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charts/chart7.xml" ContentType="application/vnd.openxmlformats-officedocument.drawingml.chart+xml"/>
  <Override PartName="/xl/theme/themeOverride6.xml" ContentType="application/vnd.openxmlformats-officedocument.themeOverride+xml"/>
  <Override PartName="/xl/charts/chart8.xml" ContentType="application/vnd.openxmlformats-officedocument.drawingml.chart+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charts/chart15.xml" ContentType="application/vnd.openxmlformats-officedocument.drawingml.chart+xml"/>
  <Override PartName="/xl/theme/themeOverride13.xml" ContentType="application/vnd.openxmlformats-officedocument.themeOverrid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showPivotChartFilter="1" autoCompressPictures="0" defaultThemeVersion="124226"/>
  <bookViews>
    <workbookView xWindow="7605" yWindow="0" windowWidth="43140" windowHeight="18240" tabRatio="1000" activeTab="1"/>
  </bookViews>
  <sheets>
    <sheet name="Summary Intro" sheetId="4" r:id="rId1"/>
    <sheet name="Inventory" sheetId="1" r:id="rId2"/>
    <sheet name="Reporting A" sheetId="6" r:id="rId3"/>
    <sheet name="Report B - Multiple" sheetId="7" r:id="rId4"/>
  </sheets>
  <calcPr calcId="145621" concurrentCalc="0"/>
  <pivotCaches>
    <pivotCache cacheId="0" r:id="rId5"/>
  </pivotCaches>
  <extLst>
    <ext xmlns:mx="http://schemas.microsoft.com/office/mac/excel/2008/main" uri="{7523E5D3-25F3-A5E0-1632-64F254C22452}">
      <mx:ArchID Flags="2"/>
    </ext>
  </extLst>
</workbook>
</file>

<file path=xl/calcChain.xml><?xml version="1.0" encoding="utf-8"?>
<calcChain xmlns="http://schemas.openxmlformats.org/spreadsheetml/2006/main">
  <c r="BJ19" i="6" l="1"/>
  <c r="BI19" i="6"/>
  <c r="BH19" i="6"/>
  <c r="BJ18" i="6"/>
  <c r="BI18" i="6"/>
  <c r="BH18" i="6"/>
  <c r="BJ17" i="6"/>
  <c r="BI17" i="6"/>
  <c r="BH17" i="6"/>
  <c r="BK18" i="6"/>
  <c r="BK19" i="6"/>
  <c r="BK17" i="6"/>
  <c r="AG8" i="6"/>
  <c r="AG9" i="6"/>
  <c r="AG7" i="6"/>
  <c r="C13" i="7"/>
  <c r="D8" i="7"/>
  <c r="D9" i="7"/>
  <c r="D10" i="7"/>
  <c r="D11" i="7"/>
  <c r="D12" i="7"/>
  <c r="D7" i="7"/>
  <c r="BA205"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236" i="1"/>
  <c r="BD235" i="1"/>
  <c r="BO235" i="1"/>
  <c r="BD234" i="1"/>
  <c r="DV234" i="1"/>
  <c r="DU234" i="1"/>
  <c r="DT234" i="1"/>
  <c r="DS234" i="1"/>
  <c r="DR234" i="1"/>
  <c r="DQ234" i="1"/>
  <c r="DP234" i="1"/>
  <c r="DO234" i="1"/>
  <c r="DN234" i="1"/>
  <c r="DM234" i="1"/>
  <c r="DL234" i="1"/>
  <c r="DK234" i="1"/>
  <c r="DJ234" i="1"/>
  <c r="DI234" i="1"/>
  <c r="DH234" i="1"/>
  <c r="DG234" i="1"/>
  <c r="DF234" i="1"/>
  <c r="DE234" i="1"/>
  <c r="DD234" i="1"/>
  <c r="DC234" i="1"/>
  <c r="DB234" i="1"/>
  <c r="DA234" i="1"/>
  <c r="CZ234" i="1"/>
  <c r="CY234" i="1"/>
  <c r="CX234" i="1"/>
  <c r="CW234" i="1"/>
  <c r="CV234" i="1"/>
  <c r="CU234" i="1"/>
  <c r="CT234" i="1"/>
  <c r="CS234" i="1"/>
  <c r="CR234" i="1"/>
  <c r="CQ234" i="1"/>
  <c r="CP234" i="1"/>
  <c r="CO234" i="1"/>
  <c r="CN234" i="1"/>
  <c r="CM234" i="1"/>
  <c r="CL234" i="1"/>
  <c r="I234" i="1"/>
  <c r="CK234" i="1"/>
  <c r="CJ234" i="1"/>
  <c r="CI234" i="1"/>
  <c r="CH234" i="1"/>
  <c r="CG234" i="1"/>
  <c r="CF234" i="1"/>
  <c r="CA234" i="1"/>
  <c r="CB234" i="1"/>
  <c r="CC234" i="1"/>
  <c r="BO234" i="1"/>
  <c r="BE234" i="1"/>
  <c r="BA234" i="1"/>
  <c r="AZ234" i="1"/>
  <c r="AK234" i="1"/>
  <c r="S234" i="1"/>
  <c r="J234" i="1"/>
  <c r="S236" i="1"/>
  <c r="I236" i="1"/>
  <c r="J236" i="1"/>
  <c r="AK236" i="1"/>
  <c r="AZ236" i="1"/>
  <c r="BA236" i="1"/>
  <c r="BD236" i="1"/>
  <c r="BE236" i="1"/>
  <c r="BO236" i="1"/>
  <c r="BZ236" i="1"/>
  <c r="CA236" i="1"/>
  <c r="CB236" i="1"/>
  <c r="CC236" i="1"/>
  <c r="CJ236" i="1"/>
  <c r="CK236" i="1"/>
  <c r="CF236" i="1"/>
  <c r="CG236" i="1"/>
  <c r="CH236" i="1"/>
  <c r="CI236" i="1"/>
  <c r="CT236" i="1"/>
  <c r="CL236" i="1"/>
  <c r="CM236" i="1"/>
  <c r="CN236" i="1"/>
  <c r="CO236" i="1"/>
  <c r="CP236" i="1"/>
  <c r="CQ236" i="1"/>
  <c r="CR236" i="1"/>
  <c r="CS236" i="1"/>
  <c r="DE236" i="1"/>
  <c r="CU236" i="1"/>
  <c r="CV236" i="1"/>
  <c r="CW236" i="1"/>
  <c r="CX236" i="1"/>
  <c r="CY236" i="1"/>
  <c r="CZ236" i="1"/>
  <c r="DA236" i="1"/>
  <c r="DB236" i="1"/>
  <c r="DC236" i="1"/>
  <c r="DD236" i="1"/>
  <c r="DS236" i="1"/>
  <c r="DF236" i="1"/>
  <c r="DG236" i="1"/>
  <c r="DH236" i="1"/>
  <c r="DI236" i="1"/>
  <c r="DJ236" i="1"/>
  <c r="DK236" i="1"/>
  <c r="DL236" i="1"/>
  <c r="DM236" i="1"/>
  <c r="DN236" i="1"/>
  <c r="DO236" i="1"/>
  <c r="DP236" i="1"/>
  <c r="DQ236" i="1"/>
  <c r="DR236" i="1"/>
  <c r="DV236" i="1"/>
  <c r="DT236" i="1"/>
  <c r="DU236" i="1"/>
  <c r="CA226" i="1"/>
  <c r="BD229" i="1"/>
  <c r="DV229" i="1"/>
  <c r="DU229" i="1"/>
  <c r="DT229" i="1"/>
  <c r="DS229" i="1"/>
  <c r="DR229" i="1"/>
  <c r="DQ229" i="1"/>
  <c r="DP229" i="1"/>
  <c r="DO229" i="1"/>
  <c r="DN229" i="1"/>
  <c r="DM229" i="1"/>
  <c r="DL229" i="1"/>
  <c r="DK229" i="1"/>
  <c r="DJ229" i="1"/>
  <c r="DI229" i="1"/>
  <c r="DH229" i="1"/>
  <c r="DG229" i="1"/>
  <c r="DF229" i="1"/>
  <c r="DE229" i="1"/>
  <c r="DD229" i="1"/>
  <c r="DC229" i="1"/>
  <c r="DB229" i="1"/>
  <c r="DA229" i="1"/>
  <c r="CZ229" i="1"/>
  <c r="CY229" i="1"/>
  <c r="CX229" i="1"/>
  <c r="CW229" i="1"/>
  <c r="CV229" i="1"/>
  <c r="CU229" i="1"/>
  <c r="CT229" i="1"/>
  <c r="CS229" i="1"/>
  <c r="CR229" i="1"/>
  <c r="CQ229" i="1"/>
  <c r="CP229" i="1"/>
  <c r="CO229" i="1"/>
  <c r="CN229" i="1"/>
  <c r="CM229" i="1"/>
  <c r="CL229" i="1"/>
  <c r="I229" i="1"/>
  <c r="CK229" i="1"/>
  <c r="CJ229" i="1"/>
  <c r="CI229" i="1"/>
  <c r="CH229" i="1"/>
  <c r="CG229" i="1"/>
  <c r="CF229" i="1"/>
  <c r="CA229" i="1"/>
  <c r="CB229" i="1"/>
  <c r="CC229" i="1"/>
  <c r="BO229" i="1"/>
  <c r="BE229" i="1"/>
  <c r="BA229" i="1"/>
  <c r="AZ229" i="1"/>
  <c r="AK229" i="1"/>
  <c r="S229" i="1"/>
  <c r="J229" i="1"/>
  <c r="BD228" i="1"/>
  <c r="DV228" i="1"/>
  <c r="DU228" i="1"/>
  <c r="DT228" i="1"/>
  <c r="DS228" i="1"/>
  <c r="DR228" i="1"/>
  <c r="DQ228" i="1"/>
  <c r="DP228" i="1"/>
  <c r="DO228" i="1"/>
  <c r="DN228" i="1"/>
  <c r="DM228" i="1"/>
  <c r="DL228" i="1"/>
  <c r="DK228" i="1"/>
  <c r="DJ228" i="1"/>
  <c r="DI228" i="1"/>
  <c r="DH228" i="1"/>
  <c r="DG228" i="1"/>
  <c r="DF228" i="1"/>
  <c r="DE228" i="1"/>
  <c r="DD228" i="1"/>
  <c r="DC228" i="1"/>
  <c r="DB228" i="1"/>
  <c r="DA228" i="1"/>
  <c r="CZ228" i="1"/>
  <c r="CY228" i="1"/>
  <c r="CX228" i="1"/>
  <c r="CW228" i="1"/>
  <c r="CV228" i="1"/>
  <c r="CU228" i="1"/>
  <c r="CT228" i="1"/>
  <c r="CS228" i="1"/>
  <c r="CR228" i="1"/>
  <c r="CQ228" i="1"/>
  <c r="CP228" i="1"/>
  <c r="CO228" i="1"/>
  <c r="CN228" i="1"/>
  <c r="CM228" i="1"/>
  <c r="CL228" i="1"/>
  <c r="I228" i="1"/>
  <c r="CK228" i="1"/>
  <c r="CJ228" i="1"/>
  <c r="CI228" i="1"/>
  <c r="CH228" i="1"/>
  <c r="CG228" i="1"/>
  <c r="CF228" i="1"/>
  <c r="CA228" i="1"/>
  <c r="CB228" i="1"/>
  <c r="CC228" i="1"/>
  <c r="BO228" i="1"/>
  <c r="BE228" i="1"/>
  <c r="BA228" i="1"/>
  <c r="AZ228" i="1"/>
  <c r="AK228" i="1"/>
  <c r="S228" i="1"/>
  <c r="J228" i="1"/>
  <c r="BD227" i="1"/>
  <c r="DV227" i="1"/>
  <c r="DU227" i="1"/>
  <c r="DT227" i="1"/>
  <c r="DS227" i="1"/>
  <c r="DR227" i="1"/>
  <c r="DQ227" i="1"/>
  <c r="DP227" i="1"/>
  <c r="DO227" i="1"/>
  <c r="DN227" i="1"/>
  <c r="DM227" i="1"/>
  <c r="DL227" i="1"/>
  <c r="DK227" i="1"/>
  <c r="DJ227" i="1"/>
  <c r="DI227" i="1"/>
  <c r="DH227" i="1"/>
  <c r="DG227" i="1"/>
  <c r="DF227" i="1"/>
  <c r="DE227" i="1"/>
  <c r="DD227" i="1"/>
  <c r="DC227" i="1"/>
  <c r="DB227" i="1"/>
  <c r="DA227" i="1"/>
  <c r="CZ227" i="1"/>
  <c r="CY227" i="1"/>
  <c r="CX227" i="1"/>
  <c r="CW227" i="1"/>
  <c r="CV227" i="1"/>
  <c r="CU227" i="1"/>
  <c r="CT227" i="1"/>
  <c r="CS227" i="1"/>
  <c r="CR227" i="1"/>
  <c r="CQ227" i="1"/>
  <c r="CP227" i="1"/>
  <c r="CO227" i="1"/>
  <c r="CN227" i="1"/>
  <c r="CM227" i="1"/>
  <c r="CL227" i="1"/>
  <c r="I227" i="1"/>
  <c r="CK227" i="1"/>
  <c r="CJ227" i="1"/>
  <c r="CI227" i="1"/>
  <c r="CH227" i="1"/>
  <c r="CG227" i="1"/>
  <c r="CF227" i="1"/>
  <c r="CA227" i="1"/>
  <c r="CB227" i="1"/>
  <c r="CC227" i="1"/>
  <c r="BO227" i="1"/>
  <c r="BE227" i="1"/>
  <c r="BA227" i="1"/>
  <c r="AZ227" i="1"/>
  <c r="AK227" i="1"/>
  <c r="S227" i="1"/>
  <c r="J227" i="1"/>
  <c r="BO226" i="1"/>
  <c r="AZ62" i="1"/>
  <c r="BD219" i="1"/>
  <c r="DV219" i="1"/>
  <c r="DU219" i="1"/>
  <c r="DT219" i="1"/>
  <c r="DS219" i="1"/>
  <c r="DR219" i="1"/>
  <c r="DQ219" i="1"/>
  <c r="DP219" i="1"/>
  <c r="DO219" i="1"/>
  <c r="DN219" i="1"/>
  <c r="DM219" i="1"/>
  <c r="DL219" i="1"/>
  <c r="DK219" i="1"/>
  <c r="DJ219" i="1"/>
  <c r="DI219" i="1"/>
  <c r="DH219" i="1"/>
  <c r="DG219" i="1"/>
  <c r="DF219" i="1"/>
  <c r="DE219" i="1"/>
  <c r="DD219" i="1"/>
  <c r="DC219" i="1"/>
  <c r="DB219" i="1"/>
  <c r="DA219" i="1"/>
  <c r="CZ219" i="1"/>
  <c r="CY219" i="1"/>
  <c r="CX219" i="1"/>
  <c r="CW219" i="1"/>
  <c r="CV219" i="1"/>
  <c r="CU219" i="1"/>
  <c r="CT219" i="1"/>
  <c r="CS219" i="1"/>
  <c r="CR219" i="1"/>
  <c r="CQ219" i="1"/>
  <c r="CP219" i="1"/>
  <c r="CO219" i="1"/>
  <c r="CN219" i="1"/>
  <c r="CM219" i="1"/>
  <c r="CL219" i="1"/>
  <c r="I219" i="1"/>
  <c r="CK219" i="1"/>
  <c r="CJ219" i="1"/>
  <c r="CI219" i="1"/>
  <c r="CH219" i="1"/>
  <c r="CG219" i="1"/>
  <c r="CF219" i="1"/>
  <c r="CA219" i="1"/>
  <c r="CB219" i="1"/>
  <c r="CC219" i="1"/>
  <c r="BO219" i="1"/>
  <c r="BE219" i="1"/>
  <c r="BA219" i="1"/>
  <c r="AZ219" i="1"/>
  <c r="AK219" i="1"/>
  <c r="S219" i="1"/>
  <c r="J219" i="1"/>
  <c r="BD218" i="1"/>
  <c r="DV218" i="1"/>
  <c r="DU218" i="1"/>
  <c r="DT218" i="1"/>
  <c r="DS218" i="1"/>
  <c r="DR218" i="1"/>
  <c r="DQ218" i="1"/>
  <c r="DP218" i="1"/>
  <c r="DO218" i="1"/>
  <c r="DN218" i="1"/>
  <c r="DM218" i="1"/>
  <c r="DL218" i="1"/>
  <c r="DK218" i="1"/>
  <c r="DJ218" i="1"/>
  <c r="DI218" i="1"/>
  <c r="DH218" i="1"/>
  <c r="DG218" i="1"/>
  <c r="DF218" i="1"/>
  <c r="DE218" i="1"/>
  <c r="DD218" i="1"/>
  <c r="DC218" i="1"/>
  <c r="DB218" i="1"/>
  <c r="DA218" i="1"/>
  <c r="CZ218" i="1"/>
  <c r="CY218" i="1"/>
  <c r="CX218" i="1"/>
  <c r="CW218" i="1"/>
  <c r="CV218" i="1"/>
  <c r="CU218" i="1"/>
  <c r="CT218" i="1"/>
  <c r="CS218" i="1"/>
  <c r="CR218" i="1"/>
  <c r="CQ218" i="1"/>
  <c r="CP218" i="1"/>
  <c r="CO218" i="1"/>
  <c r="CN218" i="1"/>
  <c r="CM218" i="1"/>
  <c r="CL218" i="1"/>
  <c r="I218" i="1"/>
  <c r="CK218" i="1"/>
  <c r="CJ218" i="1"/>
  <c r="CI218" i="1"/>
  <c r="CH218" i="1"/>
  <c r="CG218" i="1"/>
  <c r="CF218" i="1"/>
  <c r="CA218" i="1"/>
  <c r="CB218" i="1"/>
  <c r="CC218" i="1"/>
  <c r="BO218" i="1"/>
  <c r="BE218" i="1"/>
  <c r="BA218" i="1"/>
  <c r="AZ218" i="1"/>
  <c r="AK218" i="1"/>
  <c r="S218" i="1"/>
  <c r="J218" i="1"/>
  <c r="BD217" i="1"/>
  <c r="DV217" i="1"/>
  <c r="DU217" i="1"/>
  <c r="DT217" i="1"/>
  <c r="DS217" i="1"/>
  <c r="DR217" i="1"/>
  <c r="DQ217" i="1"/>
  <c r="DP217" i="1"/>
  <c r="DO217" i="1"/>
  <c r="DN217" i="1"/>
  <c r="DM217" i="1"/>
  <c r="DL217" i="1"/>
  <c r="DK217" i="1"/>
  <c r="DJ217" i="1"/>
  <c r="DI217" i="1"/>
  <c r="DH217" i="1"/>
  <c r="DG217" i="1"/>
  <c r="DF217" i="1"/>
  <c r="DE217" i="1"/>
  <c r="DD217" i="1"/>
  <c r="DC217" i="1"/>
  <c r="DB217" i="1"/>
  <c r="DA217" i="1"/>
  <c r="CZ217" i="1"/>
  <c r="CY217" i="1"/>
  <c r="CX217" i="1"/>
  <c r="CW217" i="1"/>
  <c r="CV217" i="1"/>
  <c r="CU217" i="1"/>
  <c r="CT217" i="1"/>
  <c r="CS217" i="1"/>
  <c r="CR217" i="1"/>
  <c r="CQ217" i="1"/>
  <c r="CP217" i="1"/>
  <c r="CO217" i="1"/>
  <c r="CN217" i="1"/>
  <c r="CM217" i="1"/>
  <c r="CL217" i="1"/>
  <c r="I217" i="1"/>
  <c r="CK217" i="1"/>
  <c r="CJ217" i="1"/>
  <c r="CI217" i="1"/>
  <c r="CH217" i="1"/>
  <c r="CG217" i="1"/>
  <c r="CF217" i="1"/>
  <c r="CA217" i="1"/>
  <c r="CB217" i="1"/>
  <c r="CC217" i="1"/>
  <c r="BO217" i="1"/>
  <c r="BE217" i="1"/>
  <c r="BA217" i="1"/>
  <c r="AZ217" i="1"/>
  <c r="AK217" i="1"/>
  <c r="S217" i="1"/>
  <c r="J217" i="1"/>
  <c r="BD215" i="1"/>
  <c r="DV215" i="1"/>
  <c r="DU215" i="1"/>
  <c r="DT215" i="1"/>
  <c r="DS215" i="1"/>
  <c r="DR215" i="1"/>
  <c r="DQ215" i="1"/>
  <c r="DP215" i="1"/>
  <c r="DO215" i="1"/>
  <c r="DN215" i="1"/>
  <c r="DM215" i="1"/>
  <c r="DL215" i="1"/>
  <c r="DK215" i="1"/>
  <c r="DJ215" i="1"/>
  <c r="DI215" i="1"/>
  <c r="DH215" i="1"/>
  <c r="DG215" i="1"/>
  <c r="DF215" i="1"/>
  <c r="DE215" i="1"/>
  <c r="DD215" i="1"/>
  <c r="DC215" i="1"/>
  <c r="DB215" i="1"/>
  <c r="DA215" i="1"/>
  <c r="CZ215" i="1"/>
  <c r="CY215" i="1"/>
  <c r="CX215" i="1"/>
  <c r="CW215" i="1"/>
  <c r="CV215" i="1"/>
  <c r="CU215" i="1"/>
  <c r="CT215" i="1"/>
  <c r="CS215" i="1"/>
  <c r="CR215" i="1"/>
  <c r="CQ215" i="1"/>
  <c r="CP215" i="1"/>
  <c r="CO215" i="1"/>
  <c r="CN215" i="1"/>
  <c r="CM215" i="1"/>
  <c r="CL215" i="1"/>
  <c r="I215" i="1"/>
  <c r="CK215" i="1"/>
  <c r="CJ215" i="1"/>
  <c r="CI215" i="1"/>
  <c r="CH215" i="1"/>
  <c r="CG215" i="1"/>
  <c r="CF215" i="1"/>
  <c r="CA215" i="1"/>
  <c r="BZ215" i="1"/>
  <c r="CB215" i="1"/>
  <c r="CC215" i="1"/>
  <c r="BO215" i="1"/>
  <c r="BE215" i="1"/>
  <c r="BA215" i="1"/>
  <c r="AZ215" i="1"/>
  <c r="AK215" i="1"/>
  <c r="S215" i="1"/>
  <c r="J215" i="1"/>
  <c r="CA6" i="1"/>
  <c r="CA7" i="1"/>
  <c r="CA8" i="1"/>
  <c r="CA9" i="1"/>
  <c r="CA10" i="1"/>
  <c r="CA11" i="1"/>
  <c r="CA12" i="1"/>
  <c r="CA13" i="1"/>
  <c r="CA14" i="1"/>
  <c r="CA15" i="1"/>
  <c r="CA16" i="1"/>
  <c r="CA17" i="1"/>
  <c r="CA18" i="1"/>
  <c r="CA19" i="1"/>
  <c r="CA20" i="1"/>
  <c r="CA21" i="1"/>
  <c r="CA22" i="1"/>
  <c r="CA23" i="1"/>
  <c r="CA24" i="1"/>
  <c r="CA25" i="1"/>
  <c r="CA26" i="1"/>
  <c r="CA27" i="1"/>
  <c r="CA28" i="1"/>
  <c r="CA29" i="1"/>
  <c r="CA30" i="1"/>
  <c r="CA31" i="1"/>
  <c r="CA32" i="1"/>
  <c r="CA33" i="1"/>
  <c r="CA34" i="1"/>
  <c r="CA35" i="1"/>
  <c r="CA36" i="1"/>
  <c r="CA37" i="1"/>
  <c r="CA38" i="1"/>
  <c r="CA39" i="1"/>
  <c r="CA40" i="1"/>
  <c r="CA41" i="1"/>
  <c r="CA42" i="1"/>
  <c r="CA43" i="1"/>
  <c r="CA44" i="1"/>
  <c r="CA45" i="1"/>
  <c r="CA46" i="1"/>
  <c r="CA47" i="1"/>
  <c r="CA48" i="1"/>
  <c r="CA49" i="1"/>
  <c r="CA50" i="1"/>
  <c r="CA51" i="1"/>
  <c r="CA52" i="1"/>
  <c r="CA53" i="1"/>
  <c r="CA54" i="1"/>
  <c r="CA55" i="1"/>
  <c r="CA56" i="1"/>
  <c r="CA57" i="1"/>
  <c r="CA58" i="1"/>
  <c r="CA59" i="1"/>
  <c r="CA60" i="1"/>
  <c r="CA61" i="1"/>
  <c r="CA62" i="1"/>
  <c r="CA63" i="1"/>
  <c r="CA64" i="1"/>
  <c r="CA65" i="1"/>
  <c r="CA66" i="1"/>
  <c r="CA67" i="1"/>
  <c r="CA68" i="1"/>
  <c r="CA69" i="1"/>
  <c r="CA70" i="1"/>
  <c r="CA71" i="1"/>
  <c r="CA72" i="1"/>
  <c r="CA73" i="1"/>
  <c r="CA74" i="1"/>
  <c r="CA75" i="1"/>
  <c r="CA76" i="1"/>
  <c r="CA77" i="1"/>
  <c r="CA78" i="1"/>
  <c r="CA79" i="1"/>
  <c r="CA80" i="1"/>
  <c r="CA81" i="1"/>
  <c r="CA82" i="1"/>
  <c r="CA83" i="1"/>
  <c r="CA84" i="1"/>
  <c r="CA85" i="1"/>
  <c r="CA86" i="1"/>
  <c r="CA87" i="1"/>
  <c r="CA88" i="1"/>
  <c r="CA89" i="1"/>
  <c r="CA90" i="1"/>
  <c r="CA91" i="1"/>
  <c r="CA92" i="1"/>
  <c r="CA93" i="1"/>
  <c r="CA94" i="1"/>
  <c r="CA95" i="1"/>
  <c r="CA96" i="1"/>
  <c r="CA97" i="1"/>
  <c r="CA98" i="1"/>
  <c r="CA99" i="1"/>
  <c r="CA100" i="1"/>
  <c r="CA101" i="1"/>
  <c r="CA102" i="1"/>
  <c r="CA103" i="1"/>
  <c r="CA104" i="1"/>
  <c r="CA105" i="1"/>
  <c r="CA106" i="1"/>
  <c r="CA107" i="1"/>
  <c r="CA108" i="1"/>
  <c r="CA109" i="1"/>
  <c r="CA110" i="1"/>
  <c r="CA111" i="1"/>
  <c r="CA112" i="1"/>
  <c r="CA113" i="1"/>
  <c r="CA114" i="1"/>
  <c r="CA115" i="1"/>
  <c r="CA116" i="1"/>
  <c r="CA117" i="1"/>
  <c r="CA118" i="1"/>
  <c r="CA119" i="1"/>
  <c r="CA120" i="1"/>
  <c r="CA121" i="1"/>
  <c r="CA122" i="1"/>
  <c r="CA123" i="1"/>
  <c r="CA124" i="1"/>
  <c r="CA125" i="1"/>
  <c r="CA126" i="1"/>
  <c r="CA127" i="1"/>
  <c r="CA128" i="1"/>
  <c r="CA129" i="1"/>
  <c r="CA130" i="1"/>
  <c r="CA131" i="1"/>
  <c r="CA132" i="1"/>
  <c r="CA133" i="1"/>
  <c r="CA134" i="1"/>
  <c r="CA135" i="1"/>
  <c r="CA136" i="1"/>
  <c r="CA137" i="1"/>
  <c r="CA138" i="1"/>
  <c r="CA139" i="1"/>
  <c r="CA140" i="1"/>
  <c r="CA141" i="1"/>
  <c r="CA142" i="1"/>
  <c r="CA143" i="1"/>
  <c r="CA144" i="1"/>
  <c r="CA145" i="1"/>
  <c r="CA146" i="1"/>
  <c r="CA147" i="1"/>
  <c r="CA148" i="1"/>
  <c r="CA149" i="1"/>
  <c r="CA150" i="1"/>
  <c r="CA151" i="1"/>
  <c r="CA152" i="1"/>
  <c r="CA153" i="1"/>
  <c r="CA154" i="1"/>
  <c r="CA155" i="1"/>
  <c r="CA156" i="1"/>
  <c r="CA157" i="1"/>
  <c r="CA158" i="1"/>
  <c r="CA159" i="1"/>
  <c r="CA160" i="1"/>
  <c r="CA161" i="1"/>
  <c r="CA162" i="1"/>
  <c r="CA163" i="1"/>
  <c r="CA164" i="1"/>
  <c r="CA165" i="1"/>
  <c r="CA166" i="1"/>
  <c r="CA167" i="1"/>
  <c r="CA168" i="1"/>
  <c r="CA169" i="1"/>
  <c r="CA170" i="1"/>
  <c r="CA171" i="1"/>
  <c r="CA172" i="1"/>
  <c r="CA173" i="1"/>
  <c r="CA174" i="1"/>
  <c r="CA175" i="1"/>
  <c r="CA176" i="1"/>
  <c r="CA177" i="1"/>
  <c r="CA178" i="1"/>
  <c r="CA179" i="1"/>
  <c r="CA180" i="1"/>
  <c r="CA181" i="1"/>
  <c r="CA182" i="1"/>
  <c r="CA183" i="1"/>
  <c r="CA184" i="1"/>
  <c r="CA185" i="1"/>
  <c r="CA186" i="1"/>
  <c r="CA187" i="1"/>
  <c r="CA188" i="1"/>
  <c r="CA189" i="1"/>
  <c r="CA190" i="1"/>
  <c r="CA191" i="1"/>
  <c r="CA192" i="1"/>
  <c r="CA193" i="1"/>
  <c r="CA194" i="1"/>
  <c r="CA195" i="1"/>
  <c r="CA196" i="1"/>
  <c r="CA197" i="1"/>
  <c r="CA198" i="1"/>
  <c r="CA199" i="1"/>
  <c r="CA200" i="1"/>
  <c r="CA201" i="1"/>
  <c r="CA202" i="1"/>
  <c r="CA203" i="1"/>
  <c r="CA204" i="1"/>
  <c r="CA205" i="1"/>
  <c r="CA206" i="1"/>
  <c r="CA207" i="1"/>
  <c r="CA208" i="1"/>
  <c r="CA209" i="1"/>
  <c r="CA210" i="1"/>
  <c r="CA211" i="1"/>
  <c r="CA212" i="1"/>
  <c r="CA213" i="1"/>
  <c r="CA214" i="1"/>
  <c r="CA216" i="1"/>
  <c r="CA220" i="1"/>
  <c r="CA221" i="1"/>
  <c r="CA222" i="1"/>
  <c r="CA223" i="1"/>
  <c r="CA224" i="1"/>
  <c r="CA225" i="1"/>
  <c r="CA230" i="1"/>
  <c r="CA231" i="1"/>
  <c r="CA232" i="1"/>
  <c r="CA233" i="1"/>
  <c r="CA235" i="1"/>
  <c r="CA237" i="1"/>
  <c r="CA238" i="1"/>
  <c r="CA239" i="1"/>
  <c r="CA240" i="1"/>
  <c r="CA241" i="1"/>
  <c r="CA242" i="1"/>
  <c r="CA243" i="1"/>
  <c r="CA244" i="1"/>
  <c r="CA245" i="1"/>
  <c r="CA246" i="1"/>
  <c r="CA247" i="1"/>
  <c r="CA248" i="1"/>
  <c r="CA249" i="1"/>
  <c r="CA250" i="1"/>
  <c r="CA251" i="1"/>
  <c r="CA252" i="1"/>
  <c r="CA253" i="1"/>
  <c r="CA254" i="1"/>
  <c r="CA255" i="1"/>
  <c r="CA256" i="1"/>
  <c r="CA257" i="1"/>
  <c r="CA258" i="1"/>
  <c r="CA259" i="1"/>
  <c r="CA260" i="1"/>
  <c r="CA261" i="1"/>
  <c r="CA262" i="1"/>
  <c r="CA263" i="1"/>
  <c r="CA264" i="1"/>
  <c r="CA265" i="1"/>
  <c r="CA266" i="1"/>
  <c r="CA267" i="1"/>
  <c r="CA268" i="1"/>
  <c r="CA269" i="1"/>
  <c r="CA270" i="1"/>
  <c r="CA271" i="1"/>
  <c r="CA272" i="1"/>
  <c r="CA273" i="1"/>
  <c r="CA274" i="1"/>
  <c r="CA275" i="1"/>
  <c r="CA276" i="1"/>
  <c r="CA277" i="1"/>
  <c r="CA278" i="1"/>
  <c r="CA279" i="1"/>
  <c r="CA280" i="1"/>
  <c r="CA281" i="1"/>
  <c r="CA282" i="1"/>
  <c r="CA283" i="1"/>
  <c r="CA284" i="1"/>
  <c r="CA285" i="1"/>
  <c r="CA286" i="1"/>
  <c r="CA287" i="1"/>
  <c r="CA288" i="1"/>
  <c r="CA289" i="1"/>
  <c r="CA290" i="1"/>
  <c r="CA291" i="1"/>
  <c r="CA292" i="1"/>
  <c r="CA293" i="1"/>
  <c r="CA294" i="1"/>
  <c r="CA295" i="1"/>
  <c r="CA296" i="1"/>
  <c r="CA297" i="1"/>
  <c r="CA298" i="1"/>
  <c r="CA299" i="1"/>
  <c r="CA300" i="1"/>
  <c r="CA301" i="1"/>
  <c r="CA302" i="1"/>
  <c r="CA303" i="1"/>
  <c r="CA304" i="1"/>
  <c r="CA305" i="1"/>
  <c r="CA306" i="1"/>
  <c r="CA307" i="1"/>
  <c r="CA308" i="1"/>
  <c r="CA309" i="1"/>
  <c r="CA310" i="1"/>
  <c r="CA311" i="1"/>
  <c r="CA312" i="1"/>
  <c r="CA313" i="1"/>
  <c r="CA314" i="1"/>
  <c r="CA315" i="1"/>
  <c r="CA316" i="1"/>
  <c r="CA317" i="1"/>
  <c r="CA318" i="1"/>
  <c r="CA319" i="1"/>
  <c r="CA320" i="1"/>
  <c r="CA321" i="1"/>
  <c r="CA322" i="1"/>
  <c r="CA323" i="1"/>
  <c r="CA324" i="1"/>
  <c r="CA325" i="1"/>
  <c r="CA326" i="1"/>
  <c r="CA327" i="1"/>
  <c r="CA328" i="1"/>
  <c r="CA329" i="1"/>
  <c r="CA330" i="1"/>
  <c r="CA331" i="1"/>
  <c r="CA332" i="1"/>
  <c r="CA333" i="1"/>
  <c r="CA334" i="1"/>
  <c r="CA335" i="1"/>
  <c r="CA336" i="1"/>
  <c r="CA337" i="1"/>
  <c r="CA338" i="1"/>
  <c r="CA339" i="1"/>
  <c r="CA340" i="1"/>
  <c r="CA341" i="1"/>
  <c r="CA342" i="1"/>
  <c r="CA343" i="1"/>
  <c r="CA344" i="1"/>
  <c r="CA345" i="1"/>
  <c r="CA346" i="1"/>
  <c r="CA347" i="1"/>
  <c r="CA348" i="1"/>
  <c r="CA349" i="1"/>
  <c r="CA350" i="1"/>
  <c r="CA351" i="1"/>
  <c r="CA352" i="1"/>
  <c r="CA353" i="1"/>
  <c r="CA354" i="1"/>
  <c r="CA355" i="1"/>
  <c r="CA356" i="1"/>
  <c r="CA357" i="1"/>
  <c r="CA358" i="1"/>
  <c r="CA359" i="1"/>
  <c r="CA360" i="1"/>
  <c r="CA361" i="1"/>
  <c r="CA362" i="1"/>
  <c r="CA363" i="1"/>
  <c r="CA364" i="1"/>
  <c r="CA365" i="1"/>
  <c r="CA366" i="1"/>
  <c r="CA367" i="1"/>
  <c r="CA368" i="1"/>
  <c r="CA369" i="1"/>
  <c r="CA370" i="1"/>
  <c r="CA371" i="1"/>
  <c r="CA372" i="1"/>
  <c r="CA373" i="1"/>
  <c r="CA374" i="1"/>
  <c r="CA375" i="1"/>
  <c r="CA376" i="1"/>
  <c r="CA377" i="1"/>
  <c r="CA378" i="1"/>
  <c r="CA379" i="1"/>
  <c r="CA380" i="1"/>
  <c r="CA381" i="1"/>
  <c r="CA382" i="1"/>
  <c r="CA383" i="1"/>
  <c r="CA384" i="1"/>
  <c r="CA385" i="1"/>
  <c r="CA386" i="1"/>
  <c r="CA387" i="1"/>
  <c r="CA388" i="1"/>
  <c r="CA389" i="1"/>
  <c r="CA390" i="1"/>
  <c r="CA391" i="1"/>
  <c r="CA392" i="1"/>
  <c r="CA393" i="1"/>
  <c r="CA394" i="1"/>
  <c r="CA395" i="1"/>
  <c r="CA396" i="1"/>
  <c r="CA397" i="1"/>
  <c r="CA398" i="1"/>
  <c r="CA399" i="1"/>
  <c r="CA400" i="1"/>
  <c r="CA401" i="1"/>
  <c r="CA402" i="1"/>
  <c r="CA403" i="1"/>
  <c r="CA404" i="1"/>
  <c r="CA405" i="1"/>
  <c r="CA406" i="1"/>
  <c r="CA407" i="1"/>
  <c r="CA408" i="1"/>
  <c r="CA409" i="1"/>
  <c r="CA410" i="1"/>
  <c r="CA411" i="1"/>
  <c r="CA412" i="1"/>
  <c r="CA413" i="1"/>
  <c r="CA414" i="1"/>
  <c r="CA415" i="1"/>
  <c r="CA416" i="1"/>
  <c r="CA417" i="1"/>
  <c r="CA418" i="1"/>
  <c r="CA419" i="1"/>
  <c r="CA420" i="1"/>
  <c r="CA421" i="1"/>
  <c r="CA422" i="1"/>
  <c r="CA423" i="1"/>
  <c r="CA424" i="1"/>
  <c r="CA425" i="1"/>
  <c r="CA426" i="1"/>
  <c r="CA427" i="1"/>
  <c r="CA428" i="1"/>
  <c r="CA429" i="1"/>
  <c r="CA430" i="1"/>
  <c r="CA431" i="1"/>
  <c r="CA432" i="1"/>
  <c r="CA433" i="1"/>
  <c r="CA434" i="1"/>
  <c r="CA435" i="1"/>
  <c r="CA436" i="1"/>
  <c r="CA437" i="1"/>
  <c r="CA438" i="1"/>
  <c r="CA439" i="1"/>
  <c r="CA440" i="1"/>
  <c r="CA441" i="1"/>
  <c r="CA442" i="1"/>
  <c r="CA443" i="1"/>
  <c r="CA444" i="1"/>
  <c r="CA445" i="1"/>
  <c r="CA446" i="1"/>
  <c r="CA447" i="1"/>
  <c r="CA448" i="1"/>
  <c r="CA449" i="1"/>
  <c r="CA450" i="1"/>
  <c r="CA451" i="1"/>
  <c r="CA452" i="1"/>
  <c r="CA453" i="1"/>
  <c r="CA454" i="1"/>
  <c r="CA455" i="1"/>
  <c r="CA456" i="1"/>
  <c r="CA457" i="1"/>
  <c r="CA458" i="1"/>
  <c r="CA459" i="1"/>
  <c r="CA460" i="1"/>
  <c r="CA461" i="1"/>
  <c r="CA462" i="1"/>
  <c r="CA463" i="1"/>
  <c r="CA464" i="1"/>
  <c r="CA465" i="1"/>
  <c r="CA466" i="1"/>
  <c r="CA467" i="1"/>
  <c r="CA468" i="1"/>
  <c r="CA469" i="1"/>
  <c r="CA470" i="1"/>
  <c r="CA471" i="1"/>
  <c r="CA472" i="1"/>
  <c r="CA473" i="1"/>
  <c r="CA474" i="1"/>
  <c r="CA475" i="1"/>
  <c r="CA476" i="1"/>
  <c r="CA477" i="1"/>
  <c r="CA478" i="1"/>
  <c r="CA479" i="1"/>
  <c r="CA480" i="1"/>
  <c r="CA481" i="1"/>
  <c r="CA482" i="1"/>
  <c r="CA483" i="1"/>
  <c r="CA484" i="1"/>
  <c r="CA485" i="1"/>
  <c r="CA486" i="1"/>
  <c r="CA487" i="1"/>
  <c r="CA488" i="1"/>
  <c r="CA489" i="1"/>
  <c r="CA490" i="1"/>
  <c r="CA491" i="1"/>
  <c r="CA492" i="1"/>
  <c r="CA493" i="1"/>
  <c r="CA494" i="1"/>
  <c r="CA495" i="1"/>
  <c r="CA496" i="1"/>
  <c r="CA497" i="1"/>
  <c r="CA498" i="1"/>
  <c r="CA499" i="1"/>
  <c r="CA500" i="1"/>
  <c r="CA501" i="1"/>
  <c r="CA502" i="1"/>
  <c r="CA503" i="1"/>
  <c r="CA504" i="1"/>
  <c r="CA505" i="1"/>
  <c r="CA506" i="1"/>
  <c r="CA507" i="1"/>
  <c r="CA508" i="1"/>
  <c r="CA509" i="1"/>
  <c r="CA510" i="1"/>
  <c r="CA511" i="1"/>
  <c r="CA512" i="1"/>
  <c r="CA513" i="1"/>
  <c r="CA514" i="1"/>
  <c r="CA515" i="1"/>
  <c r="CA516" i="1"/>
  <c r="CA517" i="1"/>
  <c r="CA518" i="1"/>
  <c r="CA519" i="1"/>
  <c r="CA520" i="1"/>
  <c r="CA521" i="1"/>
  <c r="CA522" i="1"/>
  <c r="CA523" i="1"/>
  <c r="CA524" i="1"/>
  <c r="CA525" i="1"/>
  <c r="CA526" i="1"/>
  <c r="CA527" i="1"/>
  <c r="CA528" i="1"/>
  <c r="CA529" i="1"/>
  <c r="CA530" i="1"/>
  <c r="CA531" i="1"/>
  <c r="CA532" i="1"/>
  <c r="CA533" i="1"/>
  <c r="CA534" i="1"/>
  <c r="CA535" i="1"/>
  <c r="CA536" i="1"/>
  <c r="CA537" i="1"/>
  <c r="CA538" i="1"/>
  <c r="CA539" i="1"/>
  <c r="CA540" i="1"/>
  <c r="CA541" i="1"/>
  <c r="CA542" i="1"/>
  <c r="CA543" i="1"/>
  <c r="CA544" i="1"/>
  <c r="CA545" i="1"/>
  <c r="CA546" i="1"/>
  <c r="CA547" i="1"/>
  <c r="CA548" i="1"/>
  <c r="CA549" i="1"/>
  <c r="CA550" i="1"/>
  <c r="CA551" i="1"/>
  <c r="CA552" i="1"/>
  <c r="CA553" i="1"/>
  <c r="CA554" i="1"/>
  <c r="CA555" i="1"/>
  <c r="CA556" i="1"/>
  <c r="CA557" i="1"/>
  <c r="CA558" i="1"/>
  <c r="CA559" i="1"/>
  <c r="CA560" i="1"/>
  <c r="CA561" i="1"/>
  <c r="CA562" i="1"/>
  <c r="CA563" i="1"/>
  <c r="CA564" i="1"/>
  <c r="CA565" i="1"/>
  <c r="CA566" i="1"/>
  <c r="CA567" i="1"/>
  <c r="CA568" i="1"/>
  <c r="CA569" i="1"/>
  <c r="CA570" i="1"/>
  <c r="CA571" i="1"/>
  <c r="CA572" i="1"/>
  <c r="CA573" i="1"/>
  <c r="CA574" i="1"/>
  <c r="CA575" i="1"/>
  <c r="CA576" i="1"/>
  <c r="CA577" i="1"/>
  <c r="CA578" i="1"/>
  <c r="CA579" i="1"/>
  <c r="CA580" i="1"/>
  <c r="CA581" i="1"/>
  <c r="CA582" i="1"/>
  <c r="CA583" i="1"/>
  <c r="CA584" i="1"/>
  <c r="CA585" i="1"/>
  <c r="CA586" i="1"/>
  <c r="CA587" i="1"/>
  <c r="CA588" i="1"/>
  <c r="CA589" i="1"/>
  <c r="CA590" i="1"/>
  <c r="CA591" i="1"/>
  <c r="CA592" i="1"/>
  <c r="CA593" i="1"/>
  <c r="CA594" i="1"/>
  <c r="CA595" i="1"/>
  <c r="CA596" i="1"/>
  <c r="CA597" i="1"/>
  <c r="CA598" i="1"/>
  <c r="CA599" i="1"/>
  <c r="CA600" i="1"/>
  <c r="CA601" i="1"/>
  <c r="CA602" i="1"/>
  <c r="CA603" i="1"/>
  <c r="CA604" i="1"/>
  <c r="CA605" i="1"/>
  <c r="CA606" i="1"/>
  <c r="CA607" i="1"/>
  <c r="CA608" i="1"/>
  <c r="CA609" i="1"/>
  <c r="CA610" i="1"/>
  <c r="CA611" i="1"/>
  <c r="CA612" i="1"/>
  <c r="CA613" i="1"/>
  <c r="CA614" i="1"/>
  <c r="CA615" i="1"/>
  <c r="CA616" i="1"/>
  <c r="CA617" i="1"/>
  <c r="CA618" i="1"/>
  <c r="CA619" i="1"/>
  <c r="CA620" i="1"/>
  <c r="CA621" i="1"/>
  <c r="CA622" i="1"/>
  <c r="CA623" i="1"/>
  <c r="CA624" i="1"/>
  <c r="CA625" i="1"/>
  <c r="CA626" i="1"/>
  <c r="CA627" i="1"/>
  <c r="CA628" i="1"/>
  <c r="CA629" i="1"/>
  <c r="CA630" i="1"/>
  <c r="CA631" i="1"/>
  <c r="CA632" i="1"/>
  <c r="CA633" i="1"/>
  <c r="CA634" i="1"/>
  <c r="CA635" i="1"/>
  <c r="CA636" i="1"/>
  <c r="CA637" i="1"/>
  <c r="CA638" i="1"/>
  <c r="CA639" i="1"/>
  <c r="CA640" i="1"/>
  <c r="CA641" i="1"/>
  <c r="CA642" i="1"/>
  <c r="CA643" i="1"/>
  <c r="CA644" i="1"/>
  <c r="CA645" i="1"/>
  <c r="CA646" i="1"/>
  <c r="CA647" i="1"/>
  <c r="CA648" i="1"/>
  <c r="CA649" i="1"/>
  <c r="CA650" i="1"/>
  <c r="CA651" i="1"/>
  <c r="CA652" i="1"/>
  <c r="CA653" i="1"/>
  <c r="CA654" i="1"/>
  <c r="CA655" i="1"/>
  <c r="CA656" i="1"/>
  <c r="CA657" i="1"/>
  <c r="CA658" i="1"/>
  <c r="CA659" i="1"/>
  <c r="CA660" i="1"/>
  <c r="CA661" i="1"/>
  <c r="CA662" i="1"/>
  <c r="CA663" i="1"/>
  <c r="CA664" i="1"/>
  <c r="CA665" i="1"/>
  <c r="CA666" i="1"/>
  <c r="CA667" i="1"/>
  <c r="CA668" i="1"/>
  <c r="CA669" i="1"/>
  <c r="CA670" i="1"/>
  <c r="CA671" i="1"/>
  <c r="CA672" i="1"/>
  <c r="CA673" i="1"/>
  <c r="CA674" i="1"/>
  <c r="CA675" i="1"/>
  <c r="CA676" i="1"/>
  <c r="CA677" i="1"/>
  <c r="CA678" i="1"/>
  <c r="CA679" i="1"/>
  <c r="CA680" i="1"/>
  <c r="CA681" i="1"/>
  <c r="CA682" i="1"/>
  <c r="CA683" i="1"/>
  <c r="CA684" i="1"/>
  <c r="CA685" i="1"/>
  <c r="CA686" i="1"/>
  <c r="CA687" i="1"/>
  <c r="CA688" i="1"/>
  <c r="CA689" i="1"/>
  <c r="CA690" i="1"/>
  <c r="CA691" i="1"/>
  <c r="CA692" i="1"/>
  <c r="CA693" i="1"/>
  <c r="CA694" i="1"/>
  <c r="CA695" i="1"/>
  <c r="CA696" i="1"/>
  <c r="CA697" i="1"/>
  <c r="CA698" i="1"/>
  <c r="CA699" i="1"/>
  <c r="CA700" i="1"/>
  <c r="CA701" i="1"/>
  <c r="CA702" i="1"/>
  <c r="CA703" i="1"/>
  <c r="CA704" i="1"/>
  <c r="CA705" i="1"/>
  <c r="CA706" i="1"/>
  <c r="CA707" i="1"/>
  <c r="CA708" i="1"/>
  <c r="CA709" i="1"/>
  <c r="CA710" i="1"/>
  <c r="CA711" i="1"/>
  <c r="CA712" i="1"/>
  <c r="CA713" i="1"/>
  <c r="CA714" i="1"/>
  <c r="CA715" i="1"/>
  <c r="CA716" i="1"/>
  <c r="CA717" i="1"/>
  <c r="CA718" i="1"/>
  <c r="CA719" i="1"/>
  <c r="CA720" i="1"/>
  <c r="CA721" i="1"/>
  <c r="CA722" i="1"/>
  <c r="CA723" i="1"/>
  <c r="CA724" i="1"/>
  <c r="CA725" i="1"/>
  <c r="CA726" i="1"/>
  <c r="CA727" i="1"/>
  <c r="CA728" i="1"/>
  <c r="CA729" i="1"/>
  <c r="CA730" i="1"/>
  <c r="CA731" i="1"/>
  <c r="CA732" i="1"/>
  <c r="CA733" i="1"/>
  <c r="CA734" i="1"/>
  <c r="CA735" i="1"/>
  <c r="CA736" i="1"/>
  <c r="CA737" i="1"/>
  <c r="CA738" i="1"/>
  <c r="CA739" i="1"/>
  <c r="CA740" i="1"/>
  <c r="CA741" i="1"/>
  <c r="CA742" i="1"/>
  <c r="CA743" i="1"/>
  <c r="CA744" i="1"/>
  <c r="CA745" i="1"/>
  <c r="CA746" i="1"/>
  <c r="CA747" i="1"/>
  <c r="CA748" i="1"/>
  <c r="CA749" i="1"/>
  <c r="CA750" i="1"/>
  <c r="CA751" i="1"/>
  <c r="CA752" i="1"/>
  <c r="CA753" i="1"/>
  <c r="CA754" i="1"/>
  <c r="CA755" i="1"/>
  <c r="CA756" i="1"/>
  <c r="CA757" i="1"/>
  <c r="CA758" i="1"/>
  <c r="CA759" i="1"/>
  <c r="CA760" i="1"/>
  <c r="CA761" i="1"/>
  <c r="CA762" i="1"/>
  <c r="CA763" i="1"/>
  <c r="CA764" i="1"/>
  <c r="CA765" i="1"/>
  <c r="CA766" i="1"/>
  <c r="CA767" i="1"/>
  <c r="CA768" i="1"/>
  <c r="CA769" i="1"/>
  <c r="CA770" i="1"/>
  <c r="CA771" i="1"/>
  <c r="CA772" i="1"/>
  <c r="CA773" i="1"/>
  <c r="CA774" i="1"/>
  <c r="CA775" i="1"/>
  <c r="CA776" i="1"/>
  <c r="CA777" i="1"/>
  <c r="CA778" i="1"/>
  <c r="CA779" i="1"/>
  <c r="CA780" i="1"/>
  <c r="CA781" i="1"/>
  <c r="CA782" i="1"/>
  <c r="CA783" i="1"/>
  <c r="CA784" i="1"/>
  <c r="CA785" i="1"/>
  <c r="CA786" i="1"/>
  <c r="CA787" i="1"/>
  <c r="CA788" i="1"/>
  <c r="CA789" i="1"/>
  <c r="CA790" i="1"/>
  <c r="CA791" i="1"/>
  <c r="CA792" i="1"/>
  <c r="CA793" i="1"/>
  <c r="CA794" i="1"/>
  <c r="CA795" i="1"/>
  <c r="CA796" i="1"/>
  <c r="CA797" i="1"/>
  <c r="CA798" i="1"/>
  <c r="CA799" i="1"/>
  <c r="CA800" i="1"/>
  <c r="CA801" i="1"/>
  <c r="CA802" i="1"/>
  <c r="CA803" i="1"/>
  <c r="CA804" i="1"/>
  <c r="CA805" i="1"/>
  <c r="CA806" i="1"/>
  <c r="CA807" i="1"/>
  <c r="CA808" i="1"/>
  <c r="CA809" i="1"/>
  <c r="CA810" i="1"/>
  <c r="CA811" i="1"/>
  <c r="CA812" i="1"/>
  <c r="CA813" i="1"/>
  <c r="CA814" i="1"/>
  <c r="CA815" i="1"/>
  <c r="CA816" i="1"/>
  <c r="CA817" i="1"/>
  <c r="CA818" i="1"/>
  <c r="CA819" i="1"/>
  <c r="CA820" i="1"/>
  <c r="CA821" i="1"/>
  <c r="CA822" i="1"/>
  <c r="CA823" i="1"/>
  <c r="CA824" i="1"/>
  <c r="CA825" i="1"/>
  <c r="CA826" i="1"/>
  <c r="CA827" i="1"/>
  <c r="CA828" i="1"/>
  <c r="CA829" i="1"/>
  <c r="CA830" i="1"/>
  <c r="CA831" i="1"/>
  <c r="CA832" i="1"/>
  <c r="CA833" i="1"/>
  <c r="CA834" i="1"/>
  <c r="CA835" i="1"/>
  <c r="CA836" i="1"/>
  <c r="CA837" i="1"/>
  <c r="CA838" i="1"/>
  <c r="CA839" i="1"/>
  <c r="CA840" i="1"/>
  <c r="CA841" i="1"/>
  <c r="CA842" i="1"/>
  <c r="CA843" i="1"/>
  <c r="CA844" i="1"/>
  <c r="CA845" i="1"/>
  <c r="CA846" i="1"/>
  <c r="CA847" i="1"/>
  <c r="CA848" i="1"/>
  <c r="CA849" i="1"/>
  <c r="CA850" i="1"/>
  <c r="CA851" i="1"/>
  <c r="CA852" i="1"/>
  <c r="CA853" i="1"/>
  <c r="CA854" i="1"/>
  <c r="CA855" i="1"/>
  <c r="CA856" i="1"/>
  <c r="CA857" i="1"/>
  <c r="CA858" i="1"/>
  <c r="CA859" i="1"/>
  <c r="CA860" i="1"/>
  <c r="CA861" i="1"/>
  <c r="CA862" i="1"/>
  <c r="CA863" i="1"/>
  <c r="CA864" i="1"/>
  <c r="CA865" i="1"/>
  <c r="CA866" i="1"/>
  <c r="CA867" i="1"/>
  <c r="CA868" i="1"/>
  <c r="CA869" i="1"/>
  <c r="CA870" i="1"/>
  <c r="CA871" i="1"/>
  <c r="CA872" i="1"/>
  <c r="CA873" i="1"/>
  <c r="CA874" i="1"/>
  <c r="CA875" i="1"/>
  <c r="CA876" i="1"/>
  <c r="CA877" i="1"/>
  <c r="CA878" i="1"/>
  <c r="CA879" i="1"/>
  <c r="CA880" i="1"/>
  <c r="CA881" i="1"/>
  <c r="CA882" i="1"/>
  <c r="CA883" i="1"/>
  <c r="CA884" i="1"/>
  <c r="CA885" i="1"/>
  <c r="CA886" i="1"/>
  <c r="CA887" i="1"/>
  <c r="CA888" i="1"/>
  <c r="CA889" i="1"/>
  <c r="CA890" i="1"/>
  <c r="CA891" i="1"/>
  <c r="CA892" i="1"/>
  <c r="CA893" i="1"/>
  <c r="CA894" i="1"/>
  <c r="CA895" i="1"/>
  <c r="CA896" i="1"/>
  <c r="CA897" i="1"/>
  <c r="CA898" i="1"/>
  <c r="CA899" i="1"/>
  <c r="CA900" i="1"/>
  <c r="CA901" i="1"/>
  <c r="CA902" i="1"/>
  <c r="CA903" i="1"/>
  <c r="CA904" i="1"/>
  <c r="CA905" i="1"/>
  <c r="CA906" i="1"/>
  <c r="CA907" i="1"/>
  <c r="CA908" i="1"/>
  <c r="CA909" i="1"/>
  <c r="CA910" i="1"/>
  <c r="CA911" i="1"/>
  <c r="CA912" i="1"/>
  <c r="CA913" i="1"/>
  <c r="CA914" i="1"/>
  <c r="CA915" i="1"/>
  <c r="CA916" i="1"/>
  <c r="CA917" i="1"/>
  <c r="CA918" i="1"/>
  <c r="CA919" i="1"/>
  <c r="CA920" i="1"/>
  <c r="CA921" i="1"/>
  <c r="CA922" i="1"/>
  <c r="CA923" i="1"/>
  <c r="CA924" i="1"/>
  <c r="CA925" i="1"/>
  <c r="CA926" i="1"/>
  <c r="CA927" i="1"/>
  <c r="CA928" i="1"/>
  <c r="CA929" i="1"/>
  <c r="CA930" i="1"/>
  <c r="CA931" i="1"/>
  <c r="CA932" i="1"/>
  <c r="CA933" i="1"/>
  <c r="CA934" i="1"/>
  <c r="CA935" i="1"/>
  <c r="CA936" i="1"/>
  <c r="CA937" i="1"/>
  <c r="CA938" i="1"/>
  <c r="CA939" i="1"/>
  <c r="CA940" i="1"/>
  <c r="CA941" i="1"/>
  <c r="CA942" i="1"/>
  <c r="CA943" i="1"/>
  <c r="CA944" i="1"/>
  <c r="CA945" i="1"/>
  <c r="CA946" i="1"/>
  <c r="CA947" i="1"/>
  <c r="CA948" i="1"/>
  <c r="CA949" i="1"/>
  <c r="CA950" i="1"/>
  <c r="CA951" i="1"/>
  <c r="CA952" i="1"/>
  <c r="CA953" i="1"/>
  <c r="CA954" i="1"/>
  <c r="CA955" i="1"/>
  <c r="CA956" i="1"/>
  <c r="CA957" i="1"/>
  <c r="CA958" i="1"/>
  <c r="CA959" i="1"/>
  <c r="CA960" i="1"/>
  <c r="CA961" i="1"/>
  <c r="CA962" i="1"/>
  <c r="CA963" i="1"/>
  <c r="CA964" i="1"/>
  <c r="CA965" i="1"/>
  <c r="CA966" i="1"/>
  <c r="CA967" i="1"/>
  <c r="CA968" i="1"/>
  <c r="CA969" i="1"/>
  <c r="CA970" i="1"/>
  <c r="CA971" i="1"/>
  <c r="CA972" i="1"/>
  <c r="CA973" i="1"/>
  <c r="CA974" i="1"/>
  <c r="CA975" i="1"/>
  <c r="CA976" i="1"/>
  <c r="CA977" i="1"/>
  <c r="CA978" i="1"/>
  <c r="CA979" i="1"/>
  <c r="CA980" i="1"/>
  <c r="CA981" i="1"/>
  <c r="CA982" i="1"/>
  <c r="CA983" i="1"/>
  <c r="CA984" i="1"/>
  <c r="CA985" i="1"/>
  <c r="CA986" i="1"/>
  <c r="CA987" i="1"/>
  <c r="CA988" i="1"/>
  <c r="CA989" i="1"/>
  <c r="CA5" i="1"/>
  <c r="U10" i="6"/>
  <c r="V6" i="6"/>
  <c r="BE209" i="1"/>
  <c r="BZ104" i="1"/>
  <c r="BZ5" i="1"/>
  <c r="BZ6" i="1"/>
  <c r="BZ7" i="1"/>
  <c r="BZ8" i="1"/>
  <c r="BZ9" i="1"/>
  <c r="BZ10" i="1"/>
  <c r="BZ11" i="1"/>
  <c r="BZ12" i="1"/>
  <c r="BZ13" i="1"/>
  <c r="BZ14" i="1"/>
  <c r="BZ15" i="1"/>
  <c r="BZ16" i="1"/>
  <c r="BZ17" i="1"/>
  <c r="BZ18" i="1"/>
  <c r="BZ19" i="1"/>
  <c r="BZ20" i="1"/>
  <c r="BZ21" i="1"/>
  <c r="BZ22" i="1"/>
  <c r="BZ23" i="1"/>
  <c r="CB23" i="1"/>
  <c r="CC23" i="1"/>
  <c r="BZ24" i="1"/>
  <c r="BZ25" i="1"/>
  <c r="CB25" i="1"/>
  <c r="CC25" i="1"/>
  <c r="BZ26" i="1"/>
  <c r="BZ27" i="1"/>
  <c r="CB27" i="1"/>
  <c r="CC27" i="1"/>
  <c r="BZ28" i="1"/>
  <c r="CB28" i="1"/>
  <c r="CC28" i="1"/>
  <c r="BZ29" i="1"/>
  <c r="CB29" i="1"/>
  <c r="CC29" i="1"/>
  <c r="BZ30" i="1"/>
  <c r="BZ31" i="1"/>
  <c r="CB31" i="1"/>
  <c r="CC31" i="1"/>
  <c r="BZ32" i="1"/>
  <c r="BZ33" i="1"/>
  <c r="CB33" i="1"/>
  <c r="CC33" i="1"/>
  <c r="BZ34" i="1"/>
  <c r="BZ35" i="1"/>
  <c r="CB35" i="1"/>
  <c r="CC35" i="1"/>
  <c r="BZ36" i="1"/>
  <c r="BZ37" i="1"/>
  <c r="BZ38" i="1"/>
  <c r="BZ39" i="1"/>
  <c r="BZ40" i="1"/>
  <c r="BZ41" i="1"/>
  <c r="BZ42" i="1"/>
  <c r="BZ43" i="1"/>
  <c r="BZ44" i="1"/>
  <c r="CB44" i="1"/>
  <c r="CC44" i="1"/>
  <c r="BZ45" i="1"/>
  <c r="CB45" i="1"/>
  <c r="CC45" i="1"/>
  <c r="BZ46" i="1"/>
  <c r="BZ47" i="1"/>
  <c r="BZ48" i="1"/>
  <c r="BZ49" i="1"/>
  <c r="BZ50" i="1"/>
  <c r="BZ51" i="1"/>
  <c r="BZ52" i="1"/>
  <c r="BZ53" i="1"/>
  <c r="BZ54" i="1"/>
  <c r="BZ55" i="1"/>
  <c r="BZ56" i="1"/>
  <c r="BZ57" i="1"/>
  <c r="BZ58" i="1"/>
  <c r="BZ59" i="1"/>
  <c r="BZ60" i="1"/>
  <c r="BZ61" i="1"/>
  <c r="BZ62" i="1"/>
  <c r="BZ63" i="1"/>
  <c r="BZ64" i="1"/>
  <c r="CB64" i="1"/>
  <c r="CC64" i="1"/>
  <c r="BZ65" i="1"/>
  <c r="CB65" i="1"/>
  <c r="CC65" i="1"/>
  <c r="BZ66" i="1"/>
  <c r="BZ67" i="1"/>
  <c r="CB67" i="1"/>
  <c r="CC67" i="1"/>
  <c r="BZ68" i="1"/>
  <c r="BZ69" i="1"/>
  <c r="CB69" i="1"/>
  <c r="CC69" i="1"/>
  <c r="BZ70" i="1"/>
  <c r="BZ71" i="1"/>
  <c r="BZ72" i="1"/>
  <c r="CB72" i="1"/>
  <c r="CC72" i="1"/>
  <c r="BZ73" i="1"/>
  <c r="CB73" i="1"/>
  <c r="CC73" i="1"/>
  <c r="BZ74" i="1"/>
  <c r="BZ75" i="1"/>
  <c r="BZ76" i="1"/>
  <c r="BZ77" i="1"/>
  <c r="BZ78" i="1"/>
  <c r="BZ79" i="1"/>
  <c r="BZ80" i="1"/>
  <c r="BZ81" i="1"/>
  <c r="BZ82" i="1"/>
  <c r="BZ83" i="1"/>
  <c r="BZ84" i="1"/>
  <c r="BZ85" i="1"/>
  <c r="BZ86" i="1"/>
  <c r="BZ87" i="1"/>
  <c r="BZ88" i="1"/>
  <c r="BZ89" i="1"/>
  <c r="BZ90" i="1"/>
  <c r="BZ91" i="1"/>
  <c r="BZ92" i="1"/>
  <c r="BZ93" i="1"/>
  <c r="BZ94" i="1"/>
  <c r="BZ95" i="1"/>
  <c r="BZ96" i="1"/>
  <c r="BZ97" i="1"/>
  <c r="BZ98" i="1"/>
  <c r="BZ99" i="1"/>
  <c r="BZ100" i="1"/>
  <c r="BZ101" i="1"/>
  <c r="BZ102" i="1"/>
  <c r="BZ103" i="1"/>
  <c r="BZ105" i="1"/>
  <c r="BZ106" i="1"/>
  <c r="BZ107" i="1"/>
  <c r="BZ108" i="1"/>
  <c r="BZ109" i="1"/>
  <c r="BZ110" i="1"/>
  <c r="BZ111" i="1"/>
  <c r="BZ112" i="1"/>
  <c r="BZ113" i="1"/>
  <c r="BZ114" i="1"/>
  <c r="BZ115" i="1"/>
  <c r="BZ116" i="1"/>
  <c r="CB116" i="1"/>
  <c r="CC116" i="1"/>
  <c r="BZ117" i="1"/>
  <c r="CB117" i="1"/>
  <c r="CC117" i="1"/>
  <c r="BZ118" i="1"/>
  <c r="BZ119" i="1"/>
  <c r="BZ120" i="1"/>
  <c r="BZ121" i="1"/>
  <c r="BZ122" i="1"/>
  <c r="BZ123" i="1"/>
  <c r="BZ124" i="1"/>
  <c r="CB124" i="1"/>
  <c r="CC124" i="1"/>
  <c r="BZ125" i="1"/>
  <c r="BZ126" i="1"/>
  <c r="BZ127" i="1"/>
  <c r="BZ128" i="1"/>
  <c r="BZ129" i="1"/>
  <c r="BZ130" i="1"/>
  <c r="CB130" i="1"/>
  <c r="CC130" i="1"/>
  <c r="BZ131" i="1"/>
  <c r="BZ132" i="1"/>
  <c r="BZ133" i="1"/>
  <c r="BZ134" i="1"/>
  <c r="CB134" i="1"/>
  <c r="CC134" i="1"/>
  <c r="BZ135" i="1"/>
  <c r="BZ136" i="1"/>
  <c r="CB136" i="1"/>
  <c r="CC136" i="1"/>
  <c r="BZ137" i="1"/>
  <c r="BZ138" i="1"/>
  <c r="BZ139" i="1"/>
  <c r="BZ140" i="1"/>
  <c r="CB140" i="1"/>
  <c r="CC140" i="1"/>
  <c r="BZ141" i="1"/>
  <c r="BZ142" i="1"/>
  <c r="BZ143" i="1"/>
  <c r="BZ144" i="1"/>
  <c r="BZ145" i="1"/>
  <c r="BZ146" i="1"/>
  <c r="BZ147" i="1"/>
  <c r="BZ148" i="1"/>
  <c r="BZ149" i="1"/>
  <c r="BZ150" i="1"/>
  <c r="BZ151" i="1"/>
  <c r="CB151" i="1"/>
  <c r="CC151" i="1"/>
  <c r="BZ152" i="1"/>
  <c r="CB152" i="1"/>
  <c r="CC152" i="1"/>
  <c r="BZ153" i="1"/>
  <c r="BZ154" i="1"/>
  <c r="BZ155" i="1"/>
  <c r="BZ156" i="1"/>
  <c r="BZ157" i="1"/>
  <c r="BZ158" i="1"/>
  <c r="BZ159" i="1"/>
  <c r="BZ160" i="1"/>
  <c r="BZ161" i="1"/>
  <c r="BZ162" i="1"/>
  <c r="BZ163" i="1"/>
  <c r="BZ164" i="1"/>
  <c r="BZ165" i="1"/>
  <c r="BZ166" i="1"/>
  <c r="AZ168" i="1"/>
  <c r="P13" i="7"/>
  <c r="Q9" i="7"/>
  <c r="Q12" i="7"/>
  <c r="Q11" i="7"/>
  <c r="G16" i="7"/>
  <c r="H8" i="7"/>
  <c r="AQ9" i="6"/>
  <c r="AR6" i="6"/>
  <c r="AJ20" i="6"/>
  <c r="AK7" i="6"/>
  <c r="Z10" i="6"/>
  <c r="AA7" i="6"/>
  <c r="AA8" i="6"/>
  <c r="P18" i="6"/>
  <c r="Q6" i="6"/>
  <c r="K14" i="6"/>
  <c r="L13" i="6"/>
  <c r="B10" i="6"/>
  <c r="BO6" i="1"/>
  <c r="BO7" i="1"/>
  <c r="BO8" i="1"/>
  <c r="BO9" i="1"/>
  <c r="BO10" i="1"/>
  <c r="BO11" i="1"/>
  <c r="BO12" i="1"/>
  <c r="BO13" i="1"/>
  <c r="BO14" i="1"/>
  <c r="BO15" i="1"/>
  <c r="BO16" i="1"/>
  <c r="BO17" i="1"/>
  <c r="BO18" i="1"/>
  <c r="BO19" i="1"/>
  <c r="BO20" i="1"/>
  <c r="BO21" i="1"/>
  <c r="BO22" i="1"/>
  <c r="BO23" i="1"/>
  <c r="BO24" i="1"/>
  <c r="BO25" i="1"/>
  <c r="BO26" i="1"/>
  <c r="BO27" i="1"/>
  <c r="BO28" i="1"/>
  <c r="BO29" i="1"/>
  <c r="BO30" i="1"/>
  <c r="BO31" i="1"/>
  <c r="BO32" i="1"/>
  <c r="BO33" i="1"/>
  <c r="BO34" i="1"/>
  <c r="BO35" i="1"/>
  <c r="BO36" i="1"/>
  <c r="BO37" i="1"/>
  <c r="BO38" i="1"/>
  <c r="BO39" i="1"/>
  <c r="BO40" i="1"/>
  <c r="BO41" i="1"/>
  <c r="BO42" i="1"/>
  <c r="BO43" i="1"/>
  <c r="BO44" i="1"/>
  <c r="BO45" i="1"/>
  <c r="BO46" i="1"/>
  <c r="BO47" i="1"/>
  <c r="BO48" i="1"/>
  <c r="BO49" i="1"/>
  <c r="BO50" i="1"/>
  <c r="BO51" i="1"/>
  <c r="BO52" i="1"/>
  <c r="BO53" i="1"/>
  <c r="BO54" i="1"/>
  <c r="BO55" i="1"/>
  <c r="BO56" i="1"/>
  <c r="BO57" i="1"/>
  <c r="BO58" i="1"/>
  <c r="BO59" i="1"/>
  <c r="BO60" i="1"/>
  <c r="BO61" i="1"/>
  <c r="BO62" i="1"/>
  <c r="BO63" i="1"/>
  <c r="BO64" i="1"/>
  <c r="BO65" i="1"/>
  <c r="BO66" i="1"/>
  <c r="BO67" i="1"/>
  <c r="BO68" i="1"/>
  <c r="BO69" i="1"/>
  <c r="BO70" i="1"/>
  <c r="BO71" i="1"/>
  <c r="BO72" i="1"/>
  <c r="BO73" i="1"/>
  <c r="BO74" i="1"/>
  <c r="BO75" i="1"/>
  <c r="BO76" i="1"/>
  <c r="BO77" i="1"/>
  <c r="BO78" i="1"/>
  <c r="BO79" i="1"/>
  <c r="BO80" i="1"/>
  <c r="BO81" i="1"/>
  <c r="BO82" i="1"/>
  <c r="BO83" i="1"/>
  <c r="BO84" i="1"/>
  <c r="BO85" i="1"/>
  <c r="BO86" i="1"/>
  <c r="BO87" i="1"/>
  <c r="BO88" i="1"/>
  <c r="BO89" i="1"/>
  <c r="BO90" i="1"/>
  <c r="BO91" i="1"/>
  <c r="BO92" i="1"/>
  <c r="BO93" i="1"/>
  <c r="BO94" i="1"/>
  <c r="BO95" i="1"/>
  <c r="BO96" i="1"/>
  <c r="BO97" i="1"/>
  <c r="BO98" i="1"/>
  <c r="BO99" i="1"/>
  <c r="BO100" i="1"/>
  <c r="BO101" i="1"/>
  <c r="BO102" i="1"/>
  <c r="BO103" i="1"/>
  <c r="BO104" i="1"/>
  <c r="BO105" i="1"/>
  <c r="BO106" i="1"/>
  <c r="BO107" i="1"/>
  <c r="BO108" i="1"/>
  <c r="BO109" i="1"/>
  <c r="BO110" i="1"/>
  <c r="BO111" i="1"/>
  <c r="BO112" i="1"/>
  <c r="BO113" i="1"/>
  <c r="BO114" i="1"/>
  <c r="BO115" i="1"/>
  <c r="BO116" i="1"/>
  <c r="BO117" i="1"/>
  <c r="BO118" i="1"/>
  <c r="BO119" i="1"/>
  <c r="BO120" i="1"/>
  <c r="BO121" i="1"/>
  <c r="BO122" i="1"/>
  <c r="BO123" i="1"/>
  <c r="BO124" i="1"/>
  <c r="BO125" i="1"/>
  <c r="BO126" i="1"/>
  <c r="BO127" i="1"/>
  <c r="BO128" i="1"/>
  <c r="BO129" i="1"/>
  <c r="BO130" i="1"/>
  <c r="BO131" i="1"/>
  <c r="BO132" i="1"/>
  <c r="BO133" i="1"/>
  <c r="BO134" i="1"/>
  <c r="BO135" i="1"/>
  <c r="BO136" i="1"/>
  <c r="BO137" i="1"/>
  <c r="BO138" i="1"/>
  <c r="BO139" i="1"/>
  <c r="BO140" i="1"/>
  <c r="BO141" i="1"/>
  <c r="BO142" i="1"/>
  <c r="BO143" i="1"/>
  <c r="BO144" i="1"/>
  <c r="BO145" i="1"/>
  <c r="BO146" i="1"/>
  <c r="BO147" i="1"/>
  <c r="BO148" i="1"/>
  <c r="BO149" i="1"/>
  <c r="BO150" i="1"/>
  <c r="BO151" i="1"/>
  <c r="BO152" i="1"/>
  <c r="BO153" i="1"/>
  <c r="BO154" i="1"/>
  <c r="BO155" i="1"/>
  <c r="BO156" i="1"/>
  <c r="BO157" i="1"/>
  <c r="BO158" i="1"/>
  <c r="BO159" i="1"/>
  <c r="BO160" i="1"/>
  <c r="BO161" i="1"/>
  <c r="BO162" i="1"/>
  <c r="BO163" i="1"/>
  <c r="BO164" i="1"/>
  <c r="BO165" i="1"/>
  <c r="BO166" i="1"/>
  <c r="BO167" i="1"/>
  <c r="BO168" i="1"/>
  <c r="BO169" i="1"/>
  <c r="BO170" i="1"/>
  <c r="BO171" i="1"/>
  <c r="BO172" i="1"/>
  <c r="BO173" i="1"/>
  <c r="BO174" i="1"/>
  <c r="BO175" i="1"/>
  <c r="BO176" i="1"/>
  <c r="BO177" i="1"/>
  <c r="BO178" i="1"/>
  <c r="BO179" i="1"/>
  <c r="BO180" i="1"/>
  <c r="BO181" i="1"/>
  <c r="BO182" i="1"/>
  <c r="BO183" i="1"/>
  <c r="BO184" i="1"/>
  <c r="BO185" i="1"/>
  <c r="BO186" i="1"/>
  <c r="BO187" i="1"/>
  <c r="BO188" i="1"/>
  <c r="BO189" i="1"/>
  <c r="BO190" i="1"/>
  <c r="BO191" i="1"/>
  <c r="BO192" i="1"/>
  <c r="BO193" i="1"/>
  <c r="BO194" i="1"/>
  <c r="BO195" i="1"/>
  <c r="BO196" i="1"/>
  <c r="BO197" i="1"/>
  <c r="BO198" i="1"/>
  <c r="BO199" i="1"/>
  <c r="BO200" i="1"/>
  <c r="BO201" i="1"/>
  <c r="BO202" i="1"/>
  <c r="BO203" i="1"/>
  <c r="BO204" i="1"/>
  <c r="BO205" i="1"/>
  <c r="BO206" i="1"/>
  <c r="BO207" i="1"/>
  <c r="BO208" i="1"/>
  <c r="BO209" i="1"/>
  <c r="BO210" i="1"/>
  <c r="BO211" i="1"/>
  <c r="BO212" i="1"/>
  <c r="BO213" i="1"/>
  <c r="BO214" i="1"/>
  <c r="BO216" i="1"/>
  <c r="BO220" i="1"/>
  <c r="BO221" i="1"/>
  <c r="BO222" i="1"/>
  <c r="BO223" i="1"/>
  <c r="BO224" i="1"/>
  <c r="BO225" i="1"/>
  <c r="BO230" i="1"/>
  <c r="BO231" i="1"/>
  <c r="BO232" i="1"/>
  <c r="BO233" i="1"/>
  <c r="BO237" i="1"/>
  <c r="BO238" i="1"/>
  <c r="BO239" i="1"/>
  <c r="BO240" i="1"/>
  <c r="BO241" i="1"/>
  <c r="BO242" i="1"/>
  <c r="BO243" i="1"/>
  <c r="BO244" i="1"/>
  <c r="BO245" i="1"/>
  <c r="BO246" i="1"/>
  <c r="BO247" i="1"/>
  <c r="BO248" i="1"/>
  <c r="BO249" i="1"/>
  <c r="BO250" i="1"/>
  <c r="BO251" i="1"/>
  <c r="BO252" i="1"/>
  <c r="BO253" i="1"/>
  <c r="BO254" i="1"/>
  <c r="BO255" i="1"/>
  <c r="BO256" i="1"/>
  <c r="BO257" i="1"/>
  <c r="BO258" i="1"/>
  <c r="BO259" i="1"/>
  <c r="BO260" i="1"/>
  <c r="BO261" i="1"/>
  <c r="BO262" i="1"/>
  <c r="BO263" i="1"/>
  <c r="BO264" i="1"/>
  <c r="BO265" i="1"/>
  <c r="BO266" i="1"/>
  <c r="BO267" i="1"/>
  <c r="BO268" i="1"/>
  <c r="BO269" i="1"/>
  <c r="BO270" i="1"/>
  <c r="BO271" i="1"/>
  <c r="BO272" i="1"/>
  <c r="BO273" i="1"/>
  <c r="BO274" i="1"/>
  <c r="BO275" i="1"/>
  <c r="BO276" i="1"/>
  <c r="BO277" i="1"/>
  <c r="BO278" i="1"/>
  <c r="BO279" i="1"/>
  <c r="BO280" i="1"/>
  <c r="BO281" i="1"/>
  <c r="BO282" i="1"/>
  <c r="BO283" i="1"/>
  <c r="BO284" i="1"/>
  <c r="BO285" i="1"/>
  <c r="BO286" i="1"/>
  <c r="BO287" i="1"/>
  <c r="BO288" i="1"/>
  <c r="BO289" i="1"/>
  <c r="BO290" i="1"/>
  <c r="BO291" i="1"/>
  <c r="BO292" i="1"/>
  <c r="BO293" i="1"/>
  <c r="BO294" i="1"/>
  <c r="BO295" i="1"/>
  <c r="BO296" i="1"/>
  <c r="BO297" i="1"/>
  <c r="BO298" i="1"/>
  <c r="BO299" i="1"/>
  <c r="BO300" i="1"/>
  <c r="BO301" i="1"/>
  <c r="BO302" i="1"/>
  <c r="BO303" i="1"/>
  <c r="BO304" i="1"/>
  <c r="BO305" i="1"/>
  <c r="BO306" i="1"/>
  <c r="BO307" i="1"/>
  <c r="BO308" i="1"/>
  <c r="BO309" i="1"/>
  <c r="BO310" i="1"/>
  <c r="BO311" i="1"/>
  <c r="BO312" i="1"/>
  <c r="BO313" i="1"/>
  <c r="BO314" i="1"/>
  <c r="BO315" i="1"/>
  <c r="BO316" i="1"/>
  <c r="BO317" i="1"/>
  <c r="BO318" i="1"/>
  <c r="BO319" i="1"/>
  <c r="BO320" i="1"/>
  <c r="BO321" i="1"/>
  <c r="BO322" i="1"/>
  <c r="BO323" i="1"/>
  <c r="BO324" i="1"/>
  <c r="BO325" i="1"/>
  <c r="BO326" i="1"/>
  <c r="BO327" i="1"/>
  <c r="BO328" i="1"/>
  <c r="BO329" i="1"/>
  <c r="BO330" i="1"/>
  <c r="BO331" i="1"/>
  <c r="BO332" i="1"/>
  <c r="BO333" i="1"/>
  <c r="BO334" i="1"/>
  <c r="BO335" i="1"/>
  <c r="BO336" i="1"/>
  <c r="BO337" i="1"/>
  <c r="BO338" i="1"/>
  <c r="BO339" i="1"/>
  <c r="BO340" i="1"/>
  <c r="BO341" i="1"/>
  <c r="BO342" i="1"/>
  <c r="BO343" i="1"/>
  <c r="BO344" i="1"/>
  <c r="BO345" i="1"/>
  <c r="BO346" i="1"/>
  <c r="BO347" i="1"/>
  <c r="BO348" i="1"/>
  <c r="BO349" i="1"/>
  <c r="BO350" i="1"/>
  <c r="BO351" i="1"/>
  <c r="BO352" i="1"/>
  <c r="BO353" i="1"/>
  <c r="BO354" i="1"/>
  <c r="BO355" i="1"/>
  <c r="BO356" i="1"/>
  <c r="BO357" i="1"/>
  <c r="BO358" i="1"/>
  <c r="BO359" i="1"/>
  <c r="BO360" i="1"/>
  <c r="BO361" i="1"/>
  <c r="BO362" i="1"/>
  <c r="BO363" i="1"/>
  <c r="BO364" i="1"/>
  <c r="BO365" i="1"/>
  <c r="BO366" i="1"/>
  <c r="BO367" i="1"/>
  <c r="BO368" i="1"/>
  <c r="BO369" i="1"/>
  <c r="BO370" i="1"/>
  <c r="BO371" i="1"/>
  <c r="BO372" i="1"/>
  <c r="BO373" i="1"/>
  <c r="BO374" i="1"/>
  <c r="BO375" i="1"/>
  <c r="BO376" i="1"/>
  <c r="BO377" i="1"/>
  <c r="BO378" i="1"/>
  <c r="BO379" i="1"/>
  <c r="BO380" i="1"/>
  <c r="BO381" i="1"/>
  <c r="BO382" i="1"/>
  <c r="BO383" i="1"/>
  <c r="BO384" i="1"/>
  <c r="BO385" i="1"/>
  <c r="BO386" i="1"/>
  <c r="BO387" i="1"/>
  <c r="BO388" i="1"/>
  <c r="BO389" i="1"/>
  <c r="BO390" i="1"/>
  <c r="BO391" i="1"/>
  <c r="BO392" i="1"/>
  <c r="BO393" i="1"/>
  <c r="BO394" i="1"/>
  <c r="BO395" i="1"/>
  <c r="BO396" i="1"/>
  <c r="BO397" i="1"/>
  <c r="BO398" i="1"/>
  <c r="BO399" i="1"/>
  <c r="BO400" i="1"/>
  <c r="BO401" i="1"/>
  <c r="BO402" i="1"/>
  <c r="BO403" i="1"/>
  <c r="BO404" i="1"/>
  <c r="BO405" i="1"/>
  <c r="BO406" i="1"/>
  <c r="BO407" i="1"/>
  <c r="BO408" i="1"/>
  <c r="BO409" i="1"/>
  <c r="BO410" i="1"/>
  <c r="BO411" i="1"/>
  <c r="BO412" i="1"/>
  <c r="BO413" i="1"/>
  <c r="BO414" i="1"/>
  <c r="BO415" i="1"/>
  <c r="BO416" i="1"/>
  <c r="BO417" i="1"/>
  <c r="BO418" i="1"/>
  <c r="BO419" i="1"/>
  <c r="BO420" i="1"/>
  <c r="BO421" i="1"/>
  <c r="BO422" i="1"/>
  <c r="BO423" i="1"/>
  <c r="BO424" i="1"/>
  <c r="BO425" i="1"/>
  <c r="BO426" i="1"/>
  <c r="BO427" i="1"/>
  <c r="BO428" i="1"/>
  <c r="BO429" i="1"/>
  <c r="BO430" i="1"/>
  <c r="BO431" i="1"/>
  <c r="BO432" i="1"/>
  <c r="BO433" i="1"/>
  <c r="BO434" i="1"/>
  <c r="BO435" i="1"/>
  <c r="BO436" i="1"/>
  <c r="BO437" i="1"/>
  <c r="BO438" i="1"/>
  <c r="BO439" i="1"/>
  <c r="BO440" i="1"/>
  <c r="BO441" i="1"/>
  <c r="BO442" i="1"/>
  <c r="BO443" i="1"/>
  <c r="BO444" i="1"/>
  <c r="BO445" i="1"/>
  <c r="BO446" i="1"/>
  <c r="BO447" i="1"/>
  <c r="BO448" i="1"/>
  <c r="BO449" i="1"/>
  <c r="BO450" i="1"/>
  <c r="BO451" i="1"/>
  <c r="BO452" i="1"/>
  <c r="BO453" i="1"/>
  <c r="BO454" i="1"/>
  <c r="BO455" i="1"/>
  <c r="BO456" i="1"/>
  <c r="BO457" i="1"/>
  <c r="BO458" i="1"/>
  <c r="BO459" i="1"/>
  <c r="BO460" i="1"/>
  <c r="BO461" i="1"/>
  <c r="BO462" i="1"/>
  <c r="BO463" i="1"/>
  <c r="BO464" i="1"/>
  <c r="BO465" i="1"/>
  <c r="BO466" i="1"/>
  <c r="BO467" i="1"/>
  <c r="BO468" i="1"/>
  <c r="BO469" i="1"/>
  <c r="BO470" i="1"/>
  <c r="BO471" i="1"/>
  <c r="BO472" i="1"/>
  <c r="BO473" i="1"/>
  <c r="BO474" i="1"/>
  <c r="BO475" i="1"/>
  <c r="BO476" i="1"/>
  <c r="BO477" i="1"/>
  <c r="BO478" i="1"/>
  <c r="BO479" i="1"/>
  <c r="BO480" i="1"/>
  <c r="BO481" i="1"/>
  <c r="BO482" i="1"/>
  <c r="BO483" i="1"/>
  <c r="BO484" i="1"/>
  <c r="BO485" i="1"/>
  <c r="BO486" i="1"/>
  <c r="BO487" i="1"/>
  <c r="BO488" i="1"/>
  <c r="BO489" i="1"/>
  <c r="BO490" i="1"/>
  <c r="BO491" i="1"/>
  <c r="BO492" i="1"/>
  <c r="BO493" i="1"/>
  <c r="BO494" i="1"/>
  <c r="BO495" i="1"/>
  <c r="BO496" i="1"/>
  <c r="BO497" i="1"/>
  <c r="BO498" i="1"/>
  <c r="BO499" i="1"/>
  <c r="BO500" i="1"/>
  <c r="BO501" i="1"/>
  <c r="BO502" i="1"/>
  <c r="BO503" i="1"/>
  <c r="BO504" i="1"/>
  <c r="BO505" i="1"/>
  <c r="BO506" i="1"/>
  <c r="BO507" i="1"/>
  <c r="BO508" i="1"/>
  <c r="BO509" i="1"/>
  <c r="BO510" i="1"/>
  <c r="BO511" i="1"/>
  <c r="BO512" i="1"/>
  <c r="BO513" i="1"/>
  <c r="BO514" i="1"/>
  <c r="BO515" i="1"/>
  <c r="BO516" i="1"/>
  <c r="BO517" i="1"/>
  <c r="BO518" i="1"/>
  <c r="BO519" i="1"/>
  <c r="BO520" i="1"/>
  <c r="BO521" i="1"/>
  <c r="BO522" i="1"/>
  <c r="BO523" i="1"/>
  <c r="BO524" i="1"/>
  <c r="BO525" i="1"/>
  <c r="BO526" i="1"/>
  <c r="BO527" i="1"/>
  <c r="BO528" i="1"/>
  <c r="BO529" i="1"/>
  <c r="BO530" i="1"/>
  <c r="BO531" i="1"/>
  <c r="BO532" i="1"/>
  <c r="BO533" i="1"/>
  <c r="BO534" i="1"/>
  <c r="BO535" i="1"/>
  <c r="BO536" i="1"/>
  <c r="BO537" i="1"/>
  <c r="BO538" i="1"/>
  <c r="BO539" i="1"/>
  <c r="BO540" i="1"/>
  <c r="BO541" i="1"/>
  <c r="BO542" i="1"/>
  <c r="BO543" i="1"/>
  <c r="BO544" i="1"/>
  <c r="BO545" i="1"/>
  <c r="BO546" i="1"/>
  <c r="BO547" i="1"/>
  <c r="BO548" i="1"/>
  <c r="BO549" i="1"/>
  <c r="BO550" i="1"/>
  <c r="BO551" i="1"/>
  <c r="BO552" i="1"/>
  <c r="BO553" i="1"/>
  <c r="BO554" i="1"/>
  <c r="BO555" i="1"/>
  <c r="BO556" i="1"/>
  <c r="BO557" i="1"/>
  <c r="BO558" i="1"/>
  <c r="BO559" i="1"/>
  <c r="BO560" i="1"/>
  <c r="BO561" i="1"/>
  <c r="BO562" i="1"/>
  <c r="BO563" i="1"/>
  <c r="BO564" i="1"/>
  <c r="BO565" i="1"/>
  <c r="BO566" i="1"/>
  <c r="BO567" i="1"/>
  <c r="BO568" i="1"/>
  <c r="BO569" i="1"/>
  <c r="BO570" i="1"/>
  <c r="BO571" i="1"/>
  <c r="BO572" i="1"/>
  <c r="BO573" i="1"/>
  <c r="BO574" i="1"/>
  <c r="BO575" i="1"/>
  <c r="BO576" i="1"/>
  <c r="BO577" i="1"/>
  <c r="BO578" i="1"/>
  <c r="BO579" i="1"/>
  <c r="BO580" i="1"/>
  <c r="BO581" i="1"/>
  <c r="BO582" i="1"/>
  <c r="BO583" i="1"/>
  <c r="BO584" i="1"/>
  <c r="BO585" i="1"/>
  <c r="BO586" i="1"/>
  <c r="BO587" i="1"/>
  <c r="BO588" i="1"/>
  <c r="BO589" i="1"/>
  <c r="BO590" i="1"/>
  <c r="BO591" i="1"/>
  <c r="BO592" i="1"/>
  <c r="BO593" i="1"/>
  <c r="BO594" i="1"/>
  <c r="BO595" i="1"/>
  <c r="BO596" i="1"/>
  <c r="BO597" i="1"/>
  <c r="BO598" i="1"/>
  <c r="BO599" i="1"/>
  <c r="BO600" i="1"/>
  <c r="BO601" i="1"/>
  <c r="BO602" i="1"/>
  <c r="BO603" i="1"/>
  <c r="BO604" i="1"/>
  <c r="BO605" i="1"/>
  <c r="BO606" i="1"/>
  <c r="BO607" i="1"/>
  <c r="BO608" i="1"/>
  <c r="BO609" i="1"/>
  <c r="BO610" i="1"/>
  <c r="BO611" i="1"/>
  <c r="BO612" i="1"/>
  <c r="BO613" i="1"/>
  <c r="BO614" i="1"/>
  <c r="BO615" i="1"/>
  <c r="BO616" i="1"/>
  <c r="BO617" i="1"/>
  <c r="BO618" i="1"/>
  <c r="BO619" i="1"/>
  <c r="BO620" i="1"/>
  <c r="BO621" i="1"/>
  <c r="BO622" i="1"/>
  <c r="BO623" i="1"/>
  <c r="BO624" i="1"/>
  <c r="BO625" i="1"/>
  <c r="BO626" i="1"/>
  <c r="BO627" i="1"/>
  <c r="BO628" i="1"/>
  <c r="BO629" i="1"/>
  <c r="BO630" i="1"/>
  <c r="BO631" i="1"/>
  <c r="BO632" i="1"/>
  <c r="BO633" i="1"/>
  <c r="BO634" i="1"/>
  <c r="BO635" i="1"/>
  <c r="BO636" i="1"/>
  <c r="BO637" i="1"/>
  <c r="BO638" i="1"/>
  <c r="BO639" i="1"/>
  <c r="BO640" i="1"/>
  <c r="BO641" i="1"/>
  <c r="BO642" i="1"/>
  <c r="BO643" i="1"/>
  <c r="BO644" i="1"/>
  <c r="BO645" i="1"/>
  <c r="BO646" i="1"/>
  <c r="BO647" i="1"/>
  <c r="BO648" i="1"/>
  <c r="BO649" i="1"/>
  <c r="BO650" i="1"/>
  <c r="BO651" i="1"/>
  <c r="BO652" i="1"/>
  <c r="BO653" i="1"/>
  <c r="BO654" i="1"/>
  <c r="BO655" i="1"/>
  <c r="BO656" i="1"/>
  <c r="BO657" i="1"/>
  <c r="BO658" i="1"/>
  <c r="BO659" i="1"/>
  <c r="BO660" i="1"/>
  <c r="BO661" i="1"/>
  <c r="BO662" i="1"/>
  <c r="BO663" i="1"/>
  <c r="BO664" i="1"/>
  <c r="BO665" i="1"/>
  <c r="BO666" i="1"/>
  <c r="BO667" i="1"/>
  <c r="BO668" i="1"/>
  <c r="BO669" i="1"/>
  <c r="BO670" i="1"/>
  <c r="BO671" i="1"/>
  <c r="BO672" i="1"/>
  <c r="BO673" i="1"/>
  <c r="BO674" i="1"/>
  <c r="BO675" i="1"/>
  <c r="BO676" i="1"/>
  <c r="BO677" i="1"/>
  <c r="BO678" i="1"/>
  <c r="BO679" i="1"/>
  <c r="BO680" i="1"/>
  <c r="BO681" i="1"/>
  <c r="BO682" i="1"/>
  <c r="BO683" i="1"/>
  <c r="BO684" i="1"/>
  <c r="BO685" i="1"/>
  <c r="BO686" i="1"/>
  <c r="BO687" i="1"/>
  <c r="BO688" i="1"/>
  <c r="BO689" i="1"/>
  <c r="BO690" i="1"/>
  <c r="BO691" i="1"/>
  <c r="BO692" i="1"/>
  <c r="BO693" i="1"/>
  <c r="BO694" i="1"/>
  <c r="BO695" i="1"/>
  <c r="BO696" i="1"/>
  <c r="BO697" i="1"/>
  <c r="BO698" i="1"/>
  <c r="BO699" i="1"/>
  <c r="BO700" i="1"/>
  <c r="BO701" i="1"/>
  <c r="BO702" i="1"/>
  <c r="BO703" i="1"/>
  <c r="BO704" i="1"/>
  <c r="BO705" i="1"/>
  <c r="BO706" i="1"/>
  <c r="BO707" i="1"/>
  <c r="BO708" i="1"/>
  <c r="BO709" i="1"/>
  <c r="BO710" i="1"/>
  <c r="BO711" i="1"/>
  <c r="BO712" i="1"/>
  <c r="BO713" i="1"/>
  <c r="BO714" i="1"/>
  <c r="BO715" i="1"/>
  <c r="BO716" i="1"/>
  <c r="BO717" i="1"/>
  <c r="BO718" i="1"/>
  <c r="BO719" i="1"/>
  <c r="BO720" i="1"/>
  <c r="BO721" i="1"/>
  <c r="BO722" i="1"/>
  <c r="BO723" i="1"/>
  <c r="BO724" i="1"/>
  <c r="BO725" i="1"/>
  <c r="BO726" i="1"/>
  <c r="BO727" i="1"/>
  <c r="BO728" i="1"/>
  <c r="BO729" i="1"/>
  <c r="BO730" i="1"/>
  <c r="BO731" i="1"/>
  <c r="BO732" i="1"/>
  <c r="BO733" i="1"/>
  <c r="BO734" i="1"/>
  <c r="BO735" i="1"/>
  <c r="BO736" i="1"/>
  <c r="BO737" i="1"/>
  <c r="BO738" i="1"/>
  <c r="BO739" i="1"/>
  <c r="BO740" i="1"/>
  <c r="BO741" i="1"/>
  <c r="BO742" i="1"/>
  <c r="BO743" i="1"/>
  <c r="BO744" i="1"/>
  <c r="BO745" i="1"/>
  <c r="BO746" i="1"/>
  <c r="BO747" i="1"/>
  <c r="BO748" i="1"/>
  <c r="BO749" i="1"/>
  <c r="BO750" i="1"/>
  <c r="BO751" i="1"/>
  <c r="BO752" i="1"/>
  <c r="BO753" i="1"/>
  <c r="BO754" i="1"/>
  <c r="BO755" i="1"/>
  <c r="BO756" i="1"/>
  <c r="BO757" i="1"/>
  <c r="BO758" i="1"/>
  <c r="BO759" i="1"/>
  <c r="BO760" i="1"/>
  <c r="BO761" i="1"/>
  <c r="BO762" i="1"/>
  <c r="BO763" i="1"/>
  <c r="BO764" i="1"/>
  <c r="BO765" i="1"/>
  <c r="BO766" i="1"/>
  <c r="BO767" i="1"/>
  <c r="BO768" i="1"/>
  <c r="BO769" i="1"/>
  <c r="BO770" i="1"/>
  <c r="BO771" i="1"/>
  <c r="BO772" i="1"/>
  <c r="BO773" i="1"/>
  <c r="BO774" i="1"/>
  <c r="BO775" i="1"/>
  <c r="BO776" i="1"/>
  <c r="BO777" i="1"/>
  <c r="BO778" i="1"/>
  <c r="BO779" i="1"/>
  <c r="BO780" i="1"/>
  <c r="BO781" i="1"/>
  <c r="BO782" i="1"/>
  <c r="BO783" i="1"/>
  <c r="BO784" i="1"/>
  <c r="BO785" i="1"/>
  <c r="BO786" i="1"/>
  <c r="BO787" i="1"/>
  <c r="BO788" i="1"/>
  <c r="BO789" i="1"/>
  <c r="BO790" i="1"/>
  <c r="BO791" i="1"/>
  <c r="BO792" i="1"/>
  <c r="BO793" i="1"/>
  <c r="BO794" i="1"/>
  <c r="BO795" i="1"/>
  <c r="BO796" i="1"/>
  <c r="BO797" i="1"/>
  <c r="BO798" i="1"/>
  <c r="BO799" i="1"/>
  <c r="BO800" i="1"/>
  <c r="BO801" i="1"/>
  <c r="BO802" i="1"/>
  <c r="BO803" i="1"/>
  <c r="BO804" i="1"/>
  <c r="BO805" i="1"/>
  <c r="BO806" i="1"/>
  <c r="BO807" i="1"/>
  <c r="BO808" i="1"/>
  <c r="BO809" i="1"/>
  <c r="BO810" i="1"/>
  <c r="BO811" i="1"/>
  <c r="BO812" i="1"/>
  <c r="BO813" i="1"/>
  <c r="BO814" i="1"/>
  <c r="BO815" i="1"/>
  <c r="BO816" i="1"/>
  <c r="BO817" i="1"/>
  <c r="BO818" i="1"/>
  <c r="BO819" i="1"/>
  <c r="BO820" i="1"/>
  <c r="BO821" i="1"/>
  <c r="BO822" i="1"/>
  <c r="BO823" i="1"/>
  <c r="BO824" i="1"/>
  <c r="BO825" i="1"/>
  <c r="BO826" i="1"/>
  <c r="BO827" i="1"/>
  <c r="BO828" i="1"/>
  <c r="BO829" i="1"/>
  <c r="BO830" i="1"/>
  <c r="BO831" i="1"/>
  <c r="BO832" i="1"/>
  <c r="BO833" i="1"/>
  <c r="BO834" i="1"/>
  <c r="BO835" i="1"/>
  <c r="BO836" i="1"/>
  <c r="BO837" i="1"/>
  <c r="BO838" i="1"/>
  <c r="BO839" i="1"/>
  <c r="BO840" i="1"/>
  <c r="BO841" i="1"/>
  <c r="BO842" i="1"/>
  <c r="BO843" i="1"/>
  <c r="BO844" i="1"/>
  <c r="BO845" i="1"/>
  <c r="BO846" i="1"/>
  <c r="BO847" i="1"/>
  <c r="BO848" i="1"/>
  <c r="BO849" i="1"/>
  <c r="BO850" i="1"/>
  <c r="BO851" i="1"/>
  <c r="BO852" i="1"/>
  <c r="BO853" i="1"/>
  <c r="BO854" i="1"/>
  <c r="BO855" i="1"/>
  <c r="BO856" i="1"/>
  <c r="BO857" i="1"/>
  <c r="BO858" i="1"/>
  <c r="BO859" i="1"/>
  <c r="BO860" i="1"/>
  <c r="BO861" i="1"/>
  <c r="BO862" i="1"/>
  <c r="BO863" i="1"/>
  <c r="BO864" i="1"/>
  <c r="BO865" i="1"/>
  <c r="BO866" i="1"/>
  <c r="BO867" i="1"/>
  <c r="BO868" i="1"/>
  <c r="BO869" i="1"/>
  <c r="BO870" i="1"/>
  <c r="BO871" i="1"/>
  <c r="BO872" i="1"/>
  <c r="BO873" i="1"/>
  <c r="BO874" i="1"/>
  <c r="BO875" i="1"/>
  <c r="BO876" i="1"/>
  <c r="BO877" i="1"/>
  <c r="BO878" i="1"/>
  <c r="BO879" i="1"/>
  <c r="BO880" i="1"/>
  <c r="BO881" i="1"/>
  <c r="BO882" i="1"/>
  <c r="BO883" i="1"/>
  <c r="BO884" i="1"/>
  <c r="BO885" i="1"/>
  <c r="BO886" i="1"/>
  <c r="BO887" i="1"/>
  <c r="BO888" i="1"/>
  <c r="BO889" i="1"/>
  <c r="BO890" i="1"/>
  <c r="BO891" i="1"/>
  <c r="BO892" i="1"/>
  <c r="BO893" i="1"/>
  <c r="BO894" i="1"/>
  <c r="BO895" i="1"/>
  <c r="BO896" i="1"/>
  <c r="BO897" i="1"/>
  <c r="BO898" i="1"/>
  <c r="BO899" i="1"/>
  <c r="BO900" i="1"/>
  <c r="BO901" i="1"/>
  <c r="BO902" i="1"/>
  <c r="BO903" i="1"/>
  <c r="BO904" i="1"/>
  <c r="BO905" i="1"/>
  <c r="BO906" i="1"/>
  <c r="BO907" i="1"/>
  <c r="BO908" i="1"/>
  <c r="BO909" i="1"/>
  <c r="BO910" i="1"/>
  <c r="BO911" i="1"/>
  <c r="BO912" i="1"/>
  <c r="BO913" i="1"/>
  <c r="BO914" i="1"/>
  <c r="BO915" i="1"/>
  <c r="BO916" i="1"/>
  <c r="BO917" i="1"/>
  <c r="BO918" i="1"/>
  <c r="BO919" i="1"/>
  <c r="BO920" i="1"/>
  <c r="BO921" i="1"/>
  <c r="BO922" i="1"/>
  <c r="BO923" i="1"/>
  <c r="BO924" i="1"/>
  <c r="BO925" i="1"/>
  <c r="BO926" i="1"/>
  <c r="BO927" i="1"/>
  <c r="BO928" i="1"/>
  <c r="BO929" i="1"/>
  <c r="BO930" i="1"/>
  <c r="BO931" i="1"/>
  <c r="BO932" i="1"/>
  <c r="BO933" i="1"/>
  <c r="BO934" i="1"/>
  <c r="BO935" i="1"/>
  <c r="BO936" i="1"/>
  <c r="BO937" i="1"/>
  <c r="BO938" i="1"/>
  <c r="BO939" i="1"/>
  <c r="BO940" i="1"/>
  <c r="BO941" i="1"/>
  <c r="BO942" i="1"/>
  <c r="BO943" i="1"/>
  <c r="BO944" i="1"/>
  <c r="BO945" i="1"/>
  <c r="BO946" i="1"/>
  <c r="BO947" i="1"/>
  <c r="BO948" i="1"/>
  <c r="BO949" i="1"/>
  <c r="BO950" i="1"/>
  <c r="BO951" i="1"/>
  <c r="BO952" i="1"/>
  <c r="BO953" i="1"/>
  <c r="BO954" i="1"/>
  <c r="BO955" i="1"/>
  <c r="BO956" i="1"/>
  <c r="BO957" i="1"/>
  <c r="BO958" i="1"/>
  <c r="BO959" i="1"/>
  <c r="BO960" i="1"/>
  <c r="BO961" i="1"/>
  <c r="BO962" i="1"/>
  <c r="BO963" i="1"/>
  <c r="BO964" i="1"/>
  <c r="BO965" i="1"/>
  <c r="BO966" i="1"/>
  <c r="BO967" i="1"/>
  <c r="BO968" i="1"/>
  <c r="BO969" i="1"/>
  <c r="BO970" i="1"/>
  <c r="BO971" i="1"/>
  <c r="BO972" i="1"/>
  <c r="BO973" i="1"/>
  <c r="BO974" i="1"/>
  <c r="BO975" i="1"/>
  <c r="BO976" i="1"/>
  <c r="BO977" i="1"/>
  <c r="BO978" i="1"/>
  <c r="BO979" i="1"/>
  <c r="BO980" i="1"/>
  <c r="BO981" i="1"/>
  <c r="BO982" i="1"/>
  <c r="BO983" i="1"/>
  <c r="BO984" i="1"/>
  <c r="BO985" i="1"/>
  <c r="BO986" i="1"/>
  <c r="BO987" i="1"/>
  <c r="BO988" i="1"/>
  <c r="BO989" i="1"/>
  <c r="BO5" i="1"/>
  <c r="BD5" i="1"/>
  <c r="DV5" i="1"/>
  <c r="DU5" i="1"/>
  <c r="BD6" i="1"/>
  <c r="DV6" i="1"/>
  <c r="DU6" i="1"/>
  <c r="BD7" i="1"/>
  <c r="DV7" i="1"/>
  <c r="BD8" i="1"/>
  <c r="DV8" i="1"/>
  <c r="DU8" i="1"/>
  <c r="BD9" i="1"/>
  <c r="DV9" i="1"/>
  <c r="DU9" i="1"/>
  <c r="BD10" i="1"/>
  <c r="DV10" i="1"/>
  <c r="BD11" i="1"/>
  <c r="DV11" i="1"/>
  <c r="BD12" i="1"/>
  <c r="DV12" i="1"/>
  <c r="DU12" i="1"/>
  <c r="BD13" i="1"/>
  <c r="DV13" i="1"/>
  <c r="DU13" i="1"/>
  <c r="BD14" i="1"/>
  <c r="DV14" i="1"/>
  <c r="DU14" i="1"/>
  <c r="BD15" i="1"/>
  <c r="DV15" i="1"/>
  <c r="BD16" i="1"/>
  <c r="DV16" i="1"/>
  <c r="DU16" i="1"/>
  <c r="BD17" i="1"/>
  <c r="DV17" i="1"/>
  <c r="DU17" i="1"/>
  <c r="BD18" i="1"/>
  <c r="DV18" i="1"/>
  <c r="DU18" i="1"/>
  <c r="BD19" i="1"/>
  <c r="DV19" i="1"/>
  <c r="BD20" i="1"/>
  <c r="DV20" i="1"/>
  <c r="DU20" i="1"/>
  <c r="BD21" i="1"/>
  <c r="DV21" i="1"/>
  <c r="DU21" i="1"/>
  <c r="BD22" i="1"/>
  <c r="DV22" i="1"/>
  <c r="DU22" i="1"/>
  <c r="BD23" i="1"/>
  <c r="DV23" i="1"/>
  <c r="DU23" i="1"/>
  <c r="BD24" i="1"/>
  <c r="DV24" i="1"/>
  <c r="DU24" i="1"/>
  <c r="BD25" i="1"/>
  <c r="DV25" i="1"/>
  <c r="DU25" i="1"/>
  <c r="BD26" i="1"/>
  <c r="DV26" i="1"/>
  <c r="DU26" i="1"/>
  <c r="BD27" i="1"/>
  <c r="DV27" i="1"/>
  <c r="DU27" i="1"/>
  <c r="BD28" i="1"/>
  <c r="DV28" i="1"/>
  <c r="DU28" i="1"/>
  <c r="BD29" i="1"/>
  <c r="DV29" i="1"/>
  <c r="DU29" i="1"/>
  <c r="BD30" i="1"/>
  <c r="DV30" i="1"/>
  <c r="DU30" i="1"/>
  <c r="BD31" i="1"/>
  <c r="DV31" i="1"/>
  <c r="DU31" i="1"/>
  <c r="BD32" i="1"/>
  <c r="DV32" i="1"/>
  <c r="BD33" i="1"/>
  <c r="DV33" i="1"/>
  <c r="DU33" i="1"/>
  <c r="BD34" i="1"/>
  <c r="DV34" i="1"/>
  <c r="BD35" i="1"/>
  <c r="DV35" i="1"/>
  <c r="DU35" i="1"/>
  <c r="BD36" i="1"/>
  <c r="DV36" i="1"/>
  <c r="BD37" i="1"/>
  <c r="DV37" i="1"/>
  <c r="DU37" i="1"/>
  <c r="BD38" i="1"/>
  <c r="DV38" i="1"/>
  <c r="BD39" i="1"/>
  <c r="DV39" i="1"/>
  <c r="DU39" i="1"/>
  <c r="BD40" i="1"/>
  <c r="DV40" i="1"/>
  <c r="BD41" i="1"/>
  <c r="DV41" i="1"/>
  <c r="DU41" i="1"/>
  <c r="BD42" i="1"/>
  <c r="DV42" i="1"/>
  <c r="DU42" i="1"/>
  <c r="BD43" i="1"/>
  <c r="DV43" i="1"/>
  <c r="BD44" i="1"/>
  <c r="DV44" i="1"/>
  <c r="BD45" i="1"/>
  <c r="DV45" i="1"/>
  <c r="BD46" i="1"/>
  <c r="DV46" i="1"/>
  <c r="DU46" i="1"/>
  <c r="BD47" i="1"/>
  <c r="DV47" i="1"/>
  <c r="BD48" i="1"/>
  <c r="DV48" i="1"/>
  <c r="DU48" i="1"/>
  <c r="BD49" i="1"/>
  <c r="DV49" i="1"/>
  <c r="DU49" i="1"/>
  <c r="BD50" i="1"/>
  <c r="DV50" i="1"/>
  <c r="DU50" i="1"/>
  <c r="BD51" i="1"/>
  <c r="DV51" i="1"/>
  <c r="BD52" i="1"/>
  <c r="DV52" i="1"/>
  <c r="DU52" i="1"/>
  <c r="BD53" i="1"/>
  <c r="DV53" i="1"/>
  <c r="DU53" i="1"/>
  <c r="BD54" i="1"/>
  <c r="DV54" i="1"/>
  <c r="DU54" i="1"/>
  <c r="BD55" i="1"/>
  <c r="DV55" i="1"/>
  <c r="BD56" i="1"/>
  <c r="DV56" i="1"/>
  <c r="DU56" i="1"/>
  <c r="BD57" i="1"/>
  <c r="DV57" i="1"/>
  <c r="DU57" i="1"/>
  <c r="BD58" i="1"/>
  <c r="DV58" i="1"/>
  <c r="BD59" i="1"/>
  <c r="DV59" i="1"/>
  <c r="BD60" i="1"/>
  <c r="DV60" i="1"/>
  <c r="DU60" i="1"/>
  <c r="BD61" i="1"/>
  <c r="DV61" i="1"/>
  <c r="DU61" i="1"/>
  <c r="BD62" i="1"/>
  <c r="DV62" i="1"/>
  <c r="DU62" i="1"/>
  <c r="BD63" i="1"/>
  <c r="DV63" i="1"/>
  <c r="BD64" i="1"/>
  <c r="DV64" i="1"/>
  <c r="BD65" i="1"/>
  <c r="DV65" i="1"/>
  <c r="DU65" i="1"/>
  <c r="BD66" i="1"/>
  <c r="DV66" i="1"/>
  <c r="BD67" i="1"/>
  <c r="DV67" i="1"/>
  <c r="DU67" i="1"/>
  <c r="BD68" i="1"/>
  <c r="DV68" i="1"/>
  <c r="DU68" i="1"/>
  <c r="BD69" i="1"/>
  <c r="DV69" i="1"/>
  <c r="DU69" i="1"/>
  <c r="BD70" i="1"/>
  <c r="DV70" i="1"/>
  <c r="DU70" i="1"/>
  <c r="BD71" i="1"/>
  <c r="DV71" i="1"/>
  <c r="BD72" i="1"/>
  <c r="DV72" i="1"/>
  <c r="DU72" i="1"/>
  <c r="BD73" i="1"/>
  <c r="DV73" i="1"/>
  <c r="DU73" i="1"/>
  <c r="BD74" i="1"/>
  <c r="DV74" i="1"/>
  <c r="DU74" i="1"/>
  <c r="BD75" i="1"/>
  <c r="DV75" i="1"/>
  <c r="DU75" i="1"/>
  <c r="BD76" i="1"/>
  <c r="DV76" i="1"/>
  <c r="DU76" i="1"/>
  <c r="BD77" i="1"/>
  <c r="DV77" i="1"/>
  <c r="DU77" i="1"/>
  <c r="BD78" i="1"/>
  <c r="DV78" i="1"/>
  <c r="DU78" i="1"/>
  <c r="BD79" i="1"/>
  <c r="DV79" i="1"/>
  <c r="BD80" i="1"/>
  <c r="DV80" i="1"/>
  <c r="BD81" i="1"/>
  <c r="DV81" i="1"/>
  <c r="DU81" i="1"/>
  <c r="BD82" i="1"/>
  <c r="DV82" i="1"/>
  <c r="DU82" i="1"/>
  <c r="BD83" i="1"/>
  <c r="DV83" i="1"/>
  <c r="DU83" i="1"/>
  <c r="BD84" i="1"/>
  <c r="DV84" i="1"/>
  <c r="BD85" i="1"/>
  <c r="DV85" i="1"/>
  <c r="BD86" i="1"/>
  <c r="DV86" i="1"/>
  <c r="DU86" i="1"/>
  <c r="BD87" i="1"/>
  <c r="DV87" i="1"/>
  <c r="DU87" i="1"/>
  <c r="BD88" i="1"/>
  <c r="DV88" i="1"/>
  <c r="BD89" i="1"/>
  <c r="DV89" i="1"/>
  <c r="DU89" i="1"/>
  <c r="BD90" i="1"/>
  <c r="DV90" i="1"/>
  <c r="DU90" i="1"/>
  <c r="BD91" i="1"/>
  <c r="DV91" i="1"/>
  <c r="DU91" i="1"/>
  <c r="BD92" i="1"/>
  <c r="DV92" i="1"/>
  <c r="BD93" i="1"/>
  <c r="DV93" i="1"/>
  <c r="BD94" i="1"/>
  <c r="DV94" i="1"/>
  <c r="DU94" i="1"/>
  <c r="BD95" i="1"/>
  <c r="DV95" i="1"/>
  <c r="BD96" i="1"/>
  <c r="DV96" i="1"/>
  <c r="BD97" i="1"/>
  <c r="DV97" i="1"/>
  <c r="DU97" i="1"/>
  <c r="BD98" i="1"/>
  <c r="DV98" i="1"/>
  <c r="BD99" i="1"/>
  <c r="DV99" i="1"/>
  <c r="DU99" i="1"/>
  <c r="BD100" i="1"/>
  <c r="DV100" i="1"/>
  <c r="BD101" i="1"/>
  <c r="DV101" i="1"/>
  <c r="DU101" i="1"/>
  <c r="BD102" i="1"/>
  <c r="DV102" i="1"/>
  <c r="DU102" i="1"/>
  <c r="BD103" i="1"/>
  <c r="DV103" i="1"/>
  <c r="BD104" i="1"/>
  <c r="DV104" i="1"/>
  <c r="DU104" i="1"/>
  <c r="BD105" i="1"/>
  <c r="DV105" i="1"/>
  <c r="DU105" i="1"/>
  <c r="BD106" i="1"/>
  <c r="DV106" i="1"/>
  <c r="BD107" i="1"/>
  <c r="DV107" i="1"/>
  <c r="DU107" i="1"/>
  <c r="DV108" i="1"/>
  <c r="DU108" i="1"/>
  <c r="BD109" i="1"/>
  <c r="DV109" i="1"/>
  <c r="DU109" i="1"/>
  <c r="BD110" i="1"/>
  <c r="DV110" i="1"/>
  <c r="DU110" i="1"/>
  <c r="BD111" i="1"/>
  <c r="DV111" i="1"/>
  <c r="DU111" i="1"/>
  <c r="BD112" i="1"/>
  <c r="DV112" i="1"/>
  <c r="DU112" i="1"/>
  <c r="BD113" i="1"/>
  <c r="DV113" i="1"/>
  <c r="DU113" i="1"/>
  <c r="BD114" i="1"/>
  <c r="DV114" i="1"/>
  <c r="DU114" i="1"/>
  <c r="BD115" i="1"/>
  <c r="DV115" i="1"/>
  <c r="DU115" i="1"/>
  <c r="BD116" i="1"/>
  <c r="DV116" i="1"/>
  <c r="DU116" i="1"/>
  <c r="BD117" i="1"/>
  <c r="DV117" i="1"/>
  <c r="DU117" i="1"/>
  <c r="BD118" i="1"/>
  <c r="DV118" i="1"/>
  <c r="DU118" i="1"/>
  <c r="BD119" i="1"/>
  <c r="DV119" i="1"/>
  <c r="DU119" i="1"/>
  <c r="BD120" i="1"/>
  <c r="DV120" i="1"/>
  <c r="DU120" i="1"/>
  <c r="BD121" i="1"/>
  <c r="DV121" i="1"/>
  <c r="DU121" i="1"/>
  <c r="BD122" i="1"/>
  <c r="DV122" i="1"/>
  <c r="DU122" i="1"/>
  <c r="BD123" i="1"/>
  <c r="DV123" i="1"/>
  <c r="DU123" i="1"/>
  <c r="BD124" i="1"/>
  <c r="DV124" i="1"/>
  <c r="DU124" i="1"/>
  <c r="BD125" i="1"/>
  <c r="DV125" i="1"/>
  <c r="DU125" i="1"/>
  <c r="BD126" i="1"/>
  <c r="DV126" i="1"/>
  <c r="DU126" i="1"/>
  <c r="BD127" i="1"/>
  <c r="DV127" i="1"/>
  <c r="DU127" i="1"/>
  <c r="BD128" i="1"/>
  <c r="DV128" i="1"/>
  <c r="DU128" i="1"/>
  <c r="BD129" i="1"/>
  <c r="DV129" i="1"/>
  <c r="DU129" i="1"/>
  <c r="BD130" i="1"/>
  <c r="DV130" i="1"/>
  <c r="BD131" i="1"/>
  <c r="DV131" i="1"/>
  <c r="BD132" i="1"/>
  <c r="DV132" i="1"/>
  <c r="BD133" i="1"/>
  <c r="DV133" i="1"/>
  <c r="BD134" i="1"/>
  <c r="DV134" i="1"/>
  <c r="DU134" i="1"/>
  <c r="BD135" i="1"/>
  <c r="DV135" i="1"/>
  <c r="DU135" i="1"/>
  <c r="BD136" i="1"/>
  <c r="DV136" i="1"/>
  <c r="BD137" i="1"/>
  <c r="DV137" i="1"/>
  <c r="DU137" i="1"/>
  <c r="BD138" i="1"/>
  <c r="DV138" i="1"/>
  <c r="DU138" i="1"/>
  <c r="BD139" i="1"/>
  <c r="DV139" i="1"/>
  <c r="BD140" i="1"/>
  <c r="DV140" i="1"/>
  <c r="DU140" i="1"/>
  <c r="BD141" i="1"/>
  <c r="DV141" i="1"/>
  <c r="BD142" i="1"/>
  <c r="DV142" i="1"/>
  <c r="DU142" i="1"/>
  <c r="BD143" i="1"/>
  <c r="DV143" i="1"/>
  <c r="BD144" i="1"/>
  <c r="DV144" i="1"/>
  <c r="DU144" i="1"/>
  <c r="BD145" i="1"/>
  <c r="DV145" i="1"/>
  <c r="BD146" i="1"/>
  <c r="DV146" i="1"/>
  <c r="DU146" i="1"/>
  <c r="BD147" i="1"/>
  <c r="DV147" i="1"/>
  <c r="BD148" i="1"/>
  <c r="DV148" i="1"/>
  <c r="BD149" i="1"/>
  <c r="DV149" i="1"/>
  <c r="BD150" i="1"/>
  <c r="DV150" i="1"/>
  <c r="DU150" i="1"/>
  <c r="BD151" i="1"/>
  <c r="DV151" i="1"/>
  <c r="DV152" i="1"/>
  <c r="DU152" i="1"/>
  <c r="BD153" i="1"/>
  <c r="DV153" i="1"/>
  <c r="DU153" i="1"/>
  <c r="BD154" i="1"/>
  <c r="DV154" i="1"/>
  <c r="BD155" i="1"/>
  <c r="DV155" i="1"/>
  <c r="DU155" i="1"/>
  <c r="BD156" i="1"/>
  <c r="DV156" i="1"/>
  <c r="DU156" i="1"/>
  <c r="BD157" i="1"/>
  <c r="DV157" i="1"/>
  <c r="DU157" i="1"/>
  <c r="BD158" i="1"/>
  <c r="DV158" i="1"/>
  <c r="DU158" i="1"/>
  <c r="BD159" i="1"/>
  <c r="DV159" i="1"/>
  <c r="DU159" i="1"/>
  <c r="BD160" i="1"/>
  <c r="DV160" i="1"/>
  <c r="DU160" i="1"/>
  <c r="BD161" i="1"/>
  <c r="DV161" i="1"/>
  <c r="DU161" i="1"/>
  <c r="BD162" i="1"/>
  <c r="DV162" i="1"/>
  <c r="BD163" i="1"/>
  <c r="DV163" i="1"/>
  <c r="BD164" i="1"/>
  <c r="DV164" i="1"/>
  <c r="DU164" i="1"/>
  <c r="BD165" i="1"/>
  <c r="DV165" i="1"/>
  <c r="DU165" i="1"/>
  <c r="BD166" i="1"/>
  <c r="DV166" i="1"/>
  <c r="DU166" i="1"/>
  <c r="BD167" i="1"/>
  <c r="DV167" i="1"/>
  <c r="BD168" i="1"/>
  <c r="DV168" i="1"/>
  <c r="BD169" i="1"/>
  <c r="DV169" i="1"/>
  <c r="DU169" i="1"/>
  <c r="BD170" i="1"/>
  <c r="DV170" i="1"/>
  <c r="BD171" i="1"/>
  <c r="DV171" i="1"/>
  <c r="BD172" i="1"/>
  <c r="DV172" i="1"/>
  <c r="DU172" i="1"/>
  <c r="BD173" i="1"/>
  <c r="DV173" i="1"/>
  <c r="DU173" i="1"/>
  <c r="BD174" i="1"/>
  <c r="DV174" i="1"/>
  <c r="BD175" i="1"/>
  <c r="DV175" i="1"/>
  <c r="DU175" i="1"/>
  <c r="BD176" i="1"/>
  <c r="DV176" i="1"/>
  <c r="DU176" i="1"/>
  <c r="BD177" i="1"/>
  <c r="DV177" i="1"/>
  <c r="BD178" i="1"/>
  <c r="DV178" i="1"/>
  <c r="BD179" i="1"/>
  <c r="DV179" i="1"/>
  <c r="DU179" i="1"/>
  <c r="BD180" i="1"/>
  <c r="DV180" i="1"/>
  <c r="BD181" i="1"/>
  <c r="DV181" i="1"/>
  <c r="BD182" i="1"/>
  <c r="DV182" i="1"/>
  <c r="DU182" i="1"/>
  <c r="BD183" i="1"/>
  <c r="DV183" i="1"/>
  <c r="BD184" i="1"/>
  <c r="DV184" i="1"/>
  <c r="DU184" i="1"/>
  <c r="BD185" i="1"/>
  <c r="DV185" i="1"/>
  <c r="DU185" i="1"/>
  <c r="BD186" i="1"/>
  <c r="DV186" i="1"/>
  <c r="DU186" i="1"/>
  <c r="BD187" i="1"/>
  <c r="DV187" i="1"/>
  <c r="BD188" i="1"/>
  <c r="DV188" i="1"/>
  <c r="DU188" i="1"/>
  <c r="BD189" i="1"/>
  <c r="DV189" i="1"/>
  <c r="DU189" i="1"/>
  <c r="BD190" i="1"/>
  <c r="DV190" i="1"/>
  <c r="BD191" i="1"/>
  <c r="DV191" i="1"/>
  <c r="DU191" i="1"/>
  <c r="BD192" i="1"/>
  <c r="DV192" i="1"/>
  <c r="DU192" i="1"/>
  <c r="BD193" i="1"/>
  <c r="DV193" i="1"/>
  <c r="DU193" i="1"/>
  <c r="BD194" i="1"/>
  <c r="DV194" i="1"/>
  <c r="DU194" i="1"/>
  <c r="BD195" i="1"/>
  <c r="DV195" i="1"/>
  <c r="DU195" i="1"/>
  <c r="BD196" i="1"/>
  <c r="DV196" i="1"/>
  <c r="DU196" i="1"/>
  <c r="BD197" i="1"/>
  <c r="DV197" i="1"/>
  <c r="DU197" i="1"/>
  <c r="BD198" i="1"/>
  <c r="DV198" i="1"/>
  <c r="DU198" i="1"/>
  <c r="BD199" i="1"/>
  <c r="DV199" i="1"/>
  <c r="DU199" i="1"/>
  <c r="BD200" i="1"/>
  <c r="DV200" i="1"/>
  <c r="DU200" i="1"/>
  <c r="BD201" i="1"/>
  <c r="DV201" i="1"/>
  <c r="DU201" i="1"/>
  <c r="BD202" i="1"/>
  <c r="DV202" i="1"/>
  <c r="DU202" i="1"/>
  <c r="BD203" i="1"/>
  <c r="DV203" i="1"/>
  <c r="DU203" i="1"/>
  <c r="BD204" i="1"/>
  <c r="DV204" i="1"/>
  <c r="DV205" i="1"/>
  <c r="DU205" i="1"/>
  <c r="BD206" i="1"/>
  <c r="DV206" i="1"/>
  <c r="BD207" i="1"/>
  <c r="DV207" i="1"/>
  <c r="DU207" i="1"/>
  <c r="BD208" i="1"/>
  <c r="DV208" i="1"/>
  <c r="DU208" i="1"/>
  <c r="BD209" i="1"/>
  <c r="DV209" i="1"/>
  <c r="BD210" i="1"/>
  <c r="DV210" i="1"/>
  <c r="BD211" i="1"/>
  <c r="DV211" i="1"/>
  <c r="DU211" i="1"/>
  <c r="BD212" i="1"/>
  <c r="DV212" i="1"/>
  <c r="BD213" i="1"/>
  <c r="DV213" i="1"/>
  <c r="DU213" i="1"/>
  <c r="BD214" i="1"/>
  <c r="DV214" i="1"/>
  <c r="BD216" i="1"/>
  <c r="DV216" i="1"/>
  <c r="BD220" i="1"/>
  <c r="DV220" i="1"/>
  <c r="DU220" i="1"/>
  <c r="BD221" i="1"/>
  <c r="DV221" i="1"/>
  <c r="BD222" i="1"/>
  <c r="DV222" i="1"/>
  <c r="DU222" i="1"/>
  <c r="BD223" i="1"/>
  <c r="DV223" i="1"/>
  <c r="BD224" i="1"/>
  <c r="DV224" i="1"/>
  <c r="BD225" i="1"/>
  <c r="DV225" i="1"/>
  <c r="BD226" i="1"/>
  <c r="DV226" i="1"/>
  <c r="BD230" i="1"/>
  <c r="DV230" i="1"/>
  <c r="BD231" i="1"/>
  <c r="DV231" i="1"/>
  <c r="DU231" i="1"/>
  <c r="BD232" i="1"/>
  <c r="DV232" i="1"/>
  <c r="DU232" i="1"/>
  <c r="BD233" i="1"/>
  <c r="DV233" i="1"/>
  <c r="DV235" i="1"/>
  <c r="BD237" i="1"/>
  <c r="DV237" i="1"/>
  <c r="BD238" i="1"/>
  <c r="DV238" i="1"/>
  <c r="DU238" i="1"/>
  <c r="BD239" i="1"/>
  <c r="DV239" i="1"/>
  <c r="BD240" i="1"/>
  <c r="DV240" i="1"/>
  <c r="DU240" i="1"/>
  <c r="BD241" i="1"/>
  <c r="DV241" i="1"/>
  <c r="BD242" i="1"/>
  <c r="DV242" i="1"/>
  <c r="DU242" i="1"/>
  <c r="BD243" i="1"/>
  <c r="DV243" i="1"/>
  <c r="BD244" i="1"/>
  <c r="DV244" i="1"/>
  <c r="BD245" i="1"/>
  <c r="DV245" i="1"/>
  <c r="DU245" i="1"/>
  <c r="BD246" i="1"/>
  <c r="DV246" i="1"/>
  <c r="DU246" i="1"/>
  <c r="BD247" i="1"/>
  <c r="DV247" i="1"/>
  <c r="DU247" i="1"/>
  <c r="BD248" i="1"/>
  <c r="DV248" i="1"/>
  <c r="BD249" i="1"/>
  <c r="DV249" i="1"/>
  <c r="BD250" i="1"/>
  <c r="DV250" i="1"/>
  <c r="DU250" i="1"/>
  <c r="BD251" i="1"/>
  <c r="DV251" i="1"/>
  <c r="DU251" i="1"/>
  <c r="BD252" i="1"/>
  <c r="DV252" i="1"/>
  <c r="DU252" i="1"/>
  <c r="BD253" i="1"/>
  <c r="DV253" i="1"/>
  <c r="DU253" i="1"/>
  <c r="BD254" i="1"/>
  <c r="DV254" i="1"/>
  <c r="DU254" i="1"/>
  <c r="BD255" i="1"/>
  <c r="DV255" i="1"/>
  <c r="DU255" i="1"/>
  <c r="BD256" i="1"/>
  <c r="DV256" i="1"/>
  <c r="DU256" i="1"/>
  <c r="BD257" i="1"/>
  <c r="DV257" i="1"/>
  <c r="DU257" i="1"/>
  <c r="BD258" i="1"/>
  <c r="DV258" i="1"/>
  <c r="DU258" i="1"/>
  <c r="BD259" i="1"/>
  <c r="DV259" i="1"/>
  <c r="DU259" i="1"/>
  <c r="BD260" i="1"/>
  <c r="DV260" i="1"/>
  <c r="DU260" i="1"/>
  <c r="BD261" i="1"/>
  <c r="DV261" i="1"/>
  <c r="BD262" i="1"/>
  <c r="DV262" i="1"/>
  <c r="DU262" i="1"/>
  <c r="BD263" i="1"/>
  <c r="DV263" i="1"/>
  <c r="DU263" i="1"/>
  <c r="BD264" i="1"/>
  <c r="DV264" i="1"/>
  <c r="DU264" i="1"/>
  <c r="BD265" i="1"/>
  <c r="DV265" i="1"/>
  <c r="BD266" i="1"/>
  <c r="DV266" i="1"/>
  <c r="DU266" i="1"/>
  <c r="BD267" i="1"/>
  <c r="DV267" i="1"/>
  <c r="DU267" i="1"/>
  <c r="BD268" i="1"/>
  <c r="DV268" i="1"/>
  <c r="DU268" i="1"/>
  <c r="BD269" i="1"/>
  <c r="DV269" i="1"/>
  <c r="BD270" i="1"/>
  <c r="DV270" i="1"/>
  <c r="DU270" i="1"/>
  <c r="BD271" i="1"/>
  <c r="DV271" i="1"/>
  <c r="DU271" i="1"/>
  <c r="BD272" i="1"/>
  <c r="DV272" i="1"/>
  <c r="DU272" i="1"/>
  <c r="BD273" i="1"/>
  <c r="DV273" i="1"/>
  <c r="BD274" i="1"/>
  <c r="DV274" i="1"/>
  <c r="DU274" i="1"/>
  <c r="BD275" i="1"/>
  <c r="DV275" i="1"/>
  <c r="DU275" i="1"/>
  <c r="BD276" i="1"/>
  <c r="DV276" i="1"/>
  <c r="DU276" i="1"/>
  <c r="BD277" i="1"/>
  <c r="DV277" i="1"/>
  <c r="BD278" i="1"/>
  <c r="DV278" i="1"/>
  <c r="DU278" i="1"/>
  <c r="BD279" i="1"/>
  <c r="DV279" i="1"/>
  <c r="DT279" i="1"/>
  <c r="BD280" i="1"/>
  <c r="DV280" i="1"/>
  <c r="DU280" i="1"/>
  <c r="BD281" i="1"/>
  <c r="DV281" i="1"/>
  <c r="BD282" i="1"/>
  <c r="DV282" i="1"/>
  <c r="BD283" i="1"/>
  <c r="DV283" i="1"/>
  <c r="BD284" i="1"/>
  <c r="DV284" i="1"/>
  <c r="DU284" i="1"/>
  <c r="BD285" i="1"/>
  <c r="DV285" i="1"/>
  <c r="BD286" i="1"/>
  <c r="DV286" i="1"/>
  <c r="DU286" i="1"/>
  <c r="BD287" i="1"/>
  <c r="DV287" i="1"/>
  <c r="BD288" i="1"/>
  <c r="DV288" i="1"/>
  <c r="DU288" i="1"/>
  <c r="BD289" i="1"/>
  <c r="DV289" i="1"/>
  <c r="BD290" i="1"/>
  <c r="DV290" i="1"/>
  <c r="DU290" i="1"/>
  <c r="BD291" i="1"/>
  <c r="DV291" i="1"/>
  <c r="DU291" i="1"/>
  <c r="BD292" i="1"/>
  <c r="DV292" i="1"/>
  <c r="DU292" i="1"/>
  <c r="BD293" i="1"/>
  <c r="DV293" i="1"/>
  <c r="BD294" i="1"/>
  <c r="DV294" i="1"/>
  <c r="DU294" i="1"/>
  <c r="BD295" i="1"/>
  <c r="DV295" i="1"/>
  <c r="DU295" i="1"/>
  <c r="BD296" i="1"/>
  <c r="DV296" i="1"/>
  <c r="DU296" i="1"/>
  <c r="BD297" i="1"/>
  <c r="DV297" i="1"/>
  <c r="BD298" i="1"/>
  <c r="DV298" i="1"/>
  <c r="DU298" i="1"/>
  <c r="BD299" i="1"/>
  <c r="DV299" i="1"/>
  <c r="BD300" i="1"/>
  <c r="DV300" i="1"/>
  <c r="BD301" i="1"/>
  <c r="DV301" i="1"/>
  <c r="DU301" i="1"/>
  <c r="BD302" i="1"/>
  <c r="DV302" i="1"/>
  <c r="DU302" i="1"/>
  <c r="BD303" i="1"/>
  <c r="DV303" i="1"/>
  <c r="BD304" i="1"/>
  <c r="DV304" i="1"/>
  <c r="DU304" i="1"/>
  <c r="BD305" i="1"/>
  <c r="DV305" i="1"/>
  <c r="DU305" i="1"/>
  <c r="BD306" i="1"/>
  <c r="DV306" i="1"/>
  <c r="BD307" i="1"/>
  <c r="DV307" i="1"/>
  <c r="BD308" i="1"/>
  <c r="DV308" i="1"/>
  <c r="DU308" i="1"/>
  <c r="BD309" i="1"/>
  <c r="DV309" i="1"/>
  <c r="DU309" i="1"/>
  <c r="BD310" i="1"/>
  <c r="DV310" i="1"/>
  <c r="DU310" i="1"/>
  <c r="BD311" i="1"/>
  <c r="DV311" i="1"/>
  <c r="DU311" i="1"/>
  <c r="BD312" i="1"/>
  <c r="DV312" i="1"/>
  <c r="DU312" i="1"/>
  <c r="BD313" i="1"/>
  <c r="DV313" i="1"/>
  <c r="DU313" i="1"/>
  <c r="BD314" i="1"/>
  <c r="DV314" i="1"/>
  <c r="BD315" i="1"/>
  <c r="DV315" i="1"/>
  <c r="BD316" i="1"/>
  <c r="DV316" i="1"/>
  <c r="DU316" i="1"/>
  <c r="BD317" i="1"/>
  <c r="DV317" i="1"/>
  <c r="DU317" i="1"/>
  <c r="BD318" i="1"/>
  <c r="DV318" i="1"/>
  <c r="BD319" i="1"/>
  <c r="DV319" i="1"/>
  <c r="DU319" i="1"/>
  <c r="BD320" i="1"/>
  <c r="DV320" i="1"/>
  <c r="DU320" i="1"/>
  <c r="BD321" i="1"/>
  <c r="DV321" i="1"/>
  <c r="BD322" i="1"/>
  <c r="DV322" i="1"/>
  <c r="DU322" i="1"/>
  <c r="BD323" i="1"/>
  <c r="DV323" i="1"/>
  <c r="BD324" i="1"/>
  <c r="DV324" i="1"/>
  <c r="BD325" i="1"/>
  <c r="DV325" i="1"/>
  <c r="DU325" i="1"/>
  <c r="BD326" i="1"/>
  <c r="DV326" i="1"/>
  <c r="DU326" i="1"/>
  <c r="BD327" i="1"/>
  <c r="DV327" i="1"/>
  <c r="BD328" i="1"/>
  <c r="DV328" i="1"/>
  <c r="DU328" i="1"/>
  <c r="BD329" i="1"/>
  <c r="DV329" i="1"/>
  <c r="BD330" i="1"/>
  <c r="DV330" i="1"/>
  <c r="BD331" i="1"/>
  <c r="DV331" i="1"/>
  <c r="DU331" i="1"/>
  <c r="BD332" i="1"/>
  <c r="DV332" i="1"/>
  <c r="DU332" i="1"/>
  <c r="BD333" i="1"/>
  <c r="DV333" i="1"/>
  <c r="BD334" i="1"/>
  <c r="DV334" i="1"/>
  <c r="BD335" i="1"/>
  <c r="DV335" i="1"/>
  <c r="DU335" i="1"/>
  <c r="BD336" i="1"/>
  <c r="DV336" i="1"/>
  <c r="DU336" i="1"/>
  <c r="BD337" i="1"/>
  <c r="DV337" i="1"/>
  <c r="BD338" i="1"/>
  <c r="DV338" i="1"/>
  <c r="BD339" i="1"/>
  <c r="DV339" i="1"/>
  <c r="DU339" i="1"/>
  <c r="BD340" i="1"/>
  <c r="DV340" i="1"/>
  <c r="DU340" i="1"/>
  <c r="BD341" i="1"/>
  <c r="DV341" i="1"/>
  <c r="DU341" i="1"/>
  <c r="BD342" i="1"/>
  <c r="DV342" i="1"/>
  <c r="BD343" i="1"/>
  <c r="DV343" i="1"/>
  <c r="DU343" i="1"/>
  <c r="BD344" i="1"/>
  <c r="DV344" i="1"/>
  <c r="DU344" i="1"/>
  <c r="BD345" i="1"/>
  <c r="DV345" i="1"/>
  <c r="BD346" i="1"/>
  <c r="DV346" i="1"/>
  <c r="BD347" i="1"/>
  <c r="DV347" i="1"/>
  <c r="BD348" i="1"/>
  <c r="DV348" i="1"/>
  <c r="DU348" i="1"/>
  <c r="BD349" i="1"/>
  <c r="DV349" i="1"/>
  <c r="BD350" i="1"/>
  <c r="DV350" i="1"/>
  <c r="DU350" i="1"/>
  <c r="BD351" i="1"/>
  <c r="DV351" i="1"/>
  <c r="DU351" i="1"/>
  <c r="BD352" i="1"/>
  <c r="DV352" i="1"/>
  <c r="DU352" i="1"/>
  <c r="BD353" i="1"/>
  <c r="DV353" i="1"/>
  <c r="BD354" i="1"/>
  <c r="DV354" i="1"/>
  <c r="BD355" i="1"/>
  <c r="DV355" i="1"/>
  <c r="BD356" i="1"/>
  <c r="DV356" i="1"/>
  <c r="BD357" i="1"/>
  <c r="DV357" i="1"/>
  <c r="BD358" i="1"/>
  <c r="DV358" i="1"/>
  <c r="DU358" i="1"/>
  <c r="BD359" i="1"/>
  <c r="DV359" i="1"/>
  <c r="BD360" i="1"/>
  <c r="DV360" i="1"/>
  <c r="DU360" i="1"/>
  <c r="BD361" i="1"/>
  <c r="DV361" i="1"/>
  <c r="BD362" i="1"/>
  <c r="DV362" i="1"/>
  <c r="DU362" i="1"/>
  <c r="BD363" i="1"/>
  <c r="DV363" i="1"/>
  <c r="DU363" i="1"/>
  <c r="BD364" i="1"/>
  <c r="DV364" i="1"/>
  <c r="BD365" i="1"/>
  <c r="DV365" i="1"/>
  <c r="BD366" i="1"/>
  <c r="DV366" i="1"/>
  <c r="DU366" i="1"/>
  <c r="BD367" i="1"/>
  <c r="DV367" i="1"/>
  <c r="BD368" i="1"/>
  <c r="DV368" i="1"/>
  <c r="BD369" i="1"/>
  <c r="DV369" i="1"/>
  <c r="BD370" i="1"/>
  <c r="DV370" i="1"/>
  <c r="DU370" i="1"/>
  <c r="BD371" i="1"/>
  <c r="DV371" i="1"/>
  <c r="BD372" i="1"/>
  <c r="DV372" i="1"/>
  <c r="BD373" i="1"/>
  <c r="DV373" i="1"/>
  <c r="BD374" i="1"/>
  <c r="DV374" i="1"/>
  <c r="DU374" i="1"/>
  <c r="BD375" i="1"/>
  <c r="DV375" i="1"/>
  <c r="BD376" i="1"/>
  <c r="DV376" i="1"/>
  <c r="DU376" i="1"/>
  <c r="BD377" i="1"/>
  <c r="DV377" i="1"/>
  <c r="BD378" i="1"/>
  <c r="DV378" i="1"/>
  <c r="DU378" i="1"/>
  <c r="BD379" i="1"/>
  <c r="DV379" i="1"/>
  <c r="BD380" i="1"/>
  <c r="DV380" i="1"/>
  <c r="DU380" i="1"/>
  <c r="BD381" i="1"/>
  <c r="DV381" i="1"/>
  <c r="BD382" i="1"/>
  <c r="DV382" i="1"/>
  <c r="DU382" i="1"/>
  <c r="BD383" i="1"/>
  <c r="DV383" i="1"/>
  <c r="BD384" i="1"/>
  <c r="DV384" i="1"/>
  <c r="BD385" i="1"/>
  <c r="DV385" i="1"/>
  <c r="BD386" i="1"/>
  <c r="DV386" i="1"/>
  <c r="DU386" i="1"/>
  <c r="BD387" i="1"/>
  <c r="DV387" i="1"/>
  <c r="BD388" i="1"/>
  <c r="DV388" i="1"/>
  <c r="DU388" i="1"/>
  <c r="BD389" i="1"/>
  <c r="DV389" i="1"/>
  <c r="BD390" i="1"/>
  <c r="DV390" i="1"/>
  <c r="DU390" i="1"/>
  <c r="BD391" i="1"/>
  <c r="DV391" i="1"/>
  <c r="BD392" i="1"/>
  <c r="DV392" i="1"/>
  <c r="BD393" i="1"/>
  <c r="DV393" i="1"/>
  <c r="BD394" i="1"/>
  <c r="DV394" i="1"/>
  <c r="BD395" i="1"/>
  <c r="DV395" i="1"/>
  <c r="BD396" i="1"/>
  <c r="DV396" i="1"/>
  <c r="BD397" i="1"/>
  <c r="DV397" i="1"/>
  <c r="BD398" i="1"/>
  <c r="DV398" i="1"/>
  <c r="DU398" i="1"/>
  <c r="BD399" i="1"/>
  <c r="DV399" i="1"/>
  <c r="DT399" i="1"/>
  <c r="BD400" i="1"/>
  <c r="DV400" i="1"/>
  <c r="BD401" i="1"/>
  <c r="DV401" i="1"/>
  <c r="BD402" i="1"/>
  <c r="DV402" i="1"/>
  <c r="BD403" i="1"/>
  <c r="DV403" i="1"/>
  <c r="BD404" i="1"/>
  <c r="DV404" i="1"/>
  <c r="DU404" i="1"/>
  <c r="BD405" i="1"/>
  <c r="DV405" i="1"/>
  <c r="BD406" i="1"/>
  <c r="DV406" i="1"/>
  <c r="DU406" i="1"/>
  <c r="BD407" i="1"/>
  <c r="DV407" i="1"/>
  <c r="BD408" i="1"/>
  <c r="DV408" i="1"/>
  <c r="BD409" i="1"/>
  <c r="DV409" i="1"/>
  <c r="BD410" i="1"/>
  <c r="DV410" i="1"/>
  <c r="DU410" i="1"/>
  <c r="BD411" i="1"/>
  <c r="DV411" i="1"/>
  <c r="BD412" i="1"/>
  <c r="DV412" i="1"/>
  <c r="DU412" i="1"/>
  <c r="BD413" i="1"/>
  <c r="DV413" i="1"/>
  <c r="DU413" i="1"/>
  <c r="BD414" i="1"/>
  <c r="DV414" i="1"/>
  <c r="DU414" i="1"/>
  <c r="BD415" i="1"/>
  <c r="DV415" i="1"/>
  <c r="DU415" i="1"/>
  <c r="BD416" i="1"/>
  <c r="DV416" i="1"/>
  <c r="BD417" i="1"/>
  <c r="DV417" i="1"/>
  <c r="BD418" i="1"/>
  <c r="DV418" i="1"/>
  <c r="DU418" i="1"/>
  <c r="BD419" i="1"/>
  <c r="DV419" i="1"/>
  <c r="DU419" i="1"/>
  <c r="BD420" i="1"/>
  <c r="DV420" i="1"/>
  <c r="DU420" i="1"/>
  <c r="BD421" i="1"/>
  <c r="DV421" i="1"/>
  <c r="BD422" i="1"/>
  <c r="DV422" i="1"/>
  <c r="DU422" i="1"/>
  <c r="BD423" i="1"/>
  <c r="DV423" i="1"/>
  <c r="DU423" i="1"/>
  <c r="BD424" i="1"/>
  <c r="DV424" i="1"/>
  <c r="BD425" i="1"/>
  <c r="DV425" i="1"/>
  <c r="BD426" i="1"/>
  <c r="DV426" i="1"/>
  <c r="DU426" i="1"/>
  <c r="BD427" i="1"/>
  <c r="DV427" i="1"/>
  <c r="DU427" i="1"/>
  <c r="BD428" i="1"/>
  <c r="DV428" i="1"/>
  <c r="BD429" i="1"/>
  <c r="DV429" i="1"/>
  <c r="BD430" i="1"/>
  <c r="DV430" i="1"/>
  <c r="BD431" i="1"/>
  <c r="DV431" i="1"/>
  <c r="DU431" i="1"/>
  <c r="BD432" i="1"/>
  <c r="DV432" i="1"/>
  <c r="DU432" i="1"/>
  <c r="BD433" i="1"/>
  <c r="DV433" i="1"/>
  <c r="BD434" i="1"/>
  <c r="DV434" i="1"/>
  <c r="DU434" i="1"/>
  <c r="BD435" i="1"/>
  <c r="DV435" i="1"/>
  <c r="BD436" i="1"/>
  <c r="DV436" i="1"/>
  <c r="BD437" i="1"/>
  <c r="DV437" i="1"/>
  <c r="DU437" i="1"/>
  <c r="BD438" i="1"/>
  <c r="DV438" i="1"/>
  <c r="DU438" i="1"/>
  <c r="BD439" i="1"/>
  <c r="DV439" i="1"/>
  <c r="BD440" i="1"/>
  <c r="DV440" i="1"/>
  <c r="DU440" i="1"/>
  <c r="BD441" i="1"/>
  <c r="DV441" i="1"/>
  <c r="BD442" i="1"/>
  <c r="DV442" i="1"/>
  <c r="DU442" i="1"/>
  <c r="BD443" i="1"/>
  <c r="DV443" i="1"/>
  <c r="DU443" i="1"/>
  <c r="BD444" i="1"/>
  <c r="DV444" i="1"/>
  <c r="BD445" i="1"/>
  <c r="DV445" i="1"/>
  <c r="BD446" i="1"/>
  <c r="DV446" i="1"/>
  <c r="DU446" i="1"/>
  <c r="BD447" i="1"/>
  <c r="DV447" i="1"/>
  <c r="BD448" i="1"/>
  <c r="DV448" i="1"/>
  <c r="BD449" i="1"/>
  <c r="DV449" i="1"/>
  <c r="BD450" i="1"/>
  <c r="DV450" i="1"/>
  <c r="DU450" i="1"/>
  <c r="BD451" i="1"/>
  <c r="DV451" i="1"/>
  <c r="DU451" i="1"/>
  <c r="BD452" i="1"/>
  <c r="DV452" i="1"/>
  <c r="DU452" i="1"/>
  <c r="BD453" i="1"/>
  <c r="DV453" i="1"/>
  <c r="BD454" i="1"/>
  <c r="DV454" i="1"/>
  <c r="DU454" i="1"/>
  <c r="BD455" i="1"/>
  <c r="DV455" i="1"/>
  <c r="DU455" i="1"/>
  <c r="BD456" i="1"/>
  <c r="DV456" i="1"/>
  <c r="DU456" i="1"/>
  <c r="BD457" i="1"/>
  <c r="DV457" i="1"/>
  <c r="BD458" i="1"/>
  <c r="DV458" i="1"/>
  <c r="DU458" i="1"/>
  <c r="BD459" i="1"/>
  <c r="DV459" i="1"/>
  <c r="DU459" i="1"/>
  <c r="BD460" i="1"/>
  <c r="DV460" i="1"/>
  <c r="BD461" i="1"/>
  <c r="DV461" i="1"/>
  <c r="BD462" i="1"/>
  <c r="DV462" i="1"/>
  <c r="DU462" i="1"/>
  <c r="BD463" i="1"/>
  <c r="DV463" i="1"/>
  <c r="DT463" i="1"/>
  <c r="BD464" i="1"/>
  <c r="DV464" i="1"/>
  <c r="DU464" i="1"/>
  <c r="BD465" i="1"/>
  <c r="DV465" i="1"/>
  <c r="BD466" i="1"/>
  <c r="DV466" i="1"/>
  <c r="BD467" i="1"/>
  <c r="DV467" i="1"/>
  <c r="DU467" i="1"/>
  <c r="BD468" i="1"/>
  <c r="DV468" i="1"/>
  <c r="DU468" i="1"/>
  <c r="BD469" i="1"/>
  <c r="DV469" i="1"/>
  <c r="BD470" i="1"/>
  <c r="DV470" i="1"/>
  <c r="BD471" i="1"/>
  <c r="DV471" i="1"/>
  <c r="BD472" i="1"/>
  <c r="DV472" i="1"/>
  <c r="DU472" i="1"/>
  <c r="BD473" i="1"/>
  <c r="DV473" i="1"/>
  <c r="BD474" i="1"/>
  <c r="DV474" i="1"/>
  <c r="BD475" i="1"/>
  <c r="DV475" i="1"/>
  <c r="BD476" i="1"/>
  <c r="DV476" i="1"/>
  <c r="DU476" i="1"/>
  <c r="BD477" i="1"/>
  <c r="DV477" i="1"/>
  <c r="BD478" i="1"/>
  <c r="DV478" i="1"/>
  <c r="BD479" i="1"/>
  <c r="DV479" i="1"/>
  <c r="BD480" i="1"/>
  <c r="DV480" i="1"/>
  <c r="BD481" i="1"/>
  <c r="DV481" i="1"/>
  <c r="BD482" i="1"/>
  <c r="DV482" i="1"/>
  <c r="DU482" i="1"/>
  <c r="BD483" i="1"/>
  <c r="DV483" i="1"/>
  <c r="BD484" i="1"/>
  <c r="DV484" i="1"/>
  <c r="BD485" i="1"/>
  <c r="DV485" i="1"/>
  <c r="BD486" i="1"/>
  <c r="DV486" i="1"/>
  <c r="DU486" i="1"/>
  <c r="BD487" i="1"/>
  <c r="DV487" i="1"/>
  <c r="BD488" i="1"/>
  <c r="DV488" i="1"/>
  <c r="DU488" i="1"/>
  <c r="BD489" i="1"/>
  <c r="DV489" i="1"/>
  <c r="BD490" i="1"/>
  <c r="DV490" i="1"/>
  <c r="DU490" i="1"/>
  <c r="BD491" i="1"/>
  <c r="DV491" i="1"/>
  <c r="BD492" i="1"/>
  <c r="DV492" i="1"/>
  <c r="BD493" i="1"/>
  <c r="DV493" i="1"/>
  <c r="BD494" i="1"/>
  <c r="DV494" i="1"/>
  <c r="DU494" i="1"/>
  <c r="BD495" i="1"/>
  <c r="DV495" i="1"/>
  <c r="BD496" i="1"/>
  <c r="DV496" i="1"/>
  <c r="BD497" i="1"/>
  <c r="DV497" i="1"/>
  <c r="BD498" i="1"/>
  <c r="DV498" i="1"/>
  <c r="DU498" i="1"/>
  <c r="BD499" i="1"/>
  <c r="DV499" i="1"/>
  <c r="BD500" i="1"/>
  <c r="DV500" i="1"/>
  <c r="BD501" i="1"/>
  <c r="DV501" i="1"/>
  <c r="BD502" i="1"/>
  <c r="DV502" i="1"/>
  <c r="DU502" i="1"/>
  <c r="BD503" i="1"/>
  <c r="DV503" i="1"/>
  <c r="BD504" i="1"/>
  <c r="DV504" i="1"/>
  <c r="DU504" i="1"/>
  <c r="BD505" i="1"/>
  <c r="DV505" i="1"/>
  <c r="BD506" i="1"/>
  <c r="DV506" i="1"/>
  <c r="DU506" i="1"/>
  <c r="BD507" i="1"/>
  <c r="DV507" i="1"/>
  <c r="BD508" i="1"/>
  <c r="DV508" i="1"/>
  <c r="BD509" i="1"/>
  <c r="DV509" i="1"/>
  <c r="BD510" i="1"/>
  <c r="DV510" i="1"/>
  <c r="DU510" i="1"/>
  <c r="BD511" i="1"/>
  <c r="DV511" i="1"/>
  <c r="BD512" i="1"/>
  <c r="DV512" i="1"/>
  <c r="DU512" i="1"/>
  <c r="BD513" i="1"/>
  <c r="DV513" i="1"/>
  <c r="BD514" i="1"/>
  <c r="DV514" i="1"/>
  <c r="DU514" i="1"/>
  <c r="BD515" i="1"/>
  <c r="DV515" i="1"/>
  <c r="DU515" i="1"/>
  <c r="BD516" i="1"/>
  <c r="DV516" i="1"/>
  <c r="DU516" i="1"/>
  <c r="BD517" i="1"/>
  <c r="DV517" i="1"/>
  <c r="BD518" i="1"/>
  <c r="DV518" i="1"/>
  <c r="DU518" i="1"/>
  <c r="BD519" i="1"/>
  <c r="DV519" i="1"/>
  <c r="DU519" i="1"/>
  <c r="BD520" i="1"/>
  <c r="DV520" i="1"/>
  <c r="BD521" i="1"/>
  <c r="DV521" i="1"/>
  <c r="BD522" i="1"/>
  <c r="DV522" i="1"/>
  <c r="DU522" i="1"/>
  <c r="BD523" i="1"/>
  <c r="DV523" i="1"/>
  <c r="DU523" i="1"/>
  <c r="BD524" i="1"/>
  <c r="DV524" i="1"/>
  <c r="BD525" i="1"/>
  <c r="DV525" i="1"/>
  <c r="BD526" i="1"/>
  <c r="DV526" i="1"/>
  <c r="DU526" i="1"/>
  <c r="BD527" i="1"/>
  <c r="DV527" i="1"/>
  <c r="DU527" i="1"/>
  <c r="BD528" i="1"/>
  <c r="DV528" i="1"/>
  <c r="BD529" i="1"/>
  <c r="DV529" i="1"/>
  <c r="BD530" i="1"/>
  <c r="DV530" i="1"/>
  <c r="DU530" i="1"/>
  <c r="BD531" i="1"/>
  <c r="DV531" i="1"/>
  <c r="DU531" i="1"/>
  <c r="BD532" i="1"/>
  <c r="DV532" i="1"/>
  <c r="BD533" i="1"/>
  <c r="DV533" i="1"/>
  <c r="BD534" i="1"/>
  <c r="DV534" i="1"/>
  <c r="DU534" i="1"/>
  <c r="BD535" i="1"/>
  <c r="DV535" i="1"/>
  <c r="DU535" i="1"/>
  <c r="BD536" i="1"/>
  <c r="DV536" i="1"/>
  <c r="DU536" i="1"/>
  <c r="BD537" i="1"/>
  <c r="DV537" i="1"/>
  <c r="BD538" i="1"/>
  <c r="DV538" i="1"/>
  <c r="DU538" i="1"/>
  <c r="BD539" i="1"/>
  <c r="DV539" i="1"/>
  <c r="DU539" i="1"/>
  <c r="BD540" i="1"/>
  <c r="DV540" i="1"/>
  <c r="DU540" i="1"/>
  <c r="BD541" i="1"/>
  <c r="DV541" i="1"/>
  <c r="BD542" i="1"/>
  <c r="DV542" i="1"/>
  <c r="DU542" i="1"/>
  <c r="BD543" i="1"/>
  <c r="DV543" i="1"/>
  <c r="DU543" i="1"/>
  <c r="BD544" i="1"/>
  <c r="DV544" i="1"/>
  <c r="BD545" i="1"/>
  <c r="DV545" i="1"/>
  <c r="BD546" i="1"/>
  <c r="DV546" i="1"/>
  <c r="BD547" i="1"/>
  <c r="DV547" i="1"/>
  <c r="BD548" i="1"/>
  <c r="DV548" i="1"/>
  <c r="DU548" i="1"/>
  <c r="BD549" i="1"/>
  <c r="DV549" i="1"/>
  <c r="BD550" i="1"/>
  <c r="DV550" i="1"/>
  <c r="DU550" i="1"/>
  <c r="BD551" i="1"/>
  <c r="DV551" i="1"/>
  <c r="BD552" i="1"/>
  <c r="DV552" i="1"/>
  <c r="DU552" i="1"/>
  <c r="BD553" i="1"/>
  <c r="DV553" i="1"/>
  <c r="BD554" i="1"/>
  <c r="DV554" i="1"/>
  <c r="BD555" i="1"/>
  <c r="DV555" i="1"/>
  <c r="DU555" i="1"/>
  <c r="BD556" i="1"/>
  <c r="DV556" i="1"/>
  <c r="BD557" i="1"/>
  <c r="DV557" i="1"/>
  <c r="BD558" i="1"/>
  <c r="DV558" i="1"/>
  <c r="BD559" i="1"/>
  <c r="DV559" i="1"/>
  <c r="BD560" i="1"/>
  <c r="DV560" i="1"/>
  <c r="BD561" i="1"/>
  <c r="DV561" i="1"/>
  <c r="BD562" i="1"/>
  <c r="DV562" i="1"/>
  <c r="DU562" i="1"/>
  <c r="BD563" i="1"/>
  <c r="DV563" i="1"/>
  <c r="BD564" i="1"/>
  <c r="DV564" i="1"/>
  <c r="BD565" i="1"/>
  <c r="DV565" i="1"/>
  <c r="BD566" i="1"/>
  <c r="DV566" i="1"/>
  <c r="DU566" i="1"/>
  <c r="BD567" i="1"/>
  <c r="DV567" i="1"/>
  <c r="BD568" i="1"/>
  <c r="DV568" i="1"/>
  <c r="BD569" i="1"/>
  <c r="DV569" i="1"/>
  <c r="BD570" i="1"/>
  <c r="DV570" i="1"/>
  <c r="DU570" i="1"/>
  <c r="BD571" i="1"/>
  <c r="DV571" i="1"/>
  <c r="BD572" i="1"/>
  <c r="DV572" i="1"/>
  <c r="DU572" i="1"/>
  <c r="BD573" i="1"/>
  <c r="DV573" i="1"/>
  <c r="BD574" i="1"/>
  <c r="DV574" i="1"/>
  <c r="DU574" i="1"/>
  <c r="BD575" i="1"/>
  <c r="DV575" i="1"/>
  <c r="DU575" i="1"/>
  <c r="BD576" i="1"/>
  <c r="DV576" i="1"/>
  <c r="DU576" i="1"/>
  <c r="BD577" i="1"/>
  <c r="DV577" i="1"/>
  <c r="BD578" i="1"/>
  <c r="DV578" i="1"/>
  <c r="BD579" i="1"/>
  <c r="DV579" i="1"/>
  <c r="BD580" i="1"/>
  <c r="DV580" i="1"/>
  <c r="BD581" i="1"/>
  <c r="DV581" i="1"/>
  <c r="BD582" i="1"/>
  <c r="DV582" i="1"/>
  <c r="DU582" i="1"/>
  <c r="BD583" i="1"/>
  <c r="DV583" i="1"/>
  <c r="DT583" i="1"/>
  <c r="BD584" i="1"/>
  <c r="DV584" i="1"/>
  <c r="BD585" i="1"/>
  <c r="DV585" i="1"/>
  <c r="BD586" i="1"/>
  <c r="DV586" i="1"/>
  <c r="BD587" i="1"/>
  <c r="DV587" i="1"/>
  <c r="BD588" i="1"/>
  <c r="DV588" i="1"/>
  <c r="BD589" i="1"/>
  <c r="DV589" i="1"/>
  <c r="DU589" i="1"/>
  <c r="BD590" i="1"/>
  <c r="DV590" i="1"/>
  <c r="BD591" i="1"/>
  <c r="DV591" i="1"/>
  <c r="BD592" i="1"/>
  <c r="DV592" i="1"/>
  <c r="BD593" i="1"/>
  <c r="DV593" i="1"/>
  <c r="BD594" i="1"/>
  <c r="DV594" i="1"/>
  <c r="BD595" i="1"/>
  <c r="DV595" i="1"/>
  <c r="BD596" i="1"/>
  <c r="DV596" i="1"/>
  <c r="DU596" i="1"/>
  <c r="BD597" i="1"/>
  <c r="DV597" i="1"/>
  <c r="BD598" i="1"/>
  <c r="DV598" i="1"/>
  <c r="DU598" i="1"/>
  <c r="BD599" i="1"/>
  <c r="DV599" i="1"/>
  <c r="BD600" i="1"/>
  <c r="DV600" i="1"/>
  <c r="BD601" i="1"/>
  <c r="DV601" i="1"/>
  <c r="BD602" i="1"/>
  <c r="DV602" i="1"/>
  <c r="BD603" i="1"/>
  <c r="DV603" i="1"/>
  <c r="BD604" i="1"/>
  <c r="DV604" i="1"/>
  <c r="DU604" i="1"/>
  <c r="BD605" i="1"/>
  <c r="DV605" i="1"/>
  <c r="BD606" i="1"/>
  <c r="DV606" i="1"/>
  <c r="DU606" i="1"/>
  <c r="BD607" i="1"/>
  <c r="DV607" i="1"/>
  <c r="DT607" i="1"/>
  <c r="BD608" i="1"/>
  <c r="DV608" i="1"/>
  <c r="BD609" i="1"/>
  <c r="DV609" i="1"/>
  <c r="BD610" i="1"/>
  <c r="DV610" i="1"/>
  <c r="BD611" i="1"/>
  <c r="DV611" i="1"/>
  <c r="BD612" i="1"/>
  <c r="DV612" i="1"/>
  <c r="BD613" i="1"/>
  <c r="DV613" i="1"/>
  <c r="DU613" i="1"/>
  <c r="BD614" i="1"/>
  <c r="DV614" i="1"/>
  <c r="BD615" i="1"/>
  <c r="DV615" i="1"/>
  <c r="BD616" i="1"/>
  <c r="DV616" i="1"/>
  <c r="BD617" i="1"/>
  <c r="DV617" i="1"/>
  <c r="BD618" i="1"/>
  <c r="DV618" i="1"/>
  <c r="BD619" i="1"/>
  <c r="DV619" i="1"/>
  <c r="BD620" i="1"/>
  <c r="DV620" i="1"/>
  <c r="BD621" i="1"/>
  <c r="DV621" i="1"/>
  <c r="BD622" i="1"/>
  <c r="DV622" i="1"/>
  <c r="BD623" i="1"/>
  <c r="DV623" i="1"/>
  <c r="BD624" i="1"/>
  <c r="DV624" i="1"/>
  <c r="BD625" i="1"/>
  <c r="DV625" i="1"/>
  <c r="BD626" i="1"/>
  <c r="DV626" i="1"/>
  <c r="DU626" i="1"/>
  <c r="BD627" i="1"/>
  <c r="DV627" i="1"/>
  <c r="BD628" i="1"/>
  <c r="DV628" i="1"/>
  <c r="BD629" i="1"/>
  <c r="DV629" i="1"/>
  <c r="BD630" i="1"/>
  <c r="DV630" i="1"/>
  <c r="BD631" i="1"/>
  <c r="DV631" i="1"/>
  <c r="BD632" i="1"/>
  <c r="DV632" i="1"/>
  <c r="DU632" i="1"/>
  <c r="BD633" i="1"/>
  <c r="DV633" i="1"/>
  <c r="BD634" i="1"/>
  <c r="DV634" i="1"/>
  <c r="BD635" i="1"/>
  <c r="DV635" i="1"/>
  <c r="DU635" i="1"/>
  <c r="BD636" i="1"/>
  <c r="DV636" i="1"/>
  <c r="BD637" i="1"/>
  <c r="DV637" i="1"/>
  <c r="BD638" i="1"/>
  <c r="DV638" i="1"/>
  <c r="BD639" i="1"/>
  <c r="DV639" i="1"/>
  <c r="BD640" i="1"/>
  <c r="DV640" i="1"/>
  <c r="BD641" i="1"/>
  <c r="DV641" i="1"/>
  <c r="BD642" i="1"/>
  <c r="DV642" i="1"/>
  <c r="BD643" i="1"/>
  <c r="DV643" i="1"/>
  <c r="BD644" i="1"/>
  <c r="DV644" i="1"/>
  <c r="BD645" i="1"/>
  <c r="DV645" i="1"/>
  <c r="BD646" i="1"/>
  <c r="DV646" i="1"/>
  <c r="BD647" i="1"/>
  <c r="DV647" i="1"/>
  <c r="BD648" i="1"/>
  <c r="DV648" i="1"/>
  <c r="BD649" i="1"/>
  <c r="DV649" i="1"/>
  <c r="BD650" i="1"/>
  <c r="DV650" i="1"/>
  <c r="DU650" i="1"/>
  <c r="BD651" i="1"/>
  <c r="DV651" i="1"/>
  <c r="BD652" i="1"/>
  <c r="DV652" i="1"/>
  <c r="DU652" i="1"/>
  <c r="BD653" i="1"/>
  <c r="DV653" i="1"/>
  <c r="BD654" i="1"/>
  <c r="DV654" i="1"/>
  <c r="BD655" i="1"/>
  <c r="DV655" i="1"/>
  <c r="DT655" i="1"/>
  <c r="BD656" i="1"/>
  <c r="DV656" i="1"/>
  <c r="DU656" i="1"/>
  <c r="BD657" i="1"/>
  <c r="DV657" i="1"/>
  <c r="BD658" i="1"/>
  <c r="DV658" i="1"/>
  <c r="BD659" i="1"/>
  <c r="DV659" i="1"/>
  <c r="BD660" i="1"/>
  <c r="DV660" i="1"/>
  <c r="BD661" i="1"/>
  <c r="DV661" i="1"/>
  <c r="BD662" i="1"/>
  <c r="DV662" i="1"/>
  <c r="BD663" i="1"/>
  <c r="DV663" i="1"/>
  <c r="BD664" i="1"/>
  <c r="DV664" i="1"/>
  <c r="BD665" i="1"/>
  <c r="DV665" i="1"/>
  <c r="DU665" i="1"/>
  <c r="BD666" i="1"/>
  <c r="DV666" i="1"/>
  <c r="BD667" i="1"/>
  <c r="DV667" i="1"/>
  <c r="BD668" i="1"/>
  <c r="DV668" i="1"/>
  <c r="BD669" i="1"/>
  <c r="DV669" i="1"/>
  <c r="BD670" i="1"/>
  <c r="DV670" i="1"/>
  <c r="DU670" i="1"/>
  <c r="BD671" i="1"/>
  <c r="DV671" i="1"/>
  <c r="BD672" i="1"/>
  <c r="DV672" i="1"/>
  <c r="BD673" i="1"/>
  <c r="DV673" i="1"/>
  <c r="BD674" i="1"/>
  <c r="DV674" i="1"/>
  <c r="DU674" i="1"/>
  <c r="BD675" i="1"/>
  <c r="DV675" i="1"/>
  <c r="BD676" i="1"/>
  <c r="DV676" i="1"/>
  <c r="BD677" i="1"/>
  <c r="DV677" i="1"/>
  <c r="BD678" i="1"/>
  <c r="DV678" i="1"/>
  <c r="DU678" i="1"/>
  <c r="BD679" i="1"/>
  <c r="DV679" i="1"/>
  <c r="BD680" i="1"/>
  <c r="DV680" i="1"/>
  <c r="BD681" i="1"/>
  <c r="DV681" i="1"/>
  <c r="DU681" i="1"/>
  <c r="BD682" i="1"/>
  <c r="DV682" i="1"/>
  <c r="DU682" i="1"/>
  <c r="BD683" i="1"/>
  <c r="DV683" i="1"/>
  <c r="BD684" i="1"/>
  <c r="DV684" i="1"/>
  <c r="BD685" i="1"/>
  <c r="DV685" i="1"/>
  <c r="BD686" i="1"/>
  <c r="DV686" i="1"/>
  <c r="DU686" i="1"/>
  <c r="BD687" i="1"/>
  <c r="DV687" i="1"/>
  <c r="BD688" i="1"/>
  <c r="DV688" i="1"/>
  <c r="BD689" i="1"/>
  <c r="DV689" i="1"/>
  <c r="BD690" i="1"/>
  <c r="DV690" i="1"/>
  <c r="DU690" i="1"/>
  <c r="BD691" i="1"/>
  <c r="DV691" i="1"/>
  <c r="BD692" i="1"/>
  <c r="DV692" i="1"/>
  <c r="BD693" i="1"/>
  <c r="DV693" i="1"/>
  <c r="BD694" i="1"/>
  <c r="DV694" i="1"/>
  <c r="DU694" i="1"/>
  <c r="BD695" i="1"/>
  <c r="DV695" i="1"/>
  <c r="BD696" i="1"/>
  <c r="DV696" i="1"/>
  <c r="BD697" i="1"/>
  <c r="DV697" i="1"/>
  <c r="DU697" i="1"/>
  <c r="BD698" i="1"/>
  <c r="DV698" i="1"/>
  <c r="DU698" i="1"/>
  <c r="BD699" i="1"/>
  <c r="DV699" i="1"/>
  <c r="BD700" i="1"/>
  <c r="DV700" i="1"/>
  <c r="BD701" i="1"/>
  <c r="DV701" i="1"/>
  <c r="BD702" i="1"/>
  <c r="DV702" i="1"/>
  <c r="DU702" i="1"/>
  <c r="BD703" i="1"/>
  <c r="DV703" i="1"/>
  <c r="DU703" i="1"/>
  <c r="BD704" i="1"/>
  <c r="DV704" i="1"/>
  <c r="BD705" i="1"/>
  <c r="DV705" i="1"/>
  <c r="BD706" i="1"/>
  <c r="DV706" i="1"/>
  <c r="DU706" i="1"/>
  <c r="BD707" i="1"/>
  <c r="DV707" i="1"/>
  <c r="BD708" i="1"/>
  <c r="DV708" i="1"/>
  <c r="BD709" i="1"/>
  <c r="DV709" i="1"/>
  <c r="BD710" i="1"/>
  <c r="DV710" i="1"/>
  <c r="DU710" i="1"/>
  <c r="BD711" i="1"/>
  <c r="DV711" i="1"/>
  <c r="DU711" i="1"/>
  <c r="BD712" i="1"/>
  <c r="DV712" i="1"/>
  <c r="BD713" i="1"/>
  <c r="DV713" i="1"/>
  <c r="DU713" i="1"/>
  <c r="BD714" i="1"/>
  <c r="DV714" i="1"/>
  <c r="DU714" i="1"/>
  <c r="BD715" i="1"/>
  <c r="DV715" i="1"/>
  <c r="DU715" i="1"/>
  <c r="BD716" i="1"/>
  <c r="DV716" i="1"/>
  <c r="BD717" i="1"/>
  <c r="DV717" i="1"/>
  <c r="BD718" i="1"/>
  <c r="DV718" i="1"/>
  <c r="DU718" i="1"/>
  <c r="BD719" i="1"/>
  <c r="DV719" i="1"/>
  <c r="BD720" i="1"/>
  <c r="DV720" i="1"/>
  <c r="BD721" i="1"/>
  <c r="DV721" i="1"/>
  <c r="BD722" i="1"/>
  <c r="DV722" i="1"/>
  <c r="DU722" i="1"/>
  <c r="BD723" i="1"/>
  <c r="DV723" i="1"/>
  <c r="DU723" i="1"/>
  <c r="BD724" i="1"/>
  <c r="DV724" i="1"/>
  <c r="BD725" i="1"/>
  <c r="DV725" i="1"/>
  <c r="DU725" i="1"/>
  <c r="BD726" i="1"/>
  <c r="DV726" i="1"/>
  <c r="DU726" i="1"/>
  <c r="BD727" i="1"/>
  <c r="DV727" i="1"/>
  <c r="BD728" i="1"/>
  <c r="DV728" i="1"/>
  <c r="BD729" i="1"/>
  <c r="DV729" i="1"/>
  <c r="BD730" i="1"/>
  <c r="DV730" i="1"/>
  <c r="DU730" i="1"/>
  <c r="BD731" i="1"/>
  <c r="DV731" i="1"/>
  <c r="DU731" i="1"/>
  <c r="BD732" i="1"/>
  <c r="DV732" i="1"/>
  <c r="BD733" i="1"/>
  <c r="DV733" i="1"/>
  <c r="BD734" i="1"/>
  <c r="DV734" i="1"/>
  <c r="DU734" i="1"/>
  <c r="BD735" i="1"/>
  <c r="DV735" i="1"/>
  <c r="DU735" i="1"/>
  <c r="BD736" i="1"/>
  <c r="DV736" i="1"/>
  <c r="BD737" i="1"/>
  <c r="DV737" i="1"/>
  <c r="DU737" i="1"/>
  <c r="BD738" i="1"/>
  <c r="DV738" i="1"/>
  <c r="DU738" i="1"/>
  <c r="BD739" i="1"/>
  <c r="DV739" i="1"/>
  <c r="BD740" i="1"/>
  <c r="DV740" i="1"/>
  <c r="BD741" i="1"/>
  <c r="DV741" i="1"/>
  <c r="BD742" i="1"/>
  <c r="DV742" i="1"/>
  <c r="DU742" i="1"/>
  <c r="BD743" i="1"/>
  <c r="DV743" i="1"/>
  <c r="BD744" i="1"/>
  <c r="DV744" i="1"/>
  <c r="BD745" i="1"/>
  <c r="DV745" i="1"/>
  <c r="BD746" i="1"/>
  <c r="DV746" i="1"/>
  <c r="DU746" i="1"/>
  <c r="BD747" i="1"/>
  <c r="DV747" i="1"/>
  <c r="DU747" i="1"/>
  <c r="BD748" i="1"/>
  <c r="DV748" i="1"/>
  <c r="BD749" i="1"/>
  <c r="DV749" i="1"/>
  <c r="DU749" i="1"/>
  <c r="BD750" i="1"/>
  <c r="DV750" i="1"/>
  <c r="DU750" i="1"/>
  <c r="BD751" i="1"/>
  <c r="DV751" i="1"/>
  <c r="BD752" i="1"/>
  <c r="DV752" i="1"/>
  <c r="BD753" i="1"/>
  <c r="DV753" i="1"/>
  <c r="BD754" i="1"/>
  <c r="DV754" i="1"/>
  <c r="DU754" i="1"/>
  <c r="BD755" i="1"/>
  <c r="DV755" i="1"/>
  <c r="BD756" i="1"/>
  <c r="DV756" i="1"/>
  <c r="BD757" i="1"/>
  <c r="DV757" i="1"/>
  <c r="BD758" i="1"/>
  <c r="DV758" i="1"/>
  <c r="BD759" i="1"/>
  <c r="DV759" i="1"/>
  <c r="DU759" i="1"/>
  <c r="BD760" i="1"/>
  <c r="DV760" i="1"/>
  <c r="DU760" i="1"/>
  <c r="BD761" i="1"/>
  <c r="DV761" i="1"/>
  <c r="BD762" i="1"/>
  <c r="DV762" i="1"/>
  <c r="BD763" i="1"/>
  <c r="DV763" i="1"/>
  <c r="DU763" i="1"/>
  <c r="BD764" i="1"/>
  <c r="DV764" i="1"/>
  <c r="BD765" i="1"/>
  <c r="DV765" i="1"/>
  <c r="BD766" i="1"/>
  <c r="DV766" i="1"/>
  <c r="BD767" i="1"/>
  <c r="DV767" i="1"/>
  <c r="BD768" i="1"/>
  <c r="DV768" i="1"/>
  <c r="DU768" i="1"/>
  <c r="BD769" i="1"/>
  <c r="DV769" i="1"/>
  <c r="BD770" i="1"/>
  <c r="DV770" i="1"/>
  <c r="BD771" i="1"/>
  <c r="DV771" i="1"/>
  <c r="BD772" i="1"/>
  <c r="DV772" i="1"/>
  <c r="BD773" i="1"/>
  <c r="DV773" i="1"/>
  <c r="DU773" i="1"/>
  <c r="BD774" i="1"/>
  <c r="DV774" i="1"/>
  <c r="BD775" i="1"/>
  <c r="DV775" i="1"/>
  <c r="BD776" i="1"/>
  <c r="DV776" i="1"/>
  <c r="DU776" i="1"/>
  <c r="BD777" i="1"/>
  <c r="DV777" i="1"/>
  <c r="BD778" i="1"/>
  <c r="DV778" i="1"/>
  <c r="BD779" i="1"/>
  <c r="DV779" i="1"/>
  <c r="DU779" i="1"/>
  <c r="BD780" i="1"/>
  <c r="DV780" i="1"/>
  <c r="BD781" i="1"/>
  <c r="DV781" i="1"/>
  <c r="BD782" i="1"/>
  <c r="DV782" i="1"/>
  <c r="BD783" i="1"/>
  <c r="DV783" i="1"/>
  <c r="BD784" i="1"/>
  <c r="DV784" i="1"/>
  <c r="BD785" i="1"/>
  <c r="DV785" i="1"/>
  <c r="BD786" i="1"/>
  <c r="DV786" i="1"/>
  <c r="DU786" i="1"/>
  <c r="BD787" i="1"/>
  <c r="DV787" i="1"/>
  <c r="BD788" i="1"/>
  <c r="DV788" i="1"/>
  <c r="DU788" i="1"/>
  <c r="BD789" i="1"/>
  <c r="DV789" i="1"/>
  <c r="BD790" i="1"/>
  <c r="DV790" i="1"/>
  <c r="BD791" i="1"/>
  <c r="DV791" i="1"/>
  <c r="DU791" i="1"/>
  <c r="BD792" i="1"/>
  <c r="DV792" i="1"/>
  <c r="BD793" i="1"/>
  <c r="DV793" i="1"/>
  <c r="BD794" i="1"/>
  <c r="DV794" i="1"/>
  <c r="BD795" i="1"/>
  <c r="DV795" i="1"/>
  <c r="DU795" i="1"/>
  <c r="BD796" i="1"/>
  <c r="DV796" i="1"/>
  <c r="BD797" i="1"/>
  <c r="DV797" i="1"/>
  <c r="BD798" i="1"/>
  <c r="DV798" i="1"/>
  <c r="BD799" i="1"/>
  <c r="DV799" i="1"/>
  <c r="BD800" i="1"/>
  <c r="DV800" i="1"/>
  <c r="BD801" i="1"/>
  <c r="DV801" i="1"/>
  <c r="BD802" i="1"/>
  <c r="DV802" i="1"/>
  <c r="BD803" i="1"/>
  <c r="DV803" i="1"/>
  <c r="BD804" i="1"/>
  <c r="DV804" i="1"/>
  <c r="DU804" i="1"/>
  <c r="BD805" i="1"/>
  <c r="DV805" i="1"/>
  <c r="BD806" i="1"/>
  <c r="DV806" i="1"/>
  <c r="BD807" i="1"/>
  <c r="DV807" i="1"/>
  <c r="BD808" i="1"/>
  <c r="DV808" i="1"/>
  <c r="BD809" i="1"/>
  <c r="DV809" i="1"/>
  <c r="BD810" i="1"/>
  <c r="DV810" i="1"/>
  <c r="DU810" i="1"/>
  <c r="BD811" i="1"/>
  <c r="DV811" i="1"/>
  <c r="BD812" i="1"/>
  <c r="DV812" i="1"/>
  <c r="BD813" i="1"/>
  <c r="DV813" i="1"/>
  <c r="BD814" i="1"/>
  <c r="DV814" i="1"/>
  <c r="DU814" i="1"/>
  <c r="BD815" i="1"/>
  <c r="DV815" i="1"/>
  <c r="BD816" i="1"/>
  <c r="DV816" i="1"/>
  <c r="BD817" i="1"/>
  <c r="DV817" i="1"/>
  <c r="BD818" i="1"/>
  <c r="DV818" i="1"/>
  <c r="DT818" i="1"/>
  <c r="BD819" i="1"/>
  <c r="DV819" i="1"/>
  <c r="BD820" i="1"/>
  <c r="DV820" i="1"/>
  <c r="BD821" i="1"/>
  <c r="DV821" i="1"/>
  <c r="BD822" i="1"/>
  <c r="DV822" i="1"/>
  <c r="BD823" i="1"/>
  <c r="DV823" i="1"/>
  <c r="DU823" i="1"/>
  <c r="BD824" i="1"/>
  <c r="DV824" i="1"/>
  <c r="BD825" i="1"/>
  <c r="DV825" i="1"/>
  <c r="BD826" i="1"/>
  <c r="DV826" i="1"/>
  <c r="BD827" i="1"/>
  <c r="DV827" i="1"/>
  <c r="BD828" i="1"/>
  <c r="DV828" i="1"/>
  <c r="BD829" i="1"/>
  <c r="DV829" i="1"/>
  <c r="BD830" i="1"/>
  <c r="DV830" i="1"/>
  <c r="BD831" i="1"/>
  <c r="DV831" i="1"/>
  <c r="BD832" i="1"/>
  <c r="DV832" i="1"/>
  <c r="BD833" i="1"/>
  <c r="DV833" i="1"/>
  <c r="BD834" i="1"/>
  <c r="DV834" i="1"/>
  <c r="BD835" i="1"/>
  <c r="DV835" i="1"/>
  <c r="BD836" i="1"/>
  <c r="DV836" i="1"/>
  <c r="BD837" i="1"/>
  <c r="DV837" i="1"/>
  <c r="BD838" i="1"/>
  <c r="DV838" i="1"/>
  <c r="BD839" i="1"/>
  <c r="DV839" i="1"/>
  <c r="BD840" i="1"/>
  <c r="DV840" i="1"/>
  <c r="BD841" i="1"/>
  <c r="DV841" i="1"/>
  <c r="BD842" i="1"/>
  <c r="DV842" i="1"/>
  <c r="BD843" i="1"/>
  <c r="DV843" i="1"/>
  <c r="BD844" i="1"/>
  <c r="DV844" i="1"/>
  <c r="BD845" i="1"/>
  <c r="DV845" i="1"/>
  <c r="BD846" i="1"/>
  <c r="DV846" i="1"/>
  <c r="BD847" i="1"/>
  <c r="DV847" i="1"/>
  <c r="DU847" i="1"/>
  <c r="BD848" i="1"/>
  <c r="DV848" i="1"/>
  <c r="BD849" i="1"/>
  <c r="DV849" i="1"/>
  <c r="BD850" i="1"/>
  <c r="DV850" i="1"/>
  <c r="DU850" i="1"/>
  <c r="BD851" i="1"/>
  <c r="DV851" i="1"/>
  <c r="BD852" i="1"/>
  <c r="DV852" i="1"/>
  <c r="BD853" i="1"/>
  <c r="DV853" i="1"/>
  <c r="BD854" i="1"/>
  <c r="DV854" i="1"/>
  <c r="BD855" i="1"/>
  <c r="DV855" i="1"/>
  <c r="DU855" i="1"/>
  <c r="BD856" i="1"/>
  <c r="DV856" i="1"/>
  <c r="BD857" i="1"/>
  <c r="DV857" i="1"/>
  <c r="BD858" i="1"/>
  <c r="DV858" i="1"/>
  <c r="DU858" i="1"/>
  <c r="BD859" i="1"/>
  <c r="DV859" i="1"/>
  <c r="BD860" i="1"/>
  <c r="DV860" i="1"/>
  <c r="BD861" i="1"/>
  <c r="DV861" i="1"/>
  <c r="BD862" i="1"/>
  <c r="DV862" i="1"/>
  <c r="BD863" i="1"/>
  <c r="DV863" i="1"/>
  <c r="BD864" i="1"/>
  <c r="DV864" i="1"/>
  <c r="BD865" i="1"/>
  <c r="DV865" i="1"/>
  <c r="BD866" i="1"/>
  <c r="DV866" i="1"/>
  <c r="BD867" i="1"/>
  <c r="DV867" i="1"/>
  <c r="BD868" i="1"/>
  <c r="DV868" i="1"/>
  <c r="BD869" i="1"/>
  <c r="DV869" i="1"/>
  <c r="BD870" i="1"/>
  <c r="DV870" i="1"/>
  <c r="BD871" i="1"/>
  <c r="DV871" i="1"/>
  <c r="BD872" i="1"/>
  <c r="DV872" i="1"/>
  <c r="BD873" i="1"/>
  <c r="DV873" i="1"/>
  <c r="BD874" i="1"/>
  <c r="DV874" i="1"/>
  <c r="BD875" i="1"/>
  <c r="DV875" i="1"/>
  <c r="BD876" i="1"/>
  <c r="DV876" i="1"/>
  <c r="BD877" i="1"/>
  <c r="DV877" i="1"/>
  <c r="BD878" i="1"/>
  <c r="DV878" i="1"/>
  <c r="BD879" i="1"/>
  <c r="DV879" i="1"/>
  <c r="BD880" i="1"/>
  <c r="DV880" i="1"/>
  <c r="BD881" i="1"/>
  <c r="DV881" i="1"/>
  <c r="BD882" i="1"/>
  <c r="DV882" i="1"/>
  <c r="BD883" i="1"/>
  <c r="DV883" i="1"/>
  <c r="BD884" i="1"/>
  <c r="DV884" i="1"/>
  <c r="BD885" i="1"/>
  <c r="DV885" i="1"/>
  <c r="DU885" i="1"/>
  <c r="BD886" i="1"/>
  <c r="DV886" i="1"/>
  <c r="BD887" i="1"/>
  <c r="DV887" i="1"/>
  <c r="BD888" i="1"/>
  <c r="DV888" i="1"/>
  <c r="BD889" i="1"/>
  <c r="DV889" i="1"/>
  <c r="DU889" i="1"/>
  <c r="BD890" i="1"/>
  <c r="DV890" i="1"/>
  <c r="BD891" i="1"/>
  <c r="DV891" i="1"/>
  <c r="BD892" i="1"/>
  <c r="DV892" i="1"/>
  <c r="BD893" i="1"/>
  <c r="DV893" i="1"/>
  <c r="BD894" i="1"/>
  <c r="DV894" i="1"/>
  <c r="BD895" i="1"/>
  <c r="DV895" i="1"/>
  <c r="DU895" i="1"/>
  <c r="BD896" i="1"/>
  <c r="DV896" i="1"/>
  <c r="BD897" i="1"/>
  <c r="DV897" i="1"/>
  <c r="DU897" i="1"/>
  <c r="BD898" i="1"/>
  <c r="DV898" i="1"/>
  <c r="BD899" i="1"/>
  <c r="DV899" i="1"/>
  <c r="BD900" i="1"/>
  <c r="DV900" i="1"/>
  <c r="BD901" i="1"/>
  <c r="DV901" i="1"/>
  <c r="BD902" i="1"/>
  <c r="DV902" i="1"/>
  <c r="BD903" i="1"/>
  <c r="DV903" i="1"/>
  <c r="BD904" i="1"/>
  <c r="DV904" i="1"/>
  <c r="BD905" i="1"/>
  <c r="DV905" i="1"/>
  <c r="BD906" i="1"/>
  <c r="DV906" i="1"/>
  <c r="BD907" i="1"/>
  <c r="DV907" i="1"/>
  <c r="BD908" i="1"/>
  <c r="DV908" i="1"/>
  <c r="BD909" i="1"/>
  <c r="DV909" i="1"/>
  <c r="BD910" i="1"/>
  <c r="DV910" i="1"/>
  <c r="BD911" i="1"/>
  <c r="DV911" i="1"/>
  <c r="BD912" i="1"/>
  <c r="DV912" i="1"/>
  <c r="BD913" i="1"/>
  <c r="DV913" i="1"/>
  <c r="BD914" i="1"/>
  <c r="DV914" i="1"/>
  <c r="BD915" i="1"/>
  <c r="DV915" i="1"/>
  <c r="BD916" i="1"/>
  <c r="DV916" i="1"/>
  <c r="BD917" i="1"/>
  <c r="DV917" i="1"/>
  <c r="BD918" i="1"/>
  <c r="DV918" i="1"/>
  <c r="BD919" i="1"/>
  <c r="DV919" i="1"/>
  <c r="BD920" i="1"/>
  <c r="DV920" i="1"/>
  <c r="BD921" i="1"/>
  <c r="DV921" i="1"/>
  <c r="BD922" i="1"/>
  <c r="DV922" i="1"/>
  <c r="BD923" i="1"/>
  <c r="DV923" i="1"/>
  <c r="BD924" i="1"/>
  <c r="DV924" i="1"/>
  <c r="BD925" i="1"/>
  <c r="DV925" i="1"/>
  <c r="BD926" i="1"/>
  <c r="DV926" i="1"/>
  <c r="BD927" i="1"/>
  <c r="DV927" i="1"/>
  <c r="BD928" i="1"/>
  <c r="DV928" i="1"/>
  <c r="BD929" i="1"/>
  <c r="DV929" i="1"/>
  <c r="BD930" i="1"/>
  <c r="DV930" i="1"/>
  <c r="BD931" i="1"/>
  <c r="DV931" i="1"/>
  <c r="BD932" i="1"/>
  <c r="DV932" i="1"/>
  <c r="BD933" i="1"/>
  <c r="DV933" i="1"/>
  <c r="BD934" i="1"/>
  <c r="DV934" i="1"/>
  <c r="BD935" i="1"/>
  <c r="DV935" i="1"/>
  <c r="BD936" i="1"/>
  <c r="DV936" i="1"/>
  <c r="BD937" i="1"/>
  <c r="DV937" i="1"/>
  <c r="BD938" i="1"/>
  <c r="DV938" i="1"/>
  <c r="BD939" i="1"/>
  <c r="DV939" i="1"/>
  <c r="BD940" i="1"/>
  <c r="DV940" i="1"/>
  <c r="BD941" i="1"/>
  <c r="DV941" i="1"/>
  <c r="BD942" i="1"/>
  <c r="DV942" i="1"/>
  <c r="BD943" i="1"/>
  <c r="DV943" i="1"/>
  <c r="BD944" i="1"/>
  <c r="DV944" i="1"/>
  <c r="BD945" i="1"/>
  <c r="DV945" i="1"/>
  <c r="BD946" i="1"/>
  <c r="DV946" i="1"/>
  <c r="BD947" i="1"/>
  <c r="DV947" i="1"/>
  <c r="BD948" i="1"/>
  <c r="DV948" i="1"/>
  <c r="DU948" i="1"/>
  <c r="BD949" i="1"/>
  <c r="DV949" i="1"/>
  <c r="DU949" i="1"/>
  <c r="BD950" i="1"/>
  <c r="DV950" i="1"/>
  <c r="BD951" i="1"/>
  <c r="DV951" i="1"/>
  <c r="BD952" i="1"/>
  <c r="DV952" i="1"/>
  <c r="BD953" i="1"/>
  <c r="DV953" i="1"/>
  <c r="DU953" i="1"/>
  <c r="BD954" i="1"/>
  <c r="DV954" i="1"/>
  <c r="BD955" i="1"/>
  <c r="DV955" i="1"/>
  <c r="DU955" i="1"/>
  <c r="BD956" i="1"/>
  <c r="DV956" i="1"/>
  <c r="BD957" i="1"/>
  <c r="DV957" i="1"/>
  <c r="BD958" i="1"/>
  <c r="DV958" i="1"/>
  <c r="DU958" i="1"/>
  <c r="BD959" i="1"/>
  <c r="DV959" i="1"/>
  <c r="BD960" i="1"/>
  <c r="DV960" i="1"/>
  <c r="BD961" i="1"/>
  <c r="DV961" i="1"/>
  <c r="BD962" i="1"/>
  <c r="DV962" i="1"/>
  <c r="BD963" i="1"/>
  <c r="DV963" i="1"/>
  <c r="BD964" i="1"/>
  <c r="DV964" i="1"/>
  <c r="DU964" i="1"/>
  <c r="BD965" i="1"/>
  <c r="DV965" i="1"/>
  <c r="BD966" i="1"/>
  <c r="DV966" i="1"/>
  <c r="BD967" i="1"/>
  <c r="DV967" i="1"/>
  <c r="BD968" i="1"/>
  <c r="DV968" i="1"/>
  <c r="BD969" i="1"/>
  <c r="DV969" i="1"/>
  <c r="BD970" i="1"/>
  <c r="DV970" i="1"/>
  <c r="BD971" i="1"/>
  <c r="DV971" i="1"/>
  <c r="BD972" i="1"/>
  <c r="DV972" i="1"/>
  <c r="BD973" i="1"/>
  <c r="DV973" i="1"/>
  <c r="BD974" i="1"/>
  <c r="DV974" i="1"/>
  <c r="BD975" i="1"/>
  <c r="DV975" i="1"/>
  <c r="BD976" i="1"/>
  <c r="DV976" i="1"/>
  <c r="DU976" i="1"/>
  <c r="BD977" i="1"/>
  <c r="DV977" i="1"/>
  <c r="BD978" i="1"/>
  <c r="DV978" i="1"/>
  <c r="BD979" i="1"/>
  <c r="DV979" i="1"/>
  <c r="BD980" i="1"/>
  <c r="DV980" i="1"/>
  <c r="BD981" i="1"/>
  <c r="DV981" i="1"/>
  <c r="BD982" i="1"/>
  <c r="DV982" i="1"/>
  <c r="DU982" i="1"/>
  <c r="BD983" i="1"/>
  <c r="DV983" i="1"/>
  <c r="BD984" i="1"/>
  <c r="DV984" i="1"/>
  <c r="BD985" i="1"/>
  <c r="DV985" i="1"/>
  <c r="BD986" i="1"/>
  <c r="DV986" i="1"/>
  <c r="BD987" i="1"/>
  <c r="DV987" i="1"/>
  <c r="BD988" i="1"/>
  <c r="DV988" i="1"/>
  <c r="BD989" i="1"/>
  <c r="DV989" i="1"/>
  <c r="DU989" i="1"/>
  <c r="DT5" i="1"/>
  <c r="DT6" i="1"/>
  <c r="DT8" i="1"/>
  <c r="DT9" i="1"/>
  <c r="DT12" i="1"/>
  <c r="DT13" i="1"/>
  <c r="DT16" i="1"/>
  <c r="DT17" i="1"/>
  <c r="DT20" i="1"/>
  <c r="DT21" i="1"/>
  <c r="DT24" i="1"/>
  <c r="DT25" i="1"/>
  <c r="DT26" i="1"/>
  <c r="DT28" i="1"/>
  <c r="DT29" i="1"/>
  <c r="DT30" i="1"/>
  <c r="DT33" i="1"/>
  <c r="DT37" i="1"/>
  <c r="DT41" i="1"/>
  <c r="DT42" i="1"/>
  <c r="DT48" i="1"/>
  <c r="DT49" i="1"/>
  <c r="DT52" i="1"/>
  <c r="DT53" i="1"/>
  <c r="DT57" i="1"/>
  <c r="DT60" i="1"/>
  <c r="DT61" i="1"/>
  <c r="DT65" i="1"/>
  <c r="DT68" i="1"/>
  <c r="DT69" i="1"/>
  <c r="DT70" i="1"/>
  <c r="DT73" i="1"/>
  <c r="DT76" i="1"/>
  <c r="DT77" i="1"/>
  <c r="DT81" i="1"/>
  <c r="DT89" i="1"/>
  <c r="DT94" i="1"/>
  <c r="DT97" i="1"/>
  <c r="DT101" i="1"/>
  <c r="DT102" i="1"/>
  <c r="DT105" i="1"/>
  <c r="DT108" i="1"/>
  <c r="DT109" i="1"/>
  <c r="DT110" i="1"/>
  <c r="DT112" i="1"/>
  <c r="DT113" i="1"/>
  <c r="DT117" i="1"/>
  <c r="DT118" i="1"/>
  <c r="DT120" i="1"/>
  <c r="DT121" i="1"/>
  <c r="DT122" i="1"/>
  <c r="DT124" i="1"/>
  <c r="DT125" i="1"/>
  <c r="DT128" i="1"/>
  <c r="DT129" i="1"/>
  <c r="DT137" i="1"/>
  <c r="DT140" i="1"/>
  <c r="DT142" i="1"/>
  <c r="DT144" i="1"/>
  <c r="DT150" i="1"/>
  <c r="DT152" i="1"/>
  <c r="DT153" i="1"/>
  <c r="DT157" i="1"/>
  <c r="DT158" i="1"/>
  <c r="DT160" i="1"/>
  <c r="DT161" i="1"/>
  <c r="DT164" i="1"/>
  <c r="DT165" i="1"/>
  <c r="DT169" i="1"/>
  <c r="DT173" i="1"/>
  <c r="DT176" i="1"/>
  <c r="DT182" i="1"/>
  <c r="DT185" i="1"/>
  <c r="DT188" i="1"/>
  <c r="DT189" i="1"/>
  <c r="DT193" i="1"/>
  <c r="DT195" i="1"/>
  <c r="DT196" i="1"/>
  <c r="DT199" i="1"/>
  <c r="DT200" i="1"/>
  <c r="DT207" i="1"/>
  <c r="DT208" i="1"/>
  <c r="DT213" i="1"/>
  <c r="DT220" i="1"/>
  <c r="DT222" i="1"/>
  <c r="DT231" i="1"/>
  <c r="DT238" i="1"/>
  <c r="DT240" i="1"/>
  <c r="DT247" i="1"/>
  <c r="DT250" i="1"/>
  <c r="DT251" i="1"/>
  <c r="DT252" i="1"/>
  <c r="DT254" i="1"/>
  <c r="DT255" i="1"/>
  <c r="DT259" i="1"/>
  <c r="DT260" i="1"/>
  <c r="DT263" i="1"/>
  <c r="DT266" i="1"/>
  <c r="DT267" i="1"/>
  <c r="DT270" i="1"/>
  <c r="DT271" i="1"/>
  <c r="DT275" i="1"/>
  <c r="DT278" i="1"/>
  <c r="DT288" i="1"/>
  <c r="DT290" i="1"/>
  <c r="DT291" i="1"/>
  <c r="DT295" i="1"/>
  <c r="DT296" i="1"/>
  <c r="DT311" i="1"/>
  <c r="DT312" i="1"/>
  <c r="DT319" i="1"/>
  <c r="DT320" i="1"/>
  <c r="DT322" i="1"/>
  <c r="DT326" i="1"/>
  <c r="DT332" i="1"/>
  <c r="DT335" i="1"/>
  <c r="DT339" i="1"/>
  <c r="DT343" i="1"/>
  <c r="DT344" i="1"/>
  <c r="DT350" i="1"/>
  <c r="DT351" i="1"/>
  <c r="DT360" i="1"/>
  <c r="DT362" i="1"/>
  <c r="DT363" i="1"/>
  <c r="DT378" i="1"/>
  <c r="DT380" i="1"/>
  <c r="DT390" i="1"/>
  <c r="DT404" i="1"/>
  <c r="DT406" i="1"/>
  <c r="DT415" i="1"/>
  <c r="DT418" i="1"/>
  <c r="DT419" i="1"/>
  <c r="DT423" i="1"/>
  <c r="DT426" i="1"/>
  <c r="DT431" i="1"/>
  <c r="DT442" i="1"/>
  <c r="DT446" i="1"/>
  <c r="DT451" i="1"/>
  <c r="DT454" i="1"/>
  <c r="DT455" i="1"/>
  <c r="DT459" i="1"/>
  <c r="DT464" i="1"/>
  <c r="DT467" i="1"/>
  <c r="DT486" i="1"/>
  <c r="DT490" i="1"/>
  <c r="DT502" i="1"/>
  <c r="DT506" i="1"/>
  <c r="DT516" i="1"/>
  <c r="DT518" i="1"/>
  <c r="DT519" i="1"/>
  <c r="DT526" i="1"/>
  <c r="DT530" i="1"/>
  <c r="DT536" i="1"/>
  <c r="DT538" i="1"/>
  <c r="DT548" i="1"/>
  <c r="DT552" i="1"/>
  <c r="DT562" i="1"/>
  <c r="DT575" i="1"/>
  <c r="DT598" i="1"/>
  <c r="DT626" i="1"/>
  <c r="DT665" i="1"/>
  <c r="DT670" i="1"/>
  <c r="DT674" i="1"/>
  <c r="DT678" i="1"/>
  <c r="DT686" i="1"/>
  <c r="DT690" i="1"/>
  <c r="DT694" i="1"/>
  <c r="DT702" i="1"/>
  <c r="DT706" i="1"/>
  <c r="DT710" i="1"/>
  <c r="DT714" i="1"/>
  <c r="DT718" i="1"/>
  <c r="DT726" i="1"/>
  <c r="DT730" i="1"/>
  <c r="DT738" i="1"/>
  <c r="DT742" i="1"/>
  <c r="DT746" i="1"/>
  <c r="DT750" i="1"/>
  <c r="DT786" i="1"/>
  <c r="DT810" i="1"/>
  <c r="DT858" i="1"/>
  <c r="DS5" i="1"/>
  <c r="DP5" i="1"/>
  <c r="DS6" i="1"/>
  <c r="DO6" i="1"/>
  <c r="DS7" i="1"/>
  <c r="DS8" i="1"/>
  <c r="DO8" i="1"/>
  <c r="DS9" i="1"/>
  <c r="DS10" i="1"/>
  <c r="DS11" i="1"/>
  <c r="DS12" i="1"/>
  <c r="DO12" i="1"/>
  <c r="DS13" i="1"/>
  <c r="DO13" i="1"/>
  <c r="DS14" i="1"/>
  <c r="DN14" i="1"/>
  <c r="DS15" i="1"/>
  <c r="DP15" i="1"/>
  <c r="DS16" i="1"/>
  <c r="DO16" i="1"/>
  <c r="DS17" i="1"/>
  <c r="DS18" i="1"/>
  <c r="DS19" i="1"/>
  <c r="DP19" i="1"/>
  <c r="DS20" i="1"/>
  <c r="DO20" i="1"/>
  <c r="DS21" i="1"/>
  <c r="DS22" i="1"/>
  <c r="DO22" i="1"/>
  <c r="DS23" i="1"/>
  <c r="DI23" i="1"/>
  <c r="DS24" i="1"/>
  <c r="DO24" i="1"/>
  <c r="DS25" i="1"/>
  <c r="DS26" i="1"/>
  <c r="DN26" i="1"/>
  <c r="DS27" i="1"/>
  <c r="DO27" i="1"/>
  <c r="DS28" i="1"/>
  <c r="DO28" i="1"/>
  <c r="DS29" i="1"/>
  <c r="DO29" i="1"/>
  <c r="DS30" i="1"/>
  <c r="DS31" i="1"/>
  <c r="DS32" i="1"/>
  <c r="DO32" i="1"/>
  <c r="DS33" i="1"/>
  <c r="DQ33" i="1"/>
  <c r="DS34" i="1"/>
  <c r="DQ34" i="1"/>
  <c r="DS35" i="1"/>
  <c r="DO35" i="1"/>
  <c r="DS36" i="1"/>
  <c r="DO36" i="1"/>
  <c r="DS37" i="1"/>
  <c r="DS38" i="1"/>
  <c r="DN38" i="1"/>
  <c r="DS39" i="1"/>
  <c r="DO39" i="1"/>
  <c r="DS40" i="1"/>
  <c r="DS41" i="1"/>
  <c r="DO41" i="1"/>
  <c r="DS42" i="1"/>
  <c r="DR42" i="1"/>
  <c r="DS43" i="1"/>
  <c r="DS44" i="1"/>
  <c r="DO44" i="1"/>
  <c r="DS45" i="1"/>
  <c r="DO45" i="1"/>
  <c r="DS46" i="1"/>
  <c r="DO46" i="1"/>
  <c r="DS47" i="1"/>
  <c r="DS48" i="1"/>
  <c r="DL48" i="1"/>
  <c r="DS49" i="1"/>
  <c r="DS50" i="1"/>
  <c r="DN50" i="1"/>
  <c r="DS51" i="1"/>
  <c r="DS52" i="1"/>
  <c r="DJ52" i="1"/>
  <c r="DS53" i="1"/>
  <c r="DS54" i="1"/>
  <c r="DS55" i="1"/>
  <c r="DI55" i="1"/>
  <c r="DS56" i="1"/>
  <c r="DO56" i="1"/>
  <c r="DS57" i="1"/>
  <c r="DS58" i="1"/>
  <c r="DP58" i="1"/>
  <c r="DS59" i="1"/>
  <c r="DS60" i="1"/>
  <c r="DS61" i="1"/>
  <c r="DO61" i="1"/>
  <c r="DS62" i="1"/>
  <c r="DN62" i="1"/>
  <c r="DS63" i="1"/>
  <c r="DS64" i="1"/>
  <c r="DO64" i="1"/>
  <c r="DS65" i="1"/>
  <c r="DM65" i="1"/>
  <c r="DS66" i="1"/>
  <c r="DQ66" i="1"/>
  <c r="DS67" i="1"/>
  <c r="DS68" i="1"/>
  <c r="DJ68" i="1"/>
  <c r="DS69" i="1"/>
  <c r="DS70" i="1"/>
  <c r="DN70" i="1"/>
  <c r="DS71" i="1"/>
  <c r="DP71" i="1"/>
  <c r="DS72" i="1"/>
  <c r="DO72" i="1"/>
  <c r="DS73" i="1"/>
  <c r="DS74" i="1"/>
  <c r="DR74" i="1"/>
  <c r="DS75" i="1"/>
  <c r="DS76" i="1"/>
  <c r="DS77" i="1"/>
  <c r="DO77" i="1"/>
  <c r="DS78" i="1"/>
  <c r="DN78" i="1"/>
  <c r="DS79" i="1"/>
  <c r="DS80" i="1"/>
  <c r="DS81" i="1"/>
  <c r="DS82" i="1"/>
  <c r="DS83" i="1"/>
  <c r="DO83" i="1"/>
  <c r="DS84" i="1"/>
  <c r="DS85" i="1"/>
  <c r="DS86" i="1"/>
  <c r="DS87" i="1"/>
  <c r="DP87" i="1"/>
  <c r="DS88" i="1"/>
  <c r="DS89" i="1"/>
  <c r="DS90" i="1"/>
  <c r="DS91" i="1"/>
  <c r="DP91" i="1"/>
  <c r="DS92" i="1"/>
  <c r="DO92" i="1"/>
  <c r="DS93" i="1"/>
  <c r="DO93" i="1"/>
  <c r="DS94" i="1"/>
  <c r="DS95" i="1"/>
  <c r="DO95" i="1"/>
  <c r="DS96" i="1"/>
  <c r="DS97" i="1"/>
  <c r="DQ97" i="1"/>
  <c r="DS98" i="1"/>
  <c r="DM98" i="1"/>
  <c r="DS99" i="1"/>
  <c r="DO99" i="1"/>
  <c r="DS100" i="1"/>
  <c r="DI100" i="1"/>
  <c r="DS101" i="1"/>
  <c r="DS102" i="1"/>
  <c r="DN102" i="1"/>
  <c r="DS103" i="1"/>
  <c r="DP103" i="1"/>
  <c r="DS104" i="1"/>
  <c r="DO104" i="1"/>
  <c r="DS105" i="1"/>
  <c r="DS106" i="1"/>
  <c r="DR106" i="1"/>
  <c r="DS107" i="1"/>
  <c r="DP107" i="1"/>
  <c r="DS108" i="1"/>
  <c r="DS109" i="1"/>
  <c r="DO109" i="1"/>
  <c r="DS110" i="1"/>
  <c r="DS111" i="1"/>
  <c r="DO111" i="1"/>
  <c r="DS112" i="1"/>
  <c r="DS113" i="1"/>
  <c r="DS114" i="1"/>
  <c r="DS115" i="1"/>
  <c r="DS116" i="1"/>
  <c r="DO116" i="1"/>
  <c r="DS117" i="1"/>
  <c r="DN117" i="1"/>
  <c r="DS118" i="1"/>
  <c r="DP118" i="1"/>
  <c r="DS119" i="1"/>
  <c r="DP119" i="1"/>
  <c r="DS120" i="1"/>
  <c r="DL120" i="1"/>
  <c r="DS121" i="1"/>
  <c r="DS122" i="1"/>
  <c r="DJ122" i="1"/>
  <c r="DS123" i="1"/>
  <c r="DP123" i="1"/>
  <c r="DS124" i="1"/>
  <c r="DS125" i="1"/>
  <c r="DO125" i="1"/>
  <c r="DS126" i="1"/>
  <c r="DR126" i="1"/>
  <c r="DS127" i="1"/>
  <c r="DS128" i="1"/>
  <c r="DL128" i="1"/>
  <c r="DS129" i="1"/>
  <c r="DS130" i="1"/>
  <c r="DI130" i="1"/>
  <c r="DS131" i="1"/>
  <c r="DO131" i="1"/>
  <c r="DS132" i="1"/>
  <c r="DL132" i="1"/>
  <c r="DS133" i="1"/>
  <c r="DS134" i="1"/>
  <c r="DP134" i="1"/>
  <c r="DS135" i="1"/>
  <c r="DP135" i="1"/>
  <c r="DS136" i="1"/>
  <c r="DS137" i="1"/>
  <c r="DS138" i="1"/>
  <c r="DS139" i="1"/>
  <c r="DP139" i="1"/>
  <c r="DS140" i="1"/>
  <c r="DL140" i="1"/>
  <c r="DS141" i="1"/>
  <c r="DO141" i="1"/>
  <c r="DS142" i="1"/>
  <c r="DS143" i="1"/>
  <c r="DS144" i="1"/>
  <c r="DO144" i="1"/>
  <c r="DS145" i="1"/>
  <c r="DS146" i="1"/>
  <c r="DP146" i="1"/>
  <c r="DS147" i="1"/>
  <c r="DS148" i="1"/>
  <c r="DS149" i="1"/>
  <c r="DS150" i="1"/>
  <c r="DN150" i="1"/>
  <c r="DS151" i="1"/>
  <c r="DP151" i="1"/>
  <c r="DS152" i="1"/>
  <c r="DS153" i="1"/>
  <c r="DR153" i="1"/>
  <c r="DS154" i="1"/>
  <c r="DS155" i="1"/>
  <c r="DP155" i="1"/>
  <c r="DS156" i="1"/>
  <c r="DS157" i="1"/>
  <c r="DO157" i="1"/>
  <c r="DS158" i="1"/>
  <c r="DO158" i="1"/>
  <c r="DS159" i="1"/>
  <c r="DP159" i="1"/>
  <c r="DS160" i="1"/>
  <c r="DO160" i="1"/>
  <c r="DS161" i="1"/>
  <c r="DS162" i="1"/>
  <c r="DS163" i="1"/>
  <c r="DP163" i="1"/>
  <c r="DS164" i="1"/>
  <c r="DS165" i="1"/>
  <c r="DS166" i="1"/>
  <c r="DS167" i="1"/>
  <c r="DL167" i="1"/>
  <c r="DS168" i="1"/>
  <c r="DO168" i="1"/>
  <c r="DS169" i="1"/>
  <c r="DS170" i="1"/>
  <c r="DO170" i="1"/>
  <c r="DS171" i="1"/>
  <c r="DP171" i="1"/>
  <c r="DS172" i="1"/>
  <c r="DL172" i="1"/>
  <c r="DS173" i="1"/>
  <c r="DO173" i="1"/>
  <c r="DS174" i="1"/>
  <c r="DR174" i="1"/>
  <c r="DS175" i="1"/>
  <c r="DP175" i="1"/>
  <c r="DS176" i="1"/>
  <c r="DO176" i="1"/>
  <c r="DS177" i="1"/>
  <c r="DS178" i="1"/>
  <c r="DO178" i="1"/>
  <c r="DS179" i="1"/>
  <c r="DS180" i="1"/>
  <c r="DI180" i="1"/>
  <c r="DS181" i="1"/>
  <c r="DS182" i="1"/>
  <c r="DN182" i="1"/>
  <c r="DS183" i="1"/>
  <c r="DS184" i="1"/>
  <c r="DO184" i="1"/>
  <c r="DS185" i="1"/>
  <c r="DS186" i="1"/>
  <c r="DK186" i="1"/>
  <c r="DS187" i="1"/>
  <c r="DP187" i="1"/>
  <c r="DS188" i="1"/>
  <c r="DO188" i="1"/>
  <c r="DS189" i="1"/>
  <c r="DO189" i="1"/>
  <c r="DS190" i="1"/>
  <c r="DS191" i="1"/>
  <c r="DP191" i="1"/>
  <c r="DS192" i="1"/>
  <c r="DO192" i="1"/>
  <c r="DS193" i="1"/>
  <c r="DS194" i="1"/>
  <c r="DO194" i="1"/>
  <c r="DS195" i="1"/>
  <c r="DS196" i="1"/>
  <c r="DI196" i="1"/>
  <c r="DS197" i="1"/>
  <c r="DS198" i="1"/>
  <c r="DO198" i="1"/>
  <c r="DS199" i="1"/>
  <c r="DP199" i="1"/>
  <c r="DS200" i="1"/>
  <c r="DO200" i="1"/>
  <c r="DS201" i="1"/>
  <c r="DS202" i="1"/>
  <c r="DS203" i="1"/>
  <c r="DP203" i="1"/>
  <c r="DS204" i="1"/>
  <c r="DF204" i="1"/>
  <c r="DS205" i="1"/>
  <c r="DO205" i="1"/>
  <c r="DS206" i="1"/>
  <c r="DS207" i="1"/>
  <c r="DP207" i="1"/>
  <c r="DS208" i="1"/>
  <c r="DO208" i="1"/>
  <c r="DS209" i="1"/>
  <c r="DR209" i="1"/>
  <c r="DS210" i="1"/>
  <c r="DP210" i="1"/>
  <c r="DS211" i="1"/>
  <c r="DS212" i="1"/>
  <c r="DS213" i="1"/>
  <c r="DP213" i="1"/>
  <c r="DS214" i="1"/>
  <c r="DS216" i="1"/>
  <c r="DS220" i="1"/>
  <c r="DO220" i="1"/>
  <c r="DS221" i="1"/>
  <c r="DO221" i="1"/>
  <c r="DS222" i="1"/>
  <c r="DO222" i="1"/>
  <c r="DS223" i="1"/>
  <c r="DS224" i="1"/>
  <c r="DS225" i="1"/>
  <c r="DS226" i="1"/>
  <c r="DO226" i="1"/>
  <c r="DS230" i="1"/>
  <c r="DS231" i="1"/>
  <c r="DS232" i="1"/>
  <c r="DO232" i="1"/>
  <c r="DS233" i="1"/>
  <c r="DS235" i="1"/>
  <c r="DS237" i="1"/>
  <c r="DS238" i="1"/>
  <c r="DP238" i="1"/>
  <c r="DS239" i="1"/>
  <c r="DS240" i="1"/>
  <c r="DP240" i="1"/>
  <c r="DS241" i="1"/>
  <c r="DS242" i="1"/>
  <c r="DP242" i="1"/>
  <c r="DS243" i="1"/>
  <c r="DS244" i="1"/>
  <c r="DS245" i="1"/>
  <c r="DN245" i="1"/>
  <c r="DS246" i="1"/>
  <c r="DS247" i="1"/>
  <c r="DS248" i="1"/>
  <c r="DO248" i="1"/>
  <c r="DS249" i="1"/>
  <c r="DS250" i="1"/>
  <c r="DP250" i="1"/>
  <c r="DS251" i="1"/>
  <c r="DS252" i="1"/>
  <c r="DS253" i="1"/>
  <c r="DN253" i="1"/>
  <c r="DS254" i="1"/>
  <c r="DP254" i="1"/>
  <c r="DS255" i="1"/>
  <c r="DO255" i="1"/>
  <c r="DS256" i="1"/>
  <c r="DO256" i="1"/>
  <c r="DS257" i="1"/>
  <c r="DQ257" i="1"/>
  <c r="DS258" i="1"/>
  <c r="DS259" i="1"/>
  <c r="DO259" i="1"/>
  <c r="DS260" i="1"/>
  <c r="DS261" i="1"/>
  <c r="DP261" i="1"/>
  <c r="DS262" i="1"/>
  <c r="DP262" i="1"/>
  <c r="DS263" i="1"/>
  <c r="DS264" i="1"/>
  <c r="DQ264" i="1"/>
  <c r="DS265" i="1"/>
  <c r="DS266" i="1"/>
  <c r="DP266" i="1"/>
  <c r="DS267" i="1"/>
  <c r="DO267" i="1"/>
  <c r="DS268" i="1"/>
  <c r="DR268" i="1"/>
  <c r="DS269" i="1"/>
  <c r="DS270" i="1"/>
  <c r="DS271" i="1"/>
  <c r="DS272" i="1"/>
  <c r="DS273" i="1"/>
  <c r="DN273" i="1"/>
  <c r="DS274" i="1"/>
  <c r="DP274" i="1"/>
  <c r="DS275" i="1"/>
  <c r="DO275" i="1"/>
  <c r="DS276" i="1"/>
  <c r="DS277" i="1"/>
  <c r="DO277" i="1"/>
  <c r="DS278" i="1"/>
  <c r="DS279" i="1"/>
  <c r="DS280" i="1"/>
  <c r="DQ280" i="1"/>
  <c r="DS281" i="1"/>
  <c r="DS282" i="1"/>
  <c r="DP282" i="1"/>
  <c r="DS283" i="1"/>
  <c r="DO283" i="1"/>
  <c r="DS284" i="1"/>
  <c r="DS285" i="1"/>
  <c r="DS286" i="1"/>
  <c r="DP286" i="1"/>
  <c r="DS287" i="1"/>
  <c r="DO287" i="1"/>
  <c r="DS288" i="1"/>
  <c r="DS289" i="1"/>
  <c r="DO289" i="1"/>
  <c r="DS290" i="1"/>
  <c r="DS291" i="1"/>
  <c r="DS292" i="1"/>
  <c r="DS293" i="1"/>
  <c r="DR293" i="1"/>
  <c r="DS294" i="1"/>
  <c r="DP294" i="1"/>
  <c r="DS295" i="1"/>
  <c r="DO295" i="1"/>
  <c r="DS296" i="1"/>
  <c r="DS297" i="1"/>
  <c r="DP297" i="1"/>
  <c r="DS298" i="1"/>
  <c r="DP298" i="1"/>
  <c r="DS299" i="1"/>
  <c r="DS300" i="1"/>
  <c r="DS301" i="1"/>
  <c r="DS302" i="1"/>
  <c r="DP302" i="1"/>
  <c r="DS303" i="1"/>
  <c r="DS304" i="1"/>
  <c r="DS305" i="1"/>
  <c r="DS306" i="1"/>
  <c r="DP306" i="1"/>
  <c r="DS307" i="1"/>
  <c r="DO307" i="1"/>
  <c r="DS308" i="1"/>
  <c r="DS309" i="1"/>
  <c r="DS310" i="1"/>
  <c r="DP310" i="1"/>
  <c r="DS311" i="1"/>
  <c r="DS312" i="1"/>
  <c r="DS313" i="1"/>
  <c r="DS314" i="1"/>
  <c r="DP314" i="1"/>
  <c r="DS315" i="1"/>
  <c r="DO315" i="1"/>
  <c r="DS316" i="1"/>
  <c r="DS317" i="1"/>
  <c r="DR317" i="1"/>
  <c r="DS318" i="1"/>
  <c r="DP318" i="1"/>
  <c r="DS319" i="1"/>
  <c r="DS320" i="1"/>
  <c r="DS321" i="1"/>
  <c r="DS322" i="1"/>
  <c r="DP322" i="1"/>
  <c r="DS323" i="1"/>
  <c r="DO323" i="1"/>
  <c r="DS324" i="1"/>
  <c r="DS325" i="1"/>
  <c r="DS326" i="1"/>
  <c r="DP326" i="1"/>
  <c r="DS327" i="1"/>
  <c r="DO327" i="1"/>
  <c r="DS328" i="1"/>
  <c r="DS329" i="1"/>
  <c r="DS330" i="1"/>
  <c r="DP330" i="1"/>
  <c r="DS331" i="1"/>
  <c r="DO331" i="1"/>
  <c r="DS332" i="1"/>
  <c r="DS333" i="1"/>
  <c r="DS334" i="1"/>
  <c r="DP334" i="1"/>
  <c r="DS335" i="1"/>
  <c r="DS336" i="1"/>
  <c r="DS337" i="1"/>
  <c r="DS338" i="1"/>
  <c r="DP338" i="1"/>
  <c r="DS339" i="1"/>
  <c r="DO339" i="1"/>
  <c r="DS340" i="1"/>
  <c r="DS341" i="1"/>
  <c r="DR341" i="1"/>
  <c r="DS342" i="1"/>
  <c r="DP342" i="1"/>
  <c r="DS343" i="1"/>
  <c r="DS344" i="1"/>
  <c r="DS345" i="1"/>
  <c r="DS346" i="1"/>
  <c r="DP346" i="1"/>
  <c r="DS347" i="1"/>
  <c r="DS348" i="1"/>
  <c r="DS349" i="1"/>
  <c r="DS350" i="1"/>
  <c r="DP350" i="1"/>
  <c r="DS351" i="1"/>
  <c r="DS352" i="1"/>
  <c r="DS353" i="1"/>
  <c r="DR353" i="1"/>
  <c r="DS354" i="1"/>
  <c r="DS355" i="1"/>
  <c r="DS356" i="1"/>
  <c r="DS357" i="1"/>
  <c r="DO357" i="1"/>
  <c r="DS358" i="1"/>
  <c r="DP358" i="1"/>
  <c r="DS359" i="1"/>
  <c r="DS360" i="1"/>
  <c r="DS361" i="1"/>
  <c r="DS362" i="1"/>
  <c r="DP362" i="1"/>
  <c r="DS363" i="1"/>
  <c r="DS364" i="1"/>
  <c r="DS365" i="1"/>
  <c r="DS366" i="1"/>
  <c r="DP366" i="1"/>
  <c r="DS367" i="1"/>
  <c r="DS368" i="1"/>
  <c r="DS369" i="1"/>
  <c r="DO369" i="1"/>
  <c r="DS370" i="1"/>
  <c r="DP370" i="1"/>
  <c r="DS371" i="1"/>
  <c r="DS372" i="1"/>
  <c r="DN372" i="1"/>
  <c r="DS373" i="1"/>
  <c r="DS374" i="1"/>
  <c r="DP374" i="1"/>
  <c r="DS375" i="1"/>
  <c r="DS376" i="1"/>
  <c r="DS377" i="1"/>
  <c r="DP377" i="1"/>
  <c r="DS378" i="1"/>
  <c r="DP378" i="1"/>
  <c r="DS379" i="1"/>
  <c r="DS380" i="1"/>
  <c r="DS381" i="1"/>
  <c r="DS382" i="1"/>
  <c r="DP382" i="1"/>
  <c r="DS383" i="1"/>
  <c r="DO383" i="1"/>
  <c r="DS384" i="1"/>
  <c r="DS385" i="1"/>
  <c r="DS386" i="1"/>
  <c r="DP386" i="1"/>
  <c r="DS387" i="1"/>
  <c r="DS388" i="1"/>
  <c r="DN388" i="1"/>
  <c r="DS389" i="1"/>
  <c r="DS390" i="1"/>
  <c r="DP390" i="1"/>
  <c r="DS391" i="1"/>
  <c r="DO391" i="1"/>
  <c r="DS392" i="1"/>
  <c r="DN392" i="1"/>
  <c r="DS393" i="1"/>
  <c r="DS394" i="1"/>
  <c r="DP394" i="1"/>
  <c r="DS395" i="1"/>
  <c r="DO395" i="1"/>
  <c r="DS396" i="1"/>
  <c r="DN396" i="1"/>
  <c r="DS397" i="1"/>
  <c r="DS398" i="1"/>
  <c r="DS399" i="1"/>
  <c r="DO399" i="1"/>
  <c r="DS400" i="1"/>
  <c r="DS401" i="1"/>
  <c r="DS402" i="1"/>
  <c r="DP402" i="1"/>
  <c r="DS403" i="1"/>
  <c r="DS404" i="1"/>
  <c r="DS405" i="1"/>
  <c r="DO405" i="1"/>
  <c r="DS406" i="1"/>
  <c r="DP406" i="1"/>
  <c r="DS407" i="1"/>
  <c r="DO407" i="1"/>
  <c r="DS408" i="1"/>
  <c r="DS409" i="1"/>
  <c r="DS410" i="1"/>
  <c r="DP410" i="1"/>
  <c r="DS411" i="1"/>
  <c r="DS412" i="1"/>
  <c r="DN412" i="1"/>
  <c r="DS413" i="1"/>
  <c r="DS414" i="1"/>
  <c r="DP414" i="1"/>
  <c r="DS415" i="1"/>
  <c r="DO415" i="1"/>
  <c r="DS416" i="1"/>
  <c r="DS417" i="1"/>
  <c r="DS418" i="1"/>
  <c r="DP418" i="1"/>
  <c r="DS419" i="1"/>
  <c r="DS420" i="1"/>
  <c r="DS421" i="1"/>
  <c r="DS422" i="1"/>
  <c r="DP422" i="1"/>
  <c r="DS423" i="1"/>
  <c r="DS424" i="1"/>
  <c r="DS425" i="1"/>
  <c r="DS426" i="1"/>
  <c r="DP426" i="1"/>
  <c r="DS427" i="1"/>
  <c r="DO427" i="1"/>
  <c r="DS428" i="1"/>
  <c r="DS429" i="1"/>
  <c r="DQ429" i="1"/>
  <c r="DS430" i="1"/>
  <c r="DS431" i="1"/>
  <c r="DO431" i="1"/>
  <c r="DS432" i="1"/>
  <c r="DS433" i="1"/>
  <c r="DR433" i="1"/>
  <c r="DS434" i="1"/>
  <c r="DS435" i="1"/>
  <c r="DO435" i="1"/>
  <c r="DS436" i="1"/>
  <c r="DS437" i="1"/>
  <c r="DR437" i="1"/>
  <c r="DS438" i="1"/>
  <c r="DP438" i="1"/>
  <c r="DS439" i="1"/>
  <c r="DS440" i="1"/>
  <c r="DS441" i="1"/>
  <c r="DP441" i="1"/>
  <c r="DS442" i="1"/>
  <c r="DS443" i="1"/>
  <c r="DO443" i="1"/>
  <c r="DS444" i="1"/>
  <c r="DS445" i="1"/>
  <c r="DS446" i="1"/>
  <c r="DS447" i="1"/>
  <c r="DS448" i="1"/>
  <c r="DS449" i="1"/>
  <c r="DR449" i="1"/>
  <c r="DS450" i="1"/>
  <c r="DO450" i="1"/>
  <c r="DS451" i="1"/>
  <c r="DS452" i="1"/>
  <c r="DS453" i="1"/>
  <c r="DS454" i="1"/>
  <c r="DP454" i="1"/>
  <c r="DS455" i="1"/>
  <c r="DO455" i="1"/>
  <c r="DS456" i="1"/>
  <c r="DS457" i="1"/>
  <c r="DS458" i="1"/>
  <c r="DS459" i="1"/>
  <c r="DS460" i="1"/>
  <c r="DS461" i="1"/>
  <c r="DP461" i="1"/>
  <c r="DS462" i="1"/>
  <c r="DP462" i="1"/>
  <c r="DS463" i="1"/>
  <c r="DO463" i="1"/>
  <c r="DS464" i="1"/>
  <c r="DN464" i="1"/>
  <c r="DS465" i="1"/>
  <c r="DR465" i="1"/>
  <c r="DS466" i="1"/>
  <c r="DP466" i="1"/>
  <c r="DS467" i="1"/>
  <c r="DO467" i="1"/>
  <c r="DS468" i="1"/>
  <c r="DS469" i="1"/>
  <c r="DO469" i="1"/>
  <c r="DS470" i="1"/>
  <c r="DS471" i="1"/>
  <c r="DO471" i="1"/>
  <c r="DS472" i="1"/>
  <c r="DS473" i="1"/>
  <c r="DS474" i="1"/>
  <c r="DS475" i="1"/>
  <c r="DS476" i="1"/>
  <c r="DS477" i="1"/>
  <c r="DS478" i="1"/>
  <c r="DP478" i="1"/>
  <c r="DS479" i="1"/>
  <c r="DO479" i="1"/>
  <c r="DS480" i="1"/>
  <c r="DS481" i="1"/>
  <c r="DS482" i="1"/>
  <c r="DS483" i="1"/>
  <c r="DS484" i="1"/>
  <c r="DS485" i="1"/>
  <c r="DS486" i="1"/>
  <c r="DS487" i="1"/>
  <c r="DS488" i="1"/>
  <c r="DS489" i="1"/>
  <c r="DS490" i="1"/>
  <c r="DS491" i="1"/>
  <c r="DO491" i="1"/>
  <c r="DS492" i="1"/>
  <c r="DS493" i="1"/>
  <c r="DS494" i="1"/>
  <c r="DP494" i="1"/>
  <c r="DS495" i="1"/>
  <c r="DS496" i="1"/>
  <c r="DN496" i="1"/>
  <c r="DS497" i="1"/>
  <c r="DS498" i="1"/>
  <c r="DS499" i="1"/>
  <c r="DO499" i="1"/>
  <c r="DS500" i="1"/>
  <c r="DS501" i="1"/>
  <c r="DR501" i="1"/>
  <c r="DS502" i="1"/>
  <c r="DS503" i="1"/>
  <c r="DO503" i="1"/>
  <c r="DS504" i="1"/>
  <c r="DS505" i="1"/>
  <c r="DS506" i="1"/>
  <c r="DP506" i="1"/>
  <c r="DS507" i="1"/>
  <c r="DO507" i="1"/>
  <c r="DS508" i="1"/>
  <c r="DS509" i="1"/>
  <c r="DS510" i="1"/>
  <c r="DS511" i="1"/>
  <c r="DS512" i="1"/>
  <c r="DS513" i="1"/>
  <c r="DS514" i="1"/>
  <c r="DP514" i="1"/>
  <c r="DS515" i="1"/>
  <c r="DS516" i="1"/>
  <c r="DS517" i="1"/>
  <c r="DO517" i="1"/>
  <c r="DS518" i="1"/>
  <c r="DP518" i="1"/>
  <c r="DS519" i="1"/>
  <c r="DO519" i="1"/>
  <c r="DS520" i="1"/>
  <c r="DS521" i="1"/>
  <c r="DS522" i="1"/>
  <c r="DP522" i="1"/>
  <c r="DS523" i="1"/>
  <c r="DS524" i="1"/>
  <c r="DN524" i="1"/>
  <c r="DS525" i="1"/>
  <c r="DS526" i="1"/>
  <c r="DP526" i="1"/>
  <c r="DS527" i="1"/>
  <c r="DS528" i="1"/>
  <c r="DS529" i="1"/>
  <c r="DS530" i="1"/>
  <c r="DS531" i="1"/>
  <c r="DO531" i="1"/>
  <c r="DS532" i="1"/>
  <c r="DN532" i="1"/>
  <c r="DS533" i="1"/>
  <c r="DO533" i="1"/>
  <c r="DS534" i="1"/>
  <c r="DP534" i="1"/>
  <c r="DS535" i="1"/>
  <c r="DS536" i="1"/>
  <c r="DS537" i="1"/>
  <c r="DS538" i="1"/>
  <c r="DS539" i="1"/>
  <c r="DO539" i="1"/>
  <c r="DS540" i="1"/>
  <c r="DS541" i="1"/>
  <c r="DO541" i="1"/>
  <c r="DS542" i="1"/>
  <c r="DP542" i="1"/>
  <c r="DS543" i="1"/>
  <c r="DS544" i="1"/>
  <c r="DS545" i="1"/>
  <c r="DO545" i="1"/>
  <c r="DS546" i="1"/>
  <c r="DS547" i="1"/>
  <c r="DS548" i="1"/>
  <c r="DS549" i="1"/>
  <c r="DP549" i="1"/>
  <c r="DS550" i="1"/>
  <c r="DP550" i="1"/>
  <c r="DS551" i="1"/>
  <c r="DS552" i="1"/>
  <c r="DS553" i="1"/>
  <c r="DO553" i="1"/>
  <c r="DS554" i="1"/>
  <c r="DO554" i="1"/>
  <c r="DS555" i="1"/>
  <c r="DS556" i="1"/>
  <c r="DS557" i="1"/>
  <c r="DO557" i="1"/>
  <c r="DS558" i="1"/>
  <c r="DP558" i="1"/>
  <c r="DS559" i="1"/>
  <c r="DS560" i="1"/>
  <c r="DP560" i="1"/>
  <c r="DS561" i="1"/>
  <c r="DQ561" i="1"/>
  <c r="DS562" i="1"/>
  <c r="DS563" i="1"/>
  <c r="DS564" i="1"/>
  <c r="DN564" i="1"/>
  <c r="DS565" i="1"/>
  <c r="DS566" i="1"/>
  <c r="DP566" i="1"/>
  <c r="DS567" i="1"/>
  <c r="DO567" i="1"/>
  <c r="DS568" i="1"/>
  <c r="DS569" i="1"/>
  <c r="DO569" i="1"/>
  <c r="DS570" i="1"/>
  <c r="DS571" i="1"/>
  <c r="DS572" i="1"/>
  <c r="DS573" i="1"/>
  <c r="DO573" i="1"/>
  <c r="DS574" i="1"/>
  <c r="DP574" i="1"/>
  <c r="DS575" i="1"/>
  <c r="DO575" i="1"/>
  <c r="DS576" i="1"/>
  <c r="DS577" i="1"/>
  <c r="DQ577" i="1"/>
  <c r="DS578" i="1"/>
  <c r="DS579" i="1"/>
  <c r="DS580" i="1"/>
  <c r="DN580" i="1"/>
  <c r="DS581" i="1"/>
  <c r="DS582" i="1"/>
  <c r="DP582" i="1"/>
  <c r="DS583" i="1"/>
  <c r="DS584" i="1"/>
  <c r="DS585" i="1"/>
  <c r="DS586" i="1"/>
  <c r="DP586" i="1"/>
  <c r="DS587" i="1"/>
  <c r="DO587" i="1"/>
  <c r="DS588" i="1"/>
  <c r="DS589" i="1"/>
  <c r="DQ589" i="1"/>
  <c r="DS590" i="1"/>
  <c r="DP590" i="1"/>
  <c r="DS591" i="1"/>
  <c r="DS592" i="1"/>
  <c r="DS593" i="1"/>
  <c r="DS594" i="1"/>
  <c r="DP594" i="1"/>
  <c r="DS595" i="1"/>
  <c r="DS596" i="1"/>
  <c r="DS597" i="1"/>
  <c r="DO597" i="1"/>
  <c r="DS598" i="1"/>
  <c r="DS599" i="1"/>
  <c r="DO599" i="1"/>
  <c r="DS600" i="1"/>
  <c r="DS601" i="1"/>
  <c r="DS602" i="1"/>
  <c r="DP602" i="1"/>
  <c r="DS603" i="1"/>
  <c r="DO603" i="1"/>
  <c r="DS604" i="1"/>
  <c r="DS605" i="1"/>
  <c r="DR605" i="1"/>
  <c r="DS606" i="1"/>
  <c r="DP606" i="1"/>
  <c r="DS607" i="1"/>
  <c r="DQ607" i="1"/>
  <c r="DS608" i="1"/>
  <c r="DS609" i="1"/>
  <c r="DQ609" i="1"/>
  <c r="DS610" i="1"/>
  <c r="DP610" i="1"/>
  <c r="DS611" i="1"/>
  <c r="DS612" i="1"/>
  <c r="DS613" i="1"/>
  <c r="DO613" i="1"/>
  <c r="DS614" i="1"/>
  <c r="DP614" i="1"/>
  <c r="DS615" i="1"/>
  <c r="DS616" i="1"/>
  <c r="DS617" i="1"/>
  <c r="DO617" i="1"/>
  <c r="DS618" i="1"/>
  <c r="DP618" i="1"/>
  <c r="DS619" i="1"/>
  <c r="DS620" i="1"/>
  <c r="DS621" i="1"/>
  <c r="DP621" i="1"/>
  <c r="DS622" i="1"/>
  <c r="DP622" i="1"/>
  <c r="DS623" i="1"/>
  <c r="DS624" i="1"/>
  <c r="DN624" i="1"/>
  <c r="DS625" i="1"/>
  <c r="DO625" i="1"/>
  <c r="DS626" i="1"/>
  <c r="DP626" i="1"/>
  <c r="DS627" i="1"/>
  <c r="DS628" i="1"/>
  <c r="DS629" i="1"/>
  <c r="DS630" i="1"/>
  <c r="DS631" i="1"/>
  <c r="DO631" i="1"/>
  <c r="DS632" i="1"/>
  <c r="DS633" i="1"/>
  <c r="DS634" i="1"/>
  <c r="DP634" i="1"/>
  <c r="DS635" i="1"/>
  <c r="DO635" i="1"/>
  <c r="DS636" i="1"/>
  <c r="DS637" i="1"/>
  <c r="DO637" i="1"/>
  <c r="DS638" i="1"/>
  <c r="DP638" i="1"/>
  <c r="DS639" i="1"/>
  <c r="DQ639" i="1"/>
  <c r="DS640" i="1"/>
  <c r="DS641" i="1"/>
  <c r="DS642" i="1"/>
  <c r="DP642" i="1"/>
  <c r="DS643" i="1"/>
  <c r="DS644" i="1"/>
  <c r="DS645" i="1"/>
  <c r="DR645" i="1"/>
  <c r="DS646" i="1"/>
  <c r="DS647" i="1"/>
  <c r="DO647" i="1"/>
  <c r="DS648" i="1"/>
  <c r="DN648" i="1"/>
  <c r="DS649" i="1"/>
  <c r="DO649" i="1"/>
  <c r="DS650" i="1"/>
  <c r="DP650" i="1"/>
  <c r="DS651" i="1"/>
  <c r="DS652" i="1"/>
  <c r="DS653" i="1"/>
  <c r="DS654" i="1"/>
  <c r="DS655" i="1"/>
  <c r="DS656" i="1"/>
  <c r="DS657" i="1"/>
  <c r="DS658" i="1"/>
  <c r="DP658" i="1"/>
  <c r="DS659" i="1"/>
  <c r="DO659" i="1"/>
  <c r="DS660" i="1"/>
  <c r="DS661" i="1"/>
  <c r="DO661" i="1"/>
  <c r="DS662" i="1"/>
  <c r="DS663" i="1"/>
  <c r="DS664" i="1"/>
  <c r="DS665" i="1"/>
  <c r="DS666" i="1"/>
  <c r="DP666" i="1"/>
  <c r="DS667" i="1"/>
  <c r="DO667" i="1"/>
  <c r="DS668" i="1"/>
  <c r="DS669" i="1"/>
  <c r="DR669" i="1"/>
  <c r="DS670" i="1"/>
  <c r="DS671" i="1"/>
  <c r="DQ671" i="1"/>
  <c r="DS672" i="1"/>
  <c r="DS673" i="1"/>
  <c r="DO673" i="1"/>
  <c r="DS674" i="1"/>
  <c r="DP674" i="1"/>
  <c r="DS675" i="1"/>
  <c r="DS676" i="1"/>
  <c r="DS677" i="1"/>
  <c r="DO677" i="1"/>
  <c r="DS678" i="1"/>
  <c r="DS679" i="1"/>
  <c r="DQ679" i="1"/>
  <c r="DS680" i="1"/>
  <c r="DS681" i="1"/>
  <c r="DO681" i="1"/>
  <c r="DS682" i="1"/>
  <c r="DP682" i="1"/>
  <c r="DS683" i="1"/>
  <c r="DS684" i="1"/>
  <c r="DS685" i="1"/>
  <c r="DO685" i="1"/>
  <c r="DS686" i="1"/>
  <c r="DO686" i="1"/>
  <c r="DS687" i="1"/>
  <c r="DS688" i="1"/>
  <c r="DS689" i="1"/>
  <c r="DO689" i="1"/>
  <c r="DS690" i="1"/>
  <c r="DP690" i="1"/>
  <c r="DS691" i="1"/>
  <c r="DS692" i="1"/>
  <c r="DN692" i="1"/>
  <c r="DS693" i="1"/>
  <c r="DS694" i="1"/>
  <c r="DR694" i="1"/>
  <c r="DS695" i="1"/>
  <c r="DO695" i="1"/>
  <c r="DS696" i="1"/>
  <c r="DN696" i="1"/>
  <c r="DS697" i="1"/>
  <c r="DS698" i="1"/>
  <c r="DP698" i="1"/>
  <c r="DS699" i="1"/>
  <c r="DS700" i="1"/>
  <c r="DS701" i="1"/>
  <c r="DO701" i="1"/>
  <c r="DS702" i="1"/>
  <c r="DO702" i="1"/>
  <c r="DS703" i="1"/>
  <c r="DO703" i="1"/>
  <c r="DS704" i="1"/>
  <c r="DS705" i="1"/>
  <c r="DS706" i="1"/>
  <c r="DP706" i="1"/>
  <c r="DS707" i="1"/>
  <c r="DS708" i="1"/>
  <c r="DS709" i="1"/>
  <c r="DS710" i="1"/>
  <c r="DS711" i="1"/>
  <c r="DS712" i="1"/>
  <c r="DS713" i="1"/>
  <c r="DP713" i="1"/>
  <c r="DS714" i="1"/>
  <c r="DP714" i="1"/>
  <c r="DS715" i="1"/>
  <c r="DO715" i="1"/>
  <c r="DS716" i="1"/>
  <c r="DS717" i="1"/>
  <c r="DO717" i="1"/>
  <c r="DS718" i="1"/>
  <c r="DR718" i="1"/>
  <c r="DS719" i="1"/>
  <c r="DS720" i="1"/>
  <c r="DS721" i="1"/>
  <c r="DP721" i="1"/>
  <c r="DS722" i="1"/>
  <c r="DO722" i="1"/>
  <c r="DS723" i="1"/>
  <c r="DS724" i="1"/>
  <c r="DS725" i="1"/>
  <c r="DP725" i="1"/>
  <c r="DS726" i="1"/>
  <c r="DP726" i="1"/>
  <c r="DS727" i="1"/>
  <c r="DO727" i="1"/>
  <c r="DS728" i="1"/>
  <c r="DS729" i="1"/>
  <c r="DO729" i="1"/>
  <c r="DS730" i="1"/>
  <c r="DS731" i="1"/>
  <c r="DO731" i="1"/>
  <c r="DS732" i="1"/>
  <c r="DS733" i="1"/>
  <c r="DS734" i="1"/>
  <c r="DR734" i="1"/>
  <c r="DS735" i="1"/>
  <c r="DS736" i="1"/>
  <c r="DS737" i="1"/>
  <c r="DP737" i="1"/>
  <c r="DS738" i="1"/>
  <c r="DQ738" i="1"/>
  <c r="DS739" i="1"/>
  <c r="DS740" i="1"/>
  <c r="DS741" i="1"/>
  <c r="DO741" i="1"/>
  <c r="DS742" i="1"/>
  <c r="DS743" i="1"/>
  <c r="DS744" i="1"/>
  <c r="DS745" i="1"/>
  <c r="DS746" i="1"/>
  <c r="DR746" i="1"/>
  <c r="DS747" i="1"/>
  <c r="DS748" i="1"/>
  <c r="DS749" i="1"/>
  <c r="DO749" i="1"/>
  <c r="DS750" i="1"/>
  <c r="DP750" i="1"/>
  <c r="DS751" i="1"/>
  <c r="DS752" i="1"/>
  <c r="DS753" i="1"/>
  <c r="DP753" i="1"/>
  <c r="DS754" i="1"/>
  <c r="DS755" i="1"/>
  <c r="DS756" i="1"/>
  <c r="DS757" i="1"/>
  <c r="DR757" i="1"/>
  <c r="DS758" i="1"/>
  <c r="DR758" i="1"/>
  <c r="DS759" i="1"/>
  <c r="DO759" i="1"/>
  <c r="DS760" i="1"/>
  <c r="DS761" i="1"/>
  <c r="DS762" i="1"/>
  <c r="DR762" i="1"/>
  <c r="DS763" i="1"/>
  <c r="DO763" i="1"/>
  <c r="DS764" i="1"/>
  <c r="DS765" i="1"/>
  <c r="DO765" i="1"/>
  <c r="DS766" i="1"/>
  <c r="DO766" i="1"/>
  <c r="DS767" i="1"/>
  <c r="DS768" i="1"/>
  <c r="DS769" i="1"/>
  <c r="DS770" i="1"/>
  <c r="DP770" i="1"/>
  <c r="DS771" i="1"/>
  <c r="DS772" i="1"/>
  <c r="DS773" i="1"/>
  <c r="DS774" i="1"/>
  <c r="DS775" i="1"/>
  <c r="DO775" i="1"/>
  <c r="DS776" i="1"/>
  <c r="DS777" i="1"/>
  <c r="DS778" i="1"/>
  <c r="DS779" i="1"/>
  <c r="DS780" i="1"/>
  <c r="DN780" i="1"/>
  <c r="DS781" i="1"/>
  <c r="DO781" i="1"/>
  <c r="DS782" i="1"/>
  <c r="DR782" i="1"/>
  <c r="DS783" i="1"/>
  <c r="DS784" i="1"/>
  <c r="DS785" i="1"/>
  <c r="DS786" i="1"/>
  <c r="DS787" i="1"/>
  <c r="DO787" i="1"/>
  <c r="DS788" i="1"/>
  <c r="DS789" i="1"/>
  <c r="DP789" i="1"/>
  <c r="DS790" i="1"/>
  <c r="DS791" i="1"/>
  <c r="DS792" i="1"/>
  <c r="DS793" i="1"/>
  <c r="DS794" i="1"/>
  <c r="DO794" i="1"/>
  <c r="DS795" i="1"/>
  <c r="DO795" i="1"/>
  <c r="DS796" i="1"/>
  <c r="DP796" i="1"/>
  <c r="DS797" i="1"/>
  <c r="DS798" i="1"/>
  <c r="DR798" i="1"/>
  <c r="DS799" i="1"/>
  <c r="DS800" i="1"/>
  <c r="DS801" i="1"/>
  <c r="DO801" i="1"/>
  <c r="DS802" i="1"/>
  <c r="DS803" i="1"/>
  <c r="DS804" i="1"/>
  <c r="DS805" i="1"/>
  <c r="DP805" i="1"/>
  <c r="DS806" i="1"/>
  <c r="DP806" i="1"/>
  <c r="DS807" i="1"/>
  <c r="DS808" i="1"/>
  <c r="DP808" i="1"/>
  <c r="DS809" i="1"/>
  <c r="DS810" i="1"/>
  <c r="DS811" i="1"/>
  <c r="DS812" i="1"/>
  <c r="DO812" i="1"/>
  <c r="DS813" i="1"/>
  <c r="DP813" i="1"/>
  <c r="DS814" i="1"/>
  <c r="DP814" i="1"/>
  <c r="DS815" i="1"/>
  <c r="DS816" i="1"/>
  <c r="DP816" i="1"/>
  <c r="DS817" i="1"/>
  <c r="DR817" i="1"/>
  <c r="DS818" i="1"/>
  <c r="DS819" i="1"/>
  <c r="DS820" i="1"/>
  <c r="DP820" i="1"/>
  <c r="DS821" i="1"/>
  <c r="DR821" i="1"/>
  <c r="DS822" i="1"/>
  <c r="DP822" i="1"/>
  <c r="DS823" i="1"/>
  <c r="DO823" i="1"/>
  <c r="DS824" i="1"/>
  <c r="DP824" i="1"/>
  <c r="DS825" i="1"/>
  <c r="DO825" i="1"/>
  <c r="DS826" i="1"/>
  <c r="DO826" i="1"/>
  <c r="DS827" i="1"/>
  <c r="DS828" i="1"/>
  <c r="DP828" i="1"/>
  <c r="DS829" i="1"/>
  <c r="DS830" i="1"/>
  <c r="DP830" i="1"/>
  <c r="DS831" i="1"/>
  <c r="DO831" i="1"/>
  <c r="DS832" i="1"/>
  <c r="DP832" i="1"/>
  <c r="DS833" i="1"/>
  <c r="DP833" i="1"/>
  <c r="DS834" i="1"/>
  <c r="DS835" i="1"/>
  <c r="DS836" i="1"/>
  <c r="DP836" i="1"/>
  <c r="DS837" i="1"/>
  <c r="DR837" i="1"/>
  <c r="DS838" i="1"/>
  <c r="DS839" i="1"/>
  <c r="DS840" i="1"/>
  <c r="DS841" i="1"/>
  <c r="DS842" i="1"/>
  <c r="DR842" i="1"/>
  <c r="DS843" i="1"/>
  <c r="DO843" i="1"/>
  <c r="DS844" i="1"/>
  <c r="DP844" i="1"/>
  <c r="DS845" i="1"/>
  <c r="DS846" i="1"/>
  <c r="DP846" i="1"/>
  <c r="DS847" i="1"/>
  <c r="DS848" i="1"/>
  <c r="DP848" i="1"/>
  <c r="DS849" i="1"/>
  <c r="DP849" i="1"/>
  <c r="DS850" i="1"/>
  <c r="DP850" i="1"/>
  <c r="DS851" i="1"/>
  <c r="DS852" i="1"/>
  <c r="DS853" i="1"/>
  <c r="DP853" i="1"/>
  <c r="DS854" i="1"/>
  <c r="DS855" i="1"/>
  <c r="DO855" i="1"/>
  <c r="DS856" i="1"/>
  <c r="DS857" i="1"/>
  <c r="DO857" i="1"/>
  <c r="DS858" i="1"/>
  <c r="DR858" i="1"/>
  <c r="DS859" i="1"/>
  <c r="DO859" i="1"/>
  <c r="DS860" i="1"/>
  <c r="DO860" i="1"/>
  <c r="DS861" i="1"/>
  <c r="DP861" i="1"/>
  <c r="DS862" i="1"/>
  <c r="DP862" i="1"/>
  <c r="DS863" i="1"/>
  <c r="DS864" i="1"/>
  <c r="DO864" i="1"/>
  <c r="DS865" i="1"/>
  <c r="DO865" i="1"/>
  <c r="DS866" i="1"/>
  <c r="DP866" i="1"/>
  <c r="DS867" i="1"/>
  <c r="DS868" i="1"/>
  <c r="DQ868" i="1"/>
  <c r="DS869" i="1"/>
  <c r="DR869" i="1"/>
  <c r="DS870" i="1"/>
  <c r="DR870" i="1"/>
  <c r="DS871" i="1"/>
  <c r="DS872" i="1"/>
  <c r="DP872" i="1"/>
  <c r="DS873" i="1"/>
  <c r="DS874" i="1"/>
  <c r="DP874" i="1"/>
  <c r="DS875" i="1"/>
  <c r="DS876" i="1"/>
  <c r="DO876" i="1"/>
  <c r="DS877" i="1"/>
  <c r="DO877" i="1"/>
  <c r="DS878" i="1"/>
  <c r="DP878" i="1"/>
  <c r="DS879" i="1"/>
  <c r="DS880" i="1"/>
  <c r="DR880" i="1"/>
  <c r="DS881" i="1"/>
  <c r="DO881" i="1"/>
  <c r="DS882" i="1"/>
  <c r="DR882" i="1"/>
  <c r="DS883" i="1"/>
  <c r="DS884" i="1"/>
  <c r="DO884" i="1"/>
  <c r="DS885" i="1"/>
  <c r="DR885" i="1"/>
  <c r="DS886" i="1"/>
  <c r="DS887" i="1"/>
  <c r="DO887" i="1"/>
  <c r="DS888" i="1"/>
  <c r="DP888" i="1"/>
  <c r="DS889" i="1"/>
  <c r="DS890" i="1"/>
  <c r="DP890" i="1"/>
  <c r="DS891" i="1"/>
  <c r="DO891" i="1"/>
  <c r="DS892" i="1"/>
  <c r="DO892" i="1"/>
  <c r="DS893" i="1"/>
  <c r="DR893" i="1"/>
  <c r="DS894" i="1"/>
  <c r="DP894" i="1"/>
  <c r="DS895" i="1"/>
  <c r="DS896" i="1"/>
  <c r="DO896" i="1"/>
  <c r="DS897" i="1"/>
  <c r="DS898" i="1"/>
  <c r="DQ898" i="1"/>
  <c r="DS899" i="1"/>
  <c r="DS900" i="1"/>
  <c r="DP900" i="1"/>
  <c r="DS901" i="1"/>
  <c r="DO901" i="1"/>
  <c r="DS902" i="1"/>
  <c r="DS903" i="1"/>
  <c r="DS904" i="1"/>
  <c r="DS905" i="1"/>
  <c r="DS906" i="1"/>
  <c r="DP906" i="1"/>
  <c r="DS907" i="1"/>
  <c r="DS908" i="1"/>
  <c r="DP908" i="1"/>
  <c r="DS909" i="1"/>
  <c r="DS910" i="1"/>
  <c r="DR910" i="1"/>
  <c r="DS911" i="1"/>
  <c r="DS912" i="1"/>
  <c r="DO912" i="1"/>
  <c r="DS913" i="1"/>
  <c r="DR913" i="1"/>
  <c r="DS914" i="1"/>
  <c r="DS915" i="1"/>
  <c r="DS916" i="1"/>
  <c r="DS917" i="1"/>
  <c r="DP917" i="1"/>
  <c r="DS918" i="1"/>
  <c r="DS919" i="1"/>
  <c r="DS920" i="1"/>
  <c r="DO920" i="1"/>
  <c r="DS921" i="1"/>
  <c r="DO921" i="1"/>
  <c r="DS922" i="1"/>
  <c r="DS923" i="1"/>
  <c r="DS924" i="1"/>
  <c r="DP924" i="1"/>
  <c r="DS925" i="1"/>
  <c r="DO925" i="1"/>
  <c r="DS926" i="1"/>
  <c r="DS927" i="1"/>
  <c r="DO927" i="1"/>
  <c r="DS928" i="1"/>
  <c r="DR928" i="1"/>
  <c r="DS929" i="1"/>
  <c r="DR929" i="1"/>
  <c r="DS930" i="1"/>
  <c r="DS931" i="1"/>
  <c r="DS932" i="1"/>
  <c r="DP932" i="1"/>
  <c r="DS933" i="1"/>
  <c r="DP933" i="1"/>
  <c r="DS934" i="1"/>
  <c r="DR934" i="1"/>
  <c r="DS935" i="1"/>
  <c r="DO935" i="1"/>
  <c r="DS936" i="1"/>
  <c r="DP936" i="1"/>
  <c r="DS937" i="1"/>
  <c r="DO937" i="1"/>
  <c r="DS938" i="1"/>
  <c r="DS939" i="1"/>
  <c r="DS940" i="1"/>
  <c r="DP940" i="1"/>
  <c r="DS941" i="1"/>
  <c r="DP941" i="1"/>
  <c r="DS942" i="1"/>
  <c r="DS943" i="1"/>
  <c r="DS944" i="1"/>
  <c r="DO944" i="1"/>
  <c r="DS945" i="1"/>
  <c r="DS946" i="1"/>
  <c r="DS947" i="1"/>
  <c r="DO947" i="1"/>
  <c r="DS948" i="1"/>
  <c r="DS949" i="1"/>
  <c r="DO949" i="1"/>
  <c r="DS950" i="1"/>
  <c r="DS951" i="1"/>
  <c r="DS952" i="1"/>
  <c r="DP952" i="1"/>
  <c r="DS953" i="1"/>
  <c r="DS954" i="1"/>
  <c r="DP954" i="1"/>
  <c r="DS955" i="1"/>
  <c r="DS956" i="1"/>
  <c r="DP956" i="1"/>
  <c r="DS957" i="1"/>
  <c r="DR957" i="1"/>
  <c r="DS958" i="1"/>
  <c r="DO958" i="1"/>
  <c r="DS959" i="1"/>
  <c r="DO959" i="1"/>
  <c r="DS960" i="1"/>
  <c r="DR960" i="1"/>
  <c r="DS961" i="1"/>
  <c r="DR961" i="1"/>
  <c r="DS962" i="1"/>
  <c r="DP962" i="1"/>
  <c r="DS963" i="1"/>
  <c r="DS964" i="1"/>
  <c r="DP964" i="1"/>
  <c r="DS965" i="1"/>
  <c r="DR965" i="1"/>
  <c r="DS966" i="1"/>
  <c r="DS967" i="1"/>
  <c r="DO967" i="1"/>
  <c r="DS968" i="1"/>
  <c r="DR968" i="1"/>
  <c r="DS969" i="1"/>
  <c r="DS970" i="1"/>
  <c r="DP970" i="1"/>
  <c r="DS971" i="1"/>
  <c r="DS972" i="1"/>
  <c r="DP972" i="1"/>
  <c r="DS973" i="1"/>
  <c r="DR973" i="1"/>
  <c r="DS974" i="1"/>
  <c r="DP974" i="1"/>
  <c r="DS975" i="1"/>
  <c r="DS976" i="1"/>
  <c r="DO976" i="1"/>
  <c r="DS977" i="1"/>
  <c r="DR977" i="1"/>
  <c r="DS978" i="1"/>
  <c r="DP978" i="1"/>
  <c r="DS979" i="1"/>
  <c r="DS980" i="1"/>
  <c r="DS981" i="1"/>
  <c r="DN981" i="1"/>
  <c r="DS982" i="1"/>
  <c r="DR982" i="1"/>
  <c r="DS983" i="1"/>
  <c r="DO983" i="1"/>
  <c r="DS984" i="1"/>
  <c r="DP984" i="1"/>
  <c r="DS985" i="1"/>
  <c r="DR985" i="1"/>
  <c r="DS986" i="1"/>
  <c r="DO986" i="1"/>
  <c r="DS987" i="1"/>
  <c r="DS988" i="1"/>
  <c r="DP988" i="1"/>
  <c r="DS989" i="1"/>
  <c r="DQ42" i="1"/>
  <c r="DQ57" i="1"/>
  <c r="DQ129" i="1"/>
  <c r="DQ337" i="1"/>
  <c r="DQ517" i="1"/>
  <c r="DQ615" i="1"/>
  <c r="DP6" i="1"/>
  <c r="DP18" i="1"/>
  <c r="DP27" i="1"/>
  <c r="DP35" i="1"/>
  <c r="DP39" i="1"/>
  <c r="DP47" i="1"/>
  <c r="DP55" i="1"/>
  <c r="DP59" i="1"/>
  <c r="DP75" i="1"/>
  <c r="DP83" i="1"/>
  <c r="DP95" i="1"/>
  <c r="DP99" i="1"/>
  <c r="DP111" i="1"/>
  <c r="DP131" i="1"/>
  <c r="DP145" i="1"/>
  <c r="DP179" i="1"/>
  <c r="DP183" i="1"/>
  <c r="DP195" i="1"/>
  <c r="DP206" i="1"/>
  <c r="DP222" i="1"/>
  <c r="DP246" i="1"/>
  <c r="DP258" i="1"/>
  <c r="DP270" i="1"/>
  <c r="DP278" i="1"/>
  <c r="DP290" i="1"/>
  <c r="DP341" i="1"/>
  <c r="DP354" i="1"/>
  <c r="DP398" i="1"/>
  <c r="DP421" i="1"/>
  <c r="DP450" i="1"/>
  <c r="DP490" i="1"/>
  <c r="DP502" i="1"/>
  <c r="DP554" i="1"/>
  <c r="DP565" i="1"/>
  <c r="DP641" i="1"/>
  <c r="DP692" i="1"/>
  <c r="DP757" i="1"/>
  <c r="DP786" i="1"/>
  <c r="DP886" i="1"/>
  <c r="DO5" i="1"/>
  <c r="DO9" i="1"/>
  <c r="DO10" i="1"/>
  <c r="DO15" i="1"/>
  <c r="DO17" i="1"/>
  <c r="DO18" i="1"/>
  <c r="DO19" i="1"/>
  <c r="DO25" i="1"/>
  <c r="DO40" i="1"/>
  <c r="DO42" i="1"/>
  <c r="DO48" i="1"/>
  <c r="DO57" i="1"/>
  <c r="DO59" i="1"/>
  <c r="DO60" i="1"/>
  <c r="DO75" i="1"/>
  <c r="DO76" i="1"/>
  <c r="DO80" i="1"/>
  <c r="DO84" i="1"/>
  <c r="DO87" i="1"/>
  <c r="DO88" i="1"/>
  <c r="DO89" i="1"/>
  <c r="DO91" i="1"/>
  <c r="DO96" i="1"/>
  <c r="DO100" i="1"/>
  <c r="DO103" i="1"/>
  <c r="DO107" i="1"/>
  <c r="DO108" i="1"/>
  <c r="DO112" i="1"/>
  <c r="DO119" i="1"/>
  <c r="DO120" i="1"/>
  <c r="DO121" i="1"/>
  <c r="DO123" i="1"/>
  <c r="DO124" i="1"/>
  <c r="DO128" i="1"/>
  <c r="DO135" i="1"/>
  <c r="DO136" i="1"/>
  <c r="DO139" i="1"/>
  <c r="DO140" i="1"/>
  <c r="DO148" i="1"/>
  <c r="DO151" i="1"/>
  <c r="DO152" i="1"/>
  <c r="DO155" i="1"/>
  <c r="DO156" i="1"/>
  <c r="DO159" i="1"/>
  <c r="DO163" i="1"/>
  <c r="DO164" i="1"/>
  <c r="DO167" i="1"/>
  <c r="DO171" i="1"/>
  <c r="DO172" i="1"/>
  <c r="DO175" i="1"/>
  <c r="DO179" i="1"/>
  <c r="DO180" i="1"/>
  <c r="DO183" i="1"/>
  <c r="DO187" i="1"/>
  <c r="DO191" i="1"/>
  <c r="DO195" i="1"/>
  <c r="DO196" i="1"/>
  <c r="DO199" i="1"/>
  <c r="DO203" i="1"/>
  <c r="DO207" i="1"/>
  <c r="DO212" i="1"/>
  <c r="DO216" i="1"/>
  <c r="DO223" i="1"/>
  <c r="DO231" i="1"/>
  <c r="DO235" i="1"/>
  <c r="DO238" i="1"/>
  <c r="DO239" i="1"/>
  <c r="DO242" i="1"/>
  <c r="DO243" i="1"/>
  <c r="DO246" i="1"/>
  <c r="DO247" i="1"/>
  <c r="DO250" i="1"/>
  <c r="DO251" i="1"/>
  <c r="DO253" i="1"/>
  <c r="DO254" i="1"/>
  <c r="DO258" i="1"/>
  <c r="DO262" i="1"/>
  <c r="DO263" i="1"/>
  <c r="DO266" i="1"/>
  <c r="DO270" i="1"/>
  <c r="DO271" i="1"/>
  <c r="DO274" i="1"/>
  <c r="DO278" i="1"/>
  <c r="DO279" i="1"/>
  <c r="DO282" i="1"/>
  <c r="DO286" i="1"/>
  <c r="DO290" i="1"/>
  <c r="DO291" i="1"/>
  <c r="DO293" i="1"/>
  <c r="DO294" i="1"/>
  <c r="DO298" i="1"/>
  <c r="DO299" i="1"/>
  <c r="DO301" i="1"/>
  <c r="DO302" i="1"/>
  <c r="DO303" i="1"/>
  <c r="DO305" i="1"/>
  <c r="DO306" i="1"/>
  <c r="DO310" i="1"/>
  <c r="DO311" i="1"/>
  <c r="DO314" i="1"/>
  <c r="DO318" i="1"/>
  <c r="DO319" i="1"/>
  <c r="DO322" i="1"/>
  <c r="DO326" i="1"/>
  <c r="DO330" i="1"/>
  <c r="DO334" i="1"/>
  <c r="DO335" i="1"/>
  <c r="DO338" i="1"/>
  <c r="DO341" i="1"/>
  <c r="DO342" i="1"/>
  <c r="DO343" i="1"/>
  <c r="DO346" i="1"/>
  <c r="DO347" i="1"/>
  <c r="DO350" i="1"/>
  <c r="DO351" i="1"/>
  <c r="DO354" i="1"/>
  <c r="DO355" i="1"/>
  <c r="DO358" i="1"/>
  <c r="DO359" i="1"/>
  <c r="DO362" i="1"/>
  <c r="DO363" i="1"/>
  <c r="DO366" i="1"/>
  <c r="DO367" i="1"/>
  <c r="DO370" i="1"/>
  <c r="DO371" i="1"/>
  <c r="DO374" i="1"/>
  <c r="DO375" i="1"/>
  <c r="DO378" i="1"/>
  <c r="DO379" i="1"/>
  <c r="DO382" i="1"/>
  <c r="DO386" i="1"/>
  <c r="DO387" i="1"/>
  <c r="DO390" i="1"/>
  <c r="DO394" i="1"/>
  <c r="DO398" i="1"/>
  <c r="DO402" i="1"/>
  <c r="DO403" i="1"/>
  <c r="DO406" i="1"/>
  <c r="DO410" i="1"/>
  <c r="DO411" i="1"/>
  <c r="DO414" i="1"/>
  <c r="DO418" i="1"/>
  <c r="DO419" i="1"/>
  <c r="DO422" i="1"/>
  <c r="DO423" i="1"/>
  <c r="DO426" i="1"/>
  <c r="DO438" i="1"/>
  <c r="DO439" i="1"/>
  <c r="DO447" i="1"/>
  <c r="DO449" i="1"/>
  <c r="DO451" i="1"/>
  <c r="DO453" i="1"/>
  <c r="DO454" i="1"/>
  <c r="DO459" i="1"/>
  <c r="DO462" i="1"/>
  <c r="DO466" i="1"/>
  <c r="DO475" i="1"/>
  <c r="DO478" i="1"/>
  <c r="DO483" i="1"/>
  <c r="DO485" i="1"/>
  <c r="DO487" i="1"/>
  <c r="DO490" i="1"/>
  <c r="DO494" i="1"/>
  <c r="DO495" i="1"/>
  <c r="DO502" i="1"/>
  <c r="DO506" i="1"/>
  <c r="DO511" i="1"/>
  <c r="DO513" i="1"/>
  <c r="DO514" i="1"/>
  <c r="DO515" i="1"/>
  <c r="DO518" i="1"/>
  <c r="DO522" i="1"/>
  <c r="DO523" i="1"/>
  <c r="DO526" i="1"/>
  <c r="DO527" i="1"/>
  <c r="DO534" i="1"/>
  <c r="DO535" i="1"/>
  <c r="DO542" i="1"/>
  <c r="DO543" i="1"/>
  <c r="DO547" i="1"/>
  <c r="DO550" i="1"/>
  <c r="DO551" i="1"/>
  <c r="DO555" i="1"/>
  <c r="DO558" i="1"/>
  <c r="DO559" i="1"/>
  <c r="DO563" i="1"/>
  <c r="DO565" i="1"/>
  <c r="DO566" i="1"/>
  <c r="DO571" i="1"/>
  <c r="DO574" i="1"/>
  <c r="DO577" i="1"/>
  <c r="DO579" i="1"/>
  <c r="DO581" i="1"/>
  <c r="DO582" i="1"/>
  <c r="DO583" i="1"/>
  <c r="DO586" i="1"/>
  <c r="DO589" i="1"/>
  <c r="DO590" i="1"/>
  <c r="DO591" i="1"/>
  <c r="DO593" i="1"/>
  <c r="DO594" i="1"/>
  <c r="DO595" i="1"/>
  <c r="DO602" i="1"/>
  <c r="DO605" i="1"/>
  <c r="DO606" i="1"/>
  <c r="DO607" i="1"/>
  <c r="DO610" i="1"/>
  <c r="DO611" i="1"/>
  <c r="DO614" i="1"/>
  <c r="DO615" i="1"/>
  <c r="DO618" i="1"/>
  <c r="DO619" i="1"/>
  <c r="DO622" i="1"/>
  <c r="DO623" i="1"/>
  <c r="DO626" i="1"/>
  <c r="DO627" i="1"/>
  <c r="DO629" i="1"/>
  <c r="DO634" i="1"/>
  <c r="DO638" i="1"/>
  <c r="DO639" i="1"/>
  <c r="DO642" i="1"/>
  <c r="DO643" i="1"/>
  <c r="DO645" i="1"/>
  <c r="DO650" i="1"/>
  <c r="DO651" i="1"/>
  <c r="DO653" i="1"/>
  <c r="DO655" i="1"/>
  <c r="DO657" i="1"/>
  <c r="DO658" i="1"/>
  <c r="DO663" i="1"/>
  <c r="DO666" i="1"/>
  <c r="DO669" i="1"/>
  <c r="DO671" i="1"/>
  <c r="DO674" i="1"/>
  <c r="DO675" i="1"/>
  <c r="DO679" i="1"/>
  <c r="DO682" i="1"/>
  <c r="DO683" i="1"/>
  <c r="DO687" i="1"/>
  <c r="DO690" i="1"/>
  <c r="DO691" i="1"/>
  <c r="DO694" i="1"/>
  <c r="DO698" i="1"/>
  <c r="DO699" i="1"/>
  <c r="DO705" i="1"/>
  <c r="DO706" i="1"/>
  <c r="DO707" i="1"/>
  <c r="DO710" i="1"/>
  <c r="DO711" i="1"/>
  <c r="DO714" i="1"/>
  <c r="DO718" i="1"/>
  <c r="DO719" i="1"/>
  <c r="DO721" i="1"/>
  <c r="DO723" i="1"/>
  <c r="DO726" i="1"/>
  <c r="DO730" i="1"/>
  <c r="DO734" i="1"/>
  <c r="DO735" i="1"/>
  <c r="DO738" i="1"/>
  <c r="DO739" i="1"/>
  <c r="DO742" i="1"/>
  <c r="DO743" i="1"/>
  <c r="DO746" i="1"/>
  <c r="DO747" i="1"/>
  <c r="DO750" i="1"/>
  <c r="DO751" i="1"/>
  <c r="DO754" i="1"/>
  <c r="DO755" i="1"/>
  <c r="DO757" i="1"/>
  <c r="DO758" i="1"/>
  <c r="DO762" i="1"/>
  <c r="DO767" i="1"/>
  <c r="DO769" i="1"/>
  <c r="DO770" i="1"/>
  <c r="DO771" i="1"/>
  <c r="DO773" i="1"/>
  <c r="DO774" i="1"/>
  <c r="DO778" i="1"/>
  <c r="DO779" i="1"/>
  <c r="DO782" i="1"/>
  <c r="DO783" i="1"/>
  <c r="DO786" i="1"/>
  <c r="DO790" i="1"/>
  <c r="DO791" i="1"/>
  <c r="DO797" i="1"/>
  <c r="DO798" i="1"/>
  <c r="DO799" i="1"/>
  <c r="DO803" i="1"/>
  <c r="DO806" i="1"/>
  <c r="DO807" i="1"/>
  <c r="DO811" i="1"/>
  <c r="DO814" i="1"/>
  <c r="DO815" i="1"/>
  <c r="DO819" i="1"/>
  <c r="DO822" i="1"/>
  <c r="DO827" i="1"/>
  <c r="DO830" i="1"/>
  <c r="DO835" i="1"/>
  <c r="DO837" i="1"/>
  <c r="DO838" i="1"/>
  <c r="DO839" i="1"/>
  <c r="DO842" i="1"/>
  <c r="DO845" i="1"/>
  <c r="DO846" i="1"/>
  <c r="DO847" i="1"/>
  <c r="DO849" i="1"/>
  <c r="DO850" i="1"/>
  <c r="DO851" i="1"/>
  <c r="DO858" i="1"/>
  <c r="DO861" i="1"/>
  <c r="DO862" i="1"/>
  <c r="DO863" i="1"/>
  <c r="DO866" i="1"/>
  <c r="DO867" i="1"/>
  <c r="DO870" i="1"/>
  <c r="DO871" i="1"/>
  <c r="DO874" i="1"/>
  <c r="DO875" i="1"/>
  <c r="DO878" i="1"/>
  <c r="DO879" i="1"/>
  <c r="DO882" i="1"/>
  <c r="DO883" i="1"/>
  <c r="DO885" i="1"/>
  <c r="DO890" i="1"/>
  <c r="DO894" i="1"/>
  <c r="DO895" i="1"/>
  <c r="DO898" i="1"/>
  <c r="DO899" i="1"/>
  <c r="DO903" i="1"/>
  <c r="DO906" i="1"/>
  <c r="DO907" i="1"/>
  <c r="DO910" i="1"/>
  <c r="DO911" i="1"/>
  <c r="DO913" i="1"/>
  <c r="DO915" i="1"/>
  <c r="DO918" i="1"/>
  <c r="DO919" i="1"/>
  <c r="DO923" i="1"/>
  <c r="DO926" i="1"/>
  <c r="DO931" i="1"/>
  <c r="DO934" i="1"/>
  <c r="DO939" i="1"/>
  <c r="DO941" i="1"/>
  <c r="DO942" i="1"/>
  <c r="DO943" i="1"/>
  <c r="DO946" i="1"/>
  <c r="DO950" i="1"/>
  <c r="DO951" i="1"/>
  <c r="DO954" i="1"/>
  <c r="DO955" i="1"/>
  <c r="DO957" i="1"/>
  <c r="DO962" i="1"/>
  <c r="DO963" i="1"/>
  <c r="DO966" i="1"/>
  <c r="DO970" i="1"/>
  <c r="DO971" i="1"/>
  <c r="DO975" i="1"/>
  <c r="DO979" i="1"/>
  <c r="DO981" i="1"/>
  <c r="DO987" i="1"/>
  <c r="DN5" i="1"/>
  <c r="DN6" i="1"/>
  <c r="DN7" i="1"/>
  <c r="DN9" i="1"/>
  <c r="DN10" i="1"/>
  <c r="DN11" i="1"/>
  <c r="DN13" i="1"/>
  <c r="DN15" i="1"/>
  <c r="DN17" i="1"/>
  <c r="DN18" i="1"/>
  <c r="DN19" i="1"/>
  <c r="DN21" i="1"/>
  <c r="DN22" i="1"/>
  <c r="DN23" i="1"/>
  <c r="DN27" i="1"/>
  <c r="DN29" i="1"/>
  <c r="DN30" i="1"/>
  <c r="DN31" i="1"/>
  <c r="DN33" i="1"/>
  <c r="DN34" i="1"/>
  <c r="DN35" i="1"/>
  <c r="DN37" i="1"/>
  <c r="DN39" i="1"/>
  <c r="DN42" i="1"/>
  <c r="DN43" i="1"/>
  <c r="DN45" i="1"/>
  <c r="DN49" i="1"/>
  <c r="DN51" i="1"/>
  <c r="DN54" i="1"/>
  <c r="DN57" i="1"/>
  <c r="DN58" i="1"/>
  <c r="DN59" i="1"/>
  <c r="DN61" i="1"/>
  <c r="DN63" i="1"/>
  <c r="DN67" i="1"/>
  <c r="DN69" i="1"/>
  <c r="DN71" i="1"/>
  <c r="DN73" i="1"/>
  <c r="DN75" i="1"/>
  <c r="DN77" i="1"/>
  <c r="DN79" i="1"/>
  <c r="DN82" i="1"/>
  <c r="DN83" i="1"/>
  <c r="DN85" i="1"/>
  <c r="DN86" i="1"/>
  <c r="DN87" i="1"/>
  <c r="DN89" i="1"/>
  <c r="DN91" i="1"/>
  <c r="DN93" i="1"/>
  <c r="DN94" i="1"/>
  <c r="DN95" i="1"/>
  <c r="DN98" i="1"/>
  <c r="DN99" i="1"/>
  <c r="DN101" i="1"/>
  <c r="DN103" i="1"/>
  <c r="DN105" i="1"/>
  <c r="DN106" i="1"/>
  <c r="DN107" i="1"/>
  <c r="DN109" i="1"/>
  <c r="DN110" i="1"/>
  <c r="DN111" i="1"/>
  <c r="DN115" i="1"/>
  <c r="DN119" i="1"/>
  <c r="DN121" i="1"/>
  <c r="DN123" i="1"/>
  <c r="DN125" i="1"/>
  <c r="DN127" i="1"/>
  <c r="DN131" i="1"/>
  <c r="DN133" i="1"/>
  <c r="DN134" i="1"/>
  <c r="DN135" i="1"/>
  <c r="DN137" i="1"/>
  <c r="DN139" i="1"/>
  <c r="DN141" i="1"/>
  <c r="DN142" i="1"/>
  <c r="DN143" i="1"/>
  <c r="DN146" i="1"/>
  <c r="DN147" i="1"/>
  <c r="DN149" i="1"/>
  <c r="DN151" i="1"/>
  <c r="DN153" i="1"/>
  <c r="DN154" i="1"/>
  <c r="DN155" i="1"/>
  <c r="DN157" i="1"/>
  <c r="DN158" i="1"/>
  <c r="DN159" i="1"/>
  <c r="DN163" i="1"/>
  <c r="DN165" i="1"/>
  <c r="DN166" i="1"/>
  <c r="DN167" i="1"/>
  <c r="DN169" i="1"/>
  <c r="DN170" i="1"/>
  <c r="DN171" i="1"/>
  <c r="DN173" i="1"/>
  <c r="DN175" i="1"/>
  <c r="DN179" i="1"/>
  <c r="DN181" i="1"/>
  <c r="DN183" i="1"/>
  <c r="DN185" i="1"/>
  <c r="DN187" i="1"/>
  <c r="DN189" i="1"/>
  <c r="DN191" i="1"/>
  <c r="DN194" i="1"/>
  <c r="DN195" i="1"/>
  <c r="DN197" i="1"/>
  <c r="DN198" i="1"/>
  <c r="DN199" i="1"/>
  <c r="DN201" i="1"/>
  <c r="DN203" i="1"/>
  <c r="DN206" i="1"/>
  <c r="DN207" i="1"/>
  <c r="DN211" i="1"/>
  <c r="DN214" i="1"/>
  <c r="DN220" i="1"/>
  <c r="DN221" i="1"/>
  <c r="DN222" i="1"/>
  <c r="DN225" i="1"/>
  <c r="DN233" i="1"/>
  <c r="DN238" i="1"/>
  <c r="DN241" i="1"/>
  <c r="DN242" i="1"/>
  <c r="DN246" i="1"/>
  <c r="DN249" i="1"/>
  <c r="DN250" i="1"/>
  <c r="DN254" i="1"/>
  <c r="DN256" i="1"/>
  <c r="DN257" i="1"/>
  <c r="DN258" i="1"/>
  <c r="DN261" i="1"/>
  <c r="DN262" i="1"/>
  <c r="DN265" i="1"/>
  <c r="DN266" i="1"/>
  <c r="DN268" i="1"/>
  <c r="DN269" i="1"/>
  <c r="DN270" i="1"/>
  <c r="DN274" i="1"/>
  <c r="DN277" i="1"/>
  <c r="DN278" i="1"/>
  <c r="DN280" i="1"/>
  <c r="DN281" i="1"/>
  <c r="DN282" i="1"/>
  <c r="DN285" i="1"/>
  <c r="DN286" i="1"/>
  <c r="DN289" i="1"/>
  <c r="DN290" i="1"/>
  <c r="DN293" i="1"/>
  <c r="DN294" i="1"/>
  <c r="DN295" i="1"/>
  <c r="DN297" i="1"/>
  <c r="DN298" i="1"/>
  <c r="DN299" i="1"/>
  <c r="DN301" i="1"/>
  <c r="DN302" i="1"/>
  <c r="DN303" i="1"/>
  <c r="DN305" i="1"/>
  <c r="DN306" i="1"/>
  <c r="DN307" i="1"/>
  <c r="DN309" i="1"/>
  <c r="DN310" i="1"/>
  <c r="DN311" i="1"/>
  <c r="DN313" i="1"/>
  <c r="DN314" i="1"/>
  <c r="DN315" i="1"/>
  <c r="DN317" i="1"/>
  <c r="DN318" i="1"/>
  <c r="DN319" i="1"/>
  <c r="DN321" i="1"/>
  <c r="DN322" i="1"/>
  <c r="DN323" i="1"/>
  <c r="DN325" i="1"/>
  <c r="DN326" i="1"/>
  <c r="DN327" i="1"/>
  <c r="DN329" i="1"/>
  <c r="DN330" i="1"/>
  <c r="DN331" i="1"/>
  <c r="DN333" i="1"/>
  <c r="DN334" i="1"/>
  <c r="DN335" i="1"/>
  <c r="DN337" i="1"/>
  <c r="DN338" i="1"/>
  <c r="DN339" i="1"/>
  <c r="DN341" i="1"/>
  <c r="DN342" i="1"/>
  <c r="DN343" i="1"/>
  <c r="DN345" i="1"/>
  <c r="DN346" i="1"/>
  <c r="DN347" i="1"/>
  <c r="DN349" i="1"/>
  <c r="DN350" i="1"/>
  <c r="DN351" i="1"/>
  <c r="DN353" i="1"/>
  <c r="DN354" i="1"/>
  <c r="DN355" i="1"/>
  <c r="DN357" i="1"/>
  <c r="DN358" i="1"/>
  <c r="DN359" i="1"/>
  <c r="DN361" i="1"/>
  <c r="DN362" i="1"/>
  <c r="DN363" i="1"/>
  <c r="DN365" i="1"/>
  <c r="DN366" i="1"/>
  <c r="DN367" i="1"/>
  <c r="DN369" i="1"/>
  <c r="DN370" i="1"/>
  <c r="DN371" i="1"/>
  <c r="DN373" i="1"/>
  <c r="DN374" i="1"/>
  <c r="DN375" i="1"/>
  <c r="DN377" i="1"/>
  <c r="DN378" i="1"/>
  <c r="DN379" i="1"/>
  <c r="DN381" i="1"/>
  <c r="DN382" i="1"/>
  <c r="DN383" i="1"/>
  <c r="DN385" i="1"/>
  <c r="DN386" i="1"/>
  <c r="DN387" i="1"/>
  <c r="DN389" i="1"/>
  <c r="DN390" i="1"/>
  <c r="DN391" i="1"/>
  <c r="DN393" i="1"/>
  <c r="DN394" i="1"/>
  <c r="DN395" i="1"/>
  <c r="DN397" i="1"/>
  <c r="DN398" i="1"/>
  <c r="DN399" i="1"/>
  <c r="DN401" i="1"/>
  <c r="DN402" i="1"/>
  <c r="DN403" i="1"/>
  <c r="DN405" i="1"/>
  <c r="DN406" i="1"/>
  <c r="DN407" i="1"/>
  <c r="DN409" i="1"/>
  <c r="DN410" i="1"/>
  <c r="DN411" i="1"/>
  <c r="DN413" i="1"/>
  <c r="DN414" i="1"/>
  <c r="DN415" i="1"/>
  <c r="DN417" i="1"/>
  <c r="DN418" i="1"/>
  <c r="DN419" i="1"/>
  <c r="DN421" i="1"/>
  <c r="DN422" i="1"/>
  <c r="DN423" i="1"/>
  <c r="DN425" i="1"/>
  <c r="DN426" i="1"/>
  <c r="DN427" i="1"/>
  <c r="DN429" i="1"/>
  <c r="DN430" i="1"/>
  <c r="DN431" i="1"/>
  <c r="DN433" i="1"/>
  <c r="DN434" i="1"/>
  <c r="DN435" i="1"/>
  <c r="DN437" i="1"/>
  <c r="DN438" i="1"/>
  <c r="DN439" i="1"/>
  <c r="DN441" i="1"/>
  <c r="DN442" i="1"/>
  <c r="DN443" i="1"/>
  <c r="DN445" i="1"/>
  <c r="DN446" i="1"/>
  <c r="DN447" i="1"/>
  <c r="DN449" i="1"/>
  <c r="DN450" i="1"/>
  <c r="DN451" i="1"/>
  <c r="DN453" i="1"/>
  <c r="DN454" i="1"/>
  <c r="DN455" i="1"/>
  <c r="DN457" i="1"/>
  <c r="DN458" i="1"/>
  <c r="DN459" i="1"/>
  <c r="DN461" i="1"/>
  <c r="DN462" i="1"/>
  <c r="DN463" i="1"/>
  <c r="DN465" i="1"/>
  <c r="DN466" i="1"/>
  <c r="DN467" i="1"/>
  <c r="DN469" i="1"/>
  <c r="DN470" i="1"/>
  <c r="DN471" i="1"/>
  <c r="DN473" i="1"/>
  <c r="DN474" i="1"/>
  <c r="DN475" i="1"/>
  <c r="DN477" i="1"/>
  <c r="DN478" i="1"/>
  <c r="DN479" i="1"/>
  <c r="DN481" i="1"/>
  <c r="DN482" i="1"/>
  <c r="DN483" i="1"/>
  <c r="DN485" i="1"/>
  <c r="DN486" i="1"/>
  <c r="DN487" i="1"/>
  <c r="DN489" i="1"/>
  <c r="DN490" i="1"/>
  <c r="DN491" i="1"/>
  <c r="DN493" i="1"/>
  <c r="DN494" i="1"/>
  <c r="DN495" i="1"/>
  <c r="DN497" i="1"/>
  <c r="DN498" i="1"/>
  <c r="DN499" i="1"/>
  <c r="DN501" i="1"/>
  <c r="DN502" i="1"/>
  <c r="DN503" i="1"/>
  <c r="DN505" i="1"/>
  <c r="DN506" i="1"/>
  <c r="DN507" i="1"/>
  <c r="DN509" i="1"/>
  <c r="DN510" i="1"/>
  <c r="DN511" i="1"/>
  <c r="DN513" i="1"/>
  <c r="DN514" i="1"/>
  <c r="DN515" i="1"/>
  <c r="DN517" i="1"/>
  <c r="DN518" i="1"/>
  <c r="DN519" i="1"/>
  <c r="DN521" i="1"/>
  <c r="DN522" i="1"/>
  <c r="DN523" i="1"/>
  <c r="DN525" i="1"/>
  <c r="DN526" i="1"/>
  <c r="DN527" i="1"/>
  <c r="DN529" i="1"/>
  <c r="DN530" i="1"/>
  <c r="DN531" i="1"/>
  <c r="DN533" i="1"/>
  <c r="DN534" i="1"/>
  <c r="DN535" i="1"/>
  <c r="DN537" i="1"/>
  <c r="DN538" i="1"/>
  <c r="DN539" i="1"/>
  <c r="DN541" i="1"/>
  <c r="DN542" i="1"/>
  <c r="DN543" i="1"/>
  <c r="DN545" i="1"/>
  <c r="DN546" i="1"/>
  <c r="DN547" i="1"/>
  <c r="DN549" i="1"/>
  <c r="DN550" i="1"/>
  <c r="DN551" i="1"/>
  <c r="DN553" i="1"/>
  <c r="DN554" i="1"/>
  <c r="DN555" i="1"/>
  <c r="DN557" i="1"/>
  <c r="DN558" i="1"/>
  <c r="DN559" i="1"/>
  <c r="DN561" i="1"/>
  <c r="DN562" i="1"/>
  <c r="DN563" i="1"/>
  <c r="DN565" i="1"/>
  <c r="DN566" i="1"/>
  <c r="DN567" i="1"/>
  <c r="DN569" i="1"/>
  <c r="DN570" i="1"/>
  <c r="DN571" i="1"/>
  <c r="DN573" i="1"/>
  <c r="DN574" i="1"/>
  <c r="DN575" i="1"/>
  <c r="DN577" i="1"/>
  <c r="DN578" i="1"/>
  <c r="DN579" i="1"/>
  <c r="DN581" i="1"/>
  <c r="DN582" i="1"/>
  <c r="DN583" i="1"/>
  <c r="DN585" i="1"/>
  <c r="DN586" i="1"/>
  <c r="DN587" i="1"/>
  <c r="DN589" i="1"/>
  <c r="DN590" i="1"/>
  <c r="DN591" i="1"/>
  <c r="DN593" i="1"/>
  <c r="DN594" i="1"/>
  <c r="DN595" i="1"/>
  <c r="DN597" i="1"/>
  <c r="DN598" i="1"/>
  <c r="DN599" i="1"/>
  <c r="DN601" i="1"/>
  <c r="DN602" i="1"/>
  <c r="DN603" i="1"/>
  <c r="DN605" i="1"/>
  <c r="DN606" i="1"/>
  <c r="DN607" i="1"/>
  <c r="DN609" i="1"/>
  <c r="DN610" i="1"/>
  <c r="DN611" i="1"/>
  <c r="DN613" i="1"/>
  <c r="DN614" i="1"/>
  <c r="DN615" i="1"/>
  <c r="DN617" i="1"/>
  <c r="DN618" i="1"/>
  <c r="DN619" i="1"/>
  <c r="DN621" i="1"/>
  <c r="DN622" i="1"/>
  <c r="DN623" i="1"/>
  <c r="DN625" i="1"/>
  <c r="DN626" i="1"/>
  <c r="DN627" i="1"/>
  <c r="DN629" i="1"/>
  <c r="DN630" i="1"/>
  <c r="DN631" i="1"/>
  <c r="DN633" i="1"/>
  <c r="DN634" i="1"/>
  <c r="DN635" i="1"/>
  <c r="DN637" i="1"/>
  <c r="DN638" i="1"/>
  <c r="DN639" i="1"/>
  <c r="DN641" i="1"/>
  <c r="DN642" i="1"/>
  <c r="DN643" i="1"/>
  <c r="DN645" i="1"/>
  <c r="DN646" i="1"/>
  <c r="DN647" i="1"/>
  <c r="DN649" i="1"/>
  <c r="DN650" i="1"/>
  <c r="DN651" i="1"/>
  <c r="DN653" i="1"/>
  <c r="DN654" i="1"/>
  <c r="DN655" i="1"/>
  <c r="DN657" i="1"/>
  <c r="DN658" i="1"/>
  <c r="DN659" i="1"/>
  <c r="DN661" i="1"/>
  <c r="DN662" i="1"/>
  <c r="DN663" i="1"/>
  <c r="DN665" i="1"/>
  <c r="DN666" i="1"/>
  <c r="DN667" i="1"/>
  <c r="DN669" i="1"/>
  <c r="DN670" i="1"/>
  <c r="DN671" i="1"/>
  <c r="DN673" i="1"/>
  <c r="DN674" i="1"/>
  <c r="DN675" i="1"/>
  <c r="DN677" i="1"/>
  <c r="DN678" i="1"/>
  <c r="DN679" i="1"/>
  <c r="DN681" i="1"/>
  <c r="DN682" i="1"/>
  <c r="DN683" i="1"/>
  <c r="DN685" i="1"/>
  <c r="DN686" i="1"/>
  <c r="DN687" i="1"/>
  <c r="DN689" i="1"/>
  <c r="DN690" i="1"/>
  <c r="DN691" i="1"/>
  <c r="DN693" i="1"/>
  <c r="DN694" i="1"/>
  <c r="DN695" i="1"/>
  <c r="DN697" i="1"/>
  <c r="DN698" i="1"/>
  <c r="DN699" i="1"/>
  <c r="DN701" i="1"/>
  <c r="DN702" i="1"/>
  <c r="DN703" i="1"/>
  <c r="DN705" i="1"/>
  <c r="DN706" i="1"/>
  <c r="DN707" i="1"/>
  <c r="DN709" i="1"/>
  <c r="DN710" i="1"/>
  <c r="DN711" i="1"/>
  <c r="DN713" i="1"/>
  <c r="DN714" i="1"/>
  <c r="DN715" i="1"/>
  <c r="DN717" i="1"/>
  <c r="DN718" i="1"/>
  <c r="DN719" i="1"/>
  <c r="DN721" i="1"/>
  <c r="DN722" i="1"/>
  <c r="DN723" i="1"/>
  <c r="DN725" i="1"/>
  <c r="DN726" i="1"/>
  <c r="DN727" i="1"/>
  <c r="DN729" i="1"/>
  <c r="DN730" i="1"/>
  <c r="DN731" i="1"/>
  <c r="DN733" i="1"/>
  <c r="DN734" i="1"/>
  <c r="DN735" i="1"/>
  <c r="DN737" i="1"/>
  <c r="DN738" i="1"/>
  <c r="DN739" i="1"/>
  <c r="DN741" i="1"/>
  <c r="DN742" i="1"/>
  <c r="DN743" i="1"/>
  <c r="DN745" i="1"/>
  <c r="DN746" i="1"/>
  <c r="DN747" i="1"/>
  <c r="DN749" i="1"/>
  <c r="DN750" i="1"/>
  <c r="DN751" i="1"/>
  <c r="DN753" i="1"/>
  <c r="DN754" i="1"/>
  <c r="DN755" i="1"/>
  <c r="DN757" i="1"/>
  <c r="DN758" i="1"/>
  <c r="DN759" i="1"/>
  <c r="DN761" i="1"/>
  <c r="DN762" i="1"/>
  <c r="DN763" i="1"/>
  <c r="DN765" i="1"/>
  <c r="DN766" i="1"/>
  <c r="DN767" i="1"/>
  <c r="DN769" i="1"/>
  <c r="DN770" i="1"/>
  <c r="DN771" i="1"/>
  <c r="DN773" i="1"/>
  <c r="DN774" i="1"/>
  <c r="DN775" i="1"/>
  <c r="DN777" i="1"/>
  <c r="DN778" i="1"/>
  <c r="DN779" i="1"/>
  <c r="DN781" i="1"/>
  <c r="DN782" i="1"/>
  <c r="DN783" i="1"/>
  <c r="DN785" i="1"/>
  <c r="DN786" i="1"/>
  <c r="DN787" i="1"/>
  <c r="DN789" i="1"/>
  <c r="DN790" i="1"/>
  <c r="DN791" i="1"/>
  <c r="DN793" i="1"/>
  <c r="DN794" i="1"/>
  <c r="DN795" i="1"/>
  <c r="DN797" i="1"/>
  <c r="DN798" i="1"/>
  <c r="DN799" i="1"/>
  <c r="DN801" i="1"/>
  <c r="DN802" i="1"/>
  <c r="DN803" i="1"/>
  <c r="DN805" i="1"/>
  <c r="DN806" i="1"/>
  <c r="DN807" i="1"/>
  <c r="DN809" i="1"/>
  <c r="DN810" i="1"/>
  <c r="DN811" i="1"/>
  <c r="DN813" i="1"/>
  <c r="DN814" i="1"/>
  <c r="DN815" i="1"/>
  <c r="DN817" i="1"/>
  <c r="DN818" i="1"/>
  <c r="DN819" i="1"/>
  <c r="DN821" i="1"/>
  <c r="DN822" i="1"/>
  <c r="DN823" i="1"/>
  <c r="DN825" i="1"/>
  <c r="DN826" i="1"/>
  <c r="DN827" i="1"/>
  <c r="DN829" i="1"/>
  <c r="DN830" i="1"/>
  <c r="DN831" i="1"/>
  <c r="DN833" i="1"/>
  <c r="DN834" i="1"/>
  <c r="DN835" i="1"/>
  <c r="DN837" i="1"/>
  <c r="DN838" i="1"/>
  <c r="DN839" i="1"/>
  <c r="DN841" i="1"/>
  <c r="DN842" i="1"/>
  <c r="DN843" i="1"/>
  <c r="DN845" i="1"/>
  <c r="DN846" i="1"/>
  <c r="DN847" i="1"/>
  <c r="DN849" i="1"/>
  <c r="DN850" i="1"/>
  <c r="DN851" i="1"/>
  <c r="DN853" i="1"/>
  <c r="DN854" i="1"/>
  <c r="DN855" i="1"/>
  <c r="DN857" i="1"/>
  <c r="DN858" i="1"/>
  <c r="DN859" i="1"/>
  <c r="DN861" i="1"/>
  <c r="DN862" i="1"/>
  <c r="DN863" i="1"/>
  <c r="DN866" i="1"/>
  <c r="DN867" i="1"/>
  <c r="DN869" i="1"/>
  <c r="DN870" i="1"/>
  <c r="DN871" i="1"/>
  <c r="DN873" i="1"/>
  <c r="DN874" i="1"/>
  <c r="DN875" i="1"/>
  <c r="DN877" i="1"/>
  <c r="DN878" i="1"/>
  <c r="DN879" i="1"/>
  <c r="DN882" i="1"/>
  <c r="DN883" i="1"/>
  <c r="DN885" i="1"/>
  <c r="DN886" i="1"/>
  <c r="DN887" i="1"/>
  <c r="DN889" i="1"/>
  <c r="DN890" i="1"/>
  <c r="DN891" i="1"/>
  <c r="DN893" i="1"/>
  <c r="DN894" i="1"/>
  <c r="DN895" i="1"/>
  <c r="DN898" i="1"/>
  <c r="DN899" i="1"/>
  <c r="DN901" i="1"/>
  <c r="DN902" i="1"/>
  <c r="DN903" i="1"/>
  <c r="DN905" i="1"/>
  <c r="DN906" i="1"/>
  <c r="DN907" i="1"/>
  <c r="DN909" i="1"/>
  <c r="DN910" i="1"/>
  <c r="DN911" i="1"/>
  <c r="DN914" i="1"/>
  <c r="DN915" i="1"/>
  <c r="DN917" i="1"/>
  <c r="DN918" i="1"/>
  <c r="DN919" i="1"/>
  <c r="DN921" i="1"/>
  <c r="DN922" i="1"/>
  <c r="DN923" i="1"/>
  <c r="DN925" i="1"/>
  <c r="DN926" i="1"/>
  <c r="DN927" i="1"/>
  <c r="DN930" i="1"/>
  <c r="DN931" i="1"/>
  <c r="DN933" i="1"/>
  <c r="DN934" i="1"/>
  <c r="DN935" i="1"/>
  <c r="DN937" i="1"/>
  <c r="DN938" i="1"/>
  <c r="DN939" i="1"/>
  <c r="DN941" i="1"/>
  <c r="DN942" i="1"/>
  <c r="DN943" i="1"/>
  <c r="DN946" i="1"/>
  <c r="DN947" i="1"/>
  <c r="DN950" i="1"/>
  <c r="DN951" i="1"/>
  <c r="DN953" i="1"/>
  <c r="DN954" i="1"/>
  <c r="DN955" i="1"/>
  <c r="DN957" i="1"/>
  <c r="DN958" i="1"/>
  <c r="DN959" i="1"/>
  <c r="DN962" i="1"/>
  <c r="DN963" i="1"/>
  <c r="DN966" i="1"/>
  <c r="DN967" i="1"/>
  <c r="DN969" i="1"/>
  <c r="DN970" i="1"/>
  <c r="DN971" i="1"/>
  <c r="DN973" i="1"/>
  <c r="DN974" i="1"/>
  <c r="DN975" i="1"/>
  <c r="DN978" i="1"/>
  <c r="DN979" i="1"/>
  <c r="DN982" i="1"/>
  <c r="DN983" i="1"/>
  <c r="DN985" i="1"/>
  <c r="DN986" i="1"/>
  <c r="DN987" i="1"/>
  <c r="DN989" i="1"/>
  <c r="DM5" i="1"/>
  <c r="DM6" i="1"/>
  <c r="DM7" i="1"/>
  <c r="DM9" i="1"/>
  <c r="DM10" i="1"/>
  <c r="DM11" i="1"/>
  <c r="DM13" i="1"/>
  <c r="DM14" i="1"/>
  <c r="DM15" i="1"/>
  <c r="DM17" i="1"/>
  <c r="DM18" i="1"/>
  <c r="DM19" i="1"/>
  <c r="DM21" i="1"/>
  <c r="DM23" i="1"/>
  <c r="DM25" i="1"/>
  <c r="DM27" i="1"/>
  <c r="DM29" i="1"/>
  <c r="DM30" i="1"/>
  <c r="DM31" i="1"/>
  <c r="DM33" i="1"/>
  <c r="DM35" i="1"/>
  <c r="DM37" i="1"/>
  <c r="DM38" i="1"/>
  <c r="DM39" i="1"/>
  <c r="DM41" i="1"/>
  <c r="DM42" i="1"/>
  <c r="DM43" i="1"/>
  <c r="DM45" i="1"/>
  <c r="DM49" i="1"/>
  <c r="DM50" i="1"/>
  <c r="DM51" i="1"/>
  <c r="DM53" i="1"/>
  <c r="DM54" i="1"/>
  <c r="DM57" i="1"/>
  <c r="DM58" i="1"/>
  <c r="DM59" i="1"/>
  <c r="DM61" i="1"/>
  <c r="DM62" i="1"/>
  <c r="DM63" i="1"/>
  <c r="DM67" i="1"/>
  <c r="DM69" i="1"/>
  <c r="DM73" i="1"/>
  <c r="DM75" i="1"/>
  <c r="DM77" i="1"/>
  <c r="DM78" i="1"/>
  <c r="DM79" i="1"/>
  <c r="DM81" i="1"/>
  <c r="DM82" i="1"/>
  <c r="DM83" i="1"/>
  <c r="DM85" i="1"/>
  <c r="DM86" i="1"/>
  <c r="DM87" i="1"/>
  <c r="DM89" i="1"/>
  <c r="DM90" i="1"/>
  <c r="DM91" i="1"/>
  <c r="DM93" i="1"/>
  <c r="DM94" i="1"/>
  <c r="DM95" i="1"/>
  <c r="DM97" i="1"/>
  <c r="DM99" i="1"/>
  <c r="DM101" i="1"/>
  <c r="DM102" i="1"/>
  <c r="DM103" i="1"/>
  <c r="DM105" i="1"/>
  <c r="DM106" i="1"/>
  <c r="DM107" i="1"/>
  <c r="DM109" i="1"/>
  <c r="DM110" i="1"/>
  <c r="DM111" i="1"/>
  <c r="DM113" i="1"/>
  <c r="DM114" i="1"/>
  <c r="DM115" i="1"/>
  <c r="DM119" i="1"/>
  <c r="DM121" i="1"/>
  <c r="DM123" i="1"/>
  <c r="DM125" i="1"/>
  <c r="DM126" i="1"/>
  <c r="DM127" i="1"/>
  <c r="DM129" i="1"/>
  <c r="DM131" i="1"/>
  <c r="DM133" i="1"/>
  <c r="DM134" i="1"/>
  <c r="DM135" i="1"/>
  <c r="DM137" i="1"/>
  <c r="DM139" i="1"/>
  <c r="DM141" i="1"/>
  <c r="DM142" i="1"/>
  <c r="DM143" i="1"/>
  <c r="DM145" i="1"/>
  <c r="DM146" i="1"/>
  <c r="DM147" i="1"/>
  <c r="DM149" i="1"/>
  <c r="DM150" i="1"/>
  <c r="DM151" i="1"/>
  <c r="DM154" i="1"/>
  <c r="DM155" i="1"/>
  <c r="DM157" i="1"/>
  <c r="DM158" i="1"/>
  <c r="DM159" i="1"/>
  <c r="DM161" i="1"/>
  <c r="DM162" i="1"/>
  <c r="DM163" i="1"/>
  <c r="DM165" i="1"/>
  <c r="DM166" i="1"/>
  <c r="DM167" i="1"/>
  <c r="DM169" i="1"/>
  <c r="DM171" i="1"/>
  <c r="DM173" i="1"/>
  <c r="DM175" i="1"/>
  <c r="DM177" i="1"/>
  <c r="DM179" i="1"/>
  <c r="DM181" i="1"/>
  <c r="DM182" i="1"/>
  <c r="DM183" i="1"/>
  <c r="DM185" i="1"/>
  <c r="DM186" i="1"/>
  <c r="DM187" i="1"/>
  <c r="DM189" i="1"/>
  <c r="DM191" i="1"/>
  <c r="DM193" i="1"/>
  <c r="DM194" i="1"/>
  <c r="DM195" i="1"/>
  <c r="DM197" i="1"/>
  <c r="DM198" i="1"/>
  <c r="DM199" i="1"/>
  <c r="DM201" i="1"/>
  <c r="DM202" i="1"/>
  <c r="DM203" i="1"/>
  <c r="DM205" i="1"/>
  <c r="DM206" i="1"/>
  <c r="DM207" i="1"/>
  <c r="DM211" i="1"/>
  <c r="DM213" i="1"/>
  <c r="DM214" i="1"/>
  <c r="DM220" i="1"/>
  <c r="DM221" i="1"/>
  <c r="DM222" i="1"/>
  <c r="DM224" i="1"/>
  <c r="DM225" i="1"/>
  <c r="DM230" i="1"/>
  <c r="DM232" i="1"/>
  <c r="DM233" i="1"/>
  <c r="DM237" i="1"/>
  <c r="DM238" i="1"/>
  <c r="DM240" i="1"/>
  <c r="DM241" i="1"/>
  <c r="DM242" i="1"/>
  <c r="DM244" i="1"/>
  <c r="DM245" i="1"/>
  <c r="DM246" i="1"/>
  <c r="DM248" i="1"/>
  <c r="DM249" i="1"/>
  <c r="DM250" i="1"/>
  <c r="DM252" i="1"/>
  <c r="DM253" i="1"/>
  <c r="DM254" i="1"/>
  <c r="DM256" i="1"/>
  <c r="DM257" i="1"/>
  <c r="DM258" i="1"/>
  <c r="DM260" i="1"/>
  <c r="DM261" i="1"/>
  <c r="DM262" i="1"/>
  <c r="DM264" i="1"/>
  <c r="DM265" i="1"/>
  <c r="DM266" i="1"/>
  <c r="DM268" i="1"/>
  <c r="DM269" i="1"/>
  <c r="DM270" i="1"/>
  <c r="DM272" i="1"/>
  <c r="DM273" i="1"/>
  <c r="DM274" i="1"/>
  <c r="DM276" i="1"/>
  <c r="DM277" i="1"/>
  <c r="DM278" i="1"/>
  <c r="DM280" i="1"/>
  <c r="DM281" i="1"/>
  <c r="DM282" i="1"/>
  <c r="DM284" i="1"/>
  <c r="DM285" i="1"/>
  <c r="DM286" i="1"/>
  <c r="DM288" i="1"/>
  <c r="DM289" i="1"/>
  <c r="DM290" i="1"/>
  <c r="DM292" i="1"/>
  <c r="DM293" i="1"/>
  <c r="DM294" i="1"/>
  <c r="DM296" i="1"/>
  <c r="DM297" i="1"/>
  <c r="DM298" i="1"/>
  <c r="DM300" i="1"/>
  <c r="DM301" i="1"/>
  <c r="DM302" i="1"/>
  <c r="DM304" i="1"/>
  <c r="DM305" i="1"/>
  <c r="DM306" i="1"/>
  <c r="DM308" i="1"/>
  <c r="DM309" i="1"/>
  <c r="DM310" i="1"/>
  <c r="DM312" i="1"/>
  <c r="DM313" i="1"/>
  <c r="DM314" i="1"/>
  <c r="DM316" i="1"/>
  <c r="DM317" i="1"/>
  <c r="DM318" i="1"/>
  <c r="DM320" i="1"/>
  <c r="DM321" i="1"/>
  <c r="DM322" i="1"/>
  <c r="DM324" i="1"/>
  <c r="DM325" i="1"/>
  <c r="DM326" i="1"/>
  <c r="DM328" i="1"/>
  <c r="DM329" i="1"/>
  <c r="DM330" i="1"/>
  <c r="DM332" i="1"/>
  <c r="DM333" i="1"/>
  <c r="DM334" i="1"/>
  <c r="DM336" i="1"/>
  <c r="DM337" i="1"/>
  <c r="DM338" i="1"/>
  <c r="DM340" i="1"/>
  <c r="DM341" i="1"/>
  <c r="DM342" i="1"/>
  <c r="DM344" i="1"/>
  <c r="DM345" i="1"/>
  <c r="DM346" i="1"/>
  <c r="DM348" i="1"/>
  <c r="DM349" i="1"/>
  <c r="DM350" i="1"/>
  <c r="DM352" i="1"/>
  <c r="DM353" i="1"/>
  <c r="DM354" i="1"/>
  <c r="DM356" i="1"/>
  <c r="DM357" i="1"/>
  <c r="DM358" i="1"/>
  <c r="DM360" i="1"/>
  <c r="DM361" i="1"/>
  <c r="DM362" i="1"/>
  <c r="DM364" i="1"/>
  <c r="DM365" i="1"/>
  <c r="DM366" i="1"/>
  <c r="DM368" i="1"/>
  <c r="DM369" i="1"/>
  <c r="DM370" i="1"/>
  <c r="DM372" i="1"/>
  <c r="DM373" i="1"/>
  <c r="DM374" i="1"/>
  <c r="DM376" i="1"/>
  <c r="DM377" i="1"/>
  <c r="DM378" i="1"/>
  <c r="DM380" i="1"/>
  <c r="DM381" i="1"/>
  <c r="DM382" i="1"/>
  <c r="DM384" i="1"/>
  <c r="DM385" i="1"/>
  <c r="DM386" i="1"/>
  <c r="DM388" i="1"/>
  <c r="DM389" i="1"/>
  <c r="DM390" i="1"/>
  <c r="DM392" i="1"/>
  <c r="DM393" i="1"/>
  <c r="DM394" i="1"/>
  <c r="DM396" i="1"/>
  <c r="DM397" i="1"/>
  <c r="DM398" i="1"/>
  <c r="DM400" i="1"/>
  <c r="DM401" i="1"/>
  <c r="DM402" i="1"/>
  <c r="DM404" i="1"/>
  <c r="DM405" i="1"/>
  <c r="DM406" i="1"/>
  <c r="DM408" i="1"/>
  <c r="DM409" i="1"/>
  <c r="DM410" i="1"/>
  <c r="DM412" i="1"/>
  <c r="DM413" i="1"/>
  <c r="DM414" i="1"/>
  <c r="DM416" i="1"/>
  <c r="DM417" i="1"/>
  <c r="DM418" i="1"/>
  <c r="DM420" i="1"/>
  <c r="DM421" i="1"/>
  <c r="DM422" i="1"/>
  <c r="DM424" i="1"/>
  <c r="DM425" i="1"/>
  <c r="DM426" i="1"/>
  <c r="DM428" i="1"/>
  <c r="DM429" i="1"/>
  <c r="DM430" i="1"/>
  <c r="DM432" i="1"/>
  <c r="DM433" i="1"/>
  <c r="DM434" i="1"/>
  <c r="DM436" i="1"/>
  <c r="DM437" i="1"/>
  <c r="DM438" i="1"/>
  <c r="DM440" i="1"/>
  <c r="DM441" i="1"/>
  <c r="DM442" i="1"/>
  <c r="DM444" i="1"/>
  <c r="DM445" i="1"/>
  <c r="DM446" i="1"/>
  <c r="DM448" i="1"/>
  <c r="DM449" i="1"/>
  <c r="DM450" i="1"/>
  <c r="DM452" i="1"/>
  <c r="DM453" i="1"/>
  <c r="DM454" i="1"/>
  <c r="DM456" i="1"/>
  <c r="DM457" i="1"/>
  <c r="DM458" i="1"/>
  <c r="DM460" i="1"/>
  <c r="DM461" i="1"/>
  <c r="DM462" i="1"/>
  <c r="DM464" i="1"/>
  <c r="DM465" i="1"/>
  <c r="DM466" i="1"/>
  <c r="DM468" i="1"/>
  <c r="DM469" i="1"/>
  <c r="DM470" i="1"/>
  <c r="DM472" i="1"/>
  <c r="DM473" i="1"/>
  <c r="DM474" i="1"/>
  <c r="DM476" i="1"/>
  <c r="DM477" i="1"/>
  <c r="DM478" i="1"/>
  <c r="DM480" i="1"/>
  <c r="DM481" i="1"/>
  <c r="DM482" i="1"/>
  <c r="DM484" i="1"/>
  <c r="DM485" i="1"/>
  <c r="DM486" i="1"/>
  <c r="DM488" i="1"/>
  <c r="DM489" i="1"/>
  <c r="DM490" i="1"/>
  <c r="DM492" i="1"/>
  <c r="DM493" i="1"/>
  <c r="DM494" i="1"/>
  <c r="DM496" i="1"/>
  <c r="DM497" i="1"/>
  <c r="DM498" i="1"/>
  <c r="DM500" i="1"/>
  <c r="DM501" i="1"/>
  <c r="DM502" i="1"/>
  <c r="DM504" i="1"/>
  <c r="DM505" i="1"/>
  <c r="DM506" i="1"/>
  <c r="DM508" i="1"/>
  <c r="DM509" i="1"/>
  <c r="DM510" i="1"/>
  <c r="DM512" i="1"/>
  <c r="DM513" i="1"/>
  <c r="DM514" i="1"/>
  <c r="DM516" i="1"/>
  <c r="DM517" i="1"/>
  <c r="DM518" i="1"/>
  <c r="DM520" i="1"/>
  <c r="DM521" i="1"/>
  <c r="DM522" i="1"/>
  <c r="DM524" i="1"/>
  <c r="DM525" i="1"/>
  <c r="DM526" i="1"/>
  <c r="DM528" i="1"/>
  <c r="DM529" i="1"/>
  <c r="DM530" i="1"/>
  <c r="DM532" i="1"/>
  <c r="DM533" i="1"/>
  <c r="DM534" i="1"/>
  <c r="DM536" i="1"/>
  <c r="DM537" i="1"/>
  <c r="DM538" i="1"/>
  <c r="DM541" i="1"/>
  <c r="DM542" i="1"/>
  <c r="DM545" i="1"/>
  <c r="DM546" i="1"/>
  <c r="DM549" i="1"/>
  <c r="DM550" i="1"/>
  <c r="DM552" i="1"/>
  <c r="DM553" i="1"/>
  <c r="DM554" i="1"/>
  <c r="DM557" i="1"/>
  <c r="DM558" i="1"/>
  <c r="DM561" i="1"/>
  <c r="DM562" i="1"/>
  <c r="DM565" i="1"/>
  <c r="DM566" i="1"/>
  <c r="DM568" i="1"/>
  <c r="DM569" i="1"/>
  <c r="DM570" i="1"/>
  <c r="DM573" i="1"/>
  <c r="DM574" i="1"/>
  <c r="DM577" i="1"/>
  <c r="DM578" i="1"/>
  <c r="DM581" i="1"/>
  <c r="DM582" i="1"/>
  <c r="DM584" i="1"/>
  <c r="DM585" i="1"/>
  <c r="DM586" i="1"/>
  <c r="DM589" i="1"/>
  <c r="DM590" i="1"/>
  <c r="DM593" i="1"/>
  <c r="DM594" i="1"/>
  <c r="DM597" i="1"/>
  <c r="DM598" i="1"/>
  <c r="DM600" i="1"/>
  <c r="DM601" i="1"/>
  <c r="DM602" i="1"/>
  <c r="DM605" i="1"/>
  <c r="DM606" i="1"/>
  <c r="DM609" i="1"/>
  <c r="DM610" i="1"/>
  <c r="DM613" i="1"/>
  <c r="DM614" i="1"/>
  <c r="DM616" i="1"/>
  <c r="DM617" i="1"/>
  <c r="DM618" i="1"/>
  <c r="DM621" i="1"/>
  <c r="DM622" i="1"/>
  <c r="DM625" i="1"/>
  <c r="DM626" i="1"/>
  <c r="DM629" i="1"/>
  <c r="DM630" i="1"/>
  <c r="DM632" i="1"/>
  <c r="DM633" i="1"/>
  <c r="DM634" i="1"/>
  <c r="DM637" i="1"/>
  <c r="DM638" i="1"/>
  <c r="DM641" i="1"/>
  <c r="DM642" i="1"/>
  <c r="DM645" i="1"/>
  <c r="DM646" i="1"/>
  <c r="DM648" i="1"/>
  <c r="DM649" i="1"/>
  <c r="DM650" i="1"/>
  <c r="DM653" i="1"/>
  <c r="DM654" i="1"/>
  <c r="DM657" i="1"/>
  <c r="DM658" i="1"/>
  <c r="DM661" i="1"/>
  <c r="DM662" i="1"/>
  <c r="DM664" i="1"/>
  <c r="DM665" i="1"/>
  <c r="DM666" i="1"/>
  <c r="DM669" i="1"/>
  <c r="DM670" i="1"/>
  <c r="DM673" i="1"/>
  <c r="DM674" i="1"/>
  <c r="DM677" i="1"/>
  <c r="DM678" i="1"/>
  <c r="DM680" i="1"/>
  <c r="DM681" i="1"/>
  <c r="DM682" i="1"/>
  <c r="DM685" i="1"/>
  <c r="DM686" i="1"/>
  <c r="DM689" i="1"/>
  <c r="DM690" i="1"/>
  <c r="DM693" i="1"/>
  <c r="DM694" i="1"/>
  <c r="DM696" i="1"/>
  <c r="DM697" i="1"/>
  <c r="DM698" i="1"/>
  <c r="DM701" i="1"/>
  <c r="DM702" i="1"/>
  <c r="DM705" i="1"/>
  <c r="DM706" i="1"/>
  <c r="DM709" i="1"/>
  <c r="DM710" i="1"/>
  <c r="DM712" i="1"/>
  <c r="DM713" i="1"/>
  <c r="DM714" i="1"/>
  <c r="DM717" i="1"/>
  <c r="DM718" i="1"/>
  <c r="DM721" i="1"/>
  <c r="DM722" i="1"/>
  <c r="DM725" i="1"/>
  <c r="DM726" i="1"/>
  <c r="DM728" i="1"/>
  <c r="DM729" i="1"/>
  <c r="DM730" i="1"/>
  <c r="DM733" i="1"/>
  <c r="DM734" i="1"/>
  <c r="DM737" i="1"/>
  <c r="DM738" i="1"/>
  <c r="DM741" i="1"/>
  <c r="DM742" i="1"/>
  <c r="DM744" i="1"/>
  <c r="DM745" i="1"/>
  <c r="DM746" i="1"/>
  <c r="DM749" i="1"/>
  <c r="DM750" i="1"/>
  <c r="DM753" i="1"/>
  <c r="DM754" i="1"/>
  <c r="DM757" i="1"/>
  <c r="DM758" i="1"/>
  <c r="DM760" i="1"/>
  <c r="DM761" i="1"/>
  <c r="DM762" i="1"/>
  <c r="DM765" i="1"/>
  <c r="DM766" i="1"/>
  <c r="DM769" i="1"/>
  <c r="DM770" i="1"/>
  <c r="DM773" i="1"/>
  <c r="DM774" i="1"/>
  <c r="DM776" i="1"/>
  <c r="DM777" i="1"/>
  <c r="DM778" i="1"/>
  <c r="DM781" i="1"/>
  <c r="DM782" i="1"/>
  <c r="DM785" i="1"/>
  <c r="DM786" i="1"/>
  <c r="DM789" i="1"/>
  <c r="DM790" i="1"/>
  <c r="DM792" i="1"/>
  <c r="DM793" i="1"/>
  <c r="DM794" i="1"/>
  <c r="DM797" i="1"/>
  <c r="DM798" i="1"/>
  <c r="DM801" i="1"/>
  <c r="DM802" i="1"/>
  <c r="DM805" i="1"/>
  <c r="DM806" i="1"/>
  <c r="DM808" i="1"/>
  <c r="DM809" i="1"/>
  <c r="DM810" i="1"/>
  <c r="DM813" i="1"/>
  <c r="DM814" i="1"/>
  <c r="DM817" i="1"/>
  <c r="DM818" i="1"/>
  <c r="DM821" i="1"/>
  <c r="DM822" i="1"/>
  <c r="DM824" i="1"/>
  <c r="DM825" i="1"/>
  <c r="DM826" i="1"/>
  <c r="DM829" i="1"/>
  <c r="DM830" i="1"/>
  <c r="DM833" i="1"/>
  <c r="DM834" i="1"/>
  <c r="DM837" i="1"/>
  <c r="DM838" i="1"/>
  <c r="DM840" i="1"/>
  <c r="DM841" i="1"/>
  <c r="DM842" i="1"/>
  <c r="DM845" i="1"/>
  <c r="DM846" i="1"/>
  <c r="DM849" i="1"/>
  <c r="DM850" i="1"/>
  <c r="DM853" i="1"/>
  <c r="DM854" i="1"/>
  <c r="DM856" i="1"/>
  <c r="DM857" i="1"/>
  <c r="DM858" i="1"/>
  <c r="DM861" i="1"/>
  <c r="DM862" i="1"/>
  <c r="DM865" i="1"/>
  <c r="DM866" i="1"/>
  <c r="DM869" i="1"/>
  <c r="DM870" i="1"/>
  <c r="DM872" i="1"/>
  <c r="DM873" i="1"/>
  <c r="DM874" i="1"/>
  <c r="DM877" i="1"/>
  <c r="DM878" i="1"/>
  <c r="DM881" i="1"/>
  <c r="DM882" i="1"/>
  <c r="DM885" i="1"/>
  <c r="DM886" i="1"/>
  <c r="DM888" i="1"/>
  <c r="DM889" i="1"/>
  <c r="DM890" i="1"/>
  <c r="DM893" i="1"/>
  <c r="DM894" i="1"/>
  <c r="DM897" i="1"/>
  <c r="DM898" i="1"/>
  <c r="DM901" i="1"/>
  <c r="DM902" i="1"/>
  <c r="DM904" i="1"/>
  <c r="DM905" i="1"/>
  <c r="DM906" i="1"/>
  <c r="DM909" i="1"/>
  <c r="DM910" i="1"/>
  <c r="DM913" i="1"/>
  <c r="DM914" i="1"/>
  <c r="DM917" i="1"/>
  <c r="DM918" i="1"/>
  <c r="DM920" i="1"/>
  <c r="DM921" i="1"/>
  <c r="DM922" i="1"/>
  <c r="DM925" i="1"/>
  <c r="DM926" i="1"/>
  <c r="DM929" i="1"/>
  <c r="DM930" i="1"/>
  <c r="DM933" i="1"/>
  <c r="DM934" i="1"/>
  <c r="DM936" i="1"/>
  <c r="DM937" i="1"/>
  <c r="DM938" i="1"/>
  <c r="DM941" i="1"/>
  <c r="DM942" i="1"/>
  <c r="DM945" i="1"/>
  <c r="DM946" i="1"/>
  <c r="DM949" i="1"/>
  <c r="DM950" i="1"/>
  <c r="DM952" i="1"/>
  <c r="DM953" i="1"/>
  <c r="DM954" i="1"/>
  <c r="DM957" i="1"/>
  <c r="DM958" i="1"/>
  <c r="DM961" i="1"/>
  <c r="DM962" i="1"/>
  <c r="DM965" i="1"/>
  <c r="DM966" i="1"/>
  <c r="DM968" i="1"/>
  <c r="DM969" i="1"/>
  <c r="DM970" i="1"/>
  <c r="DM973" i="1"/>
  <c r="DM974" i="1"/>
  <c r="DM977" i="1"/>
  <c r="DM978" i="1"/>
  <c r="DM981" i="1"/>
  <c r="DM982" i="1"/>
  <c r="DM984" i="1"/>
  <c r="DM985" i="1"/>
  <c r="DM986" i="1"/>
  <c r="DM989" i="1"/>
  <c r="DL5" i="1"/>
  <c r="DL6" i="1"/>
  <c r="DL7" i="1"/>
  <c r="DL8" i="1"/>
  <c r="DL9" i="1"/>
  <c r="DL10" i="1"/>
  <c r="DL11" i="1"/>
  <c r="DL12" i="1"/>
  <c r="DL13" i="1"/>
  <c r="DL14" i="1"/>
  <c r="DL15" i="1"/>
  <c r="DL16" i="1"/>
  <c r="DL17" i="1"/>
  <c r="DL18" i="1"/>
  <c r="DL19" i="1"/>
  <c r="DL20" i="1"/>
  <c r="DL21" i="1"/>
  <c r="DL24" i="1"/>
  <c r="DL25" i="1"/>
  <c r="DL27" i="1"/>
  <c r="DL28" i="1"/>
  <c r="DL29" i="1"/>
  <c r="DL30" i="1"/>
  <c r="DL31" i="1"/>
  <c r="DL33" i="1"/>
  <c r="DL34" i="1"/>
  <c r="DL35" i="1"/>
  <c r="DL37" i="1"/>
  <c r="DL38" i="1"/>
  <c r="DL39" i="1"/>
  <c r="DL40" i="1"/>
  <c r="DL41" i="1"/>
  <c r="DL42" i="1"/>
  <c r="DL45" i="1"/>
  <c r="DL49" i="1"/>
  <c r="DL50" i="1"/>
  <c r="DL51" i="1"/>
  <c r="DL52" i="1"/>
  <c r="DL53" i="1"/>
  <c r="DL54" i="1"/>
  <c r="DL55" i="1"/>
  <c r="DL56" i="1"/>
  <c r="DL57" i="1"/>
  <c r="DL58" i="1"/>
  <c r="DL59" i="1"/>
  <c r="DL60" i="1"/>
  <c r="DL61" i="1"/>
  <c r="DL62" i="1"/>
  <c r="DL63" i="1"/>
  <c r="DL64" i="1"/>
  <c r="DL65" i="1"/>
  <c r="DL66" i="1"/>
  <c r="DL67" i="1"/>
  <c r="DL69" i="1"/>
  <c r="DL71" i="1"/>
  <c r="DL73" i="1"/>
  <c r="DL74" i="1"/>
  <c r="DL75" i="1"/>
  <c r="DL76" i="1"/>
  <c r="DL77" i="1"/>
  <c r="DL78" i="1"/>
  <c r="DL79" i="1"/>
  <c r="DL80" i="1"/>
  <c r="DL81" i="1"/>
  <c r="DL82" i="1"/>
  <c r="DL83" i="1"/>
  <c r="DL84" i="1"/>
  <c r="DL85" i="1"/>
  <c r="DL86" i="1"/>
  <c r="DL87" i="1"/>
  <c r="DL88" i="1"/>
  <c r="DL89" i="1"/>
  <c r="DL90" i="1"/>
  <c r="DL91" i="1"/>
  <c r="DL92" i="1"/>
  <c r="DL93" i="1"/>
  <c r="DL94" i="1"/>
  <c r="DL95" i="1"/>
  <c r="DL96" i="1"/>
  <c r="DL97" i="1"/>
  <c r="DL99" i="1"/>
  <c r="DL101" i="1"/>
  <c r="DL102" i="1"/>
  <c r="DL103" i="1"/>
  <c r="DL104" i="1"/>
  <c r="DL105" i="1"/>
  <c r="DL106" i="1"/>
  <c r="DL107" i="1"/>
  <c r="DL108" i="1"/>
  <c r="DL109" i="1"/>
  <c r="DL110" i="1"/>
  <c r="DL111" i="1"/>
  <c r="DL112" i="1"/>
  <c r="DL113" i="1"/>
  <c r="DL114" i="1"/>
  <c r="DL115" i="1"/>
  <c r="DL116" i="1"/>
  <c r="DL117" i="1"/>
  <c r="DL119" i="1"/>
  <c r="DL121" i="1"/>
  <c r="DL122" i="1"/>
  <c r="DL123" i="1"/>
  <c r="DL124" i="1"/>
  <c r="DL125" i="1"/>
  <c r="DL126" i="1"/>
  <c r="DL127" i="1"/>
  <c r="DL129" i="1"/>
  <c r="DL131" i="1"/>
  <c r="DL133" i="1"/>
  <c r="DL134" i="1"/>
  <c r="DL135" i="1"/>
  <c r="DL136" i="1"/>
  <c r="DL137" i="1"/>
  <c r="DL139" i="1"/>
  <c r="DL141" i="1"/>
  <c r="DL142" i="1"/>
  <c r="DL143" i="1"/>
  <c r="DL144" i="1"/>
  <c r="DL145" i="1"/>
  <c r="DL146" i="1"/>
  <c r="DL147" i="1"/>
  <c r="DL148" i="1"/>
  <c r="DL149" i="1"/>
  <c r="DL150" i="1"/>
  <c r="DL151" i="1"/>
  <c r="DL152" i="1"/>
  <c r="DL154" i="1"/>
  <c r="DL155" i="1"/>
  <c r="DL156" i="1"/>
  <c r="DL157" i="1"/>
  <c r="DL158" i="1"/>
  <c r="DL159" i="1"/>
  <c r="DL160" i="1"/>
  <c r="DL161" i="1"/>
  <c r="DL162" i="1"/>
  <c r="DL163" i="1"/>
  <c r="DL164" i="1"/>
  <c r="DL165" i="1"/>
  <c r="DL166" i="1"/>
  <c r="DL168" i="1"/>
  <c r="DL169" i="1"/>
  <c r="DL170" i="1"/>
  <c r="DL171" i="1"/>
  <c r="DL173" i="1"/>
  <c r="DL174" i="1"/>
  <c r="DL175" i="1"/>
  <c r="DL177" i="1"/>
  <c r="DL178" i="1"/>
  <c r="DL179" i="1"/>
  <c r="DL180" i="1"/>
  <c r="DL181" i="1"/>
  <c r="DL182" i="1"/>
  <c r="DL183" i="1"/>
  <c r="DL185" i="1"/>
  <c r="DL186" i="1"/>
  <c r="DL187" i="1"/>
  <c r="DL189" i="1"/>
  <c r="DL191" i="1"/>
  <c r="DL192" i="1"/>
  <c r="DL193" i="1"/>
  <c r="DL194" i="1"/>
  <c r="DL195" i="1"/>
  <c r="DL196" i="1"/>
  <c r="DL197" i="1"/>
  <c r="DL198" i="1"/>
  <c r="DL199" i="1"/>
  <c r="DL200" i="1"/>
  <c r="DL201" i="1"/>
  <c r="DL202" i="1"/>
  <c r="DL203" i="1"/>
  <c r="DL204" i="1"/>
  <c r="DL205" i="1"/>
  <c r="DL206" i="1"/>
  <c r="DL207" i="1"/>
  <c r="DL208" i="1"/>
  <c r="DL210" i="1"/>
  <c r="DL211" i="1"/>
  <c r="DL212" i="1"/>
  <c r="DL213" i="1"/>
  <c r="DL214" i="1"/>
  <c r="DL216" i="1"/>
  <c r="DL220" i="1"/>
  <c r="DL221" i="1"/>
  <c r="DL222" i="1"/>
  <c r="DL223" i="1"/>
  <c r="DL224" i="1"/>
  <c r="DL225" i="1"/>
  <c r="DL226" i="1"/>
  <c r="DL230" i="1"/>
  <c r="DL231" i="1"/>
  <c r="DL232" i="1"/>
  <c r="DL233" i="1"/>
  <c r="DL235" i="1"/>
  <c r="DL237" i="1"/>
  <c r="DL238" i="1"/>
  <c r="DL239" i="1"/>
  <c r="DL240" i="1"/>
  <c r="DL241" i="1"/>
  <c r="DL242" i="1"/>
  <c r="DL243" i="1"/>
  <c r="DL244" i="1"/>
  <c r="DL245" i="1"/>
  <c r="DL246" i="1"/>
  <c r="DL247" i="1"/>
  <c r="DL248" i="1"/>
  <c r="DL249" i="1"/>
  <c r="DL250" i="1"/>
  <c r="DL251" i="1"/>
  <c r="DL252" i="1"/>
  <c r="DL253" i="1"/>
  <c r="DL254" i="1"/>
  <c r="DL255" i="1"/>
  <c r="DL256" i="1"/>
  <c r="DL257" i="1"/>
  <c r="DL258" i="1"/>
  <c r="DL259" i="1"/>
  <c r="DL260" i="1"/>
  <c r="DL261" i="1"/>
  <c r="DL262" i="1"/>
  <c r="DL263" i="1"/>
  <c r="DL264" i="1"/>
  <c r="DL265" i="1"/>
  <c r="DL266" i="1"/>
  <c r="DL267" i="1"/>
  <c r="DL268" i="1"/>
  <c r="DL269" i="1"/>
  <c r="DL270" i="1"/>
  <c r="DL271" i="1"/>
  <c r="DL272" i="1"/>
  <c r="DL273" i="1"/>
  <c r="DL274" i="1"/>
  <c r="DL275" i="1"/>
  <c r="DL276" i="1"/>
  <c r="DL277" i="1"/>
  <c r="DL278" i="1"/>
  <c r="DL279" i="1"/>
  <c r="DL280" i="1"/>
  <c r="DL281" i="1"/>
  <c r="DL282" i="1"/>
  <c r="DL283" i="1"/>
  <c r="DL284" i="1"/>
  <c r="DL285" i="1"/>
  <c r="DL286" i="1"/>
  <c r="DL287" i="1"/>
  <c r="DL288" i="1"/>
  <c r="DL289" i="1"/>
  <c r="DL290" i="1"/>
  <c r="DL291" i="1"/>
  <c r="DL292" i="1"/>
  <c r="DL293" i="1"/>
  <c r="DL294" i="1"/>
  <c r="DL295" i="1"/>
  <c r="DL296" i="1"/>
  <c r="DL297" i="1"/>
  <c r="DL298" i="1"/>
  <c r="DL299" i="1"/>
  <c r="DL300" i="1"/>
  <c r="DL301" i="1"/>
  <c r="DL302" i="1"/>
  <c r="DL303" i="1"/>
  <c r="DL304" i="1"/>
  <c r="DL305" i="1"/>
  <c r="DL306" i="1"/>
  <c r="DL307" i="1"/>
  <c r="DL308" i="1"/>
  <c r="DL309" i="1"/>
  <c r="DL310" i="1"/>
  <c r="DL311" i="1"/>
  <c r="DL312" i="1"/>
  <c r="DL313" i="1"/>
  <c r="DL314" i="1"/>
  <c r="DL315" i="1"/>
  <c r="DL316" i="1"/>
  <c r="DL317" i="1"/>
  <c r="DL318" i="1"/>
  <c r="DL319" i="1"/>
  <c r="DL320" i="1"/>
  <c r="DL321" i="1"/>
  <c r="DL322" i="1"/>
  <c r="DL323" i="1"/>
  <c r="DL324" i="1"/>
  <c r="DL325" i="1"/>
  <c r="DL326" i="1"/>
  <c r="DL327" i="1"/>
  <c r="DL328" i="1"/>
  <c r="DL329" i="1"/>
  <c r="DL330" i="1"/>
  <c r="DL331" i="1"/>
  <c r="DL332" i="1"/>
  <c r="DL333" i="1"/>
  <c r="DL334" i="1"/>
  <c r="DL335" i="1"/>
  <c r="DL336" i="1"/>
  <c r="DL337" i="1"/>
  <c r="DL338" i="1"/>
  <c r="DL339" i="1"/>
  <c r="DL340" i="1"/>
  <c r="DL341" i="1"/>
  <c r="DL342" i="1"/>
  <c r="DL343" i="1"/>
  <c r="DL344" i="1"/>
  <c r="DL345" i="1"/>
  <c r="DL346" i="1"/>
  <c r="DL347" i="1"/>
  <c r="DL348" i="1"/>
  <c r="DL349" i="1"/>
  <c r="DL350" i="1"/>
  <c r="DL351" i="1"/>
  <c r="DL352" i="1"/>
  <c r="DL353" i="1"/>
  <c r="DL354" i="1"/>
  <c r="DL355" i="1"/>
  <c r="DL356" i="1"/>
  <c r="DL357" i="1"/>
  <c r="DL358" i="1"/>
  <c r="DL359" i="1"/>
  <c r="DL360" i="1"/>
  <c r="DL361" i="1"/>
  <c r="DL362" i="1"/>
  <c r="DL363" i="1"/>
  <c r="DL364" i="1"/>
  <c r="DL365" i="1"/>
  <c r="DL366" i="1"/>
  <c r="DL367" i="1"/>
  <c r="DL368" i="1"/>
  <c r="DL369" i="1"/>
  <c r="DL370" i="1"/>
  <c r="DL371" i="1"/>
  <c r="DL372" i="1"/>
  <c r="DL373" i="1"/>
  <c r="DL374" i="1"/>
  <c r="DL375" i="1"/>
  <c r="DL376" i="1"/>
  <c r="DL377" i="1"/>
  <c r="DL378" i="1"/>
  <c r="DL379" i="1"/>
  <c r="DL380" i="1"/>
  <c r="DL381" i="1"/>
  <c r="DL382" i="1"/>
  <c r="DL383" i="1"/>
  <c r="DL384" i="1"/>
  <c r="DL385" i="1"/>
  <c r="DL386" i="1"/>
  <c r="DL387" i="1"/>
  <c r="DL388" i="1"/>
  <c r="DL389" i="1"/>
  <c r="DL390" i="1"/>
  <c r="DL391" i="1"/>
  <c r="DL392" i="1"/>
  <c r="DL393" i="1"/>
  <c r="DL394" i="1"/>
  <c r="DL395" i="1"/>
  <c r="DL396" i="1"/>
  <c r="DL397" i="1"/>
  <c r="DL398" i="1"/>
  <c r="DL399" i="1"/>
  <c r="DL400" i="1"/>
  <c r="DL401" i="1"/>
  <c r="DL402" i="1"/>
  <c r="DL403" i="1"/>
  <c r="DL404" i="1"/>
  <c r="DL405" i="1"/>
  <c r="DL406" i="1"/>
  <c r="DL407" i="1"/>
  <c r="DL408" i="1"/>
  <c r="DL409" i="1"/>
  <c r="DL410" i="1"/>
  <c r="DL411" i="1"/>
  <c r="DL412" i="1"/>
  <c r="DL413" i="1"/>
  <c r="DL414" i="1"/>
  <c r="DL415" i="1"/>
  <c r="DL416" i="1"/>
  <c r="DL417" i="1"/>
  <c r="DL418" i="1"/>
  <c r="DL419" i="1"/>
  <c r="DL420" i="1"/>
  <c r="DL421" i="1"/>
  <c r="DL422" i="1"/>
  <c r="DL423" i="1"/>
  <c r="DL424" i="1"/>
  <c r="DL425" i="1"/>
  <c r="DL426" i="1"/>
  <c r="DL427" i="1"/>
  <c r="DL428" i="1"/>
  <c r="DL429" i="1"/>
  <c r="DL430" i="1"/>
  <c r="DL431" i="1"/>
  <c r="DL432" i="1"/>
  <c r="DL433" i="1"/>
  <c r="DL434" i="1"/>
  <c r="DL435" i="1"/>
  <c r="DL436" i="1"/>
  <c r="DL437" i="1"/>
  <c r="DL438" i="1"/>
  <c r="DL439" i="1"/>
  <c r="DL440" i="1"/>
  <c r="DL441" i="1"/>
  <c r="DL442" i="1"/>
  <c r="DL443" i="1"/>
  <c r="DL444" i="1"/>
  <c r="DL445" i="1"/>
  <c r="DL446" i="1"/>
  <c r="DL447" i="1"/>
  <c r="DL448" i="1"/>
  <c r="DL449" i="1"/>
  <c r="DL450" i="1"/>
  <c r="DL451" i="1"/>
  <c r="DL452" i="1"/>
  <c r="DL453" i="1"/>
  <c r="DL454" i="1"/>
  <c r="DL455" i="1"/>
  <c r="DL456" i="1"/>
  <c r="DL457" i="1"/>
  <c r="DL458" i="1"/>
  <c r="DL459" i="1"/>
  <c r="DL460" i="1"/>
  <c r="DL461" i="1"/>
  <c r="DL462" i="1"/>
  <c r="DL463" i="1"/>
  <c r="DL464" i="1"/>
  <c r="DL465" i="1"/>
  <c r="DL466" i="1"/>
  <c r="DL467" i="1"/>
  <c r="DL468" i="1"/>
  <c r="DL469" i="1"/>
  <c r="DL470" i="1"/>
  <c r="DL471" i="1"/>
  <c r="DL472" i="1"/>
  <c r="DL473" i="1"/>
  <c r="DL474" i="1"/>
  <c r="DL475" i="1"/>
  <c r="DL476" i="1"/>
  <c r="DL477" i="1"/>
  <c r="DL478" i="1"/>
  <c r="DL479" i="1"/>
  <c r="DL480" i="1"/>
  <c r="DL481" i="1"/>
  <c r="DL482" i="1"/>
  <c r="DL483" i="1"/>
  <c r="DL484" i="1"/>
  <c r="DL485" i="1"/>
  <c r="DL486" i="1"/>
  <c r="DL487" i="1"/>
  <c r="DL488" i="1"/>
  <c r="DL489" i="1"/>
  <c r="DL490" i="1"/>
  <c r="DL491" i="1"/>
  <c r="DL492" i="1"/>
  <c r="DL493" i="1"/>
  <c r="DL494" i="1"/>
  <c r="DL495" i="1"/>
  <c r="DL496" i="1"/>
  <c r="DL497" i="1"/>
  <c r="DL498" i="1"/>
  <c r="DL499" i="1"/>
  <c r="DL500" i="1"/>
  <c r="DL501" i="1"/>
  <c r="DL502" i="1"/>
  <c r="DL503" i="1"/>
  <c r="DL504" i="1"/>
  <c r="DL505" i="1"/>
  <c r="DL506" i="1"/>
  <c r="DL507" i="1"/>
  <c r="DL508" i="1"/>
  <c r="DL509" i="1"/>
  <c r="DL510" i="1"/>
  <c r="DL511" i="1"/>
  <c r="DL512" i="1"/>
  <c r="DL513" i="1"/>
  <c r="DL514" i="1"/>
  <c r="DL515" i="1"/>
  <c r="DL516" i="1"/>
  <c r="DL517" i="1"/>
  <c r="DL518" i="1"/>
  <c r="DL519" i="1"/>
  <c r="DL520" i="1"/>
  <c r="DL521" i="1"/>
  <c r="DL522" i="1"/>
  <c r="DL523" i="1"/>
  <c r="DL524" i="1"/>
  <c r="DL525" i="1"/>
  <c r="DL526" i="1"/>
  <c r="DL527" i="1"/>
  <c r="DL528" i="1"/>
  <c r="DL529" i="1"/>
  <c r="DL530" i="1"/>
  <c r="DL531" i="1"/>
  <c r="DL532" i="1"/>
  <c r="DL533" i="1"/>
  <c r="DL534" i="1"/>
  <c r="DL535" i="1"/>
  <c r="DL536" i="1"/>
  <c r="DL537" i="1"/>
  <c r="DL538" i="1"/>
  <c r="DL539" i="1"/>
  <c r="DL540" i="1"/>
  <c r="DL541" i="1"/>
  <c r="DL542" i="1"/>
  <c r="DL543" i="1"/>
  <c r="DL544" i="1"/>
  <c r="DL545" i="1"/>
  <c r="DL546" i="1"/>
  <c r="DL547" i="1"/>
  <c r="DL548" i="1"/>
  <c r="DL549" i="1"/>
  <c r="DL550" i="1"/>
  <c r="DL551" i="1"/>
  <c r="DL552" i="1"/>
  <c r="DL553" i="1"/>
  <c r="DL554" i="1"/>
  <c r="DL555" i="1"/>
  <c r="DL556" i="1"/>
  <c r="DL557" i="1"/>
  <c r="DL558" i="1"/>
  <c r="DL559" i="1"/>
  <c r="DL560" i="1"/>
  <c r="DL561" i="1"/>
  <c r="DL562" i="1"/>
  <c r="DL563" i="1"/>
  <c r="DL564" i="1"/>
  <c r="DL565" i="1"/>
  <c r="DL566" i="1"/>
  <c r="DL567" i="1"/>
  <c r="DL568" i="1"/>
  <c r="DL569" i="1"/>
  <c r="DL570" i="1"/>
  <c r="DL571" i="1"/>
  <c r="DL572" i="1"/>
  <c r="DL573" i="1"/>
  <c r="DL574" i="1"/>
  <c r="DL575" i="1"/>
  <c r="DL576" i="1"/>
  <c r="DL577" i="1"/>
  <c r="DL578" i="1"/>
  <c r="DL579" i="1"/>
  <c r="DL580" i="1"/>
  <c r="DL581" i="1"/>
  <c r="DL582" i="1"/>
  <c r="DL583" i="1"/>
  <c r="DL584" i="1"/>
  <c r="DL585" i="1"/>
  <c r="DL586" i="1"/>
  <c r="DL587" i="1"/>
  <c r="DL588" i="1"/>
  <c r="DL589" i="1"/>
  <c r="DL590" i="1"/>
  <c r="DL591" i="1"/>
  <c r="DL592" i="1"/>
  <c r="DL593" i="1"/>
  <c r="DL594" i="1"/>
  <c r="DL595" i="1"/>
  <c r="DL596" i="1"/>
  <c r="DL597" i="1"/>
  <c r="DL598" i="1"/>
  <c r="DL599" i="1"/>
  <c r="DL600" i="1"/>
  <c r="DL601" i="1"/>
  <c r="DL602" i="1"/>
  <c r="DL603" i="1"/>
  <c r="DL604" i="1"/>
  <c r="DL605" i="1"/>
  <c r="DL606" i="1"/>
  <c r="DL607" i="1"/>
  <c r="DL608" i="1"/>
  <c r="DL609" i="1"/>
  <c r="DL610" i="1"/>
  <c r="DL611" i="1"/>
  <c r="DL612" i="1"/>
  <c r="DL613" i="1"/>
  <c r="DL614" i="1"/>
  <c r="DL615" i="1"/>
  <c r="DL616" i="1"/>
  <c r="DL617" i="1"/>
  <c r="DL618" i="1"/>
  <c r="DL619" i="1"/>
  <c r="DL620" i="1"/>
  <c r="DL621" i="1"/>
  <c r="DL622" i="1"/>
  <c r="DL623" i="1"/>
  <c r="DL624" i="1"/>
  <c r="DL625" i="1"/>
  <c r="DL626" i="1"/>
  <c r="DL627" i="1"/>
  <c r="DL628" i="1"/>
  <c r="DL629" i="1"/>
  <c r="DL630" i="1"/>
  <c r="DL631" i="1"/>
  <c r="DL632" i="1"/>
  <c r="DL633" i="1"/>
  <c r="DL634" i="1"/>
  <c r="DL635" i="1"/>
  <c r="DL636" i="1"/>
  <c r="DL637" i="1"/>
  <c r="DL638" i="1"/>
  <c r="DL639" i="1"/>
  <c r="DL640" i="1"/>
  <c r="DL641" i="1"/>
  <c r="DL642" i="1"/>
  <c r="DL643" i="1"/>
  <c r="DL644" i="1"/>
  <c r="DL645" i="1"/>
  <c r="DL646" i="1"/>
  <c r="DL647" i="1"/>
  <c r="DL648" i="1"/>
  <c r="DL649" i="1"/>
  <c r="DL650" i="1"/>
  <c r="DL651" i="1"/>
  <c r="DL652" i="1"/>
  <c r="DL653" i="1"/>
  <c r="DL654" i="1"/>
  <c r="DL655" i="1"/>
  <c r="DL656" i="1"/>
  <c r="DL657" i="1"/>
  <c r="DL658" i="1"/>
  <c r="DL659" i="1"/>
  <c r="DL660" i="1"/>
  <c r="DL661" i="1"/>
  <c r="DL662" i="1"/>
  <c r="DL663" i="1"/>
  <c r="DL664" i="1"/>
  <c r="DL665" i="1"/>
  <c r="DL666" i="1"/>
  <c r="DL667" i="1"/>
  <c r="DL668" i="1"/>
  <c r="DL669" i="1"/>
  <c r="DL670" i="1"/>
  <c r="DL671" i="1"/>
  <c r="DL672" i="1"/>
  <c r="DL673" i="1"/>
  <c r="DL674" i="1"/>
  <c r="DL675" i="1"/>
  <c r="DL676" i="1"/>
  <c r="DL677" i="1"/>
  <c r="DL678" i="1"/>
  <c r="DL679" i="1"/>
  <c r="DL680" i="1"/>
  <c r="DL681" i="1"/>
  <c r="DL682" i="1"/>
  <c r="DL683" i="1"/>
  <c r="DL684" i="1"/>
  <c r="DL685" i="1"/>
  <c r="DL686" i="1"/>
  <c r="DL687" i="1"/>
  <c r="DL688" i="1"/>
  <c r="DL689" i="1"/>
  <c r="DL690" i="1"/>
  <c r="DL691" i="1"/>
  <c r="DL692" i="1"/>
  <c r="DL693" i="1"/>
  <c r="DL694" i="1"/>
  <c r="DL695" i="1"/>
  <c r="DL696" i="1"/>
  <c r="DL697" i="1"/>
  <c r="DL698" i="1"/>
  <c r="DL699" i="1"/>
  <c r="DL700" i="1"/>
  <c r="DL701" i="1"/>
  <c r="DL702" i="1"/>
  <c r="DL703" i="1"/>
  <c r="DL704" i="1"/>
  <c r="DL705" i="1"/>
  <c r="DL706" i="1"/>
  <c r="DL707" i="1"/>
  <c r="DL708" i="1"/>
  <c r="DL709" i="1"/>
  <c r="DL710" i="1"/>
  <c r="DL711" i="1"/>
  <c r="DL712" i="1"/>
  <c r="DL713" i="1"/>
  <c r="DL714" i="1"/>
  <c r="DL715" i="1"/>
  <c r="DL716" i="1"/>
  <c r="DL717" i="1"/>
  <c r="DL718" i="1"/>
  <c r="DL719" i="1"/>
  <c r="DL720" i="1"/>
  <c r="DL721" i="1"/>
  <c r="DL722" i="1"/>
  <c r="DL723" i="1"/>
  <c r="DL724" i="1"/>
  <c r="DL725" i="1"/>
  <c r="DL726" i="1"/>
  <c r="DL727" i="1"/>
  <c r="DL728" i="1"/>
  <c r="DL729" i="1"/>
  <c r="DL730" i="1"/>
  <c r="DL731" i="1"/>
  <c r="DL732" i="1"/>
  <c r="DL733" i="1"/>
  <c r="DL734" i="1"/>
  <c r="DL735" i="1"/>
  <c r="DL736" i="1"/>
  <c r="DL737" i="1"/>
  <c r="DL738" i="1"/>
  <c r="DL739" i="1"/>
  <c r="DL740" i="1"/>
  <c r="DL741" i="1"/>
  <c r="DL742" i="1"/>
  <c r="DL743" i="1"/>
  <c r="DL744" i="1"/>
  <c r="DL745" i="1"/>
  <c r="DL746" i="1"/>
  <c r="DL747" i="1"/>
  <c r="DL748" i="1"/>
  <c r="DL749" i="1"/>
  <c r="DL750" i="1"/>
  <c r="DL751" i="1"/>
  <c r="DL752" i="1"/>
  <c r="DL753" i="1"/>
  <c r="DL754" i="1"/>
  <c r="DL755" i="1"/>
  <c r="DL756" i="1"/>
  <c r="DL757" i="1"/>
  <c r="DL758" i="1"/>
  <c r="DL759" i="1"/>
  <c r="DL760" i="1"/>
  <c r="DL761" i="1"/>
  <c r="DL762" i="1"/>
  <c r="DL763" i="1"/>
  <c r="DL764" i="1"/>
  <c r="DL765" i="1"/>
  <c r="DL766" i="1"/>
  <c r="DL767" i="1"/>
  <c r="DL768" i="1"/>
  <c r="DL769" i="1"/>
  <c r="DL770" i="1"/>
  <c r="DL771" i="1"/>
  <c r="DL772" i="1"/>
  <c r="DL773" i="1"/>
  <c r="DL774" i="1"/>
  <c r="DL775" i="1"/>
  <c r="DL776" i="1"/>
  <c r="DL777" i="1"/>
  <c r="DL778" i="1"/>
  <c r="DL779" i="1"/>
  <c r="DL780" i="1"/>
  <c r="DL781" i="1"/>
  <c r="DL782" i="1"/>
  <c r="DL783" i="1"/>
  <c r="DL784" i="1"/>
  <c r="DL785" i="1"/>
  <c r="DL786" i="1"/>
  <c r="DL787" i="1"/>
  <c r="DL788" i="1"/>
  <c r="DL789" i="1"/>
  <c r="DL790" i="1"/>
  <c r="DL791" i="1"/>
  <c r="DL792" i="1"/>
  <c r="DL793" i="1"/>
  <c r="DL794" i="1"/>
  <c r="DL795" i="1"/>
  <c r="DL796" i="1"/>
  <c r="DL797" i="1"/>
  <c r="DL798" i="1"/>
  <c r="DL799" i="1"/>
  <c r="DL800" i="1"/>
  <c r="DL801" i="1"/>
  <c r="DL802" i="1"/>
  <c r="DL803" i="1"/>
  <c r="DL804" i="1"/>
  <c r="DL805" i="1"/>
  <c r="DL806" i="1"/>
  <c r="DL807" i="1"/>
  <c r="DL808" i="1"/>
  <c r="DL809" i="1"/>
  <c r="DL810" i="1"/>
  <c r="DL811" i="1"/>
  <c r="DL812" i="1"/>
  <c r="DL813" i="1"/>
  <c r="DL814" i="1"/>
  <c r="DL815" i="1"/>
  <c r="DL816" i="1"/>
  <c r="DL817" i="1"/>
  <c r="DL818" i="1"/>
  <c r="DL819" i="1"/>
  <c r="DL820" i="1"/>
  <c r="DL821" i="1"/>
  <c r="DL822" i="1"/>
  <c r="DL823" i="1"/>
  <c r="DL824" i="1"/>
  <c r="DL825" i="1"/>
  <c r="DL826" i="1"/>
  <c r="DL827" i="1"/>
  <c r="DL828" i="1"/>
  <c r="DL829" i="1"/>
  <c r="DL830" i="1"/>
  <c r="DL831" i="1"/>
  <c r="DL832" i="1"/>
  <c r="DL833" i="1"/>
  <c r="DL834" i="1"/>
  <c r="DL835" i="1"/>
  <c r="DL836" i="1"/>
  <c r="DL837" i="1"/>
  <c r="DL838" i="1"/>
  <c r="DL839" i="1"/>
  <c r="DL840" i="1"/>
  <c r="DL841" i="1"/>
  <c r="DL842" i="1"/>
  <c r="DL843" i="1"/>
  <c r="DL844" i="1"/>
  <c r="DL845" i="1"/>
  <c r="DL846" i="1"/>
  <c r="DL847" i="1"/>
  <c r="DL848" i="1"/>
  <c r="DL849" i="1"/>
  <c r="DL850" i="1"/>
  <c r="DL851" i="1"/>
  <c r="DL852" i="1"/>
  <c r="DL853" i="1"/>
  <c r="DL854" i="1"/>
  <c r="DL855" i="1"/>
  <c r="DL856" i="1"/>
  <c r="DL857" i="1"/>
  <c r="DL858" i="1"/>
  <c r="DL859" i="1"/>
  <c r="DL860" i="1"/>
  <c r="DL861" i="1"/>
  <c r="DL862" i="1"/>
  <c r="DL863" i="1"/>
  <c r="DL864" i="1"/>
  <c r="DL865" i="1"/>
  <c r="DL866" i="1"/>
  <c r="DL867" i="1"/>
  <c r="DL868" i="1"/>
  <c r="DL869" i="1"/>
  <c r="DL870" i="1"/>
  <c r="DL871" i="1"/>
  <c r="DL872" i="1"/>
  <c r="DL873" i="1"/>
  <c r="DL874" i="1"/>
  <c r="DL875" i="1"/>
  <c r="DL876" i="1"/>
  <c r="DL877" i="1"/>
  <c r="DL878" i="1"/>
  <c r="DL879" i="1"/>
  <c r="DL880" i="1"/>
  <c r="DL881" i="1"/>
  <c r="DL882" i="1"/>
  <c r="DL883" i="1"/>
  <c r="DL884" i="1"/>
  <c r="DL885" i="1"/>
  <c r="DL886" i="1"/>
  <c r="DL887" i="1"/>
  <c r="DL888" i="1"/>
  <c r="DL889" i="1"/>
  <c r="DL890" i="1"/>
  <c r="DL891" i="1"/>
  <c r="DL892" i="1"/>
  <c r="DL893" i="1"/>
  <c r="DL894" i="1"/>
  <c r="DL895" i="1"/>
  <c r="DL896" i="1"/>
  <c r="DL897" i="1"/>
  <c r="DL898" i="1"/>
  <c r="DL899" i="1"/>
  <c r="DL900" i="1"/>
  <c r="DL901" i="1"/>
  <c r="DL902" i="1"/>
  <c r="DL903" i="1"/>
  <c r="DL904" i="1"/>
  <c r="DL905" i="1"/>
  <c r="DL906" i="1"/>
  <c r="DL907" i="1"/>
  <c r="DL908" i="1"/>
  <c r="DL909" i="1"/>
  <c r="DL910" i="1"/>
  <c r="DL911" i="1"/>
  <c r="DL912" i="1"/>
  <c r="DL913" i="1"/>
  <c r="DL914" i="1"/>
  <c r="DL915" i="1"/>
  <c r="DL916" i="1"/>
  <c r="DL917" i="1"/>
  <c r="DL918" i="1"/>
  <c r="DL919" i="1"/>
  <c r="DL920" i="1"/>
  <c r="DL921" i="1"/>
  <c r="DL922" i="1"/>
  <c r="DL923" i="1"/>
  <c r="DL924" i="1"/>
  <c r="DL925" i="1"/>
  <c r="DL926" i="1"/>
  <c r="DL927" i="1"/>
  <c r="DL928" i="1"/>
  <c r="DL929" i="1"/>
  <c r="DL930" i="1"/>
  <c r="DL931" i="1"/>
  <c r="DL932" i="1"/>
  <c r="DL933" i="1"/>
  <c r="DL934" i="1"/>
  <c r="DL935" i="1"/>
  <c r="DL936" i="1"/>
  <c r="DL937" i="1"/>
  <c r="DL938" i="1"/>
  <c r="DL939" i="1"/>
  <c r="DL940" i="1"/>
  <c r="DL941" i="1"/>
  <c r="DL942" i="1"/>
  <c r="DL943" i="1"/>
  <c r="DL944" i="1"/>
  <c r="DL945" i="1"/>
  <c r="DL946" i="1"/>
  <c r="DL947" i="1"/>
  <c r="DL948" i="1"/>
  <c r="DL949" i="1"/>
  <c r="DL950" i="1"/>
  <c r="DL951" i="1"/>
  <c r="DL952" i="1"/>
  <c r="DL953" i="1"/>
  <c r="DL954" i="1"/>
  <c r="DL955" i="1"/>
  <c r="DL956" i="1"/>
  <c r="DL957" i="1"/>
  <c r="DL958" i="1"/>
  <c r="DL959" i="1"/>
  <c r="DL960" i="1"/>
  <c r="DL961" i="1"/>
  <c r="DL962" i="1"/>
  <c r="DL963" i="1"/>
  <c r="DL964" i="1"/>
  <c r="DL965" i="1"/>
  <c r="DL966" i="1"/>
  <c r="DL967" i="1"/>
  <c r="DL968" i="1"/>
  <c r="DL969" i="1"/>
  <c r="DL970" i="1"/>
  <c r="DL971" i="1"/>
  <c r="DL972" i="1"/>
  <c r="DL973" i="1"/>
  <c r="DL974" i="1"/>
  <c r="DL975" i="1"/>
  <c r="DL976" i="1"/>
  <c r="DL977" i="1"/>
  <c r="DL978" i="1"/>
  <c r="DL979" i="1"/>
  <c r="DL980" i="1"/>
  <c r="DL981" i="1"/>
  <c r="DL982" i="1"/>
  <c r="DL983" i="1"/>
  <c r="DL984" i="1"/>
  <c r="DL985" i="1"/>
  <c r="DL986" i="1"/>
  <c r="DL987" i="1"/>
  <c r="DL988" i="1"/>
  <c r="DL989" i="1"/>
  <c r="DK5" i="1"/>
  <c r="DK6" i="1"/>
  <c r="DK7" i="1"/>
  <c r="DK9" i="1"/>
  <c r="DK10" i="1"/>
  <c r="DK11" i="1"/>
  <c r="DK13" i="1"/>
  <c r="DK14" i="1"/>
  <c r="DK15" i="1"/>
  <c r="DK17" i="1"/>
  <c r="DK18" i="1"/>
  <c r="DK21" i="1"/>
  <c r="DK23" i="1"/>
  <c r="DK25" i="1"/>
  <c r="DK27" i="1"/>
  <c r="DK29" i="1"/>
  <c r="DK30" i="1"/>
  <c r="DK31" i="1"/>
  <c r="DK33" i="1"/>
  <c r="DK35" i="1"/>
  <c r="DK37" i="1"/>
  <c r="DK38" i="1"/>
  <c r="DK39" i="1"/>
  <c r="DK41" i="1"/>
  <c r="DK42" i="1"/>
  <c r="DK43" i="1"/>
  <c r="DK45" i="1"/>
  <c r="DK49" i="1"/>
  <c r="DK51" i="1"/>
  <c r="DK53" i="1"/>
  <c r="DK54" i="1"/>
  <c r="DK57" i="1"/>
  <c r="DK58" i="1"/>
  <c r="DK59" i="1"/>
  <c r="DK61" i="1"/>
  <c r="DK62" i="1"/>
  <c r="DK63" i="1"/>
  <c r="DK65" i="1"/>
  <c r="DK67" i="1"/>
  <c r="DK69" i="1"/>
  <c r="DK71" i="1"/>
  <c r="DK73" i="1"/>
  <c r="DK75" i="1"/>
  <c r="DK77" i="1"/>
  <c r="DK78" i="1"/>
  <c r="DK79" i="1"/>
  <c r="DK81" i="1"/>
  <c r="DK82" i="1"/>
  <c r="DK83" i="1"/>
  <c r="DK85" i="1"/>
  <c r="DK86" i="1"/>
  <c r="DK87" i="1"/>
  <c r="DK89" i="1"/>
  <c r="DK90" i="1"/>
  <c r="DK91" i="1"/>
  <c r="DK93" i="1"/>
  <c r="DK94" i="1"/>
  <c r="DK95" i="1"/>
  <c r="DK97" i="1"/>
  <c r="DK99" i="1"/>
  <c r="DK101" i="1"/>
  <c r="DK102" i="1"/>
  <c r="DK103" i="1"/>
  <c r="DK105" i="1"/>
  <c r="DK106" i="1"/>
  <c r="DK107" i="1"/>
  <c r="DK109" i="1"/>
  <c r="DK110" i="1"/>
  <c r="DK111" i="1"/>
  <c r="DK113" i="1"/>
  <c r="DK114" i="1"/>
  <c r="DK115" i="1"/>
  <c r="DK119" i="1"/>
  <c r="DK121" i="1"/>
  <c r="DK122" i="1"/>
  <c r="DK123" i="1"/>
  <c r="DK125" i="1"/>
  <c r="DK127" i="1"/>
  <c r="DK129" i="1"/>
  <c r="DK131" i="1"/>
  <c r="DK133" i="1"/>
  <c r="DK134" i="1"/>
  <c r="DK135" i="1"/>
  <c r="DK137" i="1"/>
  <c r="DK139" i="1"/>
  <c r="DK141" i="1"/>
  <c r="DK142" i="1"/>
  <c r="DK143" i="1"/>
  <c r="DK145" i="1"/>
  <c r="DK146" i="1"/>
  <c r="DK147" i="1"/>
  <c r="DK149" i="1"/>
  <c r="DK150" i="1"/>
  <c r="DK151" i="1"/>
  <c r="DK153" i="1"/>
  <c r="DK154" i="1"/>
  <c r="DK155" i="1"/>
  <c r="DK157" i="1"/>
  <c r="DK158" i="1"/>
  <c r="DK159" i="1"/>
  <c r="DK161" i="1"/>
  <c r="DK162" i="1"/>
  <c r="DK163" i="1"/>
  <c r="DK165" i="1"/>
  <c r="DK166" i="1"/>
  <c r="DK169" i="1"/>
  <c r="DK170" i="1"/>
  <c r="DK171" i="1"/>
  <c r="DK173" i="1"/>
  <c r="DK175" i="1"/>
  <c r="DK177" i="1"/>
  <c r="DK179" i="1"/>
  <c r="DK181" i="1"/>
  <c r="DK183" i="1"/>
  <c r="DK185" i="1"/>
  <c r="DK187" i="1"/>
  <c r="DK189" i="1"/>
  <c r="DK190" i="1"/>
  <c r="DK191" i="1"/>
  <c r="DK193" i="1"/>
  <c r="DK194" i="1"/>
  <c r="DK195" i="1"/>
  <c r="DK197" i="1"/>
  <c r="DK198" i="1"/>
  <c r="DK199" i="1"/>
  <c r="DK201" i="1"/>
  <c r="DK202" i="1"/>
  <c r="DK203" i="1"/>
  <c r="DK205" i="1"/>
  <c r="DK206" i="1"/>
  <c r="DK207" i="1"/>
  <c r="DK211" i="1"/>
  <c r="DK213" i="1"/>
  <c r="DK214" i="1"/>
  <c r="DK220" i="1"/>
  <c r="DK221" i="1"/>
  <c r="DK222" i="1"/>
  <c r="DK224" i="1"/>
  <c r="DK225" i="1"/>
  <c r="DK230" i="1"/>
  <c r="DK232" i="1"/>
  <c r="DK233" i="1"/>
  <c r="DK237" i="1"/>
  <c r="DK238" i="1"/>
  <c r="DK240" i="1"/>
  <c r="DK241" i="1"/>
  <c r="DK242" i="1"/>
  <c r="DK244" i="1"/>
  <c r="DK245" i="1"/>
  <c r="DK246" i="1"/>
  <c r="DK248" i="1"/>
  <c r="DK249" i="1"/>
  <c r="DK250" i="1"/>
  <c r="DK252" i="1"/>
  <c r="DK253" i="1"/>
  <c r="DK254" i="1"/>
  <c r="DK256" i="1"/>
  <c r="DK257" i="1"/>
  <c r="DK258" i="1"/>
  <c r="DK260" i="1"/>
  <c r="DK261" i="1"/>
  <c r="DK262" i="1"/>
  <c r="DK264" i="1"/>
  <c r="DK265" i="1"/>
  <c r="DK266" i="1"/>
  <c r="DK268" i="1"/>
  <c r="DK269" i="1"/>
  <c r="DK270" i="1"/>
  <c r="DK272" i="1"/>
  <c r="DK273" i="1"/>
  <c r="DK274" i="1"/>
  <c r="DK276" i="1"/>
  <c r="DK277" i="1"/>
  <c r="DK278" i="1"/>
  <c r="DK280" i="1"/>
  <c r="DK281" i="1"/>
  <c r="DK282" i="1"/>
  <c r="DK284" i="1"/>
  <c r="DK285" i="1"/>
  <c r="DK286" i="1"/>
  <c r="DK288" i="1"/>
  <c r="DK289" i="1"/>
  <c r="DK290" i="1"/>
  <c r="DK292" i="1"/>
  <c r="DK293" i="1"/>
  <c r="DK294" i="1"/>
  <c r="DK296" i="1"/>
  <c r="DK297" i="1"/>
  <c r="DK298" i="1"/>
  <c r="DK300" i="1"/>
  <c r="DK301" i="1"/>
  <c r="DK302" i="1"/>
  <c r="DK304" i="1"/>
  <c r="DK305" i="1"/>
  <c r="DK306" i="1"/>
  <c r="DK308" i="1"/>
  <c r="DK309" i="1"/>
  <c r="DK310" i="1"/>
  <c r="DK312" i="1"/>
  <c r="DK313" i="1"/>
  <c r="DK314" i="1"/>
  <c r="DK316" i="1"/>
  <c r="DK317" i="1"/>
  <c r="DK318" i="1"/>
  <c r="DK320" i="1"/>
  <c r="DK321" i="1"/>
  <c r="DK322" i="1"/>
  <c r="DK324" i="1"/>
  <c r="DK325" i="1"/>
  <c r="DK326" i="1"/>
  <c r="DK328" i="1"/>
  <c r="DK329" i="1"/>
  <c r="DK330" i="1"/>
  <c r="DK332" i="1"/>
  <c r="DK333" i="1"/>
  <c r="DK334" i="1"/>
  <c r="DK336" i="1"/>
  <c r="DK337" i="1"/>
  <c r="DK338" i="1"/>
  <c r="DK340" i="1"/>
  <c r="DK341" i="1"/>
  <c r="DK342" i="1"/>
  <c r="DK343" i="1"/>
  <c r="DK344" i="1"/>
  <c r="DK345" i="1"/>
  <c r="DK346" i="1"/>
  <c r="DK347" i="1"/>
  <c r="DK348" i="1"/>
  <c r="DK349" i="1"/>
  <c r="DK350" i="1"/>
  <c r="DK351" i="1"/>
  <c r="DK352" i="1"/>
  <c r="DK353" i="1"/>
  <c r="DK354" i="1"/>
  <c r="DK355" i="1"/>
  <c r="DK356" i="1"/>
  <c r="DK357" i="1"/>
  <c r="DK358" i="1"/>
  <c r="DK359" i="1"/>
  <c r="DK360" i="1"/>
  <c r="DK361" i="1"/>
  <c r="DK362" i="1"/>
  <c r="DK363" i="1"/>
  <c r="DK364" i="1"/>
  <c r="DK365" i="1"/>
  <c r="DK366" i="1"/>
  <c r="DK367" i="1"/>
  <c r="DK368" i="1"/>
  <c r="DK369" i="1"/>
  <c r="DK370" i="1"/>
  <c r="DK371" i="1"/>
  <c r="DK372" i="1"/>
  <c r="DK373" i="1"/>
  <c r="DK374" i="1"/>
  <c r="DK375" i="1"/>
  <c r="DK376" i="1"/>
  <c r="DK377" i="1"/>
  <c r="DK378" i="1"/>
  <c r="DK379" i="1"/>
  <c r="DK380" i="1"/>
  <c r="DK381" i="1"/>
  <c r="DK382" i="1"/>
  <c r="DK383" i="1"/>
  <c r="DK384" i="1"/>
  <c r="DK385" i="1"/>
  <c r="DK386" i="1"/>
  <c r="DK387" i="1"/>
  <c r="DK388" i="1"/>
  <c r="DK389" i="1"/>
  <c r="DK390" i="1"/>
  <c r="DK391" i="1"/>
  <c r="DK392" i="1"/>
  <c r="DK393" i="1"/>
  <c r="DK394" i="1"/>
  <c r="DK395" i="1"/>
  <c r="DK396" i="1"/>
  <c r="DK397" i="1"/>
  <c r="DK398" i="1"/>
  <c r="DK399" i="1"/>
  <c r="DK400" i="1"/>
  <c r="DK401" i="1"/>
  <c r="DK402" i="1"/>
  <c r="DK403" i="1"/>
  <c r="DK404" i="1"/>
  <c r="DK405" i="1"/>
  <c r="DK406" i="1"/>
  <c r="DK407" i="1"/>
  <c r="DK408" i="1"/>
  <c r="DK409" i="1"/>
  <c r="DK410" i="1"/>
  <c r="DK411" i="1"/>
  <c r="DK412" i="1"/>
  <c r="DK413" i="1"/>
  <c r="DK414" i="1"/>
  <c r="DK415" i="1"/>
  <c r="DK416" i="1"/>
  <c r="DK417" i="1"/>
  <c r="DK418" i="1"/>
  <c r="DK419" i="1"/>
  <c r="DK420" i="1"/>
  <c r="DK421" i="1"/>
  <c r="DK422" i="1"/>
  <c r="DK423" i="1"/>
  <c r="DK424" i="1"/>
  <c r="DK425" i="1"/>
  <c r="DK426" i="1"/>
  <c r="DK427" i="1"/>
  <c r="DK428" i="1"/>
  <c r="DK429" i="1"/>
  <c r="DK430" i="1"/>
  <c r="DK431" i="1"/>
  <c r="DK432" i="1"/>
  <c r="DK433" i="1"/>
  <c r="DK434" i="1"/>
  <c r="DK435" i="1"/>
  <c r="DK436" i="1"/>
  <c r="DK437" i="1"/>
  <c r="DK438" i="1"/>
  <c r="DK439" i="1"/>
  <c r="DK440" i="1"/>
  <c r="DK441" i="1"/>
  <c r="DK442" i="1"/>
  <c r="DK443" i="1"/>
  <c r="DK444" i="1"/>
  <c r="DK445" i="1"/>
  <c r="DK446" i="1"/>
  <c r="DK447" i="1"/>
  <c r="DK448" i="1"/>
  <c r="DK449" i="1"/>
  <c r="DK450" i="1"/>
  <c r="DK451" i="1"/>
  <c r="DK452" i="1"/>
  <c r="DK453" i="1"/>
  <c r="DK454" i="1"/>
  <c r="DK455" i="1"/>
  <c r="DK456" i="1"/>
  <c r="DK457" i="1"/>
  <c r="DK458" i="1"/>
  <c r="DK459" i="1"/>
  <c r="DK460" i="1"/>
  <c r="DK461" i="1"/>
  <c r="DK462" i="1"/>
  <c r="DK463" i="1"/>
  <c r="DK464" i="1"/>
  <c r="DK465" i="1"/>
  <c r="DK466" i="1"/>
  <c r="DK467" i="1"/>
  <c r="DK468" i="1"/>
  <c r="DK469" i="1"/>
  <c r="DK470" i="1"/>
  <c r="DK471" i="1"/>
  <c r="DK472" i="1"/>
  <c r="DK473" i="1"/>
  <c r="DK474" i="1"/>
  <c r="DK475" i="1"/>
  <c r="DK476" i="1"/>
  <c r="DK477" i="1"/>
  <c r="DK478" i="1"/>
  <c r="DK479" i="1"/>
  <c r="DK480" i="1"/>
  <c r="DK481" i="1"/>
  <c r="DK482" i="1"/>
  <c r="DK483" i="1"/>
  <c r="DK484" i="1"/>
  <c r="DK485" i="1"/>
  <c r="DK486" i="1"/>
  <c r="DK487" i="1"/>
  <c r="DK488" i="1"/>
  <c r="DK489" i="1"/>
  <c r="DK490" i="1"/>
  <c r="DK491" i="1"/>
  <c r="DK492" i="1"/>
  <c r="DK493" i="1"/>
  <c r="DK494" i="1"/>
  <c r="DK495" i="1"/>
  <c r="DK496" i="1"/>
  <c r="DK497" i="1"/>
  <c r="DK498" i="1"/>
  <c r="DK499" i="1"/>
  <c r="DK500" i="1"/>
  <c r="DK501" i="1"/>
  <c r="DK502" i="1"/>
  <c r="DK503" i="1"/>
  <c r="DK504" i="1"/>
  <c r="DK505" i="1"/>
  <c r="DK506" i="1"/>
  <c r="DK507" i="1"/>
  <c r="DK508" i="1"/>
  <c r="DK509" i="1"/>
  <c r="DK510" i="1"/>
  <c r="DK511" i="1"/>
  <c r="DK512" i="1"/>
  <c r="DK513" i="1"/>
  <c r="DK514" i="1"/>
  <c r="DK515" i="1"/>
  <c r="DK516" i="1"/>
  <c r="DK517" i="1"/>
  <c r="DK518" i="1"/>
  <c r="DK519" i="1"/>
  <c r="DK520" i="1"/>
  <c r="DK521" i="1"/>
  <c r="DK522" i="1"/>
  <c r="DK523" i="1"/>
  <c r="DK524" i="1"/>
  <c r="DK525" i="1"/>
  <c r="DK526" i="1"/>
  <c r="DK527" i="1"/>
  <c r="DK528" i="1"/>
  <c r="DK529" i="1"/>
  <c r="DK530" i="1"/>
  <c r="DK531" i="1"/>
  <c r="DK532" i="1"/>
  <c r="DK533" i="1"/>
  <c r="DK534" i="1"/>
  <c r="DK535" i="1"/>
  <c r="DK536" i="1"/>
  <c r="DK537" i="1"/>
  <c r="DK538" i="1"/>
  <c r="DK539" i="1"/>
  <c r="DK540" i="1"/>
  <c r="DK541" i="1"/>
  <c r="DK542" i="1"/>
  <c r="DK543" i="1"/>
  <c r="DK544" i="1"/>
  <c r="DK545" i="1"/>
  <c r="DK546" i="1"/>
  <c r="DK547" i="1"/>
  <c r="DK548" i="1"/>
  <c r="DK549" i="1"/>
  <c r="DK550" i="1"/>
  <c r="DK551" i="1"/>
  <c r="DK552" i="1"/>
  <c r="DK553" i="1"/>
  <c r="DK554" i="1"/>
  <c r="DK555" i="1"/>
  <c r="DK556" i="1"/>
  <c r="DK557" i="1"/>
  <c r="DK558" i="1"/>
  <c r="DK559" i="1"/>
  <c r="DK560" i="1"/>
  <c r="DK561" i="1"/>
  <c r="DK562" i="1"/>
  <c r="DK563" i="1"/>
  <c r="DK564" i="1"/>
  <c r="DK565" i="1"/>
  <c r="DK566" i="1"/>
  <c r="DK567" i="1"/>
  <c r="DK568" i="1"/>
  <c r="DK569" i="1"/>
  <c r="DK570" i="1"/>
  <c r="DK571" i="1"/>
  <c r="DK572" i="1"/>
  <c r="DK573" i="1"/>
  <c r="DK574" i="1"/>
  <c r="DK575" i="1"/>
  <c r="DK576" i="1"/>
  <c r="DK577" i="1"/>
  <c r="DK578" i="1"/>
  <c r="DK579" i="1"/>
  <c r="DK580" i="1"/>
  <c r="DK581" i="1"/>
  <c r="DK582" i="1"/>
  <c r="DK583" i="1"/>
  <c r="DK584" i="1"/>
  <c r="DK585" i="1"/>
  <c r="DK586" i="1"/>
  <c r="DK587" i="1"/>
  <c r="DK588" i="1"/>
  <c r="DK589" i="1"/>
  <c r="DK590" i="1"/>
  <c r="DK591" i="1"/>
  <c r="DK592" i="1"/>
  <c r="DK593" i="1"/>
  <c r="DK594" i="1"/>
  <c r="DK595" i="1"/>
  <c r="DK596" i="1"/>
  <c r="DK597" i="1"/>
  <c r="DK598" i="1"/>
  <c r="DK599" i="1"/>
  <c r="DK600" i="1"/>
  <c r="DK601" i="1"/>
  <c r="DK602" i="1"/>
  <c r="DK603" i="1"/>
  <c r="DK604" i="1"/>
  <c r="DK605" i="1"/>
  <c r="DK606" i="1"/>
  <c r="DK607" i="1"/>
  <c r="DK608" i="1"/>
  <c r="DK609" i="1"/>
  <c r="DK610" i="1"/>
  <c r="DK611" i="1"/>
  <c r="DK612" i="1"/>
  <c r="DK613" i="1"/>
  <c r="DK614" i="1"/>
  <c r="DK615" i="1"/>
  <c r="DK616" i="1"/>
  <c r="DK617" i="1"/>
  <c r="DK618" i="1"/>
  <c r="DK619" i="1"/>
  <c r="DK620" i="1"/>
  <c r="DK621" i="1"/>
  <c r="DK622" i="1"/>
  <c r="DK623" i="1"/>
  <c r="DK624" i="1"/>
  <c r="DK625" i="1"/>
  <c r="DK626" i="1"/>
  <c r="DK627" i="1"/>
  <c r="DK628" i="1"/>
  <c r="DK629" i="1"/>
  <c r="DK630" i="1"/>
  <c r="DK631" i="1"/>
  <c r="DK632" i="1"/>
  <c r="DK633" i="1"/>
  <c r="DK634" i="1"/>
  <c r="DK635" i="1"/>
  <c r="DK636" i="1"/>
  <c r="DK637" i="1"/>
  <c r="DK638" i="1"/>
  <c r="DK639" i="1"/>
  <c r="DK640" i="1"/>
  <c r="DK641" i="1"/>
  <c r="DK642" i="1"/>
  <c r="DK643" i="1"/>
  <c r="DK644" i="1"/>
  <c r="DK645" i="1"/>
  <c r="DK646" i="1"/>
  <c r="DK647" i="1"/>
  <c r="DK648" i="1"/>
  <c r="DK649" i="1"/>
  <c r="DK650" i="1"/>
  <c r="DK651" i="1"/>
  <c r="DK652" i="1"/>
  <c r="DK653" i="1"/>
  <c r="DK654" i="1"/>
  <c r="DK655" i="1"/>
  <c r="DK656" i="1"/>
  <c r="DK657" i="1"/>
  <c r="DK658" i="1"/>
  <c r="DK659" i="1"/>
  <c r="DK660" i="1"/>
  <c r="DK661" i="1"/>
  <c r="DK662" i="1"/>
  <c r="DK663" i="1"/>
  <c r="DK664" i="1"/>
  <c r="DK665" i="1"/>
  <c r="DK666" i="1"/>
  <c r="DK667" i="1"/>
  <c r="DK668" i="1"/>
  <c r="DK669" i="1"/>
  <c r="DK670" i="1"/>
  <c r="DK671" i="1"/>
  <c r="DK672" i="1"/>
  <c r="DK673" i="1"/>
  <c r="DK674" i="1"/>
  <c r="DK675" i="1"/>
  <c r="DK676" i="1"/>
  <c r="DK677" i="1"/>
  <c r="DK678" i="1"/>
  <c r="DK679" i="1"/>
  <c r="DK680" i="1"/>
  <c r="DK681" i="1"/>
  <c r="DK682" i="1"/>
  <c r="DK683" i="1"/>
  <c r="DK684" i="1"/>
  <c r="DK685" i="1"/>
  <c r="DK686" i="1"/>
  <c r="DK687" i="1"/>
  <c r="DK688" i="1"/>
  <c r="DK689" i="1"/>
  <c r="DK690" i="1"/>
  <c r="DK691" i="1"/>
  <c r="DK692" i="1"/>
  <c r="DK693" i="1"/>
  <c r="DK694" i="1"/>
  <c r="DK695" i="1"/>
  <c r="DK696" i="1"/>
  <c r="DK697" i="1"/>
  <c r="DK698" i="1"/>
  <c r="DK699" i="1"/>
  <c r="DK700" i="1"/>
  <c r="DK701" i="1"/>
  <c r="DK702" i="1"/>
  <c r="DK703" i="1"/>
  <c r="DK704" i="1"/>
  <c r="DK705" i="1"/>
  <c r="DK706" i="1"/>
  <c r="DK707" i="1"/>
  <c r="DK708" i="1"/>
  <c r="DK709" i="1"/>
  <c r="DK710" i="1"/>
  <c r="DK711" i="1"/>
  <c r="DK712" i="1"/>
  <c r="DK713" i="1"/>
  <c r="DK714" i="1"/>
  <c r="DK715" i="1"/>
  <c r="DK716" i="1"/>
  <c r="DK717" i="1"/>
  <c r="DK718" i="1"/>
  <c r="DK719" i="1"/>
  <c r="DK720" i="1"/>
  <c r="DK721" i="1"/>
  <c r="DK722" i="1"/>
  <c r="DK723" i="1"/>
  <c r="DK724" i="1"/>
  <c r="DK725" i="1"/>
  <c r="DK726" i="1"/>
  <c r="DK727" i="1"/>
  <c r="DK728" i="1"/>
  <c r="DK729" i="1"/>
  <c r="DK730" i="1"/>
  <c r="DK731" i="1"/>
  <c r="DK732" i="1"/>
  <c r="DK733" i="1"/>
  <c r="DK734" i="1"/>
  <c r="DK735" i="1"/>
  <c r="DK736" i="1"/>
  <c r="DK737" i="1"/>
  <c r="DK738" i="1"/>
  <c r="DK739" i="1"/>
  <c r="DK740" i="1"/>
  <c r="DK741" i="1"/>
  <c r="DK742" i="1"/>
  <c r="DK743" i="1"/>
  <c r="DK744" i="1"/>
  <c r="DK745" i="1"/>
  <c r="DK746" i="1"/>
  <c r="DK747" i="1"/>
  <c r="DK748" i="1"/>
  <c r="DK749" i="1"/>
  <c r="DK750" i="1"/>
  <c r="DK751" i="1"/>
  <c r="DK752" i="1"/>
  <c r="DK753" i="1"/>
  <c r="DK754" i="1"/>
  <c r="DK755" i="1"/>
  <c r="DK756" i="1"/>
  <c r="DK757" i="1"/>
  <c r="DK758" i="1"/>
  <c r="DK759" i="1"/>
  <c r="DK760" i="1"/>
  <c r="DK761" i="1"/>
  <c r="DK762" i="1"/>
  <c r="DK763" i="1"/>
  <c r="DK764" i="1"/>
  <c r="DK765" i="1"/>
  <c r="DK766" i="1"/>
  <c r="DK767" i="1"/>
  <c r="DK768" i="1"/>
  <c r="DK769" i="1"/>
  <c r="DK770" i="1"/>
  <c r="DK771" i="1"/>
  <c r="DK772" i="1"/>
  <c r="DK773" i="1"/>
  <c r="DK774" i="1"/>
  <c r="DK775" i="1"/>
  <c r="DK776" i="1"/>
  <c r="DK777" i="1"/>
  <c r="DK778" i="1"/>
  <c r="DK779" i="1"/>
  <c r="DK780" i="1"/>
  <c r="DK781" i="1"/>
  <c r="DK782" i="1"/>
  <c r="DK783" i="1"/>
  <c r="DK784" i="1"/>
  <c r="DK785" i="1"/>
  <c r="DK786" i="1"/>
  <c r="DK787" i="1"/>
  <c r="DK788" i="1"/>
  <c r="DK789" i="1"/>
  <c r="DK790" i="1"/>
  <c r="DK791" i="1"/>
  <c r="DK792" i="1"/>
  <c r="DK793" i="1"/>
  <c r="DK794" i="1"/>
  <c r="DK795" i="1"/>
  <c r="DK796" i="1"/>
  <c r="DK797" i="1"/>
  <c r="DK798" i="1"/>
  <c r="DK799" i="1"/>
  <c r="DK800" i="1"/>
  <c r="DK801" i="1"/>
  <c r="DK802" i="1"/>
  <c r="DK803" i="1"/>
  <c r="DK804" i="1"/>
  <c r="DK805" i="1"/>
  <c r="DK806" i="1"/>
  <c r="DK807" i="1"/>
  <c r="DK808" i="1"/>
  <c r="DK809" i="1"/>
  <c r="DK810" i="1"/>
  <c r="DK811" i="1"/>
  <c r="DK812" i="1"/>
  <c r="DK813" i="1"/>
  <c r="DK814" i="1"/>
  <c r="DK815" i="1"/>
  <c r="DK816" i="1"/>
  <c r="DK817" i="1"/>
  <c r="DK818" i="1"/>
  <c r="DK819" i="1"/>
  <c r="DK820" i="1"/>
  <c r="DK821" i="1"/>
  <c r="DK822" i="1"/>
  <c r="DK823" i="1"/>
  <c r="DK824" i="1"/>
  <c r="DK825" i="1"/>
  <c r="DK826" i="1"/>
  <c r="DK827" i="1"/>
  <c r="DK828" i="1"/>
  <c r="DK829" i="1"/>
  <c r="DK830" i="1"/>
  <c r="DK831" i="1"/>
  <c r="DK832" i="1"/>
  <c r="DK833" i="1"/>
  <c r="DK834" i="1"/>
  <c r="DK835" i="1"/>
  <c r="DK836" i="1"/>
  <c r="DK837" i="1"/>
  <c r="DK838" i="1"/>
  <c r="DK839" i="1"/>
  <c r="DK840" i="1"/>
  <c r="DK841" i="1"/>
  <c r="DK842" i="1"/>
  <c r="DK843" i="1"/>
  <c r="DK844" i="1"/>
  <c r="DK845" i="1"/>
  <c r="DK846" i="1"/>
  <c r="DK847" i="1"/>
  <c r="DK848" i="1"/>
  <c r="DK849" i="1"/>
  <c r="DK850" i="1"/>
  <c r="DK851" i="1"/>
  <c r="DK852" i="1"/>
  <c r="DK853" i="1"/>
  <c r="DK854" i="1"/>
  <c r="DK855" i="1"/>
  <c r="DK856" i="1"/>
  <c r="DK857" i="1"/>
  <c r="DK858" i="1"/>
  <c r="DK859" i="1"/>
  <c r="DK860" i="1"/>
  <c r="DK861" i="1"/>
  <c r="DK862" i="1"/>
  <c r="DK863" i="1"/>
  <c r="DK864" i="1"/>
  <c r="DK865" i="1"/>
  <c r="DK866" i="1"/>
  <c r="DK867" i="1"/>
  <c r="DK868" i="1"/>
  <c r="DK869" i="1"/>
  <c r="DK870" i="1"/>
  <c r="DK871" i="1"/>
  <c r="DK872" i="1"/>
  <c r="DK873" i="1"/>
  <c r="DK874" i="1"/>
  <c r="DK875" i="1"/>
  <c r="DK876" i="1"/>
  <c r="DK877" i="1"/>
  <c r="DK878" i="1"/>
  <c r="DK879" i="1"/>
  <c r="DK880" i="1"/>
  <c r="DK881" i="1"/>
  <c r="DK882" i="1"/>
  <c r="DK883" i="1"/>
  <c r="DK884" i="1"/>
  <c r="DK885" i="1"/>
  <c r="DK886" i="1"/>
  <c r="DK887" i="1"/>
  <c r="DK888" i="1"/>
  <c r="DK889" i="1"/>
  <c r="DK890" i="1"/>
  <c r="DK891" i="1"/>
  <c r="DK892" i="1"/>
  <c r="DK893" i="1"/>
  <c r="DK894" i="1"/>
  <c r="DK895" i="1"/>
  <c r="DK896" i="1"/>
  <c r="DK897" i="1"/>
  <c r="DK898" i="1"/>
  <c r="DK899" i="1"/>
  <c r="DK900" i="1"/>
  <c r="DK901" i="1"/>
  <c r="DK902" i="1"/>
  <c r="DK903" i="1"/>
  <c r="DK904" i="1"/>
  <c r="DK905" i="1"/>
  <c r="DK906" i="1"/>
  <c r="DK907" i="1"/>
  <c r="DK908" i="1"/>
  <c r="DK909" i="1"/>
  <c r="DK910" i="1"/>
  <c r="DK911" i="1"/>
  <c r="DK912" i="1"/>
  <c r="DK913" i="1"/>
  <c r="DK914" i="1"/>
  <c r="DK915" i="1"/>
  <c r="DK916" i="1"/>
  <c r="DK917" i="1"/>
  <c r="DK918" i="1"/>
  <c r="DK919" i="1"/>
  <c r="DK920" i="1"/>
  <c r="DK921" i="1"/>
  <c r="DK922" i="1"/>
  <c r="DK923" i="1"/>
  <c r="DK924" i="1"/>
  <c r="DK925" i="1"/>
  <c r="DK926" i="1"/>
  <c r="DK927" i="1"/>
  <c r="DK928" i="1"/>
  <c r="DK929" i="1"/>
  <c r="DK930" i="1"/>
  <c r="DK931" i="1"/>
  <c r="DK932" i="1"/>
  <c r="DK933" i="1"/>
  <c r="DK934" i="1"/>
  <c r="DK935" i="1"/>
  <c r="DK936" i="1"/>
  <c r="DK937" i="1"/>
  <c r="DK938" i="1"/>
  <c r="DK939" i="1"/>
  <c r="DK940" i="1"/>
  <c r="DK941" i="1"/>
  <c r="DK942" i="1"/>
  <c r="DK943" i="1"/>
  <c r="DK944" i="1"/>
  <c r="DK945" i="1"/>
  <c r="DK946" i="1"/>
  <c r="DK947" i="1"/>
  <c r="DK948" i="1"/>
  <c r="DK949" i="1"/>
  <c r="DK950" i="1"/>
  <c r="DK951" i="1"/>
  <c r="DK952" i="1"/>
  <c r="DK953" i="1"/>
  <c r="DK954" i="1"/>
  <c r="DK955" i="1"/>
  <c r="DK956" i="1"/>
  <c r="DK957" i="1"/>
  <c r="DK958" i="1"/>
  <c r="DK959" i="1"/>
  <c r="DK960" i="1"/>
  <c r="DK961" i="1"/>
  <c r="DK962" i="1"/>
  <c r="DK963" i="1"/>
  <c r="DK964" i="1"/>
  <c r="DK965" i="1"/>
  <c r="DK966" i="1"/>
  <c r="DK967" i="1"/>
  <c r="DK968" i="1"/>
  <c r="DK969" i="1"/>
  <c r="DK970" i="1"/>
  <c r="DK971" i="1"/>
  <c r="DK972" i="1"/>
  <c r="DK973" i="1"/>
  <c r="DK974" i="1"/>
  <c r="DK975" i="1"/>
  <c r="DK976" i="1"/>
  <c r="DK977" i="1"/>
  <c r="DK978" i="1"/>
  <c r="DK979" i="1"/>
  <c r="DK980" i="1"/>
  <c r="DK981" i="1"/>
  <c r="DK982" i="1"/>
  <c r="DK983" i="1"/>
  <c r="DK984" i="1"/>
  <c r="DK985" i="1"/>
  <c r="DK986" i="1"/>
  <c r="DK987" i="1"/>
  <c r="DK988" i="1"/>
  <c r="DK989" i="1"/>
  <c r="DJ5" i="1"/>
  <c r="DJ6" i="1"/>
  <c r="DJ7" i="1"/>
  <c r="DJ8" i="1"/>
  <c r="DJ9" i="1"/>
  <c r="DJ10" i="1"/>
  <c r="DJ11" i="1"/>
  <c r="DJ12" i="1"/>
  <c r="DJ13" i="1"/>
  <c r="DJ14" i="1"/>
  <c r="DJ15" i="1"/>
  <c r="DJ16" i="1"/>
  <c r="DJ17" i="1"/>
  <c r="DJ18" i="1"/>
  <c r="DJ20" i="1"/>
  <c r="DJ21" i="1"/>
  <c r="DJ23" i="1"/>
  <c r="DJ25" i="1"/>
  <c r="DJ27" i="1"/>
  <c r="DJ29" i="1"/>
  <c r="DJ30" i="1"/>
  <c r="DJ31" i="1"/>
  <c r="DJ33" i="1"/>
  <c r="DJ35" i="1"/>
  <c r="DJ36" i="1"/>
  <c r="DJ37" i="1"/>
  <c r="DJ38" i="1"/>
  <c r="DJ39" i="1"/>
  <c r="DJ40" i="1"/>
  <c r="DJ41" i="1"/>
  <c r="DJ42" i="1"/>
  <c r="DJ43" i="1"/>
  <c r="DJ45" i="1"/>
  <c r="DJ49" i="1"/>
  <c r="DJ51" i="1"/>
  <c r="DJ53" i="1"/>
  <c r="DJ54" i="1"/>
  <c r="DJ56" i="1"/>
  <c r="DJ57" i="1"/>
  <c r="DJ58" i="1"/>
  <c r="DJ59" i="1"/>
  <c r="DJ60" i="1"/>
  <c r="DJ61" i="1"/>
  <c r="DJ62" i="1"/>
  <c r="DJ63" i="1"/>
  <c r="DJ64" i="1"/>
  <c r="DJ65" i="1"/>
  <c r="DJ67" i="1"/>
  <c r="DJ69" i="1"/>
  <c r="DJ71" i="1"/>
  <c r="DJ73" i="1"/>
  <c r="DJ74" i="1"/>
  <c r="DJ75" i="1"/>
  <c r="DJ76" i="1"/>
  <c r="DJ77" i="1"/>
  <c r="DJ78" i="1"/>
  <c r="DJ79" i="1"/>
  <c r="DJ80" i="1"/>
  <c r="DJ81" i="1"/>
  <c r="DJ82" i="1"/>
  <c r="DJ83" i="1"/>
  <c r="DJ84" i="1"/>
  <c r="DJ85" i="1"/>
  <c r="DJ86" i="1"/>
  <c r="DJ87" i="1"/>
  <c r="DJ88" i="1"/>
  <c r="DJ89" i="1"/>
  <c r="DJ90" i="1"/>
  <c r="DJ91" i="1"/>
  <c r="DJ92" i="1"/>
  <c r="DJ93" i="1"/>
  <c r="DJ94" i="1"/>
  <c r="DJ95" i="1"/>
  <c r="DJ96" i="1"/>
  <c r="DJ97" i="1"/>
  <c r="DJ99" i="1"/>
  <c r="DJ101" i="1"/>
  <c r="DJ102" i="1"/>
  <c r="DJ103" i="1"/>
  <c r="DJ104" i="1"/>
  <c r="DJ105" i="1"/>
  <c r="DJ106" i="1"/>
  <c r="DJ107" i="1"/>
  <c r="DJ108" i="1"/>
  <c r="DJ109" i="1"/>
  <c r="DJ110" i="1"/>
  <c r="DJ111" i="1"/>
  <c r="DJ112" i="1"/>
  <c r="DJ113" i="1"/>
  <c r="DJ114" i="1"/>
  <c r="DJ115" i="1"/>
  <c r="DJ119" i="1"/>
  <c r="DJ121" i="1"/>
  <c r="DJ123" i="1"/>
  <c r="DJ124" i="1"/>
  <c r="DJ125" i="1"/>
  <c r="DJ126" i="1"/>
  <c r="DJ127" i="1"/>
  <c r="DJ128" i="1"/>
  <c r="DJ129" i="1"/>
  <c r="DJ131" i="1"/>
  <c r="DJ132" i="1"/>
  <c r="DJ133" i="1"/>
  <c r="DJ134" i="1"/>
  <c r="DJ135" i="1"/>
  <c r="DJ136" i="1"/>
  <c r="DJ137" i="1"/>
  <c r="DJ138" i="1"/>
  <c r="DJ139" i="1"/>
  <c r="DJ141" i="1"/>
  <c r="DJ142" i="1"/>
  <c r="DJ143" i="1"/>
  <c r="DJ144" i="1"/>
  <c r="DJ145" i="1"/>
  <c r="DJ146" i="1"/>
  <c r="DJ147" i="1"/>
  <c r="DJ148" i="1"/>
  <c r="DJ149" i="1"/>
  <c r="DJ150" i="1"/>
  <c r="DJ151" i="1"/>
  <c r="DJ152" i="1"/>
  <c r="DJ154" i="1"/>
  <c r="DJ155" i="1"/>
  <c r="DJ156" i="1"/>
  <c r="DJ157" i="1"/>
  <c r="DJ158" i="1"/>
  <c r="DJ159" i="1"/>
  <c r="DJ160" i="1"/>
  <c r="DJ161" i="1"/>
  <c r="DJ162" i="1"/>
  <c r="DJ163" i="1"/>
  <c r="DJ164" i="1"/>
  <c r="DJ165" i="1"/>
  <c r="DJ166" i="1"/>
  <c r="DJ167" i="1"/>
  <c r="DJ168" i="1"/>
  <c r="DJ169" i="1"/>
  <c r="DJ170" i="1"/>
  <c r="DJ171" i="1"/>
  <c r="DJ173" i="1"/>
  <c r="DJ175" i="1"/>
  <c r="DJ177" i="1"/>
  <c r="DJ178" i="1"/>
  <c r="DJ179" i="1"/>
  <c r="DJ181" i="1"/>
  <c r="DJ182" i="1"/>
  <c r="DJ183" i="1"/>
  <c r="DJ184" i="1"/>
  <c r="DJ185" i="1"/>
  <c r="DJ187" i="1"/>
  <c r="DJ188" i="1"/>
  <c r="DJ189" i="1"/>
  <c r="DJ190" i="1"/>
  <c r="DJ191" i="1"/>
  <c r="DJ192" i="1"/>
  <c r="DJ193" i="1"/>
  <c r="DJ194" i="1"/>
  <c r="DJ195" i="1"/>
  <c r="DJ197" i="1"/>
  <c r="DJ198" i="1"/>
  <c r="DJ199" i="1"/>
  <c r="DJ200" i="1"/>
  <c r="DJ201" i="1"/>
  <c r="DJ202" i="1"/>
  <c r="DJ203" i="1"/>
  <c r="DJ204" i="1"/>
  <c r="DJ205" i="1"/>
  <c r="DJ206" i="1"/>
  <c r="DJ207" i="1"/>
  <c r="DJ208" i="1"/>
  <c r="DJ211" i="1"/>
  <c r="DJ212" i="1"/>
  <c r="DJ213" i="1"/>
  <c r="DJ214" i="1"/>
  <c r="DJ216" i="1"/>
  <c r="DJ220" i="1"/>
  <c r="DJ221" i="1"/>
  <c r="DJ222" i="1"/>
  <c r="DJ223" i="1"/>
  <c r="DJ224" i="1"/>
  <c r="DJ225" i="1"/>
  <c r="DJ226" i="1"/>
  <c r="DJ230" i="1"/>
  <c r="DJ231" i="1"/>
  <c r="DJ232" i="1"/>
  <c r="DJ233" i="1"/>
  <c r="DJ235" i="1"/>
  <c r="DJ237" i="1"/>
  <c r="DJ238" i="1"/>
  <c r="DJ239" i="1"/>
  <c r="DJ240" i="1"/>
  <c r="DJ241" i="1"/>
  <c r="DJ242" i="1"/>
  <c r="DJ243" i="1"/>
  <c r="DJ244" i="1"/>
  <c r="DJ245" i="1"/>
  <c r="DJ246" i="1"/>
  <c r="DJ247" i="1"/>
  <c r="DJ248" i="1"/>
  <c r="DJ249" i="1"/>
  <c r="DJ250" i="1"/>
  <c r="DJ251" i="1"/>
  <c r="DJ252" i="1"/>
  <c r="DJ253" i="1"/>
  <c r="DJ254" i="1"/>
  <c r="DJ255" i="1"/>
  <c r="DJ256" i="1"/>
  <c r="DJ257" i="1"/>
  <c r="DJ258" i="1"/>
  <c r="DJ259" i="1"/>
  <c r="DJ260" i="1"/>
  <c r="DJ261" i="1"/>
  <c r="DJ262" i="1"/>
  <c r="DJ263" i="1"/>
  <c r="DJ264" i="1"/>
  <c r="DJ265" i="1"/>
  <c r="DJ266" i="1"/>
  <c r="DJ267" i="1"/>
  <c r="DJ268" i="1"/>
  <c r="DJ269" i="1"/>
  <c r="DJ270" i="1"/>
  <c r="DJ271" i="1"/>
  <c r="DJ272" i="1"/>
  <c r="DJ273" i="1"/>
  <c r="DJ274" i="1"/>
  <c r="DJ275" i="1"/>
  <c r="DJ276" i="1"/>
  <c r="DJ277" i="1"/>
  <c r="DJ278" i="1"/>
  <c r="DJ279" i="1"/>
  <c r="DJ280" i="1"/>
  <c r="DJ281" i="1"/>
  <c r="DJ282" i="1"/>
  <c r="DJ283" i="1"/>
  <c r="DJ284" i="1"/>
  <c r="DJ285" i="1"/>
  <c r="DJ286" i="1"/>
  <c r="DJ287" i="1"/>
  <c r="DJ288" i="1"/>
  <c r="DJ289" i="1"/>
  <c r="DJ290" i="1"/>
  <c r="DJ291" i="1"/>
  <c r="DJ292" i="1"/>
  <c r="DJ293" i="1"/>
  <c r="DJ294" i="1"/>
  <c r="DJ295" i="1"/>
  <c r="DJ296" i="1"/>
  <c r="DJ297" i="1"/>
  <c r="DJ298" i="1"/>
  <c r="DJ299" i="1"/>
  <c r="DJ300" i="1"/>
  <c r="DJ301" i="1"/>
  <c r="DJ302" i="1"/>
  <c r="DJ303" i="1"/>
  <c r="DJ304" i="1"/>
  <c r="DJ305" i="1"/>
  <c r="DJ306" i="1"/>
  <c r="DJ307" i="1"/>
  <c r="DJ308" i="1"/>
  <c r="DJ309" i="1"/>
  <c r="DJ310" i="1"/>
  <c r="DJ311" i="1"/>
  <c r="DJ312" i="1"/>
  <c r="DJ313" i="1"/>
  <c r="DJ314" i="1"/>
  <c r="DJ315" i="1"/>
  <c r="DJ316" i="1"/>
  <c r="DJ317" i="1"/>
  <c r="DJ318" i="1"/>
  <c r="DJ319" i="1"/>
  <c r="DJ320" i="1"/>
  <c r="DJ321" i="1"/>
  <c r="DJ322" i="1"/>
  <c r="DJ323" i="1"/>
  <c r="DJ324" i="1"/>
  <c r="DJ325" i="1"/>
  <c r="DJ326" i="1"/>
  <c r="DJ327" i="1"/>
  <c r="DJ328" i="1"/>
  <c r="DJ329" i="1"/>
  <c r="DJ330" i="1"/>
  <c r="DJ331" i="1"/>
  <c r="DJ332" i="1"/>
  <c r="DJ333" i="1"/>
  <c r="DJ334" i="1"/>
  <c r="DJ335" i="1"/>
  <c r="DJ336" i="1"/>
  <c r="DJ337" i="1"/>
  <c r="DJ338" i="1"/>
  <c r="DJ339" i="1"/>
  <c r="DJ340" i="1"/>
  <c r="DJ341" i="1"/>
  <c r="DJ342" i="1"/>
  <c r="DJ343" i="1"/>
  <c r="DJ344" i="1"/>
  <c r="DJ345" i="1"/>
  <c r="DJ346" i="1"/>
  <c r="DJ347" i="1"/>
  <c r="DJ348" i="1"/>
  <c r="DJ349" i="1"/>
  <c r="DJ350" i="1"/>
  <c r="DJ351" i="1"/>
  <c r="DJ352" i="1"/>
  <c r="DJ353" i="1"/>
  <c r="DJ354" i="1"/>
  <c r="DJ355" i="1"/>
  <c r="DJ356" i="1"/>
  <c r="DJ357" i="1"/>
  <c r="DJ358" i="1"/>
  <c r="DJ359" i="1"/>
  <c r="DJ360" i="1"/>
  <c r="DJ361" i="1"/>
  <c r="DJ362" i="1"/>
  <c r="DJ363" i="1"/>
  <c r="DJ364" i="1"/>
  <c r="DJ365" i="1"/>
  <c r="DJ366" i="1"/>
  <c r="DJ367" i="1"/>
  <c r="DJ368" i="1"/>
  <c r="DJ369" i="1"/>
  <c r="DJ370" i="1"/>
  <c r="DJ371" i="1"/>
  <c r="DJ372" i="1"/>
  <c r="DJ373" i="1"/>
  <c r="DJ374" i="1"/>
  <c r="DJ375" i="1"/>
  <c r="DJ376" i="1"/>
  <c r="DJ377" i="1"/>
  <c r="DJ378" i="1"/>
  <c r="DJ379" i="1"/>
  <c r="DJ380" i="1"/>
  <c r="DJ381" i="1"/>
  <c r="DJ382" i="1"/>
  <c r="DJ383" i="1"/>
  <c r="DJ384" i="1"/>
  <c r="DJ385" i="1"/>
  <c r="DJ386" i="1"/>
  <c r="DJ387" i="1"/>
  <c r="DJ388" i="1"/>
  <c r="DJ389" i="1"/>
  <c r="DJ390" i="1"/>
  <c r="DJ391" i="1"/>
  <c r="DJ392" i="1"/>
  <c r="DJ393" i="1"/>
  <c r="DJ394" i="1"/>
  <c r="DJ395" i="1"/>
  <c r="DJ396" i="1"/>
  <c r="DJ397" i="1"/>
  <c r="DJ398" i="1"/>
  <c r="DJ399" i="1"/>
  <c r="DJ400" i="1"/>
  <c r="DJ401" i="1"/>
  <c r="DJ402" i="1"/>
  <c r="DJ403" i="1"/>
  <c r="DJ404" i="1"/>
  <c r="DJ405" i="1"/>
  <c r="DJ406" i="1"/>
  <c r="DJ407" i="1"/>
  <c r="DJ408" i="1"/>
  <c r="DJ409" i="1"/>
  <c r="DJ410" i="1"/>
  <c r="DJ411" i="1"/>
  <c r="DJ412" i="1"/>
  <c r="DJ413" i="1"/>
  <c r="DJ414" i="1"/>
  <c r="DJ415" i="1"/>
  <c r="DJ416" i="1"/>
  <c r="DJ417" i="1"/>
  <c r="DJ418" i="1"/>
  <c r="DJ419" i="1"/>
  <c r="DJ420" i="1"/>
  <c r="DJ421" i="1"/>
  <c r="DJ422" i="1"/>
  <c r="DJ423" i="1"/>
  <c r="DJ424" i="1"/>
  <c r="DJ425" i="1"/>
  <c r="DJ426" i="1"/>
  <c r="DJ427" i="1"/>
  <c r="DJ428" i="1"/>
  <c r="DJ429" i="1"/>
  <c r="DJ430" i="1"/>
  <c r="DJ431" i="1"/>
  <c r="DJ432" i="1"/>
  <c r="DJ433" i="1"/>
  <c r="DJ434" i="1"/>
  <c r="DJ435" i="1"/>
  <c r="DJ436" i="1"/>
  <c r="DJ437" i="1"/>
  <c r="DJ438" i="1"/>
  <c r="DJ439" i="1"/>
  <c r="DJ440" i="1"/>
  <c r="DJ441" i="1"/>
  <c r="DJ442" i="1"/>
  <c r="DJ443" i="1"/>
  <c r="DJ444" i="1"/>
  <c r="DJ445" i="1"/>
  <c r="DJ446" i="1"/>
  <c r="DJ447" i="1"/>
  <c r="DJ448" i="1"/>
  <c r="DJ449" i="1"/>
  <c r="DJ450" i="1"/>
  <c r="DJ451" i="1"/>
  <c r="DJ452" i="1"/>
  <c r="DJ453" i="1"/>
  <c r="DJ454" i="1"/>
  <c r="DJ455" i="1"/>
  <c r="DJ456" i="1"/>
  <c r="DJ457" i="1"/>
  <c r="DJ458" i="1"/>
  <c r="DJ459" i="1"/>
  <c r="DJ460" i="1"/>
  <c r="DJ461" i="1"/>
  <c r="DJ462" i="1"/>
  <c r="DJ463" i="1"/>
  <c r="DJ464" i="1"/>
  <c r="DJ465" i="1"/>
  <c r="DJ466" i="1"/>
  <c r="DJ467" i="1"/>
  <c r="DJ468" i="1"/>
  <c r="DJ469" i="1"/>
  <c r="DJ470" i="1"/>
  <c r="DJ471" i="1"/>
  <c r="DJ472" i="1"/>
  <c r="DJ473" i="1"/>
  <c r="DJ474" i="1"/>
  <c r="DJ475" i="1"/>
  <c r="DJ476" i="1"/>
  <c r="DJ477" i="1"/>
  <c r="DJ478" i="1"/>
  <c r="DJ479" i="1"/>
  <c r="DJ480" i="1"/>
  <c r="DJ481" i="1"/>
  <c r="DJ482" i="1"/>
  <c r="DJ483" i="1"/>
  <c r="DJ484" i="1"/>
  <c r="DJ485" i="1"/>
  <c r="DJ486" i="1"/>
  <c r="DJ487" i="1"/>
  <c r="DJ488" i="1"/>
  <c r="DJ489" i="1"/>
  <c r="DJ490" i="1"/>
  <c r="DJ491" i="1"/>
  <c r="DJ492" i="1"/>
  <c r="DJ493" i="1"/>
  <c r="DJ494" i="1"/>
  <c r="DJ495" i="1"/>
  <c r="DJ496" i="1"/>
  <c r="DJ497" i="1"/>
  <c r="DJ498" i="1"/>
  <c r="DJ499" i="1"/>
  <c r="DJ500" i="1"/>
  <c r="DJ501" i="1"/>
  <c r="DJ502" i="1"/>
  <c r="DJ503" i="1"/>
  <c r="DJ504" i="1"/>
  <c r="DJ505" i="1"/>
  <c r="DJ506" i="1"/>
  <c r="DJ507" i="1"/>
  <c r="DJ508" i="1"/>
  <c r="DJ509" i="1"/>
  <c r="DJ510" i="1"/>
  <c r="DJ511" i="1"/>
  <c r="DJ512" i="1"/>
  <c r="DJ513" i="1"/>
  <c r="DJ514" i="1"/>
  <c r="DJ515" i="1"/>
  <c r="DJ516" i="1"/>
  <c r="DJ517" i="1"/>
  <c r="DJ518" i="1"/>
  <c r="DJ519" i="1"/>
  <c r="DJ520" i="1"/>
  <c r="DJ521" i="1"/>
  <c r="DJ522" i="1"/>
  <c r="DJ523" i="1"/>
  <c r="DJ524" i="1"/>
  <c r="DJ525" i="1"/>
  <c r="DJ526" i="1"/>
  <c r="DJ527" i="1"/>
  <c r="DJ528" i="1"/>
  <c r="DJ529" i="1"/>
  <c r="DJ530" i="1"/>
  <c r="DJ531" i="1"/>
  <c r="DJ532" i="1"/>
  <c r="DJ533" i="1"/>
  <c r="DJ534" i="1"/>
  <c r="DJ535" i="1"/>
  <c r="DJ536" i="1"/>
  <c r="DJ537" i="1"/>
  <c r="DJ538" i="1"/>
  <c r="DJ539" i="1"/>
  <c r="DJ540" i="1"/>
  <c r="DJ541" i="1"/>
  <c r="DJ542" i="1"/>
  <c r="DJ543" i="1"/>
  <c r="DJ544" i="1"/>
  <c r="DJ545" i="1"/>
  <c r="DJ546" i="1"/>
  <c r="DJ547" i="1"/>
  <c r="DJ548" i="1"/>
  <c r="DJ549" i="1"/>
  <c r="DJ550" i="1"/>
  <c r="DJ551" i="1"/>
  <c r="DJ552" i="1"/>
  <c r="DJ553" i="1"/>
  <c r="DJ554" i="1"/>
  <c r="DJ555" i="1"/>
  <c r="DJ556" i="1"/>
  <c r="DJ557" i="1"/>
  <c r="DJ558" i="1"/>
  <c r="DJ559" i="1"/>
  <c r="DJ560" i="1"/>
  <c r="DJ561" i="1"/>
  <c r="DJ562" i="1"/>
  <c r="DJ563" i="1"/>
  <c r="DJ564" i="1"/>
  <c r="DJ565" i="1"/>
  <c r="DJ566" i="1"/>
  <c r="DJ567" i="1"/>
  <c r="DJ568" i="1"/>
  <c r="DJ569" i="1"/>
  <c r="DJ570" i="1"/>
  <c r="DJ571" i="1"/>
  <c r="DJ572" i="1"/>
  <c r="DJ573" i="1"/>
  <c r="DJ574" i="1"/>
  <c r="DJ575" i="1"/>
  <c r="DJ576" i="1"/>
  <c r="DJ577" i="1"/>
  <c r="DJ578" i="1"/>
  <c r="DJ579" i="1"/>
  <c r="DJ580" i="1"/>
  <c r="DJ581" i="1"/>
  <c r="DJ582" i="1"/>
  <c r="DJ583" i="1"/>
  <c r="DJ584" i="1"/>
  <c r="DJ585" i="1"/>
  <c r="DJ586" i="1"/>
  <c r="DJ587" i="1"/>
  <c r="DJ588" i="1"/>
  <c r="DJ589" i="1"/>
  <c r="DJ590" i="1"/>
  <c r="DJ591" i="1"/>
  <c r="DJ592" i="1"/>
  <c r="DJ593" i="1"/>
  <c r="DJ594" i="1"/>
  <c r="DJ595" i="1"/>
  <c r="DJ596" i="1"/>
  <c r="DJ597" i="1"/>
  <c r="DJ598" i="1"/>
  <c r="DJ599" i="1"/>
  <c r="DJ600" i="1"/>
  <c r="DJ601" i="1"/>
  <c r="DJ602" i="1"/>
  <c r="DJ603" i="1"/>
  <c r="DJ604" i="1"/>
  <c r="DJ605" i="1"/>
  <c r="DJ606" i="1"/>
  <c r="DJ607" i="1"/>
  <c r="DJ608" i="1"/>
  <c r="DJ609" i="1"/>
  <c r="DJ610" i="1"/>
  <c r="DJ611" i="1"/>
  <c r="DJ612" i="1"/>
  <c r="DJ613" i="1"/>
  <c r="DJ614" i="1"/>
  <c r="DJ615" i="1"/>
  <c r="DJ616" i="1"/>
  <c r="DJ617" i="1"/>
  <c r="DJ618" i="1"/>
  <c r="DJ619" i="1"/>
  <c r="DJ620" i="1"/>
  <c r="DJ621" i="1"/>
  <c r="DJ622" i="1"/>
  <c r="DJ623" i="1"/>
  <c r="DJ624" i="1"/>
  <c r="DJ625" i="1"/>
  <c r="DJ626" i="1"/>
  <c r="DJ627" i="1"/>
  <c r="DJ628" i="1"/>
  <c r="DJ629" i="1"/>
  <c r="DJ630" i="1"/>
  <c r="DJ631" i="1"/>
  <c r="DJ632" i="1"/>
  <c r="DJ633" i="1"/>
  <c r="DJ634" i="1"/>
  <c r="DJ635" i="1"/>
  <c r="DJ636" i="1"/>
  <c r="DJ637" i="1"/>
  <c r="DJ638" i="1"/>
  <c r="DJ639" i="1"/>
  <c r="DJ640" i="1"/>
  <c r="DJ641" i="1"/>
  <c r="DJ642" i="1"/>
  <c r="DJ643" i="1"/>
  <c r="DJ644" i="1"/>
  <c r="DJ645" i="1"/>
  <c r="DJ646" i="1"/>
  <c r="DJ647" i="1"/>
  <c r="DJ648" i="1"/>
  <c r="DJ649" i="1"/>
  <c r="DJ650" i="1"/>
  <c r="DJ651" i="1"/>
  <c r="DJ652" i="1"/>
  <c r="DJ653" i="1"/>
  <c r="DJ654" i="1"/>
  <c r="DJ655" i="1"/>
  <c r="DJ656" i="1"/>
  <c r="DJ657" i="1"/>
  <c r="DJ658" i="1"/>
  <c r="DJ659" i="1"/>
  <c r="DJ660" i="1"/>
  <c r="DJ661" i="1"/>
  <c r="DJ662" i="1"/>
  <c r="DJ663" i="1"/>
  <c r="DJ664" i="1"/>
  <c r="DJ665" i="1"/>
  <c r="DJ666" i="1"/>
  <c r="DJ667" i="1"/>
  <c r="DJ668" i="1"/>
  <c r="DJ669" i="1"/>
  <c r="DJ670" i="1"/>
  <c r="DJ671" i="1"/>
  <c r="DJ672" i="1"/>
  <c r="DJ673" i="1"/>
  <c r="DJ674" i="1"/>
  <c r="DJ675" i="1"/>
  <c r="DJ676" i="1"/>
  <c r="DJ677" i="1"/>
  <c r="DJ678" i="1"/>
  <c r="DJ679" i="1"/>
  <c r="DJ680" i="1"/>
  <c r="DJ681" i="1"/>
  <c r="DJ682" i="1"/>
  <c r="DJ683" i="1"/>
  <c r="DJ684" i="1"/>
  <c r="DJ685" i="1"/>
  <c r="DJ686" i="1"/>
  <c r="DJ687" i="1"/>
  <c r="DJ688" i="1"/>
  <c r="DJ689" i="1"/>
  <c r="DJ690" i="1"/>
  <c r="DJ691" i="1"/>
  <c r="DJ692" i="1"/>
  <c r="DJ693" i="1"/>
  <c r="DJ694" i="1"/>
  <c r="DJ695" i="1"/>
  <c r="DJ696" i="1"/>
  <c r="DJ697" i="1"/>
  <c r="DJ698" i="1"/>
  <c r="DJ699" i="1"/>
  <c r="DJ700" i="1"/>
  <c r="DJ701" i="1"/>
  <c r="DJ702" i="1"/>
  <c r="DJ703" i="1"/>
  <c r="DJ704" i="1"/>
  <c r="DJ705" i="1"/>
  <c r="DJ706" i="1"/>
  <c r="DJ707" i="1"/>
  <c r="DJ708" i="1"/>
  <c r="DJ709" i="1"/>
  <c r="DJ710" i="1"/>
  <c r="DJ711" i="1"/>
  <c r="DJ712" i="1"/>
  <c r="DJ713" i="1"/>
  <c r="DJ714" i="1"/>
  <c r="DJ715" i="1"/>
  <c r="DJ716" i="1"/>
  <c r="DJ717" i="1"/>
  <c r="DJ718" i="1"/>
  <c r="DJ719" i="1"/>
  <c r="DJ720" i="1"/>
  <c r="DJ721" i="1"/>
  <c r="DJ722" i="1"/>
  <c r="DJ723" i="1"/>
  <c r="DJ724" i="1"/>
  <c r="DJ725" i="1"/>
  <c r="DJ726" i="1"/>
  <c r="DJ727" i="1"/>
  <c r="DJ728" i="1"/>
  <c r="DJ729" i="1"/>
  <c r="DJ730" i="1"/>
  <c r="DJ731" i="1"/>
  <c r="DJ732" i="1"/>
  <c r="DJ733" i="1"/>
  <c r="DJ734" i="1"/>
  <c r="DJ735" i="1"/>
  <c r="DJ736" i="1"/>
  <c r="DJ737" i="1"/>
  <c r="DJ738" i="1"/>
  <c r="DJ739" i="1"/>
  <c r="DJ740" i="1"/>
  <c r="DJ741" i="1"/>
  <c r="DJ742" i="1"/>
  <c r="DJ743" i="1"/>
  <c r="DJ744" i="1"/>
  <c r="DJ745" i="1"/>
  <c r="DJ746" i="1"/>
  <c r="DJ747" i="1"/>
  <c r="DJ748" i="1"/>
  <c r="DJ749" i="1"/>
  <c r="DJ750" i="1"/>
  <c r="DJ751" i="1"/>
  <c r="DJ752" i="1"/>
  <c r="DJ753" i="1"/>
  <c r="DJ754" i="1"/>
  <c r="DJ755" i="1"/>
  <c r="DJ756" i="1"/>
  <c r="DJ757" i="1"/>
  <c r="DJ758" i="1"/>
  <c r="DJ759" i="1"/>
  <c r="DJ760" i="1"/>
  <c r="DJ761" i="1"/>
  <c r="DJ762" i="1"/>
  <c r="DJ763" i="1"/>
  <c r="DJ764" i="1"/>
  <c r="DJ765" i="1"/>
  <c r="DJ766" i="1"/>
  <c r="DJ767" i="1"/>
  <c r="DJ768" i="1"/>
  <c r="DJ769" i="1"/>
  <c r="DJ770" i="1"/>
  <c r="DJ771" i="1"/>
  <c r="DJ772" i="1"/>
  <c r="DJ773" i="1"/>
  <c r="DJ774" i="1"/>
  <c r="DJ775" i="1"/>
  <c r="DJ776" i="1"/>
  <c r="DJ777" i="1"/>
  <c r="DJ778" i="1"/>
  <c r="DJ779" i="1"/>
  <c r="DJ780" i="1"/>
  <c r="DJ781" i="1"/>
  <c r="DJ782" i="1"/>
  <c r="DJ783" i="1"/>
  <c r="DJ784" i="1"/>
  <c r="DJ785" i="1"/>
  <c r="DJ786" i="1"/>
  <c r="DJ787" i="1"/>
  <c r="DJ788" i="1"/>
  <c r="DJ789" i="1"/>
  <c r="DJ790" i="1"/>
  <c r="DJ791" i="1"/>
  <c r="DJ792" i="1"/>
  <c r="DJ793" i="1"/>
  <c r="DJ794" i="1"/>
  <c r="DJ795" i="1"/>
  <c r="DJ796" i="1"/>
  <c r="DJ797" i="1"/>
  <c r="DJ798" i="1"/>
  <c r="DJ799" i="1"/>
  <c r="DJ800" i="1"/>
  <c r="DJ801" i="1"/>
  <c r="DJ802" i="1"/>
  <c r="DJ803" i="1"/>
  <c r="DJ804" i="1"/>
  <c r="DJ805" i="1"/>
  <c r="DJ806" i="1"/>
  <c r="DJ807" i="1"/>
  <c r="DJ808" i="1"/>
  <c r="DJ809" i="1"/>
  <c r="DJ810" i="1"/>
  <c r="DJ811" i="1"/>
  <c r="DJ812" i="1"/>
  <c r="DJ813" i="1"/>
  <c r="DJ814" i="1"/>
  <c r="DJ815" i="1"/>
  <c r="DJ816" i="1"/>
  <c r="DJ817" i="1"/>
  <c r="DJ818" i="1"/>
  <c r="DJ819" i="1"/>
  <c r="DJ820" i="1"/>
  <c r="DJ821" i="1"/>
  <c r="DJ822" i="1"/>
  <c r="DJ823" i="1"/>
  <c r="DJ824" i="1"/>
  <c r="DJ825" i="1"/>
  <c r="DJ826" i="1"/>
  <c r="DJ827" i="1"/>
  <c r="DJ828" i="1"/>
  <c r="DJ829" i="1"/>
  <c r="DJ830" i="1"/>
  <c r="DJ831" i="1"/>
  <c r="DJ832" i="1"/>
  <c r="DJ833" i="1"/>
  <c r="DJ834" i="1"/>
  <c r="DJ835" i="1"/>
  <c r="DJ836" i="1"/>
  <c r="DJ837" i="1"/>
  <c r="DJ838" i="1"/>
  <c r="DJ839" i="1"/>
  <c r="DJ840" i="1"/>
  <c r="DJ841" i="1"/>
  <c r="DJ842" i="1"/>
  <c r="DJ843" i="1"/>
  <c r="DJ844" i="1"/>
  <c r="DJ845" i="1"/>
  <c r="DJ846" i="1"/>
  <c r="DJ847" i="1"/>
  <c r="DJ848" i="1"/>
  <c r="DJ849" i="1"/>
  <c r="DJ850" i="1"/>
  <c r="DJ851" i="1"/>
  <c r="DJ852" i="1"/>
  <c r="DJ853" i="1"/>
  <c r="DJ854" i="1"/>
  <c r="DJ855" i="1"/>
  <c r="DJ856" i="1"/>
  <c r="DJ857" i="1"/>
  <c r="DJ858" i="1"/>
  <c r="DJ859" i="1"/>
  <c r="DJ860" i="1"/>
  <c r="DJ861" i="1"/>
  <c r="DJ862" i="1"/>
  <c r="DJ863" i="1"/>
  <c r="DJ864" i="1"/>
  <c r="DJ865" i="1"/>
  <c r="DJ866" i="1"/>
  <c r="DJ867" i="1"/>
  <c r="DJ868" i="1"/>
  <c r="DJ869" i="1"/>
  <c r="DJ870" i="1"/>
  <c r="DJ871" i="1"/>
  <c r="DJ872" i="1"/>
  <c r="DJ873" i="1"/>
  <c r="DJ874" i="1"/>
  <c r="DJ875" i="1"/>
  <c r="DJ876" i="1"/>
  <c r="DJ877" i="1"/>
  <c r="DJ878" i="1"/>
  <c r="DJ879" i="1"/>
  <c r="DJ880" i="1"/>
  <c r="DJ881" i="1"/>
  <c r="DJ882" i="1"/>
  <c r="DJ883" i="1"/>
  <c r="DJ884" i="1"/>
  <c r="DJ885" i="1"/>
  <c r="DJ886" i="1"/>
  <c r="DJ887" i="1"/>
  <c r="DJ888" i="1"/>
  <c r="DJ889" i="1"/>
  <c r="DJ890" i="1"/>
  <c r="DJ891" i="1"/>
  <c r="DJ892" i="1"/>
  <c r="DJ893" i="1"/>
  <c r="DJ894" i="1"/>
  <c r="DJ895" i="1"/>
  <c r="DJ896" i="1"/>
  <c r="DJ897" i="1"/>
  <c r="DJ898" i="1"/>
  <c r="DJ899" i="1"/>
  <c r="DJ900" i="1"/>
  <c r="DJ901" i="1"/>
  <c r="DJ902" i="1"/>
  <c r="DJ903" i="1"/>
  <c r="DJ904" i="1"/>
  <c r="DJ905" i="1"/>
  <c r="DJ906" i="1"/>
  <c r="DJ907" i="1"/>
  <c r="DJ908" i="1"/>
  <c r="DJ909" i="1"/>
  <c r="DJ910" i="1"/>
  <c r="DJ911" i="1"/>
  <c r="DJ912" i="1"/>
  <c r="DJ913" i="1"/>
  <c r="DJ914" i="1"/>
  <c r="DJ915" i="1"/>
  <c r="DJ916" i="1"/>
  <c r="DJ917" i="1"/>
  <c r="DJ918" i="1"/>
  <c r="DJ919" i="1"/>
  <c r="DJ920" i="1"/>
  <c r="DJ921" i="1"/>
  <c r="DJ922" i="1"/>
  <c r="DJ923" i="1"/>
  <c r="DJ924" i="1"/>
  <c r="DJ925" i="1"/>
  <c r="DJ926" i="1"/>
  <c r="DJ927" i="1"/>
  <c r="DJ928" i="1"/>
  <c r="DJ929" i="1"/>
  <c r="DJ930" i="1"/>
  <c r="DJ931" i="1"/>
  <c r="DJ932" i="1"/>
  <c r="DJ933" i="1"/>
  <c r="DJ934" i="1"/>
  <c r="DJ935" i="1"/>
  <c r="DJ936" i="1"/>
  <c r="DJ937" i="1"/>
  <c r="DJ938" i="1"/>
  <c r="DJ939" i="1"/>
  <c r="DJ940" i="1"/>
  <c r="DJ941" i="1"/>
  <c r="DJ942" i="1"/>
  <c r="DJ943" i="1"/>
  <c r="DJ944" i="1"/>
  <c r="DJ945" i="1"/>
  <c r="DJ946" i="1"/>
  <c r="DJ947" i="1"/>
  <c r="DJ948" i="1"/>
  <c r="DJ949" i="1"/>
  <c r="DJ950" i="1"/>
  <c r="DJ951" i="1"/>
  <c r="DJ952" i="1"/>
  <c r="DJ953" i="1"/>
  <c r="DJ954" i="1"/>
  <c r="DJ955" i="1"/>
  <c r="DJ956" i="1"/>
  <c r="DJ957" i="1"/>
  <c r="DJ958" i="1"/>
  <c r="DJ959" i="1"/>
  <c r="DJ960" i="1"/>
  <c r="DJ961" i="1"/>
  <c r="DJ962" i="1"/>
  <c r="DJ963" i="1"/>
  <c r="DJ964" i="1"/>
  <c r="DJ965" i="1"/>
  <c r="DJ966" i="1"/>
  <c r="DJ967" i="1"/>
  <c r="DJ968" i="1"/>
  <c r="DJ969" i="1"/>
  <c r="DJ970" i="1"/>
  <c r="DJ971" i="1"/>
  <c r="DJ972" i="1"/>
  <c r="DJ973" i="1"/>
  <c r="DJ974" i="1"/>
  <c r="DJ975" i="1"/>
  <c r="DJ976" i="1"/>
  <c r="DJ977" i="1"/>
  <c r="DJ978" i="1"/>
  <c r="DJ979" i="1"/>
  <c r="DJ980" i="1"/>
  <c r="DJ981" i="1"/>
  <c r="DJ982" i="1"/>
  <c r="DJ983" i="1"/>
  <c r="DJ984" i="1"/>
  <c r="DJ985" i="1"/>
  <c r="DJ986" i="1"/>
  <c r="DJ987" i="1"/>
  <c r="DJ988" i="1"/>
  <c r="DJ989" i="1"/>
  <c r="DI5" i="1"/>
  <c r="DI6" i="1"/>
  <c r="DI7" i="1"/>
  <c r="DI8" i="1"/>
  <c r="DI9" i="1"/>
  <c r="DI10" i="1"/>
  <c r="DI11" i="1"/>
  <c r="DI12" i="1"/>
  <c r="DI13" i="1"/>
  <c r="DI14" i="1"/>
  <c r="DI15" i="1"/>
  <c r="DI16" i="1"/>
  <c r="DI17" i="1"/>
  <c r="DI18" i="1"/>
  <c r="DI19" i="1"/>
  <c r="DI20" i="1"/>
  <c r="DI21" i="1"/>
  <c r="DI24" i="1"/>
  <c r="DI25" i="1"/>
  <c r="DI27" i="1"/>
  <c r="DI29" i="1"/>
  <c r="DI30" i="1"/>
  <c r="DI31" i="1"/>
  <c r="DI32" i="1"/>
  <c r="DI33" i="1"/>
  <c r="DI34" i="1"/>
  <c r="DI35" i="1"/>
  <c r="DI37" i="1"/>
  <c r="DI38" i="1"/>
  <c r="DI39" i="1"/>
  <c r="DI40" i="1"/>
  <c r="DI41" i="1"/>
  <c r="DI42" i="1"/>
  <c r="DI43" i="1"/>
  <c r="DI45" i="1"/>
  <c r="DI49" i="1"/>
  <c r="DI50" i="1"/>
  <c r="DI51" i="1"/>
  <c r="DI52" i="1"/>
  <c r="DI53" i="1"/>
  <c r="DI54" i="1"/>
  <c r="DI56" i="1"/>
  <c r="DI57" i="1"/>
  <c r="DI58" i="1"/>
  <c r="DI59" i="1"/>
  <c r="DI60" i="1"/>
  <c r="DI61" i="1"/>
  <c r="DI62" i="1"/>
  <c r="DI63" i="1"/>
  <c r="DI64" i="1"/>
  <c r="DI67" i="1"/>
  <c r="DI69" i="1"/>
  <c r="DI70" i="1"/>
  <c r="DI71" i="1"/>
  <c r="DI73" i="1"/>
  <c r="DI75" i="1"/>
  <c r="DI76" i="1"/>
  <c r="DI77" i="1"/>
  <c r="DI78" i="1"/>
  <c r="DI79" i="1"/>
  <c r="DI80" i="1"/>
  <c r="DI81" i="1"/>
  <c r="DI82" i="1"/>
  <c r="DI83" i="1"/>
  <c r="DI84" i="1"/>
  <c r="DI85" i="1"/>
  <c r="DI86" i="1"/>
  <c r="DI87" i="1"/>
  <c r="DI88" i="1"/>
  <c r="DI89" i="1"/>
  <c r="DI90" i="1"/>
  <c r="DI91" i="1"/>
  <c r="DI92" i="1"/>
  <c r="DI93" i="1"/>
  <c r="DI94" i="1"/>
  <c r="DI95" i="1"/>
  <c r="DI96" i="1"/>
  <c r="DI97" i="1"/>
  <c r="DI99" i="1"/>
  <c r="DI101" i="1"/>
  <c r="DI102" i="1"/>
  <c r="DI103" i="1"/>
  <c r="DI104" i="1"/>
  <c r="DI105" i="1"/>
  <c r="DI106" i="1"/>
  <c r="DI107" i="1"/>
  <c r="DI108" i="1"/>
  <c r="DI109" i="1"/>
  <c r="DI110" i="1"/>
  <c r="DI111" i="1"/>
  <c r="DI112" i="1"/>
  <c r="DI113" i="1"/>
  <c r="DI114" i="1"/>
  <c r="DI115" i="1"/>
  <c r="DI118" i="1"/>
  <c r="DI119" i="1"/>
  <c r="DI121" i="1"/>
  <c r="DI123" i="1"/>
  <c r="DI124" i="1"/>
  <c r="DI125" i="1"/>
  <c r="DI126" i="1"/>
  <c r="DI127" i="1"/>
  <c r="DI128" i="1"/>
  <c r="DI129" i="1"/>
  <c r="DI131" i="1"/>
  <c r="DI133" i="1"/>
  <c r="DI134" i="1"/>
  <c r="DI135" i="1"/>
  <c r="DI136" i="1"/>
  <c r="DI137" i="1"/>
  <c r="DI138" i="1"/>
  <c r="DI139" i="1"/>
  <c r="DI141" i="1"/>
  <c r="DI142" i="1"/>
  <c r="DI143" i="1"/>
  <c r="DI144" i="1"/>
  <c r="DI145" i="1"/>
  <c r="DI146" i="1"/>
  <c r="DI147" i="1"/>
  <c r="DI148" i="1"/>
  <c r="DI149" i="1"/>
  <c r="DI150" i="1"/>
  <c r="DI151" i="1"/>
  <c r="DI152" i="1"/>
  <c r="DI153" i="1"/>
  <c r="DI154" i="1"/>
  <c r="DI155" i="1"/>
  <c r="DI156" i="1"/>
  <c r="DI157" i="1"/>
  <c r="DI158" i="1"/>
  <c r="DI159" i="1"/>
  <c r="DI160" i="1"/>
  <c r="DI161" i="1"/>
  <c r="DI162" i="1"/>
  <c r="DI163" i="1"/>
  <c r="DI164" i="1"/>
  <c r="DI165" i="1"/>
  <c r="DI166" i="1"/>
  <c r="DI167" i="1"/>
  <c r="DI168" i="1"/>
  <c r="DI169" i="1"/>
  <c r="DI170" i="1"/>
  <c r="DI171" i="1"/>
  <c r="DI173" i="1"/>
  <c r="DI174" i="1"/>
  <c r="DI175" i="1"/>
  <c r="DI177" i="1"/>
  <c r="DI178" i="1"/>
  <c r="DI179" i="1"/>
  <c r="DI181" i="1"/>
  <c r="DI183" i="1"/>
  <c r="DI184" i="1"/>
  <c r="DI185" i="1"/>
  <c r="DI187" i="1"/>
  <c r="DI189" i="1"/>
  <c r="DI190" i="1"/>
  <c r="DI191" i="1"/>
  <c r="DI192" i="1"/>
  <c r="DI193" i="1"/>
  <c r="DI194" i="1"/>
  <c r="DI195" i="1"/>
  <c r="DI197" i="1"/>
  <c r="DI198" i="1"/>
  <c r="DI199" i="1"/>
  <c r="DI200" i="1"/>
  <c r="DI201" i="1"/>
  <c r="DI202" i="1"/>
  <c r="DI203" i="1"/>
  <c r="DI205" i="1"/>
  <c r="DI206" i="1"/>
  <c r="DI207" i="1"/>
  <c r="DI208" i="1"/>
  <c r="DI211" i="1"/>
  <c r="DI212" i="1"/>
  <c r="DI213" i="1"/>
  <c r="DI214" i="1"/>
  <c r="DI216" i="1"/>
  <c r="DI220" i="1"/>
  <c r="DI221" i="1"/>
  <c r="DI222" i="1"/>
  <c r="DI223" i="1"/>
  <c r="DI224" i="1"/>
  <c r="DI225" i="1"/>
  <c r="DI226" i="1"/>
  <c r="DI230" i="1"/>
  <c r="DI231" i="1"/>
  <c r="DI232" i="1"/>
  <c r="DI233" i="1"/>
  <c r="DI235" i="1"/>
  <c r="DI237" i="1"/>
  <c r="DI238" i="1"/>
  <c r="DI239" i="1"/>
  <c r="DI240" i="1"/>
  <c r="DI241" i="1"/>
  <c r="DI242" i="1"/>
  <c r="DI243" i="1"/>
  <c r="DI244" i="1"/>
  <c r="DI245" i="1"/>
  <c r="DI246" i="1"/>
  <c r="DI247" i="1"/>
  <c r="DI248" i="1"/>
  <c r="DI249" i="1"/>
  <c r="DI250" i="1"/>
  <c r="DI251" i="1"/>
  <c r="DI252" i="1"/>
  <c r="DI253" i="1"/>
  <c r="DI254" i="1"/>
  <c r="DI255" i="1"/>
  <c r="DI256" i="1"/>
  <c r="DI257" i="1"/>
  <c r="DI258" i="1"/>
  <c r="DI259" i="1"/>
  <c r="DI260" i="1"/>
  <c r="DI261" i="1"/>
  <c r="DI262" i="1"/>
  <c r="DI263" i="1"/>
  <c r="DI264" i="1"/>
  <c r="DI265" i="1"/>
  <c r="DI266" i="1"/>
  <c r="DI267" i="1"/>
  <c r="DI268" i="1"/>
  <c r="DI269" i="1"/>
  <c r="DI270" i="1"/>
  <c r="DI271" i="1"/>
  <c r="DI272" i="1"/>
  <c r="DI273" i="1"/>
  <c r="DI274" i="1"/>
  <c r="DI275" i="1"/>
  <c r="DI276" i="1"/>
  <c r="DI277" i="1"/>
  <c r="DI278" i="1"/>
  <c r="DI279" i="1"/>
  <c r="DI280" i="1"/>
  <c r="DI281" i="1"/>
  <c r="DI282" i="1"/>
  <c r="DI283" i="1"/>
  <c r="DI284" i="1"/>
  <c r="DI285" i="1"/>
  <c r="DI286" i="1"/>
  <c r="DI287" i="1"/>
  <c r="DI288" i="1"/>
  <c r="DI289" i="1"/>
  <c r="DI290" i="1"/>
  <c r="DI291" i="1"/>
  <c r="DI292" i="1"/>
  <c r="DI293" i="1"/>
  <c r="DI294" i="1"/>
  <c r="DI295" i="1"/>
  <c r="DI296" i="1"/>
  <c r="DI297" i="1"/>
  <c r="DI298" i="1"/>
  <c r="DI299" i="1"/>
  <c r="DI300" i="1"/>
  <c r="DI301" i="1"/>
  <c r="DI302" i="1"/>
  <c r="DI303" i="1"/>
  <c r="DI304" i="1"/>
  <c r="DI305" i="1"/>
  <c r="DI306" i="1"/>
  <c r="DI307" i="1"/>
  <c r="DI308" i="1"/>
  <c r="DI309" i="1"/>
  <c r="DI310" i="1"/>
  <c r="DI311" i="1"/>
  <c r="DI312" i="1"/>
  <c r="DI313" i="1"/>
  <c r="DI314" i="1"/>
  <c r="DI315" i="1"/>
  <c r="DI316" i="1"/>
  <c r="DI317" i="1"/>
  <c r="DI318" i="1"/>
  <c r="DI319" i="1"/>
  <c r="DI320" i="1"/>
  <c r="DI321" i="1"/>
  <c r="DI322" i="1"/>
  <c r="DI323" i="1"/>
  <c r="DI324" i="1"/>
  <c r="DI325" i="1"/>
  <c r="DI326" i="1"/>
  <c r="DI327" i="1"/>
  <c r="DI328" i="1"/>
  <c r="DI329" i="1"/>
  <c r="DI330" i="1"/>
  <c r="DI331" i="1"/>
  <c r="DI332" i="1"/>
  <c r="DI333" i="1"/>
  <c r="DI334" i="1"/>
  <c r="DI335" i="1"/>
  <c r="DI336" i="1"/>
  <c r="DI337" i="1"/>
  <c r="DI338" i="1"/>
  <c r="DI339" i="1"/>
  <c r="DI340" i="1"/>
  <c r="DI341" i="1"/>
  <c r="DI342" i="1"/>
  <c r="DI343" i="1"/>
  <c r="DI344" i="1"/>
  <c r="DI345" i="1"/>
  <c r="DI346" i="1"/>
  <c r="DI347" i="1"/>
  <c r="DI348" i="1"/>
  <c r="DI349" i="1"/>
  <c r="DI350" i="1"/>
  <c r="DI351" i="1"/>
  <c r="DI352" i="1"/>
  <c r="DI353" i="1"/>
  <c r="DI354" i="1"/>
  <c r="DI355" i="1"/>
  <c r="DI356" i="1"/>
  <c r="DI357" i="1"/>
  <c r="DI358" i="1"/>
  <c r="DI359" i="1"/>
  <c r="DI360" i="1"/>
  <c r="DI361" i="1"/>
  <c r="DI362" i="1"/>
  <c r="DI363" i="1"/>
  <c r="DI364" i="1"/>
  <c r="DI365" i="1"/>
  <c r="DI366" i="1"/>
  <c r="DI367" i="1"/>
  <c r="DI368" i="1"/>
  <c r="DI369" i="1"/>
  <c r="DI370" i="1"/>
  <c r="DI371" i="1"/>
  <c r="DI372" i="1"/>
  <c r="DI373" i="1"/>
  <c r="DI374" i="1"/>
  <c r="DI375" i="1"/>
  <c r="DI376" i="1"/>
  <c r="DI377" i="1"/>
  <c r="DI378" i="1"/>
  <c r="DI379" i="1"/>
  <c r="DI380" i="1"/>
  <c r="DI381" i="1"/>
  <c r="DI382" i="1"/>
  <c r="DI383" i="1"/>
  <c r="DI384" i="1"/>
  <c r="DI385" i="1"/>
  <c r="DI386" i="1"/>
  <c r="DI387" i="1"/>
  <c r="DI388" i="1"/>
  <c r="DI389" i="1"/>
  <c r="DI390" i="1"/>
  <c r="DI391" i="1"/>
  <c r="DI392" i="1"/>
  <c r="DI393" i="1"/>
  <c r="DI394" i="1"/>
  <c r="DI395" i="1"/>
  <c r="DI396" i="1"/>
  <c r="DI397" i="1"/>
  <c r="DI398" i="1"/>
  <c r="DI399" i="1"/>
  <c r="DI400" i="1"/>
  <c r="DI401" i="1"/>
  <c r="DI402" i="1"/>
  <c r="DI403" i="1"/>
  <c r="DI404" i="1"/>
  <c r="DI405" i="1"/>
  <c r="DI406" i="1"/>
  <c r="DI407" i="1"/>
  <c r="DI408" i="1"/>
  <c r="DI409" i="1"/>
  <c r="DI410" i="1"/>
  <c r="DI411" i="1"/>
  <c r="DI412" i="1"/>
  <c r="DI413" i="1"/>
  <c r="DI414" i="1"/>
  <c r="DI415" i="1"/>
  <c r="DI416" i="1"/>
  <c r="DI417" i="1"/>
  <c r="DI418" i="1"/>
  <c r="DI419" i="1"/>
  <c r="DI420" i="1"/>
  <c r="DI421" i="1"/>
  <c r="DI422" i="1"/>
  <c r="DI423" i="1"/>
  <c r="DI424" i="1"/>
  <c r="DI425" i="1"/>
  <c r="DI426" i="1"/>
  <c r="DI427" i="1"/>
  <c r="DI428" i="1"/>
  <c r="DI429" i="1"/>
  <c r="DI430" i="1"/>
  <c r="DI431" i="1"/>
  <c r="DI432" i="1"/>
  <c r="DI433" i="1"/>
  <c r="DI434" i="1"/>
  <c r="DI435" i="1"/>
  <c r="DI436" i="1"/>
  <c r="DI437" i="1"/>
  <c r="DI438" i="1"/>
  <c r="DI439" i="1"/>
  <c r="DI440" i="1"/>
  <c r="DI441" i="1"/>
  <c r="DI442" i="1"/>
  <c r="DI443" i="1"/>
  <c r="DI444" i="1"/>
  <c r="DI445" i="1"/>
  <c r="DI446" i="1"/>
  <c r="DI447" i="1"/>
  <c r="DI448" i="1"/>
  <c r="DI449" i="1"/>
  <c r="DI450" i="1"/>
  <c r="DI451" i="1"/>
  <c r="DI452" i="1"/>
  <c r="DI453" i="1"/>
  <c r="DI454" i="1"/>
  <c r="DI455" i="1"/>
  <c r="DI456" i="1"/>
  <c r="DI457" i="1"/>
  <c r="DI458" i="1"/>
  <c r="DI459" i="1"/>
  <c r="DI460" i="1"/>
  <c r="DI461" i="1"/>
  <c r="DI462" i="1"/>
  <c r="DI463" i="1"/>
  <c r="DI464" i="1"/>
  <c r="DI465" i="1"/>
  <c r="DI466" i="1"/>
  <c r="DI467" i="1"/>
  <c r="DI468" i="1"/>
  <c r="DI469" i="1"/>
  <c r="DI470" i="1"/>
  <c r="DI471" i="1"/>
  <c r="DI472" i="1"/>
  <c r="DI473" i="1"/>
  <c r="DI474" i="1"/>
  <c r="DI475" i="1"/>
  <c r="DI476" i="1"/>
  <c r="DI477" i="1"/>
  <c r="DI478" i="1"/>
  <c r="DI479" i="1"/>
  <c r="DI480" i="1"/>
  <c r="DI481" i="1"/>
  <c r="DI482" i="1"/>
  <c r="DI483" i="1"/>
  <c r="DI484" i="1"/>
  <c r="DI485" i="1"/>
  <c r="DI486" i="1"/>
  <c r="DI487" i="1"/>
  <c r="DI488" i="1"/>
  <c r="DI489" i="1"/>
  <c r="DI490" i="1"/>
  <c r="DI491" i="1"/>
  <c r="DI492" i="1"/>
  <c r="DI493" i="1"/>
  <c r="DI494" i="1"/>
  <c r="DI495" i="1"/>
  <c r="DI496" i="1"/>
  <c r="DI497" i="1"/>
  <c r="DI498" i="1"/>
  <c r="DI499" i="1"/>
  <c r="DI500" i="1"/>
  <c r="DI501" i="1"/>
  <c r="DI502" i="1"/>
  <c r="DI503" i="1"/>
  <c r="DI504" i="1"/>
  <c r="DI505" i="1"/>
  <c r="DI506" i="1"/>
  <c r="DI507" i="1"/>
  <c r="DI508" i="1"/>
  <c r="DI509" i="1"/>
  <c r="DI510" i="1"/>
  <c r="DI511" i="1"/>
  <c r="DI512" i="1"/>
  <c r="DI513" i="1"/>
  <c r="DI514" i="1"/>
  <c r="DI515" i="1"/>
  <c r="DI516" i="1"/>
  <c r="DI517" i="1"/>
  <c r="DI518" i="1"/>
  <c r="DI519" i="1"/>
  <c r="DI520" i="1"/>
  <c r="DI521" i="1"/>
  <c r="DI522" i="1"/>
  <c r="DI523" i="1"/>
  <c r="DI524" i="1"/>
  <c r="DI525" i="1"/>
  <c r="DI526" i="1"/>
  <c r="DI527" i="1"/>
  <c r="DI528" i="1"/>
  <c r="DI529" i="1"/>
  <c r="DI530" i="1"/>
  <c r="DI531" i="1"/>
  <c r="DI532" i="1"/>
  <c r="DI533" i="1"/>
  <c r="DI534" i="1"/>
  <c r="DI535" i="1"/>
  <c r="DI536" i="1"/>
  <c r="DI537" i="1"/>
  <c r="DI538" i="1"/>
  <c r="DI539" i="1"/>
  <c r="DI540" i="1"/>
  <c r="DI541" i="1"/>
  <c r="DI542" i="1"/>
  <c r="DI543" i="1"/>
  <c r="DI544" i="1"/>
  <c r="DI545" i="1"/>
  <c r="DI546" i="1"/>
  <c r="DI547" i="1"/>
  <c r="DI548" i="1"/>
  <c r="DI549" i="1"/>
  <c r="DI550" i="1"/>
  <c r="DI551" i="1"/>
  <c r="DI552" i="1"/>
  <c r="DI553" i="1"/>
  <c r="DI554" i="1"/>
  <c r="DI555" i="1"/>
  <c r="DI556" i="1"/>
  <c r="DI557" i="1"/>
  <c r="DI558" i="1"/>
  <c r="DI559" i="1"/>
  <c r="DI560" i="1"/>
  <c r="DI561" i="1"/>
  <c r="DI562" i="1"/>
  <c r="DI563" i="1"/>
  <c r="DI564" i="1"/>
  <c r="DI565" i="1"/>
  <c r="DI566" i="1"/>
  <c r="DI567" i="1"/>
  <c r="DI568" i="1"/>
  <c r="DI569" i="1"/>
  <c r="DI570" i="1"/>
  <c r="DI571" i="1"/>
  <c r="DI572" i="1"/>
  <c r="DI573" i="1"/>
  <c r="DI574" i="1"/>
  <c r="DI575" i="1"/>
  <c r="DI576" i="1"/>
  <c r="DI577" i="1"/>
  <c r="DI578" i="1"/>
  <c r="DI579" i="1"/>
  <c r="DI580" i="1"/>
  <c r="DI581" i="1"/>
  <c r="DI582" i="1"/>
  <c r="DI583" i="1"/>
  <c r="DI584" i="1"/>
  <c r="DI585" i="1"/>
  <c r="DI586" i="1"/>
  <c r="DI587" i="1"/>
  <c r="DI588" i="1"/>
  <c r="DI589" i="1"/>
  <c r="DI590" i="1"/>
  <c r="DI591" i="1"/>
  <c r="DI592" i="1"/>
  <c r="DI593" i="1"/>
  <c r="DI594" i="1"/>
  <c r="DI595" i="1"/>
  <c r="DI596" i="1"/>
  <c r="DI597" i="1"/>
  <c r="DI598" i="1"/>
  <c r="DI599" i="1"/>
  <c r="DI600" i="1"/>
  <c r="DI601" i="1"/>
  <c r="DI602" i="1"/>
  <c r="DI603" i="1"/>
  <c r="DI604" i="1"/>
  <c r="DI605" i="1"/>
  <c r="DI606" i="1"/>
  <c r="DI607" i="1"/>
  <c r="DI608" i="1"/>
  <c r="DI609" i="1"/>
  <c r="DI610" i="1"/>
  <c r="DI611" i="1"/>
  <c r="DI612" i="1"/>
  <c r="DI613" i="1"/>
  <c r="DI614" i="1"/>
  <c r="DI615" i="1"/>
  <c r="DI616" i="1"/>
  <c r="DI617" i="1"/>
  <c r="DI618" i="1"/>
  <c r="DI619" i="1"/>
  <c r="DI620" i="1"/>
  <c r="DI621" i="1"/>
  <c r="DI622" i="1"/>
  <c r="DI623" i="1"/>
  <c r="DI624" i="1"/>
  <c r="DI625" i="1"/>
  <c r="DI626" i="1"/>
  <c r="DI627" i="1"/>
  <c r="DI628" i="1"/>
  <c r="DI629" i="1"/>
  <c r="DI630" i="1"/>
  <c r="DI631" i="1"/>
  <c r="DI632" i="1"/>
  <c r="DI633" i="1"/>
  <c r="DI634" i="1"/>
  <c r="DI635" i="1"/>
  <c r="DI636" i="1"/>
  <c r="DI637" i="1"/>
  <c r="DI638" i="1"/>
  <c r="DI639" i="1"/>
  <c r="DI640" i="1"/>
  <c r="DI641" i="1"/>
  <c r="DI642" i="1"/>
  <c r="DI643" i="1"/>
  <c r="DI644" i="1"/>
  <c r="DI645" i="1"/>
  <c r="DI646" i="1"/>
  <c r="DI647" i="1"/>
  <c r="DI648" i="1"/>
  <c r="DI649" i="1"/>
  <c r="DI650" i="1"/>
  <c r="DI651" i="1"/>
  <c r="DI652" i="1"/>
  <c r="DI653" i="1"/>
  <c r="DI654" i="1"/>
  <c r="DI655" i="1"/>
  <c r="DI656" i="1"/>
  <c r="DI657" i="1"/>
  <c r="DI658" i="1"/>
  <c r="DI659" i="1"/>
  <c r="DI660" i="1"/>
  <c r="DI661" i="1"/>
  <c r="DI662" i="1"/>
  <c r="DI663" i="1"/>
  <c r="DI664" i="1"/>
  <c r="DI665" i="1"/>
  <c r="DI666" i="1"/>
  <c r="DI667" i="1"/>
  <c r="DI668" i="1"/>
  <c r="DI669" i="1"/>
  <c r="DI670" i="1"/>
  <c r="DI671" i="1"/>
  <c r="DI672" i="1"/>
  <c r="DI673" i="1"/>
  <c r="DI674" i="1"/>
  <c r="DI675" i="1"/>
  <c r="DI676" i="1"/>
  <c r="DI677" i="1"/>
  <c r="DI678" i="1"/>
  <c r="DI679" i="1"/>
  <c r="DI680" i="1"/>
  <c r="DI681" i="1"/>
  <c r="DI682" i="1"/>
  <c r="DI683" i="1"/>
  <c r="DI684" i="1"/>
  <c r="DI685" i="1"/>
  <c r="DI686" i="1"/>
  <c r="DI687" i="1"/>
  <c r="DI688" i="1"/>
  <c r="DI689" i="1"/>
  <c r="DI690" i="1"/>
  <c r="DI691" i="1"/>
  <c r="DI692" i="1"/>
  <c r="DI693" i="1"/>
  <c r="DI694" i="1"/>
  <c r="DI695" i="1"/>
  <c r="DI696" i="1"/>
  <c r="DI697" i="1"/>
  <c r="DI698" i="1"/>
  <c r="DI699" i="1"/>
  <c r="DI700" i="1"/>
  <c r="DI701" i="1"/>
  <c r="DI702" i="1"/>
  <c r="DI703" i="1"/>
  <c r="DI704" i="1"/>
  <c r="DI705" i="1"/>
  <c r="DI706" i="1"/>
  <c r="DI707" i="1"/>
  <c r="DI708" i="1"/>
  <c r="DI709" i="1"/>
  <c r="DI710" i="1"/>
  <c r="DI711" i="1"/>
  <c r="DI712" i="1"/>
  <c r="DI713" i="1"/>
  <c r="DI714" i="1"/>
  <c r="DI715" i="1"/>
  <c r="DI716" i="1"/>
  <c r="DI717" i="1"/>
  <c r="DI718" i="1"/>
  <c r="DI719" i="1"/>
  <c r="DI720" i="1"/>
  <c r="DI721" i="1"/>
  <c r="DI722" i="1"/>
  <c r="DI723" i="1"/>
  <c r="DI724" i="1"/>
  <c r="DI725" i="1"/>
  <c r="DI726" i="1"/>
  <c r="DI727" i="1"/>
  <c r="DI728" i="1"/>
  <c r="DI729" i="1"/>
  <c r="DI730" i="1"/>
  <c r="DI731" i="1"/>
  <c r="DI732" i="1"/>
  <c r="DI733" i="1"/>
  <c r="DI734" i="1"/>
  <c r="DI735" i="1"/>
  <c r="DI736" i="1"/>
  <c r="DI737" i="1"/>
  <c r="DI738" i="1"/>
  <c r="DI739" i="1"/>
  <c r="DI740" i="1"/>
  <c r="DI741" i="1"/>
  <c r="DI742" i="1"/>
  <c r="DI743" i="1"/>
  <c r="DI744" i="1"/>
  <c r="DI745" i="1"/>
  <c r="DI746" i="1"/>
  <c r="DI747" i="1"/>
  <c r="DI748" i="1"/>
  <c r="DI749" i="1"/>
  <c r="DI750" i="1"/>
  <c r="DI751" i="1"/>
  <c r="DI752" i="1"/>
  <c r="DI753" i="1"/>
  <c r="DI754" i="1"/>
  <c r="DI755" i="1"/>
  <c r="DI756" i="1"/>
  <c r="DI757" i="1"/>
  <c r="DI758" i="1"/>
  <c r="DI759" i="1"/>
  <c r="DI760" i="1"/>
  <c r="DI761" i="1"/>
  <c r="DI762" i="1"/>
  <c r="DI763" i="1"/>
  <c r="DI764" i="1"/>
  <c r="DI765" i="1"/>
  <c r="DI766" i="1"/>
  <c r="DI767" i="1"/>
  <c r="DI768" i="1"/>
  <c r="DI769" i="1"/>
  <c r="DI770" i="1"/>
  <c r="DI771" i="1"/>
  <c r="DI772" i="1"/>
  <c r="DI773" i="1"/>
  <c r="DI774" i="1"/>
  <c r="DI775" i="1"/>
  <c r="DI776" i="1"/>
  <c r="DI777" i="1"/>
  <c r="DI778" i="1"/>
  <c r="DI779" i="1"/>
  <c r="DI780" i="1"/>
  <c r="DI781" i="1"/>
  <c r="DI782" i="1"/>
  <c r="DI783" i="1"/>
  <c r="DI784" i="1"/>
  <c r="DI785" i="1"/>
  <c r="DI786" i="1"/>
  <c r="DI787" i="1"/>
  <c r="DI788" i="1"/>
  <c r="DI789" i="1"/>
  <c r="DI790" i="1"/>
  <c r="DI791" i="1"/>
  <c r="DI792" i="1"/>
  <c r="DI793" i="1"/>
  <c r="DI794" i="1"/>
  <c r="DI795" i="1"/>
  <c r="DI796" i="1"/>
  <c r="DI797" i="1"/>
  <c r="DI798" i="1"/>
  <c r="DI799" i="1"/>
  <c r="DI800" i="1"/>
  <c r="DI801" i="1"/>
  <c r="DI802" i="1"/>
  <c r="DI803" i="1"/>
  <c r="DI804" i="1"/>
  <c r="DI805" i="1"/>
  <c r="DI806" i="1"/>
  <c r="DI807" i="1"/>
  <c r="DI808" i="1"/>
  <c r="DI809" i="1"/>
  <c r="DI810" i="1"/>
  <c r="DI811" i="1"/>
  <c r="DI812" i="1"/>
  <c r="DI813" i="1"/>
  <c r="DI814" i="1"/>
  <c r="DI815" i="1"/>
  <c r="DI816" i="1"/>
  <c r="DI817" i="1"/>
  <c r="DI818" i="1"/>
  <c r="DI819" i="1"/>
  <c r="DI820" i="1"/>
  <c r="DI821" i="1"/>
  <c r="DI822" i="1"/>
  <c r="DI823" i="1"/>
  <c r="DI824" i="1"/>
  <c r="DI825" i="1"/>
  <c r="DI826" i="1"/>
  <c r="DI827" i="1"/>
  <c r="DI828" i="1"/>
  <c r="DI829" i="1"/>
  <c r="DI830" i="1"/>
  <c r="DI831" i="1"/>
  <c r="DI832" i="1"/>
  <c r="DI833" i="1"/>
  <c r="DI834" i="1"/>
  <c r="DI835" i="1"/>
  <c r="DI836" i="1"/>
  <c r="DI837" i="1"/>
  <c r="DI838" i="1"/>
  <c r="DI839" i="1"/>
  <c r="DI840" i="1"/>
  <c r="DI841" i="1"/>
  <c r="DI842" i="1"/>
  <c r="DI843" i="1"/>
  <c r="DI844" i="1"/>
  <c r="DI845" i="1"/>
  <c r="DI846" i="1"/>
  <c r="DI847" i="1"/>
  <c r="DI848" i="1"/>
  <c r="DI849" i="1"/>
  <c r="DI850" i="1"/>
  <c r="DI851" i="1"/>
  <c r="DI852" i="1"/>
  <c r="DI853" i="1"/>
  <c r="DI854" i="1"/>
  <c r="DI855" i="1"/>
  <c r="DI856" i="1"/>
  <c r="DI857" i="1"/>
  <c r="DI858" i="1"/>
  <c r="DI859" i="1"/>
  <c r="DI860" i="1"/>
  <c r="DI861" i="1"/>
  <c r="DI862" i="1"/>
  <c r="DI863" i="1"/>
  <c r="DI864" i="1"/>
  <c r="DI865" i="1"/>
  <c r="DI866" i="1"/>
  <c r="DI867" i="1"/>
  <c r="DI868" i="1"/>
  <c r="DI869" i="1"/>
  <c r="DI870" i="1"/>
  <c r="DI871" i="1"/>
  <c r="DI872" i="1"/>
  <c r="DI873" i="1"/>
  <c r="DI874" i="1"/>
  <c r="DI875" i="1"/>
  <c r="DI876" i="1"/>
  <c r="DI877" i="1"/>
  <c r="DI878" i="1"/>
  <c r="DI879" i="1"/>
  <c r="DI880" i="1"/>
  <c r="DI881" i="1"/>
  <c r="DI882" i="1"/>
  <c r="DI883" i="1"/>
  <c r="DI884" i="1"/>
  <c r="DI885" i="1"/>
  <c r="DI886" i="1"/>
  <c r="DI887" i="1"/>
  <c r="DI888" i="1"/>
  <c r="DI889" i="1"/>
  <c r="DI890" i="1"/>
  <c r="DI891" i="1"/>
  <c r="DI892" i="1"/>
  <c r="DI893" i="1"/>
  <c r="DI894" i="1"/>
  <c r="DI895" i="1"/>
  <c r="DI896" i="1"/>
  <c r="DI897" i="1"/>
  <c r="DI898" i="1"/>
  <c r="DI899" i="1"/>
  <c r="DI900" i="1"/>
  <c r="DI901" i="1"/>
  <c r="DI902" i="1"/>
  <c r="DI903" i="1"/>
  <c r="DI904" i="1"/>
  <c r="DI905" i="1"/>
  <c r="DI906" i="1"/>
  <c r="DI907" i="1"/>
  <c r="DI908" i="1"/>
  <c r="DI909" i="1"/>
  <c r="DI910" i="1"/>
  <c r="DI911" i="1"/>
  <c r="DI912" i="1"/>
  <c r="DI913" i="1"/>
  <c r="DI914" i="1"/>
  <c r="DI915" i="1"/>
  <c r="DI916" i="1"/>
  <c r="DI917" i="1"/>
  <c r="DI918" i="1"/>
  <c r="DI919" i="1"/>
  <c r="DI920" i="1"/>
  <c r="DI921" i="1"/>
  <c r="DI922" i="1"/>
  <c r="DI923" i="1"/>
  <c r="DI924" i="1"/>
  <c r="DI925" i="1"/>
  <c r="DI926" i="1"/>
  <c r="DI927" i="1"/>
  <c r="DI928" i="1"/>
  <c r="DI929" i="1"/>
  <c r="DI930" i="1"/>
  <c r="DI931" i="1"/>
  <c r="DI932" i="1"/>
  <c r="DI933" i="1"/>
  <c r="DI934" i="1"/>
  <c r="DI935" i="1"/>
  <c r="DI936" i="1"/>
  <c r="DI937" i="1"/>
  <c r="DI938" i="1"/>
  <c r="DI939" i="1"/>
  <c r="DI940" i="1"/>
  <c r="DI941" i="1"/>
  <c r="DI942" i="1"/>
  <c r="DI943" i="1"/>
  <c r="DI944" i="1"/>
  <c r="DI945" i="1"/>
  <c r="DI946" i="1"/>
  <c r="DI947" i="1"/>
  <c r="DI948" i="1"/>
  <c r="DI949" i="1"/>
  <c r="DI950" i="1"/>
  <c r="DI951" i="1"/>
  <c r="DI952" i="1"/>
  <c r="DI953" i="1"/>
  <c r="DI954" i="1"/>
  <c r="DI955" i="1"/>
  <c r="DI956" i="1"/>
  <c r="DI957" i="1"/>
  <c r="DI958" i="1"/>
  <c r="DI959" i="1"/>
  <c r="DI960" i="1"/>
  <c r="DI961" i="1"/>
  <c r="DI962" i="1"/>
  <c r="DI963" i="1"/>
  <c r="DI964" i="1"/>
  <c r="DI965" i="1"/>
  <c r="DI966" i="1"/>
  <c r="DI967" i="1"/>
  <c r="DI968" i="1"/>
  <c r="DI969" i="1"/>
  <c r="DI970" i="1"/>
  <c r="DI971" i="1"/>
  <c r="DI972" i="1"/>
  <c r="DI973" i="1"/>
  <c r="DI974" i="1"/>
  <c r="DI975" i="1"/>
  <c r="DI976" i="1"/>
  <c r="DI977" i="1"/>
  <c r="DI978" i="1"/>
  <c r="DI979" i="1"/>
  <c r="DI980" i="1"/>
  <c r="DI981" i="1"/>
  <c r="DI982" i="1"/>
  <c r="DI983" i="1"/>
  <c r="DI984" i="1"/>
  <c r="DI985" i="1"/>
  <c r="DI986" i="1"/>
  <c r="DI987" i="1"/>
  <c r="DI988" i="1"/>
  <c r="DI989" i="1"/>
  <c r="DH5" i="1"/>
  <c r="DH6" i="1"/>
  <c r="DH7" i="1"/>
  <c r="DH8" i="1"/>
  <c r="DH9" i="1"/>
  <c r="DH10" i="1"/>
  <c r="DH11" i="1"/>
  <c r="DH12" i="1"/>
  <c r="DH13" i="1"/>
  <c r="DH14" i="1"/>
  <c r="DH15" i="1"/>
  <c r="DH16" i="1"/>
  <c r="DH17" i="1"/>
  <c r="DH18" i="1"/>
  <c r="DH19" i="1"/>
  <c r="DH20" i="1"/>
  <c r="DH21" i="1"/>
  <c r="DH25" i="1"/>
  <c r="DH26" i="1"/>
  <c r="DH27" i="1"/>
  <c r="DH29" i="1"/>
  <c r="DH30" i="1"/>
  <c r="DH31" i="1"/>
  <c r="DH32" i="1"/>
  <c r="DH33" i="1"/>
  <c r="DH34" i="1"/>
  <c r="DH35" i="1"/>
  <c r="DH37" i="1"/>
  <c r="DH38" i="1"/>
  <c r="DH39" i="1"/>
  <c r="DH40" i="1"/>
  <c r="DH41" i="1"/>
  <c r="DH42" i="1"/>
  <c r="DH43" i="1"/>
  <c r="DH45" i="1"/>
  <c r="DH46" i="1"/>
  <c r="DH48" i="1"/>
  <c r="DH49" i="1"/>
  <c r="DH51" i="1"/>
  <c r="DH52" i="1"/>
  <c r="DH53" i="1"/>
  <c r="DH54" i="1"/>
  <c r="DH55" i="1"/>
  <c r="DH56" i="1"/>
  <c r="DH57" i="1"/>
  <c r="DH58" i="1"/>
  <c r="DH59" i="1"/>
  <c r="DH60" i="1"/>
  <c r="DH61" i="1"/>
  <c r="DH62" i="1"/>
  <c r="DH63" i="1"/>
  <c r="DH64" i="1"/>
  <c r="DH67" i="1"/>
  <c r="DH69" i="1"/>
  <c r="DH71" i="1"/>
  <c r="DH73" i="1"/>
  <c r="DH75" i="1"/>
  <c r="DH76" i="1"/>
  <c r="DH77" i="1"/>
  <c r="DH78" i="1"/>
  <c r="DH79" i="1"/>
  <c r="DH80" i="1"/>
  <c r="DH81" i="1"/>
  <c r="DH82" i="1"/>
  <c r="DH83" i="1"/>
  <c r="DH84" i="1"/>
  <c r="DH85" i="1"/>
  <c r="DH86" i="1"/>
  <c r="DH87" i="1"/>
  <c r="DH88" i="1"/>
  <c r="DH89" i="1"/>
  <c r="DH90" i="1"/>
  <c r="DH91" i="1"/>
  <c r="DH92" i="1"/>
  <c r="DH93" i="1"/>
  <c r="DH94" i="1"/>
  <c r="DH95" i="1"/>
  <c r="DH96" i="1"/>
  <c r="DH97" i="1"/>
  <c r="DH99" i="1"/>
  <c r="DH101" i="1"/>
  <c r="DH102" i="1"/>
  <c r="DH103" i="1"/>
  <c r="DH104" i="1"/>
  <c r="DH105" i="1"/>
  <c r="DH106" i="1"/>
  <c r="DH107" i="1"/>
  <c r="DH108" i="1"/>
  <c r="DH109" i="1"/>
  <c r="DH110" i="1"/>
  <c r="DH111" i="1"/>
  <c r="DH112" i="1"/>
  <c r="DH113" i="1"/>
  <c r="DH114" i="1"/>
  <c r="DH115" i="1"/>
  <c r="DH117" i="1"/>
  <c r="DH119" i="1"/>
  <c r="DH121" i="1"/>
  <c r="DH123" i="1"/>
  <c r="DH124" i="1"/>
  <c r="DH125" i="1"/>
  <c r="DH126" i="1"/>
  <c r="DH127" i="1"/>
  <c r="DH128" i="1"/>
  <c r="DH129" i="1"/>
  <c r="DH131" i="1"/>
  <c r="DH132" i="1"/>
  <c r="DH133" i="1"/>
  <c r="DH134" i="1"/>
  <c r="DH135" i="1"/>
  <c r="DH136" i="1"/>
  <c r="DH137" i="1"/>
  <c r="DH139" i="1"/>
  <c r="DH141" i="1"/>
  <c r="DH142" i="1"/>
  <c r="DH143" i="1"/>
  <c r="DH144" i="1"/>
  <c r="DH145" i="1"/>
  <c r="DH146" i="1"/>
  <c r="DH147" i="1"/>
  <c r="DH148" i="1"/>
  <c r="DH149" i="1"/>
  <c r="DH150" i="1"/>
  <c r="DH151" i="1"/>
  <c r="DH152" i="1"/>
  <c r="DH154" i="1"/>
  <c r="DH155" i="1"/>
  <c r="DH156" i="1"/>
  <c r="DH157" i="1"/>
  <c r="DH158" i="1"/>
  <c r="DH159" i="1"/>
  <c r="DH160" i="1"/>
  <c r="DH161" i="1"/>
  <c r="DH162" i="1"/>
  <c r="DH163" i="1"/>
  <c r="DH164" i="1"/>
  <c r="DH165" i="1"/>
  <c r="DH166" i="1"/>
  <c r="DH168" i="1"/>
  <c r="DH169" i="1"/>
  <c r="DH171" i="1"/>
  <c r="DH173" i="1"/>
  <c r="DH175" i="1"/>
  <c r="DH177" i="1"/>
  <c r="DH179" i="1"/>
  <c r="DH181" i="1"/>
  <c r="DH182" i="1"/>
  <c r="DH183" i="1"/>
  <c r="DH185" i="1"/>
  <c r="DH187" i="1"/>
  <c r="DH188" i="1"/>
  <c r="DH189" i="1"/>
  <c r="DH191" i="1"/>
  <c r="DH192" i="1"/>
  <c r="DH193" i="1"/>
  <c r="DH194" i="1"/>
  <c r="DH195" i="1"/>
  <c r="DH197" i="1"/>
  <c r="DH198" i="1"/>
  <c r="DH199" i="1"/>
  <c r="DH200" i="1"/>
  <c r="DH201" i="1"/>
  <c r="DH202" i="1"/>
  <c r="DH203" i="1"/>
  <c r="DH204" i="1"/>
  <c r="DH205" i="1"/>
  <c r="DH206" i="1"/>
  <c r="DH207" i="1"/>
  <c r="DH208" i="1"/>
  <c r="DH211" i="1"/>
  <c r="DH212" i="1"/>
  <c r="DH213" i="1"/>
  <c r="DH214" i="1"/>
  <c r="DH216" i="1"/>
  <c r="DH220" i="1"/>
  <c r="DH221" i="1"/>
  <c r="DH222" i="1"/>
  <c r="DH223" i="1"/>
  <c r="DH224" i="1"/>
  <c r="DH225" i="1"/>
  <c r="DH226" i="1"/>
  <c r="DH230" i="1"/>
  <c r="DH231" i="1"/>
  <c r="DH232" i="1"/>
  <c r="DH233" i="1"/>
  <c r="DH235" i="1"/>
  <c r="DH237" i="1"/>
  <c r="DH238" i="1"/>
  <c r="DH239" i="1"/>
  <c r="DH240" i="1"/>
  <c r="DH241" i="1"/>
  <c r="DH242" i="1"/>
  <c r="DH243" i="1"/>
  <c r="DH244" i="1"/>
  <c r="DH245" i="1"/>
  <c r="DH246" i="1"/>
  <c r="DH247" i="1"/>
  <c r="DH248" i="1"/>
  <c r="DH249" i="1"/>
  <c r="DH250" i="1"/>
  <c r="DH251" i="1"/>
  <c r="DH252" i="1"/>
  <c r="DH253" i="1"/>
  <c r="DH254" i="1"/>
  <c r="DH255" i="1"/>
  <c r="DH256" i="1"/>
  <c r="DH257" i="1"/>
  <c r="DH258" i="1"/>
  <c r="DH259" i="1"/>
  <c r="DH260" i="1"/>
  <c r="DH261" i="1"/>
  <c r="DH262" i="1"/>
  <c r="DH263" i="1"/>
  <c r="DH264" i="1"/>
  <c r="DH265" i="1"/>
  <c r="DH266" i="1"/>
  <c r="DH267" i="1"/>
  <c r="DH268" i="1"/>
  <c r="DH269" i="1"/>
  <c r="DH270" i="1"/>
  <c r="DH271" i="1"/>
  <c r="DH272" i="1"/>
  <c r="DH273" i="1"/>
  <c r="DH274" i="1"/>
  <c r="DH275" i="1"/>
  <c r="DH276" i="1"/>
  <c r="DH277" i="1"/>
  <c r="DH278" i="1"/>
  <c r="DH279" i="1"/>
  <c r="DH280" i="1"/>
  <c r="DH281" i="1"/>
  <c r="DH282" i="1"/>
  <c r="DH283" i="1"/>
  <c r="DH284" i="1"/>
  <c r="DH285" i="1"/>
  <c r="DH286" i="1"/>
  <c r="DH287" i="1"/>
  <c r="DH288" i="1"/>
  <c r="DH289" i="1"/>
  <c r="DH290" i="1"/>
  <c r="DH291" i="1"/>
  <c r="DH292" i="1"/>
  <c r="DH293" i="1"/>
  <c r="DH294" i="1"/>
  <c r="DH295" i="1"/>
  <c r="DH296" i="1"/>
  <c r="DH297" i="1"/>
  <c r="DH298" i="1"/>
  <c r="DH299" i="1"/>
  <c r="DH300" i="1"/>
  <c r="DH301" i="1"/>
  <c r="DH302" i="1"/>
  <c r="DH303" i="1"/>
  <c r="DH304" i="1"/>
  <c r="DH305" i="1"/>
  <c r="DH306" i="1"/>
  <c r="DH307" i="1"/>
  <c r="DH308" i="1"/>
  <c r="DH309" i="1"/>
  <c r="DH310" i="1"/>
  <c r="DH311" i="1"/>
  <c r="DH312" i="1"/>
  <c r="DH313" i="1"/>
  <c r="DH314" i="1"/>
  <c r="DH315" i="1"/>
  <c r="DH316" i="1"/>
  <c r="DH317" i="1"/>
  <c r="DH318" i="1"/>
  <c r="DH319" i="1"/>
  <c r="DH320" i="1"/>
  <c r="DH321" i="1"/>
  <c r="DH322" i="1"/>
  <c r="DH323" i="1"/>
  <c r="DH324" i="1"/>
  <c r="DH325" i="1"/>
  <c r="DH326" i="1"/>
  <c r="DH327" i="1"/>
  <c r="DH328" i="1"/>
  <c r="DH329" i="1"/>
  <c r="DH330" i="1"/>
  <c r="DH331" i="1"/>
  <c r="DH332" i="1"/>
  <c r="DH333" i="1"/>
  <c r="DH334" i="1"/>
  <c r="DH335" i="1"/>
  <c r="DH336" i="1"/>
  <c r="DH337" i="1"/>
  <c r="DH338" i="1"/>
  <c r="DH339" i="1"/>
  <c r="DH340" i="1"/>
  <c r="DH341" i="1"/>
  <c r="DH342" i="1"/>
  <c r="DH343" i="1"/>
  <c r="DH344" i="1"/>
  <c r="DH345" i="1"/>
  <c r="DH346" i="1"/>
  <c r="DH347" i="1"/>
  <c r="DH348" i="1"/>
  <c r="DH349" i="1"/>
  <c r="DH350" i="1"/>
  <c r="DH351" i="1"/>
  <c r="DH352" i="1"/>
  <c r="DH353" i="1"/>
  <c r="DH354" i="1"/>
  <c r="DH355" i="1"/>
  <c r="DH356" i="1"/>
  <c r="DH357" i="1"/>
  <c r="DH358" i="1"/>
  <c r="DH359" i="1"/>
  <c r="DH360" i="1"/>
  <c r="DH361" i="1"/>
  <c r="DH362" i="1"/>
  <c r="DH363" i="1"/>
  <c r="DH364" i="1"/>
  <c r="DH365" i="1"/>
  <c r="DH366" i="1"/>
  <c r="DH367" i="1"/>
  <c r="DH368" i="1"/>
  <c r="DH369" i="1"/>
  <c r="DH370" i="1"/>
  <c r="DH371" i="1"/>
  <c r="DH372" i="1"/>
  <c r="DH373" i="1"/>
  <c r="DH374" i="1"/>
  <c r="DH375" i="1"/>
  <c r="DH376" i="1"/>
  <c r="DH377" i="1"/>
  <c r="DH378" i="1"/>
  <c r="DH379" i="1"/>
  <c r="DH380" i="1"/>
  <c r="DH381" i="1"/>
  <c r="DH382" i="1"/>
  <c r="DH383" i="1"/>
  <c r="DH384" i="1"/>
  <c r="DH385" i="1"/>
  <c r="DH386" i="1"/>
  <c r="DH387" i="1"/>
  <c r="DH388" i="1"/>
  <c r="DH389" i="1"/>
  <c r="DH390" i="1"/>
  <c r="DH391" i="1"/>
  <c r="DH392" i="1"/>
  <c r="DH393" i="1"/>
  <c r="DH394" i="1"/>
  <c r="DH395" i="1"/>
  <c r="DH396" i="1"/>
  <c r="DH397" i="1"/>
  <c r="DH398" i="1"/>
  <c r="DH399" i="1"/>
  <c r="DH400" i="1"/>
  <c r="DH401" i="1"/>
  <c r="DH402" i="1"/>
  <c r="DH403" i="1"/>
  <c r="DH404" i="1"/>
  <c r="DH405" i="1"/>
  <c r="DH406" i="1"/>
  <c r="DH407" i="1"/>
  <c r="DH408" i="1"/>
  <c r="DH409" i="1"/>
  <c r="DH410" i="1"/>
  <c r="DH411" i="1"/>
  <c r="DH412" i="1"/>
  <c r="DH413" i="1"/>
  <c r="DH414" i="1"/>
  <c r="DH415" i="1"/>
  <c r="DH416" i="1"/>
  <c r="DH417" i="1"/>
  <c r="DH418" i="1"/>
  <c r="DH419" i="1"/>
  <c r="DH420" i="1"/>
  <c r="DH421" i="1"/>
  <c r="DH422" i="1"/>
  <c r="DH423" i="1"/>
  <c r="DH424" i="1"/>
  <c r="DH425" i="1"/>
  <c r="DH426" i="1"/>
  <c r="DH427" i="1"/>
  <c r="DH428" i="1"/>
  <c r="DH429" i="1"/>
  <c r="DH430" i="1"/>
  <c r="DH431" i="1"/>
  <c r="DH432" i="1"/>
  <c r="DH433" i="1"/>
  <c r="DH434" i="1"/>
  <c r="DH435" i="1"/>
  <c r="DH436" i="1"/>
  <c r="DH437" i="1"/>
  <c r="DH438" i="1"/>
  <c r="DH439" i="1"/>
  <c r="DH440" i="1"/>
  <c r="DH441" i="1"/>
  <c r="DH442" i="1"/>
  <c r="DH443" i="1"/>
  <c r="DH444" i="1"/>
  <c r="DH445" i="1"/>
  <c r="DH446" i="1"/>
  <c r="DH447" i="1"/>
  <c r="DH448" i="1"/>
  <c r="DH449" i="1"/>
  <c r="DH450" i="1"/>
  <c r="DH451" i="1"/>
  <c r="DH452" i="1"/>
  <c r="DH453" i="1"/>
  <c r="DH454" i="1"/>
  <c r="DH455" i="1"/>
  <c r="DH456" i="1"/>
  <c r="DH457" i="1"/>
  <c r="DH458" i="1"/>
  <c r="DH459" i="1"/>
  <c r="DH460" i="1"/>
  <c r="DH461" i="1"/>
  <c r="DH462" i="1"/>
  <c r="DH463" i="1"/>
  <c r="DH464" i="1"/>
  <c r="DH465" i="1"/>
  <c r="DH466" i="1"/>
  <c r="DH467" i="1"/>
  <c r="DH468" i="1"/>
  <c r="DH469" i="1"/>
  <c r="DH470" i="1"/>
  <c r="DH471" i="1"/>
  <c r="DH472" i="1"/>
  <c r="DH473" i="1"/>
  <c r="DH474" i="1"/>
  <c r="DH475" i="1"/>
  <c r="DH476" i="1"/>
  <c r="DH477" i="1"/>
  <c r="DH478" i="1"/>
  <c r="DH479" i="1"/>
  <c r="DH480" i="1"/>
  <c r="DH481" i="1"/>
  <c r="DH482" i="1"/>
  <c r="DH483" i="1"/>
  <c r="DH484" i="1"/>
  <c r="DH485" i="1"/>
  <c r="DH486" i="1"/>
  <c r="DH487" i="1"/>
  <c r="DH488" i="1"/>
  <c r="DH489" i="1"/>
  <c r="DH490" i="1"/>
  <c r="DH491" i="1"/>
  <c r="DH492" i="1"/>
  <c r="DH493" i="1"/>
  <c r="DH494" i="1"/>
  <c r="DH495" i="1"/>
  <c r="DH496" i="1"/>
  <c r="DH497" i="1"/>
  <c r="DH498" i="1"/>
  <c r="DH499" i="1"/>
  <c r="DH500" i="1"/>
  <c r="DH501" i="1"/>
  <c r="DH502" i="1"/>
  <c r="DH503" i="1"/>
  <c r="DH504" i="1"/>
  <c r="DH505" i="1"/>
  <c r="DH506" i="1"/>
  <c r="DH507" i="1"/>
  <c r="DH508" i="1"/>
  <c r="DH509" i="1"/>
  <c r="DH510" i="1"/>
  <c r="DH511" i="1"/>
  <c r="DH512" i="1"/>
  <c r="DH513" i="1"/>
  <c r="DH514" i="1"/>
  <c r="DH515" i="1"/>
  <c r="DH516" i="1"/>
  <c r="DH517" i="1"/>
  <c r="DH518" i="1"/>
  <c r="DH519" i="1"/>
  <c r="DH520" i="1"/>
  <c r="DH521" i="1"/>
  <c r="DH522" i="1"/>
  <c r="DH523" i="1"/>
  <c r="DH524" i="1"/>
  <c r="DH525" i="1"/>
  <c r="DH526" i="1"/>
  <c r="DH527" i="1"/>
  <c r="DH528" i="1"/>
  <c r="DH529" i="1"/>
  <c r="DH530" i="1"/>
  <c r="DH531" i="1"/>
  <c r="DH532" i="1"/>
  <c r="DH533" i="1"/>
  <c r="DH534" i="1"/>
  <c r="DH535" i="1"/>
  <c r="DH536" i="1"/>
  <c r="DH537" i="1"/>
  <c r="DH538" i="1"/>
  <c r="DH539" i="1"/>
  <c r="DH540" i="1"/>
  <c r="DH541" i="1"/>
  <c r="DH542" i="1"/>
  <c r="DH543" i="1"/>
  <c r="DH544" i="1"/>
  <c r="DH545" i="1"/>
  <c r="DH546" i="1"/>
  <c r="DH547" i="1"/>
  <c r="DH548" i="1"/>
  <c r="DH549" i="1"/>
  <c r="DH550" i="1"/>
  <c r="DH551" i="1"/>
  <c r="DH552" i="1"/>
  <c r="DH553" i="1"/>
  <c r="DH554" i="1"/>
  <c r="DH555" i="1"/>
  <c r="DH556" i="1"/>
  <c r="DH557" i="1"/>
  <c r="DH558" i="1"/>
  <c r="DH559" i="1"/>
  <c r="DH560" i="1"/>
  <c r="DH561" i="1"/>
  <c r="DH562" i="1"/>
  <c r="DH563" i="1"/>
  <c r="DH564" i="1"/>
  <c r="DH565" i="1"/>
  <c r="DH566" i="1"/>
  <c r="DH567" i="1"/>
  <c r="DH568" i="1"/>
  <c r="DH569" i="1"/>
  <c r="DH570" i="1"/>
  <c r="DH571" i="1"/>
  <c r="DH572" i="1"/>
  <c r="DH573" i="1"/>
  <c r="DH574" i="1"/>
  <c r="DH575" i="1"/>
  <c r="DH576" i="1"/>
  <c r="DH577" i="1"/>
  <c r="DH578" i="1"/>
  <c r="DH579" i="1"/>
  <c r="DH580" i="1"/>
  <c r="DH581" i="1"/>
  <c r="DH582" i="1"/>
  <c r="DH583" i="1"/>
  <c r="DH584" i="1"/>
  <c r="DH585" i="1"/>
  <c r="DH586" i="1"/>
  <c r="DH587" i="1"/>
  <c r="DH588" i="1"/>
  <c r="DH589" i="1"/>
  <c r="DH590" i="1"/>
  <c r="DH591" i="1"/>
  <c r="DH592" i="1"/>
  <c r="DH593" i="1"/>
  <c r="DH594" i="1"/>
  <c r="DH595" i="1"/>
  <c r="DH596" i="1"/>
  <c r="DH597" i="1"/>
  <c r="DH598" i="1"/>
  <c r="DH599" i="1"/>
  <c r="DH600" i="1"/>
  <c r="DH601" i="1"/>
  <c r="DH602" i="1"/>
  <c r="DH603" i="1"/>
  <c r="DH604" i="1"/>
  <c r="DH605" i="1"/>
  <c r="DH606" i="1"/>
  <c r="DH607" i="1"/>
  <c r="DH608" i="1"/>
  <c r="DH609" i="1"/>
  <c r="DH610" i="1"/>
  <c r="DH611" i="1"/>
  <c r="DH612" i="1"/>
  <c r="DH613" i="1"/>
  <c r="DH614" i="1"/>
  <c r="DH615" i="1"/>
  <c r="DH616" i="1"/>
  <c r="DH617" i="1"/>
  <c r="DH618" i="1"/>
  <c r="DH619" i="1"/>
  <c r="DH620" i="1"/>
  <c r="DH621" i="1"/>
  <c r="DH622" i="1"/>
  <c r="DH623" i="1"/>
  <c r="DH624" i="1"/>
  <c r="DH625" i="1"/>
  <c r="DH626" i="1"/>
  <c r="DH627" i="1"/>
  <c r="DH628" i="1"/>
  <c r="DH629" i="1"/>
  <c r="DH630" i="1"/>
  <c r="DH631" i="1"/>
  <c r="DH632" i="1"/>
  <c r="DH633" i="1"/>
  <c r="DH634" i="1"/>
  <c r="DH635" i="1"/>
  <c r="DH636" i="1"/>
  <c r="DH637" i="1"/>
  <c r="DH638" i="1"/>
  <c r="DH639" i="1"/>
  <c r="DH640" i="1"/>
  <c r="DH641" i="1"/>
  <c r="DH642" i="1"/>
  <c r="DH643" i="1"/>
  <c r="DH644" i="1"/>
  <c r="DH645" i="1"/>
  <c r="DH646" i="1"/>
  <c r="DH647" i="1"/>
  <c r="DH648" i="1"/>
  <c r="DH649" i="1"/>
  <c r="DH650" i="1"/>
  <c r="DH651" i="1"/>
  <c r="DH652" i="1"/>
  <c r="DH653" i="1"/>
  <c r="DH654" i="1"/>
  <c r="DH655" i="1"/>
  <c r="DH656" i="1"/>
  <c r="DH657" i="1"/>
  <c r="DH658" i="1"/>
  <c r="DH659" i="1"/>
  <c r="DH660" i="1"/>
  <c r="DH661" i="1"/>
  <c r="DH662" i="1"/>
  <c r="DH663" i="1"/>
  <c r="DH664" i="1"/>
  <c r="DH665" i="1"/>
  <c r="DH666" i="1"/>
  <c r="DH667" i="1"/>
  <c r="DH668" i="1"/>
  <c r="DH669" i="1"/>
  <c r="DH670" i="1"/>
  <c r="DH671" i="1"/>
  <c r="DH672" i="1"/>
  <c r="DH673" i="1"/>
  <c r="DH674" i="1"/>
  <c r="DH675" i="1"/>
  <c r="DH676" i="1"/>
  <c r="DH677" i="1"/>
  <c r="DH678" i="1"/>
  <c r="DH679" i="1"/>
  <c r="DH680" i="1"/>
  <c r="DH681" i="1"/>
  <c r="DH682" i="1"/>
  <c r="DH683" i="1"/>
  <c r="DH684" i="1"/>
  <c r="DH685" i="1"/>
  <c r="DH686" i="1"/>
  <c r="DH687" i="1"/>
  <c r="DH688" i="1"/>
  <c r="DH689" i="1"/>
  <c r="DH690" i="1"/>
  <c r="DH691" i="1"/>
  <c r="DH692" i="1"/>
  <c r="DH693" i="1"/>
  <c r="DH694" i="1"/>
  <c r="DH695" i="1"/>
  <c r="DH696" i="1"/>
  <c r="DH697" i="1"/>
  <c r="DH698" i="1"/>
  <c r="DH699" i="1"/>
  <c r="DH700" i="1"/>
  <c r="DH701" i="1"/>
  <c r="DH702" i="1"/>
  <c r="DH703" i="1"/>
  <c r="DH704" i="1"/>
  <c r="DH705" i="1"/>
  <c r="DH706" i="1"/>
  <c r="DH707" i="1"/>
  <c r="DH708" i="1"/>
  <c r="DH709" i="1"/>
  <c r="DH710" i="1"/>
  <c r="DH711" i="1"/>
  <c r="DH712" i="1"/>
  <c r="DH713" i="1"/>
  <c r="DH714" i="1"/>
  <c r="DH715" i="1"/>
  <c r="DH716" i="1"/>
  <c r="DH717" i="1"/>
  <c r="DH718" i="1"/>
  <c r="DH719" i="1"/>
  <c r="DH720" i="1"/>
  <c r="DH721" i="1"/>
  <c r="DH722" i="1"/>
  <c r="DH723" i="1"/>
  <c r="DH724" i="1"/>
  <c r="DH725" i="1"/>
  <c r="DH726" i="1"/>
  <c r="DH727" i="1"/>
  <c r="DH728" i="1"/>
  <c r="DH729" i="1"/>
  <c r="DH730" i="1"/>
  <c r="DH731" i="1"/>
  <c r="DH732" i="1"/>
  <c r="DH733" i="1"/>
  <c r="DH734" i="1"/>
  <c r="DH735" i="1"/>
  <c r="DH736" i="1"/>
  <c r="DH737" i="1"/>
  <c r="DH738" i="1"/>
  <c r="DH739" i="1"/>
  <c r="DH740" i="1"/>
  <c r="DH741" i="1"/>
  <c r="DH742" i="1"/>
  <c r="DH743" i="1"/>
  <c r="DH744" i="1"/>
  <c r="DH745" i="1"/>
  <c r="DH746" i="1"/>
  <c r="DH747" i="1"/>
  <c r="DH748" i="1"/>
  <c r="DH749" i="1"/>
  <c r="DH750" i="1"/>
  <c r="DH751" i="1"/>
  <c r="DH752" i="1"/>
  <c r="DH753" i="1"/>
  <c r="DH754" i="1"/>
  <c r="DH755" i="1"/>
  <c r="DH756" i="1"/>
  <c r="DH757" i="1"/>
  <c r="DH758" i="1"/>
  <c r="DH759" i="1"/>
  <c r="DH760" i="1"/>
  <c r="DH761" i="1"/>
  <c r="DH762" i="1"/>
  <c r="DH763" i="1"/>
  <c r="DH764" i="1"/>
  <c r="DH765" i="1"/>
  <c r="DH766" i="1"/>
  <c r="DH767" i="1"/>
  <c r="DH768" i="1"/>
  <c r="DH769" i="1"/>
  <c r="DH770" i="1"/>
  <c r="DH771" i="1"/>
  <c r="DH772" i="1"/>
  <c r="DH773" i="1"/>
  <c r="DH774" i="1"/>
  <c r="DH775" i="1"/>
  <c r="DH776" i="1"/>
  <c r="DH777" i="1"/>
  <c r="DH778" i="1"/>
  <c r="DH779" i="1"/>
  <c r="DH780" i="1"/>
  <c r="DH781" i="1"/>
  <c r="DH782" i="1"/>
  <c r="DH783" i="1"/>
  <c r="DH784" i="1"/>
  <c r="DH785" i="1"/>
  <c r="DH786" i="1"/>
  <c r="DH787" i="1"/>
  <c r="DH788" i="1"/>
  <c r="DH789" i="1"/>
  <c r="DH790" i="1"/>
  <c r="DH791" i="1"/>
  <c r="DH792" i="1"/>
  <c r="DH793" i="1"/>
  <c r="DH794" i="1"/>
  <c r="DH795" i="1"/>
  <c r="DH796" i="1"/>
  <c r="DH797" i="1"/>
  <c r="DH798" i="1"/>
  <c r="DH799" i="1"/>
  <c r="DH800" i="1"/>
  <c r="DH801" i="1"/>
  <c r="DH802" i="1"/>
  <c r="DH803" i="1"/>
  <c r="DH804" i="1"/>
  <c r="DH805" i="1"/>
  <c r="DH806" i="1"/>
  <c r="DH807" i="1"/>
  <c r="DH808" i="1"/>
  <c r="DH809" i="1"/>
  <c r="DH810" i="1"/>
  <c r="DH811" i="1"/>
  <c r="DH812" i="1"/>
  <c r="DH813" i="1"/>
  <c r="DH814" i="1"/>
  <c r="DH815" i="1"/>
  <c r="DH816" i="1"/>
  <c r="DH817" i="1"/>
  <c r="DH818" i="1"/>
  <c r="DH819" i="1"/>
  <c r="DH820" i="1"/>
  <c r="DH821" i="1"/>
  <c r="DH822" i="1"/>
  <c r="DH823" i="1"/>
  <c r="DH824" i="1"/>
  <c r="DH825" i="1"/>
  <c r="DH826" i="1"/>
  <c r="DH827" i="1"/>
  <c r="DH828" i="1"/>
  <c r="DH829" i="1"/>
  <c r="DH830" i="1"/>
  <c r="DH831" i="1"/>
  <c r="DH832" i="1"/>
  <c r="DH833" i="1"/>
  <c r="DH834" i="1"/>
  <c r="DH835" i="1"/>
  <c r="DH836" i="1"/>
  <c r="DH837" i="1"/>
  <c r="DH838" i="1"/>
  <c r="DH839" i="1"/>
  <c r="DH840" i="1"/>
  <c r="DH841" i="1"/>
  <c r="DH842" i="1"/>
  <c r="DH843" i="1"/>
  <c r="DH844" i="1"/>
  <c r="DH845" i="1"/>
  <c r="DH846" i="1"/>
  <c r="DH847" i="1"/>
  <c r="DH848" i="1"/>
  <c r="DH849" i="1"/>
  <c r="DH850" i="1"/>
  <c r="DH851" i="1"/>
  <c r="DH852" i="1"/>
  <c r="DH853" i="1"/>
  <c r="DH854" i="1"/>
  <c r="DH855" i="1"/>
  <c r="DH856" i="1"/>
  <c r="DH857" i="1"/>
  <c r="DH858" i="1"/>
  <c r="DH859" i="1"/>
  <c r="DH860" i="1"/>
  <c r="DH861" i="1"/>
  <c r="DH862" i="1"/>
  <c r="DH863" i="1"/>
  <c r="DH864" i="1"/>
  <c r="DH865" i="1"/>
  <c r="DH866" i="1"/>
  <c r="DH867" i="1"/>
  <c r="DH868" i="1"/>
  <c r="DH869" i="1"/>
  <c r="DH870" i="1"/>
  <c r="DH871" i="1"/>
  <c r="DH872" i="1"/>
  <c r="DH873" i="1"/>
  <c r="DH874" i="1"/>
  <c r="DH875" i="1"/>
  <c r="DH876" i="1"/>
  <c r="DH877" i="1"/>
  <c r="DH878" i="1"/>
  <c r="DH879" i="1"/>
  <c r="DH880" i="1"/>
  <c r="DH881" i="1"/>
  <c r="DH882" i="1"/>
  <c r="DH883" i="1"/>
  <c r="DH884" i="1"/>
  <c r="DH885" i="1"/>
  <c r="DH886" i="1"/>
  <c r="DH887" i="1"/>
  <c r="DH888" i="1"/>
  <c r="DH889" i="1"/>
  <c r="DH890" i="1"/>
  <c r="DH891" i="1"/>
  <c r="DH892" i="1"/>
  <c r="DH893" i="1"/>
  <c r="DH894" i="1"/>
  <c r="DH895" i="1"/>
  <c r="DH896" i="1"/>
  <c r="DH897" i="1"/>
  <c r="DH898" i="1"/>
  <c r="DH899" i="1"/>
  <c r="DH900" i="1"/>
  <c r="DH901" i="1"/>
  <c r="DH902" i="1"/>
  <c r="DH903" i="1"/>
  <c r="DH904" i="1"/>
  <c r="DH905" i="1"/>
  <c r="DH906" i="1"/>
  <c r="DH907" i="1"/>
  <c r="DH908" i="1"/>
  <c r="DH909" i="1"/>
  <c r="DH910" i="1"/>
  <c r="DH911" i="1"/>
  <c r="DH912" i="1"/>
  <c r="DH913" i="1"/>
  <c r="DH914" i="1"/>
  <c r="DH915" i="1"/>
  <c r="DH916" i="1"/>
  <c r="DH917" i="1"/>
  <c r="DH918" i="1"/>
  <c r="DH919" i="1"/>
  <c r="DH920" i="1"/>
  <c r="DH921" i="1"/>
  <c r="DH922" i="1"/>
  <c r="DH923" i="1"/>
  <c r="DH924" i="1"/>
  <c r="DH925" i="1"/>
  <c r="DH926" i="1"/>
  <c r="DH927" i="1"/>
  <c r="DH928" i="1"/>
  <c r="DH929" i="1"/>
  <c r="DH930" i="1"/>
  <c r="DH931" i="1"/>
  <c r="DH932" i="1"/>
  <c r="DH933" i="1"/>
  <c r="DH934" i="1"/>
  <c r="DH935" i="1"/>
  <c r="DH936" i="1"/>
  <c r="DH937" i="1"/>
  <c r="DH938" i="1"/>
  <c r="DH939" i="1"/>
  <c r="DH940" i="1"/>
  <c r="DH941" i="1"/>
  <c r="DH942" i="1"/>
  <c r="DH943" i="1"/>
  <c r="DH944" i="1"/>
  <c r="DH945" i="1"/>
  <c r="DH946" i="1"/>
  <c r="DH947" i="1"/>
  <c r="DH948" i="1"/>
  <c r="DH949" i="1"/>
  <c r="DH950" i="1"/>
  <c r="DH951" i="1"/>
  <c r="DH952" i="1"/>
  <c r="DH953" i="1"/>
  <c r="DH954" i="1"/>
  <c r="DH955" i="1"/>
  <c r="DH956" i="1"/>
  <c r="DH957" i="1"/>
  <c r="DH958" i="1"/>
  <c r="DH959" i="1"/>
  <c r="DH960" i="1"/>
  <c r="DH961" i="1"/>
  <c r="DH962" i="1"/>
  <c r="DH963" i="1"/>
  <c r="DH964" i="1"/>
  <c r="DH965" i="1"/>
  <c r="DH966" i="1"/>
  <c r="DH967" i="1"/>
  <c r="DH968" i="1"/>
  <c r="DH969" i="1"/>
  <c r="DH970" i="1"/>
  <c r="DH971" i="1"/>
  <c r="DH972" i="1"/>
  <c r="DH973" i="1"/>
  <c r="DH974" i="1"/>
  <c r="DH975" i="1"/>
  <c r="DH976" i="1"/>
  <c r="DH977" i="1"/>
  <c r="DH978" i="1"/>
  <c r="DH979" i="1"/>
  <c r="DH980" i="1"/>
  <c r="DH981" i="1"/>
  <c r="DH982" i="1"/>
  <c r="DH983" i="1"/>
  <c r="DH984" i="1"/>
  <c r="DH985" i="1"/>
  <c r="DH986" i="1"/>
  <c r="DH987" i="1"/>
  <c r="DH988" i="1"/>
  <c r="DH989" i="1"/>
  <c r="DG5" i="1"/>
  <c r="DG6" i="1"/>
  <c r="DG7" i="1"/>
  <c r="DG8" i="1"/>
  <c r="DG9" i="1"/>
  <c r="DG10" i="1"/>
  <c r="DG11" i="1"/>
  <c r="DG12" i="1"/>
  <c r="DG13" i="1"/>
  <c r="DG14" i="1"/>
  <c r="DG15" i="1"/>
  <c r="DG16" i="1"/>
  <c r="DG17" i="1"/>
  <c r="DG18" i="1"/>
  <c r="DG19" i="1"/>
  <c r="DG20" i="1"/>
  <c r="DG21" i="1"/>
  <c r="DG25" i="1"/>
  <c r="DG27" i="1"/>
  <c r="DG29" i="1"/>
  <c r="DG30" i="1"/>
  <c r="DG31" i="1"/>
  <c r="DG33" i="1"/>
  <c r="DG34" i="1"/>
  <c r="DG35" i="1"/>
  <c r="DG37" i="1"/>
  <c r="DG38" i="1"/>
  <c r="DG39" i="1"/>
  <c r="DG40" i="1"/>
  <c r="DG41" i="1"/>
  <c r="DG42" i="1"/>
  <c r="DG43" i="1"/>
  <c r="DG45" i="1"/>
  <c r="DG48" i="1"/>
  <c r="DG49" i="1"/>
  <c r="DG51" i="1"/>
  <c r="DG53" i="1"/>
  <c r="DG54" i="1"/>
  <c r="DG56" i="1"/>
  <c r="DG57" i="1"/>
  <c r="DG58" i="1"/>
  <c r="DG59" i="1"/>
  <c r="DG60" i="1"/>
  <c r="DG61" i="1"/>
  <c r="DG62" i="1"/>
  <c r="DG63" i="1"/>
  <c r="DG64" i="1"/>
  <c r="DG67" i="1"/>
  <c r="DG68" i="1"/>
  <c r="DG69" i="1"/>
  <c r="DG71" i="1"/>
  <c r="DG73" i="1"/>
  <c r="DG75" i="1"/>
  <c r="DG76" i="1"/>
  <c r="DG77" i="1"/>
  <c r="DG78" i="1"/>
  <c r="DG79" i="1"/>
  <c r="DG80" i="1"/>
  <c r="DG81" i="1"/>
  <c r="DG82" i="1"/>
  <c r="DG83" i="1"/>
  <c r="DG84" i="1"/>
  <c r="DG85" i="1"/>
  <c r="DG86" i="1"/>
  <c r="DG87" i="1"/>
  <c r="DG88" i="1"/>
  <c r="DG89" i="1"/>
  <c r="DG90" i="1"/>
  <c r="DG91" i="1"/>
  <c r="DG92" i="1"/>
  <c r="DG93" i="1"/>
  <c r="DG94" i="1"/>
  <c r="DG95" i="1"/>
  <c r="DG96" i="1"/>
  <c r="DG97" i="1"/>
  <c r="DG99" i="1"/>
  <c r="DG101" i="1"/>
  <c r="DG102" i="1"/>
  <c r="DG103" i="1"/>
  <c r="DG104" i="1"/>
  <c r="DG105" i="1"/>
  <c r="DG106" i="1"/>
  <c r="DG107" i="1"/>
  <c r="DG108" i="1"/>
  <c r="DG109" i="1"/>
  <c r="DG110" i="1"/>
  <c r="DG111" i="1"/>
  <c r="DG112" i="1"/>
  <c r="DG113" i="1"/>
  <c r="DG114" i="1"/>
  <c r="DG115" i="1"/>
  <c r="DG119" i="1"/>
  <c r="DG120" i="1"/>
  <c r="DG121" i="1"/>
  <c r="DG122" i="1"/>
  <c r="DG123" i="1"/>
  <c r="DG124" i="1"/>
  <c r="DG125" i="1"/>
  <c r="DG127" i="1"/>
  <c r="DG128" i="1"/>
  <c r="DG129" i="1"/>
  <c r="DG131" i="1"/>
  <c r="DG133" i="1"/>
  <c r="DG134" i="1"/>
  <c r="DG135" i="1"/>
  <c r="DG136" i="1"/>
  <c r="DG137" i="1"/>
  <c r="DG139" i="1"/>
  <c r="DG140" i="1"/>
  <c r="DG141" i="1"/>
  <c r="DG142" i="1"/>
  <c r="DG143" i="1"/>
  <c r="DG144" i="1"/>
  <c r="DG145" i="1"/>
  <c r="DG146" i="1"/>
  <c r="DG147" i="1"/>
  <c r="DG148" i="1"/>
  <c r="DG149" i="1"/>
  <c r="DG150" i="1"/>
  <c r="DG151" i="1"/>
  <c r="DG152" i="1"/>
  <c r="DG153" i="1"/>
  <c r="DG154" i="1"/>
  <c r="DG155" i="1"/>
  <c r="DG156" i="1"/>
  <c r="DG157" i="1"/>
  <c r="DG158" i="1"/>
  <c r="DG159" i="1"/>
  <c r="DG160" i="1"/>
  <c r="DG161" i="1"/>
  <c r="DG162" i="1"/>
  <c r="DG163" i="1"/>
  <c r="DG164" i="1"/>
  <c r="DG165" i="1"/>
  <c r="DG166" i="1"/>
  <c r="DG168" i="1"/>
  <c r="DG169" i="1"/>
  <c r="DG171" i="1"/>
  <c r="DG173" i="1"/>
  <c r="DG175" i="1"/>
  <c r="DG177" i="1"/>
  <c r="DG179" i="1"/>
  <c r="DG180" i="1"/>
  <c r="DG181" i="1"/>
  <c r="DG183" i="1"/>
  <c r="DG185" i="1"/>
  <c r="DG186" i="1"/>
  <c r="DG187" i="1"/>
  <c r="DG189" i="1"/>
  <c r="DG191" i="1"/>
  <c r="DG192" i="1"/>
  <c r="DG193" i="1"/>
  <c r="DG194" i="1"/>
  <c r="DG195" i="1"/>
  <c r="DG196" i="1"/>
  <c r="DG197" i="1"/>
  <c r="DG198" i="1"/>
  <c r="DG199" i="1"/>
  <c r="DG200" i="1"/>
  <c r="DG201" i="1"/>
  <c r="DG202" i="1"/>
  <c r="DG203" i="1"/>
  <c r="DG205" i="1"/>
  <c r="DG206" i="1"/>
  <c r="DG207" i="1"/>
  <c r="DG208" i="1"/>
  <c r="DG209" i="1"/>
  <c r="DG211" i="1"/>
  <c r="DG212" i="1"/>
  <c r="DG213" i="1"/>
  <c r="DG214" i="1"/>
  <c r="DG216" i="1"/>
  <c r="DG220" i="1"/>
  <c r="DG221" i="1"/>
  <c r="DG222" i="1"/>
  <c r="DG223" i="1"/>
  <c r="DG224" i="1"/>
  <c r="DG225" i="1"/>
  <c r="DG226" i="1"/>
  <c r="DG230" i="1"/>
  <c r="DG231" i="1"/>
  <c r="DG232" i="1"/>
  <c r="DG233" i="1"/>
  <c r="DG235" i="1"/>
  <c r="DG237" i="1"/>
  <c r="DG238" i="1"/>
  <c r="DG239" i="1"/>
  <c r="DG240" i="1"/>
  <c r="DG241" i="1"/>
  <c r="DG242" i="1"/>
  <c r="DG243" i="1"/>
  <c r="DG244" i="1"/>
  <c r="DG245" i="1"/>
  <c r="DG246" i="1"/>
  <c r="DG247" i="1"/>
  <c r="DG248" i="1"/>
  <c r="DG249" i="1"/>
  <c r="DG250" i="1"/>
  <c r="DG251" i="1"/>
  <c r="DG252" i="1"/>
  <c r="DG253" i="1"/>
  <c r="DG254" i="1"/>
  <c r="DG255" i="1"/>
  <c r="DG256" i="1"/>
  <c r="DG257" i="1"/>
  <c r="DG258" i="1"/>
  <c r="DG259" i="1"/>
  <c r="DG260" i="1"/>
  <c r="DG261" i="1"/>
  <c r="DG262" i="1"/>
  <c r="DG263" i="1"/>
  <c r="DG264" i="1"/>
  <c r="DG265" i="1"/>
  <c r="DG266" i="1"/>
  <c r="DG267" i="1"/>
  <c r="DG268" i="1"/>
  <c r="DG269" i="1"/>
  <c r="DG270" i="1"/>
  <c r="DG271" i="1"/>
  <c r="DG272" i="1"/>
  <c r="DG273" i="1"/>
  <c r="DG274" i="1"/>
  <c r="DG275" i="1"/>
  <c r="DG276" i="1"/>
  <c r="DG277" i="1"/>
  <c r="DG278" i="1"/>
  <c r="DG279" i="1"/>
  <c r="DG280" i="1"/>
  <c r="DG281" i="1"/>
  <c r="DG282" i="1"/>
  <c r="DG283" i="1"/>
  <c r="DG284" i="1"/>
  <c r="DG285" i="1"/>
  <c r="DG286" i="1"/>
  <c r="DG287" i="1"/>
  <c r="DG288" i="1"/>
  <c r="DG289" i="1"/>
  <c r="DG290" i="1"/>
  <c r="DG291" i="1"/>
  <c r="DG292" i="1"/>
  <c r="DG293" i="1"/>
  <c r="DG294" i="1"/>
  <c r="DG295" i="1"/>
  <c r="DG296" i="1"/>
  <c r="DG297" i="1"/>
  <c r="DG298" i="1"/>
  <c r="DG299" i="1"/>
  <c r="DG300" i="1"/>
  <c r="DG301" i="1"/>
  <c r="DG302" i="1"/>
  <c r="DG303" i="1"/>
  <c r="DG304" i="1"/>
  <c r="DG305" i="1"/>
  <c r="DG306" i="1"/>
  <c r="DG307" i="1"/>
  <c r="DG308" i="1"/>
  <c r="DG309" i="1"/>
  <c r="DG310" i="1"/>
  <c r="DG311" i="1"/>
  <c r="DG312" i="1"/>
  <c r="DG313" i="1"/>
  <c r="DG314" i="1"/>
  <c r="DG315" i="1"/>
  <c r="DG316" i="1"/>
  <c r="DG317" i="1"/>
  <c r="DG318" i="1"/>
  <c r="DG319" i="1"/>
  <c r="DG320" i="1"/>
  <c r="DG321" i="1"/>
  <c r="DG322" i="1"/>
  <c r="DG323" i="1"/>
  <c r="DG324" i="1"/>
  <c r="DG325" i="1"/>
  <c r="DG326" i="1"/>
  <c r="DG327" i="1"/>
  <c r="DG328" i="1"/>
  <c r="DG329" i="1"/>
  <c r="DG330" i="1"/>
  <c r="DG331" i="1"/>
  <c r="DG332" i="1"/>
  <c r="DG333" i="1"/>
  <c r="DG334" i="1"/>
  <c r="DG335" i="1"/>
  <c r="DG336" i="1"/>
  <c r="DG337" i="1"/>
  <c r="DG338" i="1"/>
  <c r="DG339" i="1"/>
  <c r="DG340" i="1"/>
  <c r="DG341" i="1"/>
  <c r="DG342" i="1"/>
  <c r="DG343" i="1"/>
  <c r="DG344" i="1"/>
  <c r="DG345" i="1"/>
  <c r="DG346" i="1"/>
  <c r="DG347" i="1"/>
  <c r="DG348" i="1"/>
  <c r="DG349" i="1"/>
  <c r="DG350" i="1"/>
  <c r="DG351" i="1"/>
  <c r="DG352" i="1"/>
  <c r="DG353" i="1"/>
  <c r="DG354" i="1"/>
  <c r="DG355" i="1"/>
  <c r="DG356" i="1"/>
  <c r="DG357" i="1"/>
  <c r="DG358" i="1"/>
  <c r="DG359" i="1"/>
  <c r="DG360" i="1"/>
  <c r="DG361" i="1"/>
  <c r="DG362" i="1"/>
  <c r="DG363" i="1"/>
  <c r="DG364" i="1"/>
  <c r="DG365" i="1"/>
  <c r="DG366" i="1"/>
  <c r="DG367" i="1"/>
  <c r="DG368" i="1"/>
  <c r="DG369" i="1"/>
  <c r="DG370" i="1"/>
  <c r="DG371" i="1"/>
  <c r="DG372" i="1"/>
  <c r="DG373" i="1"/>
  <c r="DG374" i="1"/>
  <c r="DG375" i="1"/>
  <c r="DG376" i="1"/>
  <c r="DG377" i="1"/>
  <c r="DG378" i="1"/>
  <c r="DG379" i="1"/>
  <c r="DG380" i="1"/>
  <c r="DG381" i="1"/>
  <c r="DG382" i="1"/>
  <c r="DG383" i="1"/>
  <c r="DG384" i="1"/>
  <c r="DG385" i="1"/>
  <c r="DG386" i="1"/>
  <c r="DG387" i="1"/>
  <c r="DG388" i="1"/>
  <c r="DG389" i="1"/>
  <c r="DG390" i="1"/>
  <c r="DG391" i="1"/>
  <c r="DG392" i="1"/>
  <c r="DG393" i="1"/>
  <c r="DG394" i="1"/>
  <c r="DG395" i="1"/>
  <c r="DG396" i="1"/>
  <c r="DG397" i="1"/>
  <c r="DG398" i="1"/>
  <c r="DG399" i="1"/>
  <c r="DG400" i="1"/>
  <c r="DG401" i="1"/>
  <c r="DG402" i="1"/>
  <c r="DG403" i="1"/>
  <c r="DG404" i="1"/>
  <c r="DG405" i="1"/>
  <c r="DG406" i="1"/>
  <c r="DG407" i="1"/>
  <c r="DG408" i="1"/>
  <c r="DG409" i="1"/>
  <c r="DG410" i="1"/>
  <c r="DG411" i="1"/>
  <c r="DG412" i="1"/>
  <c r="DG413" i="1"/>
  <c r="DG414" i="1"/>
  <c r="DG415" i="1"/>
  <c r="DG416" i="1"/>
  <c r="DG417" i="1"/>
  <c r="DG418" i="1"/>
  <c r="DG419" i="1"/>
  <c r="DG420" i="1"/>
  <c r="DG421" i="1"/>
  <c r="DG422" i="1"/>
  <c r="DG423" i="1"/>
  <c r="DG424" i="1"/>
  <c r="DG425" i="1"/>
  <c r="DG426" i="1"/>
  <c r="DG427" i="1"/>
  <c r="DG428" i="1"/>
  <c r="DG429" i="1"/>
  <c r="DG430" i="1"/>
  <c r="DG431" i="1"/>
  <c r="DG432" i="1"/>
  <c r="DG433" i="1"/>
  <c r="DG434" i="1"/>
  <c r="DG435" i="1"/>
  <c r="DG436" i="1"/>
  <c r="DG437" i="1"/>
  <c r="DG438" i="1"/>
  <c r="DG439" i="1"/>
  <c r="DG440" i="1"/>
  <c r="DG441" i="1"/>
  <c r="DG442" i="1"/>
  <c r="DG443" i="1"/>
  <c r="DG444" i="1"/>
  <c r="DG445" i="1"/>
  <c r="DG446" i="1"/>
  <c r="DG447" i="1"/>
  <c r="DG448" i="1"/>
  <c r="DG449" i="1"/>
  <c r="DG450" i="1"/>
  <c r="DG451" i="1"/>
  <c r="DG452" i="1"/>
  <c r="DG453" i="1"/>
  <c r="DG454" i="1"/>
  <c r="DG455" i="1"/>
  <c r="DG456" i="1"/>
  <c r="DG457" i="1"/>
  <c r="DG458" i="1"/>
  <c r="DG459" i="1"/>
  <c r="DG460" i="1"/>
  <c r="DG461" i="1"/>
  <c r="DG462" i="1"/>
  <c r="DG463" i="1"/>
  <c r="DG464" i="1"/>
  <c r="DG465" i="1"/>
  <c r="DG466" i="1"/>
  <c r="DG467" i="1"/>
  <c r="DG468" i="1"/>
  <c r="DG469" i="1"/>
  <c r="DG470" i="1"/>
  <c r="DG471" i="1"/>
  <c r="DG472" i="1"/>
  <c r="DG473" i="1"/>
  <c r="DG474" i="1"/>
  <c r="DG475" i="1"/>
  <c r="DG476" i="1"/>
  <c r="DG477" i="1"/>
  <c r="DG478" i="1"/>
  <c r="DG479" i="1"/>
  <c r="DG480" i="1"/>
  <c r="DG481" i="1"/>
  <c r="DG482" i="1"/>
  <c r="DG483" i="1"/>
  <c r="DG484" i="1"/>
  <c r="DG485" i="1"/>
  <c r="DG486" i="1"/>
  <c r="DG487" i="1"/>
  <c r="DG488" i="1"/>
  <c r="DG489" i="1"/>
  <c r="DG490" i="1"/>
  <c r="DG491" i="1"/>
  <c r="DG492" i="1"/>
  <c r="DG493" i="1"/>
  <c r="DG494" i="1"/>
  <c r="DG495" i="1"/>
  <c r="DG496" i="1"/>
  <c r="DG497" i="1"/>
  <c r="DG498" i="1"/>
  <c r="DG499" i="1"/>
  <c r="DG500" i="1"/>
  <c r="DG501" i="1"/>
  <c r="DG502" i="1"/>
  <c r="DG503" i="1"/>
  <c r="DG504" i="1"/>
  <c r="DG505" i="1"/>
  <c r="DG506" i="1"/>
  <c r="DG507" i="1"/>
  <c r="DG508" i="1"/>
  <c r="DG509" i="1"/>
  <c r="DG510" i="1"/>
  <c r="DG511" i="1"/>
  <c r="DG512" i="1"/>
  <c r="DG513" i="1"/>
  <c r="DG514" i="1"/>
  <c r="DG515" i="1"/>
  <c r="DG516" i="1"/>
  <c r="DG517" i="1"/>
  <c r="DG518" i="1"/>
  <c r="DG519" i="1"/>
  <c r="DG520" i="1"/>
  <c r="DG521" i="1"/>
  <c r="DG522" i="1"/>
  <c r="DG523" i="1"/>
  <c r="DG524" i="1"/>
  <c r="DG525" i="1"/>
  <c r="DG526" i="1"/>
  <c r="DG527" i="1"/>
  <c r="DG528" i="1"/>
  <c r="DG529" i="1"/>
  <c r="DG530" i="1"/>
  <c r="DG531" i="1"/>
  <c r="DG532" i="1"/>
  <c r="DG533" i="1"/>
  <c r="DG534" i="1"/>
  <c r="DG535" i="1"/>
  <c r="DG536" i="1"/>
  <c r="DG537" i="1"/>
  <c r="DG538" i="1"/>
  <c r="DG539" i="1"/>
  <c r="DG540" i="1"/>
  <c r="DG541" i="1"/>
  <c r="DG542" i="1"/>
  <c r="DG543" i="1"/>
  <c r="DG544" i="1"/>
  <c r="DG545" i="1"/>
  <c r="DG546" i="1"/>
  <c r="DG547" i="1"/>
  <c r="DG548" i="1"/>
  <c r="DG549" i="1"/>
  <c r="DG550" i="1"/>
  <c r="DG551" i="1"/>
  <c r="DG552" i="1"/>
  <c r="DG553" i="1"/>
  <c r="DG554" i="1"/>
  <c r="DG555" i="1"/>
  <c r="DG556" i="1"/>
  <c r="DG557" i="1"/>
  <c r="DG558" i="1"/>
  <c r="DG559" i="1"/>
  <c r="DG560" i="1"/>
  <c r="DG561" i="1"/>
  <c r="DG562" i="1"/>
  <c r="DG563" i="1"/>
  <c r="DG564" i="1"/>
  <c r="DG565" i="1"/>
  <c r="DG566" i="1"/>
  <c r="DG567" i="1"/>
  <c r="DG568" i="1"/>
  <c r="DG569" i="1"/>
  <c r="DG570" i="1"/>
  <c r="DG571" i="1"/>
  <c r="DG572" i="1"/>
  <c r="DG573" i="1"/>
  <c r="DG574" i="1"/>
  <c r="DG575" i="1"/>
  <c r="DG576" i="1"/>
  <c r="DG577" i="1"/>
  <c r="DG578" i="1"/>
  <c r="DG579" i="1"/>
  <c r="DG580" i="1"/>
  <c r="DG581" i="1"/>
  <c r="DG582" i="1"/>
  <c r="DG583" i="1"/>
  <c r="DG584" i="1"/>
  <c r="DG585" i="1"/>
  <c r="DG586" i="1"/>
  <c r="DG587" i="1"/>
  <c r="DG588" i="1"/>
  <c r="DG589" i="1"/>
  <c r="DG590" i="1"/>
  <c r="DG591" i="1"/>
  <c r="DG592" i="1"/>
  <c r="DG593" i="1"/>
  <c r="DG594" i="1"/>
  <c r="DG595" i="1"/>
  <c r="DG596" i="1"/>
  <c r="DG597" i="1"/>
  <c r="DG598" i="1"/>
  <c r="DG599" i="1"/>
  <c r="DG600" i="1"/>
  <c r="DG601" i="1"/>
  <c r="DG602" i="1"/>
  <c r="DG603" i="1"/>
  <c r="DG604" i="1"/>
  <c r="DG605" i="1"/>
  <c r="DG606" i="1"/>
  <c r="DG607" i="1"/>
  <c r="DG608" i="1"/>
  <c r="DG609" i="1"/>
  <c r="DG610" i="1"/>
  <c r="DG611" i="1"/>
  <c r="DG612" i="1"/>
  <c r="DG613" i="1"/>
  <c r="DG614" i="1"/>
  <c r="DG615" i="1"/>
  <c r="DG616" i="1"/>
  <c r="DG617" i="1"/>
  <c r="DG618" i="1"/>
  <c r="DG619" i="1"/>
  <c r="DG620" i="1"/>
  <c r="DG621" i="1"/>
  <c r="DG622" i="1"/>
  <c r="DG623" i="1"/>
  <c r="DG624" i="1"/>
  <c r="DG625" i="1"/>
  <c r="DG626" i="1"/>
  <c r="DG627" i="1"/>
  <c r="DG628" i="1"/>
  <c r="DG629" i="1"/>
  <c r="DG630" i="1"/>
  <c r="DG631" i="1"/>
  <c r="DG632" i="1"/>
  <c r="DG633" i="1"/>
  <c r="DG634" i="1"/>
  <c r="DG635" i="1"/>
  <c r="DG636" i="1"/>
  <c r="DG637" i="1"/>
  <c r="DG638" i="1"/>
  <c r="DG639" i="1"/>
  <c r="DG640" i="1"/>
  <c r="DG641" i="1"/>
  <c r="DG642" i="1"/>
  <c r="DG643" i="1"/>
  <c r="DG644" i="1"/>
  <c r="DG645" i="1"/>
  <c r="DG646" i="1"/>
  <c r="DG647" i="1"/>
  <c r="DG648" i="1"/>
  <c r="DG649" i="1"/>
  <c r="DG650" i="1"/>
  <c r="DG651" i="1"/>
  <c r="DG652" i="1"/>
  <c r="DG653" i="1"/>
  <c r="DG654" i="1"/>
  <c r="DG655" i="1"/>
  <c r="DG656" i="1"/>
  <c r="DG657" i="1"/>
  <c r="DG658" i="1"/>
  <c r="DG659" i="1"/>
  <c r="DG660" i="1"/>
  <c r="DG661" i="1"/>
  <c r="DG662" i="1"/>
  <c r="DG663" i="1"/>
  <c r="DG664" i="1"/>
  <c r="DG665" i="1"/>
  <c r="DG666" i="1"/>
  <c r="DG667" i="1"/>
  <c r="DG668" i="1"/>
  <c r="DG669" i="1"/>
  <c r="DG670" i="1"/>
  <c r="DG671" i="1"/>
  <c r="DG672" i="1"/>
  <c r="DG673" i="1"/>
  <c r="DG674" i="1"/>
  <c r="DG675" i="1"/>
  <c r="DG676" i="1"/>
  <c r="DG677" i="1"/>
  <c r="DG678" i="1"/>
  <c r="DG679" i="1"/>
  <c r="DG680" i="1"/>
  <c r="DG681" i="1"/>
  <c r="DG682" i="1"/>
  <c r="DG683" i="1"/>
  <c r="DG684" i="1"/>
  <c r="DG685" i="1"/>
  <c r="DG686" i="1"/>
  <c r="DG687" i="1"/>
  <c r="DG688" i="1"/>
  <c r="DG689" i="1"/>
  <c r="DG690" i="1"/>
  <c r="DG691" i="1"/>
  <c r="DG692" i="1"/>
  <c r="DG693" i="1"/>
  <c r="DG694" i="1"/>
  <c r="DG695" i="1"/>
  <c r="DG696" i="1"/>
  <c r="DG697" i="1"/>
  <c r="DG698" i="1"/>
  <c r="DG699" i="1"/>
  <c r="DG700" i="1"/>
  <c r="DG701" i="1"/>
  <c r="DG702" i="1"/>
  <c r="DG703" i="1"/>
  <c r="DG704" i="1"/>
  <c r="DG705" i="1"/>
  <c r="DG706" i="1"/>
  <c r="DG707" i="1"/>
  <c r="DG708" i="1"/>
  <c r="DG709" i="1"/>
  <c r="DG710" i="1"/>
  <c r="DG711" i="1"/>
  <c r="DG712" i="1"/>
  <c r="DG713" i="1"/>
  <c r="DG714" i="1"/>
  <c r="DG715" i="1"/>
  <c r="DG716" i="1"/>
  <c r="DG717" i="1"/>
  <c r="DG718" i="1"/>
  <c r="DG719" i="1"/>
  <c r="DG720" i="1"/>
  <c r="DG721" i="1"/>
  <c r="DG722" i="1"/>
  <c r="DG723" i="1"/>
  <c r="DG724" i="1"/>
  <c r="DG725" i="1"/>
  <c r="DG726" i="1"/>
  <c r="DG727" i="1"/>
  <c r="DG728" i="1"/>
  <c r="DG729" i="1"/>
  <c r="DG730" i="1"/>
  <c r="DG731" i="1"/>
  <c r="DG732" i="1"/>
  <c r="DG733" i="1"/>
  <c r="DG734" i="1"/>
  <c r="DG735" i="1"/>
  <c r="DG736" i="1"/>
  <c r="DG737" i="1"/>
  <c r="DG738" i="1"/>
  <c r="DG739" i="1"/>
  <c r="DG740" i="1"/>
  <c r="DG741" i="1"/>
  <c r="DG742" i="1"/>
  <c r="DG743" i="1"/>
  <c r="DG744" i="1"/>
  <c r="DG745" i="1"/>
  <c r="DG746" i="1"/>
  <c r="DG747" i="1"/>
  <c r="DG748" i="1"/>
  <c r="DG749" i="1"/>
  <c r="DG750" i="1"/>
  <c r="DG751" i="1"/>
  <c r="DG752" i="1"/>
  <c r="DG753" i="1"/>
  <c r="DG754" i="1"/>
  <c r="DG755" i="1"/>
  <c r="DG756" i="1"/>
  <c r="DG757" i="1"/>
  <c r="DG758" i="1"/>
  <c r="DG759" i="1"/>
  <c r="DG760" i="1"/>
  <c r="DG761" i="1"/>
  <c r="DG762" i="1"/>
  <c r="DG763" i="1"/>
  <c r="DG764" i="1"/>
  <c r="DG765" i="1"/>
  <c r="DG766" i="1"/>
  <c r="DG767" i="1"/>
  <c r="DG768" i="1"/>
  <c r="DG769" i="1"/>
  <c r="DG770" i="1"/>
  <c r="DG771" i="1"/>
  <c r="DG772" i="1"/>
  <c r="DG773" i="1"/>
  <c r="DG774" i="1"/>
  <c r="DG775" i="1"/>
  <c r="DG776" i="1"/>
  <c r="DG777" i="1"/>
  <c r="DG778" i="1"/>
  <c r="DG779" i="1"/>
  <c r="DG780" i="1"/>
  <c r="DG781" i="1"/>
  <c r="DG782" i="1"/>
  <c r="DG783" i="1"/>
  <c r="DG784" i="1"/>
  <c r="DG785" i="1"/>
  <c r="DG786" i="1"/>
  <c r="DG787" i="1"/>
  <c r="DG788" i="1"/>
  <c r="DG789" i="1"/>
  <c r="DG790" i="1"/>
  <c r="DG791" i="1"/>
  <c r="DG792" i="1"/>
  <c r="DG793" i="1"/>
  <c r="DG794" i="1"/>
  <c r="DG795" i="1"/>
  <c r="DG796" i="1"/>
  <c r="DG797" i="1"/>
  <c r="DG798" i="1"/>
  <c r="DG799" i="1"/>
  <c r="DG800" i="1"/>
  <c r="DG801" i="1"/>
  <c r="DG802" i="1"/>
  <c r="DG803" i="1"/>
  <c r="DG804" i="1"/>
  <c r="DG805" i="1"/>
  <c r="DG806" i="1"/>
  <c r="DG807" i="1"/>
  <c r="DG808" i="1"/>
  <c r="DG809" i="1"/>
  <c r="DG810" i="1"/>
  <c r="DG811" i="1"/>
  <c r="DG812" i="1"/>
  <c r="DG813" i="1"/>
  <c r="DG814" i="1"/>
  <c r="DG815" i="1"/>
  <c r="DG816" i="1"/>
  <c r="DG817" i="1"/>
  <c r="DG818" i="1"/>
  <c r="DG819" i="1"/>
  <c r="DG820" i="1"/>
  <c r="DG821" i="1"/>
  <c r="DG822" i="1"/>
  <c r="DG823" i="1"/>
  <c r="DG824" i="1"/>
  <c r="DG825" i="1"/>
  <c r="DG826" i="1"/>
  <c r="DG827" i="1"/>
  <c r="DG828" i="1"/>
  <c r="DG829" i="1"/>
  <c r="DG830" i="1"/>
  <c r="DG831" i="1"/>
  <c r="DG832" i="1"/>
  <c r="DG833" i="1"/>
  <c r="DG834" i="1"/>
  <c r="DG835" i="1"/>
  <c r="DG836" i="1"/>
  <c r="DG837" i="1"/>
  <c r="DG838" i="1"/>
  <c r="DG839" i="1"/>
  <c r="DG840" i="1"/>
  <c r="DG841" i="1"/>
  <c r="DG842" i="1"/>
  <c r="DG843" i="1"/>
  <c r="DG844" i="1"/>
  <c r="DG845" i="1"/>
  <c r="DG846" i="1"/>
  <c r="DG847" i="1"/>
  <c r="DG848" i="1"/>
  <c r="DG849" i="1"/>
  <c r="DG850" i="1"/>
  <c r="DG851" i="1"/>
  <c r="DG852" i="1"/>
  <c r="DG853" i="1"/>
  <c r="DG854" i="1"/>
  <c r="DG855" i="1"/>
  <c r="DG856" i="1"/>
  <c r="DG857" i="1"/>
  <c r="DG858" i="1"/>
  <c r="DG859" i="1"/>
  <c r="DG860" i="1"/>
  <c r="DG861" i="1"/>
  <c r="DG862" i="1"/>
  <c r="DG863" i="1"/>
  <c r="DG864" i="1"/>
  <c r="DG865" i="1"/>
  <c r="DG866" i="1"/>
  <c r="DG867" i="1"/>
  <c r="DG868" i="1"/>
  <c r="DG869" i="1"/>
  <c r="DG870" i="1"/>
  <c r="DG871" i="1"/>
  <c r="DG872" i="1"/>
  <c r="DG873" i="1"/>
  <c r="DG874" i="1"/>
  <c r="DG875" i="1"/>
  <c r="DG876" i="1"/>
  <c r="DG877" i="1"/>
  <c r="DG878" i="1"/>
  <c r="DG879" i="1"/>
  <c r="DG880" i="1"/>
  <c r="DG881" i="1"/>
  <c r="DG882" i="1"/>
  <c r="DG883" i="1"/>
  <c r="DG884" i="1"/>
  <c r="DG885" i="1"/>
  <c r="DG886" i="1"/>
  <c r="DG887" i="1"/>
  <c r="DG888" i="1"/>
  <c r="DG889" i="1"/>
  <c r="DG890" i="1"/>
  <c r="DG891" i="1"/>
  <c r="DG892" i="1"/>
  <c r="DG893" i="1"/>
  <c r="DG894" i="1"/>
  <c r="DG895" i="1"/>
  <c r="DG896" i="1"/>
  <c r="DG897" i="1"/>
  <c r="DG898" i="1"/>
  <c r="DG899" i="1"/>
  <c r="DG900" i="1"/>
  <c r="DG901" i="1"/>
  <c r="DG902" i="1"/>
  <c r="DG903" i="1"/>
  <c r="DG904" i="1"/>
  <c r="DG905" i="1"/>
  <c r="DG906" i="1"/>
  <c r="DG907" i="1"/>
  <c r="DG908" i="1"/>
  <c r="DG909" i="1"/>
  <c r="DG910" i="1"/>
  <c r="DG911" i="1"/>
  <c r="DG912" i="1"/>
  <c r="DG913" i="1"/>
  <c r="DG914" i="1"/>
  <c r="DG915" i="1"/>
  <c r="DG916" i="1"/>
  <c r="DG917" i="1"/>
  <c r="DG918" i="1"/>
  <c r="DG919" i="1"/>
  <c r="DG920" i="1"/>
  <c r="DG921" i="1"/>
  <c r="DG922" i="1"/>
  <c r="DG923" i="1"/>
  <c r="DG924" i="1"/>
  <c r="DG925" i="1"/>
  <c r="DG926" i="1"/>
  <c r="DG927" i="1"/>
  <c r="DG928" i="1"/>
  <c r="DG929" i="1"/>
  <c r="DG930" i="1"/>
  <c r="DG931" i="1"/>
  <c r="DG932" i="1"/>
  <c r="DG933" i="1"/>
  <c r="DG934" i="1"/>
  <c r="DG935" i="1"/>
  <c r="DG936" i="1"/>
  <c r="DG937" i="1"/>
  <c r="DG938" i="1"/>
  <c r="DG939" i="1"/>
  <c r="DG940" i="1"/>
  <c r="DG941" i="1"/>
  <c r="DG942" i="1"/>
  <c r="DG943" i="1"/>
  <c r="DG944" i="1"/>
  <c r="DG945" i="1"/>
  <c r="DG946" i="1"/>
  <c r="DG947" i="1"/>
  <c r="DG948" i="1"/>
  <c r="DG949" i="1"/>
  <c r="DG950" i="1"/>
  <c r="DG951" i="1"/>
  <c r="DG952" i="1"/>
  <c r="DG953" i="1"/>
  <c r="DG954" i="1"/>
  <c r="DG955" i="1"/>
  <c r="DG956" i="1"/>
  <c r="DG957" i="1"/>
  <c r="DG958" i="1"/>
  <c r="DG959" i="1"/>
  <c r="DG960" i="1"/>
  <c r="DG961" i="1"/>
  <c r="DG962" i="1"/>
  <c r="DG963" i="1"/>
  <c r="DG964" i="1"/>
  <c r="DG965" i="1"/>
  <c r="DG966" i="1"/>
  <c r="DG967" i="1"/>
  <c r="DG968" i="1"/>
  <c r="DG969" i="1"/>
  <c r="DG970" i="1"/>
  <c r="DG971" i="1"/>
  <c r="DG972" i="1"/>
  <c r="DG973" i="1"/>
  <c r="DG974" i="1"/>
  <c r="DG975" i="1"/>
  <c r="DG976" i="1"/>
  <c r="DG977" i="1"/>
  <c r="DG978" i="1"/>
  <c r="DG979" i="1"/>
  <c r="DG980" i="1"/>
  <c r="DG981" i="1"/>
  <c r="DG982" i="1"/>
  <c r="DG983" i="1"/>
  <c r="DG984" i="1"/>
  <c r="DG985" i="1"/>
  <c r="DG986" i="1"/>
  <c r="DG987" i="1"/>
  <c r="DG988" i="1"/>
  <c r="DG989" i="1"/>
  <c r="DF5" i="1"/>
  <c r="DF6" i="1"/>
  <c r="DF7" i="1"/>
  <c r="DF8" i="1"/>
  <c r="DF9" i="1"/>
  <c r="DF10" i="1"/>
  <c r="DF11" i="1"/>
  <c r="DF12" i="1"/>
  <c r="DF13" i="1"/>
  <c r="DF14" i="1"/>
  <c r="DF15" i="1"/>
  <c r="DF16" i="1"/>
  <c r="DF17" i="1"/>
  <c r="DF18" i="1"/>
  <c r="DF19" i="1"/>
  <c r="DF20" i="1"/>
  <c r="DF21" i="1"/>
  <c r="DF23" i="1"/>
  <c r="DF24" i="1"/>
  <c r="DF25" i="1"/>
  <c r="DF27" i="1"/>
  <c r="DF29" i="1"/>
  <c r="DF30" i="1"/>
  <c r="DF31" i="1"/>
  <c r="DF33" i="1"/>
  <c r="DF34" i="1"/>
  <c r="DF35" i="1"/>
  <c r="DF37" i="1"/>
  <c r="DF38" i="1"/>
  <c r="DF39" i="1"/>
  <c r="DF40" i="1"/>
  <c r="DF41" i="1"/>
  <c r="DF42" i="1"/>
  <c r="DF45" i="1"/>
  <c r="DF48" i="1"/>
  <c r="DF49" i="1"/>
  <c r="DF51" i="1"/>
  <c r="DF52" i="1"/>
  <c r="DF53" i="1"/>
  <c r="DF54" i="1"/>
  <c r="DF56" i="1"/>
  <c r="DF57" i="1"/>
  <c r="DF58" i="1"/>
  <c r="DF59" i="1"/>
  <c r="DF60" i="1"/>
  <c r="DF61" i="1"/>
  <c r="DF62" i="1"/>
  <c r="DF63" i="1"/>
  <c r="DF65" i="1"/>
  <c r="DF66" i="1"/>
  <c r="DF67" i="1"/>
  <c r="DF68" i="1"/>
  <c r="DF69" i="1"/>
  <c r="DF71" i="1"/>
  <c r="DF73" i="1"/>
  <c r="DF75" i="1"/>
  <c r="DF76" i="1"/>
  <c r="DF77" i="1"/>
  <c r="DF78" i="1"/>
  <c r="DF79" i="1"/>
  <c r="DF80" i="1"/>
  <c r="DF81" i="1"/>
  <c r="DF82" i="1"/>
  <c r="DF83" i="1"/>
  <c r="DF84" i="1"/>
  <c r="DF85" i="1"/>
  <c r="DF86" i="1"/>
  <c r="DF87" i="1"/>
  <c r="DF88" i="1"/>
  <c r="DF89" i="1"/>
  <c r="DF90" i="1"/>
  <c r="DF91" i="1"/>
  <c r="DF92" i="1"/>
  <c r="DF93" i="1"/>
  <c r="DF94" i="1"/>
  <c r="DF95" i="1"/>
  <c r="DF96" i="1"/>
  <c r="DF97" i="1"/>
  <c r="DF99" i="1"/>
  <c r="DF101" i="1"/>
  <c r="DF102" i="1"/>
  <c r="DF103" i="1"/>
  <c r="DF104" i="1"/>
  <c r="DF105" i="1"/>
  <c r="DF106" i="1"/>
  <c r="DF107" i="1"/>
  <c r="DF108" i="1"/>
  <c r="DF109" i="1"/>
  <c r="DF110" i="1"/>
  <c r="DF111" i="1"/>
  <c r="DF112" i="1"/>
  <c r="DF113" i="1"/>
  <c r="DF114" i="1"/>
  <c r="DF115" i="1"/>
  <c r="DF117" i="1"/>
  <c r="DF119" i="1"/>
  <c r="DF121" i="1"/>
  <c r="DF122" i="1"/>
  <c r="DF123" i="1"/>
  <c r="DF124" i="1"/>
  <c r="DF125" i="1"/>
  <c r="DF127" i="1"/>
  <c r="DF129" i="1"/>
  <c r="DF131" i="1"/>
  <c r="DF132" i="1"/>
  <c r="DF133" i="1"/>
  <c r="DF134" i="1"/>
  <c r="DF135" i="1"/>
  <c r="DF136" i="1"/>
  <c r="DF137" i="1"/>
  <c r="DF138" i="1"/>
  <c r="DF139" i="1"/>
  <c r="DF141" i="1"/>
  <c r="DF142" i="1"/>
  <c r="DF143" i="1"/>
  <c r="DF144" i="1"/>
  <c r="DF145" i="1"/>
  <c r="DF146" i="1"/>
  <c r="DF147" i="1"/>
  <c r="DF148" i="1"/>
  <c r="DF149" i="1"/>
  <c r="DF150" i="1"/>
  <c r="DF151" i="1"/>
  <c r="DF152" i="1"/>
  <c r="DF154" i="1"/>
  <c r="DF155" i="1"/>
  <c r="DF156" i="1"/>
  <c r="DF157" i="1"/>
  <c r="DF158" i="1"/>
  <c r="DF159" i="1"/>
  <c r="DF160" i="1"/>
  <c r="DF161" i="1"/>
  <c r="DF162" i="1"/>
  <c r="DF163" i="1"/>
  <c r="DF164" i="1"/>
  <c r="DF165" i="1"/>
  <c r="DF166" i="1"/>
  <c r="DF167" i="1"/>
  <c r="DF168" i="1"/>
  <c r="DF169" i="1"/>
  <c r="DF171" i="1"/>
  <c r="DF173" i="1"/>
  <c r="DF175" i="1"/>
  <c r="DF177" i="1"/>
  <c r="DF179" i="1"/>
  <c r="DF181" i="1"/>
  <c r="DF183" i="1"/>
  <c r="DF184" i="1"/>
  <c r="DF185" i="1"/>
  <c r="DF187" i="1"/>
  <c r="DF189" i="1"/>
  <c r="DF190" i="1"/>
  <c r="DF191" i="1"/>
  <c r="DF192" i="1"/>
  <c r="DF193" i="1"/>
  <c r="DF194" i="1"/>
  <c r="DF195" i="1"/>
  <c r="DF197" i="1"/>
  <c r="DF198" i="1"/>
  <c r="DF199" i="1"/>
  <c r="DF200" i="1"/>
  <c r="DF201" i="1"/>
  <c r="DF202" i="1"/>
  <c r="DF203" i="1"/>
  <c r="DF205" i="1"/>
  <c r="DF206" i="1"/>
  <c r="DF207" i="1"/>
  <c r="DF208" i="1"/>
  <c r="DF211" i="1"/>
  <c r="DF212" i="1"/>
  <c r="DF213" i="1"/>
  <c r="DF214" i="1"/>
  <c r="DF216" i="1"/>
  <c r="DF220" i="1"/>
  <c r="DF221" i="1"/>
  <c r="DF222" i="1"/>
  <c r="DF223" i="1"/>
  <c r="DF224" i="1"/>
  <c r="DF225" i="1"/>
  <c r="DF226" i="1"/>
  <c r="DF230" i="1"/>
  <c r="DF231" i="1"/>
  <c r="DF232" i="1"/>
  <c r="DF233" i="1"/>
  <c r="DF235" i="1"/>
  <c r="DF237" i="1"/>
  <c r="DF238" i="1"/>
  <c r="DF239" i="1"/>
  <c r="DF240" i="1"/>
  <c r="DF241" i="1"/>
  <c r="DF242" i="1"/>
  <c r="DF243" i="1"/>
  <c r="DF244" i="1"/>
  <c r="DF245" i="1"/>
  <c r="DF246" i="1"/>
  <c r="DF247" i="1"/>
  <c r="DF248" i="1"/>
  <c r="DF249" i="1"/>
  <c r="DF250" i="1"/>
  <c r="DF251" i="1"/>
  <c r="DF252" i="1"/>
  <c r="DF253" i="1"/>
  <c r="DF254" i="1"/>
  <c r="DF255" i="1"/>
  <c r="DF256" i="1"/>
  <c r="DF257" i="1"/>
  <c r="DF258" i="1"/>
  <c r="DF259" i="1"/>
  <c r="DF260" i="1"/>
  <c r="DF261" i="1"/>
  <c r="DF262" i="1"/>
  <c r="DF263" i="1"/>
  <c r="DF264" i="1"/>
  <c r="DF265" i="1"/>
  <c r="DF266" i="1"/>
  <c r="DF267" i="1"/>
  <c r="DF268" i="1"/>
  <c r="DF269" i="1"/>
  <c r="DF270" i="1"/>
  <c r="DF271" i="1"/>
  <c r="DF272" i="1"/>
  <c r="DF273" i="1"/>
  <c r="DF274" i="1"/>
  <c r="DF275" i="1"/>
  <c r="DF276" i="1"/>
  <c r="DF277" i="1"/>
  <c r="DF278" i="1"/>
  <c r="DF279" i="1"/>
  <c r="DF280" i="1"/>
  <c r="DF281" i="1"/>
  <c r="DF282" i="1"/>
  <c r="DF283" i="1"/>
  <c r="DF284" i="1"/>
  <c r="DF285" i="1"/>
  <c r="DF286" i="1"/>
  <c r="DF287" i="1"/>
  <c r="DF288" i="1"/>
  <c r="DF289" i="1"/>
  <c r="DF290" i="1"/>
  <c r="DF291" i="1"/>
  <c r="DF292" i="1"/>
  <c r="DF293" i="1"/>
  <c r="DF294" i="1"/>
  <c r="DF295" i="1"/>
  <c r="DF296" i="1"/>
  <c r="DF297" i="1"/>
  <c r="DF298" i="1"/>
  <c r="DF299" i="1"/>
  <c r="DF300" i="1"/>
  <c r="DF301" i="1"/>
  <c r="DF302" i="1"/>
  <c r="DF303" i="1"/>
  <c r="DF304" i="1"/>
  <c r="DF305" i="1"/>
  <c r="DF306" i="1"/>
  <c r="DF307" i="1"/>
  <c r="DF308" i="1"/>
  <c r="DF309" i="1"/>
  <c r="DF310" i="1"/>
  <c r="DF311" i="1"/>
  <c r="DF312" i="1"/>
  <c r="DF313" i="1"/>
  <c r="DF314" i="1"/>
  <c r="DF315" i="1"/>
  <c r="DF316" i="1"/>
  <c r="DF317" i="1"/>
  <c r="DF318" i="1"/>
  <c r="DF319" i="1"/>
  <c r="DF320" i="1"/>
  <c r="DF321" i="1"/>
  <c r="DF322" i="1"/>
  <c r="DF323" i="1"/>
  <c r="DF324" i="1"/>
  <c r="DF325" i="1"/>
  <c r="DF326" i="1"/>
  <c r="DF327" i="1"/>
  <c r="DF328" i="1"/>
  <c r="DF329" i="1"/>
  <c r="DF330" i="1"/>
  <c r="DF331" i="1"/>
  <c r="DF332" i="1"/>
  <c r="DF333" i="1"/>
  <c r="DF334" i="1"/>
  <c r="DF335" i="1"/>
  <c r="DF336" i="1"/>
  <c r="DF337" i="1"/>
  <c r="DF338" i="1"/>
  <c r="DF339" i="1"/>
  <c r="DF340" i="1"/>
  <c r="DF341" i="1"/>
  <c r="DF342" i="1"/>
  <c r="DF343" i="1"/>
  <c r="DF344" i="1"/>
  <c r="DF345" i="1"/>
  <c r="DF346" i="1"/>
  <c r="DF347" i="1"/>
  <c r="DF348" i="1"/>
  <c r="DF349" i="1"/>
  <c r="DF350" i="1"/>
  <c r="DF351" i="1"/>
  <c r="DF352" i="1"/>
  <c r="DF353" i="1"/>
  <c r="DF354" i="1"/>
  <c r="DF355" i="1"/>
  <c r="DF356" i="1"/>
  <c r="DF357" i="1"/>
  <c r="DF358" i="1"/>
  <c r="DF359" i="1"/>
  <c r="DF360" i="1"/>
  <c r="DF361" i="1"/>
  <c r="DF362" i="1"/>
  <c r="DF363" i="1"/>
  <c r="DF364" i="1"/>
  <c r="DF365" i="1"/>
  <c r="DF366" i="1"/>
  <c r="DF367" i="1"/>
  <c r="DF368" i="1"/>
  <c r="DF369" i="1"/>
  <c r="DF370" i="1"/>
  <c r="DF371" i="1"/>
  <c r="DF372" i="1"/>
  <c r="DF373" i="1"/>
  <c r="DF374" i="1"/>
  <c r="DF375" i="1"/>
  <c r="DF376" i="1"/>
  <c r="DF377" i="1"/>
  <c r="DF378" i="1"/>
  <c r="DF379" i="1"/>
  <c r="DF380" i="1"/>
  <c r="DF381" i="1"/>
  <c r="DF382" i="1"/>
  <c r="DF383" i="1"/>
  <c r="DF384" i="1"/>
  <c r="DF385" i="1"/>
  <c r="DF386" i="1"/>
  <c r="DF387" i="1"/>
  <c r="DF388" i="1"/>
  <c r="DF389" i="1"/>
  <c r="DF390" i="1"/>
  <c r="DF391" i="1"/>
  <c r="DF392" i="1"/>
  <c r="DF393" i="1"/>
  <c r="DF394" i="1"/>
  <c r="DF395" i="1"/>
  <c r="DF396" i="1"/>
  <c r="DF397" i="1"/>
  <c r="DF398" i="1"/>
  <c r="DF399" i="1"/>
  <c r="DF400" i="1"/>
  <c r="DF401" i="1"/>
  <c r="DF402" i="1"/>
  <c r="DF403" i="1"/>
  <c r="DF404" i="1"/>
  <c r="DF405" i="1"/>
  <c r="DF406" i="1"/>
  <c r="DF407" i="1"/>
  <c r="DF408" i="1"/>
  <c r="DF409" i="1"/>
  <c r="DF410" i="1"/>
  <c r="DF411" i="1"/>
  <c r="DF412" i="1"/>
  <c r="DF413" i="1"/>
  <c r="DF414" i="1"/>
  <c r="DF415" i="1"/>
  <c r="DF416" i="1"/>
  <c r="DF417" i="1"/>
  <c r="DF418" i="1"/>
  <c r="DF419" i="1"/>
  <c r="DF420" i="1"/>
  <c r="DF421" i="1"/>
  <c r="DF422" i="1"/>
  <c r="DF423" i="1"/>
  <c r="DF424" i="1"/>
  <c r="DF425" i="1"/>
  <c r="DF426" i="1"/>
  <c r="DF427" i="1"/>
  <c r="DF428" i="1"/>
  <c r="DF429" i="1"/>
  <c r="DF430" i="1"/>
  <c r="DF431" i="1"/>
  <c r="DF432" i="1"/>
  <c r="DF433" i="1"/>
  <c r="DF434" i="1"/>
  <c r="DF435" i="1"/>
  <c r="DF436" i="1"/>
  <c r="DF437" i="1"/>
  <c r="DF438" i="1"/>
  <c r="DF439" i="1"/>
  <c r="DF440" i="1"/>
  <c r="DF441" i="1"/>
  <c r="DF442" i="1"/>
  <c r="DF443" i="1"/>
  <c r="DF444" i="1"/>
  <c r="DF445" i="1"/>
  <c r="DF446" i="1"/>
  <c r="DF447" i="1"/>
  <c r="DF448" i="1"/>
  <c r="DF449" i="1"/>
  <c r="DF450" i="1"/>
  <c r="DF451" i="1"/>
  <c r="DF452" i="1"/>
  <c r="DF453" i="1"/>
  <c r="DF454" i="1"/>
  <c r="DF455" i="1"/>
  <c r="DF456" i="1"/>
  <c r="DF457" i="1"/>
  <c r="DF458" i="1"/>
  <c r="DF459" i="1"/>
  <c r="DF460" i="1"/>
  <c r="DF461" i="1"/>
  <c r="DF462" i="1"/>
  <c r="DF463" i="1"/>
  <c r="DF464" i="1"/>
  <c r="DF465" i="1"/>
  <c r="DF466" i="1"/>
  <c r="DF467" i="1"/>
  <c r="DF468" i="1"/>
  <c r="DF469" i="1"/>
  <c r="DF470" i="1"/>
  <c r="DF471" i="1"/>
  <c r="DF472" i="1"/>
  <c r="DF473" i="1"/>
  <c r="DF474" i="1"/>
  <c r="DF475" i="1"/>
  <c r="DF476" i="1"/>
  <c r="DF477" i="1"/>
  <c r="DF478" i="1"/>
  <c r="DF479" i="1"/>
  <c r="DF480" i="1"/>
  <c r="DF481" i="1"/>
  <c r="DF482" i="1"/>
  <c r="DF483" i="1"/>
  <c r="DF484" i="1"/>
  <c r="DF485" i="1"/>
  <c r="DF486" i="1"/>
  <c r="DF487" i="1"/>
  <c r="DF488" i="1"/>
  <c r="DF489" i="1"/>
  <c r="DF490" i="1"/>
  <c r="DF491" i="1"/>
  <c r="DF492" i="1"/>
  <c r="DF493" i="1"/>
  <c r="DF494" i="1"/>
  <c r="DF495" i="1"/>
  <c r="DF496" i="1"/>
  <c r="DF497" i="1"/>
  <c r="DF498" i="1"/>
  <c r="DF499" i="1"/>
  <c r="DF500" i="1"/>
  <c r="DF501" i="1"/>
  <c r="DF502" i="1"/>
  <c r="DF503" i="1"/>
  <c r="DF504" i="1"/>
  <c r="DF505" i="1"/>
  <c r="DF506" i="1"/>
  <c r="DF507" i="1"/>
  <c r="DF508" i="1"/>
  <c r="DF509" i="1"/>
  <c r="DF510" i="1"/>
  <c r="DF511" i="1"/>
  <c r="DF512" i="1"/>
  <c r="DF513" i="1"/>
  <c r="DF514" i="1"/>
  <c r="DF515" i="1"/>
  <c r="DF516" i="1"/>
  <c r="DF517" i="1"/>
  <c r="DF518" i="1"/>
  <c r="DF519" i="1"/>
  <c r="DF520" i="1"/>
  <c r="DF521" i="1"/>
  <c r="DF522" i="1"/>
  <c r="DF523" i="1"/>
  <c r="DF524" i="1"/>
  <c r="DF525" i="1"/>
  <c r="DF526" i="1"/>
  <c r="DF527" i="1"/>
  <c r="DF528" i="1"/>
  <c r="DF529" i="1"/>
  <c r="DF530" i="1"/>
  <c r="DF531" i="1"/>
  <c r="DF532" i="1"/>
  <c r="DF533" i="1"/>
  <c r="DF534" i="1"/>
  <c r="DF535" i="1"/>
  <c r="DF536" i="1"/>
  <c r="DF537" i="1"/>
  <c r="DF538" i="1"/>
  <c r="DF539" i="1"/>
  <c r="DF540" i="1"/>
  <c r="DF541" i="1"/>
  <c r="DF542" i="1"/>
  <c r="DF543" i="1"/>
  <c r="DF544" i="1"/>
  <c r="DF545" i="1"/>
  <c r="DF546" i="1"/>
  <c r="DF547" i="1"/>
  <c r="DF548" i="1"/>
  <c r="DF549" i="1"/>
  <c r="DF550" i="1"/>
  <c r="DF551" i="1"/>
  <c r="DF552" i="1"/>
  <c r="DF553" i="1"/>
  <c r="DF554" i="1"/>
  <c r="DF555" i="1"/>
  <c r="DF556" i="1"/>
  <c r="DF557" i="1"/>
  <c r="DF558" i="1"/>
  <c r="DF559" i="1"/>
  <c r="DF560" i="1"/>
  <c r="DF561" i="1"/>
  <c r="DF562" i="1"/>
  <c r="DF563" i="1"/>
  <c r="DF564" i="1"/>
  <c r="DF565" i="1"/>
  <c r="DF566" i="1"/>
  <c r="DF567" i="1"/>
  <c r="DF568" i="1"/>
  <c r="DF569" i="1"/>
  <c r="DF570" i="1"/>
  <c r="DF571" i="1"/>
  <c r="DF572" i="1"/>
  <c r="DF573" i="1"/>
  <c r="DF574" i="1"/>
  <c r="DF575" i="1"/>
  <c r="DF576" i="1"/>
  <c r="DF577" i="1"/>
  <c r="DF578" i="1"/>
  <c r="DF579" i="1"/>
  <c r="DF580" i="1"/>
  <c r="DF581" i="1"/>
  <c r="DF582" i="1"/>
  <c r="DF583" i="1"/>
  <c r="DF584" i="1"/>
  <c r="DF585" i="1"/>
  <c r="DF586" i="1"/>
  <c r="DF587" i="1"/>
  <c r="DF588" i="1"/>
  <c r="DF589" i="1"/>
  <c r="DF590" i="1"/>
  <c r="DF591" i="1"/>
  <c r="DF592" i="1"/>
  <c r="DF593" i="1"/>
  <c r="DF594" i="1"/>
  <c r="DF595" i="1"/>
  <c r="DF596" i="1"/>
  <c r="DF597" i="1"/>
  <c r="DF598" i="1"/>
  <c r="DF599" i="1"/>
  <c r="DF600" i="1"/>
  <c r="DF601" i="1"/>
  <c r="DF602" i="1"/>
  <c r="DF603" i="1"/>
  <c r="DF604" i="1"/>
  <c r="DF605" i="1"/>
  <c r="DF606" i="1"/>
  <c r="DF607" i="1"/>
  <c r="DF608" i="1"/>
  <c r="DF609" i="1"/>
  <c r="DF610" i="1"/>
  <c r="DF611" i="1"/>
  <c r="DF612" i="1"/>
  <c r="DF613" i="1"/>
  <c r="DF614" i="1"/>
  <c r="DF615" i="1"/>
  <c r="DF616" i="1"/>
  <c r="DF617" i="1"/>
  <c r="DF618" i="1"/>
  <c r="DF619" i="1"/>
  <c r="DF620" i="1"/>
  <c r="DF621" i="1"/>
  <c r="DF622" i="1"/>
  <c r="DF623" i="1"/>
  <c r="DF624" i="1"/>
  <c r="DF625" i="1"/>
  <c r="DF626" i="1"/>
  <c r="DF627" i="1"/>
  <c r="DF628" i="1"/>
  <c r="DF629" i="1"/>
  <c r="DF630" i="1"/>
  <c r="DF631" i="1"/>
  <c r="DF632" i="1"/>
  <c r="DF633" i="1"/>
  <c r="DF634" i="1"/>
  <c r="DF635" i="1"/>
  <c r="DF636" i="1"/>
  <c r="DF637" i="1"/>
  <c r="DF638" i="1"/>
  <c r="DF639" i="1"/>
  <c r="DF640" i="1"/>
  <c r="DF641" i="1"/>
  <c r="DF642" i="1"/>
  <c r="DF643" i="1"/>
  <c r="DF644" i="1"/>
  <c r="DF645" i="1"/>
  <c r="DF646" i="1"/>
  <c r="DF647" i="1"/>
  <c r="DF648" i="1"/>
  <c r="DF649" i="1"/>
  <c r="DF650" i="1"/>
  <c r="DF651" i="1"/>
  <c r="DF652" i="1"/>
  <c r="DF653" i="1"/>
  <c r="DF654" i="1"/>
  <c r="DF655" i="1"/>
  <c r="DF656" i="1"/>
  <c r="DF657" i="1"/>
  <c r="DF658" i="1"/>
  <c r="DF659" i="1"/>
  <c r="DF660" i="1"/>
  <c r="DF661" i="1"/>
  <c r="DF662" i="1"/>
  <c r="DF663" i="1"/>
  <c r="DF664" i="1"/>
  <c r="DF665" i="1"/>
  <c r="DF666" i="1"/>
  <c r="DF667" i="1"/>
  <c r="DF668" i="1"/>
  <c r="DF669" i="1"/>
  <c r="DF670" i="1"/>
  <c r="DF671" i="1"/>
  <c r="DF672" i="1"/>
  <c r="DF673" i="1"/>
  <c r="DF674" i="1"/>
  <c r="DF675" i="1"/>
  <c r="DF676" i="1"/>
  <c r="DF677" i="1"/>
  <c r="DF678" i="1"/>
  <c r="DF679" i="1"/>
  <c r="DF680" i="1"/>
  <c r="DF681" i="1"/>
  <c r="DF682" i="1"/>
  <c r="DF683" i="1"/>
  <c r="DF684" i="1"/>
  <c r="DF685" i="1"/>
  <c r="DF686" i="1"/>
  <c r="DF687" i="1"/>
  <c r="DF688" i="1"/>
  <c r="DF689" i="1"/>
  <c r="DF690" i="1"/>
  <c r="DF691" i="1"/>
  <c r="DF692" i="1"/>
  <c r="DF693" i="1"/>
  <c r="DF694" i="1"/>
  <c r="DF695" i="1"/>
  <c r="DF696" i="1"/>
  <c r="DF697" i="1"/>
  <c r="DF698" i="1"/>
  <c r="DF699" i="1"/>
  <c r="DF700" i="1"/>
  <c r="DF701" i="1"/>
  <c r="DF702" i="1"/>
  <c r="DF703" i="1"/>
  <c r="DF704" i="1"/>
  <c r="DF705" i="1"/>
  <c r="DF706" i="1"/>
  <c r="DF707" i="1"/>
  <c r="DF708" i="1"/>
  <c r="DF709" i="1"/>
  <c r="DF710" i="1"/>
  <c r="DF711" i="1"/>
  <c r="DF712" i="1"/>
  <c r="DF713" i="1"/>
  <c r="DF714" i="1"/>
  <c r="DF715" i="1"/>
  <c r="DF716" i="1"/>
  <c r="DF717" i="1"/>
  <c r="DF718" i="1"/>
  <c r="DF719" i="1"/>
  <c r="DF720" i="1"/>
  <c r="DF721" i="1"/>
  <c r="DF722" i="1"/>
  <c r="DF723" i="1"/>
  <c r="DF724" i="1"/>
  <c r="DF725" i="1"/>
  <c r="DF726" i="1"/>
  <c r="DF727" i="1"/>
  <c r="DF728" i="1"/>
  <c r="DF729" i="1"/>
  <c r="DF730" i="1"/>
  <c r="DF731" i="1"/>
  <c r="DF732" i="1"/>
  <c r="DF733" i="1"/>
  <c r="DF734" i="1"/>
  <c r="DF735" i="1"/>
  <c r="DF736" i="1"/>
  <c r="DF737" i="1"/>
  <c r="DF738" i="1"/>
  <c r="DF739" i="1"/>
  <c r="DF740" i="1"/>
  <c r="DF741" i="1"/>
  <c r="DF742" i="1"/>
  <c r="DF743" i="1"/>
  <c r="DF744" i="1"/>
  <c r="DF745" i="1"/>
  <c r="DF746" i="1"/>
  <c r="DF747" i="1"/>
  <c r="DF748" i="1"/>
  <c r="DF749" i="1"/>
  <c r="DF750" i="1"/>
  <c r="DF751" i="1"/>
  <c r="DF752" i="1"/>
  <c r="DF753" i="1"/>
  <c r="DF754" i="1"/>
  <c r="DF755" i="1"/>
  <c r="DF756" i="1"/>
  <c r="DF757" i="1"/>
  <c r="DF758" i="1"/>
  <c r="DF759" i="1"/>
  <c r="DF760" i="1"/>
  <c r="DF761" i="1"/>
  <c r="DF762" i="1"/>
  <c r="DF763" i="1"/>
  <c r="DF764" i="1"/>
  <c r="DF765" i="1"/>
  <c r="DF766" i="1"/>
  <c r="DF767" i="1"/>
  <c r="DF768" i="1"/>
  <c r="DF769" i="1"/>
  <c r="DF770" i="1"/>
  <c r="DF771" i="1"/>
  <c r="DF772" i="1"/>
  <c r="DF773" i="1"/>
  <c r="DF774" i="1"/>
  <c r="DF775" i="1"/>
  <c r="DF776" i="1"/>
  <c r="DF777" i="1"/>
  <c r="DF778" i="1"/>
  <c r="DF779" i="1"/>
  <c r="DF780" i="1"/>
  <c r="DF781" i="1"/>
  <c r="DF782" i="1"/>
  <c r="DF783" i="1"/>
  <c r="DF784" i="1"/>
  <c r="DF785" i="1"/>
  <c r="DF786" i="1"/>
  <c r="DF787" i="1"/>
  <c r="DF788" i="1"/>
  <c r="DF789" i="1"/>
  <c r="DF790" i="1"/>
  <c r="DF791" i="1"/>
  <c r="DF792" i="1"/>
  <c r="DF793" i="1"/>
  <c r="DF794" i="1"/>
  <c r="DF795" i="1"/>
  <c r="DF796" i="1"/>
  <c r="DF797" i="1"/>
  <c r="DF798" i="1"/>
  <c r="DF799" i="1"/>
  <c r="DF800" i="1"/>
  <c r="DF801" i="1"/>
  <c r="DF802" i="1"/>
  <c r="DF803" i="1"/>
  <c r="DF804" i="1"/>
  <c r="DF805" i="1"/>
  <c r="DF806" i="1"/>
  <c r="DF807" i="1"/>
  <c r="DF808" i="1"/>
  <c r="DF809" i="1"/>
  <c r="DF810" i="1"/>
  <c r="DF811" i="1"/>
  <c r="DF812" i="1"/>
  <c r="DF813" i="1"/>
  <c r="DF814" i="1"/>
  <c r="DF815" i="1"/>
  <c r="DF816" i="1"/>
  <c r="DF817" i="1"/>
  <c r="DF818" i="1"/>
  <c r="DF819" i="1"/>
  <c r="DF820" i="1"/>
  <c r="DF821" i="1"/>
  <c r="DF822" i="1"/>
  <c r="DF823" i="1"/>
  <c r="DF824" i="1"/>
  <c r="DF825" i="1"/>
  <c r="DF826" i="1"/>
  <c r="DF827" i="1"/>
  <c r="DF828" i="1"/>
  <c r="DF829" i="1"/>
  <c r="DF830" i="1"/>
  <c r="DF831" i="1"/>
  <c r="DF832" i="1"/>
  <c r="DF833" i="1"/>
  <c r="DF834" i="1"/>
  <c r="DF835" i="1"/>
  <c r="DF836" i="1"/>
  <c r="DF837" i="1"/>
  <c r="DF838" i="1"/>
  <c r="DF839" i="1"/>
  <c r="DF840" i="1"/>
  <c r="DF841" i="1"/>
  <c r="DF842" i="1"/>
  <c r="DF843" i="1"/>
  <c r="DF844" i="1"/>
  <c r="DF845" i="1"/>
  <c r="DF846" i="1"/>
  <c r="DF847" i="1"/>
  <c r="DF848" i="1"/>
  <c r="DF849" i="1"/>
  <c r="DF850" i="1"/>
  <c r="DF851" i="1"/>
  <c r="DF852" i="1"/>
  <c r="DF853" i="1"/>
  <c r="DF854" i="1"/>
  <c r="DF855" i="1"/>
  <c r="DF856" i="1"/>
  <c r="DF857" i="1"/>
  <c r="DF858" i="1"/>
  <c r="DF859" i="1"/>
  <c r="DF860" i="1"/>
  <c r="DF861" i="1"/>
  <c r="DF862" i="1"/>
  <c r="DF863" i="1"/>
  <c r="DF864" i="1"/>
  <c r="DF865" i="1"/>
  <c r="DF866" i="1"/>
  <c r="DF867" i="1"/>
  <c r="DF868" i="1"/>
  <c r="DF869" i="1"/>
  <c r="DF870" i="1"/>
  <c r="DF871" i="1"/>
  <c r="DF872" i="1"/>
  <c r="DF873" i="1"/>
  <c r="DF874" i="1"/>
  <c r="DF875" i="1"/>
  <c r="DF876" i="1"/>
  <c r="DF877" i="1"/>
  <c r="DF878" i="1"/>
  <c r="DF879" i="1"/>
  <c r="DF880" i="1"/>
  <c r="DF881" i="1"/>
  <c r="DF882" i="1"/>
  <c r="DF883" i="1"/>
  <c r="DF884" i="1"/>
  <c r="DF885" i="1"/>
  <c r="DF886" i="1"/>
  <c r="DF887" i="1"/>
  <c r="DF888" i="1"/>
  <c r="DF889" i="1"/>
  <c r="DF890" i="1"/>
  <c r="DF891" i="1"/>
  <c r="DF892" i="1"/>
  <c r="DF893" i="1"/>
  <c r="DF894" i="1"/>
  <c r="DF895" i="1"/>
  <c r="DF896" i="1"/>
  <c r="DF897" i="1"/>
  <c r="DF898" i="1"/>
  <c r="DF899" i="1"/>
  <c r="DF900" i="1"/>
  <c r="DF901" i="1"/>
  <c r="DF902" i="1"/>
  <c r="DF903" i="1"/>
  <c r="DF904" i="1"/>
  <c r="DF905" i="1"/>
  <c r="DF906" i="1"/>
  <c r="DF907" i="1"/>
  <c r="DF908" i="1"/>
  <c r="DF909" i="1"/>
  <c r="DF910" i="1"/>
  <c r="DF911" i="1"/>
  <c r="DF912" i="1"/>
  <c r="DF913" i="1"/>
  <c r="DF914" i="1"/>
  <c r="DF915" i="1"/>
  <c r="DF916" i="1"/>
  <c r="DF917" i="1"/>
  <c r="DF918" i="1"/>
  <c r="DF919" i="1"/>
  <c r="DF920" i="1"/>
  <c r="DF921" i="1"/>
  <c r="DF922" i="1"/>
  <c r="DF923" i="1"/>
  <c r="DF924" i="1"/>
  <c r="DF925" i="1"/>
  <c r="DF926" i="1"/>
  <c r="DF927" i="1"/>
  <c r="DF928" i="1"/>
  <c r="DF929" i="1"/>
  <c r="DF930" i="1"/>
  <c r="DF931" i="1"/>
  <c r="DF932" i="1"/>
  <c r="DF933" i="1"/>
  <c r="DF934" i="1"/>
  <c r="DF935" i="1"/>
  <c r="DF936" i="1"/>
  <c r="DF937" i="1"/>
  <c r="DF938" i="1"/>
  <c r="DF939" i="1"/>
  <c r="DF940" i="1"/>
  <c r="DF941" i="1"/>
  <c r="DF942" i="1"/>
  <c r="DF943" i="1"/>
  <c r="DF944" i="1"/>
  <c r="DF945" i="1"/>
  <c r="DF946" i="1"/>
  <c r="DF947" i="1"/>
  <c r="DF948" i="1"/>
  <c r="DF949" i="1"/>
  <c r="DF950" i="1"/>
  <c r="DF951" i="1"/>
  <c r="DF952" i="1"/>
  <c r="DF953" i="1"/>
  <c r="DF954" i="1"/>
  <c r="DF955" i="1"/>
  <c r="DF956" i="1"/>
  <c r="DF957" i="1"/>
  <c r="DF958" i="1"/>
  <c r="DF959" i="1"/>
  <c r="DF960" i="1"/>
  <c r="DF961" i="1"/>
  <c r="DF962" i="1"/>
  <c r="DF963" i="1"/>
  <c r="DF964" i="1"/>
  <c r="DF965" i="1"/>
  <c r="DF966" i="1"/>
  <c r="DF967" i="1"/>
  <c r="DF968" i="1"/>
  <c r="DF969" i="1"/>
  <c r="DF970" i="1"/>
  <c r="DF971" i="1"/>
  <c r="DF972" i="1"/>
  <c r="DF973" i="1"/>
  <c r="DF974" i="1"/>
  <c r="DF975" i="1"/>
  <c r="DF976" i="1"/>
  <c r="DF977" i="1"/>
  <c r="DF978" i="1"/>
  <c r="DF979" i="1"/>
  <c r="DF980" i="1"/>
  <c r="DF981" i="1"/>
  <c r="DF982" i="1"/>
  <c r="DF983" i="1"/>
  <c r="DF984" i="1"/>
  <c r="DF985" i="1"/>
  <c r="DF986" i="1"/>
  <c r="DF987" i="1"/>
  <c r="DF988" i="1"/>
  <c r="DF989"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6" i="1"/>
  <c r="BA207" i="1"/>
  <c r="BA208" i="1"/>
  <c r="BA209" i="1"/>
  <c r="BA210" i="1"/>
  <c r="BA211" i="1"/>
  <c r="BA212" i="1"/>
  <c r="BA213" i="1"/>
  <c r="BA214" i="1"/>
  <c r="BA216" i="1"/>
  <c r="BA220" i="1"/>
  <c r="BA221" i="1"/>
  <c r="BA222" i="1"/>
  <c r="BA223" i="1"/>
  <c r="BA224" i="1"/>
  <c r="BA225" i="1"/>
  <c r="BA226" i="1"/>
  <c r="BA230" i="1"/>
  <c r="BA231" i="1"/>
  <c r="BA232" i="1"/>
  <c r="BA233" i="1"/>
  <c r="BA235"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6" i="1"/>
  <c r="AZ220" i="1"/>
  <c r="AZ221" i="1"/>
  <c r="AZ222" i="1"/>
  <c r="AZ223" i="1"/>
  <c r="AZ224" i="1"/>
  <c r="AZ225" i="1"/>
  <c r="AZ226" i="1"/>
  <c r="AZ230" i="1"/>
  <c r="AZ231" i="1"/>
  <c r="AZ232" i="1"/>
  <c r="AZ233" i="1"/>
  <c r="AZ235"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I969" i="1"/>
  <c r="CK969" i="1"/>
  <c r="I970" i="1"/>
  <c r="CK970" i="1"/>
  <c r="I971" i="1"/>
  <c r="I972" i="1"/>
  <c r="CK972" i="1"/>
  <c r="I973" i="1"/>
  <c r="CK973" i="1"/>
  <c r="I974" i="1"/>
  <c r="CK974" i="1"/>
  <c r="I975" i="1"/>
  <c r="CK975" i="1"/>
  <c r="I976" i="1"/>
  <c r="CK976" i="1"/>
  <c r="I977" i="1"/>
  <c r="CK977" i="1"/>
  <c r="I978" i="1"/>
  <c r="CK978" i="1"/>
  <c r="I979" i="1"/>
  <c r="CK979" i="1"/>
  <c r="I980" i="1"/>
  <c r="CK980" i="1"/>
  <c r="I981" i="1"/>
  <c r="CK981" i="1"/>
  <c r="I982" i="1"/>
  <c r="CK982" i="1"/>
  <c r="I983" i="1"/>
  <c r="CK983" i="1"/>
  <c r="I984" i="1"/>
  <c r="CK984" i="1"/>
  <c r="I985" i="1"/>
  <c r="CK985" i="1"/>
  <c r="I986" i="1"/>
  <c r="CK986" i="1"/>
  <c r="I987" i="1"/>
  <c r="CK987" i="1"/>
  <c r="I988" i="1"/>
  <c r="CK988" i="1"/>
  <c r="I989" i="1"/>
  <c r="CK989" i="1"/>
  <c r="J969" i="1"/>
  <c r="J970" i="1"/>
  <c r="J971" i="1"/>
  <c r="J972" i="1"/>
  <c r="J973" i="1"/>
  <c r="J974" i="1"/>
  <c r="J975" i="1"/>
  <c r="J976" i="1"/>
  <c r="J977" i="1"/>
  <c r="J978" i="1"/>
  <c r="J979" i="1"/>
  <c r="J980" i="1"/>
  <c r="J981" i="1"/>
  <c r="J982" i="1"/>
  <c r="J983" i="1"/>
  <c r="J984" i="1"/>
  <c r="J985" i="1"/>
  <c r="J986" i="1"/>
  <c r="J987" i="1"/>
  <c r="J988" i="1"/>
  <c r="J989" i="1"/>
  <c r="S969" i="1"/>
  <c r="S970" i="1"/>
  <c r="S971" i="1"/>
  <c r="S972" i="1"/>
  <c r="S973" i="1"/>
  <c r="S974" i="1"/>
  <c r="S975" i="1"/>
  <c r="S976" i="1"/>
  <c r="S977" i="1"/>
  <c r="S978" i="1"/>
  <c r="S979" i="1"/>
  <c r="S980" i="1"/>
  <c r="S981" i="1"/>
  <c r="S982" i="1"/>
  <c r="S983" i="1"/>
  <c r="S984" i="1"/>
  <c r="S985" i="1"/>
  <c r="S986" i="1"/>
  <c r="S987" i="1"/>
  <c r="S988" i="1"/>
  <c r="S989" i="1"/>
  <c r="AK969" i="1"/>
  <c r="AK970" i="1"/>
  <c r="AK971" i="1"/>
  <c r="AK972" i="1"/>
  <c r="AK973" i="1"/>
  <c r="AK974" i="1"/>
  <c r="AK975" i="1"/>
  <c r="AK976" i="1"/>
  <c r="AK977" i="1"/>
  <c r="AK978" i="1"/>
  <c r="AK979" i="1"/>
  <c r="AK980" i="1"/>
  <c r="AK981" i="1"/>
  <c r="AK982" i="1"/>
  <c r="AK983" i="1"/>
  <c r="AK984" i="1"/>
  <c r="AK985" i="1"/>
  <c r="AK986" i="1"/>
  <c r="AK987" i="1"/>
  <c r="AK988" i="1"/>
  <c r="AK989" i="1"/>
  <c r="BE969" i="1"/>
  <c r="BE970" i="1"/>
  <c r="BE971" i="1"/>
  <c r="BE972" i="1"/>
  <c r="BE973" i="1"/>
  <c r="BE974" i="1"/>
  <c r="BE975" i="1"/>
  <c r="BE976" i="1"/>
  <c r="BE977" i="1"/>
  <c r="BE978" i="1"/>
  <c r="BE979" i="1"/>
  <c r="BE980" i="1"/>
  <c r="BE981" i="1"/>
  <c r="BE982" i="1"/>
  <c r="BE983" i="1"/>
  <c r="BE984" i="1"/>
  <c r="BE985" i="1"/>
  <c r="BE986" i="1"/>
  <c r="BE987" i="1"/>
  <c r="BE988" i="1"/>
  <c r="BE989" i="1"/>
  <c r="CB969" i="1"/>
  <c r="CC969" i="1"/>
  <c r="CB970" i="1"/>
  <c r="CC970" i="1"/>
  <c r="CB971" i="1"/>
  <c r="CC971" i="1"/>
  <c r="CB972" i="1"/>
  <c r="CC972" i="1"/>
  <c r="CB973" i="1"/>
  <c r="CC973" i="1"/>
  <c r="CB974" i="1"/>
  <c r="CC974" i="1"/>
  <c r="CB975" i="1"/>
  <c r="CC975" i="1"/>
  <c r="CB976" i="1"/>
  <c r="CC976" i="1"/>
  <c r="CB977" i="1"/>
  <c r="CC977" i="1"/>
  <c r="CB978" i="1"/>
  <c r="CC978" i="1"/>
  <c r="CB979" i="1"/>
  <c r="CC979" i="1"/>
  <c r="CB980" i="1"/>
  <c r="CC980" i="1"/>
  <c r="CB981" i="1"/>
  <c r="CC981" i="1"/>
  <c r="CB982" i="1"/>
  <c r="CC982" i="1"/>
  <c r="CB983" i="1"/>
  <c r="CC983" i="1"/>
  <c r="CB984" i="1"/>
  <c r="CC984" i="1"/>
  <c r="CB985" i="1"/>
  <c r="CC985" i="1"/>
  <c r="CB986" i="1"/>
  <c r="CC986" i="1"/>
  <c r="CB987" i="1"/>
  <c r="CC987" i="1"/>
  <c r="CB988" i="1"/>
  <c r="CC988" i="1"/>
  <c r="CB989" i="1"/>
  <c r="CC989" i="1"/>
  <c r="CJ969" i="1"/>
  <c r="CJ970" i="1"/>
  <c r="CJ971" i="1"/>
  <c r="CK971" i="1"/>
  <c r="CJ972" i="1"/>
  <c r="CJ973" i="1"/>
  <c r="CJ974" i="1"/>
  <c r="CJ975" i="1"/>
  <c r="CJ976" i="1"/>
  <c r="CJ977" i="1"/>
  <c r="CJ978" i="1"/>
  <c r="CJ979" i="1"/>
  <c r="CJ980" i="1"/>
  <c r="CJ981" i="1"/>
  <c r="CJ982" i="1"/>
  <c r="CJ983" i="1"/>
  <c r="CJ984" i="1"/>
  <c r="CJ985" i="1"/>
  <c r="CJ986" i="1"/>
  <c r="CJ987" i="1"/>
  <c r="CJ988" i="1"/>
  <c r="CJ989" i="1"/>
  <c r="CT969" i="1"/>
  <c r="CP969" i="1"/>
  <c r="CT970" i="1"/>
  <c r="CO970" i="1"/>
  <c r="CT971" i="1"/>
  <c r="CT972" i="1"/>
  <c r="CL972" i="1"/>
  <c r="CT973" i="1"/>
  <c r="CT974" i="1"/>
  <c r="CQ974" i="1"/>
  <c r="CT975" i="1"/>
  <c r="CR975" i="1"/>
  <c r="CT976" i="1"/>
  <c r="CT977" i="1"/>
  <c r="CP977" i="1"/>
  <c r="CT978" i="1"/>
  <c r="CM978" i="1"/>
  <c r="CT979" i="1"/>
  <c r="CN979" i="1"/>
  <c r="CT980" i="1"/>
  <c r="CL980" i="1"/>
  <c r="CT981" i="1"/>
  <c r="CR981" i="1"/>
  <c r="CT982" i="1"/>
  <c r="CQ982" i="1"/>
  <c r="CT983" i="1"/>
  <c r="CP983" i="1"/>
  <c r="CT984" i="1"/>
  <c r="CL984" i="1"/>
  <c r="CT985" i="1"/>
  <c r="CN985" i="1"/>
  <c r="CT986" i="1"/>
  <c r="CT987" i="1"/>
  <c r="CT988" i="1"/>
  <c r="CT989" i="1"/>
  <c r="CN989" i="1"/>
  <c r="CM970" i="1"/>
  <c r="CN975" i="1"/>
  <c r="CR973" i="1"/>
  <c r="CR989" i="1"/>
  <c r="DE969" i="1"/>
  <c r="CW969" i="1"/>
  <c r="DE970" i="1"/>
  <c r="CX970" i="1"/>
  <c r="DE971" i="1"/>
  <c r="DC971" i="1"/>
  <c r="DE972" i="1"/>
  <c r="CZ972" i="1"/>
  <c r="DE973" i="1"/>
  <c r="CW973" i="1"/>
  <c r="DE974" i="1"/>
  <c r="CZ974" i="1"/>
  <c r="DE975" i="1"/>
  <c r="DE976" i="1"/>
  <c r="CY976" i="1"/>
  <c r="DE977" i="1"/>
  <c r="DC977" i="1"/>
  <c r="DE978" i="1"/>
  <c r="DE979" i="1"/>
  <c r="DC979" i="1"/>
  <c r="DE980" i="1"/>
  <c r="DE981" i="1"/>
  <c r="DE982" i="1"/>
  <c r="CZ982" i="1"/>
  <c r="DE983" i="1"/>
  <c r="DC983" i="1"/>
  <c r="DE984" i="1"/>
  <c r="DE985" i="1"/>
  <c r="DE986" i="1"/>
  <c r="DE987" i="1"/>
  <c r="DC987" i="1"/>
  <c r="DE988" i="1"/>
  <c r="DC988" i="1"/>
  <c r="DE989" i="1"/>
  <c r="CY989" i="1"/>
  <c r="CV970" i="1"/>
  <c r="AZ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6" i="1"/>
  <c r="AK220" i="1"/>
  <c r="AK221" i="1"/>
  <c r="AK222" i="1"/>
  <c r="AK223" i="1"/>
  <c r="AK224" i="1"/>
  <c r="AK225" i="1"/>
  <c r="AK226" i="1"/>
  <c r="AK230" i="1"/>
  <c r="AK231" i="1"/>
  <c r="AK232" i="1"/>
  <c r="AK233" i="1"/>
  <c r="AK235"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5" i="1"/>
  <c r="DE5" i="1"/>
  <c r="DE6" i="1"/>
  <c r="DE7" i="1"/>
  <c r="CY7" i="1"/>
  <c r="DE8" i="1"/>
  <c r="CU8" i="1"/>
  <c r="DE9" i="1"/>
  <c r="DE10" i="1"/>
  <c r="CV10" i="1"/>
  <c r="DE11" i="1"/>
  <c r="DE12" i="1"/>
  <c r="CU12" i="1"/>
  <c r="DE13" i="1"/>
  <c r="CZ13" i="1"/>
  <c r="DE14" i="1"/>
  <c r="DB14" i="1"/>
  <c r="DE15" i="1"/>
  <c r="DE16" i="1"/>
  <c r="CU16" i="1"/>
  <c r="DE17" i="1"/>
  <c r="DE18" i="1"/>
  <c r="CX18" i="1"/>
  <c r="DE19" i="1"/>
  <c r="DE20" i="1"/>
  <c r="CU20" i="1"/>
  <c r="DE21" i="1"/>
  <c r="DB21" i="1"/>
  <c r="DE22" i="1"/>
  <c r="CW22" i="1"/>
  <c r="DE23" i="1"/>
  <c r="CV23" i="1"/>
  <c r="DE24" i="1"/>
  <c r="CU24" i="1"/>
  <c r="DE25" i="1"/>
  <c r="CV25" i="1"/>
  <c r="DE26" i="1"/>
  <c r="CW26" i="1"/>
  <c r="DE27" i="1"/>
  <c r="CY27" i="1"/>
  <c r="DE28" i="1"/>
  <c r="CU28" i="1"/>
  <c r="DE29" i="1"/>
  <c r="DE30" i="1"/>
  <c r="CV30" i="1"/>
  <c r="DE31" i="1"/>
  <c r="DE32" i="1"/>
  <c r="CU32" i="1"/>
  <c r="DE33" i="1"/>
  <c r="CY33" i="1"/>
  <c r="DE34" i="1"/>
  <c r="DE35" i="1"/>
  <c r="DE36" i="1"/>
  <c r="CU36" i="1"/>
  <c r="DE37" i="1"/>
  <c r="DE38" i="1"/>
  <c r="CW38" i="1"/>
  <c r="DE39" i="1"/>
  <c r="DE40" i="1"/>
  <c r="CU40" i="1"/>
  <c r="DE41" i="1"/>
  <c r="DE42" i="1"/>
  <c r="CW42" i="1"/>
  <c r="DE43" i="1"/>
  <c r="CU43" i="1"/>
  <c r="DE44" i="1"/>
  <c r="CU44" i="1"/>
  <c r="DE45" i="1"/>
  <c r="CW45" i="1"/>
  <c r="DE46" i="1"/>
  <c r="CW46" i="1"/>
  <c r="DE47" i="1"/>
  <c r="DE48" i="1"/>
  <c r="CU48" i="1"/>
  <c r="DE49" i="1"/>
  <c r="DE50" i="1"/>
  <c r="DE51" i="1"/>
  <c r="CW51" i="1"/>
  <c r="DE52" i="1"/>
  <c r="CU52" i="1"/>
  <c r="DE53" i="1"/>
  <c r="DE54" i="1"/>
  <c r="DE55" i="1"/>
  <c r="DE56" i="1"/>
  <c r="CU56" i="1"/>
  <c r="DE57" i="1"/>
  <c r="DE58" i="1"/>
  <c r="CX58" i="1"/>
  <c r="DE59" i="1"/>
  <c r="DE60" i="1"/>
  <c r="CU60" i="1"/>
  <c r="DE61" i="1"/>
  <c r="DE62" i="1"/>
  <c r="DE63" i="1"/>
  <c r="DE64" i="1"/>
  <c r="CU64" i="1"/>
  <c r="DE65" i="1"/>
  <c r="DE66" i="1"/>
  <c r="CX66" i="1"/>
  <c r="DE67" i="1"/>
  <c r="DE68" i="1"/>
  <c r="CU68" i="1"/>
  <c r="DE69" i="1"/>
  <c r="CW69" i="1"/>
  <c r="DE70" i="1"/>
  <c r="CV70" i="1"/>
  <c r="DE71" i="1"/>
  <c r="CU71" i="1"/>
  <c r="DE72" i="1"/>
  <c r="CU72" i="1"/>
  <c r="DE73" i="1"/>
  <c r="CZ73" i="1"/>
  <c r="DE74" i="1"/>
  <c r="CZ74" i="1"/>
  <c r="DE75" i="1"/>
  <c r="DE76" i="1"/>
  <c r="CU76" i="1"/>
  <c r="DE77" i="1"/>
  <c r="CY77" i="1"/>
  <c r="DE78" i="1"/>
  <c r="CZ78" i="1"/>
  <c r="DE79" i="1"/>
  <c r="DE80" i="1"/>
  <c r="CU80" i="1"/>
  <c r="DE81" i="1"/>
  <c r="DE82" i="1"/>
  <c r="CZ82" i="1"/>
  <c r="DE83" i="1"/>
  <c r="DE84" i="1"/>
  <c r="CU84" i="1"/>
  <c r="DE85" i="1"/>
  <c r="CW85" i="1"/>
  <c r="DE86" i="1"/>
  <c r="CV86" i="1"/>
  <c r="DE87" i="1"/>
  <c r="CU87" i="1"/>
  <c r="DE88" i="1"/>
  <c r="CU88" i="1"/>
  <c r="DE89" i="1"/>
  <c r="CZ89" i="1"/>
  <c r="DE90" i="1"/>
  <c r="DE91" i="1"/>
  <c r="CU91" i="1"/>
  <c r="DE92" i="1"/>
  <c r="CU92" i="1"/>
  <c r="DE93" i="1"/>
  <c r="DB93" i="1"/>
  <c r="DE94" i="1"/>
  <c r="DE95" i="1"/>
  <c r="DE96" i="1"/>
  <c r="CU96" i="1"/>
  <c r="DE97" i="1"/>
  <c r="DE98" i="1"/>
  <c r="DE99" i="1"/>
  <c r="DE100" i="1"/>
  <c r="CU100" i="1"/>
  <c r="DE101" i="1"/>
  <c r="DE102" i="1"/>
  <c r="CV102" i="1"/>
  <c r="DE103" i="1"/>
  <c r="CU103" i="1"/>
  <c r="DE104" i="1"/>
  <c r="CU104" i="1"/>
  <c r="DE105" i="1"/>
  <c r="DE106" i="1"/>
  <c r="CV106" i="1"/>
  <c r="DE107" i="1"/>
  <c r="DE108" i="1"/>
  <c r="CU108" i="1"/>
  <c r="DE109" i="1"/>
  <c r="DE110" i="1"/>
  <c r="DE111" i="1"/>
  <c r="DE112" i="1"/>
  <c r="CU112" i="1"/>
  <c r="DE113" i="1"/>
  <c r="DB113" i="1"/>
  <c r="DE114" i="1"/>
  <c r="DE115" i="1"/>
  <c r="DE116" i="1"/>
  <c r="CU116" i="1"/>
  <c r="DE117" i="1"/>
  <c r="DA117" i="1"/>
  <c r="DE118" i="1"/>
  <c r="DE119" i="1"/>
  <c r="CU119" i="1"/>
  <c r="DE120" i="1"/>
  <c r="CU120" i="1"/>
  <c r="DE121" i="1"/>
  <c r="DE122" i="1"/>
  <c r="DB122" i="1"/>
  <c r="DE123" i="1"/>
  <c r="CU123" i="1"/>
  <c r="DE124" i="1"/>
  <c r="CU124" i="1"/>
  <c r="DE125" i="1"/>
  <c r="DB125" i="1"/>
  <c r="DE126" i="1"/>
  <c r="CW126" i="1"/>
  <c r="DE127" i="1"/>
  <c r="DE128" i="1"/>
  <c r="CU128" i="1"/>
  <c r="DE129" i="1"/>
  <c r="DE130" i="1"/>
  <c r="DE131" i="1"/>
  <c r="DE132" i="1"/>
  <c r="CU132" i="1"/>
  <c r="DE133" i="1"/>
  <c r="DE134" i="1"/>
  <c r="CZ134" i="1"/>
  <c r="DE135" i="1"/>
  <c r="CU135" i="1"/>
  <c r="DE136" i="1"/>
  <c r="CU136" i="1"/>
  <c r="DE137" i="1"/>
  <c r="CY137" i="1"/>
  <c r="DE138" i="1"/>
  <c r="DB138" i="1"/>
  <c r="DE139" i="1"/>
  <c r="DE140" i="1"/>
  <c r="CU140" i="1"/>
  <c r="DE141" i="1"/>
  <c r="DE142" i="1"/>
  <c r="CZ142" i="1"/>
  <c r="DE143" i="1"/>
  <c r="DE144" i="1"/>
  <c r="CU144" i="1"/>
  <c r="DE145" i="1"/>
  <c r="DE146" i="1"/>
  <c r="CV146" i="1"/>
  <c r="DE147" i="1"/>
  <c r="CV147" i="1"/>
  <c r="DE148" i="1"/>
  <c r="CU148" i="1"/>
  <c r="DE149" i="1"/>
  <c r="DE150" i="1"/>
  <c r="DB150" i="1"/>
  <c r="DE151" i="1"/>
  <c r="CU151" i="1"/>
  <c r="DE152" i="1"/>
  <c r="CU152" i="1"/>
  <c r="DE153" i="1"/>
  <c r="DE154" i="1"/>
  <c r="CW154" i="1"/>
  <c r="DE155" i="1"/>
  <c r="CU155" i="1"/>
  <c r="DE156" i="1"/>
  <c r="CU156" i="1"/>
  <c r="DE157" i="1"/>
  <c r="CZ157" i="1"/>
  <c r="DE158" i="1"/>
  <c r="DE159" i="1"/>
  <c r="CU159" i="1"/>
  <c r="DE160" i="1"/>
  <c r="CU160" i="1"/>
  <c r="DE161" i="1"/>
  <c r="DE162" i="1"/>
  <c r="CW162" i="1"/>
  <c r="DE163" i="1"/>
  <c r="CX163" i="1"/>
  <c r="DE164" i="1"/>
  <c r="CU164" i="1"/>
  <c r="DE165" i="1"/>
  <c r="DA165" i="1"/>
  <c r="DE166" i="1"/>
  <c r="DB166" i="1"/>
  <c r="DE167" i="1"/>
  <c r="CU167" i="1"/>
  <c r="DE168" i="1"/>
  <c r="CU168" i="1"/>
  <c r="DE169" i="1"/>
  <c r="CW169" i="1"/>
  <c r="DE170" i="1"/>
  <c r="CU170" i="1"/>
  <c r="DE171" i="1"/>
  <c r="CU171" i="1"/>
  <c r="DE172" i="1"/>
  <c r="CU172" i="1"/>
  <c r="DE173" i="1"/>
  <c r="DE174" i="1"/>
  <c r="DE175" i="1"/>
  <c r="CU175" i="1"/>
  <c r="DE176" i="1"/>
  <c r="CU176" i="1"/>
  <c r="DE177" i="1"/>
  <c r="CX177" i="1"/>
  <c r="DE178" i="1"/>
  <c r="CU178" i="1"/>
  <c r="DE179" i="1"/>
  <c r="CU179" i="1"/>
  <c r="DE180" i="1"/>
  <c r="CU180" i="1"/>
  <c r="DE181" i="1"/>
  <c r="DA181" i="1"/>
  <c r="DE182" i="1"/>
  <c r="DE183" i="1"/>
  <c r="CU183" i="1"/>
  <c r="DE184" i="1"/>
  <c r="CU184" i="1"/>
  <c r="DE185" i="1"/>
  <c r="CZ185" i="1"/>
  <c r="DE186" i="1"/>
  <c r="CW186" i="1"/>
  <c r="DE187" i="1"/>
  <c r="CW187" i="1"/>
  <c r="DE188" i="1"/>
  <c r="CU188" i="1"/>
  <c r="DE189" i="1"/>
  <c r="CY189" i="1"/>
  <c r="DE190" i="1"/>
  <c r="CU190" i="1"/>
  <c r="DE191" i="1"/>
  <c r="CU191" i="1"/>
  <c r="DE192" i="1"/>
  <c r="CU192" i="1"/>
  <c r="DE193" i="1"/>
  <c r="DB193" i="1"/>
  <c r="DE194" i="1"/>
  <c r="DB194" i="1"/>
  <c r="DE195" i="1"/>
  <c r="CU195" i="1"/>
  <c r="DE196" i="1"/>
  <c r="CU196" i="1"/>
  <c r="DE197" i="1"/>
  <c r="CZ197" i="1"/>
  <c r="DE198" i="1"/>
  <c r="DE199" i="1"/>
  <c r="DB199" i="1"/>
  <c r="DE200" i="1"/>
  <c r="CU200" i="1"/>
  <c r="DE201" i="1"/>
  <c r="DE202" i="1"/>
  <c r="CU202" i="1"/>
  <c r="DE203" i="1"/>
  <c r="CU203" i="1"/>
  <c r="DE204" i="1"/>
  <c r="DE205" i="1"/>
  <c r="DE206" i="1"/>
  <c r="CU206" i="1"/>
  <c r="DE207" i="1"/>
  <c r="CW207" i="1"/>
  <c r="DE208" i="1"/>
  <c r="CU208" i="1"/>
  <c r="DE209" i="1"/>
  <c r="DB209" i="1"/>
  <c r="DE210" i="1"/>
  <c r="DB210" i="1"/>
  <c r="DE211" i="1"/>
  <c r="DE212" i="1"/>
  <c r="DE213" i="1"/>
  <c r="CX213" i="1"/>
  <c r="DE214" i="1"/>
  <c r="CW214" i="1"/>
  <c r="DE216" i="1"/>
  <c r="DE220" i="1"/>
  <c r="CY220" i="1"/>
  <c r="DE221" i="1"/>
  <c r="DE222" i="1"/>
  <c r="CU222" i="1"/>
  <c r="DE223" i="1"/>
  <c r="DE224" i="1"/>
  <c r="CU224" i="1"/>
  <c r="DE225" i="1"/>
  <c r="DE226" i="1"/>
  <c r="DE230" i="1"/>
  <c r="CW230" i="1"/>
  <c r="DE231" i="1"/>
  <c r="DE232" i="1"/>
  <c r="DE233" i="1"/>
  <c r="DE235" i="1"/>
  <c r="DE237" i="1"/>
  <c r="CW237" i="1"/>
  <c r="DE238" i="1"/>
  <c r="CU238" i="1"/>
  <c r="DE239" i="1"/>
  <c r="CV239" i="1"/>
  <c r="DE240" i="1"/>
  <c r="CX240" i="1"/>
  <c r="DE241" i="1"/>
  <c r="CV241" i="1"/>
  <c r="DE242" i="1"/>
  <c r="DE243" i="1"/>
  <c r="CX243" i="1"/>
  <c r="DE244" i="1"/>
  <c r="CW244" i="1"/>
  <c r="DE245" i="1"/>
  <c r="DE246" i="1"/>
  <c r="CY246" i="1"/>
  <c r="DE247" i="1"/>
  <c r="DE248" i="1"/>
  <c r="CW248" i="1"/>
  <c r="DE249" i="1"/>
  <c r="CV249" i="1"/>
  <c r="DE250" i="1"/>
  <c r="CV250" i="1"/>
  <c r="DE251" i="1"/>
  <c r="CV251" i="1"/>
  <c r="DE252" i="1"/>
  <c r="CU252" i="1"/>
  <c r="DE253" i="1"/>
  <c r="DE254" i="1"/>
  <c r="DE255" i="1"/>
  <c r="CX255" i="1"/>
  <c r="DE256" i="1"/>
  <c r="CW256" i="1"/>
  <c r="DE257" i="1"/>
  <c r="DE258" i="1"/>
  <c r="CU258" i="1"/>
  <c r="DE259" i="1"/>
  <c r="DE260" i="1"/>
  <c r="DE261" i="1"/>
  <c r="CV261" i="1"/>
  <c r="DE262" i="1"/>
  <c r="CU262" i="1"/>
  <c r="DE263" i="1"/>
  <c r="CX263" i="1"/>
  <c r="DE264" i="1"/>
  <c r="CW264" i="1"/>
  <c r="DE265" i="1"/>
  <c r="DE266" i="1"/>
  <c r="DE267" i="1"/>
  <c r="DE268" i="1"/>
  <c r="DE269" i="1"/>
  <c r="DE270" i="1"/>
  <c r="CU270" i="1"/>
  <c r="DE271" i="1"/>
  <c r="CV271" i="1"/>
  <c r="DE272" i="1"/>
  <c r="CW272" i="1"/>
  <c r="DE273" i="1"/>
  <c r="DE274" i="1"/>
  <c r="CX274" i="1"/>
  <c r="DE275" i="1"/>
  <c r="CX275" i="1"/>
  <c r="DE276" i="1"/>
  <c r="CU276" i="1"/>
  <c r="DE277" i="1"/>
  <c r="DE278" i="1"/>
  <c r="DE279" i="1"/>
  <c r="DE280" i="1"/>
  <c r="CW280" i="1"/>
  <c r="DE281" i="1"/>
  <c r="CV281" i="1"/>
  <c r="DE282" i="1"/>
  <c r="CU282" i="1"/>
  <c r="DE283" i="1"/>
  <c r="CW283" i="1"/>
  <c r="DE284" i="1"/>
  <c r="DE285" i="1"/>
  <c r="DE286" i="1"/>
  <c r="DE287" i="1"/>
  <c r="CX287" i="1"/>
  <c r="DE288" i="1"/>
  <c r="CW288" i="1"/>
  <c r="DE289" i="1"/>
  <c r="DE290" i="1"/>
  <c r="CU290" i="1"/>
  <c r="DE291" i="1"/>
  <c r="DE292" i="1"/>
  <c r="DE293" i="1"/>
  <c r="DE294" i="1"/>
  <c r="CU294" i="1"/>
  <c r="DE295" i="1"/>
  <c r="DE296" i="1"/>
  <c r="DE297" i="1"/>
  <c r="CV297" i="1"/>
  <c r="DE298" i="1"/>
  <c r="DE299" i="1"/>
  <c r="CW299" i="1"/>
  <c r="DE300" i="1"/>
  <c r="CU300" i="1"/>
  <c r="DE301" i="1"/>
  <c r="DE302" i="1"/>
  <c r="DE303" i="1"/>
  <c r="DE304" i="1"/>
  <c r="DE305" i="1"/>
  <c r="DE306" i="1"/>
  <c r="CY306" i="1"/>
  <c r="DE307" i="1"/>
  <c r="DE308" i="1"/>
  <c r="CU308" i="1"/>
  <c r="DE309" i="1"/>
  <c r="DE310" i="1"/>
  <c r="CV310" i="1"/>
  <c r="DE311" i="1"/>
  <c r="DE312" i="1"/>
  <c r="DE313" i="1"/>
  <c r="DE314" i="1"/>
  <c r="CU314" i="1"/>
  <c r="DE315" i="1"/>
  <c r="CW315" i="1"/>
  <c r="DE316" i="1"/>
  <c r="CU316" i="1"/>
  <c r="DE317" i="1"/>
  <c r="DE318" i="1"/>
  <c r="DE319" i="1"/>
  <c r="DE320" i="1"/>
  <c r="CW320" i="1"/>
  <c r="DE321" i="1"/>
  <c r="CV321" i="1"/>
  <c r="DE322" i="1"/>
  <c r="CU322" i="1"/>
  <c r="DE323" i="1"/>
  <c r="CV323" i="1"/>
  <c r="DE324" i="1"/>
  <c r="DE325" i="1"/>
  <c r="DE326" i="1"/>
  <c r="CW326" i="1"/>
  <c r="DE327" i="1"/>
  <c r="CX327" i="1"/>
  <c r="DE328" i="1"/>
  <c r="CW328" i="1"/>
  <c r="DE329" i="1"/>
  <c r="DE330" i="1"/>
  <c r="DE331" i="1"/>
  <c r="CW331" i="1"/>
  <c r="DE332" i="1"/>
  <c r="CU332" i="1"/>
  <c r="DE333" i="1"/>
  <c r="DE334" i="1"/>
  <c r="CX334" i="1"/>
  <c r="DE335" i="1"/>
  <c r="DE336" i="1"/>
  <c r="DE337" i="1"/>
  <c r="CV337" i="1"/>
  <c r="DE338" i="1"/>
  <c r="DE339" i="1"/>
  <c r="CV339" i="1"/>
  <c r="DE340" i="1"/>
  <c r="CU340" i="1"/>
  <c r="DE341" i="1"/>
  <c r="DE342" i="1"/>
  <c r="DE343" i="1"/>
  <c r="CV343" i="1"/>
  <c r="DE344" i="1"/>
  <c r="DE345" i="1"/>
  <c r="DE346" i="1"/>
  <c r="DE347" i="1"/>
  <c r="CW347" i="1"/>
  <c r="DE348" i="1"/>
  <c r="DE349" i="1"/>
  <c r="DE350" i="1"/>
  <c r="DE351" i="1"/>
  <c r="DE352" i="1"/>
  <c r="CW352" i="1"/>
  <c r="DE353" i="1"/>
  <c r="DE354" i="1"/>
  <c r="CU354" i="1"/>
  <c r="DE355" i="1"/>
  <c r="DE356" i="1"/>
  <c r="DE357" i="1"/>
  <c r="CV357" i="1"/>
  <c r="DE358" i="1"/>
  <c r="CU358" i="1"/>
  <c r="DE359" i="1"/>
  <c r="CV359" i="1"/>
  <c r="DE360" i="1"/>
  <c r="DE361" i="1"/>
  <c r="DE362" i="1"/>
  <c r="DE363" i="1"/>
  <c r="CW363" i="1"/>
  <c r="DE364" i="1"/>
  <c r="CU364" i="1"/>
  <c r="DE365" i="1"/>
  <c r="DE366" i="1"/>
  <c r="CY366" i="1"/>
  <c r="DE367" i="1"/>
  <c r="DE368" i="1"/>
  <c r="DE369" i="1"/>
  <c r="DE370" i="1"/>
  <c r="DE371" i="1"/>
  <c r="DE372" i="1"/>
  <c r="CU372" i="1"/>
  <c r="DE373" i="1"/>
  <c r="CU373" i="1"/>
  <c r="DE374" i="1"/>
  <c r="DE375" i="1"/>
  <c r="CY375" i="1"/>
  <c r="DE376" i="1"/>
  <c r="DE377" i="1"/>
  <c r="CW377" i="1"/>
  <c r="DE378" i="1"/>
  <c r="DE379" i="1"/>
  <c r="DE380" i="1"/>
  <c r="DE381" i="1"/>
  <c r="DE382" i="1"/>
  <c r="CY382" i="1"/>
  <c r="DE383" i="1"/>
  <c r="CY383" i="1"/>
  <c r="DE384" i="1"/>
  <c r="DE385" i="1"/>
  <c r="CU385" i="1"/>
  <c r="DE386" i="1"/>
  <c r="DE387" i="1"/>
  <c r="CY387" i="1"/>
  <c r="DE388" i="1"/>
  <c r="CW388" i="1"/>
  <c r="DE389" i="1"/>
  <c r="DE390" i="1"/>
  <c r="DE391" i="1"/>
  <c r="CY391" i="1"/>
  <c r="DE392" i="1"/>
  <c r="CW392" i="1"/>
  <c r="DE393" i="1"/>
  <c r="CW393" i="1"/>
  <c r="DE394" i="1"/>
  <c r="CV394" i="1"/>
  <c r="DE395" i="1"/>
  <c r="DE396" i="1"/>
  <c r="DE397" i="1"/>
  <c r="CW397" i="1"/>
  <c r="DE398" i="1"/>
  <c r="DE399" i="1"/>
  <c r="CY399" i="1"/>
  <c r="DE400" i="1"/>
  <c r="DE401" i="1"/>
  <c r="CU401" i="1"/>
  <c r="DE402" i="1"/>
  <c r="DE403" i="1"/>
  <c r="CY403" i="1"/>
  <c r="DE404" i="1"/>
  <c r="DE405" i="1"/>
  <c r="CU405" i="1"/>
  <c r="DE406" i="1"/>
  <c r="DE407" i="1"/>
  <c r="CY407" i="1"/>
  <c r="DE408" i="1"/>
  <c r="DA408" i="1"/>
  <c r="DE409" i="1"/>
  <c r="CW409" i="1"/>
  <c r="DE410" i="1"/>
  <c r="DE411" i="1"/>
  <c r="DE412" i="1"/>
  <c r="DE413" i="1"/>
  <c r="DE414" i="1"/>
  <c r="DE415" i="1"/>
  <c r="CV415" i="1"/>
  <c r="DE416" i="1"/>
  <c r="CW416" i="1"/>
  <c r="DE417" i="1"/>
  <c r="CW417" i="1"/>
  <c r="DE418" i="1"/>
  <c r="DE419" i="1"/>
  <c r="CV419" i="1"/>
  <c r="DE420" i="1"/>
  <c r="CW420" i="1"/>
  <c r="DE421" i="1"/>
  <c r="CU421" i="1"/>
  <c r="DE422" i="1"/>
  <c r="CX422" i="1"/>
  <c r="DE423" i="1"/>
  <c r="CY423" i="1"/>
  <c r="DE424" i="1"/>
  <c r="CU424" i="1"/>
  <c r="DE425" i="1"/>
  <c r="CW425" i="1"/>
  <c r="DE426" i="1"/>
  <c r="DE427" i="1"/>
  <c r="DE428" i="1"/>
  <c r="DE429" i="1"/>
  <c r="CW429" i="1"/>
  <c r="DE430" i="1"/>
  <c r="DE431" i="1"/>
  <c r="CV431" i="1"/>
  <c r="DE432" i="1"/>
  <c r="CU432" i="1"/>
  <c r="DE433" i="1"/>
  <c r="CU433" i="1"/>
  <c r="DE434" i="1"/>
  <c r="DE435" i="1"/>
  <c r="CY435" i="1"/>
  <c r="DE436" i="1"/>
  <c r="DE437" i="1"/>
  <c r="CX437" i="1"/>
  <c r="DE438" i="1"/>
  <c r="DE439" i="1"/>
  <c r="CV439" i="1"/>
  <c r="DE440" i="1"/>
  <c r="DE441" i="1"/>
  <c r="DE442" i="1"/>
  <c r="DE443" i="1"/>
  <c r="DE444" i="1"/>
  <c r="DE445" i="1"/>
  <c r="CW445" i="1"/>
  <c r="DE446" i="1"/>
  <c r="DE447" i="1"/>
  <c r="CY447" i="1"/>
  <c r="DE448" i="1"/>
  <c r="CW448" i="1"/>
  <c r="DE449" i="1"/>
  <c r="CW449" i="1"/>
  <c r="DE450" i="1"/>
  <c r="DE451" i="1"/>
  <c r="CY451" i="1"/>
  <c r="DE452" i="1"/>
  <c r="CW452" i="1"/>
  <c r="DE453" i="1"/>
  <c r="CU453" i="1"/>
  <c r="DE454" i="1"/>
  <c r="DE455" i="1"/>
  <c r="CY455" i="1"/>
  <c r="DE456" i="1"/>
  <c r="CW456" i="1"/>
  <c r="DE457" i="1"/>
  <c r="CW457" i="1"/>
  <c r="DE458" i="1"/>
  <c r="DE459" i="1"/>
  <c r="DE460" i="1"/>
  <c r="DE461" i="1"/>
  <c r="CW461" i="1"/>
  <c r="DE462" i="1"/>
  <c r="DE463" i="1"/>
  <c r="CY463" i="1"/>
  <c r="DE464" i="1"/>
  <c r="DE465" i="1"/>
  <c r="CW465" i="1"/>
  <c r="DE466" i="1"/>
  <c r="DE467" i="1"/>
  <c r="CY467" i="1"/>
  <c r="DE468" i="1"/>
  <c r="DE469" i="1"/>
  <c r="DE470" i="1"/>
  <c r="CU470" i="1"/>
  <c r="DE471" i="1"/>
  <c r="CY471" i="1"/>
  <c r="DE472" i="1"/>
  <c r="DE473" i="1"/>
  <c r="DE474" i="1"/>
  <c r="DE475" i="1"/>
  <c r="DE476" i="1"/>
  <c r="CW476" i="1"/>
  <c r="DE477" i="1"/>
  <c r="CW477" i="1"/>
  <c r="DE478" i="1"/>
  <c r="DE479" i="1"/>
  <c r="CY479" i="1"/>
  <c r="DE480" i="1"/>
  <c r="DE481" i="1"/>
  <c r="CW481" i="1"/>
  <c r="DE482" i="1"/>
  <c r="CV482" i="1"/>
  <c r="DE483" i="1"/>
  <c r="CY483" i="1"/>
  <c r="DE484" i="1"/>
  <c r="CW484" i="1"/>
  <c r="DE485" i="1"/>
  <c r="CZ485" i="1"/>
  <c r="DE486" i="1"/>
  <c r="CY486" i="1"/>
  <c r="DE487" i="1"/>
  <c r="CY487" i="1"/>
  <c r="DE488" i="1"/>
  <c r="DE489" i="1"/>
  <c r="DE490" i="1"/>
  <c r="CU490" i="1"/>
  <c r="DE491" i="1"/>
  <c r="DE492" i="1"/>
  <c r="DE493" i="1"/>
  <c r="CW493" i="1"/>
  <c r="DE494" i="1"/>
  <c r="DB494" i="1"/>
  <c r="DE495" i="1"/>
  <c r="CY495" i="1"/>
  <c r="DE496" i="1"/>
  <c r="DE497" i="1"/>
  <c r="CV497" i="1"/>
  <c r="DE498" i="1"/>
  <c r="DE499" i="1"/>
  <c r="CY499" i="1"/>
  <c r="DE500" i="1"/>
  <c r="DE501" i="1"/>
  <c r="CX501" i="1"/>
  <c r="DE502" i="1"/>
  <c r="DE503" i="1"/>
  <c r="DE504" i="1"/>
  <c r="CW504" i="1"/>
  <c r="DE505" i="1"/>
  <c r="CU505" i="1"/>
  <c r="DE506" i="1"/>
  <c r="DE507" i="1"/>
  <c r="DE508" i="1"/>
  <c r="DE509" i="1"/>
  <c r="CW509" i="1"/>
  <c r="DE510" i="1"/>
  <c r="DE511" i="1"/>
  <c r="DE512" i="1"/>
  <c r="CW512" i="1"/>
  <c r="DE513" i="1"/>
  <c r="CV513" i="1"/>
  <c r="DE514" i="1"/>
  <c r="DE515" i="1"/>
  <c r="DE516" i="1"/>
  <c r="DE517" i="1"/>
  <c r="CU517" i="1"/>
  <c r="DE518" i="1"/>
  <c r="DE519" i="1"/>
  <c r="DE520" i="1"/>
  <c r="CW520" i="1"/>
  <c r="DE521" i="1"/>
  <c r="DE522" i="1"/>
  <c r="CZ522" i="1"/>
  <c r="DE523" i="1"/>
  <c r="DE524" i="1"/>
  <c r="DE525" i="1"/>
  <c r="CW525" i="1"/>
  <c r="DE526" i="1"/>
  <c r="CW526" i="1"/>
  <c r="DE527" i="1"/>
  <c r="DE528" i="1"/>
  <c r="DE529" i="1"/>
  <c r="DE530" i="1"/>
  <c r="CV530" i="1"/>
  <c r="DE531" i="1"/>
  <c r="DE532" i="1"/>
  <c r="DE533" i="1"/>
  <c r="CU533" i="1"/>
  <c r="DE534" i="1"/>
  <c r="DE535" i="1"/>
  <c r="DE536" i="1"/>
  <c r="DE537" i="1"/>
  <c r="DE538" i="1"/>
  <c r="DE539" i="1"/>
  <c r="DE540" i="1"/>
  <c r="CW540" i="1"/>
  <c r="DE541" i="1"/>
  <c r="CW541" i="1"/>
  <c r="DE542" i="1"/>
  <c r="DE543" i="1"/>
  <c r="DE544" i="1"/>
  <c r="DE545" i="1"/>
  <c r="DE546" i="1"/>
  <c r="CV546" i="1"/>
  <c r="DE547" i="1"/>
  <c r="CY547" i="1"/>
  <c r="DE548" i="1"/>
  <c r="CW548" i="1"/>
  <c r="DE549" i="1"/>
  <c r="CZ549" i="1"/>
  <c r="DE550" i="1"/>
  <c r="DE551" i="1"/>
  <c r="DE552" i="1"/>
  <c r="DE553" i="1"/>
  <c r="CU553" i="1"/>
  <c r="DE554" i="1"/>
  <c r="DE555" i="1"/>
  <c r="DE556" i="1"/>
  <c r="CW556" i="1"/>
  <c r="DE557" i="1"/>
  <c r="CW557" i="1"/>
  <c r="DE558" i="1"/>
  <c r="DE559" i="1"/>
  <c r="DE560" i="1"/>
  <c r="DE561" i="1"/>
  <c r="DE562" i="1"/>
  <c r="CY562" i="1"/>
  <c r="DE563" i="1"/>
  <c r="DE564" i="1"/>
  <c r="CW564" i="1"/>
  <c r="DE565" i="1"/>
  <c r="CU565" i="1"/>
  <c r="DE566" i="1"/>
  <c r="CX566" i="1"/>
  <c r="DE567" i="1"/>
  <c r="DE568" i="1"/>
  <c r="DE569" i="1"/>
  <c r="CU569" i="1"/>
  <c r="DE570" i="1"/>
  <c r="DE571" i="1"/>
  <c r="DE572" i="1"/>
  <c r="CW572" i="1"/>
  <c r="DE573" i="1"/>
  <c r="CW573" i="1"/>
  <c r="DE574" i="1"/>
  <c r="DE575" i="1"/>
  <c r="DE576" i="1"/>
  <c r="CW576" i="1"/>
  <c r="DE577" i="1"/>
  <c r="DE578" i="1"/>
  <c r="DE579" i="1"/>
  <c r="DE580" i="1"/>
  <c r="DE581" i="1"/>
  <c r="CU581" i="1"/>
  <c r="DE582" i="1"/>
  <c r="DE583" i="1"/>
  <c r="DE584" i="1"/>
  <c r="CW584" i="1"/>
  <c r="DE585" i="1"/>
  <c r="DE586" i="1"/>
  <c r="DE587" i="1"/>
  <c r="DE588" i="1"/>
  <c r="DE589" i="1"/>
  <c r="CW589" i="1"/>
  <c r="DE590" i="1"/>
  <c r="DE591" i="1"/>
  <c r="DE592" i="1"/>
  <c r="CW592" i="1"/>
  <c r="DE593" i="1"/>
  <c r="DE594" i="1"/>
  <c r="DE595" i="1"/>
  <c r="DE596" i="1"/>
  <c r="DE597" i="1"/>
  <c r="CU597" i="1"/>
  <c r="DE598" i="1"/>
  <c r="DE599" i="1"/>
  <c r="DE600" i="1"/>
  <c r="CW600" i="1"/>
  <c r="DE601" i="1"/>
  <c r="DE602" i="1"/>
  <c r="DE603" i="1"/>
  <c r="DE604" i="1"/>
  <c r="CW604" i="1"/>
  <c r="DE605" i="1"/>
  <c r="CZ605" i="1"/>
  <c r="DE606" i="1"/>
  <c r="CV606" i="1"/>
  <c r="DE607" i="1"/>
  <c r="DE608" i="1"/>
  <c r="DE609" i="1"/>
  <c r="DE610" i="1"/>
  <c r="DE611" i="1"/>
  <c r="CU611" i="1"/>
  <c r="DE612" i="1"/>
  <c r="CW612" i="1"/>
  <c r="DE613" i="1"/>
  <c r="CZ613" i="1"/>
  <c r="DE614" i="1"/>
  <c r="DE615" i="1"/>
  <c r="DE616" i="1"/>
  <c r="CW616" i="1"/>
  <c r="DE617" i="1"/>
  <c r="CU617" i="1"/>
  <c r="DE618" i="1"/>
  <c r="DE619" i="1"/>
  <c r="DE620" i="1"/>
  <c r="CW620" i="1"/>
  <c r="DE621" i="1"/>
  <c r="CW621" i="1"/>
  <c r="DE622" i="1"/>
  <c r="CW622" i="1"/>
  <c r="DE623" i="1"/>
  <c r="DE624" i="1"/>
  <c r="DE625" i="1"/>
  <c r="DE626" i="1"/>
  <c r="DE627" i="1"/>
  <c r="DE628" i="1"/>
  <c r="DE629" i="1"/>
  <c r="CZ629" i="1"/>
  <c r="DE630" i="1"/>
  <c r="DE631" i="1"/>
  <c r="CU631" i="1"/>
  <c r="DE632" i="1"/>
  <c r="DE633" i="1"/>
  <c r="CU633" i="1"/>
  <c r="DE634" i="1"/>
  <c r="CV634" i="1"/>
  <c r="DE635" i="1"/>
  <c r="DE636" i="1"/>
  <c r="CW636" i="1"/>
  <c r="DE637" i="1"/>
  <c r="CW637" i="1"/>
  <c r="DE638" i="1"/>
  <c r="DE639" i="1"/>
  <c r="CU639" i="1"/>
  <c r="DE640" i="1"/>
  <c r="CW640" i="1"/>
  <c r="DE641" i="1"/>
  <c r="DE642" i="1"/>
  <c r="DE643" i="1"/>
  <c r="DE644" i="1"/>
  <c r="DE645" i="1"/>
  <c r="CU645" i="1"/>
  <c r="DE646" i="1"/>
  <c r="DE647" i="1"/>
  <c r="CU647" i="1"/>
  <c r="DE648" i="1"/>
  <c r="CW648" i="1"/>
  <c r="DE649" i="1"/>
  <c r="DE650" i="1"/>
  <c r="CY650" i="1"/>
  <c r="DE651" i="1"/>
  <c r="DE652" i="1"/>
  <c r="CW652" i="1"/>
  <c r="DE653" i="1"/>
  <c r="CW653" i="1"/>
  <c r="DE654" i="1"/>
  <c r="DE655" i="1"/>
  <c r="DE656" i="1"/>
  <c r="CW656" i="1"/>
  <c r="DE657" i="1"/>
  <c r="DE658" i="1"/>
  <c r="DE659" i="1"/>
  <c r="DE660" i="1"/>
  <c r="DE661" i="1"/>
  <c r="CZ661" i="1"/>
  <c r="DE662" i="1"/>
  <c r="CZ662" i="1"/>
  <c r="DE663" i="1"/>
  <c r="DE664" i="1"/>
  <c r="CW664" i="1"/>
  <c r="DE665" i="1"/>
  <c r="DE666" i="1"/>
  <c r="DE667" i="1"/>
  <c r="DE668" i="1"/>
  <c r="CW668" i="1"/>
  <c r="DE669" i="1"/>
  <c r="CU669" i="1"/>
  <c r="DE670" i="1"/>
  <c r="CW670" i="1"/>
  <c r="DE671" i="1"/>
  <c r="DE672" i="1"/>
  <c r="DE673" i="1"/>
  <c r="DE674" i="1"/>
  <c r="DE675" i="1"/>
  <c r="DE676" i="1"/>
  <c r="CW676" i="1"/>
  <c r="DE677" i="1"/>
  <c r="CZ677" i="1"/>
  <c r="DE678" i="1"/>
  <c r="DE679" i="1"/>
  <c r="DE680" i="1"/>
  <c r="DE681" i="1"/>
  <c r="CU681" i="1"/>
  <c r="DE682" i="1"/>
  <c r="DE683" i="1"/>
  <c r="DE684" i="1"/>
  <c r="CW684" i="1"/>
  <c r="DE685" i="1"/>
  <c r="CW685" i="1"/>
  <c r="DE686" i="1"/>
  <c r="CW686" i="1"/>
  <c r="DE687" i="1"/>
  <c r="CU687" i="1"/>
  <c r="DE688" i="1"/>
  <c r="CW688" i="1"/>
  <c r="DE689" i="1"/>
  <c r="DE690" i="1"/>
  <c r="DE691" i="1"/>
  <c r="CU691" i="1"/>
  <c r="DE692" i="1"/>
  <c r="CW692" i="1"/>
  <c r="DE693" i="1"/>
  <c r="CZ693" i="1"/>
  <c r="DE694" i="1"/>
  <c r="CV694" i="1"/>
  <c r="DE695" i="1"/>
  <c r="DE696" i="1"/>
  <c r="DE697" i="1"/>
  <c r="CU697" i="1"/>
  <c r="DE698" i="1"/>
  <c r="DE699" i="1"/>
  <c r="DE700" i="1"/>
  <c r="CW700" i="1"/>
  <c r="DE701" i="1"/>
  <c r="CZ701" i="1"/>
  <c r="DE702" i="1"/>
  <c r="DE703" i="1"/>
  <c r="CU703" i="1"/>
  <c r="DE704" i="1"/>
  <c r="CW704" i="1"/>
  <c r="DE705" i="1"/>
  <c r="DE706" i="1"/>
  <c r="CY706" i="1"/>
  <c r="DE707" i="1"/>
  <c r="CU707" i="1"/>
  <c r="DE708" i="1"/>
  <c r="DE709" i="1"/>
  <c r="CU709" i="1"/>
  <c r="DE710" i="1"/>
  <c r="DE711" i="1"/>
  <c r="CU711" i="1"/>
  <c r="DE712" i="1"/>
  <c r="CW712" i="1"/>
  <c r="DE713" i="1"/>
  <c r="CW713" i="1"/>
  <c r="DE714" i="1"/>
  <c r="DE715" i="1"/>
  <c r="DE716" i="1"/>
  <c r="DE717" i="1"/>
  <c r="CW717" i="1"/>
  <c r="DE718" i="1"/>
  <c r="DE719" i="1"/>
  <c r="CU719" i="1"/>
  <c r="DE720" i="1"/>
  <c r="DE721" i="1"/>
  <c r="DE722" i="1"/>
  <c r="DA722" i="1"/>
  <c r="DE723" i="1"/>
  <c r="DE724" i="1"/>
  <c r="DE725" i="1"/>
  <c r="CU725" i="1"/>
  <c r="DE726" i="1"/>
  <c r="DE727" i="1"/>
  <c r="CU727" i="1"/>
  <c r="DE728" i="1"/>
  <c r="DE729" i="1"/>
  <c r="DE730" i="1"/>
  <c r="DE731" i="1"/>
  <c r="DE732" i="1"/>
  <c r="CW732" i="1"/>
  <c r="DE733" i="1"/>
  <c r="CZ733" i="1"/>
  <c r="DE734" i="1"/>
  <c r="DE735" i="1"/>
  <c r="CU735" i="1"/>
  <c r="DE736" i="1"/>
  <c r="CW736" i="1"/>
  <c r="DE737" i="1"/>
  <c r="DE738" i="1"/>
  <c r="DE739" i="1"/>
  <c r="CU739" i="1"/>
  <c r="DE740" i="1"/>
  <c r="CW740" i="1"/>
  <c r="DE741" i="1"/>
  <c r="DE742" i="1"/>
  <c r="CW742" i="1"/>
  <c r="DE743" i="1"/>
  <c r="CU743" i="1"/>
  <c r="DE744" i="1"/>
  <c r="DE745" i="1"/>
  <c r="CU745" i="1"/>
  <c r="DE746" i="1"/>
  <c r="CV746" i="1"/>
  <c r="DE747" i="1"/>
  <c r="DE748" i="1"/>
  <c r="CW748" i="1"/>
  <c r="DE749" i="1"/>
  <c r="CW749" i="1"/>
  <c r="DE750" i="1"/>
  <c r="DE751" i="1"/>
  <c r="CU751" i="1"/>
  <c r="DE752" i="1"/>
  <c r="DE753" i="1"/>
  <c r="DE754" i="1"/>
  <c r="DE755" i="1"/>
  <c r="CU755" i="1"/>
  <c r="DE756" i="1"/>
  <c r="DE757" i="1"/>
  <c r="CZ757" i="1"/>
  <c r="DE758" i="1"/>
  <c r="DC758" i="1"/>
  <c r="DE759" i="1"/>
  <c r="CU759" i="1"/>
  <c r="DE760" i="1"/>
  <c r="DE761" i="1"/>
  <c r="CU761" i="1"/>
  <c r="DE762" i="1"/>
  <c r="CX762" i="1"/>
  <c r="DE763" i="1"/>
  <c r="CU763" i="1"/>
  <c r="DE764" i="1"/>
  <c r="DE765" i="1"/>
  <c r="CW765" i="1"/>
  <c r="DE766" i="1"/>
  <c r="CY766" i="1"/>
  <c r="DE767" i="1"/>
  <c r="CU767" i="1"/>
  <c r="DE768" i="1"/>
  <c r="CW768" i="1"/>
  <c r="DE769" i="1"/>
  <c r="CV769" i="1"/>
  <c r="DE770" i="1"/>
  <c r="DE771" i="1"/>
  <c r="CV771" i="1"/>
  <c r="DE772" i="1"/>
  <c r="DE773" i="1"/>
  <c r="CU773" i="1"/>
  <c r="DE774" i="1"/>
  <c r="DE775" i="1"/>
  <c r="CU775" i="1"/>
  <c r="DE776" i="1"/>
  <c r="CW776" i="1"/>
  <c r="DE777" i="1"/>
  <c r="CW777" i="1"/>
  <c r="DE778" i="1"/>
  <c r="DE779" i="1"/>
  <c r="DE780" i="1"/>
  <c r="CW780" i="1"/>
  <c r="DE781" i="1"/>
  <c r="CW781" i="1"/>
  <c r="DE782" i="1"/>
  <c r="DE783" i="1"/>
  <c r="CU783" i="1"/>
  <c r="DE784" i="1"/>
  <c r="DE785" i="1"/>
  <c r="CV785" i="1"/>
  <c r="DE786" i="1"/>
  <c r="CW786" i="1"/>
  <c r="DE787" i="1"/>
  <c r="DE788" i="1"/>
  <c r="CW788" i="1"/>
  <c r="DE789" i="1"/>
  <c r="CU789" i="1"/>
  <c r="DE790" i="1"/>
  <c r="DE791" i="1"/>
  <c r="DE792" i="1"/>
  <c r="CW792" i="1"/>
  <c r="DE793" i="1"/>
  <c r="DE794" i="1"/>
  <c r="DE795" i="1"/>
  <c r="CW795" i="1"/>
  <c r="DE796" i="1"/>
  <c r="CW796" i="1"/>
  <c r="DE797" i="1"/>
  <c r="CW797" i="1"/>
  <c r="DE798" i="1"/>
  <c r="CW798" i="1"/>
  <c r="DE799" i="1"/>
  <c r="DE800" i="1"/>
  <c r="CW800" i="1"/>
  <c r="DE801" i="1"/>
  <c r="CW801" i="1"/>
  <c r="DE802" i="1"/>
  <c r="CZ802" i="1"/>
  <c r="DE803" i="1"/>
  <c r="DE804" i="1"/>
  <c r="CW804" i="1"/>
  <c r="DE805" i="1"/>
  <c r="CZ805" i="1"/>
  <c r="DE806" i="1"/>
  <c r="DE807" i="1"/>
  <c r="CV807" i="1"/>
  <c r="DE808" i="1"/>
  <c r="DE809" i="1"/>
  <c r="CU809" i="1"/>
  <c r="DE810" i="1"/>
  <c r="DE811" i="1"/>
  <c r="DE812" i="1"/>
  <c r="CW812" i="1"/>
  <c r="DE813" i="1"/>
  <c r="CW813" i="1"/>
  <c r="DE814" i="1"/>
  <c r="DE815" i="1"/>
  <c r="CU815" i="1"/>
  <c r="DE816" i="1"/>
  <c r="DE817" i="1"/>
  <c r="DE818" i="1"/>
  <c r="DE819" i="1"/>
  <c r="CU819" i="1"/>
  <c r="DE820" i="1"/>
  <c r="DE821" i="1"/>
  <c r="CU821" i="1"/>
  <c r="DE822" i="1"/>
  <c r="DE823" i="1"/>
  <c r="CV823" i="1"/>
  <c r="DE824" i="1"/>
  <c r="CW824" i="1"/>
  <c r="DE825" i="1"/>
  <c r="CU825" i="1"/>
  <c r="DE826" i="1"/>
  <c r="DE827" i="1"/>
  <c r="DE828" i="1"/>
  <c r="DE829" i="1"/>
  <c r="CZ829" i="1"/>
  <c r="DE830" i="1"/>
  <c r="CX830" i="1"/>
  <c r="DE831" i="1"/>
  <c r="DE832" i="1"/>
  <c r="CW832" i="1"/>
  <c r="DE833" i="1"/>
  <c r="CW833" i="1"/>
  <c r="DE834" i="1"/>
  <c r="CV834" i="1"/>
  <c r="DE835" i="1"/>
  <c r="CU835" i="1"/>
  <c r="DE836" i="1"/>
  <c r="CW836" i="1"/>
  <c r="DE837" i="1"/>
  <c r="CU837" i="1"/>
  <c r="DE838" i="1"/>
  <c r="DE839" i="1"/>
  <c r="CU839" i="1"/>
  <c r="DE840" i="1"/>
  <c r="CW840" i="1"/>
  <c r="DE841" i="1"/>
  <c r="CW841" i="1"/>
  <c r="DE842" i="1"/>
  <c r="DE843" i="1"/>
  <c r="DE844" i="1"/>
  <c r="DE845" i="1"/>
  <c r="CW845" i="1"/>
  <c r="DE846" i="1"/>
  <c r="CW846" i="1"/>
  <c r="DE847" i="1"/>
  <c r="CU847" i="1"/>
  <c r="DE848" i="1"/>
  <c r="CW848" i="1"/>
  <c r="DE849" i="1"/>
  <c r="DE850" i="1"/>
  <c r="DE851" i="1"/>
  <c r="CU851" i="1"/>
  <c r="DE852" i="1"/>
  <c r="DE853" i="1"/>
  <c r="CU853" i="1"/>
  <c r="DE854" i="1"/>
  <c r="DE855" i="1"/>
  <c r="CU855" i="1"/>
  <c r="DE856" i="1"/>
  <c r="DE857" i="1"/>
  <c r="DE858" i="1"/>
  <c r="DE859" i="1"/>
  <c r="DE860" i="1"/>
  <c r="CW860" i="1"/>
  <c r="DE861" i="1"/>
  <c r="CZ861" i="1"/>
  <c r="DE862" i="1"/>
  <c r="DE863" i="1"/>
  <c r="CU863" i="1"/>
  <c r="DE864" i="1"/>
  <c r="DE865" i="1"/>
  <c r="DE866" i="1"/>
  <c r="CV866" i="1"/>
  <c r="DE867" i="1"/>
  <c r="CU867" i="1"/>
  <c r="DE868" i="1"/>
  <c r="CW868" i="1"/>
  <c r="DE869" i="1"/>
  <c r="CZ869" i="1"/>
  <c r="DE870" i="1"/>
  <c r="DE871" i="1"/>
  <c r="CU871" i="1"/>
  <c r="DE872" i="1"/>
  <c r="DE873" i="1"/>
  <c r="CU873" i="1"/>
  <c r="DE874" i="1"/>
  <c r="DE875" i="1"/>
  <c r="DE876" i="1"/>
  <c r="DE877" i="1"/>
  <c r="CW877" i="1"/>
  <c r="DE878" i="1"/>
  <c r="CY878" i="1"/>
  <c r="DE879" i="1"/>
  <c r="CU879" i="1"/>
  <c r="DE880" i="1"/>
  <c r="DE881" i="1"/>
  <c r="CV881" i="1"/>
  <c r="DE882" i="1"/>
  <c r="DE883" i="1"/>
  <c r="CU883" i="1"/>
  <c r="DE884" i="1"/>
  <c r="CY884" i="1"/>
  <c r="DE885" i="1"/>
  <c r="CZ885" i="1"/>
  <c r="DE886" i="1"/>
  <c r="CX886" i="1"/>
  <c r="DE887" i="1"/>
  <c r="CY887" i="1"/>
  <c r="DE888" i="1"/>
  <c r="DE889" i="1"/>
  <c r="CU889" i="1"/>
  <c r="DE890" i="1"/>
  <c r="DE891" i="1"/>
  <c r="DE892" i="1"/>
  <c r="DE893" i="1"/>
  <c r="CW893" i="1"/>
  <c r="DE894" i="1"/>
  <c r="CV894" i="1"/>
  <c r="DE895" i="1"/>
  <c r="DE896" i="1"/>
  <c r="CW896" i="1"/>
  <c r="DE897" i="1"/>
  <c r="DE898" i="1"/>
  <c r="DE899" i="1"/>
  <c r="DE900" i="1"/>
  <c r="DE901" i="1"/>
  <c r="CU901" i="1"/>
  <c r="DE902" i="1"/>
  <c r="DE903" i="1"/>
  <c r="CY903" i="1"/>
  <c r="DE904" i="1"/>
  <c r="CW904" i="1"/>
  <c r="DE905" i="1"/>
  <c r="CW905" i="1"/>
  <c r="DE906" i="1"/>
  <c r="DE907" i="1"/>
  <c r="DE908" i="1"/>
  <c r="DE909" i="1"/>
  <c r="CW909" i="1"/>
  <c r="DE910" i="1"/>
  <c r="DE911" i="1"/>
  <c r="DE912" i="1"/>
  <c r="DE913" i="1"/>
  <c r="CW913" i="1"/>
  <c r="DE914" i="1"/>
  <c r="DE915" i="1"/>
  <c r="DE916" i="1"/>
  <c r="DE917" i="1"/>
  <c r="CZ917" i="1"/>
  <c r="DE918" i="1"/>
  <c r="CZ918" i="1"/>
  <c r="DE919" i="1"/>
  <c r="CY919" i="1"/>
  <c r="DE920" i="1"/>
  <c r="CW920" i="1"/>
  <c r="DE921" i="1"/>
  <c r="CV921" i="1"/>
  <c r="DE922" i="1"/>
  <c r="CV922" i="1"/>
  <c r="DE923" i="1"/>
  <c r="DE924" i="1"/>
  <c r="CW924" i="1"/>
  <c r="DE925" i="1"/>
  <c r="CU925" i="1"/>
  <c r="DE926" i="1"/>
  <c r="DE927" i="1"/>
  <c r="DE928" i="1"/>
  <c r="DE929" i="1"/>
  <c r="DE930" i="1"/>
  <c r="DE931" i="1"/>
  <c r="DE932" i="1"/>
  <c r="CW932" i="1"/>
  <c r="DE933" i="1"/>
  <c r="CZ933" i="1"/>
  <c r="DE934" i="1"/>
  <c r="DE935" i="1"/>
  <c r="CV935" i="1"/>
  <c r="DE936" i="1"/>
  <c r="CW936" i="1"/>
  <c r="DE937" i="1"/>
  <c r="CU937" i="1"/>
  <c r="DE938" i="1"/>
  <c r="DE939" i="1"/>
  <c r="DE940" i="1"/>
  <c r="DE941" i="1"/>
  <c r="CW941" i="1"/>
  <c r="DE942" i="1"/>
  <c r="CX942" i="1"/>
  <c r="DE943" i="1"/>
  <c r="DE944" i="1"/>
  <c r="DE945" i="1"/>
  <c r="CV945" i="1"/>
  <c r="DE946" i="1"/>
  <c r="DE947" i="1"/>
  <c r="DE948" i="1"/>
  <c r="DE949" i="1"/>
  <c r="CX949" i="1"/>
  <c r="DE950" i="1"/>
  <c r="DE951" i="1"/>
  <c r="CV951" i="1"/>
  <c r="DE952" i="1"/>
  <c r="DE953" i="1"/>
  <c r="CU953" i="1"/>
  <c r="DE954" i="1"/>
  <c r="CV954" i="1"/>
  <c r="DE955" i="1"/>
  <c r="DE956" i="1"/>
  <c r="CW956" i="1"/>
  <c r="DE957" i="1"/>
  <c r="CZ957" i="1"/>
  <c r="DE958" i="1"/>
  <c r="CY958" i="1"/>
  <c r="DE959" i="1"/>
  <c r="DE960" i="1"/>
  <c r="CW960" i="1"/>
  <c r="DE961" i="1"/>
  <c r="DE962" i="1"/>
  <c r="CW962" i="1"/>
  <c r="DE963" i="1"/>
  <c r="DE964" i="1"/>
  <c r="DE965" i="1"/>
  <c r="CU965" i="1"/>
  <c r="DE966" i="1"/>
  <c r="DE967" i="1"/>
  <c r="CY967" i="1"/>
  <c r="DE968" i="1"/>
  <c r="CW968" i="1"/>
  <c r="DC157" i="1"/>
  <c r="DB37" i="1"/>
  <c r="DB240" i="1"/>
  <c r="DA37" i="1"/>
  <c r="DA93" i="1"/>
  <c r="DA125" i="1"/>
  <c r="DA213" i="1"/>
  <c r="DA220" i="1"/>
  <c r="DA366" i="1"/>
  <c r="DA534" i="1"/>
  <c r="CZ29" i="1"/>
  <c r="CZ61" i="1"/>
  <c r="CZ77" i="1"/>
  <c r="CZ113" i="1"/>
  <c r="CZ129" i="1"/>
  <c r="CZ165" i="1"/>
  <c r="CZ169" i="1"/>
  <c r="CZ181" i="1"/>
  <c r="CZ209" i="1"/>
  <c r="CZ252" i="1"/>
  <c r="CZ576" i="1"/>
  <c r="CX13" i="1"/>
  <c r="CX17" i="1"/>
  <c r="CX37" i="1"/>
  <c r="CX49" i="1"/>
  <c r="CX61" i="1"/>
  <c r="CX81" i="1"/>
  <c r="CX89" i="1"/>
  <c r="CX109" i="1"/>
  <c r="CX113" i="1"/>
  <c r="CX121" i="1"/>
  <c r="CX137" i="1"/>
  <c r="CX145" i="1"/>
  <c r="CX157" i="1"/>
  <c r="CX165" i="1"/>
  <c r="CX181" i="1"/>
  <c r="CX185" i="1"/>
  <c r="CX197" i="1"/>
  <c r="CX205" i="1"/>
  <c r="CX209" i="1"/>
  <c r="CX490" i="1"/>
  <c r="CX682" i="1"/>
  <c r="CY9" i="1"/>
  <c r="CY13" i="1"/>
  <c r="CY41" i="1"/>
  <c r="CY57" i="1"/>
  <c r="CY61" i="1"/>
  <c r="CY73" i="1"/>
  <c r="CY81" i="1"/>
  <c r="CY97" i="1"/>
  <c r="CY113" i="1"/>
  <c r="CY121" i="1"/>
  <c r="CY141" i="1"/>
  <c r="CY145" i="1"/>
  <c r="CY157" i="1"/>
  <c r="CY177" i="1"/>
  <c r="CY185" i="1"/>
  <c r="CY201" i="1"/>
  <c r="CY209" i="1"/>
  <c r="CY240" i="1"/>
  <c r="CY372" i="1"/>
  <c r="CY622" i="1"/>
  <c r="CW9" i="1"/>
  <c r="CW13" i="1"/>
  <c r="CW29" i="1"/>
  <c r="CW61" i="1"/>
  <c r="CW77" i="1"/>
  <c r="CW89" i="1"/>
  <c r="CW97" i="1"/>
  <c r="CW109" i="1"/>
  <c r="CW113" i="1"/>
  <c r="CW125" i="1"/>
  <c r="CW145" i="1"/>
  <c r="CW149" i="1"/>
  <c r="CW189" i="1"/>
  <c r="CW201" i="1"/>
  <c r="CW220" i="1"/>
  <c r="CW250" i="1"/>
  <c r="CW252" i="1"/>
  <c r="CW276" i="1"/>
  <c r="CW296" i="1"/>
  <c r="CW300" i="1"/>
  <c r="CW304" i="1"/>
  <c r="CW308" i="1"/>
  <c r="CW312" i="1"/>
  <c r="CW316" i="1"/>
  <c r="CW332" i="1"/>
  <c r="CW336" i="1"/>
  <c r="CW340" i="1"/>
  <c r="CW344" i="1"/>
  <c r="CW360" i="1"/>
  <c r="CW364" i="1"/>
  <c r="CW368" i="1"/>
  <c r="CW372" i="1"/>
  <c r="CW376" i="1"/>
  <c r="CW380" i="1"/>
  <c r="CW396" i="1"/>
  <c r="CW400" i="1"/>
  <c r="CW404" i="1"/>
  <c r="CW408" i="1"/>
  <c r="CW424" i="1"/>
  <c r="CW428" i="1"/>
  <c r="CW432" i="1"/>
  <c r="CW436" i="1"/>
  <c r="CW440" i="1"/>
  <c r="CW444" i="1"/>
  <c r="CW464" i="1"/>
  <c r="CW472" i="1"/>
  <c r="CW480" i="1"/>
  <c r="CW492" i="1"/>
  <c r="CW500" i="1"/>
  <c r="CW508" i="1"/>
  <c r="CW516" i="1"/>
  <c r="CW524" i="1"/>
  <c r="CW528" i="1"/>
  <c r="CW532" i="1"/>
  <c r="CW536" i="1"/>
  <c r="CW544" i="1"/>
  <c r="CW552" i="1"/>
  <c r="CW560" i="1"/>
  <c r="CW568" i="1"/>
  <c r="CW580" i="1"/>
  <c r="CW588" i="1"/>
  <c r="CW596" i="1"/>
  <c r="CW608" i="1"/>
  <c r="CW624" i="1"/>
  <c r="CW632" i="1"/>
  <c r="CW644" i="1"/>
  <c r="CW660" i="1"/>
  <c r="CW672" i="1"/>
  <c r="CW680" i="1"/>
  <c r="CW696" i="1"/>
  <c r="CW708" i="1"/>
  <c r="CW716" i="1"/>
  <c r="CW720" i="1"/>
  <c r="CW724" i="1"/>
  <c r="CW728" i="1"/>
  <c r="CW744" i="1"/>
  <c r="CW752" i="1"/>
  <c r="CW756" i="1"/>
  <c r="CW760" i="1"/>
  <c r="CW764" i="1"/>
  <c r="CW772" i="1"/>
  <c r="CW784" i="1"/>
  <c r="CW808" i="1"/>
  <c r="CW816" i="1"/>
  <c r="CW820" i="1"/>
  <c r="CW828" i="1"/>
  <c r="CW844" i="1"/>
  <c r="CW852" i="1"/>
  <c r="CW856" i="1"/>
  <c r="CW864" i="1"/>
  <c r="CW872" i="1"/>
  <c r="CW876" i="1"/>
  <c r="CW880" i="1"/>
  <c r="CW888" i="1"/>
  <c r="CW892" i="1"/>
  <c r="CW900" i="1"/>
  <c r="CW908" i="1"/>
  <c r="CW912" i="1"/>
  <c r="CW916" i="1"/>
  <c r="CW928" i="1"/>
  <c r="CW940" i="1"/>
  <c r="CW944" i="1"/>
  <c r="CW948" i="1"/>
  <c r="CW952" i="1"/>
  <c r="CW964" i="1"/>
  <c r="CV5" i="1"/>
  <c r="CV9" i="1"/>
  <c r="CV13" i="1"/>
  <c r="CV37" i="1"/>
  <c r="CV41" i="1"/>
  <c r="CV49" i="1"/>
  <c r="CV57" i="1"/>
  <c r="CV61" i="1"/>
  <c r="CV73" i="1"/>
  <c r="CV81" i="1"/>
  <c r="CV85" i="1"/>
  <c r="CV93" i="1"/>
  <c r="CV97" i="1"/>
  <c r="CV101" i="1"/>
  <c r="CV105" i="1"/>
  <c r="CV109" i="1"/>
  <c r="CV113" i="1"/>
  <c r="CV121" i="1"/>
  <c r="CV125" i="1"/>
  <c r="CV129" i="1"/>
  <c r="CV133" i="1"/>
  <c r="CV137" i="1"/>
  <c r="CV141" i="1"/>
  <c r="CV145" i="1"/>
  <c r="CV149" i="1"/>
  <c r="CV157" i="1"/>
  <c r="CV161" i="1"/>
  <c r="CV165" i="1"/>
  <c r="CV169" i="1"/>
  <c r="CV173" i="1"/>
  <c r="CV177" i="1"/>
  <c r="CV181" i="1"/>
  <c r="CV185" i="1"/>
  <c r="CV189" i="1"/>
  <c r="CV193" i="1"/>
  <c r="CV197" i="1"/>
  <c r="CV201" i="1"/>
  <c r="CV205" i="1"/>
  <c r="CV209" i="1"/>
  <c r="CV213" i="1"/>
  <c r="CV220" i="1"/>
  <c r="CV232" i="1"/>
  <c r="CV240" i="1"/>
  <c r="CV278" i="1"/>
  <c r="CV338" i="1"/>
  <c r="CV370" i="1"/>
  <c r="CV718" i="1"/>
  <c r="CU5" i="1"/>
  <c r="CU7" i="1"/>
  <c r="CU9" i="1"/>
  <c r="CU13" i="1"/>
  <c r="CU17" i="1"/>
  <c r="CU25" i="1"/>
  <c r="CU29" i="1"/>
  <c r="CU37" i="1"/>
  <c r="CU41" i="1"/>
  <c r="CU49" i="1"/>
  <c r="CU57" i="1"/>
  <c r="CU59" i="1"/>
  <c r="CU61" i="1"/>
  <c r="CU65" i="1"/>
  <c r="CU77" i="1"/>
  <c r="CU81" i="1"/>
  <c r="CU85" i="1"/>
  <c r="CU89" i="1"/>
  <c r="CU93" i="1"/>
  <c r="CU97" i="1"/>
  <c r="CU101" i="1"/>
  <c r="CU105" i="1"/>
  <c r="CU109" i="1"/>
  <c r="CU113" i="1"/>
  <c r="CU121" i="1"/>
  <c r="CU129" i="1"/>
  <c r="CU133" i="1"/>
  <c r="CU137" i="1"/>
  <c r="CU141" i="1"/>
  <c r="CU145" i="1"/>
  <c r="CU149" i="1"/>
  <c r="CU157" i="1"/>
  <c r="CU161" i="1"/>
  <c r="CU165" i="1"/>
  <c r="CU169" i="1"/>
  <c r="CU173" i="1"/>
  <c r="CU177" i="1"/>
  <c r="CU181" i="1"/>
  <c r="CU185" i="1"/>
  <c r="CU189" i="1"/>
  <c r="CU193" i="1"/>
  <c r="CU197" i="1"/>
  <c r="CU201" i="1"/>
  <c r="CU205" i="1"/>
  <c r="CU209" i="1"/>
  <c r="CU213" i="1"/>
  <c r="CU220" i="1"/>
  <c r="CU232" i="1"/>
  <c r="CU240" i="1"/>
  <c r="CU242" i="1"/>
  <c r="CU244" i="1"/>
  <c r="CU248" i="1"/>
  <c r="CU256" i="1"/>
  <c r="CU264" i="1"/>
  <c r="CU272" i="1"/>
  <c r="CU280" i="1"/>
  <c r="CU288" i="1"/>
  <c r="CU296" i="1"/>
  <c r="CU302" i="1"/>
  <c r="CU304" i="1"/>
  <c r="CU312" i="1"/>
  <c r="CU320" i="1"/>
  <c r="CU328" i="1"/>
  <c r="CU336" i="1"/>
  <c r="CU344" i="1"/>
  <c r="CU346" i="1"/>
  <c r="CU352" i="1"/>
  <c r="CU360" i="1"/>
  <c r="CU366" i="1"/>
  <c r="CU368" i="1"/>
  <c r="CU376" i="1"/>
  <c r="CU380" i="1"/>
  <c r="CU382" i="1"/>
  <c r="CU388" i="1"/>
  <c r="CU392" i="1"/>
  <c r="CU396" i="1"/>
  <c r="CU400" i="1"/>
  <c r="CU402" i="1"/>
  <c r="CU404" i="1"/>
  <c r="CU408" i="1"/>
  <c r="CU410" i="1"/>
  <c r="CU416" i="1"/>
  <c r="CU420" i="1"/>
  <c r="CU428" i="1"/>
  <c r="CU436" i="1"/>
  <c r="CU440" i="1"/>
  <c r="CU444" i="1"/>
  <c r="CU448" i="1"/>
  <c r="CU452" i="1"/>
  <c r="CU456" i="1"/>
  <c r="CU464" i="1"/>
  <c r="CU472" i="1"/>
  <c r="CU476" i="1"/>
  <c r="CU480" i="1"/>
  <c r="CU484" i="1"/>
  <c r="CU492" i="1"/>
  <c r="CU500" i="1"/>
  <c r="CU504" i="1"/>
  <c r="CU508" i="1"/>
  <c r="CU512" i="1"/>
  <c r="CU516" i="1"/>
  <c r="CU520" i="1"/>
  <c r="CU524" i="1"/>
  <c r="CU528" i="1"/>
  <c r="CU532" i="1"/>
  <c r="CU536" i="1"/>
  <c r="CU540" i="1"/>
  <c r="CU544" i="1"/>
  <c r="CU548" i="1"/>
  <c r="CU552" i="1"/>
  <c r="CU556" i="1"/>
  <c r="CU560" i="1"/>
  <c r="CU564" i="1"/>
  <c r="CU568" i="1"/>
  <c r="CU572" i="1"/>
  <c r="CU576" i="1"/>
  <c r="CU580" i="1"/>
  <c r="CU584" i="1"/>
  <c r="CU588" i="1"/>
  <c r="CU592" i="1"/>
  <c r="CU596" i="1"/>
  <c r="CU600" i="1"/>
  <c r="CU604" i="1"/>
  <c r="CU608" i="1"/>
  <c r="CU612" i="1"/>
  <c r="CU616" i="1"/>
  <c r="CU620" i="1"/>
  <c r="CU624" i="1"/>
  <c r="CU628" i="1"/>
  <c r="CU632" i="1"/>
  <c r="CU636" i="1"/>
  <c r="CU640" i="1"/>
  <c r="CU644" i="1"/>
  <c r="CU648" i="1"/>
  <c r="CU652" i="1"/>
  <c r="CU656" i="1"/>
  <c r="CU660" i="1"/>
  <c r="CU664" i="1"/>
  <c r="CU668" i="1"/>
  <c r="CU672" i="1"/>
  <c r="CU676" i="1"/>
  <c r="CU680" i="1"/>
  <c r="CU684" i="1"/>
  <c r="CU688" i="1"/>
  <c r="CU692" i="1"/>
  <c r="CU696" i="1"/>
  <c r="CU700" i="1"/>
  <c r="CU704" i="1"/>
  <c r="CU708" i="1"/>
  <c r="CU712" i="1"/>
  <c r="CU716" i="1"/>
  <c r="CU720" i="1"/>
  <c r="CU724" i="1"/>
  <c r="CU728" i="1"/>
  <c r="CU732" i="1"/>
  <c r="CU736" i="1"/>
  <c r="CU740" i="1"/>
  <c r="CU744" i="1"/>
  <c r="CU748" i="1"/>
  <c r="CU752" i="1"/>
  <c r="CU756" i="1"/>
  <c r="CU760" i="1"/>
  <c r="CU764" i="1"/>
  <c r="CU768" i="1"/>
  <c r="CU772" i="1"/>
  <c r="CU776" i="1"/>
  <c r="CU780" i="1"/>
  <c r="CU784" i="1"/>
  <c r="CU788" i="1"/>
  <c r="CU792" i="1"/>
  <c r="CU796" i="1"/>
  <c r="CU800" i="1"/>
  <c r="CU804" i="1"/>
  <c r="CU808" i="1"/>
  <c r="CU812" i="1"/>
  <c r="CU816" i="1"/>
  <c r="CU820" i="1"/>
  <c r="CU824" i="1"/>
  <c r="CU828" i="1"/>
  <c r="CU832" i="1"/>
  <c r="CU836" i="1"/>
  <c r="CU840" i="1"/>
  <c r="CU844" i="1"/>
  <c r="CU848" i="1"/>
  <c r="CU852" i="1"/>
  <c r="CU856" i="1"/>
  <c r="CU860" i="1"/>
  <c r="CU864" i="1"/>
  <c r="CU868" i="1"/>
  <c r="CU872" i="1"/>
  <c r="CU876" i="1"/>
  <c r="CU880" i="1"/>
  <c r="CU884" i="1"/>
  <c r="CU888" i="1"/>
  <c r="CU892" i="1"/>
  <c r="CU896" i="1"/>
  <c r="CU900" i="1"/>
  <c r="CU904" i="1"/>
  <c r="CU908" i="1"/>
  <c r="CU912" i="1"/>
  <c r="CU916" i="1"/>
  <c r="CU920" i="1"/>
  <c r="CU924" i="1"/>
  <c r="CU928" i="1"/>
  <c r="CU932" i="1"/>
  <c r="CU936" i="1"/>
  <c r="CU940" i="1"/>
  <c r="CU944" i="1"/>
  <c r="CU948" i="1"/>
  <c r="CU952" i="1"/>
  <c r="CU956" i="1"/>
  <c r="CU960" i="1"/>
  <c r="CU964" i="1"/>
  <c r="CU968" i="1"/>
  <c r="CT5" i="1"/>
  <c r="CT6" i="1"/>
  <c r="CT7" i="1"/>
  <c r="CO7" i="1"/>
  <c r="CT8" i="1"/>
  <c r="CO8" i="1"/>
  <c r="CT9" i="1"/>
  <c r="CT10" i="1"/>
  <c r="CQ10" i="1"/>
  <c r="CT11" i="1"/>
  <c r="CT12" i="1"/>
  <c r="CP12" i="1"/>
  <c r="CT13" i="1"/>
  <c r="CT14" i="1"/>
  <c r="CT15" i="1"/>
  <c r="CO15" i="1"/>
  <c r="CT16" i="1"/>
  <c r="CO16" i="1"/>
  <c r="CT17" i="1"/>
  <c r="CT18" i="1"/>
  <c r="CS18" i="1"/>
  <c r="CT19" i="1"/>
  <c r="CT20" i="1"/>
  <c r="CQ20" i="1"/>
  <c r="CT21" i="1"/>
  <c r="CT22" i="1"/>
  <c r="CQ22" i="1"/>
  <c r="CT23" i="1"/>
  <c r="CT24" i="1"/>
  <c r="CP24" i="1"/>
  <c r="CT25" i="1"/>
  <c r="CT26" i="1"/>
  <c r="CQ26" i="1"/>
  <c r="CT27" i="1"/>
  <c r="CT28" i="1"/>
  <c r="CS28" i="1"/>
  <c r="CT29" i="1"/>
  <c r="CT30" i="1"/>
  <c r="CT31" i="1"/>
  <c r="CT32" i="1"/>
  <c r="CO32" i="1"/>
  <c r="CT33" i="1"/>
  <c r="CT34" i="1"/>
  <c r="CS34" i="1"/>
  <c r="CT35" i="1"/>
  <c r="CT36" i="1"/>
  <c r="CN36" i="1"/>
  <c r="CT37" i="1"/>
  <c r="CT38" i="1"/>
  <c r="CT39" i="1"/>
  <c r="CT40" i="1"/>
  <c r="CP40" i="1"/>
  <c r="CT41" i="1"/>
  <c r="CT42" i="1"/>
  <c r="CQ42" i="1"/>
  <c r="CT43" i="1"/>
  <c r="CT44" i="1"/>
  <c r="CQ44" i="1"/>
  <c r="CT45" i="1"/>
  <c r="CT46" i="1"/>
  <c r="CL46" i="1"/>
  <c r="CT47" i="1"/>
  <c r="CM47" i="1"/>
  <c r="CT48" i="1"/>
  <c r="CO48" i="1"/>
  <c r="CT49" i="1"/>
  <c r="CT50" i="1"/>
  <c r="CS50" i="1"/>
  <c r="CT51" i="1"/>
  <c r="CT52" i="1"/>
  <c r="CQ52" i="1"/>
  <c r="CT53" i="1"/>
  <c r="CT54" i="1"/>
  <c r="CR54" i="1"/>
  <c r="CT55" i="1"/>
  <c r="CT56" i="1"/>
  <c r="CP56" i="1"/>
  <c r="CT57" i="1"/>
  <c r="CT58" i="1"/>
  <c r="CT59" i="1"/>
  <c r="CT60" i="1"/>
  <c r="CS60" i="1"/>
  <c r="CT61" i="1"/>
  <c r="CT62" i="1"/>
  <c r="CT63" i="1"/>
  <c r="CT64" i="1"/>
  <c r="CQ64" i="1"/>
  <c r="CT65" i="1"/>
  <c r="CT66" i="1"/>
  <c r="CS66" i="1"/>
  <c r="CT67" i="1"/>
  <c r="CO67" i="1"/>
  <c r="CT68" i="1"/>
  <c r="CT69" i="1"/>
  <c r="CT70" i="1"/>
  <c r="CR70" i="1"/>
  <c r="CT71" i="1"/>
  <c r="CT72" i="1"/>
  <c r="CP72" i="1"/>
  <c r="CT73" i="1"/>
  <c r="CT74" i="1"/>
  <c r="CQ74" i="1"/>
  <c r="CT75" i="1"/>
  <c r="CT76" i="1"/>
  <c r="CT77" i="1"/>
  <c r="CT78" i="1"/>
  <c r="CT79" i="1"/>
  <c r="CQ79" i="1"/>
  <c r="CT80" i="1"/>
  <c r="CO80" i="1"/>
  <c r="CT81" i="1"/>
  <c r="CT82" i="1"/>
  <c r="CS82" i="1"/>
  <c r="CT83" i="1"/>
  <c r="CQ83" i="1"/>
  <c r="CT84" i="1"/>
  <c r="CQ84" i="1"/>
  <c r="CT85" i="1"/>
  <c r="CT86" i="1"/>
  <c r="CR86" i="1"/>
  <c r="CT87" i="1"/>
  <c r="CT88" i="1"/>
  <c r="CT89" i="1"/>
  <c r="CT90" i="1"/>
  <c r="CS90" i="1"/>
  <c r="CT91" i="1"/>
  <c r="CT92" i="1"/>
  <c r="CT93" i="1"/>
  <c r="CT94" i="1"/>
  <c r="CT95" i="1"/>
  <c r="CQ95" i="1"/>
  <c r="CT96" i="1"/>
  <c r="CQ96" i="1"/>
  <c r="CT97" i="1"/>
  <c r="CT98" i="1"/>
  <c r="CS98" i="1"/>
  <c r="CT99" i="1"/>
  <c r="CO99" i="1"/>
  <c r="CT100" i="1"/>
  <c r="CQ100" i="1"/>
  <c r="CT101" i="1"/>
  <c r="CT102" i="1"/>
  <c r="CT103" i="1"/>
  <c r="CO103" i="1"/>
  <c r="CT104" i="1"/>
  <c r="CT105" i="1"/>
  <c r="CT106" i="1"/>
  <c r="CQ106" i="1"/>
  <c r="CT107" i="1"/>
  <c r="CL107" i="1"/>
  <c r="CT108" i="1"/>
  <c r="CS108" i="1"/>
  <c r="CT109" i="1"/>
  <c r="CT110" i="1"/>
  <c r="CT111" i="1"/>
  <c r="CQ111" i="1"/>
  <c r="CT112" i="1"/>
  <c r="CT113" i="1"/>
  <c r="CT114" i="1"/>
  <c r="CS114" i="1"/>
  <c r="CT115" i="1"/>
  <c r="CT116" i="1"/>
  <c r="CQ116" i="1"/>
  <c r="CT117" i="1"/>
  <c r="CT118" i="1"/>
  <c r="CQ118" i="1"/>
  <c r="CT119" i="1"/>
  <c r="CO119" i="1"/>
  <c r="CT120" i="1"/>
  <c r="CP120" i="1"/>
  <c r="CT121" i="1"/>
  <c r="CT122" i="1"/>
  <c r="CS122" i="1"/>
  <c r="CT123" i="1"/>
  <c r="CL123" i="1"/>
  <c r="CT124" i="1"/>
  <c r="CS124" i="1"/>
  <c r="CT125" i="1"/>
  <c r="CT126" i="1"/>
  <c r="CN126" i="1"/>
  <c r="CT127" i="1"/>
  <c r="CT128" i="1"/>
  <c r="CO128" i="1"/>
  <c r="CT129" i="1"/>
  <c r="CT130" i="1"/>
  <c r="CS130" i="1"/>
  <c r="CT131" i="1"/>
  <c r="CM131" i="1"/>
  <c r="CT132" i="1"/>
  <c r="CS132" i="1"/>
  <c r="CT133" i="1"/>
  <c r="CT134" i="1"/>
  <c r="CT135" i="1"/>
  <c r="CT136" i="1"/>
  <c r="CP136" i="1"/>
  <c r="CT137" i="1"/>
  <c r="CT138" i="1"/>
  <c r="CQ138" i="1"/>
  <c r="CT139" i="1"/>
  <c r="CT140" i="1"/>
  <c r="CS140" i="1"/>
  <c r="CT141" i="1"/>
  <c r="CT142" i="1"/>
  <c r="CR142" i="1"/>
  <c r="CT143" i="1"/>
  <c r="CT144" i="1"/>
  <c r="CT145" i="1"/>
  <c r="CT146" i="1"/>
  <c r="CS146" i="1"/>
  <c r="CT147" i="1"/>
  <c r="CO147" i="1"/>
  <c r="CT148" i="1"/>
  <c r="CQ148" i="1"/>
  <c r="CT149" i="1"/>
  <c r="CT150" i="1"/>
  <c r="CQ150" i="1"/>
  <c r="CT151" i="1"/>
  <c r="CT152" i="1"/>
  <c r="CO152" i="1"/>
  <c r="CT153" i="1"/>
  <c r="CT154" i="1"/>
  <c r="CS154" i="1"/>
  <c r="CT155" i="1"/>
  <c r="CT156" i="1"/>
  <c r="CT157" i="1"/>
  <c r="CT158" i="1"/>
  <c r="CT159" i="1"/>
  <c r="CO159" i="1"/>
  <c r="CT160" i="1"/>
  <c r="CQ160" i="1"/>
  <c r="CT161" i="1"/>
  <c r="CT162" i="1"/>
  <c r="CS162" i="1"/>
  <c r="CT163" i="1"/>
  <c r="CQ163" i="1"/>
  <c r="CT164" i="1"/>
  <c r="CS164" i="1"/>
  <c r="CT165" i="1"/>
  <c r="CT166" i="1"/>
  <c r="CT167" i="1"/>
  <c r="CO167" i="1"/>
  <c r="CT168" i="1"/>
  <c r="CP168" i="1"/>
  <c r="CT169" i="1"/>
  <c r="CT170" i="1"/>
  <c r="CQ170" i="1"/>
  <c r="CT171" i="1"/>
  <c r="CM171" i="1"/>
  <c r="CT172" i="1"/>
  <c r="CT173" i="1"/>
  <c r="CT174" i="1"/>
  <c r="CT175" i="1"/>
  <c r="CL175" i="1"/>
  <c r="CT176" i="1"/>
  <c r="CP176" i="1"/>
  <c r="CT177" i="1"/>
  <c r="CT178" i="1"/>
  <c r="CS178" i="1"/>
  <c r="CT179" i="1"/>
  <c r="CT180" i="1"/>
  <c r="CQ180" i="1"/>
  <c r="CT181" i="1"/>
  <c r="CT182" i="1"/>
  <c r="CQ182" i="1"/>
  <c r="CT183" i="1"/>
  <c r="CT184" i="1"/>
  <c r="CN184" i="1"/>
  <c r="CT185" i="1"/>
  <c r="CT186" i="1"/>
  <c r="CS186" i="1"/>
  <c r="CT187" i="1"/>
  <c r="CM187" i="1"/>
  <c r="CT188" i="1"/>
  <c r="CT189" i="1"/>
  <c r="CT190" i="1"/>
  <c r="CL190" i="1"/>
  <c r="CT191" i="1"/>
  <c r="CL191" i="1"/>
  <c r="CT192" i="1"/>
  <c r="CQ192" i="1"/>
  <c r="CT193" i="1"/>
  <c r="CT194" i="1"/>
  <c r="CS194" i="1"/>
  <c r="CT195" i="1"/>
  <c r="CO195" i="1"/>
  <c r="CT196" i="1"/>
  <c r="CT197" i="1"/>
  <c r="CT198" i="1"/>
  <c r="CR198" i="1"/>
  <c r="CT199" i="1"/>
  <c r="CT200" i="1"/>
  <c r="CT201" i="1"/>
  <c r="CT202" i="1"/>
  <c r="CQ202" i="1"/>
  <c r="CT203" i="1"/>
  <c r="CM203" i="1"/>
  <c r="CT204" i="1"/>
  <c r="CO204" i="1"/>
  <c r="CT205" i="1"/>
  <c r="CT206" i="1"/>
  <c r="CT207" i="1"/>
  <c r="CL207" i="1"/>
  <c r="CT208" i="1"/>
  <c r="CT209" i="1"/>
  <c r="CT210" i="1"/>
  <c r="CS210" i="1"/>
  <c r="CT211" i="1"/>
  <c r="CT212" i="1"/>
  <c r="CQ212" i="1"/>
  <c r="CT213" i="1"/>
  <c r="CT214" i="1"/>
  <c r="CS214" i="1"/>
  <c r="CT216" i="1"/>
  <c r="CN216" i="1"/>
  <c r="CT220" i="1"/>
  <c r="CT221" i="1"/>
  <c r="CO221" i="1"/>
  <c r="CT222" i="1"/>
  <c r="CT223" i="1"/>
  <c r="CT224" i="1"/>
  <c r="CS224" i="1"/>
  <c r="CT225" i="1"/>
  <c r="CO225" i="1"/>
  <c r="CT226" i="1"/>
  <c r="CT230" i="1"/>
  <c r="CQ230" i="1"/>
  <c r="CT231" i="1"/>
  <c r="CS231" i="1"/>
  <c r="CT232" i="1"/>
  <c r="CT233" i="1"/>
  <c r="CO233" i="1"/>
  <c r="CT235" i="1"/>
  <c r="CN235" i="1"/>
  <c r="CT237" i="1"/>
  <c r="CS237" i="1"/>
  <c r="CT238" i="1"/>
  <c r="CT239" i="1"/>
  <c r="CQ239" i="1"/>
  <c r="CT240" i="1"/>
  <c r="CT241" i="1"/>
  <c r="CS241" i="1"/>
  <c r="CT242" i="1"/>
  <c r="CT243" i="1"/>
  <c r="CN243" i="1"/>
  <c r="CT244" i="1"/>
  <c r="CT245" i="1"/>
  <c r="CS245" i="1"/>
  <c r="CT246" i="1"/>
  <c r="CL246" i="1"/>
  <c r="CT247" i="1"/>
  <c r="CT248" i="1"/>
  <c r="CT249" i="1"/>
  <c r="CO249" i="1"/>
  <c r="CT250" i="1"/>
  <c r="CT251" i="1"/>
  <c r="CT252" i="1"/>
  <c r="CT253" i="1"/>
  <c r="CS253" i="1"/>
  <c r="CT254" i="1"/>
  <c r="CO254" i="1"/>
  <c r="CT255" i="1"/>
  <c r="CT256" i="1"/>
  <c r="CT257" i="1"/>
  <c r="CS257" i="1"/>
  <c r="CT258" i="1"/>
  <c r="CT259" i="1"/>
  <c r="CN259" i="1"/>
  <c r="CT260" i="1"/>
  <c r="CT261" i="1"/>
  <c r="CQ261" i="1"/>
  <c r="CT262" i="1"/>
  <c r="CO262" i="1"/>
  <c r="CT263" i="1"/>
  <c r="CO263" i="1"/>
  <c r="CT264" i="1"/>
  <c r="CT265" i="1"/>
  <c r="CR265" i="1"/>
  <c r="CT266" i="1"/>
  <c r="CM266" i="1"/>
  <c r="CT267" i="1"/>
  <c r="CN267" i="1"/>
  <c r="CT268" i="1"/>
  <c r="CT269" i="1"/>
  <c r="CS269" i="1"/>
  <c r="CT270" i="1"/>
  <c r="CO270" i="1"/>
  <c r="CT271" i="1"/>
  <c r="CT272" i="1"/>
  <c r="CT273" i="1"/>
  <c r="CS273" i="1"/>
  <c r="CT274" i="1"/>
  <c r="CL274" i="1"/>
  <c r="CT275" i="1"/>
  <c r="CN275" i="1"/>
  <c r="CT276" i="1"/>
  <c r="CT277" i="1"/>
  <c r="CS277" i="1"/>
  <c r="CT278" i="1"/>
  <c r="CL278" i="1"/>
  <c r="CT279" i="1"/>
  <c r="CT280" i="1"/>
  <c r="CT281" i="1"/>
  <c r="CO281" i="1"/>
  <c r="CT282" i="1"/>
  <c r="CT283" i="1"/>
  <c r="CT284" i="1"/>
  <c r="CT285" i="1"/>
  <c r="CS285" i="1"/>
  <c r="CT286" i="1"/>
  <c r="CM286" i="1"/>
  <c r="CT287" i="1"/>
  <c r="CQ287" i="1"/>
  <c r="CT288" i="1"/>
  <c r="CT289" i="1"/>
  <c r="CS289" i="1"/>
  <c r="CT290" i="1"/>
  <c r="CT291" i="1"/>
  <c r="CN291" i="1"/>
  <c r="CT292" i="1"/>
  <c r="CT293" i="1"/>
  <c r="CQ293" i="1"/>
  <c r="CT294" i="1"/>
  <c r="CT295" i="1"/>
  <c r="CT296" i="1"/>
  <c r="CT297" i="1"/>
  <c r="CO297" i="1"/>
  <c r="CT298" i="1"/>
  <c r="CT299" i="1"/>
  <c r="CN299" i="1"/>
  <c r="CT300" i="1"/>
  <c r="CT301" i="1"/>
  <c r="CS301" i="1"/>
  <c r="CT302" i="1"/>
  <c r="CL302" i="1"/>
  <c r="CT303" i="1"/>
  <c r="CP303" i="1"/>
  <c r="CT304" i="1"/>
  <c r="CT305" i="1"/>
  <c r="CS305" i="1"/>
  <c r="CT306" i="1"/>
  <c r="CT307" i="1"/>
  <c r="CN307" i="1"/>
  <c r="CT308" i="1"/>
  <c r="CT309" i="1"/>
  <c r="CS309" i="1"/>
  <c r="CT310" i="1"/>
  <c r="CL310" i="1"/>
  <c r="CT311" i="1"/>
  <c r="CP311" i="1"/>
  <c r="CT312" i="1"/>
  <c r="CT313" i="1"/>
  <c r="CO313" i="1"/>
  <c r="CT314" i="1"/>
  <c r="CM314" i="1"/>
  <c r="CT315" i="1"/>
  <c r="CT316" i="1"/>
  <c r="CT317" i="1"/>
  <c r="CS317" i="1"/>
  <c r="CT318" i="1"/>
  <c r="CT319" i="1"/>
  <c r="CT320" i="1"/>
  <c r="CT321" i="1"/>
  <c r="CS321" i="1"/>
  <c r="CT322" i="1"/>
  <c r="CT323" i="1"/>
  <c r="CN323" i="1"/>
  <c r="CT324" i="1"/>
  <c r="CT325" i="1"/>
  <c r="CQ325" i="1"/>
  <c r="CT326" i="1"/>
  <c r="CL326" i="1"/>
  <c r="CT327" i="1"/>
  <c r="CR327" i="1"/>
  <c r="CT328" i="1"/>
  <c r="CT329" i="1"/>
  <c r="CO329" i="1"/>
  <c r="CT330" i="1"/>
  <c r="CM330" i="1"/>
  <c r="CT331" i="1"/>
  <c r="CT332" i="1"/>
  <c r="CT333" i="1"/>
  <c r="CS333" i="1"/>
  <c r="CT334" i="1"/>
  <c r="CL334" i="1"/>
  <c r="CT335" i="1"/>
  <c r="CQ335" i="1"/>
  <c r="CT336" i="1"/>
  <c r="CT337" i="1"/>
  <c r="CS337" i="1"/>
  <c r="CT338" i="1"/>
  <c r="CO338" i="1"/>
  <c r="CT339" i="1"/>
  <c r="CN339" i="1"/>
  <c r="CT340" i="1"/>
  <c r="CT341" i="1"/>
  <c r="CS341" i="1"/>
  <c r="CT342" i="1"/>
  <c r="CL342" i="1"/>
  <c r="CT343" i="1"/>
  <c r="CS343" i="1"/>
  <c r="CT344" i="1"/>
  <c r="CT345" i="1"/>
  <c r="CO345" i="1"/>
  <c r="CT346" i="1"/>
  <c r="CM346" i="1"/>
  <c r="CT347" i="1"/>
  <c r="CT348" i="1"/>
  <c r="CT349" i="1"/>
  <c r="CS349" i="1"/>
  <c r="CT350" i="1"/>
  <c r="CO350" i="1"/>
  <c r="CT351" i="1"/>
  <c r="CT352" i="1"/>
  <c r="CT353" i="1"/>
  <c r="CS353" i="1"/>
  <c r="CT354" i="1"/>
  <c r="CT355" i="1"/>
  <c r="CT356" i="1"/>
  <c r="CT357" i="1"/>
  <c r="CQ357" i="1"/>
  <c r="CT358" i="1"/>
  <c r="CT359" i="1"/>
  <c r="CT360" i="1"/>
  <c r="CT361" i="1"/>
  <c r="CO361" i="1"/>
  <c r="CT362" i="1"/>
  <c r="CM362" i="1"/>
  <c r="CT363" i="1"/>
  <c r="CN363" i="1"/>
  <c r="CT364" i="1"/>
  <c r="CT365" i="1"/>
  <c r="CS365" i="1"/>
  <c r="CT366" i="1"/>
  <c r="CT367" i="1"/>
  <c r="CQ367" i="1"/>
  <c r="CT368" i="1"/>
  <c r="CT369" i="1"/>
  <c r="CS369" i="1"/>
  <c r="CT370" i="1"/>
  <c r="CM370" i="1"/>
  <c r="CT371" i="1"/>
  <c r="CT372" i="1"/>
  <c r="CT373" i="1"/>
  <c r="CS373" i="1"/>
  <c r="CT374" i="1"/>
  <c r="CL374" i="1"/>
  <c r="CT375" i="1"/>
  <c r="CT376" i="1"/>
  <c r="CT377" i="1"/>
  <c r="CO377" i="1"/>
  <c r="CT378" i="1"/>
  <c r="CM378" i="1"/>
  <c r="CT379" i="1"/>
  <c r="CT380" i="1"/>
  <c r="CT381" i="1"/>
  <c r="CS381" i="1"/>
  <c r="CT382" i="1"/>
  <c r="CO382" i="1"/>
  <c r="CT383" i="1"/>
  <c r="CP383" i="1"/>
  <c r="CT384" i="1"/>
  <c r="CT385" i="1"/>
  <c r="CS385" i="1"/>
  <c r="CT386" i="1"/>
  <c r="CT387" i="1"/>
  <c r="CN387" i="1"/>
  <c r="CT388" i="1"/>
  <c r="CT389" i="1"/>
  <c r="CQ389" i="1"/>
  <c r="CT390" i="1"/>
  <c r="CM390" i="1"/>
  <c r="CT391" i="1"/>
  <c r="CR391" i="1"/>
  <c r="CT392" i="1"/>
  <c r="CT393" i="1"/>
  <c r="CR393" i="1"/>
  <c r="CT394" i="1"/>
  <c r="CM394" i="1"/>
  <c r="CT395" i="1"/>
  <c r="CN395" i="1"/>
  <c r="CT396" i="1"/>
  <c r="CT397" i="1"/>
  <c r="CS397" i="1"/>
  <c r="CT398" i="1"/>
  <c r="CM398" i="1"/>
  <c r="CT399" i="1"/>
  <c r="CQ399" i="1"/>
  <c r="CT400" i="1"/>
  <c r="CT401" i="1"/>
  <c r="CS401" i="1"/>
  <c r="CT402" i="1"/>
  <c r="CM402" i="1"/>
  <c r="CT403" i="1"/>
  <c r="CT404" i="1"/>
  <c r="CT405" i="1"/>
  <c r="CS405" i="1"/>
  <c r="CT406" i="1"/>
  <c r="CL406" i="1"/>
  <c r="CT407" i="1"/>
  <c r="CS407" i="1"/>
  <c r="CT408" i="1"/>
  <c r="CT409" i="1"/>
  <c r="CO409" i="1"/>
  <c r="CT410" i="1"/>
  <c r="CM410" i="1"/>
  <c r="CT411" i="1"/>
  <c r="CQ411" i="1"/>
  <c r="CT412" i="1"/>
  <c r="CT413" i="1"/>
  <c r="CS413" i="1"/>
  <c r="CT414" i="1"/>
  <c r="CO414" i="1"/>
  <c r="CT415" i="1"/>
  <c r="CO415" i="1"/>
  <c r="CT416" i="1"/>
  <c r="CT417" i="1"/>
  <c r="CS417" i="1"/>
  <c r="CT418" i="1"/>
  <c r="CT419" i="1"/>
  <c r="CT420" i="1"/>
  <c r="CT421" i="1"/>
  <c r="CQ421" i="1"/>
  <c r="CT422" i="1"/>
  <c r="CT423" i="1"/>
  <c r="CS423" i="1"/>
  <c r="CT424" i="1"/>
  <c r="CT425" i="1"/>
  <c r="CO425" i="1"/>
  <c r="CT426" i="1"/>
  <c r="CM426" i="1"/>
  <c r="CT427" i="1"/>
  <c r="CT428" i="1"/>
  <c r="CT429" i="1"/>
  <c r="CS429" i="1"/>
  <c r="CT430" i="1"/>
  <c r="CL430" i="1"/>
  <c r="CT431" i="1"/>
  <c r="CP431" i="1"/>
  <c r="CT432" i="1"/>
  <c r="CT433" i="1"/>
  <c r="CS433" i="1"/>
  <c r="CT434" i="1"/>
  <c r="CM434" i="1"/>
  <c r="CT435" i="1"/>
  <c r="CT436" i="1"/>
  <c r="CT437" i="1"/>
  <c r="CS437" i="1"/>
  <c r="CT438" i="1"/>
  <c r="CL438" i="1"/>
  <c r="CT439" i="1"/>
  <c r="CS439" i="1"/>
  <c r="CT440" i="1"/>
  <c r="CT441" i="1"/>
  <c r="CO441" i="1"/>
  <c r="CT442" i="1"/>
  <c r="CT443" i="1"/>
  <c r="CQ443" i="1"/>
  <c r="CT444" i="1"/>
  <c r="CT445" i="1"/>
  <c r="CS445" i="1"/>
  <c r="CT446" i="1"/>
  <c r="CO446" i="1"/>
  <c r="CT447" i="1"/>
  <c r="CQ447" i="1"/>
  <c r="CT448" i="1"/>
  <c r="CT449" i="1"/>
  <c r="CS449" i="1"/>
  <c r="CT450" i="1"/>
  <c r="CT451" i="1"/>
  <c r="CN451" i="1"/>
  <c r="CT452" i="1"/>
  <c r="CT453" i="1"/>
  <c r="CQ453" i="1"/>
  <c r="CT454" i="1"/>
  <c r="CT455" i="1"/>
  <c r="CT456" i="1"/>
  <c r="CT457" i="1"/>
  <c r="CO457" i="1"/>
  <c r="CT458" i="1"/>
  <c r="CM458" i="1"/>
  <c r="CT459" i="1"/>
  <c r="CT460" i="1"/>
  <c r="CT461" i="1"/>
  <c r="CS461" i="1"/>
  <c r="CT462" i="1"/>
  <c r="CL462" i="1"/>
  <c r="CT463" i="1"/>
  <c r="CQ463" i="1"/>
  <c r="CT464" i="1"/>
  <c r="CT465" i="1"/>
  <c r="CS465" i="1"/>
  <c r="CT466" i="1"/>
  <c r="CM466" i="1"/>
  <c r="CT467" i="1"/>
  <c r="CN467" i="1"/>
  <c r="CT468" i="1"/>
  <c r="CT469" i="1"/>
  <c r="CS469" i="1"/>
  <c r="CT470" i="1"/>
  <c r="CL470" i="1"/>
  <c r="CT471" i="1"/>
  <c r="CS471" i="1"/>
  <c r="CT472" i="1"/>
  <c r="CT473" i="1"/>
  <c r="CO473" i="1"/>
  <c r="CT474" i="1"/>
  <c r="CM474" i="1"/>
  <c r="CT475" i="1"/>
  <c r="CQ475" i="1"/>
  <c r="CT476" i="1"/>
  <c r="CT477" i="1"/>
  <c r="CS477" i="1"/>
  <c r="CT478" i="1"/>
  <c r="CO478" i="1"/>
  <c r="CT479" i="1"/>
  <c r="CS479" i="1"/>
  <c r="CT480" i="1"/>
  <c r="CT481" i="1"/>
  <c r="CS481" i="1"/>
  <c r="CT482" i="1"/>
  <c r="CT483" i="1"/>
  <c r="CN483" i="1"/>
  <c r="CT484" i="1"/>
  <c r="CT485" i="1"/>
  <c r="CQ485" i="1"/>
  <c r="CT486" i="1"/>
  <c r="CL486" i="1"/>
  <c r="CT487" i="1"/>
  <c r="CT488" i="1"/>
  <c r="CT489" i="1"/>
  <c r="CO489" i="1"/>
  <c r="CT490" i="1"/>
  <c r="CM490" i="1"/>
  <c r="CT491" i="1"/>
  <c r="CO491" i="1"/>
  <c r="CT492" i="1"/>
  <c r="CT493" i="1"/>
  <c r="CS493" i="1"/>
  <c r="CT494" i="1"/>
  <c r="CL494" i="1"/>
  <c r="CT495" i="1"/>
  <c r="CT496" i="1"/>
  <c r="CT497" i="1"/>
  <c r="CS497" i="1"/>
  <c r="CT498" i="1"/>
  <c r="CM498" i="1"/>
  <c r="CT499" i="1"/>
  <c r="CT500" i="1"/>
  <c r="CT501" i="1"/>
  <c r="CS501" i="1"/>
  <c r="CT502" i="1"/>
  <c r="CL502" i="1"/>
  <c r="CT503" i="1"/>
  <c r="CT504" i="1"/>
  <c r="CT505" i="1"/>
  <c r="CO505" i="1"/>
  <c r="CT506" i="1"/>
  <c r="CT507" i="1"/>
  <c r="CQ507" i="1"/>
  <c r="CT508" i="1"/>
  <c r="CT509" i="1"/>
  <c r="CS509" i="1"/>
  <c r="CT510" i="1"/>
  <c r="CN510" i="1"/>
  <c r="CT511" i="1"/>
  <c r="CT512" i="1"/>
  <c r="CT513" i="1"/>
  <c r="CS513" i="1"/>
  <c r="CT514" i="1"/>
  <c r="CQ514" i="1"/>
  <c r="CT515" i="1"/>
  <c r="CN515" i="1"/>
  <c r="CT516" i="1"/>
  <c r="CT517" i="1"/>
  <c r="CQ517" i="1"/>
  <c r="CT518" i="1"/>
  <c r="CL518" i="1"/>
  <c r="CT519" i="1"/>
  <c r="CR519" i="1"/>
  <c r="CT520" i="1"/>
  <c r="CT521" i="1"/>
  <c r="CR521" i="1"/>
  <c r="CT522" i="1"/>
  <c r="CT523" i="1"/>
  <c r="CT524" i="1"/>
  <c r="CT525" i="1"/>
  <c r="CS525" i="1"/>
  <c r="CT526" i="1"/>
  <c r="CL526" i="1"/>
  <c r="CT527" i="1"/>
  <c r="CN527" i="1"/>
  <c r="CT528" i="1"/>
  <c r="CT529" i="1"/>
  <c r="CS529" i="1"/>
  <c r="CT530" i="1"/>
  <c r="CM530" i="1"/>
  <c r="CT531" i="1"/>
  <c r="CN531" i="1"/>
  <c r="CT532" i="1"/>
  <c r="CT533" i="1"/>
  <c r="CS533" i="1"/>
  <c r="CT534" i="1"/>
  <c r="CL534" i="1"/>
  <c r="CT535" i="1"/>
  <c r="CS535" i="1"/>
  <c r="CT536" i="1"/>
  <c r="CT537" i="1"/>
  <c r="CO537" i="1"/>
  <c r="CT538" i="1"/>
  <c r="CM538" i="1"/>
  <c r="CT539" i="1"/>
  <c r="CN539" i="1"/>
  <c r="CT540" i="1"/>
  <c r="CT541" i="1"/>
  <c r="CS541" i="1"/>
  <c r="CT542" i="1"/>
  <c r="CQ542" i="1"/>
  <c r="CT543" i="1"/>
  <c r="CO543" i="1"/>
  <c r="CT544" i="1"/>
  <c r="CT545" i="1"/>
  <c r="CS545" i="1"/>
  <c r="CT546" i="1"/>
  <c r="CT547" i="1"/>
  <c r="CN547" i="1"/>
  <c r="CT548" i="1"/>
  <c r="CT549" i="1"/>
  <c r="CQ549" i="1"/>
  <c r="CT550" i="1"/>
  <c r="CT551" i="1"/>
  <c r="CQ551" i="1"/>
  <c r="CT552" i="1"/>
  <c r="CT553" i="1"/>
  <c r="CO553" i="1"/>
  <c r="CT554" i="1"/>
  <c r="CM554" i="1"/>
  <c r="CT555" i="1"/>
  <c r="CO555" i="1"/>
  <c r="CT556" i="1"/>
  <c r="CT557" i="1"/>
  <c r="CS557" i="1"/>
  <c r="CT558" i="1"/>
  <c r="CT559" i="1"/>
  <c r="CN559" i="1"/>
  <c r="CT560" i="1"/>
  <c r="CT561" i="1"/>
  <c r="CS561" i="1"/>
  <c r="CT562" i="1"/>
  <c r="CQ562" i="1"/>
  <c r="CT563" i="1"/>
  <c r="CT564" i="1"/>
  <c r="CT565" i="1"/>
  <c r="CS565" i="1"/>
  <c r="CT566" i="1"/>
  <c r="CL566" i="1"/>
  <c r="CT567" i="1"/>
  <c r="CM567" i="1"/>
  <c r="CT568" i="1"/>
  <c r="CT569" i="1"/>
  <c r="CO569" i="1"/>
  <c r="CT570" i="1"/>
  <c r="CT571" i="1"/>
  <c r="CN571" i="1"/>
  <c r="CT572" i="1"/>
  <c r="CT573" i="1"/>
  <c r="CS573" i="1"/>
  <c r="CT574" i="1"/>
  <c r="CN574" i="1"/>
  <c r="CT575" i="1"/>
  <c r="CS575" i="1"/>
  <c r="CT576" i="1"/>
  <c r="CT577" i="1"/>
  <c r="CS577" i="1"/>
  <c r="CT578" i="1"/>
  <c r="CT579" i="1"/>
  <c r="CN579" i="1"/>
  <c r="CT580" i="1"/>
  <c r="CT581" i="1"/>
  <c r="CQ581" i="1"/>
  <c r="CT582" i="1"/>
  <c r="CO582" i="1"/>
  <c r="CT583" i="1"/>
  <c r="CM583" i="1"/>
  <c r="CT584" i="1"/>
  <c r="CT585" i="1"/>
  <c r="CO585" i="1"/>
  <c r="CT586" i="1"/>
  <c r="CT587" i="1"/>
  <c r="CT588" i="1"/>
  <c r="CT589" i="1"/>
  <c r="CT590" i="1"/>
  <c r="CL590" i="1"/>
  <c r="CT591" i="1"/>
  <c r="CM591" i="1"/>
  <c r="CT592" i="1"/>
  <c r="CT593" i="1"/>
  <c r="CS593" i="1"/>
  <c r="CT594" i="1"/>
  <c r="CM594" i="1"/>
  <c r="CT595" i="1"/>
  <c r="CN595" i="1"/>
  <c r="CT596" i="1"/>
  <c r="CT597" i="1"/>
  <c r="CN597" i="1"/>
  <c r="CT598" i="1"/>
  <c r="CT599" i="1"/>
  <c r="CS599" i="1"/>
  <c r="CT600" i="1"/>
  <c r="CT601" i="1"/>
  <c r="CT602" i="1"/>
  <c r="CM602" i="1"/>
  <c r="CT603" i="1"/>
  <c r="CT604" i="1"/>
  <c r="CT605" i="1"/>
  <c r="CN605" i="1"/>
  <c r="CT606" i="1"/>
  <c r="CO606" i="1"/>
  <c r="CT607" i="1"/>
  <c r="CS607" i="1"/>
  <c r="CT608" i="1"/>
  <c r="CT609" i="1"/>
  <c r="CO609" i="1"/>
  <c r="CT610" i="1"/>
  <c r="CT611" i="1"/>
  <c r="CT612" i="1"/>
  <c r="CT613" i="1"/>
  <c r="CQ613" i="1"/>
  <c r="CT614" i="1"/>
  <c r="CL614" i="1"/>
  <c r="CT615" i="1"/>
  <c r="CO615" i="1"/>
  <c r="CT616" i="1"/>
  <c r="CT617" i="1"/>
  <c r="CO617" i="1"/>
  <c r="CT618" i="1"/>
  <c r="CM618" i="1"/>
  <c r="CT619" i="1"/>
  <c r="CT620" i="1"/>
  <c r="CT621" i="1"/>
  <c r="CQ621" i="1"/>
  <c r="CT622" i="1"/>
  <c r="CL622" i="1"/>
  <c r="CT623" i="1"/>
  <c r="CS623" i="1"/>
  <c r="CT624" i="1"/>
  <c r="CT625" i="1"/>
  <c r="CS625" i="1"/>
  <c r="CT626" i="1"/>
  <c r="CM626" i="1"/>
  <c r="CT627" i="1"/>
  <c r="CN627" i="1"/>
  <c r="CT628" i="1"/>
  <c r="CT629" i="1"/>
  <c r="CN629" i="1"/>
  <c r="CT630" i="1"/>
  <c r="CL630" i="1"/>
  <c r="CT631" i="1"/>
  <c r="CM631" i="1"/>
  <c r="CT632" i="1"/>
  <c r="CT633" i="1"/>
  <c r="CR633" i="1"/>
  <c r="CT634" i="1"/>
  <c r="CT635" i="1"/>
  <c r="CN635" i="1"/>
  <c r="CT636" i="1"/>
  <c r="CT637" i="1"/>
  <c r="CQ637" i="1"/>
  <c r="CT638" i="1"/>
  <c r="CN638" i="1"/>
  <c r="CT639" i="1"/>
  <c r="CO639" i="1"/>
  <c r="CT640" i="1"/>
  <c r="CT641" i="1"/>
  <c r="CR641" i="1"/>
  <c r="CT642" i="1"/>
  <c r="CT643" i="1"/>
  <c r="CT644" i="1"/>
  <c r="CT645" i="1"/>
  <c r="CT646" i="1"/>
  <c r="CO646" i="1"/>
  <c r="CT647" i="1"/>
  <c r="CO647" i="1"/>
  <c r="CT648" i="1"/>
  <c r="CT649" i="1"/>
  <c r="CO649" i="1"/>
  <c r="CT650" i="1"/>
  <c r="CT651" i="1"/>
  <c r="CT652" i="1"/>
  <c r="CT653" i="1"/>
  <c r="CT654" i="1"/>
  <c r="CL654" i="1"/>
  <c r="CT655" i="1"/>
  <c r="CN655" i="1"/>
  <c r="CT656" i="1"/>
  <c r="CT657" i="1"/>
  <c r="CS657" i="1"/>
  <c r="CT658" i="1"/>
  <c r="CM658" i="1"/>
  <c r="CT659" i="1"/>
  <c r="CN659" i="1"/>
  <c r="CT660" i="1"/>
  <c r="CT661" i="1"/>
  <c r="CN661" i="1"/>
  <c r="CT662" i="1"/>
  <c r="CL662" i="1"/>
  <c r="CT663" i="1"/>
  <c r="CO663" i="1"/>
  <c r="CT664" i="1"/>
  <c r="CT665" i="1"/>
  <c r="CT666" i="1"/>
  <c r="CM666" i="1"/>
  <c r="CT667" i="1"/>
  <c r="CT668" i="1"/>
  <c r="CT669" i="1"/>
  <c r="CQ669" i="1"/>
  <c r="CT670" i="1"/>
  <c r="CO670" i="1"/>
  <c r="CT671" i="1"/>
  <c r="CS671" i="1"/>
  <c r="CT672" i="1"/>
  <c r="CT673" i="1"/>
  <c r="CT674" i="1"/>
  <c r="CQ674" i="1"/>
  <c r="CT675" i="1"/>
  <c r="CT676" i="1"/>
  <c r="CT677" i="1"/>
  <c r="CT678" i="1"/>
  <c r="CT679" i="1"/>
  <c r="CM679" i="1"/>
  <c r="CT680" i="1"/>
  <c r="CT681" i="1"/>
  <c r="CN681" i="1"/>
  <c r="CT682" i="1"/>
  <c r="CM682" i="1"/>
  <c r="CT683" i="1"/>
  <c r="CN683" i="1"/>
  <c r="CT684" i="1"/>
  <c r="CT685" i="1"/>
  <c r="CQ685" i="1"/>
  <c r="CT686" i="1"/>
  <c r="CN686" i="1"/>
  <c r="CT687" i="1"/>
  <c r="CS687" i="1"/>
  <c r="CT688" i="1"/>
  <c r="CT689" i="1"/>
  <c r="CT690" i="1"/>
  <c r="CM690" i="1"/>
  <c r="CT691" i="1"/>
  <c r="CT692" i="1"/>
  <c r="CT693" i="1"/>
  <c r="CN693" i="1"/>
  <c r="CT694" i="1"/>
  <c r="CL694" i="1"/>
  <c r="CT695" i="1"/>
  <c r="CP695" i="1"/>
  <c r="CT696" i="1"/>
  <c r="CT697" i="1"/>
  <c r="CR697" i="1"/>
  <c r="CT698" i="1"/>
  <c r="CT699" i="1"/>
  <c r="CN699" i="1"/>
  <c r="CT700" i="1"/>
  <c r="CT701" i="1"/>
  <c r="CT702" i="1"/>
  <c r="CT703" i="1"/>
  <c r="CS703" i="1"/>
  <c r="CT704" i="1"/>
  <c r="CT705" i="1"/>
  <c r="CS705" i="1"/>
  <c r="CT706" i="1"/>
  <c r="CT707" i="1"/>
  <c r="CN707" i="1"/>
  <c r="CT708" i="1"/>
  <c r="CT709" i="1"/>
  <c r="CQ709" i="1"/>
  <c r="CT710" i="1"/>
  <c r="CO710" i="1"/>
  <c r="CT711" i="1"/>
  <c r="CS711" i="1"/>
  <c r="CT712" i="1"/>
  <c r="CT713" i="1"/>
  <c r="CO713" i="1"/>
  <c r="CT714" i="1"/>
  <c r="CT715" i="1"/>
  <c r="CO715" i="1"/>
  <c r="CT716" i="1"/>
  <c r="CT717" i="1"/>
  <c r="CQ717" i="1"/>
  <c r="CT718" i="1"/>
  <c r="CL718" i="1"/>
  <c r="CT719" i="1"/>
  <c r="CT720" i="1"/>
  <c r="CT721" i="1"/>
  <c r="CS721" i="1"/>
  <c r="CT722" i="1"/>
  <c r="CM722" i="1"/>
  <c r="CT723" i="1"/>
  <c r="CT724" i="1"/>
  <c r="CT725" i="1"/>
  <c r="CT726" i="1"/>
  <c r="CL726" i="1"/>
  <c r="CT727" i="1"/>
  <c r="CS727" i="1"/>
  <c r="CT728" i="1"/>
  <c r="CT729" i="1"/>
  <c r="CR729" i="1"/>
  <c r="CT730" i="1"/>
  <c r="CM730" i="1"/>
  <c r="CT731" i="1"/>
  <c r="CN731" i="1"/>
  <c r="CT732" i="1"/>
  <c r="CT733" i="1"/>
  <c r="CP733" i="1"/>
  <c r="CT734" i="1"/>
  <c r="CO734" i="1"/>
  <c r="CT735" i="1"/>
  <c r="CS735" i="1"/>
  <c r="CT736" i="1"/>
  <c r="CT737" i="1"/>
  <c r="CN737" i="1"/>
  <c r="CT738" i="1"/>
  <c r="CQ738" i="1"/>
  <c r="CT739" i="1"/>
  <c r="CN739" i="1"/>
  <c r="CT740" i="1"/>
  <c r="CT741" i="1"/>
  <c r="CQ741" i="1"/>
  <c r="CT742" i="1"/>
  <c r="CL742" i="1"/>
  <c r="CT743" i="1"/>
  <c r="CM743" i="1"/>
  <c r="CT744" i="1"/>
  <c r="CT745" i="1"/>
  <c r="CO745" i="1"/>
  <c r="CT746" i="1"/>
  <c r="CT747" i="1"/>
  <c r="CT748" i="1"/>
  <c r="CT749" i="1"/>
  <c r="CQ749" i="1"/>
  <c r="CT750" i="1"/>
  <c r="CL750" i="1"/>
  <c r="CT751" i="1"/>
  <c r="CN751" i="1"/>
  <c r="CT752" i="1"/>
  <c r="CT753" i="1"/>
  <c r="CN753" i="1"/>
  <c r="CT754" i="1"/>
  <c r="CM754" i="1"/>
  <c r="CT755" i="1"/>
  <c r="CT756" i="1"/>
  <c r="CT757" i="1"/>
  <c r="CN757" i="1"/>
  <c r="CT758" i="1"/>
  <c r="CT759" i="1"/>
  <c r="CS759" i="1"/>
  <c r="CT760" i="1"/>
  <c r="CT761" i="1"/>
  <c r="CR761" i="1"/>
  <c r="CT762" i="1"/>
  <c r="CT763" i="1"/>
  <c r="CR763" i="1"/>
  <c r="CT764" i="1"/>
  <c r="CT765" i="1"/>
  <c r="CQ765" i="1"/>
  <c r="CT766" i="1"/>
  <c r="CN766" i="1"/>
  <c r="CT767" i="1"/>
  <c r="CT768" i="1"/>
  <c r="CT769" i="1"/>
  <c r="CS769" i="1"/>
  <c r="CT770" i="1"/>
  <c r="CT771" i="1"/>
  <c r="CN771" i="1"/>
  <c r="CT772" i="1"/>
  <c r="CT773" i="1"/>
  <c r="CQ773" i="1"/>
  <c r="CT774" i="1"/>
  <c r="CT775" i="1"/>
  <c r="CO775" i="1"/>
  <c r="CT776" i="1"/>
  <c r="CT777" i="1"/>
  <c r="CO777" i="1"/>
  <c r="CT778" i="1"/>
  <c r="CT779" i="1"/>
  <c r="CR779" i="1"/>
  <c r="CT780" i="1"/>
  <c r="CT781" i="1"/>
  <c r="CQ781" i="1"/>
  <c r="CT782" i="1"/>
  <c r="CL782" i="1"/>
  <c r="CT783" i="1"/>
  <c r="CN783" i="1"/>
  <c r="CT784" i="1"/>
  <c r="CT785" i="1"/>
  <c r="CS785" i="1"/>
  <c r="CT786" i="1"/>
  <c r="CN786" i="1"/>
  <c r="CT787" i="1"/>
  <c r="CL787" i="1"/>
  <c r="CT788" i="1"/>
  <c r="CT789" i="1"/>
  <c r="CT790" i="1"/>
  <c r="CL790" i="1"/>
  <c r="CT791" i="1"/>
  <c r="CS791" i="1"/>
  <c r="CT792" i="1"/>
  <c r="CT793" i="1"/>
  <c r="CT794" i="1"/>
  <c r="CM794" i="1"/>
  <c r="CT795" i="1"/>
  <c r="CR795" i="1"/>
  <c r="CT796" i="1"/>
  <c r="CT797" i="1"/>
  <c r="CT798" i="1"/>
  <c r="CN798" i="1"/>
  <c r="CT799" i="1"/>
  <c r="CO799" i="1"/>
  <c r="CT800" i="1"/>
  <c r="CT801" i="1"/>
  <c r="CS801" i="1"/>
  <c r="CT802" i="1"/>
  <c r="CT803" i="1"/>
  <c r="CL803" i="1"/>
  <c r="CT804" i="1"/>
  <c r="CT805" i="1"/>
  <c r="CQ805" i="1"/>
  <c r="CT806" i="1"/>
  <c r="CL806" i="1"/>
  <c r="CT807" i="1"/>
  <c r="CO807" i="1"/>
  <c r="CT808" i="1"/>
  <c r="CT809" i="1"/>
  <c r="CO809" i="1"/>
  <c r="CT810" i="1"/>
  <c r="CT811" i="1"/>
  <c r="CN811" i="1"/>
  <c r="CT812" i="1"/>
  <c r="CT813" i="1"/>
  <c r="CQ813" i="1"/>
  <c r="CT814" i="1"/>
  <c r="CQ814" i="1"/>
  <c r="CT815" i="1"/>
  <c r="CS815" i="1"/>
  <c r="CT816" i="1"/>
  <c r="CT817" i="1"/>
  <c r="CS817" i="1"/>
  <c r="CT818" i="1"/>
  <c r="CM818" i="1"/>
  <c r="CT819" i="1"/>
  <c r="CL819" i="1"/>
  <c r="CT820" i="1"/>
  <c r="CT821" i="1"/>
  <c r="CN821" i="1"/>
  <c r="CT822" i="1"/>
  <c r="CT823" i="1"/>
  <c r="CN823" i="1"/>
  <c r="CT824" i="1"/>
  <c r="CT825" i="1"/>
  <c r="CR825" i="1"/>
  <c r="CT826" i="1"/>
  <c r="CT827" i="1"/>
  <c r="CR827" i="1"/>
  <c r="CT828" i="1"/>
  <c r="CT829" i="1"/>
  <c r="CP829" i="1"/>
  <c r="CT830" i="1"/>
  <c r="CT831" i="1"/>
  <c r="CS831" i="1"/>
  <c r="CT832" i="1"/>
  <c r="CT833" i="1"/>
  <c r="CT834" i="1"/>
  <c r="CT835" i="1"/>
  <c r="CL835" i="1"/>
  <c r="CT836" i="1"/>
  <c r="CT837" i="1"/>
  <c r="CO837" i="1"/>
  <c r="CT838" i="1"/>
  <c r="CL838" i="1"/>
  <c r="CT839" i="1"/>
  <c r="CS839" i="1"/>
  <c r="CT840" i="1"/>
  <c r="CT841" i="1"/>
  <c r="CO841" i="1"/>
  <c r="CT842" i="1"/>
  <c r="CT843" i="1"/>
  <c r="CT844" i="1"/>
  <c r="CT845" i="1"/>
  <c r="CO845" i="1"/>
  <c r="CT846" i="1"/>
  <c r="CL846" i="1"/>
  <c r="CT847" i="1"/>
  <c r="CM847" i="1"/>
  <c r="CT848" i="1"/>
  <c r="CT849" i="1"/>
  <c r="CN849" i="1"/>
  <c r="CT850" i="1"/>
  <c r="CM850" i="1"/>
  <c r="CT851" i="1"/>
  <c r="CT852" i="1"/>
  <c r="CT853" i="1"/>
  <c r="CN853" i="1"/>
  <c r="CT854" i="1"/>
  <c r="CL854" i="1"/>
  <c r="CT855" i="1"/>
  <c r="CS855" i="1"/>
  <c r="CT856" i="1"/>
  <c r="CT857" i="1"/>
  <c r="CR857" i="1"/>
  <c r="CT858" i="1"/>
  <c r="CM858" i="1"/>
  <c r="CT859" i="1"/>
  <c r="CS859" i="1"/>
  <c r="CT860" i="1"/>
  <c r="CT861" i="1"/>
  <c r="CO861" i="1"/>
  <c r="CT862" i="1"/>
  <c r="CO862" i="1"/>
  <c r="CT863" i="1"/>
  <c r="CS863" i="1"/>
  <c r="CT864" i="1"/>
  <c r="CT865" i="1"/>
  <c r="CS865" i="1"/>
  <c r="CT866" i="1"/>
  <c r="CT867" i="1"/>
  <c r="CT868" i="1"/>
  <c r="CT869" i="1"/>
  <c r="CQ869" i="1"/>
  <c r="CT870" i="1"/>
  <c r="CT871" i="1"/>
  <c r="CO871" i="1"/>
  <c r="CT872" i="1"/>
  <c r="CT873" i="1"/>
  <c r="CT874" i="1"/>
  <c r="CM874" i="1"/>
  <c r="CT875" i="1"/>
  <c r="CT876" i="1"/>
  <c r="CT877" i="1"/>
  <c r="CP877" i="1"/>
  <c r="CT878" i="1"/>
  <c r="CL878" i="1"/>
  <c r="CT879" i="1"/>
  <c r="CS879" i="1"/>
  <c r="CT880" i="1"/>
  <c r="CT881" i="1"/>
  <c r="CS881" i="1"/>
  <c r="CT882" i="1"/>
  <c r="CT883" i="1"/>
  <c r="CT884" i="1"/>
  <c r="CT885" i="1"/>
  <c r="CT886" i="1"/>
  <c r="CL886" i="1"/>
  <c r="CT887" i="1"/>
  <c r="CS887" i="1"/>
  <c r="CT888" i="1"/>
  <c r="CT889" i="1"/>
  <c r="CR889" i="1"/>
  <c r="CT890" i="1"/>
  <c r="CT891" i="1"/>
  <c r="CT892" i="1"/>
  <c r="CT893" i="1"/>
  <c r="CQ893" i="1"/>
  <c r="CT894" i="1"/>
  <c r="CT895" i="1"/>
  <c r="CM895" i="1"/>
  <c r="CT896" i="1"/>
  <c r="CT897" i="1"/>
  <c r="CS897" i="1"/>
  <c r="CT898" i="1"/>
  <c r="CN898" i="1"/>
  <c r="CT899" i="1"/>
  <c r="CN899" i="1"/>
  <c r="CT900" i="1"/>
  <c r="CT901" i="1"/>
  <c r="CQ901" i="1"/>
  <c r="CT902" i="1"/>
  <c r="CL902" i="1"/>
  <c r="CT903" i="1"/>
  <c r="CS903" i="1"/>
  <c r="CT904" i="1"/>
  <c r="CT905" i="1"/>
  <c r="CT906" i="1"/>
  <c r="CM906" i="1"/>
  <c r="CT907" i="1"/>
  <c r="CT908" i="1"/>
  <c r="CT909" i="1"/>
  <c r="CP909" i="1"/>
  <c r="CT910" i="1"/>
  <c r="CL910" i="1"/>
  <c r="CT911" i="1"/>
  <c r="CS911" i="1"/>
  <c r="CT912" i="1"/>
  <c r="CT913" i="1"/>
  <c r="CS913" i="1"/>
  <c r="CT914" i="1"/>
  <c r="CM914" i="1"/>
  <c r="CT915" i="1"/>
  <c r="CN915" i="1"/>
  <c r="CT916" i="1"/>
  <c r="CT917" i="1"/>
  <c r="CN917" i="1"/>
  <c r="CT918" i="1"/>
  <c r="CL918" i="1"/>
  <c r="CT919" i="1"/>
  <c r="CO919" i="1"/>
  <c r="CT920" i="1"/>
  <c r="CT921" i="1"/>
  <c r="CR921" i="1"/>
  <c r="CT922" i="1"/>
  <c r="CN922" i="1"/>
  <c r="CT923" i="1"/>
  <c r="CS923" i="1"/>
  <c r="CT924" i="1"/>
  <c r="CT925" i="1"/>
  <c r="CP925" i="1"/>
  <c r="CT926" i="1"/>
  <c r="CT927" i="1"/>
  <c r="CS927" i="1"/>
  <c r="CT928" i="1"/>
  <c r="CT929" i="1"/>
  <c r="CR929" i="1"/>
  <c r="CT930" i="1"/>
  <c r="CT931" i="1"/>
  <c r="CT932" i="1"/>
  <c r="CT933" i="1"/>
  <c r="CQ933" i="1"/>
  <c r="CT934" i="1"/>
  <c r="CL934" i="1"/>
  <c r="CT935" i="1"/>
  <c r="CO935" i="1"/>
  <c r="CT936" i="1"/>
  <c r="CT937" i="1"/>
  <c r="CO937" i="1"/>
  <c r="CT938" i="1"/>
  <c r="CM938" i="1"/>
  <c r="CT939" i="1"/>
  <c r="CT940" i="1"/>
  <c r="CT941" i="1"/>
  <c r="CQ941" i="1"/>
  <c r="CT942" i="1"/>
  <c r="CQ942" i="1"/>
  <c r="CT943" i="1"/>
  <c r="CS943" i="1"/>
  <c r="CT944" i="1"/>
  <c r="CT945" i="1"/>
  <c r="CS945" i="1"/>
  <c r="CT946" i="1"/>
  <c r="CM946" i="1"/>
  <c r="CT947" i="1"/>
  <c r="CT948" i="1"/>
  <c r="CT949" i="1"/>
  <c r="CN949" i="1"/>
  <c r="CT950" i="1"/>
  <c r="CT951" i="1"/>
  <c r="CS951" i="1"/>
  <c r="CT952" i="1"/>
  <c r="CT953" i="1"/>
  <c r="CR953" i="1"/>
  <c r="CT954" i="1"/>
  <c r="CT955" i="1"/>
  <c r="CN955" i="1"/>
  <c r="CT956" i="1"/>
  <c r="CT957" i="1"/>
  <c r="CT958" i="1"/>
  <c r="CN958" i="1"/>
  <c r="CT959" i="1"/>
  <c r="CS959" i="1"/>
  <c r="CT960" i="1"/>
  <c r="CT961" i="1"/>
  <c r="CS961" i="1"/>
  <c r="CT962" i="1"/>
  <c r="CN962" i="1"/>
  <c r="CT963" i="1"/>
  <c r="CT964" i="1"/>
  <c r="CT965" i="1"/>
  <c r="CT966" i="1"/>
  <c r="CN966" i="1"/>
  <c r="CT967" i="1"/>
  <c r="CN967" i="1"/>
  <c r="CT968" i="1"/>
  <c r="CR6" i="1"/>
  <c r="CR18" i="1"/>
  <c r="CR28" i="1"/>
  <c r="CR38" i="1"/>
  <c r="CR50" i="1"/>
  <c r="CR60" i="1"/>
  <c r="CR68" i="1"/>
  <c r="CR82" i="1"/>
  <c r="CR90" i="1"/>
  <c r="CR92" i="1"/>
  <c r="CR98" i="1"/>
  <c r="CR102" i="1"/>
  <c r="CR110" i="1"/>
  <c r="CR146" i="1"/>
  <c r="CR154" i="1"/>
  <c r="CR162" i="1"/>
  <c r="CR164" i="1"/>
  <c r="CR166" i="1"/>
  <c r="CR174" i="1"/>
  <c r="CR182" i="1"/>
  <c r="CR188" i="1"/>
  <c r="CR210" i="1"/>
  <c r="CR224" i="1"/>
  <c r="CR233" i="1"/>
  <c r="CR241" i="1"/>
  <c r="CR285" i="1"/>
  <c r="CR305" i="1"/>
  <c r="CR333" i="1"/>
  <c r="CR361" i="1"/>
  <c r="CR405" i="1"/>
  <c r="CR417" i="1"/>
  <c r="CR477" i="1"/>
  <c r="CR481" i="1"/>
  <c r="CR533" i="1"/>
  <c r="CR561" i="1"/>
  <c r="CR673" i="1"/>
  <c r="CR961" i="1"/>
  <c r="CQ6" i="1"/>
  <c r="CQ18" i="1"/>
  <c r="CQ38" i="1"/>
  <c r="CQ50" i="1"/>
  <c r="CQ58" i="1"/>
  <c r="CQ70" i="1"/>
  <c r="CQ76" i="1"/>
  <c r="CQ82" i="1"/>
  <c r="CQ90" i="1"/>
  <c r="CQ98" i="1"/>
  <c r="CQ102" i="1"/>
  <c r="CQ114" i="1"/>
  <c r="CQ130" i="1"/>
  <c r="CQ134" i="1"/>
  <c r="CQ146" i="1"/>
  <c r="CQ154" i="1"/>
  <c r="CQ162" i="1"/>
  <c r="CQ166" i="1"/>
  <c r="CQ178" i="1"/>
  <c r="CQ186" i="1"/>
  <c r="CQ194" i="1"/>
  <c r="CQ210" i="1"/>
  <c r="CQ224" i="1"/>
  <c r="CQ253" i="1"/>
  <c r="CQ285" i="1"/>
  <c r="CQ301" i="1"/>
  <c r="CQ317" i="1"/>
  <c r="CQ319" i="1"/>
  <c r="CQ365" i="1"/>
  <c r="CQ397" i="1"/>
  <c r="CQ423" i="1"/>
  <c r="CQ493" i="1"/>
  <c r="CQ509" i="1"/>
  <c r="CQ557" i="1"/>
  <c r="CQ829" i="1"/>
  <c r="CP8" i="1"/>
  <c r="CP18" i="1"/>
  <c r="CP26" i="1"/>
  <c r="CP28" i="1"/>
  <c r="CP50" i="1"/>
  <c r="CP58" i="1"/>
  <c r="CP60" i="1"/>
  <c r="CP80" i="1"/>
  <c r="CP82" i="1"/>
  <c r="CP90" i="1"/>
  <c r="CP92" i="1"/>
  <c r="CP114" i="1"/>
  <c r="CP130" i="1"/>
  <c r="CP146" i="1"/>
  <c r="CP152" i="1"/>
  <c r="CP154" i="1"/>
  <c r="CP162" i="1"/>
  <c r="CP164" i="1"/>
  <c r="CP178" i="1"/>
  <c r="CP186" i="1"/>
  <c r="CP194" i="1"/>
  <c r="CP200" i="1"/>
  <c r="CP208" i="1"/>
  <c r="CP210" i="1"/>
  <c r="CP221" i="1"/>
  <c r="CP230" i="1"/>
  <c r="CP233" i="1"/>
  <c r="CP237" i="1"/>
  <c r="CP239" i="1"/>
  <c r="CP249" i="1"/>
  <c r="CP257" i="1"/>
  <c r="CP265" i="1"/>
  <c r="CP281" i="1"/>
  <c r="CP289" i="1"/>
  <c r="CP297" i="1"/>
  <c r="CP309" i="1"/>
  <c r="CP313" i="1"/>
  <c r="CP321" i="1"/>
  <c r="CP333" i="1"/>
  <c r="CP341" i="1"/>
  <c r="CP343" i="1"/>
  <c r="CP357" i="1"/>
  <c r="CP361" i="1"/>
  <c r="CP373" i="1"/>
  <c r="CP389" i="1"/>
  <c r="CP393" i="1"/>
  <c r="CP397" i="1"/>
  <c r="CP421" i="1"/>
  <c r="CP425" i="1"/>
  <c r="CP439" i="1"/>
  <c r="CP453" i="1"/>
  <c r="CP485" i="1"/>
  <c r="CP489" i="1"/>
  <c r="CP533" i="1"/>
  <c r="CP537" i="1"/>
  <c r="CP569" i="1"/>
  <c r="CP597" i="1"/>
  <c r="CP655" i="1"/>
  <c r="CP693" i="1"/>
  <c r="CP745" i="1"/>
  <c r="CP783" i="1"/>
  <c r="CP805" i="1"/>
  <c r="CP937" i="1"/>
  <c r="CO6" i="1"/>
  <c r="CO10" i="1"/>
  <c r="CO12" i="1"/>
  <c r="CO14" i="1"/>
  <c r="CO20" i="1"/>
  <c r="CO26" i="1"/>
  <c r="CO30" i="1"/>
  <c r="CO38" i="1"/>
  <c r="CO40" i="1"/>
  <c r="CO42" i="1"/>
  <c r="CO46" i="1"/>
  <c r="CO54" i="1"/>
  <c r="CO56" i="1"/>
  <c r="CO58" i="1"/>
  <c r="CO60" i="1"/>
  <c r="CO62" i="1"/>
  <c r="CO68" i="1"/>
  <c r="CO78" i="1"/>
  <c r="CO84" i="1"/>
  <c r="CO86" i="1"/>
  <c r="CO90" i="1"/>
  <c r="CO94" i="1"/>
  <c r="CO96" i="1"/>
  <c r="CO102" i="1"/>
  <c r="CO106" i="1"/>
  <c r="CO108" i="1"/>
  <c r="CO110" i="1"/>
  <c r="CO116" i="1"/>
  <c r="CO118" i="1"/>
  <c r="CO120" i="1"/>
  <c r="CO124" i="1"/>
  <c r="CO126" i="1"/>
  <c r="CO132" i="1"/>
  <c r="CO134" i="1"/>
  <c r="CO136" i="1"/>
  <c r="CO138" i="1"/>
  <c r="CO142" i="1"/>
  <c r="CO150" i="1"/>
  <c r="CO154" i="1"/>
  <c r="CO158" i="1"/>
  <c r="CO166" i="1"/>
  <c r="CO168" i="1"/>
  <c r="CO170" i="1"/>
  <c r="CO172" i="1"/>
  <c r="CO174" i="1"/>
  <c r="CO176" i="1"/>
  <c r="CO182" i="1"/>
  <c r="CO186" i="1"/>
  <c r="CO188" i="1"/>
  <c r="CO198" i="1"/>
  <c r="CO200" i="1"/>
  <c r="CO202" i="1"/>
  <c r="CO206" i="1"/>
  <c r="CO208" i="1"/>
  <c r="CO214" i="1"/>
  <c r="CO224" i="1"/>
  <c r="CO226" i="1"/>
  <c r="CO230" i="1"/>
  <c r="CO231" i="1"/>
  <c r="CO235" i="1"/>
  <c r="CO237" i="1"/>
  <c r="CO241" i="1"/>
  <c r="CO245" i="1"/>
  <c r="CO247" i="1"/>
  <c r="CO253" i="1"/>
  <c r="CO257" i="1"/>
  <c r="CO267" i="1"/>
  <c r="CO277" i="1"/>
  <c r="CO283" i="1"/>
  <c r="CO286" i="1"/>
  <c r="CO287" i="1"/>
  <c r="CO289" i="1"/>
  <c r="CO295" i="1"/>
  <c r="CO299" i="1"/>
  <c r="CO305" i="1"/>
  <c r="CO309" i="1"/>
  <c r="CO311" i="1"/>
  <c r="CO315" i="1"/>
  <c r="CO317" i="1"/>
  <c r="CO319" i="1"/>
  <c r="CO325" i="1"/>
  <c r="CO327" i="1"/>
  <c r="CO337" i="1"/>
  <c r="CO341" i="1"/>
  <c r="CO343" i="1"/>
  <c r="CO353" i="1"/>
  <c r="CO363" i="1"/>
  <c r="CO365" i="1"/>
  <c r="CO375" i="1"/>
  <c r="CO381" i="1"/>
  <c r="CO385" i="1"/>
  <c r="CO391" i="1"/>
  <c r="CO395" i="1"/>
  <c r="CO397" i="1"/>
  <c r="CO405" i="1"/>
  <c r="CO407" i="1"/>
  <c r="CO411" i="1"/>
  <c r="CO417" i="1"/>
  <c r="CO423" i="1"/>
  <c r="CO437" i="1"/>
  <c r="CO439" i="1"/>
  <c r="CO445" i="1"/>
  <c r="CO447" i="1"/>
  <c r="CO449" i="1"/>
  <c r="CO453" i="1"/>
  <c r="CO455" i="1"/>
  <c r="CO465" i="1"/>
  <c r="CO471" i="1"/>
  <c r="CO477" i="1"/>
  <c r="CO479" i="1"/>
  <c r="CO485" i="1"/>
  <c r="CO487" i="1"/>
  <c r="CO493" i="1"/>
  <c r="CO509" i="1"/>
  <c r="CO511" i="1"/>
  <c r="CO517" i="1"/>
  <c r="CO519" i="1"/>
  <c r="CO529" i="1"/>
  <c r="CO535" i="1"/>
  <c r="CO541" i="1"/>
  <c r="CO549" i="1"/>
  <c r="CO557" i="1"/>
  <c r="CO561" i="1"/>
  <c r="CO581" i="1"/>
  <c r="CO583" i="1"/>
  <c r="CO597" i="1"/>
  <c r="CO607" i="1"/>
  <c r="CO613" i="1"/>
  <c r="CO629" i="1"/>
  <c r="CO637" i="1"/>
  <c r="CO645" i="1"/>
  <c r="CO661" i="1"/>
  <c r="CO673" i="1"/>
  <c r="CO679" i="1"/>
  <c r="CO695" i="1"/>
  <c r="CO705" i="1"/>
  <c r="CO709" i="1"/>
  <c r="CO711" i="1"/>
  <c r="CO721" i="1"/>
  <c r="CO741" i="1"/>
  <c r="CO743" i="1"/>
  <c r="CO759" i="1"/>
  <c r="CO779" i="1"/>
  <c r="CO791" i="1"/>
  <c r="CO795" i="1"/>
  <c r="CO827" i="1"/>
  <c r="CO839" i="1"/>
  <c r="CO855" i="1"/>
  <c r="CO863" i="1"/>
  <c r="CO891" i="1"/>
  <c r="CO903" i="1"/>
  <c r="CO933" i="1"/>
  <c r="CO939" i="1"/>
  <c r="CO951" i="1"/>
  <c r="CO967" i="1"/>
  <c r="CN6" i="1"/>
  <c r="CN8" i="1"/>
  <c r="CN10" i="1"/>
  <c r="CN12" i="1"/>
  <c r="CN14" i="1"/>
  <c r="CN16" i="1"/>
  <c r="CN18" i="1"/>
  <c r="CN20" i="1"/>
  <c r="CN22" i="1"/>
  <c r="CN24" i="1"/>
  <c r="CN26" i="1"/>
  <c r="CN30" i="1"/>
  <c r="CN38" i="1"/>
  <c r="CN40" i="1"/>
  <c r="CN42" i="1"/>
  <c r="CN46" i="1"/>
  <c r="CN50" i="1"/>
  <c r="CN52" i="1"/>
  <c r="CN54" i="1"/>
  <c r="CN56" i="1"/>
  <c r="CN58" i="1"/>
  <c r="CN60" i="1"/>
  <c r="CN62" i="1"/>
  <c r="CN66" i="1"/>
  <c r="CN68" i="1"/>
  <c r="CN70" i="1"/>
  <c r="CN74" i="1"/>
  <c r="CN76" i="1"/>
  <c r="CN78" i="1"/>
  <c r="CN80" i="1"/>
  <c r="CN82" i="1"/>
  <c r="CN84" i="1"/>
  <c r="CN86" i="1"/>
  <c r="CN88" i="1"/>
  <c r="CN90" i="1"/>
  <c r="CN92" i="1"/>
  <c r="CN94" i="1"/>
  <c r="CN96" i="1"/>
  <c r="CN98" i="1"/>
  <c r="CN100" i="1"/>
  <c r="CN102" i="1"/>
  <c r="CN104" i="1"/>
  <c r="CN106" i="1"/>
  <c r="CN108" i="1"/>
  <c r="CN110" i="1"/>
  <c r="CN112" i="1"/>
  <c r="CN114" i="1"/>
  <c r="CN118" i="1"/>
  <c r="CN120" i="1"/>
  <c r="CN124" i="1"/>
  <c r="CN130" i="1"/>
  <c r="CN132" i="1"/>
  <c r="CN134" i="1"/>
  <c r="CN136" i="1"/>
  <c r="CN138" i="1"/>
  <c r="CN140" i="1"/>
  <c r="CN142" i="1"/>
  <c r="CN144" i="1"/>
  <c r="CN146" i="1"/>
  <c r="CN148" i="1"/>
  <c r="CN150" i="1"/>
  <c r="CN152" i="1"/>
  <c r="CN154" i="1"/>
  <c r="CN156" i="1"/>
  <c r="CN158" i="1"/>
  <c r="CN160" i="1"/>
  <c r="CN162" i="1"/>
  <c r="CN164" i="1"/>
  <c r="CN166" i="1"/>
  <c r="CN168" i="1"/>
  <c r="CN170" i="1"/>
  <c r="CN172" i="1"/>
  <c r="CN174" i="1"/>
  <c r="CN176" i="1"/>
  <c r="CN178" i="1"/>
  <c r="CN180" i="1"/>
  <c r="CN182" i="1"/>
  <c r="CN186" i="1"/>
  <c r="CN188" i="1"/>
  <c r="CN194" i="1"/>
  <c r="CN196" i="1"/>
  <c r="CN198" i="1"/>
  <c r="CN200" i="1"/>
  <c r="CN202" i="1"/>
  <c r="CN204" i="1"/>
  <c r="CN206" i="1"/>
  <c r="CN208" i="1"/>
  <c r="CN210" i="1"/>
  <c r="CN214" i="1"/>
  <c r="CN221" i="1"/>
  <c r="CN224" i="1"/>
  <c r="CN230" i="1"/>
  <c r="CN231" i="1"/>
  <c r="CN233" i="1"/>
  <c r="CN237" i="1"/>
  <c r="CN239" i="1"/>
  <c r="CN241" i="1"/>
  <c r="CN245" i="1"/>
  <c r="CN247" i="1"/>
  <c r="CN249" i="1"/>
  <c r="CN253" i="1"/>
  <c r="CN257" i="1"/>
  <c r="CN263" i="1"/>
  <c r="CN265" i="1"/>
  <c r="CN269" i="1"/>
  <c r="CN271" i="1"/>
  <c r="CN273" i="1"/>
  <c r="CN277" i="1"/>
  <c r="CN279" i="1"/>
  <c r="CN285" i="1"/>
  <c r="CN289" i="1"/>
  <c r="CN293" i="1"/>
  <c r="CN295" i="1"/>
  <c r="CN297" i="1"/>
  <c r="CN301" i="1"/>
  <c r="CN303" i="1"/>
  <c r="CN309" i="1"/>
  <c r="CN311" i="1"/>
  <c r="CN313" i="1"/>
  <c r="CN321" i="1"/>
  <c r="CN325" i="1"/>
  <c r="CN327" i="1"/>
  <c r="CN333" i="1"/>
  <c r="CN335" i="1"/>
  <c r="CN337" i="1"/>
  <c r="CN343" i="1"/>
  <c r="CN345" i="1"/>
  <c r="CN349" i="1"/>
  <c r="CN355" i="1"/>
  <c r="CN357" i="1"/>
  <c r="CN359" i="1"/>
  <c r="CN365" i="1"/>
  <c r="CN367" i="1"/>
  <c r="CN371" i="1"/>
  <c r="CN373" i="1"/>
  <c r="CN375" i="1"/>
  <c r="CN379" i="1"/>
  <c r="CN381" i="1"/>
  <c r="CN389" i="1"/>
  <c r="CN391" i="1"/>
  <c r="CN403" i="1"/>
  <c r="CN405" i="1"/>
  <c r="CN407" i="1"/>
  <c r="CN419" i="1"/>
  <c r="CN421" i="1"/>
  <c r="CN429" i="1"/>
  <c r="CN431" i="1"/>
  <c r="CN435" i="1"/>
  <c r="CN437" i="1"/>
  <c r="CN439" i="1"/>
  <c r="CN443" i="1"/>
  <c r="CN445" i="1"/>
  <c r="CN453" i="1"/>
  <c r="CN455" i="1"/>
  <c r="CN465" i="1"/>
  <c r="CN471" i="1"/>
  <c r="CN473" i="1"/>
  <c r="CN479" i="1"/>
  <c r="CN481" i="1"/>
  <c r="CN489" i="1"/>
  <c r="CN491" i="1"/>
  <c r="CN493" i="1"/>
  <c r="CN497" i="1"/>
  <c r="CN499" i="1"/>
  <c r="CN503" i="1"/>
  <c r="CN505" i="1"/>
  <c r="CN509" i="1"/>
  <c r="CN511" i="1"/>
  <c r="CN519" i="1"/>
  <c r="CN521" i="1"/>
  <c r="CN525" i="1"/>
  <c r="CN535" i="1"/>
  <c r="CN537" i="1"/>
  <c r="CN541" i="1"/>
  <c r="CN543" i="1"/>
  <c r="CN545" i="1"/>
  <c r="CN553" i="1"/>
  <c r="CN555" i="1"/>
  <c r="CN561" i="1"/>
  <c r="CN563" i="1"/>
  <c r="CN569" i="1"/>
  <c r="CN575" i="1"/>
  <c r="CN577" i="1"/>
  <c r="CN585" i="1"/>
  <c r="CN587" i="1"/>
  <c r="CN593" i="1"/>
  <c r="CN599" i="1"/>
  <c r="CN603" i="1"/>
  <c r="CN611" i="1"/>
  <c r="CN615" i="1"/>
  <c r="CN617" i="1"/>
  <c r="CN623" i="1"/>
  <c r="CN631" i="1"/>
  <c r="CN633" i="1"/>
  <c r="CN639" i="1"/>
  <c r="CN641" i="1"/>
  <c r="CN643" i="1"/>
  <c r="CN649" i="1"/>
  <c r="CN651" i="1"/>
  <c r="CN653" i="1"/>
  <c r="CN657" i="1"/>
  <c r="CN663" i="1"/>
  <c r="CN667" i="1"/>
  <c r="CN669" i="1"/>
  <c r="CN675" i="1"/>
  <c r="CN679" i="1"/>
  <c r="CN685" i="1"/>
  <c r="CN687" i="1"/>
  <c r="CN691" i="1"/>
  <c r="CN695" i="1"/>
  <c r="CN701" i="1"/>
  <c r="CN703" i="1"/>
  <c r="CN705" i="1"/>
  <c r="CN711" i="1"/>
  <c r="CN715" i="1"/>
  <c r="CN717" i="1"/>
  <c r="CN721" i="1"/>
  <c r="CN723" i="1"/>
  <c r="CN727" i="1"/>
  <c r="CN733" i="1"/>
  <c r="CN735" i="1"/>
  <c r="CN743" i="1"/>
  <c r="CN747" i="1"/>
  <c r="CN749" i="1"/>
  <c r="CN755" i="1"/>
  <c r="CN759" i="1"/>
  <c r="CN765" i="1"/>
  <c r="CN767" i="1"/>
  <c r="CN769" i="1"/>
  <c r="CN775" i="1"/>
  <c r="CN779" i="1"/>
  <c r="CN787" i="1"/>
  <c r="CN791" i="1"/>
  <c r="CN795" i="1"/>
  <c r="CN803" i="1"/>
  <c r="CN807" i="1"/>
  <c r="CN813" i="1"/>
  <c r="CN815" i="1"/>
  <c r="CN819" i="1"/>
  <c r="CN827" i="1"/>
  <c r="CN830" i="1"/>
  <c r="CN831" i="1"/>
  <c r="CN833" i="1"/>
  <c r="CN835" i="1"/>
  <c r="CN839" i="1"/>
  <c r="CN843" i="1"/>
  <c r="CN845" i="1"/>
  <c r="CN847" i="1"/>
  <c r="CN851" i="1"/>
  <c r="CN855" i="1"/>
  <c r="CN863" i="1"/>
  <c r="CN865" i="1"/>
  <c r="CN867" i="1"/>
  <c r="CN875" i="1"/>
  <c r="CN877" i="1"/>
  <c r="CN883" i="1"/>
  <c r="CN887" i="1"/>
  <c r="CN891" i="1"/>
  <c r="CN903" i="1"/>
  <c r="CN907" i="1"/>
  <c r="CN921" i="1"/>
  <c r="CN923" i="1"/>
  <c r="CN931" i="1"/>
  <c r="CN939" i="1"/>
  <c r="CN947" i="1"/>
  <c r="CN951" i="1"/>
  <c r="CN963" i="1"/>
  <c r="CM6" i="1"/>
  <c r="CM8" i="1"/>
  <c r="CM10" i="1"/>
  <c r="CM12" i="1"/>
  <c r="CM14" i="1"/>
  <c r="CM16" i="1"/>
  <c r="CM18" i="1"/>
  <c r="CM20" i="1"/>
  <c r="CM24" i="1"/>
  <c r="CM26" i="1"/>
  <c r="CM30" i="1"/>
  <c r="CM34" i="1"/>
  <c r="CM38" i="1"/>
  <c r="CM40" i="1"/>
  <c r="CM42" i="1"/>
  <c r="CM44" i="1"/>
  <c r="CM46" i="1"/>
  <c r="CM48" i="1"/>
  <c r="CM50" i="1"/>
  <c r="CM54" i="1"/>
  <c r="CM56" i="1"/>
  <c r="CM58" i="1"/>
  <c r="CM60" i="1"/>
  <c r="CM62" i="1"/>
  <c r="CM64" i="1"/>
  <c r="CM68" i="1"/>
  <c r="CM70" i="1"/>
  <c r="CM72" i="1"/>
  <c r="CM76" i="1"/>
  <c r="CM78" i="1"/>
  <c r="CM80" i="1"/>
  <c r="CM82" i="1"/>
  <c r="CM84" i="1"/>
  <c r="CM86" i="1"/>
  <c r="CM88" i="1"/>
  <c r="CM90" i="1"/>
  <c r="CM92" i="1"/>
  <c r="CM94" i="1"/>
  <c r="CM96" i="1"/>
  <c r="CM102" i="1"/>
  <c r="CM104" i="1"/>
  <c r="CM106" i="1"/>
  <c r="CM108" i="1"/>
  <c r="CM110" i="1"/>
  <c r="CM112" i="1"/>
  <c r="CM114" i="1"/>
  <c r="CM118" i="1"/>
  <c r="CM124" i="1"/>
  <c r="CM126" i="1"/>
  <c r="CM128" i="1"/>
  <c r="CM130" i="1"/>
  <c r="CM132" i="1"/>
  <c r="CM134" i="1"/>
  <c r="CM136" i="1"/>
  <c r="CM138" i="1"/>
  <c r="CM142" i="1"/>
  <c r="CM144" i="1"/>
  <c r="CM146" i="1"/>
  <c r="CM148" i="1"/>
  <c r="CM150" i="1"/>
  <c r="CM152" i="1"/>
  <c r="CM154" i="1"/>
  <c r="CM156" i="1"/>
  <c r="CM158" i="1"/>
  <c r="CM160" i="1"/>
  <c r="CM162" i="1"/>
  <c r="CM164" i="1"/>
  <c r="CM166" i="1"/>
  <c r="CM168" i="1"/>
  <c r="CM170" i="1"/>
  <c r="CM172" i="1"/>
  <c r="CM174" i="1"/>
  <c r="CM176" i="1"/>
  <c r="CM178" i="1"/>
  <c r="CM180" i="1"/>
  <c r="CM182" i="1"/>
  <c r="CM186" i="1"/>
  <c r="CM188" i="1"/>
  <c r="CM190" i="1"/>
  <c r="CM192" i="1"/>
  <c r="CM194" i="1"/>
  <c r="CM196" i="1"/>
  <c r="CM198" i="1"/>
  <c r="CM200" i="1"/>
  <c r="CM202" i="1"/>
  <c r="CM204" i="1"/>
  <c r="CM206" i="1"/>
  <c r="CM208" i="1"/>
  <c r="CM210" i="1"/>
  <c r="CM214" i="1"/>
  <c r="CM216" i="1"/>
  <c r="CM221" i="1"/>
  <c r="CM223" i="1"/>
  <c r="CM224" i="1"/>
  <c r="CM226" i="1"/>
  <c r="CM230" i="1"/>
  <c r="CM231" i="1"/>
  <c r="CM233" i="1"/>
  <c r="CM235" i="1"/>
  <c r="CM237" i="1"/>
  <c r="CM239" i="1"/>
  <c r="CM241" i="1"/>
  <c r="CM243" i="1"/>
  <c r="CM245" i="1"/>
  <c r="CM247" i="1"/>
  <c r="CM249" i="1"/>
  <c r="CM251" i="1"/>
  <c r="CM253" i="1"/>
  <c r="CM255" i="1"/>
  <c r="CM257" i="1"/>
  <c r="CM259" i="1"/>
  <c r="CM261" i="1"/>
  <c r="CM263" i="1"/>
  <c r="CM265" i="1"/>
  <c r="CM267" i="1"/>
  <c r="CM269" i="1"/>
  <c r="CM271" i="1"/>
  <c r="CM273" i="1"/>
  <c r="CM275" i="1"/>
  <c r="CM277" i="1"/>
  <c r="CM279" i="1"/>
  <c r="CM281" i="1"/>
  <c r="CM282" i="1"/>
  <c r="CM283" i="1"/>
  <c r="CM285" i="1"/>
  <c r="CM287" i="1"/>
  <c r="CM289" i="1"/>
  <c r="CM291" i="1"/>
  <c r="CM293" i="1"/>
  <c r="CM295" i="1"/>
  <c r="CM297" i="1"/>
  <c r="CM299" i="1"/>
  <c r="CM301" i="1"/>
  <c r="CM303" i="1"/>
  <c r="CM305" i="1"/>
  <c r="CM307" i="1"/>
  <c r="CM309" i="1"/>
  <c r="CM311" i="1"/>
  <c r="CM313" i="1"/>
  <c r="CM315" i="1"/>
  <c r="CM317" i="1"/>
  <c r="CM319" i="1"/>
  <c r="CM321" i="1"/>
  <c r="CM323" i="1"/>
  <c r="CM325" i="1"/>
  <c r="CM327" i="1"/>
  <c r="CM329" i="1"/>
  <c r="CM331" i="1"/>
  <c r="CM333" i="1"/>
  <c r="CM335" i="1"/>
  <c r="CM337" i="1"/>
  <c r="CM339" i="1"/>
  <c r="CM341" i="1"/>
  <c r="CM343" i="1"/>
  <c r="CM345" i="1"/>
  <c r="CM347" i="1"/>
  <c r="CM349" i="1"/>
  <c r="CM351" i="1"/>
  <c r="CM353" i="1"/>
  <c r="CM355" i="1"/>
  <c r="CM357" i="1"/>
  <c r="CM359" i="1"/>
  <c r="CM361" i="1"/>
  <c r="CM363" i="1"/>
  <c r="CM365" i="1"/>
  <c r="CM367" i="1"/>
  <c r="CM369" i="1"/>
  <c r="CM371" i="1"/>
  <c r="CM373" i="1"/>
  <c r="CM375" i="1"/>
  <c r="CM377" i="1"/>
  <c r="CM379" i="1"/>
  <c r="CM381" i="1"/>
  <c r="CM383" i="1"/>
  <c r="CM385" i="1"/>
  <c r="CM387" i="1"/>
  <c r="CM389" i="1"/>
  <c r="CM391" i="1"/>
  <c r="CM393" i="1"/>
  <c r="CM395" i="1"/>
  <c r="CM397" i="1"/>
  <c r="CM399" i="1"/>
  <c r="CM401" i="1"/>
  <c r="CM403" i="1"/>
  <c r="CM405" i="1"/>
  <c r="CM407" i="1"/>
  <c r="CM409" i="1"/>
  <c r="CM411" i="1"/>
  <c r="CM413" i="1"/>
  <c r="CM415" i="1"/>
  <c r="CM417" i="1"/>
  <c r="CM419" i="1"/>
  <c r="CM421" i="1"/>
  <c r="CM423" i="1"/>
  <c r="CM425" i="1"/>
  <c r="CM427" i="1"/>
  <c r="CM429" i="1"/>
  <c r="CM431" i="1"/>
  <c r="CM433" i="1"/>
  <c r="CM435" i="1"/>
  <c r="CM437" i="1"/>
  <c r="CM439" i="1"/>
  <c r="CM441" i="1"/>
  <c r="CM443" i="1"/>
  <c r="CM445" i="1"/>
  <c r="CM447" i="1"/>
  <c r="CM449" i="1"/>
  <c r="CM451" i="1"/>
  <c r="CM453" i="1"/>
  <c r="CM455" i="1"/>
  <c r="CM457" i="1"/>
  <c r="CM459" i="1"/>
  <c r="CM461" i="1"/>
  <c r="CM463" i="1"/>
  <c r="CM465" i="1"/>
  <c r="CM467" i="1"/>
  <c r="CM469" i="1"/>
  <c r="CM471" i="1"/>
  <c r="CM473" i="1"/>
  <c r="CM475" i="1"/>
  <c r="CM477" i="1"/>
  <c r="CM479" i="1"/>
  <c r="CM481" i="1"/>
  <c r="CM483" i="1"/>
  <c r="CM485" i="1"/>
  <c r="CM487" i="1"/>
  <c r="CM489" i="1"/>
  <c r="CM491" i="1"/>
  <c r="CM493" i="1"/>
  <c r="CM495" i="1"/>
  <c r="CM497" i="1"/>
  <c r="CM499" i="1"/>
  <c r="CM501" i="1"/>
  <c r="CM503" i="1"/>
  <c r="CM505" i="1"/>
  <c r="CM507" i="1"/>
  <c r="CM509" i="1"/>
  <c r="CM511" i="1"/>
  <c r="CM513" i="1"/>
  <c r="CM515" i="1"/>
  <c r="CM517" i="1"/>
  <c r="CM519" i="1"/>
  <c r="CM521" i="1"/>
  <c r="CM523" i="1"/>
  <c r="CM525" i="1"/>
  <c r="CM527" i="1"/>
  <c r="CM529" i="1"/>
  <c r="CM531" i="1"/>
  <c r="CM533" i="1"/>
  <c r="CM535" i="1"/>
  <c r="CM537" i="1"/>
  <c r="CM539" i="1"/>
  <c r="CM541" i="1"/>
  <c r="CM545" i="1"/>
  <c r="CM547" i="1"/>
  <c r="CM549" i="1"/>
  <c r="CM553" i="1"/>
  <c r="CM555" i="1"/>
  <c r="CM557" i="1"/>
  <c r="CM561" i="1"/>
  <c r="CM563" i="1"/>
  <c r="CM565" i="1"/>
  <c r="CM569" i="1"/>
  <c r="CM571" i="1"/>
  <c r="CM573" i="1"/>
  <c r="CM577" i="1"/>
  <c r="CM579" i="1"/>
  <c r="CM581" i="1"/>
  <c r="CM585" i="1"/>
  <c r="CM587" i="1"/>
  <c r="CM589" i="1"/>
  <c r="CM593" i="1"/>
  <c r="CM595" i="1"/>
  <c r="CM597" i="1"/>
  <c r="CM601" i="1"/>
  <c r="CM603" i="1"/>
  <c r="CM605" i="1"/>
  <c r="CM609" i="1"/>
  <c r="CM611" i="1"/>
  <c r="CM613" i="1"/>
  <c r="CM617" i="1"/>
  <c r="CM619" i="1"/>
  <c r="CM621" i="1"/>
  <c r="CM625" i="1"/>
  <c r="CM627" i="1"/>
  <c r="CM629" i="1"/>
  <c r="CM633" i="1"/>
  <c r="CM635" i="1"/>
  <c r="CM637" i="1"/>
  <c r="CM641" i="1"/>
  <c r="CM643" i="1"/>
  <c r="CM645" i="1"/>
  <c r="CM649" i="1"/>
  <c r="CM651" i="1"/>
  <c r="CM653" i="1"/>
  <c r="CM657" i="1"/>
  <c r="CM659" i="1"/>
  <c r="CM661" i="1"/>
  <c r="CM665" i="1"/>
  <c r="CM667" i="1"/>
  <c r="CM669" i="1"/>
  <c r="CM673" i="1"/>
  <c r="CM675" i="1"/>
  <c r="CM677" i="1"/>
  <c r="CM681" i="1"/>
  <c r="CM683" i="1"/>
  <c r="CM685" i="1"/>
  <c r="CM689" i="1"/>
  <c r="CM691" i="1"/>
  <c r="CM693" i="1"/>
  <c r="CM697" i="1"/>
  <c r="CM699" i="1"/>
  <c r="CM701" i="1"/>
  <c r="CM705" i="1"/>
  <c r="CM707" i="1"/>
  <c r="CM709" i="1"/>
  <c r="CM713" i="1"/>
  <c r="CM715" i="1"/>
  <c r="CM717" i="1"/>
  <c r="CM721" i="1"/>
  <c r="CM723" i="1"/>
  <c r="CM725" i="1"/>
  <c r="CM729" i="1"/>
  <c r="CM731" i="1"/>
  <c r="CM733" i="1"/>
  <c r="CM737" i="1"/>
  <c r="CM739" i="1"/>
  <c r="CM741" i="1"/>
  <c r="CM745" i="1"/>
  <c r="CM747" i="1"/>
  <c r="CM749" i="1"/>
  <c r="CM753" i="1"/>
  <c r="CM755" i="1"/>
  <c r="CM757" i="1"/>
  <c r="CM761" i="1"/>
  <c r="CM763" i="1"/>
  <c r="CM765" i="1"/>
  <c r="CM769" i="1"/>
  <c r="CM771" i="1"/>
  <c r="CM773" i="1"/>
  <c r="CM777" i="1"/>
  <c r="CM779" i="1"/>
  <c r="CM781" i="1"/>
  <c r="CM785" i="1"/>
  <c r="CM787" i="1"/>
  <c r="CM789" i="1"/>
  <c r="CM793" i="1"/>
  <c r="CM795" i="1"/>
  <c r="CM797" i="1"/>
  <c r="CM801" i="1"/>
  <c r="CM803" i="1"/>
  <c r="CM805" i="1"/>
  <c r="CM809" i="1"/>
  <c r="CM811" i="1"/>
  <c r="CM813" i="1"/>
  <c r="CM817" i="1"/>
  <c r="CM819" i="1"/>
  <c r="CM821" i="1"/>
  <c r="CM825" i="1"/>
  <c r="CM827" i="1"/>
  <c r="CM829" i="1"/>
  <c r="CM833" i="1"/>
  <c r="CM835" i="1"/>
  <c r="CM837" i="1"/>
  <c r="CM841" i="1"/>
  <c r="CM843" i="1"/>
  <c r="CM845" i="1"/>
  <c r="CM849" i="1"/>
  <c r="CM851" i="1"/>
  <c r="CM853" i="1"/>
  <c r="CM857" i="1"/>
  <c r="CM859" i="1"/>
  <c r="CM861" i="1"/>
  <c r="CM865" i="1"/>
  <c r="CM867" i="1"/>
  <c r="CM869" i="1"/>
  <c r="CM873" i="1"/>
  <c r="CM875" i="1"/>
  <c r="CM877" i="1"/>
  <c r="CM881" i="1"/>
  <c r="CM883" i="1"/>
  <c r="CM885" i="1"/>
  <c r="CM889" i="1"/>
  <c r="CM891" i="1"/>
  <c r="CM893" i="1"/>
  <c r="CM897" i="1"/>
  <c r="CM899" i="1"/>
  <c r="CM901" i="1"/>
  <c r="CM905" i="1"/>
  <c r="CM907" i="1"/>
  <c r="CM909" i="1"/>
  <c r="CM913" i="1"/>
  <c r="CM915" i="1"/>
  <c r="CM917" i="1"/>
  <c r="CM921" i="1"/>
  <c r="CM923" i="1"/>
  <c r="CM925" i="1"/>
  <c r="CM929" i="1"/>
  <c r="CM931" i="1"/>
  <c r="CM933" i="1"/>
  <c r="CM937" i="1"/>
  <c r="CM939" i="1"/>
  <c r="CM941" i="1"/>
  <c r="CM945" i="1"/>
  <c r="CM947" i="1"/>
  <c r="CM949" i="1"/>
  <c r="CM953" i="1"/>
  <c r="CM955" i="1"/>
  <c r="CM957" i="1"/>
  <c r="CM961" i="1"/>
  <c r="CM963" i="1"/>
  <c r="CM965" i="1"/>
  <c r="CL6" i="1"/>
  <c r="CL8" i="1"/>
  <c r="CL10" i="1"/>
  <c r="CL12" i="1"/>
  <c r="CL14" i="1"/>
  <c r="CL16" i="1"/>
  <c r="CL18" i="1"/>
  <c r="CL20" i="1"/>
  <c r="CL22" i="1"/>
  <c r="CL24" i="1"/>
  <c r="CL26" i="1"/>
  <c r="CL30" i="1"/>
  <c r="CL38" i="1"/>
  <c r="CL40" i="1"/>
  <c r="CL42" i="1"/>
  <c r="CL50" i="1"/>
  <c r="CL54" i="1"/>
  <c r="CL56" i="1"/>
  <c r="CL58" i="1"/>
  <c r="CL60" i="1"/>
  <c r="CL62" i="1"/>
  <c r="CL66" i="1"/>
  <c r="CL68" i="1"/>
  <c r="CL72" i="1"/>
  <c r="CL76" i="1"/>
  <c r="CL78" i="1"/>
  <c r="CL80" i="1"/>
  <c r="CL82" i="1"/>
  <c r="CL84" i="1"/>
  <c r="CL86" i="1"/>
  <c r="CL88" i="1"/>
  <c r="CL90" i="1"/>
  <c r="CL92" i="1"/>
  <c r="CL94" i="1"/>
  <c r="CL96" i="1"/>
  <c r="CL100" i="1"/>
  <c r="CL102" i="1"/>
  <c r="CL104" i="1"/>
  <c r="CL106" i="1"/>
  <c r="CL108" i="1"/>
  <c r="CL110" i="1"/>
  <c r="CL112" i="1"/>
  <c r="CL114" i="1"/>
  <c r="CL120" i="1"/>
  <c r="CL124" i="1"/>
  <c r="CL128" i="1"/>
  <c r="CL130" i="1"/>
  <c r="CL132" i="1"/>
  <c r="CL134" i="1"/>
  <c r="CL136" i="1"/>
  <c r="CL138" i="1"/>
  <c r="CL142" i="1"/>
  <c r="CL144" i="1"/>
  <c r="CL146" i="1"/>
  <c r="CL148" i="1"/>
  <c r="CL150" i="1"/>
  <c r="CL152" i="1"/>
  <c r="CL154" i="1"/>
  <c r="CL156" i="1"/>
  <c r="CL158" i="1"/>
  <c r="CL160" i="1"/>
  <c r="CL162" i="1"/>
  <c r="CL164" i="1"/>
  <c r="CL166" i="1"/>
  <c r="CL168" i="1"/>
  <c r="CL170" i="1"/>
  <c r="CL172" i="1"/>
  <c r="CL174" i="1"/>
  <c r="CL176" i="1"/>
  <c r="CL178" i="1"/>
  <c r="CL180" i="1"/>
  <c r="CL182" i="1"/>
  <c r="CL184" i="1"/>
  <c r="CL186" i="1"/>
  <c r="CL188" i="1"/>
  <c r="CL194" i="1"/>
  <c r="CL196" i="1"/>
  <c r="CL198" i="1"/>
  <c r="CL200" i="1"/>
  <c r="CL202" i="1"/>
  <c r="CL204" i="1"/>
  <c r="CL206" i="1"/>
  <c r="CL208" i="1"/>
  <c r="CL210" i="1"/>
  <c r="CL214" i="1"/>
  <c r="CL216" i="1"/>
  <c r="CL221" i="1"/>
  <c r="CL223" i="1"/>
  <c r="CL224" i="1"/>
  <c r="CL226" i="1"/>
  <c r="CL230" i="1"/>
  <c r="CL231" i="1"/>
  <c r="CL233" i="1"/>
  <c r="CL235" i="1"/>
  <c r="CL237" i="1"/>
  <c r="CL239" i="1"/>
  <c r="CL241" i="1"/>
  <c r="CL243" i="1"/>
  <c r="CL245" i="1"/>
  <c r="CL247" i="1"/>
  <c r="CL249" i="1"/>
  <c r="CL251" i="1"/>
  <c r="CL253" i="1"/>
  <c r="CL255" i="1"/>
  <c r="CL257" i="1"/>
  <c r="CL259" i="1"/>
  <c r="CL261" i="1"/>
  <c r="CL263" i="1"/>
  <c r="CL265" i="1"/>
  <c r="CL267" i="1"/>
  <c r="CL269" i="1"/>
  <c r="CL271" i="1"/>
  <c r="CL273" i="1"/>
  <c r="CL275" i="1"/>
  <c r="CL277" i="1"/>
  <c r="CL279" i="1"/>
  <c r="CL281" i="1"/>
  <c r="CL283" i="1"/>
  <c r="CL285" i="1"/>
  <c r="CL287" i="1"/>
  <c r="CL289" i="1"/>
  <c r="CL291" i="1"/>
  <c r="CL293" i="1"/>
  <c r="CL295" i="1"/>
  <c r="CL297" i="1"/>
  <c r="CL299" i="1"/>
  <c r="CL301" i="1"/>
  <c r="CL303" i="1"/>
  <c r="CL305" i="1"/>
  <c r="CL307" i="1"/>
  <c r="CL309" i="1"/>
  <c r="CL311" i="1"/>
  <c r="CL313" i="1"/>
  <c r="CL315" i="1"/>
  <c r="CL317" i="1"/>
  <c r="CL319" i="1"/>
  <c r="CL321" i="1"/>
  <c r="CL323" i="1"/>
  <c r="CL325" i="1"/>
  <c r="CL327" i="1"/>
  <c r="CL329" i="1"/>
  <c r="CL331" i="1"/>
  <c r="CL333" i="1"/>
  <c r="CL335" i="1"/>
  <c r="CL337" i="1"/>
  <c r="CL339" i="1"/>
  <c r="CL341" i="1"/>
  <c r="CL343" i="1"/>
  <c r="CL345" i="1"/>
  <c r="CL347" i="1"/>
  <c r="CL349" i="1"/>
  <c r="CL351" i="1"/>
  <c r="CL353" i="1"/>
  <c r="CL355" i="1"/>
  <c r="CL357" i="1"/>
  <c r="CL359" i="1"/>
  <c r="CL361" i="1"/>
  <c r="CL363" i="1"/>
  <c r="CL365" i="1"/>
  <c r="CL367" i="1"/>
  <c r="CL369" i="1"/>
  <c r="CL371" i="1"/>
  <c r="CL373" i="1"/>
  <c r="CL375" i="1"/>
  <c r="CL377" i="1"/>
  <c r="CL379" i="1"/>
  <c r="CL381" i="1"/>
  <c r="CL383" i="1"/>
  <c r="CL385" i="1"/>
  <c r="CL387" i="1"/>
  <c r="CL389" i="1"/>
  <c r="CL390" i="1"/>
  <c r="CL391" i="1"/>
  <c r="CL393" i="1"/>
  <c r="CL395" i="1"/>
  <c r="CL397" i="1"/>
  <c r="CL399" i="1"/>
  <c r="CL401" i="1"/>
  <c r="CL403" i="1"/>
  <c r="CL405" i="1"/>
  <c r="CL407" i="1"/>
  <c r="CL409" i="1"/>
  <c r="CL411" i="1"/>
  <c r="CL413" i="1"/>
  <c r="CL415" i="1"/>
  <c r="CL417" i="1"/>
  <c r="CL419" i="1"/>
  <c r="CL421" i="1"/>
  <c r="CL423" i="1"/>
  <c r="CL425" i="1"/>
  <c r="CL427" i="1"/>
  <c r="CL429" i="1"/>
  <c r="CL431" i="1"/>
  <c r="CL433" i="1"/>
  <c r="CL435" i="1"/>
  <c r="CL437" i="1"/>
  <c r="CL439" i="1"/>
  <c r="CL441" i="1"/>
  <c r="CL443" i="1"/>
  <c r="CL445" i="1"/>
  <c r="CL447" i="1"/>
  <c r="CL449" i="1"/>
  <c r="CL451" i="1"/>
  <c r="CL453" i="1"/>
  <c r="CL455" i="1"/>
  <c r="CL457" i="1"/>
  <c r="CL459" i="1"/>
  <c r="CL461" i="1"/>
  <c r="CL463" i="1"/>
  <c r="CL465" i="1"/>
  <c r="CL467" i="1"/>
  <c r="CL469" i="1"/>
  <c r="CL471" i="1"/>
  <c r="CL473" i="1"/>
  <c r="CL475" i="1"/>
  <c r="CL477" i="1"/>
  <c r="CL479" i="1"/>
  <c r="CL481" i="1"/>
  <c r="CL483" i="1"/>
  <c r="CL485" i="1"/>
  <c r="CL487" i="1"/>
  <c r="CL489" i="1"/>
  <c r="CL491" i="1"/>
  <c r="CL493" i="1"/>
  <c r="CL495" i="1"/>
  <c r="CL497" i="1"/>
  <c r="CL499" i="1"/>
  <c r="CL501" i="1"/>
  <c r="CL503" i="1"/>
  <c r="CL505" i="1"/>
  <c r="CL507" i="1"/>
  <c r="CL509" i="1"/>
  <c r="CL511" i="1"/>
  <c r="CL513" i="1"/>
  <c r="CL515" i="1"/>
  <c r="CL517" i="1"/>
  <c r="CL519" i="1"/>
  <c r="CL521" i="1"/>
  <c r="CL523" i="1"/>
  <c r="CL525" i="1"/>
  <c r="CL527" i="1"/>
  <c r="CL529" i="1"/>
  <c r="CL531" i="1"/>
  <c r="CL533" i="1"/>
  <c r="CL535" i="1"/>
  <c r="CL537" i="1"/>
  <c r="CL539" i="1"/>
  <c r="CL541" i="1"/>
  <c r="CL543" i="1"/>
  <c r="CL545" i="1"/>
  <c r="CL547" i="1"/>
  <c r="CL549" i="1"/>
  <c r="CL551" i="1"/>
  <c r="CL553" i="1"/>
  <c r="CL555" i="1"/>
  <c r="CL557" i="1"/>
  <c r="CL559" i="1"/>
  <c r="CL561" i="1"/>
  <c r="CL563" i="1"/>
  <c r="CL565" i="1"/>
  <c r="CL567" i="1"/>
  <c r="CL569" i="1"/>
  <c r="CL571" i="1"/>
  <c r="CL573" i="1"/>
  <c r="CL575" i="1"/>
  <c r="CL577" i="1"/>
  <c r="CL579" i="1"/>
  <c r="CL581" i="1"/>
  <c r="CL583" i="1"/>
  <c r="CL585" i="1"/>
  <c r="CL587" i="1"/>
  <c r="CL589" i="1"/>
  <c r="CL591" i="1"/>
  <c r="CL593" i="1"/>
  <c r="CL595" i="1"/>
  <c r="CL597" i="1"/>
  <c r="CL599" i="1"/>
  <c r="CL601" i="1"/>
  <c r="CL603" i="1"/>
  <c r="CL605" i="1"/>
  <c r="CL607" i="1"/>
  <c r="CL609" i="1"/>
  <c r="CL611" i="1"/>
  <c r="CL613" i="1"/>
  <c r="CL615" i="1"/>
  <c r="CL617" i="1"/>
  <c r="CL619" i="1"/>
  <c r="CL621" i="1"/>
  <c r="CL623" i="1"/>
  <c r="CL625" i="1"/>
  <c r="CL627" i="1"/>
  <c r="CL629" i="1"/>
  <c r="CL631" i="1"/>
  <c r="CL633" i="1"/>
  <c r="CL635" i="1"/>
  <c r="CL637" i="1"/>
  <c r="CL639" i="1"/>
  <c r="CL641" i="1"/>
  <c r="CL643" i="1"/>
  <c r="CL645" i="1"/>
  <c r="CL647" i="1"/>
  <c r="CL649" i="1"/>
  <c r="CL651" i="1"/>
  <c r="CL653" i="1"/>
  <c r="CL657" i="1"/>
  <c r="CL659" i="1"/>
  <c r="CL661" i="1"/>
  <c r="CL665" i="1"/>
  <c r="CL667" i="1"/>
  <c r="CL669" i="1"/>
  <c r="CL673" i="1"/>
  <c r="CL675" i="1"/>
  <c r="CL677" i="1"/>
  <c r="CL681" i="1"/>
  <c r="CL683" i="1"/>
  <c r="CL685" i="1"/>
  <c r="CL689" i="1"/>
  <c r="CL691" i="1"/>
  <c r="CL693" i="1"/>
  <c r="CL697" i="1"/>
  <c r="CL699" i="1"/>
  <c r="CL701" i="1"/>
  <c r="CL705" i="1"/>
  <c r="CL707" i="1"/>
  <c r="CL709" i="1"/>
  <c r="CL711" i="1"/>
  <c r="CL713" i="1"/>
  <c r="CL715" i="1"/>
  <c r="CL717" i="1"/>
  <c r="CL719" i="1"/>
  <c r="CL721" i="1"/>
  <c r="CL723" i="1"/>
  <c r="CL725" i="1"/>
  <c r="CL727" i="1"/>
  <c r="CL729" i="1"/>
  <c r="CL731" i="1"/>
  <c r="CL733" i="1"/>
  <c r="CL735" i="1"/>
  <c r="CL737" i="1"/>
  <c r="CL739" i="1"/>
  <c r="CL741" i="1"/>
  <c r="CL743" i="1"/>
  <c r="CL745" i="1"/>
  <c r="CL747" i="1"/>
  <c r="CL749" i="1"/>
  <c r="CL751" i="1"/>
  <c r="CL753" i="1"/>
  <c r="CL755" i="1"/>
  <c r="CL757" i="1"/>
  <c r="CL759" i="1"/>
  <c r="CL761" i="1"/>
  <c r="CL763" i="1"/>
  <c r="CL765" i="1"/>
  <c r="CL767" i="1"/>
  <c r="CL769" i="1"/>
  <c r="CL771" i="1"/>
  <c r="CL773" i="1"/>
  <c r="CL774" i="1"/>
  <c r="CL775" i="1"/>
  <c r="CL777" i="1"/>
  <c r="CL781" i="1"/>
  <c r="CL783" i="1"/>
  <c r="CL785" i="1"/>
  <c r="CL789" i="1"/>
  <c r="CL791" i="1"/>
  <c r="CL793" i="1"/>
  <c r="CL797" i="1"/>
  <c r="CL799" i="1"/>
  <c r="CL801" i="1"/>
  <c r="CL805" i="1"/>
  <c r="CL807" i="1"/>
  <c r="CL809" i="1"/>
  <c r="CL813" i="1"/>
  <c r="CL815" i="1"/>
  <c r="CL817" i="1"/>
  <c r="CL821" i="1"/>
  <c r="CL823" i="1"/>
  <c r="CL825" i="1"/>
  <c r="CL829" i="1"/>
  <c r="CL831" i="1"/>
  <c r="CL833" i="1"/>
  <c r="CL837" i="1"/>
  <c r="CL839" i="1"/>
  <c r="CL841" i="1"/>
  <c r="CL843" i="1"/>
  <c r="CL845" i="1"/>
  <c r="CL847" i="1"/>
  <c r="CL849" i="1"/>
  <c r="CL851" i="1"/>
  <c r="CL853" i="1"/>
  <c r="CL855" i="1"/>
  <c r="CL857" i="1"/>
  <c r="CL859" i="1"/>
  <c r="CL861" i="1"/>
  <c r="CL863" i="1"/>
  <c r="CL865" i="1"/>
  <c r="CL867" i="1"/>
  <c r="CL869" i="1"/>
  <c r="CL871" i="1"/>
  <c r="CL873" i="1"/>
  <c r="CL875" i="1"/>
  <c r="CL877" i="1"/>
  <c r="CL879" i="1"/>
  <c r="CL881" i="1"/>
  <c r="CL883" i="1"/>
  <c r="CL885" i="1"/>
  <c r="CL887" i="1"/>
  <c r="CL889" i="1"/>
  <c r="CL891" i="1"/>
  <c r="CL893" i="1"/>
  <c r="CL895" i="1"/>
  <c r="CL897" i="1"/>
  <c r="CL899" i="1"/>
  <c r="CL901" i="1"/>
  <c r="CL903" i="1"/>
  <c r="CL905" i="1"/>
  <c r="CL907" i="1"/>
  <c r="CL909" i="1"/>
  <c r="CL911" i="1"/>
  <c r="CL913" i="1"/>
  <c r="CL915" i="1"/>
  <c r="CL917" i="1"/>
  <c r="CL919" i="1"/>
  <c r="CL921" i="1"/>
  <c r="CL923" i="1"/>
  <c r="CL925" i="1"/>
  <c r="CL927" i="1"/>
  <c r="CL929" i="1"/>
  <c r="CL931" i="1"/>
  <c r="CL933" i="1"/>
  <c r="CL935" i="1"/>
  <c r="CL937" i="1"/>
  <c r="CL939" i="1"/>
  <c r="CL941" i="1"/>
  <c r="CL943" i="1"/>
  <c r="CL945" i="1"/>
  <c r="CL947" i="1"/>
  <c r="CL949" i="1"/>
  <c r="CL951" i="1"/>
  <c r="CL953" i="1"/>
  <c r="CL955" i="1"/>
  <c r="CL957" i="1"/>
  <c r="CL959" i="1"/>
  <c r="CL961" i="1"/>
  <c r="CL963" i="1"/>
  <c r="CL965" i="1"/>
  <c r="CL967" i="1"/>
  <c r="BB14" i="6"/>
  <c r="BA14" i="6"/>
  <c r="BB13" i="6"/>
  <c r="BA13" i="6"/>
  <c r="BB12" i="6"/>
  <c r="BA12" i="6"/>
  <c r="BB11" i="6"/>
  <c r="BA11" i="6"/>
  <c r="BB10" i="6"/>
  <c r="BA10" i="6"/>
  <c r="BB9" i="6"/>
  <c r="BA9" i="6"/>
  <c r="BB8" i="6"/>
  <c r="BA8" i="6"/>
  <c r="BB7" i="6"/>
  <c r="BA7" i="6"/>
  <c r="BB6" i="6"/>
  <c r="BA6" i="6"/>
  <c r="BA5" i="6"/>
  <c r="I968" i="1"/>
  <c r="CK968" i="1"/>
  <c r="CJ968" i="1"/>
  <c r="CB968" i="1"/>
  <c r="CC968" i="1"/>
  <c r="BE968" i="1"/>
  <c r="S968" i="1"/>
  <c r="J968" i="1"/>
  <c r="I967" i="1"/>
  <c r="CK967" i="1"/>
  <c r="CJ967" i="1"/>
  <c r="CB967" i="1"/>
  <c r="CC967" i="1"/>
  <c r="BE967" i="1"/>
  <c r="S967" i="1"/>
  <c r="J967" i="1"/>
  <c r="I966" i="1"/>
  <c r="CK966" i="1"/>
  <c r="CJ966" i="1"/>
  <c r="CB966" i="1"/>
  <c r="CC966" i="1"/>
  <c r="BE966" i="1"/>
  <c r="S966" i="1"/>
  <c r="J966" i="1"/>
  <c r="I965" i="1"/>
  <c r="CK965" i="1"/>
  <c r="CJ965" i="1"/>
  <c r="CB965" i="1"/>
  <c r="CC965" i="1"/>
  <c r="BE965" i="1"/>
  <c r="S965" i="1"/>
  <c r="J965" i="1"/>
  <c r="I964" i="1"/>
  <c r="CK964" i="1"/>
  <c r="CJ964" i="1"/>
  <c r="CB964" i="1"/>
  <c r="CC964" i="1"/>
  <c r="BE964" i="1"/>
  <c r="S964" i="1"/>
  <c r="J964" i="1"/>
  <c r="I963" i="1"/>
  <c r="CK963" i="1"/>
  <c r="CJ963" i="1"/>
  <c r="CB963" i="1"/>
  <c r="CC963" i="1"/>
  <c r="BE963" i="1"/>
  <c r="S963" i="1"/>
  <c r="J963" i="1"/>
  <c r="I962" i="1"/>
  <c r="CK962" i="1"/>
  <c r="CJ962" i="1"/>
  <c r="CB962" i="1"/>
  <c r="CC962" i="1"/>
  <c r="BE962" i="1"/>
  <c r="S962" i="1"/>
  <c r="J962" i="1"/>
  <c r="I961" i="1"/>
  <c r="CK961" i="1"/>
  <c r="CJ961" i="1"/>
  <c r="CB961" i="1"/>
  <c r="CC961" i="1"/>
  <c r="BE961" i="1"/>
  <c r="S961" i="1"/>
  <c r="J961" i="1"/>
  <c r="I960" i="1"/>
  <c r="CK960" i="1"/>
  <c r="CJ960" i="1"/>
  <c r="CB960" i="1"/>
  <c r="CC960" i="1"/>
  <c r="BE960" i="1"/>
  <c r="S960" i="1"/>
  <c r="J960" i="1"/>
  <c r="I959" i="1"/>
  <c r="CK959" i="1"/>
  <c r="CJ959" i="1"/>
  <c r="CB959" i="1"/>
  <c r="CC959" i="1"/>
  <c r="BE959" i="1"/>
  <c r="S959" i="1"/>
  <c r="J959" i="1"/>
  <c r="I958" i="1"/>
  <c r="CK958" i="1"/>
  <c r="CJ958" i="1"/>
  <c r="CB958" i="1"/>
  <c r="CC958" i="1"/>
  <c r="BE958" i="1"/>
  <c r="S958" i="1"/>
  <c r="J958" i="1"/>
  <c r="I957" i="1"/>
  <c r="CK957" i="1"/>
  <c r="CJ957" i="1"/>
  <c r="CB957" i="1"/>
  <c r="CC957" i="1"/>
  <c r="BE957" i="1"/>
  <c r="S957" i="1"/>
  <c r="J957" i="1"/>
  <c r="I956" i="1"/>
  <c r="CK956" i="1"/>
  <c r="CJ956" i="1"/>
  <c r="CB956" i="1"/>
  <c r="CC956" i="1"/>
  <c r="BE956" i="1"/>
  <c r="S956" i="1"/>
  <c r="J956" i="1"/>
  <c r="I955" i="1"/>
  <c r="CK955" i="1"/>
  <c r="CJ955" i="1"/>
  <c r="CB955" i="1"/>
  <c r="CC955" i="1"/>
  <c r="BE955" i="1"/>
  <c r="S955" i="1"/>
  <c r="J955" i="1"/>
  <c r="I954" i="1"/>
  <c r="CK954" i="1"/>
  <c r="CJ954" i="1"/>
  <c r="CB954" i="1"/>
  <c r="CC954" i="1"/>
  <c r="BE954" i="1"/>
  <c r="S954" i="1"/>
  <c r="J954" i="1"/>
  <c r="I953" i="1"/>
  <c r="CK953" i="1"/>
  <c r="CJ953" i="1"/>
  <c r="CB953" i="1"/>
  <c r="CC953" i="1"/>
  <c r="BE953" i="1"/>
  <c r="S953" i="1"/>
  <c r="J953" i="1"/>
  <c r="I952" i="1"/>
  <c r="CK952" i="1"/>
  <c r="CJ952" i="1"/>
  <c r="CB952" i="1"/>
  <c r="CC952" i="1"/>
  <c r="BE952" i="1"/>
  <c r="S952" i="1"/>
  <c r="J952" i="1"/>
  <c r="I951" i="1"/>
  <c r="CK951" i="1"/>
  <c r="CJ951" i="1"/>
  <c r="CB951" i="1"/>
  <c r="CC951" i="1"/>
  <c r="BE951" i="1"/>
  <c r="S951" i="1"/>
  <c r="J951" i="1"/>
  <c r="I950" i="1"/>
  <c r="CK950" i="1"/>
  <c r="CJ950" i="1"/>
  <c r="CB950" i="1"/>
  <c r="CC950" i="1"/>
  <c r="BE950" i="1"/>
  <c r="S950" i="1"/>
  <c r="J950" i="1"/>
  <c r="I949" i="1"/>
  <c r="CK949" i="1"/>
  <c r="CJ949" i="1"/>
  <c r="CB949" i="1"/>
  <c r="CC949" i="1"/>
  <c r="BE949" i="1"/>
  <c r="S949" i="1"/>
  <c r="J949" i="1"/>
  <c r="I948" i="1"/>
  <c r="CK948" i="1"/>
  <c r="CJ948" i="1"/>
  <c r="CB948" i="1"/>
  <c r="CC948" i="1"/>
  <c r="BE948" i="1"/>
  <c r="S948" i="1"/>
  <c r="J948" i="1"/>
  <c r="I947" i="1"/>
  <c r="CK947" i="1"/>
  <c r="CJ947" i="1"/>
  <c r="CB947" i="1"/>
  <c r="CC947" i="1"/>
  <c r="BE947" i="1"/>
  <c r="S947" i="1"/>
  <c r="J947" i="1"/>
  <c r="I946" i="1"/>
  <c r="CK946" i="1"/>
  <c r="CJ946" i="1"/>
  <c r="CB946" i="1"/>
  <c r="CC946" i="1"/>
  <c r="BE946" i="1"/>
  <c r="S946" i="1"/>
  <c r="J946" i="1"/>
  <c r="I945" i="1"/>
  <c r="CK945" i="1"/>
  <c r="CJ945" i="1"/>
  <c r="CB945" i="1"/>
  <c r="CC945" i="1"/>
  <c r="BE945" i="1"/>
  <c r="S945" i="1"/>
  <c r="J945" i="1"/>
  <c r="I944" i="1"/>
  <c r="CK944" i="1"/>
  <c r="CJ944" i="1"/>
  <c r="CB944" i="1"/>
  <c r="CC944" i="1"/>
  <c r="BE944" i="1"/>
  <c r="S944" i="1"/>
  <c r="J944" i="1"/>
  <c r="I943" i="1"/>
  <c r="CK943" i="1"/>
  <c r="CJ943" i="1"/>
  <c r="CB943" i="1"/>
  <c r="CC943" i="1"/>
  <c r="BE943" i="1"/>
  <c r="S943" i="1"/>
  <c r="J943" i="1"/>
  <c r="I942" i="1"/>
  <c r="CK942" i="1"/>
  <c r="CJ942" i="1"/>
  <c r="CB942" i="1"/>
  <c r="CC942" i="1"/>
  <c r="BE942" i="1"/>
  <c r="S942" i="1"/>
  <c r="J942" i="1"/>
  <c r="I941" i="1"/>
  <c r="CK941" i="1"/>
  <c r="CJ941" i="1"/>
  <c r="CB941" i="1"/>
  <c r="CC941" i="1"/>
  <c r="BE941" i="1"/>
  <c r="S941" i="1"/>
  <c r="J941" i="1"/>
  <c r="I940" i="1"/>
  <c r="CK940" i="1"/>
  <c r="CJ940" i="1"/>
  <c r="CB940" i="1"/>
  <c r="CC940" i="1"/>
  <c r="BE940" i="1"/>
  <c r="S940" i="1"/>
  <c r="J940" i="1"/>
  <c r="I939" i="1"/>
  <c r="CK939" i="1"/>
  <c r="CJ939" i="1"/>
  <c r="CB939" i="1"/>
  <c r="CC939" i="1"/>
  <c r="BE939" i="1"/>
  <c r="S939" i="1"/>
  <c r="J939" i="1"/>
  <c r="I938" i="1"/>
  <c r="CK938" i="1"/>
  <c r="CJ938" i="1"/>
  <c r="CB938" i="1"/>
  <c r="CC938" i="1"/>
  <c r="BE938" i="1"/>
  <c r="S938" i="1"/>
  <c r="J938" i="1"/>
  <c r="I937" i="1"/>
  <c r="CK937" i="1"/>
  <c r="CJ937" i="1"/>
  <c r="CB937" i="1"/>
  <c r="CC937" i="1"/>
  <c r="BE937" i="1"/>
  <c r="S937" i="1"/>
  <c r="J937" i="1"/>
  <c r="I936" i="1"/>
  <c r="CK936" i="1"/>
  <c r="CJ936" i="1"/>
  <c r="CB936" i="1"/>
  <c r="CC936" i="1"/>
  <c r="BE936" i="1"/>
  <c r="S936" i="1"/>
  <c r="J936" i="1"/>
  <c r="I935" i="1"/>
  <c r="CK935" i="1"/>
  <c r="CJ935" i="1"/>
  <c r="CB935" i="1"/>
  <c r="CC935" i="1"/>
  <c r="BE935" i="1"/>
  <c r="S935" i="1"/>
  <c r="J935" i="1"/>
  <c r="I934" i="1"/>
  <c r="CK934" i="1"/>
  <c r="CJ934" i="1"/>
  <c r="CB934" i="1"/>
  <c r="CC934" i="1"/>
  <c r="BE934" i="1"/>
  <c r="S934" i="1"/>
  <c r="J934" i="1"/>
  <c r="I933" i="1"/>
  <c r="CK933" i="1"/>
  <c r="CJ933" i="1"/>
  <c r="CB933" i="1"/>
  <c r="CC933" i="1"/>
  <c r="BE933" i="1"/>
  <c r="S933" i="1"/>
  <c r="J933" i="1"/>
  <c r="I932" i="1"/>
  <c r="CK932" i="1"/>
  <c r="CJ932" i="1"/>
  <c r="CB932" i="1"/>
  <c r="CC932" i="1"/>
  <c r="BE932" i="1"/>
  <c r="S932" i="1"/>
  <c r="J932" i="1"/>
  <c r="I931" i="1"/>
  <c r="CK931" i="1"/>
  <c r="CJ931" i="1"/>
  <c r="CB931" i="1"/>
  <c r="CC931" i="1"/>
  <c r="BE931" i="1"/>
  <c r="S931" i="1"/>
  <c r="J931" i="1"/>
  <c r="I930" i="1"/>
  <c r="CK930" i="1"/>
  <c r="CJ930" i="1"/>
  <c r="CB930" i="1"/>
  <c r="CC930" i="1"/>
  <c r="BE930" i="1"/>
  <c r="S930" i="1"/>
  <c r="J930" i="1"/>
  <c r="I929" i="1"/>
  <c r="CK929" i="1"/>
  <c r="CJ929" i="1"/>
  <c r="CB929" i="1"/>
  <c r="CC929" i="1"/>
  <c r="BE929" i="1"/>
  <c r="S929" i="1"/>
  <c r="J929" i="1"/>
  <c r="I928" i="1"/>
  <c r="CK928" i="1"/>
  <c r="CJ928" i="1"/>
  <c r="CB928" i="1"/>
  <c r="CC928" i="1"/>
  <c r="BE928" i="1"/>
  <c r="S928" i="1"/>
  <c r="J928" i="1"/>
  <c r="I927" i="1"/>
  <c r="CK927" i="1"/>
  <c r="CJ927" i="1"/>
  <c r="CB927" i="1"/>
  <c r="CC927" i="1"/>
  <c r="BE927" i="1"/>
  <c r="S927" i="1"/>
  <c r="J927" i="1"/>
  <c r="I926" i="1"/>
  <c r="CK926" i="1"/>
  <c r="CJ926" i="1"/>
  <c r="CB926" i="1"/>
  <c r="CC926" i="1"/>
  <c r="BE926" i="1"/>
  <c r="S926" i="1"/>
  <c r="J926" i="1"/>
  <c r="I925" i="1"/>
  <c r="CK925" i="1"/>
  <c r="CJ925" i="1"/>
  <c r="CB925" i="1"/>
  <c r="CC925" i="1"/>
  <c r="BE925" i="1"/>
  <c r="S925" i="1"/>
  <c r="J925" i="1"/>
  <c r="I924" i="1"/>
  <c r="CK924" i="1"/>
  <c r="CJ924" i="1"/>
  <c r="CB924" i="1"/>
  <c r="CC924" i="1"/>
  <c r="BE924" i="1"/>
  <c r="S924" i="1"/>
  <c r="J924" i="1"/>
  <c r="I923" i="1"/>
  <c r="CK923" i="1"/>
  <c r="CJ923" i="1"/>
  <c r="CB923" i="1"/>
  <c r="CC923" i="1"/>
  <c r="BE923" i="1"/>
  <c r="S923" i="1"/>
  <c r="J923" i="1"/>
  <c r="I922" i="1"/>
  <c r="CK922" i="1"/>
  <c r="CJ922" i="1"/>
  <c r="CB922" i="1"/>
  <c r="CC922" i="1"/>
  <c r="BE922" i="1"/>
  <c r="S922" i="1"/>
  <c r="J922" i="1"/>
  <c r="I921" i="1"/>
  <c r="CK921" i="1"/>
  <c r="CJ921" i="1"/>
  <c r="CB921" i="1"/>
  <c r="CC921" i="1"/>
  <c r="BE921" i="1"/>
  <c r="S921" i="1"/>
  <c r="J921" i="1"/>
  <c r="I920" i="1"/>
  <c r="CK920" i="1"/>
  <c r="CJ920" i="1"/>
  <c r="CB920" i="1"/>
  <c r="CC920" i="1"/>
  <c r="BE920" i="1"/>
  <c r="S920" i="1"/>
  <c r="J920" i="1"/>
  <c r="I919" i="1"/>
  <c r="CK919" i="1"/>
  <c r="CJ919" i="1"/>
  <c r="CB919" i="1"/>
  <c r="CC919" i="1"/>
  <c r="BE919" i="1"/>
  <c r="S919" i="1"/>
  <c r="J919" i="1"/>
  <c r="I918" i="1"/>
  <c r="CK918" i="1"/>
  <c r="CJ918" i="1"/>
  <c r="CB918" i="1"/>
  <c r="CC918" i="1"/>
  <c r="BE918" i="1"/>
  <c r="S918" i="1"/>
  <c r="J918" i="1"/>
  <c r="I917" i="1"/>
  <c r="CK917" i="1"/>
  <c r="CJ917" i="1"/>
  <c r="CB917" i="1"/>
  <c r="CC917" i="1"/>
  <c r="BE917" i="1"/>
  <c r="S917" i="1"/>
  <c r="J917" i="1"/>
  <c r="I916" i="1"/>
  <c r="CK916" i="1"/>
  <c r="CJ916" i="1"/>
  <c r="CB916" i="1"/>
  <c r="CC916" i="1"/>
  <c r="BE916" i="1"/>
  <c r="S916" i="1"/>
  <c r="J916" i="1"/>
  <c r="I915" i="1"/>
  <c r="CK915" i="1"/>
  <c r="CJ915" i="1"/>
  <c r="CB915" i="1"/>
  <c r="CC915" i="1"/>
  <c r="BE915" i="1"/>
  <c r="S915" i="1"/>
  <c r="J915" i="1"/>
  <c r="I914" i="1"/>
  <c r="CK914" i="1"/>
  <c r="CJ914" i="1"/>
  <c r="CB914" i="1"/>
  <c r="CC914" i="1"/>
  <c r="BE914" i="1"/>
  <c r="S914" i="1"/>
  <c r="J914" i="1"/>
  <c r="I913" i="1"/>
  <c r="CK913" i="1"/>
  <c r="CJ913" i="1"/>
  <c r="CB913" i="1"/>
  <c r="CC913" i="1"/>
  <c r="BE913" i="1"/>
  <c r="S913" i="1"/>
  <c r="J913" i="1"/>
  <c r="I912" i="1"/>
  <c r="CK912" i="1"/>
  <c r="CJ912" i="1"/>
  <c r="CB912" i="1"/>
  <c r="CC912" i="1"/>
  <c r="BE912" i="1"/>
  <c r="S912" i="1"/>
  <c r="J912" i="1"/>
  <c r="I911" i="1"/>
  <c r="CK911" i="1"/>
  <c r="CJ911" i="1"/>
  <c r="CB911" i="1"/>
  <c r="CC911" i="1"/>
  <c r="BE911" i="1"/>
  <c r="S911" i="1"/>
  <c r="J911" i="1"/>
  <c r="I910" i="1"/>
  <c r="CK910" i="1"/>
  <c r="CJ910" i="1"/>
  <c r="CB910" i="1"/>
  <c r="CC910" i="1"/>
  <c r="BE910" i="1"/>
  <c r="S910" i="1"/>
  <c r="J910" i="1"/>
  <c r="I909" i="1"/>
  <c r="CK909" i="1"/>
  <c r="CJ909" i="1"/>
  <c r="CB909" i="1"/>
  <c r="CC909" i="1"/>
  <c r="BE909" i="1"/>
  <c r="S909" i="1"/>
  <c r="J909" i="1"/>
  <c r="I908" i="1"/>
  <c r="CK908" i="1"/>
  <c r="CJ908" i="1"/>
  <c r="CB908" i="1"/>
  <c r="CC908" i="1"/>
  <c r="BE908" i="1"/>
  <c r="S908" i="1"/>
  <c r="J908" i="1"/>
  <c r="I907" i="1"/>
  <c r="CK907" i="1"/>
  <c r="CJ907" i="1"/>
  <c r="CB907" i="1"/>
  <c r="CC907" i="1"/>
  <c r="BE907" i="1"/>
  <c r="S907" i="1"/>
  <c r="J907" i="1"/>
  <c r="I906" i="1"/>
  <c r="CK906" i="1"/>
  <c r="CJ906" i="1"/>
  <c r="CB906" i="1"/>
  <c r="CC906" i="1"/>
  <c r="BE906" i="1"/>
  <c r="S906" i="1"/>
  <c r="J906" i="1"/>
  <c r="I905" i="1"/>
  <c r="CK905" i="1"/>
  <c r="CJ905" i="1"/>
  <c r="CB905" i="1"/>
  <c r="CC905" i="1"/>
  <c r="BE905" i="1"/>
  <c r="S905" i="1"/>
  <c r="J905" i="1"/>
  <c r="I904" i="1"/>
  <c r="CK904" i="1"/>
  <c r="CJ904" i="1"/>
  <c r="CB904" i="1"/>
  <c r="CC904" i="1"/>
  <c r="BE904" i="1"/>
  <c r="S904" i="1"/>
  <c r="J904" i="1"/>
  <c r="I903" i="1"/>
  <c r="CK903" i="1"/>
  <c r="CJ903" i="1"/>
  <c r="CB903" i="1"/>
  <c r="CC903" i="1"/>
  <c r="BE903" i="1"/>
  <c r="S903" i="1"/>
  <c r="J903" i="1"/>
  <c r="I902" i="1"/>
  <c r="CK902" i="1"/>
  <c r="CJ902" i="1"/>
  <c r="CB902" i="1"/>
  <c r="CC902" i="1"/>
  <c r="BE902" i="1"/>
  <c r="S902" i="1"/>
  <c r="J902" i="1"/>
  <c r="I901" i="1"/>
  <c r="CK901" i="1"/>
  <c r="CJ901" i="1"/>
  <c r="CB901" i="1"/>
  <c r="CC901" i="1"/>
  <c r="BE901" i="1"/>
  <c r="S901" i="1"/>
  <c r="J901" i="1"/>
  <c r="I900" i="1"/>
  <c r="CK900" i="1"/>
  <c r="CJ900" i="1"/>
  <c r="CB900" i="1"/>
  <c r="CC900" i="1"/>
  <c r="BE900" i="1"/>
  <c r="S900" i="1"/>
  <c r="J900" i="1"/>
  <c r="I899" i="1"/>
  <c r="CK899" i="1"/>
  <c r="CJ899" i="1"/>
  <c r="CB899" i="1"/>
  <c r="CC899" i="1"/>
  <c r="BE899" i="1"/>
  <c r="S899" i="1"/>
  <c r="J899" i="1"/>
  <c r="I898" i="1"/>
  <c r="CK898" i="1"/>
  <c r="CJ898" i="1"/>
  <c r="CB898" i="1"/>
  <c r="CC898" i="1"/>
  <c r="BE898" i="1"/>
  <c r="S898" i="1"/>
  <c r="J898" i="1"/>
  <c r="I897" i="1"/>
  <c r="CK897" i="1"/>
  <c r="CJ897" i="1"/>
  <c r="CB897" i="1"/>
  <c r="CC897" i="1"/>
  <c r="BE897" i="1"/>
  <c r="S897" i="1"/>
  <c r="J897" i="1"/>
  <c r="I896" i="1"/>
  <c r="CK896" i="1"/>
  <c r="CJ896" i="1"/>
  <c r="CB896" i="1"/>
  <c r="CC896" i="1"/>
  <c r="BE896" i="1"/>
  <c r="S896" i="1"/>
  <c r="J896" i="1"/>
  <c r="I895" i="1"/>
  <c r="CK895" i="1"/>
  <c r="CJ895" i="1"/>
  <c r="CB895" i="1"/>
  <c r="CC895" i="1"/>
  <c r="BE895" i="1"/>
  <c r="S895" i="1"/>
  <c r="J895" i="1"/>
  <c r="I894" i="1"/>
  <c r="CK894" i="1"/>
  <c r="CJ894" i="1"/>
  <c r="CB894" i="1"/>
  <c r="CC894" i="1"/>
  <c r="BE894" i="1"/>
  <c r="S894" i="1"/>
  <c r="J894" i="1"/>
  <c r="I893" i="1"/>
  <c r="CK893" i="1"/>
  <c r="CJ893" i="1"/>
  <c r="CB893" i="1"/>
  <c r="CC893" i="1"/>
  <c r="BE893" i="1"/>
  <c r="S893" i="1"/>
  <c r="J893" i="1"/>
  <c r="I892" i="1"/>
  <c r="CK892" i="1"/>
  <c r="CJ892" i="1"/>
  <c r="CB892" i="1"/>
  <c r="CC892" i="1"/>
  <c r="BE892" i="1"/>
  <c r="S892" i="1"/>
  <c r="J892" i="1"/>
  <c r="I891" i="1"/>
  <c r="CK891" i="1"/>
  <c r="CJ891" i="1"/>
  <c r="CB891" i="1"/>
  <c r="CC891" i="1"/>
  <c r="BE891" i="1"/>
  <c r="S891" i="1"/>
  <c r="J891" i="1"/>
  <c r="I890" i="1"/>
  <c r="CK890" i="1"/>
  <c r="CJ890" i="1"/>
  <c r="CB890" i="1"/>
  <c r="CC890" i="1"/>
  <c r="BE890" i="1"/>
  <c r="S890" i="1"/>
  <c r="J890" i="1"/>
  <c r="I889" i="1"/>
  <c r="CK889" i="1"/>
  <c r="CJ889" i="1"/>
  <c r="CB889" i="1"/>
  <c r="CC889" i="1"/>
  <c r="BE889" i="1"/>
  <c r="S889" i="1"/>
  <c r="J889" i="1"/>
  <c r="I888" i="1"/>
  <c r="CK888" i="1"/>
  <c r="CJ888" i="1"/>
  <c r="CB888" i="1"/>
  <c r="CC888" i="1"/>
  <c r="BE888" i="1"/>
  <c r="S888" i="1"/>
  <c r="J888" i="1"/>
  <c r="I887" i="1"/>
  <c r="CK887" i="1"/>
  <c r="CJ887" i="1"/>
  <c r="CB887" i="1"/>
  <c r="CC887" i="1"/>
  <c r="BE887" i="1"/>
  <c r="S887" i="1"/>
  <c r="J887" i="1"/>
  <c r="I886" i="1"/>
  <c r="CK886" i="1"/>
  <c r="CJ886" i="1"/>
  <c r="CB886" i="1"/>
  <c r="CC886" i="1"/>
  <c r="BE886" i="1"/>
  <c r="S886" i="1"/>
  <c r="J886" i="1"/>
  <c r="I885" i="1"/>
  <c r="CK885" i="1"/>
  <c r="CJ885" i="1"/>
  <c r="CB885" i="1"/>
  <c r="CC885" i="1"/>
  <c r="BE885" i="1"/>
  <c r="S885" i="1"/>
  <c r="J885" i="1"/>
  <c r="I884" i="1"/>
  <c r="CK884" i="1"/>
  <c r="CJ884" i="1"/>
  <c r="CB884" i="1"/>
  <c r="CC884" i="1"/>
  <c r="BE884" i="1"/>
  <c r="S884" i="1"/>
  <c r="J884" i="1"/>
  <c r="I883" i="1"/>
  <c r="CK883" i="1"/>
  <c r="CJ883" i="1"/>
  <c r="CB883" i="1"/>
  <c r="CC883" i="1"/>
  <c r="BE883" i="1"/>
  <c r="S883" i="1"/>
  <c r="J883" i="1"/>
  <c r="I882" i="1"/>
  <c r="CK882" i="1"/>
  <c r="CJ882" i="1"/>
  <c r="CB882" i="1"/>
  <c r="CC882" i="1"/>
  <c r="BE882" i="1"/>
  <c r="S882" i="1"/>
  <c r="J882" i="1"/>
  <c r="I881" i="1"/>
  <c r="CK881" i="1"/>
  <c r="CJ881" i="1"/>
  <c r="CB881" i="1"/>
  <c r="CC881" i="1"/>
  <c r="BE881" i="1"/>
  <c r="S881" i="1"/>
  <c r="J881" i="1"/>
  <c r="I880" i="1"/>
  <c r="CK880" i="1"/>
  <c r="CJ880" i="1"/>
  <c r="CB880" i="1"/>
  <c r="CC880" i="1"/>
  <c r="BE880" i="1"/>
  <c r="S880" i="1"/>
  <c r="J880" i="1"/>
  <c r="I879" i="1"/>
  <c r="CK879" i="1"/>
  <c r="CJ879" i="1"/>
  <c r="CB879" i="1"/>
  <c r="CC879" i="1"/>
  <c r="BE879" i="1"/>
  <c r="S879" i="1"/>
  <c r="J879" i="1"/>
  <c r="I878" i="1"/>
  <c r="CK878" i="1"/>
  <c r="CJ878" i="1"/>
  <c r="CB878" i="1"/>
  <c r="CC878" i="1"/>
  <c r="BE878" i="1"/>
  <c r="S878" i="1"/>
  <c r="J878" i="1"/>
  <c r="I877" i="1"/>
  <c r="CK877" i="1"/>
  <c r="CJ877" i="1"/>
  <c r="CB877" i="1"/>
  <c r="CC877" i="1"/>
  <c r="BE877" i="1"/>
  <c r="S877" i="1"/>
  <c r="J877" i="1"/>
  <c r="I876" i="1"/>
  <c r="CK876" i="1"/>
  <c r="CJ876" i="1"/>
  <c r="CB876" i="1"/>
  <c r="CC876" i="1"/>
  <c r="BE876" i="1"/>
  <c r="S876" i="1"/>
  <c r="J876" i="1"/>
  <c r="I875" i="1"/>
  <c r="CK875" i="1"/>
  <c r="CJ875" i="1"/>
  <c r="CB875" i="1"/>
  <c r="CC875" i="1"/>
  <c r="BE875" i="1"/>
  <c r="S875" i="1"/>
  <c r="J875" i="1"/>
  <c r="I874" i="1"/>
  <c r="CK874" i="1"/>
  <c r="CJ874" i="1"/>
  <c r="CB874" i="1"/>
  <c r="CC874" i="1"/>
  <c r="BE874" i="1"/>
  <c r="S874" i="1"/>
  <c r="J874" i="1"/>
  <c r="I873" i="1"/>
  <c r="CK873" i="1"/>
  <c r="CJ873" i="1"/>
  <c r="CB873" i="1"/>
  <c r="CC873" i="1"/>
  <c r="BE873" i="1"/>
  <c r="S873" i="1"/>
  <c r="J873" i="1"/>
  <c r="I872" i="1"/>
  <c r="CK872" i="1"/>
  <c r="CJ872" i="1"/>
  <c r="CB872" i="1"/>
  <c r="CC872" i="1"/>
  <c r="BE872" i="1"/>
  <c r="S872" i="1"/>
  <c r="J872" i="1"/>
  <c r="I871" i="1"/>
  <c r="CK871" i="1"/>
  <c r="CJ871" i="1"/>
  <c r="CB871" i="1"/>
  <c r="CC871" i="1"/>
  <c r="BE871" i="1"/>
  <c r="S871" i="1"/>
  <c r="J871" i="1"/>
  <c r="I870" i="1"/>
  <c r="CK870" i="1"/>
  <c r="CJ870" i="1"/>
  <c r="CB870" i="1"/>
  <c r="CC870" i="1"/>
  <c r="BE870" i="1"/>
  <c r="S870" i="1"/>
  <c r="J870" i="1"/>
  <c r="I869" i="1"/>
  <c r="CK869" i="1"/>
  <c r="CJ869" i="1"/>
  <c r="CB869" i="1"/>
  <c r="CC869" i="1"/>
  <c r="BE869" i="1"/>
  <c r="S869" i="1"/>
  <c r="J869" i="1"/>
  <c r="I868" i="1"/>
  <c r="CK868" i="1"/>
  <c r="CJ868" i="1"/>
  <c r="CB868" i="1"/>
  <c r="CC868" i="1"/>
  <c r="BE868" i="1"/>
  <c r="S868" i="1"/>
  <c r="J868" i="1"/>
  <c r="I867" i="1"/>
  <c r="CK867" i="1"/>
  <c r="CJ867" i="1"/>
  <c r="CB867" i="1"/>
  <c r="CC867" i="1"/>
  <c r="BE867" i="1"/>
  <c r="S867" i="1"/>
  <c r="J867" i="1"/>
  <c r="I866" i="1"/>
  <c r="CK866" i="1"/>
  <c r="CJ866" i="1"/>
  <c r="CB866" i="1"/>
  <c r="CC866" i="1"/>
  <c r="BE866" i="1"/>
  <c r="S866" i="1"/>
  <c r="J866" i="1"/>
  <c r="I865" i="1"/>
  <c r="CK865" i="1"/>
  <c r="CJ865" i="1"/>
  <c r="CB865" i="1"/>
  <c r="CC865" i="1"/>
  <c r="BE865" i="1"/>
  <c r="S865" i="1"/>
  <c r="J865" i="1"/>
  <c r="I864" i="1"/>
  <c r="CK864" i="1"/>
  <c r="CJ864" i="1"/>
  <c r="CB864" i="1"/>
  <c r="CC864" i="1"/>
  <c r="BE864" i="1"/>
  <c r="S864" i="1"/>
  <c r="J864" i="1"/>
  <c r="I863" i="1"/>
  <c r="CK863" i="1"/>
  <c r="CJ863" i="1"/>
  <c r="CB863" i="1"/>
  <c r="CC863" i="1"/>
  <c r="BE863" i="1"/>
  <c r="S863" i="1"/>
  <c r="J863" i="1"/>
  <c r="I862" i="1"/>
  <c r="CK862" i="1"/>
  <c r="CJ862" i="1"/>
  <c r="CB862" i="1"/>
  <c r="CC862" i="1"/>
  <c r="BE862" i="1"/>
  <c r="S862" i="1"/>
  <c r="J862" i="1"/>
  <c r="I861" i="1"/>
  <c r="CK861" i="1"/>
  <c r="CJ861" i="1"/>
  <c r="CB861" i="1"/>
  <c r="CC861" i="1"/>
  <c r="BE861" i="1"/>
  <c r="S861" i="1"/>
  <c r="J861" i="1"/>
  <c r="I860" i="1"/>
  <c r="CK860" i="1"/>
  <c r="CJ860" i="1"/>
  <c r="CB860" i="1"/>
  <c r="CC860" i="1"/>
  <c r="BE860" i="1"/>
  <c r="S860" i="1"/>
  <c r="J860" i="1"/>
  <c r="I859" i="1"/>
  <c r="CK859" i="1"/>
  <c r="CJ859" i="1"/>
  <c r="CB859" i="1"/>
  <c r="CC859" i="1"/>
  <c r="BE859" i="1"/>
  <c r="S859" i="1"/>
  <c r="J859" i="1"/>
  <c r="I858" i="1"/>
  <c r="CK858" i="1"/>
  <c r="CJ858" i="1"/>
  <c r="CB858" i="1"/>
  <c r="CC858" i="1"/>
  <c r="BE858" i="1"/>
  <c r="S858" i="1"/>
  <c r="J858" i="1"/>
  <c r="I857" i="1"/>
  <c r="CK857" i="1"/>
  <c r="CJ857" i="1"/>
  <c r="CB857" i="1"/>
  <c r="CC857" i="1"/>
  <c r="BE857" i="1"/>
  <c r="S857" i="1"/>
  <c r="J857" i="1"/>
  <c r="I856" i="1"/>
  <c r="CK856" i="1"/>
  <c r="CJ856" i="1"/>
  <c r="CB856" i="1"/>
  <c r="CC856" i="1"/>
  <c r="BE856" i="1"/>
  <c r="S856" i="1"/>
  <c r="J856" i="1"/>
  <c r="I855" i="1"/>
  <c r="CK855" i="1"/>
  <c r="CJ855" i="1"/>
  <c r="CB855" i="1"/>
  <c r="CC855" i="1"/>
  <c r="BE855" i="1"/>
  <c r="S855" i="1"/>
  <c r="J855" i="1"/>
  <c r="I854" i="1"/>
  <c r="CK854" i="1"/>
  <c r="CJ854" i="1"/>
  <c r="CB854" i="1"/>
  <c r="CC854" i="1"/>
  <c r="BE854" i="1"/>
  <c r="S854" i="1"/>
  <c r="J854" i="1"/>
  <c r="I853" i="1"/>
  <c r="CK853" i="1"/>
  <c r="CJ853" i="1"/>
  <c r="CB853" i="1"/>
  <c r="CC853" i="1"/>
  <c r="BE853" i="1"/>
  <c r="S853" i="1"/>
  <c r="J853" i="1"/>
  <c r="I852" i="1"/>
  <c r="CK852" i="1"/>
  <c r="CJ852" i="1"/>
  <c r="CB852" i="1"/>
  <c r="CC852" i="1"/>
  <c r="BE852" i="1"/>
  <c r="S852" i="1"/>
  <c r="J852" i="1"/>
  <c r="I851" i="1"/>
  <c r="CK851" i="1"/>
  <c r="CJ851" i="1"/>
  <c r="CB851" i="1"/>
  <c r="CC851" i="1"/>
  <c r="BE851" i="1"/>
  <c r="S851" i="1"/>
  <c r="J851" i="1"/>
  <c r="I850" i="1"/>
  <c r="CK850" i="1"/>
  <c r="CJ850" i="1"/>
  <c r="CB850" i="1"/>
  <c r="CC850" i="1"/>
  <c r="BE850" i="1"/>
  <c r="S850" i="1"/>
  <c r="J850" i="1"/>
  <c r="I849" i="1"/>
  <c r="CK849" i="1"/>
  <c r="CJ849" i="1"/>
  <c r="CB849" i="1"/>
  <c r="CC849" i="1"/>
  <c r="BE849" i="1"/>
  <c r="S849" i="1"/>
  <c r="J849" i="1"/>
  <c r="I848" i="1"/>
  <c r="CK848" i="1"/>
  <c r="CJ848" i="1"/>
  <c r="CB848" i="1"/>
  <c r="CC848" i="1"/>
  <c r="BE848" i="1"/>
  <c r="S848" i="1"/>
  <c r="J848" i="1"/>
  <c r="I847" i="1"/>
  <c r="CK847" i="1"/>
  <c r="CJ847" i="1"/>
  <c r="CB847" i="1"/>
  <c r="CC847" i="1"/>
  <c r="BE847" i="1"/>
  <c r="S847" i="1"/>
  <c r="J847" i="1"/>
  <c r="I846" i="1"/>
  <c r="CK846" i="1"/>
  <c r="CJ846" i="1"/>
  <c r="CB846" i="1"/>
  <c r="CC846" i="1"/>
  <c r="BE846" i="1"/>
  <c r="S846" i="1"/>
  <c r="J846" i="1"/>
  <c r="I845" i="1"/>
  <c r="CK845" i="1"/>
  <c r="CJ845" i="1"/>
  <c r="CB845" i="1"/>
  <c r="CC845" i="1"/>
  <c r="BE845" i="1"/>
  <c r="S845" i="1"/>
  <c r="J845" i="1"/>
  <c r="I844" i="1"/>
  <c r="CK844" i="1"/>
  <c r="CJ844" i="1"/>
  <c r="CB844" i="1"/>
  <c r="CC844" i="1"/>
  <c r="BE844" i="1"/>
  <c r="S844" i="1"/>
  <c r="J844" i="1"/>
  <c r="I843" i="1"/>
  <c r="CK843" i="1"/>
  <c r="CJ843" i="1"/>
  <c r="CB843" i="1"/>
  <c r="CC843" i="1"/>
  <c r="BE843" i="1"/>
  <c r="S843" i="1"/>
  <c r="J843" i="1"/>
  <c r="I842" i="1"/>
  <c r="CK842" i="1"/>
  <c r="CJ842" i="1"/>
  <c r="CB842" i="1"/>
  <c r="CC842" i="1"/>
  <c r="BE842" i="1"/>
  <c r="S842" i="1"/>
  <c r="J842" i="1"/>
  <c r="I841" i="1"/>
  <c r="CK841" i="1"/>
  <c r="CJ841" i="1"/>
  <c r="CB841" i="1"/>
  <c r="CC841" i="1"/>
  <c r="BE841" i="1"/>
  <c r="S841" i="1"/>
  <c r="J841" i="1"/>
  <c r="I840" i="1"/>
  <c r="CK840" i="1"/>
  <c r="CJ840" i="1"/>
  <c r="CB840" i="1"/>
  <c r="CC840" i="1"/>
  <c r="BE840" i="1"/>
  <c r="S840" i="1"/>
  <c r="J840" i="1"/>
  <c r="I839" i="1"/>
  <c r="CK839" i="1"/>
  <c r="CJ839" i="1"/>
  <c r="CB839" i="1"/>
  <c r="CC839" i="1"/>
  <c r="BE839" i="1"/>
  <c r="S839" i="1"/>
  <c r="J839" i="1"/>
  <c r="I838" i="1"/>
  <c r="CK838" i="1"/>
  <c r="CJ838" i="1"/>
  <c r="CB838" i="1"/>
  <c r="CC838" i="1"/>
  <c r="BE838" i="1"/>
  <c r="S838" i="1"/>
  <c r="J838" i="1"/>
  <c r="I837" i="1"/>
  <c r="CK837" i="1"/>
  <c r="CJ837" i="1"/>
  <c r="CB837" i="1"/>
  <c r="CC837" i="1"/>
  <c r="BE837" i="1"/>
  <c r="S837" i="1"/>
  <c r="J837" i="1"/>
  <c r="I836" i="1"/>
  <c r="CK836" i="1"/>
  <c r="CJ836" i="1"/>
  <c r="CB836" i="1"/>
  <c r="CC836" i="1"/>
  <c r="BE836" i="1"/>
  <c r="S836" i="1"/>
  <c r="J836" i="1"/>
  <c r="I835" i="1"/>
  <c r="CK835" i="1"/>
  <c r="CJ835" i="1"/>
  <c r="CB835" i="1"/>
  <c r="CC835" i="1"/>
  <c r="BE835" i="1"/>
  <c r="S835" i="1"/>
  <c r="J835" i="1"/>
  <c r="I834" i="1"/>
  <c r="CK834" i="1"/>
  <c r="CJ834" i="1"/>
  <c r="CB834" i="1"/>
  <c r="CC834" i="1"/>
  <c r="BE834" i="1"/>
  <c r="S834" i="1"/>
  <c r="J834" i="1"/>
  <c r="I833" i="1"/>
  <c r="CK833" i="1"/>
  <c r="CJ833" i="1"/>
  <c r="CB833" i="1"/>
  <c r="CC833" i="1"/>
  <c r="BE833" i="1"/>
  <c r="S833" i="1"/>
  <c r="J833" i="1"/>
  <c r="I832" i="1"/>
  <c r="CK832" i="1"/>
  <c r="CJ832" i="1"/>
  <c r="CB832" i="1"/>
  <c r="CC832" i="1"/>
  <c r="BE832" i="1"/>
  <c r="S832" i="1"/>
  <c r="J832" i="1"/>
  <c r="I831" i="1"/>
  <c r="CK831" i="1"/>
  <c r="CJ831" i="1"/>
  <c r="CB831" i="1"/>
  <c r="CC831" i="1"/>
  <c r="BE831" i="1"/>
  <c r="S831" i="1"/>
  <c r="J831" i="1"/>
  <c r="I830" i="1"/>
  <c r="CK830" i="1"/>
  <c r="CJ830" i="1"/>
  <c r="CB830" i="1"/>
  <c r="CC830" i="1"/>
  <c r="BE830" i="1"/>
  <c r="S830" i="1"/>
  <c r="J830" i="1"/>
  <c r="I829" i="1"/>
  <c r="CK829" i="1"/>
  <c r="CJ829" i="1"/>
  <c r="CB829" i="1"/>
  <c r="CC829" i="1"/>
  <c r="BE829" i="1"/>
  <c r="S829" i="1"/>
  <c r="J829" i="1"/>
  <c r="I828" i="1"/>
  <c r="CK828" i="1"/>
  <c r="CJ828" i="1"/>
  <c r="CB828" i="1"/>
  <c r="CC828" i="1"/>
  <c r="BE828" i="1"/>
  <c r="S828" i="1"/>
  <c r="J828" i="1"/>
  <c r="I827" i="1"/>
  <c r="CK827" i="1"/>
  <c r="CJ827" i="1"/>
  <c r="CB827" i="1"/>
  <c r="CC827" i="1"/>
  <c r="BE827" i="1"/>
  <c r="S827" i="1"/>
  <c r="J827" i="1"/>
  <c r="I826" i="1"/>
  <c r="CK826" i="1"/>
  <c r="CJ826" i="1"/>
  <c r="CB826" i="1"/>
  <c r="CC826" i="1"/>
  <c r="BE826" i="1"/>
  <c r="S826" i="1"/>
  <c r="J826" i="1"/>
  <c r="I825" i="1"/>
  <c r="CK825" i="1"/>
  <c r="CJ825" i="1"/>
  <c r="CB825" i="1"/>
  <c r="CC825" i="1"/>
  <c r="BE825" i="1"/>
  <c r="S825" i="1"/>
  <c r="J825" i="1"/>
  <c r="I824" i="1"/>
  <c r="CK824" i="1"/>
  <c r="CJ824" i="1"/>
  <c r="CB824" i="1"/>
  <c r="CC824" i="1"/>
  <c r="BE824" i="1"/>
  <c r="S824" i="1"/>
  <c r="J824" i="1"/>
  <c r="I823" i="1"/>
  <c r="CK823" i="1"/>
  <c r="CJ823" i="1"/>
  <c r="CB823" i="1"/>
  <c r="CC823" i="1"/>
  <c r="BE823" i="1"/>
  <c r="S823" i="1"/>
  <c r="J823" i="1"/>
  <c r="I822" i="1"/>
  <c r="CK822" i="1"/>
  <c r="CJ822" i="1"/>
  <c r="CB822" i="1"/>
  <c r="CC822" i="1"/>
  <c r="BE822" i="1"/>
  <c r="S822" i="1"/>
  <c r="J822" i="1"/>
  <c r="I821" i="1"/>
  <c r="CK821" i="1"/>
  <c r="CJ821" i="1"/>
  <c r="CB821" i="1"/>
  <c r="CC821" i="1"/>
  <c r="BE821" i="1"/>
  <c r="S821" i="1"/>
  <c r="J821" i="1"/>
  <c r="I820" i="1"/>
  <c r="CK820" i="1"/>
  <c r="CJ820" i="1"/>
  <c r="CB820" i="1"/>
  <c r="CC820" i="1"/>
  <c r="BE820" i="1"/>
  <c r="S820" i="1"/>
  <c r="J820" i="1"/>
  <c r="I819" i="1"/>
  <c r="CK819" i="1"/>
  <c r="CJ819" i="1"/>
  <c r="CB819" i="1"/>
  <c r="CC819" i="1"/>
  <c r="BE819" i="1"/>
  <c r="S819" i="1"/>
  <c r="J819" i="1"/>
  <c r="I818" i="1"/>
  <c r="CK818" i="1"/>
  <c r="CJ818" i="1"/>
  <c r="CB818" i="1"/>
  <c r="CC818" i="1"/>
  <c r="BE818" i="1"/>
  <c r="S818" i="1"/>
  <c r="J818" i="1"/>
  <c r="I817" i="1"/>
  <c r="CK817" i="1"/>
  <c r="CJ817" i="1"/>
  <c r="CB817" i="1"/>
  <c r="CC817" i="1"/>
  <c r="BE817" i="1"/>
  <c r="S817" i="1"/>
  <c r="J817" i="1"/>
  <c r="I816" i="1"/>
  <c r="CK816" i="1"/>
  <c r="CJ816" i="1"/>
  <c r="CB816" i="1"/>
  <c r="CC816" i="1"/>
  <c r="BE816" i="1"/>
  <c r="S816" i="1"/>
  <c r="J816" i="1"/>
  <c r="I815" i="1"/>
  <c r="CK815" i="1"/>
  <c r="CJ815" i="1"/>
  <c r="CB815" i="1"/>
  <c r="CC815" i="1"/>
  <c r="BE815" i="1"/>
  <c r="S815" i="1"/>
  <c r="J815" i="1"/>
  <c r="I814" i="1"/>
  <c r="CK814" i="1"/>
  <c r="CJ814" i="1"/>
  <c r="CB814" i="1"/>
  <c r="CC814" i="1"/>
  <c r="BE814" i="1"/>
  <c r="S814" i="1"/>
  <c r="J814" i="1"/>
  <c r="I813" i="1"/>
  <c r="CK813" i="1"/>
  <c r="CJ813" i="1"/>
  <c r="CB813" i="1"/>
  <c r="CC813" i="1"/>
  <c r="BE813" i="1"/>
  <c r="S813" i="1"/>
  <c r="J813" i="1"/>
  <c r="I812" i="1"/>
  <c r="CK812" i="1"/>
  <c r="CJ812" i="1"/>
  <c r="CB812" i="1"/>
  <c r="CC812" i="1"/>
  <c r="BE812" i="1"/>
  <c r="S812" i="1"/>
  <c r="J812" i="1"/>
  <c r="I811" i="1"/>
  <c r="CK811" i="1"/>
  <c r="CJ811" i="1"/>
  <c r="CB811" i="1"/>
  <c r="CC811" i="1"/>
  <c r="BE811" i="1"/>
  <c r="S811" i="1"/>
  <c r="J811" i="1"/>
  <c r="I810" i="1"/>
  <c r="CK810" i="1"/>
  <c r="CJ810" i="1"/>
  <c r="CB810" i="1"/>
  <c r="CC810" i="1"/>
  <c r="BE810" i="1"/>
  <c r="S810" i="1"/>
  <c r="J810" i="1"/>
  <c r="I809" i="1"/>
  <c r="CK809" i="1"/>
  <c r="CJ809" i="1"/>
  <c r="CB809" i="1"/>
  <c r="CC809" i="1"/>
  <c r="BE809" i="1"/>
  <c r="S809" i="1"/>
  <c r="J809" i="1"/>
  <c r="I808" i="1"/>
  <c r="CK808" i="1"/>
  <c r="CJ808" i="1"/>
  <c r="CB808" i="1"/>
  <c r="CC808" i="1"/>
  <c r="BE808" i="1"/>
  <c r="S808" i="1"/>
  <c r="J808" i="1"/>
  <c r="I807" i="1"/>
  <c r="CK807" i="1"/>
  <c r="CJ807" i="1"/>
  <c r="CB807" i="1"/>
  <c r="CC807" i="1"/>
  <c r="BE807" i="1"/>
  <c r="S807" i="1"/>
  <c r="J807" i="1"/>
  <c r="I806" i="1"/>
  <c r="CK806" i="1"/>
  <c r="CJ806" i="1"/>
  <c r="CB806" i="1"/>
  <c r="CC806" i="1"/>
  <c r="BE806" i="1"/>
  <c r="S806" i="1"/>
  <c r="J806" i="1"/>
  <c r="I805" i="1"/>
  <c r="CK805" i="1"/>
  <c r="CJ805" i="1"/>
  <c r="CB805" i="1"/>
  <c r="CC805" i="1"/>
  <c r="BE805" i="1"/>
  <c r="S805" i="1"/>
  <c r="J805" i="1"/>
  <c r="I804" i="1"/>
  <c r="CK804" i="1"/>
  <c r="CJ804" i="1"/>
  <c r="CB804" i="1"/>
  <c r="CC804" i="1"/>
  <c r="BE804" i="1"/>
  <c r="S804" i="1"/>
  <c r="J804" i="1"/>
  <c r="I803" i="1"/>
  <c r="CK803" i="1"/>
  <c r="CJ803" i="1"/>
  <c r="CB803" i="1"/>
  <c r="CC803" i="1"/>
  <c r="BE803" i="1"/>
  <c r="S803" i="1"/>
  <c r="J803" i="1"/>
  <c r="I802" i="1"/>
  <c r="CK802" i="1"/>
  <c r="CJ802" i="1"/>
  <c r="CB802" i="1"/>
  <c r="CC802" i="1"/>
  <c r="BE802" i="1"/>
  <c r="S802" i="1"/>
  <c r="J802" i="1"/>
  <c r="I801" i="1"/>
  <c r="CK801" i="1"/>
  <c r="CJ801" i="1"/>
  <c r="CB801" i="1"/>
  <c r="CC801" i="1"/>
  <c r="BE801" i="1"/>
  <c r="S801" i="1"/>
  <c r="J801" i="1"/>
  <c r="I800" i="1"/>
  <c r="CK800" i="1"/>
  <c r="CJ800" i="1"/>
  <c r="CB800" i="1"/>
  <c r="CC800" i="1"/>
  <c r="BE800" i="1"/>
  <c r="S800" i="1"/>
  <c r="J800" i="1"/>
  <c r="I799" i="1"/>
  <c r="CK799" i="1"/>
  <c r="CJ799" i="1"/>
  <c r="CB799" i="1"/>
  <c r="CC799" i="1"/>
  <c r="BE799" i="1"/>
  <c r="S799" i="1"/>
  <c r="J799" i="1"/>
  <c r="I798" i="1"/>
  <c r="CK798" i="1"/>
  <c r="CJ798" i="1"/>
  <c r="CB798" i="1"/>
  <c r="CC798" i="1"/>
  <c r="BE798" i="1"/>
  <c r="S798" i="1"/>
  <c r="J798" i="1"/>
  <c r="I797" i="1"/>
  <c r="CK797" i="1"/>
  <c r="CJ797" i="1"/>
  <c r="CB797" i="1"/>
  <c r="CC797" i="1"/>
  <c r="BE797" i="1"/>
  <c r="S797" i="1"/>
  <c r="J797" i="1"/>
  <c r="I796" i="1"/>
  <c r="CK796" i="1"/>
  <c r="CJ796" i="1"/>
  <c r="CB796" i="1"/>
  <c r="CC796" i="1"/>
  <c r="BE796" i="1"/>
  <c r="S796" i="1"/>
  <c r="J796" i="1"/>
  <c r="I795" i="1"/>
  <c r="CK795" i="1"/>
  <c r="CJ795" i="1"/>
  <c r="CB795" i="1"/>
  <c r="CC795" i="1"/>
  <c r="BE795" i="1"/>
  <c r="S795" i="1"/>
  <c r="J795" i="1"/>
  <c r="I794" i="1"/>
  <c r="CK794" i="1"/>
  <c r="CJ794" i="1"/>
  <c r="CB794" i="1"/>
  <c r="CC794" i="1"/>
  <c r="BE794" i="1"/>
  <c r="S794" i="1"/>
  <c r="J794" i="1"/>
  <c r="I793" i="1"/>
  <c r="CK793" i="1"/>
  <c r="CJ793" i="1"/>
  <c r="CB793" i="1"/>
  <c r="CC793" i="1"/>
  <c r="BE793" i="1"/>
  <c r="S793" i="1"/>
  <c r="J793" i="1"/>
  <c r="I792" i="1"/>
  <c r="CK792" i="1"/>
  <c r="CJ792" i="1"/>
  <c r="CB792" i="1"/>
  <c r="CC792" i="1"/>
  <c r="BE792" i="1"/>
  <c r="S792" i="1"/>
  <c r="J792" i="1"/>
  <c r="I791" i="1"/>
  <c r="CK791" i="1"/>
  <c r="CJ791" i="1"/>
  <c r="CB791" i="1"/>
  <c r="CC791" i="1"/>
  <c r="BE791" i="1"/>
  <c r="S791" i="1"/>
  <c r="J791" i="1"/>
  <c r="I790" i="1"/>
  <c r="CK790" i="1"/>
  <c r="CJ790" i="1"/>
  <c r="CB790" i="1"/>
  <c r="CC790" i="1"/>
  <c r="BE790" i="1"/>
  <c r="S790" i="1"/>
  <c r="J790" i="1"/>
  <c r="I789" i="1"/>
  <c r="CK789" i="1"/>
  <c r="CJ789" i="1"/>
  <c r="CB789" i="1"/>
  <c r="CC789" i="1"/>
  <c r="BE789" i="1"/>
  <c r="S789" i="1"/>
  <c r="J789" i="1"/>
  <c r="I788" i="1"/>
  <c r="CK788" i="1"/>
  <c r="CJ788" i="1"/>
  <c r="CB788" i="1"/>
  <c r="CC788" i="1"/>
  <c r="BE788" i="1"/>
  <c r="S788" i="1"/>
  <c r="J788" i="1"/>
  <c r="I787" i="1"/>
  <c r="CK787" i="1"/>
  <c r="CJ787" i="1"/>
  <c r="CB787" i="1"/>
  <c r="CC787" i="1"/>
  <c r="BE787" i="1"/>
  <c r="S787" i="1"/>
  <c r="J787" i="1"/>
  <c r="I786" i="1"/>
  <c r="CK786" i="1"/>
  <c r="CJ786" i="1"/>
  <c r="CB786" i="1"/>
  <c r="CC786" i="1"/>
  <c r="BE786" i="1"/>
  <c r="S786" i="1"/>
  <c r="J786" i="1"/>
  <c r="I785" i="1"/>
  <c r="CK785" i="1"/>
  <c r="CJ785" i="1"/>
  <c r="CB785" i="1"/>
  <c r="CC785" i="1"/>
  <c r="BE785" i="1"/>
  <c r="S785" i="1"/>
  <c r="J785" i="1"/>
  <c r="I784" i="1"/>
  <c r="CK784" i="1"/>
  <c r="CJ784" i="1"/>
  <c r="CB784" i="1"/>
  <c r="CC784" i="1"/>
  <c r="BE784" i="1"/>
  <c r="S784" i="1"/>
  <c r="J784" i="1"/>
  <c r="I783" i="1"/>
  <c r="CK783" i="1"/>
  <c r="CJ783" i="1"/>
  <c r="CB783" i="1"/>
  <c r="CC783" i="1"/>
  <c r="BE783" i="1"/>
  <c r="S783" i="1"/>
  <c r="J783" i="1"/>
  <c r="I782" i="1"/>
  <c r="CK782" i="1"/>
  <c r="CJ782" i="1"/>
  <c r="CB782" i="1"/>
  <c r="CC782" i="1"/>
  <c r="BE782" i="1"/>
  <c r="S782" i="1"/>
  <c r="J782" i="1"/>
  <c r="I781" i="1"/>
  <c r="CK781" i="1"/>
  <c r="CJ781" i="1"/>
  <c r="CB781" i="1"/>
  <c r="CC781" i="1"/>
  <c r="BE781" i="1"/>
  <c r="S781" i="1"/>
  <c r="J781" i="1"/>
  <c r="I780" i="1"/>
  <c r="CK780" i="1"/>
  <c r="CJ780" i="1"/>
  <c r="CB780" i="1"/>
  <c r="CC780" i="1"/>
  <c r="BE780" i="1"/>
  <c r="S780" i="1"/>
  <c r="J780" i="1"/>
  <c r="I779" i="1"/>
  <c r="CK779" i="1"/>
  <c r="CJ779" i="1"/>
  <c r="CB779" i="1"/>
  <c r="CC779" i="1"/>
  <c r="BE779" i="1"/>
  <c r="S779" i="1"/>
  <c r="J779" i="1"/>
  <c r="I778" i="1"/>
  <c r="CK778" i="1"/>
  <c r="CJ778" i="1"/>
  <c r="CB778" i="1"/>
  <c r="CC778" i="1"/>
  <c r="BE778" i="1"/>
  <c r="S778" i="1"/>
  <c r="J778" i="1"/>
  <c r="I777" i="1"/>
  <c r="CK777" i="1"/>
  <c r="CJ777" i="1"/>
  <c r="CB777" i="1"/>
  <c r="CC777" i="1"/>
  <c r="BE777" i="1"/>
  <c r="S777" i="1"/>
  <c r="J777" i="1"/>
  <c r="I776" i="1"/>
  <c r="CK776" i="1"/>
  <c r="CJ776" i="1"/>
  <c r="CB776" i="1"/>
  <c r="CC776" i="1"/>
  <c r="BE776" i="1"/>
  <c r="S776" i="1"/>
  <c r="J776" i="1"/>
  <c r="I775" i="1"/>
  <c r="CK775" i="1"/>
  <c r="CJ775" i="1"/>
  <c r="CB775" i="1"/>
  <c r="CC775" i="1"/>
  <c r="BE775" i="1"/>
  <c r="S775" i="1"/>
  <c r="J775" i="1"/>
  <c r="I774" i="1"/>
  <c r="CK774" i="1"/>
  <c r="CJ774" i="1"/>
  <c r="CB774" i="1"/>
  <c r="CC774" i="1"/>
  <c r="BE774" i="1"/>
  <c r="S774" i="1"/>
  <c r="J774" i="1"/>
  <c r="I773" i="1"/>
  <c r="CK773" i="1"/>
  <c r="CJ773" i="1"/>
  <c r="CB773" i="1"/>
  <c r="CC773" i="1"/>
  <c r="BE773" i="1"/>
  <c r="S773" i="1"/>
  <c r="J773" i="1"/>
  <c r="I772" i="1"/>
  <c r="CK772" i="1"/>
  <c r="CJ772" i="1"/>
  <c r="CB772" i="1"/>
  <c r="CC772" i="1"/>
  <c r="BE772" i="1"/>
  <c r="S772" i="1"/>
  <c r="J772" i="1"/>
  <c r="I771" i="1"/>
  <c r="CK771" i="1"/>
  <c r="CJ771" i="1"/>
  <c r="CB771" i="1"/>
  <c r="CC771" i="1"/>
  <c r="BE771" i="1"/>
  <c r="S771" i="1"/>
  <c r="J771" i="1"/>
  <c r="I770" i="1"/>
  <c r="CK770" i="1"/>
  <c r="CJ770" i="1"/>
  <c r="CB770" i="1"/>
  <c r="CC770" i="1"/>
  <c r="BE770" i="1"/>
  <c r="S770" i="1"/>
  <c r="J770" i="1"/>
  <c r="I769" i="1"/>
  <c r="CK769" i="1"/>
  <c r="CJ769" i="1"/>
  <c r="CF769" i="1"/>
  <c r="CB769" i="1"/>
  <c r="CC769" i="1"/>
  <c r="BE769" i="1"/>
  <c r="S769" i="1"/>
  <c r="J769" i="1"/>
  <c r="I768" i="1"/>
  <c r="CK768" i="1"/>
  <c r="CJ768" i="1"/>
  <c r="CB768" i="1"/>
  <c r="CC768" i="1"/>
  <c r="BE768" i="1"/>
  <c r="S768" i="1"/>
  <c r="J768" i="1"/>
  <c r="I767" i="1"/>
  <c r="CK767" i="1"/>
  <c r="CJ767" i="1"/>
  <c r="CB767" i="1"/>
  <c r="CC767" i="1"/>
  <c r="BE767" i="1"/>
  <c r="S767" i="1"/>
  <c r="J767" i="1"/>
  <c r="I766" i="1"/>
  <c r="CK766" i="1"/>
  <c r="CJ766" i="1"/>
  <c r="CB766" i="1"/>
  <c r="CC766" i="1"/>
  <c r="BE766" i="1"/>
  <c r="S766" i="1"/>
  <c r="J766" i="1"/>
  <c r="I765" i="1"/>
  <c r="CK765" i="1"/>
  <c r="CJ765" i="1"/>
  <c r="CB765" i="1"/>
  <c r="CC765" i="1"/>
  <c r="BE765" i="1"/>
  <c r="S765" i="1"/>
  <c r="J765" i="1"/>
  <c r="I764" i="1"/>
  <c r="CK764" i="1"/>
  <c r="CJ764" i="1"/>
  <c r="CB764" i="1"/>
  <c r="CC764" i="1"/>
  <c r="BE764" i="1"/>
  <c r="S764" i="1"/>
  <c r="J764" i="1"/>
  <c r="I763" i="1"/>
  <c r="CK763" i="1"/>
  <c r="CJ763" i="1"/>
  <c r="CB763" i="1"/>
  <c r="CC763" i="1"/>
  <c r="BE763" i="1"/>
  <c r="S763" i="1"/>
  <c r="J763" i="1"/>
  <c r="I762" i="1"/>
  <c r="CK762" i="1"/>
  <c r="CJ762" i="1"/>
  <c r="CB762" i="1"/>
  <c r="CC762" i="1"/>
  <c r="BE762" i="1"/>
  <c r="S762" i="1"/>
  <c r="J762" i="1"/>
  <c r="I761" i="1"/>
  <c r="CK761" i="1"/>
  <c r="CJ761" i="1"/>
  <c r="CB761" i="1"/>
  <c r="CC761" i="1"/>
  <c r="BE761" i="1"/>
  <c r="S761" i="1"/>
  <c r="J761" i="1"/>
  <c r="I760" i="1"/>
  <c r="CK760" i="1"/>
  <c r="CJ760" i="1"/>
  <c r="CB760" i="1"/>
  <c r="CC760" i="1"/>
  <c r="BE760" i="1"/>
  <c r="S760" i="1"/>
  <c r="J760" i="1"/>
  <c r="I759" i="1"/>
  <c r="CK759" i="1"/>
  <c r="CJ759" i="1"/>
  <c r="CB759" i="1"/>
  <c r="CC759" i="1"/>
  <c r="BE759" i="1"/>
  <c r="S759" i="1"/>
  <c r="J759" i="1"/>
  <c r="I758" i="1"/>
  <c r="CK758" i="1"/>
  <c r="CJ758" i="1"/>
  <c r="CB758" i="1"/>
  <c r="CC758" i="1"/>
  <c r="BE758" i="1"/>
  <c r="S758" i="1"/>
  <c r="J758" i="1"/>
  <c r="I757" i="1"/>
  <c r="CK757" i="1"/>
  <c r="CJ757" i="1"/>
  <c r="CB757" i="1"/>
  <c r="CC757" i="1"/>
  <c r="BE757" i="1"/>
  <c r="S757" i="1"/>
  <c r="J757" i="1"/>
  <c r="I756" i="1"/>
  <c r="CK756" i="1"/>
  <c r="CJ756" i="1"/>
  <c r="CB756" i="1"/>
  <c r="CC756" i="1"/>
  <c r="BE756" i="1"/>
  <c r="S756" i="1"/>
  <c r="J756" i="1"/>
  <c r="I755" i="1"/>
  <c r="CK755" i="1"/>
  <c r="CJ755" i="1"/>
  <c r="CB755" i="1"/>
  <c r="CC755" i="1"/>
  <c r="BE755" i="1"/>
  <c r="S755" i="1"/>
  <c r="J755" i="1"/>
  <c r="I754" i="1"/>
  <c r="CK754" i="1"/>
  <c r="CJ754" i="1"/>
  <c r="CB754" i="1"/>
  <c r="CC754" i="1"/>
  <c r="BE754" i="1"/>
  <c r="S754" i="1"/>
  <c r="J754" i="1"/>
  <c r="I753" i="1"/>
  <c r="CK753" i="1"/>
  <c r="CJ753" i="1"/>
  <c r="CB753" i="1"/>
  <c r="CC753" i="1"/>
  <c r="BE753" i="1"/>
  <c r="S753" i="1"/>
  <c r="J753" i="1"/>
  <c r="I752" i="1"/>
  <c r="CK752" i="1"/>
  <c r="CJ752" i="1"/>
  <c r="CB752" i="1"/>
  <c r="CC752" i="1"/>
  <c r="BE752" i="1"/>
  <c r="S752" i="1"/>
  <c r="J752" i="1"/>
  <c r="I751" i="1"/>
  <c r="CK751" i="1"/>
  <c r="CJ751" i="1"/>
  <c r="CB751" i="1"/>
  <c r="CC751" i="1"/>
  <c r="BE751" i="1"/>
  <c r="S751" i="1"/>
  <c r="J751" i="1"/>
  <c r="I750" i="1"/>
  <c r="CK750" i="1"/>
  <c r="CJ750" i="1"/>
  <c r="CB750" i="1"/>
  <c r="CC750" i="1"/>
  <c r="BE750" i="1"/>
  <c r="S750" i="1"/>
  <c r="J750" i="1"/>
  <c r="I749" i="1"/>
  <c r="CK749" i="1"/>
  <c r="CJ749" i="1"/>
  <c r="CB749" i="1"/>
  <c r="CC749" i="1"/>
  <c r="BE749" i="1"/>
  <c r="S749" i="1"/>
  <c r="J749" i="1"/>
  <c r="I748" i="1"/>
  <c r="CK748" i="1"/>
  <c r="CJ748" i="1"/>
  <c r="CB748" i="1"/>
  <c r="CC748" i="1"/>
  <c r="BE748" i="1"/>
  <c r="S748" i="1"/>
  <c r="J748" i="1"/>
  <c r="I747" i="1"/>
  <c r="CK747" i="1"/>
  <c r="CJ747" i="1"/>
  <c r="CB747" i="1"/>
  <c r="CC747" i="1"/>
  <c r="BE747" i="1"/>
  <c r="S747" i="1"/>
  <c r="J747" i="1"/>
  <c r="I746" i="1"/>
  <c r="CK746" i="1"/>
  <c r="CJ746" i="1"/>
  <c r="CB746" i="1"/>
  <c r="CC746" i="1"/>
  <c r="BE746" i="1"/>
  <c r="S746" i="1"/>
  <c r="J746" i="1"/>
  <c r="I745" i="1"/>
  <c r="CK745" i="1"/>
  <c r="CJ745" i="1"/>
  <c r="CB745" i="1"/>
  <c r="CC745" i="1"/>
  <c r="BE745" i="1"/>
  <c r="S745" i="1"/>
  <c r="J745" i="1"/>
  <c r="I744" i="1"/>
  <c r="CK744" i="1"/>
  <c r="CJ744" i="1"/>
  <c r="CB744" i="1"/>
  <c r="CC744" i="1"/>
  <c r="BE744" i="1"/>
  <c r="S744" i="1"/>
  <c r="J744" i="1"/>
  <c r="I743" i="1"/>
  <c r="CK743" i="1"/>
  <c r="CJ743" i="1"/>
  <c r="CB743" i="1"/>
  <c r="CC743" i="1"/>
  <c r="BE743" i="1"/>
  <c r="S743" i="1"/>
  <c r="J743" i="1"/>
  <c r="I742" i="1"/>
  <c r="CK742" i="1"/>
  <c r="CJ742" i="1"/>
  <c r="CB742" i="1"/>
  <c r="CC742" i="1"/>
  <c r="BE742" i="1"/>
  <c r="S742" i="1"/>
  <c r="J742" i="1"/>
  <c r="I741" i="1"/>
  <c r="CK741" i="1"/>
  <c r="CJ741" i="1"/>
  <c r="CB741" i="1"/>
  <c r="CC741" i="1"/>
  <c r="BE741" i="1"/>
  <c r="S741" i="1"/>
  <c r="J741" i="1"/>
  <c r="I740" i="1"/>
  <c r="CK740" i="1"/>
  <c r="CJ740" i="1"/>
  <c r="CB740" i="1"/>
  <c r="CC740" i="1"/>
  <c r="BE740" i="1"/>
  <c r="S740" i="1"/>
  <c r="J740" i="1"/>
  <c r="I739" i="1"/>
  <c r="CK739" i="1"/>
  <c r="CJ739" i="1"/>
  <c r="CB739" i="1"/>
  <c r="CC739" i="1"/>
  <c r="BE739" i="1"/>
  <c r="S739" i="1"/>
  <c r="J739" i="1"/>
  <c r="I738" i="1"/>
  <c r="CK738" i="1"/>
  <c r="CJ738" i="1"/>
  <c r="CB738" i="1"/>
  <c r="CC738" i="1"/>
  <c r="BE738" i="1"/>
  <c r="S738" i="1"/>
  <c r="J738" i="1"/>
  <c r="I737" i="1"/>
  <c r="CK737" i="1"/>
  <c r="CJ737" i="1"/>
  <c r="CB737" i="1"/>
  <c r="CC737" i="1"/>
  <c r="BE737" i="1"/>
  <c r="S737" i="1"/>
  <c r="J737" i="1"/>
  <c r="I736" i="1"/>
  <c r="CK736" i="1"/>
  <c r="CJ736" i="1"/>
  <c r="CB736" i="1"/>
  <c r="CC736" i="1"/>
  <c r="BE736" i="1"/>
  <c r="S736" i="1"/>
  <c r="J736" i="1"/>
  <c r="I735" i="1"/>
  <c r="CK735" i="1"/>
  <c r="CJ735" i="1"/>
  <c r="CB735" i="1"/>
  <c r="CC735" i="1"/>
  <c r="BE735" i="1"/>
  <c r="S735" i="1"/>
  <c r="J735" i="1"/>
  <c r="I734" i="1"/>
  <c r="CK734" i="1"/>
  <c r="CJ734" i="1"/>
  <c r="CB734" i="1"/>
  <c r="CC734" i="1"/>
  <c r="BE734" i="1"/>
  <c r="S734" i="1"/>
  <c r="J734" i="1"/>
  <c r="I733" i="1"/>
  <c r="CK733" i="1"/>
  <c r="CJ733" i="1"/>
  <c r="CB733" i="1"/>
  <c r="CC733" i="1"/>
  <c r="BE733" i="1"/>
  <c r="S733" i="1"/>
  <c r="J733" i="1"/>
  <c r="I732" i="1"/>
  <c r="CK732" i="1"/>
  <c r="CJ732" i="1"/>
  <c r="CB732" i="1"/>
  <c r="CC732" i="1"/>
  <c r="BE732" i="1"/>
  <c r="S732" i="1"/>
  <c r="J732" i="1"/>
  <c r="I731" i="1"/>
  <c r="CK731" i="1"/>
  <c r="CJ731" i="1"/>
  <c r="CB731" i="1"/>
  <c r="CC731" i="1"/>
  <c r="BE731" i="1"/>
  <c r="S731" i="1"/>
  <c r="J731" i="1"/>
  <c r="I730" i="1"/>
  <c r="CK730" i="1"/>
  <c r="CJ730" i="1"/>
  <c r="CB730" i="1"/>
  <c r="CC730" i="1"/>
  <c r="BE730" i="1"/>
  <c r="S730" i="1"/>
  <c r="J730" i="1"/>
  <c r="I729" i="1"/>
  <c r="CK729" i="1"/>
  <c r="CJ729" i="1"/>
  <c r="CB729" i="1"/>
  <c r="CC729" i="1"/>
  <c r="BE729" i="1"/>
  <c r="S729" i="1"/>
  <c r="J729" i="1"/>
  <c r="I728" i="1"/>
  <c r="CK728" i="1"/>
  <c r="CJ728" i="1"/>
  <c r="CB728" i="1"/>
  <c r="CC728" i="1"/>
  <c r="BE728" i="1"/>
  <c r="S728" i="1"/>
  <c r="J728" i="1"/>
  <c r="I727" i="1"/>
  <c r="CK727" i="1"/>
  <c r="CJ727" i="1"/>
  <c r="CB727" i="1"/>
  <c r="CC727" i="1"/>
  <c r="BE727" i="1"/>
  <c r="S727" i="1"/>
  <c r="J727" i="1"/>
  <c r="I726" i="1"/>
  <c r="CK726" i="1"/>
  <c r="CJ726" i="1"/>
  <c r="CB726" i="1"/>
  <c r="CC726" i="1"/>
  <c r="BE726" i="1"/>
  <c r="S726" i="1"/>
  <c r="J726" i="1"/>
  <c r="I725" i="1"/>
  <c r="CK725" i="1"/>
  <c r="CJ725" i="1"/>
  <c r="CB725" i="1"/>
  <c r="CC725" i="1"/>
  <c r="BE725" i="1"/>
  <c r="S725" i="1"/>
  <c r="J725" i="1"/>
  <c r="I724" i="1"/>
  <c r="CK724" i="1"/>
  <c r="CJ724" i="1"/>
  <c r="CB724" i="1"/>
  <c r="CC724" i="1"/>
  <c r="BE724" i="1"/>
  <c r="S724" i="1"/>
  <c r="J724" i="1"/>
  <c r="I723" i="1"/>
  <c r="CK723" i="1"/>
  <c r="CJ723" i="1"/>
  <c r="CB723" i="1"/>
  <c r="CC723" i="1"/>
  <c r="BE723" i="1"/>
  <c r="S723" i="1"/>
  <c r="J723" i="1"/>
  <c r="I722" i="1"/>
  <c r="CK722" i="1"/>
  <c r="CJ722" i="1"/>
  <c r="CB722" i="1"/>
  <c r="CC722" i="1"/>
  <c r="BE722" i="1"/>
  <c r="S722" i="1"/>
  <c r="J722" i="1"/>
  <c r="I721" i="1"/>
  <c r="CK721" i="1"/>
  <c r="CJ721" i="1"/>
  <c r="CB721" i="1"/>
  <c r="CC721" i="1"/>
  <c r="BE721" i="1"/>
  <c r="S721" i="1"/>
  <c r="J721" i="1"/>
  <c r="I720" i="1"/>
  <c r="CK720" i="1"/>
  <c r="CJ720" i="1"/>
  <c r="CB720" i="1"/>
  <c r="CC720" i="1"/>
  <c r="BE720" i="1"/>
  <c r="S720" i="1"/>
  <c r="J720" i="1"/>
  <c r="I719" i="1"/>
  <c r="CK719" i="1"/>
  <c r="CJ719" i="1"/>
  <c r="CB719" i="1"/>
  <c r="CC719" i="1"/>
  <c r="BE719" i="1"/>
  <c r="S719" i="1"/>
  <c r="J719" i="1"/>
  <c r="I718" i="1"/>
  <c r="CK718" i="1"/>
  <c r="CJ718" i="1"/>
  <c r="CB718" i="1"/>
  <c r="CC718" i="1"/>
  <c r="BE718" i="1"/>
  <c r="S718" i="1"/>
  <c r="J718" i="1"/>
  <c r="I717" i="1"/>
  <c r="CK717" i="1"/>
  <c r="CJ717" i="1"/>
  <c r="CB717" i="1"/>
  <c r="CC717" i="1"/>
  <c r="BE717" i="1"/>
  <c r="S717" i="1"/>
  <c r="J717" i="1"/>
  <c r="I716" i="1"/>
  <c r="CK716" i="1"/>
  <c r="CJ716" i="1"/>
  <c r="CB716" i="1"/>
  <c r="CC716" i="1"/>
  <c r="BE716" i="1"/>
  <c r="S716" i="1"/>
  <c r="J716" i="1"/>
  <c r="I715" i="1"/>
  <c r="CK715" i="1"/>
  <c r="CJ715" i="1"/>
  <c r="CB715" i="1"/>
  <c r="CC715" i="1"/>
  <c r="BE715" i="1"/>
  <c r="S715" i="1"/>
  <c r="J715" i="1"/>
  <c r="I714" i="1"/>
  <c r="CK714" i="1"/>
  <c r="CJ714" i="1"/>
  <c r="CB714" i="1"/>
  <c r="CC714" i="1"/>
  <c r="BE714" i="1"/>
  <c r="S714" i="1"/>
  <c r="J714" i="1"/>
  <c r="I713" i="1"/>
  <c r="CK713" i="1"/>
  <c r="CJ713" i="1"/>
  <c r="CB713" i="1"/>
  <c r="CC713" i="1"/>
  <c r="BE713" i="1"/>
  <c r="S713" i="1"/>
  <c r="J713" i="1"/>
  <c r="I712" i="1"/>
  <c r="CK712" i="1"/>
  <c r="CJ712" i="1"/>
  <c r="CB712" i="1"/>
  <c r="CC712" i="1"/>
  <c r="BE712" i="1"/>
  <c r="S712" i="1"/>
  <c r="J712" i="1"/>
  <c r="I711" i="1"/>
  <c r="CK711" i="1"/>
  <c r="CJ711" i="1"/>
  <c r="CB711" i="1"/>
  <c r="CC711" i="1"/>
  <c r="BE711" i="1"/>
  <c r="S711" i="1"/>
  <c r="J711" i="1"/>
  <c r="I710" i="1"/>
  <c r="CK710" i="1"/>
  <c r="CJ710" i="1"/>
  <c r="CB710" i="1"/>
  <c r="CC710" i="1"/>
  <c r="BE710" i="1"/>
  <c r="S710" i="1"/>
  <c r="J710" i="1"/>
  <c r="I709" i="1"/>
  <c r="CK709" i="1"/>
  <c r="CJ709" i="1"/>
  <c r="CB709" i="1"/>
  <c r="CC709" i="1"/>
  <c r="BE709" i="1"/>
  <c r="S709" i="1"/>
  <c r="J709" i="1"/>
  <c r="I708" i="1"/>
  <c r="CK708" i="1"/>
  <c r="CJ708" i="1"/>
  <c r="CB708" i="1"/>
  <c r="CC708" i="1"/>
  <c r="BE708" i="1"/>
  <c r="S708" i="1"/>
  <c r="J708" i="1"/>
  <c r="I707" i="1"/>
  <c r="CK707" i="1"/>
  <c r="CJ707" i="1"/>
  <c r="CB707" i="1"/>
  <c r="CC707" i="1"/>
  <c r="BE707" i="1"/>
  <c r="S707" i="1"/>
  <c r="J707" i="1"/>
  <c r="I706" i="1"/>
  <c r="CK706" i="1"/>
  <c r="CJ706" i="1"/>
  <c r="CB706" i="1"/>
  <c r="CC706" i="1"/>
  <c r="BE706" i="1"/>
  <c r="S706" i="1"/>
  <c r="J706" i="1"/>
  <c r="I705" i="1"/>
  <c r="CK705" i="1"/>
  <c r="CJ705" i="1"/>
  <c r="CB705" i="1"/>
  <c r="CC705" i="1"/>
  <c r="BE705" i="1"/>
  <c r="S705" i="1"/>
  <c r="J705" i="1"/>
  <c r="I704" i="1"/>
  <c r="CK704" i="1"/>
  <c r="CJ704" i="1"/>
  <c r="CB704" i="1"/>
  <c r="CC704" i="1"/>
  <c r="BE704" i="1"/>
  <c r="S704" i="1"/>
  <c r="J704" i="1"/>
  <c r="I703" i="1"/>
  <c r="CK703" i="1"/>
  <c r="CJ703" i="1"/>
  <c r="CB703" i="1"/>
  <c r="CC703" i="1"/>
  <c r="BE703" i="1"/>
  <c r="S703" i="1"/>
  <c r="J703" i="1"/>
  <c r="I702" i="1"/>
  <c r="CK702" i="1"/>
  <c r="CJ702" i="1"/>
  <c r="CB702" i="1"/>
  <c r="CC702" i="1"/>
  <c r="BE702" i="1"/>
  <c r="S702" i="1"/>
  <c r="J702" i="1"/>
  <c r="I701" i="1"/>
  <c r="CK701" i="1"/>
  <c r="CJ701" i="1"/>
  <c r="CF701" i="1"/>
  <c r="CB701" i="1"/>
  <c r="CC701" i="1"/>
  <c r="BE701" i="1"/>
  <c r="S701" i="1"/>
  <c r="J701" i="1"/>
  <c r="I700" i="1"/>
  <c r="CK700" i="1"/>
  <c r="CJ700" i="1"/>
  <c r="CB700" i="1"/>
  <c r="CC700" i="1"/>
  <c r="BE700" i="1"/>
  <c r="S700" i="1"/>
  <c r="J700" i="1"/>
  <c r="I699" i="1"/>
  <c r="CK699" i="1"/>
  <c r="CJ699" i="1"/>
  <c r="CB699" i="1"/>
  <c r="CC699" i="1"/>
  <c r="BE699" i="1"/>
  <c r="S699" i="1"/>
  <c r="J699" i="1"/>
  <c r="I698" i="1"/>
  <c r="CK698" i="1"/>
  <c r="CJ698" i="1"/>
  <c r="CB698" i="1"/>
  <c r="CC698" i="1"/>
  <c r="BE698" i="1"/>
  <c r="S698" i="1"/>
  <c r="J698" i="1"/>
  <c r="I697" i="1"/>
  <c r="CK697" i="1"/>
  <c r="CJ697" i="1"/>
  <c r="CF697" i="1"/>
  <c r="CB697" i="1"/>
  <c r="CC697" i="1"/>
  <c r="BE697" i="1"/>
  <c r="S697" i="1"/>
  <c r="J697" i="1"/>
  <c r="I696" i="1"/>
  <c r="CK696" i="1"/>
  <c r="CJ696" i="1"/>
  <c r="CB696" i="1"/>
  <c r="CC696" i="1"/>
  <c r="BE696" i="1"/>
  <c r="S696" i="1"/>
  <c r="J696" i="1"/>
  <c r="I695" i="1"/>
  <c r="CK695" i="1"/>
  <c r="CJ695" i="1"/>
  <c r="CB695" i="1"/>
  <c r="CC695" i="1"/>
  <c r="BE695" i="1"/>
  <c r="S695" i="1"/>
  <c r="J695" i="1"/>
  <c r="I694" i="1"/>
  <c r="CK694" i="1"/>
  <c r="CJ694" i="1"/>
  <c r="CB694" i="1"/>
  <c r="CC694" i="1"/>
  <c r="BE694" i="1"/>
  <c r="S694" i="1"/>
  <c r="J694" i="1"/>
  <c r="I693" i="1"/>
  <c r="CK693" i="1"/>
  <c r="CJ693" i="1"/>
  <c r="CF693" i="1"/>
  <c r="CB693" i="1"/>
  <c r="CC693" i="1"/>
  <c r="BE693" i="1"/>
  <c r="S693" i="1"/>
  <c r="J693" i="1"/>
  <c r="I692" i="1"/>
  <c r="CK692" i="1"/>
  <c r="CJ692" i="1"/>
  <c r="CB692" i="1"/>
  <c r="CC692" i="1"/>
  <c r="BE692" i="1"/>
  <c r="S692" i="1"/>
  <c r="J692" i="1"/>
  <c r="I691" i="1"/>
  <c r="CK691" i="1"/>
  <c r="CJ691" i="1"/>
  <c r="CB691" i="1"/>
  <c r="CC691" i="1"/>
  <c r="BE691" i="1"/>
  <c r="S691" i="1"/>
  <c r="J691" i="1"/>
  <c r="I690" i="1"/>
  <c r="CK690" i="1"/>
  <c r="CJ690" i="1"/>
  <c r="CB690" i="1"/>
  <c r="CC690" i="1"/>
  <c r="BE690" i="1"/>
  <c r="S690" i="1"/>
  <c r="J690" i="1"/>
  <c r="I689" i="1"/>
  <c r="CK689" i="1"/>
  <c r="CJ689" i="1"/>
  <c r="CF689" i="1"/>
  <c r="CB689" i="1"/>
  <c r="CC689" i="1"/>
  <c r="BE689" i="1"/>
  <c r="S689" i="1"/>
  <c r="J689" i="1"/>
  <c r="I688" i="1"/>
  <c r="CK688" i="1"/>
  <c r="CJ688" i="1"/>
  <c r="CB688" i="1"/>
  <c r="CC688" i="1"/>
  <c r="BE688" i="1"/>
  <c r="S688" i="1"/>
  <c r="J688" i="1"/>
  <c r="I687" i="1"/>
  <c r="CK687" i="1"/>
  <c r="CJ687" i="1"/>
  <c r="CB687" i="1"/>
  <c r="CC687" i="1"/>
  <c r="BE687" i="1"/>
  <c r="S687" i="1"/>
  <c r="J687" i="1"/>
  <c r="I686" i="1"/>
  <c r="CK686" i="1"/>
  <c r="CJ686" i="1"/>
  <c r="CB686" i="1"/>
  <c r="CC686" i="1"/>
  <c r="BE686" i="1"/>
  <c r="S686" i="1"/>
  <c r="J686" i="1"/>
  <c r="I685" i="1"/>
  <c r="CK685" i="1"/>
  <c r="CJ685" i="1"/>
  <c r="CB685" i="1"/>
  <c r="CC685" i="1"/>
  <c r="BE685" i="1"/>
  <c r="S685" i="1"/>
  <c r="J685" i="1"/>
  <c r="I684" i="1"/>
  <c r="CK684" i="1"/>
  <c r="CJ684" i="1"/>
  <c r="CB684" i="1"/>
  <c r="CC684" i="1"/>
  <c r="BE684" i="1"/>
  <c r="S684" i="1"/>
  <c r="J684" i="1"/>
  <c r="I683" i="1"/>
  <c r="CK683" i="1"/>
  <c r="CJ683" i="1"/>
  <c r="CB683" i="1"/>
  <c r="CC683" i="1"/>
  <c r="BE683" i="1"/>
  <c r="S683" i="1"/>
  <c r="J683" i="1"/>
  <c r="I682" i="1"/>
  <c r="CK682" i="1"/>
  <c r="CJ682" i="1"/>
  <c r="CB682" i="1"/>
  <c r="CC682" i="1"/>
  <c r="BE682" i="1"/>
  <c r="S682" i="1"/>
  <c r="J682" i="1"/>
  <c r="I681" i="1"/>
  <c r="CK681" i="1"/>
  <c r="CJ681" i="1"/>
  <c r="CB681" i="1"/>
  <c r="CC681" i="1"/>
  <c r="BE681" i="1"/>
  <c r="S681" i="1"/>
  <c r="J681" i="1"/>
  <c r="I680" i="1"/>
  <c r="CK680" i="1"/>
  <c r="CJ680" i="1"/>
  <c r="CB680" i="1"/>
  <c r="CC680" i="1"/>
  <c r="BE680" i="1"/>
  <c r="S680" i="1"/>
  <c r="J680" i="1"/>
  <c r="I679" i="1"/>
  <c r="CK679" i="1"/>
  <c r="CJ679" i="1"/>
  <c r="CB679" i="1"/>
  <c r="CC679" i="1"/>
  <c r="BE679" i="1"/>
  <c r="S679" i="1"/>
  <c r="J679" i="1"/>
  <c r="I678" i="1"/>
  <c r="CK678" i="1"/>
  <c r="CJ678" i="1"/>
  <c r="CB678" i="1"/>
  <c r="CC678" i="1"/>
  <c r="BE678" i="1"/>
  <c r="S678" i="1"/>
  <c r="J678" i="1"/>
  <c r="I677" i="1"/>
  <c r="CK677" i="1"/>
  <c r="CJ677" i="1"/>
  <c r="CF677" i="1"/>
  <c r="CB677" i="1"/>
  <c r="CC677" i="1"/>
  <c r="BE677" i="1"/>
  <c r="S677" i="1"/>
  <c r="J677" i="1"/>
  <c r="I676" i="1"/>
  <c r="CK676" i="1"/>
  <c r="CJ676" i="1"/>
  <c r="CB676" i="1"/>
  <c r="CC676" i="1"/>
  <c r="BE676" i="1"/>
  <c r="S676" i="1"/>
  <c r="J676" i="1"/>
  <c r="I675" i="1"/>
  <c r="CK675" i="1"/>
  <c r="CJ675" i="1"/>
  <c r="CB675" i="1"/>
  <c r="CC675" i="1"/>
  <c r="BE675" i="1"/>
  <c r="S675" i="1"/>
  <c r="J675" i="1"/>
  <c r="I674" i="1"/>
  <c r="CK674" i="1"/>
  <c r="CJ674" i="1"/>
  <c r="CB674" i="1"/>
  <c r="CC674" i="1"/>
  <c r="BE674" i="1"/>
  <c r="S674" i="1"/>
  <c r="J674" i="1"/>
  <c r="I673" i="1"/>
  <c r="CK673" i="1"/>
  <c r="CJ673" i="1"/>
  <c r="CF673" i="1"/>
  <c r="CB673" i="1"/>
  <c r="CC673" i="1"/>
  <c r="BE673" i="1"/>
  <c r="S673" i="1"/>
  <c r="J673" i="1"/>
  <c r="I672" i="1"/>
  <c r="CK672" i="1"/>
  <c r="CJ672" i="1"/>
  <c r="CH672" i="1"/>
  <c r="CB672" i="1"/>
  <c r="CC672" i="1"/>
  <c r="BE672" i="1"/>
  <c r="S672" i="1"/>
  <c r="J672" i="1"/>
  <c r="I671" i="1"/>
  <c r="CK671" i="1"/>
  <c r="CJ671" i="1"/>
  <c r="CB671" i="1"/>
  <c r="CC671" i="1"/>
  <c r="BE671" i="1"/>
  <c r="S671" i="1"/>
  <c r="J671" i="1"/>
  <c r="I670" i="1"/>
  <c r="CK670" i="1"/>
  <c r="CJ670" i="1"/>
  <c r="CB670" i="1"/>
  <c r="CC670" i="1"/>
  <c r="BE670" i="1"/>
  <c r="S670" i="1"/>
  <c r="J670" i="1"/>
  <c r="I669" i="1"/>
  <c r="CK669" i="1"/>
  <c r="CJ669" i="1"/>
  <c r="CB669" i="1"/>
  <c r="CC669" i="1"/>
  <c r="BE669" i="1"/>
  <c r="S669" i="1"/>
  <c r="J669" i="1"/>
  <c r="I668" i="1"/>
  <c r="CK668" i="1"/>
  <c r="CJ668" i="1"/>
  <c r="CB668" i="1"/>
  <c r="CC668" i="1"/>
  <c r="BE668" i="1"/>
  <c r="S668" i="1"/>
  <c r="J668" i="1"/>
  <c r="I667" i="1"/>
  <c r="CK667" i="1"/>
  <c r="CJ667" i="1"/>
  <c r="CB667" i="1"/>
  <c r="CC667" i="1"/>
  <c r="BE667" i="1"/>
  <c r="S667" i="1"/>
  <c r="J667" i="1"/>
  <c r="I666" i="1"/>
  <c r="CK666" i="1"/>
  <c r="CJ666" i="1"/>
  <c r="CB666" i="1"/>
  <c r="CC666" i="1"/>
  <c r="BE666" i="1"/>
  <c r="S666" i="1"/>
  <c r="J666" i="1"/>
  <c r="I665" i="1"/>
  <c r="CK665" i="1"/>
  <c r="CJ665" i="1"/>
  <c r="CB665" i="1"/>
  <c r="CC665" i="1"/>
  <c r="BE665" i="1"/>
  <c r="S665" i="1"/>
  <c r="J665" i="1"/>
  <c r="I664" i="1"/>
  <c r="CK664" i="1"/>
  <c r="CJ664" i="1"/>
  <c r="CB664" i="1"/>
  <c r="CC664" i="1"/>
  <c r="BE664" i="1"/>
  <c r="S664" i="1"/>
  <c r="J664" i="1"/>
  <c r="I663" i="1"/>
  <c r="CK663" i="1"/>
  <c r="CJ663" i="1"/>
  <c r="CB663" i="1"/>
  <c r="CC663" i="1"/>
  <c r="BE663" i="1"/>
  <c r="S663" i="1"/>
  <c r="J663" i="1"/>
  <c r="I662" i="1"/>
  <c r="CK662" i="1"/>
  <c r="CJ662" i="1"/>
  <c r="CB662" i="1"/>
  <c r="CC662" i="1"/>
  <c r="BE662" i="1"/>
  <c r="S662" i="1"/>
  <c r="J662" i="1"/>
  <c r="I661" i="1"/>
  <c r="CK661" i="1"/>
  <c r="CJ661" i="1"/>
  <c r="CB661" i="1"/>
  <c r="CC661" i="1"/>
  <c r="BE661" i="1"/>
  <c r="S661" i="1"/>
  <c r="J661" i="1"/>
  <c r="I660" i="1"/>
  <c r="CK660" i="1"/>
  <c r="CJ660" i="1"/>
  <c r="CB660" i="1"/>
  <c r="CC660" i="1"/>
  <c r="BE660" i="1"/>
  <c r="S660" i="1"/>
  <c r="J660" i="1"/>
  <c r="I659" i="1"/>
  <c r="CK659" i="1"/>
  <c r="CJ659" i="1"/>
  <c r="CB659" i="1"/>
  <c r="CC659" i="1"/>
  <c r="BE659" i="1"/>
  <c r="S659" i="1"/>
  <c r="J659" i="1"/>
  <c r="I658" i="1"/>
  <c r="CK658" i="1"/>
  <c r="CJ658" i="1"/>
  <c r="CB658" i="1"/>
  <c r="CC658" i="1"/>
  <c r="BE658" i="1"/>
  <c r="S658" i="1"/>
  <c r="J658" i="1"/>
  <c r="I657" i="1"/>
  <c r="CK657" i="1"/>
  <c r="CJ657" i="1"/>
  <c r="CB657" i="1"/>
  <c r="CC657" i="1"/>
  <c r="BE657" i="1"/>
  <c r="S657" i="1"/>
  <c r="J657" i="1"/>
  <c r="I656" i="1"/>
  <c r="CK656" i="1"/>
  <c r="CJ656" i="1"/>
  <c r="CB656" i="1"/>
  <c r="CC656" i="1"/>
  <c r="BE656" i="1"/>
  <c r="S656" i="1"/>
  <c r="J656" i="1"/>
  <c r="I655" i="1"/>
  <c r="CK655" i="1"/>
  <c r="CJ655" i="1"/>
  <c r="CB655" i="1"/>
  <c r="CC655" i="1"/>
  <c r="BE655" i="1"/>
  <c r="S655" i="1"/>
  <c r="J655" i="1"/>
  <c r="I654" i="1"/>
  <c r="CK654" i="1"/>
  <c r="CJ654" i="1"/>
  <c r="CB654" i="1"/>
  <c r="CC654" i="1"/>
  <c r="BE654" i="1"/>
  <c r="S654" i="1"/>
  <c r="J654" i="1"/>
  <c r="I653" i="1"/>
  <c r="CK653" i="1"/>
  <c r="CJ653" i="1"/>
  <c r="CB653" i="1"/>
  <c r="CC653" i="1"/>
  <c r="BE653" i="1"/>
  <c r="S653" i="1"/>
  <c r="J653" i="1"/>
  <c r="I652" i="1"/>
  <c r="CK652" i="1"/>
  <c r="CJ652" i="1"/>
  <c r="CB652" i="1"/>
  <c r="CC652" i="1"/>
  <c r="BE652" i="1"/>
  <c r="S652" i="1"/>
  <c r="J652" i="1"/>
  <c r="I651" i="1"/>
  <c r="CK651" i="1"/>
  <c r="CJ651" i="1"/>
  <c r="CB651" i="1"/>
  <c r="CC651" i="1"/>
  <c r="BE651" i="1"/>
  <c r="S651" i="1"/>
  <c r="J651" i="1"/>
  <c r="I650" i="1"/>
  <c r="CK650" i="1"/>
  <c r="CJ650" i="1"/>
  <c r="CB650" i="1"/>
  <c r="CC650" i="1"/>
  <c r="BE650" i="1"/>
  <c r="S650" i="1"/>
  <c r="J650" i="1"/>
  <c r="I649" i="1"/>
  <c r="CK649" i="1"/>
  <c r="CJ649" i="1"/>
  <c r="CB649" i="1"/>
  <c r="CC649" i="1"/>
  <c r="BE649" i="1"/>
  <c r="S649" i="1"/>
  <c r="J649" i="1"/>
  <c r="I648" i="1"/>
  <c r="CK648" i="1"/>
  <c r="CJ648" i="1"/>
  <c r="CB648" i="1"/>
  <c r="CC648" i="1"/>
  <c r="BE648" i="1"/>
  <c r="S648" i="1"/>
  <c r="J648" i="1"/>
  <c r="I647" i="1"/>
  <c r="CK647" i="1"/>
  <c r="CJ647" i="1"/>
  <c r="CB647" i="1"/>
  <c r="CC647" i="1"/>
  <c r="BE647" i="1"/>
  <c r="S647" i="1"/>
  <c r="J647" i="1"/>
  <c r="I646" i="1"/>
  <c r="CK646" i="1"/>
  <c r="CJ646" i="1"/>
  <c r="CB646" i="1"/>
  <c r="CC646" i="1"/>
  <c r="BE646" i="1"/>
  <c r="S646" i="1"/>
  <c r="J646" i="1"/>
  <c r="I645" i="1"/>
  <c r="CK645" i="1"/>
  <c r="CJ645" i="1"/>
  <c r="CB645" i="1"/>
  <c r="CC645" i="1"/>
  <c r="BE645" i="1"/>
  <c r="S645" i="1"/>
  <c r="J645" i="1"/>
  <c r="I644" i="1"/>
  <c r="CK644" i="1"/>
  <c r="CJ644" i="1"/>
  <c r="CB644" i="1"/>
  <c r="CC644" i="1"/>
  <c r="BE644" i="1"/>
  <c r="S644" i="1"/>
  <c r="J644" i="1"/>
  <c r="I643" i="1"/>
  <c r="CK643" i="1"/>
  <c r="CJ643" i="1"/>
  <c r="CB643" i="1"/>
  <c r="CC643" i="1"/>
  <c r="BE643" i="1"/>
  <c r="S643" i="1"/>
  <c r="J643" i="1"/>
  <c r="I642" i="1"/>
  <c r="CK642" i="1"/>
  <c r="CJ642" i="1"/>
  <c r="CB642" i="1"/>
  <c r="CC642" i="1"/>
  <c r="BE642" i="1"/>
  <c r="S642" i="1"/>
  <c r="J642" i="1"/>
  <c r="I641" i="1"/>
  <c r="CK641" i="1"/>
  <c r="CJ641" i="1"/>
  <c r="CB641" i="1"/>
  <c r="CC641" i="1"/>
  <c r="BE641" i="1"/>
  <c r="S641" i="1"/>
  <c r="J641" i="1"/>
  <c r="I640" i="1"/>
  <c r="CK640" i="1"/>
  <c r="CJ640" i="1"/>
  <c r="CB640" i="1"/>
  <c r="CC640" i="1"/>
  <c r="BE640" i="1"/>
  <c r="S640" i="1"/>
  <c r="J640" i="1"/>
  <c r="I639" i="1"/>
  <c r="CK639" i="1"/>
  <c r="CJ639" i="1"/>
  <c r="CB639" i="1"/>
  <c r="CC639" i="1"/>
  <c r="BE639" i="1"/>
  <c r="S639" i="1"/>
  <c r="J639" i="1"/>
  <c r="I638" i="1"/>
  <c r="CK638" i="1"/>
  <c r="CJ638" i="1"/>
  <c r="CB638" i="1"/>
  <c r="CC638" i="1"/>
  <c r="BE638" i="1"/>
  <c r="S638" i="1"/>
  <c r="J638" i="1"/>
  <c r="I637" i="1"/>
  <c r="CK637" i="1"/>
  <c r="CJ637" i="1"/>
  <c r="CB637" i="1"/>
  <c r="CC637" i="1"/>
  <c r="BE637" i="1"/>
  <c r="S637" i="1"/>
  <c r="J637" i="1"/>
  <c r="I636" i="1"/>
  <c r="CK636" i="1"/>
  <c r="CJ636" i="1"/>
  <c r="CB636" i="1"/>
  <c r="CC636" i="1"/>
  <c r="BE636" i="1"/>
  <c r="S636" i="1"/>
  <c r="J636" i="1"/>
  <c r="I635" i="1"/>
  <c r="CK635" i="1"/>
  <c r="CJ635" i="1"/>
  <c r="CB635" i="1"/>
  <c r="CC635" i="1"/>
  <c r="BE635" i="1"/>
  <c r="S635" i="1"/>
  <c r="J635" i="1"/>
  <c r="I634" i="1"/>
  <c r="CK634" i="1"/>
  <c r="CJ634" i="1"/>
  <c r="CB634" i="1"/>
  <c r="CC634" i="1"/>
  <c r="BE634" i="1"/>
  <c r="S634" i="1"/>
  <c r="J634" i="1"/>
  <c r="I633" i="1"/>
  <c r="CK633" i="1"/>
  <c r="CJ633" i="1"/>
  <c r="CB633" i="1"/>
  <c r="CC633" i="1"/>
  <c r="BE633" i="1"/>
  <c r="S633" i="1"/>
  <c r="J633" i="1"/>
  <c r="I632" i="1"/>
  <c r="CK632" i="1"/>
  <c r="CJ632" i="1"/>
  <c r="CB632" i="1"/>
  <c r="CC632" i="1"/>
  <c r="BE632" i="1"/>
  <c r="S632" i="1"/>
  <c r="J632" i="1"/>
  <c r="I631" i="1"/>
  <c r="CK631" i="1"/>
  <c r="CJ631" i="1"/>
  <c r="CB631" i="1"/>
  <c r="CC631" i="1"/>
  <c r="BE631" i="1"/>
  <c r="S631" i="1"/>
  <c r="J631" i="1"/>
  <c r="I630" i="1"/>
  <c r="CK630" i="1"/>
  <c r="CJ630" i="1"/>
  <c r="CB630" i="1"/>
  <c r="CC630" i="1"/>
  <c r="BE630" i="1"/>
  <c r="S630" i="1"/>
  <c r="J630" i="1"/>
  <c r="I629" i="1"/>
  <c r="CK629" i="1"/>
  <c r="CJ629" i="1"/>
  <c r="CB629" i="1"/>
  <c r="CC629" i="1"/>
  <c r="BE629" i="1"/>
  <c r="S629" i="1"/>
  <c r="J629" i="1"/>
  <c r="I628" i="1"/>
  <c r="CK628" i="1"/>
  <c r="CJ628" i="1"/>
  <c r="CB628" i="1"/>
  <c r="CC628" i="1"/>
  <c r="BE628" i="1"/>
  <c r="S628" i="1"/>
  <c r="J628" i="1"/>
  <c r="I627" i="1"/>
  <c r="CK627" i="1"/>
  <c r="CJ627" i="1"/>
  <c r="CB627" i="1"/>
  <c r="CC627" i="1"/>
  <c r="BE627" i="1"/>
  <c r="S627" i="1"/>
  <c r="J627" i="1"/>
  <c r="I626" i="1"/>
  <c r="CK626" i="1"/>
  <c r="CJ626" i="1"/>
  <c r="CB626" i="1"/>
  <c r="CC626" i="1"/>
  <c r="BE626" i="1"/>
  <c r="S626" i="1"/>
  <c r="J626" i="1"/>
  <c r="I625" i="1"/>
  <c r="CK625" i="1"/>
  <c r="CJ625" i="1"/>
  <c r="CB625" i="1"/>
  <c r="CC625" i="1"/>
  <c r="BE625" i="1"/>
  <c r="S625" i="1"/>
  <c r="J625" i="1"/>
  <c r="I624" i="1"/>
  <c r="CK624" i="1"/>
  <c r="CJ624" i="1"/>
  <c r="CB624" i="1"/>
  <c r="CC624" i="1"/>
  <c r="BE624" i="1"/>
  <c r="S624" i="1"/>
  <c r="J624" i="1"/>
  <c r="I623" i="1"/>
  <c r="CK623" i="1"/>
  <c r="CJ623" i="1"/>
  <c r="CB623" i="1"/>
  <c r="CC623" i="1"/>
  <c r="BE623" i="1"/>
  <c r="S623" i="1"/>
  <c r="J623" i="1"/>
  <c r="I622" i="1"/>
  <c r="CK622" i="1"/>
  <c r="CJ622" i="1"/>
  <c r="CB622" i="1"/>
  <c r="CC622" i="1"/>
  <c r="BE622" i="1"/>
  <c r="S622" i="1"/>
  <c r="J622" i="1"/>
  <c r="I621" i="1"/>
  <c r="CK621" i="1"/>
  <c r="CJ621" i="1"/>
  <c r="CB621" i="1"/>
  <c r="CC621" i="1"/>
  <c r="BE621" i="1"/>
  <c r="S621" i="1"/>
  <c r="J621" i="1"/>
  <c r="I620" i="1"/>
  <c r="CK620" i="1"/>
  <c r="CJ620" i="1"/>
  <c r="CB620" i="1"/>
  <c r="CC620" i="1"/>
  <c r="BE620" i="1"/>
  <c r="S620" i="1"/>
  <c r="J620" i="1"/>
  <c r="I619" i="1"/>
  <c r="CK619" i="1"/>
  <c r="CJ619" i="1"/>
  <c r="CB619" i="1"/>
  <c r="CC619" i="1"/>
  <c r="BE619" i="1"/>
  <c r="S619" i="1"/>
  <c r="J619" i="1"/>
  <c r="I618" i="1"/>
  <c r="CK618" i="1"/>
  <c r="CJ618" i="1"/>
  <c r="CB618" i="1"/>
  <c r="CC618" i="1"/>
  <c r="BE618" i="1"/>
  <c r="S618" i="1"/>
  <c r="J618" i="1"/>
  <c r="I617" i="1"/>
  <c r="CK617" i="1"/>
  <c r="CJ617" i="1"/>
  <c r="CB617" i="1"/>
  <c r="CC617" i="1"/>
  <c r="BE617" i="1"/>
  <c r="S617" i="1"/>
  <c r="J617" i="1"/>
  <c r="I616" i="1"/>
  <c r="CK616" i="1"/>
  <c r="CJ616" i="1"/>
  <c r="CB616" i="1"/>
  <c r="CC616" i="1"/>
  <c r="BE616" i="1"/>
  <c r="S616" i="1"/>
  <c r="J616" i="1"/>
  <c r="I615" i="1"/>
  <c r="CK615" i="1"/>
  <c r="CJ615" i="1"/>
  <c r="CB615" i="1"/>
  <c r="CC615" i="1"/>
  <c r="BE615" i="1"/>
  <c r="S615" i="1"/>
  <c r="J615" i="1"/>
  <c r="I614" i="1"/>
  <c r="CK614" i="1"/>
  <c r="CJ614" i="1"/>
  <c r="CB614" i="1"/>
  <c r="CC614" i="1"/>
  <c r="BE614" i="1"/>
  <c r="S614" i="1"/>
  <c r="J614" i="1"/>
  <c r="I613" i="1"/>
  <c r="CK613" i="1"/>
  <c r="CJ613" i="1"/>
  <c r="CB613" i="1"/>
  <c r="CC613" i="1"/>
  <c r="BE613" i="1"/>
  <c r="S613" i="1"/>
  <c r="J613" i="1"/>
  <c r="I612" i="1"/>
  <c r="CK612" i="1"/>
  <c r="CJ612" i="1"/>
  <c r="CB612" i="1"/>
  <c r="CC612" i="1"/>
  <c r="BE612" i="1"/>
  <c r="S612" i="1"/>
  <c r="J612" i="1"/>
  <c r="I611" i="1"/>
  <c r="CK611" i="1"/>
  <c r="CJ611" i="1"/>
  <c r="CB611" i="1"/>
  <c r="CC611" i="1"/>
  <c r="BE611" i="1"/>
  <c r="S611" i="1"/>
  <c r="J611" i="1"/>
  <c r="I610" i="1"/>
  <c r="CK610" i="1"/>
  <c r="CJ610" i="1"/>
  <c r="CB610" i="1"/>
  <c r="CC610" i="1"/>
  <c r="BE610" i="1"/>
  <c r="S610" i="1"/>
  <c r="J610" i="1"/>
  <c r="I609" i="1"/>
  <c r="CK609" i="1"/>
  <c r="CJ609" i="1"/>
  <c r="CB609" i="1"/>
  <c r="CC609" i="1"/>
  <c r="BE609" i="1"/>
  <c r="S609" i="1"/>
  <c r="J609" i="1"/>
  <c r="I608" i="1"/>
  <c r="CK608" i="1"/>
  <c r="CJ608" i="1"/>
  <c r="CB608" i="1"/>
  <c r="CC608" i="1"/>
  <c r="BE608" i="1"/>
  <c r="S608" i="1"/>
  <c r="J608" i="1"/>
  <c r="I607" i="1"/>
  <c r="CK607" i="1"/>
  <c r="CJ607" i="1"/>
  <c r="CB607" i="1"/>
  <c r="CC607" i="1"/>
  <c r="BE607" i="1"/>
  <c r="S607" i="1"/>
  <c r="J607" i="1"/>
  <c r="I606" i="1"/>
  <c r="CK606" i="1"/>
  <c r="CJ606" i="1"/>
  <c r="CB606" i="1"/>
  <c r="CC606" i="1"/>
  <c r="BE606" i="1"/>
  <c r="S606" i="1"/>
  <c r="J606" i="1"/>
  <c r="I605" i="1"/>
  <c r="CK605" i="1"/>
  <c r="CJ605" i="1"/>
  <c r="CB605" i="1"/>
  <c r="CC605" i="1"/>
  <c r="BE605" i="1"/>
  <c r="S605" i="1"/>
  <c r="J605" i="1"/>
  <c r="I604" i="1"/>
  <c r="CK604" i="1"/>
  <c r="CJ604" i="1"/>
  <c r="CB604" i="1"/>
  <c r="CC604" i="1"/>
  <c r="BE604" i="1"/>
  <c r="S604" i="1"/>
  <c r="J604" i="1"/>
  <c r="I603" i="1"/>
  <c r="CK603" i="1"/>
  <c r="CJ603" i="1"/>
  <c r="CB603" i="1"/>
  <c r="CC603" i="1"/>
  <c r="BE603" i="1"/>
  <c r="S603" i="1"/>
  <c r="J603" i="1"/>
  <c r="I602" i="1"/>
  <c r="CK602" i="1"/>
  <c r="CJ602" i="1"/>
  <c r="CB602" i="1"/>
  <c r="CC602" i="1"/>
  <c r="BE602" i="1"/>
  <c r="S602" i="1"/>
  <c r="J602" i="1"/>
  <c r="I601" i="1"/>
  <c r="CK601" i="1"/>
  <c r="CJ601" i="1"/>
  <c r="CB601" i="1"/>
  <c r="CC601" i="1"/>
  <c r="BE601" i="1"/>
  <c r="S601" i="1"/>
  <c r="J601" i="1"/>
  <c r="I600" i="1"/>
  <c r="CK600" i="1"/>
  <c r="CJ600" i="1"/>
  <c r="CB600" i="1"/>
  <c r="CC600" i="1"/>
  <c r="BE600" i="1"/>
  <c r="S600" i="1"/>
  <c r="J600" i="1"/>
  <c r="I599" i="1"/>
  <c r="CK599" i="1"/>
  <c r="CJ599" i="1"/>
  <c r="CB599" i="1"/>
  <c r="CC599" i="1"/>
  <c r="BE599" i="1"/>
  <c r="S599" i="1"/>
  <c r="J599" i="1"/>
  <c r="I598" i="1"/>
  <c r="CK598" i="1"/>
  <c r="CJ598" i="1"/>
  <c r="CB598" i="1"/>
  <c r="CC598" i="1"/>
  <c r="BE598" i="1"/>
  <c r="S598" i="1"/>
  <c r="J598" i="1"/>
  <c r="I597" i="1"/>
  <c r="CK597" i="1"/>
  <c r="CJ597" i="1"/>
  <c r="CB597" i="1"/>
  <c r="CC597" i="1"/>
  <c r="BE597" i="1"/>
  <c r="S597" i="1"/>
  <c r="J597" i="1"/>
  <c r="I596" i="1"/>
  <c r="CK596" i="1"/>
  <c r="CJ596" i="1"/>
  <c r="CB596" i="1"/>
  <c r="CC596" i="1"/>
  <c r="BE596" i="1"/>
  <c r="S596" i="1"/>
  <c r="J596" i="1"/>
  <c r="I595" i="1"/>
  <c r="CK595" i="1"/>
  <c r="CJ595" i="1"/>
  <c r="CB595" i="1"/>
  <c r="CC595" i="1"/>
  <c r="BE595" i="1"/>
  <c r="S595" i="1"/>
  <c r="J595" i="1"/>
  <c r="I594" i="1"/>
  <c r="CK594" i="1"/>
  <c r="CJ594" i="1"/>
  <c r="CB594" i="1"/>
  <c r="CC594" i="1"/>
  <c r="BE594" i="1"/>
  <c r="S594" i="1"/>
  <c r="J594" i="1"/>
  <c r="I593" i="1"/>
  <c r="CK593" i="1"/>
  <c r="CJ593" i="1"/>
  <c r="CB593" i="1"/>
  <c r="CC593" i="1"/>
  <c r="BE593" i="1"/>
  <c r="S593" i="1"/>
  <c r="J593" i="1"/>
  <c r="I592" i="1"/>
  <c r="CK592" i="1"/>
  <c r="CJ592" i="1"/>
  <c r="CB592" i="1"/>
  <c r="CC592" i="1"/>
  <c r="BE592" i="1"/>
  <c r="S592" i="1"/>
  <c r="J592" i="1"/>
  <c r="I591" i="1"/>
  <c r="CK591" i="1"/>
  <c r="CJ591" i="1"/>
  <c r="CB591" i="1"/>
  <c r="CC591" i="1"/>
  <c r="BE591" i="1"/>
  <c r="S591" i="1"/>
  <c r="J591" i="1"/>
  <c r="I590" i="1"/>
  <c r="CK590" i="1"/>
  <c r="CJ590" i="1"/>
  <c r="CB590" i="1"/>
  <c r="CC590" i="1"/>
  <c r="BE590" i="1"/>
  <c r="S590" i="1"/>
  <c r="J590" i="1"/>
  <c r="I589" i="1"/>
  <c r="CK589" i="1"/>
  <c r="CJ589" i="1"/>
  <c r="CB589" i="1"/>
  <c r="CC589" i="1"/>
  <c r="BE589" i="1"/>
  <c r="S589" i="1"/>
  <c r="J589" i="1"/>
  <c r="I588" i="1"/>
  <c r="CK588" i="1"/>
  <c r="CJ588" i="1"/>
  <c r="CB588" i="1"/>
  <c r="CC588" i="1"/>
  <c r="BE588" i="1"/>
  <c r="S588" i="1"/>
  <c r="J588" i="1"/>
  <c r="I587" i="1"/>
  <c r="CK587" i="1"/>
  <c r="CJ587" i="1"/>
  <c r="CB587" i="1"/>
  <c r="CC587" i="1"/>
  <c r="BE587" i="1"/>
  <c r="S587" i="1"/>
  <c r="J587" i="1"/>
  <c r="I586" i="1"/>
  <c r="CK586" i="1"/>
  <c r="CJ586" i="1"/>
  <c r="CB586" i="1"/>
  <c r="CC586" i="1"/>
  <c r="BE586" i="1"/>
  <c r="S586" i="1"/>
  <c r="J586" i="1"/>
  <c r="I585" i="1"/>
  <c r="CK585" i="1"/>
  <c r="CJ585" i="1"/>
  <c r="CB585" i="1"/>
  <c r="CC585" i="1"/>
  <c r="BE585" i="1"/>
  <c r="S585" i="1"/>
  <c r="J585" i="1"/>
  <c r="I584" i="1"/>
  <c r="CK584" i="1"/>
  <c r="CJ584" i="1"/>
  <c r="CB584" i="1"/>
  <c r="CC584" i="1"/>
  <c r="BE584" i="1"/>
  <c r="S584" i="1"/>
  <c r="J584" i="1"/>
  <c r="I583" i="1"/>
  <c r="CK583" i="1"/>
  <c r="CJ583" i="1"/>
  <c r="CB583" i="1"/>
  <c r="CC583" i="1"/>
  <c r="BE583" i="1"/>
  <c r="S583" i="1"/>
  <c r="J583" i="1"/>
  <c r="I582" i="1"/>
  <c r="CK582" i="1"/>
  <c r="CJ582" i="1"/>
  <c r="CB582" i="1"/>
  <c r="CC582" i="1"/>
  <c r="BE582" i="1"/>
  <c r="S582" i="1"/>
  <c r="J582" i="1"/>
  <c r="I581" i="1"/>
  <c r="CK581" i="1"/>
  <c r="CJ581" i="1"/>
  <c r="CB581" i="1"/>
  <c r="CC581" i="1"/>
  <c r="BE581" i="1"/>
  <c r="S581" i="1"/>
  <c r="J581" i="1"/>
  <c r="I580" i="1"/>
  <c r="CK580" i="1"/>
  <c r="CJ580" i="1"/>
  <c r="CB580" i="1"/>
  <c r="CC580" i="1"/>
  <c r="BE580" i="1"/>
  <c r="S580" i="1"/>
  <c r="J580" i="1"/>
  <c r="I579" i="1"/>
  <c r="CK579" i="1"/>
  <c r="CJ579" i="1"/>
  <c r="CB579" i="1"/>
  <c r="CC579" i="1"/>
  <c r="BE579" i="1"/>
  <c r="S579" i="1"/>
  <c r="J579" i="1"/>
  <c r="I578" i="1"/>
  <c r="CK578" i="1"/>
  <c r="CJ578" i="1"/>
  <c r="CB578" i="1"/>
  <c r="CC578" i="1"/>
  <c r="BE578" i="1"/>
  <c r="S578" i="1"/>
  <c r="J578" i="1"/>
  <c r="I577" i="1"/>
  <c r="CK577" i="1"/>
  <c r="CJ577" i="1"/>
  <c r="CB577" i="1"/>
  <c r="CC577" i="1"/>
  <c r="BE577" i="1"/>
  <c r="S577" i="1"/>
  <c r="J577" i="1"/>
  <c r="I576" i="1"/>
  <c r="CK576" i="1"/>
  <c r="CJ576" i="1"/>
  <c r="CB576" i="1"/>
  <c r="CC576" i="1"/>
  <c r="BE576" i="1"/>
  <c r="S576" i="1"/>
  <c r="J576" i="1"/>
  <c r="I575" i="1"/>
  <c r="CK575" i="1"/>
  <c r="CJ575" i="1"/>
  <c r="CB575" i="1"/>
  <c r="CC575" i="1"/>
  <c r="BE575" i="1"/>
  <c r="S575" i="1"/>
  <c r="J575" i="1"/>
  <c r="I574" i="1"/>
  <c r="CK574" i="1"/>
  <c r="CJ574" i="1"/>
  <c r="CB574" i="1"/>
  <c r="CC574" i="1"/>
  <c r="BE574" i="1"/>
  <c r="S574" i="1"/>
  <c r="J574" i="1"/>
  <c r="I573" i="1"/>
  <c r="CK573" i="1"/>
  <c r="CJ573" i="1"/>
  <c r="CB573" i="1"/>
  <c r="CC573" i="1"/>
  <c r="BE573" i="1"/>
  <c r="S573" i="1"/>
  <c r="J573" i="1"/>
  <c r="I572" i="1"/>
  <c r="CK572" i="1"/>
  <c r="CJ572" i="1"/>
  <c r="CB572" i="1"/>
  <c r="CC572" i="1"/>
  <c r="BE572" i="1"/>
  <c r="S572" i="1"/>
  <c r="J572" i="1"/>
  <c r="I571" i="1"/>
  <c r="CK571" i="1"/>
  <c r="CJ571" i="1"/>
  <c r="CB571" i="1"/>
  <c r="CC571" i="1"/>
  <c r="BE571" i="1"/>
  <c r="S571" i="1"/>
  <c r="J571" i="1"/>
  <c r="I570" i="1"/>
  <c r="CK570" i="1"/>
  <c r="CJ570" i="1"/>
  <c r="CB570" i="1"/>
  <c r="CC570" i="1"/>
  <c r="BE570" i="1"/>
  <c r="S570" i="1"/>
  <c r="J570" i="1"/>
  <c r="I569" i="1"/>
  <c r="CK569" i="1"/>
  <c r="CJ569" i="1"/>
  <c r="CB569" i="1"/>
  <c r="CC569" i="1"/>
  <c r="BE569" i="1"/>
  <c r="S569" i="1"/>
  <c r="J569" i="1"/>
  <c r="I568" i="1"/>
  <c r="CK568" i="1"/>
  <c r="CJ568" i="1"/>
  <c r="CB568" i="1"/>
  <c r="CC568" i="1"/>
  <c r="BE568" i="1"/>
  <c r="S568" i="1"/>
  <c r="J568" i="1"/>
  <c r="I567" i="1"/>
  <c r="CK567" i="1"/>
  <c r="CJ567" i="1"/>
  <c r="CB567" i="1"/>
  <c r="CC567" i="1"/>
  <c r="BE567" i="1"/>
  <c r="S567" i="1"/>
  <c r="J567" i="1"/>
  <c r="I566" i="1"/>
  <c r="CK566" i="1"/>
  <c r="CJ566" i="1"/>
  <c r="CB566" i="1"/>
  <c r="CC566" i="1"/>
  <c r="BE566" i="1"/>
  <c r="S566" i="1"/>
  <c r="J566" i="1"/>
  <c r="I565" i="1"/>
  <c r="CK565" i="1"/>
  <c r="CJ565" i="1"/>
  <c r="CB565" i="1"/>
  <c r="CC565" i="1"/>
  <c r="BE565" i="1"/>
  <c r="S565" i="1"/>
  <c r="J565" i="1"/>
  <c r="I564" i="1"/>
  <c r="CK564" i="1"/>
  <c r="CJ564" i="1"/>
  <c r="CB564" i="1"/>
  <c r="CC564" i="1"/>
  <c r="BE564" i="1"/>
  <c r="S564" i="1"/>
  <c r="J564" i="1"/>
  <c r="I563" i="1"/>
  <c r="CK563" i="1"/>
  <c r="CJ563" i="1"/>
  <c r="CB563" i="1"/>
  <c r="CC563" i="1"/>
  <c r="BE563" i="1"/>
  <c r="S563" i="1"/>
  <c r="J563" i="1"/>
  <c r="I562" i="1"/>
  <c r="CK562" i="1"/>
  <c r="CJ562" i="1"/>
  <c r="CB562" i="1"/>
  <c r="CC562" i="1"/>
  <c r="BE562" i="1"/>
  <c r="S562" i="1"/>
  <c r="J562" i="1"/>
  <c r="I561" i="1"/>
  <c r="CK561" i="1"/>
  <c r="CJ561" i="1"/>
  <c r="CB561" i="1"/>
  <c r="CC561" i="1"/>
  <c r="BE561" i="1"/>
  <c r="S561" i="1"/>
  <c r="J561" i="1"/>
  <c r="I560" i="1"/>
  <c r="CK560" i="1"/>
  <c r="CJ560" i="1"/>
  <c r="CB560" i="1"/>
  <c r="CC560" i="1"/>
  <c r="BE560" i="1"/>
  <c r="S560" i="1"/>
  <c r="J560" i="1"/>
  <c r="I559" i="1"/>
  <c r="CK559" i="1"/>
  <c r="CJ559" i="1"/>
  <c r="CB559" i="1"/>
  <c r="CC559" i="1"/>
  <c r="BE559" i="1"/>
  <c r="S559" i="1"/>
  <c r="J559" i="1"/>
  <c r="I558" i="1"/>
  <c r="CK558" i="1"/>
  <c r="CJ558" i="1"/>
  <c r="CB558" i="1"/>
  <c r="CC558" i="1"/>
  <c r="BE558" i="1"/>
  <c r="S558" i="1"/>
  <c r="J558" i="1"/>
  <c r="I557" i="1"/>
  <c r="CK557" i="1"/>
  <c r="CJ557" i="1"/>
  <c r="CB557" i="1"/>
  <c r="CC557" i="1"/>
  <c r="BE557" i="1"/>
  <c r="S557" i="1"/>
  <c r="J557" i="1"/>
  <c r="I556" i="1"/>
  <c r="CK556" i="1"/>
  <c r="CJ556" i="1"/>
  <c r="CB556" i="1"/>
  <c r="CC556" i="1"/>
  <c r="BE556" i="1"/>
  <c r="S556" i="1"/>
  <c r="J556" i="1"/>
  <c r="I555" i="1"/>
  <c r="CK555" i="1"/>
  <c r="CJ555" i="1"/>
  <c r="CB555" i="1"/>
  <c r="CC555" i="1"/>
  <c r="BE555" i="1"/>
  <c r="S555" i="1"/>
  <c r="J555" i="1"/>
  <c r="I554" i="1"/>
  <c r="CK554" i="1"/>
  <c r="CJ554" i="1"/>
  <c r="CB554" i="1"/>
  <c r="CC554" i="1"/>
  <c r="BE554" i="1"/>
  <c r="S554" i="1"/>
  <c r="J554" i="1"/>
  <c r="I553" i="1"/>
  <c r="CK553" i="1"/>
  <c r="CJ553" i="1"/>
  <c r="CB553" i="1"/>
  <c r="CC553" i="1"/>
  <c r="BE553" i="1"/>
  <c r="S553" i="1"/>
  <c r="J553" i="1"/>
  <c r="I552" i="1"/>
  <c r="CK552" i="1"/>
  <c r="CJ552" i="1"/>
  <c r="CB552" i="1"/>
  <c r="CC552" i="1"/>
  <c r="BE552" i="1"/>
  <c r="S552" i="1"/>
  <c r="J552" i="1"/>
  <c r="I551" i="1"/>
  <c r="CK551" i="1"/>
  <c r="CJ551" i="1"/>
  <c r="CB551" i="1"/>
  <c r="CC551" i="1"/>
  <c r="BE551" i="1"/>
  <c r="S551" i="1"/>
  <c r="J551" i="1"/>
  <c r="I550" i="1"/>
  <c r="CK550" i="1"/>
  <c r="CJ550" i="1"/>
  <c r="CB550" i="1"/>
  <c r="CC550" i="1"/>
  <c r="BE550" i="1"/>
  <c r="S550" i="1"/>
  <c r="J550" i="1"/>
  <c r="I549" i="1"/>
  <c r="CK549" i="1"/>
  <c r="CJ549" i="1"/>
  <c r="CB549" i="1"/>
  <c r="CC549" i="1"/>
  <c r="BE549" i="1"/>
  <c r="S549" i="1"/>
  <c r="J549" i="1"/>
  <c r="I548" i="1"/>
  <c r="CK548" i="1"/>
  <c r="CJ548" i="1"/>
  <c r="CB548" i="1"/>
  <c r="CC548" i="1"/>
  <c r="BE548" i="1"/>
  <c r="S548" i="1"/>
  <c r="J548" i="1"/>
  <c r="I547" i="1"/>
  <c r="CK547" i="1"/>
  <c r="CJ547" i="1"/>
  <c r="CB547" i="1"/>
  <c r="CC547" i="1"/>
  <c r="BE547" i="1"/>
  <c r="S547" i="1"/>
  <c r="J547" i="1"/>
  <c r="I546" i="1"/>
  <c r="CK546" i="1"/>
  <c r="CJ546" i="1"/>
  <c r="CB546" i="1"/>
  <c r="CC546" i="1"/>
  <c r="BE546" i="1"/>
  <c r="S546" i="1"/>
  <c r="J546" i="1"/>
  <c r="I545" i="1"/>
  <c r="CK545" i="1"/>
  <c r="CJ545" i="1"/>
  <c r="CB545" i="1"/>
  <c r="CC545" i="1"/>
  <c r="BE545" i="1"/>
  <c r="S545" i="1"/>
  <c r="J545" i="1"/>
  <c r="I544" i="1"/>
  <c r="CK544" i="1"/>
  <c r="CJ544" i="1"/>
  <c r="CB544" i="1"/>
  <c r="CC544" i="1"/>
  <c r="BE544" i="1"/>
  <c r="S544" i="1"/>
  <c r="J544" i="1"/>
  <c r="I543" i="1"/>
  <c r="CK543" i="1"/>
  <c r="CJ543" i="1"/>
  <c r="CB543" i="1"/>
  <c r="CC543" i="1"/>
  <c r="BE543" i="1"/>
  <c r="S543" i="1"/>
  <c r="J543" i="1"/>
  <c r="I542" i="1"/>
  <c r="CK542" i="1"/>
  <c r="CJ542" i="1"/>
  <c r="CB542" i="1"/>
  <c r="CC542" i="1"/>
  <c r="BE542" i="1"/>
  <c r="S542" i="1"/>
  <c r="J542" i="1"/>
  <c r="I541" i="1"/>
  <c r="CK541" i="1"/>
  <c r="CJ541" i="1"/>
  <c r="CB541" i="1"/>
  <c r="CC541" i="1"/>
  <c r="BE541" i="1"/>
  <c r="S541" i="1"/>
  <c r="J541" i="1"/>
  <c r="I540" i="1"/>
  <c r="CK540" i="1"/>
  <c r="CJ540" i="1"/>
  <c r="CB540" i="1"/>
  <c r="CC540" i="1"/>
  <c r="BE540" i="1"/>
  <c r="S540" i="1"/>
  <c r="J540" i="1"/>
  <c r="I539" i="1"/>
  <c r="CK539" i="1"/>
  <c r="CJ539" i="1"/>
  <c r="CB539" i="1"/>
  <c r="CC539" i="1"/>
  <c r="BE539" i="1"/>
  <c r="S539" i="1"/>
  <c r="J539" i="1"/>
  <c r="I538" i="1"/>
  <c r="CK538" i="1"/>
  <c r="CJ538" i="1"/>
  <c r="CB538" i="1"/>
  <c r="CC538" i="1"/>
  <c r="BE538" i="1"/>
  <c r="S538" i="1"/>
  <c r="J538" i="1"/>
  <c r="I537" i="1"/>
  <c r="CK537" i="1"/>
  <c r="CJ537" i="1"/>
  <c r="CB537" i="1"/>
  <c r="CC537" i="1"/>
  <c r="BE537" i="1"/>
  <c r="S537" i="1"/>
  <c r="J537" i="1"/>
  <c r="I536" i="1"/>
  <c r="CK536" i="1"/>
  <c r="CJ536" i="1"/>
  <c r="CB536" i="1"/>
  <c r="CC536" i="1"/>
  <c r="BE536" i="1"/>
  <c r="S536" i="1"/>
  <c r="J536" i="1"/>
  <c r="I535" i="1"/>
  <c r="CK535" i="1"/>
  <c r="CJ535" i="1"/>
  <c r="CB535" i="1"/>
  <c r="CC535" i="1"/>
  <c r="BE535" i="1"/>
  <c r="S535" i="1"/>
  <c r="J535" i="1"/>
  <c r="I534" i="1"/>
  <c r="CK534" i="1"/>
  <c r="CJ534" i="1"/>
  <c r="CB534" i="1"/>
  <c r="CC534" i="1"/>
  <c r="BE534" i="1"/>
  <c r="S534" i="1"/>
  <c r="J534" i="1"/>
  <c r="I533" i="1"/>
  <c r="CK533" i="1"/>
  <c r="CJ533" i="1"/>
  <c r="CB533" i="1"/>
  <c r="CC533" i="1"/>
  <c r="BE533" i="1"/>
  <c r="S533" i="1"/>
  <c r="J533" i="1"/>
  <c r="I532" i="1"/>
  <c r="CK532" i="1"/>
  <c r="CJ532" i="1"/>
  <c r="CB532" i="1"/>
  <c r="CC532" i="1"/>
  <c r="BE532" i="1"/>
  <c r="S532" i="1"/>
  <c r="J532" i="1"/>
  <c r="I531" i="1"/>
  <c r="CK531" i="1"/>
  <c r="CJ531" i="1"/>
  <c r="CB531" i="1"/>
  <c r="CC531" i="1"/>
  <c r="BE531" i="1"/>
  <c r="S531" i="1"/>
  <c r="J531" i="1"/>
  <c r="I530" i="1"/>
  <c r="CK530" i="1"/>
  <c r="CJ530" i="1"/>
  <c r="CB530" i="1"/>
  <c r="CC530" i="1"/>
  <c r="BE530" i="1"/>
  <c r="S530" i="1"/>
  <c r="J530" i="1"/>
  <c r="I529" i="1"/>
  <c r="CK529" i="1"/>
  <c r="CJ529" i="1"/>
  <c r="CB529" i="1"/>
  <c r="CC529" i="1"/>
  <c r="BE529" i="1"/>
  <c r="S529" i="1"/>
  <c r="J529" i="1"/>
  <c r="I528" i="1"/>
  <c r="CK528" i="1"/>
  <c r="CJ528" i="1"/>
  <c r="CB528" i="1"/>
  <c r="CC528" i="1"/>
  <c r="BE528" i="1"/>
  <c r="S528" i="1"/>
  <c r="J528" i="1"/>
  <c r="I527" i="1"/>
  <c r="CK527" i="1"/>
  <c r="CJ527" i="1"/>
  <c r="CB527" i="1"/>
  <c r="CC527" i="1"/>
  <c r="BE527" i="1"/>
  <c r="S527" i="1"/>
  <c r="J527" i="1"/>
  <c r="I526" i="1"/>
  <c r="CK526" i="1"/>
  <c r="CJ526" i="1"/>
  <c r="CB526" i="1"/>
  <c r="CC526" i="1"/>
  <c r="BE526" i="1"/>
  <c r="S526" i="1"/>
  <c r="J526" i="1"/>
  <c r="I525" i="1"/>
  <c r="CK525" i="1"/>
  <c r="CJ525" i="1"/>
  <c r="CB525" i="1"/>
  <c r="CC525" i="1"/>
  <c r="BE525" i="1"/>
  <c r="S525" i="1"/>
  <c r="J525" i="1"/>
  <c r="I524" i="1"/>
  <c r="CK524" i="1"/>
  <c r="CJ524" i="1"/>
  <c r="CB524" i="1"/>
  <c r="CC524" i="1"/>
  <c r="BE524" i="1"/>
  <c r="S524" i="1"/>
  <c r="J524" i="1"/>
  <c r="I523" i="1"/>
  <c r="CK523" i="1"/>
  <c r="CJ523" i="1"/>
  <c r="CB523" i="1"/>
  <c r="CC523" i="1"/>
  <c r="BE523" i="1"/>
  <c r="S523" i="1"/>
  <c r="J523" i="1"/>
  <c r="I522" i="1"/>
  <c r="CK522" i="1"/>
  <c r="CJ522" i="1"/>
  <c r="CB522" i="1"/>
  <c r="CC522" i="1"/>
  <c r="BE522" i="1"/>
  <c r="S522" i="1"/>
  <c r="J522" i="1"/>
  <c r="I521" i="1"/>
  <c r="CK521" i="1"/>
  <c r="CJ521" i="1"/>
  <c r="CB521" i="1"/>
  <c r="CC521" i="1"/>
  <c r="BE521" i="1"/>
  <c r="S521" i="1"/>
  <c r="J521" i="1"/>
  <c r="I520" i="1"/>
  <c r="CK520" i="1"/>
  <c r="CJ520" i="1"/>
  <c r="CB520" i="1"/>
  <c r="CC520" i="1"/>
  <c r="BE520" i="1"/>
  <c r="S520" i="1"/>
  <c r="J520" i="1"/>
  <c r="I519" i="1"/>
  <c r="CK519" i="1"/>
  <c r="CJ519" i="1"/>
  <c r="CB519" i="1"/>
  <c r="CC519" i="1"/>
  <c r="BE519" i="1"/>
  <c r="S519" i="1"/>
  <c r="J519" i="1"/>
  <c r="I518" i="1"/>
  <c r="CK518" i="1"/>
  <c r="CJ518" i="1"/>
  <c r="CB518" i="1"/>
  <c r="CC518" i="1"/>
  <c r="BE518" i="1"/>
  <c r="S518" i="1"/>
  <c r="J518" i="1"/>
  <c r="I517" i="1"/>
  <c r="CK517" i="1"/>
  <c r="CJ517" i="1"/>
  <c r="CB517" i="1"/>
  <c r="CC517" i="1"/>
  <c r="BE517" i="1"/>
  <c r="S517" i="1"/>
  <c r="J517" i="1"/>
  <c r="I516" i="1"/>
  <c r="CK516" i="1"/>
  <c r="CJ516" i="1"/>
  <c r="CB516" i="1"/>
  <c r="CC516" i="1"/>
  <c r="BE516" i="1"/>
  <c r="S516" i="1"/>
  <c r="J516" i="1"/>
  <c r="I515" i="1"/>
  <c r="CK515" i="1"/>
  <c r="CJ515" i="1"/>
  <c r="CB515" i="1"/>
  <c r="CC515" i="1"/>
  <c r="BE515" i="1"/>
  <c r="S515" i="1"/>
  <c r="J515" i="1"/>
  <c r="I514" i="1"/>
  <c r="CK514" i="1"/>
  <c r="CJ514" i="1"/>
  <c r="CB514" i="1"/>
  <c r="CC514" i="1"/>
  <c r="BE514" i="1"/>
  <c r="S514" i="1"/>
  <c r="J514" i="1"/>
  <c r="I513" i="1"/>
  <c r="CK513" i="1"/>
  <c r="CJ513" i="1"/>
  <c r="CB513" i="1"/>
  <c r="CC513" i="1"/>
  <c r="BE513" i="1"/>
  <c r="S513" i="1"/>
  <c r="J513" i="1"/>
  <c r="I512" i="1"/>
  <c r="CK512" i="1"/>
  <c r="CJ512" i="1"/>
  <c r="CB512" i="1"/>
  <c r="CC512" i="1"/>
  <c r="BE512" i="1"/>
  <c r="S512" i="1"/>
  <c r="J512" i="1"/>
  <c r="I511" i="1"/>
  <c r="CK511" i="1"/>
  <c r="CJ511" i="1"/>
  <c r="CB511" i="1"/>
  <c r="CC511" i="1"/>
  <c r="BE511" i="1"/>
  <c r="S511" i="1"/>
  <c r="J511" i="1"/>
  <c r="I510" i="1"/>
  <c r="CK510" i="1"/>
  <c r="CJ510" i="1"/>
  <c r="CB510" i="1"/>
  <c r="CC510" i="1"/>
  <c r="BE510" i="1"/>
  <c r="S510" i="1"/>
  <c r="J510" i="1"/>
  <c r="I509" i="1"/>
  <c r="CK509" i="1"/>
  <c r="CJ509" i="1"/>
  <c r="CB509" i="1"/>
  <c r="CC509" i="1"/>
  <c r="BE509" i="1"/>
  <c r="S509" i="1"/>
  <c r="J509" i="1"/>
  <c r="I508" i="1"/>
  <c r="CK508" i="1"/>
  <c r="CJ508" i="1"/>
  <c r="CB508" i="1"/>
  <c r="CC508" i="1"/>
  <c r="BE508" i="1"/>
  <c r="S508" i="1"/>
  <c r="J508" i="1"/>
  <c r="I507" i="1"/>
  <c r="CK507" i="1"/>
  <c r="CJ507" i="1"/>
  <c r="CB507" i="1"/>
  <c r="CC507" i="1"/>
  <c r="BE507" i="1"/>
  <c r="S507" i="1"/>
  <c r="J507" i="1"/>
  <c r="I506" i="1"/>
  <c r="CK506" i="1"/>
  <c r="CJ506" i="1"/>
  <c r="CB506" i="1"/>
  <c r="CC506" i="1"/>
  <c r="BE506" i="1"/>
  <c r="S506" i="1"/>
  <c r="J506" i="1"/>
  <c r="I505" i="1"/>
  <c r="CK505" i="1"/>
  <c r="CJ505" i="1"/>
  <c r="CB505" i="1"/>
  <c r="CC505" i="1"/>
  <c r="BE505" i="1"/>
  <c r="S505" i="1"/>
  <c r="J505" i="1"/>
  <c r="I504" i="1"/>
  <c r="CK504" i="1"/>
  <c r="CJ504" i="1"/>
  <c r="CB504" i="1"/>
  <c r="CC504" i="1"/>
  <c r="BE504" i="1"/>
  <c r="S504" i="1"/>
  <c r="J504" i="1"/>
  <c r="I503" i="1"/>
  <c r="CK503" i="1"/>
  <c r="CJ503" i="1"/>
  <c r="CB503" i="1"/>
  <c r="CC503" i="1"/>
  <c r="BE503" i="1"/>
  <c r="S503" i="1"/>
  <c r="J503" i="1"/>
  <c r="I502" i="1"/>
  <c r="CK502" i="1"/>
  <c r="CJ502" i="1"/>
  <c r="CB502" i="1"/>
  <c r="CC502" i="1"/>
  <c r="BE502" i="1"/>
  <c r="S502" i="1"/>
  <c r="J502" i="1"/>
  <c r="I501" i="1"/>
  <c r="CK501" i="1"/>
  <c r="CJ501" i="1"/>
  <c r="CB501" i="1"/>
  <c r="CC501" i="1"/>
  <c r="BE501" i="1"/>
  <c r="S501" i="1"/>
  <c r="J501" i="1"/>
  <c r="I500" i="1"/>
  <c r="CK500" i="1"/>
  <c r="CJ500" i="1"/>
  <c r="CB500" i="1"/>
  <c r="CC500" i="1"/>
  <c r="BE500" i="1"/>
  <c r="S500" i="1"/>
  <c r="J500" i="1"/>
  <c r="I499" i="1"/>
  <c r="CK499" i="1"/>
  <c r="CJ499" i="1"/>
  <c r="CB499" i="1"/>
  <c r="CC499" i="1"/>
  <c r="BE499" i="1"/>
  <c r="S499" i="1"/>
  <c r="J499" i="1"/>
  <c r="I498" i="1"/>
  <c r="CK498" i="1"/>
  <c r="CJ498" i="1"/>
  <c r="CB498" i="1"/>
  <c r="CC498" i="1"/>
  <c r="BE498" i="1"/>
  <c r="S498" i="1"/>
  <c r="J498" i="1"/>
  <c r="I497" i="1"/>
  <c r="CK497" i="1"/>
  <c r="CJ497" i="1"/>
  <c r="CB497" i="1"/>
  <c r="CC497" i="1"/>
  <c r="BE497" i="1"/>
  <c r="S497" i="1"/>
  <c r="J497" i="1"/>
  <c r="I496" i="1"/>
  <c r="CK496" i="1"/>
  <c r="CJ496" i="1"/>
  <c r="CB496" i="1"/>
  <c r="CC496" i="1"/>
  <c r="BE496" i="1"/>
  <c r="S496" i="1"/>
  <c r="J496" i="1"/>
  <c r="I495" i="1"/>
  <c r="CK495" i="1"/>
  <c r="CJ495" i="1"/>
  <c r="CB495" i="1"/>
  <c r="CC495" i="1"/>
  <c r="BE495" i="1"/>
  <c r="S495" i="1"/>
  <c r="J495" i="1"/>
  <c r="I494" i="1"/>
  <c r="CK494" i="1"/>
  <c r="CJ494" i="1"/>
  <c r="CB494" i="1"/>
  <c r="CC494" i="1"/>
  <c r="BE494" i="1"/>
  <c r="S494" i="1"/>
  <c r="J494" i="1"/>
  <c r="I493" i="1"/>
  <c r="CK493" i="1"/>
  <c r="CJ493" i="1"/>
  <c r="CB493" i="1"/>
  <c r="CC493" i="1"/>
  <c r="BE493" i="1"/>
  <c r="S493" i="1"/>
  <c r="J493" i="1"/>
  <c r="I492" i="1"/>
  <c r="CK492" i="1"/>
  <c r="CJ492" i="1"/>
  <c r="CB492" i="1"/>
  <c r="CC492" i="1"/>
  <c r="BE492" i="1"/>
  <c r="S492" i="1"/>
  <c r="J492" i="1"/>
  <c r="I491" i="1"/>
  <c r="CK491" i="1"/>
  <c r="CJ491" i="1"/>
  <c r="CB491" i="1"/>
  <c r="CC491" i="1"/>
  <c r="BE491" i="1"/>
  <c r="S491" i="1"/>
  <c r="J491" i="1"/>
  <c r="I490" i="1"/>
  <c r="CK490" i="1"/>
  <c r="CJ490" i="1"/>
  <c r="CB490" i="1"/>
  <c r="CC490" i="1"/>
  <c r="BE490" i="1"/>
  <c r="S490" i="1"/>
  <c r="J490" i="1"/>
  <c r="I489" i="1"/>
  <c r="CK489" i="1"/>
  <c r="CJ489" i="1"/>
  <c r="CB489" i="1"/>
  <c r="CC489" i="1"/>
  <c r="BE489" i="1"/>
  <c r="S489" i="1"/>
  <c r="J489" i="1"/>
  <c r="I488" i="1"/>
  <c r="CK488" i="1"/>
  <c r="CJ488" i="1"/>
  <c r="CB488" i="1"/>
  <c r="CC488" i="1"/>
  <c r="BE488" i="1"/>
  <c r="S488" i="1"/>
  <c r="J488" i="1"/>
  <c r="I487" i="1"/>
  <c r="CK487" i="1"/>
  <c r="CJ487" i="1"/>
  <c r="CB487" i="1"/>
  <c r="CC487" i="1"/>
  <c r="BE487" i="1"/>
  <c r="S487" i="1"/>
  <c r="J487" i="1"/>
  <c r="I486" i="1"/>
  <c r="CK486" i="1"/>
  <c r="CJ486" i="1"/>
  <c r="CB486" i="1"/>
  <c r="CC486" i="1"/>
  <c r="BE486" i="1"/>
  <c r="S486" i="1"/>
  <c r="J486" i="1"/>
  <c r="I485" i="1"/>
  <c r="CK485" i="1"/>
  <c r="CJ485" i="1"/>
  <c r="CB485" i="1"/>
  <c r="CC485" i="1"/>
  <c r="BE485" i="1"/>
  <c r="S485" i="1"/>
  <c r="J485" i="1"/>
  <c r="I484" i="1"/>
  <c r="CK484" i="1"/>
  <c r="CJ484" i="1"/>
  <c r="CB484" i="1"/>
  <c r="CC484" i="1"/>
  <c r="BE484" i="1"/>
  <c r="S484" i="1"/>
  <c r="J484" i="1"/>
  <c r="I483" i="1"/>
  <c r="CK483" i="1"/>
  <c r="CJ483" i="1"/>
  <c r="CB483" i="1"/>
  <c r="CC483" i="1"/>
  <c r="BE483" i="1"/>
  <c r="S483" i="1"/>
  <c r="J483" i="1"/>
  <c r="I482" i="1"/>
  <c r="CK482" i="1"/>
  <c r="CJ482" i="1"/>
  <c r="CB482" i="1"/>
  <c r="CC482" i="1"/>
  <c r="BE482" i="1"/>
  <c r="S482" i="1"/>
  <c r="J482" i="1"/>
  <c r="I481" i="1"/>
  <c r="CK481" i="1"/>
  <c r="CJ481" i="1"/>
  <c r="CB481" i="1"/>
  <c r="CC481" i="1"/>
  <c r="BE481" i="1"/>
  <c r="S481" i="1"/>
  <c r="J481" i="1"/>
  <c r="I480" i="1"/>
  <c r="CK480" i="1"/>
  <c r="CJ480" i="1"/>
  <c r="CB480" i="1"/>
  <c r="CC480" i="1"/>
  <c r="BE480" i="1"/>
  <c r="S480" i="1"/>
  <c r="J480" i="1"/>
  <c r="I479" i="1"/>
  <c r="CK479" i="1"/>
  <c r="CJ479" i="1"/>
  <c r="CB479" i="1"/>
  <c r="CC479" i="1"/>
  <c r="BE479" i="1"/>
  <c r="S479" i="1"/>
  <c r="J479" i="1"/>
  <c r="I478" i="1"/>
  <c r="CK478" i="1"/>
  <c r="CJ478" i="1"/>
  <c r="CB478" i="1"/>
  <c r="CC478" i="1"/>
  <c r="BE478" i="1"/>
  <c r="S478" i="1"/>
  <c r="J478" i="1"/>
  <c r="I477" i="1"/>
  <c r="CK477" i="1"/>
  <c r="CJ477" i="1"/>
  <c r="CB477" i="1"/>
  <c r="CC477" i="1"/>
  <c r="BE477" i="1"/>
  <c r="S477" i="1"/>
  <c r="J477" i="1"/>
  <c r="I476" i="1"/>
  <c r="CK476" i="1"/>
  <c r="CJ476" i="1"/>
  <c r="CB476" i="1"/>
  <c r="CC476" i="1"/>
  <c r="BE476" i="1"/>
  <c r="S476" i="1"/>
  <c r="J476" i="1"/>
  <c r="I475" i="1"/>
  <c r="CK475" i="1"/>
  <c r="CJ475" i="1"/>
  <c r="CB475" i="1"/>
  <c r="CC475" i="1"/>
  <c r="BE475" i="1"/>
  <c r="S475" i="1"/>
  <c r="J475" i="1"/>
  <c r="I474" i="1"/>
  <c r="CK474" i="1"/>
  <c r="CJ474" i="1"/>
  <c r="CB474" i="1"/>
  <c r="CC474" i="1"/>
  <c r="BE474" i="1"/>
  <c r="S474" i="1"/>
  <c r="J474" i="1"/>
  <c r="I473" i="1"/>
  <c r="CK473" i="1"/>
  <c r="CJ473" i="1"/>
  <c r="CB473" i="1"/>
  <c r="CC473" i="1"/>
  <c r="BE473" i="1"/>
  <c r="S473" i="1"/>
  <c r="J473" i="1"/>
  <c r="I472" i="1"/>
  <c r="CK472" i="1"/>
  <c r="CJ472" i="1"/>
  <c r="CB472" i="1"/>
  <c r="CC472" i="1"/>
  <c r="BE472" i="1"/>
  <c r="S472" i="1"/>
  <c r="J472" i="1"/>
  <c r="I471" i="1"/>
  <c r="CK471" i="1"/>
  <c r="CJ471" i="1"/>
  <c r="CB471" i="1"/>
  <c r="CC471" i="1"/>
  <c r="BE471" i="1"/>
  <c r="S471" i="1"/>
  <c r="J471" i="1"/>
  <c r="I470" i="1"/>
  <c r="CK470" i="1"/>
  <c r="CJ470" i="1"/>
  <c r="CB470" i="1"/>
  <c r="CC470" i="1"/>
  <c r="BE470" i="1"/>
  <c r="S470" i="1"/>
  <c r="J470" i="1"/>
  <c r="I469" i="1"/>
  <c r="CK469" i="1"/>
  <c r="CJ469" i="1"/>
  <c r="CB469" i="1"/>
  <c r="CC469" i="1"/>
  <c r="BE469" i="1"/>
  <c r="S469" i="1"/>
  <c r="J469" i="1"/>
  <c r="I468" i="1"/>
  <c r="CK468" i="1"/>
  <c r="CJ468" i="1"/>
  <c r="CB468" i="1"/>
  <c r="CC468" i="1"/>
  <c r="BE468" i="1"/>
  <c r="S468" i="1"/>
  <c r="J468" i="1"/>
  <c r="I467" i="1"/>
  <c r="CK467" i="1"/>
  <c r="CJ467" i="1"/>
  <c r="CB467" i="1"/>
  <c r="CC467" i="1"/>
  <c r="BE467" i="1"/>
  <c r="S467" i="1"/>
  <c r="J467" i="1"/>
  <c r="I466" i="1"/>
  <c r="CK466" i="1"/>
  <c r="CJ466" i="1"/>
  <c r="CB466" i="1"/>
  <c r="CC466" i="1"/>
  <c r="BE466" i="1"/>
  <c r="S466" i="1"/>
  <c r="J466" i="1"/>
  <c r="I465" i="1"/>
  <c r="CK465" i="1"/>
  <c r="CJ465" i="1"/>
  <c r="CB465" i="1"/>
  <c r="CC465" i="1"/>
  <c r="BE465" i="1"/>
  <c r="S465" i="1"/>
  <c r="J465" i="1"/>
  <c r="I464" i="1"/>
  <c r="CK464" i="1"/>
  <c r="CJ464" i="1"/>
  <c r="CB464" i="1"/>
  <c r="CC464" i="1"/>
  <c r="BE464" i="1"/>
  <c r="S464" i="1"/>
  <c r="J464" i="1"/>
  <c r="I463" i="1"/>
  <c r="CK463" i="1"/>
  <c r="CJ463" i="1"/>
  <c r="CB463" i="1"/>
  <c r="CC463" i="1"/>
  <c r="BE463" i="1"/>
  <c r="S463" i="1"/>
  <c r="J463" i="1"/>
  <c r="I462" i="1"/>
  <c r="CK462" i="1"/>
  <c r="CJ462" i="1"/>
  <c r="CB462" i="1"/>
  <c r="CC462" i="1"/>
  <c r="BE462" i="1"/>
  <c r="S462" i="1"/>
  <c r="J462" i="1"/>
  <c r="I461" i="1"/>
  <c r="CK461" i="1"/>
  <c r="CJ461" i="1"/>
  <c r="CB461" i="1"/>
  <c r="CC461" i="1"/>
  <c r="BE461" i="1"/>
  <c r="S461" i="1"/>
  <c r="J461" i="1"/>
  <c r="I460" i="1"/>
  <c r="CK460" i="1"/>
  <c r="CJ460" i="1"/>
  <c r="CB460" i="1"/>
  <c r="CC460" i="1"/>
  <c r="BE460" i="1"/>
  <c r="S460" i="1"/>
  <c r="J460" i="1"/>
  <c r="I459" i="1"/>
  <c r="CK459" i="1"/>
  <c r="CJ459" i="1"/>
  <c r="CB459" i="1"/>
  <c r="CC459" i="1"/>
  <c r="BE459" i="1"/>
  <c r="S459" i="1"/>
  <c r="J459" i="1"/>
  <c r="I458" i="1"/>
  <c r="CK458" i="1"/>
  <c r="CJ458" i="1"/>
  <c r="CB458" i="1"/>
  <c r="CC458" i="1"/>
  <c r="BE458" i="1"/>
  <c r="S458" i="1"/>
  <c r="J458" i="1"/>
  <c r="I457" i="1"/>
  <c r="CK457" i="1"/>
  <c r="CJ457" i="1"/>
  <c r="CB457" i="1"/>
  <c r="CC457" i="1"/>
  <c r="BE457" i="1"/>
  <c r="S457" i="1"/>
  <c r="J457" i="1"/>
  <c r="I456" i="1"/>
  <c r="CK456" i="1"/>
  <c r="CJ456" i="1"/>
  <c r="CB456" i="1"/>
  <c r="CC456" i="1"/>
  <c r="BE456" i="1"/>
  <c r="S456" i="1"/>
  <c r="J456" i="1"/>
  <c r="I455" i="1"/>
  <c r="CK455" i="1"/>
  <c r="CJ455" i="1"/>
  <c r="CB455" i="1"/>
  <c r="CC455" i="1"/>
  <c r="BE455" i="1"/>
  <c r="S455" i="1"/>
  <c r="J455" i="1"/>
  <c r="I454" i="1"/>
  <c r="CK454" i="1"/>
  <c r="CJ454" i="1"/>
  <c r="CB454" i="1"/>
  <c r="CC454" i="1"/>
  <c r="BE454" i="1"/>
  <c r="S454" i="1"/>
  <c r="J454" i="1"/>
  <c r="I453" i="1"/>
  <c r="CK453" i="1"/>
  <c r="CJ453" i="1"/>
  <c r="CB453" i="1"/>
  <c r="CC453" i="1"/>
  <c r="BE453" i="1"/>
  <c r="S453" i="1"/>
  <c r="J453" i="1"/>
  <c r="I452" i="1"/>
  <c r="CK452" i="1"/>
  <c r="CJ452" i="1"/>
  <c r="CB452" i="1"/>
  <c r="CC452" i="1"/>
  <c r="BE452" i="1"/>
  <c r="S452" i="1"/>
  <c r="J452" i="1"/>
  <c r="I451" i="1"/>
  <c r="CK451" i="1"/>
  <c r="CJ451" i="1"/>
  <c r="CB451" i="1"/>
  <c r="CC451" i="1"/>
  <c r="BE451" i="1"/>
  <c r="S451" i="1"/>
  <c r="J451" i="1"/>
  <c r="I450" i="1"/>
  <c r="CK450" i="1"/>
  <c r="CJ450" i="1"/>
  <c r="CB450" i="1"/>
  <c r="CC450" i="1"/>
  <c r="BE450" i="1"/>
  <c r="S450" i="1"/>
  <c r="J450" i="1"/>
  <c r="I449" i="1"/>
  <c r="CK449" i="1"/>
  <c r="CJ449" i="1"/>
  <c r="CB449" i="1"/>
  <c r="CC449" i="1"/>
  <c r="BE449" i="1"/>
  <c r="S449" i="1"/>
  <c r="J449" i="1"/>
  <c r="I448" i="1"/>
  <c r="CK448" i="1"/>
  <c r="CJ448" i="1"/>
  <c r="CB448" i="1"/>
  <c r="CC448" i="1"/>
  <c r="BE448" i="1"/>
  <c r="S448" i="1"/>
  <c r="J448" i="1"/>
  <c r="I447" i="1"/>
  <c r="CK447" i="1"/>
  <c r="CJ447" i="1"/>
  <c r="CB447" i="1"/>
  <c r="CC447" i="1"/>
  <c r="BE447" i="1"/>
  <c r="S447" i="1"/>
  <c r="J447" i="1"/>
  <c r="I446" i="1"/>
  <c r="CK446" i="1"/>
  <c r="CJ446" i="1"/>
  <c r="CB446" i="1"/>
  <c r="CC446" i="1"/>
  <c r="BE446" i="1"/>
  <c r="S446" i="1"/>
  <c r="J446" i="1"/>
  <c r="I445" i="1"/>
  <c r="CK445" i="1"/>
  <c r="CJ445" i="1"/>
  <c r="CB445" i="1"/>
  <c r="CC445" i="1"/>
  <c r="BE445" i="1"/>
  <c r="S445" i="1"/>
  <c r="J445" i="1"/>
  <c r="I444" i="1"/>
  <c r="CK444" i="1"/>
  <c r="CJ444" i="1"/>
  <c r="CB444" i="1"/>
  <c r="CC444" i="1"/>
  <c r="BE444" i="1"/>
  <c r="S444" i="1"/>
  <c r="J444" i="1"/>
  <c r="I443" i="1"/>
  <c r="CK443" i="1"/>
  <c r="CJ443" i="1"/>
  <c r="CB443" i="1"/>
  <c r="CC443" i="1"/>
  <c r="BE443" i="1"/>
  <c r="S443" i="1"/>
  <c r="J443" i="1"/>
  <c r="I442" i="1"/>
  <c r="CK442" i="1"/>
  <c r="CJ442" i="1"/>
  <c r="CB442" i="1"/>
  <c r="CC442" i="1"/>
  <c r="BE442" i="1"/>
  <c r="S442" i="1"/>
  <c r="J442" i="1"/>
  <c r="I441" i="1"/>
  <c r="CK441" i="1"/>
  <c r="CJ441" i="1"/>
  <c r="CB441" i="1"/>
  <c r="CC441" i="1"/>
  <c r="BE441" i="1"/>
  <c r="S441" i="1"/>
  <c r="J441" i="1"/>
  <c r="I440" i="1"/>
  <c r="CK440" i="1"/>
  <c r="CJ440" i="1"/>
  <c r="CB440" i="1"/>
  <c r="CC440" i="1"/>
  <c r="BE440" i="1"/>
  <c r="S440" i="1"/>
  <c r="J440" i="1"/>
  <c r="I439" i="1"/>
  <c r="CK439" i="1"/>
  <c r="CJ439" i="1"/>
  <c r="CB439" i="1"/>
  <c r="CC439" i="1"/>
  <c r="BE439" i="1"/>
  <c r="S439" i="1"/>
  <c r="J439" i="1"/>
  <c r="I438" i="1"/>
  <c r="CK438" i="1"/>
  <c r="CJ438" i="1"/>
  <c r="CB438" i="1"/>
  <c r="CC438" i="1"/>
  <c r="BE438" i="1"/>
  <c r="S438" i="1"/>
  <c r="J438" i="1"/>
  <c r="I437" i="1"/>
  <c r="CK437" i="1"/>
  <c r="CJ437" i="1"/>
  <c r="CB437" i="1"/>
  <c r="CC437" i="1"/>
  <c r="BE437" i="1"/>
  <c r="S437" i="1"/>
  <c r="J437" i="1"/>
  <c r="I436" i="1"/>
  <c r="CK436" i="1"/>
  <c r="CJ436" i="1"/>
  <c r="CB436" i="1"/>
  <c r="CC436" i="1"/>
  <c r="BE436" i="1"/>
  <c r="S436" i="1"/>
  <c r="J436" i="1"/>
  <c r="I435" i="1"/>
  <c r="CK435" i="1"/>
  <c r="CJ435" i="1"/>
  <c r="CB435" i="1"/>
  <c r="CC435" i="1"/>
  <c r="BE435" i="1"/>
  <c r="S435" i="1"/>
  <c r="J435" i="1"/>
  <c r="I434" i="1"/>
  <c r="CK434" i="1"/>
  <c r="CJ434" i="1"/>
  <c r="CB434" i="1"/>
  <c r="CC434" i="1"/>
  <c r="BE434" i="1"/>
  <c r="S434" i="1"/>
  <c r="J434" i="1"/>
  <c r="I433" i="1"/>
  <c r="CK433" i="1"/>
  <c r="CJ433" i="1"/>
  <c r="CB433" i="1"/>
  <c r="CC433" i="1"/>
  <c r="BE433" i="1"/>
  <c r="S433" i="1"/>
  <c r="J433" i="1"/>
  <c r="I432" i="1"/>
  <c r="CK432" i="1"/>
  <c r="CJ432" i="1"/>
  <c r="CB432" i="1"/>
  <c r="CC432" i="1"/>
  <c r="BE432" i="1"/>
  <c r="S432" i="1"/>
  <c r="J432" i="1"/>
  <c r="I431" i="1"/>
  <c r="CK431" i="1"/>
  <c r="CJ431" i="1"/>
  <c r="CB431" i="1"/>
  <c r="CC431" i="1"/>
  <c r="BE431" i="1"/>
  <c r="S431" i="1"/>
  <c r="J431" i="1"/>
  <c r="I430" i="1"/>
  <c r="CK430" i="1"/>
  <c r="CJ430" i="1"/>
  <c r="CB430" i="1"/>
  <c r="CC430" i="1"/>
  <c r="BE430" i="1"/>
  <c r="S430" i="1"/>
  <c r="J430" i="1"/>
  <c r="I429" i="1"/>
  <c r="CK429" i="1"/>
  <c r="CJ429" i="1"/>
  <c r="CB429" i="1"/>
  <c r="CC429" i="1"/>
  <c r="BE429" i="1"/>
  <c r="S429" i="1"/>
  <c r="J429" i="1"/>
  <c r="I428" i="1"/>
  <c r="CK428" i="1"/>
  <c r="CJ428" i="1"/>
  <c r="CB428" i="1"/>
  <c r="CC428" i="1"/>
  <c r="BE428" i="1"/>
  <c r="S428" i="1"/>
  <c r="J428" i="1"/>
  <c r="I427" i="1"/>
  <c r="CK427" i="1"/>
  <c r="CJ427" i="1"/>
  <c r="CB427" i="1"/>
  <c r="CC427" i="1"/>
  <c r="BE427" i="1"/>
  <c r="S427" i="1"/>
  <c r="J427" i="1"/>
  <c r="I426" i="1"/>
  <c r="CK426" i="1"/>
  <c r="CJ426" i="1"/>
  <c r="CB426" i="1"/>
  <c r="CC426" i="1"/>
  <c r="BE426" i="1"/>
  <c r="S426" i="1"/>
  <c r="J426" i="1"/>
  <c r="I425" i="1"/>
  <c r="CK425" i="1"/>
  <c r="CJ425" i="1"/>
  <c r="CB425" i="1"/>
  <c r="CC425" i="1"/>
  <c r="BE425" i="1"/>
  <c r="S425" i="1"/>
  <c r="J425" i="1"/>
  <c r="I424" i="1"/>
  <c r="CK424" i="1"/>
  <c r="CJ424" i="1"/>
  <c r="CB424" i="1"/>
  <c r="CC424" i="1"/>
  <c r="BE424" i="1"/>
  <c r="S424" i="1"/>
  <c r="J424" i="1"/>
  <c r="I423" i="1"/>
  <c r="CK423" i="1"/>
  <c r="CJ423" i="1"/>
  <c r="CB423" i="1"/>
  <c r="CC423" i="1"/>
  <c r="BE423" i="1"/>
  <c r="S423" i="1"/>
  <c r="J423" i="1"/>
  <c r="I422" i="1"/>
  <c r="CK422" i="1"/>
  <c r="CJ422" i="1"/>
  <c r="CB422" i="1"/>
  <c r="CC422" i="1"/>
  <c r="BE422" i="1"/>
  <c r="S422" i="1"/>
  <c r="J422" i="1"/>
  <c r="I421" i="1"/>
  <c r="CK421" i="1"/>
  <c r="CJ421" i="1"/>
  <c r="CB421" i="1"/>
  <c r="CC421" i="1"/>
  <c r="BE421" i="1"/>
  <c r="S421" i="1"/>
  <c r="J421" i="1"/>
  <c r="I420" i="1"/>
  <c r="CK420" i="1"/>
  <c r="CJ420" i="1"/>
  <c r="CB420" i="1"/>
  <c r="CC420" i="1"/>
  <c r="BE420" i="1"/>
  <c r="S420" i="1"/>
  <c r="J420" i="1"/>
  <c r="I419" i="1"/>
  <c r="CK419" i="1"/>
  <c r="CJ419" i="1"/>
  <c r="CB419" i="1"/>
  <c r="CC419" i="1"/>
  <c r="BE419" i="1"/>
  <c r="S419" i="1"/>
  <c r="J419" i="1"/>
  <c r="I418" i="1"/>
  <c r="CK418" i="1"/>
  <c r="CJ418" i="1"/>
  <c r="CB418" i="1"/>
  <c r="CC418" i="1"/>
  <c r="BE418" i="1"/>
  <c r="S418" i="1"/>
  <c r="J418" i="1"/>
  <c r="I417" i="1"/>
  <c r="CK417" i="1"/>
  <c r="CJ417" i="1"/>
  <c r="CB417" i="1"/>
  <c r="CC417" i="1"/>
  <c r="BE417" i="1"/>
  <c r="S417" i="1"/>
  <c r="J417" i="1"/>
  <c r="I416" i="1"/>
  <c r="CK416" i="1"/>
  <c r="CJ416" i="1"/>
  <c r="CB416" i="1"/>
  <c r="CC416" i="1"/>
  <c r="BE416" i="1"/>
  <c r="S416" i="1"/>
  <c r="J416" i="1"/>
  <c r="I415" i="1"/>
  <c r="CK415" i="1"/>
  <c r="CJ415" i="1"/>
  <c r="CB415" i="1"/>
  <c r="CC415" i="1"/>
  <c r="BE415" i="1"/>
  <c r="S415" i="1"/>
  <c r="J415" i="1"/>
  <c r="I414" i="1"/>
  <c r="CK414" i="1"/>
  <c r="CJ414" i="1"/>
  <c r="CB414" i="1"/>
  <c r="CC414" i="1"/>
  <c r="BE414" i="1"/>
  <c r="S414" i="1"/>
  <c r="J414" i="1"/>
  <c r="I413" i="1"/>
  <c r="CK413" i="1"/>
  <c r="CJ413" i="1"/>
  <c r="CB413" i="1"/>
  <c r="CC413" i="1"/>
  <c r="BE413" i="1"/>
  <c r="S413" i="1"/>
  <c r="J413" i="1"/>
  <c r="I412" i="1"/>
  <c r="CK412" i="1"/>
  <c r="CJ412" i="1"/>
  <c r="CB412" i="1"/>
  <c r="CC412" i="1"/>
  <c r="BE412" i="1"/>
  <c r="S412" i="1"/>
  <c r="J412" i="1"/>
  <c r="I411" i="1"/>
  <c r="CK411" i="1"/>
  <c r="CJ411" i="1"/>
  <c r="CB411" i="1"/>
  <c r="CC411" i="1"/>
  <c r="BE411" i="1"/>
  <c r="S411" i="1"/>
  <c r="J411" i="1"/>
  <c r="I410" i="1"/>
  <c r="CK410" i="1"/>
  <c r="CJ410" i="1"/>
  <c r="CB410" i="1"/>
  <c r="CC410" i="1"/>
  <c r="BE410" i="1"/>
  <c r="S410" i="1"/>
  <c r="J410" i="1"/>
  <c r="I409" i="1"/>
  <c r="CK409" i="1"/>
  <c r="CJ409" i="1"/>
  <c r="CB409" i="1"/>
  <c r="CC409" i="1"/>
  <c r="BE409" i="1"/>
  <c r="S409" i="1"/>
  <c r="J409" i="1"/>
  <c r="I408" i="1"/>
  <c r="CK408" i="1"/>
  <c r="CJ408" i="1"/>
  <c r="CB408" i="1"/>
  <c r="CC408" i="1"/>
  <c r="BE408" i="1"/>
  <c r="S408" i="1"/>
  <c r="J408" i="1"/>
  <c r="I407" i="1"/>
  <c r="CK407" i="1"/>
  <c r="CJ407" i="1"/>
  <c r="CB407" i="1"/>
  <c r="CC407" i="1"/>
  <c r="BE407" i="1"/>
  <c r="S407" i="1"/>
  <c r="J407" i="1"/>
  <c r="I406" i="1"/>
  <c r="CK406" i="1"/>
  <c r="CJ406" i="1"/>
  <c r="CB406" i="1"/>
  <c r="CC406" i="1"/>
  <c r="BE406" i="1"/>
  <c r="S406" i="1"/>
  <c r="J406" i="1"/>
  <c r="I405" i="1"/>
  <c r="CK405" i="1"/>
  <c r="CJ405" i="1"/>
  <c r="CB405" i="1"/>
  <c r="CC405" i="1"/>
  <c r="BE405" i="1"/>
  <c r="S405" i="1"/>
  <c r="J405" i="1"/>
  <c r="I404" i="1"/>
  <c r="CK404" i="1"/>
  <c r="CJ404" i="1"/>
  <c r="CB404" i="1"/>
  <c r="CC404" i="1"/>
  <c r="BE404" i="1"/>
  <c r="S404" i="1"/>
  <c r="J404" i="1"/>
  <c r="I403" i="1"/>
  <c r="CK403" i="1"/>
  <c r="CJ403" i="1"/>
  <c r="CB403" i="1"/>
  <c r="CC403" i="1"/>
  <c r="BE403" i="1"/>
  <c r="S403" i="1"/>
  <c r="J403" i="1"/>
  <c r="I402" i="1"/>
  <c r="CK402" i="1"/>
  <c r="CJ402" i="1"/>
  <c r="CB402" i="1"/>
  <c r="CC402" i="1"/>
  <c r="BE402" i="1"/>
  <c r="S402" i="1"/>
  <c r="J402" i="1"/>
  <c r="I401" i="1"/>
  <c r="CK401" i="1"/>
  <c r="CJ401" i="1"/>
  <c r="CB401" i="1"/>
  <c r="CC401" i="1"/>
  <c r="BE401" i="1"/>
  <c r="S401" i="1"/>
  <c r="J401" i="1"/>
  <c r="I400" i="1"/>
  <c r="CK400" i="1"/>
  <c r="CJ400" i="1"/>
  <c r="CB400" i="1"/>
  <c r="CC400" i="1"/>
  <c r="BE400" i="1"/>
  <c r="S400" i="1"/>
  <c r="J400" i="1"/>
  <c r="I399" i="1"/>
  <c r="CK399" i="1"/>
  <c r="CJ399" i="1"/>
  <c r="CB399" i="1"/>
  <c r="CC399" i="1"/>
  <c r="BE399" i="1"/>
  <c r="S399" i="1"/>
  <c r="J399" i="1"/>
  <c r="I398" i="1"/>
  <c r="CK398" i="1"/>
  <c r="CJ398" i="1"/>
  <c r="CB398" i="1"/>
  <c r="CC398" i="1"/>
  <c r="BE398" i="1"/>
  <c r="S398" i="1"/>
  <c r="J398" i="1"/>
  <c r="I397" i="1"/>
  <c r="CK397" i="1"/>
  <c r="CJ397" i="1"/>
  <c r="CB397" i="1"/>
  <c r="CC397" i="1"/>
  <c r="BE397" i="1"/>
  <c r="S397" i="1"/>
  <c r="J397" i="1"/>
  <c r="I396" i="1"/>
  <c r="CK396" i="1"/>
  <c r="CJ396" i="1"/>
  <c r="CB396" i="1"/>
  <c r="CC396" i="1"/>
  <c r="BE396" i="1"/>
  <c r="S396" i="1"/>
  <c r="J396" i="1"/>
  <c r="I395" i="1"/>
  <c r="CK395" i="1"/>
  <c r="CJ395" i="1"/>
  <c r="CB395" i="1"/>
  <c r="CC395" i="1"/>
  <c r="BE395" i="1"/>
  <c r="S395" i="1"/>
  <c r="J395" i="1"/>
  <c r="I394" i="1"/>
  <c r="CK394" i="1"/>
  <c r="CJ394" i="1"/>
  <c r="CB394" i="1"/>
  <c r="CC394" i="1"/>
  <c r="BE394" i="1"/>
  <c r="S394" i="1"/>
  <c r="J394" i="1"/>
  <c r="I393" i="1"/>
  <c r="CK393" i="1"/>
  <c r="CJ393" i="1"/>
  <c r="CB393" i="1"/>
  <c r="CC393" i="1"/>
  <c r="BE393" i="1"/>
  <c r="S393" i="1"/>
  <c r="J393" i="1"/>
  <c r="I392" i="1"/>
  <c r="CK392" i="1"/>
  <c r="CJ392" i="1"/>
  <c r="CB392" i="1"/>
  <c r="CC392" i="1"/>
  <c r="BE392" i="1"/>
  <c r="S392" i="1"/>
  <c r="J392" i="1"/>
  <c r="I391" i="1"/>
  <c r="CK391" i="1"/>
  <c r="CJ391" i="1"/>
  <c r="CB391" i="1"/>
  <c r="CC391" i="1"/>
  <c r="BE391" i="1"/>
  <c r="S391" i="1"/>
  <c r="J391" i="1"/>
  <c r="I390" i="1"/>
  <c r="CK390" i="1"/>
  <c r="CJ390" i="1"/>
  <c r="CB390" i="1"/>
  <c r="CC390" i="1"/>
  <c r="BE390" i="1"/>
  <c r="S390" i="1"/>
  <c r="J390" i="1"/>
  <c r="I389" i="1"/>
  <c r="CK389" i="1"/>
  <c r="CJ389" i="1"/>
  <c r="CB389" i="1"/>
  <c r="CC389" i="1"/>
  <c r="BE389" i="1"/>
  <c r="S389" i="1"/>
  <c r="J389" i="1"/>
  <c r="I388" i="1"/>
  <c r="CK388" i="1"/>
  <c r="CJ388" i="1"/>
  <c r="CB388" i="1"/>
  <c r="CC388" i="1"/>
  <c r="BE388" i="1"/>
  <c r="S388" i="1"/>
  <c r="J388" i="1"/>
  <c r="I387" i="1"/>
  <c r="CK387" i="1"/>
  <c r="CJ387" i="1"/>
  <c r="CB387" i="1"/>
  <c r="CC387" i="1"/>
  <c r="BE387" i="1"/>
  <c r="S387" i="1"/>
  <c r="J387" i="1"/>
  <c r="I386" i="1"/>
  <c r="CK386" i="1"/>
  <c r="CJ386" i="1"/>
  <c r="CB386" i="1"/>
  <c r="CC386" i="1"/>
  <c r="BE386" i="1"/>
  <c r="S386" i="1"/>
  <c r="J386" i="1"/>
  <c r="I385" i="1"/>
  <c r="CK385" i="1"/>
  <c r="CJ385" i="1"/>
  <c r="CB385" i="1"/>
  <c r="CC385" i="1"/>
  <c r="BE385" i="1"/>
  <c r="S385" i="1"/>
  <c r="J385" i="1"/>
  <c r="I384" i="1"/>
  <c r="CK384" i="1"/>
  <c r="CJ384" i="1"/>
  <c r="CB384" i="1"/>
  <c r="CC384" i="1"/>
  <c r="BE384" i="1"/>
  <c r="S384" i="1"/>
  <c r="J384" i="1"/>
  <c r="I383" i="1"/>
  <c r="CK383" i="1"/>
  <c r="CJ383" i="1"/>
  <c r="CB383" i="1"/>
  <c r="CC383" i="1"/>
  <c r="BE383" i="1"/>
  <c r="S383" i="1"/>
  <c r="J383" i="1"/>
  <c r="I382" i="1"/>
  <c r="CK382" i="1"/>
  <c r="CJ382" i="1"/>
  <c r="CB382" i="1"/>
  <c r="CC382" i="1"/>
  <c r="BE382" i="1"/>
  <c r="S382" i="1"/>
  <c r="J382" i="1"/>
  <c r="I381" i="1"/>
  <c r="CK381" i="1"/>
  <c r="CJ381" i="1"/>
  <c r="CB381" i="1"/>
  <c r="CC381" i="1"/>
  <c r="BE381" i="1"/>
  <c r="S381" i="1"/>
  <c r="J381" i="1"/>
  <c r="I380" i="1"/>
  <c r="CK380" i="1"/>
  <c r="CJ380" i="1"/>
  <c r="CB380" i="1"/>
  <c r="CC380" i="1"/>
  <c r="BE380" i="1"/>
  <c r="S380" i="1"/>
  <c r="J380" i="1"/>
  <c r="I379" i="1"/>
  <c r="CK379" i="1"/>
  <c r="CJ379" i="1"/>
  <c r="CB379" i="1"/>
  <c r="CC379" i="1"/>
  <c r="BE379" i="1"/>
  <c r="S379" i="1"/>
  <c r="J379" i="1"/>
  <c r="I378" i="1"/>
  <c r="CK378" i="1"/>
  <c r="CJ378" i="1"/>
  <c r="CB378" i="1"/>
  <c r="CC378" i="1"/>
  <c r="BE378" i="1"/>
  <c r="S378" i="1"/>
  <c r="J378" i="1"/>
  <c r="I377" i="1"/>
  <c r="CK377" i="1"/>
  <c r="CJ377" i="1"/>
  <c r="CB377" i="1"/>
  <c r="CC377" i="1"/>
  <c r="BE377" i="1"/>
  <c r="S377" i="1"/>
  <c r="J377" i="1"/>
  <c r="I376" i="1"/>
  <c r="CK376" i="1"/>
  <c r="CJ376" i="1"/>
  <c r="CB376" i="1"/>
  <c r="CC376" i="1"/>
  <c r="BE376" i="1"/>
  <c r="S376" i="1"/>
  <c r="J376" i="1"/>
  <c r="I375" i="1"/>
  <c r="CK375" i="1"/>
  <c r="CJ375" i="1"/>
  <c r="CB375" i="1"/>
  <c r="CC375" i="1"/>
  <c r="BE375" i="1"/>
  <c r="S375" i="1"/>
  <c r="J375" i="1"/>
  <c r="I374" i="1"/>
  <c r="CK374" i="1"/>
  <c r="CJ374" i="1"/>
  <c r="CB374" i="1"/>
  <c r="CC374" i="1"/>
  <c r="BE374" i="1"/>
  <c r="S374" i="1"/>
  <c r="J374" i="1"/>
  <c r="I373" i="1"/>
  <c r="CK373" i="1"/>
  <c r="CJ373" i="1"/>
  <c r="CB373" i="1"/>
  <c r="CC373" i="1"/>
  <c r="BE373" i="1"/>
  <c r="S373" i="1"/>
  <c r="J373" i="1"/>
  <c r="I372" i="1"/>
  <c r="CK372" i="1"/>
  <c r="CJ372" i="1"/>
  <c r="CB372" i="1"/>
  <c r="CC372" i="1"/>
  <c r="BE372" i="1"/>
  <c r="S372" i="1"/>
  <c r="J372" i="1"/>
  <c r="I371" i="1"/>
  <c r="CK371" i="1"/>
  <c r="CJ371" i="1"/>
  <c r="CB371" i="1"/>
  <c r="CC371" i="1"/>
  <c r="BE371" i="1"/>
  <c r="S371" i="1"/>
  <c r="J371" i="1"/>
  <c r="I370" i="1"/>
  <c r="CK370" i="1"/>
  <c r="CJ370" i="1"/>
  <c r="CB370" i="1"/>
  <c r="CC370" i="1"/>
  <c r="BE370" i="1"/>
  <c r="S370" i="1"/>
  <c r="J370" i="1"/>
  <c r="I369" i="1"/>
  <c r="CK369" i="1"/>
  <c r="CJ369" i="1"/>
  <c r="CB369" i="1"/>
  <c r="CC369" i="1"/>
  <c r="BE369" i="1"/>
  <c r="S369" i="1"/>
  <c r="J369" i="1"/>
  <c r="I368" i="1"/>
  <c r="CK368" i="1"/>
  <c r="CJ368" i="1"/>
  <c r="CB368" i="1"/>
  <c r="CC368" i="1"/>
  <c r="BE368" i="1"/>
  <c r="S368" i="1"/>
  <c r="J368" i="1"/>
  <c r="I367" i="1"/>
  <c r="CK367" i="1"/>
  <c r="CJ367" i="1"/>
  <c r="CB367" i="1"/>
  <c r="CC367" i="1"/>
  <c r="BE367" i="1"/>
  <c r="S367" i="1"/>
  <c r="J367" i="1"/>
  <c r="I366" i="1"/>
  <c r="CK366" i="1"/>
  <c r="CJ366" i="1"/>
  <c r="CB366" i="1"/>
  <c r="CC366" i="1"/>
  <c r="BE366" i="1"/>
  <c r="S366" i="1"/>
  <c r="J366" i="1"/>
  <c r="I365" i="1"/>
  <c r="CK365" i="1"/>
  <c r="CJ365" i="1"/>
  <c r="CB365" i="1"/>
  <c r="CC365" i="1"/>
  <c r="BE365" i="1"/>
  <c r="S365" i="1"/>
  <c r="J365" i="1"/>
  <c r="I364" i="1"/>
  <c r="CK364" i="1"/>
  <c r="CJ364" i="1"/>
  <c r="CB364" i="1"/>
  <c r="CC364" i="1"/>
  <c r="BE364" i="1"/>
  <c r="S364" i="1"/>
  <c r="J364" i="1"/>
  <c r="I363" i="1"/>
  <c r="CK363" i="1"/>
  <c r="CJ363" i="1"/>
  <c r="CB363" i="1"/>
  <c r="CC363" i="1"/>
  <c r="BE363" i="1"/>
  <c r="S363" i="1"/>
  <c r="J363" i="1"/>
  <c r="I362" i="1"/>
  <c r="CK362" i="1"/>
  <c r="CJ362" i="1"/>
  <c r="CB362" i="1"/>
  <c r="CC362" i="1"/>
  <c r="BE362" i="1"/>
  <c r="S362" i="1"/>
  <c r="J362" i="1"/>
  <c r="I361" i="1"/>
  <c r="CK361" i="1"/>
  <c r="CJ361" i="1"/>
  <c r="CB361" i="1"/>
  <c r="CC361" i="1"/>
  <c r="BE361" i="1"/>
  <c r="S361" i="1"/>
  <c r="J361" i="1"/>
  <c r="I360" i="1"/>
  <c r="CK360" i="1"/>
  <c r="CJ360" i="1"/>
  <c r="CB360" i="1"/>
  <c r="CC360" i="1"/>
  <c r="BE360" i="1"/>
  <c r="S360" i="1"/>
  <c r="J360" i="1"/>
  <c r="I359" i="1"/>
  <c r="CK359" i="1"/>
  <c r="CJ359" i="1"/>
  <c r="CB359" i="1"/>
  <c r="CC359" i="1"/>
  <c r="BE359" i="1"/>
  <c r="S359" i="1"/>
  <c r="J359" i="1"/>
  <c r="I358" i="1"/>
  <c r="CK358" i="1"/>
  <c r="CJ358" i="1"/>
  <c r="CB358" i="1"/>
  <c r="CC358" i="1"/>
  <c r="BE358" i="1"/>
  <c r="S358" i="1"/>
  <c r="J358" i="1"/>
  <c r="I357" i="1"/>
  <c r="CK357" i="1"/>
  <c r="CJ357" i="1"/>
  <c r="CB357" i="1"/>
  <c r="CC357" i="1"/>
  <c r="BE357" i="1"/>
  <c r="S357" i="1"/>
  <c r="J357" i="1"/>
  <c r="I356" i="1"/>
  <c r="CK356" i="1"/>
  <c r="CJ356" i="1"/>
  <c r="CB356" i="1"/>
  <c r="CC356" i="1"/>
  <c r="BE356" i="1"/>
  <c r="S356" i="1"/>
  <c r="J356" i="1"/>
  <c r="I355" i="1"/>
  <c r="CK355" i="1"/>
  <c r="CJ355" i="1"/>
  <c r="CB355" i="1"/>
  <c r="CC355" i="1"/>
  <c r="BE355" i="1"/>
  <c r="S355" i="1"/>
  <c r="J355" i="1"/>
  <c r="I354" i="1"/>
  <c r="CK354" i="1"/>
  <c r="CJ354" i="1"/>
  <c r="CB354" i="1"/>
  <c r="CC354" i="1"/>
  <c r="BE354" i="1"/>
  <c r="S354" i="1"/>
  <c r="J354" i="1"/>
  <c r="I353" i="1"/>
  <c r="CK353" i="1"/>
  <c r="CJ353" i="1"/>
  <c r="CB353" i="1"/>
  <c r="CC353" i="1"/>
  <c r="BE353" i="1"/>
  <c r="S353" i="1"/>
  <c r="J353" i="1"/>
  <c r="I352" i="1"/>
  <c r="CK352" i="1"/>
  <c r="CJ352" i="1"/>
  <c r="CB352" i="1"/>
  <c r="CC352" i="1"/>
  <c r="BE352" i="1"/>
  <c r="S352" i="1"/>
  <c r="J352" i="1"/>
  <c r="I351" i="1"/>
  <c r="CK351" i="1"/>
  <c r="CJ351" i="1"/>
  <c r="CB351" i="1"/>
  <c r="CC351" i="1"/>
  <c r="BE351" i="1"/>
  <c r="S351" i="1"/>
  <c r="J351" i="1"/>
  <c r="I350" i="1"/>
  <c r="CK350" i="1"/>
  <c r="CJ350" i="1"/>
  <c r="CB350" i="1"/>
  <c r="CC350" i="1"/>
  <c r="BE350" i="1"/>
  <c r="S350" i="1"/>
  <c r="J350" i="1"/>
  <c r="I349" i="1"/>
  <c r="CK349" i="1"/>
  <c r="CJ349" i="1"/>
  <c r="CB349" i="1"/>
  <c r="CC349" i="1"/>
  <c r="BE349" i="1"/>
  <c r="S349" i="1"/>
  <c r="J349" i="1"/>
  <c r="I348" i="1"/>
  <c r="CK348" i="1"/>
  <c r="CJ348" i="1"/>
  <c r="CB348" i="1"/>
  <c r="CC348" i="1"/>
  <c r="BE348" i="1"/>
  <c r="S348" i="1"/>
  <c r="J348" i="1"/>
  <c r="I347" i="1"/>
  <c r="CK347" i="1"/>
  <c r="CJ347" i="1"/>
  <c r="CB347" i="1"/>
  <c r="CC347" i="1"/>
  <c r="BE347" i="1"/>
  <c r="S347" i="1"/>
  <c r="J347" i="1"/>
  <c r="I346" i="1"/>
  <c r="CK346" i="1"/>
  <c r="CJ346" i="1"/>
  <c r="CB346" i="1"/>
  <c r="CC346" i="1"/>
  <c r="BE346" i="1"/>
  <c r="S346" i="1"/>
  <c r="J346" i="1"/>
  <c r="I345" i="1"/>
  <c r="CK345" i="1"/>
  <c r="CJ345" i="1"/>
  <c r="CB345" i="1"/>
  <c r="CC345" i="1"/>
  <c r="BE345" i="1"/>
  <c r="S345" i="1"/>
  <c r="J345" i="1"/>
  <c r="I344" i="1"/>
  <c r="CK344" i="1"/>
  <c r="CJ344" i="1"/>
  <c r="CB344" i="1"/>
  <c r="CC344" i="1"/>
  <c r="BE344" i="1"/>
  <c r="S344" i="1"/>
  <c r="J344" i="1"/>
  <c r="I343" i="1"/>
  <c r="CK343" i="1"/>
  <c r="CJ343" i="1"/>
  <c r="CB343" i="1"/>
  <c r="CC343" i="1"/>
  <c r="BE343" i="1"/>
  <c r="S343" i="1"/>
  <c r="J343" i="1"/>
  <c r="I342" i="1"/>
  <c r="CK342" i="1"/>
  <c r="CJ342" i="1"/>
  <c r="CB342" i="1"/>
  <c r="CC342" i="1"/>
  <c r="BE342" i="1"/>
  <c r="S342" i="1"/>
  <c r="J342" i="1"/>
  <c r="I341" i="1"/>
  <c r="CK341" i="1"/>
  <c r="CJ341" i="1"/>
  <c r="CB341" i="1"/>
  <c r="CC341" i="1"/>
  <c r="BE341" i="1"/>
  <c r="S341" i="1"/>
  <c r="J341" i="1"/>
  <c r="I340" i="1"/>
  <c r="CK340" i="1"/>
  <c r="CJ340" i="1"/>
  <c r="CB340" i="1"/>
  <c r="CC340" i="1"/>
  <c r="BE340" i="1"/>
  <c r="S340" i="1"/>
  <c r="J340" i="1"/>
  <c r="I339" i="1"/>
  <c r="CK339" i="1"/>
  <c r="CJ339" i="1"/>
  <c r="CB339" i="1"/>
  <c r="CC339" i="1"/>
  <c r="BE339" i="1"/>
  <c r="S339" i="1"/>
  <c r="J339" i="1"/>
  <c r="I338" i="1"/>
  <c r="CK338" i="1"/>
  <c r="CJ338" i="1"/>
  <c r="CB338" i="1"/>
  <c r="CC338" i="1"/>
  <c r="BE338" i="1"/>
  <c r="S338" i="1"/>
  <c r="J338" i="1"/>
  <c r="I337" i="1"/>
  <c r="CK337" i="1"/>
  <c r="CJ337" i="1"/>
  <c r="CB337" i="1"/>
  <c r="CC337" i="1"/>
  <c r="BE337" i="1"/>
  <c r="S337" i="1"/>
  <c r="J337" i="1"/>
  <c r="I336" i="1"/>
  <c r="CK336" i="1"/>
  <c r="CJ336" i="1"/>
  <c r="CB336" i="1"/>
  <c r="CC336" i="1"/>
  <c r="BE336" i="1"/>
  <c r="S336" i="1"/>
  <c r="J336" i="1"/>
  <c r="I335" i="1"/>
  <c r="CK335" i="1"/>
  <c r="CJ335" i="1"/>
  <c r="CB335" i="1"/>
  <c r="CC335" i="1"/>
  <c r="BE335" i="1"/>
  <c r="S335" i="1"/>
  <c r="J335" i="1"/>
  <c r="I334" i="1"/>
  <c r="CK334" i="1"/>
  <c r="CJ334" i="1"/>
  <c r="CB334" i="1"/>
  <c r="CC334" i="1"/>
  <c r="BE334" i="1"/>
  <c r="S334" i="1"/>
  <c r="J334" i="1"/>
  <c r="I333" i="1"/>
  <c r="CK333" i="1"/>
  <c r="CJ333" i="1"/>
  <c r="CB333" i="1"/>
  <c r="CC333" i="1"/>
  <c r="BE333" i="1"/>
  <c r="S333" i="1"/>
  <c r="J333" i="1"/>
  <c r="I332" i="1"/>
  <c r="CK332" i="1"/>
  <c r="CJ332" i="1"/>
  <c r="CB332" i="1"/>
  <c r="CC332" i="1"/>
  <c r="BE332" i="1"/>
  <c r="S332" i="1"/>
  <c r="J332" i="1"/>
  <c r="I331" i="1"/>
  <c r="CK331" i="1"/>
  <c r="CJ331" i="1"/>
  <c r="CB331" i="1"/>
  <c r="CC331" i="1"/>
  <c r="BE331" i="1"/>
  <c r="S331" i="1"/>
  <c r="J331" i="1"/>
  <c r="I330" i="1"/>
  <c r="CK330" i="1"/>
  <c r="CJ330" i="1"/>
  <c r="CB330" i="1"/>
  <c r="CC330" i="1"/>
  <c r="BE330" i="1"/>
  <c r="S330" i="1"/>
  <c r="J330" i="1"/>
  <c r="I329" i="1"/>
  <c r="CK329" i="1"/>
  <c r="CJ329" i="1"/>
  <c r="CB329" i="1"/>
  <c r="CC329" i="1"/>
  <c r="BE329" i="1"/>
  <c r="S329" i="1"/>
  <c r="J329" i="1"/>
  <c r="I328" i="1"/>
  <c r="CK328" i="1"/>
  <c r="CJ328" i="1"/>
  <c r="CB328" i="1"/>
  <c r="CC328" i="1"/>
  <c r="BE328" i="1"/>
  <c r="S328" i="1"/>
  <c r="J328" i="1"/>
  <c r="I327" i="1"/>
  <c r="CK327" i="1"/>
  <c r="CJ327" i="1"/>
  <c r="CB327" i="1"/>
  <c r="CC327" i="1"/>
  <c r="BE327" i="1"/>
  <c r="S327" i="1"/>
  <c r="J327" i="1"/>
  <c r="I326" i="1"/>
  <c r="CK326" i="1"/>
  <c r="CJ326" i="1"/>
  <c r="CB326" i="1"/>
  <c r="CC326" i="1"/>
  <c r="BE326" i="1"/>
  <c r="S326" i="1"/>
  <c r="J326" i="1"/>
  <c r="I325" i="1"/>
  <c r="CK325" i="1"/>
  <c r="CJ325" i="1"/>
  <c r="CB325" i="1"/>
  <c r="CC325" i="1"/>
  <c r="BE325" i="1"/>
  <c r="S325" i="1"/>
  <c r="J325" i="1"/>
  <c r="I324" i="1"/>
  <c r="CK324" i="1"/>
  <c r="CJ324" i="1"/>
  <c r="CB324" i="1"/>
  <c r="CC324" i="1"/>
  <c r="BE324" i="1"/>
  <c r="S324" i="1"/>
  <c r="J324" i="1"/>
  <c r="I323" i="1"/>
  <c r="CK323" i="1"/>
  <c r="CJ323" i="1"/>
  <c r="CB323" i="1"/>
  <c r="CC323" i="1"/>
  <c r="BE323" i="1"/>
  <c r="S323" i="1"/>
  <c r="J323" i="1"/>
  <c r="I322" i="1"/>
  <c r="CK322" i="1"/>
  <c r="CJ322" i="1"/>
  <c r="CB322" i="1"/>
  <c r="CC322" i="1"/>
  <c r="BE322" i="1"/>
  <c r="S322" i="1"/>
  <c r="J322" i="1"/>
  <c r="I321" i="1"/>
  <c r="CK321" i="1"/>
  <c r="CJ321" i="1"/>
  <c r="CB321" i="1"/>
  <c r="CC321" i="1"/>
  <c r="BE321" i="1"/>
  <c r="S321" i="1"/>
  <c r="J321" i="1"/>
  <c r="I320" i="1"/>
  <c r="CK320" i="1"/>
  <c r="CJ320" i="1"/>
  <c r="CB320" i="1"/>
  <c r="CC320" i="1"/>
  <c r="BE320" i="1"/>
  <c r="S320" i="1"/>
  <c r="J320" i="1"/>
  <c r="I319" i="1"/>
  <c r="CK319" i="1"/>
  <c r="CJ319" i="1"/>
  <c r="CB319" i="1"/>
  <c r="CC319" i="1"/>
  <c r="BE319" i="1"/>
  <c r="S319" i="1"/>
  <c r="J319" i="1"/>
  <c r="I318" i="1"/>
  <c r="CK318" i="1"/>
  <c r="CJ318" i="1"/>
  <c r="CB318" i="1"/>
  <c r="CC318" i="1"/>
  <c r="BE318" i="1"/>
  <c r="S318" i="1"/>
  <c r="J318" i="1"/>
  <c r="I317" i="1"/>
  <c r="CK317" i="1"/>
  <c r="CJ317" i="1"/>
  <c r="CB317" i="1"/>
  <c r="CC317" i="1"/>
  <c r="BE317" i="1"/>
  <c r="S317" i="1"/>
  <c r="J317" i="1"/>
  <c r="I316" i="1"/>
  <c r="CK316" i="1"/>
  <c r="CJ316" i="1"/>
  <c r="CB316" i="1"/>
  <c r="CC316" i="1"/>
  <c r="BE316" i="1"/>
  <c r="S316" i="1"/>
  <c r="J316" i="1"/>
  <c r="I315" i="1"/>
  <c r="CK315" i="1"/>
  <c r="CJ315" i="1"/>
  <c r="CB315" i="1"/>
  <c r="CC315" i="1"/>
  <c r="BE315" i="1"/>
  <c r="S315" i="1"/>
  <c r="J315" i="1"/>
  <c r="I314" i="1"/>
  <c r="CK314" i="1"/>
  <c r="CJ314" i="1"/>
  <c r="CB314" i="1"/>
  <c r="CC314" i="1"/>
  <c r="BE314" i="1"/>
  <c r="S314" i="1"/>
  <c r="J314" i="1"/>
  <c r="I313" i="1"/>
  <c r="CK313" i="1"/>
  <c r="CJ313" i="1"/>
  <c r="CB313" i="1"/>
  <c r="CC313" i="1"/>
  <c r="BE313" i="1"/>
  <c r="S313" i="1"/>
  <c r="J313" i="1"/>
  <c r="I312" i="1"/>
  <c r="CK312" i="1"/>
  <c r="CJ312" i="1"/>
  <c r="CB312" i="1"/>
  <c r="CC312" i="1"/>
  <c r="BE312" i="1"/>
  <c r="S312" i="1"/>
  <c r="J312" i="1"/>
  <c r="I311" i="1"/>
  <c r="CK311" i="1"/>
  <c r="CJ311" i="1"/>
  <c r="CB311" i="1"/>
  <c r="CC311" i="1"/>
  <c r="BE311" i="1"/>
  <c r="S311" i="1"/>
  <c r="J311" i="1"/>
  <c r="I310" i="1"/>
  <c r="CK310" i="1"/>
  <c r="CJ310" i="1"/>
  <c r="CB310" i="1"/>
  <c r="CC310" i="1"/>
  <c r="BE310" i="1"/>
  <c r="S310" i="1"/>
  <c r="J310" i="1"/>
  <c r="I309" i="1"/>
  <c r="CK309" i="1"/>
  <c r="CJ309" i="1"/>
  <c r="CB309" i="1"/>
  <c r="CC309" i="1"/>
  <c r="BE309" i="1"/>
  <c r="S309" i="1"/>
  <c r="J309" i="1"/>
  <c r="I308" i="1"/>
  <c r="CK308" i="1"/>
  <c r="CJ308" i="1"/>
  <c r="CB308" i="1"/>
  <c r="CC308" i="1"/>
  <c r="BE308" i="1"/>
  <c r="S308" i="1"/>
  <c r="J308" i="1"/>
  <c r="I307" i="1"/>
  <c r="CK307" i="1"/>
  <c r="CJ307" i="1"/>
  <c r="CB307" i="1"/>
  <c r="CC307" i="1"/>
  <c r="BE307" i="1"/>
  <c r="S307" i="1"/>
  <c r="J307" i="1"/>
  <c r="I306" i="1"/>
  <c r="CK306" i="1"/>
  <c r="CJ306" i="1"/>
  <c r="CB306" i="1"/>
  <c r="CC306" i="1"/>
  <c r="BE306" i="1"/>
  <c r="S306" i="1"/>
  <c r="J306" i="1"/>
  <c r="I305" i="1"/>
  <c r="CK305" i="1"/>
  <c r="CJ305" i="1"/>
  <c r="CB305" i="1"/>
  <c r="CC305" i="1"/>
  <c r="BE305" i="1"/>
  <c r="S305" i="1"/>
  <c r="J305" i="1"/>
  <c r="I304" i="1"/>
  <c r="CK304" i="1"/>
  <c r="CJ304" i="1"/>
  <c r="CB304" i="1"/>
  <c r="CC304" i="1"/>
  <c r="BE304" i="1"/>
  <c r="S304" i="1"/>
  <c r="J304" i="1"/>
  <c r="I303" i="1"/>
  <c r="CK303" i="1"/>
  <c r="CJ303" i="1"/>
  <c r="CB303" i="1"/>
  <c r="CC303" i="1"/>
  <c r="BE303" i="1"/>
  <c r="S303" i="1"/>
  <c r="J303" i="1"/>
  <c r="I302" i="1"/>
  <c r="CK302" i="1"/>
  <c r="CJ302" i="1"/>
  <c r="CB302" i="1"/>
  <c r="CC302" i="1"/>
  <c r="BE302" i="1"/>
  <c r="S302" i="1"/>
  <c r="J302" i="1"/>
  <c r="I301" i="1"/>
  <c r="CK301" i="1"/>
  <c r="CJ301" i="1"/>
  <c r="CB301" i="1"/>
  <c r="CC301" i="1"/>
  <c r="BE301" i="1"/>
  <c r="S301" i="1"/>
  <c r="J301" i="1"/>
  <c r="I300" i="1"/>
  <c r="CK300" i="1"/>
  <c r="CJ300" i="1"/>
  <c r="CB300" i="1"/>
  <c r="CC300" i="1"/>
  <c r="BE300" i="1"/>
  <c r="S300" i="1"/>
  <c r="J300" i="1"/>
  <c r="I299" i="1"/>
  <c r="CK299" i="1"/>
  <c r="CJ299" i="1"/>
  <c r="CB299" i="1"/>
  <c r="CC299" i="1"/>
  <c r="BE299" i="1"/>
  <c r="S299" i="1"/>
  <c r="J299" i="1"/>
  <c r="I298" i="1"/>
  <c r="CK298" i="1"/>
  <c r="CJ298" i="1"/>
  <c r="CB298" i="1"/>
  <c r="CC298" i="1"/>
  <c r="BE298" i="1"/>
  <c r="S298" i="1"/>
  <c r="J298" i="1"/>
  <c r="I297" i="1"/>
  <c r="CK297" i="1"/>
  <c r="CJ297" i="1"/>
  <c r="CB297" i="1"/>
  <c r="CC297" i="1"/>
  <c r="BE297" i="1"/>
  <c r="S297" i="1"/>
  <c r="J297" i="1"/>
  <c r="I296" i="1"/>
  <c r="CK296" i="1"/>
  <c r="CJ296" i="1"/>
  <c r="CB296" i="1"/>
  <c r="CC296" i="1"/>
  <c r="BE296" i="1"/>
  <c r="S296" i="1"/>
  <c r="J296" i="1"/>
  <c r="I295" i="1"/>
  <c r="CK295" i="1"/>
  <c r="CJ295" i="1"/>
  <c r="CB295" i="1"/>
  <c r="CC295" i="1"/>
  <c r="BE295" i="1"/>
  <c r="S295" i="1"/>
  <c r="J295" i="1"/>
  <c r="I294" i="1"/>
  <c r="CK294" i="1"/>
  <c r="CJ294" i="1"/>
  <c r="CB294" i="1"/>
  <c r="CC294" i="1"/>
  <c r="BE294" i="1"/>
  <c r="S294" i="1"/>
  <c r="J294" i="1"/>
  <c r="I293" i="1"/>
  <c r="CK293" i="1"/>
  <c r="CJ293" i="1"/>
  <c r="CB293" i="1"/>
  <c r="CC293" i="1"/>
  <c r="BE293" i="1"/>
  <c r="S293" i="1"/>
  <c r="J293" i="1"/>
  <c r="I292" i="1"/>
  <c r="CK292" i="1"/>
  <c r="CJ292" i="1"/>
  <c r="CB292" i="1"/>
  <c r="CC292" i="1"/>
  <c r="BE292" i="1"/>
  <c r="S292" i="1"/>
  <c r="J292" i="1"/>
  <c r="I291" i="1"/>
  <c r="CK291" i="1"/>
  <c r="CJ291" i="1"/>
  <c r="CB291" i="1"/>
  <c r="CC291" i="1"/>
  <c r="BE291" i="1"/>
  <c r="S291" i="1"/>
  <c r="J291" i="1"/>
  <c r="I290" i="1"/>
  <c r="CK290" i="1"/>
  <c r="CJ290" i="1"/>
  <c r="CB290" i="1"/>
  <c r="CC290" i="1"/>
  <c r="BE290" i="1"/>
  <c r="S290" i="1"/>
  <c r="J290" i="1"/>
  <c r="I289" i="1"/>
  <c r="CK289" i="1"/>
  <c r="CJ289" i="1"/>
  <c r="CB289" i="1"/>
  <c r="CC289" i="1"/>
  <c r="BE289" i="1"/>
  <c r="S289" i="1"/>
  <c r="J289" i="1"/>
  <c r="I288" i="1"/>
  <c r="CK288" i="1"/>
  <c r="CJ288" i="1"/>
  <c r="CB288" i="1"/>
  <c r="CC288" i="1"/>
  <c r="BE288" i="1"/>
  <c r="S288" i="1"/>
  <c r="J288" i="1"/>
  <c r="I287" i="1"/>
  <c r="CK287" i="1"/>
  <c r="CJ287" i="1"/>
  <c r="CB287" i="1"/>
  <c r="CC287" i="1"/>
  <c r="BE287" i="1"/>
  <c r="S287" i="1"/>
  <c r="J287" i="1"/>
  <c r="I286" i="1"/>
  <c r="CK286" i="1"/>
  <c r="CJ286" i="1"/>
  <c r="CB286" i="1"/>
  <c r="CC286" i="1"/>
  <c r="BE286" i="1"/>
  <c r="S286" i="1"/>
  <c r="J286" i="1"/>
  <c r="I285" i="1"/>
  <c r="CK285" i="1"/>
  <c r="CJ285" i="1"/>
  <c r="CB285" i="1"/>
  <c r="CC285" i="1"/>
  <c r="BE285" i="1"/>
  <c r="S285" i="1"/>
  <c r="J285" i="1"/>
  <c r="I284" i="1"/>
  <c r="CK284" i="1"/>
  <c r="CJ284" i="1"/>
  <c r="CB284" i="1"/>
  <c r="CC284" i="1"/>
  <c r="BE284" i="1"/>
  <c r="S284" i="1"/>
  <c r="J284" i="1"/>
  <c r="I283" i="1"/>
  <c r="CK283" i="1"/>
  <c r="CJ283" i="1"/>
  <c r="CB283" i="1"/>
  <c r="CC283" i="1"/>
  <c r="BE283" i="1"/>
  <c r="S283" i="1"/>
  <c r="J283" i="1"/>
  <c r="I282" i="1"/>
  <c r="CK282" i="1"/>
  <c r="CJ282" i="1"/>
  <c r="CB282" i="1"/>
  <c r="CC282" i="1"/>
  <c r="BE282" i="1"/>
  <c r="S282" i="1"/>
  <c r="J282" i="1"/>
  <c r="I281" i="1"/>
  <c r="CK281" i="1"/>
  <c r="CJ281" i="1"/>
  <c r="CB281" i="1"/>
  <c r="CC281" i="1"/>
  <c r="BE281" i="1"/>
  <c r="S281" i="1"/>
  <c r="J281" i="1"/>
  <c r="I280" i="1"/>
  <c r="CK280" i="1"/>
  <c r="CJ280" i="1"/>
  <c r="CB280" i="1"/>
  <c r="CC280" i="1"/>
  <c r="BE280" i="1"/>
  <c r="S280" i="1"/>
  <c r="J280" i="1"/>
  <c r="I279" i="1"/>
  <c r="CK279" i="1"/>
  <c r="CJ279" i="1"/>
  <c r="CB279" i="1"/>
  <c r="CC279" i="1"/>
  <c r="BE279" i="1"/>
  <c r="S279" i="1"/>
  <c r="J279" i="1"/>
  <c r="I278" i="1"/>
  <c r="CK278" i="1"/>
  <c r="CJ278" i="1"/>
  <c r="CB278" i="1"/>
  <c r="CC278" i="1"/>
  <c r="BE278" i="1"/>
  <c r="S278" i="1"/>
  <c r="J278" i="1"/>
  <c r="I277" i="1"/>
  <c r="CK277" i="1"/>
  <c r="CJ277" i="1"/>
  <c r="CB277" i="1"/>
  <c r="CC277" i="1"/>
  <c r="BE277" i="1"/>
  <c r="S277" i="1"/>
  <c r="J277" i="1"/>
  <c r="I276" i="1"/>
  <c r="CK276" i="1"/>
  <c r="CJ276" i="1"/>
  <c r="CB276" i="1"/>
  <c r="CC276" i="1"/>
  <c r="BE276" i="1"/>
  <c r="S276" i="1"/>
  <c r="J276" i="1"/>
  <c r="I275" i="1"/>
  <c r="CK275" i="1"/>
  <c r="CJ275" i="1"/>
  <c r="CB275" i="1"/>
  <c r="CC275" i="1"/>
  <c r="BE275" i="1"/>
  <c r="S275" i="1"/>
  <c r="J275" i="1"/>
  <c r="I274" i="1"/>
  <c r="CK274" i="1"/>
  <c r="CJ274" i="1"/>
  <c r="CB274" i="1"/>
  <c r="CC274" i="1"/>
  <c r="BE274" i="1"/>
  <c r="S274" i="1"/>
  <c r="J274" i="1"/>
  <c r="I273" i="1"/>
  <c r="CK273" i="1"/>
  <c r="CJ273" i="1"/>
  <c r="CB273" i="1"/>
  <c r="CC273" i="1"/>
  <c r="BE273" i="1"/>
  <c r="S273" i="1"/>
  <c r="J273" i="1"/>
  <c r="I272" i="1"/>
  <c r="CK272" i="1"/>
  <c r="CJ272" i="1"/>
  <c r="CB272" i="1"/>
  <c r="CC272" i="1"/>
  <c r="BE272" i="1"/>
  <c r="S272" i="1"/>
  <c r="J272" i="1"/>
  <c r="I271" i="1"/>
  <c r="CK271" i="1"/>
  <c r="CJ271" i="1"/>
  <c r="CB271" i="1"/>
  <c r="CC271" i="1"/>
  <c r="BE271" i="1"/>
  <c r="S271" i="1"/>
  <c r="J271" i="1"/>
  <c r="I270" i="1"/>
  <c r="CK270" i="1"/>
  <c r="CJ270" i="1"/>
  <c r="CB270" i="1"/>
  <c r="CC270" i="1"/>
  <c r="BE270" i="1"/>
  <c r="S270" i="1"/>
  <c r="J270" i="1"/>
  <c r="I269" i="1"/>
  <c r="CK269" i="1"/>
  <c r="CJ269" i="1"/>
  <c r="CB269" i="1"/>
  <c r="CC269" i="1"/>
  <c r="BE269" i="1"/>
  <c r="S269" i="1"/>
  <c r="J269" i="1"/>
  <c r="I268" i="1"/>
  <c r="CK268" i="1"/>
  <c r="CJ268" i="1"/>
  <c r="CB268" i="1"/>
  <c r="CC268" i="1"/>
  <c r="BE268" i="1"/>
  <c r="S268" i="1"/>
  <c r="J268" i="1"/>
  <c r="I267" i="1"/>
  <c r="CK267" i="1"/>
  <c r="CJ267" i="1"/>
  <c r="CB267" i="1"/>
  <c r="CC267" i="1"/>
  <c r="BE267" i="1"/>
  <c r="S267" i="1"/>
  <c r="J267" i="1"/>
  <c r="I266" i="1"/>
  <c r="CK266" i="1"/>
  <c r="CJ266" i="1"/>
  <c r="CB266" i="1"/>
  <c r="CC266" i="1"/>
  <c r="BE266" i="1"/>
  <c r="S266" i="1"/>
  <c r="J266" i="1"/>
  <c r="I265" i="1"/>
  <c r="CK265" i="1"/>
  <c r="CJ265" i="1"/>
  <c r="CB265" i="1"/>
  <c r="CC265" i="1"/>
  <c r="BE265" i="1"/>
  <c r="S265" i="1"/>
  <c r="J265" i="1"/>
  <c r="I264" i="1"/>
  <c r="CK264" i="1"/>
  <c r="CJ264" i="1"/>
  <c r="CB264" i="1"/>
  <c r="CC264" i="1"/>
  <c r="BE264" i="1"/>
  <c r="S264" i="1"/>
  <c r="J264" i="1"/>
  <c r="I263" i="1"/>
  <c r="CK263" i="1"/>
  <c r="CJ263" i="1"/>
  <c r="CB263" i="1"/>
  <c r="CC263" i="1"/>
  <c r="BE263" i="1"/>
  <c r="S263" i="1"/>
  <c r="J263" i="1"/>
  <c r="I262" i="1"/>
  <c r="CK262" i="1"/>
  <c r="CJ262" i="1"/>
  <c r="CB262" i="1"/>
  <c r="CC262" i="1"/>
  <c r="BE262" i="1"/>
  <c r="S262" i="1"/>
  <c r="J262" i="1"/>
  <c r="I261" i="1"/>
  <c r="CK261" i="1"/>
  <c r="CJ261" i="1"/>
  <c r="CB261" i="1"/>
  <c r="CC261" i="1"/>
  <c r="BE261" i="1"/>
  <c r="S261" i="1"/>
  <c r="J261" i="1"/>
  <c r="I260" i="1"/>
  <c r="CK260" i="1"/>
  <c r="CJ260" i="1"/>
  <c r="CB260" i="1"/>
  <c r="CC260" i="1"/>
  <c r="BE260" i="1"/>
  <c r="S260" i="1"/>
  <c r="J260" i="1"/>
  <c r="I259" i="1"/>
  <c r="CK259" i="1"/>
  <c r="CJ259" i="1"/>
  <c r="CB259" i="1"/>
  <c r="CC259" i="1"/>
  <c r="BE259" i="1"/>
  <c r="S259" i="1"/>
  <c r="J259" i="1"/>
  <c r="I258" i="1"/>
  <c r="CK258" i="1"/>
  <c r="CJ258" i="1"/>
  <c r="CB258" i="1"/>
  <c r="CC258" i="1"/>
  <c r="BE258" i="1"/>
  <c r="S258" i="1"/>
  <c r="J258" i="1"/>
  <c r="I257" i="1"/>
  <c r="CK257" i="1"/>
  <c r="CJ257" i="1"/>
  <c r="CB257" i="1"/>
  <c r="CC257" i="1"/>
  <c r="BE257" i="1"/>
  <c r="S257" i="1"/>
  <c r="J257" i="1"/>
  <c r="I256" i="1"/>
  <c r="CK256" i="1"/>
  <c r="CJ256" i="1"/>
  <c r="CB256" i="1"/>
  <c r="CC256" i="1"/>
  <c r="BE256" i="1"/>
  <c r="S256" i="1"/>
  <c r="J256" i="1"/>
  <c r="I255" i="1"/>
  <c r="CK255" i="1"/>
  <c r="CJ255" i="1"/>
  <c r="CB255" i="1"/>
  <c r="CC255" i="1"/>
  <c r="BE255" i="1"/>
  <c r="S255" i="1"/>
  <c r="J255" i="1"/>
  <c r="I254" i="1"/>
  <c r="CK254" i="1"/>
  <c r="CJ254" i="1"/>
  <c r="CB254" i="1"/>
  <c r="CC254" i="1"/>
  <c r="BE254" i="1"/>
  <c r="S254" i="1"/>
  <c r="J254" i="1"/>
  <c r="I253" i="1"/>
  <c r="CK253" i="1"/>
  <c r="CJ253" i="1"/>
  <c r="CB253" i="1"/>
  <c r="CC253" i="1"/>
  <c r="BE253" i="1"/>
  <c r="S253" i="1"/>
  <c r="J253" i="1"/>
  <c r="I252" i="1"/>
  <c r="CK252" i="1"/>
  <c r="CJ252" i="1"/>
  <c r="CB252" i="1"/>
  <c r="CC252" i="1"/>
  <c r="BE252" i="1"/>
  <c r="S252" i="1"/>
  <c r="J252" i="1"/>
  <c r="I251" i="1"/>
  <c r="CK251" i="1"/>
  <c r="CJ251" i="1"/>
  <c r="CB251" i="1"/>
  <c r="CC251" i="1"/>
  <c r="BE251" i="1"/>
  <c r="S251" i="1"/>
  <c r="J251" i="1"/>
  <c r="I250" i="1"/>
  <c r="CK250" i="1"/>
  <c r="CJ250" i="1"/>
  <c r="CB250" i="1"/>
  <c r="CC250" i="1"/>
  <c r="BE250" i="1"/>
  <c r="S250" i="1"/>
  <c r="J250" i="1"/>
  <c r="I249" i="1"/>
  <c r="CK249" i="1"/>
  <c r="CJ249" i="1"/>
  <c r="CB249" i="1"/>
  <c r="CC249" i="1"/>
  <c r="BE249" i="1"/>
  <c r="S249" i="1"/>
  <c r="J249" i="1"/>
  <c r="I248" i="1"/>
  <c r="CK248" i="1"/>
  <c r="CJ248" i="1"/>
  <c r="CB248" i="1"/>
  <c r="CC248" i="1"/>
  <c r="BE248" i="1"/>
  <c r="S248" i="1"/>
  <c r="J248" i="1"/>
  <c r="I247" i="1"/>
  <c r="CK247" i="1"/>
  <c r="CJ247" i="1"/>
  <c r="CB247" i="1"/>
  <c r="CC247" i="1"/>
  <c r="BE247" i="1"/>
  <c r="S247" i="1"/>
  <c r="J247" i="1"/>
  <c r="I246" i="1"/>
  <c r="CK246" i="1"/>
  <c r="CJ246" i="1"/>
  <c r="CB246" i="1"/>
  <c r="CC246" i="1"/>
  <c r="BE246" i="1"/>
  <c r="S246" i="1"/>
  <c r="J246" i="1"/>
  <c r="I245" i="1"/>
  <c r="CK245" i="1"/>
  <c r="CJ245" i="1"/>
  <c r="CB245" i="1"/>
  <c r="CC245" i="1"/>
  <c r="BE245" i="1"/>
  <c r="S245" i="1"/>
  <c r="J245" i="1"/>
  <c r="I244" i="1"/>
  <c r="CK244" i="1"/>
  <c r="CJ244" i="1"/>
  <c r="CB244" i="1"/>
  <c r="CC244" i="1"/>
  <c r="BE244" i="1"/>
  <c r="S244" i="1"/>
  <c r="J244" i="1"/>
  <c r="I243" i="1"/>
  <c r="CK243" i="1"/>
  <c r="CJ243" i="1"/>
  <c r="CB243" i="1"/>
  <c r="CC243" i="1"/>
  <c r="BE243" i="1"/>
  <c r="S243" i="1"/>
  <c r="J243" i="1"/>
  <c r="I242" i="1"/>
  <c r="CK242" i="1"/>
  <c r="CJ242" i="1"/>
  <c r="CB242" i="1"/>
  <c r="CC242" i="1"/>
  <c r="BE242" i="1"/>
  <c r="S242" i="1"/>
  <c r="J242" i="1"/>
  <c r="I241" i="1"/>
  <c r="CK241" i="1"/>
  <c r="CJ241" i="1"/>
  <c r="CB241" i="1"/>
  <c r="CC241" i="1"/>
  <c r="BE241" i="1"/>
  <c r="S241" i="1"/>
  <c r="J241" i="1"/>
  <c r="I240" i="1"/>
  <c r="CK240" i="1"/>
  <c r="CJ240" i="1"/>
  <c r="CB240" i="1"/>
  <c r="CC240" i="1"/>
  <c r="BE240" i="1"/>
  <c r="S240" i="1"/>
  <c r="J240" i="1"/>
  <c r="I239" i="1"/>
  <c r="CK239" i="1"/>
  <c r="CJ239" i="1"/>
  <c r="CB239" i="1"/>
  <c r="CC239" i="1"/>
  <c r="BE239" i="1"/>
  <c r="S239" i="1"/>
  <c r="J239" i="1"/>
  <c r="I238" i="1"/>
  <c r="CK238" i="1"/>
  <c r="CJ238" i="1"/>
  <c r="CB238" i="1"/>
  <c r="CC238" i="1"/>
  <c r="BE238" i="1"/>
  <c r="S238" i="1"/>
  <c r="J238" i="1"/>
  <c r="I237" i="1"/>
  <c r="CK237" i="1"/>
  <c r="CJ237" i="1"/>
  <c r="CB237" i="1"/>
  <c r="CC237" i="1"/>
  <c r="BE237" i="1"/>
  <c r="S237" i="1"/>
  <c r="J237" i="1"/>
  <c r="I235" i="1"/>
  <c r="CK235" i="1"/>
  <c r="CJ235" i="1"/>
  <c r="CB235" i="1"/>
  <c r="CC235" i="1"/>
  <c r="BE235" i="1"/>
  <c r="S235" i="1"/>
  <c r="J235" i="1"/>
  <c r="I233" i="1"/>
  <c r="CK233" i="1"/>
  <c r="CJ233" i="1"/>
  <c r="CB233" i="1"/>
  <c r="CC233" i="1"/>
  <c r="BE233" i="1"/>
  <c r="S233" i="1"/>
  <c r="J233" i="1"/>
  <c r="I232" i="1"/>
  <c r="CK232" i="1"/>
  <c r="CJ232" i="1"/>
  <c r="CB232" i="1"/>
  <c r="CC232" i="1"/>
  <c r="BE232" i="1"/>
  <c r="S232" i="1"/>
  <c r="J232" i="1"/>
  <c r="I231" i="1"/>
  <c r="CK231" i="1"/>
  <c r="CJ231" i="1"/>
  <c r="CB231" i="1"/>
  <c r="CC231" i="1"/>
  <c r="BE231" i="1"/>
  <c r="S231" i="1"/>
  <c r="J231" i="1"/>
  <c r="I230" i="1"/>
  <c r="CK230" i="1"/>
  <c r="CJ230" i="1"/>
  <c r="CB230" i="1"/>
  <c r="CC230" i="1"/>
  <c r="BE230" i="1"/>
  <c r="S230" i="1"/>
  <c r="J230" i="1"/>
  <c r="I226" i="1"/>
  <c r="CK226" i="1"/>
  <c r="CJ226" i="1"/>
  <c r="CB226" i="1"/>
  <c r="CC226" i="1"/>
  <c r="BE226" i="1"/>
  <c r="S226" i="1"/>
  <c r="J226" i="1"/>
  <c r="I225" i="1"/>
  <c r="CK225" i="1"/>
  <c r="CJ225" i="1"/>
  <c r="CB225" i="1"/>
  <c r="CC225" i="1"/>
  <c r="BE225" i="1"/>
  <c r="S225" i="1"/>
  <c r="J225" i="1"/>
  <c r="I224" i="1"/>
  <c r="CK224" i="1"/>
  <c r="CJ224" i="1"/>
  <c r="CB224" i="1"/>
  <c r="CC224" i="1"/>
  <c r="BE224" i="1"/>
  <c r="S224" i="1"/>
  <c r="J224" i="1"/>
  <c r="I223" i="1"/>
  <c r="CK223" i="1"/>
  <c r="CJ223" i="1"/>
  <c r="CB223" i="1"/>
  <c r="CC223" i="1"/>
  <c r="BE223" i="1"/>
  <c r="S223" i="1"/>
  <c r="J223" i="1"/>
  <c r="I222" i="1"/>
  <c r="CK222" i="1"/>
  <c r="CJ222" i="1"/>
  <c r="CB222" i="1"/>
  <c r="CC222" i="1"/>
  <c r="BE222" i="1"/>
  <c r="S222" i="1"/>
  <c r="J222" i="1"/>
  <c r="I221" i="1"/>
  <c r="CK221" i="1"/>
  <c r="CJ221" i="1"/>
  <c r="CB221" i="1"/>
  <c r="CC221" i="1"/>
  <c r="BE221" i="1"/>
  <c r="S221" i="1"/>
  <c r="J221" i="1"/>
  <c r="I220" i="1"/>
  <c r="CK220" i="1"/>
  <c r="CJ220" i="1"/>
  <c r="CB220" i="1"/>
  <c r="CC220" i="1"/>
  <c r="BE220" i="1"/>
  <c r="S220" i="1"/>
  <c r="J220" i="1"/>
  <c r="I216" i="1"/>
  <c r="CK216" i="1"/>
  <c r="CJ216" i="1"/>
  <c r="CB216" i="1"/>
  <c r="CC216" i="1"/>
  <c r="BE216" i="1"/>
  <c r="S216" i="1"/>
  <c r="J216" i="1"/>
  <c r="I214" i="1"/>
  <c r="CK214" i="1"/>
  <c r="CJ214" i="1"/>
  <c r="CB214" i="1"/>
  <c r="CC214" i="1"/>
  <c r="BE214" i="1"/>
  <c r="S214" i="1"/>
  <c r="J214" i="1"/>
  <c r="I213" i="1"/>
  <c r="CK213" i="1"/>
  <c r="CJ213" i="1"/>
  <c r="CB213" i="1"/>
  <c r="CC213" i="1"/>
  <c r="BE213" i="1"/>
  <c r="S213" i="1"/>
  <c r="J213" i="1"/>
  <c r="I212" i="1"/>
  <c r="CK212" i="1"/>
  <c r="CJ212" i="1"/>
  <c r="CB212" i="1"/>
  <c r="CC212" i="1"/>
  <c r="BE212" i="1"/>
  <c r="S212" i="1"/>
  <c r="J212" i="1"/>
  <c r="I211" i="1"/>
  <c r="CK211" i="1"/>
  <c r="CJ211" i="1"/>
  <c r="CB211" i="1"/>
  <c r="CC211" i="1"/>
  <c r="BE211" i="1"/>
  <c r="S211" i="1"/>
  <c r="J211" i="1"/>
  <c r="I210" i="1"/>
  <c r="CK210" i="1"/>
  <c r="CJ210" i="1"/>
  <c r="CB210" i="1"/>
  <c r="CC210" i="1"/>
  <c r="BE210" i="1"/>
  <c r="S210" i="1"/>
  <c r="J210" i="1"/>
  <c r="I209" i="1"/>
  <c r="CK209" i="1"/>
  <c r="CJ209" i="1"/>
  <c r="CB209" i="1"/>
  <c r="CC209" i="1"/>
  <c r="S209" i="1"/>
  <c r="J209" i="1"/>
  <c r="I208" i="1"/>
  <c r="CK208" i="1"/>
  <c r="CJ208" i="1"/>
  <c r="CB208" i="1"/>
  <c r="CC208" i="1"/>
  <c r="BE208" i="1"/>
  <c r="S208" i="1"/>
  <c r="J208" i="1"/>
  <c r="I207" i="1"/>
  <c r="CK207" i="1"/>
  <c r="CJ207" i="1"/>
  <c r="CB207" i="1"/>
  <c r="CC207" i="1"/>
  <c r="BE207" i="1"/>
  <c r="S207" i="1"/>
  <c r="J207" i="1"/>
  <c r="I206" i="1"/>
  <c r="CK206" i="1"/>
  <c r="CJ206" i="1"/>
  <c r="CB206" i="1"/>
  <c r="CC206" i="1"/>
  <c r="BE206" i="1"/>
  <c r="S206" i="1"/>
  <c r="J206" i="1"/>
  <c r="I205" i="1"/>
  <c r="CK205" i="1"/>
  <c r="CJ205" i="1"/>
  <c r="CB205" i="1"/>
  <c r="CC205" i="1"/>
  <c r="BE205" i="1"/>
  <c r="S205" i="1"/>
  <c r="J205" i="1"/>
  <c r="I204" i="1"/>
  <c r="CK204" i="1"/>
  <c r="CJ204" i="1"/>
  <c r="CB204" i="1"/>
  <c r="CC204" i="1"/>
  <c r="BE204" i="1"/>
  <c r="S204" i="1"/>
  <c r="J204" i="1"/>
  <c r="I203" i="1"/>
  <c r="CK203" i="1"/>
  <c r="CJ203" i="1"/>
  <c r="CB203" i="1"/>
  <c r="CC203" i="1"/>
  <c r="BE203" i="1"/>
  <c r="S203" i="1"/>
  <c r="J203" i="1"/>
  <c r="I202" i="1"/>
  <c r="CK202" i="1"/>
  <c r="CJ202" i="1"/>
  <c r="CB202" i="1"/>
  <c r="CC202" i="1"/>
  <c r="BE202" i="1"/>
  <c r="S202" i="1"/>
  <c r="J202" i="1"/>
  <c r="I201" i="1"/>
  <c r="CK201" i="1"/>
  <c r="CJ201" i="1"/>
  <c r="CB201" i="1"/>
  <c r="CC201" i="1"/>
  <c r="BE201" i="1"/>
  <c r="S201" i="1"/>
  <c r="J201" i="1"/>
  <c r="I200" i="1"/>
  <c r="CK200" i="1"/>
  <c r="CJ200" i="1"/>
  <c r="CB200" i="1"/>
  <c r="CC200" i="1"/>
  <c r="BE200" i="1"/>
  <c r="S200" i="1"/>
  <c r="J200" i="1"/>
  <c r="I199" i="1"/>
  <c r="CK199" i="1"/>
  <c r="CJ199" i="1"/>
  <c r="CB199" i="1"/>
  <c r="CC199" i="1"/>
  <c r="BE199" i="1"/>
  <c r="S199" i="1"/>
  <c r="J199" i="1"/>
  <c r="I198" i="1"/>
  <c r="CK198" i="1"/>
  <c r="CJ198" i="1"/>
  <c r="CB198" i="1"/>
  <c r="CC198" i="1"/>
  <c r="BE198" i="1"/>
  <c r="S198" i="1"/>
  <c r="J198" i="1"/>
  <c r="I197" i="1"/>
  <c r="CK197" i="1"/>
  <c r="CJ197" i="1"/>
  <c r="CB197" i="1"/>
  <c r="CC197" i="1"/>
  <c r="BE197" i="1"/>
  <c r="S197" i="1"/>
  <c r="J197" i="1"/>
  <c r="I196" i="1"/>
  <c r="CK196" i="1"/>
  <c r="CJ196" i="1"/>
  <c r="CB196" i="1"/>
  <c r="CC196" i="1"/>
  <c r="BE196" i="1"/>
  <c r="S196" i="1"/>
  <c r="J196" i="1"/>
  <c r="I195" i="1"/>
  <c r="CK195" i="1"/>
  <c r="CJ195" i="1"/>
  <c r="CB195" i="1"/>
  <c r="CC195" i="1"/>
  <c r="BE195" i="1"/>
  <c r="S195" i="1"/>
  <c r="J195" i="1"/>
  <c r="I194" i="1"/>
  <c r="CK194" i="1"/>
  <c r="CJ194" i="1"/>
  <c r="CB194" i="1"/>
  <c r="CC194" i="1"/>
  <c r="BE194" i="1"/>
  <c r="S194" i="1"/>
  <c r="J194" i="1"/>
  <c r="I193" i="1"/>
  <c r="CK193" i="1"/>
  <c r="CJ193" i="1"/>
  <c r="CB193" i="1"/>
  <c r="CC193" i="1"/>
  <c r="BE193" i="1"/>
  <c r="S193" i="1"/>
  <c r="J193" i="1"/>
  <c r="I192" i="1"/>
  <c r="CK192" i="1"/>
  <c r="CJ192" i="1"/>
  <c r="CB192" i="1"/>
  <c r="CC192" i="1"/>
  <c r="BE192" i="1"/>
  <c r="S192" i="1"/>
  <c r="J192" i="1"/>
  <c r="I191" i="1"/>
  <c r="CK191" i="1"/>
  <c r="CJ191" i="1"/>
  <c r="CB191" i="1"/>
  <c r="CC191" i="1"/>
  <c r="BE191" i="1"/>
  <c r="S191" i="1"/>
  <c r="J191" i="1"/>
  <c r="I190" i="1"/>
  <c r="CK190" i="1"/>
  <c r="CJ190" i="1"/>
  <c r="CB190" i="1"/>
  <c r="CC190" i="1"/>
  <c r="BE190" i="1"/>
  <c r="S190" i="1"/>
  <c r="J190" i="1"/>
  <c r="I189" i="1"/>
  <c r="CK189" i="1"/>
  <c r="CJ189" i="1"/>
  <c r="CB189" i="1"/>
  <c r="CC189" i="1"/>
  <c r="BE189" i="1"/>
  <c r="S189" i="1"/>
  <c r="J189" i="1"/>
  <c r="I188" i="1"/>
  <c r="CK188" i="1"/>
  <c r="CJ188" i="1"/>
  <c r="CB188" i="1"/>
  <c r="CC188" i="1"/>
  <c r="BE188" i="1"/>
  <c r="S188" i="1"/>
  <c r="J188" i="1"/>
  <c r="I187" i="1"/>
  <c r="CK187" i="1"/>
  <c r="CJ187" i="1"/>
  <c r="CB187" i="1"/>
  <c r="CC187" i="1"/>
  <c r="BE187" i="1"/>
  <c r="S187" i="1"/>
  <c r="J187" i="1"/>
  <c r="I186" i="1"/>
  <c r="CK186" i="1"/>
  <c r="CJ186" i="1"/>
  <c r="CB186" i="1"/>
  <c r="CC186" i="1"/>
  <c r="BE186" i="1"/>
  <c r="S186" i="1"/>
  <c r="J186" i="1"/>
  <c r="I185" i="1"/>
  <c r="CK185" i="1"/>
  <c r="CJ185" i="1"/>
  <c r="CB185" i="1"/>
  <c r="CC185" i="1"/>
  <c r="BE185" i="1"/>
  <c r="S185" i="1"/>
  <c r="J185" i="1"/>
  <c r="I184" i="1"/>
  <c r="CK184" i="1"/>
  <c r="CJ184" i="1"/>
  <c r="CB184" i="1"/>
  <c r="CC184" i="1"/>
  <c r="BE184" i="1"/>
  <c r="S184" i="1"/>
  <c r="J184" i="1"/>
  <c r="I183" i="1"/>
  <c r="CK183" i="1"/>
  <c r="CJ183" i="1"/>
  <c r="CB183" i="1"/>
  <c r="CC183" i="1"/>
  <c r="BE183" i="1"/>
  <c r="S183" i="1"/>
  <c r="J183" i="1"/>
  <c r="I182" i="1"/>
  <c r="CK182" i="1"/>
  <c r="CJ182" i="1"/>
  <c r="CB182" i="1"/>
  <c r="CC182" i="1"/>
  <c r="BE182" i="1"/>
  <c r="S182" i="1"/>
  <c r="J182" i="1"/>
  <c r="I181" i="1"/>
  <c r="CK181" i="1"/>
  <c r="CJ181" i="1"/>
  <c r="CB181" i="1"/>
  <c r="CC181" i="1"/>
  <c r="BE181" i="1"/>
  <c r="S181" i="1"/>
  <c r="J181" i="1"/>
  <c r="I180" i="1"/>
  <c r="CK180" i="1"/>
  <c r="CJ180" i="1"/>
  <c r="CB180" i="1"/>
  <c r="CC180" i="1"/>
  <c r="BE180" i="1"/>
  <c r="S180" i="1"/>
  <c r="J180" i="1"/>
  <c r="I179" i="1"/>
  <c r="CK179" i="1"/>
  <c r="CJ179" i="1"/>
  <c r="CB179" i="1"/>
  <c r="CC179" i="1"/>
  <c r="BE179" i="1"/>
  <c r="S179" i="1"/>
  <c r="J179" i="1"/>
  <c r="I178" i="1"/>
  <c r="CK178" i="1"/>
  <c r="CJ178" i="1"/>
  <c r="CB178" i="1"/>
  <c r="CC178" i="1"/>
  <c r="BE178" i="1"/>
  <c r="S178" i="1"/>
  <c r="J178" i="1"/>
  <c r="I177" i="1"/>
  <c r="CK177" i="1"/>
  <c r="CJ177" i="1"/>
  <c r="CB177" i="1"/>
  <c r="CC177" i="1"/>
  <c r="BE177" i="1"/>
  <c r="S177" i="1"/>
  <c r="J177" i="1"/>
  <c r="I176" i="1"/>
  <c r="CK176" i="1"/>
  <c r="CJ176" i="1"/>
  <c r="CB176" i="1"/>
  <c r="CC176" i="1"/>
  <c r="BE176" i="1"/>
  <c r="S176" i="1"/>
  <c r="J176" i="1"/>
  <c r="I175" i="1"/>
  <c r="CK175" i="1"/>
  <c r="CJ175" i="1"/>
  <c r="CB175" i="1"/>
  <c r="CC175" i="1"/>
  <c r="BE175" i="1"/>
  <c r="S175" i="1"/>
  <c r="J175" i="1"/>
  <c r="I174" i="1"/>
  <c r="CK174" i="1"/>
  <c r="CJ174" i="1"/>
  <c r="CB174" i="1"/>
  <c r="CC174" i="1"/>
  <c r="BE174" i="1"/>
  <c r="S174" i="1"/>
  <c r="J174" i="1"/>
  <c r="I173" i="1"/>
  <c r="CK173" i="1"/>
  <c r="CJ173" i="1"/>
  <c r="CB173" i="1"/>
  <c r="CC173" i="1"/>
  <c r="BE173" i="1"/>
  <c r="S173" i="1"/>
  <c r="J173" i="1"/>
  <c r="I172" i="1"/>
  <c r="CK172" i="1"/>
  <c r="CJ172" i="1"/>
  <c r="CB172" i="1"/>
  <c r="CC172" i="1"/>
  <c r="BE172" i="1"/>
  <c r="S172" i="1"/>
  <c r="J172" i="1"/>
  <c r="I171" i="1"/>
  <c r="CK171" i="1"/>
  <c r="CJ171" i="1"/>
  <c r="CB171" i="1"/>
  <c r="CC171" i="1"/>
  <c r="BE171" i="1"/>
  <c r="S171" i="1"/>
  <c r="J171" i="1"/>
  <c r="I170" i="1"/>
  <c r="CK170" i="1"/>
  <c r="CJ170" i="1"/>
  <c r="CB170" i="1"/>
  <c r="CC170" i="1"/>
  <c r="BE170" i="1"/>
  <c r="S170" i="1"/>
  <c r="J170" i="1"/>
  <c r="I169" i="1"/>
  <c r="CK169" i="1"/>
  <c r="CJ169" i="1"/>
  <c r="CB169" i="1"/>
  <c r="CC169" i="1"/>
  <c r="BE169" i="1"/>
  <c r="S169" i="1"/>
  <c r="J169" i="1"/>
  <c r="I168" i="1"/>
  <c r="CK168" i="1"/>
  <c r="CJ168" i="1"/>
  <c r="CB168" i="1"/>
  <c r="CC168" i="1"/>
  <c r="BE168" i="1"/>
  <c r="S168" i="1"/>
  <c r="J168" i="1"/>
  <c r="I167" i="1"/>
  <c r="CK167" i="1"/>
  <c r="CJ167" i="1"/>
  <c r="CB167" i="1"/>
  <c r="CC167" i="1"/>
  <c r="BE167" i="1"/>
  <c r="S167" i="1"/>
  <c r="J167" i="1"/>
  <c r="I166" i="1"/>
  <c r="CK166" i="1"/>
  <c r="CJ166" i="1"/>
  <c r="BE166" i="1"/>
  <c r="S166" i="1"/>
  <c r="J166" i="1"/>
  <c r="I165" i="1"/>
  <c r="CK165" i="1"/>
  <c r="CJ165" i="1"/>
  <c r="CB165" i="1"/>
  <c r="CC165" i="1"/>
  <c r="BE165" i="1"/>
  <c r="S165" i="1"/>
  <c r="J165" i="1"/>
  <c r="I164" i="1"/>
  <c r="CK164" i="1"/>
  <c r="CJ164" i="1"/>
  <c r="CB164" i="1"/>
  <c r="CC164" i="1"/>
  <c r="BE164" i="1"/>
  <c r="S164" i="1"/>
  <c r="J164" i="1"/>
  <c r="I163" i="1"/>
  <c r="CK163" i="1"/>
  <c r="CJ163" i="1"/>
  <c r="CB163" i="1"/>
  <c r="CC163" i="1"/>
  <c r="BE163" i="1"/>
  <c r="S163" i="1"/>
  <c r="J163" i="1"/>
  <c r="I162" i="1"/>
  <c r="CK162" i="1"/>
  <c r="CJ162" i="1"/>
  <c r="CB162" i="1"/>
  <c r="CC162" i="1"/>
  <c r="BE162" i="1"/>
  <c r="S162" i="1"/>
  <c r="J162" i="1"/>
  <c r="I161" i="1"/>
  <c r="CK161" i="1"/>
  <c r="CJ161" i="1"/>
  <c r="CB161" i="1"/>
  <c r="CC161" i="1"/>
  <c r="BE161" i="1"/>
  <c r="S161" i="1"/>
  <c r="J161" i="1"/>
  <c r="I160" i="1"/>
  <c r="CK160" i="1"/>
  <c r="CJ160" i="1"/>
  <c r="CB160" i="1"/>
  <c r="CC160" i="1"/>
  <c r="BE160" i="1"/>
  <c r="S160" i="1"/>
  <c r="J160" i="1"/>
  <c r="I159" i="1"/>
  <c r="CK159" i="1"/>
  <c r="CJ159" i="1"/>
  <c r="CB159" i="1"/>
  <c r="CC159" i="1"/>
  <c r="BE159" i="1"/>
  <c r="S159" i="1"/>
  <c r="J159" i="1"/>
  <c r="I158" i="1"/>
  <c r="CK158" i="1"/>
  <c r="CJ158" i="1"/>
  <c r="CB158" i="1"/>
  <c r="CC158" i="1"/>
  <c r="BE158" i="1"/>
  <c r="S158" i="1"/>
  <c r="J158" i="1"/>
  <c r="I157" i="1"/>
  <c r="CK157" i="1"/>
  <c r="CJ157" i="1"/>
  <c r="CB157" i="1"/>
  <c r="CC157" i="1"/>
  <c r="BE157" i="1"/>
  <c r="S157" i="1"/>
  <c r="J157" i="1"/>
  <c r="I156" i="1"/>
  <c r="CK156" i="1"/>
  <c r="CJ156" i="1"/>
  <c r="CB156" i="1"/>
  <c r="CC156" i="1"/>
  <c r="BE156" i="1"/>
  <c r="S156" i="1"/>
  <c r="J156" i="1"/>
  <c r="I155" i="1"/>
  <c r="CK155" i="1"/>
  <c r="CJ155" i="1"/>
  <c r="CB155" i="1"/>
  <c r="CC155" i="1"/>
  <c r="BE155" i="1"/>
  <c r="S155" i="1"/>
  <c r="J155" i="1"/>
  <c r="I154" i="1"/>
  <c r="CK154" i="1"/>
  <c r="CJ154" i="1"/>
  <c r="CB154" i="1"/>
  <c r="CC154" i="1"/>
  <c r="BE154" i="1"/>
  <c r="S154" i="1"/>
  <c r="J154" i="1"/>
  <c r="I153" i="1"/>
  <c r="CK153" i="1"/>
  <c r="CJ153" i="1"/>
  <c r="CB153" i="1"/>
  <c r="CC153" i="1"/>
  <c r="BE153" i="1"/>
  <c r="S153" i="1"/>
  <c r="J153" i="1"/>
  <c r="I152" i="1"/>
  <c r="CK152" i="1"/>
  <c r="CJ152" i="1"/>
  <c r="BE152" i="1"/>
  <c r="S152" i="1"/>
  <c r="J152" i="1"/>
  <c r="I151" i="1"/>
  <c r="CK151" i="1"/>
  <c r="CJ151" i="1"/>
  <c r="BE151" i="1"/>
  <c r="S151" i="1"/>
  <c r="J151" i="1"/>
  <c r="I150" i="1"/>
  <c r="CK150" i="1"/>
  <c r="CJ150" i="1"/>
  <c r="CB150" i="1"/>
  <c r="CC150" i="1"/>
  <c r="BE150" i="1"/>
  <c r="S150" i="1"/>
  <c r="J150" i="1"/>
  <c r="I149" i="1"/>
  <c r="CK149" i="1"/>
  <c r="CJ149" i="1"/>
  <c r="CB149" i="1"/>
  <c r="CC149" i="1"/>
  <c r="BE149" i="1"/>
  <c r="S149" i="1"/>
  <c r="J149" i="1"/>
  <c r="I148" i="1"/>
  <c r="CK148" i="1"/>
  <c r="CJ148" i="1"/>
  <c r="CB148" i="1"/>
  <c r="CC148" i="1"/>
  <c r="BE148" i="1"/>
  <c r="S148" i="1"/>
  <c r="J148" i="1"/>
  <c r="I147" i="1"/>
  <c r="CK147" i="1"/>
  <c r="CJ147" i="1"/>
  <c r="CB147" i="1"/>
  <c r="CC147" i="1"/>
  <c r="BE147" i="1"/>
  <c r="S147" i="1"/>
  <c r="J147" i="1"/>
  <c r="I146" i="1"/>
  <c r="CK146" i="1"/>
  <c r="CJ146" i="1"/>
  <c r="CB146" i="1"/>
  <c r="CC146" i="1"/>
  <c r="BE146" i="1"/>
  <c r="S146" i="1"/>
  <c r="J146" i="1"/>
  <c r="I145" i="1"/>
  <c r="CK145" i="1"/>
  <c r="CJ145" i="1"/>
  <c r="CB145" i="1"/>
  <c r="CC145" i="1"/>
  <c r="BE145" i="1"/>
  <c r="S145" i="1"/>
  <c r="J145" i="1"/>
  <c r="I144" i="1"/>
  <c r="CK144" i="1"/>
  <c r="CJ144" i="1"/>
  <c r="CB144" i="1"/>
  <c r="CC144" i="1"/>
  <c r="BE144" i="1"/>
  <c r="S144" i="1"/>
  <c r="J144" i="1"/>
  <c r="I143" i="1"/>
  <c r="CK143" i="1"/>
  <c r="CJ143" i="1"/>
  <c r="CB143" i="1"/>
  <c r="CC143" i="1"/>
  <c r="BE143" i="1"/>
  <c r="S143" i="1"/>
  <c r="J143" i="1"/>
  <c r="I142" i="1"/>
  <c r="CK142" i="1"/>
  <c r="CJ142" i="1"/>
  <c r="CB142" i="1"/>
  <c r="CC142" i="1"/>
  <c r="BE142" i="1"/>
  <c r="S142" i="1"/>
  <c r="J142" i="1"/>
  <c r="I141" i="1"/>
  <c r="CK141" i="1"/>
  <c r="CJ141" i="1"/>
  <c r="CB141" i="1"/>
  <c r="CC141" i="1"/>
  <c r="BE141" i="1"/>
  <c r="S141" i="1"/>
  <c r="J141" i="1"/>
  <c r="I140" i="1"/>
  <c r="CK140" i="1"/>
  <c r="CJ140" i="1"/>
  <c r="BE140" i="1"/>
  <c r="S140" i="1"/>
  <c r="J140" i="1"/>
  <c r="I139" i="1"/>
  <c r="CK139" i="1"/>
  <c r="CJ139" i="1"/>
  <c r="CB139" i="1"/>
  <c r="CC139" i="1"/>
  <c r="BE139" i="1"/>
  <c r="S139" i="1"/>
  <c r="J139" i="1"/>
  <c r="I138" i="1"/>
  <c r="CK138" i="1"/>
  <c r="CJ138" i="1"/>
  <c r="CB138" i="1"/>
  <c r="CC138" i="1"/>
  <c r="BE138" i="1"/>
  <c r="S138" i="1"/>
  <c r="J138" i="1"/>
  <c r="I137" i="1"/>
  <c r="CK137" i="1"/>
  <c r="CJ137" i="1"/>
  <c r="CB137" i="1"/>
  <c r="CC137" i="1"/>
  <c r="BE137" i="1"/>
  <c r="S137" i="1"/>
  <c r="J137" i="1"/>
  <c r="I136" i="1"/>
  <c r="CK136" i="1"/>
  <c r="CJ136" i="1"/>
  <c r="BE136" i="1"/>
  <c r="S136" i="1"/>
  <c r="J136" i="1"/>
  <c r="I135" i="1"/>
  <c r="CK135" i="1"/>
  <c r="CJ135" i="1"/>
  <c r="CB135" i="1"/>
  <c r="CC135" i="1"/>
  <c r="BE135" i="1"/>
  <c r="S135" i="1"/>
  <c r="J135" i="1"/>
  <c r="I134" i="1"/>
  <c r="CK134" i="1"/>
  <c r="CJ134" i="1"/>
  <c r="BE134" i="1"/>
  <c r="S134" i="1"/>
  <c r="J134" i="1"/>
  <c r="I133" i="1"/>
  <c r="CK133" i="1"/>
  <c r="CJ133" i="1"/>
  <c r="CB133" i="1"/>
  <c r="CC133" i="1"/>
  <c r="BE133" i="1"/>
  <c r="S133" i="1"/>
  <c r="J133" i="1"/>
  <c r="I132" i="1"/>
  <c r="CK132" i="1"/>
  <c r="CJ132" i="1"/>
  <c r="CB132" i="1"/>
  <c r="CC132" i="1"/>
  <c r="BE132" i="1"/>
  <c r="S132" i="1"/>
  <c r="J132" i="1"/>
  <c r="I131" i="1"/>
  <c r="CK131" i="1"/>
  <c r="CJ131" i="1"/>
  <c r="CB131" i="1"/>
  <c r="CC131" i="1"/>
  <c r="BE131" i="1"/>
  <c r="S131" i="1"/>
  <c r="J131" i="1"/>
  <c r="I130" i="1"/>
  <c r="CK130" i="1"/>
  <c r="CJ130" i="1"/>
  <c r="BE130" i="1"/>
  <c r="S130" i="1"/>
  <c r="J130" i="1"/>
  <c r="I129" i="1"/>
  <c r="CK129" i="1"/>
  <c r="CJ129" i="1"/>
  <c r="CB129" i="1"/>
  <c r="CC129" i="1"/>
  <c r="BE129" i="1"/>
  <c r="S129" i="1"/>
  <c r="J129" i="1"/>
  <c r="I128" i="1"/>
  <c r="CK128" i="1"/>
  <c r="CJ128" i="1"/>
  <c r="CB128" i="1"/>
  <c r="CC128" i="1"/>
  <c r="BE128" i="1"/>
  <c r="S128" i="1"/>
  <c r="J128" i="1"/>
  <c r="I127" i="1"/>
  <c r="CK127" i="1"/>
  <c r="CJ127" i="1"/>
  <c r="CB127" i="1"/>
  <c r="CC127" i="1"/>
  <c r="BE127" i="1"/>
  <c r="S127" i="1"/>
  <c r="J127" i="1"/>
  <c r="I126" i="1"/>
  <c r="CK126" i="1"/>
  <c r="CJ126" i="1"/>
  <c r="CB126" i="1"/>
  <c r="CC126" i="1"/>
  <c r="BE126" i="1"/>
  <c r="S126" i="1"/>
  <c r="J126" i="1"/>
  <c r="I125" i="1"/>
  <c r="CK125" i="1"/>
  <c r="CJ125" i="1"/>
  <c r="CB125" i="1"/>
  <c r="CC125" i="1"/>
  <c r="BE125" i="1"/>
  <c r="S125" i="1"/>
  <c r="J125" i="1"/>
  <c r="I124" i="1"/>
  <c r="CK124" i="1"/>
  <c r="CJ124" i="1"/>
  <c r="BE124" i="1"/>
  <c r="S124" i="1"/>
  <c r="J124" i="1"/>
  <c r="I123" i="1"/>
  <c r="CK123" i="1"/>
  <c r="CJ123" i="1"/>
  <c r="CB123" i="1"/>
  <c r="CC123" i="1"/>
  <c r="BE123" i="1"/>
  <c r="S123" i="1"/>
  <c r="J123" i="1"/>
  <c r="I122" i="1"/>
  <c r="CK122" i="1"/>
  <c r="CJ122" i="1"/>
  <c r="CB122" i="1"/>
  <c r="CC122" i="1"/>
  <c r="BE122" i="1"/>
  <c r="S122" i="1"/>
  <c r="J122" i="1"/>
  <c r="I121" i="1"/>
  <c r="CK121" i="1"/>
  <c r="CJ121" i="1"/>
  <c r="CB121" i="1"/>
  <c r="CC121" i="1"/>
  <c r="BE121" i="1"/>
  <c r="S121" i="1"/>
  <c r="J121" i="1"/>
  <c r="I120" i="1"/>
  <c r="CK120" i="1"/>
  <c r="CJ120" i="1"/>
  <c r="CB120" i="1"/>
  <c r="CC120" i="1"/>
  <c r="BE120" i="1"/>
  <c r="S120" i="1"/>
  <c r="J120" i="1"/>
  <c r="I119" i="1"/>
  <c r="CK119" i="1"/>
  <c r="CJ119" i="1"/>
  <c r="CB119" i="1"/>
  <c r="CC119" i="1"/>
  <c r="BE119" i="1"/>
  <c r="S119" i="1"/>
  <c r="J119" i="1"/>
  <c r="CK118" i="1"/>
  <c r="CJ118" i="1"/>
  <c r="CB118" i="1"/>
  <c r="CC118" i="1"/>
  <c r="BE118" i="1"/>
  <c r="S118" i="1"/>
  <c r="J118" i="1"/>
  <c r="I117" i="1"/>
  <c r="CK117" i="1"/>
  <c r="CJ117" i="1"/>
  <c r="BE117" i="1"/>
  <c r="S117" i="1"/>
  <c r="J117" i="1"/>
  <c r="I116" i="1"/>
  <c r="CK116" i="1"/>
  <c r="CJ116" i="1"/>
  <c r="BE116" i="1"/>
  <c r="S116" i="1"/>
  <c r="J116" i="1"/>
  <c r="I115" i="1"/>
  <c r="CK115" i="1"/>
  <c r="CJ115" i="1"/>
  <c r="CB115" i="1"/>
  <c r="CC115" i="1"/>
  <c r="BE115" i="1"/>
  <c r="S115" i="1"/>
  <c r="J115" i="1"/>
  <c r="I114" i="1"/>
  <c r="CK114" i="1"/>
  <c r="CJ114" i="1"/>
  <c r="CB114" i="1"/>
  <c r="CC114" i="1"/>
  <c r="BE114" i="1"/>
  <c r="S114" i="1"/>
  <c r="J114" i="1"/>
  <c r="I113" i="1"/>
  <c r="CK113" i="1"/>
  <c r="CJ113" i="1"/>
  <c r="CB113" i="1"/>
  <c r="CC113" i="1"/>
  <c r="BE113" i="1"/>
  <c r="S113" i="1"/>
  <c r="J113" i="1"/>
  <c r="I112" i="1"/>
  <c r="CK112" i="1"/>
  <c r="CJ112" i="1"/>
  <c r="CB112" i="1"/>
  <c r="CC112" i="1"/>
  <c r="BE112" i="1"/>
  <c r="S112" i="1"/>
  <c r="J112" i="1"/>
  <c r="I111" i="1"/>
  <c r="CK111" i="1"/>
  <c r="CJ111" i="1"/>
  <c r="CB111" i="1"/>
  <c r="CC111" i="1"/>
  <c r="BE111" i="1"/>
  <c r="S111" i="1"/>
  <c r="J111" i="1"/>
  <c r="I110" i="1"/>
  <c r="CK110" i="1"/>
  <c r="CJ110" i="1"/>
  <c r="CB110" i="1"/>
  <c r="CC110" i="1"/>
  <c r="BE110" i="1"/>
  <c r="S110" i="1"/>
  <c r="J110" i="1"/>
  <c r="I109" i="1"/>
  <c r="CK109" i="1"/>
  <c r="CJ109" i="1"/>
  <c r="CB109" i="1"/>
  <c r="CC109" i="1"/>
  <c r="BE109" i="1"/>
  <c r="S109" i="1"/>
  <c r="J109" i="1"/>
  <c r="I108" i="1"/>
  <c r="CK108" i="1"/>
  <c r="CJ108" i="1"/>
  <c r="CB108" i="1"/>
  <c r="CC108" i="1"/>
  <c r="BE108" i="1"/>
  <c r="S108" i="1"/>
  <c r="J108" i="1"/>
  <c r="I107" i="1"/>
  <c r="CK107" i="1"/>
  <c r="CJ107" i="1"/>
  <c r="CB107" i="1"/>
  <c r="CC107" i="1"/>
  <c r="BE107" i="1"/>
  <c r="S107" i="1"/>
  <c r="J107" i="1"/>
  <c r="I106" i="1"/>
  <c r="CK106" i="1"/>
  <c r="CJ106" i="1"/>
  <c r="CB106" i="1"/>
  <c r="CC106" i="1"/>
  <c r="BE106" i="1"/>
  <c r="S106" i="1"/>
  <c r="J106" i="1"/>
  <c r="I105" i="1"/>
  <c r="CK105" i="1"/>
  <c r="CJ105" i="1"/>
  <c r="CB105" i="1"/>
  <c r="CC105" i="1"/>
  <c r="BE105" i="1"/>
  <c r="S105" i="1"/>
  <c r="J105" i="1"/>
  <c r="I104" i="1"/>
  <c r="CK104" i="1"/>
  <c r="CJ104" i="1"/>
  <c r="CB104" i="1"/>
  <c r="CC104" i="1"/>
  <c r="BE104" i="1"/>
  <c r="S104" i="1"/>
  <c r="J104" i="1"/>
  <c r="I103" i="1"/>
  <c r="CK103" i="1"/>
  <c r="CJ103" i="1"/>
  <c r="CB103" i="1"/>
  <c r="CC103" i="1"/>
  <c r="BE103" i="1"/>
  <c r="S103" i="1"/>
  <c r="J103" i="1"/>
  <c r="I102" i="1"/>
  <c r="CK102" i="1"/>
  <c r="CJ102" i="1"/>
  <c r="CB102" i="1"/>
  <c r="CC102" i="1"/>
  <c r="BE102" i="1"/>
  <c r="S102" i="1"/>
  <c r="J102" i="1"/>
  <c r="I101" i="1"/>
  <c r="CK101" i="1"/>
  <c r="CJ101" i="1"/>
  <c r="CB101" i="1"/>
  <c r="CC101" i="1"/>
  <c r="BE101" i="1"/>
  <c r="S101" i="1"/>
  <c r="J101" i="1"/>
  <c r="I100" i="1"/>
  <c r="CK100" i="1"/>
  <c r="CJ100" i="1"/>
  <c r="CB100" i="1"/>
  <c r="CC100" i="1"/>
  <c r="BE100" i="1"/>
  <c r="S100" i="1"/>
  <c r="J100" i="1"/>
  <c r="I99" i="1"/>
  <c r="CK99" i="1"/>
  <c r="CJ99" i="1"/>
  <c r="CB99" i="1"/>
  <c r="CC99" i="1"/>
  <c r="BE99" i="1"/>
  <c r="S99" i="1"/>
  <c r="J99" i="1"/>
  <c r="I98" i="1"/>
  <c r="CK98" i="1"/>
  <c r="CJ98" i="1"/>
  <c r="CB98" i="1"/>
  <c r="CC98" i="1"/>
  <c r="BE98" i="1"/>
  <c r="S98" i="1"/>
  <c r="J98" i="1"/>
  <c r="I97" i="1"/>
  <c r="CK97" i="1"/>
  <c r="CJ97" i="1"/>
  <c r="CB97" i="1"/>
  <c r="CC97" i="1"/>
  <c r="BE97" i="1"/>
  <c r="S97" i="1"/>
  <c r="J97" i="1"/>
  <c r="I96" i="1"/>
  <c r="CK96" i="1"/>
  <c r="CJ96" i="1"/>
  <c r="CB96" i="1"/>
  <c r="CC96" i="1"/>
  <c r="BE96" i="1"/>
  <c r="S96" i="1"/>
  <c r="J96" i="1"/>
  <c r="I95" i="1"/>
  <c r="CK95" i="1"/>
  <c r="CJ95" i="1"/>
  <c r="CB95" i="1"/>
  <c r="CC95" i="1"/>
  <c r="BE95" i="1"/>
  <c r="S95" i="1"/>
  <c r="J95" i="1"/>
  <c r="I94" i="1"/>
  <c r="CK94" i="1"/>
  <c r="CJ94" i="1"/>
  <c r="CB94" i="1"/>
  <c r="CC94" i="1"/>
  <c r="BE94" i="1"/>
  <c r="S94" i="1"/>
  <c r="J94" i="1"/>
  <c r="I93" i="1"/>
  <c r="CK93" i="1"/>
  <c r="CJ93" i="1"/>
  <c r="CB93" i="1"/>
  <c r="CC93" i="1"/>
  <c r="BE93" i="1"/>
  <c r="S93" i="1"/>
  <c r="J93" i="1"/>
  <c r="I92" i="1"/>
  <c r="CK92" i="1"/>
  <c r="CJ92" i="1"/>
  <c r="CB92" i="1"/>
  <c r="CC92" i="1"/>
  <c r="BE92" i="1"/>
  <c r="S92" i="1"/>
  <c r="J92" i="1"/>
  <c r="I91" i="1"/>
  <c r="CK91" i="1"/>
  <c r="CJ91" i="1"/>
  <c r="CB91" i="1"/>
  <c r="CC91" i="1"/>
  <c r="BE91" i="1"/>
  <c r="S91" i="1"/>
  <c r="J91" i="1"/>
  <c r="I90" i="1"/>
  <c r="CK90" i="1"/>
  <c r="CJ90" i="1"/>
  <c r="CB90" i="1"/>
  <c r="CC90" i="1"/>
  <c r="BE90" i="1"/>
  <c r="S90" i="1"/>
  <c r="J90" i="1"/>
  <c r="I89" i="1"/>
  <c r="CK89" i="1"/>
  <c r="CJ89" i="1"/>
  <c r="CB89" i="1"/>
  <c r="CC89" i="1"/>
  <c r="BE89" i="1"/>
  <c r="S89" i="1"/>
  <c r="J89" i="1"/>
  <c r="I88" i="1"/>
  <c r="CK88" i="1"/>
  <c r="CJ88" i="1"/>
  <c r="CB88" i="1"/>
  <c r="CC88" i="1"/>
  <c r="BE88" i="1"/>
  <c r="S88" i="1"/>
  <c r="J88" i="1"/>
  <c r="I87" i="1"/>
  <c r="CK87" i="1"/>
  <c r="CJ87" i="1"/>
  <c r="CB87" i="1"/>
  <c r="CC87" i="1"/>
  <c r="BE87" i="1"/>
  <c r="S87" i="1"/>
  <c r="J87" i="1"/>
  <c r="I86" i="1"/>
  <c r="CK86" i="1"/>
  <c r="CJ86" i="1"/>
  <c r="CB86" i="1"/>
  <c r="CC86" i="1"/>
  <c r="BE86" i="1"/>
  <c r="S86" i="1"/>
  <c r="J86" i="1"/>
  <c r="I85" i="1"/>
  <c r="CK85" i="1"/>
  <c r="CJ85" i="1"/>
  <c r="CB85" i="1"/>
  <c r="CC85" i="1"/>
  <c r="BE85" i="1"/>
  <c r="S85" i="1"/>
  <c r="J85" i="1"/>
  <c r="I84" i="1"/>
  <c r="CK84" i="1"/>
  <c r="CJ84" i="1"/>
  <c r="CB84" i="1"/>
  <c r="CC84" i="1"/>
  <c r="BE84" i="1"/>
  <c r="S84" i="1"/>
  <c r="J84" i="1"/>
  <c r="CK83" i="1"/>
  <c r="CJ83" i="1"/>
  <c r="CB83" i="1"/>
  <c r="CC83" i="1"/>
  <c r="BE83" i="1"/>
  <c r="S83" i="1"/>
  <c r="J83" i="1"/>
  <c r="I82" i="1"/>
  <c r="CK82" i="1"/>
  <c r="CJ82" i="1"/>
  <c r="CB82" i="1"/>
  <c r="CC82" i="1"/>
  <c r="BE82" i="1"/>
  <c r="S82" i="1"/>
  <c r="J82" i="1"/>
  <c r="I81" i="1"/>
  <c r="CK81" i="1"/>
  <c r="CJ81" i="1"/>
  <c r="CB81" i="1"/>
  <c r="CC81" i="1"/>
  <c r="BE81" i="1"/>
  <c r="S81" i="1"/>
  <c r="J81" i="1"/>
  <c r="I80" i="1"/>
  <c r="CK80" i="1"/>
  <c r="CJ80" i="1"/>
  <c r="CB80" i="1"/>
  <c r="CC80" i="1"/>
  <c r="BE80" i="1"/>
  <c r="S80" i="1"/>
  <c r="J80" i="1"/>
  <c r="I79" i="1"/>
  <c r="CK79" i="1"/>
  <c r="CJ79" i="1"/>
  <c r="CB79" i="1"/>
  <c r="CC79" i="1"/>
  <c r="BE79" i="1"/>
  <c r="S79" i="1"/>
  <c r="J79" i="1"/>
  <c r="I78" i="1"/>
  <c r="CK78" i="1"/>
  <c r="CJ78" i="1"/>
  <c r="CB78" i="1"/>
  <c r="CC78" i="1"/>
  <c r="BE78" i="1"/>
  <c r="S78" i="1"/>
  <c r="J78" i="1"/>
  <c r="I77" i="1"/>
  <c r="CK77" i="1"/>
  <c r="CJ77" i="1"/>
  <c r="CB77" i="1"/>
  <c r="CC77" i="1"/>
  <c r="BE77" i="1"/>
  <c r="S77" i="1"/>
  <c r="J77" i="1"/>
  <c r="I76" i="1"/>
  <c r="CK76" i="1"/>
  <c r="CJ76" i="1"/>
  <c r="CB76" i="1"/>
  <c r="CC76" i="1"/>
  <c r="BE76" i="1"/>
  <c r="S76" i="1"/>
  <c r="J76" i="1"/>
  <c r="I75" i="1"/>
  <c r="CK75" i="1"/>
  <c r="CJ75" i="1"/>
  <c r="CB75" i="1"/>
  <c r="CC75" i="1"/>
  <c r="BE75" i="1"/>
  <c r="S75" i="1"/>
  <c r="J75" i="1"/>
  <c r="I74" i="1"/>
  <c r="CK74" i="1"/>
  <c r="CJ74" i="1"/>
  <c r="CB74" i="1"/>
  <c r="CC74" i="1"/>
  <c r="BE74" i="1"/>
  <c r="S74" i="1"/>
  <c r="J74" i="1"/>
  <c r="I73" i="1"/>
  <c r="CK73" i="1"/>
  <c r="CJ73" i="1"/>
  <c r="BE73" i="1"/>
  <c r="S73" i="1"/>
  <c r="J73" i="1"/>
  <c r="I72" i="1"/>
  <c r="CK72" i="1"/>
  <c r="CJ72" i="1"/>
  <c r="BE72" i="1"/>
  <c r="S72" i="1"/>
  <c r="J72" i="1"/>
  <c r="I71" i="1"/>
  <c r="CK71" i="1"/>
  <c r="CJ71" i="1"/>
  <c r="CB71" i="1"/>
  <c r="CC71" i="1"/>
  <c r="BE71" i="1"/>
  <c r="S71" i="1"/>
  <c r="J71" i="1"/>
  <c r="I70" i="1"/>
  <c r="CK70" i="1"/>
  <c r="CJ70" i="1"/>
  <c r="CB70" i="1"/>
  <c r="CC70" i="1"/>
  <c r="BE70" i="1"/>
  <c r="S70" i="1"/>
  <c r="J70" i="1"/>
  <c r="I69" i="1"/>
  <c r="CK69" i="1"/>
  <c r="CJ69" i="1"/>
  <c r="BE69" i="1"/>
  <c r="S69" i="1"/>
  <c r="J69" i="1"/>
  <c r="I68" i="1"/>
  <c r="CK68" i="1"/>
  <c r="CJ68" i="1"/>
  <c r="CB68" i="1"/>
  <c r="CC68" i="1"/>
  <c r="BE68" i="1"/>
  <c r="S68" i="1"/>
  <c r="J68" i="1"/>
  <c r="I67" i="1"/>
  <c r="CK67" i="1"/>
  <c r="CJ67" i="1"/>
  <c r="BE67" i="1"/>
  <c r="S67" i="1"/>
  <c r="J67" i="1"/>
  <c r="CK66" i="1"/>
  <c r="CJ66" i="1"/>
  <c r="CB66" i="1"/>
  <c r="CC66" i="1"/>
  <c r="BE66" i="1"/>
  <c r="S66" i="1"/>
  <c r="J66" i="1"/>
  <c r="I65" i="1"/>
  <c r="CK65" i="1"/>
  <c r="CJ65" i="1"/>
  <c r="BE65" i="1"/>
  <c r="S65" i="1"/>
  <c r="J65" i="1"/>
  <c r="I64" i="1"/>
  <c r="CK64" i="1"/>
  <c r="CJ64" i="1"/>
  <c r="BE64" i="1"/>
  <c r="S64" i="1"/>
  <c r="J64" i="1"/>
  <c r="I63" i="1"/>
  <c r="CK63" i="1"/>
  <c r="CJ63" i="1"/>
  <c r="CB63" i="1"/>
  <c r="CC63" i="1"/>
  <c r="BE63" i="1"/>
  <c r="S63" i="1"/>
  <c r="J63" i="1"/>
  <c r="I62" i="1"/>
  <c r="CK62" i="1"/>
  <c r="CJ62" i="1"/>
  <c r="CB62" i="1"/>
  <c r="CC62" i="1"/>
  <c r="BE62" i="1"/>
  <c r="S62" i="1"/>
  <c r="J62" i="1"/>
  <c r="I61" i="1"/>
  <c r="CK61" i="1"/>
  <c r="CJ61" i="1"/>
  <c r="CB61" i="1"/>
  <c r="CC61" i="1"/>
  <c r="BE61" i="1"/>
  <c r="S61" i="1"/>
  <c r="J61" i="1"/>
  <c r="I60" i="1"/>
  <c r="CK60" i="1"/>
  <c r="CJ60" i="1"/>
  <c r="CB60" i="1"/>
  <c r="CC60" i="1"/>
  <c r="BE60" i="1"/>
  <c r="S60" i="1"/>
  <c r="J60" i="1"/>
  <c r="I59" i="1"/>
  <c r="CK59" i="1"/>
  <c r="CJ59" i="1"/>
  <c r="CB59" i="1"/>
  <c r="CC59" i="1"/>
  <c r="BE59" i="1"/>
  <c r="S59" i="1"/>
  <c r="J59" i="1"/>
  <c r="I58" i="1"/>
  <c r="CK58" i="1"/>
  <c r="CJ58" i="1"/>
  <c r="CB58" i="1"/>
  <c r="CC58" i="1"/>
  <c r="BE58" i="1"/>
  <c r="S58" i="1"/>
  <c r="J58" i="1"/>
  <c r="I57" i="1"/>
  <c r="CK57" i="1"/>
  <c r="CJ57" i="1"/>
  <c r="CB57" i="1"/>
  <c r="CC57" i="1"/>
  <c r="BE57" i="1"/>
  <c r="S57" i="1"/>
  <c r="J57" i="1"/>
  <c r="I56" i="1"/>
  <c r="CK56" i="1"/>
  <c r="CJ56" i="1"/>
  <c r="CB56" i="1"/>
  <c r="CC56" i="1"/>
  <c r="BE56" i="1"/>
  <c r="S56" i="1"/>
  <c r="J56" i="1"/>
  <c r="I55" i="1"/>
  <c r="CK55" i="1"/>
  <c r="CJ55" i="1"/>
  <c r="CB55" i="1"/>
  <c r="CC55" i="1"/>
  <c r="BE55" i="1"/>
  <c r="S55" i="1"/>
  <c r="J55" i="1"/>
  <c r="I54" i="1"/>
  <c r="CK54" i="1"/>
  <c r="CJ54" i="1"/>
  <c r="CB54" i="1"/>
  <c r="CC54" i="1"/>
  <c r="BE54" i="1"/>
  <c r="S54" i="1"/>
  <c r="J54" i="1"/>
  <c r="I53" i="1"/>
  <c r="CK53" i="1"/>
  <c r="CJ53" i="1"/>
  <c r="CB53" i="1"/>
  <c r="CC53" i="1"/>
  <c r="BE53" i="1"/>
  <c r="S53" i="1"/>
  <c r="J53" i="1"/>
  <c r="I52" i="1"/>
  <c r="CK52" i="1"/>
  <c r="CJ52" i="1"/>
  <c r="CB52" i="1"/>
  <c r="CC52" i="1"/>
  <c r="BE52" i="1"/>
  <c r="S52" i="1"/>
  <c r="J52" i="1"/>
  <c r="I51" i="1"/>
  <c r="CK51" i="1"/>
  <c r="CJ51" i="1"/>
  <c r="CB51" i="1"/>
  <c r="CC51" i="1"/>
  <c r="BE51" i="1"/>
  <c r="S51" i="1"/>
  <c r="J51" i="1"/>
  <c r="I50" i="1"/>
  <c r="CK50" i="1"/>
  <c r="CJ50" i="1"/>
  <c r="CB50" i="1"/>
  <c r="CC50" i="1"/>
  <c r="BE50" i="1"/>
  <c r="S50" i="1"/>
  <c r="J50" i="1"/>
  <c r="I49" i="1"/>
  <c r="CK49" i="1"/>
  <c r="CJ49" i="1"/>
  <c r="CB49" i="1"/>
  <c r="CC49" i="1"/>
  <c r="BE49" i="1"/>
  <c r="S49" i="1"/>
  <c r="J49" i="1"/>
  <c r="I48" i="1"/>
  <c r="CK48" i="1"/>
  <c r="CJ48" i="1"/>
  <c r="CB48" i="1"/>
  <c r="CC48" i="1"/>
  <c r="BE48" i="1"/>
  <c r="S48" i="1"/>
  <c r="J48" i="1"/>
  <c r="I47" i="1"/>
  <c r="CK47" i="1"/>
  <c r="CJ47" i="1"/>
  <c r="CB47" i="1"/>
  <c r="CC47" i="1"/>
  <c r="BE47" i="1"/>
  <c r="S47" i="1"/>
  <c r="J47" i="1"/>
  <c r="I46" i="1"/>
  <c r="CK46" i="1"/>
  <c r="CJ46" i="1"/>
  <c r="CB46" i="1"/>
  <c r="CC46" i="1"/>
  <c r="BE46" i="1"/>
  <c r="S46" i="1"/>
  <c r="J46" i="1"/>
  <c r="I45" i="1"/>
  <c r="CK45" i="1"/>
  <c r="CJ45" i="1"/>
  <c r="BE45" i="1"/>
  <c r="S45" i="1"/>
  <c r="J45" i="1"/>
  <c r="I44" i="1"/>
  <c r="CK44" i="1"/>
  <c r="CJ44" i="1"/>
  <c r="BE44" i="1"/>
  <c r="S44" i="1"/>
  <c r="J44" i="1"/>
  <c r="I43" i="1"/>
  <c r="CK43" i="1"/>
  <c r="CJ43" i="1"/>
  <c r="CB43" i="1"/>
  <c r="CC43" i="1"/>
  <c r="BE43" i="1"/>
  <c r="S43" i="1"/>
  <c r="J43" i="1"/>
  <c r="I42" i="1"/>
  <c r="CK42" i="1"/>
  <c r="CJ42" i="1"/>
  <c r="CB42" i="1"/>
  <c r="CC42" i="1"/>
  <c r="BE42" i="1"/>
  <c r="S42" i="1"/>
  <c r="J42" i="1"/>
  <c r="I41" i="1"/>
  <c r="CK41" i="1"/>
  <c r="CJ41" i="1"/>
  <c r="CB41" i="1"/>
  <c r="CC41" i="1"/>
  <c r="BE41" i="1"/>
  <c r="S41" i="1"/>
  <c r="J41" i="1"/>
  <c r="I40" i="1"/>
  <c r="CK40" i="1"/>
  <c r="CJ40" i="1"/>
  <c r="CB40" i="1"/>
  <c r="CC40" i="1"/>
  <c r="BE40" i="1"/>
  <c r="S40" i="1"/>
  <c r="J40" i="1"/>
  <c r="I39" i="1"/>
  <c r="CK39" i="1"/>
  <c r="CJ39" i="1"/>
  <c r="CB39" i="1"/>
  <c r="CC39" i="1"/>
  <c r="BE39" i="1"/>
  <c r="S39" i="1"/>
  <c r="J39" i="1"/>
  <c r="I38" i="1"/>
  <c r="CK38" i="1"/>
  <c r="CJ38" i="1"/>
  <c r="CB38" i="1"/>
  <c r="CC38" i="1"/>
  <c r="BE38" i="1"/>
  <c r="S38" i="1"/>
  <c r="J38" i="1"/>
  <c r="I37" i="1"/>
  <c r="CK37" i="1"/>
  <c r="CJ37" i="1"/>
  <c r="CB37" i="1"/>
  <c r="CC37" i="1"/>
  <c r="BE37" i="1"/>
  <c r="S37" i="1"/>
  <c r="J37" i="1"/>
  <c r="I36" i="1"/>
  <c r="CK36" i="1"/>
  <c r="CJ36" i="1"/>
  <c r="CB36" i="1"/>
  <c r="CC36" i="1"/>
  <c r="BE36" i="1"/>
  <c r="S36" i="1"/>
  <c r="J36" i="1"/>
  <c r="I35" i="1"/>
  <c r="CK35" i="1"/>
  <c r="CJ35" i="1"/>
  <c r="BE35" i="1"/>
  <c r="S35" i="1"/>
  <c r="J35" i="1"/>
  <c r="I34" i="1"/>
  <c r="CK34" i="1"/>
  <c r="CJ34" i="1"/>
  <c r="CB34" i="1"/>
  <c r="CC34" i="1"/>
  <c r="BE34" i="1"/>
  <c r="S34" i="1"/>
  <c r="J34" i="1"/>
  <c r="I33" i="1"/>
  <c r="CK33" i="1"/>
  <c r="CJ33" i="1"/>
  <c r="BE33" i="1"/>
  <c r="S33" i="1"/>
  <c r="J33" i="1"/>
  <c r="I32" i="1"/>
  <c r="CK32" i="1"/>
  <c r="CJ32" i="1"/>
  <c r="CB32" i="1"/>
  <c r="CC32" i="1"/>
  <c r="BE32" i="1"/>
  <c r="S32" i="1"/>
  <c r="J32" i="1"/>
  <c r="I31" i="1"/>
  <c r="CK31" i="1"/>
  <c r="CJ31" i="1"/>
  <c r="BE31" i="1"/>
  <c r="S31" i="1"/>
  <c r="J31" i="1"/>
  <c r="I30" i="1"/>
  <c r="CK30" i="1"/>
  <c r="CJ30" i="1"/>
  <c r="CB30" i="1"/>
  <c r="CC30" i="1"/>
  <c r="BE30" i="1"/>
  <c r="S30" i="1"/>
  <c r="J30" i="1"/>
  <c r="I29" i="1"/>
  <c r="CK29" i="1"/>
  <c r="CJ29" i="1"/>
  <c r="BE29" i="1"/>
  <c r="S29" i="1"/>
  <c r="J29" i="1"/>
  <c r="I28" i="1"/>
  <c r="CK28" i="1"/>
  <c r="CJ28" i="1"/>
  <c r="BE28" i="1"/>
  <c r="S28" i="1"/>
  <c r="J28" i="1"/>
  <c r="I27" i="1"/>
  <c r="CK27" i="1"/>
  <c r="CJ27" i="1"/>
  <c r="BE27" i="1"/>
  <c r="S27" i="1"/>
  <c r="J27" i="1"/>
  <c r="I26" i="1"/>
  <c r="CK26" i="1"/>
  <c r="CJ26" i="1"/>
  <c r="CB26" i="1"/>
  <c r="CC26" i="1"/>
  <c r="BE26" i="1"/>
  <c r="S26" i="1"/>
  <c r="J26" i="1"/>
  <c r="I25" i="1"/>
  <c r="CK25" i="1"/>
  <c r="CJ25" i="1"/>
  <c r="BE25" i="1"/>
  <c r="S25" i="1"/>
  <c r="J25" i="1"/>
  <c r="I24" i="1"/>
  <c r="CK24" i="1"/>
  <c r="CJ24" i="1"/>
  <c r="CB24" i="1"/>
  <c r="CC24" i="1"/>
  <c r="BE24" i="1"/>
  <c r="S24" i="1"/>
  <c r="J24" i="1"/>
  <c r="I23" i="1"/>
  <c r="CK23" i="1"/>
  <c r="CJ23" i="1"/>
  <c r="BE23" i="1"/>
  <c r="S23" i="1"/>
  <c r="J23" i="1"/>
  <c r="I22" i="1"/>
  <c r="CK22" i="1"/>
  <c r="CJ22" i="1"/>
  <c r="CB22" i="1"/>
  <c r="CC22" i="1"/>
  <c r="BE22" i="1"/>
  <c r="S22" i="1"/>
  <c r="J22" i="1"/>
  <c r="I21" i="1"/>
  <c r="CK21" i="1"/>
  <c r="CJ21" i="1"/>
  <c r="CB21" i="1"/>
  <c r="CC21" i="1"/>
  <c r="BE21" i="1"/>
  <c r="S21" i="1"/>
  <c r="J21" i="1"/>
  <c r="I20" i="1"/>
  <c r="CK20" i="1"/>
  <c r="CJ20" i="1"/>
  <c r="CB20" i="1"/>
  <c r="CC20" i="1"/>
  <c r="BE20" i="1"/>
  <c r="S20" i="1"/>
  <c r="J20" i="1"/>
  <c r="I19" i="1"/>
  <c r="CK19" i="1"/>
  <c r="CJ19" i="1"/>
  <c r="CB19" i="1"/>
  <c r="CC19" i="1"/>
  <c r="BE19" i="1"/>
  <c r="S19" i="1"/>
  <c r="J19" i="1"/>
  <c r="I18" i="1"/>
  <c r="CK18" i="1"/>
  <c r="CJ18" i="1"/>
  <c r="CB18" i="1"/>
  <c r="CC18" i="1"/>
  <c r="BE18" i="1"/>
  <c r="S18" i="1"/>
  <c r="J18" i="1"/>
  <c r="I17" i="1"/>
  <c r="CK17" i="1"/>
  <c r="CJ17" i="1"/>
  <c r="CB17" i="1"/>
  <c r="CC17" i="1"/>
  <c r="BE17" i="1"/>
  <c r="S17" i="1"/>
  <c r="J17" i="1"/>
  <c r="I16" i="1"/>
  <c r="CK16" i="1"/>
  <c r="CJ16" i="1"/>
  <c r="CB16" i="1"/>
  <c r="CC16" i="1"/>
  <c r="BE16" i="1"/>
  <c r="S16" i="1"/>
  <c r="J16" i="1"/>
  <c r="I15" i="1"/>
  <c r="CK15" i="1"/>
  <c r="CJ15" i="1"/>
  <c r="CB15" i="1"/>
  <c r="CC15" i="1"/>
  <c r="BE15" i="1"/>
  <c r="S15" i="1"/>
  <c r="J15" i="1"/>
  <c r="I14" i="1"/>
  <c r="CK14" i="1"/>
  <c r="CJ14" i="1"/>
  <c r="CB14" i="1"/>
  <c r="CC14" i="1"/>
  <c r="BE14" i="1"/>
  <c r="S14" i="1"/>
  <c r="J14" i="1"/>
  <c r="I13" i="1"/>
  <c r="CK13" i="1"/>
  <c r="CJ13" i="1"/>
  <c r="CB13" i="1"/>
  <c r="CC13" i="1"/>
  <c r="BE13" i="1"/>
  <c r="S13" i="1"/>
  <c r="J13" i="1"/>
  <c r="I12" i="1"/>
  <c r="CK12" i="1"/>
  <c r="CJ12" i="1"/>
  <c r="CB12" i="1"/>
  <c r="CC12" i="1"/>
  <c r="BE12" i="1"/>
  <c r="S12" i="1"/>
  <c r="J12" i="1"/>
  <c r="I11" i="1"/>
  <c r="CK11" i="1"/>
  <c r="CJ11" i="1"/>
  <c r="CB11" i="1"/>
  <c r="CC11" i="1"/>
  <c r="BE11" i="1"/>
  <c r="S11" i="1"/>
  <c r="J11" i="1"/>
  <c r="I10" i="1"/>
  <c r="CK10" i="1"/>
  <c r="CJ10" i="1"/>
  <c r="CB10" i="1"/>
  <c r="CC10" i="1"/>
  <c r="BE10" i="1"/>
  <c r="S10" i="1"/>
  <c r="J10" i="1"/>
  <c r="I9" i="1"/>
  <c r="CK9" i="1"/>
  <c r="CJ9" i="1"/>
  <c r="CB9" i="1"/>
  <c r="CC9" i="1"/>
  <c r="BE9" i="1"/>
  <c r="S9" i="1"/>
  <c r="J9" i="1"/>
  <c r="I8" i="1"/>
  <c r="CK8" i="1"/>
  <c r="CJ8" i="1"/>
  <c r="CB8" i="1"/>
  <c r="CC8" i="1"/>
  <c r="BE8" i="1"/>
  <c r="S8" i="1"/>
  <c r="J8" i="1"/>
  <c r="I7" i="1"/>
  <c r="CK7" i="1"/>
  <c r="CJ7" i="1"/>
  <c r="CB7" i="1"/>
  <c r="CC7" i="1"/>
  <c r="BE7" i="1"/>
  <c r="S7" i="1"/>
  <c r="J7" i="1"/>
  <c r="I6" i="1"/>
  <c r="CK6" i="1"/>
  <c r="CJ6" i="1"/>
  <c r="CB6" i="1"/>
  <c r="CC6" i="1"/>
  <c r="BE6" i="1"/>
  <c r="S6" i="1"/>
  <c r="J6" i="1"/>
  <c r="I5" i="1"/>
  <c r="CK5" i="1"/>
  <c r="CJ5" i="1"/>
  <c r="CB5" i="1"/>
  <c r="CC5" i="1"/>
  <c r="BE5" i="1"/>
  <c r="S5" i="1"/>
  <c r="J5" i="1"/>
  <c r="CL262" i="1"/>
  <c r="CM107" i="1"/>
  <c r="CO518" i="1"/>
  <c r="CO510" i="1"/>
  <c r="CO163" i="1"/>
  <c r="CU919" i="1"/>
  <c r="CU801" i="1"/>
  <c r="CU777" i="1"/>
  <c r="DO833" i="1"/>
  <c r="DO821" i="1"/>
  <c r="DP885" i="1"/>
  <c r="CL582" i="1"/>
  <c r="DO973" i="1"/>
  <c r="DP938" i="1"/>
  <c r="DO938" i="1"/>
  <c r="DP930" i="1"/>
  <c r="DO930" i="1"/>
  <c r="DR922" i="1"/>
  <c r="DO922" i="1"/>
  <c r="DP914" i="1"/>
  <c r="DO914" i="1"/>
  <c r="DP902" i="1"/>
  <c r="DO902" i="1"/>
  <c r="DR886" i="1"/>
  <c r="DO886" i="1"/>
  <c r="DP854" i="1"/>
  <c r="DO854" i="1"/>
  <c r="DP834" i="1"/>
  <c r="DO834" i="1"/>
  <c r="DP818" i="1"/>
  <c r="DO818" i="1"/>
  <c r="DR810" i="1"/>
  <c r="DO810" i="1"/>
  <c r="DP802" i="1"/>
  <c r="DO802" i="1"/>
  <c r="DP678" i="1"/>
  <c r="DO678" i="1"/>
  <c r="DP670" i="1"/>
  <c r="DO670" i="1"/>
  <c r="DP662" i="1"/>
  <c r="DO662" i="1"/>
  <c r="DP654" i="1"/>
  <c r="DO654" i="1"/>
  <c r="DP646" i="1"/>
  <c r="DO646" i="1"/>
  <c r="DP630" i="1"/>
  <c r="DO630" i="1"/>
  <c r="DP598" i="1"/>
  <c r="DO598" i="1"/>
  <c r="DP578" i="1"/>
  <c r="DO578" i="1"/>
  <c r="DP570" i="1"/>
  <c r="DO570" i="1"/>
  <c r="DP562" i="1"/>
  <c r="DO562" i="1"/>
  <c r="DP546" i="1"/>
  <c r="DO546" i="1"/>
  <c r="DP538" i="1"/>
  <c r="DO538" i="1"/>
  <c r="DP530" i="1"/>
  <c r="DO530" i="1"/>
  <c r="DP510" i="1"/>
  <c r="DO510" i="1"/>
  <c r="DP498" i="1"/>
  <c r="DO498" i="1"/>
  <c r="DP486" i="1"/>
  <c r="DO486" i="1"/>
  <c r="DP482" i="1"/>
  <c r="DO482" i="1"/>
  <c r="DP474" i="1"/>
  <c r="DO474" i="1"/>
  <c r="DP470" i="1"/>
  <c r="DO470" i="1"/>
  <c r="DP458" i="1"/>
  <c r="DO458" i="1"/>
  <c r="DP446" i="1"/>
  <c r="DO446" i="1"/>
  <c r="DP442" i="1"/>
  <c r="DO442" i="1"/>
  <c r="DP434" i="1"/>
  <c r="DO434" i="1"/>
  <c r="DP430" i="1"/>
  <c r="DO430" i="1"/>
  <c r="CN913" i="1"/>
  <c r="CN889" i="1"/>
  <c r="CN801" i="1"/>
  <c r="CN781" i="1"/>
  <c r="CN621" i="1"/>
  <c r="CN573" i="1"/>
  <c r="CN557" i="1"/>
  <c r="CN529" i="1"/>
  <c r="CN513" i="1"/>
  <c r="CN477" i="1"/>
  <c r="CN461" i="1"/>
  <c r="CN413" i="1"/>
  <c r="CN397" i="1"/>
  <c r="CN341" i="1"/>
  <c r="CN329" i="1"/>
  <c r="CN317" i="1"/>
  <c r="CN305" i="1"/>
  <c r="CN281" i="1"/>
  <c r="CN261" i="1"/>
  <c r="CO821" i="1"/>
  <c r="CO638" i="1"/>
  <c r="CO565" i="1"/>
  <c r="CO545" i="1"/>
  <c r="CO525" i="1"/>
  <c r="CO513" i="1"/>
  <c r="CO501" i="1"/>
  <c r="CO461" i="1"/>
  <c r="CO429" i="1"/>
  <c r="CO373" i="1"/>
  <c r="CO349" i="1"/>
  <c r="CO302" i="1"/>
  <c r="CO269" i="1"/>
  <c r="CP861" i="1"/>
  <c r="CP697" i="1"/>
  <c r="CP581" i="1"/>
  <c r="CP521" i="1"/>
  <c r="CP441" i="1"/>
  <c r="CP417" i="1"/>
  <c r="CP377" i="1"/>
  <c r="CP353" i="1"/>
  <c r="CP325" i="1"/>
  <c r="CP301" i="1"/>
  <c r="CP269" i="1"/>
  <c r="CQ445" i="1"/>
  <c r="CQ269" i="1"/>
  <c r="CR545" i="1"/>
  <c r="CR469" i="1"/>
  <c r="CR353" i="1"/>
  <c r="CR277" i="1"/>
  <c r="CU921" i="1"/>
  <c r="CU913" i="1"/>
  <c r="CU713" i="1"/>
  <c r="CU394" i="1"/>
  <c r="CV562" i="1"/>
  <c r="DR989" i="1"/>
  <c r="DO989" i="1"/>
  <c r="DR969" i="1"/>
  <c r="DO969" i="1"/>
  <c r="DR953" i="1"/>
  <c r="DO953" i="1"/>
  <c r="DR945" i="1"/>
  <c r="DP945" i="1"/>
  <c r="DR909" i="1"/>
  <c r="DO909" i="1"/>
  <c r="DN897" i="1"/>
  <c r="DO897" i="1"/>
  <c r="DR829" i="1"/>
  <c r="DP829" i="1"/>
  <c r="DP785" i="1"/>
  <c r="DO785" i="1"/>
  <c r="DQ733" i="1"/>
  <c r="DO733" i="1"/>
  <c r="DQ709" i="1"/>
  <c r="DO709" i="1"/>
  <c r="DP693" i="1"/>
  <c r="DO693" i="1"/>
  <c r="DR641" i="1"/>
  <c r="DQ641" i="1"/>
  <c r="DO641" i="1"/>
  <c r="DO529" i="1"/>
  <c r="DP529" i="1"/>
  <c r="DP525" i="1"/>
  <c r="DO525" i="1"/>
  <c r="DR497" i="1"/>
  <c r="DQ497" i="1"/>
  <c r="DR481" i="1"/>
  <c r="DO481" i="1"/>
  <c r="DR421" i="1"/>
  <c r="DO421" i="1"/>
  <c r="DR417" i="1"/>
  <c r="DO417" i="1"/>
  <c r="DR381" i="1"/>
  <c r="DO381" i="1"/>
  <c r="DO365" i="1"/>
  <c r="DQ365" i="1"/>
  <c r="DR241" i="1"/>
  <c r="DP241" i="1"/>
  <c r="DR237" i="1"/>
  <c r="DN237" i="1"/>
  <c r="DO230" i="1"/>
  <c r="DN230" i="1"/>
  <c r="DR224" i="1"/>
  <c r="DN224" i="1"/>
  <c r="DN202" i="1"/>
  <c r="DP202" i="1"/>
  <c r="DP190" i="1"/>
  <c r="DN190" i="1"/>
  <c r="DP162" i="1"/>
  <c r="DN162" i="1"/>
  <c r="DR138" i="1"/>
  <c r="DN138" i="1"/>
  <c r="DN114" i="1"/>
  <c r="DQ114" i="1"/>
  <c r="DN90" i="1"/>
  <c r="DP90" i="1"/>
  <c r="DO54" i="1"/>
  <c r="DP54" i="1"/>
  <c r="DT754" i="1"/>
  <c r="DU607" i="1"/>
  <c r="DG204" i="1"/>
  <c r="DI204" i="1"/>
  <c r="DO204" i="1"/>
  <c r="DH196" i="1"/>
  <c r="DJ196" i="1"/>
  <c r="DF196" i="1"/>
  <c r="CL192" i="1"/>
  <c r="CN192" i="1"/>
  <c r="CO190" i="1"/>
  <c r="CN190" i="1"/>
  <c r="DL190" i="1"/>
  <c r="DG190" i="1"/>
  <c r="DH190" i="1"/>
  <c r="DM190" i="1"/>
  <c r="DQ190" i="1"/>
  <c r="DF188" i="1"/>
  <c r="DG188" i="1"/>
  <c r="DI188" i="1"/>
  <c r="DL188" i="1"/>
  <c r="DF186" i="1"/>
  <c r="DN186" i="1"/>
  <c r="DH186" i="1"/>
  <c r="DI186" i="1"/>
  <c r="DJ186" i="1"/>
  <c r="CM184" i="1"/>
  <c r="DG184" i="1"/>
  <c r="DH184" i="1"/>
  <c r="DL184" i="1"/>
  <c r="DF182" i="1"/>
  <c r="DG182" i="1"/>
  <c r="DI182" i="1"/>
  <c r="DK182" i="1"/>
  <c r="DH180" i="1"/>
  <c r="DJ180" i="1"/>
  <c r="DF180" i="1"/>
  <c r="DN178" i="1"/>
  <c r="DF178" i="1"/>
  <c r="DG178" i="1"/>
  <c r="DH178" i="1"/>
  <c r="DK178" i="1"/>
  <c r="DM178" i="1"/>
  <c r="DG176" i="1"/>
  <c r="DJ176" i="1"/>
  <c r="DH176" i="1"/>
  <c r="DI176" i="1"/>
  <c r="DF176" i="1"/>
  <c r="DL176" i="1"/>
  <c r="DF174" i="1"/>
  <c r="DH174" i="1"/>
  <c r="DJ174" i="1"/>
  <c r="DK174" i="1"/>
  <c r="DN174" i="1"/>
  <c r="DG174" i="1"/>
  <c r="DM174" i="1"/>
  <c r="DQ174" i="1"/>
  <c r="DG172" i="1"/>
  <c r="DF172" i="1"/>
  <c r="DI172" i="1"/>
  <c r="DJ172" i="1"/>
  <c r="DH172" i="1"/>
  <c r="DM170" i="1"/>
  <c r="DF170" i="1"/>
  <c r="DG170" i="1"/>
  <c r="DH170" i="1"/>
  <c r="CL140" i="1"/>
  <c r="CM140" i="1"/>
  <c r="DI140" i="1"/>
  <c r="DJ140" i="1"/>
  <c r="CR140" i="1"/>
  <c r="DF140" i="1"/>
  <c r="DH140" i="1"/>
  <c r="DG138" i="1"/>
  <c r="DH138" i="1"/>
  <c r="DK138" i="1"/>
  <c r="DL138" i="1"/>
  <c r="DM138" i="1"/>
  <c r="DO132" i="1"/>
  <c r="DG132" i="1"/>
  <c r="DI132" i="1"/>
  <c r="DJ130" i="1"/>
  <c r="DL130" i="1"/>
  <c r="DM130" i="1"/>
  <c r="DN130" i="1"/>
  <c r="DG130" i="1"/>
  <c r="DK130" i="1"/>
  <c r="DF130" i="1"/>
  <c r="DH130" i="1"/>
  <c r="CN128" i="1"/>
  <c r="DF128" i="1"/>
  <c r="CL126" i="1"/>
  <c r="DF126" i="1"/>
  <c r="DG126" i="1"/>
  <c r="DK126" i="1"/>
  <c r="DN126" i="1"/>
  <c r="CU125" i="1"/>
  <c r="DI122" i="1"/>
  <c r="CQ122" i="1"/>
  <c r="CM122" i="1"/>
  <c r="CO122" i="1"/>
  <c r="CN122" i="1"/>
  <c r="CL122" i="1"/>
  <c r="CP122" i="1"/>
  <c r="DM122" i="1"/>
  <c r="DN122" i="1"/>
  <c r="DH122" i="1"/>
  <c r="DF120" i="1"/>
  <c r="DH120" i="1"/>
  <c r="CM120" i="1"/>
  <c r="DI120" i="1"/>
  <c r="DJ120" i="1"/>
  <c r="DB117" i="1"/>
  <c r="DI117" i="1"/>
  <c r="DJ117" i="1"/>
  <c r="DK117" i="1"/>
  <c r="DH116" i="1"/>
  <c r="DI116" i="1"/>
  <c r="DF116" i="1"/>
  <c r="DG116" i="1"/>
  <c r="DJ116" i="1"/>
  <c r="DF100" i="1"/>
  <c r="DH100" i="1"/>
  <c r="CM100" i="1"/>
  <c r="DG100" i="1"/>
  <c r="DJ100" i="1"/>
  <c r="DL100" i="1"/>
  <c r="DK98" i="1"/>
  <c r="DL98" i="1"/>
  <c r="DG98" i="1"/>
  <c r="DF74" i="1"/>
  <c r="CL74" i="1"/>
  <c r="CM74" i="1"/>
  <c r="DI74" i="1"/>
  <c r="CO74" i="1"/>
  <c r="DC73" i="1"/>
  <c r="CU73" i="1"/>
  <c r="DM71" i="1"/>
  <c r="DO71" i="1"/>
  <c r="CL70" i="1"/>
  <c r="CO70" i="1"/>
  <c r="DG70" i="1"/>
  <c r="CU69" i="1"/>
  <c r="DL68" i="1"/>
  <c r="DH68" i="1"/>
  <c r="DI68" i="1"/>
  <c r="DO68" i="1"/>
  <c r="DF64" i="1"/>
  <c r="DF46" i="1"/>
  <c r="DK46" i="1"/>
  <c r="DL46" i="1"/>
  <c r="DG46" i="1"/>
  <c r="DM46" i="1"/>
  <c r="DJ46" i="1"/>
  <c r="DF44" i="1"/>
  <c r="DH44" i="1"/>
  <c r="DL44" i="1"/>
  <c r="CP44" i="1"/>
  <c r="DJ44" i="1"/>
  <c r="CL36" i="1"/>
  <c r="CO36" i="1"/>
  <c r="CM36" i="1"/>
  <c r="DG32" i="1"/>
  <c r="CL28" i="1"/>
  <c r="DF28" i="1"/>
  <c r="CM28" i="1"/>
  <c r="CN28" i="1"/>
  <c r="CO28" i="1"/>
  <c r="DG28" i="1"/>
  <c r="DH28" i="1"/>
  <c r="DI28" i="1"/>
  <c r="DJ28" i="1"/>
  <c r="DF26" i="1"/>
  <c r="DM26" i="1"/>
  <c r="DI26" i="1"/>
  <c r="DH22" i="1"/>
  <c r="CM22" i="1"/>
  <c r="CO22" i="1"/>
  <c r="DG22" i="1"/>
  <c r="DJ22" i="1"/>
  <c r="DK22" i="1"/>
  <c r="DL22" i="1"/>
  <c r="DJ19" i="1"/>
  <c r="DK19" i="1"/>
  <c r="CL118" i="1"/>
  <c r="DG118" i="1"/>
  <c r="DH118" i="1"/>
  <c r="DJ118" i="1"/>
  <c r="DL118" i="1"/>
  <c r="DK118" i="1"/>
  <c r="CR118" i="1"/>
  <c r="DF118" i="1"/>
  <c r="DM118" i="1"/>
  <c r="DN118" i="1"/>
  <c r="CU117" i="1"/>
  <c r="CV117" i="1"/>
  <c r="DM117" i="1"/>
  <c r="DG117" i="1"/>
  <c r="CL116" i="1"/>
  <c r="CM116" i="1"/>
  <c r="CN116" i="1"/>
  <c r="CM98" i="1"/>
  <c r="CP98" i="1"/>
  <c r="DI98" i="1"/>
  <c r="DJ98" i="1"/>
  <c r="CL98" i="1"/>
  <c r="DF98" i="1"/>
  <c r="DH98" i="1"/>
  <c r="DG74" i="1"/>
  <c r="DK74" i="1"/>
  <c r="DH74" i="1"/>
  <c r="DM74" i="1"/>
  <c r="DN74" i="1"/>
  <c r="DH72" i="1"/>
  <c r="DI72" i="1"/>
  <c r="DL72" i="1"/>
  <c r="CN72" i="1"/>
  <c r="CO72" i="1"/>
  <c r="DF72" i="1"/>
  <c r="DG72" i="1"/>
  <c r="DJ72" i="1"/>
  <c r="DK70" i="1"/>
  <c r="DL70" i="1"/>
  <c r="DM70" i="1"/>
  <c r="DJ70" i="1"/>
  <c r="DP70" i="1"/>
  <c r="DF70" i="1"/>
  <c r="DH70" i="1"/>
  <c r="CV69" i="1"/>
  <c r="DK66" i="1"/>
  <c r="DG66" i="1"/>
  <c r="DH66" i="1"/>
  <c r="DJ66" i="1"/>
  <c r="DN66" i="1"/>
  <c r="CM66" i="1"/>
  <c r="CP66" i="1"/>
  <c r="CQ66" i="1"/>
  <c r="DI66" i="1"/>
  <c r="DM66" i="1"/>
  <c r="DG65" i="1"/>
  <c r="DI65" i="1"/>
  <c r="DH65" i="1"/>
  <c r="CL64" i="1"/>
  <c r="CN64" i="1"/>
  <c r="CL52" i="1"/>
  <c r="CM52" i="1"/>
  <c r="DO52" i="1"/>
  <c r="DG52" i="1"/>
  <c r="DF50" i="1"/>
  <c r="DJ50" i="1"/>
  <c r="DO50" i="1"/>
  <c r="DG50" i="1"/>
  <c r="DH50" i="1"/>
  <c r="DK50" i="1"/>
  <c r="CL48" i="1"/>
  <c r="CN48" i="1"/>
  <c r="CP48" i="1"/>
  <c r="DI48" i="1"/>
  <c r="DJ48" i="1"/>
  <c r="DP46" i="1"/>
  <c r="DI46" i="1"/>
  <c r="DN46" i="1"/>
  <c r="CN44" i="1"/>
  <c r="DG44" i="1"/>
  <c r="DI44" i="1"/>
  <c r="CL44" i="1"/>
  <c r="CO44" i="1"/>
  <c r="DH36" i="1"/>
  <c r="DI36" i="1"/>
  <c r="DF36" i="1"/>
  <c r="DG36" i="1"/>
  <c r="DL36" i="1"/>
  <c r="CN34" i="1"/>
  <c r="DM34" i="1"/>
  <c r="CL34" i="1"/>
  <c r="CP34" i="1"/>
  <c r="CQ34" i="1"/>
  <c r="DJ34" i="1"/>
  <c r="DK34" i="1"/>
  <c r="CU33" i="1"/>
  <c r="CV33" i="1"/>
  <c r="DF32" i="1"/>
  <c r="DL32" i="1"/>
  <c r="CL32" i="1"/>
  <c r="CM32" i="1"/>
  <c r="CN32" i="1"/>
  <c r="DJ32" i="1"/>
  <c r="DJ26" i="1"/>
  <c r="DK26" i="1"/>
  <c r="DL26" i="1"/>
  <c r="DG26" i="1"/>
  <c r="DG24" i="1"/>
  <c r="DH24" i="1"/>
  <c r="DJ24" i="1"/>
  <c r="CO24" i="1"/>
  <c r="DI22" i="1"/>
  <c r="DF22" i="1"/>
  <c r="DM22" i="1"/>
  <c r="CS875" i="1"/>
  <c r="CO875" i="1"/>
  <c r="CR843" i="1"/>
  <c r="CO843" i="1"/>
  <c r="CS767" i="1"/>
  <c r="CO767" i="1"/>
  <c r="CS719" i="1"/>
  <c r="CQ719" i="1"/>
  <c r="CQ511" i="1"/>
  <c r="CP511" i="1"/>
  <c r="CS503" i="1"/>
  <c r="CO503" i="1"/>
  <c r="CS375" i="1"/>
  <c r="CR375" i="1"/>
  <c r="CS359" i="1"/>
  <c r="CO359" i="1"/>
  <c r="CS351" i="1"/>
  <c r="CQ351" i="1"/>
  <c r="CQ347" i="1"/>
  <c r="CO347" i="1"/>
  <c r="CN347" i="1"/>
  <c r="CO331" i="1"/>
  <c r="CN331" i="1"/>
  <c r="CS319" i="1"/>
  <c r="CR319" i="1"/>
  <c r="CQ315" i="1"/>
  <c r="CN315" i="1"/>
  <c r="CS295" i="1"/>
  <c r="CQ295" i="1"/>
  <c r="CQ283" i="1"/>
  <c r="CN283" i="1"/>
  <c r="CS279" i="1"/>
  <c r="CO279" i="1"/>
  <c r="CQ271" i="1"/>
  <c r="CP271" i="1"/>
  <c r="CS255" i="1"/>
  <c r="CP255" i="1"/>
  <c r="CQ251" i="1"/>
  <c r="CO251" i="1"/>
  <c r="CN251" i="1"/>
  <c r="CS247" i="1"/>
  <c r="CR247" i="1"/>
  <c r="CS226" i="1"/>
  <c r="CQ226" i="1"/>
  <c r="CQ223" i="1"/>
  <c r="CN223" i="1"/>
  <c r="CP196" i="1"/>
  <c r="CO196" i="1"/>
  <c r="CQ196" i="1"/>
  <c r="CS188" i="1"/>
  <c r="CP188" i="1"/>
  <c r="CP184" i="1"/>
  <c r="CO184" i="1"/>
  <c r="CS172" i="1"/>
  <c r="CP172" i="1"/>
  <c r="CQ172" i="1"/>
  <c r="CS156" i="1"/>
  <c r="CO156" i="1"/>
  <c r="CP156" i="1"/>
  <c r="CO144" i="1"/>
  <c r="CP144" i="1"/>
  <c r="CP112" i="1"/>
  <c r="CO112" i="1"/>
  <c r="CO104" i="1"/>
  <c r="CP104" i="1"/>
  <c r="CS100" i="1"/>
  <c r="CP100" i="1"/>
  <c r="CS92" i="1"/>
  <c r="CO92" i="1"/>
  <c r="CO88" i="1"/>
  <c r="CP88" i="1"/>
  <c r="CO76" i="1"/>
  <c r="CP76" i="1"/>
  <c r="CS68" i="1"/>
  <c r="CQ68" i="1"/>
  <c r="CQ36" i="1"/>
  <c r="CP36" i="1"/>
  <c r="CU881" i="1"/>
  <c r="CU833" i="1"/>
  <c r="CU757" i="1"/>
  <c r="CU693" i="1"/>
  <c r="CL678" i="1"/>
  <c r="CO678" i="1"/>
  <c r="CU905" i="1"/>
  <c r="CU841" i="1"/>
  <c r="CY818" i="1"/>
  <c r="CV818" i="1"/>
  <c r="CV574" i="1"/>
  <c r="CW574" i="1"/>
  <c r="CY462" i="1"/>
  <c r="CU462" i="1"/>
  <c r="CU454" i="1"/>
  <c r="CV454" i="1"/>
  <c r="CV426" i="1"/>
  <c r="CU426" i="1"/>
  <c r="CW386" i="1"/>
  <c r="CZ386" i="1"/>
  <c r="CU386" i="1"/>
  <c r="CW374" i="1"/>
  <c r="CU374" i="1"/>
  <c r="CW961" i="1"/>
  <c r="CU961" i="1"/>
  <c r="CW929" i="1"/>
  <c r="CU929" i="1"/>
  <c r="CW897" i="1"/>
  <c r="CU897" i="1"/>
  <c r="CW865" i="1"/>
  <c r="CU865" i="1"/>
  <c r="CV857" i="1"/>
  <c r="CU857" i="1"/>
  <c r="CW849" i="1"/>
  <c r="CU849" i="1"/>
  <c r="CV817" i="1"/>
  <c r="CU817" i="1"/>
  <c r="CV793" i="1"/>
  <c r="CU793" i="1"/>
  <c r="CZ741" i="1"/>
  <c r="CU741" i="1"/>
  <c r="CV729" i="1"/>
  <c r="CU729" i="1"/>
  <c r="CZ54" i="1"/>
  <c r="CW54" i="1"/>
  <c r="CL827" i="1"/>
  <c r="CL811" i="1"/>
  <c r="CL795" i="1"/>
  <c r="CL779" i="1"/>
  <c r="CL710" i="1"/>
  <c r="CL703" i="1"/>
  <c r="CL695" i="1"/>
  <c r="CL687" i="1"/>
  <c r="CL679" i="1"/>
  <c r="CL671" i="1"/>
  <c r="CL663" i="1"/>
  <c r="CL655" i="1"/>
  <c r="CM967" i="1"/>
  <c r="CM959" i="1"/>
  <c r="CM951" i="1"/>
  <c r="CM943" i="1"/>
  <c r="CM935" i="1"/>
  <c r="CM927" i="1"/>
  <c r="CM919" i="1"/>
  <c r="CM911" i="1"/>
  <c r="CM903" i="1"/>
  <c r="CM887" i="1"/>
  <c r="CM879" i="1"/>
  <c r="CM871" i="1"/>
  <c r="CM863" i="1"/>
  <c r="CM855" i="1"/>
  <c r="CM839" i="1"/>
  <c r="CM831" i="1"/>
  <c r="CM823" i="1"/>
  <c r="CM815" i="1"/>
  <c r="CM807" i="1"/>
  <c r="CM799" i="1"/>
  <c r="CM791" i="1"/>
  <c r="CM783" i="1"/>
  <c r="CM775" i="1"/>
  <c r="CM767" i="1"/>
  <c r="CM759" i="1"/>
  <c r="CM751" i="1"/>
  <c r="CM735" i="1"/>
  <c r="CM727" i="1"/>
  <c r="CM719" i="1"/>
  <c r="CM711" i="1"/>
  <c r="CM703" i="1"/>
  <c r="CM695" i="1"/>
  <c r="CM687" i="1"/>
  <c r="CM671" i="1"/>
  <c r="CM663" i="1"/>
  <c r="CM655" i="1"/>
  <c r="CM647" i="1"/>
  <c r="CM639" i="1"/>
  <c r="CM623" i="1"/>
  <c r="CM615" i="1"/>
  <c r="CM607" i="1"/>
  <c r="CM599" i="1"/>
  <c r="CM575" i="1"/>
  <c r="CM559" i="1"/>
  <c r="CM551" i="1"/>
  <c r="CM543" i="1"/>
  <c r="CN935" i="1"/>
  <c r="CN919" i="1"/>
  <c r="CN886" i="1"/>
  <c r="CN871" i="1"/>
  <c r="CN859" i="1"/>
  <c r="CN799" i="1"/>
  <c r="CN763" i="1"/>
  <c r="CN719" i="1"/>
  <c r="CN671" i="1"/>
  <c r="CN607" i="1"/>
  <c r="CN507" i="1"/>
  <c r="CN475" i="1"/>
  <c r="CN463" i="1"/>
  <c r="CN423" i="1"/>
  <c r="CN411" i="1"/>
  <c r="CN399" i="1"/>
  <c r="CN351" i="1"/>
  <c r="CN319" i="1"/>
  <c r="CN287" i="1"/>
  <c r="CN255" i="1"/>
  <c r="CN226" i="1"/>
  <c r="CO859" i="1"/>
  <c r="CO763" i="1"/>
  <c r="CO727" i="1"/>
  <c r="CO599" i="1"/>
  <c r="CO575" i="1"/>
  <c r="CO383" i="1"/>
  <c r="CO370" i="1"/>
  <c r="CO351" i="1"/>
  <c r="CO255" i="1"/>
  <c r="CO223" i="1"/>
  <c r="CO180" i="1"/>
  <c r="CO160" i="1"/>
  <c r="CO148" i="1"/>
  <c r="CP287" i="1"/>
  <c r="CP132" i="1"/>
  <c r="CP108" i="1"/>
  <c r="CP16" i="1"/>
  <c r="CQ575" i="1"/>
  <c r="CQ479" i="1"/>
  <c r="CQ32" i="1"/>
  <c r="CU945" i="1"/>
  <c r="CW224" i="1"/>
  <c r="CW178" i="1"/>
  <c r="CU250" i="1"/>
  <c r="CV27" i="1"/>
  <c r="CW310" i="1"/>
  <c r="DC974" i="1"/>
  <c r="DN596" i="1"/>
  <c r="DP596" i="1"/>
  <c r="DR89" i="1"/>
  <c r="DQ89" i="1"/>
  <c r="DO37" i="1"/>
  <c r="DP37" i="1"/>
  <c r="DR17" i="1"/>
  <c r="DP17" i="1"/>
  <c r="DR9" i="1"/>
  <c r="DP9" i="1"/>
  <c r="CU334" i="1"/>
  <c r="DT540" i="1"/>
  <c r="DT512" i="1"/>
  <c r="DT376" i="1"/>
  <c r="DT340" i="1"/>
  <c r="DT328" i="1"/>
  <c r="DT308" i="1"/>
  <c r="DT292" i="1"/>
  <c r="DT280" i="1"/>
  <c r="DT264" i="1"/>
  <c r="DT256" i="1"/>
  <c r="DT197" i="1"/>
  <c r="DT146" i="1"/>
  <c r="DT126" i="1"/>
  <c r="DT114" i="1"/>
  <c r="DT86" i="1"/>
  <c r="DT50" i="1"/>
  <c r="DT635" i="1"/>
  <c r="DT476" i="1"/>
  <c r="DT420" i="1"/>
  <c r="DT412" i="1"/>
  <c r="DT388" i="1"/>
  <c r="DT316" i="1"/>
  <c r="DT304" i="1"/>
  <c r="DT268" i="1"/>
  <c r="DT232" i="1"/>
  <c r="DT201" i="1"/>
  <c r="DT134" i="1"/>
  <c r="DT82" i="1"/>
  <c r="DT54" i="1"/>
  <c r="DT22" i="1"/>
  <c r="CO961" i="1"/>
  <c r="CO901" i="1"/>
  <c r="CO869" i="1"/>
  <c r="CP889" i="1"/>
  <c r="CQ845" i="1"/>
  <c r="CR769" i="1"/>
  <c r="CY977" i="1"/>
  <c r="DP913" i="1"/>
  <c r="DP817" i="1"/>
  <c r="DU975" i="1"/>
  <c r="DT975" i="1"/>
  <c r="DU959" i="1"/>
  <c r="DT959" i="1"/>
  <c r="DU893" i="1"/>
  <c r="DT893" i="1"/>
  <c r="DU800" i="1"/>
  <c r="DT800" i="1"/>
  <c r="DU792" i="1"/>
  <c r="DT792" i="1"/>
  <c r="CW977" i="1"/>
  <c r="DN977" i="1"/>
  <c r="DN961" i="1"/>
  <c r="DN945" i="1"/>
  <c r="DN929" i="1"/>
  <c r="DN913" i="1"/>
  <c r="DN881" i="1"/>
  <c r="DN865" i="1"/>
  <c r="DO961" i="1"/>
  <c r="DO945" i="1"/>
  <c r="DO929" i="1"/>
  <c r="DO917" i="1"/>
  <c r="DO853" i="1"/>
  <c r="DO813" i="1"/>
  <c r="DO789" i="1"/>
  <c r="DO737" i="1"/>
  <c r="DO725" i="1"/>
  <c r="DO621" i="1"/>
  <c r="DO609" i="1"/>
  <c r="DO497" i="1"/>
  <c r="DO465" i="1"/>
  <c r="DO433" i="1"/>
  <c r="DO353" i="1"/>
  <c r="DO317" i="1"/>
  <c r="DO237" i="1"/>
  <c r="DO224" i="1"/>
  <c r="DO162" i="1"/>
  <c r="DP909" i="1"/>
  <c r="DP869" i="1"/>
  <c r="DP729" i="1"/>
  <c r="DP677" i="1"/>
  <c r="DP605" i="1"/>
  <c r="DP277" i="1"/>
  <c r="DP221" i="1"/>
  <c r="DP174" i="1"/>
  <c r="DP42" i="1"/>
  <c r="DP34" i="1"/>
  <c r="DQ713" i="1"/>
  <c r="DQ433" i="1"/>
  <c r="CN961" i="1"/>
  <c r="CN945" i="1"/>
  <c r="CN909" i="1"/>
  <c r="CN893" i="1"/>
  <c r="CN861" i="1"/>
  <c r="CO949" i="1"/>
  <c r="CO923" i="1"/>
  <c r="CO887" i="1"/>
  <c r="CO805" i="1"/>
  <c r="CO773" i="1"/>
  <c r="CO693" i="1"/>
  <c r="CO593" i="1"/>
  <c r="CO573" i="1"/>
  <c r="CP841" i="1"/>
  <c r="CP741" i="1"/>
  <c r="CP633" i="1"/>
  <c r="CP549" i="1"/>
  <c r="CP517" i="1"/>
  <c r="CP469" i="1"/>
  <c r="CR525" i="1"/>
  <c r="CR425" i="1"/>
  <c r="DN965" i="1"/>
  <c r="DN949" i="1"/>
  <c r="DO985" i="1"/>
  <c r="DO977" i="1"/>
  <c r="DO965" i="1"/>
  <c r="DO933" i="1"/>
  <c r="DO893" i="1"/>
  <c r="DO869" i="1"/>
  <c r="DO829" i="1"/>
  <c r="DO817" i="1"/>
  <c r="DO805" i="1"/>
  <c r="DO753" i="1"/>
  <c r="DO561" i="1"/>
  <c r="DO549" i="1"/>
  <c r="DO501" i="1"/>
  <c r="DO437" i="1"/>
  <c r="DO241" i="1"/>
  <c r="DO174" i="1"/>
  <c r="DP965" i="1"/>
  <c r="DP645" i="1"/>
  <c r="DP553" i="1"/>
  <c r="DP170" i="1"/>
  <c r="DQ237" i="1"/>
  <c r="DQ126" i="1"/>
  <c r="CP893" i="1"/>
  <c r="CR785" i="1"/>
  <c r="DR981" i="1"/>
  <c r="DP981" i="1"/>
  <c r="DR949" i="1"/>
  <c r="DP949" i="1"/>
  <c r="DR925" i="1"/>
  <c r="DP925" i="1"/>
  <c r="DR905" i="1"/>
  <c r="DO905" i="1"/>
  <c r="DR901" i="1"/>
  <c r="DP901" i="1"/>
  <c r="DR897" i="1"/>
  <c r="DP897" i="1"/>
  <c r="DR889" i="1"/>
  <c r="DP889" i="1"/>
  <c r="DO889" i="1"/>
  <c r="DR881" i="1"/>
  <c r="DP881" i="1"/>
  <c r="DR877" i="1"/>
  <c r="DP877" i="1"/>
  <c r="DP873" i="1"/>
  <c r="DO873" i="1"/>
  <c r="DP841" i="1"/>
  <c r="DO841" i="1"/>
  <c r="DR809" i="1"/>
  <c r="DQ809" i="1"/>
  <c r="DP809" i="1"/>
  <c r="DO809" i="1"/>
  <c r="DR801" i="1"/>
  <c r="DP801" i="1"/>
  <c r="DR793" i="1"/>
  <c r="DO793" i="1"/>
  <c r="DR777" i="1"/>
  <c r="DP777" i="1"/>
  <c r="DO777" i="1"/>
  <c r="DR769" i="1"/>
  <c r="DQ769" i="1"/>
  <c r="DP769" i="1"/>
  <c r="DP761" i="1"/>
  <c r="DO761" i="1"/>
  <c r="DP745" i="1"/>
  <c r="DO745" i="1"/>
  <c r="DR741" i="1"/>
  <c r="DP741" i="1"/>
  <c r="DR713" i="1"/>
  <c r="DO713" i="1"/>
  <c r="DR697" i="1"/>
  <c r="DP697" i="1"/>
  <c r="DO697" i="1"/>
  <c r="DP665" i="1"/>
  <c r="DO665" i="1"/>
  <c r="DR657" i="1"/>
  <c r="DP657" i="1"/>
  <c r="DR653" i="1"/>
  <c r="DQ653" i="1"/>
  <c r="DP653" i="1"/>
  <c r="DR633" i="1"/>
  <c r="DP633" i="1"/>
  <c r="DO633" i="1"/>
  <c r="DR601" i="1"/>
  <c r="DQ601" i="1"/>
  <c r="DP601" i="1"/>
  <c r="DO601" i="1"/>
  <c r="DR585" i="1"/>
  <c r="DP585" i="1"/>
  <c r="DO585" i="1"/>
  <c r="DR573" i="1"/>
  <c r="DP573" i="1"/>
  <c r="DR561" i="1"/>
  <c r="DP561" i="1"/>
  <c r="DR545" i="1"/>
  <c r="DP545" i="1"/>
  <c r="DQ537" i="1"/>
  <c r="DO537" i="1"/>
  <c r="DR533" i="1"/>
  <c r="DP533" i="1"/>
  <c r="DQ533" i="1"/>
  <c r="DR525" i="1"/>
  <c r="DQ525" i="1"/>
  <c r="DR521" i="1"/>
  <c r="DO521" i="1"/>
  <c r="DR517" i="1"/>
  <c r="DP517" i="1"/>
  <c r="DR513" i="1"/>
  <c r="DP513" i="1"/>
  <c r="DR509" i="1"/>
  <c r="DO509" i="1"/>
  <c r="DR505" i="1"/>
  <c r="DQ505" i="1"/>
  <c r="DP505" i="1"/>
  <c r="DO505" i="1"/>
  <c r="DR493" i="1"/>
  <c r="DO493" i="1"/>
  <c r="DR489" i="1"/>
  <c r="DP489" i="1"/>
  <c r="DQ489" i="1"/>
  <c r="DO489" i="1"/>
  <c r="DR485" i="1"/>
  <c r="DQ485" i="1"/>
  <c r="DP485" i="1"/>
  <c r="DR477" i="1"/>
  <c r="DO477" i="1"/>
  <c r="DR473" i="1"/>
  <c r="DO473" i="1"/>
  <c r="DR469" i="1"/>
  <c r="DP469" i="1"/>
  <c r="DR461" i="1"/>
  <c r="DQ461" i="1"/>
  <c r="DO461" i="1"/>
  <c r="DR457" i="1"/>
  <c r="DO457" i="1"/>
  <c r="DR453" i="1"/>
  <c r="DP453" i="1"/>
  <c r="DR445" i="1"/>
  <c r="DO445" i="1"/>
  <c r="DR441" i="1"/>
  <c r="DO441" i="1"/>
  <c r="DR429" i="1"/>
  <c r="DO429" i="1"/>
  <c r="DR425" i="1"/>
  <c r="DP425" i="1"/>
  <c r="DO425" i="1"/>
  <c r="DR413" i="1"/>
  <c r="DO413" i="1"/>
  <c r="DR409" i="1"/>
  <c r="DO409" i="1"/>
  <c r="DR405" i="1"/>
  <c r="DP405" i="1"/>
  <c r="DR401" i="1"/>
  <c r="DO401" i="1"/>
  <c r="DQ401" i="1"/>
  <c r="DR397" i="1"/>
  <c r="DQ397" i="1"/>
  <c r="DO397" i="1"/>
  <c r="DR393" i="1"/>
  <c r="DO393" i="1"/>
  <c r="DR389" i="1"/>
  <c r="DO389" i="1"/>
  <c r="DR385" i="1"/>
  <c r="DO385" i="1"/>
  <c r="DR377" i="1"/>
  <c r="DO377" i="1"/>
  <c r="DR373" i="1"/>
  <c r="DO373" i="1"/>
  <c r="DR369" i="1"/>
  <c r="DQ369" i="1"/>
  <c r="DR365" i="1"/>
  <c r="DP365" i="1"/>
  <c r="DR361" i="1"/>
  <c r="DO361" i="1"/>
  <c r="DP361" i="1"/>
  <c r="DR357" i="1"/>
  <c r="DP357" i="1"/>
  <c r="DR349" i="1"/>
  <c r="DO349" i="1"/>
  <c r="DR345" i="1"/>
  <c r="DO345" i="1"/>
  <c r="DR337" i="1"/>
  <c r="DO337" i="1"/>
  <c r="DR333" i="1"/>
  <c r="DQ333" i="1"/>
  <c r="DO333" i="1"/>
  <c r="DR329" i="1"/>
  <c r="DO329" i="1"/>
  <c r="DR325" i="1"/>
  <c r="DO325" i="1"/>
  <c r="DR321" i="1"/>
  <c r="DO321" i="1"/>
  <c r="DR313" i="1"/>
  <c r="DO313" i="1"/>
  <c r="DR309" i="1"/>
  <c r="DO309" i="1"/>
  <c r="DR305" i="1"/>
  <c r="DQ305" i="1"/>
  <c r="DP305" i="1"/>
  <c r="DR301" i="1"/>
  <c r="DQ301" i="1"/>
  <c r="DR297" i="1"/>
  <c r="DO297" i="1"/>
  <c r="DR289" i="1"/>
  <c r="DP289" i="1"/>
  <c r="DR285" i="1"/>
  <c r="DO285" i="1"/>
  <c r="DR281" i="1"/>
  <c r="DP281" i="1"/>
  <c r="DO281" i="1"/>
  <c r="DR273" i="1"/>
  <c r="DO273" i="1"/>
  <c r="DR269" i="1"/>
  <c r="DP269" i="1"/>
  <c r="DO269" i="1"/>
  <c r="DO265" i="1"/>
  <c r="DP265" i="1"/>
  <c r="DR261" i="1"/>
  <c r="DO261" i="1"/>
  <c r="DR257" i="1"/>
  <c r="DO257" i="1"/>
  <c r="DR249" i="1"/>
  <c r="DQ249" i="1"/>
  <c r="DO249" i="1"/>
  <c r="DP249" i="1"/>
  <c r="DR245" i="1"/>
  <c r="DP245" i="1"/>
  <c r="DO245" i="1"/>
  <c r="DR233" i="1"/>
  <c r="DO233" i="1"/>
  <c r="DP233" i="1"/>
  <c r="DR214" i="1"/>
  <c r="DO214" i="1"/>
  <c r="DR206" i="1"/>
  <c r="DQ206" i="1"/>
  <c r="DO206" i="1"/>
  <c r="DR202" i="1"/>
  <c r="DO202" i="1"/>
  <c r="DR198" i="1"/>
  <c r="DQ198" i="1"/>
  <c r="DP198" i="1"/>
  <c r="DR190" i="1"/>
  <c r="DO190" i="1"/>
  <c r="DR186" i="1"/>
  <c r="DO186" i="1"/>
  <c r="DR182" i="1"/>
  <c r="DO182" i="1"/>
  <c r="DP182" i="1"/>
  <c r="DR166" i="1"/>
  <c r="DP166" i="1"/>
  <c r="DO166" i="1"/>
  <c r="DR154" i="1"/>
  <c r="DO154" i="1"/>
  <c r="DR146" i="1"/>
  <c r="DQ146" i="1"/>
  <c r="DR130" i="1"/>
  <c r="DQ130" i="1"/>
  <c r="DR114" i="1"/>
  <c r="DP114" i="1"/>
  <c r="DR98" i="1"/>
  <c r="DQ98" i="1"/>
  <c r="DP98" i="1"/>
  <c r="DR94" i="1"/>
  <c r="DQ94" i="1"/>
  <c r="DR82" i="1"/>
  <c r="DQ82" i="1"/>
  <c r="DP82" i="1"/>
  <c r="DR66" i="1"/>
  <c r="DP66" i="1"/>
  <c r="DR62" i="1"/>
  <c r="DQ62" i="1"/>
  <c r="DR50" i="1"/>
  <c r="DQ50" i="1"/>
  <c r="DP50" i="1"/>
  <c r="DP38" i="1"/>
  <c r="DO38" i="1"/>
  <c r="DR34" i="1"/>
  <c r="DO34" i="1"/>
  <c r="DR30" i="1"/>
  <c r="DQ30" i="1"/>
  <c r="DO30" i="1"/>
  <c r="DO26" i="1"/>
  <c r="DP26" i="1"/>
  <c r="DR18" i="1"/>
  <c r="DQ18" i="1"/>
  <c r="DP14" i="1"/>
  <c r="DO14" i="1"/>
  <c r="DR10" i="1"/>
  <c r="DP10" i="1"/>
  <c r="DU772" i="1"/>
  <c r="DT772" i="1"/>
  <c r="DU764" i="1"/>
  <c r="DT764" i="1"/>
  <c r="DU668" i="1"/>
  <c r="DT668" i="1"/>
  <c r="DU648" i="1"/>
  <c r="DT648" i="1"/>
  <c r="DU644" i="1"/>
  <c r="DT644" i="1"/>
  <c r="DP256" i="1"/>
  <c r="DT656" i="1"/>
  <c r="DT749" i="1"/>
  <c r="DT613" i="1"/>
  <c r="DT574" i="1"/>
  <c r="DT550" i="1"/>
  <c r="DT522" i="1"/>
  <c r="DT498" i="1"/>
  <c r="DT482" i="1"/>
  <c r="DT462" i="1"/>
  <c r="DT438" i="1"/>
  <c r="DT382" i="1"/>
  <c r="DT370" i="1"/>
  <c r="DT302" i="1"/>
  <c r="DT294" i="1"/>
  <c r="DT258" i="1"/>
  <c r="DT246" i="1"/>
  <c r="DT203" i="1"/>
  <c r="DT192" i="1"/>
  <c r="DT606" i="1"/>
  <c r="DT570" i="1"/>
  <c r="DT534" i="1"/>
  <c r="DT510" i="1"/>
  <c r="DT494" i="1"/>
  <c r="DT450" i="1"/>
  <c r="DT434" i="1"/>
  <c r="DT414" i="1"/>
  <c r="DT398" i="1"/>
  <c r="DT366" i="1"/>
  <c r="DT310" i="1"/>
  <c r="DT298" i="1"/>
  <c r="DT286" i="1"/>
  <c r="DT274" i="1"/>
  <c r="DT262" i="1"/>
  <c r="DT242" i="1"/>
  <c r="DT211" i="1"/>
  <c r="DT191" i="1"/>
  <c r="DT184" i="1"/>
  <c r="DT172" i="1"/>
  <c r="DT156" i="1"/>
  <c r="DT116" i="1"/>
  <c r="DT104" i="1"/>
  <c r="DT72" i="1"/>
  <c r="DT56" i="1"/>
  <c r="CL646" i="1"/>
  <c r="CO542" i="1"/>
  <c r="CU951" i="1"/>
  <c r="CU887" i="1"/>
  <c r="CU823" i="1"/>
  <c r="CW763" i="1"/>
  <c r="CY611" i="1"/>
  <c r="CH45" i="1"/>
  <c r="CF388" i="1"/>
  <c r="CF390" i="1"/>
  <c r="CF404" i="1"/>
  <c r="CF406" i="1"/>
  <c r="CO702" i="1"/>
  <c r="CN702" i="1"/>
  <c r="CL550" i="1"/>
  <c r="CO550" i="1"/>
  <c r="CO454" i="1"/>
  <c r="CL454" i="1"/>
  <c r="CL422" i="1"/>
  <c r="CO422" i="1"/>
  <c r="CL294" i="1"/>
  <c r="CO294" i="1"/>
  <c r="CM242" i="1"/>
  <c r="CO242" i="1"/>
  <c r="CQ222" i="1"/>
  <c r="CM222" i="1"/>
  <c r="CM59" i="1"/>
  <c r="CL59" i="1"/>
  <c r="CQ35" i="1"/>
  <c r="CO35" i="1"/>
  <c r="CM35" i="1"/>
  <c r="CU967" i="1"/>
  <c r="CU903" i="1"/>
  <c r="DB963" i="1"/>
  <c r="CU963" i="1"/>
  <c r="CY959" i="1"/>
  <c r="CU959" i="1"/>
  <c r="CV955" i="1"/>
  <c r="CY955" i="1"/>
  <c r="CU955" i="1"/>
  <c r="CY947" i="1"/>
  <c r="CU947" i="1"/>
  <c r="CY943" i="1"/>
  <c r="CU943" i="1"/>
  <c r="CY939" i="1"/>
  <c r="CU939" i="1"/>
  <c r="DB931" i="1"/>
  <c r="CU931" i="1"/>
  <c r="CY927" i="1"/>
  <c r="CU927" i="1"/>
  <c r="CX923" i="1"/>
  <c r="CY923" i="1"/>
  <c r="CU923" i="1"/>
  <c r="CX915" i="1"/>
  <c r="CU915" i="1"/>
  <c r="CY911" i="1"/>
  <c r="CU911" i="1"/>
  <c r="CW907" i="1"/>
  <c r="CU907" i="1"/>
  <c r="CY899" i="1"/>
  <c r="CU899" i="1"/>
  <c r="CY895" i="1"/>
  <c r="CU895" i="1"/>
  <c r="CW891" i="1"/>
  <c r="CY891" i="1"/>
  <c r="CU891" i="1"/>
  <c r="CW875" i="1"/>
  <c r="CU875" i="1"/>
  <c r="CW859" i="1"/>
  <c r="CU859" i="1"/>
  <c r="CW843" i="1"/>
  <c r="CU843" i="1"/>
  <c r="CX831" i="1"/>
  <c r="CU831" i="1"/>
  <c r="CW827" i="1"/>
  <c r="CU827" i="1"/>
  <c r="CW811" i="1"/>
  <c r="CU811" i="1"/>
  <c r="CV803" i="1"/>
  <c r="CU803" i="1"/>
  <c r="CU799" i="1"/>
  <c r="CV799" i="1"/>
  <c r="CV795" i="1"/>
  <c r="CU795" i="1"/>
  <c r="CX791" i="1"/>
  <c r="CV791" i="1"/>
  <c r="CU791" i="1"/>
  <c r="CV787" i="1"/>
  <c r="CU787" i="1"/>
  <c r="CW779" i="1"/>
  <c r="CU779" i="1"/>
  <c r="CW747" i="1"/>
  <c r="CU747" i="1"/>
  <c r="CW731" i="1"/>
  <c r="CU731" i="1"/>
  <c r="CY723" i="1"/>
  <c r="CU723" i="1"/>
  <c r="CW715" i="1"/>
  <c r="CU715" i="1"/>
  <c r="CW699" i="1"/>
  <c r="CU699" i="1"/>
  <c r="CV695" i="1"/>
  <c r="CU695" i="1"/>
  <c r="CW683" i="1"/>
  <c r="CU683" i="1"/>
  <c r="CV679" i="1"/>
  <c r="CU679" i="1"/>
  <c r="CX675" i="1"/>
  <c r="CU675" i="1"/>
  <c r="CV671" i="1"/>
  <c r="CU671" i="1"/>
  <c r="CW667" i="1"/>
  <c r="CU667" i="1"/>
  <c r="CV663" i="1"/>
  <c r="CU663" i="1"/>
  <c r="CV659" i="1"/>
  <c r="CU659" i="1"/>
  <c r="CX655" i="1"/>
  <c r="CU655" i="1"/>
  <c r="CW651" i="1"/>
  <c r="CX651" i="1"/>
  <c r="CU651" i="1"/>
  <c r="CV643" i="1"/>
  <c r="CU643" i="1"/>
  <c r="CW635" i="1"/>
  <c r="CU635" i="1"/>
  <c r="CY627" i="1"/>
  <c r="CU627" i="1"/>
  <c r="CY623" i="1"/>
  <c r="CX623" i="1"/>
  <c r="CU623" i="1"/>
  <c r="CX619" i="1"/>
  <c r="CY619" i="1"/>
  <c r="CU619" i="1"/>
  <c r="CY615" i="1"/>
  <c r="CU615" i="1"/>
  <c r="CY607" i="1"/>
  <c r="CU607" i="1"/>
  <c r="CX603" i="1"/>
  <c r="CY603" i="1"/>
  <c r="CU603" i="1"/>
  <c r="CY599" i="1"/>
  <c r="CU599" i="1"/>
  <c r="CX595" i="1"/>
  <c r="CY595" i="1"/>
  <c r="CU595" i="1"/>
  <c r="CY591" i="1"/>
  <c r="CU591" i="1"/>
  <c r="CW587" i="1"/>
  <c r="CY587" i="1"/>
  <c r="CU587" i="1"/>
  <c r="CY583" i="1"/>
  <c r="CU583" i="1"/>
  <c r="CY579" i="1"/>
  <c r="CU579" i="1"/>
  <c r="CY575" i="1"/>
  <c r="CU575" i="1"/>
  <c r="CW571" i="1"/>
  <c r="CY571" i="1"/>
  <c r="CU571" i="1"/>
  <c r="CY567" i="1"/>
  <c r="CU567" i="1"/>
  <c r="CV567" i="1"/>
  <c r="CY563" i="1"/>
  <c r="CU563" i="1"/>
  <c r="CY559" i="1"/>
  <c r="CU559" i="1"/>
  <c r="CW555" i="1"/>
  <c r="CY555" i="1"/>
  <c r="CU555" i="1"/>
  <c r="CX551" i="1"/>
  <c r="CU551" i="1"/>
  <c r="CV547" i="1"/>
  <c r="CU547" i="1"/>
  <c r="CY543" i="1"/>
  <c r="CU543" i="1"/>
  <c r="CX539" i="1"/>
  <c r="CW539" i="1"/>
  <c r="CY539" i="1"/>
  <c r="CV539" i="1"/>
  <c r="CU539" i="1"/>
  <c r="CW535" i="1"/>
  <c r="CU535" i="1"/>
  <c r="CW531" i="1"/>
  <c r="CV531" i="1"/>
  <c r="CY531" i="1"/>
  <c r="CU531" i="1"/>
  <c r="CY527" i="1"/>
  <c r="CU527" i="1"/>
  <c r="CW523" i="1"/>
  <c r="CY523" i="1"/>
  <c r="CU523" i="1"/>
  <c r="CY519" i="1"/>
  <c r="CU519" i="1"/>
  <c r="CV515" i="1"/>
  <c r="CY515" i="1"/>
  <c r="CU515" i="1"/>
  <c r="CY511" i="1"/>
  <c r="CU511" i="1"/>
  <c r="CW507" i="1"/>
  <c r="CY507" i="1"/>
  <c r="CU507" i="1"/>
  <c r="CY503" i="1"/>
  <c r="CU503" i="1"/>
  <c r="CW491" i="1"/>
  <c r="CY491" i="1"/>
  <c r="CW475" i="1"/>
  <c r="CY475" i="1"/>
  <c r="CY459" i="1"/>
  <c r="CW459" i="1"/>
  <c r="CW443" i="1"/>
  <c r="CY443" i="1"/>
  <c r="CV427" i="1"/>
  <c r="CY427" i="1"/>
  <c r="CW411" i="1"/>
  <c r="CY411" i="1"/>
  <c r="CW395" i="1"/>
  <c r="CY395" i="1"/>
  <c r="CU379" i="1"/>
  <c r="CY379" i="1"/>
  <c r="CW267" i="1"/>
  <c r="CX267" i="1"/>
  <c r="CY204" i="1"/>
  <c r="CU204" i="1"/>
  <c r="CL966" i="1"/>
  <c r="CM922" i="1"/>
  <c r="CO914" i="1"/>
  <c r="CU935" i="1"/>
  <c r="CU807" i="1"/>
  <c r="CU771" i="1"/>
  <c r="CY419" i="1"/>
  <c r="CQ909" i="1"/>
  <c r="CU957" i="1"/>
  <c r="CU941" i="1"/>
  <c r="CU909" i="1"/>
  <c r="CU893" i="1"/>
  <c r="CU877" i="1"/>
  <c r="CU861" i="1"/>
  <c r="CU845" i="1"/>
  <c r="CU829" i="1"/>
  <c r="CU813" i="1"/>
  <c r="CU797" i="1"/>
  <c r="CU765" i="1"/>
  <c r="CU733" i="1"/>
  <c r="CU701" i="1"/>
  <c r="CU194" i="1"/>
  <c r="CU186" i="1"/>
  <c r="CU162" i="1"/>
  <c r="CU154" i="1"/>
  <c r="DB988" i="1"/>
  <c r="CZ988" i="1"/>
  <c r="DD984" i="1"/>
  <c r="CW984" i="1"/>
  <c r="DC984" i="1"/>
  <c r="CZ980" i="1"/>
  <c r="CV980" i="1"/>
  <c r="CX980" i="1"/>
  <c r="CX976" i="1"/>
  <c r="DB976" i="1"/>
  <c r="CU949" i="1"/>
  <c r="CU933" i="1"/>
  <c r="CU917" i="1"/>
  <c r="CU885" i="1"/>
  <c r="CU869" i="1"/>
  <c r="CU805" i="1"/>
  <c r="CU781" i="1"/>
  <c r="CU749" i="1"/>
  <c r="CU717" i="1"/>
  <c r="CU685" i="1"/>
  <c r="CU677" i="1"/>
  <c r="CU661" i="1"/>
  <c r="CU653" i="1"/>
  <c r="CU637" i="1"/>
  <c r="CU629" i="1"/>
  <c r="CU621" i="1"/>
  <c r="CU613" i="1"/>
  <c r="CU605" i="1"/>
  <c r="CU589" i="1"/>
  <c r="CU573" i="1"/>
  <c r="CU557" i="1"/>
  <c r="CU549" i="1"/>
  <c r="CU541" i="1"/>
  <c r="CU525" i="1"/>
  <c r="CU509" i="1"/>
  <c r="CU501" i="1"/>
  <c r="CU485" i="1"/>
  <c r="CU437" i="1"/>
  <c r="CV54" i="1"/>
  <c r="DA980" i="1"/>
  <c r="CW972" i="1"/>
  <c r="CZ821" i="1"/>
  <c r="CV821" i="1"/>
  <c r="CW785" i="1"/>
  <c r="CU785" i="1"/>
  <c r="CW769" i="1"/>
  <c r="CU769" i="1"/>
  <c r="CV753" i="1"/>
  <c r="CU753" i="1"/>
  <c r="CW737" i="1"/>
  <c r="CU737" i="1"/>
  <c r="CW721" i="1"/>
  <c r="CU721" i="1"/>
  <c r="CW705" i="1"/>
  <c r="CU705" i="1"/>
  <c r="CV689" i="1"/>
  <c r="CU689" i="1"/>
  <c r="CW673" i="1"/>
  <c r="CU673" i="1"/>
  <c r="CV665" i="1"/>
  <c r="CU665" i="1"/>
  <c r="CW657" i="1"/>
  <c r="CU657" i="1"/>
  <c r="CW649" i="1"/>
  <c r="CU649" i="1"/>
  <c r="CW641" i="1"/>
  <c r="CU641" i="1"/>
  <c r="CV625" i="1"/>
  <c r="CU625" i="1"/>
  <c r="CW609" i="1"/>
  <c r="CU609" i="1"/>
  <c r="CV601" i="1"/>
  <c r="CU601" i="1"/>
  <c r="CW593" i="1"/>
  <c r="CU593" i="1"/>
  <c r="CW585" i="1"/>
  <c r="CU585" i="1"/>
  <c r="CW577" i="1"/>
  <c r="CU577" i="1"/>
  <c r="CZ565" i="1"/>
  <c r="CV565" i="1"/>
  <c r="CV561" i="1"/>
  <c r="CU561" i="1"/>
  <c r="CW545" i="1"/>
  <c r="CU545" i="1"/>
  <c r="CV537" i="1"/>
  <c r="CU537" i="1"/>
  <c r="CW529" i="1"/>
  <c r="CV529" i="1"/>
  <c r="CU529" i="1"/>
  <c r="CW521" i="1"/>
  <c r="CU521" i="1"/>
  <c r="CW513" i="1"/>
  <c r="CU513" i="1"/>
  <c r="CW469" i="1"/>
  <c r="CU469" i="1"/>
  <c r="CW413" i="1"/>
  <c r="CU413" i="1"/>
  <c r="CW389" i="1"/>
  <c r="CU389" i="1"/>
  <c r="CW381" i="1"/>
  <c r="CU381" i="1"/>
  <c r="CW198" i="1"/>
  <c r="CU198" i="1"/>
  <c r="CX182" i="1"/>
  <c r="CU182" i="1"/>
  <c r="CW174" i="1"/>
  <c r="CU174" i="1"/>
  <c r="CV170" i="1"/>
  <c r="CW170" i="1"/>
  <c r="CV166" i="1"/>
  <c r="CU166" i="1"/>
  <c r="CV158" i="1"/>
  <c r="CU158" i="1"/>
  <c r="CV94" i="1"/>
  <c r="CW94" i="1"/>
  <c r="CX90" i="1"/>
  <c r="CZ90" i="1"/>
  <c r="CZ62" i="1"/>
  <c r="CX62" i="1"/>
  <c r="CV50" i="1"/>
  <c r="CW50" i="1"/>
  <c r="CX34" i="1"/>
  <c r="CW34" i="1"/>
  <c r="CW6" i="1"/>
  <c r="CV6" i="1"/>
  <c r="DR980" i="1"/>
  <c r="DQ980" i="1"/>
  <c r="DP980" i="1"/>
  <c r="DR948" i="1"/>
  <c r="DP948" i="1"/>
  <c r="DR916" i="1"/>
  <c r="DP916" i="1"/>
  <c r="DR904" i="1"/>
  <c r="DP904" i="1"/>
  <c r="DR868" i="1"/>
  <c r="DP868" i="1"/>
  <c r="DR856" i="1"/>
  <c r="DP856" i="1"/>
  <c r="DQ856" i="1"/>
  <c r="DR852" i="1"/>
  <c r="DQ852" i="1"/>
  <c r="DP852" i="1"/>
  <c r="DR840" i="1"/>
  <c r="DQ840" i="1"/>
  <c r="DP840" i="1"/>
  <c r="DR804" i="1"/>
  <c r="DP804" i="1"/>
  <c r="DQ804" i="1"/>
  <c r="DR800" i="1"/>
  <c r="DP800" i="1"/>
  <c r="DR792" i="1"/>
  <c r="DQ792" i="1"/>
  <c r="DR788" i="1"/>
  <c r="DP788" i="1"/>
  <c r="DP784" i="1"/>
  <c r="DN784" i="1"/>
  <c r="DR776" i="1"/>
  <c r="DP776" i="1"/>
  <c r="DN776" i="1"/>
  <c r="DP772" i="1"/>
  <c r="DN772" i="1"/>
  <c r="DP768" i="1"/>
  <c r="DN768" i="1"/>
  <c r="DP764" i="1"/>
  <c r="DN764" i="1"/>
  <c r="DP760" i="1"/>
  <c r="DN760" i="1"/>
  <c r="DN756" i="1"/>
  <c r="DP756" i="1"/>
  <c r="DR752" i="1"/>
  <c r="DP752" i="1"/>
  <c r="DN752" i="1"/>
  <c r="DP748" i="1"/>
  <c r="DN748" i="1"/>
  <c r="DP744" i="1"/>
  <c r="DN744" i="1"/>
  <c r="DR740" i="1"/>
  <c r="DQ740" i="1"/>
  <c r="DP740" i="1"/>
  <c r="DN740" i="1"/>
  <c r="DR736" i="1"/>
  <c r="DP736" i="1"/>
  <c r="DN736" i="1"/>
  <c r="DP732" i="1"/>
  <c r="DN732" i="1"/>
  <c r="DR728" i="1"/>
  <c r="DQ728" i="1"/>
  <c r="DP728" i="1"/>
  <c r="DN728" i="1"/>
  <c r="DR724" i="1"/>
  <c r="DQ724" i="1"/>
  <c r="DP724" i="1"/>
  <c r="DN724" i="1"/>
  <c r="DP720" i="1"/>
  <c r="DN720" i="1"/>
  <c r="DN716" i="1"/>
  <c r="DP716" i="1"/>
  <c r="DR712" i="1"/>
  <c r="DP712" i="1"/>
  <c r="DN712" i="1"/>
  <c r="DQ712" i="1"/>
  <c r="DP708" i="1"/>
  <c r="DN708" i="1"/>
  <c r="DP704" i="1"/>
  <c r="DN704" i="1"/>
  <c r="DP700" i="1"/>
  <c r="DN700" i="1"/>
  <c r="DR688" i="1"/>
  <c r="DQ688" i="1"/>
  <c r="DN688" i="1"/>
  <c r="DP688" i="1"/>
  <c r="DP684" i="1"/>
  <c r="DN684" i="1"/>
  <c r="DR680" i="1"/>
  <c r="DP680" i="1"/>
  <c r="DN680" i="1"/>
  <c r="DR676" i="1"/>
  <c r="DP676" i="1"/>
  <c r="DN676" i="1"/>
  <c r="DQ676" i="1"/>
  <c r="DP672" i="1"/>
  <c r="DN672" i="1"/>
  <c r="DR668" i="1"/>
  <c r="DP668" i="1"/>
  <c r="DN668" i="1"/>
  <c r="DP664" i="1"/>
  <c r="DN664" i="1"/>
  <c r="DN660" i="1"/>
  <c r="DP660" i="1"/>
  <c r="DP656" i="1"/>
  <c r="DN656" i="1"/>
  <c r="DP652" i="1"/>
  <c r="DN652" i="1"/>
  <c r="DR644" i="1"/>
  <c r="DN644" i="1"/>
  <c r="DP640" i="1"/>
  <c r="DN640" i="1"/>
  <c r="DR636" i="1"/>
  <c r="DQ636" i="1"/>
  <c r="DN636" i="1"/>
  <c r="DP632" i="1"/>
  <c r="DN632" i="1"/>
  <c r="DR628" i="1"/>
  <c r="DQ628" i="1"/>
  <c r="DP628" i="1"/>
  <c r="DN628" i="1"/>
  <c r="DR620" i="1"/>
  <c r="DP620" i="1"/>
  <c r="DN620" i="1"/>
  <c r="DP616" i="1"/>
  <c r="DN616" i="1"/>
  <c r="DN612" i="1"/>
  <c r="DP612" i="1"/>
  <c r="DP608" i="1"/>
  <c r="DN608" i="1"/>
  <c r="DP604" i="1"/>
  <c r="DN604" i="1"/>
  <c r="DR600" i="1"/>
  <c r="DQ600" i="1"/>
  <c r="DP600" i="1"/>
  <c r="DN600" i="1"/>
  <c r="DR592" i="1"/>
  <c r="DP592" i="1"/>
  <c r="DN592" i="1"/>
  <c r="DP588" i="1"/>
  <c r="DN588" i="1"/>
  <c r="DR584" i="1"/>
  <c r="DP584" i="1"/>
  <c r="DQ584" i="1"/>
  <c r="DN584" i="1"/>
  <c r="DR576" i="1"/>
  <c r="DP576" i="1"/>
  <c r="DQ576" i="1"/>
  <c r="DN576" i="1"/>
  <c r="DP572" i="1"/>
  <c r="DN572" i="1"/>
  <c r="DR568" i="1"/>
  <c r="DP568" i="1"/>
  <c r="DN568" i="1"/>
  <c r="DQ568" i="1"/>
  <c r="DR560" i="1"/>
  <c r="DN560" i="1"/>
  <c r="DP556" i="1"/>
  <c r="DN556" i="1"/>
  <c r="DR552" i="1"/>
  <c r="DQ552" i="1"/>
  <c r="DP552" i="1"/>
  <c r="DN552" i="1"/>
  <c r="DN548" i="1"/>
  <c r="DP548" i="1"/>
  <c r="DR544" i="1"/>
  <c r="DQ544" i="1"/>
  <c r="DP544" i="1"/>
  <c r="DN544" i="1"/>
  <c r="DP540" i="1"/>
  <c r="DN540" i="1"/>
  <c r="DR536" i="1"/>
  <c r="DN536" i="1"/>
  <c r="DQ536" i="1"/>
  <c r="DR528" i="1"/>
  <c r="DN528" i="1"/>
  <c r="DR520" i="1"/>
  <c r="DQ520" i="1"/>
  <c r="DP520" i="1"/>
  <c r="DN520" i="1"/>
  <c r="DP516" i="1"/>
  <c r="DN516" i="1"/>
  <c r="DR512" i="1"/>
  <c r="DQ512" i="1"/>
  <c r="DN512" i="1"/>
  <c r="DP512" i="1"/>
  <c r="DP508" i="1"/>
  <c r="DN508" i="1"/>
  <c r="DR504" i="1"/>
  <c r="DP504" i="1"/>
  <c r="DN504" i="1"/>
  <c r="DP500" i="1"/>
  <c r="DN500" i="1"/>
  <c r="DP492" i="1"/>
  <c r="DN492" i="1"/>
  <c r="DR488" i="1"/>
  <c r="DP488" i="1"/>
  <c r="DQ488" i="1"/>
  <c r="DN488" i="1"/>
  <c r="DP484" i="1"/>
  <c r="DN484" i="1"/>
  <c r="DQ480" i="1"/>
  <c r="DN480" i="1"/>
  <c r="DP476" i="1"/>
  <c r="DN476" i="1"/>
  <c r="DR472" i="1"/>
  <c r="DQ472" i="1"/>
  <c r="DP472" i="1"/>
  <c r="DN472" i="1"/>
  <c r="DN468" i="1"/>
  <c r="DP468" i="1"/>
  <c r="DP460" i="1"/>
  <c r="DN460" i="1"/>
  <c r="DR456" i="1"/>
  <c r="DQ456" i="1"/>
  <c r="DP456" i="1"/>
  <c r="DN456" i="1"/>
  <c r="DP452" i="1"/>
  <c r="DN452" i="1"/>
  <c r="DQ448" i="1"/>
  <c r="DN448" i="1"/>
  <c r="DP444" i="1"/>
  <c r="DN444" i="1"/>
  <c r="DR440" i="1"/>
  <c r="DQ440" i="1"/>
  <c r="DP440" i="1"/>
  <c r="DN440" i="1"/>
  <c r="DP436" i="1"/>
  <c r="DN436" i="1"/>
  <c r="DN432" i="1"/>
  <c r="DQ432" i="1"/>
  <c r="DP428" i="1"/>
  <c r="DN428" i="1"/>
  <c r="DR424" i="1"/>
  <c r="DQ424" i="1"/>
  <c r="DP424" i="1"/>
  <c r="DN424" i="1"/>
  <c r="DP420" i="1"/>
  <c r="DN420" i="1"/>
  <c r="DQ416" i="1"/>
  <c r="DN416" i="1"/>
  <c r="DR408" i="1"/>
  <c r="DP408" i="1"/>
  <c r="DQ408" i="1"/>
  <c r="DN408" i="1"/>
  <c r="DP404" i="1"/>
  <c r="DN404" i="1"/>
  <c r="DQ400" i="1"/>
  <c r="DN400" i="1"/>
  <c r="DQ384" i="1"/>
  <c r="DN384" i="1"/>
  <c r="DP380" i="1"/>
  <c r="DN380" i="1"/>
  <c r="DQ376" i="1"/>
  <c r="DN376" i="1"/>
  <c r="DR368" i="1"/>
  <c r="DQ368" i="1"/>
  <c r="DP368" i="1"/>
  <c r="DN368" i="1"/>
  <c r="DP364" i="1"/>
  <c r="DN364" i="1"/>
  <c r="DQ360" i="1"/>
  <c r="DN360" i="1"/>
  <c r="DP356" i="1"/>
  <c r="DN356" i="1"/>
  <c r="DR352" i="1"/>
  <c r="DQ352" i="1"/>
  <c r="DP352" i="1"/>
  <c r="DN352" i="1"/>
  <c r="DR348" i="1"/>
  <c r="DN348" i="1"/>
  <c r="DN344" i="1"/>
  <c r="DQ344" i="1"/>
  <c r="DR340" i="1"/>
  <c r="DP340" i="1"/>
  <c r="DN340" i="1"/>
  <c r="DR336" i="1"/>
  <c r="DQ336" i="1"/>
  <c r="DN336" i="1"/>
  <c r="DR332" i="1"/>
  <c r="DN332" i="1"/>
  <c r="DQ328" i="1"/>
  <c r="DN328" i="1"/>
  <c r="DR324" i="1"/>
  <c r="DN324" i="1"/>
  <c r="DR320" i="1"/>
  <c r="DN320" i="1"/>
  <c r="DR316" i="1"/>
  <c r="DP316" i="1"/>
  <c r="DN316" i="1"/>
  <c r="DQ312" i="1"/>
  <c r="DN312" i="1"/>
  <c r="DR308" i="1"/>
  <c r="DN308" i="1"/>
  <c r="DR304" i="1"/>
  <c r="DP304" i="1"/>
  <c r="DN304" i="1"/>
  <c r="DR300" i="1"/>
  <c r="DP300" i="1"/>
  <c r="DN300" i="1"/>
  <c r="DQ296" i="1"/>
  <c r="DN296" i="1"/>
  <c r="DR292" i="1"/>
  <c r="DP292" i="1"/>
  <c r="DN292" i="1"/>
  <c r="DR288" i="1"/>
  <c r="DP288" i="1"/>
  <c r="DR284" i="1"/>
  <c r="DP284" i="1"/>
  <c r="DR276" i="1"/>
  <c r="DN276" i="1"/>
  <c r="DP276" i="1"/>
  <c r="DR272" i="1"/>
  <c r="DP272" i="1"/>
  <c r="DQ272" i="1"/>
  <c r="DR260" i="1"/>
  <c r="DN260" i="1"/>
  <c r="DR252" i="1"/>
  <c r="DP252" i="1"/>
  <c r="DQ252" i="1"/>
  <c r="DR244" i="1"/>
  <c r="DQ244" i="1"/>
  <c r="DP244" i="1"/>
  <c r="DN244" i="1"/>
  <c r="DR201" i="1"/>
  <c r="DP201" i="1"/>
  <c r="DO201" i="1"/>
  <c r="DM988" i="1"/>
  <c r="DM972" i="1"/>
  <c r="DM956" i="1"/>
  <c r="DM940" i="1"/>
  <c r="DM924" i="1"/>
  <c r="DM908" i="1"/>
  <c r="DM892" i="1"/>
  <c r="DM876" i="1"/>
  <c r="DM860" i="1"/>
  <c r="DM844" i="1"/>
  <c r="DM828" i="1"/>
  <c r="DM812" i="1"/>
  <c r="DM796" i="1"/>
  <c r="DM780" i="1"/>
  <c r="DM764" i="1"/>
  <c r="DM748" i="1"/>
  <c r="DM732" i="1"/>
  <c r="DM716" i="1"/>
  <c r="DM700" i="1"/>
  <c r="DM684" i="1"/>
  <c r="DM668" i="1"/>
  <c r="DM652" i="1"/>
  <c r="DM636" i="1"/>
  <c r="DM620" i="1"/>
  <c r="DM604" i="1"/>
  <c r="DM588" i="1"/>
  <c r="DM572" i="1"/>
  <c r="DM556" i="1"/>
  <c r="DM540" i="1"/>
  <c r="DN284" i="1"/>
  <c r="DN272" i="1"/>
  <c r="DN232" i="1"/>
  <c r="DN213" i="1"/>
  <c r="DN205" i="1"/>
  <c r="DO982" i="1"/>
  <c r="DO978" i="1"/>
  <c r="DO974" i="1"/>
  <c r="DP968" i="1"/>
  <c r="DP920" i="1"/>
  <c r="DP812" i="1"/>
  <c r="DP792" i="1"/>
  <c r="DP780" i="1"/>
  <c r="DP648" i="1"/>
  <c r="DP636" i="1"/>
  <c r="DP536" i="1"/>
  <c r="DP528" i="1"/>
  <c r="DQ504" i="1"/>
  <c r="DQ304" i="1"/>
  <c r="DM976" i="1"/>
  <c r="DM960" i="1"/>
  <c r="DM944" i="1"/>
  <c r="DM928" i="1"/>
  <c r="DM912" i="1"/>
  <c r="DM896" i="1"/>
  <c r="DM880" i="1"/>
  <c r="DM864" i="1"/>
  <c r="DM848" i="1"/>
  <c r="DM832" i="1"/>
  <c r="DM816" i="1"/>
  <c r="DM800" i="1"/>
  <c r="DM784" i="1"/>
  <c r="DM768" i="1"/>
  <c r="DM752" i="1"/>
  <c r="DM736" i="1"/>
  <c r="DM720" i="1"/>
  <c r="DM704" i="1"/>
  <c r="DM688" i="1"/>
  <c r="DM672" i="1"/>
  <c r="DM656" i="1"/>
  <c r="DM640" i="1"/>
  <c r="DM624" i="1"/>
  <c r="DM608" i="1"/>
  <c r="DM592" i="1"/>
  <c r="DM576" i="1"/>
  <c r="DM560" i="1"/>
  <c r="DM544" i="1"/>
  <c r="DN288" i="1"/>
  <c r="DN248" i="1"/>
  <c r="DP892" i="1"/>
  <c r="DP884" i="1"/>
  <c r="DP876" i="1"/>
  <c r="DP860" i="1"/>
  <c r="DP696" i="1"/>
  <c r="DP580" i="1"/>
  <c r="DP564" i="1"/>
  <c r="DP268" i="1"/>
  <c r="DP260" i="1"/>
  <c r="DQ776" i="1"/>
  <c r="DQ392" i="1"/>
  <c r="CP989" i="1"/>
  <c r="DM980" i="1"/>
  <c r="DM964" i="1"/>
  <c r="DM948" i="1"/>
  <c r="DM932" i="1"/>
  <c r="DM916" i="1"/>
  <c r="DM900" i="1"/>
  <c r="DM884" i="1"/>
  <c r="DM868" i="1"/>
  <c r="DM852" i="1"/>
  <c r="DM836" i="1"/>
  <c r="DM820" i="1"/>
  <c r="DM804" i="1"/>
  <c r="DM788" i="1"/>
  <c r="DM772" i="1"/>
  <c r="DM756" i="1"/>
  <c r="DM740" i="1"/>
  <c r="DM724" i="1"/>
  <c r="DM708" i="1"/>
  <c r="DM692" i="1"/>
  <c r="DM676" i="1"/>
  <c r="DM660" i="1"/>
  <c r="DM644" i="1"/>
  <c r="DM628" i="1"/>
  <c r="DM612" i="1"/>
  <c r="DM596" i="1"/>
  <c r="DM580" i="1"/>
  <c r="DM564" i="1"/>
  <c r="DM548" i="1"/>
  <c r="DN988" i="1"/>
  <c r="DN984" i="1"/>
  <c r="DN980" i="1"/>
  <c r="DN976" i="1"/>
  <c r="DN972" i="1"/>
  <c r="DN968" i="1"/>
  <c r="DN964" i="1"/>
  <c r="DN960" i="1"/>
  <c r="DN956" i="1"/>
  <c r="DN952" i="1"/>
  <c r="DN948" i="1"/>
  <c r="DN944" i="1"/>
  <c r="DN940" i="1"/>
  <c r="DN936" i="1"/>
  <c r="DN932" i="1"/>
  <c r="DN928" i="1"/>
  <c r="DN924" i="1"/>
  <c r="DN920" i="1"/>
  <c r="DN916" i="1"/>
  <c r="DN912" i="1"/>
  <c r="DN908" i="1"/>
  <c r="DN904" i="1"/>
  <c r="DN900" i="1"/>
  <c r="DN896" i="1"/>
  <c r="DN892" i="1"/>
  <c r="DN888" i="1"/>
  <c r="DN884" i="1"/>
  <c r="DN880" i="1"/>
  <c r="DN876" i="1"/>
  <c r="DN872" i="1"/>
  <c r="DN868" i="1"/>
  <c r="DN864" i="1"/>
  <c r="DN860" i="1"/>
  <c r="DN856" i="1"/>
  <c r="DN852" i="1"/>
  <c r="DN848" i="1"/>
  <c r="DN844" i="1"/>
  <c r="DN840" i="1"/>
  <c r="DN836" i="1"/>
  <c r="DN832" i="1"/>
  <c r="DN828" i="1"/>
  <c r="DN824" i="1"/>
  <c r="DN820" i="1"/>
  <c r="DN816" i="1"/>
  <c r="DN812" i="1"/>
  <c r="DN808" i="1"/>
  <c r="DN804" i="1"/>
  <c r="DN800" i="1"/>
  <c r="DN796" i="1"/>
  <c r="DN792" i="1"/>
  <c r="DN788" i="1"/>
  <c r="DN264" i="1"/>
  <c r="DN252" i="1"/>
  <c r="DN240" i="1"/>
  <c r="DO988" i="1"/>
  <c r="DO984" i="1"/>
  <c r="DO980" i="1"/>
  <c r="DO972" i="1"/>
  <c r="DO968" i="1"/>
  <c r="DO964" i="1"/>
  <c r="DO960" i="1"/>
  <c r="DO956" i="1"/>
  <c r="DO952" i="1"/>
  <c r="DO948" i="1"/>
  <c r="DO940" i="1"/>
  <c r="DO936" i="1"/>
  <c r="DO932" i="1"/>
  <c r="DO928" i="1"/>
  <c r="DO924" i="1"/>
  <c r="DO916" i="1"/>
  <c r="DO908" i="1"/>
  <c r="DO904" i="1"/>
  <c r="DO900" i="1"/>
  <c r="DO888" i="1"/>
  <c r="DO880" i="1"/>
  <c r="DO872" i="1"/>
  <c r="DO868" i="1"/>
  <c r="DO856" i="1"/>
  <c r="DO852" i="1"/>
  <c r="DO848" i="1"/>
  <c r="DO844" i="1"/>
  <c r="DO840" i="1"/>
  <c r="DO836" i="1"/>
  <c r="DO832" i="1"/>
  <c r="DO828" i="1"/>
  <c r="DO824" i="1"/>
  <c r="DO820" i="1"/>
  <c r="DO816" i="1"/>
  <c r="DO808" i="1"/>
  <c r="DO804" i="1"/>
  <c r="DO800" i="1"/>
  <c r="DO796" i="1"/>
  <c r="DO792" i="1"/>
  <c r="DO788" i="1"/>
  <c r="DO784" i="1"/>
  <c r="DO780" i="1"/>
  <c r="DO776" i="1"/>
  <c r="DO772" i="1"/>
  <c r="DO768" i="1"/>
  <c r="DO764" i="1"/>
  <c r="DO760" i="1"/>
  <c r="DO756" i="1"/>
  <c r="DO752" i="1"/>
  <c r="DO748" i="1"/>
  <c r="DO744" i="1"/>
  <c r="DO740" i="1"/>
  <c r="DO736" i="1"/>
  <c r="DO732" i="1"/>
  <c r="DO728" i="1"/>
  <c r="DO724" i="1"/>
  <c r="DO720" i="1"/>
  <c r="DO716" i="1"/>
  <c r="DO712" i="1"/>
  <c r="DO708" i="1"/>
  <c r="DO704" i="1"/>
  <c r="DO700" i="1"/>
  <c r="DO696" i="1"/>
  <c r="DO692" i="1"/>
  <c r="DO688" i="1"/>
  <c r="DO684" i="1"/>
  <c r="DO680" i="1"/>
  <c r="DO676" i="1"/>
  <c r="DO672" i="1"/>
  <c r="DO668" i="1"/>
  <c r="DO664" i="1"/>
  <c r="DO660" i="1"/>
  <c r="DO656" i="1"/>
  <c r="DO652" i="1"/>
  <c r="DO648" i="1"/>
  <c r="DO644" i="1"/>
  <c r="DO640" i="1"/>
  <c r="DO636" i="1"/>
  <c r="DO632" i="1"/>
  <c r="DO628" i="1"/>
  <c r="DO624" i="1"/>
  <c r="DO620" i="1"/>
  <c r="DO616" i="1"/>
  <c r="DO612" i="1"/>
  <c r="DO608" i="1"/>
  <c r="DO604" i="1"/>
  <c r="DO600" i="1"/>
  <c r="DO596" i="1"/>
  <c r="DO592" i="1"/>
  <c r="DO588" i="1"/>
  <c r="DO584" i="1"/>
  <c r="DO580" i="1"/>
  <c r="DO576" i="1"/>
  <c r="DO572" i="1"/>
  <c r="DO568" i="1"/>
  <c r="DO564" i="1"/>
  <c r="DO560" i="1"/>
  <c r="DO556" i="1"/>
  <c r="DO552" i="1"/>
  <c r="DO548" i="1"/>
  <c r="DO544" i="1"/>
  <c r="DO540" i="1"/>
  <c r="DO536" i="1"/>
  <c r="DO532" i="1"/>
  <c r="DO528" i="1"/>
  <c r="DO524" i="1"/>
  <c r="DO520" i="1"/>
  <c r="DO516" i="1"/>
  <c r="DO512" i="1"/>
  <c r="DO508" i="1"/>
  <c r="DO504" i="1"/>
  <c r="DO500" i="1"/>
  <c r="DO496" i="1"/>
  <c r="DO492" i="1"/>
  <c r="DO488" i="1"/>
  <c r="DO484" i="1"/>
  <c r="DO480" i="1"/>
  <c r="DO476" i="1"/>
  <c r="DO472" i="1"/>
  <c r="DO468" i="1"/>
  <c r="DO464" i="1"/>
  <c r="DO460" i="1"/>
  <c r="DO456" i="1"/>
  <c r="DO452" i="1"/>
  <c r="DO448" i="1"/>
  <c r="DO444" i="1"/>
  <c r="DO440" i="1"/>
  <c r="DO436" i="1"/>
  <c r="DO432" i="1"/>
  <c r="DO428" i="1"/>
  <c r="DO424" i="1"/>
  <c r="DO420" i="1"/>
  <c r="DO416" i="1"/>
  <c r="DO412" i="1"/>
  <c r="DO408" i="1"/>
  <c r="DO404" i="1"/>
  <c r="DO400" i="1"/>
  <c r="DO396" i="1"/>
  <c r="DO392" i="1"/>
  <c r="DO388" i="1"/>
  <c r="DO384" i="1"/>
  <c r="DO380" i="1"/>
  <c r="DO376" i="1"/>
  <c r="DO372" i="1"/>
  <c r="DO368" i="1"/>
  <c r="DO364" i="1"/>
  <c r="DO360" i="1"/>
  <c r="DO356" i="1"/>
  <c r="DO352" i="1"/>
  <c r="DO348" i="1"/>
  <c r="DO344" i="1"/>
  <c r="DO340" i="1"/>
  <c r="DO336" i="1"/>
  <c r="DO332" i="1"/>
  <c r="DO328" i="1"/>
  <c r="DO324" i="1"/>
  <c r="DO320" i="1"/>
  <c r="DO316" i="1"/>
  <c r="DO312" i="1"/>
  <c r="DO308" i="1"/>
  <c r="DO304" i="1"/>
  <c r="DO300" i="1"/>
  <c r="DO296" i="1"/>
  <c r="DO292" i="1"/>
  <c r="DO288" i="1"/>
  <c r="DO284" i="1"/>
  <c r="DO280" i="1"/>
  <c r="DO276" i="1"/>
  <c r="DO272" i="1"/>
  <c r="DO268" i="1"/>
  <c r="DO264" i="1"/>
  <c r="DO260" i="1"/>
  <c r="DO252" i="1"/>
  <c r="DO244" i="1"/>
  <c r="DO240" i="1"/>
  <c r="DO213" i="1"/>
  <c r="DP644" i="1"/>
  <c r="DP624" i="1"/>
  <c r="DP532" i="1"/>
  <c r="DP524" i="1"/>
  <c r="DQ320" i="1"/>
  <c r="DQ288" i="1"/>
  <c r="DP197" i="1"/>
  <c r="DO197" i="1"/>
  <c r="DR193" i="1"/>
  <c r="DQ193" i="1"/>
  <c r="DP193" i="1"/>
  <c r="DO193" i="1"/>
  <c r="DR185" i="1"/>
  <c r="DP185" i="1"/>
  <c r="DQ185" i="1"/>
  <c r="DO185" i="1"/>
  <c r="DP181" i="1"/>
  <c r="DO181" i="1"/>
  <c r="DR177" i="1"/>
  <c r="DP177" i="1"/>
  <c r="DO177" i="1"/>
  <c r="DR169" i="1"/>
  <c r="DO169" i="1"/>
  <c r="DP165" i="1"/>
  <c r="DO165" i="1"/>
  <c r="DR161" i="1"/>
  <c r="DQ161" i="1"/>
  <c r="DP161" i="1"/>
  <c r="DO161" i="1"/>
  <c r="DP149" i="1"/>
  <c r="DO149" i="1"/>
  <c r="DR145" i="1"/>
  <c r="DO145" i="1"/>
  <c r="DR137" i="1"/>
  <c r="DP137" i="1"/>
  <c r="DP133" i="1"/>
  <c r="DO133" i="1"/>
  <c r="DR129" i="1"/>
  <c r="DP129" i="1"/>
  <c r="DO129" i="1"/>
  <c r="DR121" i="1"/>
  <c r="DQ121" i="1"/>
  <c r="DP121" i="1"/>
  <c r="DP117" i="1"/>
  <c r="DO117" i="1"/>
  <c r="DR113" i="1"/>
  <c r="DP113" i="1"/>
  <c r="DO113" i="1"/>
  <c r="DR105" i="1"/>
  <c r="DP105" i="1"/>
  <c r="DP101" i="1"/>
  <c r="DO101" i="1"/>
  <c r="DR97" i="1"/>
  <c r="DP97" i="1"/>
  <c r="DO97" i="1"/>
  <c r="DP85" i="1"/>
  <c r="DO85" i="1"/>
  <c r="DR81" i="1"/>
  <c r="DP81" i="1"/>
  <c r="DO81" i="1"/>
  <c r="DR73" i="1"/>
  <c r="DP73" i="1"/>
  <c r="DP69" i="1"/>
  <c r="DO69" i="1"/>
  <c r="DR65" i="1"/>
  <c r="DQ65" i="1"/>
  <c r="DO65" i="1"/>
  <c r="DR57" i="1"/>
  <c r="DP57" i="1"/>
  <c r="DP53" i="1"/>
  <c r="DO53" i="1"/>
  <c r="DR49" i="1"/>
  <c r="DP49" i="1"/>
  <c r="DR41" i="1"/>
  <c r="DP41" i="1"/>
  <c r="DR33" i="1"/>
  <c r="DP33" i="1"/>
  <c r="DR25" i="1"/>
  <c r="DQ25" i="1"/>
  <c r="DP25" i="1"/>
  <c r="DP21" i="1"/>
  <c r="DO21" i="1"/>
  <c r="DO137" i="1"/>
  <c r="DO73" i="1"/>
  <c r="DO49" i="1"/>
  <c r="DP762" i="1"/>
  <c r="DP734" i="1"/>
  <c r="DP65" i="1"/>
  <c r="DR790" i="1"/>
  <c r="DP790" i="1"/>
  <c r="DR778" i="1"/>
  <c r="DQ778" i="1"/>
  <c r="DP778" i="1"/>
  <c r="DR722" i="1"/>
  <c r="DP722" i="1"/>
  <c r="DN193" i="1"/>
  <c r="DN177" i="1"/>
  <c r="DN161" i="1"/>
  <c r="DN145" i="1"/>
  <c r="DN129" i="1"/>
  <c r="DN113" i="1"/>
  <c r="DN97" i="1"/>
  <c r="DN81" i="1"/>
  <c r="DN65" i="1"/>
  <c r="DN53" i="1"/>
  <c r="DN41" i="1"/>
  <c r="DN25" i="1"/>
  <c r="DO105" i="1"/>
  <c r="DO33" i="1"/>
  <c r="DP169" i="1"/>
  <c r="DP89" i="1"/>
  <c r="DU345" i="1"/>
  <c r="DT345" i="1"/>
  <c r="DU265" i="1"/>
  <c r="DT265" i="1"/>
  <c r="DU261" i="1"/>
  <c r="DT261" i="1"/>
  <c r="DO79" i="1"/>
  <c r="DP79" i="1"/>
  <c r="DO11" i="1"/>
  <c r="DP11" i="1"/>
  <c r="DT897" i="1"/>
  <c r="DT804" i="1"/>
  <c r="DT776" i="1"/>
  <c r="DT91" i="1"/>
  <c r="DT257" i="1"/>
  <c r="DT253" i="1"/>
  <c r="CQ965" i="1"/>
  <c r="CO965" i="1"/>
  <c r="CQ957" i="1"/>
  <c r="CP957" i="1"/>
  <c r="CP941" i="1"/>
  <c r="CO941" i="1"/>
  <c r="CS929" i="1"/>
  <c r="CP929" i="1"/>
  <c r="CO929" i="1"/>
  <c r="CN925" i="1"/>
  <c r="CQ925" i="1"/>
  <c r="CO905" i="1"/>
  <c r="CP905" i="1"/>
  <c r="CN885" i="1"/>
  <c r="CO885" i="1"/>
  <c r="CO873" i="1"/>
  <c r="CP873" i="1"/>
  <c r="CS849" i="1"/>
  <c r="CR849" i="1"/>
  <c r="CQ837" i="1"/>
  <c r="CP837" i="1"/>
  <c r="CS833" i="1"/>
  <c r="CO833" i="1"/>
  <c r="CP797" i="1"/>
  <c r="CQ797" i="1"/>
  <c r="CR793" i="1"/>
  <c r="CP793" i="1"/>
  <c r="CN789" i="1"/>
  <c r="CO789" i="1"/>
  <c r="CP765" i="1"/>
  <c r="CO765" i="1"/>
  <c r="CS753" i="1"/>
  <c r="CR753" i="1"/>
  <c r="CO753" i="1"/>
  <c r="CS737" i="1"/>
  <c r="CO737" i="1"/>
  <c r="CN725" i="1"/>
  <c r="CP725" i="1"/>
  <c r="CO725" i="1"/>
  <c r="CP701" i="1"/>
  <c r="CQ701" i="1"/>
  <c r="CS689" i="1"/>
  <c r="CO689" i="1"/>
  <c r="CN689" i="1"/>
  <c r="CO681" i="1"/>
  <c r="CP681" i="1"/>
  <c r="CQ677" i="1"/>
  <c r="CO677" i="1"/>
  <c r="CS673" i="1"/>
  <c r="CN673" i="1"/>
  <c r="CP669" i="1"/>
  <c r="CO669" i="1"/>
  <c r="CR665" i="1"/>
  <c r="CN665" i="1"/>
  <c r="CQ653" i="1"/>
  <c r="CO653" i="1"/>
  <c r="CQ645" i="1"/>
  <c r="CP645" i="1"/>
  <c r="CS641" i="1"/>
  <c r="CO641" i="1"/>
  <c r="CP637" i="1"/>
  <c r="CN637" i="1"/>
  <c r="CS609" i="1"/>
  <c r="CN609" i="1"/>
  <c r="CP605" i="1"/>
  <c r="CO605" i="1"/>
  <c r="CR601" i="1"/>
  <c r="CP601" i="1"/>
  <c r="CN601" i="1"/>
  <c r="CQ589" i="1"/>
  <c r="CO589" i="1"/>
  <c r="CH125" i="1"/>
  <c r="CH133" i="1"/>
  <c r="CH135" i="1"/>
  <c r="CF308" i="1"/>
  <c r="CF310" i="1"/>
  <c r="CH655" i="1"/>
  <c r="CF837" i="1"/>
  <c r="CF853" i="1"/>
  <c r="CF857" i="1"/>
  <c r="CF865" i="1"/>
  <c r="CF933" i="1"/>
  <c r="CF937" i="1"/>
  <c r="CF941" i="1"/>
  <c r="CF945" i="1"/>
  <c r="CN953" i="1"/>
  <c r="CN941" i="1"/>
  <c r="CN929" i="1"/>
  <c r="CN905" i="1"/>
  <c r="CN829" i="1"/>
  <c r="CN817" i="1"/>
  <c r="CN797" i="1"/>
  <c r="CN785" i="1"/>
  <c r="CN697" i="1"/>
  <c r="CN625" i="1"/>
  <c r="CN589" i="1"/>
  <c r="CO959" i="1"/>
  <c r="CO945" i="1"/>
  <c r="CO927" i="1"/>
  <c r="CO913" i="1"/>
  <c r="CO897" i="1"/>
  <c r="CO881" i="1"/>
  <c r="CO865" i="1"/>
  <c r="CO849" i="1"/>
  <c r="CO831" i="1"/>
  <c r="CO817" i="1"/>
  <c r="CO801" i="1"/>
  <c r="CO785" i="1"/>
  <c r="CO769" i="1"/>
  <c r="CO757" i="1"/>
  <c r="CO735" i="1"/>
  <c r="CO717" i="1"/>
  <c r="CO703" i="1"/>
  <c r="CO685" i="1"/>
  <c r="CO671" i="1"/>
  <c r="CO657" i="1"/>
  <c r="CO625" i="1"/>
  <c r="CO574" i="1"/>
  <c r="CP953" i="1"/>
  <c r="CP913" i="1"/>
  <c r="CP881" i="1"/>
  <c r="CP825" i="1"/>
  <c r="CP773" i="1"/>
  <c r="CP727" i="1"/>
  <c r="CP665" i="1"/>
  <c r="CP629" i="1"/>
  <c r="CQ877" i="1"/>
  <c r="CQ815" i="1"/>
  <c r="CQ687" i="1"/>
  <c r="CQ623" i="1"/>
  <c r="CR865" i="1"/>
  <c r="CR705" i="1"/>
  <c r="CR609" i="1"/>
  <c r="CO957" i="1"/>
  <c r="CO925" i="1"/>
  <c r="CO909" i="1"/>
  <c r="CO893" i="1"/>
  <c r="CO877" i="1"/>
  <c r="CO829" i="1"/>
  <c r="CO813" i="1"/>
  <c r="CO797" i="1"/>
  <c r="CO781" i="1"/>
  <c r="CO749" i="1"/>
  <c r="CO733" i="1"/>
  <c r="CO701" i="1"/>
  <c r="CO621" i="1"/>
  <c r="CP945" i="1"/>
  <c r="CP865" i="1"/>
  <c r="CP809" i="1"/>
  <c r="CP761" i="1"/>
  <c r="CP713" i="1"/>
  <c r="CP661" i="1"/>
  <c r="CP613" i="1"/>
  <c r="CQ861" i="1"/>
  <c r="CQ605" i="1"/>
  <c r="CR833" i="1"/>
  <c r="CR689" i="1"/>
  <c r="CS955" i="1"/>
  <c r="CO955" i="1"/>
  <c r="CS907" i="1"/>
  <c r="CO907" i="1"/>
  <c r="CS895" i="1"/>
  <c r="CO895" i="1"/>
  <c r="CS847" i="1"/>
  <c r="CQ847" i="1"/>
  <c r="CR823" i="1"/>
  <c r="CO823" i="1"/>
  <c r="CR811" i="1"/>
  <c r="CO811" i="1"/>
  <c r="CS751" i="1"/>
  <c r="CP751" i="1"/>
  <c r="CS647" i="1"/>
  <c r="CR647" i="1"/>
  <c r="CN647" i="1"/>
  <c r="CS631" i="1"/>
  <c r="CO631" i="1"/>
  <c r="CO619" i="1"/>
  <c r="CN619" i="1"/>
  <c r="CP591" i="1"/>
  <c r="CN591" i="1"/>
  <c r="CR583" i="1"/>
  <c r="CN583" i="1"/>
  <c r="CP567" i="1"/>
  <c r="CO567" i="1"/>
  <c r="CN567" i="1"/>
  <c r="CS551" i="1"/>
  <c r="CO551" i="1"/>
  <c r="CN551" i="1"/>
  <c r="CQ527" i="1"/>
  <c r="CP527" i="1"/>
  <c r="CO523" i="1"/>
  <c r="CN523" i="1"/>
  <c r="CQ495" i="1"/>
  <c r="CN495" i="1"/>
  <c r="CS487" i="1"/>
  <c r="CN487" i="1"/>
  <c r="CO459" i="1"/>
  <c r="CN459" i="1"/>
  <c r="CS447" i="1"/>
  <c r="CN447" i="1"/>
  <c r="CO427" i="1"/>
  <c r="CN427" i="1"/>
  <c r="CS415" i="1"/>
  <c r="CN415" i="1"/>
  <c r="CS383" i="1"/>
  <c r="CN383" i="1"/>
  <c r="CQ379" i="1"/>
  <c r="CO379" i="1"/>
  <c r="CF285" i="1"/>
  <c r="CF452" i="1"/>
  <c r="CF454" i="1"/>
  <c r="CF468" i="1"/>
  <c r="CF470" i="1"/>
  <c r="CH800" i="1"/>
  <c r="CH808" i="1"/>
  <c r="CF826" i="1"/>
  <c r="CF828" i="1"/>
  <c r="CF834" i="1"/>
  <c r="CF836" i="1"/>
  <c r="CF842" i="1"/>
  <c r="CF844" i="1"/>
  <c r="CF850" i="1"/>
  <c r="CF852" i="1"/>
  <c r="CF868" i="1"/>
  <c r="CL558" i="1"/>
  <c r="CN558" i="1"/>
  <c r="CO577" i="1"/>
  <c r="CO533" i="1"/>
  <c r="CO497" i="1"/>
  <c r="CO481" i="1"/>
  <c r="CO469" i="1"/>
  <c r="CO433" i="1"/>
  <c r="CO421" i="1"/>
  <c r="CO413" i="1"/>
  <c r="CO401" i="1"/>
  <c r="CO389" i="1"/>
  <c r="CO369" i="1"/>
  <c r="CO357" i="1"/>
  <c r="CO333" i="1"/>
  <c r="CO321" i="1"/>
  <c r="CO301" i="1"/>
  <c r="CO293" i="1"/>
  <c r="CO285" i="1"/>
  <c r="CO273" i="1"/>
  <c r="CO261" i="1"/>
  <c r="CP565" i="1"/>
  <c r="CP501" i="1"/>
  <c r="CP457" i="1"/>
  <c r="CP437" i="1"/>
  <c r="CP405" i="1"/>
  <c r="CP385" i="1"/>
  <c r="CP365" i="1"/>
  <c r="CP345" i="1"/>
  <c r="CP329" i="1"/>
  <c r="CP293" i="1"/>
  <c r="CP277" i="1"/>
  <c r="CP261" i="1"/>
  <c r="CP245" i="1"/>
  <c r="CQ541" i="1"/>
  <c r="CQ461" i="1"/>
  <c r="CQ413" i="1"/>
  <c r="CQ349" i="1"/>
  <c r="CR553" i="1"/>
  <c r="CR497" i="1"/>
  <c r="CR433" i="1"/>
  <c r="CR397" i="1"/>
  <c r="CR349" i="1"/>
  <c r="CR289" i="1"/>
  <c r="CU326" i="1"/>
  <c r="CU207" i="1"/>
  <c r="CU199" i="1"/>
  <c r="CU187" i="1"/>
  <c r="CU163" i="1"/>
  <c r="CV662" i="1"/>
  <c r="CV322" i="1"/>
  <c r="CV163" i="1"/>
  <c r="CV187" i="1"/>
  <c r="DC966" i="1"/>
  <c r="CY966" i="1"/>
  <c r="CZ966" i="1"/>
  <c r="CV966" i="1"/>
  <c r="CX966" i="1"/>
  <c r="CU966" i="1"/>
  <c r="CW966" i="1"/>
  <c r="CX962" i="1"/>
  <c r="CY962" i="1"/>
  <c r="CU962" i="1"/>
  <c r="CV962" i="1"/>
  <c r="DC958" i="1"/>
  <c r="CZ958" i="1"/>
  <c r="CW958" i="1"/>
  <c r="CX958" i="1"/>
  <c r="CV958" i="1"/>
  <c r="CU958" i="1"/>
  <c r="CZ954" i="1"/>
  <c r="CY954" i="1"/>
  <c r="CX954" i="1"/>
  <c r="CU954" i="1"/>
  <c r="CW954" i="1"/>
  <c r="CW950" i="1"/>
  <c r="CV950" i="1"/>
  <c r="CX950" i="1"/>
  <c r="CY950" i="1"/>
  <c r="CZ950" i="1"/>
  <c r="CU950" i="1"/>
  <c r="DC946" i="1"/>
  <c r="CX946" i="1"/>
  <c r="CW946" i="1"/>
  <c r="CV946" i="1"/>
  <c r="CZ946" i="1"/>
  <c r="CU946" i="1"/>
  <c r="CY946" i="1"/>
  <c r="CW942" i="1"/>
  <c r="CY942" i="1"/>
  <c r="CU942" i="1"/>
  <c r="CV942" i="1"/>
  <c r="CZ938" i="1"/>
  <c r="DA938" i="1"/>
  <c r="CY938" i="1"/>
  <c r="CU938" i="1"/>
  <c r="CW938" i="1"/>
  <c r="CV938" i="1"/>
  <c r="CX938" i="1"/>
  <c r="DA934" i="1"/>
  <c r="CX934" i="1"/>
  <c r="CY934" i="1"/>
  <c r="CW934" i="1"/>
  <c r="CV934" i="1"/>
  <c r="CZ934" i="1"/>
  <c r="CU934" i="1"/>
  <c r="CZ930" i="1"/>
  <c r="CX930" i="1"/>
  <c r="CY930" i="1"/>
  <c r="CW930" i="1"/>
  <c r="CV930" i="1"/>
  <c r="CU930" i="1"/>
  <c r="CZ926" i="1"/>
  <c r="CY926" i="1"/>
  <c r="CV926" i="1"/>
  <c r="CX926" i="1"/>
  <c r="DC926" i="1"/>
  <c r="CU926" i="1"/>
  <c r="CW926" i="1"/>
  <c r="CY922" i="1"/>
  <c r="CW922" i="1"/>
  <c r="CX922" i="1"/>
  <c r="CU922" i="1"/>
  <c r="CV918" i="1"/>
  <c r="DA918" i="1"/>
  <c r="CU918" i="1"/>
  <c r="CX918" i="1"/>
  <c r="CW918" i="1"/>
  <c r="CY918" i="1"/>
  <c r="CX914" i="1"/>
  <c r="CW914" i="1"/>
  <c r="CY914" i="1"/>
  <c r="CU914" i="1"/>
  <c r="CZ914" i="1"/>
  <c r="CV914" i="1"/>
  <c r="CZ910" i="1"/>
  <c r="CY910" i="1"/>
  <c r="CX910" i="1"/>
  <c r="CW910" i="1"/>
  <c r="CU910" i="1"/>
  <c r="CV910" i="1"/>
  <c r="CZ906" i="1"/>
  <c r="CW906" i="1"/>
  <c r="CY906" i="1"/>
  <c r="CV906" i="1"/>
  <c r="CX906" i="1"/>
  <c r="CU906" i="1"/>
  <c r="CY902" i="1"/>
  <c r="CV902" i="1"/>
  <c r="DC902" i="1"/>
  <c r="CX902" i="1"/>
  <c r="CU902" i="1"/>
  <c r="CW902" i="1"/>
  <c r="DA902" i="1"/>
  <c r="CX898" i="1"/>
  <c r="CW898" i="1"/>
  <c r="CZ898" i="1"/>
  <c r="CV898" i="1"/>
  <c r="CU898" i="1"/>
  <c r="CY898" i="1"/>
  <c r="CZ894" i="1"/>
  <c r="CY894" i="1"/>
  <c r="CW894" i="1"/>
  <c r="CX894" i="1"/>
  <c r="CU894" i="1"/>
  <c r="DA890" i="1"/>
  <c r="CZ890" i="1"/>
  <c r="CX890" i="1"/>
  <c r="CY890" i="1"/>
  <c r="CU890" i="1"/>
  <c r="CW890" i="1"/>
  <c r="CV890" i="1"/>
  <c r="DC886" i="1"/>
  <c r="CZ886" i="1"/>
  <c r="CY886" i="1"/>
  <c r="CW886" i="1"/>
  <c r="CV886" i="1"/>
  <c r="CU886" i="1"/>
  <c r="CZ882" i="1"/>
  <c r="CX882" i="1"/>
  <c r="CY882" i="1"/>
  <c r="CV882" i="1"/>
  <c r="CW882" i="1"/>
  <c r="CU882" i="1"/>
  <c r="CW878" i="1"/>
  <c r="CU878" i="1"/>
  <c r="CV878" i="1"/>
  <c r="CX878" i="1"/>
  <c r="CZ874" i="1"/>
  <c r="CW874" i="1"/>
  <c r="CX874" i="1"/>
  <c r="CV874" i="1"/>
  <c r="CU874" i="1"/>
  <c r="DA874" i="1"/>
  <c r="CY874" i="1"/>
  <c r="DA870" i="1"/>
  <c r="CZ870" i="1"/>
  <c r="CY870" i="1"/>
  <c r="CX870" i="1"/>
  <c r="CW870" i="1"/>
  <c r="CV870" i="1"/>
  <c r="CU870" i="1"/>
  <c r="CZ866" i="1"/>
  <c r="CX866" i="1"/>
  <c r="CY866" i="1"/>
  <c r="CW866" i="1"/>
  <c r="CU866" i="1"/>
  <c r="CX862" i="1"/>
  <c r="CW862" i="1"/>
  <c r="CV862" i="1"/>
  <c r="CY862" i="1"/>
  <c r="CU862" i="1"/>
  <c r="CW858" i="1"/>
  <c r="CY858" i="1"/>
  <c r="CU858" i="1"/>
  <c r="CX858" i="1"/>
  <c r="CV858" i="1"/>
  <c r="DA854" i="1"/>
  <c r="CY854" i="1"/>
  <c r="CV854" i="1"/>
  <c r="CX854" i="1"/>
  <c r="CU854" i="1"/>
  <c r="CZ854" i="1"/>
  <c r="CW854" i="1"/>
  <c r="CX850" i="1"/>
  <c r="CW850" i="1"/>
  <c r="CZ850" i="1"/>
  <c r="CU850" i="1"/>
  <c r="CY850" i="1"/>
  <c r="CV850" i="1"/>
  <c r="CZ846" i="1"/>
  <c r="CX846" i="1"/>
  <c r="CY846" i="1"/>
  <c r="CV846" i="1"/>
  <c r="CU846" i="1"/>
  <c r="DA842" i="1"/>
  <c r="CZ842" i="1"/>
  <c r="CW842" i="1"/>
  <c r="CV842" i="1"/>
  <c r="CX842" i="1"/>
  <c r="CY842" i="1"/>
  <c r="CU842" i="1"/>
  <c r="CY838" i="1"/>
  <c r="CV838" i="1"/>
  <c r="CX838" i="1"/>
  <c r="CU838" i="1"/>
  <c r="CW838" i="1"/>
  <c r="CZ834" i="1"/>
  <c r="CX834" i="1"/>
  <c r="CY834" i="1"/>
  <c r="CW834" i="1"/>
  <c r="CU834" i="1"/>
  <c r="CZ830" i="1"/>
  <c r="CW830" i="1"/>
  <c r="CY830" i="1"/>
  <c r="CU830" i="1"/>
  <c r="CV830" i="1"/>
  <c r="DA826" i="1"/>
  <c r="CZ826" i="1"/>
  <c r="CX826" i="1"/>
  <c r="CY826" i="1"/>
  <c r="CU826" i="1"/>
  <c r="CV826" i="1"/>
  <c r="CW826" i="1"/>
  <c r="DC822" i="1"/>
  <c r="CY822" i="1"/>
  <c r="CW822" i="1"/>
  <c r="CV822" i="1"/>
  <c r="CZ822" i="1"/>
  <c r="CU822" i="1"/>
  <c r="CX822" i="1"/>
  <c r="CZ818" i="1"/>
  <c r="CX818" i="1"/>
  <c r="CW818" i="1"/>
  <c r="CU818" i="1"/>
  <c r="CW814" i="1"/>
  <c r="CX814" i="1"/>
  <c r="CU814" i="1"/>
  <c r="CY814" i="1"/>
  <c r="CV814" i="1"/>
  <c r="DA810" i="1"/>
  <c r="CV810" i="1"/>
  <c r="CZ810" i="1"/>
  <c r="CX810" i="1"/>
  <c r="CY810" i="1"/>
  <c r="CU810" i="1"/>
  <c r="CW810" i="1"/>
  <c r="CZ806" i="1"/>
  <c r="CY806" i="1"/>
  <c r="CX806" i="1"/>
  <c r="CW806" i="1"/>
  <c r="CV806" i="1"/>
  <c r="DA806" i="1"/>
  <c r="CU806" i="1"/>
  <c r="CX802" i="1"/>
  <c r="CY802" i="1"/>
  <c r="CW802" i="1"/>
  <c r="CV802" i="1"/>
  <c r="CU802" i="1"/>
  <c r="CZ798" i="1"/>
  <c r="DC798" i="1"/>
  <c r="CY798" i="1"/>
  <c r="CU798" i="1"/>
  <c r="CX798" i="1"/>
  <c r="CV798" i="1"/>
  <c r="CV794" i="1"/>
  <c r="CX794" i="1"/>
  <c r="CU794" i="1"/>
  <c r="CY794" i="1"/>
  <c r="CW794" i="1"/>
  <c r="DA790" i="1"/>
  <c r="CZ790" i="1"/>
  <c r="CY790" i="1"/>
  <c r="CV790" i="1"/>
  <c r="CX790" i="1"/>
  <c r="CW790" i="1"/>
  <c r="CU790" i="1"/>
  <c r="CX786" i="1"/>
  <c r="CZ786" i="1"/>
  <c r="CY786" i="1"/>
  <c r="CV786" i="1"/>
  <c r="CU786" i="1"/>
  <c r="CY782" i="1"/>
  <c r="CW782" i="1"/>
  <c r="CV782" i="1"/>
  <c r="CU782" i="1"/>
  <c r="CZ778" i="1"/>
  <c r="CX778" i="1"/>
  <c r="CV778" i="1"/>
  <c r="CY778" i="1"/>
  <c r="CU778" i="1"/>
  <c r="CW778" i="1"/>
  <c r="CY774" i="1"/>
  <c r="DC774" i="1"/>
  <c r="CW774" i="1"/>
  <c r="CU774" i="1"/>
  <c r="CV774" i="1"/>
  <c r="DA770" i="1"/>
  <c r="CW770" i="1"/>
  <c r="CX770" i="1"/>
  <c r="CY770" i="1"/>
  <c r="CV770" i="1"/>
  <c r="CU770" i="1"/>
  <c r="CZ770" i="1"/>
  <c r="CW766" i="1"/>
  <c r="CU766" i="1"/>
  <c r="CV766" i="1"/>
  <c r="CY762" i="1"/>
  <c r="CW762" i="1"/>
  <c r="DA762" i="1"/>
  <c r="CZ762" i="1"/>
  <c r="CU762" i="1"/>
  <c r="CV762" i="1"/>
  <c r="DA758" i="1"/>
  <c r="CZ758" i="1"/>
  <c r="CY758" i="1"/>
  <c r="CW758" i="1"/>
  <c r="CV758" i="1"/>
  <c r="CU758" i="1"/>
  <c r="CX754" i="1"/>
  <c r="CW754" i="1"/>
  <c r="CV754" i="1"/>
  <c r="CU754" i="1"/>
  <c r="CY754" i="1"/>
  <c r="CV750" i="1"/>
  <c r="CY750" i="1"/>
  <c r="CU750" i="1"/>
  <c r="CW750" i="1"/>
  <c r="CZ746" i="1"/>
  <c r="CW746" i="1"/>
  <c r="CY746" i="1"/>
  <c r="DA746" i="1"/>
  <c r="CU746" i="1"/>
  <c r="CX746" i="1"/>
  <c r="CY742" i="1"/>
  <c r="CZ742" i="1"/>
  <c r="CU742" i="1"/>
  <c r="CV742" i="1"/>
  <c r="DA738" i="1"/>
  <c r="CZ738" i="1"/>
  <c r="CX738" i="1"/>
  <c r="CY738" i="1"/>
  <c r="CV738" i="1"/>
  <c r="CU738" i="1"/>
  <c r="CW738" i="1"/>
  <c r="CW734" i="1"/>
  <c r="CU734" i="1"/>
  <c r="CY734" i="1"/>
  <c r="CV734" i="1"/>
  <c r="DC730" i="1"/>
  <c r="CV730" i="1"/>
  <c r="CX730" i="1"/>
  <c r="CY730" i="1"/>
  <c r="CU730" i="1"/>
  <c r="CW730" i="1"/>
  <c r="CX726" i="1"/>
  <c r="CY726" i="1"/>
  <c r="DA726" i="1"/>
  <c r="CW726" i="1"/>
  <c r="CV726" i="1"/>
  <c r="CU726" i="1"/>
  <c r="CZ726" i="1"/>
  <c r="CZ722" i="1"/>
  <c r="CX722" i="1"/>
  <c r="CV722" i="1"/>
  <c r="CW722" i="1"/>
  <c r="CY722" i="1"/>
  <c r="CU722" i="1"/>
  <c r="CY718" i="1"/>
  <c r="CW718" i="1"/>
  <c r="CX718" i="1"/>
  <c r="CU718" i="1"/>
  <c r="DA714" i="1"/>
  <c r="CZ714" i="1"/>
  <c r="CY714" i="1"/>
  <c r="CW714" i="1"/>
  <c r="CU714" i="1"/>
  <c r="CX714" i="1"/>
  <c r="CV714" i="1"/>
  <c r="DC710" i="1"/>
  <c r="CY710" i="1"/>
  <c r="CX710" i="1"/>
  <c r="CW710" i="1"/>
  <c r="CV710" i="1"/>
  <c r="CU710" i="1"/>
  <c r="DA706" i="1"/>
  <c r="CX706" i="1"/>
  <c r="CV706" i="1"/>
  <c r="CZ706" i="1"/>
  <c r="CU706" i="1"/>
  <c r="CW706" i="1"/>
  <c r="CW702" i="1"/>
  <c r="CX702" i="1"/>
  <c r="CU702" i="1"/>
  <c r="CV702" i="1"/>
  <c r="CY702" i="1"/>
  <c r="DA698" i="1"/>
  <c r="CY698" i="1"/>
  <c r="CW698" i="1"/>
  <c r="CZ698" i="1"/>
  <c r="CX698" i="1"/>
  <c r="CV698" i="1"/>
  <c r="CU698" i="1"/>
  <c r="CZ694" i="1"/>
  <c r="CY694" i="1"/>
  <c r="CX694" i="1"/>
  <c r="DA694" i="1"/>
  <c r="CW694" i="1"/>
  <c r="CU694" i="1"/>
  <c r="CX690" i="1"/>
  <c r="CV690" i="1"/>
  <c r="CY690" i="1"/>
  <c r="CW690" i="1"/>
  <c r="CU690" i="1"/>
  <c r="CX686" i="1"/>
  <c r="CY686" i="1"/>
  <c r="CV686" i="1"/>
  <c r="CU686" i="1"/>
  <c r="CZ682" i="1"/>
  <c r="CU682" i="1"/>
  <c r="CY682" i="1"/>
  <c r="CW682" i="1"/>
  <c r="CV682" i="1"/>
  <c r="DD678" i="1"/>
  <c r="CZ678" i="1"/>
  <c r="CY678" i="1"/>
  <c r="DA678" i="1"/>
  <c r="CW678" i="1"/>
  <c r="CU678" i="1"/>
  <c r="CV678" i="1"/>
  <c r="DC678" i="1"/>
  <c r="CX678" i="1"/>
  <c r="CX674" i="1"/>
  <c r="DA674" i="1"/>
  <c r="CY674" i="1"/>
  <c r="CW674" i="1"/>
  <c r="CV674" i="1"/>
  <c r="CZ674" i="1"/>
  <c r="CU674" i="1"/>
  <c r="CX670" i="1"/>
  <c r="CY670" i="1"/>
  <c r="CV670" i="1"/>
  <c r="CU670" i="1"/>
  <c r="DA666" i="1"/>
  <c r="CZ666" i="1"/>
  <c r="CX666" i="1"/>
  <c r="CV666" i="1"/>
  <c r="CY666" i="1"/>
  <c r="CW666" i="1"/>
  <c r="CU666" i="1"/>
  <c r="DD662" i="1"/>
  <c r="DA662" i="1"/>
  <c r="CY662" i="1"/>
  <c r="DC662" i="1"/>
  <c r="CX662" i="1"/>
  <c r="CW662" i="1"/>
  <c r="CU662" i="1"/>
  <c r="CV658" i="1"/>
  <c r="CU658" i="1"/>
  <c r="CY658" i="1"/>
  <c r="CW658" i="1"/>
  <c r="DA654" i="1"/>
  <c r="CX654" i="1"/>
  <c r="CY654" i="1"/>
  <c r="CU654" i="1"/>
  <c r="CW654" i="1"/>
  <c r="CZ654" i="1"/>
  <c r="CV654" i="1"/>
  <c r="DA650" i="1"/>
  <c r="CU650" i="1"/>
  <c r="CW650" i="1"/>
  <c r="CV650" i="1"/>
  <c r="DA646" i="1"/>
  <c r="CZ646" i="1"/>
  <c r="CY646" i="1"/>
  <c r="CW646" i="1"/>
  <c r="CU646" i="1"/>
  <c r="CV646" i="1"/>
  <c r="CX646" i="1"/>
  <c r="DC642" i="1"/>
  <c r="CV642" i="1"/>
  <c r="CU642" i="1"/>
  <c r="CW642" i="1"/>
  <c r="DA642" i="1"/>
  <c r="CY642" i="1"/>
  <c r="CZ638" i="1"/>
  <c r="CX638" i="1"/>
  <c r="CU638" i="1"/>
  <c r="CW638" i="1"/>
  <c r="CY638" i="1"/>
  <c r="CV638" i="1"/>
  <c r="CX634" i="1"/>
  <c r="CZ634" i="1"/>
  <c r="CY634" i="1"/>
  <c r="CU634" i="1"/>
  <c r="DA634" i="1"/>
  <c r="CW634" i="1"/>
  <c r="CX630" i="1"/>
  <c r="CY630" i="1"/>
  <c r="CU630" i="1"/>
  <c r="CW630" i="1"/>
  <c r="CV630" i="1"/>
  <c r="CV626" i="1"/>
  <c r="CU626" i="1"/>
  <c r="CW626" i="1"/>
  <c r="CY626" i="1"/>
  <c r="DA622" i="1"/>
  <c r="CU622" i="1"/>
  <c r="CX622" i="1"/>
  <c r="CV622" i="1"/>
  <c r="CZ622" i="1"/>
  <c r="CX618" i="1"/>
  <c r="DA618" i="1"/>
  <c r="CU618" i="1"/>
  <c r="CZ618" i="1"/>
  <c r="CY618" i="1"/>
  <c r="CW618" i="1"/>
  <c r="CV618" i="1"/>
  <c r="CZ614" i="1"/>
  <c r="CU614" i="1"/>
  <c r="DA614" i="1"/>
  <c r="CV614" i="1"/>
  <c r="CY614" i="1"/>
  <c r="CX614" i="1"/>
  <c r="CW614" i="1"/>
  <c r="DA610" i="1"/>
  <c r="CY610" i="1"/>
  <c r="CW610" i="1"/>
  <c r="CV610" i="1"/>
  <c r="CU610" i="1"/>
  <c r="CX606" i="1"/>
  <c r="CY606" i="1"/>
  <c r="CU606" i="1"/>
  <c r="CW606" i="1"/>
  <c r="CZ602" i="1"/>
  <c r="CU602" i="1"/>
  <c r="CY602" i="1"/>
  <c r="CW602" i="1"/>
  <c r="CV602" i="1"/>
  <c r="DC602" i="1"/>
  <c r="DA598" i="1"/>
  <c r="CY598" i="1"/>
  <c r="CX598" i="1"/>
  <c r="CU598" i="1"/>
  <c r="CW598" i="1"/>
  <c r="CZ598" i="1"/>
  <c r="CV598" i="1"/>
  <c r="CZ594" i="1"/>
  <c r="DA594" i="1"/>
  <c r="CY594" i="1"/>
  <c r="CV594" i="1"/>
  <c r="CU594" i="1"/>
  <c r="CW594" i="1"/>
  <c r="CX594" i="1"/>
  <c r="DA590" i="1"/>
  <c r="CZ590" i="1"/>
  <c r="CU590" i="1"/>
  <c r="CW590" i="1"/>
  <c r="CX590" i="1"/>
  <c r="CY590" i="1"/>
  <c r="CV590" i="1"/>
  <c r="CZ586" i="1"/>
  <c r="DA586" i="1"/>
  <c r="CX586" i="1"/>
  <c r="CU586" i="1"/>
  <c r="CY586" i="1"/>
  <c r="CV586" i="1"/>
  <c r="CW586" i="1"/>
  <c r="CZ582" i="1"/>
  <c r="DC582" i="1"/>
  <c r="CY582" i="1"/>
  <c r="CW582" i="1"/>
  <c r="CU582" i="1"/>
  <c r="CX582" i="1"/>
  <c r="CV582" i="1"/>
  <c r="CY578" i="1"/>
  <c r="CX578" i="1"/>
  <c r="CV578" i="1"/>
  <c r="CU578" i="1"/>
  <c r="DA578" i="1"/>
  <c r="CW578" i="1"/>
  <c r="DA574" i="1"/>
  <c r="CZ574" i="1"/>
  <c r="CU574" i="1"/>
  <c r="CX574" i="1"/>
  <c r="CY574" i="1"/>
  <c r="CX570" i="1"/>
  <c r="CY570" i="1"/>
  <c r="CU570" i="1"/>
  <c r="CW570" i="1"/>
  <c r="CV570" i="1"/>
  <c r="CZ566" i="1"/>
  <c r="CY566" i="1"/>
  <c r="CV566" i="1"/>
  <c r="CU566" i="1"/>
  <c r="CW566" i="1"/>
  <c r="DA566" i="1"/>
  <c r="DA562" i="1"/>
  <c r="CU562" i="1"/>
  <c r="CZ562" i="1"/>
  <c r="CX562" i="1"/>
  <c r="CW562" i="1"/>
  <c r="DA558" i="1"/>
  <c r="CZ558" i="1"/>
  <c r="CX558" i="1"/>
  <c r="CU558" i="1"/>
  <c r="CW558" i="1"/>
  <c r="CY558" i="1"/>
  <c r="CV558" i="1"/>
  <c r="DD554" i="1"/>
  <c r="DA554" i="1"/>
  <c r="CX554" i="1"/>
  <c r="CV554" i="1"/>
  <c r="CU554" i="1"/>
  <c r="DC554" i="1"/>
  <c r="CZ554" i="1"/>
  <c r="CY554" i="1"/>
  <c r="CW554" i="1"/>
  <c r="CZ550" i="1"/>
  <c r="DA550" i="1"/>
  <c r="CU550" i="1"/>
  <c r="CX550" i="1"/>
  <c r="CY550" i="1"/>
  <c r="CW550" i="1"/>
  <c r="CV550" i="1"/>
  <c r="CY546" i="1"/>
  <c r="CW546" i="1"/>
  <c r="CU546" i="1"/>
  <c r="CX546" i="1"/>
  <c r="DA542" i="1"/>
  <c r="CZ542" i="1"/>
  <c r="CY542" i="1"/>
  <c r="CV542" i="1"/>
  <c r="CU542" i="1"/>
  <c r="CW542" i="1"/>
  <c r="CX542" i="1"/>
  <c r="CZ538" i="1"/>
  <c r="CX538" i="1"/>
  <c r="CW538" i="1"/>
  <c r="CU538" i="1"/>
  <c r="CY538" i="1"/>
  <c r="CV538" i="1"/>
  <c r="DC534" i="1"/>
  <c r="CY534" i="1"/>
  <c r="CX534" i="1"/>
  <c r="CU534" i="1"/>
  <c r="CV534" i="1"/>
  <c r="CW534" i="1"/>
  <c r="CZ530" i="1"/>
  <c r="DA530" i="1"/>
  <c r="CY530" i="1"/>
  <c r="CW530" i="1"/>
  <c r="CU530" i="1"/>
  <c r="CX530" i="1"/>
  <c r="CU526" i="1"/>
  <c r="CV526" i="1"/>
  <c r="CY526" i="1"/>
  <c r="CW522" i="1"/>
  <c r="CV522" i="1"/>
  <c r="CU522" i="1"/>
  <c r="CX522" i="1"/>
  <c r="CY522" i="1"/>
  <c r="DA522" i="1"/>
  <c r="CY518" i="1"/>
  <c r="CU518" i="1"/>
  <c r="CW518" i="1"/>
  <c r="CV518" i="1"/>
  <c r="DA514" i="1"/>
  <c r="CX514" i="1"/>
  <c r="CY514" i="1"/>
  <c r="CU514" i="1"/>
  <c r="CW514" i="1"/>
  <c r="CV514" i="1"/>
  <c r="CZ514" i="1"/>
  <c r="CW510" i="1"/>
  <c r="CV510" i="1"/>
  <c r="CU510" i="1"/>
  <c r="CZ510" i="1"/>
  <c r="CY510" i="1"/>
  <c r="DA506" i="1"/>
  <c r="CY506" i="1"/>
  <c r="CU506" i="1"/>
  <c r="CV506" i="1"/>
  <c r="CX506" i="1"/>
  <c r="CW506" i="1"/>
  <c r="DA502" i="1"/>
  <c r="CY502" i="1"/>
  <c r="DB502" i="1"/>
  <c r="CU502" i="1"/>
  <c r="CW502" i="1"/>
  <c r="CV502" i="1"/>
  <c r="DA498" i="1"/>
  <c r="CZ498" i="1"/>
  <c r="CX498" i="1"/>
  <c r="CW498" i="1"/>
  <c r="CV498" i="1"/>
  <c r="CU498" i="1"/>
  <c r="CY498" i="1"/>
  <c r="CZ494" i="1"/>
  <c r="CV494" i="1"/>
  <c r="CU494" i="1"/>
  <c r="CY494" i="1"/>
  <c r="CW494" i="1"/>
  <c r="CZ490" i="1"/>
  <c r="DA490" i="1"/>
  <c r="CY490" i="1"/>
  <c r="CW490" i="1"/>
  <c r="CV490" i="1"/>
  <c r="DC490" i="1"/>
  <c r="CW486" i="1"/>
  <c r="CV486" i="1"/>
  <c r="CU486" i="1"/>
  <c r="CX482" i="1"/>
  <c r="CY482" i="1"/>
  <c r="CU482" i="1"/>
  <c r="CW482" i="1"/>
  <c r="DA482" i="1"/>
  <c r="CY478" i="1"/>
  <c r="CW478" i="1"/>
  <c r="CV478" i="1"/>
  <c r="CZ478" i="1"/>
  <c r="CU478" i="1"/>
  <c r="CZ474" i="1"/>
  <c r="CU474" i="1"/>
  <c r="CY474" i="1"/>
  <c r="CX474" i="1"/>
  <c r="CW474" i="1"/>
  <c r="CV474" i="1"/>
  <c r="DA470" i="1"/>
  <c r="CY470" i="1"/>
  <c r="DC470" i="1"/>
  <c r="CW470" i="1"/>
  <c r="CV470" i="1"/>
  <c r="DC466" i="1"/>
  <c r="DA466" i="1"/>
  <c r="CY466" i="1"/>
  <c r="CX466" i="1"/>
  <c r="CV466" i="1"/>
  <c r="CW466" i="1"/>
  <c r="CU466" i="1"/>
  <c r="CZ466" i="1"/>
  <c r="DB462" i="1"/>
  <c r="CX462" i="1"/>
  <c r="CV462" i="1"/>
  <c r="CW462" i="1"/>
  <c r="DA458" i="1"/>
  <c r="DB458" i="1"/>
  <c r="CZ458" i="1"/>
  <c r="CX458" i="1"/>
  <c r="CY458" i="1"/>
  <c r="CV458" i="1"/>
  <c r="CW458" i="1"/>
  <c r="CU458" i="1"/>
  <c r="DC454" i="1"/>
  <c r="CY454" i="1"/>
  <c r="CW454" i="1"/>
  <c r="CX454" i="1"/>
  <c r="DA450" i="1"/>
  <c r="CY450" i="1"/>
  <c r="CW450" i="1"/>
  <c r="CZ450" i="1"/>
  <c r="CU450" i="1"/>
  <c r="CX450" i="1"/>
  <c r="CV450" i="1"/>
  <c r="CV446" i="1"/>
  <c r="CU446" i="1"/>
  <c r="CX446" i="1"/>
  <c r="CY446" i="1"/>
  <c r="CW446" i="1"/>
  <c r="DB442" i="1"/>
  <c r="CZ442" i="1"/>
  <c r="CX442" i="1"/>
  <c r="CY442" i="1"/>
  <c r="CW442" i="1"/>
  <c r="CV442" i="1"/>
  <c r="DA442" i="1"/>
  <c r="CU442" i="1"/>
  <c r="CZ438" i="1"/>
  <c r="DA438" i="1"/>
  <c r="CY438" i="1"/>
  <c r="CX438" i="1"/>
  <c r="CU438" i="1"/>
  <c r="CW438" i="1"/>
  <c r="CV438" i="1"/>
  <c r="DB438" i="1"/>
  <c r="CW434" i="1"/>
  <c r="CX434" i="1"/>
  <c r="CV434" i="1"/>
  <c r="CY434" i="1"/>
  <c r="CU434" i="1"/>
  <c r="CZ430" i="1"/>
  <c r="CV430" i="1"/>
  <c r="CW430" i="1"/>
  <c r="CX430" i="1"/>
  <c r="CY430" i="1"/>
  <c r="CU430" i="1"/>
  <c r="DC426" i="1"/>
  <c r="CX426" i="1"/>
  <c r="CW426" i="1"/>
  <c r="CY426" i="1"/>
  <c r="CZ422" i="1"/>
  <c r="CV422" i="1"/>
  <c r="DB422" i="1"/>
  <c r="DA422" i="1"/>
  <c r="CW422" i="1"/>
  <c r="CU422" i="1"/>
  <c r="CY422" i="1"/>
  <c r="CY418" i="1"/>
  <c r="CX418" i="1"/>
  <c r="CU418" i="1"/>
  <c r="DA418" i="1"/>
  <c r="CZ418" i="1"/>
  <c r="CW418" i="1"/>
  <c r="CV418" i="1"/>
  <c r="DA414" i="1"/>
  <c r="CZ414" i="1"/>
  <c r="CY414" i="1"/>
  <c r="CV414" i="1"/>
  <c r="CW414" i="1"/>
  <c r="CX414" i="1"/>
  <c r="CU414" i="1"/>
  <c r="CX410" i="1"/>
  <c r="CY410" i="1"/>
  <c r="DC410" i="1"/>
  <c r="CW410" i="1"/>
  <c r="CV410" i="1"/>
  <c r="CY406" i="1"/>
  <c r="CW406" i="1"/>
  <c r="CX406" i="1"/>
  <c r="CV406" i="1"/>
  <c r="CU406" i="1"/>
  <c r="CY402" i="1"/>
  <c r="CW402" i="1"/>
  <c r="CV402" i="1"/>
  <c r="DA398" i="1"/>
  <c r="CZ398" i="1"/>
  <c r="DB398" i="1"/>
  <c r="CW398" i="1"/>
  <c r="CV398" i="1"/>
  <c r="CU398" i="1"/>
  <c r="CX398" i="1"/>
  <c r="CY398" i="1"/>
  <c r="CZ394" i="1"/>
  <c r="CY394" i="1"/>
  <c r="CW394" i="1"/>
  <c r="CZ390" i="1"/>
  <c r="DB390" i="1"/>
  <c r="DA390" i="1"/>
  <c r="CX390" i="1"/>
  <c r="CY390" i="1"/>
  <c r="CU390" i="1"/>
  <c r="CW390" i="1"/>
  <c r="CV390" i="1"/>
  <c r="CY386" i="1"/>
  <c r="CV386" i="1"/>
  <c r="CX382" i="1"/>
  <c r="CV382" i="1"/>
  <c r="DA382" i="1"/>
  <c r="CW382" i="1"/>
  <c r="CY378" i="1"/>
  <c r="CW378" i="1"/>
  <c r="CU378" i="1"/>
  <c r="CV378" i="1"/>
  <c r="CY374" i="1"/>
  <c r="DC374" i="1"/>
  <c r="CV374" i="1"/>
  <c r="CX374" i="1"/>
  <c r="CZ370" i="1"/>
  <c r="CW370" i="1"/>
  <c r="CY370" i="1"/>
  <c r="CU370" i="1"/>
  <c r="CZ366" i="1"/>
  <c r="CV366" i="1"/>
  <c r="CW366" i="1"/>
  <c r="CX366" i="1"/>
  <c r="DA362" i="1"/>
  <c r="DB362" i="1"/>
  <c r="CY362" i="1"/>
  <c r="CW362" i="1"/>
  <c r="CU362" i="1"/>
  <c r="CV362" i="1"/>
  <c r="CZ358" i="1"/>
  <c r="DA358" i="1"/>
  <c r="CY358" i="1"/>
  <c r="DB358" i="1"/>
  <c r="CX358" i="1"/>
  <c r="CW358" i="1"/>
  <c r="CV358" i="1"/>
  <c r="CZ354" i="1"/>
  <c r="CW354" i="1"/>
  <c r="CY354" i="1"/>
  <c r="CV354" i="1"/>
  <c r="CX350" i="1"/>
  <c r="CY350" i="1"/>
  <c r="CV350" i="1"/>
  <c r="CU350" i="1"/>
  <c r="CW350" i="1"/>
  <c r="CY346" i="1"/>
  <c r="DB346" i="1"/>
  <c r="CW346" i="1"/>
  <c r="CV346" i="1"/>
  <c r="CZ346" i="1"/>
  <c r="CX342" i="1"/>
  <c r="CW342" i="1"/>
  <c r="CV342" i="1"/>
  <c r="DA342" i="1"/>
  <c r="CU342" i="1"/>
  <c r="CY342" i="1"/>
  <c r="CY338" i="1"/>
  <c r="CX338" i="1"/>
  <c r="CU338" i="1"/>
  <c r="CW338" i="1"/>
  <c r="DB334" i="1"/>
  <c r="DA334" i="1"/>
  <c r="CW334" i="1"/>
  <c r="CV334" i="1"/>
  <c r="CZ334" i="1"/>
  <c r="CY334" i="1"/>
  <c r="CZ330" i="1"/>
  <c r="CX330" i="1"/>
  <c r="CY330" i="1"/>
  <c r="CW330" i="1"/>
  <c r="CV330" i="1"/>
  <c r="CU330" i="1"/>
  <c r="DA326" i="1"/>
  <c r="CX326" i="1"/>
  <c r="CY326" i="1"/>
  <c r="CV326" i="1"/>
  <c r="CX322" i="1"/>
  <c r="CY322" i="1"/>
  <c r="CW322" i="1"/>
  <c r="DB318" i="1"/>
  <c r="CY318" i="1"/>
  <c r="CX318" i="1"/>
  <c r="CW318" i="1"/>
  <c r="CU318" i="1"/>
  <c r="CV318" i="1"/>
  <c r="CX314" i="1"/>
  <c r="CY314" i="1"/>
  <c r="CW314" i="1"/>
  <c r="DA314" i="1"/>
  <c r="CZ314" i="1"/>
  <c r="CV314" i="1"/>
  <c r="CY310" i="1"/>
  <c r="CU310" i="1"/>
  <c r="CX310" i="1"/>
  <c r="DA306" i="1"/>
  <c r="CZ306" i="1"/>
  <c r="CW306" i="1"/>
  <c r="CV306" i="1"/>
  <c r="CU306" i="1"/>
  <c r="CX306" i="1"/>
  <c r="DA302" i="1"/>
  <c r="CZ302" i="1"/>
  <c r="CX302" i="1"/>
  <c r="CV302" i="1"/>
  <c r="CY302" i="1"/>
  <c r="DB302" i="1"/>
  <c r="CW302" i="1"/>
  <c r="CX298" i="1"/>
  <c r="CY298" i="1"/>
  <c r="CW298" i="1"/>
  <c r="CU298" i="1"/>
  <c r="DA298" i="1"/>
  <c r="CV298" i="1"/>
  <c r="DA294" i="1"/>
  <c r="DB294" i="1"/>
  <c r="CY294" i="1"/>
  <c r="CW294" i="1"/>
  <c r="CX294" i="1"/>
  <c r="CV294" i="1"/>
  <c r="DA290" i="1"/>
  <c r="CZ290" i="1"/>
  <c r="CV290" i="1"/>
  <c r="CX290" i="1"/>
  <c r="CY290" i="1"/>
  <c r="CW290" i="1"/>
  <c r="DA286" i="1"/>
  <c r="CW286" i="1"/>
  <c r="DC286" i="1"/>
  <c r="CX286" i="1"/>
  <c r="CV286" i="1"/>
  <c r="CU286" i="1"/>
  <c r="CZ286" i="1"/>
  <c r="CY286" i="1"/>
  <c r="DA282" i="1"/>
  <c r="CX282" i="1"/>
  <c r="CY282" i="1"/>
  <c r="CV282" i="1"/>
  <c r="CW282" i="1"/>
  <c r="CZ278" i="1"/>
  <c r="CW278" i="1"/>
  <c r="CX278" i="1"/>
  <c r="DA278" i="1"/>
  <c r="CY278" i="1"/>
  <c r="CU278" i="1"/>
  <c r="CY274" i="1"/>
  <c r="CW274" i="1"/>
  <c r="CV274" i="1"/>
  <c r="CZ274" i="1"/>
  <c r="CU274" i="1"/>
  <c r="DB270" i="1"/>
  <c r="DA270" i="1"/>
  <c r="CY270" i="1"/>
  <c r="CW270" i="1"/>
  <c r="CV270" i="1"/>
  <c r="CX266" i="1"/>
  <c r="CY266" i="1"/>
  <c r="DB266" i="1"/>
  <c r="CW266" i="1"/>
  <c r="CV266" i="1"/>
  <c r="CU266" i="1"/>
  <c r="DB262" i="1"/>
  <c r="CZ262" i="1"/>
  <c r="CY262" i="1"/>
  <c r="CV262" i="1"/>
  <c r="CW262" i="1"/>
  <c r="CW258" i="1"/>
  <c r="CV258" i="1"/>
  <c r="CX258" i="1"/>
  <c r="CY258" i="1"/>
  <c r="DB254" i="1"/>
  <c r="CZ254" i="1"/>
  <c r="DA254" i="1"/>
  <c r="CY254" i="1"/>
  <c r="CW254" i="1"/>
  <c r="CV254" i="1"/>
  <c r="CU254" i="1"/>
  <c r="DB250" i="1"/>
  <c r="DA250" i="1"/>
  <c r="CY250" i="1"/>
  <c r="CX250" i="1"/>
  <c r="CX246" i="1"/>
  <c r="DB246" i="1"/>
  <c r="CW246" i="1"/>
  <c r="CU246" i="1"/>
  <c r="CV246" i="1"/>
  <c r="CZ242" i="1"/>
  <c r="CV242" i="1"/>
  <c r="DA242" i="1"/>
  <c r="CY242" i="1"/>
  <c r="CW242" i="1"/>
  <c r="CX242" i="1"/>
  <c r="CU225" i="1"/>
  <c r="CV225" i="1"/>
  <c r="CY225" i="1"/>
  <c r="CY222" i="1"/>
  <c r="CW222" i="1"/>
  <c r="CV222" i="1"/>
  <c r="CY211" i="1"/>
  <c r="CV211" i="1"/>
  <c r="CW203" i="1"/>
  <c r="CV203" i="1"/>
  <c r="CV195" i="1"/>
  <c r="CX195" i="1"/>
  <c r="CW191" i="1"/>
  <c r="CV191" i="1"/>
  <c r="DA179" i="1"/>
  <c r="CV179" i="1"/>
  <c r="CW175" i="1"/>
  <c r="CV175" i="1"/>
  <c r="CW171" i="1"/>
  <c r="CV171" i="1"/>
  <c r="CV159" i="1"/>
  <c r="CW159" i="1"/>
  <c r="CV155" i="1"/>
  <c r="CW155" i="1"/>
  <c r="CX147" i="1"/>
  <c r="CU147" i="1"/>
  <c r="CW143" i="1"/>
  <c r="CU143" i="1"/>
  <c r="CW139" i="1"/>
  <c r="CV139" i="1"/>
  <c r="CU139" i="1"/>
  <c r="CV131" i="1"/>
  <c r="CX131" i="1"/>
  <c r="CU131" i="1"/>
  <c r="CU127" i="1"/>
  <c r="CV127" i="1"/>
  <c r="CW127" i="1"/>
  <c r="CW123" i="1"/>
  <c r="CV123" i="1"/>
  <c r="CX115" i="1"/>
  <c r="CV115" i="1"/>
  <c r="CU115" i="1"/>
  <c r="CW111" i="1"/>
  <c r="CV111" i="1"/>
  <c r="CU111" i="1"/>
  <c r="CW107" i="1"/>
  <c r="CV107" i="1"/>
  <c r="CU107" i="1"/>
  <c r="CX99" i="1"/>
  <c r="CV99" i="1"/>
  <c r="CU99" i="1"/>
  <c r="CW95" i="1"/>
  <c r="CV95" i="1"/>
  <c r="CU95" i="1"/>
  <c r="CV91" i="1"/>
  <c r="CW91" i="1"/>
  <c r="CX83" i="1"/>
  <c r="CU83" i="1"/>
  <c r="CV83" i="1"/>
  <c r="CW79" i="1"/>
  <c r="CU79" i="1"/>
  <c r="CW75" i="1"/>
  <c r="CV75" i="1"/>
  <c r="CU75" i="1"/>
  <c r="CV67" i="1"/>
  <c r="CX67" i="1"/>
  <c r="CU67" i="1"/>
  <c r="CW63" i="1"/>
  <c r="CV63" i="1"/>
  <c r="CU63" i="1"/>
  <c r="DA59" i="1"/>
  <c r="CW59" i="1"/>
  <c r="CV59" i="1"/>
  <c r="CU51" i="1"/>
  <c r="CV51" i="1"/>
  <c r="CV47" i="1"/>
  <c r="CU47" i="1"/>
  <c r="CW39" i="1"/>
  <c r="CV39" i="1"/>
  <c r="CU35" i="1"/>
  <c r="CY35" i="1"/>
  <c r="CU31" i="1"/>
  <c r="CV31" i="1"/>
  <c r="CU19" i="1"/>
  <c r="CV19" i="1"/>
  <c r="CY15" i="1"/>
  <c r="CV15" i="1"/>
  <c r="CU15" i="1"/>
  <c r="CV11" i="1"/>
  <c r="CW11" i="1"/>
  <c r="CU11" i="1"/>
  <c r="CY628" i="1"/>
  <c r="CW628" i="1"/>
  <c r="CW496" i="1"/>
  <c r="CU496" i="1"/>
  <c r="CW488" i="1"/>
  <c r="CU488" i="1"/>
  <c r="CW468" i="1"/>
  <c r="CU468" i="1"/>
  <c r="CW460" i="1"/>
  <c r="CU460" i="1"/>
  <c r="CW412" i="1"/>
  <c r="CU412" i="1"/>
  <c r="CW384" i="1"/>
  <c r="CU384" i="1"/>
  <c r="CW356" i="1"/>
  <c r="CU356" i="1"/>
  <c r="CW348" i="1"/>
  <c r="CU348" i="1"/>
  <c r="CW324" i="1"/>
  <c r="CU324" i="1"/>
  <c r="CW292" i="1"/>
  <c r="CU292" i="1"/>
  <c r="CW284" i="1"/>
  <c r="CU284" i="1"/>
  <c r="CW268" i="1"/>
  <c r="CU268" i="1"/>
  <c r="CW260" i="1"/>
  <c r="CU260" i="1"/>
  <c r="CW884" i="1"/>
  <c r="CY232" i="1"/>
  <c r="CW232" i="1"/>
  <c r="CZ205" i="1"/>
  <c r="CW205" i="1"/>
  <c r="CX201" i="1"/>
  <c r="CZ201" i="1"/>
  <c r="CZ161" i="1"/>
  <c r="CY161" i="1"/>
  <c r="DB149" i="1"/>
  <c r="CX149" i="1"/>
  <c r="DB145" i="1"/>
  <c r="CZ145" i="1"/>
  <c r="DB129" i="1"/>
  <c r="CW129" i="1"/>
  <c r="CZ125" i="1"/>
  <c r="CX125" i="1"/>
  <c r="CZ121" i="1"/>
  <c r="CW121" i="1"/>
  <c r="CY109" i="1"/>
  <c r="CZ109" i="1"/>
  <c r="CW105" i="1"/>
  <c r="CZ105" i="1"/>
  <c r="CX105" i="1"/>
  <c r="CY105" i="1"/>
  <c r="DC81" i="1"/>
  <c r="CZ81" i="1"/>
  <c r="DA69" i="1"/>
  <c r="CX69" i="1"/>
  <c r="DA61" i="1"/>
  <c r="DB61" i="1"/>
  <c r="CZ49" i="1"/>
  <c r="CY49" i="1"/>
  <c r="DB29" i="1"/>
  <c r="DA29" i="1"/>
  <c r="CX29" i="1"/>
  <c r="CY17" i="1"/>
  <c r="CW17" i="1"/>
  <c r="CX9" i="1"/>
  <c r="DC9" i="1"/>
  <c r="CZ9" i="1"/>
  <c r="CW209" i="1"/>
  <c r="CW185" i="1"/>
  <c r="CW161" i="1"/>
  <c r="CW137" i="1"/>
  <c r="CY205" i="1"/>
  <c r="CY169" i="1"/>
  <c r="CY125" i="1"/>
  <c r="CY93" i="1"/>
  <c r="CX193" i="1"/>
  <c r="CX161" i="1"/>
  <c r="CX93" i="1"/>
  <c r="CX45" i="1"/>
  <c r="CZ240" i="1"/>
  <c r="CZ137" i="1"/>
  <c r="CZ17" i="1"/>
  <c r="DA157" i="1"/>
  <c r="DB161" i="1"/>
  <c r="DB85" i="1"/>
  <c r="DC181" i="1"/>
  <c r="DC985" i="1"/>
  <c r="CW985" i="1"/>
  <c r="CW981" i="1"/>
  <c r="CY981" i="1"/>
  <c r="CV178" i="1"/>
  <c r="CZ178" i="1"/>
  <c r="CY985" i="1"/>
  <c r="CW989" i="1"/>
  <c r="DU755" i="1"/>
  <c r="DT755" i="1"/>
  <c r="DU751" i="1"/>
  <c r="DT751" i="1"/>
  <c r="DU743" i="1"/>
  <c r="DT743" i="1"/>
  <c r="DU739" i="1"/>
  <c r="DT739" i="1"/>
  <c r="DU727" i="1"/>
  <c r="DT727" i="1"/>
  <c r="DU707" i="1"/>
  <c r="DT707" i="1"/>
  <c r="DU699" i="1"/>
  <c r="DT699" i="1"/>
  <c r="DU659" i="1"/>
  <c r="DT659" i="1"/>
  <c r="DU636" i="1"/>
  <c r="DT636" i="1"/>
  <c r="DU624" i="1"/>
  <c r="DT624" i="1"/>
  <c r="DU601" i="1"/>
  <c r="DT601" i="1"/>
  <c r="DU593" i="1"/>
  <c r="DT593" i="1"/>
  <c r="DU585" i="1"/>
  <c r="DT585" i="1"/>
  <c r="DU577" i="1"/>
  <c r="DT577" i="1"/>
  <c r="DU573" i="1"/>
  <c r="DT573" i="1"/>
  <c r="DU565" i="1"/>
  <c r="DT565" i="1"/>
  <c r="DU561" i="1"/>
  <c r="DT561" i="1"/>
  <c r="DU557" i="1"/>
  <c r="DT557" i="1"/>
  <c r="DU553" i="1"/>
  <c r="DT553" i="1"/>
  <c r="DU509" i="1"/>
  <c r="DT509" i="1"/>
  <c r="DU497" i="1"/>
  <c r="DT497" i="1"/>
  <c r="DU493" i="1"/>
  <c r="DT493" i="1"/>
  <c r="DU489" i="1"/>
  <c r="DT489" i="1"/>
  <c r="DU485" i="1"/>
  <c r="DT485" i="1"/>
  <c r="DU481" i="1"/>
  <c r="DT481" i="1"/>
  <c r="DU473" i="1"/>
  <c r="DT473" i="1"/>
  <c r="DU465" i="1"/>
  <c r="DT465" i="1"/>
  <c r="DU457" i="1"/>
  <c r="DT457" i="1"/>
  <c r="DU453" i="1"/>
  <c r="DT453" i="1"/>
  <c r="DU433" i="1"/>
  <c r="DT433" i="1"/>
  <c r="DU405" i="1"/>
  <c r="DT405" i="1"/>
  <c r="DU401" i="1"/>
  <c r="DT401" i="1"/>
  <c r="DU393" i="1"/>
  <c r="DT393" i="1"/>
  <c r="DU389" i="1"/>
  <c r="DT389" i="1"/>
  <c r="DU385" i="1"/>
  <c r="DT385" i="1"/>
  <c r="DU381" i="1"/>
  <c r="DT381" i="1"/>
  <c r="DU365" i="1"/>
  <c r="DT365" i="1"/>
  <c r="DU353" i="1"/>
  <c r="DT353" i="1"/>
  <c r="DU337" i="1"/>
  <c r="DT337" i="1"/>
  <c r="DU333" i="1"/>
  <c r="DT333" i="1"/>
  <c r="DU329" i="1"/>
  <c r="DT329" i="1"/>
  <c r="DU297" i="1"/>
  <c r="DT297" i="1"/>
  <c r="DU293" i="1"/>
  <c r="DT293" i="1"/>
  <c r="DU289" i="1"/>
  <c r="DT289" i="1"/>
  <c r="DU281" i="1"/>
  <c r="DT281" i="1"/>
  <c r="DU273" i="1"/>
  <c r="DT273" i="1"/>
  <c r="DU221" i="1"/>
  <c r="DT221" i="1"/>
  <c r="DU206" i="1"/>
  <c r="DT206" i="1"/>
  <c r="DU171" i="1"/>
  <c r="DT171" i="1"/>
  <c r="DU167" i="1"/>
  <c r="DT167" i="1"/>
  <c r="DU163" i="1"/>
  <c r="DT163" i="1"/>
  <c r="DU151" i="1"/>
  <c r="DT151" i="1"/>
  <c r="DU143" i="1"/>
  <c r="DT143" i="1"/>
  <c r="DU95" i="1"/>
  <c r="DT95" i="1"/>
  <c r="DU79" i="1"/>
  <c r="DT79" i="1"/>
  <c r="DU59" i="1"/>
  <c r="DT59" i="1"/>
  <c r="DU43" i="1"/>
  <c r="DT43" i="1"/>
  <c r="DU15" i="1"/>
  <c r="DT15" i="1"/>
  <c r="DP798" i="1"/>
  <c r="DT632" i="1"/>
  <c r="DT437" i="1"/>
  <c r="DT313" i="1"/>
  <c r="DT309" i="1"/>
  <c r="DT301" i="1"/>
  <c r="DT99" i="1"/>
  <c r="DQ886" i="1"/>
  <c r="DQ842" i="1"/>
  <c r="DT589" i="1"/>
  <c r="DD976" i="1"/>
  <c r="DR986" i="1"/>
  <c r="DP986" i="1"/>
  <c r="DR966" i="1"/>
  <c r="DP966" i="1"/>
  <c r="DR958" i="1"/>
  <c r="DP958" i="1"/>
  <c r="DR950" i="1"/>
  <c r="DP950" i="1"/>
  <c r="DR946" i="1"/>
  <c r="DQ946" i="1"/>
  <c r="DR942" i="1"/>
  <c r="DP942" i="1"/>
  <c r="DR926" i="1"/>
  <c r="DP926" i="1"/>
  <c r="DR918" i="1"/>
  <c r="DP918" i="1"/>
  <c r="DR898" i="1"/>
  <c r="DP898" i="1"/>
  <c r="DR838" i="1"/>
  <c r="DP838" i="1"/>
  <c r="DR826" i="1"/>
  <c r="DQ826" i="1"/>
  <c r="DR794" i="1"/>
  <c r="DP794" i="1"/>
  <c r="DR786" i="1"/>
  <c r="DQ786" i="1"/>
  <c r="DR774" i="1"/>
  <c r="DP774" i="1"/>
  <c r="DR766" i="1"/>
  <c r="DP766" i="1"/>
  <c r="DR754" i="1"/>
  <c r="DP754" i="1"/>
  <c r="DR742" i="1"/>
  <c r="DP742" i="1"/>
  <c r="DR738" i="1"/>
  <c r="DP738" i="1"/>
  <c r="DR730" i="1"/>
  <c r="DP730" i="1"/>
  <c r="DR710" i="1"/>
  <c r="DP710" i="1"/>
  <c r="DR702" i="1"/>
  <c r="DP702" i="1"/>
  <c r="DR698" i="1"/>
  <c r="DQ698" i="1"/>
  <c r="DR686" i="1"/>
  <c r="DP686" i="1"/>
  <c r="DO225" i="1"/>
  <c r="DP225" i="1"/>
  <c r="DP211" i="1"/>
  <c r="DO211" i="1"/>
  <c r="DP147" i="1"/>
  <c r="DO147" i="1"/>
  <c r="DP143" i="1"/>
  <c r="DO143" i="1"/>
  <c r="DP127" i="1"/>
  <c r="DO127" i="1"/>
  <c r="DP115" i="1"/>
  <c r="DO115" i="1"/>
  <c r="DO67" i="1"/>
  <c r="DP67" i="1"/>
  <c r="DP63" i="1"/>
  <c r="DO63" i="1"/>
  <c r="DP51" i="1"/>
  <c r="DO51" i="1"/>
  <c r="DL47" i="1"/>
  <c r="DO47" i="1"/>
  <c r="DF43" i="1"/>
  <c r="DO43" i="1"/>
  <c r="DP31" i="1"/>
  <c r="DO31" i="1"/>
  <c r="DP7" i="1"/>
  <c r="DO7" i="1"/>
  <c r="DT763" i="1"/>
  <c r="DT75" i="1"/>
  <c r="DQ968" i="1"/>
  <c r="DT885" i="1"/>
  <c r="DT989" i="1"/>
  <c r="DT895" i="1"/>
  <c r="DT814" i="1"/>
  <c r="DT734" i="1"/>
  <c r="DT722" i="1"/>
  <c r="DT698" i="1"/>
  <c r="DT682" i="1"/>
  <c r="DT650" i="1"/>
  <c r="CF40" i="1"/>
  <c r="CH46" i="1"/>
  <c r="CF113" i="1"/>
  <c r="CH119" i="1"/>
  <c r="CH123" i="1"/>
  <c r="CF237" i="1"/>
  <c r="CF422" i="1"/>
  <c r="CH747" i="1"/>
  <c r="CH751" i="1"/>
  <c r="CO850" i="1"/>
  <c r="CN878" i="1"/>
  <c r="CN622" i="1"/>
  <c r="CN494" i="1"/>
  <c r="CO742" i="1"/>
  <c r="CO614" i="1"/>
  <c r="CO486" i="1"/>
  <c r="CF100" i="1"/>
  <c r="CF104" i="1"/>
  <c r="CF114" i="1"/>
  <c r="CH139" i="1"/>
  <c r="CH141" i="1"/>
  <c r="CF340" i="1"/>
  <c r="CF342" i="1"/>
  <c r="CH704" i="1"/>
  <c r="CH720" i="1"/>
  <c r="CH728" i="1"/>
  <c r="CH768" i="1"/>
  <c r="CF801" i="1"/>
  <c r="CF869" i="1"/>
  <c r="CF871" i="1"/>
  <c r="CO954" i="1"/>
  <c r="CM954" i="1"/>
  <c r="CN950" i="1"/>
  <c r="CL950" i="1"/>
  <c r="CO890" i="1"/>
  <c r="CM890" i="1"/>
  <c r="CM882" i="1"/>
  <c r="CN882" i="1"/>
  <c r="CO870" i="1"/>
  <c r="CL870" i="1"/>
  <c r="CQ858" i="1"/>
  <c r="CN858" i="1"/>
  <c r="CN842" i="1"/>
  <c r="CM842" i="1"/>
  <c r="CO826" i="1"/>
  <c r="CM826" i="1"/>
  <c r="CN822" i="1"/>
  <c r="CL822" i="1"/>
  <c r="CM810" i="1"/>
  <c r="CN810" i="1"/>
  <c r="CQ794" i="1"/>
  <c r="CO794" i="1"/>
  <c r="CN778" i="1"/>
  <c r="CM778" i="1"/>
  <c r="CO762" i="1"/>
  <c r="CM762" i="1"/>
  <c r="CN758" i="1"/>
  <c r="CL758" i="1"/>
  <c r="CM746" i="1"/>
  <c r="CN746" i="1"/>
  <c r="CO730" i="1"/>
  <c r="CN730" i="1"/>
  <c r="CN714" i="1"/>
  <c r="CM714" i="1"/>
  <c r="CO698" i="1"/>
  <c r="CM698" i="1"/>
  <c r="CL686" i="1"/>
  <c r="CQ686" i="1"/>
  <c r="CL666" i="1"/>
  <c r="CQ666" i="1"/>
  <c r="CO666" i="1"/>
  <c r="CN666" i="1"/>
  <c r="CN650" i="1"/>
  <c r="CM650" i="1"/>
  <c r="CO634" i="1"/>
  <c r="CM634" i="1"/>
  <c r="CO602" i="1"/>
  <c r="CN602" i="1"/>
  <c r="CQ598" i="1"/>
  <c r="CL598" i="1"/>
  <c r="CN586" i="1"/>
  <c r="CM586" i="1"/>
  <c r="CO570" i="1"/>
  <c r="CM570" i="1"/>
  <c r="CO538" i="1"/>
  <c r="CN538" i="1"/>
  <c r="CN522" i="1"/>
  <c r="CM522" i="1"/>
  <c r="CO506" i="1"/>
  <c r="CM506" i="1"/>
  <c r="CL474" i="1"/>
  <c r="CO474" i="1"/>
  <c r="CN474" i="1"/>
  <c r="CO442" i="1"/>
  <c r="CM442" i="1"/>
  <c r="CL366" i="1"/>
  <c r="CO366" i="1"/>
  <c r="CO358" i="1"/>
  <c r="CL358" i="1"/>
  <c r="CL306" i="1"/>
  <c r="CO306" i="1"/>
  <c r="CQ298" i="1"/>
  <c r="CM298" i="1"/>
  <c r="CQ250" i="1"/>
  <c r="CM250" i="1"/>
  <c r="CL238" i="1"/>
  <c r="CO238" i="1"/>
  <c r="CL183" i="1"/>
  <c r="CO183" i="1"/>
  <c r="CO155" i="1"/>
  <c r="CL155" i="1"/>
  <c r="CM155" i="1"/>
  <c r="CO139" i="1"/>
  <c r="CL139" i="1"/>
  <c r="CM139" i="1"/>
  <c r="CQ123" i="1"/>
  <c r="CM123" i="1"/>
  <c r="CQ91" i="1"/>
  <c r="CL91" i="1"/>
  <c r="CM91" i="1"/>
  <c r="CO75" i="1"/>
  <c r="CL75" i="1"/>
  <c r="CM75" i="1"/>
  <c r="CM43" i="1"/>
  <c r="CL43" i="1"/>
  <c r="CQ27" i="1"/>
  <c r="CL27" i="1"/>
  <c r="CQ19" i="1"/>
  <c r="CO19" i="1"/>
  <c r="CM19" i="1"/>
  <c r="CO11" i="1"/>
  <c r="CL11" i="1"/>
  <c r="CF885" i="1"/>
  <c r="CF887" i="1"/>
  <c r="CF891" i="1"/>
  <c r="CF895" i="1"/>
  <c r="CF903" i="1"/>
  <c r="CF907" i="1"/>
  <c r="CF911" i="1"/>
  <c r="CU477" i="1"/>
  <c r="CU445" i="1"/>
  <c r="CV949" i="1"/>
  <c r="CV927" i="1"/>
  <c r="CV919" i="1"/>
  <c r="CV913" i="1"/>
  <c r="CV899" i="1"/>
  <c r="CV675" i="1"/>
  <c r="CV667" i="1"/>
  <c r="CV641" i="1"/>
  <c r="CV437" i="1"/>
  <c r="CV411" i="1"/>
  <c r="CV263" i="1"/>
  <c r="CV255" i="1"/>
  <c r="CV210" i="1"/>
  <c r="CV14" i="1"/>
  <c r="CW603" i="1"/>
  <c r="CW10" i="1"/>
  <c r="CY963" i="1"/>
  <c r="CY931" i="1"/>
  <c r="CX723" i="1"/>
  <c r="CX74" i="1"/>
  <c r="CP980" i="1"/>
  <c r="CV551" i="1"/>
  <c r="CV543" i="1"/>
  <c r="CV535" i="1"/>
  <c r="CW923" i="1"/>
  <c r="CW379" i="1"/>
  <c r="CW251" i="1"/>
  <c r="CY907" i="1"/>
  <c r="CY551" i="1"/>
  <c r="CY535" i="1"/>
  <c r="CY439" i="1"/>
  <c r="CY431" i="1"/>
  <c r="CY415" i="1"/>
  <c r="CV233" i="1"/>
  <c r="CW233" i="1"/>
  <c r="CW206" i="1"/>
  <c r="CX206" i="1"/>
  <c r="CZ166" i="1"/>
  <c r="CW166" i="1"/>
  <c r="CZ150" i="1"/>
  <c r="CX150" i="1"/>
  <c r="CV114" i="1"/>
  <c r="CX114" i="1"/>
  <c r="CV58" i="1"/>
  <c r="CW58" i="1"/>
  <c r="DB54" i="1"/>
  <c r="CX54" i="1"/>
  <c r="DB986" i="1"/>
  <c r="CV986" i="1"/>
  <c r="DC986" i="1"/>
  <c r="CX986" i="1"/>
  <c r="CV978" i="1"/>
  <c r="DD978" i="1"/>
  <c r="CX978" i="1"/>
  <c r="CO986" i="1"/>
  <c r="CM986" i="1"/>
  <c r="CN957" i="1"/>
  <c r="CN937" i="1"/>
  <c r="CN897" i="1"/>
  <c r="CN881" i="1"/>
  <c r="CN873" i="1"/>
  <c r="CN857" i="1"/>
  <c r="CN841" i="1"/>
  <c r="CN825" i="1"/>
  <c r="CN809" i="1"/>
  <c r="CN793" i="1"/>
  <c r="CN777" i="1"/>
  <c r="CN761" i="1"/>
  <c r="CN745" i="1"/>
  <c r="CN729" i="1"/>
  <c r="CN713" i="1"/>
  <c r="CO917" i="1"/>
  <c r="CO853" i="1"/>
  <c r="CP961" i="1"/>
  <c r="CP921" i="1"/>
  <c r="CP897" i="1"/>
  <c r="CP857" i="1"/>
  <c r="CP821" i="1"/>
  <c r="CP789" i="1"/>
  <c r="CP757" i="1"/>
  <c r="CP729" i="1"/>
  <c r="CP709" i="1"/>
  <c r="CP677" i="1"/>
  <c r="CP649" i="1"/>
  <c r="CP617" i="1"/>
  <c r="CP585" i="1"/>
  <c r="CP553" i="1"/>
  <c r="CP505" i="1"/>
  <c r="CP473" i="1"/>
  <c r="CP449" i="1"/>
  <c r="CP429" i="1"/>
  <c r="CP409" i="1"/>
  <c r="CQ573" i="1"/>
  <c r="CQ525" i="1"/>
  <c r="CQ477" i="1"/>
  <c r="CQ429" i="1"/>
  <c r="CQ381" i="1"/>
  <c r="CQ333" i="1"/>
  <c r="CQ237" i="1"/>
  <c r="CR897" i="1"/>
  <c r="CR817" i="1"/>
  <c r="CR721" i="1"/>
  <c r="CR657" i="1"/>
  <c r="CR593" i="1"/>
  <c r="CR541" i="1"/>
  <c r="CR489" i="1"/>
  <c r="CR461" i="1"/>
  <c r="CR413" i="1"/>
  <c r="CR369" i="1"/>
  <c r="CR341" i="1"/>
  <c r="CR297" i="1"/>
  <c r="CR269" i="1"/>
  <c r="CU493" i="1"/>
  <c r="CU461" i="1"/>
  <c r="CU429" i="1"/>
  <c r="CU397" i="1"/>
  <c r="CV931" i="1"/>
  <c r="CV923" i="1"/>
  <c r="CV915" i="1"/>
  <c r="CV897" i="1"/>
  <c r="CV693" i="1"/>
  <c r="CV657" i="1"/>
  <c r="CV425" i="1"/>
  <c r="CV409" i="1"/>
  <c r="CV267" i="1"/>
  <c r="CV243" i="1"/>
  <c r="CV206" i="1"/>
  <c r="CV142" i="1"/>
  <c r="CW955" i="1"/>
  <c r="CW182" i="1"/>
  <c r="CW30" i="1"/>
  <c r="CY915" i="1"/>
  <c r="CX917" i="1"/>
  <c r="CZ70" i="1"/>
  <c r="DB182" i="1"/>
  <c r="DB30" i="1"/>
  <c r="DC240" i="1"/>
  <c r="CW240" i="1"/>
  <c r="DC232" i="1"/>
  <c r="CZ232" i="1"/>
  <c r="CX232" i="1"/>
  <c r="DB220" i="1"/>
  <c r="CZ220" i="1"/>
  <c r="CX220" i="1"/>
  <c r="CY213" i="1"/>
  <c r="CW213" i="1"/>
  <c r="CZ213" i="1"/>
  <c r="DC197" i="1"/>
  <c r="CY197" i="1"/>
  <c r="CW197" i="1"/>
  <c r="DA197" i="1"/>
  <c r="CZ193" i="1"/>
  <c r="CY193" i="1"/>
  <c r="CW193" i="1"/>
  <c r="DA189" i="1"/>
  <c r="CZ189" i="1"/>
  <c r="CX189" i="1"/>
  <c r="CY181" i="1"/>
  <c r="CW181" i="1"/>
  <c r="DB177" i="1"/>
  <c r="CZ177" i="1"/>
  <c r="DC177" i="1"/>
  <c r="CW177" i="1"/>
  <c r="CW173" i="1"/>
  <c r="CZ173" i="1"/>
  <c r="CX173" i="1"/>
  <c r="CY173" i="1"/>
  <c r="DC169" i="1"/>
  <c r="CX169" i="1"/>
  <c r="CY165" i="1"/>
  <c r="CW165" i="1"/>
  <c r="DB165" i="1"/>
  <c r="DD157" i="1"/>
  <c r="DB157" i="1"/>
  <c r="CW157" i="1"/>
  <c r="CZ153" i="1"/>
  <c r="CX153" i="1"/>
  <c r="CY153" i="1"/>
  <c r="DA149" i="1"/>
  <c r="CY149" i="1"/>
  <c r="CZ149" i="1"/>
  <c r="DC141" i="1"/>
  <c r="CZ141" i="1"/>
  <c r="CX141" i="1"/>
  <c r="CW141" i="1"/>
  <c r="DC133" i="1"/>
  <c r="DB133" i="1"/>
  <c r="CY133" i="1"/>
  <c r="DA133" i="1"/>
  <c r="CX133" i="1"/>
  <c r="CW133" i="1"/>
  <c r="CX129" i="1"/>
  <c r="CY129" i="1"/>
  <c r="DC117" i="1"/>
  <c r="CY117" i="1"/>
  <c r="CW117" i="1"/>
  <c r="CX117" i="1"/>
  <c r="DA101" i="1"/>
  <c r="CX101" i="1"/>
  <c r="CY101" i="1"/>
  <c r="CW101" i="1"/>
  <c r="DB101" i="1"/>
  <c r="CZ97" i="1"/>
  <c r="CX97" i="1"/>
  <c r="CW93" i="1"/>
  <c r="CZ93" i="1"/>
  <c r="CV89" i="1"/>
  <c r="CY89" i="1"/>
  <c r="CX85" i="1"/>
  <c r="CY85" i="1"/>
  <c r="DA85" i="1"/>
  <c r="DB81" i="1"/>
  <c r="CW81" i="1"/>
  <c r="CV77" i="1"/>
  <c r="CX77" i="1"/>
  <c r="CX73" i="1"/>
  <c r="CW73" i="1"/>
  <c r="DC69" i="1"/>
  <c r="DB69" i="1"/>
  <c r="CY69" i="1"/>
  <c r="DB65" i="1"/>
  <c r="CX65" i="1"/>
  <c r="CW65" i="1"/>
  <c r="CV65" i="1"/>
  <c r="CZ65" i="1"/>
  <c r="CY65" i="1"/>
  <c r="CX57" i="1"/>
  <c r="CW57" i="1"/>
  <c r="DB53" i="1"/>
  <c r="CY53" i="1"/>
  <c r="CW49" i="1"/>
  <c r="DC49" i="1"/>
  <c r="DB49" i="1"/>
  <c r="CZ45" i="1"/>
  <c r="DC45" i="1"/>
  <c r="CY45" i="1"/>
  <c r="CZ41" i="1"/>
  <c r="CX41" i="1"/>
  <c r="CW41" i="1"/>
  <c r="CY37" i="1"/>
  <c r="CW37" i="1"/>
  <c r="DC33" i="1"/>
  <c r="DB33" i="1"/>
  <c r="CW33" i="1"/>
  <c r="CZ33" i="1"/>
  <c r="CX33" i="1"/>
  <c r="CV29" i="1"/>
  <c r="CY29" i="1"/>
  <c r="CX25" i="1"/>
  <c r="CY25" i="1"/>
  <c r="CW25" i="1"/>
  <c r="DB17" i="1"/>
  <c r="CV17" i="1"/>
  <c r="DB5" i="1"/>
  <c r="CX5" i="1"/>
  <c r="CY5" i="1"/>
  <c r="CW5" i="1"/>
  <c r="DA5" i="1"/>
  <c r="DC978" i="1"/>
  <c r="DB970" i="1"/>
  <c r="CW951" i="1"/>
  <c r="CY951" i="1"/>
  <c r="CV939" i="1"/>
  <c r="CW939" i="1"/>
  <c r="CW935" i="1"/>
  <c r="CY935" i="1"/>
  <c r="CV619" i="1"/>
  <c r="CW619" i="1"/>
  <c r="CX579" i="1"/>
  <c r="DB579" i="1"/>
  <c r="CU451" i="1"/>
  <c r="CX451" i="1"/>
  <c r="CU427" i="1"/>
  <c r="CW427" i="1"/>
  <c r="CU411" i="1"/>
  <c r="CX411" i="1"/>
  <c r="CL988" i="1"/>
  <c r="CN988" i="1"/>
  <c r="CL976" i="1"/>
  <c r="CS976" i="1"/>
  <c r="CU988" i="1"/>
  <c r="DD988" i="1"/>
  <c r="CU984" i="1"/>
  <c r="CX984" i="1"/>
  <c r="CZ984" i="1"/>
  <c r="DA984" i="1"/>
  <c r="DB984" i="1"/>
  <c r="CY984" i="1"/>
  <c r="CU980" i="1"/>
  <c r="DC980" i="1"/>
  <c r="CU976" i="1"/>
  <c r="DC976" i="1"/>
  <c r="CW976" i="1"/>
  <c r="DA976" i="1"/>
  <c r="CU972" i="1"/>
  <c r="CX972" i="1"/>
  <c r="CV972" i="1"/>
  <c r="CY972" i="1"/>
  <c r="DB972" i="1"/>
  <c r="DC972" i="1"/>
  <c r="DD972" i="1"/>
  <c r="DR937" i="1"/>
  <c r="DP937" i="1"/>
  <c r="DR933" i="1"/>
  <c r="DQ933" i="1"/>
  <c r="DR921" i="1"/>
  <c r="DP921" i="1"/>
  <c r="DR865" i="1"/>
  <c r="DQ865" i="1"/>
  <c r="DR857" i="1"/>
  <c r="DP857" i="1"/>
  <c r="DR845" i="1"/>
  <c r="DP845" i="1"/>
  <c r="DR825" i="1"/>
  <c r="DQ825" i="1"/>
  <c r="DP825" i="1"/>
  <c r="DR773" i="1"/>
  <c r="DP773" i="1"/>
  <c r="DR761" i="1"/>
  <c r="DQ761" i="1"/>
  <c r="DR721" i="1"/>
  <c r="DQ721" i="1"/>
  <c r="DR709" i="1"/>
  <c r="DP709" i="1"/>
  <c r="DR705" i="1"/>
  <c r="DP705" i="1"/>
  <c r="DR701" i="1"/>
  <c r="DQ701" i="1"/>
  <c r="DR693" i="1"/>
  <c r="DQ693" i="1"/>
  <c r="DR689" i="1"/>
  <c r="DP689" i="1"/>
  <c r="DR685" i="1"/>
  <c r="DQ685" i="1"/>
  <c r="DR681" i="1"/>
  <c r="DP681" i="1"/>
  <c r="DR677" i="1"/>
  <c r="DQ677" i="1"/>
  <c r="DR673" i="1"/>
  <c r="DP673" i="1"/>
  <c r="DR665" i="1"/>
  <c r="DQ665" i="1"/>
  <c r="DR661" i="1"/>
  <c r="DP661" i="1"/>
  <c r="DR649" i="1"/>
  <c r="DQ649" i="1"/>
  <c r="DP649" i="1"/>
  <c r="DR637" i="1"/>
  <c r="DP637" i="1"/>
  <c r="DR629" i="1"/>
  <c r="DQ629" i="1"/>
  <c r="DP629" i="1"/>
  <c r="DR625" i="1"/>
  <c r="DP625" i="1"/>
  <c r="DR621" i="1"/>
  <c r="DQ621" i="1"/>
  <c r="DR617" i="1"/>
  <c r="DP617" i="1"/>
  <c r="DR613" i="1"/>
  <c r="DQ613" i="1"/>
  <c r="DP613" i="1"/>
  <c r="DR609" i="1"/>
  <c r="DP609" i="1"/>
  <c r="DR597" i="1"/>
  <c r="DP597" i="1"/>
  <c r="DR593" i="1"/>
  <c r="DP593" i="1"/>
  <c r="DR589" i="1"/>
  <c r="DP589" i="1"/>
  <c r="DR581" i="1"/>
  <c r="DP581" i="1"/>
  <c r="DR577" i="1"/>
  <c r="DP577" i="1"/>
  <c r="DR569" i="1"/>
  <c r="DP569" i="1"/>
  <c r="DR565" i="1"/>
  <c r="DQ565" i="1"/>
  <c r="DR557" i="1"/>
  <c r="DP557" i="1"/>
  <c r="DR553" i="1"/>
  <c r="DQ553" i="1"/>
  <c r="DR549" i="1"/>
  <c r="DQ549" i="1"/>
  <c r="DR541" i="1"/>
  <c r="DQ541" i="1"/>
  <c r="DP541" i="1"/>
  <c r="DR537" i="1"/>
  <c r="DP537" i="1"/>
  <c r="DR529" i="1"/>
  <c r="DQ529" i="1"/>
  <c r="DP961" i="1"/>
  <c r="DP953" i="1"/>
  <c r="DR277" i="1"/>
  <c r="DQ277" i="1"/>
  <c r="DR265" i="1"/>
  <c r="DQ265" i="1"/>
  <c r="DR253" i="1"/>
  <c r="DQ253" i="1"/>
  <c r="DR230" i="1"/>
  <c r="DQ230" i="1"/>
  <c r="DR221" i="1"/>
  <c r="DQ221" i="1"/>
  <c r="DR210" i="1"/>
  <c r="DQ210" i="1"/>
  <c r="DR194" i="1"/>
  <c r="DQ194" i="1"/>
  <c r="DR178" i="1"/>
  <c r="DQ178" i="1"/>
  <c r="DR170" i="1"/>
  <c r="DQ170" i="1"/>
  <c r="DR162" i="1"/>
  <c r="DQ162" i="1"/>
  <c r="DR158" i="1"/>
  <c r="DQ158" i="1"/>
  <c r="DR150" i="1"/>
  <c r="DQ150" i="1"/>
  <c r="DR142" i="1"/>
  <c r="DQ142" i="1"/>
  <c r="DR134" i="1"/>
  <c r="DQ134" i="1"/>
  <c r="DR122" i="1"/>
  <c r="DQ122" i="1"/>
  <c r="DR118" i="1"/>
  <c r="DQ118" i="1"/>
  <c r="DR110" i="1"/>
  <c r="DQ110" i="1"/>
  <c r="DR102" i="1"/>
  <c r="DQ102" i="1"/>
  <c r="DR90" i="1"/>
  <c r="DQ90" i="1"/>
  <c r="DR86" i="1"/>
  <c r="DQ86" i="1"/>
  <c r="DR78" i="1"/>
  <c r="DQ78" i="1"/>
  <c r="DR70" i="1"/>
  <c r="DQ70" i="1"/>
  <c r="DR58" i="1"/>
  <c r="DQ58" i="1"/>
  <c r="DR54" i="1"/>
  <c r="DQ54" i="1"/>
  <c r="DR46" i="1"/>
  <c r="DQ46" i="1"/>
  <c r="DR38" i="1"/>
  <c r="DQ38" i="1"/>
  <c r="DR26" i="1"/>
  <c r="DQ26" i="1"/>
  <c r="DR22" i="1"/>
  <c r="DQ22" i="1"/>
  <c r="DR14" i="1"/>
  <c r="DQ14" i="1"/>
  <c r="DR6" i="1"/>
  <c r="DQ6" i="1"/>
  <c r="DT964" i="1"/>
  <c r="DU974" i="1"/>
  <c r="DT974" i="1"/>
  <c r="DU962" i="1"/>
  <c r="DT962" i="1"/>
  <c r="DU783" i="1"/>
  <c r="DT783" i="1"/>
  <c r="DU775" i="1"/>
  <c r="DT775" i="1"/>
  <c r="DU719" i="1"/>
  <c r="DT719" i="1"/>
  <c r="DU695" i="1"/>
  <c r="DT695" i="1"/>
  <c r="DU691" i="1"/>
  <c r="DT691" i="1"/>
  <c r="DU687" i="1"/>
  <c r="DT687" i="1"/>
  <c r="DU683" i="1"/>
  <c r="DT683" i="1"/>
  <c r="DU679" i="1"/>
  <c r="DT679" i="1"/>
  <c r="DU675" i="1"/>
  <c r="DT675" i="1"/>
  <c r="DU671" i="1"/>
  <c r="DT671" i="1"/>
  <c r="DU628" i="1"/>
  <c r="DT628" i="1"/>
  <c r="DP501" i="1"/>
  <c r="DP493" i="1"/>
  <c r="DP481" i="1"/>
  <c r="DP473" i="1"/>
  <c r="DP449" i="1"/>
  <c r="DP437" i="1"/>
  <c r="DP429" i="1"/>
  <c r="DP417" i="1"/>
  <c r="DP409" i="1"/>
  <c r="DP397" i="1"/>
  <c r="DP389" i="1"/>
  <c r="DP381" i="1"/>
  <c r="DP373" i="1"/>
  <c r="DP353" i="1"/>
  <c r="DP345" i="1"/>
  <c r="DP337" i="1"/>
  <c r="DP329" i="1"/>
  <c r="DP321" i="1"/>
  <c r="DP313" i="1"/>
  <c r="DP285" i="1"/>
  <c r="DP273" i="1"/>
  <c r="DP253" i="1"/>
  <c r="DP224" i="1"/>
  <c r="DP214" i="1"/>
  <c r="DP194" i="1"/>
  <c r="DP186" i="1"/>
  <c r="DP154" i="1"/>
  <c r="DP142" i="1"/>
  <c r="DP130" i="1"/>
  <c r="DP122" i="1"/>
  <c r="DP110" i="1"/>
  <c r="DP102" i="1"/>
  <c r="DP78" i="1"/>
  <c r="DQ509" i="1"/>
  <c r="DQ493" i="1"/>
  <c r="DQ481" i="1"/>
  <c r="DQ469" i="1"/>
  <c r="DQ449" i="1"/>
  <c r="DQ437" i="1"/>
  <c r="DQ425" i="1"/>
  <c r="DQ413" i="1"/>
  <c r="DQ385" i="1"/>
  <c r="DQ373" i="1"/>
  <c r="DQ361" i="1"/>
  <c r="DQ349" i="1"/>
  <c r="DQ321" i="1"/>
  <c r="DQ309" i="1"/>
  <c r="DQ297" i="1"/>
  <c r="DQ285" i="1"/>
  <c r="DQ269" i="1"/>
  <c r="DQ241" i="1"/>
  <c r="DQ224" i="1"/>
  <c r="DQ214" i="1"/>
  <c r="DQ182" i="1"/>
  <c r="DQ154" i="1"/>
  <c r="DQ106" i="1"/>
  <c r="DU611" i="1"/>
  <c r="DT611" i="1"/>
  <c r="DU568" i="1"/>
  <c r="DT568" i="1"/>
  <c r="DU564" i="1"/>
  <c r="DT564" i="1"/>
  <c r="DU532" i="1"/>
  <c r="DT532" i="1"/>
  <c r="DU528" i="1"/>
  <c r="DT528" i="1"/>
  <c r="DU524" i="1"/>
  <c r="DT524" i="1"/>
  <c r="DU520" i="1"/>
  <c r="DT520" i="1"/>
  <c r="DU508" i="1"/>
  <c r="DT508" i="1"/>
  <c r="DU436" i="1"/>
  <c r="DT436" i="1"/>
  <c r="DU424" i="1"/>
  <c r="DT424" i="1"/>
  <c r="DU416" i="1"/>
  <c r="DT416" i="1"/>
  <c r="DU396" i="1"/>
  <c r="DT396" i="1"/>
  <c r="DU392" i="1"/>
  <c r="DT392" i="1"/>
  <c r="DU384" i="1"/>
  <c r="DT384" i="1"/>
  <c r="DU368" i="1"/>
  <c r="DT368" i="1"/>
  <c r="DU891" i="1"/>
  <c r="DT891" i="1"/>
  <c r="DU861" i="1"/>
  <c r="DT861" i="1"/>
  <c r="DU853" i="1"/>
  <c r="DT853" i="1"/>
  <c r="DU829" i="1"/>
  <c r="DT829" i="1"/>
  <c r="DU661" i="1"/>
  <c r="DT661" i="1"/>
  <c r="DU657" i="1"/>
  <c r="DT657" i="1"/>
  <c r="DU649" i="1"/>
  <c r="DT649" i="1"/>
  <c r="DU645" i="1"/>
  <c r="DT645" i="1"/>
  <c r="DU638" i="1"/>
  <c r="DT638" i="1"/>
  <c r="DO150" i="1"/>
  <c r="DO146" i="1"/>
  <c r="DO142" i="1"/>
  <c r="DO138" i="1"/>
  <c r="DO134" i="1"/>
  <c r="DO130" i="1"/>
  <c r="DO126" i="1"/>
  <c r="DO122" i="1"/>
  <c r="DO118" i="1"/>
  <c r="DO114" i="1"/>
  <c r="DO110" i="1"/>
  <c r="DO106" i="1"/>
  <c r="DO102" i="1"/>
  <c r="DO98" i="1"/>
  <c r="DO94" i="1"/>
  <c r="DO90" i="1"/>
  <c r="DO86" i="1"/>
  <c r="DO82" i="1"/>
  <c r="DO78" i="1"/>
  <c r="DO74" i="1"/>
  <c r="DO70" i="1"/>
  <c r="DO66" i="1"/>
  <c r="DO62" i="1"/>
  <c r="DO58" i="1"/>
  <c r="DP521" i="1"/>
  <c r="DP509" i="1"/>
  <c r="DP497" i="1"/>
  <c r="DP477" i="1"/>
  <c r="DP465" i="1"/>
  <c r="DP457" i="1"/>
  <c r="DP445" i="1"/>
  <c r="DP433" i="1"/>
  <c r="DP413" i="1"/>
  <c r="DP401" i="1"/>
  <c r="DP393" i="1"/>
  <c r="DP385" i="1"/>
  <c r="DP369" i="1"/>
  <c r="DP349" i="1"/>
  <c r="DP333" i="1"/>
  <c r="DP325" i="1"/>
  <c r="DP317" i="1"/>
  <c r="DP309" i="1"/>
  <c r="DP301" i="1"/>
  <c r="DP293" i="1"/>
  <c r="DP257" i="1"/>
  <c r="DP237" i="1"/>
  <c r="DP230" i="1"/>
  <c r="DP178" i="1"/>
  <c r="DP158" i="1"/>
  <c r="DP150" i="1"/>
  <c r="DP138" i="1"/>
  <c r="DP126" i="1"/>
  <c r="DP106" i="1"/>
  <c r="DP94" i="1"/>
  <c r="DP86" i="1"/>
  <c r="DP74" i="1"/>
  <c r="DP62" i="1"/>
  <c r="DP30" i="1"/>
  <c r="DP22" i="1"/>
  <c r="DQ513" i="1"/>
  <c r="DQ473" i="1"/>
  <c r="DQ457" i="1"/>
  <c r="DQ445" i="1"/>
  <c r="DQ417" i="1"/>
  <c r="DQ405" i="1"/>
  <c r="DQ393" i="1"/>
  <c r="DQ381" i="1"/>
  <c r="DQ353" i="1"/>
  <c r="DQ341" i="1"/>
  <c r="DQ329" i="1"/>
  <c r="DQ317" i="1"/>
  <c r="DQ289" i="1"/>
  <c r="DQ273" i="1"/>
  <c r="DQ261" i="1"/>
  <c r="DQ245" i="1"/>
  <c r="DQ233" i="1"/>
  <c r="DQ202" i="1"/>
  <c r="DQ186" i="1"/>
  <c r="DQ166" i="1"/>
  <c r="DQ138" i="1"/>
  <c r="DQ74" i="1"/>
  <c r="DQ10" i="1"/>
  <c r="DT847" i="1"/>
  <c r="DT713" i="1"/>
  <c r="DT703" i="1"/>
  <c r="DT697" i="1"/>
  <c r="DU987" i="1"/>
  <c r="DT987" i="1"/>
  <c r="DU594" i="1"/>
  <c r="DT594" i="1"/>
  <c r="DU590" i="1"/>
  <c r="DT590" i="1"/>
  <c r="DU586" i="1"/>
  <c r="DT586" i="1"/>
  <c r="DT202" i="1"/>
  <c r="DT198" i="1"/>
  <c r="DT194" i="1"/>
  <c r="DT175" i="1"/>
  <c r="DT159" i="1"/>
  <c r="DT155" i="1"/>
  <c r="DT135" i="1"/>
  <c r="DT127" i="1"/>
  <c r="DT123" i="1"/>
  <c r="DT119" i="1"/>
  <c r="DT115" i="1"/>
  <c r="DT111" i="1"/>
  <c r="DT107" i="1"/>
  <c r="DT87" i="1"/>
  <c r="DT67" i="1"/>
  <c r="DT35" i="1"/>
  <c r="DT948" i="1"/>
  <c r="DT788" i="1"/>
  <c r="DT760" i="1"/>
  <c r="DT652" i="1"/>
  <c r="DT582" i="1"/>
  <c r="DT542" i="1"/>
  <c r="DT535" i="1"/>
  <c r="DT514" i="1"/>
  <c r="DT458" i="1"/>
  <c r="DT443" i="1"/>
  <c r="DT427" i="1"/>
  <c r="DT422" i="1"/>
  <c r="DT410" i="1"/>
  <c r="DT386" i="1"/>
  <c r="DT374" i="1"/>
  <c r="DT358" i="1"/>
  <c r="DT348" i="1"/>
  <c r="DT341" i="1"/>
  <c r="DT336" i="1"/>
  <c r="DT331" i="1"/>
  <c r="DT325" i="1"/>
  <c r="DT317" i="1"/>
  <c r="DT305" i="1"/>
  <c r="DT284" i="1"/>
  <c r="DT276" i="1"/>
  <c r="DT272" i="1"/>
  <c r="DT245" i="1"/>
  <c r="DT205" i="1"/>
  <c r="DT186" i="1"/>
  <c r="DT179" i="1"/>
  <c r="DT166" i="1"/>
  <c r="DT138" i="1"/>
  <c r="DT90" i="1"/>
  <c r="DT83" i="1"/>
  <c r="DT78" i="1"/>
  <c r="DT74" i="1"/>
  <c r="DT62" i="1"/>
  <c r="DT46" i="1"/>
  <c r="DT39" i="1"/>
  <c r="DT31" i="1"/>
  <c r="DT27" i="1"/>
  <c r="DT23" i="1"/>
  <c r="DT18" i="1"/>
  <c r="DT14" i="1"/>
  <c r="Q10" i="7"/>
  <c r="Q8" i="7"/>
  <c r="AK16" i="6"/>
  <c r="AK14" i="6"/>
  <c r="AK9" i="6"/>
  <c r="AK18" i="6"/>
  <c r="AK13" i="6"/>
  <c r="AK8" i="6"/>
  <c r="H14" i="7"/>
  <c r="AK10" i="6"/>
  <c r="AK17" i="6"/>
  <c r="AK12" i="6"/>
  <c r="AK6" i="6"/>
  <c r="V8" i="6"/>
  <c r="Q11" i="6"/>
  <c r="Q15" i="6"/>
  <c r="Q10" i="6"/>
  <c r="Q14" i="6"/>
  <c r="Q9" i="6"/>
  <c r="AA6" i="6"/>
  <c r="V7" i="6"/>
  <c r="BI21" i="6"/>
  <c r="Q13" i="6"/>
  <c r="Q7" i="6"/>
  <c r="AR7" i="6"/>
  <c r="AR9" i="6"/>
  <c r="CI153" i="1"/>
  <c r="CF110" i="1"/>
  <c r="CF112" i="1"/>
  <c r="CH287" i="1"/>
  <c r="CH375" i="1"/>
  <c r="CQ5" i="1"/>
  <c r="CL5" i="1"/>
  <c r="CF420" i="1"/>
  <c r="CF484" i="1"/>
  <c r="CF656" i="1"/>
  <c r="CF658" i="1"/>
  <c r="CF660" i="1"/>
  <c r="CF662" i="1"/>
  <c r="CH680" i="1"/>
  <c r="CH688" i="1"/>
  <c r="CH696" i="1"/>
  <c r="CF705" i="1"/>
  <c r="CF709" i="1"/>
  <c r="CF721" i="1"/>
  <c r="CF725" i="1"/>
  <c r="CF729" i="1"/>
  <c r="CL942" i="1"/>
  <c r="CL814" i="1"/>
  <c r="CL398" i="1"/>
  <c r="CL270" i="1"/>
  <c r="CL163" i="1"/>
  <c r="CL131" i="1"/>
  <c r="CL99" i="1"/>
  <c r="CL67" i="1"/>
  <c r="CL35" i="1"/>
  <c r="CM786" i="1"/>
  <c r="CM562" i="1"/>
  <c r="CM338" i="1"/>
  <c r="CM306" i="1"/>
  <c r="CM274" i="1"/>
  <c r="CM195" i="1"/>
  <c r="CM163" i="1"/>
  <c r="CM99" i="1"/>
  <c r="CM67" i="1"/>
  <c r="CM27" i="1"/>
  <c r="CN942" i="1"/>
  <c r="CO398" i="1"/>
  <c r="CO390" i="1"/>
  <c r="CO27" i="1"/>
  <c r="CQ390" i="1"/>
  <c r="CQ274" i="1"/>
  <c r="CQ147" i="1"/>
  <c r="CQ67" i="1"/>
  <c r="CQ11" i="1"/>
  <c r="CI145" i="1"/>
  <c r="CF269" i="1"/>
  <c r="CH351" i="1"/>
  <c r="CF372" i="1"/>
  <c r="CF374" i="1"/>
  <c r="CF436" i="1"/>
  <c r="CF438" i="1"/>
  <c r="CQ966" i="1"/>
  <c r="CM966" i="1"/>
  <c r="CO966" i="1"/>
  <c r="CO962" i="1"/>
  <c r="CL962" i="1"/>
  <c r="CQ958" i="1"/>
  <c r="CO958" i="1"/>
  <c r="CM958" i="1"/>
  <c r="CQ954" i="1"/>
  <c r="CL954" i="1"/>
  <c r="CN954" i="1"/>
  <c r="CQ950" i="1"/>
  <c r="CM950" i="1"/>
  <c r="CQ946" i="1"/>
  <c r="CO946" i="1"/>
  <c r="CL946" i="1"/>
  <c r="CO942" i="1"/>
  <c r="CM942" i="1"/>
  <c r="CQ938" i="1"/>
  <c r="CL938" i="1"/>
  <c r="CQ934" i="1"/>
  <c r="CM934" i="1"/>
  <c r="CN934" i="1"/>
  <c r="CO930" i="1"/>
  <c r="CN930" i="1"/>
  <c r="CL930" i="1"/>
  <c r="CQ926" i="1"/>
  <c r="CN926" i="1"/>
  <c r="CM926" i="1"/>
  <c r="CQ922" i="1"/>
  <c r="CO922" i="1"/>
  <c r="CL922" i="1"/>
  <c r="CQ918" i="1"/>
  <c r="CN918" i="1"/>
  <c r="CM918" i="1"/>
  <c r="CQ914" i="1"/>
  <c r="CN914" i="1"/>
  <c r="CL914" i="1"/>
  <c r="CO910" i="1"/>
  <c r="CN910" i="1"/>
  <c r="CM910" i="1"/>
  <c r="CQ906" i="1"/>
  <c r="CL906" i="1"/>
  <c r="CQ902" i="1"/>
  <c r="CO902" i="1"/>
  <c r="CM902" i="1"/>
  <c r="CO898" i="1"/>
  <c r="CQ898" i="1"/>
  <c r="CL898" i="1"/>
  <c r="CQ894" i="1"/>
  <c r="CO894" i="1"/>
  <c r="CM894" i="1"/>
  <c r="CQ890" i="1"/>
  <c r="CN890" i="1"/>
  <c r="CL890" i="1"/>
  <c r="CQ886" i="1"/>
  <c r="CM886" i="1"/>
  <c r="CQ882" i="1"/>
  <c r="CO882" i="1"/>
  <c r="CL882" i="1"/>
  <c r="CO878" i="1"/>
  <c r="CQ878" i="1"/>
  <c r="CM878" i="1"/>
  <c r="CQ874" i="1"/>
  <c r="CL874" i="1"/>
  <c r="CQ870" i="1"/>
  <c r="CN870" i="1"/>
  <c r="CM870" i="1"/>
  <c r="CO866" i="1"/>
  <c r="CN866" i="1"/>
  <c r="CL866" i="1"/>
  <c r="CQ862" i="1"/>
  <c r="CM862" i="1"/>
  <c r="CL858" i="1"/>
  <c r="CO858" i="1"/>
  <c r="CQ854" i="1"/>
  <c r="CM854" i="1"/>
  <c r="CN854" i="1"/>
  <c r="CQ850" i="1"/>
  <c r="CL850" i="1"/>
  <c r="CO846" i="1"/>
  <c r="CN846" i="1"/>
  <c r="CM846" i="1"/>
  <c r="CQ842" i="1"/>
  <c r="CL842" i="1"/>
  <c r="CQ838" i="1"/>
  <c r="CN838" i="1"/>
  <c r="CM838" i="1"/>
  <c r="CO838" i="1"/>
  <c r="CO834" i="1"/>
  <c r="CQ834" i="1"/>
  <c r="CN834" i="1"/>
  <c r="CL834" i="1"/>
  <c r="CQ830" i="1"/>
  <c r="CO830" i="1"/>
  <c r="CM830" i="1"/>
  <c r="CQ826" i="1"/>
  <c r="CN826" i="1"/>
  <c r="CL826" i="1"/>
  <c r="CQ822" i="1"/>
  <c r="CM822" i="1"/>
  <c r="CQ818" i="1"/>
  <c r="CO818" i="1"/>
  <c r="CL818" i="1"/>
  <c r="CN814" i="1"/>
  <c r="CO814" i="1"/>
  <c r="CM814" i="1"/>
  <c r="CQ810" i="1"/>
  <c r="CL810" i="1"/>
  <c r="CQ806" i="1"/>
  <c r="CM806" i="1"/>
  <c r="CO806" i="1"/>
  <c r="CN806" i="1"/>
  <c r="CO802" i="1"/>
  <c r="CN802" i="1"/>
  <c r="CL802" i="1"/>
  <c r="CQ798" i="1"/>
  <c r="CO798" i="1"/>
  <c r="CM798" i="1"/>
  <c r="CL794" i="1"/>
  <c r="CN794" i="1"/>
  <c r="CQ790" i="1"/>
  <c r="CM790" i="1"/>
  <c r="CQ786" i="1"/>
  <c r="CO786" i="1"/>
  <c r="CL786" i="1"/>
  <c r="CQ782" i="1"/>
  <c r="CO782" i="1"/>
  <c r="CN782" i="1"/>
  <c r="CM782" i="1"/>
  <c r="CQ778" i="1"/>
  <c r="CL778" i="1"/>
  <c r="CQ774" i="1"/>
  <c r="CN774" i="1"/>
  <c r="CM774" i="1"/>
  <c r="CO774" i="1"/>
  <c r="CO770" i="1"/>
  <c r="CN770" i="1"/>
  <c r="CL770" i="1"/>
  <c r="CQ766" i="1"/>
  <c r="CO766" i="1"/>
  <c r="CM766" i="1"/>
  <c r="CN762" i="1"/>
  <c r="CL762" i="1"/>
  <c r="CQ762" i="1"/>
  <c r="CQ758" i="1"/>
  <c r="CM758" i="1"/>
  <c r="CQ754" i="1"/>
  <c r="CO754" i="1"/>
  <c r="CL754" i="1"/>
  <c r="CQ750" i="1"/>
  <c r="CN750" i="1"/>
  <c r="CO750" i="1"/>
  <c r="CM750" i="1"/>
  <c r="CQ746" i="1"/>
  <c r="CL746" i="1"/>
  <c r="CQ742" i="1"/>
  <c r="CM742" i="1"/>
  <c r="CN742" i="1"/>
  <c r="CO738" i="1"/>
  <c r="CN738" i="1"/>
  <c r="CL738" i="1"/>
  <c r="CQ734" i="1"/>
  <c r="CM734" i="1"/>
  <c r="CL730" i="1"/>
  <c r="CQ730" i="1"/>
  <c r="CQ726" i="1"/>
  <c r="CN726" i="1"/>
  <c r="CM726" i="1"/>
  <c r="CQ722" i="1"/>
  <c r="CO722" i="1"/>
  <c r="CL722" i="1"/>
  <c r="CQ718" i="1"/>
  <c r="CO718" i="1"/>
  <c r="CN718" i="1"/>
  <c r="CM718" i="1"/>
  <c r="CQ714" i="1"/>
  <c r="CL714" i="1"/>
  <c r="CM710" i="1"/>
  <c r="CN710" i="1"/>
  <c r="CO706" i="1"/>
  <c r="CN706" i="1"/>
  <c r="CQ706" i="1"/>
  <c r="CL706" i="1"/>
  <c r="CQ702" i="1"/>
  <c r="CM702" i="1"/>
  <c r="CQ698" i="1"/>
  <c r="CL698" i="1"/>
  <c r="CN698" i="1"/>
  <c r="CQ694" i="1"/>
  <c r="CM694" i="1"/>
  <c r="CQ690" i="1"/>
  <c r="CO690" i="1"/>
  <c r="CN690" i="1"/>
  <c r="CL690" i="1"/>
  <c r="CO686" i="1"/>
  <c r="CM686" i="1"/>
  <c r="CQ682" i="1"/>
  <c r="CL682" i="1"/>
  <c r="CQ678" i="1"/>
  <c r="CM678" i="1"/>
  <c r="CN678" i="1"/>
  <c r="CO674" i="1"/>
  <c r="CN674" i="1"/>
  <c r="CL674" i="1"/>
  <c r="CQ670" i="1"/>
  <c r="CM670" i="1"/>
  <c r="CQ662" i="1"/>
  <c r="CN662" i="1"/>
  <c r="CM662" i="1"/>
  <c r="CQ658" i="1"/>
  <c r="CO658" i="1"/>
  <c r="CL658" i="1"/>
  <c r="CO654" i="1"/>
  <c r="CN654" i="1"/>
  <c r="CQ654" i="1"/>
  <c r="CM654" i="1"/>
  <c r="CQ650" i="1"/>
  <c r="CL650" i="1"/>
  <c r="CQ646" i="1"/>
  <c r="CM646" i="1"/>
  <c r="CN646" i="1"/>
  <c r="CO642" i="1"/>
  <c r="CN642" i="1"/>
  <c r="CL642" i="1"/>
  <c r="CQ638" i="1"/>
  <c r="CM638" i="1"/>
  <c r="CL634" i="1"/>
  <c r="CQ634" i="1"/>
  <c r="CN634" i="1"/>
  <c r="CQ630" i="1"/>
  <c r="CM630" i="1"/>
  <c r="CQ626" i="1"/>
  <c r="CO626" i="1"/>
  <c r="CN626" i="1"/>
  <c r="CL626" i="1"/>
  <c r="CQ622" i="1"/>
  <c r="CO622" i="1"/>
  <c r="CM622" i="1"/>
  <c r="CQ618" i="1"/>
  <c r="CL618" i="1"/>
  <c r="CQ614" i="1"/>
  <c r="CM614" i="1"/>
  <c r="CN614" i="1"/>
  <c r="CO610" i="1"/>
  <c r="CN610" i="1"/>
  <c r="CL610" i="1"/>
  <c r="CQ606" i="1"/>
  <c r="CM606" i="1"/>
  <c r="CQ602" i="1"/>
  <c r="CL602" i="1"/>
  <c r="CO598" i="1"/>
  <c r="CN598" i="1"/>
  <c r="CM598" i="1"/>
  <c r="CQ594" i="1"/>
  <c r="CO594" i="1"/>
  <c r="CL594" i="1"/>
  <c r="CQ590" i="1"/>
  <c r="CO590" i="1"/>
  <c r="CN590" i="1"/>
  <c r="CM590" i="1"/>
  <c r="CO586" i="1"/>
  <c r="CL586" i="1"/>
  <c r="CQ582" i="1"/>
  <c r="CM582" i="1"/>
  <c r="CN582" i="1"/>
  <c r="CQ578" i="1"/>
  <c r="CN578" i="1"/>
  <c r="CL578" i="1"/>
  <c r="CQ574" i="1"/>
  <c r="CM574" i="1"/>
  <c r="CQ570" i="1"/>
  <c r="CL570" i="1"/>
  <c r="CN570" i="1"/>
  <c r="CQ566" i="1"/>
  <c r="CM566" i="1"/>
  <c r="CO562" i="1"/>
  <c r="CN562" i="1"/>
  <c r="CL562" i="1"/>
  <c r="CQ558" i="1"/>
  <c r="CO558" i="1"/>
  <c r="CM558" i="1"/>
  <c r="CO554" i="1"/>
  <c r="CL554" i="1"/>
  <c r="CQ550" i="1"/>
  <c r="CM550" i="1"/>
  <c r="CN550" i="1"/>
  <c r="CQ546" i="1"/>
  <c r="CN546" i="1"/>
  <c r="CL546" i="1"/>
  <c r="CN542" i="1"/>
  <c r="CM542" i="1"/>
  <c r="CQ538" i="1"/>
  <c r="CL538" i="1"/>
  <c r="CQ534" i="1"/>
  <c r="CN534" i="1"/>
  <c r="CM534" i="1"/>
  <c r="CN530" i="1"/>
  <c r="CO530" i="1"/>
  <c r="CL530" i="1"/>
  <c r="CQ526" i="1"/>
  <c r="CO526" i="1"/>
  <c r="CN526" i="1"/>
  <c r="CM526" i="1"/>
  <c r="CQ522" i="1"/>
  <c r="CL522" i="1"/>
  <c r="CM518" i="1"/>
  <c r="CQ518" i="1"/>
  <c r="CN518" i="1"/>
  <c r="CO514" i="1"/>
  <c r="CN514" i="1"/>
  <c r="CL514" i="1"/>
  <c r="CQ510" i="1"/>
  <c r="CM510" i="1"/>
  <c r="CL506" i="1"/>
  <c r="CN506" i="1"/>
  <c r="CQ502" i="1"/>
  <c r="CM502" i="1"/>
  <c r="CQ498" i="1"/>
  <c r="CO498" i="1"/>
  <c r="CN498" i="1"/>
  <c r="CL498" i="1"/>
  <c r="CQ494" i="1"/>
  <c r="CO494" i="1"/>
  <c r="CM494" i="1"/>
  <c r="CQ490" i="1"/>
  <c r="CL490" i="1"/>
  <c r="CQ486" i="1"/>
  <c r="CM486" i="1"/>
  <c r="CN486" i="1"/>
  <c r="CQ482" i="1"/>
  <c r="CN482" i="1"/>
  <c r="CL482" i="1"/>
  <c r="CQ478" i="1"/>
  <c r="CM478" i="1"/>
  <c r="CO470" i="1"/>
  <c r="CQ470" i="1"/>
  <c r="CN470" i="1"/>
  <c r="CM470" i="1"/>
  <c r="CQ466" i="1"/>
  <c r="CO466" i="1"/>
  <c r="CL466" i="1"/>
  <c r="CQ462" i="1"/>
  <c r="CO462" i="1"/>
  <c r="CN462" i="1"/>
  <c r="CM462" i="1"/>
  <c r="CO458" i="1"/>
  <c r="CL458" i="1"/>
  <c r="CQ458" i="1"/>
  <c r="CQ454" i="1"/>
  <c r="CM454" i="1"/>
  <c r="CQ450" i="1"/>
  <c r="CL450" i="1"/>
  <c r="CQ446" i="1"/>
  <c r="CM446" i="1"/>
  <c r="CQ442" i="1"/>
  <c r="CL442" i="1"/>
  <c r="CQ438" i="1"/>
  <c r="CM438" i="1"/>
  <c r="CO434" i="1"/>
  <c r="CL434" i="1"/>
  <c r="CQ430" i="1"/>
  <c r="CO430" i="1"/>
  <c r="CM430" i="1"/>
  <c r="CO426" i="1"/>
  <c r="CQ426" i="1"/>
  <c r="CL426" i="1"/>
  <c r="CQ422" i="1"/>
  <c r="CM422" i="1"/>
  <c r="CQ418" i="1"/>
  <c r="CL418" i="1"/>
  <c r="CQ414" i="1"/>
  <c r="CM414" i="1"/>
  <c r="CQ410" i="1"/>
  <c r="CO410" i="1"/>
  <c r="CL410" i="1"/>
  <c r="CQ406" i="1"/>
  <c r="CM406" i="1"/>
  <c r="CQ402" i="1"/>
  <c r="CL402" i="1"/>
  <c r="CQ394" i="1"/>
  <c r="CL394" i="1"/>
  <c r="CO386" i="1"/>
  <c r="CQ386" i="1"/>
  <c r="CL386" i="1"/>
  <c r="CQ382" i="1"/>
  <c r="CM382" i="1"/>
  <c r="CO378" i="1"/>
  <c r="CL378" i="1"/>
  <c r="CQ374" i="1"/>
  <c r="CM374" i="1"/>
  <c r="CQ370" i="1"/>
  <c r="CL370" i="1"/>
  <c r="CQ366" i="1"/>
  <c r="CM366" i="1"/>
  <c r="CQ362" i="1"/>
  <c r="CL362" i="1"/>
  <c r="CM358" i="1"/>
  <c r="CQ358" i="1"/>
  <c r="CQ354" i="1"/>
  <c r="CL354" i="1"/>
  <c r="CQ350" i="1"/>
  <c r="CM350" i="1"/>
  <c r="CO346" i="1"/>
  <c r="CL346" i="1"/>
  <c r="CO342" i="1"/>
  <c r="CM342" i="1"/>
  <c r="CQ342" i="1"/>
  <c r="CQ338" i="1"/>
  <c r="CL338" i="1"/>
  <c r="CQ334" i="1"/>
  <c r="CM334" i="1"/>
  <c r="CO330" i="1"/>
  <c r="CQ330" i="1"/>
  <c r="CL330" i="1"/>
  <c r="CQ326" i="1"/>
  <c r="CM326" i="1"/>
  <c r="CQ322" i="1"/>
  <c r="CL322" i="1"/>
  <c r="CQ318" i="1"/>
  <c r="CM318" i="1"/>
  <c r="CQ314" i="1"/>
  <c r="CO314" i="1"/>
  <c r="CL314" i="1"/>
  <c r="CQ310" i="1"/>
  <c r="CM310" i="1"/>
  <c r="CQ302" i="1"/>
  <c r="CM302" i="1"/>
  <c r="CO298" i="1"/>
  <c r="CL298" i="1"/>
  <c r="CQ294" i="1"/>
  <c r="CM294" i="1"/>
  <c r="CQ290" i="1"/>
  <c r="CL290" i="1"/>
  <c r="CQ282" i="1"/>
  <c r="CO282" i="1"/>
  <c r="CL282" i="1"/>
  <c r="CQ278" i="1"/>
  <c r="CM278" i="1"/>
  <c r="CQ270" i="1"/>
  <c r="CM270" i="1"/>
  <c r="CQ266" i="1"/>
  <c r="CL266" i="1"/>
  <c r="CQ262" i="1"/>
  <c r="CM262" i="1"/>
  <c r="CO258" i="1"/>
  <c r="CL258" i="1"/>
  <c r="CQ254" i="1"/>
  <c r="CM254" i="1"/>
  <c r="CO250" i="1"/>
  <c r="CL250" i="1"/>
  <c r="CQ246" i="1"/>
  <c r="CM246" i="1"/>
  <c r="CQ242" i="1"/>
  <c r="CL242" i="1"/>
  <c r="CQ238" i="1"/>
  <c r="CM238" i="1"/>
  <c r="CQ225" i="1"/>
  <c r="CM225" i="1"/>
  <c r="CO222" i="1"/>
  <c r="CL222" i="1"/>
  <c r="CQ211" i="1"/>
  <c r="CL211" i="1"/>
  <c r="CQ207" i="1"/>
  <c r="CM207" i="1"/>
  <c r="CO207" i="1"/>
  <c r="CQ203" i="1"/>
  <c r="CO203" i="1"/>
  <c r="CL203" i="1"/>
  <c r="CQ199" i="1"/>
  <c r="CM199" i="1"/>
  <c r="CQ195" i="1"/>
  <c r="CL195" i="1"/>
  <c r="CQ191" i="1"/>
  <c r="CM191" i="1"/>
  <c r="CO191" i="1"/>
  <c r="CQ187" i="1"/>
  <c r="CL187" i="1"/>
  <c r="CQ183" i="1"/>
  <c r="CM183" i="1"/>
  <c r="CQ179" i="1"/>
  <c r="CL179" i="1"/>
  <c r="CO179" i="1"/>
  <c r="CO175" i="1"/>
  <c r="CM175" i="1"/>
  <c r="CQ175" i="1"/>
  <c r="CQ171" i="1"/>
  <c r="CO171" i="1"/>
  <c r="CL171" i="1"/>
  <c r="CQ167" i="1"/>
  <c r="CM167" i="1"/>
  <c r="CQ159" i="1"/>
  <c r="CM159" i="1"/>
  <c r="CL159" i="1"/>
  <c r="CQ151" i="1"/>
  <c r="CL151" i="1"/>
  <c r="CO151" i="1"/>
  <c r="CM151" i="1"/>
  <c r="CQ143" i="1"/>
  <c r="CM143" i="1"/>
  <c r="CO143" i="1"/>
  <c r="CL143" i="1"/>
  <c r="CQ135" i="1"/>
  <c r="CL135" i="1"/>
  <c r="CM135" i="1"/>
  <c r="CQ131" i="1"/>
  <c r="CO131" i="1"/>
  <c r="CO127" i="1"/>
  <c r="CM127" i="1"/>
  <c r="CL127" i="1"/>
  <c r="CL119" i="1"/>
  <c r="CM119" i="1"/>
  <c r="CQ115" i="1"/>
  <c r="CO115" i="1"/>
  <c r="CO111" i="1"/>
  <c r="CM111" i="1"/>
  <c r="CL111" i="1"/>
  <c r="CQ107" i="1"/>
  <c r="CO107" i="1"/>
  <c r="CQ103" i="1"/>
  <c r="CL103" i="1"/>
  <c r="CM103" i="1"/>
  <c r="CM95" i="1"/>
  <c r="CO95" i="1"/>
  <c r="CL95" i="1"/>
  <c r="CO87" i="1"/>
  <c r="CL87" i="1"/>
  <c r="CM87" i="1"/>
  <c r="CM79" i="1"/>
  <c r="CO79" i="1"/>
  <c r="CL79" i="1"/>
  <c r="CQ71" i="1"/>
  <c r="CL71" i="1"/>
  <c r="CM71" i="1"/>
  <c r="CO63" i="1"/>
  <c r="CM63" i="1"/>
  <c r="CL63" i="1"/>
  <c r="CO59" i="1"/>
  <c r="CQ59" i="1"/>
  <c r="CQ55" i="1"/>
  <c r="CL55" i="1"/>
  <c r="CO51" i="1"/>
  <c r="CM51" i="1"/>
  <c r="CQ51" i="1"/>
  <c r="CQ47" i="1"/>
  <c r="CL47" i="1"/>
  <c r="CQ39" i="1"/>
  <c r="CO39" i="1"/>
  <c r="CM39" i="1"/>
  <c r="CL39" i="1"/>
  <c r="CQ31" i="1"/>
  <c r="CO31" i="1"/>
  <c r="CM31" i="1"/>
  <c r="CL31" i="1"/>
  <c r="CM23" i="1"/>
  <c r="CL23" i="1"/>
  <c r="CO23" i="1"/>
  <c r="CQ15" i="1"/>
  <c r="CM15" i="1"/>
  <c r="CL15" i="1"/>
  <c r="CQ7" i="1"/>
  <c r="CM7" i="1"/>
  <c r="CL7" i="1"/>
  <c r="CF704" i="1"/>
  <c r="CF706" i="1"/>
  <c r="CF708" i="1"/>
  <c r="CF710" i="1"/>
  <c r="CF712" i="1"/>
  <c r="CF714" i="1"/>
  <c r="CF736" i="1"/>
  <c r="CF738" i="1"/>
  <c r="CF740" i="1"/>
  <c r="CF742" i="1"/>
  <c r="CF744" i="1"/>
  <c r="CF746" i="1"/>
  <c r="CF748" i="1"/>
  <c r="CF750" i="1"/>
  <c r="CF752" i="1"/>
  <c r="CF754" i="1"/>
  <c r="CF756" i="1"/>
  <c r="CF758" i="1"/>
  <c r="CF768" i="1"/>
  <c r="CF770" i="1"/>
  <c r="CF772" i="1"/>
  <c r="CF774" i="1"/>
  <c r="CF776" i="1"/>
  <c r="CF778" i="1"/>
  <c r="CF780" i="1"/>
  <c r="CF782" i="1"/>
  <c r="CF784" i="1"/>
  <c r="CF786" i="1"/>
  <c r="CF788" i="1"/>
  <c r="CF790" i="1"/>
  <c r="CL958" i="1"/>
  <c r="CL926" i="1"/>
  <c r="CL894" i="1"/>
  <c r="CL862" i="1"/>
  <c r="CL830" i="1"/>
  <c r="CL798" i="1"/>
  <c r="CL766" i="1"/>
  <c r="CL734" i="1"/>
  <c r="CL702" i="1"/>
  <c r="CL670" i="1"/>
  <c r="CL638" i="1"/>
  <c r="CL606" i="1"/>
  <c r="CL574" i="1"/>
  <c r="CL542" i="1"/>
  <c r="CL510" i="1"/>
  <c r="CL478" i="1"/>
  <c r="CL446" i="1"/>
  <c r="CL414" i="1"/>
  <c r="CL382" i="1"/>
  <c r="CL350" i="1"/>
  <c r="CL318" i="1"/>
  <c r="CL286" i="1"/>
  <c r="CL254" i="1"/>
  <c r="CL225" i="1"/>
  <c r="CL199" i="1"/>
  <c r="CL147" i="1"/>
  <c r="CL115" i="1"/>
  <c r="CL83" i="1"/>
  <c r="CL51" i="1"/>
  <c r="CL19" i="1"/>
  <c r="CM962" i="1"/>
  <c r="CM930" i="1"/>
  <c r="CM898" i="1"/>
  <c r="CM866" i="1"/>
  <c r="CM834" i="1"/>
  <c r="CM802" i="1"/>
  <c r="CM770" i="1"/>
  <c r="CM738" i="1"/>
  <c r="CM706" i="1"/>
  <c r="CM674" i="1"/>
  <c r="CM642" i="1"/>
  <c r="CM610" i="1"/>
  <c r="CM578" i="1"/>
  <c r="CM546" i="1"/>
  <c r="CM514" i="1"/>
  <c r="CM482" i="1"/>
  <c r="CM450" i="1"/>
  <c r="CM418" i="1"/>
  <c r="CM386" i="1"/>
  <c r="CM354" i="1"/>
  <c r="CM322" i="1"/>
  <c r="CM290" i="1"/>
  <c r="CM258" i="1"/>
  <c r="CM211" i="1"/>
  <c r="CM179" i="1"/>
  <c r="CM147" i="1"/>
  <c r="CM115" i="1"/>
  <c r="CM83" i="1"/>
  <c r="CM11" i="1"/>
  <c r="CN946" i="1"/>
  <c r="CN902" i="1"/>
  <c r="CN894" i="1"/>
  <c r="CN818" i="1"/>
  <c r="CN790" i="1"/>
  <c r="CN754" i="1"/>
  <c r="CO934" i="1"/>
  <c r="CO926" i="1"/>
  <c r="CO402" i="1"/>
  <c r="CO334" i="1"/>
  <c r="CO326" i="1"/>
  <c r="CO318" i="1"/>
  <c r="CO274" i="1"/>
  <c r="CO91" i="1"/>
  <c r="CO47" i="1"/>
  <c r="CQ962" i="1"/>
  <c r="CQ802" i="1"/>
  <c r="CQ710" i="1"/>
  <c r="CQ610" i="1"/>
  <c r="CQ554" i="1"/>
  <c r="CQ530" i="1"/>
  <c r="CQ506" i="1"/>
  <c r="CQ474" i="1"/>
  <c r="CQ434" i="1"/>
  <c r="CQ398" i="1"/>
  <c r="CQ378" i="1"/>
  <c r="CQ346" i="1"/>
  <c r="CQ306" i="1"/>
  <c r="CQ286" i="1"/>
  <c r="CQ258" i="1"/>
  <c r="CQ155" i="1"/>
  <c r="CQ139" i="1"/>
  <c r="CQ119" i="1"/>
  <c r="CQ87" i="1"/>
  <c r="CQ63" i="1"/>
  <c r="CQ23" i="1"/>
  <c r="CW967" i="1"/>
  <c r="CV967" i="1"/>
  <c r="CV959" i="1"/>
  <c r="CW959" i="1"/>
  <c r="DB947" i="1"/>
  <c r="CV947" i="1"/>
  <c r="CW943" i="1"/>
  <c r="CV943" i="1"/>
  <c r="DB927" i="1"/>
  <c r="CX927" i="1"/>
  <c r="CW927" i="1"/>
  <c r="CX919" i="1"/>
  <c r="CW919" i="1"/>
  <c r="DB911" i="1"/>
  <c r="CX911" i="1"/>
  <c r="CV911" i="1"/>
  <c r="CW911" i="1"/>
  <c r="CX907" i="1"/>
  <c r="CV907" i="1"/>
  <c r="CX903" i="1"/>
  <c r="CW903" i="1"/>
  <c r="CV903" i="1"/>
  <c r="DB899" i="1"/>
  <c r="CX899" i="1"/>
  <c r="CX895" i="1"/>
  <c r="CW895" i="1"/>
  <c r="CV895" i="1"/>
  <c r="CV891" i="1"/>
  <c r="CX891" i="1"/>
  <c r="CX887" i="1"/>
  <c r="CW887" i="1"/>
  <c r="DB883" i="1"/>
  <c r="CY883" i="1"/>
  <c r="CX883" i="1"/>
  <c r="CV883" i="1"/>
  <c r="DB879" i="1"/>
  <c r="CX879" i="1"/>
  <c r="CV879" i="1"/>
  <c r="CY879" i="1"/>
  <c r="CW879" i="1"/>
  <c r="CY875" i="1"/>
  <c r="CX875" i="1"/>
  <c r="CV875" i="1"/>
  <c r="CX871" i="1"/>
  <c r="CW871" i="1"/>
  <c r="CY871" i="1"/>
  <c r="DB867" i="1"/>
  <c r="CY867" i="1"/>
  <c r="CX867" i="1"/>
  <c r="DB863" i="1"/>
  <c r="CX863" i="1"/>
  <c r="CY863" i="1"/>
  <c r="CW863" i="1"/>
  <c r="CY859" i="1"/>
  <c r="CX859" i="1"/>
  <c r="CX855" i="1"/>
  <c r="CW855" i="1"/>
  <c r="CY855" i="1"/>
  <c r="CX851" i="1"/>
  <c r="CY851" i="1"/>
  <c r="DB847" i="1"/>
  <c r="CX847" i="1"/>
  <c r="CY847" i="1"/>
  <c r="CW847" i="1"/>
  <c r="CV847" i="1"/>
  <c r="CX843" i="1"/>
  <c r="CY843" i="1"/>
  <c r="CV843" i="1"/>
  <c r="CX839" i="1"/>
  <c r="CW839" i="1"/>
  <c r="CY839" i="1"/>
  <c r="CV839" i="1"/>
  <c r="DB835" i="1"/>
  <c r="CX835" i="1"/>
  <c r="CY835" i="1"/>
  <c r="CV831" i="1"/>
  <c r="CY831" i="1"/>
  <c r="CW831" i="1"/>
  <c r="CX827" i="1"/>
  <c r="CY827" i="1"/>
  <c r="CV827" i="1"/>
  <c r="CX823" i="1"/>
  <c r="CW823" i="1"/>
  <c r="CY823" i="1"/>
  <c r="CX819" i="1"/>
  <c r="DB819" i="1"/>
  <c r="CY819" i="1"/>
  <c r="CV819" i="1"/>
  <c r="DB815" i="1"/>
  <c r="CY815" i="1"/>
  <c r="CW815" i="1"/>
  <c r="CV815" i="1"/>
  <c r="CX811" i="1"/>
  <c r="CY811" i="1"/>
  <c r="CV811" i="1"/>
  <c r="CX807" i="1"/>
  <c r="CW807" i="1"/>
  <c r="CY807" i="1"/>
  <c r="DB803" i="1"/>
  <c r="CX803" i="1"/>
  <c r="CY803" i="1"/>
  <c r="DB799" i="1"/>
  <c r="CX799" i="1"/>
  <c r="CY799" i="1"/>
  <c r="CW799" i="1"/>
  <c r="CX795" i="1"/>
  <c r="CY795" i="1"/>
  <c r="CW791" i="1"/>
  <c r="CY791" i="1"/>
  <c r="CX787" i="1"/>
  <c r="CY787" i="1"/>
  <c r="DB783" i="1"/>
  <c r="CV783" i="1"/>
  <c r="CX783" i="1"/>
  <c r="CY783" i="1"/>
  <c r="CW783" i="1"/>
  <c r="CY779" i="1"/>
  <c r="CV779" i="1"/>
  <c r="CW775" i="1"/>
  <c r="CV775" i="1"/>
  <c r="CY775" i="1"/>
  <c r="DB771" i="1"/>
  <c r="CY771" i="1"/>
  <c r="CX771" i="1"/>
  <c r="CX767" i="1"/>
  <c r="CY767" i="1"/>
  <c r="CW767" i="1"/>
  <c r="CV767" i="1"/>
  <c r="CX763" i="1"/>
  <c r="CY763" i="1"/>
  <c r="CV763" i="1"/>
  <c r="CW759" i="1"/>
  <c r="CX759" i="1"/>
  <c r="CY759" i="1"/>
  <c r="DB755" i="1"/>
  <c r="CX755" i="1"/>
  <c r="CY755" i="1"/>
  <c r="CV755" i="1"/>
  <c r="CX751" i="1"/>
  <c r="CV751" i="1"/>
  <c r="CY751" i="1"/>
  <c r="CW751" i="1"/>
  <c r="CY747" i="1"/>
  <c r="CV747" i="1"/>
  <c r="DC743" i="1"/>
  <c r="CW743" i="1"/>
  <c r="CY743" i="1"/>
  <c r="DB739" i="1"/>
  <c r="CX739" i="1"/>
  <c r="CY739" i="1"/>
  <c r="DC735" i="1"/>
  <c r="DB735" i="1"/>
  <c r="CX735" i="1"/>
  <c r="CY735" i="1"/>
  <c r="CW735" i="1"/>
  <c r="CY731" i="1"/>
  <c r="CX731" i="1"/>
  <c r="CX727" i="1"/>
  <c r="CW727" i="1"/>
  <c r="CY727" i="1"/>
  <c r="CX719" i="1"/>
  <c r="CY719" i="1"/>
  <c r="CW719" i="1"/>
  <c r="CV719" i="1"/>
  <c r="CX715" i="1"/>
  <c r="CY715" i="1"/>
  <c r="CV715" i="1"/>
  <c r="DC711" i="1"/>
  <c r="CX711" i="1"/>
  <c r="CW711" i="1"/>
  <c r="CY711" i="1"/>
  <c r="CV711" i="1"/>
  <c r="DB707" i="1"/>
  <c r="CY707" i="1"/>
  <c r="CX707" i="1"/>
  <c r="DC703" i="1"/>
  <c r="CX703" i="1"/>
  <c r="CV703" i="1"/>
  <c r="CY703" i="1"/>
  <c r="CW703" i="1"/>
  <c r="CY699" i="1"/>
  <c r="CV699" i="1"/>
  <c r="CX695" i="1"/>
  <c r="CW695" i="1"/>
  <c r="CY695" i="1"/>
  <c r="DB691" i="1"/>
  <c r="CX691" i="1"/>
  <c r="CY691" i="1"/>
  <c r="CV691" i="1"/>
  <c r="CX687" i="1"/>
  <c r="CY687" i="1"/>
  <c r="CW687" i="1"/>
  <c r="CV687" i="1"/>
  <c r="CX683" i="1"/>
  <c r="CY683" i="1"/>
  <c r="CV683" i="1"/>
  <c r="DC679" i="1"/>
  <c r="CX679" i="1"/>
  <c r="CW679" i="1"/>
  <c r="CY679" i="1"/>
  <c r="DB675" i="1"/>
  <c r="CY675" i="1"/>
  <c r="CX671" i="1"/>
  <c r="CY671" i="1"/>
  <c r="CW671" i="1"/>
  <c r="CX667" i="1"/>
  <c r="CY667" i="1"/>
  <c r="CX663" i="1"/>
  <c r="CW663" i="1"/>
  <c r="CY663" i="1"/>
  <c r="CX659" i="1"/>
  <c r="CY659" i="1"/>
  <c r="CV655" i="1"/>
  <c r="CY655" i="1"/>
  <c r="CW655" i="1"/>
  <c r="CY651" i="1"/>
  <c r="CV651" i="1"/>
  <c r="DC647" i="1"/>
  <c r="CX647" i="1"/>
  <c r="CW647" i="1"/>
  <c r="CV647" i="1"/>
  <c r="CY647" i="1"/>
  <c r="DB643" i="1"/>
  <c r="CX643" i="1"/>
  <c r="CY643" i="1"/>
  <c r="DC639" i="1"/>
  <c r="CX639" i="1"/>
  <c r="CY639" i="1"/>
  <c r="CW639" i="1"/>
  <c r="CV639" i="1"/>
  <c r="CX635" i="1"/>
  <c r="CY635" i="1"/>
  <c r="CV635" i="1"/>
  <c r="CX631" i="1"/>
  <c r="CW631" i="1"/>
  <c r="CY631" i="1"/>
  <c r="DB627" i="1"/>
  <c r="CX627" i="1"/>
  <c r="CV627" i="1"/>
  <c r="CV623" i="1"/>
  <c r="CW623" i="1"/>
  <c r="DC615" i="1"/>
  <c r="CW615" i="1"/>
  <c r="CX615" i="1"/>
  <c r="DB611" i="1"/>
  <c r="CX611" i="1"/>
  <c r="DC607" i="1"/>
  <c r="DB607" i="1"/>
  <c r="CX607" i="1"/>
  <c r="CW607" i="1"/>
  <c r="CX599" i="1"/>
  <c r="CW599" i="1"/>
  <c r="CX591" i="1"/>
  <c r="CW591" i="1"/>
  <c r="CV591" i="1"/>
  <c r="CX587" i="1"/>
  <c r="CV587" i="1"/>
  <c r="DC583" i="1"/>
  <c r="CX583" i="1"/>
  <c r="CW583" i="1"/>
  <c r="CV583" i="1"/>
  <c r="DC575" i="1"/>
  <c r="CV575" i="1"/>
  <c r="CW575" i="1"/>
  <c r="CX571" i="1"/>
  <c r="CV571" i="1"/>
  <c r="CW567" i="1"/>
  <c r="CX567" i="1"/>
  <c r="DB563" i="1"/>
  <c r="CX563" i="1"/>
  <c r="CV563" i="1"/>
  <c r="CX559" i="1"/>
  <c r="CW559" i="1"/>
  <c r="CV559" i="1"/>
  <c r="CX555" i="1"/>
  <c r="CV555" i="1"/>
  <c r="DC551" i="1"/>
  <c r="CW551" i="1"/>
  <c r="DB547" i="1"/>
  <c r="CX547" i="1"/>
  <c r="CX543" i="1"/>
  <c r="CW543" i="1"/>
  <c r="CV527" i="1"/>
  <c r="CW527" i="1"/>
  <c r="CX523" i="1"/>
  <c r="CV523" i="1"/>
  <c r="DC519" i="1"/>
  <c r="CX519" i="1"/>
  <c r="CW519" i="1"/>
  <c r="CV519" i="1"/>
  <c r="DB515" i="1"/>
  <c r="CX515" i="1"/>
  <c r="DC511" i="1"/>
  <c r="CX511" i="1"/>
  <c r="CW511" i="1"/>
  <c r="CV511" i="1"/>
  <c r="CX507" i="1"/>
  <c r="CV507" i="1"/>
  <c r="CX503" i="1"/>
  <c r="CW503" i="1"/>
  <c r="CU499" i="1"/>
  <c r="CV499" i="1"/>
  <c r="DC495" i="1"/>
  <c r="CV495" i="1"/>
  <c r="CU495" i="1"/>
  <c r="CW495" i="1"/>
  <c r="CX491" i="1"/>
  <c r="CU491" i="1"/>
  <c r="CV491" i="1"/>
  <c r="DC487" i="1"/>
  <c r="CX487" i="1"/>
  <c r="CW487" i="1"/>
  <c r="CU487" i="1"/>
  <c r="CV483" i="1"/>
  <c r="CU483" i="1"/>
  <c r="CX483" i="1"/>
  <c r="DC479" i="1"/>
  <c r="CX479" i="1"/>
  <c r="CU479" i="1"/>
  <c r="CW479" i="1"/>
  <c r="CV479" i="1"/>
  <c r="CX475" i="1"/>
  <c r="CV475" i="1"/>
  <c r="CU475" i="1"/>
  <c r="CW471" i="1"/>
  <c r="CU471" i="1"/>
  <c r="CX471" i="1"/>
  <c r="CX467" i="1"/>
  <c r="CU467" i="1"/>
  <c r="DC463" i="1"/>
  <c r="CX463" i="1"/>
  <c r="CV463" i="1"/>
  <c r="CU463" i="1"/>
  <c r="CW463" i="1"/>
  <c r="CU459" i="1"/>
  <c r="CX459" i="1"/>
  <c r="CV459" i="1"/>
  <c r="DC455" i="1"/>
  <c r="CX455" i="1"/>
  <c r="CW455" i="1"/>
  <c r="CV455" i="1"/>
  <c r="CU455" i="1"/>
  <c r="DC447" i="1"/>
  <c r="CX447" i="1"/>
  <c r="CU447" i="1"/>
  <c r="CW447" i="1"/>
  <c r="CV447" i="1"/>
  <c r="CX443" i="1"/>
  <c r="CV443" i="1"/>
  <c r="CU443" i="1"/>
  <c r="CX439" i="1"/>
  <c r="CW439" i="1"/>
  <c r="CU439" i="1"/>
  <c r="CX435" i="1"/>
  <c r="CU435" i="1"/>
  <c r="CV435" i="1"/>
  <c r="DC431" i="1"/>
  <c r="CX431" i="1"/>
  <c r="CU431" i="1"/>
  <c r="CW431" i="1"/>
  <c r="DC423" i="1"/>
  <c r="CX423" i="1"/>
  <c r="CW423" i="1"/>
  <c r="CU423" i="1"/>
  <c r="CV423" i="1"/>
  <c r="CX419" i="1"/>
  <c r="CU419" i="1"/>
  <c r="DC415" i="1"/>
  <c r="CX415" i="1"/>
  <c r="CU415" i="1"/>
  <c r="CW415" i="1"/>
  <c r="CX407" i="1"/>
  <c r="CW407" i="1"/>
  <c r="CV407" i="1"/>
  <c r="CU407" i="1"/>
  <c r="CU403" i="1"/>
  <c r="CX403" i="1"/>
  <c r="CV403" i="1"/>
  <c r="DC399" i="1"/>
  <c r="CU399" i="1"/>
  <c r="CW399" i="1"/>
  <c r="CX395" i="1"/>
  <c r="CU395" i="1"/>
  <c r="DC391" i="1"/>
  <c r="CW391" i="1"/>
  <c r="CU391" i="1"/>
  <c r="CV387" i="1"/>
  <c r="CU387" i="1"/>
  <c r="CX383" i="1"/>
  <c r="CU383" i="1"/>
  <c r="CW383" i="1"/>
  <c r="CW375" i="1"/>
  <c r="CV375" i="1"/>
  <c r="CU375" i="1"/>
  <c r="CX375" i="1"/>
  <c r="CX371" i="1"/>
  <c r="CU371" i="1"/>
  <c r="CY371" i="1"/>
  <c r="DC367" i="1"/>
  <c r="CY367" i="1"/>
  <c r="CU367" i="1"/>
  <c r="CW367" i="1"/>
  <c r="CV367" i="1"/>
  <c r="CX363" i="1"/>
  <c r="CV363" i="1"/>
  <c r="CU363" i="1"/>
  <c r="CY363" i="1"/>
  <c r="CY359" i="1"/>
  <c r="CW359" i="1"/>
  <c r="CU359" i="1"/>
  <c r="CU355" i="1"/>
  <c r="CY355" i="1"/>
  <c r="CV355" i="1"/>
  <c r="DC351" i="1"/>
  <c r="CX351" i="1"/>
  <c r="CY351" i="1"/>
  <c r="CV351" i="1"/>
  <c r="CU351" i="1"/>
  <c r="CW351" i="1"/>
  <c r="CU347" i="1"/>
  <c r="CY347" i="1"/>
  <c r="CV347" i="1"/>
  <c r="CX343" i="1"/>
  <c r="CY343" i="1"/>
  <c r="CW343" i="1"/>
  <c r="CU343" i="1"/>
  <c r="CX339" i="1"/>
  <c r="CU339" i="1"/>
  <c r="CY339" i="1"/>
  <c r="DC335" i="1"/>
  <c r="CX335" i="1"/>
  <c r="CY335" i="1"/>
  <c r="CU335" i="1"/>
  <c r="CW335" i="1"/>
  <c r="CV335" i="1"/>
  <c r="CX331" i="1"/>
  <c r="CV331" i="1"/>
  <c r="CU331" i="1"/>
  <c r="CY331" i="1"/>
  <c r="DC327" i="1"/>
  <c r="CY327" i="1"/>
  <c r="CW327" i="1"/>
  <c r="CU327" i="1"/>
  <c r="CV327" i="1"/>
  <c r="CX323" i="1"/>
  <c r="CU323" i="1"/>
  <c r="CY323" i="1"/>
  <c r="DC319" i="1"/>
  <c r="CY319" i="1"/>
  <c r="CV319" i="1"/>
  <c r="CU319" i="1"/>
  <c r="CX319" i="1"/>
  <c r="CW319" i="1"/>
  <c r="CX315" i="1"/>
  <c r="CU315" i="1"/>
  <c r="CY315" i="1"/>
  <c r="CV315" i="1"/>
  <c r="CX311" i="1"/>
  <c r="CY311" i="1"/>
  <c r="CW311" i="1"/>
  <c r="CU311" i="1"/>
  <c r="CX307" i="1"/>
  <c r="CV307" i="1"/>
  <c r="CU307" i="1"/>
  <c r="CY307" i="1"/>
  <c r="DC303" i="1"/>
  <c r="CY303" i="1"/>
  <c r="CU303" i="1"/>
  <c r="CW303" i="1"/>
  <c r="CX299" i="1"/>
  <c r="CU299" i="1"/>
  <c r="CY299" i="1"/>
  <c r="DC295" i="1"/>
  <c r="CY295" i="1"/>
  <c r="CW295" i="1"/>
  <c r="CV295" i="1"/>
  <c r="CU295" i="1"/>
  <c r="CX295" i="1"/>
  <c r="CX291" i="1"/>
  <c r="CU291" i="1"/>
  <c r="CY291" i="1"/>
  <c r="DC287" i="1"/>
  <c r="CY287" i="1"/>
  <c r="CU287" i="1"/>
  <c r="CW287" i="1"/>
  <c r="CX283" i="1"/>
  <c r="CU283" i="1"/>
  <c r="CY283" i="1"/>
  <c r="CX279" i="1"/>
  <c r="CY279" i="1"/>
  <c r="CW279" i="1"/>
  <c r="CU279" i="1"/>
  <c r="CV279" i="1"/>
  <c r="CV275" i="1"/>
  <c r="CU275" i="1"/>
  <c r="CY275" i="1"/>
  <c r="DC271" i="1"/>
  <c r="CX271" i="1"/>
  <c r="CY271" i="1"/>
  <c r="CU271" i="1"/>
  <c r="CW271" i="1"/>
  <c r="CU267" i="1"/>
  <c r="CY267" i="1"/>
  <c r="DC263" i="1"/>
  <c r="CY263" i="1"/>
  <c r="CW263" i="1"/>
  <c r="CU263" i="1"/>
  <c r="CX259" i="1"/>
  <c r="CU259" i="1"/>
  <c r="CY259" i="1"/>
  <c r="CV259" i="1"/>
  <c r="DC255" i="1"/>
  <c r="CY255" i="1"/>
  <c r="CU255" i="1"/>
  <c r="CW255" i="1"/>
  <c r="CX251" i="1"/>
  <c r="CU251" i="1"/>
  <c r="CY251" i="1"/>
  <c r="CY247" i="1"/>
  <c r="CW247" i="1"/>
  <c r="CU247" i="1"/>
  <c r="CX247" i="1"/>
  <c r="CV247" i="1"/>
  <c r="DD243" i="1"/>
  <c r="DA243" i="1"/>
  <c r="CZ243" i="1"/>
  <c r="CU243" i="1"/>
  <c r="CY243" i="1"/>
  <c r="CX239" i="1"/>
  <c r="CU239" i="1"/>
  <c r="CZ239" i="1"/>
  <c r="CW239" i="1"/>
  <c r="CF805" i="1"/>
  <c r="CF817" i="1"/>
  <c r="CF821" i="1"/>
  <c r="CF823" i="1"/>
  <c r="CF829" i="1"/>
  <c r="CF831" i="1"/>
  <c r="CF839" i="1"/>
  <c r="CF845" i="1"/>
  <c r="CF847" i="1"/>
  <c r="CF873" i="1"/>
  <c r="CF877" i="1"/>
  <c r="CF881" i="1"/>
  <c r="CF901" i="1"/>
  <c r="CF917" i="1"/>
  <c r="CF921" i="1"/>
  <c r="CF925" i="1"/>
  <c r="CF929" i="1"/>
  <c r="CP767" i="1"/>
  <c r="CP671" i="1"/>
  <c r="CP623" i="1"/>
  <c r="CP599" i="1"/>
  <c r="CP495" i="1"/>
  <c r="CP471" i="1"/>
  <c r="CP415" i="1"/>
  <c r="CQ607" i="1"/>
  <c r="CQ431" i="1"/>
  <c r="CU497" i="1"/>
  <c r="CU481" i="1"/>
  <c r="CU465" i="1"/>
  <c r="CU449" i="1"/>
  <c r="CU417" i="1"/>
  <c r="CU233" i="1"/>
  <c r="CU54" i="1"/>
  <c r="CV963" i="1"/>
  <c r="CV887" i="1"/>
  <c r="CV867" i="1"/>
  <c r="CV859" i="1"/>
  <c r="CV851" i="1"/>
  <c r="CV833" i="1"/>
  <c r="CV757" i="1"/>
  <c r="CV743" i="1"/>
  <c r="CV735" i="1"/>
  <c r="CV727" i="1"/>
  <c r="CV721" i="1"/>
  <c r="CV707" i="1"/>
  <c r="CV631" i="1"/>
  <c r="CV611" i="1"/>
  <c r="CV603" i="1"/>
  <c r="CV595" i="1"/>
  <c r="CV577" i="1"/>
  <c r="CV501" i="1"/>
  <c r="CV487" i="1"/>
  <c r="CV467" i="1"/>
  <c r="CV449" i="1"/>
  <c r="CV395" i="1"/>
  <c r="CV389" i="1"/>
  <c r="CV379" i="1"/>
  <c r="CV371" i="1"/>
  <c r="CV311" i="1"/>
  <c r="CV303" i="1"/>
  <c r="CV287" i="1"/>
  <c r="CW963" i="1"/>
  <c r="CW931" i="1"/>
  <c r="CW899" i="1"/>
  <c r="CW867" i="1"/>
  <c r="CW835" i="1"/>
  <c r="CW803" i="1"/>
  <c r="CW771" i="1"/>
  <c r="CW739" i="1"/>
  <c r="CW707" i="1"/>
  <c r="CW675" i="1"/>
  <c r="CW643" i="1"/>
  <c r="CW611" i="1"/>
  <c r="CW579" i="1"/>
  <c r="CW547" i="1"/>
  <c r="CW515" i="1"/>
  <c r="CW483" i="1"/>
  <c r="CW451" i="1"/>
  <c r="CW419" i="1"/>
  <c r="CW387" i="1"/>
  <c r="CW355" i="1"/>
  <c r="CW323" i="1"/>
  <c r="CW291" i="1"/>
  <c r="CW259" i="1"/>
  <c r="CY239" i="1"/>
  <c r="CX963" i="1"/>
  <c r="CX955" i="1"/>
  <c r="CX947" i="1"/>
  <c r="CX939" i="1"/>
  <c r="CX931" i="1"/>
  <c r="CX815" i="1"/>
  <c r="CX775" i="1"/>
  <c r="CX747" i="1"/>
  <c r="CX699" i="1"/>
  <c r="CX661" i="1"/>
  <c r="CX531" i="1"/>
  <c r="CX495" i="1"/>
  <c r="CX469" i="1"/>
  <c r="CX427" i="1"/>
  <c r="CX399" i="1"/>
  <c r="CX387" i="1"/>
  <c r="CX367" i="1"/>
  <c r="CX355" i="1"/>
  <c r="CX166" i="1"/>
  <c r="DC383" i="1"/>
  <c r="CW965" i="1"/>
  <c r="CV965" i="1"/>
  <c r="CW953" i="1"/>
  <c r="CV953" i="1"/>
  <c r="CW937" i="1"/>
  <c r="CV937" i="1"/>
  <c r="CW925" i="1"/>
  <c r="CZ925" i="1"/>
  <c r="CZ901" i="1"/>
  <c r="CV901" i="1"/>
  <c r="CW889" i="1"/>
  <c r="CV889" i="1"/>
  <c r="CW873" i="1"/>
  <c r="CV873" i="1"/>
  <c r="CZ853" i="1"/>
  <c r="CX853" i="1"/>
  <c r="CZ837" i="1"/>
  <c r="CV837" i="1"/>
  <c r="CW825" i="1"/>
  <c r="CV825" i="1"/>
  <c r="CW809" i="1"/>
  <c r="CV809" i="1"/>
  <c r="CZ789" i="1"/>
  <c r="CX789" i="1"/>
  <c r="CZ773" i="1"/>
  <c r="CV773" i="1"/>
  <c r="CW761" i="1"/>
  <c r="CV761" i="1"/>
  <c r="CW745" i="1"/>
  <c r="CV745" i="1"/>
  <c r="CZ725" i="1"/>
  <c r="CX725" i="1"/>
  <c r="CZ709" i="1"/>
  <c r="CV709" i="1"/>
  <c r="CW697" i="1"/>
  <c r="CV697" i="1"/>
  <c r="CW681" i="1"/>
  <c r="CV681" i="1"/>
  <c r="CW669" i="1"/>
  <c r="CZ669" i="1"/>
  <c r="CZ645" i="1"/>
  <c r="CV645" i="1"/>
  <c r="CW633" i="1"/>
  <c r="CV633" i="1"/>
  <c r="CW617" i="1"/>
  <c r="CV617" i="1"/>
  <c r="CZ597" i="1"/>
  <c r="CX597" i="1"/>
  <c r="CZ581" i="1"/>
  <c r="CV581" i="1"/>
  <c r="CW569" i="1"/>
  <c r="CV569" i="1"/>
  <c r="CW553" i="1"/>
  <c r="CV553" i="1"/>
  <c r="CZ533" i="1"/>
  <c r="CX533" i="1"/>
  <c r="CZ517" i="1"/>
  <c r="CV517" i="1"/>
  <c r="CW505" i="1"/>
  <c r="CV505" i="1"/>
  <c r="CW489" i="1"/>
  <c r="CV489" i="1"/>
  <c r="CW473" i="1"/>
  <c r="CV473" i="1"/>
  <c r="DB453" i="1"/>
  <c r="CV453" i="1"/>
  <c r="CW441" i="1"/>
  <c r="CV441" i="1"/>
  <c r="CW433" i="1"/>
  <c r="CV433" i="1"/>
  <c r="CX421" i="1"/>
  <c r="CV421" i="1"/>
  <c r="CW405" i="1"/>
  <c r="CX405" i="1"/>
  <c r="CW401" i="1"/>
  <c r="CV401" i="1"/>
  <c r="CW385" i="1"/>
  <c r="CV385" i="1"/>
  <c r="CX373" i="1"/>
  <c r="CV373" i="1"/>
  <c r="CW369" i="1"/>
  <c r="CU369" i="1"/>
  <c r="CW365" i="1"/>
  <c r="CU365" i="1"/>
  <c r="CW361" i="1"/>
  <c r="CV361" i="1"/>
  <c r="CU361" i="1"/>
  <c r="CX357" i="1"/>
  <c r="CU357" i="1"/>
  <c r="CW353" i="1"/>
  <c r="CU353" i="1"/>
  <c r="CZ349" i="1"/>
  <c r="CU349" i="1"/>
  <c r="CW345" i="1"/>
  <c r="CV345" i="1"/>
  <c r="CU345" i="1"/>
  <c r="CW341" i="1"/>
  <c r="CX341" i="1"/>
  <c r="CU341" i="1"/>
  <c r="CW337" i="1"/>
  <c r="CU337" i="1"/>
  <c r="CW333" i="1"/>
  <c r="CU333" i="1"/>
  <c r="CW329" i="1"/>
  <c r="CU329" i="1"/>
  <c r="DB325" i="1"/>
  <c r="CV325" i="1"/>
  <c r="CU325" i="1"/>
  <c r="CW321" i="1"/>
  <c r="CU321" i="1"/>
  <c r="CW317" i="1"/>
  <c r="CU317" i="1"/>
  <c r="CW313" i="1"/>
  <c r="CV313" i="1"/>
  <c r="CU313" i="1"/>
  <c r="CX309" i="1"/>
  <c r="CU309" i="1"/>
  <c r="CW305" i="1"/>
  <c r="CV305" i="1"/>
  <c r="CU305" i="1"/>
  <c r="CW301" i="1"/>
  <c r="CZ301" i="1"/>
  <c r="CU301" i="1"/>
  <c r="CW297" i="1"/>
  <c r="CU297" i="1"/>
  <c r="CX293" i="1"/>
  <c r="CV293" i="1"/>
  <c r="CU293" i="1"/>
  <c r="CW289" i="1"/>
  <c r="CU289" i="1"/>
  <c r="CW285" i="1"/>
  <c r="CU285" i="1"/>
  <c r="CW281" i="1"/>
  <c r="CU281" i="1"/>
  <c r="CW277" i="1"/>
  <c r="CX277" i="1"/>
  <c r="CU277" i="1"/>
  <c r="CW273" i="1"/>
  <c r="CV273" i="1"/>
  <c r="CU273" i="1"/>
  <c r="CW269" i="1"/>
  <c r="CU269" i="1"/>
  <c r="CW265" i="1"/>
  <c r="CU265" i="1"/>
  <c r="CW261" i="1"/>
  <c r="CU261" i="1"/>
  <c r="CW257" i="1"/>
  <c r="CV257" i="1"/>
  <c r="CU257" i="1"/>
  <c r="CW253" i="1"/>
  <c r="CU253" i="1"/>
  <c r="CW249" i="1"/>
  <c r="CU249" i="1"/>
  <c r="CX245" i="1"/>
  <c r="CV245" i="1"/>
  <c r="CU245" i="1"/>
  <c r="CW241" i="1"/>
  <c r="CU241" i="1"/>
  <c r="DD237" i="1"/>
  <c r="CZ237" i="1"/>
  <c r="DB237" i="1"/>
  <c r="DA237" i="1"/>
  <c r="DC237" i="1"/>
  <c r="CX237" i="1"/>
  <c r="CY237" i="1"/>
  <c r="CV237" i="1"/>
  <c r="CU237" i="1"/>
  <c r="DB233" i="1"/>
  <c r="CZ233" i="1"/>
  <c r="CX233" i="1"/>
  <c r="CZ230" i="1"/>
  <c r="CV230" i="1"/>
  <c r="CU230" i="1"/>
  <c r="CX230" i="1"/>
  <c r="DB224" i="1"/>
  <c r="CZ224" i="1"/>
  <c r="CX224" i="1"/>
  <c r="DB221" i="1"/>
  <c r="CZ221" i="1"/>
  <c r="CX221" i="1"/>
  <c r="CV221" i="1"/>
  <c r="CU221" i="1"/>
  <c r="CW221" i="1"/>
  <c r="DB214" i="1"/>
  <c r="CX214" i="1"/>
  <c r="CV214" i="1"/>
  <c r="CU214" i="1"/>
  <c r="CZ206" i="1"/>
  <c r="DB206" i="1"/>
  <c r="DB202" i="1"/>
  <c r="CX202" i="1"/>
  <c r="CV202" i="1"/>
  <c r="DB198" i="1"/>
  <c r="CZ198" i="1"/>
  <c r="CX198" i="1"/>
  <c r="CV198" i="1"/>
  <c r="CX194" i="1"/>
  <c r="CV194" i="1"/>
  <c r="CZ194" i="1"/>
  <c r="CZ190" i="1"/>
  <c r="DB190" i="1"/>
  <c r="CW190" i="1"/>
  <c r="CX190" i="1"/>
  <c r="DB186" i="1"/>
  <c r="CZ186" i="1"/>
  <c r="CX186" i="1"/>
  <c r="CV186" i="1"/>
  <c r="CZ182" i="1"/>
  <c r="CV182" i="1"/>
  <c r="DB178" i="1"/>
  <c r="CX178" i="1"/>
  <c r="DB174" i="1"/>
  <c r="CZ174" i="1"/>
  <c r="CX174" i="1"/>
  <c r="CV174" i="1"/>
  <c r="DB170" i="1"/>
  <c r="CX170" i="1"/>
  <c r="CZ170" i="1"/>
  <c r="DB162" i="1"/>
  <c r="CZ162" i="1"/>
  <c r="CX162" i="1"/>
  <c r="CV162" i="1"/>
  <c r="CZ158" i="1"/>
  <c r="DB158" i="1"/>
  <c r="CX158" i="1"/>
  <c r="CW158" i="1"/>
  <c r="DB154" i="1"/>
  <c r="CZ154" i="1"/>
  <c r="CX154" i="1"/>
  <c r="CV150" i="1"/>
  <c r="CW150" i="1"/>
  <c r="CU150" i="1"/>
  <c r="DB146" i="1"/>
  <c r="CX146" i="1"/>
  <c r="CW146" i="1"/>
  <c r="CU146" i="1"/>
  <c r="DB142" i="1"/>
  <c r="CX142" i="1"/>
  <c r="CW142" i="1"/>
  <c r="CU142" i="1"/>
  <c r="CX138" i="1"/>
  <c r="CW138" i="1"/>
  <c r="CV138" i="1"/>
  <c r="CU138" i="1"/>
  <c r="DB134" i="1"/>
  <c r="CW134" i="1"/>
  <c r="CV134" i="1"/>
  <c r="CU134" i="1"/>
  <c r="CZ130" i="1"/>
  <c r="DB130" i="1"/>
  <c r="CW130" i="1"/>
  <c r="CV130" i="1"/>
  <c r="CX130" i="1"/>
  <c r="CU130" i="1"/>
  <c r="DB126" i="1"/>
  <c r="CX126" i="1"/>
  <c r="CU126" i="1"/>
  <c r="CZ122" i="1"/>
  <c r="CX122" i="1"/>
  <c r="CW122" i="1"/>
  <c r="CV122" i="1"/>
  <c r="CU122" i="1"/>
  <c r="DB118" i="1"/>
  <c r="CZ118" i="1"/>
  <c r="CX118" i="1"/>
  <c r="CW118" i="1"/>
  <c r="CV118" i="1"/>
  <c r="CU118" i="1"/>
  <c r="DB114" i="1"/>
  <c r="CZ114" i="1"/>
  <c r="CW114" i="1"/>
  <c r="CU114" i="1"/>
  <c r="CX110" i="1"/>
  <c r="DB110" i="1"/>
  <c r="CW110" i="1"/>
  <c r="CV110" i="1"/>
  <c r="CU110" i="1"/>
  <c r="DB106" i="1"/>
  <c r="CZ106" i="1"/>
  <c r="CX106" i="1"/>
  <c r="CW106" i="1"/>
  <c r="CU106" i="1"/>
  <c r="DB102" i="1"/>
  <c r="CX102" i="1"/>
  <c r="CZ102" i="1"/>
  <c r="CW102" i="1"/>
  <c r="CU102" i="1"/>
  <c r="CZ98" i="1"/>
  <c r="CX98" i="1"/>
  <c r="DB98" i="1"/>
  <c r="CW98" i="1"/>
  <c r="CV98" i="1"/>
  <c r="CU98" i="1"/>
  <c r="CZ94" i="1"/>
  <c r="CX94" i="1"/>
  <c r="DB94" i="1"/>
  <c r="CU94" i="1"/>
  <c r="DB90" i="1"/>
  <c r="CW90" i="1"/>
  <c r="CU90" i="1"/>
  <c r="CZ86" i="1"/>
  <c r="CX86" i="1"/>
  <c r="DB86" i="1"/>
  <c r="CW86" i="1"/>
  <c r="CU86" i="1"/>
  <c r="DB82" i="1"/>
  <c r="CW82" i="1"/>
  <c r="CV82" i="1"/>
  <c r="CX82" i="1"/>
  <c r="CU82" i="1"/>
  <c r="CX78" i="1"/>
  <c r="DB78" i="1"/>
  <c r="CW78" i="1"/>
  <c r="CV78" i="1"/>
  <c r="CU78" i="1"/>
  <c r="DB74" i="1"/>
  <c r="CW74" i="1"/>
  <c r="CU74" i="1"/>
  <c r="CX70" i="1"/>
  <c r="DB70" i="1"/>
  <c r="CW70" i="1"/>
  <c r="CU70" i="1"/>
  <c r="CZ66" i="1"/>
  <c r="DB66" i="1"/>
  <c r="CW66" i="1"/>
  <c r="CU66" i="1"/>
  <c r="DB62" i="1"/>
  <c r="CV62" i="1"/>
  <c r="CW62" i="1"/>
  <c r="CU62" i="1"/>
  <c r="DB58" i="1"/>
  <c r="CZ58" i="1"/>
  <c r="CU58" i="1"/>
  <c r="CZ50" i="1"/>
  <c r="CX50" i="1"/>
  <c r="CU50" i="1"/>
  <c r="DB50" i="1"/>
  <c r="DB46" i="1"/>
  <c r="CZ46" i="1"/>
  <c r="CX46" i="1"/>
  <c r="CU46" i="1"/>
  <c r="CV46" i="1"/>
  <c r="CZ42" i="1"/>
  <c r="DB42" i="1"/>
  <c r="CX42" i="1"/>
  <c r="CU42" i="1"/>
  <c r="CX38" i="1"/>
  <c r="DB38" i="1"/>
  <c r="CZ38" i="1"/>
  <c r="CV38" i="1"/>
  <c r="DB34" i="1"/>
  <c r="CZ34" i="1"/>
  <c r="CV34" i="1"/>
  <c r="CU34" i="1"/>
  <c r="CX30" i="1"/>
  <c r="CZ30" i="1"/>
  <c r="DB26" i="1"/>
  <c r="CZ26" i="1"/>
  <c r="CX26" i="1"/>
  <c r="CV26" i="1"/>
  <c r="CU26" i="1"/>
  <c r="CX22" i="1"/>
  <c r="DB22" i="1"/>
  <c r="CZ22" i="1"/>
  <c r="CV22" i="1"/>
  <c r="DB18" i="1"/>
  <c r="CZ18" i="1"/>
  <c r="CW18" i="1"/>
  <c r="CU18" i="1"/>
  <c r="CV18" i="1"/>
  <c r="CZ14" i="1"/>
  <c r="CX14" i="1"/>
  <c r="CU14" i="1"/>
  <c r="CW14" i="1"/>
  <c r="DB10" i="1"/>
  <c r="CX10" i="1"/>
  <c r="CU10" i="1"/>
  <c r="CZ6" i="1"/>
  <c r="CX6" i="1"/>
  <c r="CU6" i="1"/>
  <c r="DB6" i="1"/>
  <c r="CH779" i="1"/>
  <c r="CH783" i="1"/>
  <c r="CF890" i="1"/>
  <c r="CF892" i="1"/>
  <c r="CF906" i="1"/>
  <c r="CF908" i="1"/>
  <c r="CF949" i="1"/>
  <c r="CF951" i="1"/>
  <c r="CF957" i="1"/>
  <c r="CF961" i="1"/>
  <c r="CU489" i="1"/>
  <c r="CU473" i="1"/>
  <c r="CU457" i="1"/>
  <c r="CU441" i="1"/>
  <c r="CU425" i="1"/>
  <c r="CU409" i="1"/>
  <c r="CU393" i="1"/>
  <c r="CU377" i="1"/>
  <c r="CU38" i="1"/>
  <c r="CU30" i="1"/>
  <c r="CU22" i="1"/>
  <c r="CV961" i="1"/>
  <c r="CV885" i="1"/>
  <c r="CV871" i="1"/>
  <c r="CV863" i="1"/>
  <c r="CV855" i="1"/>
  <c r="CV849" i="1"/>
  <c r="CV835" i="1"/>
  <c r="CV759" i="1"/>
  <c r="CV739" i="1"/>
  <c r="CV731" i="1"/>
  <c r="CV723" i="1"/>
  <c r="CV705" i="1"/>
  <c r="CV629" i="1"/>
  <c r="CV615" i="1"/>
  <c r="CV607" i="1"/>
  <c r="CV599" i="1"/>
  <c r="CV593" i="1"/>
  <c r="CV579" i="1"/>
  <c r="CV503" i="1"/>
  <c r="CV485" i="1"/>
  <c r="CV471" i="1"/>
  <c r="CV465" i="1"/>
  <c r="CV451" i="1"/>
  <c r="CV399" i="1"/>
  <c r="CV391" i="1"/>
  <c r="CV383" i="1"/>
  <c r="CV377" i="1"/>
  <c r="CV369" i="1"/>
  <c r="CV309" i="1"/>
  <c r="CV299" i="1"/>
  <c r="CV291" i="1"/>
  <c r="CV283" i="1"/>
  <c r="CV224" i="1"/>
  <c r="CV190" i="1"/>
  <c r="CV154" i="1"/>
  <c r="CV126" i="1"/>
  <c r="CV90" i="1"/>
  <c r="CV74" i="1"/>
  <c r="CV66" i="1"/>
  <c r="CV42" i="1"/>
  <c r="CW947" i="1"/>
  <c r="CW915" i="1"/>
  <c r="CW883" i="1"/>
  <c r="CW851" i="1"/>
  <c r="CW819" i="1"/>
  <c r="CW787" i="1"/>
  <c r="CW755" i="1"/>
  <c r="CW723" i="1"/>
  <c r="CW691" i="1"/>
  <c r="CW659" i="1"/>
  <c r="CW627" i="1"/>
  <c r="CW595" i="1"/>
  <c r="CW563" i="1"/>
  <c r="CW499" i="1"/>
  <c r="CW467" i="1"/>
  <c r="CW435" i="1"/>
  <c r="CW403" i="1"/>
  <c r="CW371" i="1"/>
  <c r="CW339" i="1"/>
  <c r="CW307" i="1"/>
  <c r="CW275" i="1"/>
  <c r="CW243" i="1"/>
  <c r="CW210" i="1"/>
  <c r="CW202" i="1"/>
  <c r="CW194" i="1"/>
  <c r="CX967" i="1"/>
  <c r="CX959" i="1"/>
  <c r="CX951" i="1"/>
  <c r="CX943" i="1"/>
  <c r="CX935" i="1"/>
  <c r="CX779" i="1"/>
  <c r="CX743" i="1"/>
  <c r="CX575" i="1"/>
  <c r="CX535" i="1"/>
  <c r="CX527" i="1"/>
  <c r="CX499" i="1"/>
  <c r="CX391" i="1"/>
  <c r="CX379" i="1"/>
  <c r="CX359" i="1"/>
  <c r="CX347" i="1"/>
  <c r="CX303" i="1"/>
  <c r="CX134" i="1"/>
  <c r="CZ214" i="1"/>
  <c r="CZ202" i="1"/>
  <c r="CZ146" i="1"/>
  <c r="CZ138" i="1"/>
  <c r="CZ126" i="1"/>
  <c r="CZ110" i="1"/>
  <c r="CZ10" i="1"/>
  <c r="DB943" i="1"/>
  <c r="DB230" i="1"/>
  <c r="DC359" i="1"/>
  <c r="DA962" i="1"/>
  <c r="CZ962" i="1"/>
  <c r="DD950" i="1"/>
  <c r="DC950" i="1"/>
  <c r="DA950" i="1"/>
  <c r="DC942" i="1"/>
  <c r="CZ942" i="1"/>
  <c r="DD922" i="1"/>
  <c r="DA922" i="1"/>
  <c r="CZ922" i="1"/>
  <c r="DD906" i="1"/>
  <c r="DA906" i="1"/>
  <c r="DD902" i="1"/>
  <c r="CZ902" i="1"/>
  <c r="DD886" i="1"/>
  <c r="DA886" i="1"/>
  <c r="DC878" i="1"/>
  <c r="CZ878" i="1"/>
  <c r="DC862" i="1"/>
  <c r="CZ862" i="1"/>
  <c r="DD858" i="1"/>
  <c r="DA858" i="1"/>
  <c r="DC858" i="1"/>
  <c r="CZ858" i="1"/>
  <c r="DD842" i="1"/>
  <c r="DC842" i="1"/>
  <c r="DD838" i="1"/>
  <c r="DA838" i="1"/>
  <c r="CZ838" i="1"/>
  <c r="DD822" i="1"/>
  <c r="DA822" i="1"/>
  <c r="DC814" i="1"/>
  <c r="CZ814" i="1"/>
  <c r="DD794" i="1"/>
  <c r="DA794" i="1"/>
  <c r="CZ794" i="1"/>
  <c r="CZ782" i="1"/>
  <c r="CX782" i="1"/>
  <c r="DD778" i="1"/>
  <c r="DC778" i="1"/>
  <c r="DA778" i="1"/>
  <c r="DD774" i="1"/>
  <c r="DA774" i="1"/>
  <c r="CZ774" i="1"/>
  <c r="CX774" i="1"/>
  <c r="DD766" i="1"/>
  <c r="DC766" i="1"/>
  <c r="DA766" i="1"/>
  <c r="CZ766" i="1"/>
  <c r="CX766" i="1"/>
  <c r="DD762" i="1"/>
  <c r="DC762" i="1"/>
  <c r="DD758" i="1"/>
  <c r="CX758" i="1"/>
  <c r="DA754" i="1"/>
  <c r="CZ754" i="1"/>
  <c r="DD750" i="1"/>
  <c r="DA750" i="1"/>
  <c r="CZ750" i="1"/>
  <c r="DC750" i="1"/>
  <c r="CX750" i="1"/>
  <c r="DA742" i="1"/>
  <c r="CX742" i="1"/>
  <c r="DD738" i="1"/>
  <c r="DC738" i="1"/>
  <c r="DA734" i="1"/>
  <c r="CZ734" i="1"/>
  <c r="CX734" i="1"/>
  <c r="DD730" i="1"/>
  <c r="DA730" i="1"/>
  <c r="CZ730" i="1"/>
  <c r="DA718" i="1"/>
  <c r="CZ718" i="1"/>
  <c r="DD710" i="1"/>
  <c r="DA710" i="1"/>
  <c r="CZ710" i="1"/>
  <c r="DD706" i="1"/>
  <c r="DC706" i="1"/>
  <c r="DA702" i="1"/>
  <c r="CZ702" i="1"/>
  <c r="DD698" i="1"/>
  <c r="DC698" i="1"/>
  <c r="DA690" i="1"/>
  <c r="CZ690" i="1"/>
  <c r="DA686" i="1"/>
  <c r="CZ686" i="1"/>
  <c r="DD682" i="1"/>
  <c r="DC682" i="1"/>
  <c r="DA682" i="1"/>
  <c r="DA670" i="1"/>
  <c r="CZ670" i="1"/>
  <c r="CZ658" i="1"/>
  <c r="DA658" i="1"/>
  <c r="CX658" i="1"/>
  <c r="DD650" i="1"/>
  <c r="DC650" i="1"/>
  <c r="CZ650" i="1"/>
  <c r="CX650" i="1"/>
  <c r="DD642" i="1"/>
  <c r="CZ642" i="1"/>
  <c r="CX642" i="1"/>
  <c r="DD638" i="1"/>
  <c r="DA638" i="1"/>
  <c r="DC638" i="1"/>
  <c r="DA630" i="1"/>
  <c r="CZ630" i="1"/>
  <c r="CZ626" i="1"/>
  <c r="DA626" i="1"/>
  <c r="CX626" i="1"/>
  <c r="DD610" i="1"/>
  <c r="CZ610" i="1"/>
  <c r="DC610" i="1"/>
  <c r="CX610" i="1"/>
  <c r="DD606" i="1"/>
  <c r="DC606" i="1"/>
  <c r="DA606" i="1"/>
  <c r="CZ606" i="1"/>
  <c r="DD602" i="1"/>
  <c r="DA602" i="1"/>
  <c r="CX602" i="1"/>
  <c r="DD582" i="1"/>
  <c r="DA582" i="1"/>
  <c r="DD578" i="1"/>
  <c r="CZ578" i="1"/>
  <c r="DC578" i="1"/>
  <c r="DD570" i="1"/>
  <c r="DC570" i="1"/>
  <c r="DA570" i="1"/>
  <c r="CZ570" i="1"/>
  <c r="DA546" i="1"/>
  <c r="CZ546" i="1"/>
  <c r="DD538" i="1"/>
  <c r="DA538" i="1"/>
  <c r="DC538" i="1"/>
  <c r="DD534" i="1"/>
  <c r="CZ534" i="1"/>
  <c r="DA526" i="1"/>
  <c r="CZ526" i="1"/>
  <c r="CX526" i="1"/>
  <c r="CZ518" i="1"/>
  <c r="DA518" i="1"/>
  <c r="CX518" i="1"/>
  <c r="DB510" i="1"/>
  <c r="DA510" i="1"/>
  <c r="CX510" i="1"/>
  <c r="DB506" i="1"/>
  <c r="CZ506" i="1"/>
  <c r="DD502" i="1"/>
  <c r="DC502" i="1"/>
  <c r="CZ502" i="1"/>
  <c r="CX502" i="1"/>
  <c r="DD494" i="1"/>
  <c r="DA494" i="1"/>
  <c r="DC494" i="1"/>
  <c r="CX494" i="1"/>
  <c r="DD490" i="1"/>
  <c r="DB490" i="1"/>
  <c r="DB486" i="1"/>
  <c r="CZ486" i="1"/>
  <c r="DA486" i="1"/>
  <c r="CX486" i="1"/>
  <c r="DC482" i="1"/>
  <c r="CZ482" i="1"/>
  <c r="DB478" i="1"/>
  <c r="DA478" i="1"/>
  <c r="CX478" i="1"/>
  <c r="DA474" i="1"/>
  <c r="DB474" i="1"/>
  <c r="CZ470" i="1"/>
  <c r="CX470" i="1"/>
  <c r="DD462" i="1"/>
  <c r="DA462" i="1"/>
  <c r="DC462" i="1"/>
  <c r="CZ462" i="1"/>
  <c r="DD454" i="1"/>
  <c r="DB454" i="1"/>
  <c r="CZ454" i="1"/>
  <c r="DA454" i="1"/>
  <c r="DA446" i="1"/>
  <c r="DB446" i="1"/>
  <c r="CZ446" i="1"/>
  <c r="DC434" i="1"/>
  <c r="DA434" i="1"/>
  <c r="CZ434" i="1"/>
  <c r="DD430" i="1"/>
  <c r="DC430" i="1"/>
  <c r="DA430" i="1"/>
  <c r="DB430" i="1"/>
  <c r="DD426" i="1"/>
  <c r="DB426" i="1"/>
  <c r="CZ426" i="1"/>
  <c r="DA426" i="1"/>
  <c r="DD410" i="1"/>
  <c r="DB410" i="1"/>
  <c r="DA410" i="1"/>
  <c r="CZ410" i="1"/>
  <c r="DB406" i="1"/>
  <c r="CZ406" i="1"/>
  <c r="DA406" i="1"/>
  <c r="DA402" i="1"/>
  <c r="DC402" i="1"/>
  <c r="CZ402" i="1"/>
  <c r="CX402" i="1"/>
  <c r="DB394" i="1"/>
  <c r="DA394" i="1"/>
  <c r="CX394" i="1"/>
  <c r="DA386" i="1"/>
  <c r="DC386" i="1"/>
  <c r="CX386" i="1"/>
  <c r="CZ382" i="1"/>
  <c r="DB382" i="1"/>
  <c r="DB378" i="1"/>
  <c r="DA378" i="1"/>
  <c r="CZ378" i="1"/>
  <c r="CX378" i="1"/>
  <c r="DD374" i="1"/>
  <c r="CZ374" i="1"/>
  <c r="DB374" i="1"/>
  <c r="DA374" i="1"/>
  <c r="DA370" i="1"/>
  <c r="CX370" i="1"/>
  <c r="DD366" i="1"/>
  <c r="DB366" i="1"/>
  <c r="DC366" i="1"/>
  <c r="CZ362" i="1"/>
  <c r="CX362" i="1"/>
  <c r="DA354" i="1"/>
  <c r="DC354" i="1"/>
  <c r="CX354" i="1"/>
  <c r="DA350" i="1"/>
  <c r="CZ350" i="1"/>
  <c r="DA346" i="1"/>
  <c r="CX346" i="1"/>
  <c r="DB342" i="1"/>
  <c r="CZ342" i="1"/>
  <c r="DC338" i="1"/>
  <c r="DA338" i="1"/>
  <c r="CZ338" i="1"/>
  <c r="DB330" i="1"/>
  <c r="DA330" i="1"/>
  <c r="CZ326" i="1"/>
  <c r="DB326" i="1"/>
  <c r="DA322" i="1"/>
  <c r="DC322" i="1"/>
  <c r="CZ322" i="1"/>
  <c r="CZ318" i="1"/>
  <c r="DA318" i="1"/>
  <c r="DB310" i="1"/>
  <c r="CZ310" i="1"/>
  <c r="DA310" i="1"/>
  <c r="CH989" i="1"/>
  <c r="CX270" i="1"/>
  <c r="CX262" i="1"/>
  <c r="CX254" i="1"/>
  <c r="CZ294" i="1"/>
  <c r="CZ270" i="1"/>
  <c r="CZ250" i="1"/>
  <c r="DA262" i="1"/>
  <c r="DC278" i="1"/>
  <c r="CZ298" i="1"/>
  <c r="DB298" i="1"/>
  <c r="DD294" i="1"/>
  <c r="DC294" i="1"/>
  <c r="DB282" i="1"/>
  <c r="CZ282" i="1"/>
  <c r="DC274" i="1"/>
  <c r="DA274" i="1"/>
  <c r="DD266" i="1"/>
  <c r="CZ266" i="1"/>
  <c r="DC266" i="1"/>
  <c r="DA266" i="1"/>
  <c r="DC258" i="1"/>
  <c r="DA258" i="1"/>
  <c r="CZ258" i="1"/>
  <c r="DA246" i="1"/>
  <c r="CZ246" i="1"/>
  <c r="CR979" i="1"/>
  <c r="CP979" i="1"/>
  <c r="DA989" i="1"/>
  <c r="DC989" i="1"/>
  <c r="DA981" i="1"/>
  <c r="DC981" i="1"/>
  <c r="CP985" i="1"/>
  <c r="CR985" i="1"/>
  <c r="CN981" i="1"/>
  <c r="CP981" i="1"/>
  <c r="CN977" i="1"/>
  <c r="CR977" i="1"/>
  <c r="CN973" i="1"/>
  <c r="CP973" i="1"/>
  <c r="CN969" i="1"/>
  <c r="CR969" i="1"/>
  <c r="DR873" i="1"/>
  <c r="DQ873" i="1"/>
  <c r="DR785" i="1"/>
  <c r="DQ785" i="1"/>
  <c r="DU960" i="1"/>
  <c r="DT960" i="1"/>
  <c r="DU821" i="1"/>
  <c r="DT821" i="1"/>
  <c r="DU797" i="1"/>
  <c r="DT797" i="1"/>
  <c r="DU793" i="1"/>
  <c r="DT793" i="1"/>
  <c r="DU781" i="1"/>
  <c r="DT781" i="1"/>
  <c r="DU769" i="1"/>
  <c r="DT769" i="1"/>
  <c r="DU757" i="1"/>
  <c r="DT757" i="1"/>
  <c r="DU753" i="1"/>
  <c r="DT753" i="1"/>
  <c r="DU745" i="1"/>
  <c r="DT745" i="1"/>
  <c r="DU741" i="1"/>
  <c r="DT741" i="1"/>
  <c r="DU733" i="1"/>
  <c r="DT733" i="1"/>
  <c r="DU729" i="1"/>
  <c r="DT729" i="1"/>
  <c r="DU721" i="1"/>
  <c r="DT721" i="1"/>
  <c r="DU717" i="1"/>
  <c r="DT717" i="1"/>
  <c r="DU709" i="1"/>
  <c r="DT709" i="1"/>
  <c r="DU705" i="1"/>
  <c r="DT705" i="1"/>
  <c r="DU701" i="1"/>
  <c r="DT701" i="1"/>
  <c r="DU693" i="1"/>
  <c r="DT693" i="1"/>
  <c r="DU689" i="1"/>
  <c r="DT689" i="1"/>
  <c r="DU685" i="1"/>
  <c r="DT685" i="1"/>
  <c r="DU677" i="1"/>
  <c r="DT677" i="1"/>
  <c r="DU673" i="1"/>
  <c r="DT673" i="1"/>
  <c r="DU669" i="1"/>
  <c r="DT669" i="1"/>
  <c r="DU600" i="1"/>
  <c r="DT600" i="1"/>
  <c r="DU592" i="1"/>
  <c r="DT592" i="1"/>
  <c r="DU588" i="1"/>
  <c r="DT588" i="1"/>
  <c r="DU584" i="1"/>
  <c r="DT584" i="1"/>
  <c r="DD980" i="1"/>
  <c r="DB980" i="1"/>
  <c r="DA988" i="1"/>
  <c r="DA972" i="1"/>
  <c r="CZ976" i="1"/>
  <c r="CY988" i="1"/>
  <c r="CY980" i="1"/>
  <c r="CX988" i="1"/>
  <c r="CW988" i="1"/>
  <c r="CW980" i="1"/>
  <c r="CV988" i="1"/>
  <c r="DP989" i="1"/>
  <c r="DP982" i="1"/>
  <c r="DP977" i="1"/>
  <c r="DP969" i="1"/>
  <c r="DP957" i="1"/>
  <c r="DP946" i="1"/>
  <c r="DP934" i="1"/>
  <c r="DP929" i="1"/>
  <c r="DP922" i="1"/>
  <c r="DP910" i="1"/>
  <c r="DP905" i="1"/>
  <c r="DP893" i="1"/>
  <c r="DP882" i="1"/>
  <c r="DP870" i="1"/>
  <c r="DP865" i="1"/>
  <c r="DP858" i="1"/>
  <c r="DP842" i="1"/>
  <c r="DP837" i="1"/>
  <c r="DP826" i="1"/>
  <c r="DP821" i="1"/>
  <c r="DP810" i="1"/>
  <c r="DP793" i="1"/>
  <c r="DP782" i="1"/>
  <c r="DP758" i="1"/>
  <c r="DP746" i="1"/>
  <c r="DP718" i="1"/>
  <c r="DP694" i="1"/>
  <c r="DQ926" i="1"/>
  <c r="DQ882" i="1"/>
  <c r="DQ858" i="1"/>
  <c r="DQ817" i="1"/>
  <c r="DQ794" i="1"/>
  <c r="DQ777" i="1"/>
  <c r="DQ758" i="1"/>
  <c r="DQ734" i="1"/>
  <c r="DQ722" i="1"/>
  <c r="DR936" i="1"/>
  <c r="DQ936" i="1"/>
  <c r="DR864" i="1"/>
  <c r="DQ864" i="1"/>
  <c r="DR816" i="1"/>
  <c r="DQ816" i="1"/>
  <c r="DT958" i="1"/>
  <c r="DT681" i="1"/>
  <c r="DT596" i="1"/>
  <c r="DT566" i="1"/>
  <c r="DU637" i="1"/>
  <c r="DT637" i="1"/>
  <c r="DU629" i="1"/>
  <c r="DT629" i="1"/>
  <c r="DU622" i="1"/>
  <c r="DT622" i="1"/>
  <c r="DU614" i="1"/>
  <c r="DT614" i="1"/>
  <c r="DQ957" i="1"/>
  <c r="DQ909" i="1"/>
  <c r="DQ870" i="1"/>
  <c r="DQ838" i="1"/>
  <c r="DQ810" i="1"/>
  <c r="DQ746" i="1"/>
  <c r="DQ686" i="1"/>
  <c r="DT737" i="1"/>
  <c r="DT604" i="1"/>
  <c r="DT576" i="1"/>
  <c r="DT572" i="1"/>
  <c r="DU899" i="1"/>
  <c r="DT899" i="1"/>
  <c r="DU892" i="1"/>
  <c r="DT892" i="1"/>
  <c r="DU886" i="1"/>
  <c r="DT886" i="1"/>
  <c r="DU851" i="1"/>
  <c r="DT851" i="1"/>
  <c r="DU609" i="1"/>
  <c r="DT609" i="1"/>
  <c r="DR970" i="1"/>
  <c r="DQ970" i="1"/>
  <c r="DR902" i="1"/>
  <c r="DQ902" i="1"/>
  <c r="DR850" i="1"/>
  <c r="DQ850" i="1"/>
  <c r="DR834" i="1"/>
  <c r="DQ834" i="1"/>
  <c r="DR802" i="1"/>
  <c r="DQ802" i="1"/>
  <c r="DR770" i="1"/>
  <c r="DQ770" i="1"/>
  <c r="DR750" i="1"/>
  <c r="DQ750" i="1"/>
  <c r="DR726" i="1"/>
  <c r="DQ726" i="1"/>
  <c r="DR714" i="1"/>
  <c r="DQ714" i="1"/>
  <c r="DR706" i="1"/>
  <c r="DQ706" i="1"/>
  <c r="DR690" i="1"/>
  <c r="DQ690" i="1"/>
  <c r="DT773" i="1"/>
  <c r="DT725" i="1"/>
  <c r="DU666" i="1"/>
  <c r="DT666" i="1"/>
  <c r="DU662" i="1"/>
  <c r="DT662" i="1"/>
  <c r="DU654" i="1"/>
  <c r="DT654" i="1"/>
  <c r="DU569" i="1"/>
  <c r="DT569" i="1"/>
  <c r="DU505" i="1"/>
  <c r="DT505" i="1"/>
  <c r="DU429" i="1"/>
  <c r="DT429" i="1"/>
  <c r="DT982" i="1"/>
  <c r="DT949" i="1"/>
  <c r="DT791" i="1"/>
  <c r="DT735" i="1"/>
  <c r="DT723" i="1"/>
  <c r="DT711" i="1"/>
  <c r="DT539" i="1"/>
  <c r="DT523" i="1"/>
  <c r="DT440" i="1"/>
  <c r="DT413" i="1"/>
  <c r="DT352" i="1"/>
  <c r="DT543" i="1"/>
  <c r="DT527" i="1"/>
  <c r="DT472" i="1"/>
  <c r="DQ736" i="1"/>
  <c r="DQ680" i="1"/>
  <c r="DQ669" i="1"/>
  <c r="DQ644" i="1"/>
  <c r="DQ633" i="1"/>
  <c r="DQ620" i="1"/>
  <c r="DQ585" i="1"/>
  <c r="DT531" i="1"/>
  <c r="DT515" i="1"/>
  <c r="DT504" i="1"/>
  <c r="DT488" i="1"/>
  <c r="DT468" i="1"/>
  <c r="DT456" i="1"/>
  <c r="DT452" i="1"/>
  <c r="DT432" i="1"/>
  <c r="DU399" i="1"/>
  <c r="CM212" i="1"/>
  <c r="CN212" i="1"/>
  <c r="DJ209" i="1"/>
  <c r="DK209" i="1"/>
  <c r="DL209" i="1"/>
  <c r="DM209" i="1"/>
  <c r="DI209" i="1"/>
  <c r="DF209" i="1"/>
  <c r="DP209" i="1"/>
  <c r="DH209" i="1"/>
  <c r="DN209" i="1"/>
  <c r="DO209" i="1"/>
  <c r="CU153" i="1"/>
  <c r="CW153" i="1"/>
  <c r="DJ153" i="1"/>
  <c r="DL153" i="1"/>
  <c r="DM153" i="1"/>
  <c r="DO153" i="1"/>
  <c r="DP153" i="1"/>
  <c r="CV153" i="1"/>
  <c r="DF153" i="1"/>
  <c r="DH153" i="1"/>
  <c r="DQ153" i="1"/>
  <c r="CF97" i="1"/>
  <c r="CF108" i="1"/>
  <c r="CF117" i="1"/>
  <c r="CH166" i="1"/>
  <c r="CI192" i="1"/>
  <c r="CF251" i="1"/>
  <c r="CF260" i="1"/>
  <c r="CH295" i="1"/>
  <c r="CF324" i="1"/>
  <c r="CF326" i="1"/>
  <c r="CH359" i="1"/>
  <c r="CH383" i="1"/>
  <c r="CH447" i="1"/>
  <c r="CH479" i="1"/>
  <c r="CF672" i="1"/>
  <c r="CF674" i="1"/>
  <c r="CF676" i="1"/>
  <c r="CF678" i="1"/>
  <c r="CF680" i="1"/>
  <c r="CF682" i="1"/>
  <c r="CF684" i="1"/>
  <c r="CF686" i="1"/>
  <c r="CF688" i="1"/>
  <c r="CF690" i="1"/>
  <c r="CF692" i="1"/>
  <c r="CF694" i="1"/>
  <c r="CH712" i="1"/>
  <c r="CH736" i="1"/>
  <c r="CF737" i="1"/>
  <c r="CF741" i="1"/>
  <c r="CF753" i="1"/>
  <c r="CF757" i="1"/>
  <c r="CF761" i="1"/>
  <c r="CF765" i="1"/>
  <c r="CF800" i="1"/>
  <c r="CF802" i="1"/>
  <c r="CF804" i="1"/>
  <c r="CF806" i="1"/>
  <c r="CF816" i="1"/>
  <c r="CF818" i="1"/>
  <c r="CF820" i="1"/>
  <c r="CF855" i="1"/>
  <c r="CF861" i="1"/>
  <c r="CF863" i="1"/>
  <c r="CF919" i="1"/>
  <c r="CF923" i="1"/>
  <c r="CF927" i="1"/>
  <c r="CG954" i="1"/>
  <c r="CI958" i="1"/>
  <c r="CR903" i="1"/>
  <c r="CF657" i="1"/>
  <c r="CF661" i="1"/>
  <c r="CF665" i="1"/>
  <c r="CF669" i="1"/>
  <c r="CH683" i="1"/>
  <c r="CH687" i="1"/>
  <c r="CF716" i="1"/>
  <c r="CF718" i="1"/>
  <c r="CF720" i="1"/>
  <c r="CF722" i="1"/>
  <c r="CF724" i="1"/>
  <c r="CF726" i="1"/>
  <c r="CH744" i="1"/>
  <c r="CH752" i="1"/>
  <c r="CH760" i="1"/>
  <c r="CF773" i="1"/>
  <c r="CF785" i="1"/>
  <c r="CF789" i="1"/>
  <c r="CF793" i="1"/>
  <c r="CF797" i="1"/>
  <c r="CH811" i="1"/>
  <c r="CH815" i="1"/>
  <c r="CF825" i="1"/>
  <c r="CF833" i="1"/>
  <c r="CF858" i="1"/>
  <c r="CF860" i="1"/>
  <c r="CF866" i="1"/>
  <c r="CF875" i="1"/>
  <c r="CF879" i="1"/>
  <c r="CF889" i="1"/>
  <c r="CF893" i="1"/>
  <c r="CF897" i="1"/>
  <c r="CF922" i="1"/>
  <c r="CF924" i="1"/>
  <c r="CF935" i="1"/>
  <c r="CF939" i="1"/>
  <c r="CF943" i="1"/>
  <c r="CH965" i="1"/>
  <c r="CQ943" i="1"/>
  <c r="CR791" i="1"/>
  <c r="CR619" i="1"/>
  <c r="CH71" i="1"/>
  <c r="CI79" i="1"/>
  <c r="CG83" i="1"/>
  <c r="CH87" i="1"/>
  <c r="CF109" i="1"/>
  <c r="CF116" i="1"/>
  <c r="CF118" i="1"/>
  <c r="CI195" i="1"/>
  <c r="CG199" i="1"/>
  <c r="CF239" i="1"/>
  <c r="CF245" i="1"/>
  <c r="CF261" i="1"/>
  <c r="CF292" i="1"/>
  <c r="CF294" i="1"/>
  <c r="CF356" i="1"/>
  <c r="CF358" i="1"/>
  <c r="CH367" i="1"/>
  <c r="CH463" i="1"/>
  <c r="CH656" i="1"/>
  <c r="CH664" i="1"/>
  <c r="CH715" i="1"/>
  <c r="CH719" i="1"/>
  <c r="CH776" i="1"/>
  <c r="CH784" i="1"/>
  <c r="CH792" i="1"/>
  <c r="CF841" i="1"/>
  <c r="CF849" i="1"/>
  <c r="CF874" i="1"/>
  <c r="CF876" i="1"/>
  <c r="CF905" i="1"/>
  <c r="CF909" i="1"/>
  <c r="CF913" i="1"/>
  <c r="CF938" i="1"/>
  <c r="CF940" i="1"/>
  <c r="CQ911" i="1"/>
  <c r="CQ879" i="1"/>
  <c r="CQ751" i="1"/>
  <c r="CR875" i="1"/>
  <c r="CR715" i="1"/>
  <c r="CF733" i="1"/>
  <c r="CS935" i="1"/>
  <c r="CR935" i="1"/>
  <c r="CS823" i="1"/>
  <c r="CP823" i="1"/>
  <c r="CS799" i="1"/>
  <c r="CP799" i="1"/>
  <c r="CS783" i="1"/>
  <c r="CQ783" i="1"/>
  <c r="CS775" i="1"/>
  <c r="CR775" i="1"/>
  <c r="CO747" i="1"/>
  <c r="CR747" i="1"/>
  <c r="CR731" i="1"/>
  <c r="CO731" i="1"/>
  <c r="CR699" i="1"/>
  <c r="CO699" i="1"/>
  <c r="CS695" i="1"/>
  <c r="CR695" i="1"/>
  <c r="CR683" i="1"/>
  <c r="CO683" i="1"/>
  <c r="CO667" i="1"/>
  <c r="CR667" i="1"/>
  <c r="CS663" i="1"/>
  <c r="CR663" i="1"/>
  <c r="CS655" i="1"/>
  <c r="CQ655" i="1"/>
  <c r="CR651" i="1"/>
  <c r="CO651" i="1"/>
  <c r="CS639" i="1"/>
  <c r="CP639" i="1"/>
  <c r="CR635" i="1"/>
  <c r="CO635" i="1"/>
  <c r="CR603" i="1"/>
  <c r="CO603" i="1"/>
  <c r="CR587" i="1"/>
  <c r="CO587" i="1"/>
  <c r="CQ571" i="1"/>
  <c r="CO571" i="1"/>
  <c r="CP559" i="1"/>
  <c r="CQ559" i="1"/>
  <c r="CS543" i="1"/>
  <c r="CP543" i="1"/>
  <c r="CQ539" i="1"/>
  <c r="CO539" i="1"/>
  <c r="DR978" i="1"/>
  <c r="DQ978" i="1"/>
  <c r="DR974" i="1"/>
  <c r="DQ974" i="1"/>
  <c r="DR962" i="1"/>
  <c r="DQ962" i="1"/>
  <c r="DR954" i="1"/>
  <c r="DQ954" i="1"/>
  <c r="DR938" i="1"/>
  <c r="DQ938" i="1"/>
  <c r="DR930" i="1"/>
  <c r="DQ930" i="1"/>
  <c r="DR914" i="1"/>
  <c r="DQ914" i="1"/>
  <c r="DR906" i="1"/>
  <c r="DQ906" i="1"/>
  <c r="DR894" i="1"/>
  <c r="DQ894" i="1"/>
  <c r="DR890" i="1"/>
  <c r="DQ890" i="1"/>
  <c r="DR878" i="1"/>
  <c r="DQ878" i="1"/>
  <c r="DR874" i="1"/>
  <c r="DQ874" i="1"/>
  <c r="DR866" i="1"/>
  <c r="DQ866" i="1"/>
  <c r="DR862" i="1"/>
  <c r="DQ862" i="1"/>
  <c r="DR854" i="1"/>
  <c r="DQ854" i="1"/>
  <c r="DR846" i="1"/>
  <c r="DQ846" i="1"/>
  <c r="DR830" i="1"/>
  <c r="DQ830" i="1"/>
  <c r="DR822" i="1"/>
  <c r="DQ822" i="1"/>
  <c r="DR818" i="1"/>
  <c r="DQ818" i="1"/>
  <c r="DR814" i="1"/>
  <c r="DQ814" i="1"/>
  <c r="DR806" i="1"/>
  <c r="DQ806" i="1"/>
  <c r="DU610" i="1"/>
  <c r="DT610" i="1"/>
  <c r="DU409" i="1"/>
  <c r="DT409" i="1"/>
  <c r="DU300" i="1"/>
  <c r="DT300" i="1"/>
  <c r="DU19" i="1"/>
  <c r="DT19" i="1"/>
  <c r="DU11" i="1"/>
  <c r="DT11" i="1"/>
  <c r="CZ797" i="1"/>
  <c r="DC906" i="1"/>
  <c r="DC973" i="1"/>
  <c r="DA985" i="1"/>
  <c r="DA977" i="1"/>
  <c r="DA969" i="1"/>
  <c r="CS970" i="1"/>
  <c r="CM976" i="1"/>
  <c r="DR941" i="1"/>
  <c r="DQ941" i="1"/>
  <c r="DR917" i="1"/>
  <c r="DQ917" i="1"/>
  <c r="DR861" i="1"/>
  <c r="DQ861" i="1"/>
  <c r="DR853" i="1"/>
  <c r="DQ853" i="1"/>
  <c r="DR849" i="1"/>
  <c r="DQ849" i="1"/>
  <c r="DR841" i="1"/>
  <c r="DQ841" i="1"/>
  <c r="DR833" i="1"/>
  <c r="DQ833" i="1"/>
  <c r="DR813" i="1"/>
  <c r="DQ813" i="1"/>
  <c r="DR805" i="1"/>
  <c r="DQ805" i="1"/>
  <c r="DR797" i="1"/>
  <c r="DQ797" i="1"/>
  <c r="DP797" i="1"/>
  <c r="DR789" i="1"/>
  <c r="DQ789" i="1"/>
  <c r="DR781" i="1"/>
  <c r="DQ781" i="1"/>
  <c r="DP781" i="1"/>
  <c r="DR765" i="1"/>
  <c r="DP765" i="1"/>
  <c r="DR753" i="1"/>
  <c r="DQ753" i="1"/>
  <c r="DR749" i="1"/>
  <c r="DP749" i="1"/>
  <c r="DR745" i="1"/>
  <c r="DQ745" i="1"/>
  <c r="DR737" i="1"/>
  <c r="DQ737" i="1"/>
  <c r="DR733" i="1"/>
  <c r="DP733" i="1"/>
  <c r="DR729" i="1"/>
  <c r="DQ729" i="1"/>
  <c r="DR725" i="1"/>
  <c r="DQ725" i="1"/>
  <c r="DR717" i="1"/>
  <c r="DQ717" i="1"/>
  <c r="DP717" i="1"/>
  <c r="DU435" i="1"/>
  <c r="DT435" i="1"/>
  <c r="CO507" i="1"/>
  <c r="CO475" i="1"/>
  <c r="CO443" i="1"/>
  <c r="CP965" i="1"/>
  <c r="CP949" i="1"/>
  <c r="CP933" i="1"/>
  <c r="CP917" i="1"/>
  <c r="CP901" i="1"/>
  <c r="CP885" i="1"/>
  <c r="CP869" i="1"/>
  <c r="CP853" i="1"/>
  <c r="CP777" i="1"/>
  <c r="CP399" i="1"/>
  <c r="CP367" i="1"/>
  <c r="CP204" i="1"/>
  <c r="CQ930" i="1"/>
  <c r="CQ910" i="1"/>
  <c r="CQ866" i="1"/>
  <c r="CQ846" i="1"/>
  <c r="CQ770" i="1"/>
  <c r="CQ733" i="1"/>
  <c r="CQ642" i="1"/>
  <c r="CQ586" i="1"/>
  <c r="CQ303" i="1"/>
  <c r="CQ128" i="1"/>
  <c r="CR881" i="1"/>
  <c r="CR801" i="1"/>
  <c r="CR737" i="1"/>
  <c r="CR625" i="1"/>
  <c r="CR204" i="1"/>
  <c r="CR980" i="1"/>
  <c r="CQ984" i="1"/>
  <c r="CO988" i="1"/>
  <c r="DP985" i="1"/>
  <c r="DP973" i="1"/>
  <c r="DQ942" i="1"/>
  <c r="DQ922" i="1"/>
  <c r="DQ845" i="1"/>
  <c r="DU827" i="1"/>
  <c r="DT827" i="1"/>
  <c r="DU400" i="1"/>
  <c r="DT400" i="1"/>
  <c r="DU361" i="1"/>
  <c r="DT361" i="1"/>
  <c r="DU149" i="1"/>
  <c r="DT149" i="1"/>
  <c r="DD970" i="1"/>
  <c r="DC970" i="1"/>
  <c r="DB978" i="1"/>
  <c r="DA973" i="1"/>
  <c r="CS986" i="1"/>
  <c r="CR988" i="1"/>
  <c r="CP975" i="1"/>
  <c r="CO978" i="1"/>
  <c r="CN980" i="1"/>
  <c r="DQ986" i="1"/>
  <c r="DQ958" i="1"/>
  <c r="DQ910" i="1"/>
  <c r="DU864" i="1"/>
  <c r="DT864" i="1"/>
  <c r="DU608" i="1"/>
  <c r="DT608" i="1"/>
  <c r="DU461" i="1"/>
  <c r="DT461" i="1"/>
  <c r="DQ798" i="1"/>
  <c r="DQ790" i="1"/>
  <c r="DQ782" i="1"/>
  <c r="DQ766" i="1"/>
  <c r="DQ754" i="1"/>
  <c r="DQ730" i="1"/>
  <c r="DQ718" i="1"/>
  <c r="DQ705" i="1"/>
  <c r="DQ697" i="1"/>
  <c r="DQ689" i="1"/>
  <c r="DQ681" i="1"/>
  <c r="DQ661" i="1"/>
  <c r="DQ645" i="1"/>
  <c r="DQ637" i="1"/>
  <c r="DQ617" i="1"/>
  <c r="DQ597" i="1"/>
  <c r="DQ573" i="1"/>
  <c r="DT976" i="1"/>
  <c r="DT955" i="1"/>
  <c r="DT795" i="1"/>
  <c r="DT779" i="1"/>
  <c r="DP701" i="1"/>
  <c r="DP685" i="1"/>
  <c r="DP669" i="1"/>
  <c r="DQ960" i="1"/>
  <c r="DQ948" i="1"/>
  <c r="DQ928" i="1"/>
  <c r="DQ904" i="1"/>
  <c r="DQ774" i="1"/>
  <c r="DQ762" i="1"/>
  <c r="DQ742" i="1"/>
  <c r="DQ710" i="1"/>
  <c r="DQ702" i="1"/>
  <c r="DQ694" i="1"/>
  <c r="DQ673" i="1"/>
  <c r="DQ657" i="1"/>
  <c r="DQ625" i="1"/>
  <c r="DQ605" i="1"/>
  <c r="DQ593" i="1"/>
  <c r="DQ581" i="1"/>
  <c r="DQ569" i="1"/>
  <c r="DQ557" i="1"/>
  <c r="DQ545" i="1"/>
  <c r="DQ521" i="1"/>
  <c r="DQ501" i="1"/>
  <c r="DQ477" i="1"/>
  <c r="DQ465" i="1"/>
  <c r="DQ453" i="1"/>
  <c r="DQ441" i="1"/>
  <c r="DQ421" i="1"/>
  <c r="DQ409" i="1"/>
  <c r="DQ389" i="1"/>
  <c r="DQ377" i="1"/>
  <c r="DQ357" i="1"/>
  <c r="DQ345" i="1"/>
  <c r="DQ325" i="1"/>
  <c r="DQ313" i="1"/>
  <c r="DQ293" i="1"/>
  <c r="DQ281" i="1"/>
  <c r="DT889" i="1"/>
  <c r="DT850" i="1"/>
  <c r="DT823" i="1"/>
  <c r="DT759" i="1"/>
  <c r="DT747" i="1"/>
  <c r="DT731" i="1"/>
  <c r="DT715" i="1"/>
  <c r="CG125" i="1"/>
  <c r="CF46" i="1"/>
  <c r="CH67" i="1"/>
  <c r="CI71" i="1"/>
  <c r="CH151" i="1"/>
  <c r="CH155" i="1"/>
  <c r="CH157" i="1"/>
  <c r="CH161" i="1"/>
  <c r="CF11" i="1"/>
  <c r="CF115" i="1"/>
  <c r="CI135" i="1"/>
  <c r="CI139" i="1"/>
  <c r="CF19" i="1"/>
  <c r="CH77" i="1"/>
  <c r="CH81" i="1"/>
  <c r="CF99" i="1"/>
  <c r="CF111" i="1"/>
  <c r="CG121" i="1"/>
  <c r="CH145" i="1"/>
  <c r="CF267" i="1"/>
  <c r="CF271" i="1"/>
  <c r="CF191" i="1"/>
  <c r="CF235" i="1"/>
  <c r="CF275" i="1"/>
  <c r="CF300" i="1"/>
  <c r="CF302" i="1"/>
  <c r="CF316" i="1"/>
  <c r="CF318" i="1"/>
  <c r="CF332" i="1"/>
  <c r="CF334" i="1"/>
  <c r="CF348" i="1"/>
  <c r="CF350" i="1"/>
  <c r="CF364" i="1"/>
  <c r="CF366" i="1"/>
  <c r="CF380" i="1"/>
  <c r="CF382" i="1"/>
  <c r="CH391" i="1"/>
  <c r="CF396" i="1"/>
  <c r="CF398" i="1"/>
  <c r="CF412" i="1"/>
  <c r="CF414" i="1"/>
  <c r="CF428" i="1"/>
  <c r="CF430" i="1"/>
  <c r="CF444" i="1"/>
  <c r="CF446" i="1"/>
  <c r="CH455" i="1"/>
  <c r="CF460" i="1"/>
  <c r="CF462" i="1"/>
  <c r="CH471" i="1"/>
  <c r="CF476" i="1"/>
  <c r="CF478" i="1"/>
  <c r="CH659" i="1"/>
  <c r="CH663" i="1"/>
  <c r="CF664" i="1"/>
  <c r="CF666" i="1"/>
  <c r="CF668" i="1"/>
  <c r="CF670" i="1"/>
  <c r="CF681" i="1"/>
  <c r="CF685" i="1"/>
  <c r="CH691" i="1"/>
  <c r="CH695" i="1"/>
  <c r="CF696" i="1"/>
  <c r="CF698" i="1"/>
  <c r="CF700" i="1"/>
  <c r="CF702" i="1"/>
  <c r="CF713" i="1"/>
  <c r="CF717" i="1"/>
  <c r="CH723" i="1"/>
  <c r="CH727" i="1"/>
  <c r="CF728" i="1"/>
  <c r="CF730" i="1"/>
  <c r="CF732" i="1"/>
  <c r="CF734" i="1"/>
  <c r="CF745" i="1"/>
  <c r="CF749" i="1"/>
  <c r="CH755" i="1"/>
  <c r="CH759" i="1"/>
  <c r="CF760" i="1"/>
  <c r="CF762" i="1"/>
  <c r="CF764" i="1"/>
  <c r="CF766" i="1"/>
  <c r="CF777" i="1"/>
  <c r="CF781" i="1"/>
  <c r="CH787" i="1"/>
  <c r="CH791" i="1"/>
  <c r="CF792" i="1"/>
  <c r="CF794" i="1"/>
  <c r="CF796" i="1"/>
  <c r="CF798" i="1"/>
  <c r="CF809" i="1"/>
  <c r="CF813" i="1"/>
  <c r="CH819" i="1"/>
  <c r="CF830" i="1"/>
  <c r="CF832" i="1"/>
  <c r="CF835" i="1"/>
  <c r="CF846" i="1"/>
  <c r="CF848" i="1"/>
  <c r="CF851" i="1"/>
  <c r="CF862" i="1"/>
  <c r="CF864" i="1"/>
  <c r="CF867" i="1"/>
  <c r="CF878" i="1"/>
  <c r="CF880" i="1"/>
  <c r="CF883" i="1"/>
  <c r="CF894" i="1"/>
  <c r="CF896" i="1"/>
  <c r="CF899" i="1"/>
  <c r="CF910" i="1"/>
  <c r="CF912" i="1"/>
  <c r="CF915" i="1"/>
  <c r="CF926" i="1"/>
  <c r="CF928" i="1"/>
  <c r="CF931" i="1"/>
  <c r="CF942" i="1"/>
  <c r="CF944" i="1"/>
  <c r="CF947" i="1"/>
  <c r="CF959" i="1"/>
  <c r="CF963" i="1"/>
  <c r="CN938" i="1"/>
  <c r="CN906" i="1"/>
  <c r="CN874" i="1"/>
  <c r="CN862" i="1"/>
  <c r="CN850" i="1"/>
  <c r="CN734" i="1"/>
  <c r="CN722" i="1"/>
  <c r="CN694" i="1"/>
  <c r="CN682" i="1"/>
  <c r="CN670" i="1"/>
  <c r="CN658" i="1"/>
  <c r="CN630" i="1"/>
  <c r="CN618" i="1"/>
  <c r="CN606" i="1"/>
  <c r="CN594" i="1"/>
  <c r="CN566" i="1"/>
  <c r="CN554" i="1"/>
  <c r="CN502" i="1"/>
  <c r="CN490" i="1"/>
  <c r="CN478" i="1"/>
  <c r="CN466" i="1"/>
  <c r="CO950" i="1"/>
  <c r="CO943" i="1"/>
  <c r="CO938" i="1"/>
  <c r="CO918" i="1"/>
  <c r="CO911" i="1"/>
  <c r="CO906" i="1"/>
  <c r="CO886" i="1"/>
  <c r="CO879" i="1"/>
  <c r="CO874" i="1"/>
  <c r="CO854" i="1"/>
  <c r="CO847" i="1"/>
  <c r="CO842" i="1"/>
  <c r="CO822" i="1"/>
  <c r="CO815" i="1"/>
  <c r="CO810" i="1"/>
  <c r="CO790" i="1"/>
  <c r="CO783" i="1"/>
  <c r="CO778" i="1"/>
  <c r="CO758" i="1"/>
  <c r="CO751" i="1"/>
  <c r="CO746" i="1"/>
  <c r="CO726" i="1"/>
  <c r="CO719" i="1"/>
  <c r="CO714" i="1"/>
  <c r="CO694" i="1"/>
  <c r="CO687" i="1"/>
  <c r="CO682" i="1"/>
  <c r="CO662" i="1"/>
  <c r="CO655" i="1"/>
  <c r="CO650" i="1"/>
  <c r="CO630" i="1"/>
  <c r="CO623" i="1"/>
  <c r="CO618" i="1"/>
  <c r="CO591" i="1"/>
  <c r="CO578" i="1"/>
  <c r="CO566" i="1"/>
  <c r="CO559" i="1"/>
  <c r="CO546" i="1"/>
  <c r="CO534" i="1"/>
  <c r="CO527" i="1"/>
  <c r="CO522" i="1"/>
  <c r="CO502" i="1"/>
  <c r="CO495" i="1"/>
  <c r="CO490" i="1"/>
  <c r="CO482" i="1"/>
  <c r="CO463" i="1"/>
  <c r="CO450" i="1"/>
  <c r="CO438" i="1"/>
  <c r="CO431" i="1"/>
  <c r="CO418" i="1"/>
  <c r="CO406" i="1"/>
  <c r="CO399" i="1"/>
  <c r="CO394" i="1"/>
  <c r="CO374" i="1"/>
  <c r="CO367" i="1"/>
  <c r="CO362" i="1"/>
  <c r="CO354" i="1"/>
  <c r="CO335" i="1"/>
  <c r="CO322" i="1"/>
  <c r="CO310" i="1"/>
  <c r="CO303" i="1"/>
  <c r="CO290" i="1"/>
  <c r="CO278" i="1"/>
  <c r="CO271" i="1"/>
  <c r="CO266" i="1"/>
  <c r="CO246" i="1"/>
  <c r="CO239" i="1"/>
  <c r="CO211" i="1"/>
  <c r="CO199" i="1"/>
  <c r="CO192" i="1"/>
  <c r="CO187" i="1"/>
  <c r="CO164" i="1"/>
  <c r="CO140" i="1"/>
  <c r="CO135" i="1"/>
  <c r="CO123" i="1"/>
  <c r="CO100" i="1"/>
  <c r="CO83" i="1"/>
  <c r="CO71" i="1"/>
  <c r="CO64" i="1"/>
  <c r="CO52" i="1"/>
  <c r="CP831" i="1"/>
  <c r="CP815" i="1"/>
  <c r="CP759" i="1"/>
  <c r="CP703" i="1"/>
  <c r="CP687" i="1"/>
  <c r="CP631" i="1"/>
  <c r="CP575" i="1"/>
  <c r="CP503" i="1"/>
  <c r="CP407" i="1"/>
  <c r="CP351" i="1"/>
  <c r="CP335" i="1"/>
  <c r="CP279" i="1"/>
  <c r="CP226" i="1"/>
  <c r="CP140" i="1"/>
  <c r="CP124" i="1"/>
  <c r="CP68" i="1"/>
  <c r="CQ959" i="1"/>
  <c r="CQ927" i="1"/>
  <c r="CQ895" i="1"/>
  <c r="CQ863" i="1"/>
  <c r="CQ831" i="1"/>
  <c r="CQ799" i="1"/>
  <c r="CQ767" i="1"/>
  <c r="CQ735" i="1"/>
  <c r="CQ703" i="1"/>
  <c r="CQ671" i="1"/>
  <c r="CQ639" i="1"/>
  <c r="CQ383" i="1"/>
  <c r="CQ255" i="1"/>
  <c r="CQ132" i="1"/>
  <c r="CQ127" i="1"/>
  <c r="CQ108" i="1"/>
  <c r="CQ99" i="1"/>
  <c r="CQ75" i="1"/>
  <c r="CR955" i="1"/>
  <c r="CR923" i="1"/>
  <c r="CR887" i="1"/>
  <c r="CR859" i="1"/>
  <c r="CR839" i="1"/>
  <c r="CR759" i="1"/>
  <c r="CR711" i="1"/>
  <c r="CR631" i="1"/>
  <c r="CR447" i="1"/>
  <c r="CR132" i="1"/>
  <c r="CR108" i="1"/>
  <c r="CH193" i="1"/>
  <c r="CH197" i="1"/>
  <c r="CH199" i="1"/>
  <c r="CH203" i="1"/>
  <c r="CG207" i="1"/>
  <c r="CF272" i="1"/>
  <c r="CH667" i="1"/>
  <c r="CH671" i="1"/>
  <c r="CH699" i="1"/>
  <c r="CH703" i="1"/>
  <c r="CH731" i="1"/>
  <c r="CH735" i="1"/>
  <c r="CH763" i="1"/>
  <c r="CH767" i="1"/>
  <c r="CH795" i="1"/>
  <c r="CH799" i="1"/>
  <c r="CH816" i="1"/>
  <c r="CF882" i="1"/>
  <c r="CF884" i="1"/>
  <c r="CF898" i="1"/>
  <c r="CF900" i="1"/>
  <c r="CF914" i="1"/>
  <c r="CF916" i="1"/>
  <c r="CF930" i="1"/>
  <c r="CF932" i="1"/>
  <c r="CF946" i="1"/>
  <c r="CF948" i="1"/>
  <c r="CP847" i="1"/>
  <c r="CP791" i="1"/>
  <c r="CP735" i="1"/>
  <c r="CP719" i="1"/>
  <c r="CP663" i="1"/>
  <c r="CP607" i="1"/>
  <c r="CP535" i="1"/>
  <c r="CP479" i="1"/>
  <c r="CP463" i="1"/>
  <c r="CP447" i="1"/>
  <c r="CP375" i="1"/>
  <c r="CP319" i="1"/>
  <c r="CP247" i="1"/>
  <c r="CQ543" i="1"/>
  <c r="CQ487" i="1"/>
  <c r="CQ415" i="1"/>
  <c r="CQ359" i="1"/>
  <c r="CQ231" i="1"/>
  <c r="CQ164" i="1"/>
  <c r="CQ140" i="1"/>
  <c r="CR951" i="1"/>
  <c r="CR907" i="1"/>
  <c r="CR855" i="1"/>
  <c r="CR727" i="1"/>
  <c r="CR599" i="1"/>
  <c r="CR575" i="1"/>
  <c r="CR503" i="1"/>
  <c r="CR439" i="1"/>
  <c r="CR383" i="1"/>
  <c r="CR255" i="1"/>
  <c r="CR231" i="1"/>
  <c r="CR124" i="1"/>
  <c r="CH675" i="1"/>
  <c r="CH679" i="1"/>
  <c r="CH707" i="1"/>
  <c r="CH711" i="1"/>
  <c r="CH739" i="1"/>
  <c r="CH743" i="1"/>
  <c r="CH771" i="1"/>
  <c r="CH775" i="1"/>
  <c r="CH803" i="1"/>
  <c r="CH807" i="1"/>
  <c r="CF808" i="1"/>
  <c r="CF810" i="1"/>
  <c r="CF812" i="1"/>
  <c r="CF814" i="1"/>
  <c r="CH822" i="1"/>
  <c r="CF824" i="1"/>
  <c r="CF827" i="1"/>
  <c r="CF838" i="1"/>
  <c r="CF840" i="1"/>
  <c r="CF843" i="1"/>
  <c r="CF854" i="1"/>
  <c r="CF856" i="1"/>
  <c r="CF859" i="1"/>
  <c r="CF870" i="1"/>
  <c r="CF872" i="1"/>
  <c r="CF886" i="1"/>
  <c r="CF888" i="1"/>
  <c r="CF902" i="1"/>
  <c r="CF904" i="1"/>
  <c r="CF918" i="1"/>
  <c r="CF920" i="1"/>
  <c r="CF934" i="1"/>
  <c r="CF936" i="1"/>
  <c r="CF950" i="1"/>
  <c r="CF952" i="1"/>
  <c r="CG956" i="1"/>
  <c r="CI960" i="1"/>
  <c r="CG964" i="1"/>
  <c r="CF967" i="1"/>
  <c r="CS967" i="1"/>
  <c r="CR967" i="1"/>
  <c r="CS939" i="1"/>
  <c r="CR939" i="1"/>
  <c r="CS919" i="1"/>
  <c r="CR919" i="1"/>
  <c r="CS891" i="1"/>
  <c r="CR891" i="1"/>
  <c r="CS871" i="1"/>
  <c r="CR871" i="1"/>
  <c r="CS807" i="1"/>
  <c r="CR807" i="1"/>
  <c r="CS743" i="1"/>
  <c r="CR743" i="1"/>
  <c r="CS679" i="1"/>
  <c r="CR679" i="1"/>
  <c r="CS615" i="1"/>
  <c r="CR615" i="1"/>
  <c r="CS591" i="1"/>
  <c r="CQ591" i="1"/>
  <c r="CS583" i="1"/>
  <c r="CQ583" i="1"/>
  <c r="CS567" i="1"/>
  <c r="CR567" i="1"/>
  <c r="CS519" i="1"/>
  <c r="CQ519" i="1"/>
  <c r="CS511" i="1"/>
  <c r="CR511" i="1"/>
  <c r="CS455" i="1"/>
  <c r="CR455" i="1"/>
  <c r="CQ455" i="1"/>
  <c r="CS391" i="1"/>
  <c r="CQ391" i="1"/>
  <c r="CS327" i="1"/>
  <c r="CQ327" i="1"/>
  <c r="CS311" i="1"/>
  <c r="CR311" i="1"/>
  <c r="CS287" i="1"/>
  <c r="CR287" i="1"/>
  <c r="CS263" i="1"/>
  <c r="CR263" i="1"/>
  <c r="CQ263" i="1"/>
  <c r="CS204" i="1"/>
  <c r="CQ204" i="1"/>
  <c r="CS196" i="1"/>
  <c r="CR196" i="1"/>
  <c r="CS76" i="1"/>
  <c r="CR76" i="1"/>
  <c r="CS44" i="1"/>
  <c r="CR44" i="1"/>
  <c r="CS12" i="1"/>
  <c r="CQ12" i="1"/>
  <c r="CW23" i="1"/>
  <c r="CW15" i="1"/>
  <c r="CX965" i="1"/>
  <c r="CX901" i="1"/>
  <c r="CX837" i="1"/>
  <c r="CX773" i="1"/>
  <c r="CX709" i="1"/>
  <c r="CX645" i="1"/>
  <c r="CX581" i="1"/>
  <c r="CX517" i="1"/>
  <c r="CX453" i="1"/>
  <c r="CX389" i="1"/>
  <c r="CX325" i="1"/>
  <c r="CX261" i="1"/>
  <c r="CX179" i="1"/>
  <c r="CZ893" i="1"/>
  <c r="CZ765" i="1"/>
  <c r="CZ637" i="1"/>
  <c r="CZ429" i="1"/>
  <c r="CZ325" i="1"/>
  <c r="CZ23" i="1"/>
  <c r="DB485" i="1"/>
  <c r="DB289" i="1"/>
  <c r="CU211" i="1"/>
  <c r="CU39" i="1"/>
  <c r="CU27" i="1"/>
  <c r="CV929" i="1"/>
  <c r="CV917" i="1"/>
  <c r="CV905" i="1"/>
  <c r="CV865" i="1"/>
  <c r="CV853" i="1"/>
  <c r="CV841" i="1"/>
  <c r="CV801" i="1"/>
  <c r="CV789" i="1"/>
  <c r="CV777" i="1"/>
  <c r="CV737" i="1"/>
  <c r="CV725" i="1"/>
  <c r="CV713" i="1"/>
  <c r="CV673" i="1"/>
  <c r="CV661" i="1"/>
  <c r="CV649" i="1"/>
  <c r="CV609" i="1"/>
  <c r="CV597" i="1"/>
  <c r="CV585" i="1"/>
  <c r="CV545" i="1"/>
  <c r="CV533" i="1"/>
  <c r="CV521" i="1"/>
  <c r="CV481" i="1"/>
  <c r="CV469" i="1"/>
  <c r="CV457" i="1"/>
  <c r="CV417" i="1"/>
  <c r="CV405" i="1"/>
  <c r="CV393" i="1"/>
  <c r="CV353" i="1"/>
  <c r="CV341" i="1"/>
  <c r="CV329" i="1"/>
  <c r="CV289" i="1"/>
  <c r="CV277" i="1"/>
  <c r="CV265" i="1"/>
  <c r="CV207" i="1"/>
  <c r="CV143" i="1"/>
  <c r="CV79" i="1"/>
  <c r="CW957" i="1"/>
  <c r="CW949" i="1"/>
  <c r="CW945" i="1"/>
  <c r="CW933" i="1"/>
  <c r="CW921" i="1"/>
  <c r="CW917" i="1"/>
  <c r="CW901" i="1"/>
  <c r="CW885" i="1"/>
  <c r="CW881" i="1"/>
  <c r="CW869" i="1"/>
  <c r="CW861" i="1"/>
  <c r="CW857" i="1"/>
  <c r="CW853" i="1"/>
  <c r="CW837" i="1"/>
  <c r="CW829" i="1"/>
  <c r="CW821" i="1"/>
  <c r="CW817" i="1"/>
  <c r="CW805" i="1"/>
  <c r="CW793" i="1"/>
  <c r="CW789" i="1"/>
  <c r="CW773" i="1"/>
  <c r="CW757" i="1"/>
  <c r="CW753" i="1"/>
  <c r="CW741" i="1"/>
  <c r="CW733" i="1"/>
  <c r="CW729" i="1"/>
  <c r="CW725" i="1"/>
  <c r="CW709" i="1"/>
  <c r="CW701" i="1"/>
  <c r="CW693" i="1"/>
  <c r="CW689" i="1"/>
  <c r="CW677" i="1"/>
  <c r="CW665" i="1"/>
  <c r="CW661" i="1"/>
  <c r="CW645" i="1"/>
  <c r="CW629" i="1"/>
  <c r="CW625" i="1"/>
  <c r="CW613" i="1"/>
  <c r="CW605" i="1"/>
  <c r="CW601" i="1"/>
  <c r="CW597" i="1"/>
  <c r="CW581" i="1"/>
  <c r="CW565" i="1"/>
  <c r="CW561" i="1"/>
  <c r="CW549" i="1"/>
  <c r="CW537" i="1"/>
  <c r="CW533" i="1"/>
  <c r="CW517" i="1"/>
  <c r="CW501" i="1"/>
  <c r="CW497" i="1"/>
  <c r="CW485" i="1"/>
  <c r="CW453" i="1"/>
  <c r="CW437" i="1"/>
  <c r="CW421" i="1"/>
  <c r="CW373" i="1"/>
  <c r="CW357" i="1"/>
  <c r="CW349" i="1"/>
  <c r="CW325" i="1"/>
  <c r="CW309" i="1"/>
  <c r="CW293" i="1"/>
  <c r="CW245" i="1"/>
  <c r="CW27" i="1"/>
  <c r="CX885" i="1"/>
  <c r="CX821" i="1"/>
  <c r="CX757" i="1"/>
  <c r="CX693" i="1"/>
  <c r="CX629" i="1"/>
  <c r="CX565" i="1"/>
  <c r="CX222" i="1"/>
  <c r="CX39" i="1"/>
  <c r="CZ453" i="1"/>
  <c r="CZ175" i="1"/>
  <c r="DA147" i="1"/>
  <c r="CV933" i="1"/>
  <c r="CV869" i="1"/>
  <c r="CV805" i="1"/>
  <c r="CV741" i="1"/>
  <c r="CV677" i="1"/>
  <c r="CV613" i="1"/>
  <c r="CV549" i="1"/>
  <c r="CX933" i="1"/>
  <c r="CX869" i="1"/>
  <c r="CX805" i="1"/>
  <c r="CX741" i="1"/>
  <c r="CX677" i="1"/>
  <c r="CX613" i="1"/>
  <c r="CX549" i="1"/>
  <c r="CX485" i="1"/>
  <c r="DA965" i="1"/>
  <c r="CZ965" i="1"/>
  <c r="DA961" i="1"/>
  <c r="CZ961" i="1"/>
  <c r="CX961" i="1"/>
  <c r="CX957" i="1"/>
  <c r="CV957" i="1"/>
  <c r="DB953" i="1"/>
  <c r="DA953" i="1"/>
  <c r="CZ953" i="1"/>
  <c r="CX953" i="1"/>
  <c r="DA949" i="1"/>
  <c r="CZ949" i="1"/>
  <c r="DA945" i="1"/>
  <c r="CZ945" i="1"/>
  <c r="CX945" i="1"/>
  <c r="CZ941" i="1"/>
  <c r="CX941" i="1"/>
  <c r="CV941" i="1"/>
  <c r="CZ937" i="1"/>
  <c r="CX937" i="1"/>
  <c r="CZ929" i="1"/>
  <c r="CX929" i="1"/>
  <c r="CX925" i="1"/>
  <c r="CV925" i="1"/>
  <c r="CZ921" i="1"/>
  <c r="DB921" i="1"/>
  <c r="CX921" i="1"/>
  <c r="CZ913" i="1"/>
  <c r="CX913" i="1"/>
  <c r="CZ909" i="1"/>
  <c r="CX909" i="1"/>
  <c r="CV909" i="1"/>
  <c r="DB905" i="1"/>
  <c r="CZ905" i="1"/>
  <c r="CX905" i="1"/>
  <c r="CZ897" i="1"/>
  <c r="CX897" i="1"/>
  <c r="CX893" i="1"/>
  <c r="CV893" i="1"/>
  <c r="DB889" i="1"/>
  <c r="CZ889" i="1"/>
  <c r="CX889" i="1"/>
  <c r="CZ881" i="1"/>
  <c r="CX881" i="1"/>
  <c r="CZ877" i="1"/>
  <c r="CX877" i="1"/>
  <c r="CV877" i="1"/>
  <c r="CZ873" i="1"/>
  <c r="CX873" i="1"/>
  <c r="CZ865" i="1"/>
  <c r="CX865" i="1"/>
  <c r="CX861" i="1"/>
  <c r="CV861" i="1"/>
  <c r="DB857" i="1"/>
  <c r="CZ857" i="1"/>
  <c r="CX857" i="1"/>
  <c r="CZ849" i="1"/>
  <c r="CX849" i="1"/>
  <c r="CZ845" i="1"/>
  <c r="CX845" i="1"/>
  <c r="CV845" i="1"/>
  <c r="DB841" i="1"/>
  <c r="CZ841" i="1"/>
  <c r="CX841" i="1"/>
  <c r="CZ833" i="1"/>
  <c r="CX833" i="1"/>
  <c r="CX829" i="1"/>
  <c r="CV829" i="1"/>
  <c r="CZ825" i="1"/>
  <c r="DB825" i="1"/>
  <c r="CX825" i="1"/>
  <c r="CZ817" i="1"/>
  <c r="CX817" i="1"/>
  <c r="CZ813" i="1"/>
  <c r="CX813" i="1"/>
  <c r="CV813" i="1"/>
  <c r="CZ809" i="1"/>
  <c r="CX809" i="1"/>
  <c r="CZ801" i="1"/>
  <c r="CX801" i="1"/>
  <c r="CX797" i="1"/>
  <c r="CV797" i="1"/>
  <c r="DB793" i="1"/>
  <c r="CZ793" i="1"/>
  <c r="CX793" i="1"/>
  <c r="CZ785" i="1"/>
  <c r="CX785" i="1"/>
  <c r="CZ781" i="1"/>
  <c r="CX781" i="1"/>
  <c r="CV781" i="1"/>
  <c r="DB777" i="1"/>
  <c r="CZ777" i="1"/>
  <c r="CX777" i="1"/>
  <c r="CZ769" i="1"/>
  <c r="CX769" i="1"/>
  <c r="CX765" i="1"/>
  <c r="CV765" i="1"/>
  <c r="DB761" i="1"/>
  <c r="CZ761" i="1"/>
  <c r="CX761" i="1"/>
  <c r="CZ753" i="1"/>
  <c r="CX753" i="1"/>
  <c r="CZ749" i="1"/>
  <c r="CX749" i="1"/>
  <c r="CV749" i="1"/>
  <c r="CZ745" i="1"/>
  <c r="CX745" i="1"/>
  <c r="CZ737" i="1"/>
  <c r="CX737" i="1"/>
  <c r="CX733" i="1"/>
  <c r="CV733" i="1"/>
  <c r="DB729" i="1"/>
  <c r="CZ729" i="1"/>
  <c r="CX729" i="1"/>
  <c r="CZ721" i="1"/>
  <c r="CX721" i="1"/>
  <c r="CZ717" i="1"/>
  <c r="CX717" i="1"/>
  <c r="CV717" i="1"/>
  <c r="DB713" i="1"/>
  <c r="CZ713" i="1"/>
  <c r="CX713" i="1"/>
  <c r="CZ705" i="1"/>
  <c r="CX705" i="1"/>
  <c r="CX701" i="1"/>
  <c r="CV701" i="1"/>
  <c r="DB697" i="1"/>
  <c r="CZ697" i="1"/>
  <c r="CX697" i="1"/>
  <c r="CZ689" i="1"/>
  <c r="CX689" i="1"/>
  <c r="CZ685" i="1"/>
  <c r="CX685" i="1"/>
  <c r="CV685" i="1"/>
  <c r="CZ681" i="1"/>
  <c r="CX681" i="1"/>
  <c r="CZ673" i="1"/>
  <c r="CX673" i="1"/>
  <c r="CX669" i="1"/>
  <c r="CV669" i="1"/>
  <c r="DB665" i="1"/>
  <c r="CZ665" i="1"/>
  <c r="CX665" i="1"/>
  <c r="CZ657" i="1"/>
  <c r="CX657" i="1"/>
  <c r="CZ653" i="1"/>
  <c r="CX653" i="1"/>
  <c r="CV653" i="1"/>
  <c r="CZ649" i="1"/>
  <c r="DB649" i="1"/>
  <c r="CX649" i="1"/>
  <c r="CZ641" i="1"/>
  <c r="CX641" i="1"/>
  <c r="CX637" i="1"/>
  <c r="CV637" i="1"/>
  <c r="CZ633" i="1"/>
  <c r="DB633" i="1"/>
  <c r="CX633" i="1"/>
  <c r="CZ625" i="1"/>
  <c r="CX625" i="1"/>
  <c r="CZ621" i="1"/>
  <c r="CX621" i="1"/>
  <c r="CV621" i="1"/>
  <c r="CZ617" i="1"/>
  <c r="CX617" i="1"/>
  <c r="CZ609" i="1"/>
  <c r="CX609" i="1"/>
  <c r="CX605" i="1"/>
  <c r="CV605" i="1"/>
  <c r="DB601" i="1"/>
  <c r="CZ601" i="1"/>
  <c r="CX601" i="1"/>
  <c r="CZ593" i="1"/>
  <c r="CX593" i="1"/>
  <c r="CZ589" i="1"/>
  <c r="CX589" i="1"/>
  <c r="CV589" i="1"/>
  <c r="DB585" i="1"/>
  <c r="CZ585" i="1"/>
  <c r="CX585" i="1"/>
  <c r="CZ577" i="1"/>
  <c r="CX577" i="1"/>
  <c r="CX573" i="1"/>
  <c r="CV573" i="1"/>
  <c r="CZ573" i="1"/>
  <c r="CZ569" i="1"/>
  <c r="DB569" i="1"/>
  <c r="CX569" i="1"/>
  <c r="CZ561" i="1"/>
  <c r="CX561" i="1"/>
  <c r="CX557" i="1"/>
  <c r="CV557" i="1"/>
  <c r="CZ557" i="1"/>
  <c r="CZ553" i="1"/>
  <c r="CX553" i="1"/>
  <c r="CZ545" i="1"/>
  <c r="CX545" i="1"/>
  <c r="CX541" i="1"/>
  <c r="CV541" i="1"/>
  <c r="CZ541" i="1"/>
  <c r="DB537" i="1"/>
  <c r="CZ537" i="1"/>
  <c r="CX537" i="1"/>
  <c r="CZ529" i="1"/>
  <c r="CX529" i="1"/>
  <c r="CX525" i="1"/>
  <c r="CV525" i="1"/>
  <c r="CZ525" i="1"/>
  <c r="DB521" i="1"/>
  <c r="CZ521" i="1"/>
  <c r="CX521" i="1"/>
  <c r="CZ513" i="1"/>
  <c r="CX513" i="1"/>
  <c r="DB509" i="1"/>
  <c r="CX509" i="1"/>
  <c r="CV509" i="1"/>
  <c r="CZ509" i="1"/>
  <c r="DB505" i="1"/>
  <c r="CZ505" i="1"/>
  <c r="CX505" i="1"/>
  <c r="DB501" i="1"/>
  <c r="CZ501" i="1"/>
  <c r="DB497" i="1"/>
  <c r="CZ497" i="1"/>
  <c r="CX497" i="1"/>
  <c r="DB493" i="1"/>
  <c r="CX493" i="1"/>
  <c r="CV493" i="1"/>
  <c r="CZ493" i="1"/>
  <c r="DB489" i="1"/>
  <c r="CZ489" i="1"/>
  <c r="CX489" i="1"/>
  <c r="DB481" i="1"/>
  <c r="CZ481" i="1"/>
  <c r="CX481" i="1"/>
  <c r="DB477" i="1"/>
  <c r="CX477" i="1"/>
  <c r="CV477" i="1"/>
  <c r="CZ477" i="1"/>
  <c r="CZ473" i="1"/>
  <c r="DB473" i="1"/>
  <c r="CX473" i="1"/>
  <c r="DB469" i="1"/>
  <c r="CZ469" i="1"/>
  <c r="DB465" i="1"/>
  <c r="CZ465" i="1"/>
  <c r="CX465" i="1"/>
  <c r="DB461" i="1"/>
  <c r="CX461" i="1"/>
  <c r="CV461" i="1"/>
  <c r="CZ461" i="1"/>
  <c r="CZ457" i="1"/>
  <c r="DB457" i="1"/>
  <c r="CX457" i="1"/>
  <c r="DB449" i="1"/>
  <c r="CZ449" i="1"/>
  <c r="CX449" i="1"/>
  <c r="DB445" i="1"/>
  <c r="CZ445" i="1"/>
  <c r="CX445" i="1"/>
  <c r="CV445" i="1"/>
  <c r="DB441" i="1"/>
  <c r="CZ441" i="1"/>
  <c r="CX441" i="1"/>
  <c r="CZ437" i="1"/>
  <c r="DB437" i="1"/>
  <c r="DB433" i="1"/>
  <c r="CZ433" i="1"/>
  <c r="CX433" i="1"/>
  <c r="DB429" i="1"/>
  <c r="CX429" i="1"/>
  <c r="CV429" i="1"/>
  <c r="DB425" i="1"/>
  <c r="CZ425" i="1"/>
  <c r="CX425" i="1"/>
  <c r="CZ421" i="1"/>
  <c r="DB421" i="1"/>
  <c r="DB417" i="1"/>
  <c r="CZ417" i="1"/>
  <c r="CX417" i="1"/>
  <c r="DB413" i="1"/>
  <c r="CZ413" i="1"/>
  <c r="CX413" i="1"/>
  <c r="CV413" i="1"/>
  <c r="CZ409" i="1"/>
  <c r="DB409" i="1"/>
  <c r="CX409" i="1"/>
  <c r="DB405" i="1"/>
  <c r="CZ405" i="1"/>
  <c r="DB401" i="1"/>
  <c r="CZ401" i="1"/>
  <c r="CX401" i="1"/>
  <c r="DB397" i="1"/>
  <c r="CZ397" i="1"/>
  <c r="CX397" i="1"/>
  <c r="CV397" i="1"/>
  <c r="DB393" i="1"/>
  <c r="CZ393" i="1"/>
  <c r="CX393" i="1"/>
  <c r="DB389" i="1"/>
  <c r="CZ389" i="1"/>
  <c r="CZ385" i="1"/>
  <c r="DB385" i="1"/>
  <c r="CX385" i="1"/>
  <c r="DB381" i="1"/>
  <c r="CX381" i="1"/>
  <c r="CV381" i="1"/>
  <c r="CZ381" i="1"/>
  <c r="DB377" i="1"/>
  <c r="CZ377" i="1"/>
  <c r="CX377" i="1"/>
  <c r="DB373" i="1"/>
  <c r="CZ373" i="1"/>
  <c r="DB369" i="1"/>
  <c r="CZ369" i="1"/>
  <c r="CX369" i="1"/>
  <c r="DB365" i="1"/>
  <c r="CZ365" i="1"/>
  <c r="CX365" i="1"/>
  <c r="CV365" i="1"/>
  <c r="DB361" i="1"/>
  <c r="CZ361" i="1"/>
  <c r="CX361" i="1"/>
  <c r="DB357" i="1"/>
  <c r="CZ357" i="1"/>
  <c r="DB353" i="1"/>
  <c r="CZ353" i="1"/>
  <c r="CX353" i="1"/>
  <c r="DB349" i="1"/>
  <c r="CX349" i="1"/>
  <c r="CV349" i="1"/>
  <c r="DB345" i="1"/>
  <c r="CZ345" i="1"/>
  <c r="CX345" i="1"/>
  <c r="DB341" i="1"/>
  <c r="CZ341" i="1"/>
  <c r="CZ337" i="1"/>
  <c r="CX337" i="1"/>
  <c r="DB337" i="1"/>
  <c r="DB333" i="1"/>
  <c r="CX333" i="1"/>
  <c r="CV333" i="1"/>
  <c r="CZ333" i="1"/>
  <c r="DB329" i="1"/>
  <c r="CZ329" i="1"/>
  <c r="CX329" i="1"/>
  <c r="CZ321" i="1"/>
  <c r="CX321" i="1"/>
  <c r="DB321" i="1"/>
  <c r="DB317" i="1"/>
  <c r="CZ317" i="1"/>
  <c r="CX317" i="1"/>
  <c r="CV317" i="1"/>
  <c r="CZ313" i="1"/>
  <c r="DB313" i="1"/>
  <c r="CX313" i="1"/>
  <c r="DB309" i="1"/>
  <c r="CZ309" i="1"/>
  <c r="DB305" i="1"/>
  <c r="CZ305" i="1"/>
  <c r="CX305" i="1"/>
  <c r="CX301" i="1"/>
  <c r="CV301" i="1"/>
  <c r="DB301" i="1"/>
  <c r="DB297" i="1"/>
  <c r="CZ297" i="1"/>
  <c r="CX297" i="1"/>
  <c r="DB293" i="1"/>
  <c r="CZ293" i="1"/>
  <c r="CZ289" i="1"/>
  <c r="CX289" i="1"/>
  <c r="CZ285" i="1"/>
  <c r="CX285" i="1"/>
  <c r="CV285" i="1"/>
  <c r="DB285" i="1"/>
  <c r="DB281" i="1"/>
  <c r="CZ281" i="1"/>
  <c r="CX281" i="1"/>
  <c r="DB277" i="1"/>
  <c r="CZ277" i="1"/>
  <c r="CZ273" i="1"/>
  <c r="DB273" i="1"/>
  <c r="CX273" i="1"/>
  <c r="DB269" i="1"/>
  <c r="CZ269" i="1"/>
  <c r="CX269" i="1"/>
  <c r="CV269" i="1"/>
  <c r="CZ265" i="1"/>
  <c r="DB265" i="1"/>
  <c r="CX265" i="1"/>
  <c r="DB261" i="1"/>
  <c r="CZ261" i="1"/>
  <c r="DB257" i="1"/>
  <c r="CZ257" i="1"/>
  <c r="CX257" i="1"/>
  <c r="DB253" i="1"/>
  <c r="CX253" i="1"/>
  <c r="CV253" i="1"/>
  <c r="CZ253" i="1"/>
  <c r="CZ249" i="1"/>
  <c r="DB249" i="1"/>
  <c r="CX249" i="1"/>
  <c r="DB245" i="1"/>
  <c r="CZ245" i="1"/>
  <c r="DD241" i="1"/>
  <c r="CZ241" i="1"/>
  <c r="DA241" i="1"/>
  <c r="CX241" i="1"/>
  <c r="CY241" i="1"/>
  <c r="CW225" i="1"/>
  <c r="CZ225" i="1"/>
  <c r="CX225" i="1"/>
  <c r="CZ211" i="1"/>
  <c r="CW211" i="1"/>
  <c r="CX211" i="1"/>
  <c r="CZ207" i="1"/>
  <c r="DA207" i="1"/>
  <c r="DB207" i="1"/>
  <c r="CX207" i="1"/>
  <c r="CY207" i="1"/>
  <c r="DC203" i="1"/>
  <c r="DA203" i="1"/>
  <c r="CZ203" i="1"/>
  <c r="CX203" i="1"/>
  <c r="CY203" i="1"/>
  <c r="DA199" i="1"/>
  <c r="CZ199" i="1"/>
  <c r="CY199" i="1"/>
  <c r="CW199" i="1"/>
  <c r="CV199" i="1"/>
  <c r="CX199" i="1"/>
  <c r="CW195" i="1"/>
  <c r="CY195" i="1"/>
  <c r="CZ191" i="1"/>
  <c r="CX191" i="1"/>
  <c r="CY191" i="1"/>
  <c r="DA191" i="1"/>
  <c r="DA187" i="1"/>
  <c r="DB187" i="1"/>
  <c r="CZ187" i="1"/>
  <c r="CX187" i="1"/>
  <c r="CY187" i="1"/>
  <c r="CZ183" i="1"/>
  <c r="CY183" i="1"/>
  <c r="CW183" i="1"/>
  <c r="CV183" i="1"/>
  <c r="CX183" i="1"/>
  <c r="CW179" i="1"/>
  <c r="CY179" i="1"/>
  <c r="DA175" i="1"/>
  <c r="CX175" i="1"/>
  <c r="CY175" i="1"/>
  <c r="DB171" i="1"/>
  <c r="DA171" i="1"/>
  <c r="CZ171" i="1"/>
  <c r="CX171" i="1"/>
  <c r="CY171" i="1"/>
  <c r="DC167" i="1"/>
  <c r="CZ167" i="1"/>
  <c r="CY167" i="1"/>
  <c r="CW167" i="1"/>
  <c r="CV167" i="1"/>
  <c r="CX167" i="1"/>
  <c r="CW163" i="1"/>
  <c r="CY163" i="1"/>
  <c r="CZ159" i="1"/>
  <c r="DA159" i="1"/>
  <c r="CX159" i="1"/>
  <c r="CY159" i="1"/>
  <c r="CZ155" i="1"/>
  <c r="DC155" i="1"/>
  <c r="CX155" i="1"/>
  <c r="CY155" i="1"/>
  <c r="DB151" i="1"/>
  <c r="DC151" i="1"/>
  <c r="CZ151" i="1"/>
  <c r="CY151" i="1"/>
  <c r="CW151" i="1"/>
  <c r="CV151" i="1"/>
  <c r="CX151" i="1"/>
  <c r="CW147" i="1"/>
  <c r="CY147" i="1"/>
  <c r="CZ143" i="1"/>
  <c r="DA143" i="1"/>
  <c r="CX143" i="1"/>
  <c r="CY143" i="1"/>
  <c r="DB143" i="1"/>
  <c r="CZ139" i="1"/>
  <c r="CX139" i="1"/>
  <c r="CY139" i="1"/>
  <c r="DB135" i="1"/>
  <c r="DA135" i="1"/>
  <c r="CY135" i="1"/>
  <c r="CW135" i="1"/>
  <c r="CZ135" i="1"/>
  <c r="CV135" i="1"/>
  <c r="CX135" i="1"/>
  <c r="CZ131" i="1"/>
  <c r="CW131" i="1"/>
  <c r="CY131" i="1"/>
  <c r="CX127" i="1"/>
  <c r="CY127" i="1"/>
  <c r="DA127" i="1"/>
  <c r="DB123" i="1"/>
  <c r="DC123" i="1"/>
  <c r="DA123" i="1"/>
  <c r="CX123" i="1"/>
  <c r="CY123" i="1"/>
  <c r="CY119" i="1"/>
  <c r="CW119" i="1"/>
  <c r="CZ119" i="1"/>
  <c r="CV119" i="1"/>
  <c r="CX119" i="1"/>
  <c r="CZ115" i="1"/>
  <c r="DA115" i="1"/>
  <c r="CW115" i="1"/>
  <c r="CY115" i="1"/>
  <c r="CX111" i="1"/>
  <c r="CY111" i="1"/>
  <c r="DD107" i="1"/>
  <c r="DC107" i="1"/>
  <c r="DB107" i="1"/>
  <c r="CZ107" i="1"/>
  <c r="CX107" i="1"/>
  <c r="DA107" i="1"/>
  <c r="CY107" i="1"/>
  <c r="CZ103" i="1"/>
  <c r="DA103" i="1"/>
  <c r="DC103" i="1"/>
  <c r="CY103" i="1"/>
  <c r="CW103" i="1"/>
  <c r="CV103" i="1"/>
  <c r="CX103" i="1"/>
  <c r="CZ99" i="1"/>
  <c r="CW99" i="1"/>
  <c r="CY99" i="1"/>
  <c r="CX95" i="1"/>
  <c r="CY95" i="1"/>
  <c r="DC91" i="1"/>
  <c r="DA91" i="1"/>
  <c r="CX91" i="1"/>
  <c r="CY91" i="1"/>
  <c r="DC87" i="1"/>
  <c r="DB87" i="1"/>
  <c r="CY87" i="1"/>
  <c r="CW87" i="1"/>
  <c r="CV87" i="1"/>
  <c r="CZ87" i="1"/>
  <c r="CX87" i="1"/>
  <c r="CZ83" i="1"/>
  <c r="CW83" i="1"/>
  <c r="CY83" i="1"/>
  <c r="DB79" i="1"/>
  <c r="DA79" i="1"/>
  <c r="CX79" i="1"/>
  <c r="CY79" i="1"/>
  <c r="CX75" i="1"/>
  <c r="DA75" i="1"/>
  <c r="CY75" i="1"/>
  <c r="DB71" i="1"/>
  <c r="DA71" i="1"/>
  <c r="CY71" i="1"/>
  <c r="CW71" i="1"/>
  <c r="CV71" i="1"/>
  <c r="CX71" i="1"/>
  <c r="CZ67" i="1"/>
  <c r="CW67" i="1"/>
  <c r="CY67" i="1"/>
  <c r="DA63" i="1"/>
  <c r="CX63" i="1"/>
  <c r="CY63" i="1"/>
  <c r="DB59" i="1"/>
  <c r="CZ59" i="1"/>
  <c r="CX59" i="1"/>
  <c r="CY59" i="1"/>
  <c r="DC55" i="1"/>
  <c r="CY55" i="1"/>
  <c r="CV55" i="1"/>
  <c r="CX55" i="1"/>
  <c r="DA51" i="1"/>
  <c r="CZ51" i="1"/>
  <c r="CX51" i="1"/>
  <c r="CY51" i="1"/>
  <c r="DA47" i="1"/>
  <c r="CY47" i="1"/>
  <c r="CW47" i="1"/>
  <c r="CX47" i="1"/>
  <c r="DB43" i="1"/>
  <c r="CX43" i="1"/>
  <c r="CY39" i="1"/>
  <c r="CZ39" i="1"/>
  <c r="DC35" i="1"/>
  <c r="CX35" i="1"/>
  <c r="CW35" i="1"/>
  <c r="CV35" i="1"/>
  <c r="DA31" i="1"/>
  <c r="CX31" i="1"/>
  <c r="CY31" i="1"/>
  <c r="CW31" i="1"/>
  <c r="CZ27" i="1"/>
  <c r="CX27" i="1"/>
  <c r="CX23" i="1"/>
  <c r="DC23" i="1"/>
  <c r="DB23" i="1"/>
  <c r="DA19" i="1"/>
  <c r="CZ19" i="1"/>
  <c r="DC19" i="1"/>
  <c r="CY19" i="1"/>
  <c r="CW19" i="1"/>
  <c r="CX19" i="1"/>
  <c r="CX15" i="1"/>
  <c r="DA15" i="1"/>
  <c r="DB15" i="1"/>
  <c r="CX11" i="1"/>
  <c r="CY11" i="1"/>
  <c r="DB7" i="1"/>
  <c r="DA7" i="1"/>
  <c r="CW7" i="1"/>
  <c r="CV7" i="1"/>
  <c r="CX7" i="1"/>
  <c r="DC922" i="1"/>
  <c r="DC838" i="1"/>
  <c r="DC794" i="1"/>
  <c r="DD966" i="1"/>
  <c r="DA966" i="1"/>
  <c r="DD962" i="1"/>
  <c r="DC962" i="1"/>
  <c r="DD954" i="1"/>
  <c r="DC954" i="1"/>
  <c r="DA954" i="1"/>
  <c r="DD942" i="1"/>
  <c r="DA942" i="1"/>
  <c r="DD938" i="1"/>
  <c r="DC938" i="1"/>
  <c r="DD934" i="1"/>
  <c r="DC934" i="1"/>
  <c r="DD930" i="1"/>
  <c r="DC930" i="1"/>
  <c r="DA930" i="1"/>
  <c r="DD926" i="1"/>
  <c r="DA926" i="1"/>
  <c r="DD918" i="1"/>
  <c r="DC918" i="1"/>
  <c r="DD914" i="1"/>
  <c r="DC914" i="1"/>
  <c r="DA914" i="1"/>
  <c r="DD910" i="1"/>
  <c r="DC910" i="1"/>
  <c r="DA910" i="1"/>
  <c r="DD898" i="1"/>
  <c r="DC898" i="1"/>
  <c r="DA898" i="1"/>
  <c r="DD894" i="1"/>
  <c r="DA894" i="1"/>
  <c r="DC894" i="1"/>
  <c r="DD890" i="1"/>
  <c r="DC890" i="1"/>
  <c r="DD882" i="1"/>
  <c r="DC882" i="1"/>
  <c r="DA882" i="1"/>
  <c r="DD878" i="1"/>
  <c r="DA878" i="1"/>
  <c r="DD874" i="1"/>
  <c r="DC874" i="1"/>
  <c r="DD870" i="1"/>
  <c r="DC870" i="1"/>
  <c r="DD866" i="1"/>
  <c r="DC866" i="1"/>
  <c r="DA866" i="1"/>
  <c r="DD862" i="1"/>
  <c r="DA862" i="1"/>
  <c r="DD854" i="1"/>
  <c r="DC854" i="1"/>
  <c r="DD850" i="1"/>
  <c r="DC850" i="1"/>
  <c r="DA850" i="1"/>
  <c r="DD846" i="1"/>
  <c r="DC846" i="1"/>
  <c r="DA846" i="1"/>
  <c r="DD834" i="1"/>
  <c r="DC834" i="1"/>
  <c r="DA834" i="1"/>
  <c r="DD830" i="1"/>
  <c r="DA830" i="1"/>
  <c r="DC830" i="1"/>
  <c r="DD826" i="1"/>
  <c r="DC826" i="1"/>
  <c r="DD818" i="1"/>
  <c r="DC818" i="1"/>
  <c r="DA818" i="1"/>
  <c r="DD814" i="1"/>
  <c r="DA814" i="1"/>
  <c r="DD810" i="1"/>
  <c r="DC810" i="1"/>
  <c r="DD806" i="1"/>
  <c r="DC806" i="1"/>
  <c r="DD802" i="1"/>
  <c r="DC802" i="1"/>
  <c r="DA802" i="1"/>
  <c r="DD798" i="1"/>
  <c r="DA798" i="1"/>
  <c r="DD790" i="1"/>
  <c r="DC790" i="1"/>
  <c r="DD786" i="1"/>
  <c r="DC786" i="1"/>
  <c r="DA786" i="1"/>
  <c r="DD782" i="1"/>
  <c r="DC782" i="1"/>
  <c r="DA782" i="1"/>
  <c r="DC975" i="1"/>
  <c r="CW975" i="1"/>
  <c r="CY975" i="1"/>
  <c r="DD197" i="1"/>
  <c r="DB197" i="1"/>
  <c r="DD189" i="1"/>
  <c r="DC189" i="1"/>
  <c r="DB189" i="1"/>
  <c r="DD181" i="1"/>
  <c r="DB181" i="1"/>
  <c r="DC97" i="1"/>
  <c r="DB97" i="1"/>
  <c r="DD61" i="1"/>
  <c r="DC61" i="1"/>
  <c r="DD770" i="1"/>
  <c r="DC770" i="1"/>
  <c r="DD754" i="1"/>
  <c r="DC754" i="1"/>
  <c r="DD742" i="1"/>
  <c r="DC742" i="1"/>
  <c r="DD722" i="1"/>
  <c r="DC722" i="1"/>
  <c r="DD718" i="1"/>
  <c r="DC718" i="1"/>
  <c r="DD690" i="1"/>
  <c r="DC690" i="1"/>
  <c r="DD686" i="1"/>
  <c r="DC686" i="1"/>
  <c r="DD670" i="1"/>
  <c r="DC670" i="1"/>
  <c r="DD658" i="1"/>
  <c r="DC658" i="1"/>
  <c r="DD646" i="1"/>
  <c r="DC646" i="1"/>
  <c r="DD618" i="1"/>
  <c r="DC618" i="1"/>
  <c r="DD598" i="1"/>
  <c r="DC598" i="1"/>
  <c r="DD590" i="1"/>
  <c r="DC590" i="1"/>
  <c r="DD562" i="1"/>
  <c r="DC562" i="1"/>
  <c r="DD518" i="1"/>
  <c r="DC518" i="1"/>
  <c r="DD510" i="1"/>
  <c r="DC510" i="1"/>
  <c r="DD474" i="1"/>
  <c r="DC474" i="1"/>
  <c r="DD470" i="1"/>
  <c r="DB470" i="1"/>
  <c r="DD422" i="1"/>
  <c r="DC422" i="1"/>
  <c r="DD414" i="1"/>
  <c r="DC414" i="1"/>
  <c r="DB414" i="1"/>
  <c r="DD394" i="1"/>
  <c r="DC394" i="1"/>
  <c r="DD390" i="1"/>
  <c r="DC390" i="1"/>
  <c r="DD382" i="1"/>
  <c r="DC382" i="1"/>
  <c r="DD362" i="1"/>
  <c r="DC362" i="1"/>
  <c r="DD350" i="1"/>
  <c r="DC350" i="1"/>
  <c r="DB350" i="1"/>
  <c r="DD346" i="1"/>
  <c r="DC346" i="1"/>
  <c r="DD314" i="1"/>
  <c r="DC314" i="1"/>
  <c r="DB314" i="1"/>
  <c r="DD302" i="1"/>
  <c r="DC302" i="1"/>
  <c r="DD286" i="1"/>
  <c r="DB286" i="1"/>
  <c r="DD282" i="1"/>
  <c r="DC282" i="1"/>
  <c r="DD278" i="1"/>
  <c r="DB278" i="1"/>
  <c r="DD246" i="1"/>
  <c r="DC246" i="1"/>
  <c r="DD242" i="1"/>
  <c r="DC242" i="1"/>
  <c r="DB242" i="1"/>
  <c r="DU819" i="1"/>
  <c r="DT819" i="1"/>
  <c r="DU558" i="1"/>
  <c r="DT558" i="1"/>
  <c r="DU445" i="1"/>
  <c r="DT445" i="1"/>
  <c r="DU372" i="1"/>
  <c r="DT372" i="1"/>
  <c r="DT790" i="1"/>
  <c r="DU790" i="1"/>
  <c r="DU580" i="1"/>
  <c r="DT580" i="1"/>
  <c r="DU395" i="1"/>
  <c r="DT395" i="1"/>
  <c r="DU356" i="1"/>
  <c r="DT356" i="1"/>
  <c r="DU314" i="1"/>
  <c r="DT314" i="1"/>
  <c r="DU223" i="1"/>
  <c r="DT223" i="1"/>
  <c r="DU212" i="1"/>
  <c r="DT212" i="1"/>
  <c r="DU204" i="1"/>
  <c r="DT204" i="1"/>
  <c r="DU139" i="1"/>
  <c r="DT139" i="1"/>
  <c r="DU131" i="1"/>
  <c r="DT131" i="1"/>
  <c r="DU64" i="1"/>
  <c r="DT64" i="1"/>
  <c r="DU32" i="1"/>
  <c r="DT32" i="1"/>
  <c r="DU848" i="1"/>
  <c r="DT848" i="1"/>
  <c r="DU785" i="1"/>
  <c r="DT785" i="1"/>
  <c r="DU560" i="1"/>
  <c r="DT560" i="1"/>
  <c r="DU478" i="1"/>
  <c r="DT478" i="1"/>
  <c r="DU394" i="1"/>
  <c r="DT394" i="1"/>
  <c r="DU349" i="1"/>
  <c r="DT349" i="1"/>
  <c r="DU321" i="1"/>
  <c r="DT321" i="1"/>
  <c r="DU225" i="1"/>
  <c r="DT225" i="1"/>
  <c r="DU51" i="1"/>
  <c r="DT51" i="1"/>
  <c r="DU952" i="1"/>
  <c r="DT952" i="1"/>
  <c r="DU808" i="1"/>
  <c r="DT808" i="1"/>
  <c r="DU477" i="1"/>
  <c r="DT477" i="1"/>
  <c r="DU428" i="1"/>
  <c r="DT428" i="1"/>
  <c r="DU324" i="1"/>
  <c r="DT324" i="1"/>
  <c r="DU214" i="1"/>
  <c r="DT214" i="1"/>
  <c r="DU210" i="1"/>
  <c r="DT210" i="1"/>
  <c r="DU145" i="1"/>
  <c r="DT145" i="1"/>
  <c r="DU141" i="1"/>
  <c r="DT141" i="1"/>
  <c r="DQ989" i="1"/>
  <c r="DQ973" i="1"/>
  <c r="DQ965" i="1"/>
  <c r="DQ949" i="1"/>
  <c r="DQ921" i="1"/>
  <c r="DQ897" i="1"/>
  <c r="DQ889" i="1"/>
  <c r="DQ881" i="1"/>
  <c r="DU655" i="1"/>
  <c r="DC969" i="1"/>
  <c r="CY973" i="1"/>
  <c r="CS984" i="1"/>
  <c r="CS972" i="1"/>
  <c r="CR972" i="1"/>
  <c r="CQ972" i="1"/>
  <c r="CP984" i="1"/>
  <c r="CO976" i="1"/>
  <c r="CN972" i="1"/>
  <c r="CM984" i="1"/>
  <c r="CM972" i="1"/>
  <c r="CF979" i="1"/>
  <c r="CF975" i="1"/>
  <c r="CS980" i="1"/>
  <c r="CR984" i="1"/>
  <c r="CR976" i="1"/>
  <c r="CQ980" i="1"/>
  <c r="CP972" i="1"/>
  <c r="CO984" i="1"/>
  <c r="CO972" i="1"/>
  <c r="CN984" i="1"/>
  <c r="CM980" i="1"/>
  <c r="CI984" i="1"/>
  <c r="CG970" i="1"/>
  <c r="DQ985" i="1"/>
  <c r="DQ977" i="1"/>
  <c r="DQ969" i="1"/>
  <c r="DQ961" i="1"/>
  <c r="DQ925" i="1"/>
  <c r="DQ901" i="1"/>
  <c r="DQ893" i="1"/>
  <c r="DQ885" i="1"/>
  <c r="DQ877" i="1"/>
  <c r="DQ869" i="1"/>
  <c r="DQ857" i="1"/>
  <c r="DD986" i="1"/>
  <c r="DC982" i="1"/>
  <c r="CY969" i="1"/>
  <c r="CS988" i="1"/>
  <c r="CS978" i="1"/>
  <c r="CQ988" i="1"/>
  <c r="CQ976" i="1"/>
  <c r="CP988" i="1"/>
  <c r="CP976" i="1"/>
  <c r="CO980" i="1"/>
  <c r="CN976" i="1"/>
  <c r="CM988" i="1"/>
  <c r="DQ981" i="1"/>
  <c r="DQ953" i="1"/>
  <c r="DQ945" i="1"/>
  <c r="DQ937" i="1"/>
  <c r="DQ929" i="1"/>
  <c r="DQ913" i="1"/>
  <c r="DQ905" i="1"/>
  <c r="DQ837" i="1"/>
  <c r="DQ829" i="1"/>
  <c r="DQ821" i="1"/>
  <c r="DQ801" i="1"/>
  <c r="DQ793" i="1"/>
  <c r="DQ773" i="1"/>
  <c r="DQ765" i="1"/>
  <c r="DQ757" i="1"/>
  <c r="DQ749" i="1"/>
  <c r="DQ741" i="1"/>
  <c r="CZ55" i="1"/>
  <c r="DN55" i="1"/>
  <c r="DO55" i="1"/>
  <c r="CU55" i="1"/>
  <c r="CW55" i="1"/>
  <c r="DF55" i="1"/>
  <c r="DJ55" i="1"/>
  <c r="DG167" i="1"/>
  <c r="DP167" i="1"/>
  <c r="CL167" i="1"/>
  <c r="DH167" i="1"/>
  <c r="DK167" i="1"/>
  <c r="CO55" i="1"/>
  <c r="DG55" i="1"/>
  <c r="DK55" i="1"/>
  <c r="DM55" i="1"/>
  <c r="CM55" i="1"/>
  <c r="DF47" i="1"/>
  <c r="DG47" i="1"/>
  <c r="DH47" i="1"/>
  <c r="DI47" i="1"/>
  <c r="DJ47" i="1"/>
  <c r="DM47" i="1"/>
  <c r="DN47" i="1"/>
  <c r="DK47" i="1"/>
  <c r="CU53" i="1"/>
  <c r="CV53" i="1"/>
  <c r="CW53" i="1"/>
  <c r="CX53" i="1"/>
  <c r="DA53" i="1"/>
  <c r="CV45" i="1"/>
  <c r="CU45" i="1"/>
  <c r="CQ43" i="1"/>
  <c r="CV43" i="1"/>
  <c r="CW43" i="1"/>
  <c r="CY43" i="1"/>
  <c r="DL43" i="1"/>
  <c r="DP43" i="1"/>
  <c r="CO43" i="1"/>
  <c r="DA43" i="1"/>
  <c r="DC43" i="1"/>
  <c r="CU23" i="1"/>
  <c r="DH23" i="1"/>
  <c r="DL23" i="1"/>
  <c r="DP23" i="1"/>
  <c r="DG23" i="1"/>
  <c r="DO23" i="1"/>
  <c r="CY23" i="1"/>
  <c r="CU21" i="1"/>
  <c r="CW21" i="1"/>
  <c r="CV21" i="1"/>
  <c r="CY21" i="1"/>
  <c r="DA21" i="1"/>
  <c r="CX21" i="1"/>
  <c r="CG157" i="1"/>
  <c r="CF255" i="1"/>
  <c r="CG166" i="1"/>
  <c r="CF283" i="1"/>
  <c r="CG131" i="1"/>
  <c r="CH660" i="1"/>
  <c r="CH668" i="1"/>
  <c r="CH676" i="1"/>
  <c r="CH684" i="1"/>
  <c r="CH692" i="1"/>
  <c r="CH700" i="1"/>
  <c r="CH708" i="1"/>
  <c r="CH716" i="1"/>
  <c r="CH724" i="1"/>
  <c r="CH732" i="1"/>
  <c r="CH740" i="1"/>
  <c r="CH748" i="1"/>
  <c r="CH756" i="1"/>
  <c r="CH764" i="1"/>
  <c r="CH772" i="1"/>
  <c r="CH780" i="1"/>
  <c r="CH788" i="1"/>
  <c r="CH796" i="1"/>
  <c r="CH804" i="1"/>
  <c r="CH812" i="1"/>
  <c r="CH820" i="1"/>
  <c r="CG960" i="1"/>
  <c r="CH961" i="1"/>
  <c r="CR945" i="1"/>
  <c r="CR913" i="1"/>
  <c r="CS963" i="1"/>
  <c r="CQ963" i="1"/>
  <c r="CS947" i="1"/>
  <c r="CQ947" i="1"/>
  <c r="CS931" i="1"/>
  <c r="CQ931" i="1"/>
  <c r="CS915" i="1"/>
  <c r="CQ915" i="1"/>
  <c r="CS899" i="1"/>
  <c r="CQ899" i="1"/>
  <c r="CS883" i="1"/>
  <c r="CQ883" i="1"/>
  <c r="CS867" i="1"/>
  <c r="CQ867" i="1"/>
  <c r="CS851" i="1"/>
  <c r="CQ851" i="1"/>
  <c r="CP851" i="1"/>
  <c r="CS843" i="1"/>
  <c r="CP843" i="1"/>
  <c r="CS835" i="1"/>
  <c r="CQ835" i="1"/>
  <c r="CP835" i="1"/>
  <c r="CS827" i="1"/>
  <c r="CP827" i="1"/>
  <c r="CS819" i="1"/>
  <c r="CQ819" i="1"/>
  <c r="CP819" i="1"/>
  <c r="CS811" i="1"/>
  <c r="CP811" i="1"/>
  <c r="CS803" i="1"/>
  <c r="CQ803" i="1"/>
  <c r="CP803" i="1"/>
  <c r="CS795" i="1"/>
  <c r="CP795" i="1"/>
  <c r="CS787" i="1"/>
  <c r="CQ787" i="1"/>
  <c r="CP787" i="1"/>
  <c r="CS779" i="1"/>
  <c r="CP779" i="1"/>
  <c r="CS771" i="1"/>
  <c r="CQ771" i="1"/>
  <c r="CP771" i="1"/>
  <c r="CS763" i="1"/>
  <c r="CP763" i="1"/>
  <c r="CS755" i="1"/>
  <c r="CQ755" i="1"/>
  <c r="CP755" i="1"/>
  <c r="CS747" i="1"/>
  <c r="CP747" i="1"/>
  <c r="CS739" i="1"/>
  <c r="CQ739" i="1"/>
  <c r="CP739" i="1"/>
  <c r="CS731" i="1"/>
  <c r="CP731" i="1"/>
  <c r="CS723" i="1"/>
  <c r="CQ723" i="1"/>
  <c r="CP723" i="1"/>
  <c r="CS715" i="1"/>
  <c r="CP715" i="1"/>
  <c r="CS707" i="1"/>
  <c r="CQ707" i="1"/>
  <c r="CP707" i="1"/>
  <c r="CS699" i="1"/>
  <c r="CP699" i="1"/>
  <c r="CS691" i="1"/>
  <c r="CQ691" i="1"/>
  <c r="CP691" i="1"/>
  <c r="CS683" i="1"/>
  <c r="CP683" i="1"/>
  <c r="CS675" i="1"/>
  <c r="CQ675" i="1"/>
  <c r="CP675" i="1"/>
  <c r="CS667" i="1"/>
  <c r="CP667" i="1"/>
  <c r="CS659" i="1"/>
  <c r="CQ659" i="1"/>
  <c r="CP659" i="1"/>
  <c r="CS651" i="1"/>
  <c r="CP651" i="1"/>
  <c r="CS643" i="1"/>
  <c r="CQ643" i="1"/>
  <c r="CP643" i="1"/>
  <c r="CS635" i="1"/>
  <c r="CP635" i="1"/>
  <c r="CS627" i="1"/>
  <c r="CQ627" i="1"/>
  <c r="CP627" i="1"/>
  <c r="CS619" i="1"/>
  <c r="CP619" i="1"/>
  <c r="CS611" i="1"/>
  <c r="CQ611" i="1"/>
  <c r="CP611" i="1"/>
  <c r="CS603" i="1"/>
  <c r="CP603" i="1"/>
  <c r="CS595" i="1"/>
  <c r="CQ595" i="1"/>
  <c r="CP595" i="1"/>
  <c r="CS587" i="1"/>
  <c r="CP587" i="1"/>
  <c r="CS579" i="1"/>
  <c r="CR579" i="1"/>
  <c r="CQ579" i="1"/>
  <c r="CP579" i="1"/>
  <c r="CS571" i="1"/>
  <c r="CR571" i="1"/>
  <c r="CP571" i="1"/>
  <c r="CS563" i="1"/>
  <c r="CR563" i="1"/>
  <c r="CQ563" i="1"/>
  <c r="CP563" i="1"/>
  <c r="CS559" i="1"/>
  <c r="CR559" i="1"/>
  <c r="CS555" i="1"/>
  <c r="CR555" i="1"/>
  <c r="CP555" i="1"/>
  <c r="CS547" i="1"/>
  <c r="CR547" i="1"/>
  <c r="CQ547" i="1"/>
  <c r="CP547" i="1"/>
  <c r="CS539" i="1"/>
  <c r="CR539" i="1"/>
  <c r="CP539" i="1"/>
  <c r="CS531" i="1"/>
  <c r="CR531" i="1"/>
  <c r="CQ531" i="1"/>
  <c r="CP531" i="1"/>
  <c r="CS527" i="1"/>
  <c r="CR527" i="1"/>
  <c r="CS523" i="1"/>
  <c r="CR523" i="1"/>
  <c r="CP523" i="1"/>
  <c r="CS515" i="1"/>
  <c r="CR515" i="1"/>
  <c r="CQ515" i="1"/>
  <c r="CP515" i="1"/>
  <c r="CS507" i="1"/>
  <c r="CR507" i="1"/>
  <c r="CP507" i="1"/>
  <c r="CS499" i="1"/>
  <c r="CR499" i="1"/>
  <c r="CQ499" i="1"/>
  <c r="CP499" i="1"/>
  <c r="CS495" i="1"/>
  <c r="CR495" i="1"/>
  <c r="CS491" i="1"/>
  <c r="CR491" i="1"/>
  <c r="CP491" i="1"/>
  <c r="CS483" i="1"/>
  <c r="CR483" i="1"/>
  <c r="CQ483" i="1"/>
  <c r="CP483" i="1"/>
  <c r="CS475" i="1"/>
  <c r="CR475" i="1"/>
  <c r="CP475" i="1"/>
  <c r="CS467" i="1"/>
  <c r="CR467" i="1"/>
  <c r="CQ467" i="1"/>
  <c r="CP467" i="1"/>
  <c r="CS463" i="1"/>
  <c r="CR463" i="1"/>
  <c r="CS459" i="1"/>
  <c r="CR459" i="1"/>
  <c r="CP459" i="1"/>
  <c r="CS451" i="1"/>
  <c r="CR451" i="1"/>
  <c r="CQ451" i="1"/>
  <c r="CP451" i="1"/>
  <c r="CS443" i="1"/>
  <c r="CR443" i="1"/>
  <c r="CP443" i="1"/>
  <c r="CS435" i="1"/>
  <c r="CR435" i="1"/>
  <c r="CQ435" i="1"/>
  <c r="CP435" i="1"/>
  <c r="CS431" i="1"/>
  <c r="CR431" i="1"/>
  <c r="CS427" i="1"/>
  <c r="CR427" i="1"/>
  <c r="CP427" i="1"/>
  <c r="CS419" i="1"/>
  <c r="CR419" i="1"/>
  <c r="CQ419" i="1"/>
  <c r="CP419" i="1"/>
  <c r="CS411" i="1"/>
  <c r="CR411" i="1"/>
  <c r="CP411" i="1"/>
  <c r="CS403" i="1"/>
  <c r="CR403" i="1"/>
  <c r="CQ403" i="1"/>
  <c r="CP403" i="1"/>
  <c r="CS399" i="1"/>
  <c r="CR399" i="1"/>
  <c r="CS395" i="1"/>
  <c r="CR395" i="1"/>
  <c r="CP395" i="1"/>
  <c r="CS387" i="1"/>
  <c r="CR387" i="1"/>
  <c r="CQ387" i="1"/>
  <c r="CP387" i="1"/>
  <c r="CS379" i="1"/>
  <c r="CR379" i="1"/>
  <c r="CP379" i="1"/>
  <c r="CS371" i="1"/>
  <c r="CR371" i="1"/>
  <c r="CQ371" i="1"/>
  <c r="CP371" i="1"/>
  <c r="CS367" i="1"/>
  <c r="CR367" i="1"/>
  <c r="CS363" i="1"/>
  <c r="CR363" i="1"/>
  <c r="CP363" i="1"/>
  <c r="CS355" i="1"/>
  <c r="CR355" i="1"/>
  <c r="CQ355" i="1"/>
  <c r="CP355" i="1"/>
  <c r="CS347" i="1"/>
  <c r="CR347" i="1"/>
  <c r="CP347" i="1"/>
  <c r="CS339" i="1"/>
  <c r="CR339" i="1"/>
  <c r="CQ339" i="1"/>
  <c r="CP339" i="1"/>
  <c r="CS335" i="1"/>
  <c r="CR335" i="1"/>
  <c r="CS331" i="1"/>
  <c r="CR331" i="1"/>
  <c r="CP331" i="1"/>
  <c r="CS323" i="1"/>
  <c r="CR323" i="1"/>
  <c r="CQ323" i="1"/>
  <c r="CP323" i="1"/>
  <c r="CS315" i="1"/>
  <c r="CR315" i="1"/>
  <c r="CP315" i="1"/>
  <c r="CS307" i="1"/>
  <c r="CR307" i="1"/>
  <c r="CQ307" i="1"/>
  <c r="CP307" i="1"/>
  <c r="CS303" i="1"/>
  <c r="CR303" i="1"/>
  <c r="CS299" i="1"/>
  <c r="CR299" i="1"/>
  <c r="CP299" i="1"/>
  <c r="CS291" i="1"/>
  <c r="CR291" i="1"/>
  <c r="CQ291" i="1"/>
  <c r="CP291" i="1"/>
  <c r="CS283" i="1"/>
  <c r="CR283" i="1"/>
  <c r="CP283" i="1"/>
  <c r="CS275" i="1"/>
  <c r="CR275" i="1"/>
  <c r="CQ275" i="1"/>
  <c r="CP275" i="1"/>
  <c r="CS271" i="1"/>
  <c r="CR271" i="1"/>
  <c r="CS267" i="1"/>
  <c r="CR267" i="1"/>
  <c r="CP267" i="1"/>
  <c r="CS259" i="1"/>
  <c r="CR259" i="1"/>
  <c r="CQ259" i="1"/>
  <c r="CP259" i="1"/>
  <c r="CS251" i="1"/>
  <c r="CR251" i="1"/>
  <c r="CP251" i="1"/>
  <c r="CS243" i="1"/>
  <c r="CR243" i="1"/>
  <c r="CQ243" i="1"/>
  <c r="CP243" i="1"/>
  <c r="CS239" i="1"/>
  <c r="CR239" i="1"/>
  <c r="CS235" i="1"/>
  <c r="CR235" i="1"/>
  <c r="CP235" i="1"/>
  <c r="CS223" i="1"/>
  <c r="CR223" i="1"/>
  <c r="CP223" i="1"/>
  <c r="CS216" i="1"/>
  <c r="CR216" i="1"/>
  <c r="CQ216" i="1"/>
  <c r="CP216" i="1"/>
  <c r="CS212" i="1"/>
  <c r="CR212" i="1"/>
  <c r="CS208" i="1"/>
  <c r="CR208" i="1"/>
  <c r="CS200" i="1"/>
  <c r="CR200" i="1"/>
  <c r="CQ200" i="1"/>
  <c r="CS192" i="1"/>
  <c r="CR192" i="1"/>
  <c r="CS184" i="1"/>
  <c r="CR184" i="1"/>
  <c r="CQ184" i="1"/>
  <c r="CS180" i="1"/>
  <c r="CR180" i="1"/>
  <c r="CS176" i="1"/>
  <c r="CR176" i="1"/>
  <c r="CS168" i="1"/>
  <c r="CR168" i="1"/>
  <c r="CQ168" i="1"/>
  <c r="CS160" i="1"/>
  <c r="CR160" i="1"/>
  <c r="CS152" i="1"/>
  <c r="CR152" i="1"/>
  <c r="CQ152" i="1"/>
  <c r="CS148" i="1"/>
  <c r="CR148" i="1"/>
  <c r="CS144" i="1"/>
  <c r="CR144" i="1"/>
  <c r="CS136" i="1"/>
  <c r="CR136" i="1"/>
  <c r="CQ136" i="1"/>
  <c r="CS128" i="1"/>
  <c r="CR128" i="1"/>
  <c r="CS120" i="1"/>
  <c r="CR120" i="1"/>
  <c r="CQ120" i="1"/>
  <c r="CS116" i="1"/>
  <c r="CR116" i="1"/>
  <c r="CS112" i="1"/>
  <c r="CR112" i="1"/>
  <c r="CS104" i="1"/>
  <c r="CR104" i="1"/>
  <c r="CQ104" i="1"/>
  <c r="CS96" i="1"/>
  <c r="CR96" i="1"/>
  <c r="CS88" i="1"/>
  <c r="CR88" i="1"/>
  <c r="CQ88" i="1"/>
  <c r="CS84" i="1"/>
  <c r="CR84" i="1"/>
  <c r="CS80" i="1"/>
  <c r="CR80" i="1"/>
  <c r="CS72" i="1"/>
  <c r="CR72" i="1"/>
  <c r="CQ72" i="1"/>
  <c r="CS64" i="1"/>
  <c r="CR64" i="1"/>
  <c r="CS56" i="1"/>
  <c r="CR56" i="1"/>
  <c r="CQ56" i="1"/>
  <c r="CS52" i="1"/>
  <c r="CR52" i="1"/>
  <c r="CS48" i="1"/>
  <c r="CR48" i="1"/>
  <c r="CS40" i="1"/>
  <c r="CR40" i="1"/>
  <c r="CQ40" i="1"/>
  <c r="CS36" i="1"/>
  <c r="CR36" i="1"/>
  <c r="CS32" i="1"/>
  <c r="CR32" i="1"/>
  <c r="CS24" i="1"/>
  <c r="CR24" i="1"/>
  <c r="CQ24" i="1"/>
  <c r="CS20" i="1"/>
  <c r="CR20" i="1"/>
  <c r="CS16" i="1"/>
  <c r="CR16" i="1"/>
  <c r="CS8" i="1"/>
  <c r="CR8" i="1"/>
  <c r="CQ8" i="1"/>
  <c r="DD968" i="1"/>
  <c r="DC968" i="1"/>
  <c r="CZ968" i="1"/>
  <c r="CX968" i="1"/>
  <c r="DA968" i="1"/>
  <c r="CY968" i="1"/>
  <c r="CV968" i="1"/>
  <c r="DD964" i="1"/>
  <c r="DA964" i="1"/>
  <c r="CX964" i="1"/>
  <c r="DC964" i="1"/>
  <c r="CZ964" i="1"/>
  <c r="CY964" i="1"/>
  <c r="CV964" i="1"/>
  <c r="DD960" i="1"/>
  <c r="DC960" i="1"/>
  <c r="CY960" i="1"/>
  <c r="DA960" i="1"/>
  <c r="CX960" i="1"/>
  <c r="CZ960" i="1"/>
  <c r="CV960" i="1"/>
  <c r="DD956" i="1"/>
  <c r="DA956" i="1"/>
  <c r="CZ956" i="1"/>
  <c r="CX956" i="1"/>
  <c r="CY956" i="1"/>
  <c r="DC956" i="1"/>
  <c r="CV956" i="1"/>
  <c r="DD952" i="1"/>
  <c r="DC952" i="1"/>
  <c r="DA952" i="1"/>
  <c r="CZ952" i="1"/>
  <c r="CX952" i="1"/>
  <c r="CY952" i="1"/>
  <c r="CV952" i="1"/>
  <c r="DD948" i="1"/>
  <c r="DA948" i="1"/>
  <c r="DC948" i="1"/>
  <c r="CX948" i="1"/>
  <c r="CZ948" i="1"/>
  <c r="CY948" i="1"/>
  <c r="CV948" i="1"/>
  <c r="DD944" i="1"/>
  <c r="DC944" i="1"/>
  <c r="CY944" i="1"/>
  <c r="CX944" i="1"/>
  <c r="CZ944" i="1"/>
  <c r="CV944" i="1"/>
  <c r="DD940" i="1"/>
  <c r="DA940" i="1"/>
  <c r="DC940" i="1"/>
  <c r="CZ940" i="1"/>
  <c r="CX940" i="1"/>
  <c r="CY940" i="1"/>
  <c r="CV940" i="1"/>
  <c r="DD936" i="1"/>
  <c r="DC936" i="1"/>
  <c r="DA936" i="1"/>
  <c r="CZ936" i="1"/>
  <c r="CX936" i="1"/>
  <c r="CY936" i="1"/>
  <c r="CV936" i="1"/>
  <c r="DD932" i="1"/>
  <c r="DA932" i="1"/>
  <c r="DC932" i="1"/>
  <c r="CX932" i="1"/>
  <c r="CZ932" i="1"/>
  <c r="CY932" i="1"/>
  <c r="CV932" i="1"/>
  <c r="DD928" i="1"/>
  <c r="DC928" i="1"/>
  <c r="DA928" i="1"/>
  <c r="CY928" i="1"/>
  <c r="CX928" i="1"/>
  <c r="CZ928" i="1"/>
  <c r="CV928" i="1"/>
  <c r="DD924" i="1"/>
  <c r="DA924" i="1"/>
  <c r="DC924" i="1"/>
  <c r="CZ924" i="1"/>
  <c r="CX924" i="1"/>
  <c r="CY924" i="1"/>
  <c r="CV924" i="1"/>
  <c r="DD920" i="1"/>
  <c r="DC920" i="1"/>
  <c r="CZ920" i="1"/>
  <c r="CX920" i="1"/>
  <c r="CY920" i="1"/>
  <c r="DA920" i="1"/>
  <c r="CV920" i="1"/>
  <c r="DD916" i="1"/>
  <c r="DA916" i="1"/>
  <c r="DC916" i="1"/>
  <c r="CX916" i="1"/>
  <c r="CZ916" i="1"/>
  <c r="CY916" i="1"/>
  <c r="CV916" i="1"/>
  <c r="DD912" i="1"/>
  <c r="DC912" i="1"/>
  <c r="DA912" i="1"/>
  <c r="CY912" i="1"/>
  <c r="CX912" i="1"/>
  <c r="CZ912" i="1"/>
  <c r="CV912" i="1"/>
  <c r="DD908" i="1"/>
  <c r="DA908" i="1"/>
  <c r="DC908" i="1"/>
  <c r="CZ908" i="1"/>
  <c r="CX908" i="1"/>
  <c r="CY908" i="1"/>
  <c r="CV908" i="1"/>
  <c r="DD904" i="1"/>
  <c r="DC904" i="1"/>
  <c r="DA904" i="1"/>
  <c r="CZ904" i="1"/>
  <c r="CX904" i="1"/>
  <c r="CY904" i="1"/>
  <c r="CV904" i="1"/>
  <c r="DD900" i="1"/>
  <c r="DA900" i="1"/>
  <c r="DC900" i="1"/>
  <c r="CX900" i="1"/>
  <c r="CZ900" i="1"/>
  <c r="CY900" i="1"/>
  <c r="CV900" i="1"/>
  <c r="DD896" i="1"/>
  <c r="DC896" i="1"/>
  <c r="DA896" i="1"/>
  <c r="CY896" i="1"/>
  <c r="CX896" i="1"/>
  <c r="CZ896" i="1"/>
  <c r="CV896" i="1"/>
  <c r="DD892" i="1"/>
  <c r="DA892" i="1"/>
  <c r="DC892" i="1"/>
  <c r="CZ892" i="1"/>
  <c r="CX892" i="1"/>
  <c r="CY892" i="1"/>
  <c r="CV892" i="1"/>
  <c r="DD888" i="1"/>
  <c r="DC888" i="1"/>
  <c r="DA888" i="1"/>
  <c r="CZ888" i="1"/>
  <c r="CX888" i="1"/>
  <c r="CY888" i="1"/>
  <c r="CV888" i="1"/>
  <c r="DD884" i="1"/>
  <c r="DA884" i="1"/>
  <c r="CX884" i="1"/>
  <c r="CZ884" i="1"/>
  <c r="CV884" i="1"/>
  <c r="DC884" i="1"/>
  <c r="DD880" i="1"/>
  <c r="DC880" i="1"/>
  <c r="DA880" i="1"/>
  <c r="CY880" i="1"/>
  <c r="CX880" i="1"/>
  <c r="CZ880" i="1"/>
  <c r="CV880" i="1"/>
  <c r="DD876" i="1"/>
  <c r="DA876" i="1"/>
  <c r="DC876" i="1"/>
  <c r="CZ876" i="1"/>
  <c r="CX876" i="1"/>
  <c r="CY876" i="1"/>
  <c r="CV876" i="1"/>
  <c r="DD872" i="1"/>
  <c r="DC872" i="1"/>
  <c r="DA872" i="1"/>
  <c r="CZ872" i="1"/>
  <c r="CX872" i="1"/>
  <c r="CY872" i="1"/>
  <c r="CV872" i="1"/>
  <c r="DD868" i="1"/>
  <c r="DA868" i="1"/>
  <c r="DC868" i="1"/>
  <c r="CX868" i="1"/>
  <c r="CZ868" i="1"/>
  <c r="CY868" i="1"/>
  <c r="CV868" i="1"/>
  <c r="DD864" i="1"/>
  <c r="DC864" i="1"/>
  <c r="DA864" i="1"/>
  <c r="CY864" i="1"/>
  <c r="CX864" i="1"/>
  <c r="CZ864" i="1"/>
  <c r="CV864" i="1"/>
  <c r="DD860" i="1"/>
  <c r="DA860" i="1"/>
  <c r="DC860" i="1"/>
  <c r="CZ860" i="1"/>
  <c r="CX860" i="1"/>
  <c r="CY860" i="1"/>
  <c r="CV860" i="1"/>
  <c r="DD856" i="1"/>
  <c r="DC856" i="1"/>
  <c r="DA856" i="1"/>
  <c r="CZ856" i="1"/>
  <c r="CX856" i="1"/>
  <c r="CY856" i="1"/>
  <c r="CV856" i="1"/>
  <c r="DD852" i="1"/>
  <c r="DA852" i="1"/>
  <c r="DC852" i="1"/>
  <c r="CX852" i="1"/>
  <c r="CZ852" i="1"/>
  <c r="CY852" i="1"/>
  <c r="CV852" i="1"/>
  <c r="DD848" i="1"/>
  <c r="DC848" i="1"/>
  <c r="CY848" i="1"/>
  <c r="DA848" i="1"/>
  <c r="CX848" i="1"/>
  <c r="CZ848" i="1"/>
  <c r="CV848" i="1"/>
  <c r="DD844" i="1"/>
  <c r="DA844" i="1"/>
  <c r="DC844" i="1"/>
  <c r="CZ844" i="1"/>
  <c r="CX844" i="1"/>
  <c r="CY844" i="1"/>
  <c r="CV844" i="1"/>
  <c r="DD840" i="1"/>
  <c r="DC840" i="1"/>
  <c r="CZ840" i="1"/>
  <c r="CX840" i="1"/>
  <c r="DA840" i="1"/>
  <c r="CY840" i="1"/>
  <c r="CV840" i="1"/>
  <c r="DD836" i="1"/>
  <c r="DA836" i="1"/>
  <c r="DC836" i="1"/>
  <c r="CX836" i="1"/>
  <c r="CZ836" i="1"/>
  <c r="CY836" i="1"/>
  <c r="CV836" i="1"/>
  <c r="DD832" i="1"/>
  <c r="DC832" i="1"/>
  <c r="DA832" i="1"/>
  <c r="CY832" i="1"/>
  <c r="CX832" i="1"/>
  <c r="CV832" i="1"/>
  <c r="DD828" i="1"/>
  <c r="DA828" i="1"/>
  <c r="CZ828" i="1"/>
  <c r="DC828" i="1"/>
  <c r="CX828" i="1"/>
  <c r="CY828" i="1"/>
  <c r="CV828" i="1"/>
  <c r="DD824" i="1"/>
  <c r="DC824" i="1"/>
  <c r="DA824" i="1"/>
  <c r="CZ824" i="1"/>
  <c r="CX824" i="1"/>
  <c r="CY824" i="1"/>
  <c r="CV824" i="1"/>
  <c r="DD820" i="1"/>
  <c r="DA820" i="1"/>
  <c r="DC820" i="1"/>
  <c r="CX820" i="1"/>
  <c r="CZ820" i="1"/>
  <c r="CV820" i="1"/>
  <c r="CY820" i="1"/>
  <c r="DD816" i="1"/>
  <c r="DC816" i="1"/>
  <c r="CY816" i="1"/>
  <c r="CX816" i="1"/>
  <c r="DA816" i="1"/>
  <c r="CZ816" i="1"/>
  <c r="CV816" i="1"/>
  <c r="DD812" i="1"/>
  <c r="DA812" i="1"/>
  <c r="DC812" i="1"/>
  <c r="CZ812" i="1"/>
  <c r="CX812" i="1"/>
  <c r="CY812" i="1"/>
  <c r="CV812" i="1"/>
  <c r="DD808" i="1"/>
  <c r="DC808" i="1"/>
  <c r="CZ808" i="1"/>
  <c r="CX808" i="1"/>
  <c r="CY808" i="1"/>
  <c r="DA808" i="1"/>
  <c r="CV808" i="1"/>
  <c r="DD804" i="1"/>
  <c r="DA804" i="1"/>
  <c r="CX804" i="1"/>
  <c r="DC804" i="1"/>
  <c r="CZ804" i="1"/>
  <c r="CY804" i="1"/>
  <c r="CV804" i="1"/>
  <c r="DD800" i="1"/>
  <c r="DC800" i="1"/>
  <c r="DA800" i="1"/>
  <c r="CY800" i="1"/>
  <c r="CX800" i="1"/>
  <c r="CZ800" i="1"/>
  <c r="CV800" i="1"/>
  <c r="DD796" i="1"/>
  <c r="DA796" i="1"/>
  <c r="DC796" i="1"/>
  <c r="CZ796" i="1"/>
  <c r="CX796" i="1"/>
  <c r="CY796" i="1"/>
  <c r="CV796" i="1"/>
  <c r="DD792" i="1"/>
  <c r="DC792" i="1"/>
  <c r="CZ792" i="1"/>
  <c r="CX792" i="1"/>
  <c r="DA792" i="1"/>
  <c r="CY792" i="1"/>
  <c r="CV792" i="1"/>
  <c r="DD788" i="1"/>
  <c r="DA788" i="1"/>
  <c r="DC788" i="1"/>
  <c r="CX788" i="1"/>
  <c r="CZ788" i="1"/>
  <c r="CV788" i="1"/>
  <c r="CY788" i="1"/>
  <c r="DD784" i="1"/>
  <c r="DC784" i="1"/>
  <c r="CY784" i="1"/>
  <c r="CX784" i="1"/>
  <c r="DA784" i="1"/>
  <c r="CZ784" i="1"/>
  <c r="CV784" i="1"/>
  <c r="DD780" i="1"/>
  <c r="DA780" i="1"/>
  <c r="DC780" i="1"/>
  <c r="CZ780" i="1"/>
  <c r="CX780" i="1"/>
  <c r="CY780" i="1"/>
  <c r="CV780" i="1"/>
  <c r="DD776" i="1"/>
  <c r="DC776" i="1"/>
  <c r="DA776" i="1"/>
  <c r="CZ776" i="1"/>
  <c r="CX776" i="1"/>
  <c r="CY776" i="1"/>
  <c r="CV776" i="1"/>
  <c r="DD772" i="1"/>
  <c r="DA772" i="1"/>
  <c r="DC772" i="1"/>
  <c r="CX772" i="1"/>
  <c r="CZ772" i="1"/>
  <c r="CY772" i="1"/>
  <c r="CV772" i="1"/>
  <c r="DD768" i="1"/>
  <c r="DC768" i="1"/>
  <c r="DA768" i="1"/>
  <c r="CY768" i="1"/>
  <c r="CX768" i="1"/>
  <c r="CV768" i="1"/>
  <c r="CZ768" i="1"/>
  <c r="DD764" i="1"/>
  <c r="DA764" i="1"/>
  <c r="DC764" i="1"/>
  <c r="CZ764" i="1"/>
  <c r="CX764" i="1"/>
  <c r="CY764" i="1"/>
  <c r="CV764" i="1"/>
  <c r="DD760" i="1"/>
  <c r="DC760" i="1"/>
  <c r="DA760" i="1"/>
  <c r="CZ760" i="1"/>
  <c r="CX760" i="1"/>
  <c r="CY760" i="1"/>
  <c r="CV760" i="1"/>
  <c r="DD756" i="1"/>
  <c r="DA756" i="1"/>
  <c r="DC756" i="1"/>
  <c r="CX756" i="1"/>
  <c r="CZ756" i="1"/>
  <c r="CV756" i="1"/>
  <c r="CY756" i="1"/>
  <c r="DD752" i="1"/>
  <c r="DC752" i="1"/>
  <c r="DA752" i="1"/>
  <c r="CY752" i="1"/>
  <c r="CX752" i="1"/>
  <c r="CV752" i="1"/>
  <c r="CZ752" i="1"/>
  <c r="DD748" i="1"/>
  <c r="DA748" i="1"/>
  <c r="CZ748" i="1"/>
  <c r="CX748" i="1"/>
  <c r="CY748" i="1"/>
  <c r="DC748" i="1"/>
  <c r="CV748" i="1"/>
  <c r="DD744" i="1"/>
  <c r="DC744" i="1"/>
  <c r="CZ744" i="1"/>
  <c r="CX744" i="1"/>
  <c r="CY744" i="1"/>
  <c r="CV744" i="1"/>
  <c r="DA744" i="1"/>
  <c r="DD740" i="1"/>
  <c r="DC740" i="1"/>
  <c r="DA740" i="1"/>
  <c r="CX740" i="1"/>
  <c r="CZ740" i="1"/>
  <c r="CV740" i="1"/>
  <c r="CY740" i="1"/>
  <c r="DD736" i="1"/>
  <c r="DA736" i="1"/>
  <c r="DC736" i="1"/>
  <c r="CY736" i="1"/>
  <c r="CX736" i="1"/>
  <c r="CV736" i="1"/>
  <c r="CZ736" i="1"/>
  <c r="DD732" i="1"/>
  <c r="DA732" i="1"/>
  <c r="DC732" i="1"/>
  <c r="CZ732" i="1"/>
  <c r="CX732" i="1"/>
  <c r="CY732" i="1"/>
  <c r="CV732" i="1"/>
  <c r="DD728" i="1"/>
  <c r="DA728" i="1"/>
  <c r="CZ728" i="1"/>
  <c r="CX728" i="1"/>
  <c r="DC728" i="1"/>
  <c r="CY728" i="1"/>
  <c r="CV728" i="1"/>
  <c r="DD724" i="1"/>
  <c r="DA724" i="1"/>
  <c r="DC724" i="1"/>
  <c r="CX724" i="1"/>
  <c r="CZ724" i="1"/>
  <c r="CV724" i="1"/>
  <c r="CY724" i="1"/>
  <c r="DD720" i="1"/>
  <c r="DC720" i="1"/>
  <c r="DA720" i="1"/>
  <c r="CY720" i="1"/>
  <c r="CX720" i="1"/>
  <c r="CZ720" i="1"/>
  <c r="CV720" i="1"/>
  <c r="DD716" i="1"/>
  <c r="DA716" i="1"/>
  <c r="DC716" i="1"/>
  <c r="CZ716" i="1"/>
  <c r="CX716" i="1"/>
  <c r="CY716" i="1"/>
  <c r="CV716" i="1"/>
  <c r="DD712" i="1"/>
  <c r="DC712" i="1"/>
  <c r="DA712" i="1"/>
  <c r="CZ712" i="1"/>
  <c r="CX712" i="1"/>
  <c r="CY712" i="1"/>
  <c r="CV712" i="1"/>
  <c r="CF15" i="1"/>
  <c r="CH53" i="1"/>
  <c r="CF64" i="1"/>
  <c r="CH75" i="1"/>
  <c r="CG79" i="1"/>
  <c r="CH83" i="1"/>
  <c r="CI121" i="1"/>
  <c r="CH129" i="1"/>
  <c r="CH149" i="1"/>
  <c r="CG153" i="1"/>
  <c r="CG163" i="1"/>
  <c r="CI168" i="1"/>
  <c r="CI170" i="1"/>
  <c r="CI172" i="1"/>
  <c r="CI174" i="1"/>
  <c r="CI176" i="1"/>
  <c r="CG195" i="1"/>
  <c r="CI198" i="1"/>
  <c r="CG205" i="1"/>
  <c r="CH214" i="1"/>
  <c r="CF230" i="1"/>
  <c r="CF253" i="1"/>
  <c r="CF256" i="1"/>
  <c r="CF259" i="1"/>
  <c r="CF263" i="1"/>
  <c r="CF277" i="1"/>
  <c r="CF284" i="1"/>
  <c r="CH289" i="1"/>
  <c r="CH353" i="1"/>
  <c r="CH361" i="1"/>
  <c r="CH369" i="1"/>
  <c r="CH377" i="1"/>
  <c r="CH385" i="1"/>
  <c r="CH393" i="1"/>
  <c r="CH449" i="1"/>
  <c r="CH457" i="1"/>
  <c r="CH465" i="1"/>
  <c r="CH473" i="1"/>
  <c r="CH481" i="1"/>
  <c r="CF655" i="1"/>
  <c r="CF663" i="1"/>
  <c r="CF671" i="1"/>
  <c r="CF679" i="1"/>
  <c r="CF687" i="1"/>
  <c r="CF695" i="1"/>
  <c r="CF703" i="1"/>
  <c r="CF711" i="1"/>
  <c r="CF719" i="1"/>
  <c r="CF727" i="1"/>
  <c r="CF735" i="1"/>
  <c r="CF743" i="1"/>
  <c r="CF751" i="1"/>
  <c r="CF759" i="1"/>
  <c r="CF767" i="1"/>
  <c r="CF775" i="1"/>
  <c r="CF783" i="1"/>
  <c r="CF791" i="1"/>
  <c r="CF799" i="1"/>
  <c r="CF807" i="1"/>
  <c r="CF815" i="1"/>
  <c r="CH957" i="1"/>
  <c r="CN965" i="1"/>
  <c r="CN959" i="1"/>
  <c r="CN943" i="1"/>
  <c r="CN933" i="1"/>
  <c r="CN927" i="1"/>
  <c r="CN911" i="1"/>
  <c r="CN901" i="1"/>
  <c r="CN895" i="1"/>
  <c r="CN879" i="1"/>
  <c r="CN869" i="1"/>
  <c r="CN837" i="1"/>
  <c r="CN805" i="1"/>
  <c r="CN773" i="1"/>
  <c r="CN741" i="1"/>
  <c r="CN709" i="1"/>
  <c r="CN677" i="1"/>
  <c r="CN645" i="1"/>
  <c r="CN613" i="1"/>
  <c r="CN581" i="1"/>
  <c r="CN565" i="1"/>
  <c r="CN549" i="1"/>
  <c r="CN533" i="1"/>
  <c r="CN517" i="1"/>
  <c r="CN501" i="1"/>
  <c r="CN485" i="1"/>
  <c r="CN469" i="1"/>
  <c r="CN457" i="1"/>
  <c r="CN449" i="1"/>
  <c r="CN441" i="1"/>
  <c r="CN433" i="1"/>
  <c r="CN425" i="1"/>
  <c r="CN417" i="1"/>
  <c r="CN409" i="1"/>
  <c r="CN401" i="1"/>
  <c r="CN393" i="1"/>
  <c r="CN385" i="1"/>
  <c r="CN377" i="1"/>
  <c r="CN369" i="1"/>
  <c r="CN361" i="1"/>
  <c r="CN353" i="1"/>
  <c r="CO963" i="1"/>
  <c r="CO953" i="1"/>
  <c r="CO947" i="1"/>
  <c r="CO931" i="1"/>
  <c r="CO921" i="1"/>
  <c r="CO915" i="1"/>
  <c r="CO899" i="1"/>
  <c r="CO889" i="1"/>
  <c r="CO883" i="1"/>
  <c r="CO867" i="1"/>
  <c r="CO857" i="1"/>
  <c r="CO851" i="1"/>
  <c r="CO835" i="1"/>
  <c r="CO825" i="1"/>
  <c r="CO819" i="1"/>
  <c r="CO803" i="1"/>
  <c r="CO793" i="1"/>
  <c r="CO787" i="1"/>
  <c r="CO771" i="1"/>
  <c r="CO761" i="1"/>
  <c r="CO755" i="1"/>
  <c r="CO739" i="1"/>
  <c r="CO729" i="1"/>
  <c r="CO723" i="1"/>
  <c r="CO707" i="1"/>
  <c r="CO697" i="1"/>
  <c r="CO691" i="1"/>
  <c r="CO675" i="1"/>
  <c r="CO665" i="1"/>
  <c r="CO659" i="1"/>
  <c r="CO643" i="1"/>
  <c r="CO633" i="1"/>
  <c r="CO627" i="1"/>
  <c r="CO611" i="1"/>
  <c r="CO601" i="1"/>
  <c r="CO595" i="1"/>
  <c r="CO579" i="1"/>
  <c r="CO563" i="1"/>
  <c r="CO547" i="1"/>
  <c r="CO531" i="1"/>
  <c r="CO521" i="1"/>
  <c r="CO515" i="1"/>
  <c r="CO499" i="1"/>
  <c r="CO483" i="1"/>
  <c r="CO467" i="1"/>
  <c r="CO451" i="1"/>
  <c r="CO435" i="1"/>
  <c r="CO419" i="1"/>
  <c r="CO403" i="1"/>
  <c r="CO393" i="1"/>
  <c r="CO387" i="1"/>
  <c r="CO371" i="1"/>
  <c r="CO355" i="1"/>
  <c r="CO339" i="1"/>
  <c r="CO323" i="1"/>
  <c r="CO307" i="1"/>
  <c r="CO291" i="1"/>
  <c r="CO275" i="1"/>
  <c r="CO265" i="1"/>
  <c r="CO259" i="1"/>
  <c r="CO243" i="1"/>
  <c r="CO216" i="1"/>
  <c r="CO210" i="1"/>
  <c r="CO194" i="1"/>
  <c r="CO178" i="1"/>
  <c r="CO162" i="1"/>
  <c r="CO146" i="1"/>
  <c r="CO130" i="1"/>
  <c r="CO114" i="1"/>
  <c r="CO98" i="1"/>
  <c r="CO82" i="1"/>
  <c r="CO66" i="1"/>
  <c r="CO50" i="1"/>
  <c r="CO34" i="1"/>
  <c r="CO18" i="1"/>
  <c r="CP963" i="1"/>
  <c r="CP955" i="1"/>
  <c r="CP947" i="1"/>
  <c r="CP939" i="1"/>
  <c r="CP931" i="1"/>
  <c r="CP923" i="1"/>
  <c r="CP915" i="1"/>
  <c r="CP907" i="1"/>
  <c r="CP899" i="1"/>
  <c r="CP891" i="1"/>
  <c r="CP883" i="1"/>
  <c r="CP875" i="1"/>
  <c r="CP867" i="1"/>
  <c r="CP859" i="1"/>
  <c r="CP849" i="1"/>
  <c r="CP839" i="1"/>
  <c r="CP817" i="1"/>
  <c r="CP807" i="1"/>
  <c r="CP785" i="1"/>
  <c r="CP775" i="1"/>
  <c r="CP753" i="1"/>
  <c r="CP743" i="1"/>
  <c r="CP721" i="1"/>
  <c r="CP711" i="1"/>
  <c r="CP689" i="1"/>
  <c r="CP679" i="1"/>
  <c r="CP657" i="1"/>
  <c r="CP647" i="1"/>
  <c r="CP625" i="1"/>
  <c r="CP615" i="1"/>
  <c r="CP593" i="1"/>
  <c r="CP583" i="1"/>
  <c r="CP573" i="1"/>
  <c r="CP561" i="1"/>
  <c r="CP551" i="1"/>
  <c r="CP541" i="1"/>
  <c r="CP529" i="1"/>
  <c r="CP519" i="1"/>
  <c r="CP509" i="1"/>
  <c r="CP497" i="1"/>
  <c r="CP487" i="1"/>
  <c r="CP477" i="1"/>
  <c r="CP465" i="1"/>
  <c r="CP455" i="1"/>
  <c r="CP445" i="1"/>
  <c r="CP433" i="1"/>
  <c r="CP423" i="1"/>
  <c r="CP413" i="1"/>
  <c r="CP401" i="1"/>
  <c r="CP391" i="1"/>
  <c r="CP381" i="1"/>
  <c r="CP369" i="1"/>
  <c r="CP359" i="1"/>
  <c r="CP349" i="1"/>
  <c r="CP337" i="1"/>
  <c r="CP327" i="1"/>
  <c r="CP317" i="1"/>
  <c r="CP305" i="1"/>
  <c r="CP295" i="1"/>
  <c r="CP285" i="1"/>
  <c r="CP273" i="1"/>
  <c r="CP263" i="1"/>
  <c r="CP253" i="1"/>
  <c r="CP241" i="1"/>
  <c r="CP231" i="1"/>
  <c r="CP224" i="1"/>
  <c r="CP214" i="1"/>
  <c r="CP202" i="1"/>
  <c r="CP192" i="1"/>
  <c r="CP180" i="1"/>
  <c r="CP170" i="1"/>
  <c r="CP160" i="1"/>
  <c r="CP148" i="1"/>
  <c r="CP138" i="1"/>
  <c r="CP128" i="1"/>
  <c r="CP116" i="1"/>
  <c r="CP106" i="1"/>
  <c r="CP96" i="1"/>
  <c r="CP84" i="1"/>
  <c r="CP74" i="1"/>
  <c r="CP64" i="1"/>
  <c r="CP52" i="1"/>
  <c r="CP42" i="1"/>
  <c r="CP32" i="1"/>
  <c r="CP20" i="1"/>
  <c r="CP10" i="1"/>
  <c r="CQ951" i="1"/>
  <c r="CQ945" i="1"/>
  <c r="CQ939" i="1"/>
  <c r="CQ919" i="1"/>
  <c r="CQ913" i="1"/>
  <c r="CQ907" i="1"/>
  <c r="CQ887" i="1"/>
  <c r="CQ881" i="1"/>
  <c r="CQ875" i="1"/>
  <c r="CQ855" i="1"/>
  <c r="CQ849" i="1"/>
  <c r="CQ843" i="1"/>
  <c r="CQ823" i="1"/>
  <c r="CQ817" i="1"/>
  <c r="CQ811" i="1"/>
  <c r="CQ791" i="1"/>
  <c r="CQ785" i="1"/>
  <c r="CQ779" i="1"/>
  <c r="CQ759" i="1"/>
  <c r="CQ753" i="1"/>
  <c r="CQ747" i="1"/>
  <c r="CQ727" i="1"/>
  <c r="CQ721" i="1"/>
  <c r="CQ715" i="1"/>
  <c r="CQ695" i="1"/>
  <c r="CQ689" i="1"/>
  <c r="CQ683" i="1"/>
  <c r="CQ663" i="1"/>
  <c r="CQ657" i="1"/>
  <c r="CQ651" i="1"/>
  <c r="CQ631" i="1"/>
  <c r="CQ625" i="1"/>
  <c r="CQ619" i="1"/>
  <c r="CQ599" i="1"/>
  <c r="CQ593" i="1"/>
  <c r="CQ587" i="1"/>
  <c r="CQ567" i="1"/>
  <c r="CQ561" i="1"/>
  <c r="CQ555" i="1"/>
  <c r="CQ535" i="1"/>
  <c r="CQ529" i="1"/>
  <c r="CQ523" i="1"/>
  <c r="CQ503" i="1"/>
  <c r="CQ497" i="1"/>
  <c r="CQ491" i="1"/>
  <c r="CQ471" i="1"/>
  <c r="CQ465" i="1"/>
  <c r="CQ459" i="1"/>
  <c r="CQ439" i="1"/>
  <c r="CQ433" i="1"/>
  <c r="CQ427" i="1"/>
  <c r="CQ407" i="1"/>
  <c r="CQ401" i="1"/>
  <c r="CQ395" i="1"/>
  <c r="CQ375" i="1"/>
  <c r="CQ369" i="1"/>
  <c r="CQ363" i="1"/>
  <c r="CQ343" i="1"/>
  <c r="CQ337" i="1"/>
  <c r="CQ331" i="1"/>
  <c r="CQ311" i="1"/>
  <c r="CQ305" i="1"/>
  <c r="CQ299" i="1"/>
  <c r="CQ279" i="1"/>
  <c r="CQ273" i="1"/>
  <c r="CQ267" i="1"/>
  <c r="CQ247" i="1"/>
  <c r="CQ241" i="1"/>
  <c r="CQ235" i="1"/>
  <c r="CQ214" i="1"/>
  <c r="CQ208" i="1"/>
  <c r="CQ188" i="1"/>
  <c r="CQ176" i="1"/>
  <c r="CQ156" i="1"/>
  <c r="CQ144" i="1"/>
  <c r="CQ124" i="1"/>
  <c r="CQ112" i="1"/>
  <c r="CQ92" i="1"/>
  <c r="CQ86" i="1"/>
  <c r="CQ80" i="1"/>
  <c r="CQ60" i="1"/>
  <c r="CQ54" i="1"/>
  <c r="CQ48" i="1"/>
  <c r="CQ28" i="1"/>
  <c r="CQ16" i="1"/>
  <c r="CR963" i="1"/>
  <c r="CR943" i="1"/>
  <c r="CR931" i="1"/>
  <c r="CR911" i="1"/>
  <c r="CR899" i="1"/>
  <c r="CR879" i="1"/>
  <c r="CR867" i="1"/>
  <c r="CR847" i="1"/>
  <c r="CR835" i="1"/>
  <c r="CR815" i="1"/>
  <c r="CR803" i="1"/>
  <c r="CR783" i="1"/>
  <c r="CR771" i="1"/>
  <c r="CR751" i="1"/>
  <c r="CR739" i="1"/>
  <c r="CR719" i="1"/>
  <c r="CR707" i="1"/>
  <c r="CR687" i="1"/>
  <c r="CR675" i="1"/>
  <c r="CR655" i="1"/>
  <c r="CR643" i="1"/>
  <c r="CR623" i="1"/>
  <c r="CR611" i="1"/>
  <c r="CR591" i="1"/>
  <c r="CR577" i="1"/>
  <c r="CR565" i="1"/>
  <c r="CR551" i="1"/>
  <c r="CR535" i="1"/>
  <c r="CR509" i="1"/>
  <c r="CR493" i="1"/>
  <c r="CR479" i="1"/>
  <c r="CR465" i="1"/>
  <c r="CR449" i="1"/>
  <c r="CR437" i="1"/>
  <c r="CR423" i="1"/>
  <c r="CR407" i="1"/>
  <c r="CR381" i="1"/>
  <c r="CR365" i="1"/>
  <c r="CR351" i="1"/>
  <c r="CR337" i="1"/>
  <c r="CR321" i="1"/>
  <c r="CR309" i="1"/>
  <c r="CR295" i="1"/>
  <c r="CR279" i="1"/>
  <c r="CR253" i="1"/>
  <c r="CR237" i="1"/>
  <c r="CR226" i="1"/>
  <c r="CR214" i="1"/>
  <c r="CR186" i="1"/>
  <c r="CR172" i="1"/>
  <c r="CR156" i="1"/>
  <c r="CR130" i="1"/>
  <c r="CR114" i="1"/>
  <c r="CR100" i="1"/>
  <c r="CR34" i="1"/>
  <c r="CR12" i="1"/>
  <c r="CZ832" i="1"/>
  <c r="DA944" i="1"/>
  <c r="CF52" i="1"/>
  <c r="CF231" i="1"/>
  <c r="CS965" i="1"/>
  <c r="CR965" i="1"/>
  <c r="CS957" i="1"/>
  <c r="CR957" i="1"/>
  <c r="CS953" i="1"/>
  <c r="CQ953" i="1"/>
  <c r="CS949" i="1"/>
  <c r="CR949" i="1"/>
  <c r="CS941" i="1"/>
  <c r="CR941" i="1"/>
  <c r="CS937" i="1"/>
  <c r="CQ937" i="1"/>
  <c r="CS933" i="1"/>
  <c r="CR933" i="1"/>
  <c r="CS925" i="1"/>
  <c r="CR925" i="1"/>
  <c r="CS921" i="1"/>
  <c r="CQ921" i="1"/>
  <c r="CS917" i="1"/>
  <c r="CR917" i="1"/>
  <c r="CS909" i="1"/>
  <c r="CR909" i="1"/>
  <c r="CS905" i="1"/>
  <c r="CQ905" i="1"/>
  <c r="CS901" i="1"/>
  <c r="CR901" i="1"/>
  <c r="CS893" i="1"/>
  <c r="CR893" i="1"/>
  <c r="CS889" i="1"/>
  <c r="CQ889" i="1"/>
  <c r="CS885" i="1"/>
  <c r="CR885" i="1"/>
  <c r="CS877" i="1"/>
  <c r="CR877" i="1"/>
  <c r="CS873" i="1"/>
  <c r="CQ873" i="1"/>
  <c r="CS869" i="1"/>
  <c r="CR869" i="1"/>
  <c r="CS861" i="1"/>
  <c r="CR861" i="1"/>
  <c r="CS857" i="1"/>
  <c r="CQ857" i="1"/>
  <c r="CS853" i="1"/>
  <c r="CR853" i="1"/>
  <c r="CS845" i="1"/>
  <c r="CR845" i="1"/>
  <c r="CS841" i="1"/>
  <c r="CQ841" i="1"/>
  <c r="CS837" i="1"/>
  <c r="CR837" i="1"/>
  <c r="CS829" i="1"/>
  <c r="CR829" i="1"/>
  <c r="CS825" i="1"/>
  <c r="CQ825" i="1"/>
  <c r="CS821" i="1"/>
  <c r="CR821" i="1"/>
  <c r="CS813" i="1"/>
  <c r="CR813" i="1"/>
  <c r="CS809" i="1"/>
  <c r="CQ809" i="1"/>
  <c r="CS805" i="1"/>
  <c r="CR805" i="1"/>
  <c r="CS797" i="1"/>
  <c r="CR797" i="1"/>
  <c r="CS793" i="1"/>
  <c r="CQ793" i="1"/>
  <c r="CS789" i="1"/>
  <c r="CR789" i="1"/>
  <c r="CS781" i="1"/>
  <c r="CR781" i="1"/>
  <c r="CS777" i="1"/>
  <c r="CQ777" i="1"/>
  <c r="CS773" i="1"/>
  <c r="CR773" i="1"/>
  <c r="CS765" i="1"/>
  <c r="CR765" i="1"/>
  <c r="CS761" i="1"/>
  <c r="CQ761" i="1"/>
  <c r="CS757" i="1"/>
  <c r="CR757" i="1"/>
  <c r="CS749" i="1"/>
  <c r="CR749" i="1"/>
  <c r="CS745" i="1"/>
  <c r="CQ745" i="1"/>
  <c r="CS741" i="1"/>
  <c r="CR741" i="1"/>
  <c r="CS733" i="1"/>
  <c r="CR733" i="1"/>
  <c r="CS729" i="1"/>
  <c r="CQ729" i="1"/>
  <c r="CS725" i="1"/>
  <c r="CR725" i="1"/>
  <c r="CS717" i="1"/>
  <c r="CR717" i="1"/>
  <c r="CS713" i="1"/>
  <c r="CQ713" i="1"/>
  <c r="CS709" i="1"/>
  <c r="CR709" i="1"/>
  <c r="CS701" i="1"/>
  <c r="CR701" i="1"/>
  <c r="CS697" i="1"/>
  <c r="CQ697" i="1"/>
  <c r="CS693" i="1"/>
  <c r="CR693" i="1"/>
  <c r="CS685" i="1"/>
  <c r="CR685" i="1"/>
  <c r="CS681" i="1"/>
  <c r="CQ681" i="1"/>
  <c r="CS677" i="1"/>
  <c r="CR677" i="1"/>
  <c r="CS669" i="1"/>
  <c r="CR669" i="1"/>
  <c r="CS665" i="1"/>
  <c r="CQ665" i="1"/>
  <c r="CS661" i="1"/>
  <c r="CR661" i="1"/>
  <c r="CS653" i="1"/>
  <c r="CR653" i="1"/>
  <c r="CS649" i="1"/>
  <c r="CQ649" i="1"/>
  <c r="CS645" i="1"/>
  <c r="CR645" i="1"/>
  <c r="CS637" i="1"/>
  <c r="CR637" i="1"/>
  <c r="CS633" i="1"/>
  <c r="CQ633" i="1"/>
  <c r="CS629" i="1"/>
  <c r="CR629" i="1"/>
  <c r="CS621" i="1"/>
  <c r="CR621" i="1"/>
  <c r="CS617" i="1"/>
  <c r="CQ617" i="1"/>
  <c r="CS613" i="1"/>
  <c r="CR613" i="1"/>
  <c r="CS605" i="1"/>
  <c r="CR605" i="1"/>
  <c r="CS601" i="1"/>
  <c r="CQ601" i="1"/>
  <c r="CS597" i="1"/>
  <c r="CR597" i="1"/>
  <c r="CS589" i="1"/>
  <c r="CR589" i="1"/>
  <c r="CS585" i="1"/>
  <c r="CQ585" i="1"/>
  <c r="CS581" i="1"/>
  <c r="CR581" i="1"/>
  <c r="CS569" i="1"/>
  <c r="CR569" i="1"/>
  <c r="CQ569" i="1"/>
  <c r="CS553" i="1"/>
  <c r="CQ553" i="1"/>
  <c r="CS549" i="1"/>
  <c r="CR549" i="1"/>
  <c r="CS537" i="1"/>
  <c r="CR537" i="1"/>
  <c r="CQ537" i="1"/>
  <c r="CS521" i="1"/>
  <c r="CQ521" i="1"/>
  <c r="CS517" i="1"/>
  <c r="CR517" i="1"/>
  <c r="CS505" i="1"/>
  <c r="CR505" i="1"/>
  <c r="CQ505" i="1"/>
  <c r="CS489" i="1"/>
  <c r="CQ489" i="1"/>
  <c r="CS485" i="1"/>
  <c r="CR485" i="1"/>
  <c r="CS473" i="1"/>
  <c r="CR473" i="1"/>
  <c r="CQ473" i="1"/>
  <c r="CS457" i="1"/>
  <c r="CQ457" i="1"/>
  <c r="CS453" i="1"/>
  <c r="CR453" i="1"/>
  <c r="CS441" i="1"/>
  <c r="CR441" i="1"/>
  <c r="CQ441" i="1"/>
  <c r="CS425" i="1"/>
  <c r="CQ425" i="1"/>
  <c r="CS421" i="1"/>
  <c r="CR421" i="1"/>
  <c r="CS409" i="1"/>
  <c r="CR409" i="1"/>
  <c r="CQ409" i="1"/>
  <c r="CS393" i="1"/>
  <c r="CQ393" i="1"/>
  <c r="CS389" i="1"/>
  <c r="CR389" i="1"/>
  <c r="CS377" i="1"/>
  <c r="CR377" i="1"/>
  <c r="CQ377" i="1"/>
  <c r="CS361" i="1"/>
  <c r="CQ361" i="1"/>
  <c r="CS357" i="1"/>
  <c r="CR357" i="1"/>
  <c r="CS345" i="1"/>
  <c r="CR345" i="1"/>
  <c r="CQ345" i="1"/>
  <c r="CS329" i="1"/>
  <c r="CQ329" i="1"/>
  <c r="CS325" i="1"/>
  <c r="CR325" i="1"/>
  <c r="CS313" i="1"/>
  <c r="CR313" i="1"/>
  <c r="CQ313" i="1"/>
  <c r="CS297" i="1"/>
  <c r="CQ297" i="1"/>
  <c r="CS293" i="1"/>
  <c r="CR293" i="1"/>
  <c r="CS281" i="1"/>
  <c r="CR281" i="1"/>
  <c r="CQ281" i="1"/>
  <c r="CS265" i="1"/>
  <c r="CQ265" i="1"/>
  <c r="CS261" i="1"/>
  <c r="CR261" i="1"/>
  <c r="CS249" i="1"/>
  <c r="CR249" i="1"/>
  <c r="CQ249" i="1"/>
  <c r="CS233" i="1"/>
  <c r="CQ233" i="1"/>
  <c r="CS230" i="1"/>
  <c r="CR230" i="1"/>
  <c r="CS221" i="1"/>
  <c r="CR221" i="1"/>
  <c r="CQ221" i="1"/>
  <c r="CS206" i="1"/>
  <c r="CQ206" i="1"/>
  <c r="CP206" i="1"/>
  <c r="CS202" i="1"/>
  <c r="CR202" i="1"/>
  <c r="CS198" i="1"/>
  <c r="CP198" i="1"/>
  <c r="CS190" i="1"/>
  <c r="CR190" i="1"/>
  <c r="CQ190" i="1"/>
  <c r="CP190" i="1"/>
  <c r="CS182" i="1"/>
  <c r="CP182" i="1"/>
  <c r="CS174" i="1"/>
  <c r="CQ174" i="1"/>
  <c r="CP174" i="1"/>
  <c r="CS170" i="1"/>
  <c r="CR170" i="1"/>
  <c r="CS166" i="1"/>
  <c r="CP166" i="1"/>
  <c r="CS158" i="1"/>
  <c r="CR158" i="1"/>
  <c r="CQ158" i="1"/>
  <c r="CP158" i="1"/>
  <c r="CS150" i="1"/>
  <c r="CP150" i="1"/>
  <c r="CS142" i="1"/>
  <c r="CQ142" i="1"/>
  <c r="CP142" i="1"/>
  <c r="CS138" i="1"/>
  <c r="CR138" i="1"/>
  <c r="CS134" i="1"/>
  <c r="CP134" i="1"/>
  <c r="CS126" i="1"/>
  <c r="CR126" i="1"/>
  <c r="CQ126" i="1"/>
  <c r="CP126" i="1"/>
  <c r="CS118" i="1"/>
  <c r="CP118" i="1"/>
  <c r="CS110" i="1"/>
  <c r="CQ110" i="1"/>
  <c r="CP110" i="1"/>
  <c r="CS106" i="1"/>
  <c r="CR106" i="1"/>
  <c r="CS102" i="1"/>
  <c r="CP102" i="1"/>
  <c r="CS94" i="1"/>
  <c r="CR94" i="1"/>
  <c r="CQ94" i="1"/>
  <c r="CP94" i="1"/>
  <c r="CS86" i="1"/>
  <c r="CP86" i="1"/>
  <c r="CS78" i="1"/>
  <c r="CQ78" i="1"/>
  <c r="CP78" i="1"/>
  <c r="CS74" i="1"/>
  <c r="CR74" i="1"/>
  <c r="CS70" i="1"/>
  <c r="CP70" i="1"/>
  <c r="CS62" i="1"/>
  <c r="CR62" i="1"/>
  <c r="CQ62" i="1"/>
  <c r="CP62" i="1"/>
  <c r="CS58" i="1"/>
  <c r="CR58" i="1"/>
  <c r="CS54" i="1"/>
  <c r="CP54" i="1"/>
  <c r="CS46" i="1"/>
  <c r="CQ46" i="1"/>
  <c r="CP46" i="1"/>
  <c r="CR46" i="1"/>
  <c r="CS42" i="1"/>
  <c r="CR42" i="1"/>
  <c r="CS38" i="1"/>
  <c r="CP38" i="1"/>
  <c r="CS30" i="1"/>
  <c r="CR30" i="1"/>
  <c r="CQ30" i="1"/>
  <c r="CP30" i="1"/>
  <c r="CS26" i="1"/>
  <c r="CR26" i="1"/>
  <c r="CS22" i="1"/>
  <c r="CP22" i="1"/>
  <c r="CS14" i="1"/>
  <c r="CQ14" i="1"/>
  <c r="CP14" i="1"/>
  <c r="CR14" i="1"/>
  <c r="CS10" i="1"/>
  <c r="CR10" i="1"/>
  <c r="CS6" i="1"/>
  <c r="CP6" i="1"/>
  <c r="CF279" i="1"/>
  <c r="CH5" i="1"/>
  <c r="CF27" i="1"/>
  <c r="CF33" i="1"/>
  <c r="CF44" i="1"/>
  <c r="CF57" i="1"/>
  <c r="CH66" i="1"/>
  <c r="CG71" i="1"/>
  <c r="CG73" i="1"/>
  <c r="CF76" i="1"/>
  <c r="CF86" i="1"/>
  <c r="CF87" i="1"/>
  <c r="CI137" i="1"/>
  <c r="CG145" i="1"/>
  <c r="CG147" i="1"/>
  <c r="CH165" i="1"/>
  <c r="CI194" i="1"/>
  <c r="CI202" i="1"/>
  <c r="CF210" i="1"/>
  <c r="CF243" i="1"/>
  <c r="CF247" i="1"/>
  <c r="CF268" i="1"/>
  <c r="CF288" i="1"/>
  <c r="CF291" i="1"/>
  <c r="CH293" i="1"/>
  <c r="CF296" i="1"/>
  <c r="CH298" i="1"/>
  <c r="CF299" i="1"/>
  <c r="CF304" i="1"/>
  <c r="CH306" i="1"/>
  <c r="CF307" i="1"/>
  <c r="CF312" i="1"/>
  <c r="CH314" i="1"/>
  <c r="CF315" i="1"/>
  <c r="CF320" i="1"/>
  <c r="CH322" i="1"/>
  <c r="CF323" i="1"/>
  <c r="CF328" i="1"/>
  <c r="CH330" i="1"/>
  <c r="CF331" i="1"/>
  <c r="CF336" i="1"/>
  <c r="CH338" i="1"/>
  <c r="CF339" i="1"/>
  <c r="CF344" i="1"/>
  <c r="CH346" i="1"/>
  <c r="CF347" i="1"/>
  <c r="CH349" i="1"/>
  <c r="CF352" i="1"/>
  <c r="CF355" i="1"/>
  <c r="CH357" i="1"/>
  <c r="CF360" i="1"/>
  <c r="CF363" i="1"/>
  <c r="CH365" i="1"/>
  <c r="CF368" i="1"/>
  <c r="CF371" i="1"/>
  <c r="CH373" i="1"/>
  <c r="CF376" i="1"/>
  <c r="CF379" i="1"/>
  <c r="CH381" i="1"/>
  <c r="CF384" i="1"/>
  <c r="CF387" i="1"/>
  <c r="CH389" i="1"/>
  <c r="CF392" i="1"/>
  <c r="CF395" i="1"/>
  <c r="CH397" i="1"/>
  <c r="CF400" i="1"/>
  <c r="CH402" i="1"/>
  <c r="CF403" i="1"/>
  <c r="CF408" i="1"/>
  <c r="CH410" i="1"/>
  <c r="CF411" i="1"/>
  <c r="CF416" i="1"/>
  <c r="CH418" i="1"/>
  <c r="CF419" i="1"/>
  <c r="CF424" i="1"/>
  <c r="CH426" i="1"/>
  <c r="CF427" i="1"/>
  <c r="CF432" i="1"/>
  <c r="CH434" i="1"/>
  <c r="CF435" i="1"/>
  <c r="CF440" i="1"/>
  <c r="CH442" i="1"/>
  <c r="CF443" i="1"/>
  <c r="CH445" i="1"/>
  <c r="CF448" i="1"/>
  <c r="CF451" i="1"/>
  <c r="CF456" i="1"/>
  <c r="CF459" i="1"/>
  <c r="CH461" i="1"/>
  <c r="CF464" i="1"/>
  <c r="CF467" i="1"/>
  <c r="CH469" i="1"/>
  <c r="CF472" i="1"/>
  <c r="CF475" i="1"/>
  <c r="CH477" i="1"/>
  <c r="CF480" i="1"/>
  <c r="CF483" i="1"/>
  <c r="CF659" i="1"/>
  <c r="CF667" i="1"/>
  <c r="CF675" i="1"/>
  <c r="CF683" i="1"/>
  <c r="CF691" i="1"/>
  <c r="CF699" i="1"/>
  <c r="CF707" i="1"/>
  <c r="CF715" i="1"/>
  <c r="CF723" i="1"/>
  <c r="CF731" i="1"/>
  <c r="CF739" i="1"/>
  <c r="CF747" i="1"/>
  <c r="CF755" i="1"/>
  <c r="CF763" i="1"/>
  <c r="CF771" i="1"/>
  <c r="CF779" i="1"/>
  <c r="CF787" i="1"/>
  <c r="CF795" i="1"/>
  <c r="CF803" i="1"/>
  <c r="CF811" i="1"/>
  <c r="CF819" i="1"/>
  <c r="CF822" i="1"/>
  <c r="CF955" i="1"/>
  <c r="CI962" i="1"/>
  <c r="CF968" i="1"/>
  <c r="CP967" i="1"/>
  <c r="CP959" i="1"/>
  <c r="CP951" i="1"/>
  <c r="CP943" i="1"/>
  <c r="CP935" i="1"/>
  <c r="CP927" i="1"/>
  <c r="CP919" i="1"/>
  <c r="CP911" i="1"/>
  <c r="CP903" i="1"/>
  <c r="CP895" i="1"/>
  <c r="CP887" i="1"/>
  <c r="CP879" i="1"/>
  <c r="CP871" i="1"/>
  <c r="CP863" i="1"/>
  <c r="CP855" i="1"/>
  <c r="CP845" i="1"/>
  <c r="CP833" i="1"/>
  <c r="CP813" i="1"/>
  <c r="CP801" i="1"/>
  <c r="CP781" i="1"/>
  <c r="CP769" i="1"/>
  <c r="CP749" i="1"/>
  <c r="CP737" i="1"/>
  <c r="CP717" i="1"/>
  <c r="CP705" i="1"/>
  <c r="CP685" i="1"/>
  <c r="CP673" i="1"/>
  <c r="CP653" i="1"/>
  <c r="CP641" i="1"/>
  <c r="CP621" i="1"/>
  <c r="CP609" i="1"/>
  <c r="CP589" i="1"/>
  <c r="CP577" i="1"/>
  <c r="CP557" i="1"/>
  <c r="CP545" i="1"/>
  <c r="CP525" i="1"/>
  <c r="CP513" i="1"/>
  <c r="CP493" i="1"/>
  <c r="CP481" i="1"/>
  <c r="CP461" i="1"/>
  <c r="CQ967" i="1"/>
  <c r="CQ961" i="1"/>
  <c r="CQ955" i="1"/>
  <c r="CQ949" i="1"/>
  <c r="CQ935" i="1"/>
  <c r="CQ929" i="1"/>
  <c r="CQ923" i="1"/>
  <c r="CQ917" i="1"/>
  <c r="CQ903" i="1"/>
  <c r="CQ897" i="1"/>
  <c r="CQ891" i="1"/>
  <c r="CQ885" i="1"/>
  <c r="CQ871" i="1"/>
  <c r="CQ865" i="1"/>
  <c r="CQ859" i="1"/>
  <c r="CQ853" i="1"/>
  <c r="CQ839" i="1"/>
  <c r="CQ833" i="1"/>
  <c r="CQ827" i="1"/>
  <c r="CQ821" i="1"/>
  <c r="CQ807" i="1"/>
  <c r="CQ801" i="1"/>
  <c r="CQ795" i="1"/>
  <c r="CQ789" i="1"/>
  <c r="CQ775" i="1"/>
  <c r="CQ769" i="1"/>
  <c r="CQ763" i="1"/>
  <c r="CQ757" i="1"/>
  <c r="CQ743" i="1"/>
  <c r="CQ737" i="1"/>
  <c r="CQ731" i="1"/>
  <c r="CQ725" i="1"/>
  <c r="CQ711" i="1"/>
  <c r="CQ705" i="1"/>
  <c r="CQ699" i="1"/>
  <c r="CQ693" i="1"/>
  <c r="CQ679" i="1"/>
  <c r="CQ673" i="1"/>
  <c r="CQ667" i="1"/>
  <c r="CQ661" i="1"/>
  <c r="CQ647" i="1"/>
  <c r="CQ641" i="1"/>
  <c r="CQ635" i="1"/>
  <c r="CQ629" i="1"/>
  <c r="CQ615" i="1"/>
  <c r="CQ609" i="1"/>
  <c r="CQ603" i="1"/>
  <c r="CQ597" i="1"/>
  <c r="CQ577" i="1"/>
  <c r="CQ565" i="1"/>
  <c r="CQ545" i="1"/>
  <c r="CQ533" i="1"/>
  <c r="CQ513" i="1"/>
  <c r="CQ501" i="1"/>
  <c r="CQ481" i="1"/>
  <c r="CQ469" i="1"/>
  <c r="CQ449" i="1"/>
  <c r="CQ437" i="1"/>
  <c r="CQ417" i="1"/>
  <c r="CQ405" i="1"/>
  <c r="CQ385" i="1"/>
  <c r="CQ373" i="1"/>
  <c r="CQ353" i="1"/>
  <c r="CQ341" i="1"/>
  <c r="CQ321" i="1"/>
  <c r="CQ309" i="1"/>
  <c r="CQ289" i="1"/>
  <c r="CQ277" i="1"/>
  <c r="CQ257" i="1"/>
  <c r="CQ245" i="1"/>
  <c r="CQ198" i="1"/>
  <c r="CR959" i="1"/>
  <c r="CR947" i="1"/>
  <c r="CR937" i="1"/>
  <c r="CR927" i="1"/>
  <c r="CR915" i="1"/>
  <c r="CR905" i="1"/>
  <c r="CR895" i="1"/>
  <c r="CR883" i="1"/>
  <c r="CR873" i="1"/>
  <c r="CR863" i="1"/>
  <c r="CR851" i="1"/>
  <c r="CR841" i="1"/>
  <c r="CR831" i="1"/>
  <c r="CR819" i="1"/>
  <c r="CR809" i="1"/>
  <c r="CR799" i="1"/>
  <c r="CR787" i="1"/>
  <c r="CR777" i="1"/>
  <c r="CR767" i="1"/>
  <c r="CR755" i="1"/>
  <c r="CR745" i="1"/>
  <c r="CR735" i="1"/>
  <c r="CR723" i="1"/>
  <c r="CR713" i="1"/>
  <c r="CR703" i="1"/>
  <c r="CR691" i="1"/>
  <c r="CR681" i="1"/>
  <c r="CR671" i="1"/>
  <c r="CR659" i="1"/>
  <c r="CR649" i="1"/>
  <c r="CR639" i="1"/>
  <c r="CR627" i="1"/>
  <c r="CR617" i="1"/>
  <c r="CR607" i="1"/>
  <c r="CR595" i="1"/>
  <c r="CR585" i="1"/>
  <c r="CR573" i="1"/>
  <c r="CR557" i="1"/>
  <c r="CR543" i="1"/>
  <c r="CR529" i="1"/>
  <c r="CR513" i="1"/>
  <c r="CR501" i="1"/>
  <c r="CR487" i="1"/>
  <c r="CR471" i="1"/>
  <c r="CR457" i="1"/>
  <c r="CR445" i="1"/>
  <c r="CR429" i="1"/>
  <c r="CR415" i="1"/>
  <c r="CR401" i="1"/>
  <c r="CR385" i="1"/>
  <c r="CR373" i="1"/>
  <c r="CR359" i="1"/>
  <c r="CR343" i="1"/>
  <c r="CR329" i="1"/>
  <c r="CR317" i="1"/>
  <c r="CR301" i="1"/>
  <c r="CR273" i="1"/>
  <c r="CR257" i="1"/>
  <c r="CR245" i="1"/>
  <c r="CR206" i="1"/>
  <c r="CR194" i="1"/>
  <c r="CR178" i="1"/>
  <c r="CR150" i="1"/>
  <c r="CR134" i="1"/>
  <c r="CR122" i="1"/>
  <c r="CR78" i="1"/>
  <c r="CR66" i="1"/>
  <c r="CR22" i="1"/>
  <c r="DD708" i="1"/>
  <c r="DC708" i="1"/>
  <c r="DA708" i="1"/>
  <c r="CX708" i="1"/>
  <c r="CZ708" i="1"/>
  <c r="CY708" i="1"/>
  <c r="CV708" i="1"/>
  <c r="DD704" i="1"/>
  <c r="DA704" i="1"/>
  <c r="DC704" i="1"/>
  <c r="CY704" i="1"/>
  <c r="CX704" i="1"/>
  <c r="CV704" i="1"/>
  <c r="DD700" i="1"/>
  <c r="DA700" i="1"/>
  <c r="DC700" i="1"/>
  <c r="CZ700" i="1"/>
  <c r="CX700" i="1"/>
  <c r="CY700" i="1"/>
  <c r="CV700" i="1"/>
  <c r="DD696" i="1"/>
  <c r="DC696" i="1"/>
  <c r="DA696" i="1"/>
  <c r="CZ696" i="1"/>
  <c r="CX696" i="1"/>
  <c r="CY696" i="1"/>
  <c r="CV696" i="1"/>
  <c r="DD692" i="1"/>
  <c r="DC692" i="1"/>
  <c r="DA692" i="1"/>
  <c r="CX692" i="1"/>
  <c r="CZ692" i="1"/>
  <c r="CV692" i="1"/>
  <c r="DD688" i="1"/>
  <c r="DC688" i="1"/>
  <c r="CY688" i="1"/>
  <c r="DA688" i="1"/>
  <c r="CX688" i="1"/>
  <c r="CV688" i="1"/>
  <c r="CZ688" i="1"/>
  <c r="DD684" i="1"/>
  <c r="DC684" i="1"/>
  <c r="DA684" i="1"/>
  <c r="CZ684" i="1"/>
  <c r="CX684" i="1"/>
  <c r="CY684" i="1"/>
  <c r="CV684" i="1"/>
  <c r="DD680" i="1"/>
  <c r="DC680" i="1"/>
  <c r="CZ680" i="1"/>
  <c r="CX680" i="1"/>
  <c r="DA680" i="1"/>
  <c r="CY680" i="1"/>
  <c r="CV680" i="1"/>
  <c r="DD676" i="1"/>
  <c r="DC676" i="1"/>
  <c r="DA676" i="1"/>
  <c r="CX676" i="1"/>
  <c r="CZ676" i="1"/>
  <c r="CV676" i="1"/>
  <c r="CY676" i="1"/>
  <c r="DD672" i="1"/>
  <c r="DA672" i="1"/>
  <c r="CY672" i="1"/>
  <c r="CX672" i="1"/>
  <c r="DC672" i="1"/>
  <c r="CV672" i="1"/>
  <c r="CZ672" i="1"/>
  <c r="DD668" i="1"/>
  <c r="DC668" i="1"/>
  <c r="DA668" i="1"/>
  <c r="CZ668" i="1"/>
  <c r="CX668" i="1"/>
  <c r="CY668" i="1"/>
  <c r="CV668" i="1"/>
  <c r="DD664" i="1"/>
  <c r="DC664" i="1"/>
  <c r="DA664" i="1"/>
  <c r="CZ664" i="1"/>
  <c r="CX664" i="1"/>
  <c r="CY664" i="1"/>
  <c r="CV664" i="1"/>
  <c r="DD660" i="1"/>
  <c r="DC660" i="1"/>
  <c r="DA660" i="1"/>
  <c r="CX660" i="1"/>
  <c r="CZ660" i="1"/>
  <c r="CV660" i="1"/>
  <c r="CY660" i="1"/>
  <c r="DD656" i="1"/>
  <c r="DC656" i="1"/>
  <c r="CY656" i="1"/>
  <c r="CX656" i="1"/>
  <c r="DA656" i="1"/>
  <c r="CZ656" i="1"/>
  <c r="CV656" i="1"/>
  <c r="DD652" i="1"/>
  <c r="DA652" i="1"/>
  <c r="DC652" i="1"/>
  <c r="CZ652" i="1"/>
  <c r="CX652" i="1"/>
  <c r="CY652" i="1"/>
  <c r="CV652" i="1"/>
  <c r="DD648" i="1"/>
  <c r="DC648" i="1"/>
  <c r="DA648" i="1"/>
  <c r="CZ648" i="1"/>
  <c r="CX648" i="1"/>
  <c r="CY648" i="1"/>
  <c r="CV648" i="1"/>
  <c r="DD644" i="1"/>
  <c r="DA644" i="1"/>
  <c r="DC644" i="1"/>
  <c r="CX644" i="1"/>
  <c r="CZ644" i="1"/>
  <c r="CY644" i="1"/>
  <c r="CV644" i="1"/>
  <c r="DD640" i="1"/>
  <c r="DC640" i="1"/>
  <c r="DA640" i="1"/>
  <c r="CY640" i="1"/>
  <c r="CX640" i="1"/>
  <c r="CV640" i="1"/>
  <c r="DD636" i="1"/>
  <c r="DA636" i="1"/>
  <c r="CZ636" i="1"/>
  <c r="DC636" i="1"/>
  <c r="CX636" i="1"/>
  <c r="CY636" i="1"/>
  <c r="CV636" i="1"/>
  <c r="DD632" i="1"/>
  <c r="DC632" i="1"/>
  <c r="CZ632" i="1"/>
  <c r="CX632" i="1"/>
  <c r="CY632" i="1"/>
  <c r="DA632" i="1"/>
  <c r="CV632" i="1"/>
  <c r="DD628" i="1"/>
  <c r="DA628" i="1"/>
  <c r="DC628" i="1"/>
  <c r="CX628" i="1"/>
  <c r="CZ628" i="1"/>
  <c r="CV628" i="1"/>
  <c r="DD624" i="1"/>
  <c r="DA624" i="1"/>
  <c r="DC624" i="1"/>
  <c r="CY624" i="1"/>
  <c r="CX624" i="1"/>
  <c r="CV624" i="1"/>
  <c r="CZ624" i="1"/>
  <c r="DD620" i="1"/>
  <c r="DC620" i="1"/>
  <c r="DA620" i="1"/>
  <c r="CZ620" i="1"/>
  <c r="CX620" i="1"/>
  <c r="CY620" i="1"/>
  <c r="CV620" i="1"/>
  <c r="DD616" i="1"/>
  <c r="DC616" i="1"/>
  <c r="CZ616" i="1"/>
  <c r="CX616" i="1"/>
  <c r="DA616" i="1"/>
  <c r="CY616" i="1"/>
  <c r="CV616" i="1"/>
  <c r="DD612" i="1"/>
  <c r="DC612" i="1"/>
  <c r="DA612" i="1"/>
  <c r="CX612" i="1"/>
  <c r="CZ612" i="1"/>
  <c r="CV612" i="1"/>
  <c r="CY612" i="1"/>
  <c r="DD608" i="1"/>
  <c r="DA608" i="1"/>
  <c r="DC608" i="1"/>
  <c r="CY608" i="1"/>
  <c r="CX608" i="1"/>
  <c r="CV608" i="1"/>
  <c r="CZ608" i="1"/>
  <c r="DD604" i="1"/>
  <c r="DC604" i="1"/>
  <c r="DA604" i="1"/>
  <c r="CZ604" i="1"/>
  <c r="CX604" i="1"/>
  <c r="CY604" i="1"/>
  <c r="CV604" i="1"/>
  <c r="DD600" i="1"/>
  <c r="DC600" i="1"/>
  <c r="DA600" i="1"/>
  <c r="CZ600" i="1"/>
  <c r="CX600" i="1"/>
  <c r="CY600" i="1"/>
  <c r="CV600" i="1"/>
  <c r="DD596" i="1"/>
  <c r="DA596" i="1"/>
  <c r="DC596" i="1"/>
  <c r="CX596" i="1"/>
  <c r="CZ596" i="1"/>
  <c r="CV596" i="1"/>
  <c r="CY596" i="1"/>
  <c r="DD592" i="1"/>
  <c r="DC592" i="1"/>
  <c r="CY592" i="1"/>
  <c r="CX592" i="1"/>
  <c r="CZ592" i="1"/>
  <c r="CV592" i="1"/>
  <c r="DA592" i="1"/>
  <c r="DD588" i="1"/>
  <c r="DA588" i="1"/>
  <c r="DC588" i="1"/>
  <c r="CZ588" i="1"/>
  <c r="CX588" i="1"/>
  <c r="CY588" i="1"/>
  <c r="CV588" i="1"/>
  <c r="DD584" i="1"/>
  <c r="DC584" i="1"/>
  <c r="DA584" i="1"/>
  <c r="CZ584" i="1"/>
  <c r="CX584" i="1"/>
  <c r="CY584" i="1"/>
  <c r="CV584" i="1"/>
  <c r="DD580" i="1"/>
  <c r="DC580" i="1"/>
  <c r="DA580" i="1"/>
  <c r="CX580" i="1"/>
  <c r="CZ580" i="1"/>
  <c r="CY580" i="1"/>
  <c r="CV580" i="1"/>
  <c r="DD576" i="1"/>
  <c r="DC576" i="1"/>
  <c r="DA576" i="1"/>
  <c r="CY576" i="1"/>
  <c r="CX576" i="1"/>
  <c r="CV576" i="1"/>
  <c r="DD572" i="1"/>
  <c r="DA572" i="1"/>
  <c r="DC572" i="1"/>
  <c r="CZ572" i="1"/>
  <c r="CX572" i="1"/>
  <c r="CY572" i="1"/>
  <c r="CV572" i="1"/>
  <c r="DD568" i="1"/>
  <c r="DC568" i="1"/>
  <c r="CZ568" i="1"/>
  <c r="CX568" i="1"/>
  <c r="CY568" i="1"/>
  <c r="CV568" i="1"/>
  <c r="DA568" i="1"/>
  <c r="DD564" i="1"/>
  <c r="DA564" i="1"/>
  <c r="CX564" i="1"/>
  <c r="CZ564" i="1"/>
  <c r="CV564" i="1"/>
  <c r="DC564" i="1"/>
  <c r="DD560" i="1"/>
  <c r="DC560" i="1"/>
  <c r="DA560" i="1"/>
  <c r="CY560" i="1"/>
  <c r="CX560" i="1"/>
  <c r="CV560" i="1"/>
  <c r="CZ560" i="1"/>
  <c r="DD556" i="1"/>
  <c r="DA556" i="1"/>
  <c r="DC556" i="1"/>
  <c r="CZ556" i="1"/>
  <c r="CX556" i="1"/>
  <c r="CY556" i="1"/>
  <c r="CV556" i="1"/>
  <c r="DD552" i="1"/>
  <c r="DC552" i="1"/>
  <c r="DA552" i="1"/>
  <c r="CZ552" i="1"/>
  <c r="CX552" i="1"/>
  <c r="CY552" i="1"/>
  <c r="CV552" i="1"/>
  <c r="DD548" i="1"/>
  <c r="DA548" i="1"/>
  <c r="CX548" i="1"/>
  <c r="CZ548" i="1"/>
  <c r="CV548" i="1"/>
  <c r="DC548" i="1"/>
  <c r="CY548" i="1"/>
  <c r="DD544" i="1"/>
  <c r="DC544" i="1"/>
  <c r="DA544" i="1"/>
  <c r="CY544" i="1"/>
  <c r="CX544" i="1"/>
  <c r="CV544" i="1"/>
  <c r="CZ544" i="1"/>
  <c r="DD540" i="1"/>
  <c r="DC540" i="1"/>
  <c r="DA540" i="1"/>
  <c r="CZ540" i="1"/>
  <c r="CX540" i="1"/>
  <c r="CY540" i="1"/>
  <c r="CV540" i="1"/>
  <c r="DD536" i="1"/>
  <c r="DA536" i="1"/>
  <c r="DC536" i="1"/>
  <c r="CZ536" i="1"/>
  <c r="CX536" i="1"/>
  <c r="CY536" i="1"/>
  <c r="CV536" i="1"/>
  <c r="DD532" i="1"/>
  <c r="DC532" i="1"/>
  <c r="DA532" i="1"/>
  <c r="CX532" i="1"/>
  <c r="CZ532" i="1"/>
  <c r="CV532" i="1"/>
  <c r="CY532" i="1"/>
  <c r="DD528" i="1"/>
  <c r="DC528" i="1"/>
  <c r="CY528" i="1"/>
  <c r="DA528" i="1"/>
  <c r="CX528" i="1"/>
  <c r="CZ528" i="1"/>
  <c r="CV528" i="1"/>
  <c r="DD524" i="1"/>
  <c r="DA524" i="1"/>
  <c r="CZ524" i="1"/>
  <c r="CX524" i="1"/>
  <c r="CY524" i="1"/>
  <c r="CV524" i="1"/>
  <c r="DD520" i="1"/>
  <c r="DC520" i="1"/>
  <c r="DA520" i="1"/>
  <c r="CZ520" i="1"/>
  <c r="CX520" i="1"/>
  <c r="CY520" i="1"/>
  <c r="CV520" i="1"/>
  <c r="DD516" i="1"/>
  <c r="DA516" i="1"/>
  <c r="DC516" i="1"/>
  <c r="CX516" i="1"/>
  <c r="CZ516" i="1"/>
  <c r="CY516" i="1"/>
  <c r="CV516" i="1"/>
  <c r="DD512" i="1"/>
  <c r="DC512" i="1"/>
  <c r="DA512" i="1"/>
  <c r="CY512" i="1"/>
  <c r="CX512" i="1"/>
  <c r="CV512" i="1"/>
  <c r="DD508" i="1"/>
  <c r="DA508" i="1"/>
  <c r="DC508" i="1"/>
  <c r="CZ508" i="1"/>
  <c r="CX508" i="1"/>
  <c r="CY508" i="1"/>
  <c r="DB508" i="1"/>
  <c r="CV508" i="1"/>
  <c r="DD504" i="1"/>
  <c r="DC504" i="1"/>
  <c r="DB504" i="1"/>
  <c r="CZ504" i="1"/>
  <c r="CX504" i="1"/>
  <c r="DA504" i="1"/>
  <c r="CY504" i="1"/>
  <c r="CV504" i="1"/>
  <c r="DD500" i="1"/>
  <c r="DA500" i="1"/>
  <c r="DB500" i="1"/>
  <c r="DC500" i="1"/>
  <c r="CX500" i="1"/>
  <c r="CZ500" i="1"/>
  <c r="CV500" i="1"/>
  <c r="DD496" i="1"/>
  <c r="DC496" i="1"/>
  <c r="DA496" i="1"/>
  <c r="DB496" i="1"/>
  <c r="CY496" i="1"/>
  <c r="CX496" i="1"/>
  <c r="CV496" i="1"/>
  <c r="CZ496" i="1"/>
  <c r="DD492" i="1"/>
  <c r="DC492" i="1"/>
  <c r="DA492" i="1"/>
  <c r="CZ492" i="1"/>
  <c r="CX492" i="1"/>
  <c r="CY492" i="1"/>
  <c r="DB492" i="1"/>
  <c r="CV492" i="1"/>
  <c r="DD488" i="1"/>
  <c r="DB488" i="1"/>
  <c r="DC488" i="1"/>
  <c r="DA488" i="1"/>
  <c r="CZ488" i="1"/>
  <c r="CX488" i="1"/>
  <c r="CY488" i="1"/>
  <c r="CV488" i="1"/>
  <c r="DD484" i="1"/>
  <c r="DA484" i="1"/>
  <c r="DC484" i="1"/>
  <c r="DB484" i="1"/>
  <c r="CX484" i="1"/>
  <c r="CZ484" i="1"/>
  <c r="CV484" i="1"/>
  <c r="CY484" i="1"/>
  <c r="DD480" i="1"/>
  <c r="DB480" i="1"/>
  <c r="DA480" i="1"/>
  <c r="CY480" i="1"/>
  <c r="CX480" i="1"/>
  <c r="DC480" i="1"/>
  <c r="CV480" i="1"/>
  <c r="CZ480" i="1"/>
  <c r="DD476" i="1"/>
  <c r="DA476" i="1"/>
  <c r="DB476" i="1"/>
  <c r="CZ476" i="1"/>
  <c r="CX476" i="1"/>
  <c r="CY476" i="1"/>
  <c r="DC476" i="1"/>
  <c r="CV476" i="1"/>
  <c r="DD472" i="1"/>
  <c r="DC472" i="1"/>
  <c r="DB472" i="1"/>
  <c r="DA472" i="1"/>
  <c r="CZ472" i="1"/>
  <c r="CX472" i="1"/>
  <c r="CY472" i="1"/>
  <c r="CV472" i="1"/>
  <c r="DD468" i="1"/>
  <c r="DC468" i="1"/>
  <c r="DA468" i="1"/>
  <c r="DB468" i="1"/>
  <c r="CX468" i="1"/>
  <c r="CZ468" i="1"/>
  <c r="CV468" i="1"/>
  <c r="CY468" i="1"/>
  <c r="DD464" i="1"/>
  <c r="DC464" i="1"/>
  <c r="CY464" i="1"/>
  <c r="DB464" i="1"/>
  <c r="CX464" i="1"/>
  <c r="DA464" i="1"/>
  <c r="CZ464" i="1"/>
  <c r="CV464" i="1"/>
  <c r="DD460" i="1"/>
  <c r="DC460" i="1"/>
  <c r="DA460" i="1"/>
  <c r="DB460" i="1"/>
  <c r="CZ460" i="1"/>
  <c r="CX460" i="1"/>
  <c r="CY460" i="1"/>
  <c r="CV460" i="1"/>
  <c r="DD456" i="1"/>
  <c r="DB456" i="1"/>
  <c r="DC456" i="1"/>
  <c r="CZ456" i="1"/>
  <c r="CX456" i="1"/>
  <c r="CY456" i="1"/>
  <c r="CV456" i="1"/>
  <c r="DA456" i="1"/>
  <c r="DD452" i="1"/>
  <c r="DC452" i="1"/>
  <c r="DA452" i="1"/>
  <c r="CX452" i="1"/>
  <c r="DB452" i="1"/>
  <c r="CZ452" i="1"/>
  <c r="CY452" i="1"/>
  <c r="CV452" i="1"/>
  <c r="DD448" i="1"/>
  <c r="DC448" i="1"/>
  <c r="DB448" i="1"/>
  <c r="DA448" i="1"/>
  <c r="CY448" i="1"/>
  <c r="CX448" i="1"/>
  <c r="CV448" i="1"/>
  <c r="DD444" i="1"/>
  <c r="DA444" i="1"/>
  <c r="DC444" i="1"/>
  <c r="CZ444" i="1"/>
  <c r="CX444" i="1"/>
  <c r="CY444" i="1"/>
  <c r="DB444" i="1"/>
  <c r="CV444" i="1"/>
  <c r="DD440" i="1"/>
  <c r="DB440" i="1"/>
  <c r="CZ440" i="1"/>
  <c r="CX440" i="1"/>
  <c r="DC440" i="1"/>
  <c r="DA440" i="1"/>
  <c r="CY440" i="1"/>
  <c r="CV440" i="1"/>
  <c r="DD436" i="1"/>
  <c r="DA436" i="1"/>
  <c r="DC436" i="1"/>
  <c r="DB436" i="1"/>
  <c r="CX436" i="1"/>
  <c r="CZ436" i="1"/>
  <c r="CV436" i="1"/>
  <c r="DD432" i="1"/>
  <c r="DC432" i="1"/>
  <c r="DB432" i="1"/>
  <c r="CY432" i="1"/>
  <c r="CX432" i="1"/>
  <c r="CV432" i="1"/>
  <c r="DA432" i="1"/>
  <c r="CZ432" i="1"/>
  <c r="DD428" i="1"/>
  <c r="DA428" i="1"/>
  <c r="DC428" i="1"/>
  <c r="CZ428" i="1"/>
  <c r="CX428" i="1"/>
  <c r="CY428" i="1"/>
  <c r="DB428" i="1"/>
  <c r="CV428" i="1"/>
  <c r="DD424" i="1"/>
  <c r="DC424" i="1"/>
  <c r="DB424" i="1"/>
  <c r="DA424" i="1"/>
  <c r="CZ424" i="1"/>
  <c r="CX424" i="1"/>
  <c r="CY424" i="1"/>
  <c r="CV424" i="1"/>
  <c r="DD420" i="1"/>
  <c r="DA420" i="1"/>
  <c r="DC420" i="1"/>
  <c r="DB420" i="1"/>
  <c r="CX420" i="1"/>
  <c r="CZ420" i="1"/>
  <c r="CV420" i="1"/>
  <c r="CY420" i="1"/>
  <c r="DD416" i="1"/>
  <c r="DB416" i="1"/>
  <c r="DA416" i="1"/>
  <c r="DC416" i="1"/>
  <c r="CY416" i="1"/>
  <c r="CX416" i="1"/>
  <c r="CV416" i="1"/>
  <c r="CZ416" i="1"/>
  <c r="DD412" i="1"/>
  <c r="DC412" i="1"/>
  <c r="DA412" i="1"/>
  <c r="DB412" i="1"/>
  <c r="CZ412" i="1"/>
  <c r="CX412" i="1"/>
  <c r="CY412" i="1"/>
  <c r="CV412" i="1"/>
  <c r="DD408" i="1"/>
  <c r="DB408" i="1"/>
  <c r="DC408" i="1"/>
  <c r="CZ408" i="1"/>
  <c r="CX408" i="1"/>
  <c r="CY408" i="1"/>
  <c r="CV408" i="1"/>
  <c r="DD404" i="1"/>
  <c r="DC404" i="1"/>
  <c r="DA404" i="1"/>
  <c r="DB404" i="1"/>
  <c r="CX404" i="1"/>
  <c r="CZ404" i="1"/>
  <c r="CV404" i="1"/>
  <c r="CY404" i="1"/>
  <c r="DD400" i="1"/>
  <c r="DC400" i="1"/>
  <c r="DA400" i="1"/>
  <c r="CY400" i="1"/>
  <c r="DB400" i="1"/>
  <c r="CX400" i="1"/>
  <c r="CZ400" i="1"/>
  <c r="CV400" i="1"/>
  <c r="DD396" i="1"/>
  <c r="DC396" i="1"/>
  <c r="DA396" i="1"/>
  <c r="DB396" i="1"/>
  <c r="CZ396" i="1"/>
  <c r="CX396" i="1"/>
  <c r="CY396" i="1"/>
  <c r="CV396" i="1"/>
  <c r="DD392" i="1"/>
  <c r="DB392" i="1"/>
  <c r="DA392" i="1"/>
  <c r="DC392" i="1"/>
  <c r="CZ392" i="1"/>
  <c r="CX392" i="1"/>
  <c r="CY392" i="1"/>
  <c r="CV392" i="1"/>
  <c r="DD388" i="1"/>
  <c r="DC388" i="1"/>
  <c r="DA388" i="1"/>
  <c r="CX388" i="1"/>
  <c r="DB388" i="1"/>
  <c r="CZ388" i="1"/>
  <c r="CY388" i="1"/>
  <c r="CV388" i="1"/>
  <c r="DD384" i="1"/>
  <c r="DC384" i="1"/>
  <c r="DB384" i="1"/>
  <c r="DA384" i="1"/>
  <c r="CY384" i="1"/>
  <c r="CX384" i="1"/>
  <c r="CV384" i="1"/>
  <c r="DD380" i="1"/>
  <c r="DC380" i="1"/>
  <c r="DA380" i="1"/>
  <c r="CZ380" i="1"/>
  <c r="CX380" i="1"/>
  <c r="CY380" i="1"/>
  <c r="DB380" i="1"/>
  <c r="CV380" i="1"/>
  <c r="DD376" i="1"/>
  <c r="DB376" i="1"/>
  <c r="DC376" i="1"/>
  <c r="DA376" i="1"/>
  <c r="CZ376" i="1"/>
  <c r="CX376" i="1"/>
  <c r="CY376" i="1"/>
  <c r="CV376" i="1"/>
  <c r="DD372" i="1"/>
  <c r="DA372" i="1"/>
  <c r="DB372" i="1"/>
  <c r="CX372" i="1"/>
  <c r="CZ372" i="1"/>
  <c r="CV372" i="1"/>
  <c r="DC372" i="1"/>
  <c r="DD368" i="1"/>
  <c r="DC368" i="1"/>
  <c r="DA368" i="1"/>
  <c r="DB368" i="1"/>
  <c r="CY368" i="1"/>
  <c r="CX368" i="1"/>
  <c r="CV368" i="1"/>
  <c r="CZ368" i="1"/>
  <c r="DD364" i="1"/>
  <c r="DC364" i="1"/>
  <c r="DA364" i="1"/>
  <c r="CZ364" i="1"/>
  <c r="CX364" i="1"/>
  <c r="CY364" i="1"/>
  <c r="DB364" i="1"/>
  <c r="CV364" i="1"/>
  <c r="DD360" i="1"/>
  <c r="DC360" i="1"/>
  <c r="DB360" i="1"/>
  <c r="CZ360" i="1"/>
  <c r="DA360" i="1"/>
  <c r="CX360" i="1"/>
  <c r="CY360" i="1"/>
  <c r="CV360" i="1"/>
  <c r="DD356" i="1"/>
  <c r="DA356" i="1"/>
  <c r="DB356" i="1"/>
  <c r="CX356" i="1"/>
  <c r="DC356" i="1"/>
  <c r="CV356" i="1"/>
  <c r="CY356" i="1"/>
  <c r="DD352" i="1"/>
  <c r="DC352" i="1"/>
  <c r="DB352" i="1"/>
  <c r="DA352" i="1"/>
  <c r="CZ352" i="1"/>
  <c r="CY352" i="1"/>
  <c r="CX352" i="1"/>
  <c r="CV352" i="1"/>
  <c r="DD348" i="1"/>
  <c r="DA348" i="1"/>
  <c r="DB348" i="1"/>
  <c r="CZ348" i="1"/>
  <c r="CX348" i="1"/>
  <c r="CY348" i="1"/>
  <c r="CV348" i="1"/>
  <c r="DD344" i="1"/>
  <c r="DC344" i="1"/>
  <c r="DB344" i="1"/>
  <c r="DA344" i="1"/>
  <c r="CZ344" i="1"/>
  <c r="CX344" i="1"/>
  <c r="CY344" i="1"/>
  <c r="CV344" i="1"/>
  <c r="DD340" i="1"/>
  <c r="DA340" i="1"/>
  <c r="DC340" i="1"/>
  <c r="DB340" i="1"/>
  <c r="CZ340" i="1"/>
  <c r="CX340" i="1"/>
  <c r="CV340" i="1"/>
  <c r="CY340" i="1"/>
  <c r="DD336" i="1"/>
  <c r="DC336" i="1"/>
  <c r="CY336" i="1"/>
  <c r="DB336" i="1"/>
  <c r="DA336" i="1"/>
  <c r="CZ336" i="1"/>
  <c r="CX336" i="1"/>
  <c r="CV336" i="1"/>
  <c r="DD332" i="1"/>
  <c r="DA332" i="1"/>
  <c r="DB332" i="1"/>
  <c r="DC332" i="1"/>
  <c r="CX332" i="1"/>
  <c r="CY332" i="1"/>
  <c r="CZ332" i="1"/>
  <c r="CV332" i="1"/>
  <c r="DD328" i="1"/>
  <c r="DB328" i="1"/>
  <c r="DC328" i="1"/>
  <c r="CZ328" i="1"/>
  <c r="CX328" i="1"/>
  <c r="DA328" i="1"/>
  <c r="CY328" i="1"/>
  <c r="CV328" i="1"/>
  <c r="DD324" i="1"/>
  <c r="DC324" i="1"/>
  <c r="DA324" i="1"/>
  <c r="CZ324" i="1"/>
  <c r="CX324" i="1"/>
  <c r="DB324" i="1"/>
  <c r="CY324" i="1"/>
  <c r="CV324" i="1"/>
  <c r="DD320" i="1"/>
  <c r="DB320" i="1"/>
  <c r="DA320" i="1"/>
  <c r="DC320" i="1"/>
  <c r="CY320" i="1"/>
  <c r="CX320" i="1"/>
  <c r="CZ320" i="1"/>
  <c r="CV320" i="1"/>
  <c r="DD316" i="1"/>
  <c r="DC316" i="1"/>
  <c r="DA316" i="1"/>
  <c r="CX316" i="1"/>
  <c r="CY316" i="1"/>
  <c r="DB316" i="1"/>
  <c r="CV316" i="1"/>
  <c r="CZ316" i="1"/>
  <c r="DD312" i="1"/>
  <c r="DB312" i="1"/>
  <c r="CZ312" i="1"/>
  <c r="DC312" i="1"/>
  <c r="DA312" i="1"/>
  <c r="CX312" i="1"/>
  <c r="CY312" i="1"/>
  <c r="CV312" i="1"/>
  <c r="DD308" i="1"/>
  <c r="DA308" i="1"/>
  <c r="DB308" i="1"/>
  <c r="DC308" i="1"/>
  <c r="CX308" i="1"/>
  <c r="CZ308" i="1"/>
  <c r="CV308" i="1"/>
  <c r="DD304" i="1"/>
  <c r="DC304" i="1"/>
  <c r="DB304" i="1"/>
  <c r="CY304" i="1"/>
  <c r="CX304" i="1"/>
  <c r="DA304" i="1"/>
  <c r="CV304" i="1"/>
  <c r="DD300" i="1"/>
  <c r="DA300" i="1"/>
  <c r="CZ300" i="1"/>
  <c r="CX300" i="1"/>
  <c r="CY300" i="1"/>
  <c r="DC300" i="1"/>
  <c r="DB300" i="1"/>
  <c r="CV300" i="1"/>
  <c r="DD296" i="1"/>
  <c r="DC296" i="1"/>
  <c r="DB296" i="1"/>
  <c r="CZ296" i="1"/>
  <c r="CX296" i="1"/>
  <c r="CY296" i="1"/>
  <c r="CV296" i="1"/>
  <c r="DA296" i="1"/>
  <c r="DD292" i="1"/>
  <c r="DA292" i="1"/>
  <c r="DC292" i="1"/>
  <c r="DB292" i="1"/>
  <c r="CX292" i="1"/>
  <c r="CZ292" i="1"/>
  <c r="CV292" i="1"/>
  <c r="CY292" i="1"/>
  <c r="DD288" i="1"/>
  <c r="DC288" i="1"/>
  <c r="DB288" i="1"/>
  <c r="DA288" i="1"/>
  <c r="CZ288" i="1"/>
  <c r="CY288" i="1"/>
  <c r="CX288" i="1"/>
  <c r="CV288" i="1"/>
  <c r="DD284" i="1"/>
  <c r="DC284" i="1"/>
  <c r="DA284" i="1"/>
  <c r="DB284" i="1"/>
  <c r="CZ284" i="1"/>
  <c r="CX284" i="1"/>
  <c r="CY284" i="1"/>
  <c r="CV284" i="1"/>
  <c r="DD280" i="1"/>
  <c r="DC280" i="1"/>
  <c r="DB280" i="1"/>
  <c r="CZ280" i="1"/>
  <c r="CX280" i="1"/>
  <c r="DA280" i="1"/>
  <c r="CY280" i="1"/>
  <c r="CV280" i="1"/>
  <c r="DD276" i="1"/>
  <c r="DC276" i="1"/>
  <c r="DA276" i="1"/>
  <c r="DB276" i="1"/>
  <c r="CZ276" i="1"/>
  <c r="CX276" i="1"/>
  <c r="CV276" i="1"/>
  <c r="CY276" i="1"/>
  <c r="DD272" i="1"/>
  <c r="CY272" i="1"/>
  <c r="DB272" i="1"/>
  <c r="CZ272" i="1"/>
  <c r="CX272" i="1"/>
  <c r="DC272" i="1"/>
  <c r="CV272" i="1"/>
  <c r="DD268" i="1"/>
  <c r="DA268" i="1"/>
  <c r="DC268" i="1"/>
  <c r="DB268" i="1"/>
  <c r="CX268" i="1"/>
  <c r="CY268" i="1"/>
  <c r="CZ268" i="1"/>
  <c r="CV268" i="1"/>
  <c r="DD264" i="1"/>
  <c r="DB264" i="1"/>
  <c r="DC264" i="1"/>
  <c r="DA264" i="1"/>
  <c r="CZ264" i="1"/>
  <c r="CX264" i="1"/>
  <c r="CY264" i="1"/>
  <c r="CV264" i="1"/>
  <c r="DD260" i="1"/>
  <c r="DA260" i="1"/>
  <c r="DC260" i="1"/>
  <c r="CZ260" i="1"/>
  <c r="CX260" i="1"/>
  <c r="DB260" i="1"/>
  <c r="CY260" i="1"/>
  <c r="CV260" i="1"/>
  <c r="DD256" i="1"/>
  <c r="DC256" i="1"/>
  <c r="DB256" i="1"/>
  <c r="DA256" i="1"/>
  <c r="CY256" i="1"/>
  <c r="CX256" i="1"/>
  <c r="CZ256" i="1"/>
  <c r="CV256" i="1"/>
  <c r="DD252" i="1"/>
  <c r="DA252" i="1"/>
  <c r="DC252" i="1"/>
  <c r="CX252" i="1"/>
  <c r="CY252" i="1"/>
  <c r="DB252" i="1"/>
  <c r="CV252" i="1"/>
  <c r="DD248" i="1"/>
  <c r="DB248" i="1"/>
  <c r="CZ248" i="1"/>
  <c r="DA248" i="1"/>
  <c r="CX248" i="1"/>
  <c r="DC248" i="1"/>
  <c r="CY248" i="1"/>
  <c r="CV248" i="1"/>
  <c r="DD244" i="1"/>
  <c r="DC244" i="1"/>
  <c r="DA244" i="1"/>
  <c r="DB244" i="1"/>
  <c r="CX244" i="1"/>
  <c r="CZ244" i="1"/>
  <c r="CV244" i="1"/>
  <c r="DD238" i="1"/>
  <c r="DC238" i="1"/>
  <c r="DB238" i="1"/>
  <c r="CZ238" i="1"/>
  <c r="CY238" i="1"/>
  <c r="CW238" i="1"/>
  <c r="CV238" i="1"/>
  <c r="DA238" i="1"/>
  <c r="CX238" i="1"/>
  <c r="CX235" i="1"/>
  <c r="CY235" i="1"/>
  <c r="CW235" i="1"/>
  <c r="CV235" i="1"/>
  <c r="CU235" i="1"/>
  <c r="DC231" i="1"/>
  <c r="CX231" i="1"/>
  <c r="CW231" i="1"/>
  <c r="CV231" i="1"/>
  <c r="CU231" i="1"/>
  <c r="CY231" i="1"/>
  <c r="DC226" i="1"/>
  <c r="CX226" i="1"/>
  <c r="CY226" i="1"/>
  <c r="CW226" i="1"/>
  <c r="CV226" i="1"/>
  <c r="CU226" i="1"/>
  <c r="CX223" i="1"/>
  <c r="CY223" i="1"/>
  <c r="CW223" i="1"/>
  <c r="CV223" i="1"/>
  <c r="CU223" i="1"/>
  <c r="CX216" i="1"/>
  <c r="CY216" i="1"/>
  <c r="CW216" i="1"/>
  <c r="CV216" i="1"/>
  <c r="CU216" i="1"/>
  <c r="CX212" i="1"/>
  <c r="CY212" i="1"/>
  <c r="CW212" i="1"/>
  <c r="CV212" i="1"/>
  <c r="CU212" i="1"/>
  <c r="CX208" i="1"/>
  <c r="CY208" i="1"/>
  <c r="CW208" i="1"/>
  <c r="CV208" i="1"/>
  <c r="DC204" i="1"/>
  <c r="CX204" i="1"/>
  <c r="CW204" i="1"/>
  <c r="CV204" i="1"/>
  <c r="CY200" i="1"/>
  <c r="CX200" i="1"/>
  <c r="CW200" i="1"/>
  <c r="CV200" i="1"/>
  <c r="DC196" i="1"/>
  <c r="CX196" i="1"/>
  <c r="CY196" i="1"/>
  <c r="CW196" i="1"/>
  <c r="CV196" i="1"/>
  <c r="CX192" i="1"/>
  <c r="CY192" i="1"/>
  <c r="CW192" i="1"/>
  <c r="CV192" i="1"/>
  <c r="CX188" i="1"/>
  <c r="CW188" i="1"/>
  <c r="CV188" i="1"/>
  <c r="DC188" i="1"/>
  <c r="CY188" i="1"/>
  <c r="CY184" i="1"/>
  <c r="CX184" i="1"/>
  <c r="CW184" i="1"/>
  <c r="CV184" i="1"/>
  <c r="CX180" i="1"/>
  <c r="CY180" i="1"/>
  <c r="CW180" i="1"/>
  <c r="CV180" i="1"/>
  <c r="CX176" i="1"/>
  <c r="CY176" i="1"/>
  <c r="CW176" i="1"/>
  <c r="CV176" i="1"/>
  <c r="DC172" i="1"/>
  <c r="CX172" i="1"/>
  <c r="CW172" i="1"/>
  <c r="CV172" i="1"/>
  <c r="CY172" i="1"/>
  <c r="CY168" i="1"/>
  <c r="CX168" i="1"/>
  <c r="CW168" i="1"/>
  <c r="CV168" i="1"/>
  <c r="DC164" i="1"/>
  <c r="CX164" i="1"/>
  <c r="CY164" i="1"/>
  <c r="CW164" i="1"/>
  <c r="CV164" i="1"/>
  <c r="CX160" i="1"/>
  <c r="CY160" i="1"/>
  <c r="CW160" i="1"/>
  <c r="CV160" i="1"/>
  <c r="DC156" i="1"/>
  <c r="CX156" i="1"/>
  <c r="CW156" i="1"/>
  <c r="CV156" i="1"/>
  <c r="CY156" i="1"/>
  <c r="CY152" i="1"/>
  <c r="CX152" i="1"/>
  <c r="CW152" i="1"/>
  <c r="CV152" i="1"/>
  <c r="CX148" i="1"/>
  <c r="CY148" i="1"/>
  <c r="CW148" i="1"/>
  <c r="CV148" i="1"/>
  <c r="CX144" i="1"/>
  <c r="CY144" i="1"/>
  <c r="CW144" i="1"/>
  <c r="CV144" i="1"/>
  <c r="CX140" i="1"/>
  <c r="DC140" i="1"/>
  <c r="CW140" i="1"/>
  <c r="CV140" i="1"/>
  <c r="CY136" i="1"/>
  <c r="CX136" i="1"/>
  <c r="CW136" i="1"/>
  <c r="CV136" i="1"/>
  <c r="DC132" i="1"/>
  <c r="CX132" i="1"/>
  <c r="CY132" i="1"/>
  <c r="CW132" i="1"/>
  <c r="CV132" i="1"/>
  <c r="CX128" i="1"/>
  <c r="CY128" i="1"/>
  <c r="CW128" i="1"/>
  <c r="CV128" i="1"/>
  <c r="DC124" i="1"/>
  <c r="CX124" i="1"/>
  <c r="CW124" i="1"/>
  <c r="CV124" i="1"/>
  <c r="CY124" i="1"/>
  <c r="CY120" i="1"/>
  <c r="CX120" i="1"/>
  <c r="CW120" i="1"/>
  <c r="CX116" i="1"/>
  <c r="CY116" i="1"/>
  <c r="CW116" i="1"/>
  <c r="CX112" i="1"/>
  <c r="CY112" i="1"/>
  <c r="CW112" i="1"/>
  <c r="DC108" i="1"/>
  <c r="CX108" i="1"/>
  <c r="CW108" i="1"/>
  <c r="CY108" i="1"/>
  <c r="CY104" i="1"/>
  <c r="CX104" i="1"/>
  <c r="CW104" i="1"/>
  <c r="DC100" i="1"/>
  <c r="CX100" i="1"/>
  <c r="CY100" i="1"/>
  <c r="CW100" i="1"/>
  <c r="CX96" i="1"/>
  <c r="CY96" i="1"/>
  <c r="CW96" i="1"/>
  <c r="DC92" i="1"/>
  <c r="CX92" i="1"/>
  <c r="CW92" i="1"/>
  <c r="CY92" i="1"/>
  <c r="CY88" i="1"/>
  <c r="CX88" i="1"/>
  <c r="CW88" i="1"/>
  <c r="CX84" i="1"/>
  <c r="CY84" i="1"/>
  <c r="CW84" i="1"/>
  <c r="CX80" i="1"/>
  <c r="CY80" i="1"/>
  <c r="CW80" i="1"/>
  <c r="DC76" i="1"/>
  <c r="CX76" i="1"/>
  <c r="CW76" i="1"/>
  <c r="CY72" i="1"/>
  <c r="CX72" i="1"/>
  <c r="CW72" i="1"/>
  <c r="DC68" i="1"/>
  <c r="CX68" i="1"/>
  <c r="CY68" i="1"/>
  <c r="CW68" i="1"/>
  <c r="CX64" i="1"/>
  <c r="CY64" i="1"/>
  <c r="CW64" i="1"/>
  <c r="DC60" i="1"/>
  <c r="CX60" i="1"/>
  <c r="CW60" i="1"/>
  <c r="CY60" i="1"/>
  <c r="CY56" i="1"/>
  <c r="CX56" i="1"/>
  <c r="CW56" i="1"/>
  <c r="CX52" i="1"/>
  <c r="CY52" i="1"/>
  <c r="CW52" i="1"/>
  <c r="CX48" i="1"/>
  <c r="CY48" i="1"/>
  <c r="CW48" i="1"/>
  <c r="DC44" i="1"/>
  <c r="CX44" i="1"/>
  <c r="CW44" i="1"/>
  <c r="CY44" i="1"/>
  <c r="CY40" i="1"/>
  <c r="CX40" i="1"/>
  <c r="CW40" i="1"/>
  <c r="CX36" i="1"/>
  <c r="CY36" i="1"/>
  <c r="CW36" i="1"/>
  <c r="CX32" i="1"/>
  <c r="CY32" i="1"/>
  <c r="CW32" i="1"/>
  <c r="CX28" i="1"/>
  <c r="CW28" i="1"/>
  <c r="CY28" i="1"/>
  <c r="CY24" i="1"/>
  <c r="CX24" i="1"/>
  <c r="CW24" i="1"/>
  <c r="CX20" i="1"/>
  <c r="CY20" i="1"/>
  <c r="CW20" i="1"/>
  <c r="CX16" i="1"/>
  <c r="CY16" i="1"/>
  <c r="CW16" i="1"/>
  <c r="CX12" i="1"/>
  <c r="CW12" i="1"/>
  <c r="CY8" i="1"/>
  <c r="CX8" i="1"/>
  <c r="CW8" i="1"/>
  <c r="CY564" i="1"/>
  <c r="CY308" i="1"/>
  <c r="CY140" i="1"/>
  <c r="CZ512" i="1"/>
  <c r="CZ304" i="1"/>
  <c r="DC348" i="1"/>
  <c r="CY500" i="1"/>
  <c r="CY244" i="1"/>
  <c r="CY76" i="1"/>
  <c r="CZ704" i="1"/>
  <c r="CZ448" i="1"/>
  <c r="CZ356" i="1"/>
  <c r="CY692" i="1"/>
  <c r="CY436" i="1"/>
  <c r="CY12" i="1"/>
  <c r="CZ640" i="1"/>
  <c r="CZ384" i="1"/>
  <c r="DA272" i="1"/>
  <c r="DC524" i="1"/>
  <c r="DA975" i="1"/>
  <c r="CF985" i="1"/>
  <c r="CH985" i="1"/>
  <c r="DB751" i="1"/>
  <c r="DC751" i="1"/>
  <c r="DC719" i="1"/>
  <c r="DB719" i="1"/>
  <c r="DC687" i="1"/>
  <c r="DB687" i="1"/>
  <c r="DB671" i="1"/>
  <c r="DC671" i="1"/>
  <c r="DB655" i="1"/>
  <c r="DC655" i="1"/>
  <c r="DB623" i="1"/>
  <c r="DC623" i="1"/>
  <c r="DC591" i="1"/>
  <c r="DB591" i="1"/>
  <c r="DC559" i="1"/>
  <c r="DB559" i="1"/>
  <c r="DB543" i="1"/>
  <c r="DC543" i="1"/>
  <c r="DB527" i="1"/>
  <c r="DC527" i="1"/>
  <c r="DC241" i="1"/>
  <c r="DB241" i="1"/>
  <c r="DD225" i="1"/>
  <c r="DC225" i="1"/>
  <c r="DA225" i="1"/>
  <c r="DB225" i="1"/>
  <c r="DD222" i="1"/>
  <c r="DB222" i="1"/>
  <c r="DC222" i="1"/>
  <c r="DA222" i="1"/>
  <c r="CZ222" i="1"/>
  <c r="DD211" i="1"/>
  <c r="DB211" i="1"/>
  <c r="DA211" i="1"/>
  <c r="DC211" i="1"/>
  <c r="DD207" i="1"/>
  <c r="DC207" i="1"/>
  <c r="DD203" i="1"/>
  <c r="DB203" i="1"/>
  <c r="DD199" i="1"/>
  <c r="DC199" i="1"/>
  <c r="DD195" i="1"/>
  <c r="DB195" i="1"/>
  <c r="DA195" i="1"/>
  <c r="CZ195" i="1"/>
  <c r="DC195" i="1"/>
  <c r="DD191" i="1"/>
  <c r="DC191" i="1"/>
  <c r="DB191" i="1"/>
  <c r="DD187" i="1"/>
  <c r="DC187" i="1"/>
  <c r="DD183" i="1"/>
  <c r="DC183" i="1"/>
  <c r="DA183" i="1"/>
  <c r="DB183" i="1"/>
  <c r="DD179" i="1"/>
  <c r="DC179" i="1"/>
  <c r="DB179" i="1"/>
  <c r="CZ179" i="1"/>
  <c r="DD175" i="1"/>
  <c r="DC175" i="1"/>
  <c r="DB175" i="1"/>
  <c r="DD171" i="1"/>
  <c r="DC171" i="1"/>
  <c r="DD167" i="1"/>
  <c r="DB167" i="1"/>
  <c r="DA167" i="1"/>
  <c r="DD163" i="1"/>
  <c r="DB163" i="1"/>
  <c r="DA163" i="1"/>
  <c r="CZ163" i="1"/>
  <c r="DC163" i="1"/>
  <c r="DD159" i="1"/>
  <c r="DC159" i="1"/>
  <c r="DB159" i="1"/>
  <c r="DD155" i="1"/>
  <c r="DA155" i="1"/>
  <c r="DB155" i="1"/>
  <c r="DD151" i="1"/>
  <c r="DA151" i="1"/>
  <c r="DD147" i="1"/>
  <c r="DC147" i="1"/>
  <c r="DB147" i="1"/>
  <c r="CZ147" i="1"/>
  <c r="DD143" i="1"/>
  <c r="DC143" i="1"/>
  <c r="DD139" i="1"/>
  <c r="DC139" i="1"/>
  <c r="DB139" i="1"/>
  <c r="DA139" i="1"/>
  <c r="DD135" i="1"/>
  <c r="DC135" i="1"/>
  <c r="DD131" i="1"/>
  <c r="DB131" i="1"/>
  <c r="DA131" i="1"/>
  <c r="DC131" i="1"/>
  <c r="DD127" i="1"/>
  <c r="CZ127" i="1"/>
  <c r="DB127" i="1"/>
  <c r="DC127" i="1"/>
  <c r="DD123" i="1"/>
  <c r="CZ123" i="1"/>
  <c r="DD119" i="1"/>
  <c r="DC119" i="1"/>
  <c r="DA119" i="1"/>
  <c r="DB119" i="1"/>
  <c r="DD115" i="1"/>
  <c r="DB115" i="1"/>
  <c r="DC115" i="1"/>
  <c r="DD111" i="1"/>
  <c r="DC111" i="1"/>
  <c r="CZ111" i="1"/>
  <c r="DB111" i="1"/>
  <c r="DA111" i="1"/>
  <c r="DD103" i="1"/>
  <c r="DB103" i="1"/>
  <c r="DD99" i="1"/>
  <c r="DC99" i="1"/>
  <c r="DB99" i="1"/>
  <c r="DA99" i="1"/>
  <c r="DD95" i="1"/>
  <c r="CZ95" i="1"/>
  <c r="DB95" i="1"/>
  <c r="DC95" i="1"/>
  <c r="DA95" i="1"/>
  <c r="DD91" i="1"/>
  <c r="CZ91" i="1"/>
  <c r="DB91" i="1"/>
  <c r="DD87" i="1"/>
  <c r="DA87" i="1"/>
  <c r="DD83" i="1"/>
  <c r="DC83" i="1"/>
  <c r="DB83" i="1"/>
  <c r="DA83" i="1"/>
  <c r="DD79" i="1"/>
  <c r="CZ79" i="1"/>
  <c r="DC79" i="1"/>
  <c r="DD75" i="1"/>
  <c r="DC75" i="1"/>
  <c r="CZ75" i="1"/>
  <c r="DB75" i="1"/>
  <c r="DD71" i="1"/>
  <c r="DC71" i="1"/>
  <c r="CZ71" i="1"/>
  <c r="DD67" i="1"/>
  <c r="DC67" i="1"/>
  <c r="DB67" i="1"/>
  <c r="DA67" i="1"/>
  <c r="DD63" i="1"/>
  <c r="CZ63" i="1"/>
  <c r="DC63" i="1"/>
  <c r="DB63" i="1"/>
  <c r="DD59" i="1"/>
  <c r="DC59" i="1"/>
  <c r="DD55" i="1"/>
  <c r="DA55" i="1"/>
  <c r="DB55" i="1"/>
  <c r="DD51" i="1"/>
  <c r="DC51" i="1"/>
  <c r="DB51" i="1"/>
  <c r="DD47" i="1"/>
  <c r="DC47" i="1"/>
  <c r="CZ47" i="1"/>
  <c r="DB47" i="1"/>
  <c r="DD43" i="1"/>
  <c r="CZ43" i="1"/>
  <c r="DD39" i="1"/>
  <c r="DC39" i="1"/>
  <c r="DB39" i="1"/>
  <c r="DA39" i="1"/>
  <c r="DD35" i="1"/>
  <c r="DB35" i="1"/>
  <c r="DA35" i="1"/>
  <c r="CZ35" i="1"/>
  <c r="DD31" i="1"/>
  <c r="CZ31" i="1"/>
  <c r="DB31" i="1"/>
  <c r="DC31" i="1"/>
  <c r="DD27" i="1"/>
  <c r="DC27" i="1"/>
  <c r="DA27" i="1"/>
  <c r="DB27" i="1"/>
  <c r="DD23" i="1"/>
  <c r="DA23" i="1"/>
  <c r="DD19" i="1"/>
  <c r="DB19" i="1"/>
  <c r="DD15" i="1"/>
  <c r="CZ15" i="1"/>
  <c r="DC15" i="1"/>
  <c r="DD11" i="1"/>
  <c r="DC11" i="1"/>
  <c r="CZ11" i="1"/>
  <c r="DB11" i="1"/>
  <c r="DA11" i="1"/>
  <c r="DD7" i="1"/>
  <c r="DC7" i="1"/>
  <c r="CZ7" i="1"/>
  <c r="CW987" i="1"/>
  <c r="DA987" i="1"/>
  <c r="CY987" i="1"/>
  <c r="CW983" i="1"/>
  <c r="DA983" i="1"/>
  <c r="CY983" i="1"/>
  <c r="CW979" i="1"/>
  <c r="DA979" i="1"/>
  <c r="CY979" i="1"/>
  <c r="CW971" i="1"/>
  <c r="DA971" i="1"/>
  <c r="CY971" i="1"/>
  <c r="CF971" i="1"/>
  <c r="DU983" i="1"/>
  <c r="DT983" i="1"/>
  <c r="DU980" i="1"/>
  <c r="DT980" i="1"/>
  <c r="DU816" i="1"/>
  <c r="DT816" i="1"/>
  <c r="DU812" i="1"/>
  <c r="DT812" i="1"/>
  <c r="DU806" i="1"/>
  <c r="DT806" i="1"/>
  <c r="DU802" i="1"/>
  <c r="DT802" i="1"/>
  <c r="DU799" i="1"/>
  <c r="DT799" i="1"/>
  <c r="DU756" i="1"/>
  <c r="DT756" i="1"/>
  <c r="DU752" i="1"/>
  <c r="DT752" i="1"/>
  <c r="DU748" i="1"/>
  <c r="DT748" i="1"/>
  <c r="DU744" i="1"/>
  <c r="DT744" i="1"/>
  <c r="DU740" i="1"/>
  <c r="DT740" i="1"/>
  <c r="DU736" i="1"/>
  <c r="DT736" i="1"/>
  <c r="DU732" i="1"/>
  <c r="DT732" i="1"/>
  <c r="DU728" i="1"/>
  <c r="DT728" i="1"/>
  <c r="DU724" i="1"/>
  <c r="DT724" i="1"/>
  <c r="DU720" i="1"/>
  <c r="DT720" i="1"/>
  <c r="DU716" i="1"/>
  <c r="DT716" i="1"/>
  <c r="DU712" i="1"/>
  <c r="DT712" i="1"/>
  <c r="DU708" i="1"/>
  <c r="DT708" i="1"/>
  <c r="DU704" i="1"/>
  <c r="DT704" i="1"/>
  <c r="DU700" i="1"/>
  <c r="DT700" i="1"/>
  <c r="DU696" i="1"/>
  <c r="DT696" i="1"/>
  <c r="DU692" i="1"/>
  <c r="DT692" i="1"/>
  <c r="DU688" i="1"/>
  <c r="DT688" i="1"/>
  <c r="DU684" i="1"/>
  <c r="DT684" i="1"/>
  <c r="DU680" i="1"/>
  <c r="DT680" i="1"/>
  <c r="DU676" i="1"/>
  <c r="DT676" i="1"/>
  <c r="DU672" i="1"/>
  <c r="DT672" i="1"/>
  <c r="DU646" i="1"/>
  <c r="DT646" i="1"/>
  <c r="DT642" i="1"/>
  <c r="DU642" i="1"/>
  <c r="DU640" i="1"/>
  <c r="DT640" i="1"/>
  <c r="DU630" i="1"/>
  <c r="DT630" i="1"/>
  <c r="DU620" i="1"/>
  <c r="DT620" i="1"/>
  <c r="DU617" i="1"/>
  <c r="DT617" i="1"/>
  <c r="DU605" i="1"/>
  <c r="DT605" i="1"/>
  <c r="DT595" i="1"/>
  <c r="DU595" i="1"/>
  <c r="DU375" i="1"/>
  <c r="DT375" i="1"/>
  <c r="DU357" i="1"/>
  <c r="DT357" i="1"/>
  <c r="DU318" i="1"/>
  <c r="DT318" i="1"/>
  <c r="DU241" i="1"/>
  <c r="DT241" i="1"/>
  <c r="DU237" i="1"/>
  <c r="DT237" i="1"/>
  <c r="DU233" i="1"/>
  <c r="DT233" i="1"/>
  <c r="DU224" i="1"/>
  <c r="DT224" i="1"/>
  <c r="DU216" i="1"/>
  <c r="DT216" i="1"/>
  <c r="DU209" i="1"/>
  <c r="DT209" i="1"/>
  <c r="DU190" i="1"/>
  <c r="DT190" i="1"/>
  <c r="DU187" i="1"/>
  <c r="DT187" i="1"/>
  <c r="DU183" i="1"/>
  <c r="DT183" i="1"/>
  <c r="DU180" i="1"/>
  <c r="DT180" i="1"/>
  <c r="DU177" i="1"/>
  <c r="DT177" i="1"/>
  <c r="DU174" i="1"/>
  <c r="DT174" i="1"/>
  <c r="DU170" i="1"/>
  <c r="DT170" i="1"/>
  <c r="DU162" i="1"/>
  <c r="DT162" i="1"/>
  <c r="DU154" i="1"/>
  <c r="DT154" i="1"/>
  <c r="DU147" i="1"/>
  <c r="DT147" i="1"/>
  <c r="DU133" i="1"/>
  <c r="DT133" i="1"/>
  <c r="DU130" i="1"/>
  <c r="DT130" i="1"/>
  <c r="DU106" i="1"/>
  <c r="DT106" i="1"/>
  <c r="DU103" i="1"/>
  <c r="DT103" i="1"/>
  <c r="DU100" i="1"/>
  <c r="DT100" i="1"/>
  <c r="DU92" i="1"/>
  <c r="DT92" i="1"/>
  <c r="DU88" i="1"/>
  <c r="DT88" i="1"/>
  <c r="DU85" i="1"/>
  <c r="DT85" i="1"/>
  <c r="DU66" i="1"/>
  <c r="DT66" i="1"/>
  <c r="DU63" i="1"/>
  <c r="DT63" i="1"/>
  <c r="DU55" i="1"/>
  <c r="DT55" i="1"/>
  <c r="DU40" i="1"/>
  <c r="DT40" i="1"/>
  <c r="DU7" i="1"/>
  <c r="DT7" i="1"/>
  <c r="DC239" i="1"/>
  <c r="DD239" i="1"/>
  <c r="DB239" i="1"/>
  <c r="DA239" i="1"/>
  <c r="DD232" i="1"/>
  <c r="DB232" i="1"/>
  <c r="DA232" i="1"/>
  <c r="DD220" i="1"/>
  <c r="DC220" i="1"/>
  <c r="DD213" i="1"/>
  <c r="DC213" i="1"/>
  <c r="DB213" i="1"/>
  <c r="DD209" i="1"/>
  <c r="DC209" i="1"/>
  <c r="DA209" i="1"/>
  <c r="DD205" i="1"/>
  <c r="DC205" i="1"/>
  <c r="DB205" i="1"/>
  <c r="DA205" i="1"/>
  <c r="DD201" i="1"/>
  <c r="DC201" i="1"/>
  <c r="DB201" i="1"/>
  <c r="DA201" i="1"/>
  <c r="DD193" i="1"/>
  <c r="DC193" i="1"/>
  <c r="DA193" i="1"/>
  <c r="DD185" i="1"/>
  <c r="DB185" i="1"/>
  <c r="DA185" i="1"/>
  <c r="DC185" i="1"/>
  <c r="DD177" i="1"/>
  <c r="DA177" i="1"/>
  <c r="DD173" i="1"/>
  <c r="DC173" i="1"/>
  <c r="DB173" i="1"/>
  <c r="DA173" i="1"/>
  <c r="DD169" i="1"/>
  <c r="DB169" i="1"/>
  <c r="DA169" i="1"/>
  <c r="DD165" i="1"/>
  <c r="DC165" i="1"/>
  <c r="DD161" i="1"/>
  <c r="DA161" i="1"/>
  <c r="DC161" i="1"/>
  <c r="DD153" i="1"/>
  <c r="DC153" i="1"/>
  <c r="DB153" i="1"/>
  <c r="DA153" i="1"/>
  <c r="DD149" i="1"/>
  <c r="DC149" i="1"/>
  <c r="DD145" i="1"/>
  <c r="DC145" i="1"/>
  <c r="DA145" i="1"/>
  <c r="DD141" i="1"/>
  <c r="DB141" i="1"/>
  <c r="DA141" i="1"/>
  <c r="DD137" i="1"/>
  <c r="DC137" i="1"/>
  <c r="DB137" i="1"/>
  <c r="DA137" i="1"/>
  <c r="DD133" i="1"/>
  <c r="CZ133" i="1"/>
  <c r="DD129" i="1"/>
  <c r="DC129" i="1"/>
  <c r="DA129" i="1"/>
  <c r="DD125" i="1"/>
  <c r="DC125" i="1"/>
  <c r="DD121" i="1"/>
  <c r="DC121" i="1"/>
  <c r="DB121" i="1"/>
  <c r="DA121" i="1"/>
  <c r="DD117" i="1"/>
  <c r="CZ117" i="1"/>
  <c r="DD113" i="1"/>
  <c r="DA113" i="1"/>
  <c r="DC113" i="1"/>
  <c r="DD109" i="1"/>
  <c r="DC109" i="1"/>
  <c r="DB109" i="1"/>
  <c r="DA109" i="1"/>
  <c r="DD105" i="1"/>
  <c r="DC105" i="1"/>
  <c r="DB105" i="1"/>
  <c r="DA105" i="1"/>
  <c r="DD101" i="1"/>
  <c r="DC101" i="1"/>
  <c r="CZ101" i="1"/>
  <c r="DD97" i="1"/>
  <c r="DA97" i="1"/>
  <c r="DD93" i="1"/>
  <c r="DC93" i="1"/>
  <c r="DD89" i="1"/>
  <c r="DB89" i="1"/>
  <c r="DA89" i="1"/>
  <c r="DC89" i="1"/>
  <c r="DD85" i="1"/>
  <c r="DC85" i="1"/>
  <c r="CZ85" i="1"/>
  <c r="DD81" i="1"/>
  <c r="DA81" i="1"/>
  <c r="DD77" i="1"/>
  <c r="DC77" i="1"/>
  <c r="DB77" i="1"/>
  <c r="DA77" i="1"/>
  <c r="DD73" i="1"/>
  <c r="DB73" i="1"/>
  <c r="DA73" i="1"/>
  <c r="DD69" i="1"/>
  <c r="CZ69" i="1"/>
  <c r="DD65" i="1"/>
  <c r="DC65" i="1"/>
  <c r="DA65" i="1"/>
  <c r="DD57" i="1"/>
  <c r="DC57" i="1"/>
  <c r="DB57" i="1"/>
  <c r="DA57" i="1"/>
  <c r="CZ57" i="1"/>
  <c r="DD53" i="1"/>
  <c r="CZ53" i="1"/>
  <c r="DC53" i="1"/>
  <c r="DD49" i="1"/>
  <c r="DA49" i="1"/>
  <c r="DD45" i="1"/>
  <c r="DB45" i="1"/>
  <c r="DA45" i="1"/>
  <c r="DD41" i="1"/>
  <c r="DB41" i="1"/>
  <c r="DA41" i="1"/>
  <c r="DC41" i="1"/>
  <c r="DD37" i="1"/>
  <c r="DC37" i="1"/>
  <c r="CZ37" i="1"/>
  <c r="DD33" i="1"/>
  <c r="DA33" i="1"/>
  <c r="DD29" i="1"/>
  <c r="DC29" i="1"/>
  <c r="DD25" i="1"/>
  <c r="DB25" i="1"/>
  <c r="DA25" i="1"/>
  <c r="DC25" i="1"/>
  <c r="CZ25" i="1"/>
  <c r="DD21" i="1"/>
  <c r="DC21" i="1"/>
  <c r="CZ21" i="1"/>
  <c r="DD17" i="1"/>
  <c r="DC17" i="1"/>
  <c r="DA17" i="1"/>
  <c r="DD13" i="1"/>
  <c r="DC13" i="1"/>
  <c r="DB13" i="1"/>
  <c r="DA13" i="1"/>
  <c r="DD9" i="1"/>
  <c r="DB9" i="1"/>
  <c r="DA9" i="1"/>
  <c r="DD5" i="1"/>
  <c r="DC5" i="1"/>
  <c r="CZ5" i="1"/>
  <c r="CF987" i="1"/>
  <c r="CH987" i="1"/>
  <c r="DD958" i="1"/>
  <c r="DA958" i="1"/>
  <c r="DD946" i="1"/>
  <c r="DA946" i="1"/>
  <c r="DD746" i="1"/>
  <c r="DC746" i="1"/>
  <c r="DD734" i="1"/>
  <c r="DC734" i="1"/>
  <c r="DD726" i="1"/>
  <c r="DC726" i="1"/>
  <c r="DD714" i="1"/>
  <c r="DC714" i="1"/>
  <c r="DD702" i="1"/>
  <c r="DC702" i="1"/>
  <c r="DD694" i="1"/>
  <c r="DC694" i="1"/>
  <c r="DD674" i="1"/>
  <c r="DC674" i="1"/>
  <c r="DD666" i="1"/>
  <c r="DC666" i="1"/>
  <c r="DD654" i="1"/>
  <c r="DC654" i="1"/>
  <c r="DD634" i="1"/>
  <c r="DC634" i="1"/>
  <c r="DD630" i="1"/>
  <c r="DC630" i="1"/>
  <c r="DD626" i="1"/>
  <c r="DC626" i="1"/>
  <c r="DD622" i="1"/>
  <c r="DC622" i="1"/>
  <c r="DD614" i="1"/>
  <c r="DC614" i="1"/>
  <c r="DD594" i="1"/>
  <c r="DC594" i="1"/>
  <c r="DD586" i="1"/>
  <c r="DC586" i="1"/>
  <c r="DD574" i="1"/>
  <c r="DC574" i="1"/>
  <c r="DD566" i="1"/>
  <c r="DC566" i="1"/>
  <c r="DD558" i="1"/>
  <c r="DC558" i="1"/>
  <c r="DD550" i="1"/>
  <c r="DC550" i="1"/>
  <c r="DD546" i="1"/>
  <c r="DC546" i="1"/>
  <c r="DD542" i="1"/>
  <c r="DC542" i="1"/>
  <c r="DD530" i="1"/>
  <c r="DC530" i="1"/>
  <c r="DD526" i="1"/>
  <c r="DC526" i="1"/>
  <c r="DD522" i="1"/>
  <c r="DC522" i="1"/>
  <c r="DD514" i="1"/>
  <c r="DC514" i="1"/>
  <c r="DD506" i="1"/>
  <c r="DC506" i="1"/>
  <c r="DD498" i="1"/>
  <c r="DC498" i="1"/>
  <c r="DB498" i="1"/>
  <c r="DD486" i="1"/>
  <c r="DC486" i="1"/>
  <c r="DD482" i="1"/>
  <c r="DB482" i="1"/>
  <c r="DD478" i="1"/>
  <c r="DC478" i="1"/>
  <c r="DD466" i="1"/>
  <c r="DB466" i="1"/>
  <c r="DD458" i="1"/>
  <c r="DC458" i="1"/>
  <c r="DD450" i="1"/>
  <c r="DC450" i="1"/>
  <c r="DB450" i="1"/>
  <c r="DD446" i="1"/>
  <c r="DC446" i="1"/>
  <c r="DD442" i="1"/>
  <c r="DC442" i="1"/>
  <c r="DD438" i="1"/>
  <c r="DC438" i="1"/>
  <c r="DD434" i="1"/>
  <c r="DB434" i="1"/>
  <c r="DD418" i="1"/>
  <c r="DC418" i="1"/>
  <c r="DB418" i="1"/>
  <c r="DD406" i="1"/>
  <c r="DC406" i="1"/>
  <c r="DD402" i="1"/>
  <c r="DB402" i="1"/>
  <c r="DD398" i="1"/>
  <c r="DC398" i="1"/>
  <c r="DD386" i="1"/>
  <c r="DB386" i="1"/>
  <c r="DD378" i="1"/>
  <c r="DC378" i="1"/>
  <c r="DD370" i="1"/>
  <c r="DC370" i="1"/>
  <c r="DB370" i="1"/>
  <c r="DD358" i="1"/>
  <c r="DC358" i="1"/>
  <c r="DD354" i="1"/>
  <c r="DB354" i="1"/>
  <c r="DD342" i="1"/>
  <c r="DC342" i="1"/>
  <c r="DD338" i="1"/>
  <c r="DB338" i="1"/>
  <c r="DD334" i="1"/>
  <c r="DC334" i="1"/>
  <c r="DD330" i="1"/>
  <c r="DC330" i="1"/>
  <c r="DD326" i="1"/>
  <c r="DC326" i="1"/>
  <c r="DD322" i="1"/>
  <c r="DB322" i="1"/>
  <c r="DD318" i="1"/>
  <c r="DC318" i="1"/>
  <c r="DD310" i="1"/>
  <c r="DC310" i="1"/>
  <c r="DD306" i="1"/>
  <c r="DC306" i="1"/>
  <c r="DB306" i="1"/>
  <c r="DD298" i="1"/>
  <c r="DC298" i="1"/>
  <c r="DD290" i="1"/>
  <c r="DC290" i="1"/>
  <c r="DB290" i="1"/>
  <c r="DD274" i="1"/>
  <c r="DB274" i="1"/>
  <c r="DD270" i="1"/>
  <c r="DC270" i="1"/>
  <c r="DD262" i="1"/>
  <c r="DC262" i="1"/>
  <c r="DD258" i="1"/>
  <c r="DB258" i="1"/>
  <c r="DD254" i="1"/>
  <c r="DC254" i="1"/>
  <c r="DD250" i="1"/>
  <c r="DC250" i="1"/>
  <c r="DC243" i="1"/>
  <c r="DB243" i="1"/>
  <c r="DD240" i="1"/>
  <c r="DA240" i="1"/>
  <c r="CN987" i="1"/>
  <c r="CR987" i="1"/>
  <c r="CP987" i="1"/>
  <c r="CN983" i="1"/>
  <c r="CR983" i="1"/>
  <c r="CR971" i="1"/>
  <c r="CN971" i="1"/>
  <c r="CP971" i="1"/>
  <c r="CF983" i="1"/>
  <c r="CU986" i="1"/>
  <c r="CY986" i="1"/>
  <c r="CZ986" i="1"/>
  <c r="CU982" i="1"/>
  <c r="CV982" i="1"/>
  <c r="CX982" i="1"/>
  <c r="DD982" i="1"/>
  <c r="CY982" i="1"/>
  <c r="DB982" i="1"/>
  <c r="CU978" i="1"/>
  <c r="CY978" i="1"/>
  <c r="CZ978" i="1"/>
  <c r="CU974" i="1"/>
  <c r="CV974" i="1"/>
  <c r="CX974" i="1"/>
  <c r="DD974" i="1"/>
  <c r="CY974" i="1"/>
  <c r="DB974" i="1"/>
  <c r="CU970" i="1"/>
  <c r="CY970" i="1"/>
  <c r="CZ970" i="1"/>
  <c r="CL986" i="1"/>
  <c r="CP986" i="1"/>
  <c r="CQ986" i="1"/>
  <c r="CL982" i="1"/>
  <c r="CM982" i="1"/>
  <c r="CO982" i="1"/>
  <c r="CP982" i="1"/>
  <c r="CS982" i="1"/>
  <c r="CL978" i="1"/>
  <c r="CP978" i="1"/>
  <c r="CQ978" i="1"/>
  <c r="CL974" i="1"/>
  <c r="CM974" i="1"/>
  <c r="CO974" i="1"/>
  <c r="CP974" i="1"/>
  <c r="CS974" i="1"/>
  <c r="CL970" i="1"/>
  <c r="CP970" i="1"/>
  <c r="CQ970" i="1"/>
  <c r="CV984" i="1"/>
  <c r="CV976" i="1"/>
  <c r="DR988" i="1"/>
  <c r="DQ988" i="1"/>
  <c r="DR984" i="1"/>
  <c r="DQ984" i="1"/>
  <c r="DR976" i="1"/>
  <c r="DQ976" i="1"/>
  <c r="DR972" i="1"/>
  <c r="DQ972" i="1"/>
  <c r="DR964" i="1"/>
  <c r="DQ964" i="1"/>
  <c r="DR956" i="1"/>
  <c r="DQ956" i="1"/>
  <c r="DR952" i="1"/>
  <c r="DQ952" i="1"/>
  <c r="DR944" i="1"/>
  <c r="DQ944" i="1"/>
  <c r="DR940" i="1"/>
  <c r="DQ940" i="1"/>
  <c r="DR932" i="1"/>
  <c r="DQ932" i="1"/>
  <c r="DR924" i="1"/>
  <c r="DQ924" i="1"/>
  <c r="DR920" i="1"/>
  <c r="DQ920" i="1"/>
  <c r="DR912" i="1"/>
  <c r="DQ912" i="1"/>
  <c r="DR908" i="1"/>
  <c r="DQ908" i="1"/>
  <c r="DR900" i="1"/>
  <c r="DQ900" i="1"/>
  <c r="DR896" i="1"/>
  <c r="DQ896" i="1"/>
  <c r="DR892" i="1"/>
  <c r="DQ892" i="1"/>
  <c r="DR888" i="1"/>
  <c r="DQ888" i="1"/>
  <c r="DR884" i="1"/>
  <c r="DQ884" i="1"/>
  <c r="DR876" i="1"/>
  <c r="DQ876" i="1"/>
  <c r="DR872" i="1"/>
  <c r="DQ872" i="1"/>
  <c r="DR860" i="1"/>
  <c r="DQ860" i="1"/>
  <c r="DR848" i="1"/>
  <c r="DQ848" i="1"/>
  <c r="DR844" i="1"/>
  <c r="DQ844" i="1"/>
  <c r="DR836" i="1"/>
  <c r="DQ836" i="1"/>
  <c r="DR832" i="1"/>
  <c r="DQ832" i="1"/>
  <c r="DR828" i="1"/>
  <c r="DQ828" i="1"/>
  <c r="DR824" i="1"/>
  <c r="DQ824" i="1"/>
  <c r="DR820" i="1"/>
  <c r="DQ820" i="1"/>
  <c r="DR812" i="1"/>
  <c r="DQ812" i="1"/>
  <c r="DR808" i="1"/>
  <c r="DQ808" i="1"/>
  <c r="DR796" i="1"/>
  <c r="DQ796" i="1"/>
  <c r="DR784" i="1"/>
  <c r="DQ784" i="1"/>
  <c r="DR780" i="1"/>
  <c r="DQ780" i="1"/>
  <c r="DR772" i="1"/>
  <c r="DQ772" i="1"/>
  <c r="DR768" i="1"/>
  <c r="DQ768" i="1"/>
  <c r="DR764" i="1"/>
  <c r="DQ764" i="1"/>
  <c r="DR760" i="1"/>
  <c r="DQ760" i="1"/>
  <c r="DR756" i="1"/>
  <c r="DQ756" i="1"/>
  <c r="DR748" i="1"/>
  <c r="DQ748" i="1"/>
  <c r="DR744" i="1"/>
  <c r="DQ744" i="1"/>
  <c r="DR732" i="1"/>
  <c r="DQ732" i="1"/>
  <c r="DR720" i="1"/>
  <c r="DQ720" i="1"/>
  <c r="DR716" i="1"/>
  <c r="DQ716" i="1"/>
  <c r="DR708" i="1"/>
  <c r="DQ708" i="1"/>
  <c r="DR704" i="1"/>
  <c r="DQ704" i="1"/>
  <c r="DR700" i="1"/>
  <c r="DQ700" i="1"/>
  <c r="DR696" i="1"/>
  <c r="DQ696" i="1"/>
  <c r="DR692" i="1"/>
  <c r="DQ692" i="1"/>
  <c r="DR684" i="1"/>
  <c r="DQ684" i="1"/>
  <c r="DR672" i="1"/>
  <c r="DQ672" i="1"/>
  <c r="DR664" i="1"/>
  <c r="DQ664" i="1"/>
  <c r="DR660" i="1"/>
  <c r="DQ660" i="1"/>
  <c r="DR656" i="1"/>
  <c r="DQ656" i="1"/>
  <c r="DR652" i="1"/>
  <c r="DQ652" i="1"/>
  <c r="DR648" i="1"/>
  <c r="DQ648" i="1"/>
  <c r="DR640" i="1"/>
  <c r="DQ640" i="1"/>
  <c r="DR632" i="1"/>
  <c r="DQ632" i="1"/>
  <c r="DR624" i="1"/>
  <c r="DQ624" i="1"/>
  <c r="DR616" i="1"/>
  <c r="DQ616" i="1"/>
  <c r="DR612" i="1"/>
  <c r="DQ612" i="1"/>
  <c r="DR608" i="1"/>
  <c r="DQ608" i="1"/>
  <c r="DR604" i="1"/>
  <c r="DQ604" i="1"/>
  <c r="DR596" i="1"/>
  <c r="DQ596" i="1"/>
  <c r="DR588" i="1"/>
  <c r="DQ588" i="1"/>
  <c r="DR580" i="1"/>
  <c r="DQ580" i="1"/>
  <c r="DR572" i="1"/>
  <c r="DQ572" i="1"/>
  <c r="DR564" i="1"/>
  <c r="DQ564" i="1"/>
  <c r="DR556" i="1"/>
  <c r="DQ556" i="1"/>
  <c r="DR548" i="1"/>
  <c r="DQ548" i="1"/>
  <c r="DR540" i="1"/>
  <c r="DQ540" i="1"/>
  <c r="DR532" i="1"/>
  <c r="DQ532" i="1"/>
  <c r="DR524" i="1"/>
  <c r="DQ524" i="1"/>
  <c r="DR516" i="1"/>
  <c r="DQ516" i="1"/>
  <c r="DR508" i="1"/>
  <c r="DQ508" i="1"/>
  <c r="DR500" i="1"/>
  <c r="DQ500" i="1"/>
  <c r="DR496" i="1"/>
  <c r="DP496" i="1"/>
  <c r="DR492" i="1"/>
  <c r="DQ492" i="1"/>
  <c r="DR484" i="1"/>
  <c r="DQ484" i="1"/>
  <c r="DR480" i="1"/>
  <c r="DP480" i="1"/>
  <c r="DR476" i="1"/>
  <c r="DQ476" i="1"/>
  <c r="DR468" i="1"/>
  <c r="DQ468" i="1"/>
  <c r="DR464" i="1"/>
  <c r="DP464" i="1"/>
  <c r="DR460" i="1"/>
  <c r="DQ460" i="1"/>
  <c r="DR452" i="1"/>
  <c r="DQ452" i="1"/>
  <c r="DR448" i="1"/>
  <c r="DP448" i="1"/>
  <c r="DR444" i="1"/>
  <c r="DQ444" i="1"/>
  <c r="DR436" i="1"/>
  <c r="DQ436" i="1"/>
  <c r="DR432" i="1"/>
  <c r="DP432" i="1"/>
  <c r="DR428" i="1"/>
  <c r="DQ428" i="1"/>
  <c r="DR420" i="1"/>
  <c r="DQ420" i="1"/>
  <c r="DR416" i="1"/>
  <c r="DP416" i="1"/>
  <c r="DR412" i="1"/>
  <c r="DQ412" i="1"/>
  <c r="DP412" i="1"/>
  <c r="DR404" i="1"/>
  <c r="DQ404" i="1"/>
  <c r="DR400" i="1"/>
  <c r="DP400" i="1"/>
  <c r="DR396" i="1"/>
  <c r="DQ396" i="1"/>
  <c r="DP396" i="1"/>
  <c r="DR392" i="1"/>
  <c r="DP392" i="1"/>
  <c r="DR388" i="1"/>
  <c r="DP388" i="1"/>
  <c r="DQ388" i="1"/>
  <c r="DR384" i="1"/>
  <c r="DP384" i="1"/>
  <c r="DR380" i="1"/>
  <c r="DQ380" i="1"/>
  <c r="DR376" i="1"/>
  <c r="DP376" i="1"/>
  <c r="DR372" i="1"/>
  <c r="DQ372" i="1"/>
  <c r="DP372" i="1"/>
  <c r="DR364" i="1"/>
  <c r="DQ364" i="1"/>
  <c r="DR360" i="1"/>
  <c r="DP360" i="1"/>
  <c r="DR356" i="1"/>
  <c r="DQ356" i="1"/>
  <c r="DP976" i="1"/>
  <c r="DP960" i="1"/>
  <c r="DP944" i="1"/>
  <c r="DP928" i="1"/>
  <c r="DP912" i="1"/>
  <c r="DP896" i="1"/>
  <c r="DP880" i="1"/>
  <c r="DP864" i="1"/>
  <c r="DQ916" i="1"/>
  <c r="DQ880" i="1"/>
  <c r="DQ800" i="1"/>
  <c r="DQ788" i="1"/>
  <c r="DQ752" i="1"/>
  <c r="DQ668" i="1"/>
  <c r="DQ592" i="1"/>
  <c r="DQ560" i="1"/>
  <c r="DQ528" i="1"/>
  <c r="DQ496" i="1"/>
  <c r="DQ464" i="1"/>
  <c r="DR344" i="1"/>
  <c r="DP344" i="1"/>
  <c r="DR328" i="1"/>
  <c r="DP328" i="1"/>
  <c r="DR312" i="1"/>
  <c r="DP312" i="1"/>
  <c r="DR296" i="1"/>
  <c r="DP296" i="1"/>
  <c r="DR280" i="1"/>
  <c r="DP280" i="1"/>
  <c r="DR264" i="1"/>
  <c r="DP264" i="1"/>
  <c r="DR256" i="1"/>
  <c r="DQ256" i="1"/>
  <c r="DR248" i="1"/>
  <c r="DP248" i="1"/>
  <c r="DQ248" i="1"/>
  <c r="DR240" i="1"/>
  <c r="DQ240" i="1"/>
  <c r="DR232" i="1"/>
  <c r="DP232" i="1"/>
  <c r="DQ232" i="1"/>
  <c r="DR220" i="1"/>
  <c r="DP220" i="1"/>
  <c r="DQ220" i="1"/>
  <c r="DR213" i="1"/>
  <c r="DQ213" i="1"/>
  <c r="DR205" i="1"/>
  <c r="DP205" i="1"/>
  <c r="DQ205" i="1"/>
  <c r="DR197" i="1"/>
  <c r="DQ197" i="1"/>
  <c r="DR189" i="1"/>
  <c r="DP189" i="1"/>
  <c r="DQ189" i="1"/>
  <c r="DR181" i="1"/>
  <c r="DQ181" i="1"/>
  <c r="DR173" i="1"/>
  <c r="DP173" i="1"/>
  <c r="DQ173" i="1"/>
  <c r="DR165" i="1"/>
  <c r="DQ165" i="1"/>
  <c r="DR157" i="1"/>
  <c r="DP157" i="1"/>
  <c r="DQ157" i="1"/>
  <c r="DR149" i="1"/>
  <c r="DQ149" i="1"/>
  <c r="DR141" i="1"/>
  <c r="DP141" i="1"/>
  <c r="DQ141" i="1"/>
  <c r="DR133" i="1"/>
  <c r="DQ133" i="1"/>
  <c r="DR125" i="1"/>
  <c r="DP125" i="1"/>
  <c r="DQ125" i="1"/>
  <c r="DR117" i="1"/>
  <c r="DQ117" i="1"/>
  <c r="DR109" i="1"/>
  <c r="DP109" i="1"/>
  <c r="DQ109" i="1"/>
  <c r="DR101" i="1"/>
  <c r="DQ101" i="1"/>
  <c r="DR93" i="1"/>
  <c r="DP93" i="1"/>
  <c r="DQ93" i="1"/>
  <c r="DR85" i="1"/>
  <c r="DQ85" i="1"/>
  <c r="DR77" i="1"/>
  <c r="DP77" i="1"/>
  <c r="DQ77" i="1"/>
  <c r="DR69" i="1"/>
  <c r="DQ69" i="1"/>
  <c r="DR61" i="1"/>
  <c r="DP61" i="1"/>
  <c r="DQ61" i="1"/>
  <c r="DR53" i="1"/>
  <c r="DQ53" i="1"/>
  <c r="DR45" i="1"/>
  <c r="DP45" i="1"/>
  <c r="DQ45" i="1"/>
  <c r="DR37" i="1"/>
  <c r="DQ37" i="1"/>
  <c r="DR29" i="1"/>
  <c r="DP29" i="1"/>
  <c r="DQ29" i="1"/>
  <c r="DR21" i="1"/>
  <c r="DQ21" i="1"/>
  <c r="DR13" i="1"/>
  <c r="DP13" i="1"/>
  <c r="DQ13" i="1"/>
  <c r="DR5" i="1"/>
  <c r="DQ5" i="1"/>
  <c r="DT768" i="1"/>
  <c r="DU857" i="1"/>
  <c r="DT857" i="1"/>
  <c r="DU765" i="1"/>
  <c r="DT765" i="1"/>
  <c r="DP332" i="1"/>
  <c r="DP320" i="1"/>
  <c r="DP308" i="1"/>
  <c r="DQ348" i="1"/>
  <c r="DQ340" i="1"/>
  <c r="DQ332" i="1"/>
  <c r="DQ324" i="1"/>
  <c r="DQ316" i="1"/>
  <c r="DQ308" i="1"/>
  <c r="DQ300" i="1"/>
  <c r="DQ292" i="1"/>
  <c r="DQ284" i="1"/>
  <c r="DQ276" i="1"/>
  <c r="DQ268" i="1"/>
  <c r="DQ260" i="1"/>
  <c r="DQ201" i="1"/>
  <c r="DQ169" i="1"/>
  <c r="DQ137" i="1"/>
  <c r="DQ105" i="1"/>
  <c r="DQ73" i="1"/>
  <c r="DQ41" i="1"/>
  <c r="DQ9" i="1"/>
  <c r="DT890" i="1"/>
  <c r="DU890" i="1"/>
  <c r="DU887" i="1"/>
  <c r="DT887" i="1"/>
  <c r="DU862" i="1"/>
  <c r="DT862" i="1"/>
  <c r="DU780" i="1"/>
  <c r="DT780" i="1"/>
  <c r="DU777" i="1"/>
  <c r="DT777" i="1"/>
  <c r="DU770" i="1"/>
  <c r="DT770" i="1"/>
  <c r="DU556" i="1"/>
  <c r="DT556" i="1"/>
  <c r="DU549" i="1"/>
  <c r="DT549" i="1"/>
  <c r="DU537" i="1"/>
  <c r="DT537" i="1"/>
  <c r="DU533" i="1"/>
  <c r="DT533" i="1"/>
  <c r="DU529" i="1"/>
  <c r="DT529" i="1"/>
  <c r="DU525" i="1"/>
  <c r="DT525" i="1"/>
  <c r="DU521" i="1"/>
  <c r="DT521" i="1"/>
  <c r="DU517" i="1"/>
  <c r="DT517" i="1"/>
  <c r="DU513" i="1"/>
  <c r="DT513" i="1"/>
  <c r="DU500" i="1"/>
  <c r="DT500" i="1"/>
  <c r="DU496" i="1"/>
  <c r="DT496" i="1"/>
  <c r="DU492" i="1"/>
  <c r="DT492" i="1"/>
  <c r="DU484" i="1"/>
  <c r="DT484" i="1"/>
  <c r="DU480" i="1"/>
  <c r="DT480" i="1"/>
  <c r="DU474" i="1"/>
  <c r="DT474" i="1"/>
  <c r="DU441" i="1"/>
  <c r="DT441" i="1"/>
  <c r="DP348" i="1"/>
  <c r="DP336" i="1"/>
  <c r="DP324" i="1"/>
  <c r="DQ209" i="1"/>
  <c r="DQ177" i="1"/>
  <c r="DQ145" i="1"/>
  <c r="DQ113" i="1"/>
  <c r="DQ81" i="1"/>
  <c r="DQ49" i="1"/>
  <c r="DQ17" i="1"/>
  <c r="DU947" i="1"/>
  <c r="DT947" i="1"/>
  <c r="DU796" i="1"/>
  <c r="DT796" i="1"/>
  <c r="DU767" i="1"/>
  <c r="DT767" i="1"/>
  <c r="DU818" i="1"/>
  <c r="DT639" i="1"/>
  <c r="DU639" i="1"/>
  <c r="DU10" i="1"/>
  <c r="DT10" i="1"/>
  <c r="DT647" i="1"/>
  <c r="DU647" i="1"/>
  <c r="DU34" i="1"/>
  <c r="DT34" i="1"/>
  <c r="DQ982" i="1"/>
  <c r="DQ966" i="1"/>
  <c r="DQ950" i="1"/>
  <c r="DQ934" i="1"/>
  <c r="DQ918" i="1"/>
  <c r="DT953" i="1"/>
  <c r="DT855" i="1"/>
  <c r="DU45" i="1"/>
  <c r="DT45" i="1"/>
  <c r="DU463" i="1"/>
  <c r="DU279" i="1"/>
  <c r="DF210" i="1"/>
  <c r="DH210" i="1"/>
  <c r="DJ210" i="1"/>
  <c r="CU210" i="1"/>
  <c r="DG210" i="1"/>
  <c r="DI210" i="1"/>
  <c r="DN210" i="1"/>
  <c r="DK210" i="1"/>
  <c r="CX210" i="1"/>
  <c r="CZ210" i="1"/>
  <c r="DM210" i="1"/>
  <c r="DO210" i="1"/>
  <c r="CL212" i="1"/>
  <c r="CO212" i="1"/>
  <c r="CP212" i="1"/>
  <c r="CH127" i="1"/>
  <c r="CI127" i="1"/>
  <c r="CG127" i="1"/>
  <c r="CG133" i="1"/>
  <c r="CF485" i="1"/>
  <c r="CH485" i="1"/>
  <c r="CF487" i="1"/>
  <c r="CH487" i="1"/>
  <c r="CF489" i="1"/>
  <c r="CH489" i="1"/>
  <c r="CF491" i="1"/>
  <c r="CH491" i="1"/>
  <c r="CF493" i="1"/>
  <c r="CH493" i="1"/>
  <c r="CF495" i="1"/>
  <c r="CH495" i="1"/>
  <c r="CF497" i="1"/>
  <c r="CH497" i="1"/>
  <c r="CF499" i="1"/>
  <c r="CH499" i="1"/>
  <c r="CF501" i="1"/>
  <c r="CH501" i="1"/>
  <c r="CF503" i="1"/>
  <c r="CH503" i="1"/>
  <c r="CF505" i="1"/>
  <c r="CH505" i="1"/>
  <c r="CF507" i="1"/>
  <c r="CH507" i="1"/>
  <c r="CF509" i="1"/>
  <c r="CH509" i="1"/>
  <c r="CF511" i="1"/>
  <c r="CH511" i="1"/>
  <c r="CF513" i="1"/>
  <c r="CH513" i="1"/>
  <c r="CF515" i="1"/>
  <c r="CH515" i="1"/>
  <c r="CF517" i="1"/>
  <c r="CH517" i="1"/>
  <c r="CF519" i="1"/>
  <c r="CH519" i="1"/>
  <c r="CF521" i="1"/>
  <c r="CH521" i="1"/>
  <c r="CF523" i="1"/>
  <c r="CH523" i="1"/>
  <c r="CF525" i="1"/>
  <c r="CH525" i="1"/>
  <c r="CF527" i="1"/>
  <c r="CH527" i="1"/>
  <c r="CF529" i="1"/>
  <c r="CH529" i="1"/>
  <c r="CF531" i="1"/>
  <c r="CH531" i="1"/>
  <c r="CF533" i="1"/>
  <c r="CH533" i="1"/>
  <c r="CF535" i="1"/>
  <c r="CH535" i="1"/>
  <c r="CF537" i="1"/>
  <c r="CH537" i="1"/>
  <c r="CF539" i="1"/>
  <c r="CH539" i="1"/>
  <c r="CF541" i="1"/>
  <c r="CH541" i="1"/>
  <c r="CF543" i="1"/>
  <c r="CH543" i="1"/>
  <c r="CF545" i="1"/>
  <c r="CH545" i="1"/>
  <c r="CF547" i="1"/>
  <c r="CH547" i="1"/>
  <c r="CF549" i="1"/>
  <c r="CH549" i="1"/>
  <c r="CF551" i="1"/>
  <c r="CH551" i="1"/>
  <c r="CF553" i="1"/>
  <c r="CH553" i="1"/>
  <c r="CF555" i="1"/>
  <c r="CH555" i="1"/>
  <c r="CF557" i="1"/>
  <c r="CH557" i="1"/>
  <c r="CF559" i="1"/>
  <c r="CH559" i="1"/>
  <c r="CF561" i="1"/>
  <c r="CH561" i="1"/>
  <c r="CF563" i="1"/>
  <c r="CH563" i="1"/>
  <c r="CF565" i="1"/>
  <c r="CH565" i="1"/>
  <c r="CF567" i="1"/>
  <c r="CH567" i="1"/>
  <c r="CF569" i="1"/>
  <c r="CH569" i="1"/>
  <c r="CF571" i="1"/>
  <c r="CH571" i="1"/>
  <c r="CF573" i="1"/>
  <c r="CH573" i="1"/>
  <c r="CF575" i="1"/>
  <c r="CH575" i="1"/>
  <c r="CF577" i="1"/>
  <c r="CH577" i="1"/>
  <c r="CF579" i="1"/>
  <c r="CH579" i="1"/>
  <c r="CF581" i="1"/>
  <c r="CH581" i="1"/>
  <c r="CF583" i="1"/>
  <c r="CH583" i="1"/>
  <c r="CF585" i="1"/>
  <c r="CH585" i="1"/>
  <c r="CF587" i="1"/>
  <c r="CH587" i="1"/>
  <c r="CF589" i="1"/>
  <c r="CH589" i="1"/>
  <c r="CF591" i="1"/>
  <c r="CH591" i="1"/>
  <c r="CF593" i="1"/>
  <c r="CH593" i="1"/>
  <c r="CF595" i="1"/>
  <c r="CH595" i="1"/>
  <c r="CF597" i="1"/>
  <c r="CH597" i="1"/>
  <c r="CF599" i="1"/>
  <c r="CH599" i="1"/>
  <c r="CF601" i="1"/>
  <c r="CH601" i="1"/>
  <c r="CF603" i="1"/>
  <c r="CH603" i="1"/>
  <c r="CF605" i="1"/>
  <c r="CH605" i="1"/>
  <c r="CF607" i="1"/>
  <c r="CH607" i="1"/>
  <c r="CF609" i="1"/>
  <c r="CH609" i="1"/>
  <c r="CF611" i="1"/>
  <c r="CH611" i="1"/>
  <c r="CF613" i="1"/>
  <c r="CH613" i="1"/>
  <c r="CF615" i="1"/>
  <c r="CH615" i="1"/>
  <c r="CF617" i="1"/>
  <c r="CH617" i="1"/>
  <c r="CF619" i="1"/>
  <c r="CH619" i="1"/>
  <c r="CF621" i="1"/>
  <c r="CH621" i="1"/>
  <c r="CF623" i="1"/>
  <c r="CH623" i="1"/>
  <c r="CF625" i="1"/>
  <c r="CH625" i="1"/>
  <c r="CF627" i="1"/>
  <c r="CH627" i="1"/>
  <c r="CF629" i="1"/>
  <c r="CH629" i="1"/>
  <c r="CF631" i="1"/>
  <c r="CH631" i="1"/>
  <c r="CF633" i="1"/>
  <c r="CH633" i="1"/>
  <c r="CF635" i="1"/>
  <c r="CH635" i="1"/>
  <c r="CF637" i="1"/>
  <c r="CH637" i="1"/>
  <c r="CF639" i="1"/>
  <c r="CH639" i="1"/>
  <c r="CF641" i="1"/>
  <c r="CH641" i="1"/>
  <c r="CF643" i="1"/>
  <c r="CH643" i="1"/>
  <c r="CF645" i="1"/>
  <c r="CH645" i="1"/>
  <c r="CF647" i="1"/>
  <c r="CH647" i="1"/>
  <c r="CF649" i="1"/>
  <c r="CH649" i="1"/>
  <c r="CF651" i="1"/>
  <c r="CH651" i="1"/>
  <c r="CF653" i="1"/>
  <c r="CH653" i="1"/>
  <c r="CH159" i="1"/>
  <c r="CI159" i="1"/>
  <c r="CG159" i="1"/>
  <c r="CG165" i="1"/>
  <c r="CH201" i="1"/>
  <c r="CI201" i="1"/>
  <c r="CG201" i="1"/>
  <c r="CG953" i="1"/>
  <c r="CF953" i="1"/>
  <c r="CH69" i="1"/>
  <c r="CG69" i="1"/>
  <c r="CI69" i="1"/>
  <c r="CH143" i="1"/>
  <c r="CI143" i="1"/>
  <c r="CG143" i="1"/>
  <c r="CF486" i="1"/>
  <c r="CH486" i="1"/>
  <c r="CF488" i="1"/>
  <c r="CH488" i="1"/>
  <c r="CF490" i="1"/>
  <c r="CH490" i="1"/>
  <c r="CF492" i="1"/>
  <c r="CH492" i="1"/>
  <c r="CF494" i="1"/>
  <c r="CH494" i="1"/>
  <c r="CF496" i="1"/>
  <c r="CH496" i="1"/>
  <c r="CF498" i="1"/>
  <c r="CH498" i="1"/>
  <c r="CF500" i="1"/>
  <c r="CH500" i="1"/>
  <c r="CF502" i="1"/>
  <c r="CH502" i="1"/>
  <c r="CF504" i="1"/>
  <c r="CH504" i="1"/>
  <c r="CF506" i="1"/>
  <c r="CH506" i="1"/>
  <c r="CF508" i="1"/>
  <c r="CH508" i="1"/>
  <c r="CF510" i="1"/>
  <c r="CH510" i="1"/>
  <c r="CF512" i="1"/>
  <c r="CH512" i="1"/>
  <c r="CF514" i="1"/>
  <c r="CH514" i="1"/>
  <c r="CF516" i="1"/>
  <c r="CH516" i="1"/>
  <c r="CF518" i="1"/>
  <c r="CH518" i="1"/>
  <c r="CF520" i="1"/>
  <c r="CH520" i="1"/>
  <c r="CF522" i="1"/>
  <c r="CH522" i="1"/>
  <c r="CF524" i="1"/>
  <c r="CH524" i="1"/>
  <c r="CF526" i="1"/>
  <c r="CH526" i="1"/>
  <c r="CF528" i="1"/>
  <c r="CH528" i="1"/>
  <c r="CF530" i="1"/>
  <c r="CH530" i="1"/>
  <c r="CF532" i="1"/>
  <c r="CH532" i="1"/>
  <c r="CF534" i="1"/>
  <c r="CH534" i="1"/>
  <c r="CF536" i="1"/>
  <c r="CH536" i="1"/>
  <c r="CF538" i="1"/>
  <c r="CH538" i="1"/>
  <c r="CF540" i="1"/>
  <c r="CH540" i="1"/>
  <c r="CF542" i="1"/>
  <c r="CH542" i="1"/>
  <c r="CF544" i="1"/>
  <c r="CH544" i="1"/>
  <c r="CF546" i="1"/>
  <c r="CH546" i="1"/>
  <c r="CF548" i="1"/>
  <c r="CH548" i="1"/>
  <c r="CF550" i="1"/>
  <c r="CH550" i="1"/>
  <c r="CF552" i="1"/>
  <c r="CH552" i="1"/>
  <c r="CF554" i="1"/>
  <c r="CH554" i="1"/>
  <c r="CF556" i="1"/>
  <c r="CH556" i="1"/>
  <c r="CF558" i="1"/>
  <c r="CH558" i="1"/>
  <c r="CF560" i="1"/>
  <c r="CH560" i="1"/>
  <c r="CF562" i="1"/>
  <c r="CH562" i="1"/>
  <c r="CF564" i="1"/>
  <c r="CH564" i="1"/>
  <c r="CF566" i="1"/>
  <c r="CH566" i="1"/>
  <c r="CF568" i="1"/>
  <c r="CH568" i="1"/>
  <c r="CF570" i="1"/>
  <c r="CH570" i="1"/>
  <c r="CF572" i="1"/>
  <c r="CH572" i="1"/>
  <c r="CF574" i="1"/>
  <c r="CH574" i="1"/>
  <c r="CF576" i="1"/>
  <c r="CH576" i="1"/>
  <c r="CF578" i="1"/>
  <c r="CH578" i="1"/>
  <c r="CF580" i="1"/>
  <c r="CH580" i="1"/>
  <c r="CF582" i="1"/>
  <c r="CH582" i="1"/>
  <c r="CF584" i="1"/>
  <c r="CH584" i="1"/>
  <c r="CF586" i="1"/>
  <c r="CH586" i="1"/>
  <c r="CF588" i="1"/>
  <c r="CH588" i="1"/>
  <c r="CF590" i="1"/>
  <c r="CH590" i="1"/>
  <c r="CF592" i="1"/>
  <c r="CH592" i="1"/>
  <c r="CF594" i="1"/>
  <c r="CH594" i="1"/>
  <c r="CF596" i="1"/>
  <c r="CH596" i="1"/>
  <c r="CF598" i="1"/>
  <c r="CH598" i="1"/>
  <c r="CF600" i="1"/>
  <c r="CH600" i="1"/>
  <c r="CF602" i="1"/>
  <c r="CH602" i="1"/>
  <c r="CF604" i="1"/>
  <c r="CH604" i="1"/>
  <c r="CF606" i="1"/>
  <c r="CH606" i="1"/>
  <c r="CF608" i="1"/>
  <c r="CH608" i="1"/>
  <c r="CF610" i="1"/>
  <c r="CH610" i="1"/>
  <c r="CF612" i="1"/>
  <c r="CH612" i="1"/>
  <c r="CF614" i="1"/>
  <c r="CH614" i="1"/>
  <c r="CF616" i="1"/>
  <c r="CH616" i="1"/>
  <c r="CF618" i="1"/>
  <c r="CH618" i="1"/>
  <c r="CF620" i="1"/>
  <c r="CH620" i="1"/>
  <c r="CF622" i="1"/>
  <c r="CH622" i="1"/>
  <c r="CF624" i="1"/>
  <c r="CH624" i="1"/>
  <c r="CF626" i="1"/>
  <c r="CH626" i="1"/>
  <c r="CF628" i="1"/>
  <c r="CH628" i="1"/>
  <c r="CF630" i="1"/>
  <c r="CH630" i="1"/>
  <c r="CF632" i="1"/>
  <c r="CH632" i="1"/>
  <c r="CF634" i="1"/>
  <c r="CH634" i="1"/>
  <c r="CF636" i="1"/>
  <c r="CH636" i="1"/>
  <c r="CF638" i="1"/>
  <c r="CH638" i="1"/>
  <c r="CF640" i="1"/>
  <c r="CH640" i="1"/>
  <c r="CF642" i="1"/>
  <c r="CH642" i="1"/>
  <c r="CF644" i="1"/>
  <c r="CH644" i="1"/>
  <c r="CF646" i="1"/>
  <c r="CH646" i="1"/>
  <c r="CF648" i="1"/>
  <c r="CH648" i="1"/>
  <c r="CF650" i="1"/>
  <c r="CH650" i="1"/>
  <c r="CF652" i="1"/>
  <c r="CH652" i="1"/>
  <c r="CF654" i="1"/>
  <c r="CH654" i="1"/>
  <c r="CF193" i="1"/>
  <c r="CF265" i="1"/>
  <c r="CS968" i="1"/>
  <c r="CP968" i="1"/>
  <c r="CR968" i="1"/>
  <c r="CQ968" i="1"/>
  <c r="CN968" i="1"/>
  <c r="CO968" i="1"/>
  <c r="CM968" i="1"/>
  <c r="CS960" i="1"/>
  <c r="CP960" i="1"/>
  <c r="CR960" i="1"/>
  <c r="CQ960" i="1"/>
  <c r="CN960" i="1"/>
  <c r="CO960" i="1"/>
  <c r="CM960" i="1"/>
  <c r="CS952" i="1"/>
  <c r="CP952" i="1"/>
  <c r="CR952" i="1"/>
  <c r="CQ952" i="1"/>
  <c r="CN952" i="1"/>
  <c r="CO952" i="1"/>
  <c r="CM952" i="1"/>
  <c r="CS944" i="1"/>
  <c r="CP944" i="1"/>
  <c r="CR944" i="1"/>
  <c r="CQ944" i="1"/>
  <c r="CN944" i="1"/>
  <c r="CO944" i="1"/>
  <c r="CM944" i="1"/>
  <c r="CS936" i="1"/>
  <c r="CP936" i="1"/>
  <c r="CR936" i="1"/>
  <c r="CQ936" i="1"/>
  <c r="CN936" i="1"/>
  <c r="CO936" i="1"/>
  <c r="CM936" i="1"/>
  <c r="CS928" i="1"/>
  <c r="CP928" i="1"/>
  <c r="CR928" i="1"/>
  <c r="CQ928" i="1"/>
  <c r="CN928" i="1"/>
  <c r="CO928" i="1"/>
  <c r="CM928" i="1"/>
  <c r="CS920" i="1"/>
  <c r="CP920" i="1"/>
  <c r="CR920" i="1"/>
  <c r="CQ920" i="1"/>
  <c r="CN920" i="1"/>
  <c r="CO920" i="1"/>
  <c r="CM920" i="1"/>
  <c r="CS912" i="1"/>
  <c r="CP912" i="1"/>
  <c r="CR912" i="1"/>
  <c r="CQ912" i="1"/>
  <c r="CN912" i="1"/>
  <c r="CO912" i="1"/>
  <c r="CM912" i="1"/>
  <c r="CS904" i="1"/>
  <c r="CP904" i="1"/>
  <c r="CR904" i="1"/>
  <c r="CQ904" i="1"/>
  <c r="CN904" i="1"/>
  <c r="CO904" i="1"/>
  <c r="CM904" i="1"/>
  <c r="CS896" i="1"/>
  <c r="CP896" i="1"/>
  <c r="CR896" i="1"/>
  <c r="CQ896" i="1"/>
  <c r="CN896" i="1"/>
  <c r="CO896" i="1"/>
  <c r="CM896" i="1"/>
  <c r="CS888" i="1"/>
  <c r="CP888" i="1"/>
  <c r="CR888" i="1"/>
  <c r="CQ888" i="1"/>
  <c r="CN888" i="1"/>
  <c r="CO888" i="1"/>
  <c r="CM888" i="1"/>
  <c r="CS880" i="1"/>
  <c r="CP880" i="1"/>
  <c r="CR880" i="1"/>
  <c r="CQ880" i="1"/>
  <c r="CN880" i="1"/>
  <c r="CO880" i="1"/>
  <c r="CM880" i="1"/>
  <c r="CS872" i="1"/>
  <c r="CP872" i="1"/>
  <c r="CR872" i="1"/>
  <c r="CQ872" i="1"/>
  <c r="CN872" i="1"/>
  <c r="CO872" i="1"/>
  <c r="CM872" i="1"/>
  <c r="CS864" i="1"/>
  <c r="CP864" i="1"/>
  <c r="CR864" i="1"/>
  <c r="CQ864" i="1"/>
  <c r="CN864" i="1"/>
  <c r="CO864" i="1"/>
  <c r="CM864" i="1"/>
  <c r="CS856" i="1"/>
  <c r="CP856" i="1"/>
  <c r="CR856" i="1"/>
  <c r="CQ856" i="1"/>
  <c r="CN856" i="1"/>
  <c r="CO856" i="1"/>
  <c r="CM856" i="1"/>
  <c r="CS848" i="1"/>
  <c r="CP848" i="1"/>
  <c r="CR848" i="1"/>
  <c r="CQ848" i="1"/>
  <c r="CN848" i="1"/>
  <c r="CO848" i="1"/>
  <c r="CM848" i="1"/>
  <c r="CS840" i="1"/>
  <c r="CP840" i="1"/>
  <c r="CR840" i="1"/>
  <c r="CQ840" i="1"/>
  <c r="CN840" i="1"/>
  <c r="CO840" i="1"/>
  <c r="CM840" i="1"/>
  <c r="CS832" i="1"/>
  <c r="CP832" i="1"/>
  <c r="CR832" i="1"/>
  <c r="CQ832" i="1"/>
  <c r="CN832" i="1"/>
  <c r="CO832" i="1"/>
  <c r="CM832" i="1"/>
  <c r="CS824" i="1"/>
  <c r="CP824" i="1"/>
  <c r="CR824" i="1"/>
  <c r="CQ824" i="1"/>
  <c r="CN824" i="1"/>
  <c r="CO824" i="1"/>
  <c r="CM824" i="1"/>
  <c r="CS816" i="1"/>
  <c r="CP816" i="1"/>
  <c r="CR816" i="1"/>
  <c r="CQ816" i="1"/>
  <c r="CN816" i="1"/>
  <c r="CO816" i="1"/>
  <c r="CM816" i="1"/>
  <c r="CS808" i="1"/>
  <c r="CP808" i="1"/>
  <c r="CR808" i="1"/>
  <c r="CQ808" i="1"/>
  <c r="CN808" i="1"/>
  <c r="CO808" i="1"/>
  <c r="CM808" i="1"/>
  <c r="CS800" i="1"/>
  <c r="CP800" i="1"/>
  <c r="CR800" i="1"/>
  <c r="CQ800" i="1"/>
  <c r="CN800" i="1"/>
  <c r="CO800" i="1"/>
  <c r="CM800" i="1"/>
  <c r="CS792" i="1"/>
  <c r="CP792" i="1"/>
  <c r="CR792" i="1"/>
  <c r="CQ792" i="1"/>
  <c r="CN792" i="1"/>
  <c r="CO792" i="1"/>
  <c r="CM792" i="1"/>
  <c r="CS784" i="1"/>
  <c r="CP784" i="1"/>
  <c r="CR784" i="1"/>
  <c r="CQ784" i="1"/>
  <c r="CN784" i="1"/>
  <c r="CO784" i="1"/>
  <c r="CM784" i="1"/>
  <c r="CS776" i="1"/>
  <c r="CP776" i="1"/>
  <c r="CR776" i="1"/>
  <c r="CQ776" i="1"/>
  <c r="CN776" i="1"/>
  <c r="CO776" i="1"/>
  <c r="CM776" i="1"/>
  <c r="CS768" i="1"/>
  <c r="CP768" i="1"/>
  <c r="CR768" i="1"/>
  <c r="CQ768" i="1"/>
  <c r="CN768" i="1"/>
  <c r="CO768" i="1"/>
  <c r="CM768" i="1"/>
  <c r="CS760" i="1"/>
  <c r="CP760" i="1"/>
  <c r="CR760" i="1"/>
  <c r="CQ760" i="1"/>
  <c r="CN760" i="1"/>
  <c r="CO760" i="1"/>
  <c r="CM760" i="1"/>
  <c r="CS752" i="1"/>
  <c r="CP752" i="1"/>
  <c r="CR752" i="1"/>
  <c r="CQ752" i="1"/>
  <c r="CN752" i="1"/>
  <c r="CO752" i="1"/>
  <c r="CM752" i="1"/>
  <c r="CS744" i="1"/>
  <c r="CP744" i="1"/>
  <c r="CR744" i="1"/>
  <c r="CQ744" i="1"/>
  <c r="CN744" i="1"/>
  <c r="CO744" i="1"/>
  <c r="CM744" i="1"/>
  <c r="CS736" i="1"/>
  <c r="CP736" i="1"/>
  <c r="CR736" i="1"/>
  <c r="CQ736" i="1"/>
  <c r="CN736" i="1"/>
  <c r="CO736" i="1"/>
  <c r="CM736" i="1"/>
  <c r="CS728" i="1"/>
  <c r="CP728" i="1"/>
  <c r="CR728" i="1"/>
  <c r="CQ728" i="1"/>
  <c r="CN728" i="1"/>
  <c r="CO728" i="1"/>
  <c r="CM728" i="1"/>
  <c r="CS720" i="1"/>
  <c r="CP720" i="1"/>
  <c r="CR720" i="1"/>
  <c r="CQ720" i="1"/>
  <c r="CN720" i="1"/>
  <c r="CO720" i="1"/>
  <c r="CM720" i="1"/>
  <c r="CS712" i="1"/>
  <c r="CP712" i="1"/>
  <c r="CR712" i="1"/>
  <c r="CQ712" i="1"/>
  <c r="CN712" i="1"/>
  <c r="CO712" i="1"/>
  <c r="CM712" i="1"/>
  <c r="CS704" i="1"/>
  <c r="CP704" i="1"/>
  <c r="CR704" i="1"/>
  <c r="CQ704" i="1"/>
  <c r="CN704" i="1"/>
  <c r="CO704" i="1"/>
  <c r="CM704" i="1"/>
  <c r="CS696" i="1"/>
  <c r="CP696" i="1"/>
  <c r="CR696" i="1"/>
  <c r="CQ696" i="1"/>
  <c r="CN696" i="1"/>
  <c r="CO696" i="1"/>
  <c r="CM696" i="1"/>
  <c r="CS688" i="1"/>
  <c r="CP688" i="1"/>
  <c r="CR688" i="1"/>
  <c r="CQ688" i="1"/>
  <c r="CN688" i="1"/>
  <c r="CO688" i="1"/>
  <c r="CM688" i="1"/>
  <c r="CS680" i="1"/>
  <c r="CP680" i="1"/>
  <c r="CR680" i="1"/>
  <c r="CQ680" i="1"/>
  <c r="CN680" i="1"/>
  <c r="CO680" i="1"/>
  <c r="CM680" i="1"/>
  <c r="CS672" i="1"/>
  <c r="CP672" i="1"/>
  <c r="CR672" i="1"/>
  <c r="CQ672" i="1"/>
  <c r="CN672" i="1"/>
  <c r="CO672" i="1"/>
  <c r="CM672" i="1"/>
  <c r="CS664" i="1"/>
  <c r="CP664" i="1"/>
  <c r="CR664" i="1"/>
  <c r="CQ664" i="1"/>
  <c r="CN664" i="1"/>
  <c r="CO664" i="1"/>
  <c r="CM664" i="1"/>
  <c r="CS656" i="1"/>
  <c r="CP656" i="1"/>
  <c r="CR656" i="1"/>
  <c r="CQ656" i="1"/>
  <c r="CN656" i="1"/>
  <c r="CO656" i="1"/>
  <c r="CM656" i="1"/>
  <c r="CS648" i="1"/>
  <c r="CP648" i="1"/>
  <c r="CR648" i="1"/>
  <c r="CQ648" i="1"/>
  <c r="CN648" i="1"/>
  <c r="CO648" i="1"/>
  <c r="CM648" i="1"/>
  <c r="CS640" i="1"/>
  <c r="CP640" i="1"/>
  <c r="CR640" i="1"/>
  <c r="CQ640" i="1"/>
  <c r="CN640" i="1"/>
  <c r="CO640" i="1"/>
  <c r="CM640" i="1"/>
  <c r="CS632" i="1"/>
  <c r="CP632" i="1"/>
  <c r="CR632" i="1"/>
  <c r="CQ632" i="1"/>
  <c r="CN632" i="1"/>
  <c r="CO632" i="1"/>
  <c r="CM632" i="1"/>
  <c r="CS624" i="1"/>
  <c r="CP624" i="1"/>
  <c r="CR624" i="1"/>
  <c r="CQ624" i="1"/>
  <c r="CN624" i="1"/>
  <c r="CO624" i="1"/>
  <c r="CM624" i="1"/>
  <c r="CS620" i="1"/>
  <c r="CP620" i="1"/>
  <c r="CR620" i="1"/>
  <c r="CQ620" i="1"/>
  <c r="CN620" i="1"/>
  <c r="CO620" i="1"/>
  <c r="CM620" i="1"/>
  <c r="CS612" i="1"/>
  <c r="CP612" i="1"/>
  <c r="CR612" i="1"/>
  <c r="CQ612" i="1"/>
  <c r="CN612" i="1"/>
  <c r="CO612" i="1"/>
  <c r="CM612" i="1"/>
  <c r="CS604" i="1"/>
  <c r="CP604" i="1"/>
  <c r="CR604" i="1"/>
  <c r="CQ604" i="1"/>
  <c r="CN604" i="1"/>
  <c r="CO604" i="1"/>
  <c r="CM604" i="1"/>
  <c r="CS596" i="1"/>
  <c r="CP596" i="1"/>
  <c r="CR596" i="1"/>
  <c r="CQ596" i="1"/>
  <c r="CN596" i="1"/>
  <c r="CO596" i="1"/>
  <c r="CM596" i="1"/>
  <c r="CS588" i="1"/>
  <c r="CP588" i="1"/>
  <c r="CR588" i="1"/>
  <c r="CQ588" i="1"/>
  <c r="CN588" i="1"/>
  <c r="CO588" i="1"/>
  <c r="CM588" i="1"/>
  <c r="CS580" i="1"/>
  <c r="CP580" i="1"/>
  <c r="CR580" i="1"/>
  <c r="CQ580" i="1"/>
  <c r="CN580" i="1"/>
  <c r="CO580" i="1"/>
  <c r="CM580" i="1"/>
  <c r="CS572" i="1"/>
  <c r="CP572" i="1"/>
  <c r="CR572" i="1"/>
  <c r="CQ572" i="1"/>
  <c r="CN572" i="1"/>
  <c r="CO572" i="1"/>
  <c r="CM572" i="1"/>
  <c r="CS564" i="1"/>
  <c r="CP564" i="1"/>
  <c r="CR564" i="1"/>
  <c r="CQ564" i="1"/>
  <c r="CN564" i="1"/>
  <c r="CO564" i="1"/>
  <c r="CM564" i="1"/>
  <c r="CS556" i="1"/>
  <c r="CP556" i="1"/>
  <c r="CR556" i="1"/>
  <c r="CQ556" i="1"/>
  <c r="CN556" i="1"/>
  <c r="CO556" i="1"/>
  <c r="CM556" i="1"/>
  <c r="CS548" i="1"/>
  <c r="CP548" i="1"/>
  <c r="CR548" i="1"/>
  <c r="CQ548" i="1"/>
  <c r="CN548" i="1"/>
  <c r="CO548" i="1"/>
  <c r="CM548" i="1"/>
  <c r="CS540" i="1"/>
  <c r="CP540" i="1"/>
  <c r="CR540" i="1"/>
  <c r="CQ540" i="1"/>
  <c r="CN540" i="1"/>
  <c r="CO540" i="1"/>
  <c r="CM540" i="1"/>
  <c r="CS532" i="1"/>
  <c r="CP532" i="1"/>
  <c r="CR532" i="1"/>
  <c r="CQ532" i="1"/>
  <c r="CN532" i="1"/>
  <c r="CO532" i="1"/>
  <c r="CM532" i="1"/>
  <c r="CS524" i="1"/>
  <c r="CP524" i="1"/>
  <c r="CR524" i="1"/>
  <c r="CQ524" i="1"/>
  <c r="CN524" i="1"/>
  <c r="CO524" i="1"/>
  <c r="CM524" i="1"/>
  <c r="CS516" i="1"/>
  <c r="CP516" i="1"/>
  <c r="CR516" i="1"/>
  <c r="CQ516" i="1"/>
  <c r="CN516" i="1"/>
  <c r="CO516" i="1"/>
  <c r="CM516" i="1"/>
  <c r="CS508" i="1"/>
  <c r="CP508" i="1"/>
  <c r="CR508" i="1"/>
  <c r="CQ508" i="1"/>
  <c r="CN508" i="1"/>
  <c r="CO508" i="1"/>
  <c r="CM508" i="1"/>
  <c r="CS500" i="1"/>
  <c r="CP500" i="1"/>
  <c r="CR500" i="1"/>
  <c r="CQ500" i="1"/>
  <c r="CN500" i="1"/>
  <c r="CO500" i="1"/>
  <c r="CM500" i="1"/>
  <c r="CS492" i="1"/>
  <c r="CP492" i="1"/>
  <c r="CR492" i="1"/>
  <c r="CQ492" i="1"/>
  <c r="CN492" i="1"/>
  <c r="CO492" i="1"/>
  <c r="CM492" i="1"/>
  <c r="CS484" i="1"/>
  <c r="CP484" i="1"/>
  <c r="CR484" i="1"/>
  <c r="CQ484" i="1"/>
  <c r="CN484" i="1"/>
  <c r="CO484" i="1"/>
  <c r="CM484" i="1"/>
  <c r="CS476" i="1"/>
  <c r="CP476" i="1"/>
  <c r="CR476" i="1"/>
  <c r="CQ476" i="1"/>
  <c r="CN476" i="1"/>
  <c r="CO476" i="1"/>
  <c r="CM476" i="1"/>
  <c r="CS468" i="1"/>
  <c r="CP468" i="1"/>
  <c r="CR468" i="1"/>
  <c r="CQ468" i="1"/>
  <c r="CN468" i="1"/>
  <c r="CO468" i="1"/>
  <c r="CM468" i="1"/>
  <c r="CS460" i="1"/>
  <c r="CP460" i="1"/>
  <c r="CR460" i="1"/>
  <c r="CQ460" i="1"/>
  <c r="CN460" i="1"/>
  <c r="CO460" i="1"/>
  <c r="CM460" i="1"/>
  <c r="CS452" i="1"/>
  <c r="CP452" i="1"/>
  <c r="CR452" i="1"/>
  <c r="CN452" i="1"/>
  <c r="CQ452" i="1"/>
  <c r="CO452" i="1"/>
  <c r="CM452" i="1"/>
  <c r="CS444" i="1"/>
  <c r="CP444" i="1"/>
  <c r="CR444" i="1"/>
  <c r="CN444" i="1"/>
  <c r="CQ444" i="1"/>
  <c r="CO444" i="1"/>
  <c r="CM444" i="1"/>
  <c r="CS436" i="1"/>
  <c r="CP436" i="1"/>
  <c r="CR436" i="1"/>
  <c r="CN436" i="1"/>
  <c r="CQ436" i="1"/>
  <c r="CO436" i="1"/>
  <c r="CM436" i="1"/>
  <c r="CS428" i="1"/>
  <c r="CP428" i="1"/>
  <c r="CR428" i="1"/>
  <c r="CN428" i="1"/>
  <c r="CQ428" i="1"/>
  <c r="CO428" i="1"/>
  <c r="CM428" i="1"/>
  <c r="CS420" i="1"/>
  <c r="CP420" i="1"/>
  <c r="CR420" i="1"/>
  <c r="CN420" i="1"/>
  <c r="CQ420" i="1"/>
  <c r="CO420" i="1"/>
  <c r="CM420" i="1"/>
  <c r="CS412" i="1"/>
  <c r="CP412" i="1"/>
  <c r="CR412" i="1"/>
  <c r="CN412" i="1"/>
  <c r="CQ412" i="1"/>
  <c r="CO412" i="1"/>
  <c r="CM412" i="1"/>
  <c r="CS404" i="1"/>
  <c r="CP404" i="1"/>
  <c r="CR404" i="1"/>
  <c r="CN404" i="1"/>
  <c r="CQ404" i="1"/>
  <c r="CO404" i="1"/>
  <c r="CM404" i="1"/>
  <c r="CS396" i="1"/>
  <c r="CP396" i="1"/>
  <c r="CR396" i="1"/>
  <c r="CN396" i="1"/>
  <c r="CQ396" i="1"/>
  <c r="CO396" i="1"/>
  <c r="CM396" i="1"/>
  <c r="CS388" i="1"/>
  <c r="CP388" i="1"/>
  <c r="CR388" i="1"/>
  <c r="CN388" i="1"/>
  <c r="CQ388" i="1"/>
  <c r="CO388" i="1"/>
  <c r="CM388" i="1"/>
  <c r="CS380" i="1"/>
  <c r="CP380" i="1"/>
  <c r="CR380" i="1"/>
  <c r="CN380" i="1"/>
  <c r="CQ380" i="1"/>
  <c r="CO380" i="1"/>
  <c r="CM380" i="1"/>
  <c r="CS372" i="1"/>
  <c r="CP372" i="1"/>
  <c r="CR372" i="1"/>
  <c r="CN372" i="1"/>
  <c r="CQ372" i="1"/>
  <c r="CO372" i="1"/>
  <c r="CM372" i="1"/>
  <c r="CS364" i="1"/>
  <c r="CP364" i="1"/>
  <c r="CR364" i="1"/>
  <c r="CN364" i="1"/>
  <c r="CQ364" i="1"/>
  <c r="CO364" i="1"/>
  <c r="CM364" i="1"/>
  <c r="CS356" i="1"/>
  <c r="CP356" i="1"/>
  <c r="CR356" i="1"/>
  <c r="CN356" i="1"/>
  <c r="CQ356" i="1"/>
  <c r="CO356" i="1"/>
  <c r="CM356" i="1"/>
  <c r="CS348" i="1"/>
  <c r="CP348" i="1"/>
  <c r="CR348" i="1"/>
  <c r="CN348" i="1"/>
  <c r="CQ348" i="1"/>
  <c r="CO348" i="1"/>
  <c r="CM348" i="1"/>
  <c r="CS344" i="1"/>
  <c r="CP344" i="1"/>
  <c r="CR344" i="1"/>
  <c r="CN344" i="1"/>
  <c r="CQ344" i="1"/>
  <c r="CO344" i="1"/>
  <c r="CM344" i="1"/>
  <c r="CS336" i="1"/>
  <c r="CP336" i="1"/>
  <c r="CR336" i="1"/>
  <c r="CN336" i="1"/>
  <c r="CQ336" i="1"/>
  <c r="CO336" i="1"/>
  <c r="CM336" i="1"/>
  <c r="CS324" i="1"/>
  <c r="CP324" i="1"/>
  <c r="CR324" i="1"/>
  <c r="CN324" i="1"/>
  <c r="CQ324" i="1"/>
  <c r="CO324" i="1"/>
  <c r="CM324" i="1"/>
  <c r="CS316" i="1"/>
  <c r="CP316" i="1"/>
  <c r="CR316" i="1"/>
  <c r="CN316" i="1"/>
  <c r="CQ316" i="1"/>
  <c r="CO316" i="1"/>
  <c r="CM316" i="1"/>
  <c r="CS308" i="1"/>
  <c r="CP308" i="1"/>
  <c r="CR308" i="1"/>
  <c r="CN308" i="1"/>
  <c r="CQ308" i="1"/>
  <c r="CO308" i="1"/>
  <c r="CM308" i="1"/>
  <c r="CS300" i="1"/>
  <c r="CP300" i="1"/>
  <c r="CR300" i="1"/>
  <c r="CN300" i="1"/>
  <c r="CQ300" i="1"/>
  <c r="CO300" i="1"/>
  <c r="CM300" i="1"/>
  <c r="CS292" i="1"/>
  <c r="CP292" i="1"/>
  <c r="CR292" i="1"/>
  <c r="CN292" i="1"/>
  <c r="CQ292" i="1"/>
  <c r="CO292" i="1"/>
  <c r="CM292" i="1"/>
  <c r="CS284" i="1"/>
  <c r="CP284" i="1"/>
  <c r="CR284" i="1"/>
  <c r="CN284" i="1"/>
  <c r="CQ284" i="1"/>
  <c r="CO284" i="1"/>
  <c r="CM284" i="1"/>
  <c r="CS276" i="1"/>
  <c r="CP276" i="1"/>
  <c r="CR276" i="1"/>
  <c r="CN276" i="1"/>
  <c r="CQ276" i="1"/>
  <c r="CO276" i="1"/>
  <c r="CM276" i="1"/>
  <c r="CS268" i="1"/>
  <c r="CP268" i="1"/>
  <c r="CR268" i="1"/>
  <c r="CN268" i="1"/>
  <c r="CQ268" i="1"/>
  <c r="CO268" i="1"/>
  <c r="CM268" i="1"/>
  <c r="CS264" i="1"/>
  <c r="CP264" i="1"/>
  <c r="CR264" i="1"/>
  <c r="CN264" i="1"/>
  <c r="CQ264" i="1"/>
  <c r="CO264" i="1"/>
  <c r="CM264" i="1"/>
  <c r="CS256" i="1"/>
  <c r="CP256" i="1"/>
  <c r="CR256" i="1"/>
  <c r="CN256" i="1"/>
  <c r="CQ256" i="1"/>
  <c r="CO256" i="1"/>
  <c r="CM256" i="1"/>
  <c r="CS248" i="1"/>
  <c r="CP248" i="1"/>
  <c r="CR248" i="1"/>
  <c r="CN248" i="1"/>
  <c r="CQ248" i="1"/>
  <c r="CO248" i="1"/>
  <c r="CM248" i="1"/>
  <c r="CS240" i="1"/>
  <c r="CP240" i="1"/>
  <c r="CR240" i="1"/>
  <c r="CN240" i="1"/>
  <c r="CQ240" i="1"/>
  <c r="CO240" i="1"/>
  <c r="CM240" i="1"/>
  <c r="CS232" i="1"/>
  <c r="CP232" i="1"/>
  <c r="CR232" i="1"/>
  <c r="CN232" i="1"/>
  <c r="CQ232" i="1"/>
  <c r="CO232" i="1"/>
  <c r="CM232" i="1"/>
  <c r="CS220" i="1"/>
  <c r="CP220" i="1"/>
  <c r="CR220" i="1"/>
  <c r="CN220" i="1"/>
  <c r="CQ220" i="1"/>
  <c r="CO220" i="1"/>
  <c r="CM220" i="1"/>
  <c r="CS213" i="1"/>
  <c r="CP213" i="1"/>
  <c r="CR213" i="1"/>
  <c r="CN213" i="1"/>
  <c r="CQ213" i="1"/>
  <c r="CO213" i="1"/>
  <c r="CM213" i="1"/>
  <c r="CS205" i="1"/>
  <c r="CP205" i="1"/>
  <c r="CR205" i="1"/>
  <c r="CN205" i="1"/>
  <c r="CQ205" i="1"/>
  <c r="CO205" i="1"/>
  <c r="CM205" i="1"/>
  <c r="CS197" i="1"/>
  <c r="CP197" i="1"/>
  <c r="CR197" i="1"/>
  <c r="CN197" i="1"/>
  <c r="CQ197" i="1"/>
  <c r="CO197" i="1"/>
  <c r="CM197" i="1"/>
  <c r="CS189" i="1"/>
  <c r="CP189" i="1"/>
  <c r="CR189" i="1"/>
  <c r="CN189" i="1"/>
  <c r="CQ189" i="1"/>
  <c r="CO189" i="1"/>
  <c r="CM189" i="1"/>
  <c r="CS177" i="1"/>
  <c r="CP177" i="1"/>
  <c r="CR177" i="1"/>
  <c r="CN177" i="1"/>
  <c r="CQ177" i="1"/>
  <c r="CO177" i="1"/>
  <c r="CM177" i="1"/>
  <c r="CS173" i="1"/>
  <c r="CP173" i="1"/>
  <c r="CR173" i="1"/>
  <c r="CN173" i="1"/>
  <c r="CQ173" i="1"/>
  <c r="CO173" i="1"/>
  <c r="CM173" i="1"/>
  <c r="CS165" i="1"/>
  <c r="CP165" i="1"/>
  <c r="CR165" i="1"/>
  <c r="CN165" i="1"/>
  <c r="CQ165" i="1"/>
  <c r="CO165" i="1"/>
  <c r="CM165" i="1"/>
  <c r="CS157" i="1"/>
  <c r="CP157" i="1"/>
  <c r="CR157" i="1"/>
  <c r="CN157" i="1"/>
  <c r="CQ157" i="1"/>
  <c r="CO157" i="1"/>
  <c r="CM157" i="1"/>
  <c r="CS149" i="1"/>
  <c r="CP149" i="1"/>
  <c r="CR149" i="1"/>
  <c r="CN149" i="1"/>
  <c r="CQ149" i="1"/>
  <c r="CO149" i="1"/>
  <c r="CM149" i="1"/>
  <c r="CS137" i="1"/>
  <c r="CP137" i="1"/>
  <c r="CR137" i="1"/>
  <c r="CN137" i="1"/>
  <c r="CQ137" i="1"/>
  <c r="CO137" i="1"/>
  <c r="CM137" i="1"/>
  <c r="CS129" i="1"/>
  <c r="CP129" i="1"/>
  <c r="CR129" i="1"/>
  <c r="CN129" i="1"/>
  <c r="CQ129" i="1"/>
  <c r="CO129" i="1"/>
  <c r="CM129" i="1"/>
  <c r="CS121" i="1"/>
  <c r="CP121" i="1"/>
  <c r="CR121" i="1"/>
  <c r="CN121" i="1"/>
  <c r="CQ121" i="1"/>
  <c r="CO121" i="1"/>
  <c r="CM121" i="1"/>
  <c r="CS113" i="1"/>
  <c r="CP113" i="1"/>
  <c r="CR113" i="1"/>
  <c r="CN113" i="1"/>
  <c r="CQ113" i="1"/>
  <c r="CO113" i="1"/>
  <c r="CM113" i="1"/>
  <c r="CS105" i="1"/>
  <c r="CP105" i="1"/>
  <c r="CR105" i="1"/>
  <c r="CN105" i="1"/>
  <c r="CQ105" i="1"/>
  <c r="CO105" i="1"/>
  <c r="CM105" i="1"/>
  <c r="CS97" i="1"/>
  <c r="CP97" i="1"/>
  <c r="CR97" i="1"/>
  <c r="CN97" i="1"/>
  <c r="CQ97" i="1"/>
  <c r="CO97" i="1"/>
  <c r="CM97" i="1"/>
  <c r="CS89" i="1"/>
  <c r="CP89" i="1"/>
  <c r="CR89" i="1"/>
  <c r="CN89" i="1"/>
  <c r="CQ89" i="1"/>
  <c r="CO89" i="1"/>
  <c r="CM89" i="1"/>
  <c r="CS81" i="1"/>
  <c r="CP81" i="1"/>
  <c r="CR81" i="1"/>
  <c r="CN81" i="1"/>
  <c r="CQ81" i="1"/>
  <c r="CO81" i="1"/>
  <c r="CM81" i="1"/>
  <c r="CS73" i="1"/>
  <c r="CP73" i="1"/>
  <c r="CR73" i="1"/>
  <c r="CN73" i="1"/>
  <c r="CQ73" i="1"/>
  <c r="CO73" i="1"/>
  <c r="CM73" i="1"/>
  <c r="CS69" i="1"/>
  <c r="CP69" i="1"/>
  <c r="CR69" i="1"/>
  <c r="CN69" i="1"/>
  <c r="CQ69" i="1"/>
  <c r="CO69" i="1"/>
  <c r="CM69" i="1"/>
  <c r="CS61" i="1"/>
  <c r="CP61" i="1"/>
  <c r="CR61" i="1"/>
  <c r="CN61" i="1"/>
  <c r="CQ61" i="1"/>
  <c r="CO61" i="1"/>
  <c r="CM61" i="1"/>
  <c r="CS53" i="1"/>
  <c r="CP53" i="1"/>
  <c r="CR53" i="1"/>
  <c r="CN53" i="1"/>
  <c r="CQ53" i="1"/>
  <c r="CO53" i="1"/>
  <c r="CM53" i="1"/>
  <c r="CS45" i="1"/>
  <c r="CP45" i="1"/>
  <c r="CR45" i="1"/>
  <c r="CN45" i="1"/>
  <c r="CQ45" i="1"/>
  <c r="CO45" i="1"/>
  <c r="CM45" i="1"/>
  <c r="CS37" i="1"/>
  <c r="CP37" i="1"/>
  <c r="CR37" i="1"/>
  <c r="CN37" i="1"/>
  <c r="CQ37" i="1"/>
  <c r="CO37" i="1"/>
  <c r="CM37" i="1"/>
  <c r="CS29" i="1"/>
  <c r="CP29" i="1"/>
  <c r="CR29" i="1"/>
  <c r="CN29" i="1"/>
  <c r="CQ29" i="1"/>
  <c r="CO29" i="1"/>
  <c r="CM29" i="1"/>
  <c r="CS25" i="1"/>
  <c r="CP25" i="1"/>
  <c r="CR25" i="1"/>
  <c r="CN25" i="1"/>
  <c r="CQ25" i="1"/>
  <c r="CO25" i="1"/>
  <c r="CM25" i="1"/>
  <c r="CS17" i="1"/>
  <c r="CP17" i="1"/>
  <c r="CR17" i="1"/>
  <c r="CN17" i="1"/>
  <c r="CQ17" i="1"/>
  <c r="CO17" i="1"/>
  <c r="CM17" i="1"/>
  <c r="CS13" i="1"/>
  <c r="CP13" i="1"/>
  <c r="CR13" i="1"/>
  <c r="CN13" i="1"/>
  <c r="CQ13" i="1"/>
  <c r="CO13" i="1"/>
  <c r="CM13" i="1"/>
  <c r="CI981" i="1"/>
  <c r="CF981" i="1"/>
  <c r="CG981" i="1"/>
  <c r="CH981" i="1"/>
  <c r="CF66" i="1"/>
  <c r="CI73" i="1"/>
  <c r="CG77" i="1"/>
  <c r="CI83" i="1"/>
  <c r="CF90" i="1"/>
  <c r="CG119" i="1"/>
  <c r="CI125" i="1"/>
  <c r="CG129" i="1"/>
  <c r="CH131" i="1"/>
  <c r="CH137" i="1"/>
  <c r="CG139" i="1"/>
  <c r="CI147" i="1"/>
  <c r="CG151" i="1"/>
  <c r="CI157" i="1"/>
  <c r="CG161" i="1"/>
  <c r="CH163" i="1"/>
  <c r="CI166" i="1"/>
  <c r="CH191" i="1"/>
  <c r="CG193" i="1"/>
  <c r="CI199" i="1"/>
  <c r="CG203" i="1"/>
  <c r="CH205" i="1"/>
  <c r="CF207" i="1"/>
  <c r="CH225" i="1"/>
  <c r="CF225" i="1"/>
  <c r="CF241" i="1"/>
  <c r="CF254" i="1"/>
  <c r="CF264" i="1"/>
  <c r="CF273" i="1"/>
  <c r="CF287" i="1"/>
  <c r="CF290" i="1"/>
  <c r="CH302" i="1"/>
  <c r="CF303" i="1"/>
  <c r="CF306" i="1"/>
  <c r="CH318" i="1"/>
  <c r="CF319" i="1"/>
  <c r="CF322" i="1"/>
  <c r="CH334" i="1"/>
  <c r="CF335" i="1"/>
  <c r="CF338" i="1"/>
  <c r="CF351" i="1"/>
  <c r="CF354" i="1"/>
  <c r="CH363" i="1"/>
  <c r="CF367" i="1"/>
  <c r="CF370" i="1"/>
  <c r="CF383" i="1"/>
  <c r="CF386" i="1"/>
  <c r="CH395" i="1"/>
  <c r="CF399" i="1"/>
  <c r="CF402" i="1"/>
  <c r="CH414" i="1"/>
  <c r="CF415" i="1"/>
  <c r="CF418" i="1"/>
  <c r="CH430" i="1"/>
  <c r="CF431" i="1"/>
  <c r="CF434" i="1"/>
  <c r="CF447" i="1"/>
  <c r="CF450" i="1"/>
  <c r="CH459" i="1"/>
  <c r="CF463" i="1"/>
  <c r="CF466" i="1"/>
  <c r="CH475" i="1"/>
  <c r="CF479" i="1"/>
  <c r="CF482" i="1"/>
  <c r="CI956" i="1"/>
  <c r="CI964" i="1"/>
  <c r="CG969" i="1"/>
  <c r="CH969" i="1"/>
  <c r="CF988" i="1"/>
  <c r="CH988" i="1"/>
  <c r="CG988" i="1"/>
  <c r="CI988" i="1"/>
  <c r="CF984" i="1"/>
  <c r="CH984" i="1"/>
  <c r="CG984" i="1"/>
  <c r="CF980" i="1"/>
  <c r="CH980" i="1"/>
  <c r="CG980" i="1"/>
  <c r="CI980" i="1"/>
  <c r="CF976" i="1"/>
  <c r="CH976" i="1"/>
  <c r="CG976" i="1"/>
  <c r="CI976" i="1"/>
  <c r="CF972" i="1"/>
  <c r="CH972" i="1"/>
  <c r="CG972" i="1"/>
  <c r="CI972" i="1"/>
  <c r="CI75" i="1"/>
  <c r="CI149" i="1"/>
  <c r="CG191" i="1"/>
  <c r="CF212" i="1"/>
  <c r="CF233" i="1"/>
  <c r="CH953" i="1"/>
  <c r="CH968" i="1"/>
  <c r="CS964" i="1"/>
  <c r="CP964" i="1"/>
  <c r="CR964" i="1"/>
  <c r="CQ964" i="1"/>
  <c r="CN964" i="1"/>
  <c r="CO964" i="1"/>
  <c r="CM964" i="1"/>
  <c r="CS956" i="1"/>
  <c r="CP956" i="1"/>
  <c r="CR956" i="1"/>
  <c r="CQ956" i="1"/>
  <c r="CN956" i="1"/>
  <c r="CO956" i="1"/>
  <c r="CM956" i="1"/>
  <c r="CS948" i="1"/>
  <c r="CP948" i="1"/>
  <c r="CR948" i="1"/>
  <c r="CQ948" i="1"/>
  <c r="CN948" i="1"/>
  <c r="CO948" i="1"/>
  <c r="CM948" i="1"/>
  <c r="CS940" i="1"/>
  <c r="CP940" i="1"/>
  <c r="CR940" i="1"/>
  <c r="CQ940" i="1"/>
  <c r="CN940" i="1"/>
  <c r="CO940" i="1"/>
  <c r="CM940" i="1"/>
  <c r="CS932" i="1"/>
  <c r="CP932" i="1"/>
  <c r="CR932" i="1"/>
  <c r="CQ932" i="1"/>
  <c r="CN932" i="1"/>
  <c r="CO932" i="1"/>
  <c r="CM932" i="1"/>
  <c r="CS924" i="1"/>
  <c r="CP924" i="1"/>
  <c r="CR924" i="1"/>
  <c r="CQ924" i="1"/>
  <c r="CN924" i="1"/>
  <c r="CO924" i="1"/>
  <c r="CM924" i="1"/>
  <c r="CS916" i="1"/>
  <c r="CP916" i="1"/>
  <c r="CR916" i="1"/>
  <c r="CQ916" i="1"/>
  <c r="CN916" i="1"/>
  <c r="CO916" i="1"/>
  <c r="CM916" i="1"/>
  <c r="CS908" i="1"/>
  <c r="CP908" i="1"/>
  <c r="CR908" i="1"/>
  <c r="CQ908" i="1"/>
  <c r="CN908" i="1"/>
  <c r="CO908" i="1"/>
  <c r="CM908" i="1"/>
  <c r="CS900" i="1"/>
  <c r="CP900" i="1"/>
  <c r="CR900" i="1"/>
  <c r="CQ900" i="1"/>
  <c r="CN900" i="1"/>
  <c r="CO900" i="1"/>
  <c r="CM900" i="1"/>
  <c r="CS892" i="1"/>
  <c r="CP892" i="1"/>
  <c r="CR892" i="1"/>
  <c r="CQ892" i="1"/>
  <c r="CN892" i="1"/>
  <c r="CO892" i="1"/>
  <c r="CM892" i="1"/>
  <c r="CS884" i="1"/>
  <c r="CP884" i="1"/>
  <c r="CR884" i="1"/>
  <c r="CQ884" i="1"/>
  <c r="CN884" i="1"/>
  <c r="CO884" i="1"/>
  <c r="CM884" i="1"/>
  <c r="CS876" i="1"/>
  <c r="CP876" i="1"/>
  <c r="CR876" i="1"/>
  <c r="CQ876" i="1"/>
  <c r="CN876" i="1"/>
  <c r="CO876" i="1"/>
  <c r="CM876" i="1"/>
  <c r="CS868" i="1"/>
  <c r="CP868" i="1"/>
  <c r="CR868" i="1"/>
  <c r="CQ868" i="1"/>
  <c r="CN868" i="1"/>
  <c r="CO868" i="1"/>
  <c r="CM868" i="1"/>
  <c r="CS860" i="1"/>
  <c r="CP860" i="1"/>
  <c r="CR860" i="1"/>
  <c r="CQ860" i="1"/>
  <c r="CN860" i="1"/>
  <c r="CO860" i="1"/>
  <c r="CM860" i="1"/>
  <c r="CS852" i="1"/>
  <c r="CP852" i="1"/>
  <c r="CR852" i="1"/>
  <c r="CQ852" i="1"/>
  <c r="CN852" i="1"/>
  <c r="CO852" i="1"/>
  <c r="CM852" i="1"/>
  <c r="CS844" i="1"/>
  <c r="CP844" i="1"/>
  <c r="CR844" i="1"/>
  <c r="CQ844" i="1"/>
  <c r="CN844" i="1"/>
  <c r="CO844" i="1"/>
  <c r="CM844" i="1"/>
  <c r="CS836" i="1"/>
  <c r="CP836" i="1"/>
  <c r="CR836" i="1"/>
  <c r="CQ836" i="1"/>
  <c r="CN836" i="1"/>
  <c r="CO836" i="1"/>
  <c r="CM836" i="1"/>
  <c r="CS828" i="1"/>
  <c r="CP828" i="1"/>
  <c r="CR828" i="1"/>
  <c r="CQ828" i="1"/>
  <c r="CN828" i="1"/>
  <c r="CO828" i="1"/>
  <c r="CM828" i="1"/>
  <c r="CS820" i="1"/>
  <c r="CP820" i="1"/>
  <c r="CR820" i="1"/>
  <c r="CQ820" i="1"/>
  <c r="CN820" i="1"/>
  <c r="CO820" i="1"/>
  <c r="CM820" i="1"/>
  <c r="CS812" i="1"/>
  <c r="CP812" i="1"/>
  <c r="CR812" i="1"/>
  <c r="CQ812" i="1"/>
  <c r="CN812" i="1"/>
  <c r="CO812" i="1"/>
  <c r="CM812" i="1"/>
  <c r="CS804" i="1"/>
  <c r="CP804" i="1"/>
  <c r="CR804" i="1"/>
  <c r="CQ804" i="1"/>
  <c r="CN804" i="1"/>
  <c r="CO804" i="1"/>
  <c r="CM804" i="1"/>
  <c r="CS796" i="1"/>
  <c r="CP796" i="1"/>
  <c r="CR796" i="1"/>
  <c r="CQ796" i="1"/>
  <c r="CN796" i="1"/>
  <c r="CO796" i="1"/>
  <c r="CM796" i="1"/>
  <c r="CS788" i="1"/>
  <c r="CP788" i="1"/>
  <c r="CR788" i="1"/>
  <c r="CQ788" i="1"/>
  <c r="CN788" i="1"/>
  <c r="CO788" i="1"/>
  <c r="CM788" i="1"/>
  <c r="CS780" i="1"/>
  <c r="CP780" i="1"/>
  <c r="CR780" i="1"/>
  <c r="CQ780" i="1"/>
  <c r="CN780" i="1"/>
  <c r="CO780" i="1"/>
  <c r="CM780" i="1"/>
  <c r="CS772" i="1"/>
  <c r="CP772" i="1"/>
  <c r="CR772" i="1"/>
  <c r="CQ772" i="1"/>
  <c r="CN772" i="1"/>
  <c r="CO772" i="1"/>
  <c r="CM772" i="1"/>
  <c r="CS764" i="1"/>
  <c r="CP764" i="1"/>
  <c r="CR764" i="1"/>
  <c r="CQ764" i="1"/>
  <c r="CN764" i="1"/>
  <c r="CO764" i="1"/>
  <c r="CM764" i="1"/>
  <c r="CS756" i="1"/>
  <c r="CP756" i="1"/>
  <c r="CR756" i="1"/>
  <c r="CQ756" i="1"/>
  <c r="CN756" i="1"/>
  <c r="CO756" i="1"/>
  <c r="CM756" i="1"/>
  <c r="CS748" i="1"/>
  <c r="CP748" i="1"/>
  <c r="CR748" i="1"/>
  <c r="CQ748" i="1"/>
  <c r="CN748" i="1"/>
  <c r="CO748" i="1"/>
  <c r="CM748" i="1"/>
  <c r="CS740" i="1"/>
  <c r="CP740" i="1"/>
  <c r="CR740" i="1"/>
  <c r="CQ740" i="1"/>
  <c r="CN740" i="1"/>
  <c r="CO740" i="1"/>
  <c r="CM740" i="1"/>
  <c r="CS732" i="1"/>
  <c r="CP732" i="1"/>
  <c r="CR732" i="1"/>
  <c r="CQ732" i="1"/>
  <c r="CN732" i="1"/>
  <c r="CO732" i="1"/>
  <c r="CM732" i="1"/>
  <c r="CS724" i="1"/>
  <c r="CP724" i="1"/>
  <c r="CR724" i="1"/>
  <c r="CQ724" i="1"/>
  <c r="CN724" i="1"/>
  <c r="CO724" i="1"/>
  <c r="CM724" i="1"/>
  <c r="CS716" i="1"/>
  <c r="CP716" i="1"/>
  <c r="CR716" i="1"/>
  <c r="CQ716" i="1"/>
  <c r="CN716" i="1"/>
  <c r="CO716" i="1"/>
  <c r="CM716" i="1"/>
  <c r="CS708" i="1"/>
  <c r="CP708" i="1"/>
  <c r="CR708" i="1"/>
  <c r="CQ708" i="1"/>
  <c r="CN708" i="1"/>
  <c r="CO708" i="1"/>
  <c r="CM708" i="1"/>
  <c r="CS700" i="1"/>
  <c r="CP700" i="1"/>
  <c r="CR700" i="1"/>
  <c r="CQ700" i="1"/>
  <c r="CN700" i="1"/>
  <c r="CO700" i="1"/>
  <c r="CM700" i="1"/>
  <c r="CS692" i="1"/>
  <c r="CP692" i="1"/>
  <c r="CR692" i="1"/>
  <c r="CQ692" i="1"/>
  <c r="CN692" i="1"/>
  <c r="CO692" i="1"/>
  <c r="CM692" i="1"/>
  <c r="CS684" i="1"/>
  <c r="CP684" i="1"/>
  <c r="CR684" i="1"/>
  <c r="CQ684" i="1"/>
  <c r="CN684" i="1"/>
  <c r="CO684" i="1"/>
  <c r="CM684" i="1"/>
  <c r="CS676" i="1"/>
  <c r="CP676" i="1"/>
  <c r="CR676" i="1"/>
  <c r="CQ676" i="1"/>
  <c r="CN676" i="1"/>
  <c r="CO676" i="1"/>
  <c r="CM676" i="1"/>
  <c r="CS668" i="1"/>
  <c r="CP668" i="1"/>
  <c r="CR668" i="1"/>
  <c r="CQ668" i="1"/>
  <c r="CN668" i="1"/>
  <c r="CO668" i="1"/>
  <c r="CM668" i="1"/>
  <c r="CS660" i="1"/>
  <c r="CP660" i="1"/>
  <c r="CR660" i="1"/>
  <c r="CQ660" i="1"/>
  <c r="CN660" i="1"/>
  <c r="CO660" i="1"/>
  <c r="CM660" i="1"/>
  <c r="CS652" i="1"/>
  <c r="CP652" i="1"/>
  <c r="CR652" i="1"/>
  <c r="CQ652" i="1"/>
  <c r="CN652" i="1"/>
  <c r="CO652" i="1"/>
  <c r="CM652" i="1"/>
  <c r="CS644" i="1"/>
  <c r="CP644" i="1"/>
  <c r="CR644" i="1"/>
  <c r="CQ644" i="1"/>
  <c r="CN644" i="1"/>
  <c r="CO644" i="1"/>
  <c r="CM644" i="1"/>
  <c r="CS636" i="1"/>
  <c r="CP636" i="1"/>
  <c r="CR636" i="1"/>
  <c r="CQ636" i="1"/>
  <c r="CN636" i="1"/>
  <c r="CO636" i="1"/>
  <c r="CM636" i="1"/>
  <c r="CS628" i="1"/>
  <c r="CP628" i="1"/>
  <c r="CR628" i="1"/>
  <c r="CQ628" i="1"/>
  <c r="CN628" i="1"/>
  <c r="CO628" i="1"/>
  <c r="CM628" i="1"/>
  <c r="CS616" i="1"/>
  <c r="CP616" i="1"/>
  <c r="CR616" i="1"/>
  <c r="CQ616" i="1"/>
  <c r="CN616" i="1"/>
  <c r="CO616" i="1"/>
  <c r="CM616" i="1"/>
  <c r="CS608" i="1"/>
  <c r="CP608" i="1"/>
  <c r="CR608" i="1"/>
  <c r="CQ608" i="1"/>
  <c r="CN608" i="1"/>
  <c r="CO608" i="1"/>
  <c r="CM608" i="1"/>
  <c r="CS600" i="1"/>
  <c r="CP600" i="1"/>
  <c r="CR600" i="1"/>
  <c r="CQ600" i="1"/>
  <c r="CN600" i="1"/>
  <c r="CO600" i="1"/>
  <c r="CM600" i="1"/>
  <c r="CS592" i="1"/>
  <c r="CP592" i="1"/>
  <c r="CR592" i="1"/>
  <c r="CQ592" i="1"/>
  <c r="CN592" i="1"/>
  <c r="CO592" i="1"/>
  <c r="CM592" i="1"/>
  <c r="CS584" i="1"/>
  <c r="CP584" i="1"/>
  <c r="CR584" i="1"/>
  <c r="CQ584" i="1"/>
  <c r="CN584" i="1"/>
  <c r="CO584" i="1"/>
  <c r="CM584" i="1"/>
  <c r="CS576" i="1"/>
  <c r="CP576" i="1"/>
  <c r="CR576" i="1"/>
  <c r="CQ576" i="1"/>
  <c r="CN576" i="1"/>
  <c r="CO576" i="1"/>
  <c r="CM576" i="1"/>
  <c r="CS568" i="1"/>
  <c r="CP568" i="1"/>
  <c r="CR568" i="1"/>
  <c r="CQ568" i="1"/>
  <c r="CN568" i="1"/>
  <c r="CO568" i="1"/>
  <c r="CM568" i="1"/>
  <c r="CS560" i="1"/>
  <c r="CP560" i="1"/>
  <c r="CR560" i="1"/>
  <c r="CQ560" i="1"/>
  <c r="CN560" i="1"/>
  <c r="CO560" i="1"/>
  <c r="CM560" i="1"/>
  <c r="CS552" i="1"/>
  <c r="CP552" i="1"/>
  <c r="CR552" i="1"/>
  <c r="CQ552" i="1"/>
  <c r="CN552" i="1"/>
  <c r="CO552" i="1"/>
  <c r="CM552" i="1"/>
  <c r="CS544" i="1"/>
  <c r="CP544" i="1"/>
  <c r="CR544" i="1"/>
  <c r="CQ544" i="1"/>
  <c r="CN544" i="1"/>
  <c r="CO544" i="1"/>
  <c r="CM544" i="1"/>
  <c r="CS536" i="1"/>
  <c r="CP536" i="1"/>
  <c r="CR536" i="1"/>
  <c r="CQ536" i="1"/>
  <c r="CN536" i="1"/>
  <c r="CO536" i="1"/>
  <c r="CM536" i="1"/>
  <c r="CS528" i="1"/>
  <c r="CP528" i="1"/>
  <c r="CR528" i="1"/>
  <c r="CQ528" i="1"/>
  <c r="CN528" i="1"/>
  <c r="CO528" i="1"/>
  <c r="CM528" i="1"/>
  <c r="CS520" i="1"/>
  <c r="CP520" i="1"/>
  <c r="CR520" i="1"/>
  <c r="CQ520" i="1"/>
  <c r="CN520" i="1"/>
  <c r="CO520" i="1"/>
  <c r="CM520" i="1"/>
  <c r="CS512" i="1"/>
  <c r="CP512" i="1"/>
  <c r="CR512" i="1"/>
  <c r="CQ512" i="1"/>
  <c r="CN512" i="1"/>
  <c r="CO512" i="1"/>
  <c r="CM512" i="1"/>
  <c r="CS504" i="1"/>
  <c r="CP504" i="1"/>
  <c r="CR504" i="1"/>
  <c r="CQ504" i="1"/>
  <c r="CN504" i="1"/>
  <c r="CO504" i="1"/>
  <c r="CM504" i="1"/>
  <c r="CS496" i="1"/>
  <c r="CP496" i="1"/>
  <c r="CR496" i="1"/>
  <c r="CQ496" i="1"/>
  <c r="CN496" i="1"/>
  <c r="CO496" i="1"/>
  <c r="CM496" i="1"/>
  <c r="CS488" i="1"/>
  <c r="CP488" i="1"/>
  <c r="CR488" i="1"/>
  <c r="CQ488" i="1"/>
  <c r="CN488" i="1"/>
  <c r="CO488" i="1"/>
  <c r="CM488" i="1"/>
  <c r="CS480" i="1"/>
  <c r="CP480" i="1"/>
  <c r="CR480" i="1"/>
  <c r="CQ480" i="1"/>
  <c r="CN480" i="1"/>
  <c r="CO480" i="1"/>
  <c r="CM480" i="1"/>
  <c r="CS472" i="1"/>
  <c r="CP472" i="1"/>
  <c r="CR472" i="1"/>
  <c r="CQ472" i="1"/>
  <c r="CN472" i="1"/>
  <c r="CO472" i="1"/>
  <c r="CM472" i="1"/>
  <c r="CS464" i="1"/>
  <c r="CP464" i="1"/>
  <c r="CR464" i="1"/>
  <c r="CQ464" i="1"/>
  <c r="CN464" i="1"/>
  <c r="CO464" i="1"/>
  <c r="CM464" i="1"/>
  <c r="CS456" i="1"/>
  <c r="CP456" i="1"/>
  <c r="CR456" i="1"/>
  <c r="CN456" i="1"/>
  <c r="CQ456" i="1"/>
  <c r="CO456" i="1"/>
  <c r="CM456" i="1"/>
  <c r="CS448" i="1"/>
  <c r="CP448" i="1"/>
  <c r="CR448" i="1"/>
  <c r="CN448" i="1"/>
  <c r="CQ448" i="1"/>
  <c r="CO448" i="1"/>
  <c r="CM448" i="1"/>
  <c r="CS440" i="1"/>
  <c r="CP440" i="1"/>
  <c r="CR440" i="1"/>
  <c r="CN440" i="1"/>
  <c r="CQ440" i="1"/>
  <c r="CO440" i="1"/>
  <c r="CM440" i="1"/>
  <c r="CS432" i="1"/>
  <c r="CP432" i="1"/>
  <c r="CR432" i="1"/>
  <c r="CN432" i="1"/>
  <c r="CQ432" i="1"/>
  <c r="CO432" i="1"/>
  <c r="CM432" i="1"/>
  <c r="CS424" i="1"/>
  <c r="CP424" i="1"/>
  <c r="CR424" i="1"/>
  <c r="CN424" i="1"/>
  <c r="CQ424" i="1"/>
  <c r="CO424" i="1"/>
  <c r="CM424" i="1"/>
  <c r="CS416" i="1"/>
  <c r="CP416" i="1"/>
  <c r="CR416" i="1"/>
  <c r="CN416" i="1"/>
  <c r="CQ416" i="1"/>
  <c r="CO416" i="1"/>
  <c r="CM416" i="1"/>
  <c r="CS408" i="1"/>
  <c r="CP408" i="1"/>
  <c r="CR408" i="1"/>
  <c r="CN408" i="1"/>
  <c r="CQ408" i="1"/>
  <c r="CO408" i="1"/>
  <c r="CM408" i="1"/>
  <c r="CS400" i="1"/>
  <c r="CP400" i="1"/>
  <c r="CR400" i="1"/>
  <c r="CN400" i="1"/>
  <c r="CQ400" i="1"/>
  <c r="CO400" i="1"/>
  <c r="CM400" i="1"/>
  <c r="CS392" i="1"/>
  <c r="CP392" i="1"/>
  <c r="CR392" i="1"/>
  <c r="CN392" i="1"/>
  <c r="CQ392" i="1"/>
  <c r="CO392" i="1"/>
  <c r="CM392" i="1"/>
  <c r="CS384" i="1"/>
  <c r="CP384" i="1"/>
  <c r="CR384" i="1"/>
  <c r="CN384" i="1"/>
  <c r="CQ384" i="1"/>
  <c r="CO384" i="1"/>
  <c r="CM384" i="1"/>
  <c r="CS376" i="1"/>
  <c r="CP376" i="1"/>
  <c r="CR376" i="1"/>
  <c r="CN376" i="1"/>
  <c r="CQ376" i="1"/>
  <c r="CO376" i="1"/>
  <c r="CM376" i="1"/>
  <c r="CS368" i="1"/>
  <c r="CP368" i="1"/>
  <c r="CR368" i="1"/>
  <c r="CN368" i="1"/>
  <c r="CQ368" i="1"/>
  <c r="CO368" i="1"/>
  <c r="CM368" i="1"/>
  <c r="CS360" i="1"/>
  <c r="CP360" i="1"/>
  <c r="CR360" i="1"/>
  <c r="CN360" i="1"/>
  <c r="CQ360" i="1"/>
  <c r="CO360" i="1"/>
  <c r="CM360" i="1"/>
  <c r="CS352" i="1"/>
  <c r="CP352" i="1"/>
  <c r="CR352" i="1"/>
  <c r="CN352" i="1"/>
  <c r="CQ352" i="1"/>
  <c r="CO352" i="1"/>
  <c r="CM352" i="1"/>
  <c r="CS340" i="1"/>
  <c r="CP340" i="1"/>
  <c r="CR340" i="1"/>
  <c r="CN340" i="1"/>
  <c r="CQ340" i="1"/>
  <c r="CO340" i="1"/>
  <c r="CM340" i="1"/>
  <c r="CS332" i="1"/>
  <c r="CP332" i="1"/>
  <c r="CR332" i="1"/>
  <c r="CN332" i="1"/>
  <c r="CQ332" i="1"/>
  <c r="CO332" i="1"/>
  <c r="CM332" i="1"/>
  <c r="CS328" i="1"/>
  <c r="CP328" i="1"/>
  <c r="CR328" i="1"/>
  <c r="CN328" i="1"/>
  <c r="CQ328" i="1"/>
  <c r="CO328" i="1"/>
  <c r="CM328" i="1"/>
  <c r="CS320" i="1"/>
  <c r="CP320" i="1"/>
  <c r="CR320" i="1"/>
  <c r="CN320" i="1"/>
  <c r="CQ320" i="1"/>
  <c r="CO320" i="1"/>
  <c r="CM320" i="1"/>
  <c r="CS312" i="1"/>
  <c r="CP312" i="1"/>
  <c r="CR312" i="1"/>
  <c r="CN312" i="1"/>
  <c r="CQ312" i="1"/>
  <c r="CO312" i="1"/>
  <c r="CM312" i="1"/>
  <c r="CS304" i="1"/>
  <c r="CP304" i="1"/>
  <c r="CR304" i="1"/>
  <c r="CN304" i="1"/>
  <c r="CQ304" i="1"/>
  <c r="CO304" i="1"/>
  <c r="CM304" i="1"/>
  <c r="CS296" i="1"/>
  <c r="CP296" i="1"/>
  <c r="CR296" i="1"/>
  <c r="CN296" i="1"/>
  <c r="CQ296" i="1"/>
  <c r="CO296" i="1"/>
  <c r="CM296" i="1"/>
  <c r="CS288" i="1"/>
  <c r="CP288" i="1"/>
  <c r="CR288" i="1"/>
  <c r="CN288" i="1"/>
  <c r="CQ288" i="1"/>
  <c r="CO288" i="1"/>
  <c r="CM288" i="1"/>
  <c r="CS280" i="1"/>
  <c r="CP280" i="1"/>
  <c r="CR280" i="1"/>
  <c r="CN280" i="1"/>
  <c r="CQ280" i="1"/>
  <c r="CO280" i="1"/>
  <c r="CM280" i="1"/>
  <c r="CS272" i="1"/>
  <c r="CP272" i="1"/>
  <c r="CR272" i="1"/>
  <c r="CN272" i="1"/>
  <c r="CQ272" i="1"/>
  <c r="CO272" i="1"/>
  <c r="CM272" i="1"/>
  <c r="CS260" i="1"/>
  <c r="CP260" i="1"/>
  <c r="CR260" i="1"/>
  <c r="CN260" i="1"/>
  <c r="CQ260" i="1"/>
  <c r="CO260" i="1"/>
  <c r="CM260" i="1"/>
  <c r="CS252" i="1"/>
  <c r="CP252" i="1"/>
  <c r="CR252" i="1"/>
  <c r="CN252" i="1"/>
  <c r="CQ252" i="1"/>
  <c r="CO252" i="1"/>
  <c r="CM252" i="1"/>
  <c r="CS244" i="1"/>
  <c r="CP244" i="1"/>
  <c r="CR244" i="1"/>
  <c r="CN244" i="1"/>
  <c r="CQ244" i="1"/>
  <c r="CO244" i="1"/>
  <c r="CM244" i="1"/>
  <c r="CS209" i="1"/>
  <c r="CP209" i="1"/>
  <c r="CR209" i="1"/>
  <c r="CN209" i="1"/>
  <c r="CQ209" i="1"/>
  <c r="CO209" i="1"/>
  <c r="CM209" i="1"/>
  <c r="CS201" i="1"/>
  <c r="CP201" i="1"/>
  <c r="CR201" i="1"/>
  <c r="CN201" i="1"/>
  <c r="CQ201" i="1"/>
  <c r="CO201" i="1"/>
  <c r="CM201" i="1"/>
  <c r="CS193" i="1"/>
  <c r="CP193" i="1"/>
  <c r="CR193" i="1"/>
  <c r="CN193" i="1"/>
  <c r="CQ193" i="1"/>
  <c r="CO193" i="1"/>
  <c r="CM193" i="1"/>
  <c r="CS185" i="1"/>
  <c r="CP185" i="1"/>
  <c r="CR185" i="1"/>
  <c r="CN185" i="1"/>
  <c r="CQ185" i="1"/>
  <c r="CO185" i="1"/>
  <c r="CM185" i="1"/>
  <c r="CS181" i="1"/>
  <c r="CP181" i="1"/>
  <c r="CR181" i="1"/>
  <c r="CN181" i="1"/>
  <c r="CQ181" i="1"/>
  <c r="CO181" i="1"/>
  <c r="CM181" i="1"/>
  <c r="CS169" i="1"/>
  <c r="CP169" i="1"/>
  <c r="CR169" i="1"/>
  <c r="CN169" i="1"/>
  <c r="CQ169" i="1"/>
  <c r="CO169" i="1"/>
  <c r="CM169" i="1"/>
  <c r="CS161" i="1"/>
  <c r="CP161" i="1"/>
  <c r="CR161" i="1"/>
  <c r="CN161" i="1"/>
  <c r="CQ161" i="1"/>
  <c r="CO161" i="1"/>
  <c r="CM161" i="1"/>
  <c r="CS153" i="1"/>
  <c r="CP153" i="1"/>
  <c r="CR153" i="1"/>
  <c r="CN153" i="1"/>
  <c r="CQ153" i="1"/>
  <c r="CO153" i="1"/>
  <c r="CM153" i="1"/>
  <c r="CS145" i="1"/>
  <c r="CP145" i="1"/>
  <c r="CR145" i="1"/>
  <c r="CN145" i="1"/>
  <c r="CQ145" i="1"/>
  <c r="CO145" i="1"/>
  <c r="CM145" i="1"/>
  <c r="CS141" i="1"/>
  <c r="CP141" i="1"/>
  <c r="CR141" i="1"/>
  <c r="CN141" i="1"/>
  <c r="CQ141" i="1"/>
  <c r="CO141" i="1"/>
  <c r="CM141" i="1"/>
  <c r="CS133" i="1"/>
  <c r="CP133" i="1"/>
  <c r="CR133" i="1"/>
  <c r="CN133" i="1"/>
  <c r="CQ133" i="1"/>
  <c r="CO133" i="1"/>
  <c r="CM133" i="1"/>
  <c r="CS125" i="1"/>
  <c r="CP125" i="1"/>
  <c r="CR125" i="1"/>
  <c r="CN125" i="1"/>
  <c r="CQ125" i="1"/>
  <c r="CO125" i="1"/>
  <c r="CM125" i="1"/>
  <c r="CS117" i="1"/>
  <c r="CP117" i="1"/>
  <c r="CR117" i="1"/>
  <c r="CN117" i="1"/>
  <c r="CQ117" i="1"/>
  <c r="CO117" i="1"/>
  <c r="CM117" i="1"/>
  <c r="CS109" i="1"/>
  <c r="CP109" i="1"/>
  <c r="CR109" i="1"/>
  <c r="CN109" i="1"/>
  <c r="CQ109" i="1"/>
  <c r="CO109" i="1"/>
  <c r="CM109" i="1"/>
  <c r="CS101" i="1"/>
  <c r="CP101" i="1"/>
  <c r="CR101" i="1"/>
  <c r="CN101" i="1"/>
  <c r="CQ101" i="1"/>
  <c r="CO101" i="1"/>
  <c r="CM101" i="1"/>
  <c r="CS93" i="1"/>
  <c r="CP93" i="1"/>
  <c r="CR93" i="1"/>
  <c r="CN93" i="1"/>
  <c r="CQ93" i="1"/>
  <c r="CO93" i="1"/>
  <c r="CM93" i="1"/>
  <c r="CS85" i="1"/>
  <c r="CP85" i="1"/>
  <c r="CR85" i="1"/>
  <c r="CN85" i="1"/>
  <c r="CQ85" i="1"/>
  <c r="CO85" i="1"/>
  <c r="CM85" i="1"/>
  <c r="CS77" i="1"/>
  <c r="CP77" i="1"/>
  <c r="CR77" i="1"/>
  <c r="CN77" i="1"/>
  <c r="CQ77" i="1"/>
  <c r="CO77" i="1"/>
  <c r="CM77" i="1"/>
  <c r="CS65" i="1"/>
  <c r="CP65" i="1"/>
  <c r="CR65" i="1"/>
  <c r="CN65" i="1"/>
  <c r="CQ65" i="1"/>
  <c r="CO65" i="1"/>
  <c r="CM65" i="1"/>
  <c r="CS57" i="1"/>
  <c r="CP57" i="1"/>
  <c r="CR57" i="1"/>
  <c r="CN57" i="1"/>
  <c r="CQ57" i="1"/>
  <c r="CO57" i="1"/>
  <c r="CM57" i="1"/>
  <c r="CS49" i="1"/>
  <c r="CP49" i="1"/>
  <c r="CR49" i="1"/>
  <c r="CN49" i="1"/>
  <c r="CQ49" i="1"/>
  <c r="CO49" i="1"/>
  <c r="CM49" i="1"/>
  <c r="CS41" i="1"/>
  <c r="CP41" i="1"/>
  <c r="CR41" i="1"/>
  <c r="CN41" i="1"/>
  <c r="CQ41" i="1"/>
  <c r="CO41" i="1"/>
  <c r="CM41" i="1"/>
  <c r="CS33" i="1"/>
  <c r="CP33" i="1"/>
  <c r="CR33" i="1"/>
  <c r="CN33" i="1"/>
  <c r="CQ33" i="1"/>
  <c r="CO33" i="1"/>
  <c r="CM33" i="1"/>
  <c r="CS21" i="1"/>
  <c r="CP21" i="1"/>
  <c r="CR21" i="1"/>
  <c r="CN21" i="1"/>
  <c r="CQ21" i="1"/>
  <c r="CO21" i="1"/>
  <c r="CM21" i="1"/>
  <c r="CS9" i="1"/>
  <c r="CP9" i="1"/>
  <c r="CR9" i="1"/>
  <c r="CN9" i="1"/>
  <c r="CQ9" i="1"/>
  <c r="CO9" i="1"/>
  <c r="CM9" i="1"/>
  <c r="CF23" i="1"/>
  <c r="CF60" i="1"/>
  <c r="CG67" i="1"/>
  <c r="CI77" i="1"/>
  <c r="CI81" i="1"/>
  <c r="CH99" i="1"/>
  <c r="CH100" i="1"/>
  <c r="CH109" i="1"/>
  <c r="CH110" i="1"/>
  <c r="CH111" i="1"/>
  <c r="CH112" i="1"/>
  <c r="CH113" i="1"/>
  <c r="CH114" i="1"/>
  <c r="CH115" i="1"/>
  <c r="CH116" i="1"/>
  <c r="CH117" i="1"/>
  <c r="CH118" i="1"/>
  <c r="CI119" i="1"/>
  <c r="CI123" i="1"/>
  <c r="CI129" i="1"/>
  <c r="CI133" i="1"/>
  <c r="CG137" i="1"/>
  <c r="CG141" i="1"/>
  <c r="CI151" i="1"/>
  <c r="CI155" i="1"/>
  <c r="CI161" i="1"/>
  <c r="CI165" i="1"/>
  <c r="CI191" i="1"/>
  <c r="CI193" i="1"/>
  <c r="CI197" i="1"/>
  <c r="CI203" i="1"/>
  <c r="CH207" i="1"/>
  <c r="CH216" i="1"/>
  <c r="CF216" i="1"/>
  <c r="CF249" i="1"/>
  <c r="CF281" i="1"/>
  <c r="CH658" i="1"/>
  <c r="CH662" i="1"/>
  <c r="CH666" i="1"/>
  <c r="CH670" i="1"/>
  <c r="CH674" i="1"/>
  <c r="CH678" i="1"/>
  <c r="CH682" i="1"/>
  <c r="CH686" i="1"/>
  <c r="CH690" i="1"/>
  <c r="CH694" i="1"/>
  <c r="CH698" i="1"/>
  <c r="CH702" i="1"/>
  <c r="CH706" i="1"/>
  <c r="CH710" i="1"/>
  <c r="CH714" i="1"/>
  <c r="CH718" i="1"/>
  <c r="CH722" i="1"/>
  <c r="CH726" i="1"/>
  <c r="CH730" i="1"/>
  <c r="CH734" i="1"/>
  <c r="CH738" i="1"/>
  <c r="CH742" i="1"/>
  <c r="CH746" i="1"/>
  <c r="CH750" i="1"/>
  <c r="CH754" i="1"/>
  <c r="CH758" i="1"/>
  <c r="CH762" i="1"/>
  <c r="CH766" i="1"/>
  <c r="CH770" i="1"/>
  <c r="CH774" i="1"/>
  <c r="CH778" i="1"/>
  <c r="CH782" i="1"/>
  <c r="CH786" i="1"/>
  <c r="CH790" i="1"/>
  <c r="CH794" i="1"/>
  <c r="CH798" i="1"/>
  <c r="CH802" i="1"/>
  <c r="CH806" i="1"/>
  <c r="CH810" i="1"/>
  <c r="CH814" i="1"/>
  <c r="CH818" i="1"/>
  <c r="CL968" i="1"/>
  <c r="CL964" i="1"/>
  <c r="CL960" i="1"/>
  <c r="CL956" i="1"/>
  <c r="CL952" i="1"/>
  <c r="CL948" i="1"/>
  <c r="CL944" i="1"/>
  <c r="CL940" i="1"/>
  <c r="CL936" i="1"/>
  <c r="CL932" i="1"/>
  <c r="CL928" i="1"/>
  <c r="CL924" i="1"/>
  <c r="CL920" i="1"/>
  <c r="CL916" i="1"/>
  <c r="CL912" i="1"/>
  <c r="CL908" i="1"/>
  <c r="CL904" i="1"/>
  <c r="CL900" i="1"/>
  <c r="CL896" i="1"/>
  <c r="CL892" i="1"/>
  <c r="CL888" i="1"/>
  <c r="CL884" i="1"/>
  <c r="CL880" i="1"/>
  <c r="CL876" i="1"/>
  <c r="CL872" i="1"/>
  <c r="CL868" i="1"/>
  <c r="CL864" i="1"/>
  <c r="CL860" i="1"/>
  <c r="CL856" i="1"/>
  <c r="CL852" i="1"/>
  <c r="CL848" i="1"/>
  <c r="CL844" i="1"/>
  <c r="CL840" i="1"/>
  <c r="CL836" i="1"/>
  <c r="CL832" i="1"/>
  <c r="CL828" i="1"/>
  <c r="CL824" i="1"/>
  <c r="CL820" i="1"/>
  <c r="CL816" i="1"/>
  <c r="CL812" i="1"/>
  <c r="CL808" i="1"/>
  <c r="CL804" i="1"/>
  <c r="CL800" i="1"/>
  <c r="CL796" i="1"/>
  <c r="CL792" i="1"/>
  <c r="CL788" i="1"/>
  <c r="CL784" i="1"/>
  <c r="CL780" i="1"/>
  <c r="CL776" i="1"/>
  <c r="CL772" i="1"/>
  <c r="CL768" i="1"/>
  <c r="CL764" i="1"/>
  <c r="CL760" i="1"/>
  <c r="CL756" i="1"/>
  <c r="CL752" i="1"/>
  <c r="CL748" i="1"/>
  <c r="CL744" i="1"/>
  <c r="CL740" i="1"/>
  <c r="CL736" i="1"/>
  <c r="CL732" i="1"/>
  <c r="CL728" i="1"/>
  <c r="CL724" i="1"/>
  <c r="CL720" i="1"/>
  <c r="CL716" i="1"/>
  <c r="CL712" i="1"/>
  <c r="CL708" i="1"/>
  <c r="CL704" i="1"/>
  <c r="CL700" i="1"/>
  <c r="CL696" i="1"/>
  <c r="CL692" i="1"/>
  <c r="CL688" i="1"/>
  <c r="CL684" i="1"/>
  <c r="CL680" i="1"/>
  <c r="CL676" i="1"/>
  <c r="CL672" i="1"/>
  <c r="CL668" i="1"/>
  <c r="CL664" i="1"/>
  <c r="CL660" i="1"/>
  <c r="CL656" i="1"/>
  <c r="CL652" i="1"/>
  <c r="CL648" i="1"/>
  <c r="CL644" i="1"/>
  <c r="CL640" i="1"/>
  <c r="CL636" i="1"/>
  <c r="CL632" i="1"/>
  <c r="CL628" i="1"/>
  <c r="CL624" i="1"/>
  <c r="CL620" i="1"/>
  <c r="CL616" i="1"/>
  <c r="CL612" i="1"/>
  <c r="CL608" i="1"/>
  <c r="CL604" i="1"/>
  <c r="CL600" i="1"/>
  <c r="CL596" i="1"/>
  <c r="CL592" i="1"/>
  <c r="CL588" i="1"/>
  <c r="CL584" i="1"/>
  <c r="CL580" i="1"/>
  <c r="CL576" i="1"/>
  <c r="CL572" i="1"/>
  <c r="CL568" i="1"/>
  <c r="CL564" i="1"/>
  <c r="CL560" i="1"/>
  <c r="CL556" i="1"/>
  <c r="CL552" i="1"/>
  <c r="CL548" i="1"/>
  <c r="CL544" i="1"/>
  <c r="CL540" i="1"/>
  <c r="CL536" i="1"/>
  <c r="CL532" i="1"/>
  <c r="CL528" i="1"/>
  <c r="CL524" i="1"/>
  <c r="CL520" i="1"/>
  <c r="CL516" i="1"/>
  <c r="CL512" i="1"/>
  <c r="CL508" i="1"/>
  <c r="CL504" i="1"/>
  <c r="CL500" i="1"/>
  <c r="CL496" i="1"/>
  <c r="CL492" i="1"/>
  <c r="CL488" i="1"/>
  <c r="CL484" i="1"/>
  <c r="CL480" i="1"/>
  <c r="CL476" i="1"/>
  <c r="CL472" i="1"/>
  <c r="CL468" i="1"/>
  <c r="CL464" i="1"/>
  <c r="CL460" i="1"/>
  <c r="CL456" i="1"/>
  <c r="CL452" i="1"/>
  <c r="CL448" i="1"/>
  <c r="CL444" i="1"/>
  <c r="CL440" i="1"/>
  <c r="CL436" i="1"/>
  <c r="CL432" i="1"/>
  <c r="CL428" i="1"/>
  <c r="CL424" i="1"/>
  <c r="CL420" i="1"/>
  <c r="CL416" i="1"/>
  <c r="CL412" i="1"/>
  <c r="CL408" i="1"/>
  <c r="CL404" i="1"/>
  <c r="CL400" i="1"/>
  <c r="CL396" i="1"/>
  <c r="CL392" i="1"/>
  <c r="CL388" i="1"/>
  <c r="CL384" i="1"/>
  <c r="CL380" i="1"/>
  <c r="CL376" i="1"/>
  <c r="CL372" i="1"/>
  <c r="CL368" i="1"/>
  <c r="CL364" i="1"/>
  <c r="CL360" i="1"/>
  <c r="CL356" i="1"/>
  <c r="CL352" i="1"/>
  <c r="CL348" i="1"/>
  <c r="CL344" i="1"/>
  <c r="CL340" i="1"/>
  <c r="CL336" i="1"/>
  <c r="CL332" i="1"/>
  <c r="CL328" i="1"/>
  <c r="CL324" i="1"/>
  <c r="CL320" i="1"/>
  <c r="CL316" i="1"/>
  <c r="CL312" i="1"/>
  <c r="CL308" i="1"/>
  <c r="CL304" i="1"/>
  <c r="CL300" i="1"/>
  <c r="CL296" i="1"/>
  <c r="CL292" i="1"/>
  <c r="CL288" i="1"/>
  <c r="CL284" i="1"/>
  <c r="CL280" i="1"/>
  <c r="CL276" i="1"/>
  <c r="CL272" i="1"/>
  <c r="CL268" i="1"/>
  <c r="CL264" i="1"/>
  <c r="CL260" i="1"/>
  <c r="CL256" i="1"/>
  <c r="CL252" i="1"/>
  <c r="CL248" i="1"/>
  <c r="CL244" i="1"/>
  <c r="CL240" i="1"/>
  <c r="CL232" i="1"/>
  <c r="CL220" i="1"/>
  <c r="CL213" i="1"/>
  <c r="CL209" i="1"/>
  <c r="CL205" i="1"/>
  <c r="CL201" i="1"/>
  <c r="CL197" i="1"/>
  <c r="CL193" i="1"/>
  <c r="CL189" i="1"/>
  <c r="CL185" i="1"/>
  <c r="CL181" i="1"/>
  <c r="CL177" i="1"/>
  <c r="CL173" i="1"/>
  <c r="CL169" i="1"/>
  <c r="CL165" i="1"/>
  <c r="CL161" i="1"/>
  <c r="CL157" i="1"/>
  <c r="CL153" i="1"/>
  <c r="CL149" i="1"/>
  <c r="CL145" i="1"/>
  <c r="CL141" i="1"/>
  <c r="CL137" i="1"/>
  <c r="CL133" i="1"/>
  <c r="CL129" i="1"/>
  <c r="CL125" i="1"/>
  <c r="CL121" i="1"/>
  <c r="CL117" i="1"/>
  <c r="CL113" i="1"/>
  <c r="CL109" i="1"/>
  <c r="CL105" i="1"/>
  <c r="CL101" i="1"/>
  <c r="CL97" i="1"/>
  <c r="CL93" i="1"/>
  <c r="CL89" i="1"/>
  <c r="CL85" i="1"/>
  <c r="CL81" i="1"/>
  <c r="CL77" i="1"/>
  <c r="CL73" i="1"/>
  <c r="CL69" i="1"/>
  <c r="CL65" i="1"/>
  <c r="CL61" i="1"/>
  <c r="CL57" i="1"/>
  <c r="CL53" i="1"/>
  <c r="CL49" i="1"/>
  <c r="CL45" i="1"/>
  <c r="CL41" i="1"/>
  <c r="CL37" i="1"/>
  <c r="CL33" i="1"/>
  <c r="CL29" i="1"/>
  <c r="CL25" i="1"/>
  <c r="CL21" i="1"/>
  <c r="CL17" i="1"/>
  <c r="CL13" i="1"/>
  <c r="CL9" i="1"/>
  <c r="CI973" i="1"/>
  <c r="CF973" i="1"/>
  <c r="CG973" i="1"/>
  <c r="CH973" i="1"/>
  <c r="CF5" i="1"/>
  <c r="CF45" i="1"/>
  <c r="CF53" i="1"/>
  <c r="CI67" i="1"/>
  <c r="CH73" i="1"/>
  <c r="CG75" i="1"/>
  <c r="CH79" i="1"/>
  <c r="CG81" i="1"/>
  <c r="CH121" i="1"/>
  <c r="CG123" i="1"/>
  <c r="CI131" i="1"/>
  <c r="CG135" i="1"/>
  <c r="CI141" i="1"/>
  <c r="CH147" i="1"/>
  <c r="CG149" i="1"/>
  <c r="CH153" i="1"/>
  <c r="CG155" i="1"/>
  <c r="CI163" i="1"/>
  <c r="CH195" i="1"/>
  <c r="CG197" i="1"/>
  <c r="CI205" i="1"/>
  <c r="CI206" i="1"/>
  <c r="CI207" i="1"/>
  <c r="CH222" i="1"/>
  <c r="CF222" i="1"/>
  <c r="CF248" i="1"/>
  <c r="CF257" i="1"/>
  <c r="CF280" i="1"/>
  <c r="CH291" i="1"/>
  <c r="CH294" i="1"/>
  <c r="CF295" i="1"/>
  <c r="CF298" i="1"/>
  <c r="CH310" i="1"/>
  <c r="CF311" i="1"/>
  <c r="CF314" i="1"/>
  <c r="CH326" i="1"/>
  <c r="CF327" i="1"/>
  <c r="CF330" i="1"/>
  <c r="CH342" i="1"/>
  <c r="CF343" i="1"/>
  <c r="CF346" i="1"/>
  <c r="CH355" i="1"/>
  <c r="CF359" i="1"/>
  <c r="CF362" i="1"/>
  <c r="CH371" i="1"/>
  <c r="CF375" i="1"/>
  <c r="CF378" i="1"/>
  <c r="CH387" i="1"/>
  <c r="CF391" i="1"/>
  <c r="CF394" i="1"/>
  <c r="CH406" i="1"/>
  <c r="CF407" i="1"/>
  <c r="CF410" i="1"/>
  <c r="CH422" i="1"/>
  <c r="CF423" i="1"/>
  <c r="CF426" i="1"/>
  <c r="CH438" i="1"/>
  <c r="CF439" i="1"/>
  <c r="CF442" i="1"/>
  <c r="CH451" i="1"/>
  <c r="CH454" i="1"/>
  <c r="CF455" i="1"/>
  <c r="CF458" i="1"/>
  <c r="CH467" i="1"/>
  <c r="CF471" i="1"/>
  <c r="CF474" i="1"/>
  <c r="CH483" i="1"/>
  <c r="CH657" i="1"/>
  <c r="CH661" i="1"/>
  <c r="CH665" i="1"/>
  <c r="CH669" i="1"/>
  <c r="CH673" i="1"/>
  <c r="CH677" i="1"/>
  <c r="CH681" i="1"/>
  <c r="CH685" i="1"/>
  <c r="CH689" i="1"/>
  <c r="CH693" i="1"/>
  <c r="CH697" i="1"/>
  <c r="CH701" i="1"/>
  <c r="CH705" i="1"/>
  <c r="CH709" i="1"/>
  <c r="CH713" i="1"/>
  <c r="CH717" i="1"/>
  <c r="CH721" i="1"/>
  <c r="CH725" i="1"/>
  <c r="CH729" i="1"/>
  <c r="CH733" i="1"/>
  <c r="CH737" i="1"/>
  <c r="CH741" i="1"/>
  <c r="CH745" i="1"/>
  <c r="CH749" i="1"/>
  <c r="CH753" i="1"/>
  <c r="CH757" i="1"/>
  <c r="CH761" i="1"/>
  <c r="CH765" i="1"/>
  <c r="CH769" i="1"/>
  <c r="CH773" i="1"/>
  <c r="CH777" i="1"/>
  <c r="CH781" i="1"/>
  <c r="CH785" i="1"/>
  <c r="CH789" i="1"/>
  <c r="CH793" i="1"/>
  <c r="CH797" i="1"/>
  <c r="CH801" i="1"/>
  <c r="CH805" i="1"/>
  <c r="CH809" i="1"/>
  <c r="CH813" i="1"/>
  <c r="CH817" i="1"/>
  <c r="CH821" i="1"/>
  <c r="CH954" i="1"/>
  <c r="CI966" i="1"/>
  <c r="CG977" i="1"/>
  <c r="CH977" i="1"/>
  <c r="DU984" i="1"/>
  <c r="DT984" i="1"/>
  <c r="DU978" i="1"/>
  <c r="DT978" i="1"/>
  <c r="DU973" i="1"/>
  <c r="DT973" i="1"/>
  <c r="DU787" i="1"/>
  <c r="DT787" i="1"/>
  <c r="DU784" i="1"/>
  <c r="DT784" i="1"/>
  <c r="DT306" i="1"/>
  <c r="DU306" i="1"/>
  <c r="DU303" i="1"/>
  <c r="DT303" i="1"/>
  <c r="DU285" i="1"/>
  <c r="DT285" i="1"/>
  <c r="DU282" i="1"/>
  <c r="DT282" i="1"/>
  <c r="DU269" i="1"/>
  <c r="DT269" i="1"/>
  <c r="Q13" i="7"/>
  <c r="CH8" i="1"/>
  <c r="CF18" i="1"/>
  <c r="CF34" i="1"/>
  <c r="CF50" i="1"/>
  <c r="CF55" i="1"/>
  <c r="CF70" i="1"/>
  <c r="CI167" i="1"/>
  <c r="CI169" i="1"/>
  <c r="CI171" i="1"/>
  <c r="CI173" i="1"/>
  <c r="CI175" i="1"/>
  <c r="CI177" i="1"/>
  <c r="CH213" i="1"/>
  <c r="CF242" i="1"/>
  <c r="CF289" i="1"/>
  <c r="CF293" i="1"/>
  <c r="CF297" i="1"/>
  <c r="CH300" i="1"/>
  <c r="CF301" i="1"/>
  <c r="CH304" i="1"/>
  <c r="CF305" i="1"/>
  <c r="CH308" i="1"/>
  <c r="CF309" i="1"/>
  <c r="CH312" i="1"/>
  <c r="CF313" i="1"/>
  <c r="CH316" i="1"/>
  <c r="CF317" i="1"/>
  <c r="CH320" i="1"/>
  <c r="CF321" i="1"/>
  <c r="CH324" i="1"/>
  <c r="CF325" i="1"/>
  <c r="CH328" i="1"/>
  <c r="CF329" i="1"/>
  <c r="CH332" i="1"/>
  <c r="CF333" i="1"/>
  <c r="CH336" i="1"/>
  <c r="CF337" i="1"/>
  <c r="CH340" i="1"/>
  <c r="CF341" i="1"/>
  <c r="CH344" i="1"/>
  <c r="CF345" i="1"/>
  <c r="CH348" i="1"/>
  <c r="CF349" i="1"/>
  <c r="CF353" i="1"/>
  <c r="CF357" i="1"/>
  <c r="CF361" i="1"/>
  <c r="CF365" i="1"/>
  <c r="CF369" i="1"/>
  <c r="CF373" i="1"/>
  <c r="CF377" i="1"/>
  <c r="CF381" i="1"/>
  <c r="CF385" i="1"/>
  <c r="CF389" i="1"/>
  <c r="CF393" i="1"/>
  <c r="CF397" i="1"/>
  <c r="CH400" i="1"/>
  <c r="CF401" i="1"/>
  <c r="CH404" i="1"/>
  <c r="CF405" i="1"/>
  <c r="CH408" i="1"/>
  <c r="CF409" i="1"/>
  <c r="CH412" i="1"/>
  <c r="CF413" i="1"/>
  <c r="CH416" i="1"/>
  <c r="CF417" i="1"/>
  <c r="CH420" i="1"/>
  <c r="CF421" i="1"/>
  <c r="CH424" i="1"/>
  <c r="CF425" i="1"/>
  <c r="CH428" i="1"/>
  <c r="CF429" i="1"/>
  <c r="CH432" i="1"/>
  <c r="CF433" i="1"/>
  <c r="CH436" i="1"/>
  <c r="CF437" i="1"/>
  <c r="CH440" i="1"/>
  <c r="CF441" i="1"/>
  <c r="CH444" i="1"/>
  <c r="CF445" i="1"/>
  <c r="CF449" i="1"/>
  <c r="CF453" i="1"/>
  <c r="CF457" i="1"/>
  <c r="CF461" i="1"/>
  <c r="CF465" i="1"/>
  <c r="CF469" i="1"/>
  <c r="CF473" i="1"/>
  <c r="CF477" i="1"/>
  <c r="CF481" i="1"/>
  <c r="CF965" i="1"/>
  <c r="CM5" i="1"/>
  <c r="CO5" i="1"/>
  <c r="CS966" i="1"/>
  <c r="CR966" i="1"/>
  <c r="CP966" i="1"/>
  <c r="CS962" i="1"/>
  <c r="CR962" i="1"/>
  <c r="CP962" i="1"/>
  <c r="CS958" i="1"/>
  <c r="CR958" i="1"/>
  <c r="CP958" i="1"/>
  <c r="CS954" i="1"/>
  <c r="CR954" i="1"/>
  <c r="CP954" i="1"/>
  <c r="CS950" i="1"/>
  <c r="CR950" i="1"/>
  <c r="CP950" i="1"/>
  <c r="CS946" i="1"/>
  <c r="CR946" i="1"/>
  <c r="CP946" i="1"/>
  <c r="CS942" i="1"/>
  <c r="CR942" i="1"/>
  <c r="CP942" i="1"/>
  <c r="CS938" i="1"/>
  <c r="CR938" i="1"/>
  <c r="CP938" i="1"/>
  <c r="CS934" i="1"/>
  <c r="CR934" i="1"/>
  <c r="CP934" i="1"/>
  <c r="CS930" i="1"/>
  <c r="CR930" i="1"/>
  <c r="CP930" i="1"/>
  <c r="CS926" i="1"/>
  <c r="CR926" i="1"/>
  <c r="CP926" i="1"/>
  <c r="CS922" i="1"/>
  <c r="CR922" i="1"/>
  <c r="CP922" i="1"/>
  <c r="CS918" i="1"/>
  <c r="CR918" i="1"/>
  <c r="CP918" i="1"/>
  <c r="CS914" i="1"/>
  <c r="CR914" i="1"/>
  <c r="CP914" i="1"/>
  <c r="CS910" i="1"/>
  <c r="CR910" i="1"/>
  <c r="CP910" i="1"/>
  <c r="CS906" i="1"/>
  <c r="CR906" i="1"/>
  <c r="CP906" i="1"/>
  <c r="CS902" i="1"/>
  <c r="CR902" i="1"/>
  <c r="CP902" i="1"/>
  <c r="CS898" i="1"/>
  <c r="CR898" i="1"/>
  <c r="CP898" i="1"/>
  <c r="CS894" i="1"/>
  <c r="CR894" i="1"/>
  <c r="CP894" i="1"/>
  <c r="CS890" i="1"/>
  <c r="CR890" i="1"/>
  <c r="CP890" i="1"/>
  <c r="CS886" i="1"/>
  <c r="CR886" i="1"/>
  <c r="CP886" i="1"/>
  <c r="CS882" i="1"/>
  <c r="CR882" i="1"/>
  <c r="CP882" i="1"/>
  <c r="CS878" i="1"/>
  <c r="CR878" i="1"/>
  <c r="CP878" i="1"/>
  <c r="CS874" i="1"/>
  <c r="CR874" i="1"/>
  <c r="CP874" i="1"/>
  <c r="CS870" i="1"/>
  <c r="CR870" i="1"/>
  <c r="CP870" i="1"/>
  <c r="CS866" i="1"/>
  <c r="CR866" i="1"/>
  <c r="CP866" i="1"/>
  <c r="CS862" i="1"/>
  <c r="CR862" i="1"/>
  <c r="CP862" i="1"/>
  <c r="CS858" i="1"/>
  <c r="CR858" i="1"/>
  <c r="CP858" i="1"/>
  <c r="CS854" i="1"/>
  <c r="CR854" i="1"/>
  <c r="CP854" i="1"/>
  <c r="CS850" i="1"/>
  <c r="CR850" i="1"/>
  <c r="CP850" i="1"/>
  <c r="CS846" i="1"/>
  <c r="CR846" i="1"/>
  <c r="CP846" i="1"/>
  <c r="CS842" i="1"/>
  <c r="CR842" i="1"/>
  <c r="CP842" i="1"/>
  <c r="CS838" i="1"/>
  <c r="CR838" i="1"/>
  <c r="CP838" i="1"/>
  <c r="CS834" i="1"/>
  <c r="CR834" i="1"/>
  <c r="CP834" i="1"/>
  <c r="CS830" i="1"/>
  <c r="CR830" i="1"/>
  <c r="CP830" i="1"/>
  <c r="CS826" i="1"/>
  <c r="CR826" i="1"/>
  <c r="CP826" i="1"/>
  <c r="CS822" i="1"/>
  <c r="CR822" i="1"/>
  <c r="CP822" i="1"/>
  <c r="CS818" i="1"/>
  <c r="CR818" i="1"/>
  <c r="CP818" i="1"/>
  <c r="CS814" i="1"/>
  <c r="CR814" i="1"/>
  <c r="CP814" i="1"/>
  <c r="CS810" i="1"/>
  <c r="CR810" i="1"/>
  <c r="CP810" i="1"/>
  <c r="CS806" i="1"/>
  <c r="CR806" i="1"/>
  <c r="CP806" i="1"/>
  <c r="CS802" i="1"/>
  <c r="CR802" i="1"/>
  <c r="CP802" i="1"/>
  <c r="CS798" i="1"/>
  <c r="CR798" i="1"/>
  <c r="CP798" i="1"/>
  <c r="CS794" i="1"/>
  <c r="CR794" i="1"/>
  <c r="CP794" i="1"/>
  <c r="CS790" i="1"/>
  <c r="CR790" i="1"/>
  <c r="CP790" i="1"/>
  <c r="CS786" i="1"/>
  <c r="CR786" i="1"/>
  <c r="CP786" i="1"/>
  <c r="CS782" i="1"/>
  <c r="CR782" i="1"/>
  <c r="CP782" i="1"/>
  <c r="CS778" i="1"/>
  <c r="CR778" i="1"/>
  <c r="CP778" i="1"/>
  <c r="CS774" i="1"/>
  <c r="CR774" i="1"/>
  <c r="CP774" i="1"/>
  <c r="CS770" i="1"/>
  <c r="CR770" i="1"/>
  <c r="CP770" i="1"/>
  <c r="CS766" i="1"/>
  <c r="CR766" i="1"/>
  <c r="CP766" i="1"/>
  <c r="CS762" i="1"/>
  <c r="CR762" i="1"/>
  <c r="CP762" i="1"/>
  <c r="CS758" i="1"/>
  <c r="CR758" i="1"/>
  <c r="CP758" i="1"/>
  <c r="CS754" i="1"/>
  <c r="CR754" i="1"/>
  <c r="CP754" i="1"/>
  <c r="CS750" i="1"/>
  <c r="CR750" i="1"/>
  <c r="CP750" i="1"/>
  <c r="CS746" i="1"/>
  <c r="CR746" i="1"/>
  <c r="CP746" i="1"/>
  <c r="CS742" i="1"/>
  <c r="CR742" i="1"/>
  <c r="CP742" i="1"/>
  <c r="CS738" i="1"/>
  <c r="CR738" i="1"/>
  <c r="CP738" i="1"/>
  <c r="CS734" i="1"/>
  <c r="CR734" i="1"/>
  <c r="CP734" i="1"/>
  <c r="CS730" i="1"/>
  <c r="CR730" i="1"/>
  <c r="CP730" i="1"/>
  <c r="CS726" i="1"/>
  <c r="CR726" i="1"/>
  <c r="CP726" i="1"/>
  <c r="CS722" i="1"/>
  <c r="CR722" i="1"/>
  <c r="CP722" i="1"/>
  <c r="CS718" i="1"/>
  <c r="CR718" i="1"/>
  <c r="CP718" i="1"/>
  <c r="CS714" i="1"/>
  <c r="CR714" i="1"/>
  <c r="CP714" i="1"/>
  <c r="CS710" i="1"/>
  <c r="CR710" i="1"/>
  <c r="CP710" i="1"/>
  <c r="CS706" i="1"/>
  <c r="CR706" i="1"/>
  <c r="CP706" i="1"/>
  <c r="CS702" i="1"/>
  <c r="CR702" i="1"/>
  <c r="CP702" i="1"/>
  <c r="CS698" i="1"/>
  <c r="CR698" i="1"/>
  <c r="CP698" i="1"/>
  <c r="CS694" i="1"/>
  <c r="CR694" i="1"/>
  <c r="CP694" i="1"/>
  <c r="CS690" i="1"/>
  <c r="CR690" i="1"/>
  <c r="CP690" i="1"/>
  <c r="CS686" i="1"/>
  <c r="CR686" i="1"/>
  <c r="CP686" i="1"/>
  <c r="CS682" i="1"/>
  <c r="CR682" i="1"/>
  <c r="CP682" i="1"/>
  <c r="CS678" i="1"/>
  <c r="CR678" i="1"/>
  <c r="CP678" i="1"/>
  <c r="CS674" i="1"/>
  <c r="CR674" i="1"/>
  <c r="CP674" i="1"/>
  <c r="CS670" i="1"/>
  <c r="CR670" i="1"/>
  <c r="CP670" i="1"/>
  <c r="CS666" i="1"/>
  <c r="CR666" i="1"/>
  <c r="CP666" i="1"/>
  <c r="CS662" i="1"/>
  <c r="CR662" i="1"/>
  <c r="CP662" i="1"/>
  <c r="CS658" i="1"/>
  <c r="CR658" i="1"/>
  <c r="CP658" i="1"/>
  <c r="CS654" i="1"/>
  <c r="CR654" i="1"/>
  <c r="CP654" i="1"/>
  <c r="CS650" i="1"/>
  <c r="CR650" i="1"/>
  <c r="CP650" i="1"/>
  <c r="CS646" i="1"/>
  <c r="CR646" i="1"/>
  <c r="CP646" i="1"/>
  <c r="CS642" i="1"/>
  <c r="CR642" i="1"/>
  <c r="CP642" i="1"/>
  <c r="CS638" i="1"/>
  <c r="CR638" i="1"/>
  <c r="CP638" i="1"/>
  <c r="CS634" i="1"/>
  <c r="CR634" i="1"/>
  <c r="CP634" i="1"/>
  <c r="CS630" i="1"/>
  <c r="CR630" i="1"/>
  <c r="CP630" i="1"/>
  <c r="CS626" i="1"/>
  <c r="CR626" i="1"/>
  <c r="CP626" i="1"/>
  <c r="CS622" i="1"/>
  <c r="CR622" i="1"/>
  <c r="CP622" i="1"/>
  <c r="CS618" i="1"/>
  <c r="CR618" i="1"/>
  <c r="CP618" i="1"/>
  <c r="CS614" i="1"/>
  <c r="CR614" i="1"/>
  <c r="CP614" i="1"/>
  <c r="CS610" i="1"/>
  <c r="CR610" i="1"/>
  <c r="CP610" i="1"/>
  <c r="CS606" i="1"/>
  <c r="CR606" i="1"/>
  <c r="CP606" i="1"/>
  <c r="CS602" i="1"/>
  <c r="CR602" i="1"/>
  <c r="CP602" i="1"/>
  <c r="CS598" i="1"/>
  <c r="CR598" i="1"/>
  <c r="CP598" i="1"/>
  <c r="CS594" i="1"/>
  <c r="CR594" i="1"/>
  <c r="CP594" i="1"/>
  <c r="CS590" i="1"/>
  <c r="CR590" i="1"/>
  <c r="CP590" i="1"/>
  <c r="CS586" i="1"/>
  <c r="CR586" i="1"/>
  <c r="CP586" i="1"/>
  <c r="CS582" i="1"/>
  <c r="CR582" i="1"/>
  <c r="CP582" i="1"/>
  <c r="CS578" i="1"/>
  <c r="CR578" i="1"/>
  <c r="CP578" i="1"/>
  <c r="CS574" i="1"/>
  <c r="CR574" i="1"/>
  <c r="CP574" i="1"/>
  <c r="CS570" i="1"/>
  <c r="CR570" i="1"/>
  <c r="CP570" i="1"/>
  <c r="CS566" i="1"/>
  <c r="CR566" i="1"/>
  <c r="CP566" i="1"/>
  <c r="CS562" i="1"/>
  <c r="CR562" i="1"/>
  <c r="CP562" i="1"/>
  <c r="CS558" i="1"/>
  <c r="CR558" i="1"/>
  <c r="CP558" i="1"/>
  <c r="CS554" i="1"/>
  <c r="CR554" i="1"/>
  <c r="CP554" i="1"/>
  <c r="CS550" i="1"/>
  <c r="CR550" i="1"/>
  <c r="CP550" i="1"/>
  <c r="CS546" i="1"/>
  <c r="CR546" i="1"/>
  <c r="CP546" i="1"/>
  <c r="CS542" i="1"/>
  <c r="CR542" i="1"/>
  <c r="CP542" i="1"/>
  <c r="CS538" i="1"/>
  <c r="CR538" i="1"/>
  <c r="CP538" i="1"/>
  <c r="CS534" i="1"/>
  <c r="CR534" i="1"/>
  <c r="CP534" i="1"/>
  <c r="CS530" i="1"/>
  <c r="CR530" i="1"/>
  <c r="CP530" i="1"/>
  <c r="CS526" i="1"/>
  <c r="CR526" i="1"/>
  <c r="CP526" i="1"/>
  <c r="CS522" i="1"/>
  <c r="CR522" i="1"/>
  <c r="CP522" i="1"/>
  <c r="CS518" i="1"/>
  <c r="CR518" i="1"/>
  <c r="CP518" i="1"/>
  <c r="CS514" i="1"/>
  <c r="CR514" i="1"/>
  <c r="CP514" i="1"/>
  <c r="CS510" i="1"/>
  <c r="CR510" i="1"/>
  <c r="CP510" i="1"/>
  <c r="CS506" i="1"/>
  <c r="CR506" i="1"/>
  <c r="CP506" i="1"/>
  <c r="CS502" i="1"/>
  <c r="CR502" i="1"/>
  <c r="CP502" i="1"/>
  <c r="CS498" i="1"/>
  <c r="CR498" i="1"/>
  <c r="CP498" i="1"/>
  <c r="CS494" i="1"/>
  <c r="CR494" i="1"/>
  <c r="CP494" i="1"/>
  <c r="CS490" i="1"/>
  <c r="CR490" i="1"/>
  <c r="CP490" i="1"/>
  <c r="CS486" i="1"/>
  <c r="CR486" i="1"/>
  <c r="CP486" i="1"/>
  <c r="CS482" i="1"/>
  <c r="CR482" i="1"/>
  <c r="CP482" i="1"/>
  <c r="CS478" i="1"/>
  <c r="CR478" i="1"/>
  <c r="CP478" i="1"/>
  <c r="CS474" i="1"/>
  <c r="CR474" i="1"/>
  <c r="CP474" i="1"/>
  <c r="CS470" i="1"/>
  <c r="CR470" i="1"/>
  <c r="CP470" i="1"/>
  <c r="CS466" i="1"/>
  <c r="CR466" i="1"/>
  <c r="CP466" i="1"/>
  <c r="CS462" i="1"/>
  <c r="CR462" i="1"/>
  <c r="CP462" i="1"/>
  <c r="CS458" i="1"/>
  <c r="CR458" i="1"/>
  <c r="CN458" i="1"/>
  <c r="CP458" i="1"/>
  <c r="CS454" i="1"/>
  <c r="CR454" i="1"/>
  <c r="CN454" i="1"/>
  <c r="CP454" i="1"/>
  <c r="CS450" i="1"/>
  <c r="CR450" i="1"/>
  <c r="CN450" i="1"/>
  <c r="CP450" i="1"/>
  <c r="CS446" i="1"/>
  <c r="CR446" i="1"/>
  <c r="CN446" i="1"/>
  <c r="CP446" i="1"/>
  <c r="CS442" i="1"/>
  <c r="CR442" i="1"/>
  <c r="CN442" i="1"/>
  <c r="CP442" i="1"/>
  <c r="CS438" i="1"/>
  <c r="CR438" i="1"/>
  <c r="CN438" i="1"/>
  <c r="CP438" i="1"/>
  <c r="CS434" i="1"/>
  <c r="CR434" i="1"/>
  <c r="CN434" i="1"/>
  <c r="CP434" i="1"/>
  <c r="CS430" i="1"/>
  <c r="CR430" i="1"/>
  <c r="CN430" i="1"/>
  <c r="CP430" i="1"/>
  <c r="CS426" i="1"/>
  <c r="CR426" i="1"/>
  <c r="CN426" i="1"/>
  <c r="CP426" i="1"/>
  <c r="CS422" i="1"/>
  <c r="CR422" i="1"/>
  <c r="CN422" i="1"/>
  <c r="CP422" i="1"/>
  <c r="CS418" i="1"/>
  <c r="CR418" i="1"/>
  <c r="CN418" i="1"/>
  <c r="CP418" i="1"/>
  <c r="CS414" i="1"/>
  <c r="CR414" i="1"/>
  <c r="CN414" i="1"/>
  <c r="CP414" i="1"/>
  <c r="CS410" i="1"/>
  <c r="CR410" i="1"/>
  <c r="CN410" i="1"/>
  <c r="CP410" i="1"/>
  <c r="CS406" i="1"/>
  <c r="CR406" i="1"/>
  <c r="CN406" i="1"/>
  <c r="CP406" i="1"/>
  <c r="CS402" i="1"/>
  <c r="CR402" i="1"/>
  <c r="CN402" i="1"/>
  <c r="CP402" i="1"/>
  <c r="CS398" i="1"/>
  <c r="CR398" i="1"/>
  <c r="CN398" i="1"/>
  <c r="CP398" i="1"/>
  <c r="CS394" i="1"/>
  <c r="CR394" i="1"/>
  <c r="CN394" i="1"/>
  <c r="CP394" i="1"/>
  <c r="CS390" i="1"/>
  <c r="CR390" i="1"/>
  <c r="CN390" i="1"/>
  <c r="CP390" i="1"/>
  <c r="CS386" i="1"/>
  <c r="CR386" i="1"/>
  <c r="CN386" i="1"/>
  <c r="CP386" i="1"/>
  <c r="CS382" i="1"/>
  <c r="CR382" i="1"/>
  <c r="CN382" i="1"/>
  <c r="CP382" i="1"/>
  <c r="CS378" i="1"/>
  <c r="CR378" i="1"/>
  <c r="CN378" i="1"/>
  <c r="CP378" i="1"/>
  <c r="CS374" i="1"/>
  <c r="CR374" i="1"/>
  <c r="CN374" i="1"/>
  <c r="CP374" i="1"/>
  <c r="CS370" i="1"/>
  <c r="CR370" i="1"/>
  <c r="CN370" i="1"/>
  <c r="CP370" i="1"/>
  <c r="CS366" i="1"/>
  <c r="CR366" i="1"/>
  <c r="CN366" i="1"/>
  <c r="CP366" i="1"/>
  <c r="CS362" i="1"/>
  <c r="CR362" i="1"/>
  <c r="CN362" i="1"/>
  <c r="CP362" i="1"/>
  <c r="CS358" i="1"/>
  <c r="CR358" i="1"/>
  <c r="CN358" i="1"/>
  <c r="CP358" i="1"/>
  <c r="CS354" i="1"/>
  <c r="CR354" i="1"/>
  <c r="CN354" i="1"/>
  <c r="CP354" i="1"/>
  <c r="CS350" i="1"/>
  <c r="CR350" i="1"/>
  <c r="CN350" i="1"/>
  <c r="CP350" i="1"/>
  <c r="CS346" i="1"/>
  <c r="CR346" i="1"/>
  <c r="CN346" i="1"/>
  <c r="CP346" i="1"/>
  <c r="CS342" i="1"/>
  <c r="CR342" i="1"/>
  <c r="CN342" i="1"/>
  <c r="CP342" i="1"/>
  <c r="CS338" i="1"/>
  <c r="CR338" i="1"/>
  <c r="CN338" i="1"/>
  <c r="CP338" i="1"/>
  <c r="CS334" i="1"/>
  <c r="CR334" i="1"/>
  <c r="CN334" i="1"/>
  <c r="CP334" i="1"/>
  <c r="CS330" i="1"/>
  <c r="CR330" i="1"/>
  <c r="CN330" i="1"/>
  <c r="CP330" i="1"/>
  <c r="CS326" i="1"/>
  <c r="CR326" i="1"/>
  <c r="CN326" i="1"/>
  <c r="CP326" i="1"/>
  <c r="CS322" i="1"/>
  <c r="CR322" i="1"/>
  <c r="CN322" i="1"/>
  <c r="CP322" i="1"/>
  <c r="CS318" i="1"/>
  <c r="CR318" i="1"/>
  <c r="CN318" i="1"/>
  <c r="CP318" i="1"/>
  <c r="CS314" i="1"/>
  <c r="CR314" i="1"/>
  <c r="CN314" i="1"/>
  <c r="CP314" i="1"/>
  <c r="CS310" i="1"/>
  <c r="CR310" i="1"/>
  <c r="CN310" i="1"/>
  <c r="CP310" i="1"/>
  <c r="CS306" i="1"/>
  <c r="CR306" i="1"/>
  <c r="CN306" i="1"/>
  <c r="CP306" i="1"/>
  <c r="CS302" i="1"/>
  <c r="CR302" i="1"/>
  <c r="CN302" i="1"/>
  <c r="CP302" i="1"/>
  <c r="CS298" i="1"/>
  <c r="CR298" i="1"/>
  <c r="CN298" i="1"/>
  <c r="CP298" i="1"/>
  <c r="CS294" i="1"/>
  <c r="CR294" i="1"/>
  <c r="CN294" i="1"/>
  <c r="CP294" i="1"/>
  <c r="CS290" i="1"/>
  <c r="CR290" i="1"/>
  <c r="CN290" i="1"/>
  <c r="CP290" i="1"/>
  <c r="CS286" i="1"/>
  <c r="CR286" i="1"/>
  <c r="CN286" i="1"/>
  <c r="CP286" i="1"/>
  <c r="CS282" i="1"/>
  <c r="CR282" i="1"/>
  <c r="CN282" i="1"/>
  <c r="CP282" i="1"/>
  <c r="CS278" i="1"/>
  <c r="CR278" i="1"/>
  <c r="CN278" i="1"/>
  <c r="CP278" i="1"/>
  <c r="CS274" i="1"/>
  <c r="CR274" i="1"/>
  <c r="CN274" i="1"/>
  <c r="CP274" i="1"/>
  <c r="CS270" i="1"/>
  <c r="CR270" i="1"/>
  <c r="CN270" i="1"/>
  <c r="CP270" i="1"/>
  <c r="CS266" i="1"/>
  <c r="CR266" i="1"/>
  <c r="CN266" i="1"/>
  <c r="CP266" i="1"/>
  <c r="CS262" i="1"/>
  <c r="CR262" i="1"/>
  <c r="CN262" i="1"/>
  <c r="CP262" i="1"/>
  <c r="CS258" i="1"/>
  <c r="CR258" i="1"/>
  <c r="CN258" i="1"/>
  <c r="CP258" i="1"/>
  <c r="CS254" i="1"/>
  <c r="CR254" i="1"/>
  <c r="CN254" i="1"/>
  <c r="CP254" i="1"/>
  <c r="CS250" i="1"/>
  <c r="CR250" i="1"/>
  <c r="CN250" i="1"/>
  <c r="CP250" i="1"/>
  <c r="CS246" i="1"/>
  <c r="CR246" i="1"/>
  <c r="CN246" i="1"/>
  <c r="CP246" i="1"/>
  <c r="CS242" i="1"/>
  <c r="CR242" i="1"/>
  <c r="CN242" i="1"/>
  <c r="CP242" i="1"/>
  <c r="CS238" i="1"/>
  <c r="CR238" i="1"/>
  <c r="CN238" i="1"/>
  <c r="CP238" i="1"/>
  <c r="CS225" i="1"/>
  <c r="CR225" i="1"/>
  <c r="CN225" i="1"/>
  <c r="CP225" i="1"/>
  <c r="CS222" i="1"/>
  <c r="CR222" i="1"/>
  <c r="CN222" i="1"/>
  <c r="CP222" i="1"/>
  <c r="CS211" i="1"/>
  <c r="CR211" i="1"/>
  <c r="CN211" i="1"/>
  <c r="CP211" i="1"/>
  <c r="CS207" i="1"/>
  <c r="CR207" i="1"/>
  <c r="CN207" i="1"/>
  <c r="CP207" i="1"/>
  <c r="CS203" i="1"/>
  <c r="CR203" i="1"/>
  <c r="CN203" i="1"/>
  <c r="CP203" i="1"/>
  <c r="CS199" i="1"/>
  <c r="CR199" i="1"/>
  <c r="CN199" i="1"/>
  <c r="CP199" i="1"/>
  <c r="CS195" i="1"/>
  <c r="CR195" i="1"/>
  <c r="CN195" i="1"/>
  <c r="CP195" i="1"/>
  <c r="CS191" i="1"/>
  <c r="CR191" i="1"/>
  <c r="CN191" i="1"/>
  <c r="CP191" i="1"/>
  <c r="CS187" i="1"/>
  <c r="CR187" i="1"/>
  <c r="CN187" i="1"/>
  <c r="CP187" i="1"/>
  <c r="CS183" i="1"/>
  <c r="CR183" i="1"/>
  <c r="CN183" i="1"/>
  <c r="CP183" i="1"/>
  <c r="CS179" i="1"/>
  <c r="CR179" i="1"/>
  <c r="CN179" i="1"/>
  <c r="CP179" i="1"/>
  <c r="CS175" i="1"/>
  <c r="CR175" i="1"/>
  <c r="CN175" i="1"/>
  <c r="CP175" i="1"/>
  <c r="CS171" i="1"/>
  <c r="CR171" i="1"/>
  <c r="CN171" i="1"/>
  <c r="CP171" i="1"/>
  <c r="CS167" i="1"/>
  <c r="CR167" i="1"/>
  <c r="CN167" i="1"/>
  <c r="CP167" i="1"/>
  <c r="CS163" i="1"/>
  <c r="CR163" i="1"/>
  <c r="CN163" i="1"/>
  <c r="CP163" i="1"/>
  <c r="CS159" i="1"/>
  <c r="CR159" i="1"/>
  <c r="CN159" i="1"/>
  <c r="CP159" i="1"/>
  <c r="CS155" i="1"/>
  <c r="CR155" i="1"/>
  <c r="CN155" i="1"/>
  <c r="CP155" i="1"/>
  <c r="CS151" i="1"/>
  <c r="CR151" i="1"/>
  <c r="CN151" i="1"/>
  <c r="CP151" i="1"/>
  <c r="CS147" i="1"/>
  <c r="CR147" i="1"/>
  <c r="CN147" i="1"/>
  <c r="CP147" i="1"/>
  <c r="CS143" i="1"/>
  <c r="CR143" i="1"/>
  <c r="CN143" i="1"/>
  <c r="CP143" i="1"/>
  <c r="CS139" i="1"/>
  <c r="CR139" i="1"/>
  <c r="CN139" i="1"/>
  <c r="CP139" i="1"/>
  <c r="CS135" i="1"/>
  <c r="CR135" i="1"/>
  <c r="CN135" i="1"/>
  <c r="CP135" i="1"/>
  <c r="CS131" i="1"/>
  <c r="CR131" i="1"/>
  <c r="CN131" i="1"/>
  <c r="CP131" i="1"/>
  <c r="CS127" i="1"/>
  <c r="CR127" i="1"/>
  <c r="CN127" i="1"/>
  <c r="CP127" i="1"/>
  <c r="CS123" i="1"/>
  <c r="CR123" i="1"/>
  <c r="CN123" i="1"/>
  <c r="CP123" i="1"/>
  <c r="CS119" i="1"/>
  <c r="CR119" i="1"/>
  <c r="CN119" i="1"/>
  <c r="CP119" i="1"/>
  <c r="CS115" i="1"/>
  <c r="CR115" i="1"/>
  <c r="CN115" i="1"/>
  <c r="CP115" i="1"/>
  <c r="CS111" i="1"/>
  <c r="CR111" i="1"/>
  <c r="CN111" i="1"/>
  <c r="CP111" i="1"/>
  <c r="CS107" i="1"/>
  <c r="CR107" i="1"/>
  <c r="CN107" i="1"/>
  <c r="CP107" i="1"/>
  <c r="CS103" i="1"/>
  <c r="CR103" i="1"/>
  <c r="CN103" i="1"/>
  <c r="CP103" i="1"/>
  <c r="CS99" i="1"/>
  <c r="CR99" i="1"/>
  <c r="CN99" i="1"/>
  <c r="CP99" i="1"/>
  <c r="CS95" i="1"/>
  <c r="CR95" i="1"/>
  <c r="CN95" i="1"/>
  <c r="CP95" i="1"/>
  <c r="CS91" i="1"/>
  <c r="CR91" i="1"/>
  <c r="CN91" i="1"/>
  <c r="CP91" i="1"/>
  <c r="CS87" i="1"/>
  <c r="CR87" i="1"/>
  <c r="CN87" i="1"/>
  <c r="CP87" i="1"/>
  <c r="CS83" i="1"/>
  <c r="CR83" i="1"/>
  <c r="CN83" i="1"/>
  <c r="CP83" i="1"/>
  <c r="CS79" i="1"/>
  <c r="CR79" i="1"/>
  <c r="CN79" i="1"/>
  <c r="CP79" i="1"/>
  <c r="CS75" i="1"/>
  <c r="CR75" i="1"/>
  <c r="CN75" i="1"/>
  <c r="CP75" i="1"/>
  <c r="CS71" i="1"/>
  <c r="CR71" i="1"/>
  <c r="CN71" i="1"/>
  <c r="CP71" i="1"/>
  <c r="CS67" i="1"/>
  <c r="CR67" i="1"/>
  <c r="CN67" i="1"/>
  <c r="CP67" i="1"/>
  <c r="CS63" i="1"/>
  <c r="CR63" i="1"/>
  <c r="CN63" i="1"/>
  <c r="CP63" i="1"/>
  <c r="CS59" i="1"/>
  <c r="CR59" i="1"/>
  <c r="CN59" i="1"/>
  <c r="CP59" i="1"/>
  <c r="CS55" i="1"/>
  <c r="CR55" i="1"/>
  <c r="CN55" i="1"/>
  <c r="CP55" i="1"/>
  <c r="CS51" i="1"/>
  <c r="CR51" i="1"/>
  <c r="CN51" i="1"/>
  <c r="CP51" i="1"/>
  <c r="CS47" i="1"/>
  <c r="CR47" i="1"/>
  <c r="CN47" i="1"/>
  <c r="CP47" i="1"/>
  <c r="CS43" i="1"/>
  <c r="CR43" i="1"/>
  <c r="CN43" i="1"/>
  <c r="CP43" i="1"/>
  <c r="CS39" i="1"/>
  <c r="CR39" i="1"/>
  <c r="CN39" i="1"/>
  <c r="CP39" i="1"/>
  <c r="CS35" i="1"/>
  <c r="CR35" i="1"/>
  <c r="CN35" i="1"/>
  <c r="CP35" i="1"/>
  <c r="CS31" i="1"/>
  <c r="CR31" i="1"/>
  <c r="CN31" i="1"/>
  <c r="CP31" i="1"/>
  <c r="CS27" i="1"/>
  <c r="CR27" i="1"/>
  <c r="CN27" i="1"/>
  <c r="CP27" i="1"/>
  <c r="CS23" i="1"/>
  <c r="CR23" i="1"/>
  <c r="CN23" i="1"/>
  <c r="CP23" i="1"/>
  <c r="CS19" i="1"/>
  <c r="CR19" i="1"/>
  <c r="CN19" i="1"/>
  <c r="CP19" i="1"/>
  <c r="CS15" i="1"/>
  <c r="CR15" i="1"/>
  <c r="CN15" i="1"/>
  <c r="CP15" i="1"/>
  <c r="CS11" i="1"/>
  <c r="CR11" i="1"/>
  <c r="CN11" i="1"/>
  <c r="CP11" i="1"/>
  <c r="CS7" i="1"/>
  <c r="CR7" i="1"/>
  <c r="CN7" i="1"/>
  <c r="CP7" i="1"/>
  <c r="CI986" i="1"/>
  <c r="CG986" i="1"/>
  <c r="CG983" i="1"/>
  <c r="CI983" i="1"/>
  <c r="CH983" i="1"/>
  <c r="CG979" i="1"/>
  <c r="CI979" i="1"/>
  <c r="CH979" i="1"/>
  <c r="CG975" i="1"/>
  <c r="CI975" i="1"/>
  <c r="CH975" i="1"/>
  <c r="CG971" i="1"/>
  <c r="CI971" i="1"/>
  <c r="CH971" i="1"/>
  <c r="CF982" i="1"/>
  <c r="CI982" i="1"/>
  <c r="CF978" i="1"/>
  <c r="CI978" i="1"/>
  <c r="CG978" i="1"/>
  <c r="CF974" i="1"/>
  <c r="CI974" i="1"/>
  <c r="CG974" i="1"/>
  <c r="CF970" i="1"/>
  <c r="CI970" i="1"/>
  <c r="CS5" i="1"/>
  <c r="CP5" i="1"/>
  <c r="CR5" i="1"/>
  <c r="CN5" i="1"/>
  <c r="CG982" i="1"/>
  <c r="DD967" i="1"/>
  <c r="DB967" i="1"/>
  <c r="DA967" i="1"/>
  <c r="CZ967" i="1"/>
  <c r="DD963" i="1"/>
  <c r="DA963" i="1"/>
  <c r="CZ963" i="1"/>
  <c r="DD959" i="1"/>
  <c r="DA959" i="1"/>
  <c r="DB959" i="1"/>
  <c r="CZ959" i="1"/>
  <c r="DD955" i="1"/>
  <c r="DB955" i="1"/>
  <c r="DA955" i="1"/>
  <c r="CZ955" i="1"/>
  <c r="DD951" i="1"/>
  <c r="DA951" i="1"/>
  <c r="DB951" i="1"/>
  <c r="CZ951" i="1"/>
  <c r="DD947" i="1"/>
  <c r="DA947" i="1"/>
  <c r="CZ947" i="1"/>
  <c r="DD943" i="1"/>
  <c r="DA943" i="1"/>
  <c r="CZ943" i="1"/>
  <c r="DD939" i="1"/>
  <c r="DA939" i="1"/>
  <c r="DB939" i="1"/>
  <c r="CZ939" i="1"/>
  <c r="DD935" i="1"/>
  <c r="DB935" i="1"/>
  <c r="DA935" i="1"/>
  <c r="CZ935" i="1"/>
  <c r="DD931" i="1"/>
  <c r="DA931" i="1"/>
  <c r="CZ931" i="1"/>
  <c r="DD927" i="1"/>
  <c r="DA927" i="1"/>
  <c r="CZ927" i="1"/>
  <c r="DD923" i="1"/>
  <c r="DB923" i="1"/>
  <c r="DA923" i="1"/>
  <c r="CZ923" i="1"/>
  <c r="DD919" i="1"/>
  <c r="DA919" i="1"/>
  <c r="DB919" i="1"/>
  <c r="CZ919" i="1"/>
  <c r="DD915" i="1"/>
  <c r="DA915" i="1"/>
  <c r="DB915" i="1"/>
  <c r="CZ915" i="1"/>
  <c r="DD911" i="1"/>
  <c r="DA911" i="1"/>
  <c r="CZ911" i="1"/>
  <c r="DD907" i="1"/>
  <c r="DA907" i="1"/>
  <c r="DB907" i="1"/>
  <c r="CZ907" i="1"/>
  <c r="DD903" i="1"/>
  <c r="DB903" i="1"/>
  <c r="DA903" i="1"/>
  <c r="CZ903" i="1"/>
  <c r="DD899" i="1"/>
  <c r="DA899" i="1"/>
  <c r="CZ899" i="1"/>
  <c r="DD895" i="1"/>
  <c r="DA895" i="1"/>
  <c r="DB895" i="1"/>
  <c r="CZ895" i="1"/>
  <c r="DD891" i="1"/>
  <c r="DB891" i="1"/>
  <c r="DA891" i="1"/>
  <c r="CZ891" i="1"/>
  <c r="DD887" i="1"/>
  <c r="DA887" i="1"/>
  <c r="DB887" i="1"/>
  <c r="CZ887" i="1"/>
  <c r="DD883" i="1"/>
  <c r="DA883" i="1"/>
  <c r="CZ883" i="1"/>
  <c r="DD879" i="1"/>
  <c r="DA879" i="1"/>
  <c r="CZ879" i="1"/>
  <c r="DD875" i="1"/>
  <c r="DA875" i="1"/>
  <c r="DB875" i="1"/>
  <c r="CZ875" i="1"/>
  <c r="DD871" i="1"/>
  <c r="DB871" i="1"/>
  <c r="DA871" i="1"/>
  <c r="CZ871" i="1"/>
  <c r="DD867" i="1"/>
  <c r="DA867" i="1"/>
  <c r="CZ867" i="1"/>
  <c r="DD863" i="1"/>
  <c r="DA863" i="1"/>
  <c r="CZ863" i="1"/>
  <c r="DD859" i="1"/>
  <c r="DB859" i="1"/>
  <c r="DA859" i="1"/>
  <c r="CZ859" i="1"/>
  <c r="DD855" i="1"/>
  <c r="DA855" i="1"/>
  <c r="DB855" i="1"/>
  <c r="CZ855" i="1"/>
  <c r="DD851" i="1"/>
  <c r="DA851" i="1"/>
  <c r="DB851" i="1"/>
  <c r="CZ851" i="1"/>
  <c r="DD847" i="1"/>
  <c r="DA847" i="1"/>
  <c r="CZ847" i="1"/>
  <c r="DD843" i="1"/>
  <c r="DA843" i="1"/>
  <c r="DB843" i="1"/>
  <c r="CZ843" i="1"/>
  <c r="DD839" i="1"/>
  <c r="DB839" i="1"/>
  <c r="DA839" i="1"/>
  <c r="CZ839" i="1"/>
  <c r="DD835" i="1"/>
  <c r="DA835" i="1"/>
  <c r="CZ835" i="1"/>
  <c r="DD831" i="1"/>
  <c r="DA831" i="1"/>
  <c r="DB831" i="1"/>
  <c r="CZ831" i="1"/>
  <c r="DD827" i="1"/>
  <c r="DB827" i="1"/>
  <c r="DA827" i="1"/>
  <c r="CZ827" i="1"/>
  <c r="DD823" i="1"/>
  <c r="DA823" i="1"/>
  <c r="DB823" i="1"/>
  <c r="CZ823" i="1"/>
  <c r="DD819" i="1"/>
  <c r="DA819" i="1"/>
  <c r="CZ819" i="1"/>
  <c r="DD815" i="1"/>
  <c r="DA815" i="1"/>
  <c r="CZ815" i="1"/>
  <c r="DD811" i="1"/>
  <c r="DA811" i="1"/>
  <c r="DB811" i="1"/>
  <c r="CZ811" i="1"/>
  <c r="DD807" i="1"/>
  <c r="DB807" i="1"/>
  <c r="DA807" i="1"/>
  <c r="CZ807" i="1"/>
  <c r="DD803" i="1"/>
  <c r="DA803" i="1"/>
  <c r="CZ803" i="1"/>
  <c r="DD799" i="1"/>
  <c r="DA799" i="1"/>
  <c r="CZ799" i="1"/>
  <c r="DD795" i="1"/>
  <c r="DB795" i="1"/>
  <c r="DA795" i="1"/>
  <c r="CZ795" i="1"/>
  <c r="DD791" i="1"/>
  <c r="DA791" i="1"/>
  <c r="DB791" i="1"/>
  <c r="CZ791" i="1"/>
  <c r="DD787" i="1"/>
  <c r="DA787" i="1"/>
  <c r="DB787" i="1"/>
  <c r="CZ787" i="1"/>
  <c r="DD783" i="1"/>
  <c r="DA783" i="1"/>
  <c r="CZ783" i="1"/>
  <c r="DD779" i="1"/>
  <c r="DA779" i="1"/>
  <c r="DB779" i="1"/>
  <c r="CZ779" i="1"/>
  <c r="DD775" i="1"/>
  <c r="DB775" i="1"/>
  <c r="DA775" i="1"/>
  <c r="CZ775" i="1"/>
  <c r="DD771" i="1"/>
  <c r="DA771" i="1"/>
  <c r="CZ771" i="1"/>
  <c r="DD767" i="1"/>
  <c r="DA767" i="1"/>
  <c r="DB767" i="1"/>
  <c r="CZ767" i="1"/>
  <c r="DD763" i="1"/>
  <c r="DB763" i="1"/>
  <c r="DA763" i="1"/>
  <c r="CZ763" i="1"/>
  <c r="DD759" i="1"/>
  <c r="DA759" i="1"/>
  <c r="DB759" i="1"/>
  <c r="CZ759" i="1"/>
  <c r="DD755" i="1"/>
  <c r="DA755" i="1"/>
  <c r="DC755" i="1"/>
  <c r="CZ755" i="1"/>
  <c r="DD751" i="1"/>
  <c r="DA751" i="1"/>
  <c r="CZ751" i="1"/>
  <c r="DD747" i="1"/>
  <c r="DC747" i="1"/>
  <c r="DA747" i="1"/>
  <c r="DB747" i="1"/>
  <c r="CZ747" i="1"/>
  <c r="DD743" i="1"/>
  <c r="DB743" i="1"/>
  <c r="DA743" i="1"/>
  <c r="CZ743" i="1"/>
  <c r="DD739" i="1"/>
  <c r="DA739" i="1"/>
  <c r="DC739" i="1"/>
  <c r="CZ739" i="1"/>
  <c r="DD735" i="1"/>
  <c r="DA735" i="1"/>
  <c r="CZ735" i="1"/>
  <c r="DD731" i="1"/>
  <c r="DC731" i="1"/>
  <c r="DB731" i="1"/>
  <c r="DA731" i="1"/>
  <c r="CZ731" i="1"/>
  <c r="DD727" i="1"/>
  <c r="DA727" i="1"/>
  <c r="DB727" i="1"/>
  <c r="DC727" i="1"/>
  <c r="CZ727" i="1"/>
  <c r="DD723" i="1"/>
  <c r="DA723" i="1"/>
  <c r="DC723" i="1"/>
  <c r="DB723" i="1"/>
  <c r="CZ723" i="1"/>
  <c r="DD719" i="1"/>
  <c r="DA719" i="1"/>
  <c r="CZ719" i="1"/>
  <c r="DD715" i="1"/>
  <c r="DC715" i="1"/>
  <c r="DA715" i="1"/>
  <c r="DB715" i="1"/>
  <c r="CZ715" i="1"/>
  <c r="DD711" i="1"/>
  <c r="DB711" i="1"/>
  <c r="DA711" i="1"/>
  <c r="CZ711" i="1"/>
  <c r="DD707" i="1"/>
  <c r="DA707" i="1"/>
  <c r="DC707" i="1"/>
  <c r="CZ707" i="1"/>
  <c r="DD703" i="1"/>
  <c r="DA703" i="1"/>
  <c r="DB703" i="1"/>
  <c r="CZ703" i="1"/>
  <c r="DD699" i="1"/>
  <c r="DC699" i="1"/>
  <c r="DB699" i="1"/>
  <c r="DA699" i="1"/>
  <c r="CZ699" i="1"/>
  <c r="DD695" i="1"/>
  <c r="DA695" i="1"/>
  <c r="DB695" i="1"/>
  <c r="DC695" i="1"/>
  <c r="CZ695" i="1"/>
  <c r="DD691" i="1"/>
  <c r="DA691" i="1"/>
  <c r="DC691" i="1"/>
  <c r="CZ691" i="1"/>
  <c r="DD687" i="1"/>
  <c r="DA687" i="1"/>
  <c r="CZ687" i="1"/>
  <c r="DD683" i="1"/>
  <c r="DC683" i="1"/>
  <c r="DA683" i="1"/>
  <c r="DB683" i="1"/>
  <c r="CZ683" i="1"/>
  <c r="DD679" i="1"/>
  <c r="DB679" i="1"/>
  <c r="DA679" i="1"/>
  <c r="CZ679" i="1"/>
  <c r="DD675" i="1"/>
  <c r="DA675" i="1"/>
  <c r="DC675" i="1"/>
  <c r="CZ675" i="1"/>
  <c r="DD671" i="1"/>
  <c r="DA671" i="1"/>
  <c r="CZ671" i="1"/>
  <c r="DD667" i="1"/>
  <c r="DC667" i="1"/>
  <c r="DB667" i="1"/>
  <c r="DA667" i="1"/>
  <c r="CZ667" i="1"/>
  <c r="DD663" i="1"/>
  <c r="DA663" i="1"/>
  <c r="DB663" i="1"/>
  <c r="DC663" i="1"/>
  <c r="CZ663" i="1"/>
  <c r="DD659" i="1"/>
  <c r="DA659" i="1"/>
  <c r="DC659" i="1"/>
  <c r="DB659" i="1"/>
  <c r="CZ659" i="1"/>
  <c r="DD655" i="1"/>
  <c r="DA655" i="1"/>
  <c r="CZ655" i="1"/>
  <c r="DD651" i="1"/>
  <c r="DC651" i="1"/>
  <c r="DA651" i="1"/>
  <c r="DB651" i="1"/>
  <c r="CZ651" i="1"/>
  <c r="DD647" i="1"/>
  <c r="DB647" i="1"/>
  <c r="DA647" i="1"/>
  <c r="CZ647" i="1"/>
  <c r="DD643" i="1"/>
  <c r="DA643" i="1"/>
  <c r="DC643" i="1"/>
  <c r="CZ643" i="1"/>
  <c r="DD639" i="1"/>
  <c r="DA639" i="1"/>
  <c r="DB639" i="1"/>
  <c r="CZ639" i="1"/>
  <c r="DD635" i="1"/>
  <c r="DC635" i="1"/>
  <c r="DB635" i="1"/>
  <c r="DA635" i="1"/>
  <c r="CZ635" i="1"/>
  <c r="DD631" i="1"/>
  <c r="DA631" i="1"/>
  <c r="DB631" i="1"/>
  <c r="DC631" i="1"/>
  <c r="CZ631" i="1"/>
  <c r="DD627" i="1"/>
  <c r="DA627" i="1"/>
  <c r="DC627" i="1"/>
  <c r="CZ627" i="1"/>
  <c r="DD623" i="1"/>
  <c r="DA623" i="1"/>
  <c r="CZ623" i="1"/>
  <c r="DD619" i="1"/>
  <c r="DC619" i="1"/>
  <c r="DA619" i="1"/>
  <c r="DB619" i="1"/>
  <c r="CZ619" i="1"/>
  <c r="DD615" i="1"/>
  <c r="DB615" i="1"/>
  <c r="DA615" i="1"/>
  <c r="CZ615" i="1"/>
  <c r="DD611" i="1"/>
  <c r="DA611" i="1"/>
  <c r="DC611" i="1"/>
  <c r="CZ611" i="1"/>
  <c r="DD607" i="1"/>
  <c r="DA607" i="1"/>
  <c r="CZ607" i="1"/>
  <c r="DD603" i="1"/>
  <c r="DC603" i="1"/>
  <c r="DB603" i="1"/>
  <c r="DA603" i="1"/>
  <c r="CZ603" i="1"/>
  <c r="DD599" i="1"/>
  <c r="DA599" i="1"/>
  <c r="DB599" i="1"/>
  <c r="DC599" i="1"/>
  <c r="CZ599" i="1"/>
  <c r="DD595" i="1"/>
  <c r="DA595" i="1"/>
  <c r="DC595" i="1"/>
  <c r="DB595" i="1"/>
  <c r="CZ595" i="1"/>
  <c r="DD591" i="1"/>
  <c r="DA591" i="1"/>
  <c r="CZ591" i="1"/>
  <c r="DD587" i="1"/>
  <c r="DC587" i="1"/>
  <c r="DA587" i="1"/>
  <c r="DB587" i="1"/>
  <c r="CZ587" i="1"/>
  <c r="DD583" i="1"/>
  <c r="DB583" i="1"/>
  <c r="DA583" i="1"/>
  <c r="CZ583" i="1"/>
  <c r="DD579" i="1"/>
  <c r="DA579" i="1"/>
  <c r="DC579" i="1"/>
  <c r="CZ579" i="1"/>
  <c r="DD575" i="1"/>
  <c r="DA575" i="1"/>
  <c r="DB575" i="1"/>
  <c r="CZ575" i="1"/>
  <c r="DD571" i="1"/>
  <c r="DC571" i="1"/>
  <c r="DB571" i="1"/>
  <c r="DA571" i="1"/>
  <c r="CZ571" i="1"/>
  <c r="DD567" i="1"/>
  <c r="DA567" i="1"/>
  <c r="DB567" i="1"/>
  <c r="DC567" i="1"/>
  <c r="CZ567" i="1"/>
  <c r="DD563" i="1"/>
  <c r="DA563" i="1"/>
  <c r="DC563" i="1"/>
  <c r="CZ563" i="1"/>
  <c r="DD559" i="1"/>
  <c r="DA559" i="1"/>
  <c r="CZ559" i="1"/>
  <c r="DD555" i="1"/>
  <c r="DC555" i="1"/>
  <c r="DA555" i="1"/>
  <c r="DB555" i="1"/>
  <c r="CZ555" i="1"/>
  <c r="DD551" i="1"/>
  <c r="DB551" i="1"/>
  <c r="DA551" i="1"/>
  <c r="CZ551" i="1"/>
  <c r="DD547" i="1"/>
  <c r="DA547" i="1"/>
  <c r="DC547" i="1"/>
  <c r="CZ547" i="1"/>
  <c r="DD543" i="1"/>
  <c r="DA543" i="1"/>
  <c r="CZ543" i="1"/>
  <c r="DD539" i="1"/>
  <c r="DC539" i="1"/>
  <c r="DB539" i="1"/>
  <c r="DA539" i="1"/>
  <c r="CZ539" i="1"/>
  <c r="DD535" i="1"/>
  <c r="DA535" i="1"/>
  <c r="DB535" i="1"/>
  <c r="DC535" i="1"/>
  <c r="CZ535" i="1"/>
  <c r="DD531" i="1"/>
  <c r="DA531" i="1"/>
  <c r="DC531" i="1"/>
  <c r="DB531" i="1"/>
  <c r="CZ531" i="1"/>
  <c r="DD527" i="1"/>
  <c r="DA527" i="1"/>
  <c r="CZ527" i="1"/>
  <c r="DD523" i="1"/>
  <c r="DC523" i="1"/>
  <c r="DA523" i="1"/>
  <c r="DB523" i="1"/>
  <c r="CZ523" i="1"/>
  <c r="DD519" i="1"/>
  <c r="DB519" i="1"/>
  <c r="DA519" i="1"/>
  <c r="CZ519" i="1"/>
  <c r="DD515" i="1"/>
  <c r="DA515" i="1"/>
  <c r="DC515" i="1"/>
  <c r="CZ515" i="1"/>
  <c r="DD511" i="1"/>
  <c r="DA511" i="1"/>
  <c r="DB511" i="1"/>
  <c r="CZ511" i="1"/>
  <c r="DD507" i="1"/>
  <c r="DC507" i="1"/>
  <c r="DA507" i="1"/>
  <c r="DB507" i="1"/>
  <c r="CZ507" i="1"/>
  <c r="DD503" i="1"/>
  <c r="DA503" i="1"/>
  <c r="DC503" i="1"/>
  <c r="DB503" i="1"/>
  <c r="CZ503" i="1"/>
  <c r="DD499" i="1"/>
  <c r="DA499" i="1"/>
  <c r="DC499" i="1"/>
  <c r="DB499" i="1"/>
  <c r="CZ499" i="1"/>
  <c r="DD495" i="1"/>
  <c r="DA495" i="1"/>
  <c r="DB495" i="1"/>
  <c r="CZ495" i="1"/>
  <c r="DD491" i="1"/>
  <c r="DC491" i="1"/>
  <c r="DA491" i="1"/>
  <c r="DB491" i="1"/>
  <c r="CZ491" i="1"/>
  <c r="DD487" i="1"/>
  <c r="DA487" i="1"/>
  <c r="DB487" i="1"/>
  <c r="CZ487" i="1"/>
  <c r="DD483" i="1"/>
  <c r="DA483" i="1"/>
  <c r="DC483" i="1"/>
  <c r="DB483" i="1"/>
  <c r="CZ483" i="1"/>
  <c r="DD479" i="1"/>
  <c r="DA479" i="1"/>
  <c r="DB479" i="1"/>
  <c r="CZ479" i="1"/>
  <c r="DD475" i="1"/>
  <c r="DC475" i="1"/>
  <c r="DA475" i="1"/>
  <c r="DB475" i="1"/>
  <c r="CZ475" i="1"/>
  <c r="DD471" i="1"/>
  <c r="DA471" i="1"/>
  <c r="DC471" i="1"/>
  <c r="DB471" i="1"/>
  <c r="CZ471" i="1"/>
  <c r="DD467" i="1"/>
  <c r="DA467" i="1"/>
  <c r="DC467" i="1"/>
  <c r="DB467" i="1"/>
  <c r="CZ467" i="1"/>
  <c r="DD463" i="1"/>
  <c r="DA463" i="1"/>
  <c r="DB463" i="1"/>
  <c r="CZ463" i="1"/>
  <c r="DD459" i="1"/>
  <c r="DC459" i="1"/>
  <c r="DA459" i="1"/>
  <c r="DB459" i="1"/>
  <c r="CZ459" i="1"/>
  <c r="DD455" i="1"/>
  <c r="DA455" i="1"/>
  <c r="DB455" i="1"/>
  <c r="CZ455" i="1"/>
  <c r="DD451" i="1"/>
  <c r="DA451" i="1"/>
  <c r="DC451" i="1"/>
  <c r="DB451" i="1"/>
  <c r="CZ451" i="1"/>
  <c r="DD447" i="1"/>
  <c r="DA447" i="1"/>
  <c r="DB447" i="1"/>
  <c r="CZ447" i="1"/>
  <c r="DD443" i="1"/>
  <c r="DC443" i="1"/>
  <c r="DA443" i="1"/>
  <c r="DB443" i="1"/>
  <c r="CZ443" i="1"/>
  <c r="DD439" i="1"/>
  <c r="DA439" i="1"/>
  <c r="DC439" i="1"/>
  <c r="DB439" i="1"/>
  <c r="CZ439" i="1"/>
  <c r="DD435" i="1"/>
  <c r="DA435" i="1"/>
  <c r="DC435" i="1"/>
  <c r="DB435" i="1"/>
  <c r="CZ435" i="1"/>
  <c r="DD431" i="1"/>
  <c r="DA431" i="1"/>
  <c r="DB431" i="1"/>
  <c r="CZ431" i="1"/>
  <c r="DD427" i="1"/>
  <c r="DC427" i="1"/>
  <c r="DA427" i="1"/>
  <c r="DB427" i="1"/>
  <c r="CZ427" i="1"/>
  <c r="DD423" i="1"/>
  <c r="DA423" i="1"/>
  <c r="DB423" i="1"/>
  <c r="CZ423" i="1"/>
  <c r="DD419" i="1"/>
  <c r="DA419" i="1"/>
  <c r="DC419" i="1"/>
  <c r="DB419" i="1"/>
  <c r="CZ419" i="1"/>
  <c r="DD415" i="1"/>
  <c r="DA415" i="1"/>
  <c r="DB415" i="1"/>
  <c r="CZ415" i="1"/>
  <c r="DD411" i="1"/>
  <c r="DC411" i="1"/>
  <c r="DA411" i="1"/>
  <c r="DB411" i="1"/>
  <c r="CZ411" i="1"/>
  <c r="DD407" i="1"/>
  <c r="DA407" i="1"/>
  <c r="DC407" i="1"/>
  <c r="DB407" i="1"/>
  <c r="CZ407" i="1"/>
  <c r="DD403" i="1"/>
  <c r="DA403" i="1"/>
  <c r="DC403" i="1"/>
  <c r="DB403" i="1"/>
  <c r="CZ403" i="1"/>
  <c r="DD399" i="1"/>
  <c r="DA399" i="1"/>
  <c r="DB399" i="1"/>
  <c r="CZ399" i="1"/>
  <c r="DD395" i="1"/>
  <c r="DC395" i="1"/>
  <c r="DA395" i="1"/>
  <c r="DB395" i="1"/>
  <c r="CZ395" i="1"/>
  <c r="DD391" i="1"/>
  <c r="DA391" i="1"/>
  <c r="DB391" i="1"/>
  <c r="CZ391" i="1"/>
  <c r="DD387" i="1"/>
  <c r="DA387" i="1"/>
  <c r="DC387" i="1"/>
  <c r="DB387" i="1"/>
  <c r="CZ387" i="1"/>
  <c r="DD383" i="1"/>
  <c r="DA383" i="1"/>
  <c r="DB383" i="1"/>
  <c r="CZ383" i="1"/>
  <c r="DD379" i="1"/>
  <c r="DC379" i="1"/>
  <c r="DA379" i="1"/>
  <c r="DB379" i="1"/>
  <c r="CZ379" i="1"/>
  <c r="DD375" i="1"/>
  <c r="DA375" i="1"/>
  <c r="DC375" i="1"/>
  <c r="DB375" i="1"/>
  <c r="CZ375" i="1"/>
  <c r="DD371" i="1"/>
  <c r="DA371" i="1"/>
  <c r="DC371" i="1"/>
  <c r="DB371" i="1"/>
  <c r="CZ371" i="1"/>
  <c r="DD367" i="1"/>
  <c r="DA367" i="1"/>
  <c r="DB367" i="1"/>
  <c r="CZ367" i="1"/>
  <c r="DD363" i="1"/>
  <c r="DC363" i="1"/>
  <c r="DA363" i="1"/>
  <c r="DB363" i="1"/>
  <c r="CZ363" i="1"/>
  <c r="DD359" i="1"/>
  <c r="DA359" i="1"/>
  <c r="DB359" i="1"/>
  <c r="CZ359" i="1"/>
  <c r="DD355" i="1"/>
  <c r="DA355" i="1"/>
  <c r="DC355" i="1"/>
  <c r="DB355" i="1"/>
  <c r="CZ355" i="1"/>
  <c r="DD351" i="1"/>
  <c r="DA351" i="1"/>
  <c r="DB351" i="1"/>
  <c r="CZ351" i="1"/>
  <c r="DD347" i="1"/>
  <c r="DC347" i="1"/>
  <c r="DA347" i="1"/>
  <c r="DB347" i="1"/>
  <c r="CZ347" i="1"/>
  <c r="DD343" i="1"/>
  <c r="DA343" i="1"/>
  <c r="DC343" i="1"/>
  <c r="DB343" i="1"/>
  <c r="CZ343" i="1"/>
  <c r="DD339" i="1"/>
  <c r="DA339" i="1"/>
  <c r="DC339" i="1"/>
  <c r="DB339" i="1"/>
  <c r="CZ339" i="1"/>
  <c r="DD335" i="1"/>
  <c r="DA335" i="1"/>
  <c r="DB335" i="1"/>
  <c r="CZ335" i="1"/>
  <c r="DD331" i="1"/>
  <c r="DC331" i="1"/>
  <c r="DA331" i="1"/>
  <c r="DB331" i="1"/>
  <c r="CZ331" i="1"/>
  <c r="DD327" i="1"/>
  <c r="DA327" i="1"/>
  <c r="DB327" i="1"/>
  <c r="CZ327" i="1"/>
  <c r="DD323" i="1"/>
  <c r="DA323" i="1"/>
  <c r="DC323" i="1"/>
  <c r="DB323" i="1"/>
  <c r="CZ323" i="1"/>
  <c r="DD319" i="1"/>
  <c r="DA319" i="1"/>
  <c r="DB319" i="1"/>
  <c r="CZ319" i="1"/>
  <c r="DD315" i="1"/>
  <c r="DC315" i="1"/>
  <c r="DA315" i="1"/>
  <c r="DB315" i="1"/>
  <c r="CZ315" i="1"/>
  <c r="DD311" i="1"/>
  <c r="DA311" i="1"/>
  <c r="DC311" i="1"/>
  <c r="DB311" i="1"/>
  <c r="CZ311" i="1"/>
  <c r="DD307" i="1"/>
  <c r="DA307" i="1"/>
  <c r="DC307" i="1"/>
  <c r="DB307" i="1"/>
  <c r="CZ307" i="1"/>
  <c r="DD303" i="1"/>
  <c r="DA303" i="1"/>
  <c r="DB303" i="1"/>
  <c r="CZ303" i="1"/>
  <c r="DD299" i="1"/>
  <c r="DC299" i="1"/>
  <c r="DA299" i="1"/>
  <c r="DB299" i="1"/>
  <c r="CZ299" i="1"/>
  <c r="DD295" i="1"/>
  <c r="DA295" i="1"/>
  <c r="DB295" i="1"/>
  <c r="CZ295" i="1"/>
  <c r="DD291" i="1"/>
  <c r="DA291" i="1"/>
  <c r="DC291" i="1"/>
  <c r="DB291" i="1"/>
  <c r="CZ291" i="1"/>
  <c r="DD287" i="1"/>
  <c r="DA287" i="1"/>
  <c r="DB287" i="1"/>
  <c r="CZ287" i="1"/>
  <c r="DD283" i="1"/>
  <c r="DC283" i="1"/>
  <c r="DA283" i="1"/>
  <c r="DB283" i="1"/>
  <c r="CZ283" i="1"/>
  <c r="DD279" i="1"/>
  <c r="DA279" i="1"/>
  <c r="DC279" i="1"/>
  <c r="DB279" i="1"/>
  <c r="CZ279" i="1"/>
  <c r="DD275" i="1"/>
  <c r="DA275" i="1"/>
  <c r="DC275" i="1"/>
  <c r="DB275" i="1"/>
  <c r="CZ275" i="1"/>
  <c r="DD271" i="1"/>
  <c r="DA271" i="1"/>
  <c r="DB271" i="1"/>
  <c r="CZ271" i="1"/>
  <c r="DD267" i="1"/>
  <c r="DC267" i="1"/>
  <c r="DA267" i="1"/>
  <c r="DB267" i="1"/>
  <c r="CZ267" i="1"/>
  <c r="DD263" i="1"/>
  <c r="DA263" i="1"/>
  <c r="DB263" i="1"/>
  <c r="CZ263" i="1"/>
  <c r="DD259" i="1"/>
  <c r="DA259" i="1"/>
  <c r="DC259" i="1"/>
  <c r="DB259" i="1"/>
  <c r="CZ259" i="1"/>
  <c r="DD255" i="1"/>
  <c r="DA255" i="1"/>
  <c r="DB255" i="1"/>
  <c r="CZ255" i="1"/>
  <c r="DD251" i="1"/>
  <c r="DC251" i="1"/>
  <c r="DA251" i="1"/>
  <c r="DB251" i="1"/>
  <c r="CZ251" i="1"/>
  <c r="DD247" i="1"/>
  <c r="DA247" i="1"/>
  <c r="DC247" i="1"/>
  <c r="DB247" i="1"/>
  <c r="CZ247" i="1"/>
  <c r="DD235" i="1"/>
  <c r="DA235" i="1"/>
  <c r="DC235" i="1"/>
  <c r="DB235" i="1"/>
  <c r="CZ235" i="1"/>
  <c r="DD231" i="1"/>
  <c r="DA231" i="1"/>
  <c r="DB231" i="1"/>
  <c r="CZ231" i="1"/>
  <c r="DD226" i="1"/>
  <c r="DA226" i="1"/>
  <c r="DB226" i="1"/>
  <c r="CZ226" i="1"/>
  <c r="DD223" i="1"/>
  <c r="DA223" i="1"/>
  <c r="DC223" i="1"/>
  <c r="DB223" i="1"/>
  <c r="CZ223" i="1"/>
  <c r="DD216" i="1"/>
  <c r="DC216" i="1"/>
  <c r="DA216" i="1"/>
  <c r="DB216" i="1"/>
  <c r="CZ216" i="1"/>
  <c r="DD212" i="1"/>
  <c r="DA212" i="1"/>
  <c r="DC212" i="1"/>
  <c r="DB212" i="1"/>
  <c r="CZ212" i="1"/>
  <c r="DD208" i="1"/>
  <c r="DA208" i="1"/>
  <c r="DC208" i="1"/>
  <c r="DB208" i="1"/>
  <c r="CZ208" i="1"/>
  <c r="DD204" i="1"/>
  <c r="DA204" i="1"/>
  <c r="DB204" i="1"/>
  <c r="CZ204" i="1"/>
  <c r="DD200" i="1"/>
  <c r="DC200" i="1"/>
  <c r="DA200" i="1"/>
  <c r="DB200" i="1"/>
  <c r="CZ200" i="1"/>
  <c r="DD196" i="1"/>
  <c r="DA196" i="1"/>
  <c r="DB196" i="1"/>
  <c r="CZ196" i="1"/>
  <c r="DD192" i="1"/>
  <c r="DA192" i="1"/>
  <c r="DC192" i="1"/>
  <c r="DB192" i="1"/>
  <c r="CZ192" i="1"/>
  <c r="DD188" i="1"/>
  <c r="DA188" i="1"/>
  <c r="DB188" i="1"/>
  <c r="CZ188" i="1"/>
  <c r="DD184" i="1"/>
  <c r="DC184" i="1"/>
  <c r="DA184" i="1"/>
  <c r="DB184" i="1"/>
  <c r="CZ184" i="1"/>
  <c r="DD180" i="1"/>
  <c r="DA180" i="1"/>
  <c r="DC180" i="1"/>
  <c r="DB180" i="1"/>
  <c r="CZ180" i="1"/>
  <c r="DD176" i="1"/>
  <c r="DA176" i="1"/>
  <c r="DC176" i="1"/>
  <c r="DB176" i="1"/>
  <c r="CZ176" i="1"/>
  <c r="DD172" i="1"/>
  <c r="DA172" i="1"/>
  <c r="DB172" i="1"/>
  <c r="CZ172" i="1"/>
  <c r="DD168" i="1"/>
  <c r="DC168" i="1"/>
  <c r="DA168" i="1"/>
  <c r="DB168" i="1"/>
  <c r="CZ168" i="1"/>
  <c r="DD164" i="1"/>
  <c r="DA164" i="1"/>
  <c r="DB164" i="1"/>
  <c r="CZ164" i="1"/>
  <c r="DD160" i="1"/>
  <c r="DA160" i="1"/>
  <c r="DC160" i="1"/>
  <c r="DB160" i="1"/>
  <c r="CZ160" i="1"/>
  <c r="DD156" i="1"/>
  <c r="DA156" i="1"/>
  <c r="DB156" i="1"/>
  <c r="CZ156" i="1"/>
  <c r="DD152" i="1"/>
  <c r="DC152" i="1"/>
  <c r="DA152" i="1"/>
  <c r="DB152" i="1"/>
  <c r="CZ152" i="1"/>
  <c r="DD148" i="1"/>
  <c r="DA148" i="1"/>
  <c r="DC148" i="1"/>
  <c r="DB148" i="1"/>
  <c r="CZ148" i="1"/>
  <c r="DD144" i="1"/>
  <c r="DA144" i="1"/>
  <c r="DC144" i="1"/>
  <c r="DB144" i="1"/>
  <c r="CZ144" i="1"/>
  <c r="DD140" i="1"/>
  <c r="DA140" i="1"/>
  <c r="DB140" i="1"/>
  <c r="CZ140" i="1"/>
  <c r="DD136" i="1"/>
  <c r="DC136" i="1"/>
  <c r="DA136" i="1"/>
  <c r="DB136" i="1"/>
  <c r="CZ136" i="1"/>
  <c r="DD132" i="1"/>
  <c r="DA132" i="1"/>
  <c r="DB132" i="1"/>
  <c r="CZ132" i="1"/>
  <c r="DD128" i="1"/>
  <c r="DA128" i="1"/>
  <c r="DC128" i="1"/>
  <c r="DB128" i="1"/>
  <c r="CZ128" i="1"/>
  <c r="DD124" i="1"/>
  <c r="DA124" i="1"/>
  <c r="DB124" i="1"/>
  <c r="CZ124" i="1"/>
  <c r="DD120" i="1"/>
  <c r="DC120" i="1"/>
  <c r="DA120" i="1"/>
  <c r="DB120" i="1"/>
  <c r="CZ120" i="1"/>
  <c r="CV120" i="1"/>
  <c r="DD116" i="1"/>
  <c r="DA116" i="1"/>
  <c r="DC116" i="1"/>
  <c r="DB116" i="1"/>
  <c r="CZ116" i="1"/>
  <c r="CV116" i="1"/>
  <c r="DD112" i="1"/>
  <c r="DA112" i="1"/>
  <c r="DC112" i="1"/>
  <c r="DB112" i="1"/>
  <c r="CZ112" i="1"/>
  <c r="CV112" i="1"/>
  <c r="DD108" i="1"/>
  <c r="DA108" i="1"/>
  <c r="DB108" i="1"/>
  <c r="CZ108" i="1"/>
  <c r="CV108" i="1"/>
  <c r="DD104" i="1"/>
  <c r="DC104" i="1"/>
  <c r="DA104" i="1"/>
  <c r="DB104" i="1"/>
  <c r="CZ104" i="1"/>
  <c r="CV104" i="1"/>
  <c r="DD100" i="1"/>
  <c r="DA100" i="1"/>
  <c r="DB100" i="1"/>
  <c r="CZ100" i="1"/>
  <c r="CV100" i="1"/>
  <c r="DD96" i="1"/>
  <c r="DA96" i="1"/>
  <c r="DC96" i="1"/>
  <c r="DB96" i="1"/>
  <c r="CZ96" i="1"/>
  <c r="CV96" i="1"/>
  <c r="DD92" i="1"/>
  <c r="DA92" i="1"/>
  <c r="DB92" i="1"/>
  <c r="CZ92" i="1"/>
  <c r="CV92" i="1"/>
  <c r="DD88" i="1"/>
  <c r="DC88" i="1"/>
  <c r="DA88" i="1"/>
  <c r="DB88" i="1"/>
  <c r="CZ88" i="1"/>
  <c r="CV88" i="1"/>
  <c r="DD84" i="1"/>
  <c r="DA84" i="1"/>
  <c r="DC84" i="1"/>
  <c r="DB84" i="1"/>
  <c r="CZ84" i="1"/>
  <c r="CV84" i="1"/>
  <c r="DD80" i="1"/>
  <c r="DA80" i="1"/>
  <c r="DC80" i="1"/>
  <c r="DB80" i="1"/>
  <c r="CZ80" i="1"/>
  <c r="CV80" i="1"/>
  <c r="DD76" i="1"/>
  <c r="DA76" i="1"/>
  <c r="DB76" i="1"/>
  <c r="CZ76" i="1"/>
  <c r="CV76" i="1"/>
  <c r="DD72" i="1"/>
  <c r="DC72" i="1"/>
  <c r="DA72" i="1"/>
  <c r="DB72" i="1"/>
  <c r="CZ72" i="1"/>
  <c r="CV72" i="1"/>
  <c r="DD68" i="1"/>
  <c r="DA68" i="1"/>
  <c r="DB68" i="1"/>
  <c r="CZ68" i="1"/>
  <c r="CV68" i="1"/>
  <c r="DD64" i="1"/>
  <c r="DA64" i="1"/>
  <c r="DC64" i="1"/>
  <c r="DB64" i="1"/>
  <c r="CZ64" i="1"/>
  <c r="CV64" i="1"/>
  <c r="DD60" i="1"/>
  <c r="DA60" i="1"/>
  <c r="DB60" i="1"/>
  <c r="CZ60" i="1"/>
  <c r="CV60" i="1"/>
  <c r="DD56" i="1"/>
  <c r="DC56" i="1"/>
  <c r="DA56" i="1"/>
  <c r="DB56" i="1"/>
  <c r="CZ56" i="1"/>
  <c r="CV56" i="1"/>
  <c r="DD52" i="1"/>
  <c r="DA52" i="1"/>
  <c r="DC52" i="1"/>
  <c r="DB52" i="1"/>
  <c r="CZ52" i="1"/>
  <c r="CV52" i="1"/>
  <c r="DD48" i="1"/>
  <c r="DA48" i="1"/>
  <c r="DC48" i="1"/>
  <c r="DB48" i="1"/>
  <c r="CZ48" i="1"/>
  <c r="CV48" i="1"/>
  <c r="DD44" i="1"/>
  <c r="DA44" i="1"/>
  <c r="DB44" i="1"/>
  <c r="CZ44" i="1"/>
  <c r="CV44" i="1"/>
  <c r="DD40" i="1"/>
  <c r="DC40" i="1"/>
  <c r="DA40" i="1"/>
  <c r="DB40" i="1"/>
  <c r="CZ40" i="1"/>
  <c r="CV40" i="1"/>
  <c r="DD36" i="1"/>
  <c r="DC36" i="1"/>
  <c r="DA36" i="1"/>
  <c r="DB36" i="1"/>
  <c r="CZ36" i="1"/>
  <c r="CV36" i="1"/>
  <c r="DD32" i="1"/>
  <c r="DC32" i="1"/>
  <c r="DA32" i="1"/>
  <c r="DB32" i="1"/>
  <c r="CZ32" i="1"/>
  <c r="CV32" i="1"/>
  <c r="DD28" i="1"/>
  <c r="DC28" i="1"/>
  <c r="DA28" i="1"/>
  <c r="DB28" i="1"/>
  <c r="CZ28" i="1"/>
  <c r="CV28" i="1"/>
  <c r="DD24" i="1"/>
  <c r="DC24" i="1"/>
  <c r="DA24" i="1"/>
  <c r="DB24" i="1"/>
  <c r="CZ24" i="1"/>
  <c r="CV24" i="1"/>
  <c r="DD20" i="1"/>
  <c r="DC20" i="1"/>
  <c r="DA20" i="1"/>
  <c r="DB20" i="1"/>
  <c r="CZ20" i="1"/>
  <c r="CV20" i="1"/>
  <c r="DD16" i="1"/>
  <c r="DC16" i="1"/>
  <c r="DA16" i="1"/>
  <c r="DB16" i="1"/>
  <c r="CZ16" i="1"/>
  <c r="CV16" i="1"/>
  <c r="DD12" i="1"/>
  <c r="DC12" i="1"/>
  <c r="DA12" i="1"/>
  <c r="DB12" i="1"/>
  <c r="CZ12" i="1"/>
  <c r="CV12" i="1"/>
  <c r="DD8" i="1"/>
  <c r="DC8" i="1"/>
  <c r="DA8" i="1"/>
  <c r="DB8" i="1"/>
  <c r="CZ8" i="1"/>
  <c r="CV8" i="1"/>
  <c r="CI989" i="1"/>
  <c r="CG989" i="1"/>
  <c r="CF989" i="1"/>
  <c r="DD965" i="1"/>
  <c r="DB965" i="1"/>
  <c r="CY965" i="1"/>
  <c r="DD961" i="1"/>
  <c r="DB961" i="1"/>
  <c r="CY961" i="1"/>
  <c r="DD957" i="1"/>
  <c r="DB957" i="1"/>
  <c r="DA957" i="1"/>
  <c r="CY957" i="1"/>
  <c r="DD953" i="1"/>
  <c r="CY953" i="1"/>
  <c r="DD949" i="1"/>
  <c r="DB949" i="1"/>
  <c r="CY949" i="1"/>
  <c r="DD945" i="1"/>
  <c r="DB945" i="1"/>
  <c r="CY945" i="1"/>
  <c r="DD941" i="1"/>
  <c r="DB941" i="1"/>
  <c r="DA941" i="1"/>
  <c r="CY941" i="1"/>
  <c r="DD937" i="1"/>
  <c r="DA937" i="1"/>
  <c r="DB937" i="1"/>
  <c r="CY937" i="1"/>
  <c r="DD933" i="1"/>
  <c r="DB933" i="1"/>
  <c r="DA933" i="1"/>
  <c r="CY933" i="1"/>
  <c r="DD929" i="1"/>
  <c r="DB929" i="1"/>
  <c r="DA929" i="1"/>
  <c r="CY929" i="1"/>
  <c r="DD925" i="1"/>
  <c r="DB925" i="1"/>
  <c r="DA925" i="1"/>
  <c r="CY925" i="1"/>
  <c r="DD921" i="1"/>
  <c r="DA921" i="1"/>
  <c r="CY921" i="1"/>
  <c r="DD917" i="1"/>
  <c r="DB917" i="1"/>
  <c r="DA917" i="1"/>
  <c r="CY917" i="1"/>
  <c r="DD913" i="1"/>
  <c r="DB913" i="1"/>
  <c r="DA913" i="1"/>
  <c r="CY913" i="1"/>
  <c r="DD909" i="1"/>
  <c r="DB909" i="1"/>
  <c r="DA909" i="1"/>
  <c r="CY909" i="1"/>
  <c r="DD905" i="1"/>
  <c r="DA905" i="1"/>
  <c r="CY905" i="1"/>
  <c r="DD901" i="1"/>
  <c r="DB901" i="1"/>
  <c r="DA901" i="1"/>
  <c r="CY901" i="1"/>
  <c r="DD897" i="1"/>
  <c r="DB897" i="1"/>
  <c r="DA897" i="1"/>
  <c r="CY897" i="1"/>
  <c r="DD893" i="1"/>
  <c r="DB893" i="1"/>
  <c r="DA893" i="1"/>
  <c r="CY893" i="1"/>
  <c r="DD889" i="1"/>
  <c r="DA889" i="1"/>
  <c r="CY889" i="1"/>
  <c r="DD885" i="1"/>
  <c r="DB885" i="1"/>
  <c r="DA885" i="1"/>
  <c r="CY885" i="1"/>
  <c r="DD881" i="1"/>
  <c r="DB881" i="1"/>
  <c r="DA881" i="1"/>
  <c r="CY881" i="1"/>
  <c r="DD877" i="1"/>
  <c r="DB877" i="1"/>
  <c r="DA877" i="1"/>
  <c r="CY877" i="1"/>
  <c r="DD873" i="1"/>
  <c r="DA873" i="1"/>
  <c r="DB873" i="1"/>
  <c r="CY873" i="1"/>
  <c r="DD869" i="1"/>
  <c r="DB869" i="1"/>
  <c r="DA869" i="1"/>
  <c r="CY869" i="1"/>
  <c r="DD865" i="1"/>
  <c r="DB865" i="1"/>
  <c r="DA865" i="1"/>
  <c r="CY865" i="1"/>
  <c r="DD861" i="1"/>
  <c r="DB861" i="1"/>
  <c r="DA861" i="1"/>
  <c r="CY861" i="1"/>
  <c r="DD857" i="1"/>
  <c r="DA857" i="1"/>
  <c r="CY857" i="1"/>
  <c r="DD853" i="1"/>
  <c r="DB853" i="1"/>
  <c r="DA853" i="1"/>
  <c r="CY853" i="1"/>
  <c r="DD849" i="1"/>
  <c r="DB849" i="1"/>
  <c r="DA849" i="1"/>
  <c r="CY849" i="1"/>
  <c r="DD845" i="1"/>
  <c r="DB845" i="1"/>
  <c r="DA845" i="1"/>
  <c r="CY845" i="1"/>
  <c r="DD841" i="1"/>
  <c r="DA841" i="1"/>
  <c r="CY841" i="1"/>
  <c r="DD837" i="1"/>
  <c r="DB837" i="1"/>
  <c r="DA837" i="1"/>
  <c r="CY837" i="1"/>
  <c r="DD833" i="1"/>
  <c r="DB833" i="1"/>
  <c r="DA833" i="1"/>
  <c r="CY833" i="1"/>
  <c r="DD829" i="1"/>
  <c r="DB829" i="1"/>
  <c r="DA829" i="1"/>
  <c r="CY829" i="1"/>
  <c r="DD825" i="1"/>
  <c r="DA825" i="1"/>
  <c r="CY825" i="1"/>
  <c r="DD821" i="1"/>
  <c r="DB821" i="1"/>
  <c r="DA821" i="1"/>
  <c r="CY821" i="1"/>
  <c r="DD817" i="1"/>
  <c r="DB817" i="1"/>
  <c r="DA817" i="1"/>
  <c r="CY817" i="1"/>
  <c r="DD813" i="1"/>
  <c r="DB813" i="1"/>
  <c r="DA813" i="1"/>
  <c r="CY813" i="1"/>
  <c r="DD809" i="1"/>
  <c r="DA809" i="1"/>
  <c r="DB809" i="1"/>
  <c r="CY809" i="1"/>
  <c r="DD805" i="1"/>
  <c r="DB805" i="1"/>
  <c r="DA805" i="1"/>
  <c r="CY805" i="1"/>
  <c r="DD801" i="1"/>
  <c r="DB801" i="1"/>
  <c r="DA801" i="1"/>
  <c r="CY801" i="1"/>
  <c r="DD797" i="1"/>
  <c r="DB797" i="1"/>
  <c r="DA797" i="1"/>
  <c r="CY797" i="1"/>
  <c r="DD793" i="1"/>
  <c r="DA793" i="1"/>
  <c r="CY793" i="1"/>
  <c r="DD789" i="1"/>
  <c r="DB789" i="1"/>
  <c r="DA789" i="1"/>
  <c r="CY789" i="1"/>
  <c r="DD785" i="1"/>
  <c r="DB785" i="1"/>
  <c r="DA785" i="1"/>
  <c r="CY785" i="1"/>
  <c r="DD781" i="1"/>
  <c r="DB781" i="1"/>
  <c r="DA781" i="1"/>
  <c r="CY781" i="1"/>
  <c r="DD777" i="1"/>
  <c r="DA777" i="1"/>
  <c r="CY777" i="1"/>
  <c r="DD773" i="1"/>
  <c r="DB773" i="1"/>
  <c r="DA773" i="1"/>
  <c r="CY773" i="1"/>
  <c r="DD769" i="1"/>
  <c r="DB769" i="1"/>
  <c r="DA769" i="1"/>
  <c r="CY769" i="1"/>
  <c r="DD765" i="1"/>
  <c r="DB765" i="1"/>
  <c r="DA765" i="1"/>
  <c r="CY765" i="1"/>
  <c r="DD761" i="1"/>
  <c r="DA761" i="1"/>
  <c r="CY761" i="1"/>
  <c r="DD757" i="1"/>
  <c r="DB757" i="1"/>
  <c r="DA757" i="1"/>
  <c r="CY757" i="1"/>
  <c r="DD753" i="1"/>
  <c r="DC753" i="1"/>
  <c r="DB753" i="1"/>
  <c r="DA753" i="1"/>
  <c r="CY753" i="1"/>
  <c r="DD749" i="1"/>
  <c r="DC749" i="1"/>
  <c r="DB749" i="1"/>
  <c r="DA749" i="1"/>
  <c r="CY749" i="1"/>
  <c r="DD745" i="1"/>
  <c r="DC745" i="1"/>
  <c r="DA745" i="1"/>
  <c r="DB745" i="1"/>
  <c r="CY745" i="1"/>
  <c r="DD741" i="1"/>
  <c r="DC741" i="1"/>
  <c r="DB741" i="1"/>
  <c r="DA741" i="1"/>
  <c r="CY741" i="1"/>
  <c r="DD737" i="1"/>
  <c r="DC737" i="1"/>
  <c r="DB737" i="1"/>
  <c r="DA737" i="1"/>
  <c r="CY737" i="1"/>
  <c r="DD733" i="1"/>
  <c r="DC733" i="1"/>
  <c r="DB733" i="1"/>
  <c r="DA733" i="1"/>
  <c r="CY733" i="1"/>
  <c r="DD729" i="1"/>
  <c r="DC729" i="1"/>
  <c r="DA729" i="1"/>
  <c r="CY729" i="1"/>
  <c r="DD725" i="1"/>
  <c r="DC725" i="1"/>
  <c r="DB725" i="1"/>
  <c r="DA725" i="1"/>
  <c r="CY725" i="1"/>
  <c r="DD721" i="1"/>
  <c r="DC721" i="1"/>
  <c r="DB721" i="1"/>
  <c r="DA721" i="1"/>
  <c r="CY721" i="1"/>
  <c r="DD717" i="1"/>
  <c r="DC717" i="1"/>
  <c r="DB717" i="1"/>
  <c r="DA717" i="1"/>
  <c r="CY717" i="1"/>
  <c r="DD713" i="1"/>
  <c r="DC713" i="1"/>
  <c r="DA713" i="1"/>
  <c r="CY713" i="1"/>
  <c r="DD709" i="1"/>
  <c r="DC709" i="1"/>
  <c r="DB709" i="1"/>
  <c r="DA709" i="1"/>
  <c r="CY709" i="1"/>
  <c r="DD705" i="1"/>
  <c r="DC705" i="1"/>
  <c r="DB705" i="1"/>
  <c r="DA705" i="1"/>
  <c r="CY705" i="1"/>
  <c r="DD701" i="1"/>
  <c r="DC701" i="1"/>
  <c r="DB701" i="1"/>
  <c r="DA701" i="1"/>
  <c r="CY701" i="1"/>
  <c r="DD697" i="1"/>
  <c r="DC697" i="1"/>
  <c r="DA697" i="1"/>
  <c r="CY697" i="1"/>
  <c r="DD693" i="1"/>
  <c r="DC693" i="1"/>
  <c r="DB693" i="1"/>
  <c r="DA693" i="1"/>
  <c r="CY693" i="1"/>
  <c r="DD689" i="1"/>
  <c r="DC689" i="1"/>
  <c r="DB689" i="1"/>
  <c r="DA689" i="1"/>
  <c r="CY689" i="1"/>
  <c r="DD685" i="1"/>
  <c r="DC685" i="1"/>
  <c r="DB685" i="1"/>
  <c r="DA685" i="1"/>
  <c r="CY685" i="1"/>
  <c r="DD681" i="1"/>
  <c r="DC681" i="1"/>
  <c r="DA681" i="1"/>
  <c r="DB681" i="1"/>
  <c r="CY681" i="1"/>
  <c r="DD677" i="1"/>
  <c r="DC677" i="1"/>
  <c r="DB677" i="1"/>
  <c r="DA677" i="1"/>
  <c r="CY677" i="1"/>
  <c r="DD673" i="1"/>
  <c r="DC673" i="1"/>
  <c r="DB673" i="1"/>
  <c r="DA673" i="1"/>
  <c r="CY673" i="1"/>
  <c r="DD669" i="1"/>
  <c r="DC669" i="1"/>
  <c r="DB669" i="1"/>
  <c r="DA669" i="1"/>
  <c r="CY669" i="1"/>
  <c r="DD665" i="1"/>
  <c r="DC665" i="1"/>
  <c r="DA665" i="1"/>
  <c r="CY665" i="1"/>
  <c r="DD661" i="1"/>
  <c r="DC661" i="1"/>
  <c r="DB661" i="1"/>
  <c r="DA661" i="1"/>
  <c r="CY661" i="1"/>
  <c r="DD657" i="1"/>
  <c r="DC657" i="1"/>
  <c r="DB657" i="1"/>
  <c r="DA657" i="1"/>
  <c r="CY657" i="1"/>
  <c r="DD653" i="1"/>
  <c r="DC653" i="1"/>
  <c r="DB653" i="1"/>
  <c r="DA653" i="1"/>
  <c r="CY653" i="1"/>
  <c r="DD649" i="1"/>
  <c r="DC649" i="1"/>
  <c r="DA649" i="1"/>
  <c r="CY649" i="1"/>
  <c r="DD645" i="1"/>
  <c r="DC645" i="1"/>
  <c r="DB645" i="1"/>
  <c r="DA645" i="1"/>
  <c r="CY645" i="1"/>
  <c r="DD641" i="1"/>
  <c r="DC641" i="1"/>
  <c r="DB641" i="1"/>
  <c r="DA641" i="1"/>
  <c r="CY641" i="1"/>
  <c r="DD637" i="1"/>
  <c r="DC637" i="1"/>
  <c r="DB637" i="1"/>
  <c r="DA637" i="1"/>
  <c r="CY637" i="1"/>
  <c r="DD633" i="1"/>
  <c r="DC633" i="1"/>
  <c r="DA633" i="1"/>
  <c r="CY633" i="1"/>
  <c r="DD629" i="1"/>
  <c r="DC629" i="1"/>
  <c r="DB629" i="1"/>
  <c r="DA629" i="1"/>
  <c r="CY629" i="1"/>
  <c r="DD625" i="1"/>
  <c r="DC625" i="1"/>
  <c r="DB625" i="1"/>
  <c r="DA625" i="1"/>
  <c r="CY625" i="1"/>
  <c r="DD621" i="1"/>
  <c r="DC621" i="1"/>
  <c r="DB621" i="1"/>
  <c r="DA621" i="1"/>
  <c r="CY621" i="1"/>
  <c r="DD617" i="1"/>
  <c r="DC617" i="1"/>
  <c r="DA617" i="1"/>
  <c r="DB617" i="1"/>
  <c r="CY617" i="1"/>
  <c r="DD613" i="1"/>
  <c r="DC613" i="1"/>
  <c r="DB613" i="1"/>
  <c r="DA613" i="1"/>
  <c r="CY613" i="1"/>
  <c r="DD609" i="1"/>
  <c r="DC609" i="1"/>
  <c r="DB609" i="1"/>
  <c r="DA609" i="1"/>
  <c r="CY609" i="1"/>
  <c r="DD605" i="1"/>
  <c r="DC605" i="1"/>
  <c r="DB605" i="1"/>
  <c r="DA605" i="1"/>
  <c r="CY605" i="1"/>
  <c r="DD601" i="1"/>
  <c r="DC601" i="1"/>
  <c r="DA601" i="1"/>
  <c r="CY601" i="1"/>
  <c r="DD597" i="1"/>
  <c r="DC597" i="1"/>
  <c r="DB597" i="1"/>
  <c r="DA597" i="1"/>
  <c r="CY597" i="1"/>
  <c r="DD593" i="1"/>
  <c r="DC593" i="1"/>
  <c r="DB593" i="1"/>
  <c r="DA593" i="1"/>
  <c r="CY593" i="1"/>
  <c r="DD589" i="1"/>
  <c r="DC589" i="1"/>
  <c r="DB589" i="1"/>
  <c r="DA589" i="1"/>
  <c r="CY589" i="1"/>
  <c r="DD585" i="1"/>
  <c r="DC585" i="1"/>
  <c r="DA585" i="1"/>
  <c r="CY585" i="1"/>
  <c r="DD581" i="1"/>
  <c r="DC581" i="1"/>
  <c r="DB581" i="1"/>
  <c r="DA581" i="1"/>
  <c r="CY581" i="1"/>
  <c r="DD577" i="1"/>
  <c r="DC577" i="1"/>
  <c r="DB577" i="1"/>
  <c r="DA577" i="1"/>
  <c r="CY577" i="1"/>
  <c r="DD573" i="1"/>
  <c r="DC573" i="1"/>
  <c r="DB573" i="1"/>
  <c r="DA573" i="1"/>
  <c r="CY573" i="1"/>
  <c r="DD569" i="1"/>
  <c r="DC569" i="1"/>
  <c r="DA569" i="1"/>
  <c r="CY569" i="1"/>
  <c r="DD565" i="1"/>
  <c r="DC565" i="1"/>
  <c r="DB565" i="1"/>
  <c r="DA565" i="1"/>
  <c r="CY565" i="1"/>
  <c r="DD561" i="1"/>
  <c r="DC561" i="1"/>
  <c r="DB561" i="1"/>
  <c r="DA561" i="1"/>
  <c r="CY561" i="1"/>
  <c r="DD557" i="1"/>
  <c r="DC557" i="1"/>
  <c r="DB557" i="1"/>
  <c r="DA557" i="1"/>
  <c r="CY557" i="1"/>
  <c r="DD553" i="1"/>
  <c r="DC553" i="1"/>
  <c r="DA553" i="1"/>
  <c r="DB553" i="1"/>
  <c r="CY553" i="1"/>
  <c r="DD549" i="1"/>
  <c r="DC549" i="1"/>
  <c r="DB549" i="1"/>
  <c r="DA549" i="1"/>
  <c r="CY549" i="1"/>
  <c r="DD545" i="1"/>
  <c r="DC545" i="1"/>
  <c r="DB545" i="1"/>
  <c r="DA545" i="1"/>
  <c r="CY545" i="1"/>
  <c r="DD541" i="1"/>
  <c r="DC541" i="1"/>
  <c r="DB541" i="1"/>
  <c r="DA541" i="1"/>
  <c r="CY541" i="1"/>
  <c r="DD537" i="1"/>
  <c r="DC537" i="1"/>
  <c r="DA537" i="1"/>
  <c r="CY537" i="1"/>
  <c r="DD533" i="1"/>
  <c r="DC533" i="1"/>
  <c r="DB533" i="1"/>
  <c r="DA533" i="1"/>
  <c r="CY533" i="1"/>
  <c r="DD529" i="1"/>
  <c r="DC529" i="1"/>
  <c r="DB529" i="1"/>
  <c r="DA529" i="1"/>
  <c r="CY529" i="1"/>
  <c r="DD525" i="1"/>
  <c r="DC525" i="1"/>
  <c r="DB525" i="1"/>
  <c r="DA525" i="1"/>
  <c r="CY525" i="1"/>
  <c r="DD521" i="1"/>
  <c r="DC521" i="1"/>
  <c r="DA521" i="1"/>
  <c r="CY521" i="1"/>
  <c r="DD517" i="1"/>
  <c r="DC517" i="1"/>
  <c r="DB517" i="1"/>
  <c r="DA517" i="1"/>
  <c r="CY517" i="1"/>
  <c r="DD513" i="1"/>
  <c r="DC513" i="1"/>
  <c r="DB513" i="1"/>
  <c r="DA513" i="1"/>
  <c r="CY513" i="1"/>
  <c r="DD509" i="1"/>
  <c r="DC509" i="1"/>
  <c r="DA509" i="1"/>
  <c r="CY509" i="1"/>
  <c r="DD505" i="1"/>
  <c r="DC505" i="1"/>
  <c r="DA505" i="1"/>
  <c r="CY505" i="1"/>
  <c r="DD501" i="1"/>
  <c r="DC501" i="1"/>
  <c r="DA501" i="1"/>
  <c r="CY501" i="1"/>
  <c r="DD497" i="1"/>
  <c r="DC497" i="1"/>
  <c r="DA497" i="1"/>
  <c r="CY497" i="1"/>
  <c r="DD493" i="1"/>
  <c r="DC493" i="1"/>
  <c r="DA493" i="1"/>
  <c r="CY493" i="1"/>
  <c r="DD489" i="1"/>
  <c r="DC489" i="1"/>
  <c r="DA489" i="1"/>
  <c r="CY489" i="1"/>
  <c r="DD485" i="1"/>
  <c r="DC485" i="1"/>
  <c r="DA485" i="1"/>
  <c r="CY485" i="1"/>
  <c r="DD481" i="1"/>
  <c r="DC481" i="1"/>
  <c r="DA481" i="1"/>
  <c r="CY481" i="1"/>
  <c r="DD477" i="1"/>
  <c r="DC477" i="1"/>
  <c r="DA477" i="1"/>
  <c r="CY477" i="1"/>
  <c r="DD473" i="1"/>
  <c r="DC473" i="1"/>
  <c r="DA473" i="1"/>
  <c r="CY473" i="1"/>
  <c r="DD469" i="1"/>
  <c r="DC469" i="1"/>
  <c r="DA469" i="1"/>
  <c r="CY469" i="1"/>
  <c r="DD465" i="1"/>
  <c r="DC465" i="1"/>
  <c r="DA465" i="1"/>
  <c r="CY465" i="1"/>
  <c r="DD461" i="1"/>
  <c r="DC461" i="1"/>
  <c r="DA461" i="1"/>
  <c r="CY461" i="1"/>
  <c r="DD457" i="1"/>
  <c r="DC457" i="1"/>
  <c r="DA457" i="1"/>
  <c r="CY457" i="1"/>
  <c r="DD453" i="1"/>
  <c r="DC453" i="1"/>
  <c r="DA453" i="1"/>
  <c r="CY453" i="1"/>
  <c r="DD449" i="1"/>
  <c r="DC449" i="1"/>
  <c r="DA449" i="1"/>
  <c r="CY449" i="1"/>
  <c r="DD445" i="1"/>
  <c r="DC445" i="1"/>
  <c r="DA445" i="1"/>
  <c r="CY445" i="1"/>
  <c r="DD441" i="1"/>
  <c r="DC441" i="1"/>
  <c r="DA441" i="1"/>
  <c r="CY441" i="1"/>
  <c r="DD437" i="1"/>
  <c r="DC437" i="1"/>
  <c r="DA437" i="1"/>
  <c r="CY437" i="1"/>
  <c r="DD433" i="1"/>
  <c r="DC433" i="1"/>
  <c r="DA433" i="1"/>
  <c r="CY433" i="1"/>
  <c r="DD429" i="1"/>
  <c r="DC429" i="1"/>
  <c r="DA429" i="1"/>
  <c r="CY429" i="1"/>
  <c r="DD425" i="1"/>
  <c r="DC425" i="1"/>
  <c r="DA425" i="1"/>
  <c r="CY425" i="1"/>
  <c r="DD421" i="1"/>
  <c r="DC421" i="1"/>
  <c r="DA421" i="1"/>
  <c r="CY421" i="1"/>
  <c r="DD417" i="1"/>
  <c r="DC417" i="1"/>
  <c r="DA417" i="1"/>
  <c r="CY417" i="1"/>
  <c r="DD413" i="1"/>
  <c r="DC413" i="1"/>
  <c r="DA413" i="1"/>
  <c r="CY413" i="1"/>
  <c r="DD409" i="1"/>
  <c r="DC409" i="1"/>
  <c r="DA409" i="1"/>
  <c r="CY409" i="1"/>
  <c r="DD405" i="1"/>
  <c r="DC405" i="1"/>
  <c r="DA405" i="1"/>
  <c r="CY405" i="1"/>
  <c r="DD401" i="1"/>
  <c r="DC401" i="1"/>
  <c r="DA401" i="1"/>
  <c r="CY401" i="1"/>
  <c r="DD397" i="1"/>
  <c r="DC397" i="1"/>
  <c r="DA397" i="1"/>
  <c r="CY397" i="1"/>
  <c r="DD393" i="1"/>
  <c r="DC393" i="1"/>
  <c r="DA393" i="1"/>
  <c r="CY393" i="1"/>
  <c r="DD389" i="1"/>
  <c r="DC389" i="1"/>
  <c r="DA389" i="1"/>
  <c r="CY389" i="1"/>
  <c r="DD385" i="1"/>
  <c r="DC385" i="1"/>
  <c r="DA385" i="1"/>
  <c r="CY385" i="1"/>
  <c r="DD381" i="1"/>
  <c r="DC381" i="1"/>
  <c r="DA381" i="1"/>
  <c r="CY381" i="1"/>
  <c r="DD377" i="1"/>
  <c r="DC377" i="1"/>
  <c r="DA377" i="1"/>
  <c r="CY377" i="1"/>
  <c r="DD373" i="1"/>
  <c r="DC373" i="1"/>
  <c r="DA373" i="1"/>
  <c r="CY373" i="1"/>
  <c r="DD369" i="1"/>
  <c r="DC369" i="1"/>
  <c r="DA369" i="1"/>
  <c r="CY369" i="1"/>
  <c r="DD365" i="1"/>
  <c r="DC365" i="1"/>
  <c r="DA365" i="1"/>
  <c r="CY365" i="1"/>
  <c r="DD361" i="1"/>
  <c r="DC361" i="1"/>
  <c r="DA361" i="1"/>
  <c r="CY361" i="1"/>
  <c r="DD357" i="1"/>
  <c r="DC357" i="1"/>
  <c r="DA357" i="1"/>
  <c r="CY357" i="1"/>
  <c r="DD353" i="1"/>
  <c r="DC353" i="1"/>
  <c r="DA353" i="1"/>
  <c r="CY353" i="1"/>
  <c r="DD349" i="1"/>
  <c r="DC349" i="1"/>
  <c r="DA349" i="1"/>
  <c r="CY349" i="1"/>
  <c r="DD345" i="1"/>
  <c r="DC345" i="1"/>
  <c r="DA345" i="1"/>
  <c r="CY345" i="1"/>
  <c r="DD341" i="1"/>
  <c r="DC341" i="1"/>
  <c r="DA341" i="1"/>
  <c r="CY341" i="1"/>
  <c r="DD337" i="1"/>
  <c r="DC337" i="1"/>
  <c r="DA337" i="1"/>
  <c r="CY337" i="1"/>
  <c r="DD333" i="1"/>
  <c r="DC333" i="1"/>
  <c r="DA333" i="1"/>
  <c r="CY333" i="1"/>
  <c r="DD329" i="1"/>
  <c r="DC329" i="1"/>
  <c r="DA329" i="1"/>
  <c r="CY329" i="1"/>
  <c r="DD325" i="1"/>
  <c r="DC325" i="1"/>
  <c r="DA325" i="1"/>
  <c r="CY325" i="1"/>
  <c r="DD321" i="1"/>
  <c r="DC321" i="1"/>
  <c r="DA321" i="1"/>
  <c r="CY321" i="1"/>
  <c r="DD317" i="1"/>
  <c r="DC317" i="1"/>
  <c r="DA317" i="1"/>
  <c r="CY317" i="1"/>
  <c r="DD313" i="1"/>
  <c r="DC313" i="1"/>
  <c r="DA313" i="1"/>
  <c r="CY313" i="1"/>
  <c r="DD309" i="1"/>
  <c r="DC309" i="1"/>
  <c r="DA309" i="1"/>
  <c r="CY309" i="1"/>
  <c r="DD305" i="1"/>
  <c r="DC305" i="1"/>
  <c r="DA305" i="1"/>
  <c r="CY305" i="1"/>
  <c r="DD301" i="1"/>
  <c r="DC301" i="1"/>
  <c r="DA301" i="1"/>
  <c r="CY301" i="1"/>
  <c r="DD297" i="1"/>
  <c r="DC297" i="1"/>
  <c r="DA297" i="1"/>
  <c r="CY297" i="1"/>
  <c r="DD293" i="1"/>
  <c r="DC293" i="1"/>
  <c r="DA293" i="1"/>
  <c r="CY293" i="1"/>
  <c r="DD289" i="1"/>
  <c r="DC289" i="1"/>
  <c r="DA289" i="1"/>
  <c r="CY289" i="1"/>
  <c r="DD285" i="1"/>
  <c r="DC285" i="1"/>
  <c r="DA285" i="1"/>
  <c r="CY285" i="1"/>
  <c r="DD281" i="1"/>
  <c r="DC281" i="1"/>
  <c r="DA281" i="1"/>
  <c r="CY281" i="1"/>
  <c r="DD277" i="1"/>
  <c r="DC277" i="1"/>
  <c r="DA277" i="1"/>
  <c r="CY277" i="1"/>
  <c r="DD273" i="1"/>
  <c r="DC273" i="1"/>
  <c r="DA273" i="1"/>
  <c r="CY273" i="1"/>
  <c r="DD269" i="1"/>
  <c r="DC269" i="1"/>
  <c r="DA269" i="1"/>
  <c r="CY269" i="1"/>
  <c r="DD265" i="1"/>
  <c r="DC265" i="1"/>
  <c r="DA265" i="1"/>
  <c r="CY265" i="1"/>
  <c r="DD261" i="1"/>
  <c r="DC261" i="1"/>
  <c r="DA261" i="1"/>
  <c r="CY261" i="1"/>
  <c r="DD257" i="1"/>
  <c r="DC257" i="1"/>
  <c r="DA257" i="1"/>
  <c r="CY257" i="1"/>
  <c r="DD253" i="1"/>
  <c r="DC253" i="1"/>
  <c r="DA253" i="1"/>
  <c r="CY253" i="1"/>
  <c r="DD249" i="1"/>
  <c r="DC249" i="1"/>
  <c r="DA249" i="1"/>
  <c r="CY249" i="1"/>
  <c r="DD245" i="1"/>
  <c r="DC245" i="1"/>
  <c r="DA245" i="1"/>
  <c r="CY245" i="1"/>
  <c r="DD233" i="1"/>
  <c r="DC233" i="1"/>
  <c r="DA233" i="1"/>
  <c r="CY233" i="1"/>
  <c r="DD230" i="1"/>
  <c r="DC230" i="1"/>
  <c r="DA230" i="1"/>
  <c r="CY230" i="1"/>
  <c r="DD224" i="1"/>
  <c r="DC224" i="1"/>
  <c r="DA224" i="1"/>
  <c r="CY224" i="1"/>
  <c r="DD221" i="1"/>
  <c r="DC221" i="1"/>
  <c r="DA221" i="1"/>
  <c r="CY221" i="1"/>
  <c r="DD214" i="1"/>
  <c r="DC214" i="1"/>
  <c r="DA214" i="1"/>
  <c r="CY214" i="1"/>
  <c r="DD210" i="1"/>
  <c r="DC210" i="1"/>
  <c r="DA210" i="1"/>
  <c r="CY210" i="1"/>
  <c r="DD206" i="1"/>
  <c r="DC206" i="1"/>
  <c r="DA206" i="1"/>
  <c r="CY206" i="1"/>
  <c r="DD202" i="1"/>
  <c r="DC202" i="1"/>
  <c r="DA202" i="1"/>
  <c r="CY202" i="1"/>
  <c r="DD198" i="1"/>
  <c r="DC198" i="1"/>
  <c r="DA198" i="1"/>
  <c r="CY198" i="1"/>
  <c r="DD194" i="1"/>
  <c r="DC194" i="1"/>
  <c r="DA194" i="1"/>
  <c r="CY194" i="1"/>
  <c r="DD190" i="1"/>
  <c r="DC190" i="1"/>
  <c r="DA190" i="1"/>
  <c r="CY190" i="1"/>
  <c r="DD186" i="1"/>
  <c r="DC186" i="1"/>
  <c r="DA186" i="1"/>
  <c r="CY186" i="1"/>
  <c r="DD182" i="1"/>
  <c r="DC182" i="1"/>
  <c r="DA182" i="1"/>
  <c r="CY182" i="1"/>
  <c r="DD178" i="1"/>
  <c r="DC178" i="1"/>
  <c r="DA178" i="1"/>
  <c r="CY178" i="1"/>
  <c r="DD174" i="1"/>
  <c r="DC174" i="1"/>
  <c r="DA174" i="1"/>
  <c r="CY174" i="1"/>
  <c r="DD170" i="1"/>
  <c r="DC170" i="1"/>
  <c r="DA170" i="1"/>
  <c r="CY170" i="1"/>
  <c r="DD166" i="1"/>
  <c r="DC166" i="1"/>
  <c r="DA166" i="1"/>
  <c r="CY166" i="1"/>
  <c r="DD162" i="1"/>
  <c r="DC162" i="1"/>
  <c r="DA162" i="1"/>
  <c r="CY162" i="1"/>
  <c r="DD158" i="1"/>
  <c r="DC158" i="1"/>
  <c r="DA158" i="1"/>
  <c r="CY158" i="1"/>
  <c r="DD154" i="1"/>
  <c r="DC154" i="1"/>
  <c r="DA154" i="1"/>
  <c r="CY154" i="1"/>
  <c r="DD150" i="1"/>
  <c r="DC150" i="1"/>
  <c r="DA150" i="1"/>
  <c r="CY150" i="1"/>
  <c r="DD146" i="1"/>
  <c r="DC146" i="1"/>
  <c r="DA146" i="1"/>
  <c r="CY146" i="1"/>
  <c r="DD142" i="1"/>
  <c r="DC142" i="1"/>
  <c r="DA142" i="1"/>
  <c r="CY142" i="1"/>
  <c r="DD138" i="1"/>
  <c r="DC138" i="1"/>
  <c r="DA138" i="1"/>
  <c r="CY138" i="1"/>
  <c r="DD134" i="1"/>
  <c r="DC134" i="1"/>
  <c r="DA134" i="1"/>
  <c r="CY134" i="1"/>
  <c r="DD130" i="1"/>
  <c r="DC130" i="1"/>
  <c r="DA130" i="1"/>
  <c r="CY130" i="1"/>
  <c r="DD126" i="1"/>
  <c r="DC126" i="1"/>
  <c r="DA126" i="1"/>
  <c r="CY126" i="1"/>
  <c r="DD122" i="1"/>
  <c r="DC122" i="1"/>
  <c r="DA122" i="1"/>
  <c r="CY122" i="1"/>
  <c r="DD118" i="1"/>
  <c r="DC118" i="1"/>
  <c r="DA118" i="1"/>
  <c r="CY118" i="1"/>
  <c r="DD114" i="1"/>
  <c r="DC114" i="1"/>
  <c r="DA114" i="1"/>
  <c r="CY114" i="1"/>
  <c r="DD110" i="1"/>
  <c r="DC110" i="1"/>
  <c r="DA110" i="1"/>
  <c r="CY110" i="1"/>
  <c r="DD106" i="1"/>
  <c r="DC106" i="1"/>
  <c r="DA106" i="1"/>
  <c r="CY106" i="1"/>
  <c r="DD102" i="1"/>
  <c r="DC102" i="1"/>
  <c r="DA102" i="1"/>
  <c r="CY102" i="1"/>
  <c r="DD98" i="1"/>
  <c r="DC98" i="1"/>
  <c r="DA98" i="1"/>
  <c r="CY98" i="1"/>
  <c r="DD94" i="1"/>
  <c r="DC94" i="1"/>
  <c r="DA94" i="1"/>
  <c r="CY94" i="1"/>
  <c r="DD90" i="1"/>
  <c r="DC90" i="1"/>
  <c r="DA90" i="1"/>
  <c r="CY90" i="1"/>
  <c r="DD86" i="1"/>
  <c r="DC86" i="1"/>
  <c r="DA86" i="1"/>
  <c r="CY86" i="1"/>
  <c r="DD82" i="1"/>
  <c r="DC82" i="1"/>
  <c r="DA82" i="1"/>
  <c r="CY82" i="1"/>
  <c r="DD78" i="1"/>
  <c r="DC78" i="1"/>
  <c r="DA78" i="1"/>
  <c r="CY78" i="1"/>
  <c r="DD74" i="1"/>
  <c r="DC74" i="1"/>
  <c r="DA74" i="1"/>
  <c r="CY74" i="1"/>
  <c r="DD70" i="1"/>
  <c r="DC70" i="1"/>
  <c r="DA70" i="1"/>
  <c r="CY70" i="1"/>
  <c r="DD66" i="1"/>
  <c r="DC66" i="1"/>
  <c r="DA66" i="1"/>
  <c r="CY66" i="1"/>
  <c r="DD62" i="1"/>
  <c r="DC62" i="1"/>
  <c r="DA62" i="1"/>
  <c r="CY62" i="1"/>
  <c r="DD58" i="1"/>
  <c r="DC58" i="1"/>
  <c r="DA58" i="1"/>
  <c r="CY58" i="1"/>
  <c r="DD54" i="1"/>
  <c r="DC54" i="1"/>
  <c r="DA54" i="1"/>
  <c r="CY54" i="1"/>
  <c r="DD50" i="1"/>
  <c r="DC50" i="1"/>
  <c r="DA50" i="1"/>
  <c r="CY50" i="1"/>
  <c r="DD46" i="1"/>
  <c r="DC46" i="1"/>
  <c r="DA46" i="1"/>
  <c r="CY46" i="1"/>
  <c r="DD42" i="1"/>
  <c r="DC42" i="1"/>
  <c r="DA42" i="1"/>
  <c r="CY42" i="1"/>
  <c r="DD38" i="1"/>
  <c r="DC38" i="1"/>
  <c r="DA38" i="1"/>
  <c r="CY38" i="1"/>
  <c r="DD34" i="1"/>
  <c r="DC34" i="1"/>
  <c r="DA34" i="1"/>
  <c r="CY34" i="1"/>
  <c r="DD30" i="1"/>
  <c r="DC30" i="1"/>
  <c r="DA30" i="1"/>
  <c r="CY30" i="1"/>
  <c r="DD26" i="1"/>
  <c r="DC26" i="1"/>
  <c r="DA26" i="1"/>
  <c r="CY26" i="1"/>
  <c r="DD22" i="1"/>
  <c r="DC22" i="1"/>
  <c r="DA22" i="1"/>
  <c r="CY22" i="1"/>
  <c r="DD18" i="1"/>
  <c r="DC18" i="1"/>
  <c r="DA18" i="1"/>
  <c r="CY18" i="1"/>
  <c r="DD14" i="1"/>
  <c r="DC14" i="1"/>
  <c r="DA14" i="1"/>
  <c r="CY14" i="1"/>
  <c r="DD10" i="1"/>
  <c r="DC10" i="1"/>
  <c r="DA10" i="1"/>
  <c r="CY10" i="1"/>
  <c r="DD6" i="1"/>
  <c r="DC6" i="1"/>
  <c r="DA6" i="1"/>
  <c r="CY6" i="1"/>
  <c r="CU989" i="1"/>
  <c r="CX989" i="1"/>
  <c r="DB989" i="1"/>
  <c r="CV989" i="1"/>
  <c r="CZ989" i="1"/>
  <c r="DD989" i="1"/>
  <c r="CU985" i="1"/>
  <c r="CX985" i="1"/>
  <c r="DB985" i="1"/>
  <c r="CV985" i="1"/>
  <c r="CZ985" i="1"/>
  <c r="DD985" i="1"/>
  <c r="CU981" i="1"/>
  <c r="CX981" i="1"/>
  <c r="DB981" i="1"/>
  <c r="CV981" i="1"/>
  <c r="CZ981" i="1"/>
  <c r="DD981" i="1"/>
  <c r="CU977" i="1"/>
  <c r="CX977" i="1"/>
  <c r="DB977" i="1"/>
  <c r="CV977" i="1"/>
  <c r="CZ977" i="1"/>
  <c r="DD977" i="1"/>
  <c r="CU973" i="1"/>
  <c r="CX973" i="1"/>
  <c r="DB973" i="1"/>
  <c r="CV973" i="1"/>
  <c r="CZ973" i="1"/>
  <c r="DD973" i="1"/>
  <c r="CU969" i="1"/>
  <c r="CX969" i="1"/>
  <c r="DB969" i="1"/>
  <c r="CV969" i="1"/>
  <c r="CZ969" i="1"/>
  <c r="DD969" i="1"/>
  <c r="CL987" i="1"/>
  <c r="CM987" i="1"/>
  <c r="CQ987" i="1"/>
  <c r="CO987" i="1"/>
  <c r="CS987" i="1"/>
  <c r="CL983" i="1"/>
  <c r="CM983" i="1"/>
  <c r="CQ983" i="1"/>
  <c r="CO983" i="1"/>
  <c r="CS983" i="1"/>
  <c r="CL979" i="1"/>
  <c r="CM979" i="1"/>
  <c r="CQ979" i="1"/>
  <c r="CO979" i="1"/>
  <c r="CS979" i="1"/>
  <c r="CL975" i="1"/>
  <c r="CM975" i="1"/>
  <c r="CQ975" i="1"/>
  <c r="CO975" i="1"/>
  <c r="CS975" i="1"/>
  <c r="CL971" i="1"/>
  <c r="CM971" i="1"/>
  <c r="CQ971" i="1"/>
  <c r="CO971" i="1"/>
  <c r="CS971" i="1"/>
  <c r="CG987" i="1"/>
  <c r="CI987" i="1"/>
  <c r="CI985" i="1"/>
  <c r="CG985" i="1"/>
  <c r="CF977" i="1"/>
  <c r="CF969" i="1"/>
  <c r="CU987" i="1"/>
  <c r="CV987" i="1"/>
  <c r="CZ987" i="1"/>
  <c r="DD987" i="1"/>
  <c r="CX987" i="1"/>
  <c r="DB987" i="1"/>
  <c r="CU983" i="1"/>
  <c r="CV983" i="1"/>
  <c r="CZ983" i="1"/>
  <c r="DD983" i="1"/>
  <c r="CX983" i="1"/>
  <c r="DB983" i="1"/>
  <c r="CU979" i="1"/>
  <c r="CV979" i="1"/>
  <c r="CZ979" i="1"/>
  <c r="DD979" i="1"/>
  <c r="CX979" i="1"/>
  <c r="DB979" i="1"/>
  <c r="CU975" i="1"/>
  <c r="CV975" i="1"/>
  <c r="CZ975" i="1"/>
  <c r="DD975" i="1"/>
  <c r="CX975" i="1"/>
  <c r="DB975" i="1"/>
  <c r="CU971" i="1"/>
  <c r="CV971" i="1"/>
  <c r="CZ971" i="1"/>
  <c r="DD971" i="1"/>
  <c r="CX971" i="1"/>
  <c r="DB971" i="1"/>
  <c r="CL989" i="1"/>
  <c r="CO989" i="1"/>
  <c r="CS989" i="1"/>
  <c r="CM989" i="1"/>
  <c r="CQ989" i="1"/>
  <c r="CL985" i="1"/>
  <c r="CO985" i="1"/>
  <c r="CS985" i="1"/>
  <c r="CM985" i="1"/>
  <c r="CQ985" i="1"/>
  <c r="CL981" i="1"/>
  <c r="CO981" i="1"/>
  <c r="CS981" i="1"/>
  <c r="CM981" i="1"/>
  <c r="CQ981" i="1"/>
  <c r="CL977" i="1"/>
  <c r="CO977" i="1"/>
  <c r="CS977" i="1"/>
  <c r="CM977" i="1"/>
  <c r="CQ977" i="1"/>
  <c r="CL973" i="1"/>
  <c r="CO973" i="1"/>
  <c r="CS973" i="1"/>
  <c r="CM973" i="1"/>
  <c r="CQ973" i="1"/>
  <c r="CL969" i="1"/>
  <c r="CO969" i="1"/>
  <c r="CS969" i="1"/>
  <c r="CM969" i="1"/>
  <c r="CQ969" i="1"/>
  <c r="CF986" i="1"/>
  <c r="CH982" i="1"/>
  <c r="CH978" i="1"/>
  <c r="CH974" i="1"/>
  <c r="CH970" i="1"/>
  <c r="DR987" i="1"/>
  <c r="DP987" i="1"/>
  <c r="DQ987" i="1"/>
  <c r="DM987" i="1"/>
  <c r="DR983" i="1"/>
  <c r="DP983" i="1"/>
  <c r="DQ983" i="1"/>
  <c r="DM983" i="1"/>
  <c r="DR979" i="1"/>
  <c r="DP979" i="1"/>
  <c r="DQ979" i="1"/>
  <c r="DM979" i="1"/>
  <c r="DR975" i="1"/>
  <c r="DP975" i="1"/>
  <c r="DQ975" i="1"/>
  <c r="DM975" i="1"/>
  <c r="DR971" i="1"/>
  <c r="DP971" i="1"/>
  <c r="DQ971" i="1"/>
  <c r="DM971" i="1"/>
  <c r="DR967" i="1"/>
  <c r="DP967" i="1"/>
  <c r="DQ967" i="1"/>
  <c r="DM967" i="1"/>
  <c r="DR963" i="1"/>
  <c r="DP963" i="1"/>
  <c r="DQ963" i="1"/>
  <c r="DM963" i="1"/>
  <c r="DR959" i="1"/>
  <c r="DP959" i="1"/>
  <c r="DQ959" i="1"/>
  <c r="DM959" i="1"/>
  <c r="DR955" i="1"/>
  <c r="DP955" i="1"/>
  <c r="DQ955" i="1"/>
  <c r="DM955" i="1"/>
  <c r="DR951" i="1"/>
  <c r="DP951" i="1"/>
  <c r="DQ951" i="1"/>
  <c r="DM951" i="1"/>
  <c r="DR947" i="1"/>
  <c r="DP947" i="1"/>
  <c r="DQ947" i="1"/>
  <c r="DM947" i="1"/>
  <c r="DR943" i="1"/>
  <c r="DP943" i="1"/>
  <c r="DQ943" i="1"/>
  <c r="DM943" i="1"/>
  <c r="DR939" i="1"/>
  <c r="DP939" i="1"/>
  <c r="DQ939" i="1"/>
  <c r="DM939" i="1"/>
  <c r="DR935" i="1"/>
  <c r="DP935" i="1"/>
  <c r="DQ935" i="1"/>
  <c r="DM935" i="1"/>
  <c r="DR931" i="1"/>
  <c r="DP931" i="1"/>
  <c r="DQ931" i="1"/>
  <c r="DM931" i="1"/>
  <c r="DR927" i="1"/>
  <c r="DP927" i="1"/>
  <c r="DQ927" i="1"/>
  <c r="DM927" i="1"/>
  <c r="DR923" i="1"/>
  <c r="DP923" i="1"/>
  <c r="DQ923" i="1"/>
  <c r="DM923" i="1"/>
  <c r="DR919" i="1"/>
  <c r="DP919" i="1"/>
  <c r="DQ919" i="1"/>
  <c r="DM919" i="1"/>
  <c r="DR915" i="1"/>
  <c r="DP915" i="1"/>
  <c r="DQ915" i="1"/>
  <c r="DM915" i="1"/>
  <c r="DR911" i="1"/>
  <c r="DP911" i="1"/>
  <c r="DQ911" i="1"/>
  <c r="DM911" i="1"/>
  <c r="DR907" i="1"/>
  <c r="DP907" i="1"/>
  <c r="DQ907" i="1"/>
  <c r="DM907" i="1"/>
  <c r="DR903" i="1"/>
  <c r="DP903" i="1"/>
  <c r="DQ903" i="1"/>
  <c r="DM903" i="1"/>
  <c r="DR899" i="1"/>
  <c r="DP899" i="1"/>
  <c r="DQ899" i="1"/>
  <c r="DM899" i="1"/>
  <c r="DR895" i="1"/>
  <c r="DP895" i="1"/>
  <c r="DQ895" i="1"/>
  <c r="DM895" i="1"/>
  <c r="DR891" i="1"/>
  <c r="DP891" i="1"/>
  <c r="DQ891" i="1"/>
  <c r="DM891" i="1"/>
  <c r="DR887" i="1"/>
  <c r="DP887" i="1"/>
  <c r="DQ887" i="1"/>
  <c r="DM887" i="1"/>
  <c r="DR883" i="1"/>
  <c r="DP883" i="1"/>
  <c r="DQ883" i="1"/>
  <c r="DM883" i="1"/>
  <c r="DR879" i="1"/>
  <c r="DP879" i="1"/>
  <c r="DQ879" i="1"/>
  <c r="DM879" i="1"/>
  <c r="DR875" i="1"/>
  <c r="DP875" i="1"/>
  <c r="DQ875" i="1"/>
  <c r="DM875" i="1"/>
  <c r="DR871" i="1"/>
  <c r="DP871" i="1"/>
  <c r="DQ871" i="1"/>
  <c r="DM871" i="1"/>
  <c r="DR867" i="1"/>
  <c r="DP867" i="1"/>
  <c r="DQ867" i="1"/>
  <c r="DM867" i="1"/>
  <c r="DR863" i="1"/>
  <c r="DP863" i="1"/>
  <c r="DQ863" i="1"/>
  <c r="DM863" i="1"/>
  <c r="DR859" i="1"/>
  <c r="DP859" i="1"/>
  <c r="DQ859" i="1"/>
  <c r="DM859" i="1"/>
  <c r="DR855" i="1"/>
  <c r="DP855" i="1"/>
  <c r="DQ855" i="1"/>
  <c r="DM855" i="1"/>
  <c r="DR851" i="1"/>
  <c r="DP851" i="1"/>
  <c r="DQ851" i="1"/>
  <c r="DM851" i="1"/>
  <c r="DR847" i="1"/>
  <c r="DP847" i="1"/>
  <c r="DQ847" i="1"/>
  <c r="DM847" i="1"/>
  <c r="DR843" i="1"/>
  <c r="DP843" i="1"/>
  <c r="DQ843" i="1"/>
  <c r="DM843" i="1"/>
  <c r="DR839" i="1"/>
  <c r="DP839" i="1"/>
  <c r="DQ839" i="1"/>
  <c r="DM839" i="1"/>
  <c r="DR835" i="1"/>
  <c r="DP835" i="1"/>
  <c r="DQ835" i="1"/>
  <c r="DM835" i="1"/>
  <c r="DR831" i="1"/>
  <c r="DP831" i="1"/>
  <c r="DQ831" i="1"/>
  <c r="DM831" i="1"/>
  <c r="DR827" i="1"/>
  <c r="DP827" i="1"/>
  <c r="DQ827" i="1"/>
  <c r="DM827" i="1"/>
  <c r="DR823" i="1"/>
  <c r="DP823" i="1"/>
  <c r="DQ823" i="1"/>
  <c r="DM823" i="1"/>
  <c r="DR819" i="1"/>
  <c r="DP819" i="1"/>
  <c r="DQ819" i="1"/>
  <c r="DM819" i="1"/>
  <c r="DR815" i="1"/>
  <c r="DP815" i="1"/>
  <c r="DQ815" i="1"/>
  <c r="DM815" i="1"/>
  <c r="DR811" i="1"/>
  <c r="DP811" i="1"/>
  <c r="DQ811" i="1"/>
  <c r="DM811" i="1"/>
  <c r="DR807" i="1"/>
  <c r="DP807" i="1"/>
  <c r="DQ807" i="1"/>
  <c r="DM807" i="1"/>
  <c r="DR803" i="1"/>
  <c r="DP803" i="1"/>
  <c r="DQ803" i="1"/>
  <c r="DM803" i="1"/>
  <c r="DR799" i="1"/>
  <c r="DP799" i="1"/>
  <c r="DQ799" i="1"/>
  <c r="DM799" i="1"/>
  <c r="DR795" i="1"/>
  <c r="DP795" i="1"/>
  <c r="DQ795" i="1"/>
  <c r="DM795" i="1"/>
  <c r="DR791" i="1"/>
  <c r="DP791" i="1"/>
  <c r="DQ791" i="1"/>
  <c r="DM791" i="1"/>
  <c r="DR787" i="1"/>
  <c r="DP787" i="1"/>
  <c r="DQ787" i="1"/>
  <c r="DM787" i="1"/>
  <c r="DR783" i="1"/>
  <c r="DP783" i="1"/>
  <c r="DQ783" i="1"/>
  <c r="DM783" i="1"/>
  <c r="DR779" i="1"/>
  <c r="DP779" i="1"/>
  <c r="DQ779" i="1"/>
  <c r="DM779" i="1"/>
  <c r="DR775" i="1"/>
  <c r="DP775" i="1"/>
  <c r="DQ775" i="1"/>
  <c r="DM775" i="1"/>
  <c r="DR771" i="1"/>
  <c r="DP771" i="1"/>
  <c r="DQ771" i="1"/>
  <c r="DM771" i="1"/>
  <c r="DR767" i="1"/>
  <c r="DP767" i="1"/>
  <c r="DQ767" i="1"/>
  <c r="DM767" i="1"/>
  <c r="DR763" i="1"/>
  <c r="DP763" i="1"/>
  <c r="DQ763" i="1"/>
  <c r="DM763" i="1"/>
  <c r="DR759" i="1"/>
  <c r="DP759" i="1"/>
  <c r="DQ759" i="1"/>
  <c r="DM759" i="1"/>
  <c r="DR755" i="1"/>
  <c r="DP755" i="1"/>
  <c r="DQ755" i="1"/>
  <c r="DM755" i="1"/>
  <c r="DR751" i="1"/>
  <c r="DP751" i="1"/>
  <c r="DQ751" i="1"/>
  <c r="DM751" i="1"/>
  <c r="DR747" i="1"/>
  <c r="DP747" i="1"/>
  <c r="DQ747" i="1"/>
  <c r="DM747" i="1"/>
  <c r="DR743" i="1"/>
  <c r="DP743" i="1"/>
  <c r="DQ743" i="1"/>
  <c r="DM743" i="1"/>
  <c r="DR739" i="1"/>
  <c r="DP739" i="1"/>
  <c r="DQ739" i="1"/>
  <c r="DM739" i="1"/>
  <c r="DR735" i="1"/>
  <c r="DP735" i="1"/>
  <c r="DQ735" i="1"/>
  <c r="DM735" i="1"/>
  <c r="DR731" i="1"/>
  <c r="DP731" i="1"/>
  <c r="DQ731" i="1"/>
  <c r="DM731" i="1"/>
  <c r="DR727" i="1"/>
  <c r="DP727" i="1"/>
  <c r="DQ727" i="1"/>
  <c r="DM727" i="1"/>
  <c r="DR723" i="1"/>
  <c r="DP723" i="1"/>
  <c r="DQ723" i="1"/>
  <c r="DM723" i="1"/>
  <c r="DR719" i="1"/>
  <c r="DP719" i="1"/>
  <c r="DQ719" i="1"/>
  <c r="DM719" i="1"/>
  <c r="DR715" i="1"/>
  <c r="DP715" i="1"/>
  <c r="DQ715" i="1"/>
  <c r="DM715" i="1"/>
  <c r="DR711" i="1"/>
  <c r="DP711" i="1"/>
  <c r="DQ711" i="1"/>
  <c r="DM711" i="1"/>
  <c r="DR707" i="1"/>
  <c r="DP707" i="1"/>
  <c r="DQ707" i="1"/>
  <c r="DM707" i="1"/>
  <c r="DR703" i="1"/>
  <c r="DP703" i="1"/>
  <c r="DQ703" i="1"/>
  <c r="DM703" i="1"/>
  <c r="DR699" i="1"/>
  <c r="DP699" i="1"/>
  <c r="DQ699" i="1"/>
  <c r="DM699" i="1"/>
  <c r="DR695" i="1"/>
  <c r="DP695" i="1"/>
  <c r="DQ695" i="1"/>
  <c r="DM695" i="1"/>
  <c r="DR691" i="1"/>
  <c r="DP691" i="1"/>
  <c r="DQ691" i="1"/>
  <c r="DM691" i="1"/>
  <c r="DR687" i="1"/>
  <c r="DP687" i="1"/>
  <c r="DQ687" i="1"/>
  <c r="DM687" i="1"/>
  <c r="DR683" i="1"/>
  <c r="DP683" i="1"/>
  <c r="DQ683" i="1"/>
  <c r="DM683" i="1"/>
  <c r="DR679" i="1"/>
  <c r="DP679" i="1"/>
  <c r="DM679" i="1"/>
  <c r="DR675" i="1"/>
  <c r="DQ675" i="1"/>
  <c r="DP675" i="1"/>
  <c r="DM675" i="1"/>
  <c r="DR671" i="1"/>
  <c r="DP671" i="1"/>
  <c r="DM671" i="1"/>
  <c r="DR667" i="1"/>
  <c r="DP667" i="1"/>
  <c r="DQ667" i="1"/>
  <c r="DM667" i="1"/>
  <c r="DR663" i="1"/>
  <c r="DP663" i="1"/>
  <c r="DQ663" i="1"/>
  <c r="DM663" i="1"/>
  <c r="DR659" i="1"/>
  <c r="DQ659" i="1"/>
  <c r="DP659" i="1"/>
  <c r="DM659" i="1"/>
  <c r="DR655" i="1"/>
  <c r="DP655" i="1"/>
  <c r="DQ655" i="1"/>
  <c r="DM655" i="1"/>
  <c r="DR651" i="1"/>
  <c r="DP651" i="1"/>
  <c r="DQ651" i="1"/>
  <c r="DM651" i="1"/>
  <c r="DR647" i="1"/>
  <c r="DP647" i="1"/>
  <c r="DM647" i="1"/>
  <c r="DR643" i="1"/>
  <c r="DQ643" i="1"/>
  <c r="DP643" i="1"/>
  <c r="DM643" i="1"/>
  <c r="DR639" i="1"/>
  <c r="DP639" i="1"/>
  <c r="DM639" i="1"/>
  <c r="DR635" i="1"/>
  <c r="DP635" i="1"/>
  <c r="DQ635" i="1"/>
  <c r="DM635" i="1"/>
  <c r="DR631" i="1"/>
  <c r="DP631" i="1"/>
  <c r="DQ631" i="1"/>
  <c r="DM631" i="1"/>
  <c r="DR627" i="1"/>
  <c r="DQ627" i="1"/>
  <c r="DP627" i="1"/>
  <c r="DM627" i="1"/>
  <c r="DR623" i="1"/>
  <c r="DP623" i="1"/>
  <c r="DQ623" i="1"/>
  <c r="DM623" i="1"/>
  <c r="DR619" i="1"/>
  <c r="DP619" i="1"/>
  <c r="DQ619" i="1"/>
  <c r="DM619" i="1"/>
  <c r="DR615" i="1"/>
  <c r="DP615" i="1"/>
  <c r="DM615" i="1"/>
  <c r="DR611" i="1"/>
  <c r="DQ611" i="1"/>
  <c r="DP611" i="1"/>
  <c r="DM611" i="1"/>
  <c r="DR607" i="1"/>
  <c r="DP607" i="1"/>
  <c r="DM607" i="1"/>
  <c r="DR603" i="1"/>
  <c r="DP603" i="1"/>
  <c r="DQ603" i="1"/>
  <c r="DM603" i="1"/>
  <c r="DR599" i="1"/>
  <c r="DP599" i="1"/>
  <c r="DQ599" i="1"/>
  <c r="DM599" i="1"/>
  <c r="DR595" i="1"/>
  <c r="DQ595" i="1"/>
  <c r="DP595" i="1"/>
  <c r="DM595" i="1"/>
  <c r="DR591" i="1"/>
  <c r="DQ591" i="1"/>
  <c r="DP591" i="1"/>
  <c r="DM591" i="1"/>
  <c r="DR587" i="1"/>
  <c r="DQ587" i="1"/>
  <c r="DP587" i="1"/>
  <c r="DM587" i="1"/>
  <c r="DR583" i="1"/>
  <c r="DQ583" i="1"/>
  <c r="DP583" i="1"/>
  <c r="DM583" i="1"/>
  <c r="DR579" i="1"/>
  <c r="DQ579" i="1"/>
  <c r="DP579" i="1"/>
  <c r="DM579" i="1"/>
  <c r="DR575" i="1"/>
  <c r="DQ575" i="1"/>
  <c r="DP575" i="1"/>
  <c r="DM575" i="1"/>
  <c r="DR571" i="1"/>
  <c r="DQ571" i="1"/>
  <c r="DP571" i="1"/>
  <c r="DM571" i="1"/>
  <c r="DR567" i="1"/>
  <c r="DQ567" i="1"/>
  <c r="DP567" i="1"/>
  <c r="DM567" i="1"/>
  <c r="DR563" i="1"/>
  <c r="DQ563" i="1"/>
  <c r="DP563" i="1"/>
  <c r="DM563" i="1"/>
  <c r="DR559" i="1"/>
  <c r="DQ559" i="1"/>
  <c r="DP559" i="1"/>
  <c r="DM559" i="1"/>
  <c r="DR555" i="1"/>
  <c r="DQ555" i="1"/>
  <c r="DP555" i="1"/>
  <c r="DM555" i="1"/>
  <c r="DR551" i="1"/>
  <c r="DQ551" i="1"/>
  <c r="DP551" i="1"/>
  <c r="DM551" i="1"/>
  <c r="DR547" i="1"/>
  <c r="DQ547" i="1"/>
  <c r="DP547" i="1"/>
  <c r="DM547" i="1"/>
  <c r="DR543" i="1"/>
  <c r="DQ543" i="1"/>
  <c r="DP543" i="1"/>
  <c r="DM543" i="1"/>
  <c r="DR539" i="1"/>
  <c r="DQ539" i="1"/>
  <c r="DP539" i="1"/>
  <c r="DM539" i="1"/>
  <c r="DR535" i="1"/>
  <c r="DQ535" i="1"/>
  <c r="DP535" i="1"/>
  <c r="DM535" i="1"/>
  <c r="DR531" i="1"/>
  <c r="DQ531" i="1"/>
  <c r="DP531" i="1"/>
  <c r="DM531" i="1"/>
  <c r="DR527" i="1"/>
  <c r="DQ527" i="1"/>
  <c r="DP527" i="1"/>
  <c r="DM527" i="1"/>
  <c r="DR523" i="1"/>
  <c r="DQ523" i="1"/>
  <c r="DP523" i="1"/>
  <c r="DM523" i="1"/>
  <c r="DR519" i="1"/>
  <c r="DQ519" i="1"/>
  <c r="DP519" i="1"/>
  <c r="DM519" i="1"/>
  <c r="DR515" i="1"/>
  <c r="DQ515" i="1"/>
  <c r="DP515" i="1"/>
  <c r="DM515" i="1"/>
  <c r="DR511" i="1"/>
  <c r="DQ511" i="1"/>
  <c r="DP511" i="1"/>
  <c r="DM511" i="1"/>
  <c r="DR507" i="1"/>
  <c r="DQ507" i="1"/>
  <c r="DP507" i="1"/>
  <c r="DM507" i="1"/>
  <c r="DR503" i="1"/>
  <c r="DQ503" i="1"/>
  <c r="DP503" i="1"/>
  <c r="DM503" i="1"/>
  <c r="DR499" i="1"/>
  <c r="DQ499" i="1"/>
  <c r="DP499" i="1"/>
  <c r="DM499" i="1"/>
  <c r="DR495" i="1"/>
  <c r="DQ495" i="1"/>
  <c r="DP495" i="1"/>
  <c r="DM495" i="1"/>
  <c r="DR491" i="1"/>
  <c r="DQ491" i="1"/>
  <c r="DP491" i="1"/>
  <c r="DM491" i="1"/>
  <c r="DR487" i="1"/>
  <c r="DQ487" i="1"/>
  <c r="DP487" i="1"/>
  <c r="DM487" i="1"/>
  <c r="DR483" i="1"/>
  <c r="DQ483" i="1"/>
  <c r="DP483" i="1"/>
  <c r="DM483" i="1"/>
  <c r="DR479" i="1"/>
  <c r="DQ479" i="1"/>
  <c r="DP479" i="1"/>
  <c r="DM479" i="1"/>
  <c r="DR475" i="1"/>
  <c r="DQ475" i="1"/>
  <c r="DP475" i="1"/>
  <c r="DM475" i="1"/>
  <c r="DR471" i="1"/>
  <c r="DQ471" i="1"/>
  <c r="DP471" i="1"/>
  <c r="DM471" i="1"/>
  <c r="DR467" i="1"/>
  <c r="DQ467" i="1"/>
  <c r="DP467" i="1"/>
  <c r="DM467" i="1"/>
  <c r="DR463" i="1"/>
  <c r="DQ463" i="1"/>
  <c r="DP463" i="1"/>
  <c r="DM463" i="1"/>
  <c r="DR459" i="1"/>
  <c r="DQ459" i="1"/>
  <c r="DP459" i="1"/>
  <c r="DM459" i="1"/>
  <c r="DR455" i="1"/>
  <c r="DQ455" i="1"/>
  <c r="DP455" i="1"/>
  <c r="DM455" i="1"/>
  <c r="DR451" i="1"/>
  <c r="DQ451" i="1"/>
  <c r="DP451" i="1"/>
  <c r="DM451" i="1"/>
  <c r="DR447" i="1"/>
  <c r="DQ447" i="1"/>
  <c r="DP447" i="1"/>
  <c r="DM447" i="1"/>
  <c r="DR443" i="1"/>
  <c r="DQ443" i="1"/>
  <c r="DP443" i="1"/>
  <c r="DM443" i="1"/>
  <c r="DR439" i="1"/>
  <c r="DQ439" i="1"/>
  <c r="DP439" i="1"/>
  <c r="DM439" i="1"/>
  <c r="DR435" i="1"/>
  <c r="DQ435" i="1"/>
  <c r="DP435" i="1"/>
  <c r="DM435" i="1"/>
  <c r="DR431" i="1"/>
  <c r="DQ431" i="1"/>
  <c r="DP431" i="1"/>
  <c r="DM431" i="1"/>
  <c r="DR427" i="1"/>
  <c r="DQ427" i="1"/>
  <c r="DP427" i="1"/>
  <c r="DM427" i="1"/>
  <c r="DR423" i="1"/>
  <c r="DQ423" i="1"/>
  <c r="DP423" i="1"/>
  <c r="DM423" i="1"/>
  <c r="DR419" i="1"/>
  <c r="DQ419" i="1"/>
  <c r="DP419" i="1"/>
  <c r="DM419" i="1"/>
  <c r="DR415" i="1"/>
  <c r="DQ415" i="1"/>
  <c r="DP415" i="1"/>
  <c r="DM415" i="1"/>
  <c r="DR411" i="1"/>
  <c r="DQ411" i="1"/>
  <c r="DP411" i="1"/>
  <c r="DM411" i="1"/>
  <c r="DR407" i="1"/>
  <c r="DQ407" i="1"/>
  <c r="DP407" i="1"/>
  <c r="DM407" i="1"/>
  <c r="DR403" i="1"/>
  <c r="DQ403" i="1"/>
  <c r="DP403" i="1"/>
  <c r="DM403" i="1"/>
  <c r="DR399" i="1"/>
  <c r="DQ399" i="1"/>
  <c r="DP399" i="1"/>
  <c r="DM399" i="1"/>
  <c r="DR395" i="1"/>
  <c r="DQ395" i="1"/>
  <c r="DP395" i="1"/>
  <c r="DM395" i="1"/>
  <c r="DR391" i="1"/>
  <c r="DQ391" i="1"/>
  <c r="DP391" i="1"/>
  <c r="DM391" i="1"/>
  <c r="DR387" i="1"/>
  <c r="DQ387" i="1"/>
  <c r="DP387" i="1"/>
  <c r="DM387" i="1"/>
  <c r="DR383" i="1"/>
  <c r="DQ383" i="1"/>
  <c r="DP383" i="1"/>
  <c r="DM383" i="1"/>
  <c r="DR379" i="1"/>
  <c r="DQ379" i="1"/>
  <c r="DP379" i="1"/>
  <c r="DM379" i="1"/>
  <c r="DR375" i="1"/>
  <c r="DQ375" i="1"/>
  <c r="DP375" i="1"/>
  <c r="DM375" i="1"/>
  <c r="DR371" i="1"/>
  <c r="DQ371" i="1"/>
  <c r="DP371" i="1"/>
  <c r="DM371" i="1"/>
  <c r="DR367" i="1"/>
  <c r="DQ367" i="1"/>
  <c r="DP367" i="1"/>
  <c r="DM367" i="1"/>
  <c r="DR363" i="1"/>
  <c r="DQ363" i="1"/>
  <c r="DP363" i="1"/>
  <c r="DM363" i="1"/>
  <c r="DR359" i="1"/>
  <c r="DQ359" i="1"/>
  <c r="DP359" i="1"/>
  <c r="DM359" i="1"/>
  <c r="DR355" i="1"/>
  <c r="DQ355" i="1"/>
  <c r="DP355" i="1"/>
  <c r="DM355" i="1"/>
  <c r="DR351" i="1"/>
  <c r="DQ351" i="1"/>
  <c r="DP351" i="1"/>
  <c r="DM351" i="1"/>
  <c r="DR347" i="1"/>
  <c r="DQ347" i="1"/>
  <c r="DP347" i="1"/>
  <c r="DM347" i="1"/>
  <c r="DR343" i="1"/>
  <c r="DQ343" i="1"/>
  <c r="DP343" i="1"/>
  <c r="DM343" i="1"/>
  <c r="DR339" i="1"/>
  <c r="DQ339" i="1"/>
  <c r="DP339" i="1"/>
  <c r="DM339" i="1"/>
  <c r="DK339" i="1"/>
  <c r="DR335" i="1"/>
  <c r="DQ335" i="1"/>
  <c r="DP335" i="1"/>
  <c r="DM335" i="1"/>
  <c r="DK335" i="1"/>
  <c r="DR331" i="1"/>
  <c r="DQ331" i="1"/>
  <c r="DP331" i="1"/>
  <c r="DM331" i="1"/>
  <c r="DK331" i="1"/>
  <c r="DR327" i="1"/>
  <c r="DQ327" i="1"/>
  <c r="DP327" i="1"/>
  <c r="DM327" i="1"/>
  <c r="DK327" i="1"/>
  <c r="DR323" i="1"/>
  <c r="DQ323" i="1"/>
  <c r="DP323" i="1"/>
  <c r="DM323" i="1"/>
  <c r="DK323" i="1"/>
  <c r="DR319" i="1"/>
  <c r="DQ319" i="1"/>
  <c r="DP319" i="1"/>
  <c r="DM319" i="1"/>
  <c r="DK319" i="1"/>
  <c r="DR315" i="1"/>
  <c r="DQ315" i="1"/>
  <c r="DP315" i="1"/>
  <c r="DM315" i="1"/>
  <c r="DK315" i="1"/>
  <c r="DR311" i="1"/>
  <c r="DQ311" i="1"/>
  <c r="DP311" i="1"/>
  <c r="DM311" i="1"/>
  <c r="DK311" i="1"/>
  <c r="DR307" i="1"/>
  <c r="DQ307" i="1"/>
  <c r="DP307" i="1"/>
  <c r="DM307" i="1"/>
  <c r="DK307" i="1"/>
  <c r="DR303" i="1"/>
  <c r="DQ303" i="1"/>
  <c r="DP303" i="1"/>
  <c r="DM303" i="1"/>
  <c r="DK303" i="1"/>
  <c r="DR299" i="1"/>
  <c r="DQ299" i="1"/>
  <c r="DP299" i="1"/>
  <c r="DM299" i="1"/>
  <c r="DK299" i="1"/>
  <c r="DR295" i="1"/>
  <c r="DQ295" i="1"/>
  <c r="DP295" i="1"/>
  <c r="DM295" i="1"/>
  <c r="DK295" i="1"/>
  <c r="DR291" i="1"/>
  <c r="DQ291" i="1"/>
  <c r="DP291" i="1"/>
  <c r="DN291" i="1"/>
  <c r="DM291" i="1"/>
  <c r="DK291" i="1"/>
  <c r="DR287" i="1"/>
  <c r="DQ287" i="1"/>
  <c r="DP287" i="1"/>
  <c r="DN287" i="1"/>
  <c r="DM287" i="1"/>
  <c r="DK287" i="1"/>
  <c r="DR283" i="1"/>
  <c r="DQ283" i="1"/>
  <c r="DP283" i="1"/>
  <c r="DN283" i="1"/>
  <c r="DM283" i="1"/>
  <c r="DK283" i="1"/>
  <c r="DR279" i="1"/>
  <c r="DQ279" i="1"/>
  <c r="DP279" i="1"/>
  <c r="DN279" i="1"/>
  <c r="DM279" i="1"/>
  <c r="DK279" i="1"/>
  <c r="DR275" i="1"/>
  <c r="DQ275" i="1"/>
  <c r="DP275" i="1"/>
  <c r="DN275" i="1"/>
  <c r="DM275" i="1"/>
  <c r="DK275" i="1"/>
  <c r="DR271" i="1"/>
  <c r="DQ271" i="1"/>
  <c r="DP271" i="1"/>
  <c r="DN271" i="1"/>
  <c r="DM271" i="1"/>
  <c r="DK271" i="1"/>
  <c r="DR267" i="1"/>
  <c r="DQ267" i="1"/>
  <c r="DP267" i="1"/>
  <c r="DN267" i="1"/>
  <c r="DM267" i="1"/>
  <c r="DK267" i="1"/>
  <c r="DR263" i="1"/>
  <c r="DQ263" i="1"/>
  <c r="DP263" i="1"/>
  <c r="DN263" i="1"/>
  <c r="DM263" i="1"/>
  <c r="DK263" i="1"/>
  <c r="DR259" i="1"/>
  <c r="DQ259" i="1"/>
  <c r="DP259" i="1"/>
  <c r="DN259" i="1"/>
  <c r="DM259" i="1"/>
  <c r="DK259" i="1"/>
  <c r="DR255" i="1"/>
  <c r="DQ255" i="1"/>
  <c r="DP255" i="1"/>
  <c r="DN255" i="1"/>
  <c r="DM255" i="1"/>
  <c r="DK255" i="1"/>
  <c r="DR251" i="1"/>
  <c r="DQ251" i="1"/>
  <c r="DP251" i="1"/>
  <c r="DN251" i="1"/>
  <c r="DM251" i="1"/>
  <c r="DK251" i="1"/>
  <c r="DR247" i="1"/>
  <c r="DQ247" i="1"/>
  <c r="DP247" i="1"/>
  <c r="DN247" i="1"/>
  <c r="DM247" i="1"/>
  <c r="DK247" i="1"/>
  <c r="DR243" i="1"/>
  <c r="DQ243" i="1"/>
  <c r="DP243" i="1"/>
  <c r="DN243" i="1"/>
  <c r="DM243" i="1"/>
  <c r="DK243" i="1"/>
  <c r="DR239" i="1"/>
  <c r="DQ239" i="1"/>
  <c r="DP239" i="1"/>
  <c r="DN239" i="1"/>
  <c r="DM239" i="1"/>
  <c r="DK239" i="1"/>
  <c r="DR235" i="1"/>
  <c r="DQ235" i="1"/>
  <c r="DP235" i="1"/>
  <c r="DN235" i="1"/>
  <c r="DM235" i="1"/>
  <c r="DK235" i="1"/>
  <c r="DR231" i="1"/>
  <c r="DQ231" i="1"/>
  <c r="DP231" i="1"/>
  <c r="DN231" i="1"/>
  <c r="DM231" i="1"/>
  <c r="DK231" i="1"/>
  <c r="DR226" i="1"/>
  <c r="DQ226" i="1"/>
  <c r="DP226" i="1"/>
  <c r="DN226" i="1"/>
  <c r="DM226" i="1"/>
  <c r="DK226" i="1"/>
  <c r="DR223" i="1"/>
  <c r="DQ223" i="1"/>
  <c r="DP223" i="1"/>
  <c r="DN223" i="1"/>
  <c r="DM223" i="1"/>
  <c r="DK223" i="1"/>
  <c r="DR216" i="1"/>
  <c r="DQ216" i="1"/>
  <c r="DP216" i="1"/>
  <c r="DN216" i="1"/>
  <c r="DM216" i="1"/>
  <c r="DK216" i="1"/>
  <c r="DR212" i="1"/>
  <c r="DQ212" i="1"/>
  <c r="DP212" i="1"/>
  <c r="DN212" i="1"/>
  <c r="DM212" i="1"/>
  <c r="DK212" i="1"/>
  <c r="DR208" i="1"/>
  <c r="DQ208" i="1"/>
  <c r="DP208" i="1"/>
  <c r="DN208" i="1"/>
  <c r="DM208" i="1"/>
  <c r="DK208" i="1"/>
  <c r="DR204" i="1"/>
  <c r="DQ204" i="1"/>
  <c r="DP204" i="1"/>
  <c r="DN204" i="1"/>
  <c r="DM204" i="1"/>
  <c r="DK204" i="1"/>
  <c r="DR200" i="1"/>
  <c r="DQ200" i="1"/>
  <c r="DP200" i="1"/>
  <c r="DN200" i="1"/>
  <c r="DM200" i="1"/>
  <c r="DK200" i="1"/>
  <c r="DR196" i="1"/>
  <c r="DQ196" i="1"/>
  <c r="DP196" i="1"/>
  <c r="DN196" i="1"/>
  <c r="DM196" i="1"/>
  <c r="DK196" i="1"/>
  <c r="DR192" i="1"/>
  <c r="DQ192" i="1"/>
  <c r="DP192" i="1"/>
  <c r="DN192" i="1"/>
  <c r="DM192" i="1"/>
  <c r="DK192" i="1"/>
  <c r="DR188" i="1"/>
  <c r="DQ188" i="1"/>
  <c r="DP188" i="1"/>
  <c r="DN188" i="1"/>
  <c r="DM188" i="1"/>
  <c r="DK188" i="1"/>
  <c r="DR184" i="1"/>
  <c r="DQ184" i="1"/>
  <c r="DP184" i="1"/>
  <c r="DN184" i="1"/>
  <c r="DM184" i="1"/>
  <c r="DK184" i="1"/>
  <c r="DR180" i="1"/>
  <c r="DQ180" i="1"/>
  <c r="DP180" i="1"/>
  <c r="DN180" i="1"/>
  <c r="DM180" i="1"/>
  <c r="DK180" i="1"/>
  <c r="DR176" i="1"/>
  <c r="DQ176" i="1"/>
  <c r="DP176" i="1"/>
  <c r="DN176" i="1"/>
  <c r="DM176" i="1"/>
  <c r="DK176" i="1"/>
  <c r="DR172" i="1"/>
  <c r="DQ172" i="1"/>
  <c r="DP172" i="1"/>
  <c r="DN172" i="1"/>
  <c r="DM172" i="1"/>
  <c r="DK172" i="1"/>
  <c r="DR168" i="1"/>
  <c r="DQ168" i="1"/>
  <c r="DP168" i="1"/>
  <c r="DN168" i="1"/>
  <c r="DM168" i="1"/>
  <c r="DK168" i="1"/>
  <c r="DR164" i="1"/>
  <c r="DQ164" i="1"/>
  <c r="DP164" i="1"/>
  <c r="DN164" i="1"/>
  <c r="DM164" i="1"/>
  <c r="DK164" i="1"/>
  <c r="DR160" i="1"/>
  <c r="DQ160" i="1"/>
  <c r="DP160" i="1"/>
  <c r="DN160" i="1"/>
  <c r="DM160" i="1"/>
  <c r="DK160" i="1"/>
  <c r="DR156" i="1"/>
  <c r="DQ156" i="1"/>
  <c r="DP156" i="1"/>
  <c r="DN156" i="1"/>
  <c r="DM156" i="1"/>
  <c r="DK156" i="1"/>
  <c r="DR152" i="1"/>
  <c r="DQ152" i="1"/>
  <c r="DP152" i="1"/>
  <c r="DN152" i="1"/>
  <c r="DM152" i="1"/>
  <c r="DK152" i="1"/>
  <c r="DR148" i="1"/>
  <c r="DQ148" i="1"/>
  <c r="DP148" i="1"/>
  <c r="DN148" i="1"/>
  <c r="DM148" i="1"/>
  <c r="DK148" i="1"/>
  <c r="DR144" i="1"/>
  <c r="DQ144" i="1"/>
  <c r="DP144" i="1"/>
  <c r="DN144" i="1"/>
  <c r="DM144" i="1"/>
  <c r="DK144" i="1"/>
  <c r="DR140" i="1"/>
  <c r="DQ140" i="1"/>
  <c r="DP140" i="1"/>
  <c r="DN140" i="1"/>
  <c r="DM140" i="1"/>
  <c r="DK140" i="1"/>
  <c r="DR136" i="1"/>
  <c r="DQ136" i="1"/>
  <c r="DP136" i="1"/>
  <c r="DN136" i="1"/>
  <c r="DM136" i="1"/>
  <c r="DK136" i="1"/>
  <c r="DR132" i="1"/>
  <c r="DQ132" i="1"/>
  <c r="DP132" i="1"/>
  <c r="DN132" i="1"/>
  <c r="DM132" i="1"/>
  <c r="DK132" i="1"/>
  <c r="DR128" i="1"/>
  <c r="DQ128" i="1"/>
  <c r="DP128" i="1"/>
  <c r="DN128" i="1"/>
  <c r="DM128" i="1"/>
  <c r="DK128" i="1"/>
  <c r="DR124" i="1"/>
  <c r="DQ124" i="1"/>
  <c r="DP124" i="1"/>
  <c r="DN124" i="1"/>
  <c r="DM124" i="1"/>
  <c r="DK124" i="1"/>
  <c r="DR120" i="1"/>
  <c r="DQ120" i="1"/>
  <c r="DP120" i="1"/>
  <c r="DN120" i="1"/>
  <c r="DM120" i="1"/>
  <c r="DK120" i="1"/>
  <c r="DR116" i="1"/>
  <c r="DQ116" i="1"/>
  <c r="DP116" i="1"/>
  <c r="DN116" i="1"/>
  <c r="DM116" i="1"/>
  <c r="DK116" i="1"/>
  <c r="DR112" i="1"/>
  <c r="DQ112" i="1"/>
  <c r="DP112" i="1"/>
  <c r="DN112" i="1"/>
  <c r="DM112" i="1"/>
  <c r="DK112" i="1"/>
  <c r="DR108" i="1"/>
  <c r="DQ108" i="1"/>
  <c r="DP108" i="1"/>
  <c r="DN108" i="1"/>
  <c r="DM108" i="1"/>
  <c r="DK108" i="1"/>
  <c r="DR104" i="1"/>
  <c r="DQ104" i="1"/>
  <c r="DP104" i="1"/>
  <c r="DN104" i="1"/>
  <c r="DM104" i="1"/>
  <c r="DK104" i="1"/>
  <c r="DR100" i="1"/>
  <c r="DQ100" i="1"/>
  <c r="DP100" i="1"/>
  <c r="DN100" i="1"/>
  <c r="DM100" i="1"/>
  <c r="DK100" i="1"/>
  <c r="DR96" i="1"/>
  <c r="DQ96" i="1"/>
  <c r="DP96" i="1"/>
  <c r="DN96" i="1"/>
  <c r="DM96" i="1"/>
  <c r="DK96" i="1"/>
  <c r="DR92" i="1"/>
  <c r="DQ92" i="1"/>
  <c r="DP92" i="1"/>
  <c r="DN92" i="1"/>
  <c r="DM92" i="1"/>
  <c r="DK92" i="1"/>
  <c r="DR88" i="1"/>
  <c r="DQ88" i="1"/>
  <c r="DP88" i="1"/>
  <c r="DN88" i="1"/>
  <c r="DM88" i="1"/>
  <c r="DK88" i="1"/>
  <c r="DR84" i="1"/>
  <c r="DQ84" i="1"/>
  <c r="DP84" i="1"/>
  <c r="DN84" i="1"/>
  <c r="DM84" i="1"/>
  <c r="DK84" i="1"/>
  <c r="DR80" i="1"/>
  <c r="DQ80" i="1"/>
  <c r="DP80" i="1"/>
  <c r="DN80" i="1"/>
  <c r="DM80" i="1"/>
  <c r="DK80" i="1"/>
  <c r="DR76" i="1"/>
  <c r="DQ76" i="1"/>
  <c r="DP76" i="1"/>
  <c r="DN76" i="1"/>
  <c r="DM76" i="1"/>
  <c r="DK76" i="1"/>
  <c r="DR72" i="1"/>
  <c r="DQ72" i="1"/>
  <c r="DP72" i="1"/>
  <c r="DN72" i="1"/>
  <c r="DM72" i="1"/>
  <c r="DK72" i="1"/>
  <c r="DR68" i="1"/>
  <c r="DQ68" i="1"/>
  <c r="DP68" i="1"/>
  <c r="DN68" i="1"/>
  <c r="DM68" i="1"/>
  <c r="DK68" i="1"/>
  <c r="DR64" i="1"/>
  <c r="DQ64" i="1"/>
  <c r="DP64" i="1"/>
  <c r="DN64" i="1"/>
  <c r="DM64" i="1"/>
  <c r="DK64" i="1"/>
  <c r="DR60" i="1"/>
  <c r="DQ60" i="1"/>
  <c r="DP60" i="1"/>
  <c r="DN60" i="1"/>
  <c r="DM60" i="1"/>
  <c r="DK60" i="1"/>
  <c r="DR56" i="1"/>
  <c r="DQ56" i="1"/>
  <c r="DP56" i="1"/>
  <c r="DN56" i="1"/>
  <c r="DM56" i="1"/>
  <c r="DK56" i="1"/>
  <c r="DR52" i="1"/>
  <c r="DQ52" i="1"/>
  <c r="DP52" i="1"/>
  <c r="DN52" i="1"/>
  <c r="DM52" i="1"/>
  <c r="DK52" i="1"/>
  <c r="DR48" i="1"/>
  <c r="DQ48" i="1"/>
  <c r="DP48" i="1"/>
  <c r="DN48" i="1"/>
  <c r="DM48" i="1"/>
  <c r="DK48" i="1"/>
  <c r="DR44" i="1"/>
  <c r="DQ44" i="1"/>
  <c r="DP44" i="1"/>
  <c r="DN44" i="1"/>
  <c r="DM44" i="1"/>
  <c r="DK44" i="1"/>
  <c r="DR40" i="1"/>
  <c r="DQ40" i="1"/>
  <c r="DP40" i="1"/>
  <c r="DN40" i="1"/>
  <c r="DM40" i="1"/>
  <c r="DK40" i="1"/>
  <c r="DR36" i="1"/>
  <c r="DQ36" i="1"/>
  <c r="DP36" i="1"/>
  <c r="DN36" i="1"/>
  <c r="DM36" i="1"/>
  <c r="DK36" i="1"/>
  <c r="DR32" i="1"/>
  <c r="DQ32" i="1"/>
  <c r="DP32" i="1"/>
  <c r="DN32" i="1"/>
  <c r="DM32" i="1"/>
  <c r="DK32" i="1"/>
  <c r="DR28" i="1"/>
  <c r="DQ28" i="1"/>
  <c r="DP28" i="1"/>
  <c r="DN28" i="1"/>
  <c r="DM28" i="1"/>
  <c r="DK28" i="1"/>
  <c r="DR24" i="1"/>
  <c r="DQ24" i="1"/>
  <c r="DP24" i="1"/>
  <c r="DN24" i="1"/>
  <c r="DM24" i="1"/>
  <c r="DK24" i="1"/>
  <c r="DR20" i="1"/>
  <c r="DQ20" i="1"/>
  <c r="DP20" i="1"/>
  <c r="DN20" i="1"/>
  <c r="DM20" i="1"/>
  <c r="DK20" i="1"/>
  <c r="DR16" i="1"/>
  <c r="DQ16" i="1"/>
  <c r="DP16" i="1"/>
  <c r="DN16" i="1"/>
  <c r="DM16" i="1"/>
  <c r="DK16" i="1"/>
  <c r="DR12" i="1"/>
  <c r="DQ12" i="1"/>
  <c r="DP12" i="1"/>
  <c r="DN12" i="1"/>
  <c r="DM12" i="1"/>
  <c r="DK12" i="1"/>
  <c r="DR8" i="1"/>
  <c r="DQ8" i="1"/>
  <c r="DP8" i="1"/>
  <c r="DN8" i="1"/>
  <c r="DM8" i="1"/>
  <c r="DK8" i="1"/>
  <c r="DU957" i="1"/>
  <c r="DT957" i="1"/>
  <c r="DU896" i="1"/>
  <c r="DT896" i="1"/>
  <c r="DU825" i="1"/>
  <c r="DT825" i="1"/>
  <c r="DU789" i="1"/>
  <c r="DT789" i="1"/>
  <c r="DA986" i="1"/>
  <c r="DA982" i="1"/>
  <c r="DA978" i="1"/>
  <c r="DA974" i="1"/>
  <c r="DA970" i="1"/>
  <c r="CW986" i="1"/>
  <c r="CW982" i="1"/>
  <c r="CW978" i="1"/>
  <c r="CW974" i="1"/>
  <c r="CW970" i="1"/>
  <c r="CR986" i="1"/>
  <c r="CR982" i="1"/>
  <c r="CR978" i="1"/>
  <c r="CR974" i="1"/>
  <c r="CR970" i="1"/>
  <c r="CN986" i="1"/>
  <c r="CN982" i="1"/>
  <c r="CN978" i="1"/>
  <c r="CN974" i="1"/>
  <c r="CN970" i="1"/>
  <c r="CI977" i="1"/>
  <c r="CI969" i="1"/>
  <c r="CH986" i="1"/>
  <c r="DQ647" i="1"/>
  <c r="DT961" i="1"/>
  <c r="DU961" i="1"/>
  <c r="DU782" i="1"/>
  <c r="DT782" i="1"/>
  <c r="DU762" i="1"/>
  <c r="DT762" i="1"/>
  <c r="DU664" i="1"/>
  <c r="DT664" i="1"/>
  <c r="DU660" i="1"/>
  <c r="DT660" i="1"/>
  <c r="DU634" i="1"/>
  <c r="DT634" i="1"/>
  <c r="DU625" i="1"/>
  <c r="DT625" i="1"/>
  <c r="DU616" i="1"/>
  <c r="DT616" i="1"/>
  <c r="DU597" i="1"/>
  <c r="DT597" i="1"/>
  <c r="DU581" i="1"/>
  <c r="DT581" i="1"/>
  <c r="DU578" i="1"/>
  <c r="DT578" i="1"/>
  <c r="DT563" i="1"/>
  <c r="DU563" i="1"/>
  <c r="DU546" i="1"/>
  <c r="DT546" i="1"/>
  <c r="DU403" i="1"/>
  <c r="DT403" i="1"/>
  <c r="DU397" i="1"/>
  <c r="DT397" i="1"/>
  <c r="DU364" i="1"/>
  <c r="DT364" i="1"/>
  <c r="DU359" i="1"/>
  <c r="DT359" i="1"/>
  <c r="DU963" i="1"/>
  <c r="DT963" i="1"/>
  <c r="DR682" i="1"/>
  <c r="DQ682" i="1"/>
  <c r="DR678" i="1"/>
  <c r="DQ678" i="1"/>
  <c r="DR674" i="1"/>
  <c r="DQ674" i="1"/>
  <c r="DR670" i="1"/>
  <c r="DQ670" i="1"/>
  <c r="DR666" i="1"/>
  <c r="DQ666" i="1"/>
  <c r="DR662" i="1"/>
  <c r="DQ662" i="1"/>
  <c r="DR658" i="1"/>
  <c r="DQ658" i="1"/>
  <c r="DR654" i="1"/>
  <c r="DQ654" i="1"/>
  <c r="DR650" i="1"/>
  <c r="DQ650" i="1"/>
  <c r="DR646" i="1"/>
  <c r="DQ646" i="1"/>
  <c r="DR642" i="1"/>
  <c r="DQ642" i="1"/>
  <c r="DR638" i="1"/>
  <c r="DQ638" i="1"/>
  <c r="DR634" i="1"/>
  <c r="DQ634" i="1"/>
  <c r="DR630" i="1"/>
  <c r="DQ630" i="1"/>
  <c r="DR626" i="1"/>
  <c r="DQ626" i="1"/>
  <c r="DR622" i="1"/>
  <c r="DQ622" i="1"/>
  <c r="DR618" i="1"/>
  <c r="DQ618" i="1"/>
  <c r="DR614" i="1"/>
  <c r="DQ614" i="1"/>
  <c r="DR610" i="1"/>
  <c r="DQ610" i="1"/>
  <c r="DR606" i="1"/>
  <c r="DQ606" i="1"/>
  <c r="DR602" i="1"/>
  <c r="DQ602" i="1"/>
  <c r="DR598" i="1"/>
  <c r="DQ598" i="1"/>
  <c r="DR594" i="1"/>
  <c r="DQ594" i="1"/>
  <c r="DR590" i="1"/>
  <c r="DQ590" i="1"/>
  <c r="DR586" i="1"/>
  <c r="DQ586" i="1"/>
  <c r="DR582" i="1"/>
  <c r="DQ582" i="1"/>
  <c r="DR578" i="1"/>
  <c r="DQ578" i="1"/>
  <c r="DR574" i="1"/>
  <c r="DQ574" i="1"/>
  <c r="DR570" i="1"/>
  <c r="DQ570" i="1"/>
  <c r="DR566" i="1"/>
  <c r="DQ566" i="1"/>
  <c r="DR562" i="1"/>
  <c r="DQ562" i="1"/>
  <c r="DR558" i="1"/>
  <c r="DQ558" i="1"/>
  <c r="DR554" i="1"/>
  <c r="DQ554" i="1"/>
  <c r="DR550" i="1"/>
  <c r="DQ550" i="1"/>
  <c r="DR546" i="1"/>
  <c r="DQ546" i="1"/>
  <c r="DR542" i="1"/>
  <c r="DQ542" i="1"/>
  <c r="DR538" i="1"/>
  <c r="DQ538" i="1"/>
  <c r="DR534" i="1"/>
  <c r="DQ534" i="1"/>
  <c r="DR530" i="1"/>
  <c r="DQ530" i="1"/>
  <c r="DR526" i="1"/>
  <c r="DQ526" i="1"/>
  <c r="DR522" i="1"/>
  <c r="DQ522" i="1"/>
  <c r="DR518" i="1"/>
  <c r="DQ518" i="1"/>
  <c r="DR514" i="1"/>
  <c r="DQ514" i="1"/>
  <c r="DR510" i="1"/>
  <c r="DQ510" i="1"/>
  <c r="DR506" i="1"/>
  <c r="DQ506" i="1"/>
  <c r="DR502" i="1"/>
  <c r="DQ502" i="1"/>
  <c r="DR498" i="1"/>
  <c r="DQ498" i="1"/>
  <c r="DR494" i="1"/>
  <c r="DQ494" i="1"/>
  <c r="DR490" i="1"/>
  <c r="DQ490" i="1"/>
  <c r="DR486" i="1"/>
  <c r="DQ486" i="1"/>
  <c r="DR482" i="1"/>
  <c r="DQ482" i="1"/>
  <c r="DR478" i="1"/>
  <c r="DQ478" i="1"/>
  <c r="DR474" i="1"/>
  <c r="DQ474" i="1"/>
  <c r="DR470" i="1"/>
  <c r="DQ470" i="1"/>
  <c r="DR466" i="1"/>
  <c r="DQ466" i="1"/>
  <c r="DR462" i="1"/>
  <c r="DQ462" i="1"/>
  <c r="DR458" i="1"/>
  <c r="DQ458" i="1"/>
  <c r="DR454" i="1"/>
  <c r="DQ454" i="1"/>
  <c r="DR450" i="1"/>
  <c r="DQ450" i="1"/>
  <c r="DR446" i="1"/>
  <c r="DQ446" i="1"/>
  <c r="DR442" i="1"/>
  <c r="DQ442" i="1"/>
  <c r="DR438" i="1"/>
  <c r="DQ438" i="1"/>
  <c r="DR434" i="1"/>
  <c r="DQ434" i="1"/>
  <c r="DR430" i="1"/>
  <c r="DQ430" i="1"/>
  <c r="DR426" i="1"/>
  <c r="DQ426" i="1"/>
  <c r="DR422" i="1"/>
  <c r="DQ422" i="1"/>
  <c r="DR418" i="1"/>
  <c r="DQ418" i="1"/>
  <c r="DR414" i="1"/>
  <c r="DQ414" i="1"/>
  <c r="DR410" i="1"/>
  <c r="DQ410" i="1"/>
  <c r="DR406" i="1"/>
  <c r="DQ406" i="1"/>
  <c r="DR402" i="1"/>
  <c r="DQ402" i="1"/>
  <c r="DR398" i="1"/>
  <c r="DQ398" i="1"/>
  <c r="DR394" i="1"/>
  <c r="DQ394" i="1"/>
  <c r="DR390" i="1"/>
  <c r="DQ390" i="1"/>
  <c r="DR386" i="1"/>
  <c r="DQ386" i="1"/>
  <c r="DR382" i="1"/>
  <c r="DQ382" i="1"/>
  <c r="DR378" i="1"/>
  <c r="DQ378" i="1"/>
  <c r="DR374" i="1"/>
  <c r="DQ374" i="1"/>
  <c r="DR370" i="1"/>
  <c r="DQ370" i="1"/>
  <c r="DR366" i="1"/>
  <c r="DQ366" i="1"/>
  <c r="DR362" i="1"/>
  <c r="DQ362" i="1"/>
  <c r="DR358" i="1"/>
  <c r="DQ358" i="1"/>
  <c r="DR354" i="1"/>
  <c r="DQ354" i="1"/>
  <c r="DR350" i="1"/>
  <c r="DQ350" i="1"/>
  <c r="DR346" i="1"/>
  <c r="DQ346" i="1"/>
  <c r="DR342" i="1"/>
  <c r="DQ342" i="1"/>
  <c r="DR338" i="1"/>
  <c r="DQ338" i="1"/>
  <c r="DR334" i="1"/>
  <c r="DQ334" i="1"/>
  <c r="DR330" i="1"/>
  <c r="DQ330" i="1"/>
  <c r="DR326" i="1"/>
  <c r="DQ326" i="1"/>
  <c r="DR322" i="1"/>
  <c r="DQ322" i="1"/>
  <c r="DR318" i="1"/>
  <c r="DQ318" i="1"/>
  <c r="DR314" i="1"/>
  <c r="DQ314" i="1"/>
  <c r="DR310" i="1"/>
  <c r="DQ310" i="1"/>
  <c r="DR306" i="1"/>
  <c r="DQ306" i="1"/>
  <c r="DR302" i="1"/>
  <c r="DQ302" i="1"/>
  <c r="DR298" i="1"/>
  <c r="DQ298" i="1"/>
  <c r="DR294" i="1"/>
  <c r="DQ294" i="1"/>
  <c r="DR290" i="1"/>
  <c r="DQ290" i="1"/>
  <c r="DR286" i="1"/>
  <c r="DQ286" i="1"/>
  <c r="DR282" i="1"/>
  <c r="DQ282" i="1"/>
  <c r="DR278" i="1"/>
  <c r="DQ278" i="1"/>
  <c r="DR274" i="1"/>
  <c r="DQ274" i="1"/>
  <c r="DR270" i="1"/>
  <c r="DQ270" i="1"/>
  <c r="DR266" i="1"/>
  <c r="DQ266" i="1"/>
  <c r="DR262" i="1"/>
  <c r="DQ262" i="1"/>
  <c r="DR258" i="1"/>
  <c r="DQ258" i="1"/>
  <c r="DR254" i="1"/>
  <c r="DQ254" i="1"/>
  <c r="DR250" i="1"/>
  <c r="DQ250" i="1"/>
  <c r="DR246" i="1"/>
  <c r="DQ246" i="1"/>
  <c r="DR242" i="1"/>
  <c r="DQ242" i="1"/>
  <c r="DR238" i="1"/>
  <c r="DQ238" i="1"/>
  <c r="DR225" i="1"/>
  <c r="DQ225" i="1"/>
  <c r="DR222" i="1"/>
  <c r="DQ222" i="1"/>
  <c r="DR211" i="1"/>
  <c r="DQ211" i="1"/>
  <c r="DR207" i="1"/>
  <c r="DQ207" i="1"/>
  <c r="DR203" i="1"/>
  <c r="DQ203" i="1"/>
  <c r="DR199" i="1"/>
  <c r="DQ199" i="1"/>
  <c r="DR195" i="1"/>
  <c r="DQ195" i="1"/>
  <c r="DR191" i="1"/>
  <c r="DQ191" i="1"/>
  <c r="DR187" i="1"/>
  <c r="DQ187" i="1"/>
  <c r="DR183" i="1"/>
  <c r="DQ183" i="1"/>
  <c r="DR179" i="1"/>
  <c r="DQ179" i="1"/>
  <c r="DR175" i="1"/>
  <c r="DQ175" i="1"/>
  <c r="DR171" i="1"/>
  <c r="DQ171" i="1"/>
  <c r="DR167" i="1"/>
  <c r="DQ167" i="1"/>
  <c r="DR163" i="1"/>
  <c r="DQ163" i="1"/>
  <c r="DR159" i="1"/>
  <c r="DQ159" i="1"/>
  <c r="DR155" i="1"/>
  <c r="DQ155" i="1"/>
  <c r="DR151" i="1"/>
  <c r="DQ151" i="1"/>
  <c r="DR147" i="1"/>
  <c r="DQ147" i="1"/>
  <c r="DR143" i="1"/>
  <c r="DQ143" i="1"/>
  <c r="DR139" i="1"/>
  <c r="DQ139" i="1"/>
  <c r="DR135" i="1"/>
  <c r="DQ135" i="1"/>
  <c r="DR131" i="1"/>
  <c r="DQ131" i="1"/>
  <c r="DR127" i="1"/>
  <c r="DQ127" i="1"/>
  <c r="DR123" i="1"/>
  <c r="DQ123" i="1"/>
  <c r="DR119" i="1"/>
  <c r="DQ119" i="1"/>
  <c r="DR115" i="1"/>
  <c r="DQ115" i="1"/>
  <c r="DR111" i="1"/>
  <c r="DQ111" i="1"/>
  <c r="DR107" i="1"/>
  <c r="DQ107" i="1"/>
  <c r="DR103" i="1"/>
  <c r="DQ103" i="1"/>
  <c r="DR99" i="1"/>
  <c r="DQ99" i="1"/>
  <c r="DR95" i="1"/>
  <c r="DQ95" i="1"/>
  <c r="DR91" i="1"/>
  <c r="DQ91" i="1"/>
  <c r="DR87" i="1"/>
  <c r="DQ87" i="1"/>
  <c r="DR83" i="1"/>
  <c r="DQ83" i="1"/>
  <c r="DR79" i="1"/>
  <c r="DQ79" i="1"/>
  <c r="DR75" i="1"/>
  <c r="DQ75" i="1"/>
  <c r="DR71" i="1"/>
  <c r="DQ71" i="1"/>
  <c r="DR67" i="1"/>
  <c r="DQ67" i="1"/>
  <c r="DR63" i="1"/>
  <c r="DQ63" i="1"/>
  <c r="DR59" i="1"/>
  <c r="DQ59" i="1"/>
  <c r="DR55" i="1"/>
  <c r="DQ55" i="1"/>
  <c r="DR51" i="1"/>
  <c r="DQ51" i="1"/>
  <c r="DR47" i="1"/>
  <c r="DQ47" i="1"/>
  <c r="DR43" i="1"/>
  <c r="DQ43" i="1"/>
  <c r="DR39" i="1"/>
  <c r="DQ39" i="1"/>
  <c r="DR35" i="1"/>
  <c r="DQ35" i="1"/>
  <c r="DR31" i="1"/>
  <c r="DQ31" i="1"/>
  <c r="DR27" i="1"/>
  <c r="DQ27" i="1"/>
  <c r="DR23" i="1"/>
  <c r="DQ23" i="1"/>
  <c r="DR19" i="1"/>
  <c r="DQ19" i="1"/>
  <c r="DR15" i="1"/>
  <c r="DQ15" i="1"/>
  <c r="DR11" i="1"/>
  <c r="DQ11" i="1"/>
  <c r="DR7" i="1"/>
  <c r="DQ7" i="1"/>
  <c r="DU986" i="1"/>
  <c r="DT986" i="1"/>
  <c r="DU946" i="1"/>
  <c r="DT946" i="1"/>
  <c r="DU859" i="1"/>
  <c r="DT859" i="1"/>
  <c r="DU794" i="1"/>
  <c r="DT794" i="1"/>
  <c r="DT323" i="1"/>
  <c r="DU323" i="1"/>
  <c r="DT243" i="1"/>
  <c r="DU243" i="1"/>
  <c r="DU239" i="1"/>
  <c r="DT239" i="1"/>
  <c r="DU235" i="1"/>
  <c r="DT235" i="1"/>
  <c r="DT168" i="1"/>
  <c r="DU168" i="1"/>
  <c r="DU84" i="1"/>
  <c r="DT84" i="1"/>
  <c r="DU951" i="1"/>
  <c r="DT951" i="1"/>
  <c r="DU771" i="1"/>
  <c r="DT771" i="1"/>
  <c r="DU761" i="1"/>
  <c r="DT761" i="1"/>
  <c r="DU758" i="1"/>
  <c r="DT758" i="1"/>
  <c r="DU667" i="1"/>
  <c r="DT667" i="1"/>
  <c r="DU663" i="1"/>
  <c r="DT663" i="1"/>
  <c r="DU641" i="1"/>
  <c r="DT641" i="1"/>
  <c r="DU627" i="1"/>
  <c r="DT627" i="1"/>
  <c r="DU621" i="1"/>
  <c r="DT621" i="1"/>
  <c r="DU618" i="1"/>
  <c r="DT618" i="1"/>
  <c r="DU612" i="1"/>
  <c r="DT612" i="1"/>
  <c r="DU602" i="1"/>
  <c r="DT602" i="1"/>
  <c r="DU599" i="1"/>
  <c r="DT599" i="1"/>
  <c r="DU591" i="1"/>
  <c r="DT591" i="1"/>
  <c r="DU587" i="1"/>
  <c r="DT587" i="1"/>
  <c r="DT447" i="1"/>
  <c r="DU447" i="1"/>
  <c r="DU444" i="1"/>
  <c r="DT444" i="1"/>
  <c r="DU439" i="1"/>
  <c r="DT439" i="1"/>
  <c r="DU425" i="1"/>
  <c r="DT425" i="1"/>
  <c r="DU421" i="1"/>
  <c r="DT421" i="1"/>
  <c r="DU417" i="1"/>
  <c r="DT417" i="1"/>
  <c r="DU408" i="1"/>
  <c r="DT408" i="1"/>
  <c r="DU402" i="1"/>
  <c r="DT402" i="1"/>
  <c r="DU377" i="1"/>
  <c r="DT377" i="1"/>
  <c r="DU373" i="1"/>
  <c r="DT373" i="1"/>
  <c r="DU371" i="1"/>
  <c r="DT371" i="1"/>
  <c r="DU778" i="1"/>
  <c r="DT778" i="1"/>
  <c r="DU774" i="1"/>
  <c r="DT774" i="1"/>
  <c r="DU766" i="1"/>
  <c r="DT766" i="1"/>
  <c r="DU651" i="1"/>
  <c r="DT651" i="1"/>
  <c r="DU633" i="1"/>
  <c r="DT633" i="1"/>
  <c r="DT615" i="1"/>
  <c r="DU615" i="1"/>
  <c r="DU545" i="1"/>
  <c r="DT545" i="1"/>
  <c r="DU541" i="1"/>
  <c r="DT541" i="1"/>
  <c r="DU501" i="1"/>
  <c r="DT501" i="1"/>
  <c r="DU499" i="1"/>
  <c r="DT499" i="1"/>
  <c r="DU495" i="1"/>
  <c r="DT495" i="1"/>
  <c r="DU491" i="1"/>
  <c r="DT491" i="1"/>
  <c r="DU487" i="1"/>
  <c r="DT487" i="1"/>
  <c r="DU483" i="1"/>
  <c r="DT483" i="1"/>
  <c r="DU479" i="1"/>
  <c r="DT479" i="1"/>
  <c r="DU470" i="1"/>
  <c r="DT470" i="1"/>
  <c r="DU466" i="1"/>
  <c r="DT466" i="1"/>
  <c r="DU449" i="1"/>
  <c r="DT449" i="1"/>
  <c r="DU430" i="1"/>
  <c r="DT430" i="1"/>
  <c r="DU411" i="1"/>
  <c r="DT411" i="1"/>
  <c r="DU249" i="1"/>
  <c r="DT249" i="1"/>
  <c r="DU230" i="1"/>
  <c r="DT230" i="1"/>
  <c r="DU181" i="1"/>
  <c r="DT181" i="1"/>
  <c r="DU178" i="1"/>
  <c r="DT178" i="1"/>
  <c r="DU136" i="1"/>
  <c r="DT136" i="1"/>
  <c r="DU98" i="1"/>
  <c r="DT98" i="1"/>
  <c r="DU93" i="1"/>
  <c r="DT93" i="1"/>
  <c r="DU80" i="1"/>
  <c r="DT80" i="1"/>
  <c r="DU71" i="1"/>
  <c r="DT71" i="1"/>
  <c r="DU58" i="1"/>
  <c r="DT58" i="1"/>
  <c r="DU47" i="1"/>
  <c r="DT47" i="1"/>
  <c r="DU38" i="1"/>
  <c r="DT38" i="1"/>
  <c r="DU798" i="1"/>
  <c r="DT798" i="1"/>
  <c r="DU658" i="1"/>
  <c r="DT658" i="1"/>
  <c r="DU653" i="1"/>
  <c r="DT653" i="1"/>
  <c r="DU623" i="1"/>
  <c r="DT623" i="1"/>
  <c r="DU579" i="1"/>
  <c r="DT579" i="1"/>
  <c r="DU571" i="1"/>
  <c r="DT571" i="1"/>
  <c r="DU567" i="1"/>
  <c r="DT567" i="1"/>
  <c r="DU554" i="1"/>
  <c r="DT554" i="1"/>
  <c r="DU551" i="1"/>
  <c r="DT551" i="1"/>
  <c r="DT547" i="1"/>
  <c r="DU547" i="1"/>
  <c r="DU544" i="1"/>
  <c r="DT544" i="1"/>
  <c r="DU507" i="1"/>
  <c r="DT507" i="1"/>
  <c r="DU469" i="1"/>
  <c r="DT469" i="1"/>
  <c r="DU460" i="1"/>
  <c r="DT460" i="1"/>
  <c r="DU448" i="1"/>
  <c r="DT448" i="1"/>
  <c r="DU369" i="1"/>
  <c r="DT369" i="1"/>
  <c r="DU354" i="1"/>
  <c r="DT354" i="1"/>
  <c r="DU346" i="1"/>
  <c r="DT346" i="1"/>
  <c r="DU342" i="1"/>
  <c r="DT342" i="1"/>
  <c r="DU338" i="1"/>
  <c r="DT338" i="1"/>
  <c r="DU334" i="1"/>
  <c r="DT334" i="1"/>
  <c r="DU330" i="1"/>
  <c r="DT330" i="1"/>
  <c r="DU315" i="1"/>
  <c r="DT315" i="1"/>
  <c r="DU283" i="1"/>
  <c r="DT283" i="1"/>
  <c r="DU277" i="1"/>
  <c r="DT277" i="1"/>
  <c r="DU248" i="1"/>
  <c r="DT248" i="1"/>
  <c r="DU244" i="1"/>
  <c r="DT244" i="1"/>
  <c r="DU631" i="1"/>
  <c r="DT631" i="1"/>
  <c r="DU583" i="1"/>
  <c r="DU559" i="1"/>
  <c r="DT559" i="1"/>
  <c r="DU503" i="1"/>
  <c r="DT503" i="1"/>
  <c r="DU475" i="1"/>
  <c r="DT475" i="1"/>
  <c r="DU471" i="1"/>
  <c r="DT471" i="1"/>
  <c r="DU407" i="1"/>
  <c r="DT407" i="1"/>
  <c r="DU367" i="1"/>
  <c r="DT367" i="1"/>
  <c r="DT355" i="1"/>
  <c r="DU355" i="1"/>
  <c r="DT307" i="1"/>
  <c r="DU307" i="1"/>
  <c r="DU299" i="1"/>
  <c r="DT299" i="1"/>
  <c r="DT148" i="1"/>
  <c r="DU148" i="1"/>
  <c r="L6" i="6"/>
  <c r="L10" i="6"/>
  <c r="L8" i="6"/>
  <c r="L12" i="6"/>
  <c r="L9" i="6"/>
  <c r="L11" i="6"/>
  <c r="L7" i="6"/>
  <c r="DU643" i="1"/>
  <c r="DT643" i="1"/>
  <c r="DU619" i="1"/>
  <c r="DT619" i="1"/>
  <c r="DU603" i="1"/>
  <c r="DT603" i="1"/>
  <c r="DT511" i="1"/>
  <c r="DU511" i="1"/>
  <c r="DU391" i="1"/>
  <c r="DT391" i="1"/>
  <c r="DU387" i="1"/>
  <c r="DT387" i="1"/>
  <c r="DU383" i="1"/>
  <c r="DT383" i="1"/>
  <c r="DU379" i="1"/>
  <c r="DT379" i="1"/>
  <c r="DU347" i="1"/>
  <c r="DT347" i="1"/>
  <c r="DU327" i="1"/>
  <c r="DT327" i="1"/>
  <c r="DT287" i="1"/>
  <c r="DU287" i="1"/>
  <c r="DU226" i="1"/>
  <c r="DT226" i="1"/>
  <c r="DU132" i="1"/>
  <c r="DT132" i="1"/>
  <c r="DU96" i="1"/>
  <c r="DT96" i="1"/>
  <c r="DU44" i="1"/>
  <c r="DT44" i="1"/>
  <c r="DU36" i="1"/>
  <c r="DT36" i="1"/>
  <c r="DT555" i="1"/>
  <c r="C8" i="6"/>
  <c r="C6" i="6"/>
  <c r="C7" i="6"/>
  <c r="C9" i="6"/>
  <c r="H9" i="7"/>
  <c r="H13" i="7"/>
  <c r="H7" i="7"/>
  <c r="H11" i="7"/>
  <c r="H15" i="7"/>
  <c r="H10" i="7"/>
  <c r="H12" i="7"/>
  <c r="BJ21" i="6"/>
  <c r="AA10" i="6"/>
  <c r="BH21" i="6"/>
  <c r="Q16" i="6"/>
  <c r="Q12" i="6"/>
  <c r="Q8" i="6"/>
  <c r="AK19" i="6"/>
  <c r="AK15" i="6"/>
  <c r="AK11" i="6"/>
  <c r="CH74" i="1"/>
  <c r="CF74" i="1"/>
  <c r="CF78" i="1"/>
  <c r="CH78" i="1"/>
  <c r="CH82" i="1"/>
  <c r="CF82" i="1"/>
  <c r="CH120" i="1"/>
  <c r="CF120" i="1"/>
  <c r="CH124" i="1"/>
  <c r="CF124" i="1"/>
  <c r="CH128" i="1"/>
  <c r="CF128" i="1"/>
  <c r="CH132" i="1"/>
  <c r="CF132" i="1"/>
  <c r="CH136" i="1"/>
  <c r="CF136" i="1"/>
  <c r="CH140" i="1"/>
  <c r="CF140" i="1"/>
  <c r="CH144" i="1"/>
  <c r="CF144" i="1"/>
  <c r="CH148" i="1"/>
  <c r="CF148" i="1"/>
  <c r="CH152" i="1"/>
  <c r="CF152" i="1"/>
  <c r="CH156" i="1"/>
  <c r="CF156" i="1"/>
  <c r="CH160" i="1"/>
  <c r="CF160" i="1"/>
  <c r="CH164" i="1"/>
  <c r="CF164" i="1"/>
  <c r="CH192" i="1"/>
  <c r="CF192" i="1"/>
  <c r="CH194" i="1"/>
  <c r="CF194" i="1"/>
  <c r="CH198" i="1"/>
  <c r="CF198" i="1"/>
  <c r="CH202" i="1"/>
  <c r="CF202" i="1"/>
  <c r="CH206" i="1"/>
  <c r="CF206" i="1"/>
  <c r="CF13" i="1"/>
  <c r="CI68" i="1"/>
  <c r="CI72" i="1"/>
  <c r="CI76" i="1"/>
  <c r="CI80" i="1"/>
  <c r="CF102" i="1"/>
  <c r="CF107" i="1"/>
  <c r="CI122" i="1"/>
  <c r="CI126" i="1"/>
  <c r="CI130" i="1"/>
  <c r="CI134" i="1"/>
  <c r="CI138" i="1"/>
  <c r="CI142" i="1"/>
  <c r="CI146" i="1"/>
  <c r="CI150" i="1"/>
  <c r="CI154" i="1"/>
  <c r="CI158" i="1"/>
  <c r="CI162" i="1"/>
  <c r="CI178" i="1"/>
  <c r="CI179" i="1"/>
  <c r="CI180" i="1"/>
  <c r="CI181" i="1"/>
  <c r="CI182" i="1"/>
  <c r="CI183" i="1"/>
  <c r="CI184" i="1"/>
  <c r="CI185" i="1"/>
  <c r="CI186" i="1"/>
  <c r="CI187" i="1"/>
  <c r="CI188" i="1"/>
  <c r="CI189" i="1"/>
  <c r="CI190" i="1"/>
  <c r="CI196" i="1"/>
  <c r="CI200" i="1"/>
  <c r="CI204" i="1"/>
  <c r="CI208" i="1"/>
  <c r="CF221" i="1"/>
  <c r="CF223" i="1"/>
  <c r="CF224" i="1"/>
  <c r="CF226" i="1"/>
  <c r="CH68" i="1"/>
  <c r="CF68" i="1"/>
  <c r="CF72" i="1"/>
  <c r="CH72" i="1"/>
  <c r="CH80" i="1"/>
  <c r="CF80" i="1"/>
  <c r="CH122" i="1"/>
  <c r="CF122" i="1"/>
  <c r="CH126" i="1"/>
  <c r="CF126" i="1"/>
  <c r="CH130" i="1"/>
  <c r="CF130" i="1"/>
  <c r="CH134" i="1"/>
  <c r="CF134" i="1"/>
  <c r="CH138" i="1"/>
  <c r="CF138" i="1"/>
  <c r="CH142" i="1"/>
  <c r="CF142" i="1"/>
  <c r="CH146" i="1"/>
  <c r="CF146" i="1"/>
  <c r="CH150" i="1"/>
  <c r="CF150" i="1"/>
  <c r="CH154" i="1"/>
  <c r="CF154" i="1"/>
  <c r="CH158" i="1"/>
  <c r="CF158" i="1"/>
  <c r="CH162" i="1"/>
  <c r="CF162" i="1"/>
  <c r="CH167" i="1"/>
  <c r="CF167" i="1"/>
  <c r="CH168" i="1"/>
  <c r="CF168" i="1"/>
  <c r="CH169" i="1"/>
  <c r="CF169" i="1"/>
  <c r="CH170" i="1"/>
  <c r="CF170" i="1"/>
  <c r="CH171" i="1"/>
  <c r="CF171" i="1"/>
  <c r="CH172" i="1"/>
  <c r="CF172" i="1"/>
  <c r="CH173" i="1"/>
  <c r="CF173" i="1"/>
  <c r="CH174" i="1"/>
  <c r="CF174" i="1"/>
  <c r="CH175" i="1"/>
  <c r="CF175" i="1"/>
  <c r="CH176" i="1"/>
  <c r="CF176" i="1"/>
  <c r="CH177" i="1"/>
  <c r="CF177" i="1"/>
  <c r="CH178" i="1"/>
  <c r="CF178" i="1"/>
  <c r="CH179" i="1"/>
  <c r="CF179" i="1"/>
  <c r="CH180" i="1"/>
  <c r="CF180" i="1"/>
  <c r="CH181" i="1"/>
  <c r="CF181" i="1"/>
  <c r="CH182" i="1"/>
  <c r="CF182" i="1"/>
  <c r="CH183" i="1"/>
  <c r="CF183" i="1"/>
  <c r="CH184" i="1"/>
  <c r="CF184" i="1"/>
  <c r="CH185" i="1"/>
  <c r="CF185" i="1"/>
  <c r="CH186" i="1"/>
  <c r="CF186" i="1"/>
  <c r="CH187" i="1"/>
  <c r="CF187" i="1"/>
  <c r="CH188" i="1"/>
  <c r="CF188" i="1"/>
  <c r="CH189" i="1"/>
  <c r="CF189" i="1"/>
  <c r="CH190" i="1"/>
  <c r="CF190" i="1"/>
  <c r="CH196" i="1"/>
  <c r="CF196" i="1"/>
  <c r="CH200" i="1"/>
  <c r="CF200" i="1"/>
  <c r="CH204" i="1"/>
  <c r="CF204" i="1"/>
  <c r="CH208" i="1"/>
  <c r="CF208" i="1"/>
  <c r="CF22" i="1"/>
  <c r="CH32" i="1"/>
  <c r="CF48" i="1"/>
  <c r="CH70" i="1"/>
  <c r="CI74" i="1"/>
  <c r="CI78" i="1"/>
  <c r="CI82" i="1"/>
  <c r="CF89" i="1"/>
  <c r="CF96" i="1"/>
  <c r="CI120" i="1"/>
  <c r="CI124" i="1"/>
  <c r="CI128" i="1"/>
  <c r="CI132" i="1"/>
  <c r="CI136" i="1"/>
  <c r="CI140" i="1"/>
  <c r="CI144" i="1"/>
  <c r="CI148" i="1"/>
  <c r="CI152" i="1"/>
  <c r="CI156" i="1"/>
  <c r="CI160" i="1"/>
  <c r="CI164" i="1"/>
  <c r="CH238" i="1"/>
  <c r="CF238" i="1"/>
  <c r="CH7" i="1"/>
  <c r="CF8" i="1"/>
  <c r="CI9" i="1"/>
  <c r="CI10" i="1"/>
  <c r="CH14" i="1"/>
  <c r="CH26" i="1"/>
  <c r="CH31" i="1"/>
  <c r="CF32" i="1"/>
  <c r="CI33" i="1"/>
  <c r="CI34" i="1"/>
  <c r="CI36" i="1"/>
  <c r="CI37" i="1"/>
  <c r="CI38" i="1"/>
  <c r="CI39" i="1"/>
  <c r="CH42" i="1"/>
  <c r="CH49" i="1"/>
  <c r="CI50" i="1"/>
  <c r="CH51" i="1"/>
  <c r="CH59" i="1"/>
  <c r="CH63" i="1"/>
  <c r="CH76" i="1"/>
  <c r="CI5" i="1"/>
  <c r="CI6" i="1"/>
  <c r="CF7" i="1"/>
  <c r="CH11" i="1"/>
  <c r="CH12" i="1"/>
  <c r="CI15" i="1"/>
  <c r="CI16" i="1"/>
  <c r="CI17" i="1"/>
  <c r="CI19" i="1"/>
  <c r="CI20" i="1"/>
  <c r="CI21" i="1"/>
  <c r="CI23" i="1"/>
  <c r="CI24" i="1"/>
  <c r="CI25" i="1"/>
  <c r="CF26" i="1"/>
  <c r="CI27" i="1"/>
  <c r="CI28" i="1"/>
  <c r="CI29" i="1"/>
  <c r="CI30" i="1"/>
  <c r="CF31" i="1"/>
  <c r="CH33" i="1"/>
  <c r="CH34" i="1"/>
  <c r="CH40" i="1"/>
  <c r="CH41" i="1"/>
  <c r="CF42" i="1"/>
  <c r="CH44" i="1"/>
  <c r="CI45" i="1"/>
  <c r="CI46" i="1"/>
  <c r="CH47" i="1"/>
  <c r="CH50" i="1"/>
  <c r="CH52" i="1"/>
  <c r="CI53" i="1"/>
  <c r="CH54" i="1"/>
  <c r="CH57" i="1"/>
  <c r="CH58" i="1"/>
  <c r="CF59" i="1"/>
  <c r="CI60" i="1"/>
  <c r="CI61" i="1"/>
  <c r="CI62" i="1"/>
  <c r="CF63" i="1"/>
  <c r="CI64" i="1"/>
  <c r="CI65" i="1"/>
  <c r="CI66" i="1"/>
  <c r="CF67" i="1"/>
  <c r="CG68" i="1"/>
  <c r="CF69" i="1"/>
  <c r="CG70" i="1"/>
  <c r="CI70" i="1"/>
  <c r="CF71" i="1"/>
  <c r="CG72" i="1"/>
  <c r="CF73" i="1"/>
  <c r="CG74" i="1"/>
  <c r="CF75" i="1"/>
  <c r="CG76" i="1"/>
  <c r="CF77" i="1"/>
  <c r="CG78" i="1"/>
  <c r="CF79" i="1"/>
  <c r="CG80" i="1"/>
  <c r="CF81" i="1"/>
  <c r="CG82" i="1"/>
  <c r="CF83" i="1"/>
  <c r="CH86" i="1"/>
  <c r="CI87" i="1"/>
  <c r="CH88" i="1"/>
  <c r="CI90" i="1"/>
  <c r="CI91" i="1"/>
  <c r="CI92" i="1"/>
  <c r="CI93" i="1"/>
  <c r="CI94" i="1"/>
  <c r="CI95" i="1"/>
  <c r="CI97" i="1"/>
  <c r="CI98" i="1"/>
  <c r="CI99" i="1"/>
  <c r="CI100" i="1"/>
  <c r="CH101" i="1"/>
  <c r="CI104" i="1"/>
  <c r="CI105" i="1"/>
  <c r="CI106" i="1"/>
  <c r="CH108" i="1"/>
  <c r="CI109" i="1"/>
  <c r="CI110" i="1"/>
  <c r="CI111" i="1"/>
  <c r="CI112" i="1"/>
  <c r="CI113" i="1"/>
  <c r="CI114" i="1"/>
  <c r="CI115" i="1"/>
  <c r="CI116" i="1"/>
  <c r="CI117" i="1"/>
  <c r="CI118" i="1"/>
  <c r="CF119" i="1"/>
  <c r="CG120" i="1"/>
  <c r="CF121" i="1"/>
  <c r="CG122" i="1"/>
  <c r="CF123" i="1"/>
  <c r="CG124" i="1"/>
  <c r="CF125" i="1"/>
  <c r="CG126" i="1"/>
  <c r="CF127" i="1"/>
  <c r="CG128" i="1"/>
  <c r="CF129" i="1"/>
  <c r="CG130" i="1"/>
  <c r="CF131" i="1"/>
  <c r="CG132" i="1"/>
  <c r="CF133" i="1"/>
  <c r="CG134" i="1"/>
  <c r="CF135" i="1"/>
  <c r="CG136" i="1"/>
  <c r="CF137" i="1"/>
  <c r="CG138" i="1"/>
  <c r="CF139" i="1"/>
  <c r="CG140" i="1"/>
  <c r="CF141" i="1"/>
  <c r="CG142" i="1"/>
  <c r="CF143" i="1"/>
  <c r="CG144" i="1"/>
  <c r="CF145" i="1"/>
  <c r="CG146" i="1"/>
  <c r="CF147" i="1"/>
  <c r="CG148" i="1"/>
  <c r="CF149" i="1"/>
  <c r="CG150" i="1"/>
  <c r="CF151" i="1"/>
  <c r="CG152" i="1"/>
  <c r="CF153" i="1"/>
  <c r="CG154" i="1"/>
  <c r="CF155" i="1"/>
  <c r="CG156" i="1"/>
  <c r="CF157" i="1"/>
  <c r="CG158" i="1"/>
  <c r="CF159" i="1"/>
  <c r="CG160" i="1"/>
  <c r="CF161" i="1"/>
  <c r="CG162" i="1"/>
  <c r="CF163" i="1"/>
  <c r="CG164" i="1"/>
  <c r="CF165" i="1"/>
  <c r="CF166" i="1"/>
  <c r="CG167" i="1"/>
  <c r="CG169" i="1"/>
  <c r="CG171" i="1"/>
  <c r="CG173" i="1"/>
  <c r="CG175" i="1"/>
  <c r="CG177" i="1"/>
  <c r="CG179" i="1"/>
  <c r="CG181" i="1"/>
  <c r="CG183" i="1"/>
  <c r="CG185" i="1"/>
  <c r="CG187" i="1"/>
  <c r="CG189" i="1"/>
  <c r="CH209" i="1"/>
  <c r="CH211" i="1"/>
  <c r="CF214" i="1"/>
  <c r="CH220" i="1"/>
  <c r="CF246" i="1"/>
  <c r="CF250" i="1"/>
  <c r="CF258" i="1"/>
  <c r="CF262" i="1"/>
  <c r="CF266" i="1"/>
  <c r="CF270" i="1"/>
  <c r="CF274" i="1"/>
  <c r="CF278" i="1"/>
  <c r="CF282" i="1"/>
  <c r="CF286" i="1"/>
  <c r="CH288" i="1"/>
  <c r="CH290" i="1"/>
  <c r="CH292" i="1"/>
  <c r="CH296" i="1"/>
  <c r="CH350" i="1"/>
  <c r="CH352" i="1"/>
  <c r="CH354" i="1"/>
  <c r="CH356" i="1"/>
  <c r="CH358" i="1"/>
  <c r="CH360" i="1"/>
  <c r="CH362" i="1"/>
  <c r="CH364" i="1"/>
  <c r="CH366" i="1"/>
  <c r="CH368" i="1"/>
  <c r="CH370" i="1"/>
  <c r="CH372" i="1"/>
  <c r="CH374" i="1"/>
  <c r="CH376" i="1"/>
  <c r="CH378" i="1"/>
  <c r="CH380" i="1"/>
  <c r="CH382" i="1"/>
  <c r="CH384" i="1"/>
  <c r="CH386" i="1"/>
  <c r="CH388" i="1"/>
  <c r="CH390" i="1"/>
  <c r="CH392" i="1"/>
  <c r="CH394" i="1"/>
  <c r="CH396" i="1"/>
  <c r="CH398" i="1"/>
  <c r="CH446" i="1"/>
  <c r="CH448" i="1"/>
  <c r="CH450" i="1"/>
  <c r="CH452" i="1"/>
  <c r="CH456" i="1"/>
  <c r="CH458" i="1"/>
  <c r="CH460" i="1"/>
  <c r="CH462" i="1"/>
  <c r="CH464" i="1"/>
  <c r="CH466" i="1"/>
  <c r="CH468" i="1"/>
  <c r="CH470" i="1"/>
  <c r="CH472" i="1"/>
  <c r="CH474" i="1"/>
  <c r="CH476" i="1"/>
  <c r="CH478" i="1"/>
  <c r="CH480" i="1"/>
  <c r="CH482" i="1"/>
  <c r="CH484" i="1"/>
  <c r="CH232" i="1"/>
  <c r="CF232" i="1"/>
  <c r="CH240" i="1"/>
  <c r="CF240" i="1"/>
  <c r="CI8" i="1"/>
  <c r="CI13" i="1"/>
  <c r="CH18" i="1"/>
  <c r="CH22" i="1"/>
  <c r="CI32" i="1"/>
  <c r="CI35" i="1"/>
  <c r="CH43" i="1"/>
  <c r="CI48" i="1"/>
  <c r="CH55" i="1"/>
  <c r="CH56" i="1"/>
  <c r="CI84" i="1"/>
  <c r="CI85" i="1"/>
  <c r="CH89" i="1"/>
  <c r="CH96" i="1"/>
  <c r="CH102" i="1"/>
  <c r="CH103" i="1"/>
  <c r="CH107" i="1"/>
  <c r="CG168" i="1"/>
  <c r="CG170" i="1"/>
  <c r="CG172" i="1"/>
  <c r="CG174" i="1"/>
  <c r="CG176" i="1"/>
  <c r="CG178" i="1"/>
  <c r="CG180" i="1"/>
  <c r="CG182" i="1"/>
  <c r="CG184" i="1"/>
  <c r="CG186" i="1"/>
  <c r="CG188" i="1"/>
  <c r="CG190" i="1"/>
  <c r="CG192" i="1"/>
  <c r="CG194" i="1"/>
  <c r="CF195" i="1"/>
  <c r="CG196" i="1"/>
  <c r="CF197" i="1"/>
  <c r="CG198" i="1"/>
  <c r="CF199" i="1"/>
  <c r="CG200" i="1"/>
  <c r="CF201" i="1"/>
  <c r="CG202" i="1"/>
  <c r="CF203" i="1"/>
  <c r="CG204" i="1"/>
  <c r="CF205" i="1"/>
  <c r="CG206" i="1"/>
  <c r="CG208" i="1"/>
  <c r="CF209" i="1"/>
  <c r="CH210" i="1"/>
  <c r="CF211" i="1"/>
  <c r="CH212" i="1"/>
  <c r="CF213" i="1"/>
  <c r="CF220" i="1"/>
  <c r="CH221" i="1"/>
  <c r="CH223" i="1"/>
  <c r="CH224" i="1"/>
  <c r="CH226" i="1"/>
  <c r="CF244" i="1"/>
  <c r="CF252" i="1"/>
  <c r="CF276" i="1"/>
  <c r="CH297" i="1"/>
  <c r="CH299" i="1"/>
  <c r="CH301" i="1"/>
  <c r="CH303" i="1"/>
  <c r="CH305" i="1"/>
  <c r="CH307" i="1"/>
  <c r="CH309" i="1"/>
  <c r="CH311" i="1"/>
  <c r="CH313" i="1"/>
  <c r="CH315" i="1"/>
  <c r="CH317" i="1"/>
  <c r="CH319" i="1"/>
  <c r="CH321" i="1"/>
  <c r="CH323" i="1"/>
  <c r="CH325" i="1"/>
  <c r="CH327" i="1"/>
  <c r="CH329" i="1"/>
  <c r="CH331" i="1"/>
  <c r="CH333" i="1"/>
  <c r="CH335" i="1"/>
  <c r="CH337" i="1"/>
  <c r="CH339" i="1"/>
  <c r="CH341" i="1"/>
  <c r="CH343" i="1"/>
  <c r="CH345" i="1"/>
  <c r="CH347" i="1"/>
  <c r="CH379" i="1"/>
  <c r="CH399" i="1"/>
  <c r="CH401" i="1"/>
  <c r="CH403" i="1"/>
  <c r="CH405" i="1"/>
  <c r="CH407" i="1"/>
  <c r="CH409" i="1"/>
  <c r="CH411" i="1"/>
  <c r="CH413" i="1"/>
  <c r="CH415" i="1"/>
  <c r="CH417" i="1"/>
  <c r="CH419" i="1"/>
  <c r="CH421" i="1"/>
  <c r="CH423" i="1"/>
  <c r="CH425" i="1"/>
  <c r="CH427" i="1"/>
  <c r="CH429" i="1"/>
  <c r="CH431" i="1"/>
  <c r="CH433" i="1"/>
  <c r="CH435" i="1"/>
  <c r="CH437" i="1"/>
  <c r="CH439" i="1"/>
  <c r="CH441" i="1"/>
  <c r="CH443" i="1"/>
  <c r="CH453" i="1"/>
  <c r="CH230" i="1"/>
  <c r="CH231" i="1"/>
  <c r="CH233" i="1"/>
  <c r="CH235" i="1"/>
  <c r="CH237" i="1"/>
  <c r="CH239" i="1"/>
  <c r="CH241" i="1"/>
  <c r="CH243" i="1"/>
  <c r="CH245" i="1"/>
  <c r="CH247" i="1"/>
  <c r="CH249" i="1"/>
  <c r="CH251" i="1"/>
  <c r="CH253" i="1"/>
  <c r="CH255" i="1"/>
  <c r="CH257" i="1"/>
  <c r="CH259" i="1"/>
  <c r="CH261" i="1"/>
  <c r="CH263" i="1"/>
  <c r="CH265" i="1"/>
  <c r="CH267" i="1"/>
  <c r="CH269" i="1"/>
  <c r="CH271" i="1"/>
  <c r="CH273" i="1"/>
  <c r="CH275" i="1"/>
  <c r="CH277" i="1"/>
  <c r="CH279" i="1"/>
  <c r="CH281" i="1"/>
  <c r="CH283" i="1"/>
  <c r="CH285" i="1"/>
  <c r="CH242" i="1"/>
  <c r="CH244" i="1"/>
  <c r="CH246" i="1"/>
  <c r="CH248" i="1"/>
  <c r="CH250" i="1"/>
  <c r="CH252" i="1"/>
  <c r="CH254" i="1"/>
  <c r="CH256" i="1"/>
  <c r="CH258" i="1"/>
  <c r="CH260" i="1"/>
  <c r="CH262" i="1"/>
  <c r="CH264" i="1"/>
  <c r="CH266" i="1"/>
  <c r="CH268" i="1"/>
  <c r="CH270" i="1"/>
  <c r="CH272" i="1"/>
  <c r="CH274" i="1"/>
  <c r="CH276" i="1"/>
  <c r="CH278" i="1"/>
  <c r="CH280" i="1"/>
  <c r="CH282" i="1"/>
  <c r="CH284" i="1"/>
  <c r="CH286" i="1"/>
  <c r="CI287" i="1"/>
  <c r="CI288" i="1"/>
  <c r="CI289" i="1"/>
  <c r="CI290" i="1"/>
  <c r="CI291" i="1"/>
  <c r="CI292" i="1"/>
  <c r="CI293" i="1"/>
  <c r="CI294" i="1"/>
  <c r="CI295" i="1"/>
  <c r="CI296" i="1"/>
  <c r="CI297" i="1"/>
  <c r="CI298" i="1"/>
  <c r="CI299" i="1"/>
  <c r="CI300" i="1"/>
  <c r="CI301" i="1"/>
  <c r="CI302" i="1"/>
  <c r="CI303" i="1"/>
  <c r="CI304" i="1"/>
  <c r="CI305" i="1"/>
  <c r="CI306" i="1"/>
  <c r="CI307" i="1"/>
  <c r="CI308" i="1"/>
  <c r="CI309" i="1"/>
  <c r="CI310" i="1"/>
  <c r="CI311" i="1"/>
  <c r="CI312" i="1"/>
  <c r="CI313" i="1"/>
  <c r="CI314" i="1"/>
  <c r="CI315" i="1"/>
  <c r="CI316" i="1"/>
  <c r="CI317" i="1"/>
  <c r="CI318" i="1"/>
  <c r="CI319" i="1"/>
  <c r="CI320" i="1"/>
  <c r="CI321" i="1"/>
  <c r="CI322" i="1"/>
  <c r="CI323" i="1"/>
  <c r="CI324" i="1"/>
  <c r="CI325" i="1"/>
  <c r="CI326" i="1"/>
  <c r="CI327" i="1"/>
  <c r="CI328" i="1"/>
  <c r="CI329" i="1"/>
  <c r="CI330" i="1"/>
  <c r="CI331" i="1"/>
  <c r="CI332" i="1"/>
  <c r="CI333" i="1"/>
  <c r="CI334" i="1"/>
  <c r="CI335" i="1"/>
  <c r="CI336" i="1"/>
  <c r="CI337" i="1"/>
  <c r="CI338" i="1"/>
  <c r="CI339" i="1"/>
  <c r="CI340" i="1"/>
  <c r="CI341" i="1"/>
  <c r="CI342" i="1"/>
  <c r="CI343" i="1"/>
  <c r="CI344" i="1"/>
  <c r="CI345" i="1"/>
  <c r="CI346" i="1"/>
  <c r="CI347" i="1"/>
  <c r="CI348" i="1"/>
  <c r="CI349" i="1"/>
  <c r="CI350" i="1"/>
  <c r="CI351" i="1"/>
  <c r="CI352" i="1"/>
  <c r="CI353" i="1"/>
  <c r="CI354" i="1"/>
  <c r="CI355" i="1"/>
  <c r="CI356" i="1"/>
  <c r="CI357" i="1"/>
  <c r="CI358" i="1"/>
  <c r="CI359" i="1"/>
  <c r="CI360" i="1"/>
  <c r="CI361" i="1"/>
  <c r="CI362" i="1"/>
  <c r="CI363" i="1"/>
  <c r="CI364" i="1"/>
  <c r="CI365" i="1"/>
  <c r="CI366" i="1"/>
  <c r="CI367" i="1"/>
  <c r="CI368" i="1"/>
  <c r="CI369" i="1"/>
  <c r="CI370" i="1"/>
  <c r="CI371" i="1"/>
  <c r="CI372" i="1"/>
  <c r="CI373" i="1"/>
  <c r="CI374" i="1"/>
  <c r="CI375" i="1"/>
  <c r="CI376" i="1"/>
  <c r="CI377" i="1"/>
  <c r="CI378" i="1"/>
  <c r="CI379" i="1"/>
  <c r="CI380" i="1"/>
  <c r="CI381" i="1"/>
  <c r="CI382" i="1"/>
  <c r="CI383" i="1"/>
  <c r="CI384" i="1"/>
  <c r="CI385" i="1"/>
  <c r="CI386" i="1"/>
  <c r="CI387" i="1"/>
  <c r="CI388" i="1"/>
  <c r="CI389" i="1"/>
  <c r="CI390" i="1"/>
  <c r="CI391" i="1"/>
  <c r="CI392" i="1"/>
  <c r="CI393" i="1"/>
  <c r="CI394" i="1"/>
  <c r="CI395" i="1"/>
  <c r="CI396" i="1"/>
  <c r="CI397" i="1"/>
  <c r="CI398" i="1"/>
  <c r="CI399" i="1"/>
  <c r="CI400" i="1"/>
  <c r="CI401" i="1"/>
  <c r="CI402" i="1"/>
  <c r="CI403" i="1"/>
  <c r="CI404" i="1"/>
  <c r="CI405" i="1"/>
  <c r="CI406" i="1"/>
  <c r="CI407" i="1"/>
  <c r="CI408" i="1"/>
  <c r="CI409" i="1"/>
  <c r="CI410" i="1"/>
  <c r="CI411" i="1"/>
  <c r="CI412" i="1"/>
  <c r="CI413" i="1"/>
  <c r="CI414" i="1"/>
  <c r="CI415" i="1"/>
  <c r="CI416" i="1"/>
  <c r="CI417" i="1"/>
  <c r="CI418" i="1"/>
  <c r="CI419" i="1"/>
  <c r="CI420" i="1"/>
  <c r="CI421" i="1"/>
  <c r="CI422" i="1"/>
  <c r="CI423" i="1"/>
  <c r="CI424" i="1"/>
  <c r="CI425" i="1"/>
  <c r="CI426" i="1"/>
  <c r="CI427" i="1"/>
  <c r="CI428" i="1"/>
  <c r="CI429" i="1"/>
  <c r="CI430" i="1"/>
  <c r="CI431" i="1"/>
  <c r="CI432" i="1"/>
  <c r="CI433" i="1"/>
  <c r="CI434" i="1"/>
  <c r="CI435" i="1"/>
  <c r="CI436" i="1"/>
  <c r="CI437" i="1"/>
  <c r="CI438" i="1"/>
  <c r="CI439" i="1"/>
  <c r="CI440" i="1"/>
  <c r="CI441" i="1"/>
  <c r="CI442" i="1"/>
  <c r="CI443" i="1"/>
  <c r="CI444" i="1"/>
  <c r="CI445" i="1"/>
  <c r="CI446" i="1"/>
  <c r="CI447" i="1"/>
  <c r="CI448" i="1"/>
  <c r="CI449" i="1"/>
  <c r="CI450" i="1"/>
  <c r="CI451" i="1"/>
  <c r="CI452" i="1"/>
  <c r="CI453" i="1"/>
  <c r="CI454" i="1"/>
  <c r="CI455" i="1"/>
  <c r="CI456" i="1"/>
  <c r="CI457" i="1"/>
  <c r="CI458" i="1"/>
  <c r="CI459" i="1"/>
  <c r="CI460" i="1"/>
  <c r="CI461" i="1"/>
  <c r="CI462" i="1"/>
  <c r="CI463" i="1"/>
  <c r="CI464" i="1"/>
  <c r="CI465" i="1"/>
  <c r="CI466" i="1"/>
  <c r="CI467" i="1"/>
  <c r="CI468" i="1"/>
  <c r="CI469" i="1"/>
  <c r="CI470" i="1"/>
  <c r="CI471" i="1"/>
  <c r="CI472" i="1"/>
  <c r="CI473" i="1"/>
  <c r="CI474" i="1"/>
  <c r="CI475" i="1"/>
  <c r="CI476" i="1"/>
  <c r="CI477" i="1"/>
  <c r="CI478" i="1"/>
  <c r="CI479" i="1"/>
  <c r="CI480" i="1"/>
  <c r="CI481" i="1"/>
  <c r="CI482" i="1"/>
  <c r="CI483" i="1"/>
  <c r="CI484" i="1"/>
  <c r="CI955" i="1"/>
  <c r="CG955" i="1"/>
  <c r="CH958" i="1"/>
  <c r="CF958" i="1"/>
  <c r="CI959" i="1"/>
  <c r="CG959" i="1"/>
  <c r="CH962" i="1"/>
  <c r="CF962" i="1"/>
  <c r="CI963" i="1"/>
  <c r="CG963" i="1"/>
  <c r="CH966" i="1"/>
  <c r="CF966" i="1"/>
  <c r="CI967" i="1"/>
  <c r="CG967" i="1"/>
  <c r="DU988" i="1"/>
  <c r="DT988" i="1"/>
  <c r="DU985" i="1"/>
  <c r="DT985" i="1"/>
  <c r="DU979" i="1"/>
  <c r="DT979" i="1"/>
  <c r="DU971" i="1"/>
  <c r="DT971" i="1"/>
  <c r="DU969" i="1"/>
  <c r="DT969" i="1"/>
  <c r="DU967" i="1"/>
  <c r="DT967" i="1"/>
  <c r="DU965" i="1"/>
  <c r="DT965" i="1"/>
  <c r="DU954" i="1"/>
  <c r="DT954" i="1"/>
  <c r="DU944" i="1"/>
  <c r="DT944" i="1"/>
  <c r="DU942" i="1"/>
  <c r="DT942" i="1"/>
  <c r="DU940" i="1"/>
  <c r="DT940" i="1"/>
  <c r="DU938" i="1"/>
  <c r="DT938" i="1"/>
  <c r="DU936" i="1"/>
  <c r="DT936" i="1"/>
  <c r="DU934" i="1"/>
  <c r="DT934" i="1"/>
  <c r="DU932" i="1"/>
  <c r="DT932" i="1"/>
  <c r="DU930" i="1"/>
  <c r="DT930" i="1"/>
  <c r="DU928" i="1"/>
  <c r="DT928" i="1"/>
  <c r="DU926" i="1"/>
  <c r="DT926" i="1"/>
  <c r="DU924" i="1"/>
  <c r="DT924" i="1"/>
  <c r="DU922" i="1"/>
  <c r="DT922" i="1"/>
  <c r="DU920" i="1"/>
  <c r="DT920" i="1"/>
  <c r="DU918" i="1"/>
  <c r="DT918" i="1"/>
  <c r="DU916" i="1"/>
  <c r="DT916" i="1"/>
  <c r="DU914" i="1"/>
  <c r="DT914" i="1"/>
  <c r="DU912" i="1"/>
  <c r="DT912" i="1"/>
  <c r="DU910" i="1"/>
  <c r="DT910" i="1"/>
  <c r="DU908" i="1"/>
  <c r="DT908" i="1"/>
  <c r="DU906" i="1"/>
  <c r="DT906" i="1"/>
  <c r="DU904" i="1"/>
  <c r="DT904" i="1"/>
  <c r="DU902" i="1"/>
  <c r="DT902" i="1"/>
  <c r="DU900" i="1"/>
  <c r="DT900" i="1"/>
  <c r="DU898" i="1"/>
  <c r="DT898" i="1"/>
  <c r="DU888" i="1"/>
  <c r="DT888" i="1"/>
  <c r="DU883" i="1"/>
  <c r="DT883" i="1"/>
  <c r="DU881" i="1"/>
  <c r="DT881" i="1"/>
  <c r="DU879" i="1"/>
  <c r="DT879" i="1"/>
  <c r="DU877" i="1"/>
  <c r="DT877" i="1"/>
  <c r="DU875" i="1"/>
  <c r="DT875" i="1"/>
  <c r="DU873" i="1"/>
  <c r="DT873" i="1"/>
  <c r="DU871" i="1"/>
  <c r="DT871" i="1"/>
  <c r="DU869" i="1"/>
  <c r="DT869" i="1"/>
  <c r="DU867" i="1"/>
  <c r="DT867" i="1"/>
  <c r="DU865" i="1"/>
  <c r="DT865" i="1"/>
  <c r="DU863" i="1"/>
  <c r="DT863" i="1"/>
  <c r="DU860" i="1"/>
  <c r="DT860" i="1"/>
  <c r="DU854" i="1"/>
  <c r="DT854" i="1"/>
  <c r="DU845" i="1"/>
  <c r="DT845" i="1"/>
  <c r="DU843" i="1"/>
  <c r="DT843" i="1"/>
  <c r="DU841" i="1"/>
  <c r="DT841" i="1"/>
  <c r="DU839" i="1"/>
  <c r="DT839" i="1"/>
  <c r="DU837" i="1"/>
  <c r="DT837" i="1"/>
  <c r="DU835" i="1"/>
  <c r="DT835" i="1"/>
  <c r="DU833" i="1"/>
  <c r="DT833" i="1"/>
  <c r="DU831" i="1"/>
  <c r="DT831" i="1"/>
  <c r="DU826" i="1"/>
  <c r="DT826" i="1"/>
  <c r="DU822" i="1"/>
  <c r="DT822" i="1"/>
  <c r="DU815" i="1"/>
  <c r="DT815" i="1"/>
  <c r="DU811" i="1"/>
  <c r="DT811" i="1"/>
  <c r="DU807" i="1"/>
  <c r="DT807" i="1"/>
  <c r="DU803" i="1"/>
  <c r="DT803" i="1"/>
  <c r="CI823" i="1"/>
  <c r="CH823" i="1"/>
  <c r="CI824" i="1"/>
  <c r="CH824" i="1"/>
  <c r="CI825" i="1"/>
  <c r="CH825" i="1"/>
  <c r="CI826" i="1"/>
  <c r="CH826" i="1"/>
  <c r="CI827" i="1"/>
  <c r="CH827" i="1"/>
  <c r="CI828" i="1"/>
  <c r="CH828" i="1"/>
  <c r="CI829" i="1"/>
  <c r="CH829" i="1"/>
  <c r="CI830" i="1"/>
  <c r="CH830" i="1"/>
  <c r="CI831" i="1"/>
  <c r="CH831" i="1"/>
  <c r="CI832" i="1"/>
  <c r="CH832" i="1"/>
  <c r="CI833" i="1"/>
  <c r="CH833" i="1"/>
  <c r="CI834" i="1"/>
  <c r="CH834" i="1"/>
  <c r="CI835" i="1"/>
  <c r="CH835" i="1"/>
  <c r="CI836" i="1"/>
  <c r="CH836" i="1"/>
  <c r="CI837" i="1"/>
  <c r="CH837" i="1"/>
  <c r="CI838" i="1"/>
  <c r="CH838" i="1"/>
  <c r="CI839" i="1"/>
  <c r="CH839" i="1"/>
  <c r="CI840" i="1"/>
  <c r="CH840" i="1"/>
  <c r="CI841" i="1"/>
  <c r="CH841" i="1"/>
  <c r="CI842" i="1"/>
  <c r="CH842" i="1"/>
  <c r="CI843" i="1"/>
  <c r="CH843" i="1"/>
  <c r="CI844" i="1"/>
  <c r="CH844" i="1"/>
  <c r="CI845" i="1"/>
  <c r="CH845" i="1"/>
  <c r="CI846" i="1"/>
  <c r="CH846" i="1"/>
  <c r="CI847" i="1"/>
  <c r="CH847" i="1"/>
  <c r="CI848" i="1"/>
  <c r="CH848" i="1"/>
  <c r="CI849" i="1"/>
  <c r="CH849" i="1"/>
  <c r="CI850" i="1"/>
  <c r="CH850" i="1"/>
  <c r="CI851" i="1"/>
  <c r="CH851" i="1"/>
  <c r="CI852" i="1"/>
  <c r="CH852" i="1"/>
  <c r="CI853" i="1"/>
  <c r="CH853" i="1"/>
  <c r="CI854" i="1"/>
  <c r="CH854" i="1"/>
  <c r="CI855" i="1"/>
  <c r="CH855" i="1"/>
  <c r="CI856" i="1"/>
  <c r="CH856" i="1"/>
  <c r="CI857" i="1"/>
  <c r="CH857" i="1"/>
  <c r="CI858" i="1"/>
  <c r="CH858" i="1"/>
  <c r="CI859" i="1"/>
  <c r="CH859" i="1"/>
  <c r="CI860" i="1"/>
  <c r="CH860" i="1"/>
  <c r="CI861" i="1"/>
  <c r="CH861" i="1"/>
  <c r="CI862" i="1"/>
  <c r="CH862" i="1"/>
  <c r="CI863" i="1"/>
  <c r="CH863" i="1"/>
  <c r="CI864" i="1"/>
  <c r="CH864" i="1"/>
  <c r="CI865" i="1"/>
  <c r="CH865" i="1"/>
  <c r="CI866" i="1"/>
  <c r="CH866" i="1"/>
  <c r="CI867" i="1"/>
  <c r="CH867" i="1"/>
  <c r="CI868" i="1"/>
  <c r="CH868" i="1"/>
  <c r="CI869" i="1"/>
  <c r="CH869" i="1"/>
  <c r="CI870" i="1"/>
  <c r="CH870" i="1"/>
  <c r="CI871" i="1"/>
  <c r="CH871" i="1"/>
  <c r="CI872" i="1"/>
  <c r="CH872" i="1"/>
  <c r="CI873" i="1"/>
  <c r="CH873" i="1"/>
  <c r="CI874" i="1"/>
  <c r="CH874" i="1"/>
  <c r="CI875" i="1"/>
  <c r="CH875" i="1"/>
  <c r="CI876" i="1"/>
  <c r="CH876" i="1"/>
  <c r="CI877" i="1"/>
  <c r="CH877" i="1"/>
  <c r="CI878" i="1"/>
  <c r="CH878" i="1"/>
  <c r="CI879" i="1"/>
  <c r="CH879" i="1"/>
  <c r="CI880" i="1"/>
  <c r="CH880" i="1"/>
  <c r="CI881" i="1"/>
  <c r="CH881" i="1"/>
  <c r="CI882" i="1"/>
  <c r="CH882" i="1"/>
  <c r="CI883" i="1"/>
  <c r="CH883" i="1"/>
  <c r="CI884" i="1"/>
  <c r="CH884" i="1"/>
  <c r="CI885" i="1"/>
  <c r="CH885" i="1"/>
  <c r="CI886" i="1"/>
  <c r="CH886" i="1"/>
  <c r="CI887" i="1"/>
  <c r="CH887" i="1"/>
  <c r="CI888" i="1"/>
  <c r="CH888" i="1"/>
  <c r="CI889" i="1"/>
  <c r="CH889" i="1"/>
  <c r="CI890" i="1"/>
  <c r="CH890" i="1"/>
  <c r="CI891" i="1"/>
  <c r="CH891" i="1"/>
  <c r="CI892" i="1"/>
  <c r="CH892" i="1"/>
  <c r="CI893" i="1"/>
  <c r="CH893" i="1"/>
  <c r="CI894" i="1"/>
  <c r="CH894" i="1"/>
  <c r="CI895" i="1"/>
  <c r="CH895" i="1"/>
  <c r="CI896" i="1"/>
  <c r="CH896" i="1"/>
  <c r="CI897" i="1"/>
  <c r="CH897" i="1"/>
  <c r="CI898" i="1"/>
  <c r="CH898" i="1"/>
  <c r="CI899" i="1"/>
  <c r="CH899" i="1"/>
  <c r="CI900" i="1"/>
  <c r="CH900" i="1"/>
  <c r="CI901" i="1"/>
  <c r="CH901" i="1"/>
  <c r="CI902" i="1"/>
  <c r="CH902" i="1"/>
  <c r="CI903" i="1"/>
  <c r="CH903" i="1"/>
  <c r="CI904" i="1"/>
  <c r="CH904" i="1"/>
  <c r="CI905" i="1"/>
  <c r="CH905" i="1"/>
  <c r="CI906" i="1"/>
  <c r="CH906" i="1"/>
  <c r="CI907" i="1"/>
  <c r="CH907" i="1"/>
  <c r="CI908" i="1"/>
  <c r="CH908" i="1"/>
  <c r="CI909" i="1"/>
  <c r="CH909" i="1"/>
  <c r="CI910" i="1"/>
  <c r="CH910" i="1"/>
  <c r="CI911" i="1"/>
  <c r="CH911" i="1"/>
  <c r="CI912" i="1"/>
  <c r="CH912" i="1"/>
  <c r="CI913" i="1"/>
  <c r="CH913" i="1"/>
  <c r="CI914" i="1"/>
  <c r="CH914" i="1"/>
  <c r="CI915" i="1"/>
  <c r="CH915" i="1"/>
  <c r="CI916" i="1"/>
  <c r="CH916" i="1"/>
  <c r="CI917" i="1"/>
  <c r="CH917" i="1"/>
  <c r="CI918" i="1"/>
  <c r="CH918" i="1"/>
  <c r="CI919" i="1"/>
  <c r="CH919" i="1"/>
  <c r="CI920" i="1"/>
  <c r="CH920" i="1"/>
  <c r="CI921" i="1"/>
  <c r="CH921" i="1"/>
  <c r="CI922" i="1"/>
  <c r="CH922" i="1"/>
  <c r="CI923" i="1"/>
  <c r="CH923" i="1"/>
  <c r="CI924" i="1"/>
  <c r="CH924" i="1"/>
  <c r="CI925" i="1"/>
  <c r="CH925" i="1"/>
  <c r="CI926" i="1"/>
  <c r="CH926" i="1"/>
  <c r="CI927" i="1"/>
  <c r="CH927" i="1"/>
  <c r="CI928" i="1"/>
  <c r="CH928" i="1"/>
  <c r="CI929" i="1"/>
  <c r="CH929" i="1"/>
  <c r="CI930" i="1"/>
  <c r="CH930" i="1"/>
  <c r="CI931" i="1"/>
  <c r="CH931" i="1"/>
  <c r="CI932" i="1"/>
  <c r="CH932" i="1"/>
  <c r="CI933" i="1"/>
  <c r="CH933" i="1"/>
  <c r="CI934" i="1"/>
  <c r="CH934" i="1"/>
  <c r="CI935" i="1"/>
  <c r="CH935" i="1"/>
  <c r="CI936" i="1"/>
  <c r="CH936" i="1"/>
  <c r="CI937" i="1"/>
  <c r="CH937" i="1"/>
  <c r="CI938" i="1"/>
  <c r="CH938" i="1"/>
  <c r="CI939" i="1"/>
  <c r="CH939" i="1"/>
  <c r="CI940" i="1"/>
  <c r="CH940" i="1"/>
  <c r="CI941" i="1"/>
  <c r="CH941" i="1"/>
  <c r="CI942" i="1"/>
  <c r="CH942" i="1"/>
  <c r="CI943" i="1"/>
  <c r="CH943" i="1"/>
  <c r="CI944" i="1"/>
  <c r="CH944" i="1"/>
  <c r="CI945" i="1"/>
  <c r="CH945" i="1"/>
  <c r="CI946" i="1"/>
  <c r="CH946" i="1"/>
  <c r="CI947" i="1"/>
  <c r="CH947" i="1"/>
  <c r="CI948" i="1"/>
  <c r="CH948" i="1"/>
  <c r="CI949" i="1"/>
  <c r="CH949" i="1"/>
  <c r="CI950" i="1"/>
  <c r="CH950" i="1"/>
  <c r="CI951" i="1"/>
  <c r="CH951" i="1"/>
  <c r="CI952" i="1"/>
  <c r="CH952" i="1"/>
  <c r="CH956" i="1"/>
  <c r="CF956" i="1"/>
  <c r="CI957" i="1"/>
  <c r="CG957" i="1"/>
  <c r="CH960" i="1"/>
  <c r="CF960" i="1"/>
  <c r="CI961" i="1"/>
  <c r="CG961" i="1"/>
  <c r="CH964" i="1"/>
  <c r="CF964" i="1"/>
  <c r="CI965" i="1"/>
  <c r="CG965" i="1"/>
  <c r="DU981" i="1"/>
  <c r="DT981" i="1"/>
  <c r="DU977" i="1"/>
  <c r="DT977" i="1"/>
  <c r="DU972" i="1"/>
  <c r="DT972" i="1"/>
  <c r="DU970" i="1"/>
  <c r="DT970" i="1"/>
  <c r="DU968" i="1"/>
  <c r="DT968" i="1"/>
  <c r="DU966" i="1"/>
  <c r="DT966" i="1"/>
  <c r="DU956" i="1"/>
  <c r="DT956" i="1"/>
  <c r="DU950" i="1"/>
  <c r="DT950" i="1"/>
  <c r="DU945" i="1"/>
  <c r="DT945" i="1"/>
  <c r="DU943" i="1"/>
  <c r="DT943" i="1"/>
  <c r="DU941" i="1"/>
  <c r="DT941" i="1"/>
  <c r="DU939" i="1"/>
  <c r="DT939" i="1"/>
  <c r="DU937" i="1"/>
  <c r="DT937" i="1"/>
  <c r="DU935" i="1"/>
  <c r="DT935" i="1"/>
  <c r="DU933" i="1"/>
  <c r="DT933" i="1"/>
  <c r="DU931" i="1"/>
  <c r="DT931" i="1"/>
  <c r="DU929" i="1"/>
  <c r="DT929" i="1"/>
  <c r="DU927" i="1"/>
  <c r="DT927" i="1"/>
  <c r="DU925" i="1"/>
  <c r="DT925" i="1"/>
  <c r="DU923" i="1"/>
  <c r="DT923" i="1"/>
  <c r="DU921" i="1"/>
  <c r="DT921" i="1"/>
  <c r="DU919" i="1"/>
  <c r="DT919" i="1"/>
  <c r="DU917" i="1"/>
  <c r="DT917" i="1"/>
  <c r="DU915" i="1"/>
  <c r="DT915" i="1"/>
  <c r="DU913" i="1"/>
  <c r="DT913" i="1"/>
  <c r="DU911" i="1"/>
  <c r="DT911" i="1"/>
  <c r="DU909" i="1"/>
  <c r="DT909" i="1"/>
  <c r="DU907" i="1"/>
  <c r="DT907" i="1"/>
  <c r="DU905" i="1"/>
  <c r="DT905" i="1"/>
  <c r="DU903" i="1"/>
  <c r="DT903" i="1"/>
  <c r="DU901" i="1"/>
  <c r="DT901" i="1"/>
  <c r="DU894" i="1"/>
  <c r="DT894" i="1"/>
  <c r="DU884" i="1"/>
  <c r="DT884" i="1"/>
  <c r="DU882" i="1"/>
  <c r="DT882" i="1"/>
  <c r="DU880" i="1"/>
  <c r="DT880" i="1"/>
  <c r="DU878" i="1"/>
  <c r="DT878" i="1"/>
  <c r="DU876" i="1"/>
  <c r="DT876" i="1"/>
  <c r="DU874" i="1"/>
  <c r="DT874" i="1"/>
  <c r="DU872" i="1"/>
  <c r="DT872" i="1"/>
  <c r="DU870" i="1"/>
  <c r="DT870" i="1"/>
  <c r="DU868" i="1"/>
  <c r="DT868" i="1"/>
  <c r="DU866" i="1"/>
  <c r="DT866" i="1"/>
  <c r="DU856" i="1"/>
  <c r="DT856" i="1"/>
  <c r="DU852" i="1"/>
  <c r="DT852" i="1"/>
  <c r="DU849" i="1"/>
  <c r="DT849" i="1"/>
  <c r="DU846" i="1"/>
  <c r="DT846" i="1"/>
  <c r="DU844" i="1"/>
  <c r="DT844" i="1"/>
  <c r="DU842" i="1"/>
  <c r="DT842" i="1"/>
  <c r="DU840" i="1"/>
  <c r="DT840" i="1"/>
  <c r="DU838" i="1"/>
  <c r="DT838" i="1"/>
  <c r="DU836" i="1"/>
  <c r="DT836" i="1"/>
  <c r="DU834" i="1"/>
  <c r="DT834" i="1"/>
  <c r="DU832" i="1"/>
  <c r="DT832" i="1"/>
  <c r="DU830" i="1"/>
  <c r="DT830" i="1"/>
  <c r="DU828" i="1"/>
  <c r="DT828" i="1"/>
  <c r="DU824" i="1"/>
  <c r="DT824" i="1"/>
  <c r="DU820" i="1"/>
  <c r="DT820" i="1"/>
  <c r="DU817" i="1"/>
  <c r="DT817" i="1"/>
  <c r="DU813" i="1"/>
  <c r="DT813" i="1"/>
  <c r="DU809" i="1"/>
  <c r="DT809" i="1"/>
  <c r="DU805" i="1"/>
  <c r="DT805" i="1"/>
  <c r="DU801" i="1"/>
  <c r="DT801" i="1"/>
  <c r="CI485" i="1"/>
  <c r="CI486" i="1"/>
  <c r="CI487" i="1"/>
  <c r="CI488" i="1"/>
  <c r="CI489" i="1"/>
  <c r="CI490" i="1"/>
  <c r="CI491" i="1"/>
  <c r="CI492" i="1"/>
  <c r="CI493" i="1"/>
  <c r="CI494" i="1"/>
  <c r="CI495" i="1"/>
  <c r="CI496" i="1"/>
  <c r="CI497" i="1"/>
  <c r="CI498" i="1"/>
  <c r="CI499" i="1"/>
  <c r="CI500" i="1"/>
  <c r="CI501" i="1"/>
  <c r="CI502" i="1"/>
  <c r="CI503" i="1"/>
  <c r="CI504" i="1"/>
  <c r="CI505" i="1"/>
  <c r="CI506" i="1"/>
  <c r="CI507" i="1"/>
  <c r="CI508" i="1"/>
  <c r="CI509" i="1"/>
  <c r="CI510" i="1"/>
  <c r="CI511" i="1"/>
  <c r="CI512" i="1"/>
  <c r="CI513" i="1"/>
  <c r="CI514" i="1"/>
  <c r="CI515" i="1"/>
  <c r="CI516" i="1"/>
  <c r="CI517" i="1"/>
  <c r="CI518" i="1"/>
  <c r="CI519" i="1"/>
  <c r="CI520" i="1"/>
  <c r="CI521" i="1"/>
  <c r="CI522" i="1"/>
  <c r="CI523" i="1"/>
  <c r="CI524" i="1"/>
  <c r="CI525" i="1"/>
  <c r="CI526" i="1"/>
  <c r="CI527" i="1"/>
  <c r="CI528" i="1"/>
  <c r="CI529" i="1"/>
  <c r="CI530" i="1"/>
  <c r="CI531" i="1"/>
  <c r="CI532" i="1"/>
  <c r="CI533" i="1"/>
  <c r="CI534" i="1"/>
  <c r="CI535" i="1"/>
  <c r="CI536" i="1"/>
  <c r="CI537" i="1"/>
  <c r="CI538" i="1"/>
  <c r="CI539" i="1"/>
  <c r="CI540" i="1"/>
  <c r="CI541" i="1"/>
  <c r="CI542" i="1"/>
  <c r="CI543" i="1"/>
  <c r="CI544" i="1"/>
  <c r="CI545" i="1"/>
  <c r="CI546" i="1"/>
  <c r="CI547" i="1"/>
  <c r="CI548" i="1"/>
  <c r="CI549" i="1"/>
  <c r="CI550" i="1"/>
  <c r="CI551" i="1"/>
  <c r="CI552" i="1"/>
  <c r="CI553" i="1"/>
  <c r="CI554" i="1"/>
  <c r="CI555" i="1"/>
  <c r="CI556" i="1"/>
  <c r="CI557" i="1"/>
  <c r="CI558" i="1"/>
  <c r="CI559" i="1"/>
  <c r="CI560" i="1"/>
  <c r="CI561" i="1"/>
  <c r="CI562" i="1"/>
  <c r="CI563" i="1"/>
  <c r="CI564" i="1"/>
  <c r="CI565" i="1"/>
  <c r="CI566" i="1"/>
  <c r="CI567" i="1"/>
  <c r="CI568" i="1"/>
  <c r="CI569" i="1"/>
  <c r="CI570" i="1"/>
  <c r="CI571" i="1"/>
  <c r="CI572" i="1"/>
  <c r="CI573" i="1"/>
  <c r="CI574" i="1"/>
  <c r="CI575" i="1"/>
  <c r="CI576" i="1"/>
  <c r="CI577" i="1"/>
  <c r="CI578" i="1"/>
  <c r="CI579" i="1"/>
  <c r="CI580" i="1"/>
  <c r="CI581" i="1"/>
  <c r="CI582" i="1"/>
  <c r="CI583" i="1"/>
  <c r="CI584" i="1"/>
  <c r="CI585" i="1"/>
  <c r="CI586" i="1"/>
  <c r="CI587" i="1"/>
  <c r="CI588" i="1"/>
  <c r="CI589" i="1"/>
  <c r="CI590" i="1"/>
  <c r="CI591" i="1"/>
  <c r="CI592" i="1"/>
  <c r="CI593" i="1"/>
  <c r="CI594" i="1"/>
  <c r="CI595" i="1"/>
  <c r="CI596" i="1"/>
  <c r="CI597" i="1"/>
  <c r="CI598" i="1"/>
  <c r="CI599" i="1"/>
  <c r="CI600" i="1"/>
  <c r="CI601" i="1"/>
  <c r="CI602" i="1"/>
  <c r="CI603" i="1"/>
  <c r="CI604" i="1"/>
  <c r="CI605" i="1"/>
  <c r="CI606" i="1"/>
  <c r="CI607" i="1"/>
  <c r="CI608" i="1"/>
  <c r="CI609" i="1"/>
  <c r="CI610" i="1"/>
  <c r="CI611" i="1"/>
  <c r="CI612" i="1"/>
  <c r="CI613" i="1"/>
  <c r="CI614" i="1"/>
  <c r="CI615" i="1"/>
  <c r="CI616" i="1"/>
  <c r="CI617" i="1"/>
  <c r="CI618" i="1"/>
  <c r="CI619" i="1"/>
  <c r="CI620" i="1"/>
  <c r="CI621" i="1"/>
  <c r="CI622" i="1"/>
  <c r="CI623" i="1"/>
  <c r="CI624" i="1"/>
  <c r="CI625" i="1"/>
  <c r="CI626" i="1"/>
  <c r="CI627" i="1"/>
  <c r="CI628" i="1"/>
  <c r="CI629" i="1"/>
  <c r="CI630" i="1"/>
  <c r="CI631" i="1"/>
  <c r="CI632" i="1"/>
  <c r="CI633" i="1"/>
  <c r="CI634" i="1"/>
  <c r="CI635" i="1"/>
  <c r="CI636" i="1"/>
  <c r="CI637" i="1"/>
  <c r="CI638" i="1"/>
  <c r="CI639" i="1"/>
  <c r="CI640" i="1"/>
  <c r="CI641" i="1"/>
  <c r="CI642" i="1"/>
  <c r="CI643" i="1"/>
  <c r="CI644" i="1"/>
  <c r="CI645" i="1"/>
  <c r="CI646" i="1"/>
  <c r="CI647" i="1"/>
  <c r="CI648" i="1"/>
  <c r="CI649" i="1"/>
  <c r="CI650" i="1"/>
  <c r="CI651" i="1"/>
  <c r="CI652" i="1"/>
  <c r="CI653" i="1"/>
  <c r="CI654" i="1"/>
  <c r="CI655" i="1"/>
  <c r="CI656" i="1"/>
  <c r="CI657" i="1"/>
  <c r="CI658" i="1"/>
  <c r="CI659" i="1"/>
  <c r="CI660" i="1"/>
  <c r="CI661" i="1"/>
  <c r="CI662" i="1"/>
  <c r="CI663" i="1"/>
  <c r="CI664" i="1"/>
  <c r="CI665" i="1"/>
  <c r="CI666" i="1"/>
  <c r="CI667" i="1"/>
  <c r="CI668" i="1"/>
  <c r="CI669" i="1"/>
  <c r="CI670" i="1"/>
  <c r="CI671" i="1"/>
  <c r="CI672" i="1"/>
  <c r="CI673" i="1"/>
  <c r="CI674" i="1"/>
  <c r="CI675" i="1"/>
  <c r="CI676" i="1"/>
  <c r="CI677" i="1"/>
  <c r="CI678" i="1"/>
  <c r="CI679" i="1"/>
  <c r="CI680" i="1"/>
  <c r="CI681" i="1"/>
  <c r="CI682" i="1"/>
  <c r="CI683" i="1"/>
  <c r="CI684" i="1"/>
  <c r="CI685" i="1"/>
  <c r="CI686" i="1"/>
  <c r="CI687" i="1"/>
  <c r="CI688" i="1"/>
  <c r="CI689" i="1"/>
  <c r="CI690" i="1"/>
  <c r="CI691" i="1"/>
  <c r="CI692" i="1"/>
  <c r="CI693" i="1"/>
  <c r="CI694" i="1"/>
  <c r="CI695" i="1"/>
  <c r="CI696" i="1"/>
  <c r="CI697" i="1"/>
  <c r="CI698" i="1"/>
  <c r="CI699" i="1"/>
  <c r="CI700" i="1"/>
  <c r="CI701" i="1"/>
  <c r="CI702" i="1"/>
  <c r="CI703" i="1"/>
  <c r="CI704" i="1"/>
  <c r="CI705" i="1"/>
  <c r="CI706" i="1"/>
  <c r="CI707" i="1"/>
  <c r="CI708" i="1"/>
  <c r="CI709" i="1"/>
  <c r="CI710" i="1"/>
  <c r="CI711" i="1"/>
  <c r="CI712" i="1"/>
  <c r="CI713" i="1"/>
  <c r="CI714" i="1"/>
  <c r="CI715" i="1"/>
  <c r="CI716" i="1"/>
  <c r="CI717" i="1"/>
  <c r="CI718" i="1"/>
  <c r="CI719" i="1"/>
  <c r="CI720" i="1"/>
  <c r="CI721" i="1"/>
  <c r="CI722" i="1"/>
  <c r="CI723" i="1"/>
  <c r="CI724" i="1"/>
  <c r="CI725" i="1"/>
  <c r="CI726" i="1"/>
  <c r="CI727" i="1"/>
  <c r="CI728" i="1"/>
  <c r="CI729" i="1"/>
  <c r="CI730" i="1"/>
  <c r="CI731" i="1"/>
  <c r="CI732" i="1"/>
  <c r="CI733" i="1"/>
  <c r="CI734" i="1"/>
  <c r="CI735" i="1"/>
  <c r="CI736" i="1"/>
  <c r="CI737" i="1"/>
  <c r="CI738" i="1"/>
  <c r="CI739" i="1"/>
  <c r="CI740" i="1"/>
  <c r="CI741" i="1"/>
  <c r="CI742" i="1"/>
  <c r="CI743" i="1"/>
  <c r="CI744" i="1"/>
  <c r="CI745" i="1"/>
  <c r="CI746" i="1"/>
  <c r="CI747" i="1"/>
  <c r="CI748" i="1"/>
  <c r="CI749" i="1"/>
  <c r="CI750" i="1"/>
  <c r="CI751" i="1"/>
  <c r="CI752" i="1"/>
  <c r="CI753" i="1"/>
  <c r="CI754" i="1"/>
  <c r="CI755" i="1"/>
  <c r="CI756" i="1"/>
  <c r="CI757" i="1"/>
  <c r="CI758" i="1"/>
  <c r="CI759" i="1"/>
  <c r="CI760" i="1"/>
  <c r="CI761" i="1"/>
  <c r="CI762" i="1"/>
  <c r="CI763" i="1"/>
  <c r="CI764" i="1"/>
  <c r="CI765" i="1"/>
  <c r="CI766" i="1"/>
  <c r="CI767" i="1"/>
  <c r="CI768" i="1"/>
  <c r="CI769" i="1"/>
  <c r="CI770" i="1"/>
  <c r="CI771" i="1"/>
  <c r="CI772" i="1"/>
  <c r="CI773" i="1"/>
  <c r="CI774" i="1"/>
  <c r="CI775" i="1"/>
  <c r="CI776" i="1"/>
  <c r="CI777" i="1"/>
  <c r="CI778" i="1"/>
  <c r="CI779" i="1"/>
  <c r="CI780" i="1"/>
  <c r="CI781" i="1"/>
  <c r="CI782" i="1"/>
  <c r="CI783" i="1"/>
  <c r="CI784" i="1"/>
  <c r="CI785" i="1"/>
  <c r="CI786" i="1"/>
  <c r="CI787" i="1"/>
  <c r="CI788" i="1"/>
  <c r="CI789" i="1"/>
  <c r="CI790" i="1"/>
  <c r="CI791" i="1"/>
  <c r="CI792" i="1"/>
  <c r="CI793" i="1"/>
  <c r="CI794" i="1"/>
  <c r="CI795" i="1"/>
  <c r="CI796" i="1"/>
  <c r="CI797" i="1"/>
  <c r="CI798" i="1"/>
  <c r="CI799" i="1"/>
  <c r="CI800" i="1"/>
  <c r="CI801" i="1"/>
  <c r="CI802" i="1"/>
  <c r="CI803" i="1"/>
  <c r="CI804" i="1"/>
  <c r="CI805" i="1"/>
  <c r="CI806" i="1"/>
  <c r="CI807" i="1"/>
  <c r="CI808" i="1"/>
  <c r="CI809" i="1"/>
  <c r="CI810" i="1"/>
  <c r="CI811" i="1"/>
  <c r="CI812" i="1"/>
  <c r="CI813" i="1"/>
  <c r="CI814" i="1"/>
  <c r="CI815" i="1"/>
  <c r="CI816" i="1"/>
  <c r="CI817" i="1"/>
  <c r="CI818" i="1"/>
  <c r="CI819" i="1"/>
  <c r="CI820" i="1"/>
  <c r="CI821" i="1"/>
  <c r="CI822" i="1"/>
  <c r="CF954" i="1"/>
  <c r="CH955" i="1"/>
  <c r="CG958" i="1"/>
  <c r="CH959" i="1"/>
  <c r="CG962" i="1"/>
  <c r="CH963" i="1"/>
  <c r="CG966" i="1"/>
  <c r="CH967" i="1"/>
  <c r="CI953" i="1"/>
  <c r="CI954" i="1"/>
  <c r="CI968" i="1"/>
  <c r="CF6" i="1"/>
  <c r="CH6" i="1"/>
  <c r="CF9" i="1"/>
  <c r="CH9" i="1"/>
  <c r="CF10" i="1"/>
  <c r="CH10" i="1"/>
  <c r="CH13" i="1"/>
  <c r="CH15" i="1"/>
  <c r="CF16" i="1"/>
  <c r="CH16" i="1"/>
  <c r="CF17" i="1"/>
  <c r="CH17" i="1"/>
  <c r="CH19" i="1"/>
  <c r="CF20" i="1"/>
  <c r="CH20" i="1"/>
  <c r="CF21" i="1"/>
  <c r="CH21" i="1"/>
  <c r="CH23" i="1"/>
  <c r="CF24" i="1"/>
  <c r="CH24" i="1"/>
  <c r="CF25" i="1"/>
  <c r="CH25" i="1"/>
  <c r="CH27" i="1"/>
  <c r="CF28" i="1"/>
  <c r="CH28" i="1"/>
  <c r="CF29" i="1"/>
  <c r="CH29" i="1"/>
  <c r="CF30" i="1"/>
  <c r="CH30" i="1"/>
  <c r="CF35" i="1"/>
  <c r="CH35" i="1"/>
  <c r="CF36" i="1"/>
  <c r="CH36" i="1"/>
  <c r="CF37" i="1"/>
  <c r="CH37" i="1"/>
  <c r="CF38" i="1"/>
  <c r="CH38" i="1"/>
  <c r="CF39" i="1"/>
  <c r="CH39" i="1"/>
  <c r="CH48" i="1"/>
  <c r="CH60" i="1"/>
  <c r="CF61" i="1"/>
  <c r="CH61" i="1"/>
  <c r="CF62" i="1"/>
  <c r="CH62" i="1"/>
  <c r="CH64" i="1"/>
  <c r="CF65" i="1"/>
  <c r="CH65" i="1"/>
  <c r="CF84" i="1"/>
  <c r="CH84" i="1"/>
  <c r="CF85" i="1"/>
  <c r="CH85" i="1"/>
  <c r="CH90" i="1"/>
  <c r="CF91" i="1"/>
  <c r="CH91" i="1"/>
  <c r="CF92" i="1"/>
  <c r="CH92" i="1"/>
  <c r="CF93" i="1"/>
  <c r="CH93" i="1"/>
  <c r="CF94" i="1"/>
  <c r="CH94" i="1"/>
  <c r="CF95" i="1"/>
  <c r="CH95" i="1"/>
  <c r="CH97" i="1"/>
  <c r="CF98" i="1"/>
  <c r="CH98" i="1"/>
  <c r="CH104" i="1"/>
  <c r="CF105" i="1"/>
  <c r="CH105" i="1"/>
  <c r="CF106" i="1"/>
  <c r="CH106" i="1"/>
  <c r="CG6" i="1"/>
  <c r="CG7" i="1"/>
  <c r="CI7" i="1"/>
  <c r="CG8" i="1"/>
  <c r="CG9" i="1"/>
  <c r="CG10" i="1"/>
  <c r="CG11" i="1"/>
  <c r="CI11" i="1"/>
  <c r="CG12" i="1"/>
  <c r="CI12" i="1"/>
  <c r="CG13" i="1"/>
  <c r="CG14" i="1"/>
  <c r="CI14" i="1"/>
  <c r="CG15" i="1"/>
  <c r="CG16" i="1"/>
  <c r="CG17" i="1"/>
  <c r="CG18" i="1"/>
  <c r="CI18" i="1"/>
  <c r="CG19" i="1"/>
  <c r="CG20" i="1"/>
  <c r="CG21" i="1"/>
  <c r="CG22" i="1"/>
  <c r="CI22" i="1"/>
  <c r="CG23" i="1"/>
  <c r="CG24" i="1"/>
  <c r="CG25" i="1"/>
  <c r="CG26" i="1"/>
  <c r="CI26" i="1"/>
  <c r="CG27" i="1"/>
  <c r="CG28" i="1"/>
  <c r="CG29" i="1"/>
  <c r="CG30" i="1"/>
  <c r="CG31" i="1"/>
  <c r="CI31" i="1"/>
  <c r="CG32" i="1"/>
  <c r="CG33" i="1"/>
  <c r="CG34" i="1"/>
  <c r="CG35" i="1"/>
  <c r="CG36" i="1"/>
  <c r="CG37" i="1"/>
  <c r="CG38" i="1"/>
  <c r="CG39" i="1"/>
  <c r="CG40" i="1"/>
  <c r="CI40" i="1"/>
  <c r="CG41" i="1"/>
  <c r="CI41" i="1"/>
  <c r="CG42" i="1"/>
  <c r="CI42" i="1"/>
  <c r="CG43" i="1"/>
  <c r="CI43" i="1"/>
  <c r="CG44" i="1"/>
  <c r="CI44" i="1"/>
  <c r="CG45" i="1"/>
  <c r="CG46" i="1"/>
  <c r="CG47" i="1"/>
  <c r="CI47" i="1"/>
  <c r="CG48" i="1"/>
  <c r="CG49" i="1"/>
  <c r="CI49" i="1"/>
  <c r="CG50" i="1"/>
  <c r="CG51" i="1"/>
  <c r="CI51" i="1"/>
  <c r="CG52" i="1"/>
  <c r="CI52" i="1"/>
  <c r="CG53" i="1"/>
  <c r="CG54" i="1"/>
  <c r="CI54" i="1"/>
  <c r="CG55" i="1"/>
  <c r="CI55" i="1"/>
  <c r="CG56" i="1"/>
  <c r="CI56" i="1"/>
  <c r="CG57" i="1"/>
  <c r="CI57" i="1"/>
  <c r="CG58" i="1"/>
  <c r="CI58" i="1"/>
  <c r="CG59" i="1"/>
  <c r="CI59" i="1"/>
  <c r="CG60" i="1"/>
  <c r="CG61" i="1"/>
  <c r="CG62" i="1"/>
  <c r="CG63" i="1"/>
  <c r="CI63" i="1"/>
  <c r="CG64" i="1"/>
  <c r="CG65" i="1"/>
  <c r="CG66" i="1"/>
  <c r="CG84" i="1"/>
  <c r="CG85" i="1"/>
  <c r="CG86" i="1"/>
  <c r="CI86" i="1"/>
  <c r="CG87" i="1"/>
  <c r="CG88" i="1"/>
  <c r="CI88" i="1"/>
  <c r="CG89" i="1"/>
  <c r="CI89" i="1"/>
  <c r="CG90" i="1"/>
  <c r="CG91" i="1"/>
  <c r="CG92" i="1"/>
  <c r="CG93" i="1"/>
  <c r="CG94" i="1"/>
  <c r="CG95" i="1"/>
  <c r="CG96" i="1"/>
  <c r="CI96" i="1"/>
  <c r="CG97" i="1"/>
  <c r="CG98" i="1"/>
  <c r="CG99" i="1"/>
  <c r="CG100" i="1"/>
  <c r="CG101" i="1"/>
  <c r="CI101" i="1"/>
  <c r="CG102" i="1"/>
  <c r="CI102" i="1"/>
  <c r="CG103" i="1"/>
  <c r="CI103" i="1"/>
  <c r="CG104" i="1"/>
  <c r="CG105" i="1"/>
  <c r="CG106" i="1"/>
  <c r="CG107" i="1"/>
  <c r="CI107" i="1"/>
  <c r="CG108" i="1"/>
  <c r="CI108" i="1"/>
  <c r="CG109" i="1"/>
  <c r="CG110" i="1"/>
  <c r="CG111" i="1"/>
  <c r="CG112" i="1"/>
  <c r="CG113" i="1"/>
  <c r="CG114" i="1"/>
  <c r="CG115" i="1"/>
  <c r="CG116" i="1"/>
  <c r="CG117" i="1"/>
  <c r="CG118" i="1"/>
  <c r="CI209" i="1"/>
  <c r="CG209" i="1"/>
  <c r="CI210" i="1"/>
  <c r="CG210" i="1"/>
  <c r="CI211" i="1"/>
  <c r="CG211" i="1"/>
  <c r="CI212" i="1"/>
  <c r="CG212" i="1"/>
  <c r="CI213" i="1"/>
  <c r="CG213" i="1"/>
  <c r="CI214" i="1"/>
  <c r="CG214" i="1"/>
  <c r="CI216" i="1"/>
  <c r="CG216" i="1"/>
  <c r="CI220" i="1"/>
  <c r="CG220" i="1"/>
  <c r="CI221" i="1"/>
  <c r="CG221" i="1"/>
  <c r="CI222" i="1"/>
  <c r="CG222" i="1"/>
  <c r="CI223" i="1"/>
  <c r="CG223" i="1"/>
  <c r="CI224" i="1"/>
  <c r="CG224" i="1"/>
  <c r="CI225" i="1"/>
  <c r="CG225" i="1"/>
  <c r="CI226" i="1"/>
  <c r="CG226" i="1"/>
  <c r="CI230" i="1"/>
  <c r="CG230" i="1"/>
  <c r="CI231" i="1"/>
  <c r="CG231" i="1"/>
  <c r="CI232" i="1"/>
  <c r="CG232" i="1"/>
  <c r="CI233" i="1"/>
  <c r="CG233" i="1"/>
  <c r="CI235" i="1"/>
  <c r="CG235" i="1"/>
  <c r="CI237" i="1"/>
  <c r="CG237" i="1"/>
  <c r="CI238" i="1"/>
  <c r="CG238" i="1"/>
  <c r="CI239" i="1"/>
  <c r="CG239" i="1"/>
  <c r="CI240" i="1"/>
  <c r="CG240" i="1"/>
  <c r="CI241" i="1"/>
  <c r="CG241" i="1"/>
  <c r="CI242" i="1"/>
  <c r="CG242" i="1"/>
  <c r="CI243" i="1"/>
  <c r="CG243" i="1"/>
  <c r="CI244" i="1"/>
  <c r="CG244" i="1"/>
  <c r="CI245" i="1"/>
  <c r="CG245" i="1"/>
  <c r="CI246" i="1"/>
  <c r="CG246" i="1"/>
  <c r="CI247" i="1"/>
  <c r="CG247" i="1"/>
  <c r="CI248" i="1"/>
  <c r="CG248" i="1"/>
  <c r="CI249" i="1"/>
  <c r="CG249" i="1"/>
  <c r="CI250" i="1"/>
  <c r="CG250" i="1"/>
  <c r="CI251" i="1"/>
  <c r="CG251" i="1"/>
  <c r="CI252" i="1"/>
  <c r="CG252" i="1"/>
  <c r="CI253" i="1"/>
  <c r="CG253" i="1"/>
  <c r="CI254" i="1"/>
  <c r="CG254" i="1"/>
  <c r="CI255" i="1"/>
  <c r="CG255" i="1"/>
  <c r="CI256" i="1"/>
  <c r="CG256" i="1"/>
  <c r="CI257" i="1"/>
  <c r="CG257" i="1"/>
  <c r="CI258" i="1"/>
  <c r="CG258" i="1"/>
  <c r="CI259" i="1"/>
  <c r="CG259" i="1"/>
  <c r="CI260" i="1"/>
  <c r="CG260" i="1"/>
  <c r="CI261" i="1"/>
  <c r="CG261" i="1"/>
  <c r="CI262" i="1"/>
  <c r="CG262" i="1"/>
  <c r="CI263" i="1"/>
  <c r="CG263" i="1"/>
  <c r="CI264" i="1"/>
  <c r="CG264" i="1"/>
  <c r="CI265" i="1"/>
  <c r="CG265" i="1"/>
  <c r="CI266" i="1"/>
  <c r="CG266" i="1"/>
  <c r="CI267" i="1"/>
  <c r="CG267" i="1"/>
  <c r="CI268" i="1"/>
  <c r="CG268" i="1"/>
  <c r="CI269" i="1"/>
  <c r="CG269" i="1"/>
  <c r="CI270" i="1"/>
  <c r="CG270" i="1"/>
  <c r="CI271" i="1"/>
  <c r="CG271" i="1"/>
  <c r="CI272" i="1"/>
  <c r="CG272" i="1"/>
  <c r="CI273" i="1"/>
  <c r="CG273" i="1"/>
  <c r="CI274" i="1"/>
  <c r="CG274" i="1"/>
  <c r="CI275" i="1"/>
  <c r="CG275" i="1"/>
  <c r="CI276" i="1"/>
  <c r="CG276" i="1"/>
  <c r="CI277" i="1"/>
  <c r="CG277" i="1"/>
  <c r="CI278" i="1"/>
  <c r="CG278" i="1"/>
  <c r="CI279" i="1"/>
  <c r="CG279" i="1"/>
  <c r="CI280" i="1"/>
  <c r="CG280" i="1"/>
  <c r="CI281" i="1"/>
  <c r="CG281" i="1"/>
  <c r="CI282" i="1"/>
  <c r="CG282" i="1"/>
  <c r="CI283" i="1"/>
  <c r="CG283" i="1"/>
  <c r="CI284" i="1"/>
  <c r="CG284" i="1"/>
  <c r="CI285" i="1"/>
  <c r="CG285" i="1"/>
  <c r="CI286" i="1"/>
  <c r="CG286" i="1"/>
  <c r="CF12" i="1"/>
  <c r="CF14" i="1"/>
  <c r="CF41" i="1"/>
  <c r="CF43" i="1"/>
  <c r="CF47" i="1"/>
  <c r="CF49" i="1"/>
  <c r="CF51" i="1"/>
  <c r="CF54" i="1"/>
  <c r="CF56" i="1"/>
  <c r="CF58" i="1"/>
  <c r="CF88" i="1"/>
  <c r="CF101" i="1"/>
  <c r="CF103" i="1"/>
  <c r="CG287" i="1"/>
  <c r="CG288" i="1"/>
  <c r="CG289" i="1"/>
  <c r="CG290" i="1"/>
  <c r="CG291" i="1"/>
  <c r="CG292" i="1"/>
  <c r="CG293" i="1"/>
  <c r="CG294" i="1"/>
  <c r="CG295" i="1"/>
  <c r="CG296" i="1"/>
  <c r="CG297" i="1"/>
  <c r="CG298" i="1"/>
  <c r="CG299" i="1"/>
  <c r="CG300" i="1"/>
  <c r="CG301" i="1"/>
  <c r="CG302" i="1"/>
  <c r="CG303" i="1"/>
  <c r="CG304" i="1"/>
  <c r="CG305" i="1"/>
  <c r="CG306" i="1"/>
  <c r="CG307" i="1"/>
  <c r="CG308" i="1"/>
  <c r="CG309" i="1"/>
  <c r="CG310" i="1"/>
  <c r="CG311" i="1"/>
  <c r="CG312" i="1"/>
  <c r="CG313" i="1"/>
  <c r="CG314" i="1"/>
  <c r="CG315" i="1"/>
  <c r="CG316" i="1"/>
  <c r="CG317" i="1"/>
  <c r="CG318" i="1"/>
  <c r="CG319" i="1"/>
  <c r="CG320" i="1"/>
  <c r="CG321" i="1"/>
  <c r="CG322" i="1"/>
  <c r="CG323" i="1"/>
  <c r="CG324" i="1"/>
  <c r="CG325" i="1"/>
  <c r="CG326" i="1"/>
  <c r="CG327" i="1"/>
  <c r="CG328" i="1"/>
  <c r="CG329" i="1"/>
  <c r="CG330" i="1"/>
  <c r="CG331" i="1"/>
  <c r="CG332" i="1"/>
  <c r="CG333" i="1"/>
  <c r="CG334" i="1"/>
  <c r="CG335" i="1"/>
  <c r="CG336" i="1"/>
  <c r="CG337" i="1"/>
  <c r="CG338" i="1"/>
  <c r="CG339" i="1"/>
  <c r="CG340" i="1"/>
  <c r="CG341" i="1"/>
  <c r="CG342" i="1"/>
  <c r="CG343" i="1"/>
  <c r="CG344" i="1"/>
  <c r="CG345" i="1"/>
  <c r="CG346" i="1"/>
  <c r="CG347" i="1"/>
  <c r="CG348" i="1"/>
  <c r="CG349" i="1"/>
  <c r="CG350" i="1"/>
  <c r="CG351" i="1"/>
  <c r="CG352" i="1"/>
  <c r="CG353" i="1"/>
  <c r="CG354" i="1"/>
  <c r="CG355" i="1"/>
  <c r="CG356" i="1"/>
  <c r="CG357" i="1"/>
  <c r="CG358" i="1"/>
  <c r="CG359" i="1"/>
  <c r="CG360" i="1"/>
  <c r="CG361" i="1"/>
  <c r="CG362" i="1"/>
  <c r="CG363" i="1"/>
  <c r="CG364" i="1"/>
  <c r="CG365" i="1"/>
  <c r="CG366" i="1"/>
  <c r="CG367" i="1"/>
  <c r="CG368" i="1"/>
  <c r="CG369" i="1"/>
  <c r="CG370" i="1"/>
  <c r="CG371" i="1"/>
  <c r="CG372" i="1"/>
  <c r="CG373" i="1"/>
  <c r="CG374" i="1"/>
  <c r="CG375" i="1"/>
  <c r="CG376" i="1"/>
  <c r="CG377" i="1"/>
  <c r="CG378" i="1"/>
  <c r="CG379" i="1"/>
  <c r="CG380" i="1"/>
  <c r="CG381" i="1"/>
  <c r="CG382" i="1"/>
  <c r="CG383" i="1"/>
  <c r="CG384" i="1"/>
  <c r="CG385" i="1"/>
  <c r="CG386" i="1"/>
  <c r="CG387" i="1"/>
  <c r="CG388" i="1"/>
  <c r="CG389" i="1"/>
  <c r="CG390" i="1"/>
  <c r="CG391" i="1"/>
  <c r="CG392" i="1"/>
  <c r="CG393" i="1"/>
  <c r="CG394" i="1"/>
  <c r="CG395" i="1"/>
  <c r="CG396" i="1"/>
  <c r="CG397" i="1"/>
  <c r="CG398" i="1"/>
  <c r="CG399" i="1"/>
  <c r="CG400" i="1"/>
  <c r="CG401" i="1"/>
  <c r="CG402" i="1"/>
  <c r="CG403" i="1"/>
  <c r="CG404" i="1"/>
  <c r="CG405" i="1"/>
  <c r="CG406" i="1"/>
  <c r="CG407" i="1"/>
  <c r="CG408" i="1"/>
  <c r="CG409" i="1"/>
  <c r="CG410" i="1"/>
  <c r="CG411" i="1"/>
  <c r="CG412" i="1"/>
  <c r="CG413" i="1"/>
  <c r="CG414" i="1"/>
  <c r="CG415" i="1"/>
  <c r="CG416" i="1"/>
  <c r="CG417" i="1"/>
  <c r="CG418" i="1"/>
  <c r="CG419" i="1"/>
  <c r="CG420" i="1"/>
  <c r="CG421" i="1"/>
  <c r="CG422" i="1"/>
  <c r="CG423" i="1"/>
  <c r="CG424" i="1"/>
  <c r="CG425" i="1"/>
  <c r="CG426" i="1"/>
  <c r="CG427" i="1"/>
  <c r="CG428" i="1"/>
  <c r="CG429" i="1"/>
  <c r="CG430" i="1"/>
  <c r="CG431" i="1"/>
  <c r="CG432" i="1"/>
  <c r="CG433" i="1"/>
  <c r="CG434" i="1"/>
  <c r="CG435" i="1"/>
  <c r="CG436" i="1"/>
  <c r="CG437" i="1"/>
  <c r="CG438" i="1"/>
  <c r="CG439" i="1"/>
  <c r="CG440" i="1"/>
  <c r="CG441" i="1"/>
  <c r="CG442" i="1"/>
  <c r="CG443" i="1"/>
  <c r="CG444" i="1"/>
  <c r="CG445" i="1"/>
  <c r="CG446" i="1"/>
  <c r="CG447" i="1"/>
  <c r="CG448" i="1"/>
  <c r="CG449" i="1"/>
  <c r="CG450" i="1"/>
  <c r="CG451" i="1"/>
  <c r="CG452" i="1"/>
  <c r="CG453" i="1"/>
  <c r="CG454" i="1"/>
  <c r="CG455" i="1"/>
  <c r="CG456" i="1"/>
  <c r="CG457" i="1"/>
  <c r="CG458" i="1"/>
  <c r="CG459" i="1"/>
  <c r="CG460" i="1"/>
  <c r="CG461" i="1"/>
  <c r="CG462" i="1"/>
  <c r="CG463" i="1"/>
  <c r="CG464" i="1"/>
  <c r="CG465" i="1"/>
  <c r="CG466" i="1"/>
  <c r="CG467" i="1"/>
  <c r="CG468" i="1"/>
  <c r="CG469" i="1"/>
  <c r="CG470" i="1"/>
  <c r="CG471" i="1"/>
  <c r="CG472" i="1"/>
  <c r="CG473" i="1"/>
  <c r="CG474" i="1"/>
  <c r="CG475" i="1"/>
  <c r="CG476" i="1"/>
  <c r="CG477" i="1"/>
  <c r="CG478" i="1"/>
  <c r="CG479" i="1"/>
  <c r="CG480" i="1"/>
  <c r="CG481" i="1"/>
  <c r="CG482" i="1"/>
  <c r="CG483" i="1"/>
  <c r="CG484" i="1"/>
  <c r="CG485" i="1"/>
  <c r="CG486" i="1"/>
  <c r="CG487" i="1"/>
  <c r="CG488" i="1"/>
  <c r="CG489" i="1"/>
  <c r="CG490" i="1"/>
  <c r="CG491" i="1"/>
  <c r="CG492" i="1"/>
  <c r="CG493" i="1"/>
  <c r="CG494" i="1"/>
  <c r="CG495" i="1"/>
  <c r="CG496" i="1"/>
  <c r="CG497" i="1"/>
  <c r="CG498" i="1"/>
  <c r="CG499" i="1"/>
  <c r="CG500" i="1"/>
  <c r="CG501" i="1"/>
  <c r="CG502" i="1"/>
  <c r="CG503" i="1"/>
  <c r="CG504" i="1"/>
  <c r="CG505" i="1"/>
  <c r="CG506" i="1"/>
  <c r="CG507" i="1"/>
  <c r="CG508" i="1"/>
  <c r="CG509" i="1"/>
  <c r="CG510" i="1"/>
  <c r="CG511" i="1"/>
  <c r="CG512" i="1"/>
  <c r="CG513" i="1"/>
  <c r="CG514" i="1"/>
  <c r="CG515" i="1"/>
  <c r="CG516" i="1"/>
  <c r="CG517" i="1"/>
  <c r="CG518" i="1"/>
  <c r="CG519" i="1"/>
  <c r="CG520" i="1"/>
  <c r="CG521" i="1"/>
  <c r="CG522" i="1"/>
  <c r="CG523" i="1"/>
  <c r="CG524" i="1"/>
  <c r="CG525" i="1"/>
  <c r="CG526" i="1"/>
  <c r="CG527" i="1"/>
  <c r="CG528" i="1"/>
  <c r="CG529" i="1"/>
  <c r="CG530" i="1"/>
  <c r="CG531" i="1"/>
  <c r="CG532" i="1"/>
  <c r="CG533" i="1"/>
  <c r="CG534" i="1"/>
  <c r="CG535" i="1"/>
  <c r="CG536" i="1"/>
  <c r="CG537" i="1"/>
  <c r="CG538" i="1"/>
  <c r="CG539" i="1"/>
  <c r="CG540" i="1"/>
  <c r="CG541" i="1"/>
  <c r="CG542" i="1"/>
  <c r="CG543" i="1"/>
  <c r="CG544" i="1"/>
  <c r="CG545" i="1"/>
  <c r="CG546" i="1"/>
  <c r="CG547" i="1"/>
  <c r="CG548" i="1"/>
  <c r="CG549" i="1"/>
  <c r="CG550" i="1"/>
  <c r="CG551" i="1"/>
  <c r="CG552" i="1"/>
  <c r="CG553" i="1"/>
  <c r="CG554" i="1"/>
  <c r="CG555" i="1"/>
  <c r="CG556" i="1"/>
  <c r="CG557" i="1"/>
  <c r="CG558" i="1"/>
  <c r="CG559" i="1"/>
  <c r="CG560" i="1"/>
  <c r="CG561" i="1"/>
  <c r="CG562" i="1"/>
  <c r="CG563" i="1"/>
  <c r="CG564" i="1"/>
  <c r="CG565" i="1"/>
  <c r="CG566" i="1"/>
  <c r="CG567" i="1"/>
  <c r="CG568" i="1"/>
  <c r="CG569" i="1"/>
  <c r="CG570" i="1"/>
  <c r="CG571" i="1"/>
  <c r="CG572" i="1"/>
  <c r="CG573" i="1"/>
  <c r="CG574" i="1"/>
  <c r="CG575" i="1"/>
  <c r="CG576" i="1"/>
  <c r="CG577" i="1"/>
  <c r="CG578" i="1"/>
  <c r="CG579" i="1"/>
  <c r="CG580" i="1"/>
  <c r="CG581" i="1"/>
  <c r="CG582" i="1"/>
  <c r="CG583" i="1"/>
  <c r="CG584" i="1"/>
  <c r="CG585" i="1"/>
  <c r="CG586" i="1"/>
  <c r="CG587" i="1"/>
  <c r="CG588" i="1"/>
  <c r="CG589" i="1"/>
  <c r="CG590" i="1"/>
  <c r="CG591" i="1"/>
  <c r="CG592" i="1"/>
  <c r="CG593" i="1"/>
  <c r="CG594" i="1"/>
  <c r="CG595" i="1"/>
  <c r="CG596" i="1"/>
  <c r="CG597" i="1"/>
  <c r="CG598" i="1"/>
  <c r="CG599" i="1"/>
  <c r="CG600" i="1"/>
  <c r="CG601" i="1"/>
  <c r="CG602" i="1"/>
  <c r="CG603" i="1"/>
  <c r="CG604" i="1"/>
  <c r="CG605" i="1"/>
  <c r="CG606" i="1"/>
  <c r="CG607" i="1"/>
  <c r="CG608" i="1"/>
  <c r="CG609" i="1"/>
  <c r="CG610" i="1"/>
  <c r="CG611" i="1"/>
  <c r="CG612" i="1"/>
  <c r="CG613" i="1"/>
  <c r="CG614" i="1"/>
  <c r="CG615" i="1"/>
  <c r="CG616" i="1"/>
  <c r="CG617" i="1"/>
  <c r="CG618" i="1"/>
  <c r="CG619" i="1"/>
  <c r="CG620" i="1"/>
  <c r="CG621" i="1"/>
  <c r="CG622" i="1"/>
  <c r="CG623" i="1"/>
  <c r="CG624" i="1"/>
  <c r="CG625" i="1"/>
  <c r="CG626" i="1"/>
  <c r="CG627" i="1"/>
  <c r="CG628" i="1"/>
  <c r="CG629" i="1"/>
  <c r="CG630" i="1"/>
  <c r="CG631" i="1"/>
  <c r="CG632" i="1"/>
  <c r="CG633" i="1"/>
  <c r="CG634" i="1"/>
  <c r="CG635" i="1"/>
  <c r="CG636" i="1"/>
  <c r="CG637" i="1"/>
  <c r="CG638" i="1"/>
  <c r="CG639" i="1"/>
  <c r="CG640" i="1"/>
  <c r="CG641" i="1"/>
  <c r="CG642" i="1"/>
  <c r="CG643" i="1"/>
  <c r="CG644" i="1"/>
  <c r="CG645" i="1"/>
  <c r="CG646" i="1"/>
  <c r="CG647" i="1"/>
  <c r="CG648" i="1"/>
  <c r="CG649" i="1"/>
  <c r="CG650" i="1"/>
  <c r="CG651" i="1"/>
  <c r="CG652" i="1"/>
  <c r="CG653" i="1"/>
  <c r="CG654" i="1"/>
  <c r="CG655" i="1"/>
  <c r="CG656" i="1"/>
  <c r="CG657" i="1"/>
  <c r="CG658" i="1"/>
  <c r="CG659" i="1"/>
  <c r="CG660" i="1"/>
  <c r="CG661" i="1"/>
  <c r="CG662" i="1"/>
  <c r="CG663" i="1"/>
  <c r="CG664" i="1"/>
  <c r="CG665" i="1"/>
  <c r="CG666" i="1"/>
  <c r="CG667" i="1"/>
  <c r="CG668" i="1"/>
  <c r="CG669" i="1"/>
  <c r="CG670" i="1"/>
  <c r="CG671" i="1"/>
  <c r="CG672" i="1"/>
  <c r="CG673" i="1"/>
  <c r="CG674" i="1"/>
  <c r="CG675" i="1"/>
  <c r="CG676" i="1"/>
  <c r="CG677" i="1"/>
  <c r="CG678" i="1"/>
  <c r="CG679" i="1"/>
  <c r="CG680" i="1"/>
  <c r="CG681" i="1"/>
  <c r="CG682" i="1"/>
  <c r="CG683" i="1"/>
  <c r="CG684" i="1"/>
  <c r="CG685" i="1"/>
  <c r="CG686" i="1"/>
  <c r="CG687" i="1"/>
  <c r="CG688" i="1"/>
  <c r="CG689" i="1"/>
  <c r="CG690" i="1"/>
  <c r="CG691" i="1"/>
  <c r="CG692" i="1"/>
  <c r="CG693" i="1"/>
  <c r="CG694" i="1"/>
  <c r="CG695" i="1"/>
  <c r="CG696" i="1"/>
  <c r="CG697" i="1"/>
  <c r="CG698" i="1"/>
  <c r="CG699" i="1"/>
  <c r="CG700" i="1"/>
  <c r="CG701" i="1"/>
  <c r="CG702" i="1"/>
  <c r="CG703" i="1"/>
  <c r="CG704" i="1"/>
  <c r="CG705" i="1"/>
  <c r="CG706" i="1"/>
  <c r="CG707" i="1"/>
  <c r="CG708" i="1"/>
  <c r="CG709" i="1"/>
  <c r="CG710" i="1"/>
  <c r="CG711" i="1"/>
  <c r="CG712" i="1"/>
  <c r="CG713" i="1"/>
  <c r="CG714" i="1"/>
  <c r="CG715" i="1"/>
  <c r="CG716" i="1"/>
  <c r="CG717" i="1"/>
  <c r="CG718" i="1"/>
  <c r="CG719" i="1"/>
  <c r="CG720" i="1"/>
  <c r="CG721" i="1"/>
  <c r="CG722" i="1"/>
  <c r="CG723" i="1"/>
  <c r="CG724" i="1"/>
  <c r="CG725" i="1"/>
  <c r="CG726" i="1"/>
  <c r="CG727" i="1"/>
  <c r="CG728" i="1"/>
  <c r="CG729" i="1"/>
  <c r="CG730" i="1"/>
  <c r="CG731" i="1"/>
  <c r="CG732" i="1"/>
  <c r="CG733" i="1"/>
  <c r="CG734" i="1"/>
  <c r="CG735" i="1"/>
  <c r="CG736" i="1"/>
  <c r="CG737" i="1"/>
  <c r="CG738" i="1"/>
  <c r="CG739" i="1"/>
  <c r="CG740" i="1"/>
  <c r="CG741" i="1"/>
  <c r="CG742" i="1"/>
  <c r="CG743" i="1"/>
  <c r="CG744" i="1"/>
  <c r="CG745" i="1"/>
  <c r="CG746" i="1"/>
  <c r="CG747" i="1"/>
  <c r="CG748" i="1"/>
  <c r="CG749" i="1"/>
  <c r="CG750" i="1"/>
  <c r="CG751" i="1"/>
  <c r="CG752" i="1"/>
  <c r="CG753" i="1"/>
  <c r="CG754" i="1"/>
  <c r="CG755" i="1"/>
  <c r="CG756" i="1"/>
  <c r="CG757" i="1"/>
  <c r="CG758" i="1"/>
  <c r="CG759" i="1"/>
  <c r="CG760" i="1"/>
  <c r="CG761" i="1"/>
  <c r="CG762" i="1"/>
  <c r="CG763" i="1"/>
  <c r="CG764" i="1"/>
  <c r="CG765" i="1"/>
  <c r="CG766" i="1"/>
  <c r="CG767" i="1"/>
  <c r="CG768" i="1"/>
  <c r="CG769" i="1"/>
  <c r="CG770" i="1"/>
  <c r="CG771" i="1"/>
  <c r="CG772" i="1"/>
  <c r="CG773" i="1"/>
  <c r="CG774" i="1"/>
  <c r="CG775" i="1"/>
  <c r="CG776" i="1"/>
  <c r="CG777" i="1"/>
  <c r="CG778" i="1"/>
  <c r="CG779" i="1"/>
  <c r="CG780" i="1"/>
  <c r="CG781" i="1"/>
  <c r="CG782" i="1"/>
  <c r="CG783" i="1"/>
  <c r="CG784" i="1"/>
  <c r="CG785" i="1"/>
  <c r="CG786" i="1"/>
  <c r="CG787" i="1"/>
  <c r="CG788" i="1"/>
  <c r="CG789" i="1"/>
  <c r="CG790" i="1"/>
  <c r="CG791" i="1"/>
  <c r="CG792" i="1"/>
  <c r="CG793" i="1"/>
  <c r="CG794" i="1"/>
  <c r="CG795" i="1"/>
  <c r="CG796" i="1"/>
  <c r="CG797" i="1"/>
  <c r="CG798" i="1"/>
  <c r="CG799" i="1"/>
  <c r="CG800" i="1"/>
  <c r="CG801" i="1"/>
  <c r="CG802" i="1"/>
  <c r="CG803" i="1"/>
  <c r="CG804" i="1"/>
  <c r="CG805" i="1"/>
  <c r="CG806" i="1"/>
  <c r="CG807" i="1"/>
  <c r="CG808" i="1"/>
  <c r="CG809" i="1"/>
  <c r="CG810" i="1"/>
  <c r="CG811" i="1"/>
  <c r="CG812" i="1"/>
  <c r="CG813" i="1"/>
  <c r="CG814" i="1"/>
  <c r="CG815" i="1"/>
  <c r="CG816" i="1"/>
  <c r="CG817" i="1"/>
  <c r="CG818" i="1"/>
  <c r="CG819" i="1"/>
  <c r="CG820" i="1"/>
  <c r="CG821" i="1"/>
  <c r="CG822" i="1"/>
  <c r="CG823" i="1"/>
  <c r="CG824" i="1"/>
  <c r="CG825" i="1"/>
  <c r="CG826" i="1"/>
  <c r="CG827" i="1"/>
  <c r="CG828" i="1"/>
  <c r="CG829" i="1"/>
  <c r="CG830" i="1"/>
  <c r="CG831" i="1"/>
  <c r="CG832" i="1"/>
  <c r="CG833" i="1"/>
  <c r="CG834" i="1"/>
  <c r="CG835" i="1"/>
  <c r="CG836" i="1"/>
  <c r="CG837" i="1"/>
  <c r="CG838" i="1"/>
  <c r="CG839" i="1"/>
  <c r="CG840" i="1"/>
  <c r="CG841" i="1"/>
  <c r="CG842" i="1"/>
  <c r="CG843" i="1"/>
  <c r="CG844" i="1"/>
  <c r="CG845" i="1"/>
  <c r="CG846" i="1"/>
  <c r="CG847" i="1"/>
  <c r="CG848" i="1"/>
  <c r="CG849" i="1"/>
  <c r="CG850" i="1"/>
  <c r="CG851" i="1"/>
  <c r="CG852" i="1"/>
  <c r="CG853" i="1"/>
  <c r="CG854" i="1"/>
  <c r="CG855" i="1"/>
  <c r="CG856" i="1"/>
  <c r="CG857" i="1"/>
  <c r="CG858" i="1"/>
  <c r="CG859" i="1"/>
  <c r="CG860" i="1"/>
  <c r="CG861" i="1"/>
  <c r="CG862" i="1"/>
  <c r="CG863" i="1"/>
  <c r="CG864" i="1"/>
  <c r="CG865" i="1"/>
  <c r="CG866" i="1"/>
  <c r="CG867" i="1"/>
  <c r="CG868" i="1"/>
  <c r="CG869" i="1"/>
  <c r="CG870" i="1"/>
  <c r="CG871" i="1"/>
  <c r="CG872" i="1"/>
  <c r="CG873" i="1"/>
  <c r="CG874" i="1"/>
  <c r="CG875" i="1"/>
  <c r="CG876" i="1"/>
  <c r="CG877" i="1"/>
  <c r="CG878" i="1"/>
  <c r="CG879" i="1"/>
  <c r="CG880" i="1"/>
  <c r="CG881" i="1"/>
  <c r="CG882" i="1"/>
  <c r="CG883" i="1"/>
  <c r="CG884" i="1"/>
  <c r="CG885" i="1"/>
  <c r="CG886" i="1"/>
  <c r="CG887" i="1"/>
  <c r="CG888" i="1"/>
  <c r="CG889" i="1"/>
  <c r="CG890" i="1"/>
  <c r="CG891" i="1"/>
  <c r="CG892" i="1"/>
  <c r="CG893" i="1"/>
  <c r="CG894" i="1"/>
  <c r="CG895" i="1"/>
  <c r="CG896" i="1"/>
  <c r="CG897" i="1"/>
  <c r="CG898" i="1"/>
  <c r="CG899" i="1"/>
  <c r="CG900" i="1"/>
  <c r="CG901" i="1"/>
  <c r="CG902" i="1"/>
  <c r="CG903" i="1"/>
  <c r="CG904" i="1"/>
  <c r="CG905" i="1"/>
  <c r="CG906" i="1"/>
  <c r="CG907" i="1"/>
  <c r="CG908" i="1"/>
  <c r="CG909" i="1"/>
  <c r="CG910" i="1"/>
  <c r="CG911" i="1"/>
  <c r="CG912" i="1"/>
  <c r="CG913" i="1"/>
  <c r="CG914" i="1"/>
  <c r="CG915" i="1"/>
  <c r="CG916" i="1"/>
  <c r="CG917" i="1"/>
  <c r="CG918" i="1"/>
  <c r="CG919" i="1"/>
  <c r="CG920" i="1"/>
  <c r="CG921" i="1"/>
  <c r="CG922" i="1"/>
  <c r="CG923" i="1"/>
  <c r="CG924" i="1"/>
  <c r="CG925" i="1"/>
  <c r="CG926" i="1"/>
  <c r="CG927" i="1"/>
  <c r="CG928" i="1"/>
  <c r="CG929" i="1"/>
  <c r="CG930" i="1"/>
  <c r="CG931" i="1"/>
  <c r="CG932" i="1"/>
  <c r="CG933" i="1"/>
  <c r="CG934" i="1"/>
  <c r="CG935" i="1"/>
  <c r="CG936" i="1"/>
  <c r="CG937" i="1"/>
  <c r="CG938" i="1"/>
  <c r="CG939" i="1"/>
  <c r="CG940" i="1"/>
  <c r="CG941" i="1"/>
  <c r="CG942" i="1"/>
  <c r="CG943" i="1"/>
  <c r="CG944" i="1"/>
  <c r="CG945" i="1"/>
  <c r="CG946" i="1"/>
  <c r="CG947" i="1"/>
  <c r="CG948" i="1"/>
  <c r="CG949" i="1"/>
  <c r="CG950" i="1"/>
  <c r="CG951" i="1"/>
  <c r="CG952" i="1"/>
  <c r="CG968" i="1"/>
  <c r="DB968" i="1"/>
  <c r="DB966" i="1"/>
  <c r="DB964" i="1"/>
  <c r="DB962" i="1"/>
  <c r="DB960" i="1"/>
  <c r="DB958" i="1"/>
  <c r="DB956" i="1"/>
  <c r="DB954" i="1"/>
  <c r="DB952" i="1"/>
  <c r="DB950" i="1"/>
  <c r="DB948" i="1"/>
  <c r="DB946" i="1"/>
  <c r="DB944" i="1"/>
  <c r="DB942" i="1"/>
  <c r="DB940" i="1"/>
  <c r="DB938" i="1"/>
  <c r="DB936" i="1"/>
  <c r="DB934" i="1"/>
  <c r="DB932" i="1"/>
  <c r="DB930" i="1"/>
  <c r="DB928" i="1"/>
  <c r="DB926" i="1"/>
  <c r="DB924" i="1"/>
  <c r="DB922" i="1"/>
  <c r="DB920" i="1"/>
  <c r="DB918" i="1"/>
  <c r="DB916" i="1"/>
  <c r="DB914" i="1"/>
  <c r="DB912" i="1"/>
  <c r="DB910" i="1"/>
  <c r="DB908" i="1"/>
  <c r="DB906" i="1"/>
  <c r="DB904" i="1"/>
  <c r="DB902" i="1"/>
  <c r="DB900" i="1"/>
  <c r="DB898" i="1"/>
  <c r="DB896" i="1"/>
  <c r="DB894" i="1"/>
  <c r="DB892" i="1"/>
  <c r="DB890" i="1"/>
  <c r="DB888" i="1"/>
  <c r="DB886" i="1"/>
  <c r="DB884" i="1"/>
  <c r="DB882" i="1"/>
  <c r="DB880" i="1"/>
  <c r="DB878" i="1"/>
  <c r="DB876" i="1"/>
  <c r="DB874" i="1"/>
  <c r="DB872" i="1"/>
  <c r="DB870" i="1"/>
  <c r="DB868" i="1"/>
  <c r="DB866" i="1"/>
  <c r="DB864" i="1"/>
  <c r="DB862" i="1"/>
  <c r="DB860" i="1"/>
  <c r="DB858" i="1"/>
  <c r="DB856" i="1"/>
  <c r="DB854" i="1"/>
  <c r="DB852" i="1"/>
  <c r="DB850" i="1"/>
  <c r="DB848" i="1"/>
  <c r="DB846" i="1"/>
  <c r="DB844" i="1"/>
  <c r="DB842" i="1"/>
  <c r="DB840" i="1"/>
  <c r="DB838" i="1"/>
  <c r="DB836" i="1"/>
  <c r="DB834" i="1"/>
  <c r="DB832" i="1"/>
  <c r="DB830" i="1"/>
  <c r="DB828" i="1"/>
  <c r="DB826" i="1"/>
  <c r="DB824" i="1"/>
  <c r="DB822" i="1"/>
  <c r="DB820" i="1"/>
  <c r="DB818" i="1"/>
  <c r="DB816" i="1"/>
  <c r="DB814" i="1"/>
  <c r="DB812" i="1"/>
  <c r="DB810" i="1"/>
  <c r="DB808" i="1"/>
  <c r="DB806" i="1"/>
  <c r="DB804" i="1"/>
  <c r="DB802" i="1"/>
  <c r="DB800" i="1"/>
  <c r="DB798" i="1"/>
  <c r="DB796" i="1"/>
  <c r="DB794" i="1"/>
  <c r="DB792" i="1"/>
  <c r="DB790" i="1"/>
  <c r="DB788" i="1"/>
  <c r="DB786" i="1"/>
  <c r="DB784" i="1"/>
  <c r="DB782" i="1"/>
  <c r="DB780" i="1"/>
  <c r="DB778" i="1"/>
  <c r="DB776" i="1"/>
  <c r="DB774" i="1"/>
  <c r="DB772" i="1"/>
  <c r="DB770" i="1"/>
  <c r="DB768" i="1"/>
  <c r="DB766" i="1"/>
  <c r="DB764" i="1"/>
  <c r="DB762" i="1"/>
  <c r="DB760" i="1"/>
  <c r="DB758" i="1"/>
  <c r="DB756" i="1"/>
  <c r="DB754" i="1"/>
  <c r="DB752" i="1"/>
  <c r="DB750" i="1"/>
  <c r="DB748" i="1"/>
  <c r="DB746" i="1"/>
  <c r="DB744" i="1"/>
  <c r="DB742" i="1"/>
  <c r="DB740" i="1"/>
  <c r="DB738" i="1"/>
  <c r="DB736" i="1"/>
  <c r="DB734" i="1"/>
  <c r="DB732" i="1"/>
  <c r="DB730" i="1"/>
  <c r="DB728" i="1"/>
  <c r="DB726" i="1"/>
  <c r="DB724" i="1"/>
  <c r="DB722" i="1"/>
  <c r="DB720" i="1"/>
  <c r="DB718" i="1"/>
  <c r="DB716" i="1"/>
  <c r="DB714" i="1"/>
  <c r="DB712" i="1"/>
  <c r="DB710" i="1"/>
  <c r="DB708" i="1"/>
  <c r="DB706" i="1"/>
  <c r="DB704" i="1"/>
  <c r="DB702" i="1"/>
  <c r="DB700" i="1"/>
  <c r="DB698" i="1"/>
  <c r="DB696" i="1"/>
  <c r="DB694" i="1"/>
  <c r="DB692" i="1"/>
  <c r="DB690" i="1"/>
  <c r="DB688" i="1"/>
  <c r="DB686" i="1"/>
  <c r="DB684" i="1"/>
  <c r="DB682" i="1"/>
  <c r="DB680" i="1"/>
  <c r="DB678" i="1"/>
  <c r="DB676" i="1"/>
  <c r="DB674" i="1"/>
  <c r="DB672" i="1"/>
  <c r="DB670" i="1"/>
  <c r="DB668" i="1"/>
  <c r="DB666" i="1"/>
  <c r="DB664" i="1"/>
  <c r="DB662" i="1"/>
  <c r="DB660" i="1"/>
  <c r="DB658" i="1"/>
  <c r="DB656" i="1"/>
  <c r="DB654" i="1"/>
  <c r="DB652" i="1"/>
  <c r="DB650" i="1"/>
  <c r="DB648" i="1"/>
  <c r="DB646" i="1"/>
  <c r="DB644" i="1"/>
  <c r="DB642" i="1"/>
  <c r="DB640" i="1"/>
  <c r="DB638" i="1"/>
  <c r="DB636" i="1"/>
  <c r="DB634" i="1"/>
  <c r="DB632" i="1"/>
  <c r="DB630" i="1"/>
  <c r="DB628" i="1"/>
  <c r="DB626" i="1"/>
  <c r="DB624" i="1"/>
  <c r="DB622" i="1"/>
  <c r="DB620" i="1"/>
  <c r="DB618" i="1"/>
  <c r="DB616" i="1"/>
  <c r="DB614" i="1"/>
  <c r="DB612" i="1"/>
  <c r="DB610" i="1"/>
  <c r="DB608" i="1"/>
  <c r="DB606" i="1"/>
  <c r="DB604" i="1"/>
  <c r="DB602" i="1"/>
  <c r="DB600" i="1"/>
  <c r="DB598" i="1"/>
  <c r="DB596" i="1"/>
  <c r="DB594" i="1"/>
  <c r="DB592" i="1"/>
  <c r="DB590" i="1"/>
  <c r="DB588" i="1"/>
  <c r="DB586" i="1"/>
  <c r="DB584" i="1"/>
  <c r="DB582" i="1"/>
  <c r="DB580" i="1"/>
  <c r="DB578" i="1"/>
  <c r="DB576" i="1"/>
  <c r="DB574" i="1"/>
  <c r="DB572" i="1"/>
  <c r="DB570" i="1"/>
  <c r="DB568" i="1"/>
  <c r="DB566" i="1"/>
  <c r="DB564" i="1"/>
  <c r="DB562" i="1"/>
  <c r="DB560" i="1"/>
  <c r="DB558" i="1"/>
  <c r="DB556" i="1"/>
  <c r="DB554" i="1"/>
  <c r="DB552" i="1"/>
  <c r="DB550" i="1"/>
  <c r="DB548" i="1"/>
  <c r="DB546" i="1"/>
  <c r="DB544" i="1"/>
  <c r="DB542" i="1"/>
  <c r="DB540" i="1"/>
  <c r="DB538" i="1"/>
  <c r="DB536" i="1"/>
  <c r="DB534" i="1"/>
  <c r="DB532" i="1"/>
  <c r="DB530" i="1"/>
  <c r="DB528" i="1"/>
  <c r="DB526" i="1"/>
  <c r="DB524" i="1"/>
  <c r="DB522" i="1"/>
  <c r="DB520" i="1"/>
  <c r="DB518" i="1"/>
  <c r="DB516" i="1"/>
  <c r="DB514" i="1"/>
  <c r="DB512" i="1"/>
  <c r="DC967" i="1"/>
  <c r="DC965" i="1"/>
  <c r="DC963" i="1"/>
  <c r="DC961" i="1"/>
  <c r="DC959" i="1"/>
  <c r="DC957" i="1"/>
  <c r="DC955" i="1"/>
  <c r="DC953" i="1"/>
  <c r="DC951" i="1"/>
  <c r="DC949" i="1"/>
  <c r="DC947" i="1"/>
  <c r="DC945" i="1"/>
  <c r="DC943" i="1"/>
  <c r="DC941" i="1"/>
  <c r="DC939" i="1"/>
  <c r="DC937" i="1"/>
  <c r="DC935" i="1"/>
  <c r="DC933" i="1"/>
  <c r="DC931" i="1"/>
  <c r="DC929" i="1"/>
  <c r="DC927" i="1"/>
  <c r="DC925" i="1"/>
  <c r="DC923" i="1"/>
  <c r="DC921" i="1"/>
  <c r="DC919" i="1"/>
  <c r="DC917" i="1"/>
  <c r="DC915" i="1"/>
  <c r="DC913" i="1"/>
  <c r="DC911" i="1"/>
  <c r="DC909" i="1"/>
  <c r="DC907" i="1"/>
  <c r="DC905" i="1"/>
  <c r="DC903" i="1"/>
  <c r="DC901" i="1"/>
  <c r="DC899" i="1"/>
  <c r="DC897" i="1"/>
  <c r="DC895" i="1"/>
  <c r="DC893" i="1"/>
  <c r="DC891" i="1"/>
  <c r="DC889" i="1"/>
  <c r="DC887" i="1"/>
  <c r="DC885" i="1"/>
  <c r="DC883" i="1"/>
  <c r="DC881" i="1"/>
  <c r="DC879" i="1"/>
  <c r="DC877" i="1"/>
  <c r="DC875" i="1"/>
  <c r="DC873" i="1"/>
  <c r="DC871" i="1"/>
  <c r="DC869" i="1"/>
  <c r="DC867" i="1"/>
  <c r="DC865" i="1"/>
  <c r="DC863" i="1"/>
  <c r="DC861" i="1"/>
  <c r="DC859" i="1"/>
  <c r="DC857" i="1"/>
  <c r="DC855" i="1"/>
  <c r="DC853" i="1"/>
  <c r="DC851" i="1"/>
  <c r="DC849" i="1"/>
  <c r="DC847" i="1"/>
  <c r="DC845" i="1"/>
  <c r="DC843" i="1"/>
  <c r="DC841" i="1"/>
  <c r="DC839" i="1"/>
  <c r="DC837" i="1"/>
  <c r="DC835" i="1"/>
  <c r="DC833" i="1"/>
  <c r="DC831" i="1"/>
  <c r="DC829" i="1"/>
  <c r="DC827" i="1"/>
  <c r="DC825" i="1"/>
  <c r="DC823" i="1"/>
  <c r="DC821" i="1"/>
  <c r="DC819" i="1"/>
  <c r="DC817" i="1"/>
  <c r="DC815" i="1"/>
  <c r="DC813" i="1"/>
  <c r="DC811" i="1"/>
  <c r="DC809" i="1"/>
  <c r="DC807" i="1"/>
  <c r="DC805" i="1"/>
  <c r="DC803" i="1"/>
  <c r="DC801" i="1"/>
  <c r="DC799" i="1"/>
  <c r="DC797" i="1"/>
  <c r="DC795" i="1"/>
  <c r="DC793" i="1"/>
  <c r="DC791" i="1"/>
  <c r="DC789" i="1"/>
  <c r="DC787" i="1"/>
  <c r="DC785" i="1"/>
  <c r="DC783" i="1"/>
  <c r="DC781" i="1"/>
  <c r="DC779" i="1"/>
  <c r="DC777" i="1"/>
  <c r="DC775" i="1"/>
  <c r="DC773" i="1"/>
  <c r="DC771" i="1"/>
  <c r="DC769" i="1"/>
  <c r="DC767" i="1"/>
  <c r="DC765" i="1"/>
  <c r="DC763" i="1"/>
  <c r="DC761" i="1"/>
  <c r="DC759" i="1"/>
  <c r="DC757" i="1"/>
  <c r="CG5" i="1"/>
  <c r="L14" i="6"/>
  <c r="Q18" i="6"/>
  <c r="H16" i="7"/>
  <c r="C10" i="6"/>
  <c r="AK20" i="6"/>
</calcChain>
</file>

<file path=xl/comments1.xml><?xml version="1.0" encoding="utf-8"?>
<comments xmlns="http://schemas.openxmlformats.org/spreadsheetml/2006/main">
  <authors>
    <author>martin</author>
    <author>Tomi Winfree</author>
  </authors>
  <commentList>
    <comment ref="I3" authorId="0">
      <text>
        <r>
          <rPr>
            <b/>
            <sz val="9"/>
            <color indexed="81"/>
            <rFont val="Tahoma"/>
            <family val="2"/>
          </rPr>
          <t>martin:</t>
        </r>
        <r>
          <rPr>
            <sz val="9"/>
            <color indexed="81"/>
            <rFont val="Tahoma"/>
            <family val="2"/>
          </rPr>
          <t xml:space="preserve">
General (awareness), Beginner (introductory info but more in-depth than awareness raising), Intermediate (implementation strategies), Advanced (specialist knowledge, skills and application)</t>
        </r>
      </text>
    </comment>
    <comment ref="C4" authorId="1">
      <text>
        <r>
          <rPr>
            <b/>
            <sz val="9"/>
            <color indexed="81"/>
            <rFont val="Tahoma"/>
            <family val="2"/>
          </rPr>
          <t>Tomi Winfree:</t>
        </r>
        <r>
          <rPr>
            <sz val="9"/>
            <color indexed="81"/>
            <rFont val="Tahoma"/>
            <family val="2"/>
          </rPr>
          <t xml:space="preserve">
Title of the material</t>
        </r>
      </text>
    </comment>
    <comment ref="D4" authorId="1">
      <text>
        <r>
          <rPr>
            <b/>
            <sz val="9"/>
            <color indexed="81"/>
            <rFont val="Tahoma"/>
            <family val="2"/>
          </rPr>
          <t>Tomi Winfree:</t>
        </r>
        <r>
          <rPr>
            <sz val="9"/>
            <color indexed="81"/>
            <rFont val="Tahoma"/>
            <family val="2"/>
          </rPr>
          <t xml:space="preserve">
The organisation(s) promoting the material</t>
        </r>
      </text>
    </comment>
    <comment ref="E4" authorId="1">
      <text>
        <r>
          <rPr>
            <b/>
            <sz val="9"/>
            <color indexed="81"/>
            <rFont val="Tahoma"/>
            <family val="2"/>
          </rPr>
          <t>Tomi Winfree:</t>
        </r>
        <r>
          <rPr>
            <sz val="9"/>
            <color indexed="81"/>
            <rFont val="Tahoma"/>
            <family val="2"/>
          </rPr>
          <t xml:space="preserve">
General, Beginner, Intermediate, Advanced</t>
        </r>
      </text>
    </comment>
    <comment ref="AL4" authorId="1">
      <text>
        <r>
          <rPr>
            <b/>
            <sz val="9"/>
            <color indexed="81"/>
            <rFont val="Tahoma"/>
            <family val="2"/>
          </rPr>
          <t>Tomi Winfree:</t>
        </r>
        <r>
          <rPr>
            <sz val="9"/>
            <color indexed="81"/>
            <rFont val="Tahoma"/>
            <family val="2"/>
          </rPr>
          <t xml:space="preserve">
Public (free), Private (fee provision), Unavailable (internal resource not available to the public)</t>
        </r>
      </text>
    </comment>
    <comment ref="BQ4" authorId="1">
      <text>
        <r>
          <rPr>
            <b/>
            <sz val="9"/>
            <color indexed="81"/>
            <rFont val="Tahoma"/>
            <family val="2"/>
          </rPr>
          <t>Tomi Winfree:</t>
        </r>
        <r>
          <rPr>
            <sz val="9"/>
            <color indexed="81"/>
            <rFont val="Tahoma"/>
            <family val="2"/>
          </rPr>
          <t xml:space="preserve">
Summary of resource </t>
        </r>
      </text>
    </comment>
    <comment ref="BR4" authorId="1">
      <text>
        <r>
          <rPr>
            <b/>
            <sz val="9"/>
            <color indexed="81"/>
            <rFont val="Tahoma"/>
            <family val="2"/>
          </rPr>
          <t>Tomi Winfree:</t>
        </r>
        <r>
          <rPr>
            <sz val="9"/>
            <color indexed="81"/>
            <rFont val="Tahoma"/>
            <family val="2"/>
          </rPr>
          <t xml:space="preserve">
The organisation promoting the material in addition or if different from above publisher, owner or provider</t>
        </r>
      </text>
    </comment>
    <comment ref="BS4" authorId="1">
      <text>
        <r>
          <rPr>
            <b/>
            <sz val="9"/>
            <color indexed="81"/>
            <rFont val="Tahoma"/>
            <family val="2"/>
          </rPr>
          <t>Tomi Winfree:</t>
        </r>
        <r>
          <rPr>
            <sz val="9"/>
            <color indexed="81"/>
            <rFont val="Tahoma"/>
            <family val="2"/>
          </rPr>
          <t xml:space="preserve">
If it supports a training program, the title of the program and provider(s)</t>
        </r>
      </text>
    </comment>
    <comment ref="BT4" authorId="1">
      <text>
        <r>
          <rPr>
            <b/>
            <sz val="9"/>
            <color indexed="81"/>
            <rFont val="Tahoma"/>
            <family val="2"/>
          </rPr>
          <t>Tomi Winfree:</t>
        </r>
        <r>
          <rPr>
            <sz val="9"/>
            <color indexed="81"/>
            <rFont val="Tahoma"/>
            <family val="2"/>
          </rPr>
          <t xml:space="preserve">
Physical location source for print or offline material or online link to resource </t>
        </r>
      </text>
    </comment>
    <comment ref="BW4" authorId="1">
      <text>
        <r>
          <rPr>
            <b/>
            <sz val="9"/>
            <color indexed="81"/>
            <rFont val="Tahoma"/>
            <family val="2"/>
          </rPr>
          <t>Tomi Winfree:</t>
        </r>
        <r>
          <rPr>
            <sz val="9"/>
            <color indexed="81"/>
            <rFont val="Tahoma"/>
            <family val="2"/>
          </rPr>
          <t xml:space="preserve">
Rating (1-5, Not Applicable) based on validity - Does the information accurately inform the audience about compliance or going beyond compliance?</t>
        </r>
      </text>
    </comment>
    <comment ref="BX4" authorId="1">
      <text>
        <r>
          <rPr>
            <b/>
            <sz val="9"/>
            <color indexed="81"/>
            <rFont val="Tahoma"/>
            <family val="2"/>
          </rPr>
          <t>Tomi Winfree:</t>
        </r>
        <r>
          <rPr>
            <sz val="9"/>
            <color indexed="81"/>
            <rFont val="Tahoma"/>
            <family val="2"/>
          </rPr>
          <t xml:space="preserve">
Rating (1-5, Not Applicable) based on accessibility - How accessible is it? Is it easy to find and use?</t>
        </r>
      </text>
    </comment>
    <comment ref="BY4" authorId="1">
      <text>
        <r>
          <rPr>
            <b/>
            <sz val="9"/>
            <color indexed="81"/>
            <rFont val="Tahoma"/>
            <family val="2"/>
          </rPr>
          <t>Tomi Winfree:</t>
        </r>
        <r>
          <rPr>
            <sz val="9"/>
            <color indexed="81"/>
            <rFont val="Tahoma"/>
            <family val="2"/>
          </rPr>
          <t xml:space="preserve">
Rating (1-5, Not Applicable) based on endorsement - Has it been endorsed by industry or an education provider?</t>
        </r>
      </text>
    </comment>
    <comment ref="BZ4" authorId="1">
      <text>
        <r>
          <rPr>
            <b/>
            <sz val="9"/>
            <color indexed="81"/>
            <rFont val="Tahoma"/>
            <family val="2"/>
          </rPr>
          <t>Tomi Winfree:</t>
        </r>
        <r>
          <rPr>
            <sz val="9"/>
            <color indexed="81"/>
            <rFont val="Tahoma"/>
            <family val="2"/>
          </rPr>
          <t xml:space="preserve">
 Rating (1-5, Not Applicable) based on alignment to the NCC Sec. J - Is it aligned to compliance with the energy efficiency requirements of the NCC?</t>
        </r>
      </text>
    </comment>
    <comment ref="CB4" authorId="0">
      <text>
        <r>
          <rPr>
            <b/>
            <sz val="9"/>
            <color indexed="81"/>
            <rFont val="Tahoma"/>
            <family val="2"/>
          </rPr>
          <t>martin:</t>
        </r>
        <r>
          <rPr>
            <sz val="9"/>
            <color indexed="81"/>
            <rFont val="Tahoma"/>
            <family val="2"/>
          </rPr>
          <t xml:space="preserve">
This helps inform the average score</t>
        </r>
      </text>
    </comment>
    <comment ref="CC4" authorId="0">
      <text>
        <r>
          <rPr>
            <b/>
            <sz val="9"/>
            <color indexed="81"/>
            <rFont val="Tahoma"/>
            <family val="2"/>
          </rPr>
          <t>martin:</t>
        </r>
        <r>
          <rPr>
            <sz val="9"/>
            <color indexed="81"/>
            <rFont val="Tahoma"/>
            <family val="2"/>
          </rPr>
          <t xml:space="preserve">
The Average score helps taken into account entries where there N/A entered for quality rating for one or more criteria.  </t>
        </r>
      </text>
    </comment>
    <comment ref="CF4" authorId="1">
      <text>
        <r>
          <rPr>
            <b/>
            <sz val="9"/>
            <color indexed="81"/>
            <rFont val="Tahoma"/>
            <family val="2"/>
          </rPr>
          <t>Tomi Winfree:</t>
        </r>
        <r>
          <rPr>
            <sz val="9"/>
            <color indexed="81"/>
            <rFont val="Tahoma"/>
            <family val="2"/>
          </rPr>
          <t xml:space="preserve">
General, Beginner, Intermediate, Advanced</t>
        </r>
      </text>
    </comment>
  </commentList>
</comments>
</file>

<file path=xl/sharedStrings.xml><?xml version="1.0" encoding="utf-8"?>
<sst xmlns="http://schemas.openxmlformats.org/spreadsheetml/2006/main" count="2596" uniqueCount="1092">
  <si>
    <t>#</t>
  </si>
  <si>
    <t>Notes</t>
  </si>
  <si>
    <t>Resource Title</t>
  </si>
  <si>
    <t>Level</t>
  </si>
  <si>
    <t>Geographical Location</t>
  </si>
  <si>
    <t>Building type</t>
  </si>
  <si>
    <t>Resource Description</t>
  </si>
  <si>
    <t>Resource Availability</t>
  </si>
  <si>
    <t>Publisher/Owner/Provider</t>
  </si>
  <si>
    <t>Endorsement</t>
  </si>
  <si>
    <t>Validity</t>
  </si>
  <si>
    <t>Introduction</t>
  </si>
  <si>
    <t>Worksheets</t>
  </si>
  <si>
    <t>Columns</t>
  </si>
  <si>
    <t>Description</t>
  </si>
  <si>
    <t>Inventory</t>
  </si>
  <si>
    <t>Resource Type</t>
  </si>
  <si>
    <t>NEEPB Industry Information Inventory</t>
  </si>
  <si>
    <t>Primary Audience</t>
  </si>
  <si>
    <t>Format</t>
  </si>
  <si>
    <t>Alignment with NCC &amp; Sub-Sector</t>
  </si>
  <si>
    <t>Additional Information</t>
  </si>
  <si>
    <t xml:space="preserve">Links to Education Program &amp; Program Title </t>
  </si>
  <si>
    <t>Further Information</t>
  </si>
  <si>
    <t>Link to resource / Location Description</t>
  </si>
  <si>
    <t>Other associated links</t>
  </si>
  <si>
    <t xml:space="preserve">Additional notes </t>
  </si>
  <si>
    <t>As noted</t>
  </si>
  <si>
    <t xml:space="preserve">Summary of QA criteria based on average ratings </t>
  </si>
  <si>
    <t>Overview</t>
  </si>
  <si>
    <t>QA Criteria Calculations</t>
  </si>
  <si>
    <t xml:space="preserve">Accessibility </t>
  </si>
  <si>
    <t>Australia wide, Tasmania, Victoria, ACT, New South Wales, Queensland, Northern Territory, Western Australia, South Australia</t>
  </si>
  <si>
    <t>Endorsement Provider(s)</t>
  </si>
  <si>
    <t>Australian Building Codes Board information seminars</t>
  </si>
  <si>
    <t>ABCB</t>
  </si>
  <si>
    <t>GreenSmart Professional</t>
  </si>
  <si>
    <t>HIA</t>
  </si>
  <si>
    <t>GreenSmart Home</t>
  </si>
  <si>
    <t>GreenSmart Home Protocol</t>
  </si>
  <si>
    <t>GreenSmart Home Guidance Notes</t>
  </si>
  <si>
    <t>Your Future Home</t>
  </si>
  <si>
    <t>Australian Living</t>
  </si>
  <si>
    <t>An independent guide to home improvement</t>
  </si>
  <si>
    <t>Federal Government</t>
  </si>
  <si>
    <t>Your Home Technical Manual</t>
  </si>
  <si>
    <t>How to guide on design and building homes</t>
  </si>
  <si>
    <t>Green Living</t>
  </si>
  <si>
    <t>Master Builders</t>
  </si>
  <si>
    <t>ABSA Practice Notes</t>
  </si>
  <si>
    <t>ABSA</t>
  </si>
  <si>
    <t>Find as Assessor</t>
  </si>
  <si>
    <t>Mentoring – HERS Assessors</t>
  </si>
  <si>
    <t>Eco Specifier</t>
  </si>
  <si>
    <t>AccuRate</t>
  </si>
  <si>
    <t>Hearne</t>
  </si>
  <si>
    <t>AccuRate Training</t>
  </si>
  <si>
    <t>High</t>
  </si>
  <si>
    <t>Medium</t>
  </si>
  <si>
    <t>N/A</t>
  </si>
  <si>
    <t>All</t>
  </si>
  <si>
    <t>Face to Face</t>
  </si>
  <si>
    <t>Private</t>
  </si>
  <si>
    <t>Advanced</t>
  </si>
  <si>
    <t>Intermediate</t>
  </si>
  <si>
    <t>General</t>
  </si>
  <si>
    <t>http://hia.com.au/hia/channel/Builder/region/National/classification/Greensmart.aspx</t>
  </si>
  <si>
    <t>http://hia.com.au/upload/hia/documents/greensmart/gshouseprotocol.pdf</t>
  </si>
  <si>
    <t>Supporting documentation for GreenSmart Home participant</t>
  </si>
  <si>
    <t>http://hia.com.au/upload/hia/documents/greensmart/1365_gs_guidnotesbook_150710.pdf</t>
  </si>
  <si>
    <t>http://www.yourfuturehome.com.au/</t>
  </si>
  <si>
    <t>http://www.yourhome.gov.au/technical/index.html</t>
  </si>
  <si>
    <t>http://www.absa.net.au/accreditation/practice-notes</t>
  </si>
  <si>
    <t>NSW Department of Planning</t>
  </si>
  <si>
    <t>WA NatHERS Technical Advisory Committee, the Public Utilities Office</t>
  </si>
  <si>
    <t>http://www.absa.net.au/accreditation/find-an-assessor</t>
  </si>
  <si>
    <t>http://www.absa.net.au/education-courses/training-and-mentoring</t>
  </si>
  <si>
    <t>http://www.ecospecifier.com.au/</t>
  </si>
  <si>
    <t>Design</t>
  </si>
  <si>
    <t>Residential</t>
  </si>
  <si>
    <t>AccuRate is the fully featured software package developed by CSIRO for rating the energy efficiency of residential building designs</t>
  </si>
  <si>
    <t>CSIRO</t>
  </si>
  <si>
    <t>http://www.hearne.com.au/Software/AccuRate-Sustainability/Editions</t>
  </si>
  <si>
    <t>Participants who successfully complete the 3-day software training will receive a Statement of Attainment in 2 Units of Competency from the Certificate IV in NatHERS Assessment (CPP14212)</t>
  </si>
  <si>
    <t>Education in Building (RTO 32418)</t>
  </si>
  <si>
    <t>http://www.hearne.com.au/Training/AccuRate-Sustainability?Name=AccuRate-Sustainability</t>
  </si>
  <si>
    <t>BERS Pro House Energy Rating Scheme</t>
  </si>
  <si>
    <t>Solar Logic</t>
  </si>
  <si>
    <t>The BERS (Building Energy Rating Scheme) computer program is a powerful tool that is used to simulate and analyse the thermal performance of Australian houses in climates ranging from Alpine to tropical.</t>
  </si>
  <si>
    <t>http://www.solarlogic.com.au/bers-pro</t>
  </si>
  <si>
    <t xml:space="preserve">Advanced Course in using BERS Pro Plus </t>
  </si>
  <si>
    <t>Smart Rate</t>
  </si>
  <si>
    <t>This course covers advanced topics that concern the new energy auditing features in BERS Pro Plus.</t>
  </si>
  <si>
    <t>http://www.solarlogic.com.au/bers-pro/fsdgfdgb</t>
  </si>
  <si>
    <t>http://www.smartrate.com.au/</t>
  </si>
  <si>
    <t>Accredited Short Course in Residential Building Thermal Performance Assessment</t>
  </si>
  <si>
    <t xml:space="preserve">Holmesglen, </t>
  </si>
  <si>
    <t>This course provides knowledge and skills in the assessment and optimisation of building designs. As an accredited assessor, you may provide services in Victoria using FirstRate5 technology.</t>
  </si>
  <si>
    <t>http://www.holmesglen.edu.au/careers/building_and_construction_courses/building_thermal_performance_assessment_residential</t>
  </si>
  <si>
    <t>http://basixsolutions.com/service3.html</t>
  </si>
  <si>
    <t>Introduction to Basix</t>
  </si>
  <si>
    <t>Basix Environmental Solutions</t>
  </si>
  <si>
    <t>Beginner</t>
  </si>
  <si>
    <t xml:space="preserve">Provides a concise overview of the BASIX web tool, associated legislation and policy documents, and implications for development proponents. </t>
  </si>
  <si>
    <t>BASIX for Council Compliance staff</t>
  </si>
  <si>
    <t>Workshop specifically tailored for Council staff involved in a development assessment and/or compliance role.</t>
  </si>
  <si>
    <t>This workshop extends on the “Introduction to Basix” described above by concentrating on the critical design and construction issues affected by compliance with BASIX targets</t>
  </si>
  <si>
    <t>BASIX for architects/ building designers and the building industry</t>
  </si>
  <si>
    <t>Introduction to the Web Tool</t>
  </si>
  <si>
    <t>Hands on practical tutorial conducted on-line where participants are guided through the use of the web tool using actual building plans.</t>
  </si>
  <si>
    <t>Basix Help Notes</t>
  </si>
  <si>
    <t xml:space="preserve">BASIX help notes are designed to assist and guide you through the BASIX assessment tool. </t>
  </si>
  <si>
    <t>http://www.basix.nsw.gov.au/basixcms/basix-help-notes.html</t>
  </si>
  <si>
    <t xml:space="preserve">NSW Government </t>
  </si>
  <si>
    <t>Advanced Diploma of Building Design (Architectural)</t>
  </si>
  <si>
    <t>11 TAFEs in Victoria</t>
  </si>
  <si>
    <t xml:space="preserve">Building Practitioners Board </t>
  </si>
  <si>
    <t>Nationally accredited course, is generally undertaken by 2½ years' (1,550 hours) full-time study.</t>
  </si>
  <si>
    <t>Victoria</t>
  </si>
  <si>
    <t>http://training.gov.au/Training/Details/21953VIC</t>
  </si>
  <si>
    <t>Green Star Associate</t>
  </si>
  <si>
    <t>GBCA</t>
  </si>
  <si>
    <t>Various</t>
  </si>
  <si>
    <t>CPD Program. The Green Star Associate (GSA) qualification acknowledges the commitment of those who support green design, construction and operation, but who are not directly involved in Green Star project work or submissions.</t>
  </si>
  <si>
    <t>Commercial</t>
  </si>
  <si>
    <t>http://www.gbca.org.au/education-courses/green-star-qualifications/green-star-associate-gsa/3487.htm</t>
  </si>
  <si>
    <t>CPD Program. The Green Star Accredited Professional (GSAP) – Design &amp; As Built qualification allows green building professionals who work with the Green Star – Design and As Built rating tools to participate in ongoing training that is useful and relevant to their specialised Green Star work</t>
  </si>
  <si>
    <t>http://www.gbca.org.au/education-courses/green-star-qualifications/green-star-qualifications/2773.htm</t>
  </si>
  <si>
    <t>CPD Program. The Green Star Accredited Professional (GSAP) – Communities qualification allows green building professionals who work with the Green Star – Communities rating tool to participate in ongoing training that is useful and relevant to their specialised Green Star work.</t>
  </si>
  <si>
    <t>Green Star Accredited Professional Communities</t>
  </si>
  <si>
    <t>http://www.gbca.org.au/education-courses/green-star-qualifications/green-star-accredited-professional-gsap-communities/34112.htm</t>
  </si>
  <si>
    <t>http://www.gbca.org.au/education-courses/green-star-qualifications/green-star-accredited-professional-gsap-performance/34113.htm</t>
  </si>
  <si>
    <t>Green Star Accredited Professional - Performance</t>
  </si>
  <si>
    <t>CPD Program.  The GSAP – Performance qualification will allow green building professionals who work with Green Star – Performance to participate in ongoing training that is useful and relevant to their specialised Green Star work.</t>
  </si>
  <si>
    <t>Green Star Performance</t>
  </si>
  <si>
    <t>http://gsp.greenstar.org.au/</t>
  </si>
  <si>
    <t>Australia’s most comprehensive rating tool for sustainable building operations. Green Star – Performance allows you to measure your existing building’s operational performance, identify opportunities for improvement and realise the many benefits of more sustainable building operations</t>
  </si>
  <si>
    <t>Green Star Professional -  Design as built</t>
  </si>
  <si>
    <t>http://www.gbca.org.au/uploads/203/4043/Introducing_Green_Star_Performance.pdf</t>
  </si>
  <si>
    <t>Australand, GPT, NDY, SV, Brookfield, Energetics, FMA</t>
  </si>
  <si>
    <t>Green Star Performance (Business Case)</t>
  </si>
  <si>
    <t>http://www.gbca.org.au/uploads/203/4043/Green_Star_Performance_Business_Case.pdf</t>
  </si>
  <si>
    <t>This document outlines the proven benefits and business case for using Green Star – Performance and green building in  general, and offers insights into how the Green Star categories will be addressed in this ground-breaking new rating tool.</t>
  </si>
  <si>
    <t>http://www.gbca.org.au/advocacy/green-star-case-studies/</t>
  </si>
  <si>
    <t>Green Star Case Studies</t>
  </si>
  <si>
    <t>The following case studies show how leading government organisations are improving social, environmental and economic outcomes in their local areas through Green Star-certified offices, schools, housing developments, public buildings and universities.</t>
  </si>
  <si>
    <t>NABERS Energy Guide to Building Energy Estimation</t>
  </si>
  <si>
    <t>Passive House Planning Package</t>
  </si>
  <si>
    <t>This document is to be used as a guide whenever a computer simulation is used to estimate base building or whole building energy use under NABERS Energy</t>
  </si>
  <si>
    <t>http://www.nabers.gov.au/public/WebPages/DocumentHandler.ashx?docType=2&amp;id=28&amp;attId=0</t>
  </si>
  <si>
    <t>In order to reach the Passive House Standard, all components must be optimised and checked for compatibility. The Passive House Institute developed the Passive House Planning Package (PHPP) to help designers in just this regard. An extremely accurate, Excel-based energy balance tool, the PHPP not only determines the space heating and primary energy demands of a design, but also calculates aspects such as window U-values, the influence of orientation and shading, heating loads and overheating frequencies. With PHPP, designers can optimise the components to be used and their construction plans to come up with the most cost-effective solution.</t>
  </si>
  <si>
    <t>International Passive House Association</t>
  </si>
  <si>
    <t>Passive House database</t>
  </si>
  <si>
    <t>ESD OPERATIONS GUIDE for owners, managers and tenants</t>
  </si>
  <si>
    <t>A guide to help building owners, managers and tenants to operate buildings more sustainably</t>
  </si>
  <si>
    <t>http://www.environment.gov.au/system/files/resources/dd720ac0-ceb7-4402-84b9-a09533d2079a/files/esd-operations-guide.pdf</t>
  </si>
  <si>
    <t>BERS Pro (Refresher)</t>
  </si>
  <si>
    <t>http://www.smartrate.com.au/training/courses/bers-pro/bers-pro-(refresher)</t>
  </si>
  <si>
    <t>Section J Assessments</t>
  </si>
  <si>
    <t>http://www.smartrate.com.au/training/courses/short-courses/section-j-assessments</t>
  </si>
  <si>
    <t>BERS Pro (Queensland)</t>
  </si>
  <si>
    <t>http://www.smartrate.com.au/training/courses/bers-pro/bers-pro-(queensland)</t>
  </si>
  <si>
    <t>Deemed to Satisfy</t>
  </si>
  <si>
    <t>http://www.smartrate.com.au/training/courses/short-courses/deemed-to-satisfy</t>
  </si>
  <si>
    <t>BERS Pro (Advanced)</t>
  </si>
  <si>
    <t>http://www.smartrate.com.au/training/courses/bers-pro/bers-pro-(advanced)</t>
  </si>
  <si>
    <t>Principles of NatHERS</t>
  </si>
  <si>
    <t>NatHERS Technology Skills 1</t>
  </si>
  <si>
    <t>http://www.smartrate.com.au/training/courses/nathers/nathers-technology-skills-1</t>
  </si>
  <si>
    <t>NatHERS Technology Skills 2</t>
  </si>
  <si>
    <t>http://www.smartrate.com.au/training/courses/nathers/nathers-technology-skills-2</t>
  </si>
  <si>
    <t>NatHERS Building Assessment</t>
  </si>
  <si>
    <t>http://www.smartrate.com.au/training/courses/nathers/nathers-building-assessment</t>
  </si>
  <si>
    <t>NatHERS Business Management</t>
  </si>
  <si>
    <t>http://www.smartrate.com.au/training/courses/nathers/nathers-business-management</t>
  </si>
  <si>
    <t xml:space="preserve">Glazing calculator </t>
  </si>
  <si>
    <t>http://www.abcb.gov.au/major-initiatives/energy-efficiency/glazing-calculator</t>
  </si>
  <si>
    <t>Lighting calculator</t>
  </si>
  <si>
    <t>http://www.abcb.gov.au/major-initiatives/energy-efficiency/lighting-calculator</t>
  </si>
  <si>
    <t xml:space="preserve">Energy Efficiency Provisions for housing </t>
  </si>
  <si>
    <t>http://www.abcb.gov.au/major-initiatives/energy-efficiency/~/media/Files/Download%20Documents/Major%20Initiatives/Energy%20Efficiency/Residential%20Housing/FINAL%20INFOGRAPHIC%20FOR%20WEB%20UPLOAD-v2.pdf</t>
  </si>
  <si>
    <t>Climate Zone Maps</t>
  </si>
  <si>
    <t>http://www.airah.org.au/iMIS15_Prod/AIRAH/Professional_Development/Graduate_Certificate/Energy_Efficient_HVAC_Design/AIRAH/Navigation/ProfessionalDevelopment/GraduateCertificate/EnergyEfficientHVACDesign/Energy_Efficient_HVA.aspx?hkey=e5a21448-d476-4022-8b82-766a86e2c3f0</t>
  </si>
  <si>
    <t>Graduate Certificate in Mechanical Services (code Application)</t>
  </si>
  <si>
    <t>AIRAH</t>
  </si>
  <si>
    <t>http://www.airah.org.au/imis15_prod/AIRAH/Professional_Development/Graduate_Certificate/Air_Conditioning_Code_Compliance_/AIRAH/Navigation/ProfessionalDevelopment/GraduateCertificate/AirConditioningCodeCompliance/Air_Conditioning_Cod.aspx?hkey=e6647273-32f3-4cee-a5c4-a9aabce87b4b#Course_outline</t>
  </si>
  <si>
    <t>Graduate Certificate in Energy Efficient HVAC Design</t>
  </si>
  <si>
    <t>Candidates will begin by gaining a strong grounding in the compliance requirements of energy efficient HVAC design and industry best practice. Building on this the second unit provides a sound knowledge of the energy use implications of operational HVAC systems. The final unit applies the knowledge gained in previous units to develop skills in the delivery of energy efficient HVAC designs.</t>
  </si>
  <si>
    <t>BCA- Section J</t>
  </si>
  <si>
    <t>http://www.airah.org.au/imis15_prod/AIRAH/Professional_Development/Training_Courses/Find_your_way_with_Section_J/AIRAH/Navigation/ProfessionalDevelopment/TrainingCourses/FindyourwaywithSectionJ/Section_J.aspx</t>
  </si>
  <si>
    <t>Building Code of Australia</t>
  </si>
  <si>
    <t>http://www.airah.org.au/iMIS15_Prod/AIRAH/Professional_Development/Training_Courses/Building_Code_of_Australia/AIRAH/Navigation/ProfessionalDevelopment/TrainingCourses/BuildingCodeofAustralia/BCA.aspx?hkey=d75932a0-ecc3-49d1-89f5-9f79ac24291f</t>
  </si>
  <si>
    <t>Energy Auditing</t>
  </si>
  <si>
    <t>http://www.airah.org.au/iMIS15_Prod/AIRAH/Professional_Development/Training_Courses/Energy_Auditing/AIRAH/Navigation/ProfessionalDevelopment/TrainingCourses/EnergyAuditing/Energy_Audit.aspx?hkey=f2f3912f-e298-41e1-b0b6-34ff77391a80</t>
  </si>
  <si>
    <t>Energy Efficient HVAC Design</t>
  </si>
  <si>
    <t>http://www.airah.org.au/iMIS15_Prod/AIRAH/Professional_Development/Training_Courses/Energy_Efficient_HVAC_Design1/AIRAH/Navigation/ProfessionalDevelopment/TrainingCourses/EnergyEfficientHVACDesign/Energy_Efficient_HVA.aspx?hkey=ebaf6bb5-542b-4519-9d0b-3a9947ea3303</t>
  </si>
  <si>
    <t>Energy Efficient Building Operations</t>
  </si>
  <si>
    <t>http://www.airah.org.au/iMIS15_Prod/AIRAH/Professional_Development/Training_Courses/Energy_Efficient_Buildings/AIRAH/Navigation/ProfessionalDevelopment/TrainingCourses/EnergyEfficientBuildings/EEB.aspx?hkey=2ea36e15-3273-4a34-94a9-3ad684cb7d32</t>
  </si>
  <si>
    <t>Energy Management Planning</t>
  </si>
  <si>
    <t>http://www.airah.org.au/iMIS15_Prod/AIRAH/Professional_Development/Training_Courses/Energy_Management_Planning/AIRAH/Navigation/ProfessionalDevelopment/TrainingCourses/EnergyManagementPlanning/Energy_Management_Pl.aspx?hkey=cd8a81b5-4e92-4a25-9bdd-9bfc1304edda</t>
  </si>
  <si>
    <t>HVAC Maintenance for Energy Efficiency</t>
  </si>
  <si>
    <t>http://www.airah.org.au/iMIS15_Prod/AIRAH/Professional_Development/Training_Courses/HVAC_maintenance/AIRAH/Navigation/ProfessionalDevelopment/TrainingCourses/HVACmaintenance/HVAC_Maintenance.aspx?hkey=d13c72b2-f19c-4d2e-89a3-7a1779d5aced</t>
  </si>
  <si>
    <t>Sustainable Building Operations</t>
  </si>
  <si>
    <t>http://www.airah.org.au/iMIS15_Prod/AIRAH/Professional_Development/Training_Courses/Sustainable_Building_Operations/AIRAH/Navigation/ProfessionalDevelopment/TrainingCourses/SustainableBuildingOperations/Sustainable_Building.aspx?hkey=fd9add9d-b5f2-4978-912f-8a765df52584</t>
  </si>
  <si>
    <t>Sustainability and HVAC Design</t>
  </si>
  <si>
    <t>http://www.airah.org.au/iMIS15_Prod/AIRAH/Professional_Development/Training_Courses/Sustainable_HVAC_Design/AIRAH/Navigation/ProfessionalDevelopment/TrainingCourses/SustainableHVACDesign/Sustainable_HVAC_Des.aspx?hkey=7b920309-2829-40dc-8af6-4c80235355c1</t>
  </si>
  <si>
    <t>Case studies- Healthy buildings</t>
  </si>
  <si>
    <t>Healthy House</t>
  </si>
  <si>
    <t>CASE STUDY 1-Time-Out Childcare Centre - Northcote, Victoria</t>
  </si>
  <si>
    <t>http://www.healthyhouse.com/cs_childcarecentre.html</t>
  </si>
  <si>
    <t>Case Study 2. The Woodend Primary School - Australia's First Healthy School</t>
  </si>
  <si>
    <t>http://www.healthyhouse.com/cs_woodendschool.html</t>
  </si>
  <si>
    <t>Case Study 3.The Sunbury Healthy House - Victoria</t>
  </si>
  <si>
    <t>http://www.healthyhouse.com/cs_sunbury.html</t>
  </si>
  <si>
    <t>Case Study 4. Woodend Healthy House Project</t>
  </si>
  <si>
    <t>http://www.healthyhouse.com/cs_2004healthyhouse.html</t>
  </si>
  <si>
    <t>Residential sustainability measures</t>
  </si>
  <si>
    <t>Building commission</t>
  </si>
  <si>
    <t>The requirements and sustainability of building a residential home. 2011-2055</t>
  </si>
  <si>
    <t>http://www.buildingcommission.com.au/__data/assets/pdf_file/0019/8722/PN_2011_55.pdf</t>
  </si>
  <si>
    <t>NABERS Energy Guide to Tenancy Energy Estimation</t>
  </si>
  <si>
    <t>NABERS</t>
  </si>
  <si>
    <t>This document is to be used whenever an energy model is used to estimate tenancy energy use under NABERS Energy (formally ABGR).</t>
  </si>
  <si>
    <t>http://www.nabers.gov.au/public/WebPages/DocumentHandler.ashx?docType=2&amp;id=29&amp;attId=0</t>
  </si>
  <si>
    <t>Using On-Site Renewable and Reclaimed Energy Sources (2011)</t>
  </si>
  <si>
    <t>http://www.abcb.gov.au/education-events-resources/publications/~/media/Files/Download%20Documents/Education%20and%20Training/Handbooks/2011_Using-on-site-renewable-and-reclaimed-energy-sources.ashx</t>
  </si>
  <si>
    <t>Energy Efficiency Provisions for Electricians and Plumbers (2010)</t>
  </si>
  <si>
    <t>http://www.abcb.gov.au/education-events-resources/publications/~/media/Files/Download%20Documents/Education%20and%20Training/Handbooks/2010_PlumbersElectricians_handbook.ashx</t>
  </si>
  <si>
    <t>BCA Section J - Assessment and Verification of an Alternative Solution (2010)</t>
  </si>
  <si>
    <t>http://www.abcb.gov.au/education-events-resources/publications/~/media/Files/Download%20Documents/Education%20and%20Training/Handbooks/2010_BCA_Section_J_Assessment_and_Verification_of_an_Alternative_solution.ashx</t>
  </si>
  <si>
    <t>Applying Energy Efficiency Provisions to New Building Work Associated with Existing Class 2 to 9 Buildings (2010)</t>
  </si>
  <si>
    <t>http://www.abcb.gov.au/education-events-resources/publications/~/media/Files/Download%20Documents/Education%20and%20Training/Handbooks/2010_applying_ee_provisions_to_new_building_work_associated_with_existing_class_2-9_buildings.ashx</t>
  </si>
  <si>
    <t>Energy Efficiency Provisions for BCA 2010 Volume One (2010)</t>
  </si>
  <si>
    <t>http://www.abcb.gov.au/education-events-resources/publications/~/media/Files/Download%20Documents/Education%20and%20Training/Handbooks/2010_EE-Handbook-BCA-2010-Vol1-web.ashx</t>
  </si>
  <si>
    <t>http://www.abcb.gov.au/education-events-resources/publications/~/media/Files/Download%20Documents/Education%20and%20Training/Handbooks/2010_EnergyEfficiencyGlazingProvisionsBCAVolumeTwo.ashx</t>
  </si>
  <si>
    <t>Glazing provisions for BCA volume 2</t>
  </si>
  <si>
    <t>HVAC</t>
  </si>
  <si>
    <t>http://www.nabers.gov.au/public/WebPages/DocumentHandler.ashx?docType=2&amp;id=48&amp;attId=0</t>
  </si>
  <si>
    <t>Level*</t>
  </si>
  <si>
    <t>Primary Audience*</t>
  </si>
  <si>
    <t>Medium*</t>
  </si>
  <si>
    <t>Format*</t>
  </si>
  <si>
    <t>Resource Availability*</t>
  </si>
  <si>
    <t>Building Type*</t>
  </si>
  <si>
    <t>Geographical Location*</t>
  </si>
  <si>
    <t>Validity#</t>
  </si>
  <si>
    <t>Accessibility#</t>
  </si>
  <si>
    <t>Endorsement#</t>
  </si>
  <si>
    <t>QA Criteria Averages#</t>
  </si>
  <si>
    <t>Endorsement Provider*</t>
  </si>
  <si>
    <t>Column6</t>
  </si>
  <si>
    <t>Semi-skilled</t>
  </si>
  <si>
    <t>Level (all)</t>
  </si>
  <si>
    <t>Sum of Level (all)</t>
  </si>
  <si>
    <t xml:space="preserve">General </t>
  </si>
  <si>
    <t xml:space="preserve">Beginner </t>
  </si>
  <si>
    <t xml:space="preserve">Intermediate </t>
  </si>
  <si>
    <t xml:space="preserve">Advanced </t>
  </si>
  <si>
    <t>General Audience</t>
  </si>
  <si>
    <t>Video</t>
  </si>
  <si>
    <t xml:space="preserve">Level </t>
  </si>
  <si>
    <t>Construction Cycle</t>
  </si>
  <si>
    <t>Residential &amp; Commercial</t>
  </si>
  <si>
    <t>Building Type</t>
  </si>
  <si>
    <t>Tasmania</t>
  </si>
  <si>
    <t>ACT</t>
  </si>
  <si>
    <t>New South Wales</t>
  </si>
  <si>
    <t>Queensland</t>
  </si>
  <si>
    <t>Northern Territory</t>
  </si>
  <si>
    <t>Western Australia</t>
  </si>
  <si>
    <t>South Australia</t>
  </si>
  <si>
    <t>.</t>
  </si>
  <si>
    <t>Values</t>
  </si>
  <si>
    <t xml:space="preserve">General Audience </t>
  </si>
  <si>
    <t xml:space="preserve">Semi-skilled </t>
  </si>
  <si>
    <t>(blank)</t>
  </si>
  <si>
    <t>Grand Total</t>
  </si>
  <si>
    <t xml:space="preserve">Construction Cycle </t>
  </si>
  <si>
    <t xml:space="preserve">Design </t>
  </si>
  <si>
    <t>Number of Resources</t>
  </si>
  <si>
    <t>Availability</t>
  </si>
  <si>
    <t xml:space="preserve">Commercial </t>
  </si>
  <si>
    <t xml:space="preserve">Residential </t>
  </si>
  <si>
    <t xml:space="preserve">Building Type </t>
  </si>
  <si>
    <t xml:space="preserve">Tasmania </t>
  </si>
  <si>
    <t xml:space="preserve">Victoria </t>
  </si>
  <si>
    <t xml:space="preserve">ACT </t>
  </si>
  <si>
    <t xml:space="preserve">New South Wales </t>
  </si>
  <si>
    <t xml:space="preserve">Queensland </t>
  </si>
  <si>
    <t xml:space="preserve">Northern Territory </t>
  </si>
  <si>
    <t xml:space="preserve">Western Australia </t>
  </si>
  <si>
    <t xml:space="preserve">South Australia </t>
  </si>
  <si>
    <t xml:space="preserve">Geographic Locations </t>
  </si>
  <si>
    <t>Quality Assessment Criteria Rating</t>
  </si>
  <si>
    <t>Count of Validity</t>
  </si>
  <si>
    <t xml:space="preserve">Count of Accessibility </t>
  </si>
  <si>
    <t>Count of Endorsement</t>
  </si>
  <si>
    <t>FYI only showing the number of cells where a value has been entered for quality ratings</t>
  </si>
  <si>
    <t>Number of resources suitable for all levels</t>
  </si>
  <si>
    <t xml:space="preserve">Validity </t>
  </si>
  <si>
    <t>Low</t>
  </si>
  <si>
    <t>See which criteria has the largest / smallest number of high / low quality resources</t>
  </si>
  <si>
    <t>See the number of H,M,L,NA rated resources for each Quality Criteria</t>
  </si>
  <si>
    <t>N/A Count</t>
  </si>
  <si>
    <t>Average Quality Score</t>
  </si>
  <si>
    <t>HIDE ME AT END</t>
  </si>
  <si>
    <t>Total Quality rating</t>
  </si>
  <si>
    <t>Resource</t>
  </si>
  <si>
    <t xml:space="preserve">We could produce the same Top / Bottom 20 listings using the AVERAGE quality score instead of the Total.  </t>
  </si>
  <si>
    <t>The average factors in where N/A was entered and so a resource with 2x High ratings and 2xN/A ratings will rate just as well as a resource with 4xHigh ratings</t>
  </si>
  <si>
    <t>Endorsement Providers</t>
  </si>
  <si>
    <t>Count of Endorsement Provider(s)</t>
  </si>
  <si>
    <t>Publisher/Owner/ Provider</t>
  </si>
  <si>
    <t>http://eex.gov.au/industry-sectors/other-sectors/commercial-and-services/</t>
  </si>
  <si>
    <t>Commonwealth Dept. of Energy, Energy Efficiency Exchange website, 
Industrial Energy Efficiency Branch
Department of Industry
GPO Box 9839
Canberra ACT 2601</t>
  </si>
  <si>
    <t>http://www.environment.gov.au/system/files/pages/efc38cf5-08df-4284-9615-423de5cd2c25/files/hs75-indoor-air-quality-brown.pdf</t>
  </si>
  <si>
    <t>2004 publication</t>
  </si>
  <si>
    <t>Commonwealth Dept. of Energy, Energy Efficiency Exchange website, 
Industrial Energy Efficiency Branch
Department of Industry
GPO Box 9839
Canberra ACT 2602</t>
  </si>
  <si>
    <t>http://eex.gov.au/industry-sectors/other-sectors/commercial-and-services/opportunities/</t>
  </si>
  <si>
    <t>Energy efficiency opportunities exist in the commercial and services sector - Awareness of Cost Effective Energy Efficiency Opportunities based on abatement and costs/savings</t>
  </si>
  <si>
    <t>http://eex.gov.au/technologies/lighting/</t>
  </si>
  <si>
    <t>AS/NZS 1680.2.2:2008 
Interior and workplace lighting - Specific applications - Office and screen-based tasks</t>
  </si>
  <si>
    <t>http://infostore.saiglobal.com/store2/Details.aspx?ProductID=1009452</t>
  </si>
  <si>
    <t>Commonwealth Dept. of Energy, Energy Efficiency Exchange website, 
Industrial Energy Efficiency Branch
Department of Industry
GPO Box 9839
Canberra ACT 2603</t>
  </si>
  <si>
    <t>Commonwealth Dept. of Energy, Energy Efficiency Exchange website, 
Industrial Energy Efficiency Branch
Department of Industry
GPO Box 9839
Canberra ACT 2604</t>
  </si>
  <si>
    <t>SAI Global</t>
  </si>
  <si>
    <t xml:space="preserve">AS/NZS 1680.2.2:2008 </t>
  </si>
  <si>
    <t>Standards</t>
  </si>
  <si>
    <t>Lighting</t>
  </si>
  <si>
    <t>NABERS Energy for Offices Validation Protocol</t>
  </si>
  <si>
    <t>Quality Assessment Criteria Rating (High, medium, low or Blank = Not Applicable) based on validity - Does the information accurately inform the audience about compliance or going beyond compliance?</t>
  </si>
  <si>
    <t>Quality Assessment Criteria Rating (High, medium, low or Blank = Not Applicable) based on accessibility - How accessible is it? Is it easy to find and use?</t>
  </si>
  <si>
    <t>Quality Assessment Criteria Rating (High, medium, low or Blank = Not Applicable) based on endorsement - Has it been endorsed by industry or an education provider?</t>
  </si>
  <si>
    <t>NCC Links</t>
  </si>
  <si>
    <t>Residential, commercial</t>
  </si>
  <si>
    <t>Building Code of Australia 2014 &amp; Increased Use of Performance &amp; Australian Standards - Raising practitioner awareness of the Building Code of Australia (BCA) amendments scheduled for 2014. Plus presentations by Standards Australia on changes to Australian Standards.</t>
  </si>
  <si>
    <t>Alterations / Additions</t>
  </si>
  <si>
    <t>Sustainable construction - The training provides competencies in designing, building, installing and maintaining environmental innovations and will be linked to branding the service provided by accredited builders under the banner of Master Builders Green Living.</t>
  </si>
  <si>
    <t xml:space="preserve">NatHERS Principles for Ratings in Regulation Mode - Clarifies the modelling of small air spaces, and the requirements for certifying documentation. </t>
  </si>
  <si>
    <t>NSW - New BASIX Thermal Comfort Protocol - The BASIX thermal comfort protocol has been updated to align with the NatHERS Technical Notes</t>
  </si>
  <si>
    <t>WA - NatHERS Technical Requirements for Western Australian Assessors - Provide guidance for assessors on data entry methodology</t>
  </si>
  <si>
    <t xml:space="preserve">ABSA - NatHERS Rating Practice Notes - ABSA has now released it's own Practice Notes (previously referred to in some documents as NatHERS Rating Series Factsheets) that are software 'neutral'. </t>
  </si>
  <si>
    <t>Assessor Directory / Search - Assists practictioners connect with ANSA certified energy assessors</t>
  </si>
  <si>
    <t>ABSA procedures, rating software, regulatory requirements and other activities associated with an assessor’s practice and training. - This is a one-on-one, fee-for-service program that is tailored to each individual’s capability, location</t>
  </si>
  <si>
    <t>Sustainable materials and products - Ecospecifier.com.au has over 6,700 sustainable products, materials and technologies, and a leading source of life-cycle assessed product information, ecospecifier.com.au links independent information with a powerful search interface</t>
  </si>
  <si>
    <t>Other</t>
  </si>
  <si>
    <t>Database of the world built passive house projects. If you have built a passive house or know, which is not included in this database, enter it or send us your information!</t>
  </si>
  <si>
    <t>BERS Pro Software - This course provides participants with an update on all of the new features of BERS Pro 4.2 V110811/A.</t>
  </si>
  <si>
    <t>BCA Volume 1 - Section J Assessments - A one day course for assessors, building certifiers and building practitioners on how to use Section J from Volume 1 of the NCC Building Code of Australia.</t>
  </si>
  <si>
    <t>Part 3.12 from Volume 2 of the NCC - A one day course for assessors, building certifiers and building practitioners on how to use Part 3.12 from Volume 2 of the NCC Building Code of Australia.</t>
  </si>
  <si>
    <t>BERS Pro Software - This course covers advanced topics that have not been covered to any great detail in the 4 day course. It has also been designed for BERS Pro users who completed the initial training course some time ago who may not have use the software regularly or who wish to bruch up on the basic skills required to use the program correctly.</t>
  </si>
  <si>
    <t>Principles of NatHERS (Module 1) - Participants on this course will learn building thermal performance theory that underpins NatHERS; learn the regulatory requirements of NatHERS as applied around Australia; and demonstrate proficiency in extracting information from a range of sample client jobs.</t>
  </si>
  <si>
    <t>NatHERS Technology Skills 1 (Part Module 2) - Participants attending this 3 day course will learn how to use their chosen software tool and how to apply it to a range of simple projects.</t>
  </si>
  <si>
    <t>NatHERS Technology Skills 2 (Part Module 2) - This course follows on from NatHERS Technology Skills 1 and participants attending this 3 day course will learn how to use their chosen software tool and how to apply it to a range of advanced projects including detached houses, units extensions, alterations and additions.</t>
  </si>
  <si>
    <t>Building Thermal Performance, Energy and Water Assessment (Module 3) - Participants in this 4 day course will learn about home sustainability assessment and its application to existing residential buildings.</t>
  </si>
  <si>
    <t>NatHERS Business Management (Module 4) - Participants will learn how the business of a NatHERS Assessor works and the health and safety requirements for assessments of existing residential buildings.</t>
  </si>
  <si>
    <t>Energy Efficiency Glazing Calculator - The ABCB has developed a suite of glazing calculators to assist BCA users with the calculations required by the energy efficiency Deemed-to-Satisfy Provisions. Once users have entered the necessary data into the spreadsheet, which operates in Microsoft Excel, all table references and calculations are carried out automatically.</t>
  </si>
  <si>
    <t>Glazing provisions - http://www.abcb.gov.au/education-events-resources/publications/~/media/Files/Download%20Documents/Education%20and%20Training/Handbooks/2010_EnergyEfficiencyGlazingProvisionsBCAVolumeTwo.ashx</t>
  </si>
  <si>
    <t>Energy Efficiency Lighting Calculator - A new version of the Lighting Calculator is now available, v2.20. The calculator is an Excel spreadsheet designed to assist with the elemental Deemed-to-Satisfy energy efficiency provisions for lighting and is suitable for use with NCC 2011 and up to the current edition of the NCC.</t>
  </si>
  <si>
    <t>Glazing</t>
  </si>
  <si>
    <t>Housing Energy Efficiency Requirements - The energy efficiency provisions for housing (Class 1 buildings and certain Class 10 buildings and structures) are contained in the National Construction Code Volume Two – Building Code of Australia (BCA). The objective of these provisions is to reduce greenhouse gas emissions.</t>
  </si>
  <si>
    <t>Renewables - This non-mandatory Handbook is targeted at designers, energy efficiency consultants and building certifiers who are responsible for designing or approving buildings. The intent is to explain the trade-offs available for the energy source of services through the use of on site renewable energy sources and reclaimed energy source</t>
  </si>
  <si>
    <t xml:space="preserve">Electrician and Plumbers - This non-mandatory Handbook has been developed to alert electricians and plumbers about the energy efficiency provisions of the BCA 2010 and how these provisions may affect them. </t>
  </si>
  <si>
    <t>Section J  - This non-mandatory Handbook is targeted at designers, energy analysts, mechanical engineers, electrical engineers and other specialist designers who are familiar with energy analysis software used to model the annual energy consumption of a building.</t>
  </si>
  <si>
    <t>Class 2 to 9 Buildings - This non-mandatory Handbook provides guidance on the application of the BCA 2010 energy efficiency provisions to new building work associated with existing Class 2 to 9 buildings.</t>
  </si>
  <si>
    <t>BCA 2010 - The objective of this information handbook is to provide details of the relevant parts of the BCA and, in particular, the more recent changes. In highlighting key issues, the package gives practitioners sufficient knowledge to successfully apply energy efficiency measures at the design, approval and construction stages of the building process.</t>
  </si>
  <si>
    <t>Climate Zone Maps - Australia has a varied climate, leading to different locations around the country having different heating and cooling requirements. In the energy efficiency provisions of the NCC, these varying requirements are addressed through the use of a climate zone map. The climate zone map consists of eight climate zones and was created using Bureau of Meteorology climatic data with two supplementary zones added to accommodate an additional temperate zone and alpine area. The climate zone boundaries are also aligned with local government areas and are therefore subject to change from time to time.</t>
  </si>
  <si>
    <t>Mechanical Services (code Application) - The basis for design compliance is the interpretation and application of the provisions of the Building Code of Australia (BCA) and the relevant Australian Standards as they relate to ventilation, smoke control, fire dampers and microbial control. This course is an opportunity to demonstrate and qualify your expertise in this area.</t>
  </si>
  <si>
    <t>Design compliance for energy efficiency  - This not-to-be-missed one-day course provides an analysis and open discussion of the Section J energy efficiency requirements and a summary of the verification requirements. Australian Standards related to HVAC design are analysed to determine their impact on energy efficiency. The two prominent environmental rating tools used in today’s non-residential market, NABERS (National Australian Built Environment Rating System) scheme and Green Star, are appraised to identify their implications for energy efficient HVAC design.</t>
  </si>
  <si>
    <t>BCA essentials, Regulations, Energy, Safety, Alternative Solutions - This course provides an overview of the NCC Volume One BCA (Class 2 to 9 buildings) as it relates to mechanical services.</t>
  </si>
  <si>
    <t>Carbon detectives - This course provides participants with the knowledge and confidence to ask the essential questions and look in the right places to get effective results. The course also demonstrates how energy is used in buildings and how auditing building services can promote cost savings, better comfort control, and reduced carbon emissions.</t>
  </si>
  <si>
    <t>Delivering low carbon solutions - There will always be competing factors in a design solution – consider the owner’s brief, user requirements, regulation, environment, design criteria, spatial factors, operation, maintenance, economics and architecture. One of the most pressing social issues currently is the use of energy and its detrimental impact on the environment. Energy efficient design is no longer a ‘nice to do’ option, it’s a ‘must do’ requirement. Make sure you are in a position to deliver on the low carbon demands of tomorrow’s building stock and learn how to ensure your climate control designs make the grade.</t>
  </si>
  <si>
    <t>Energy Efficiency Exchange - Commercial and Services</t>
  </si>
  <si>
    <t>Energy Efficiency Exchange - Commercial and Services Sector Opportunities</t>
  </si>
  <si>
    <t>Energy Efficiency Exchange - Lighting</t>
  </si>
  <si>
    <t>Indoor Air Quality</t>
  </si>
  <si>
    <t>Greenhouse Friendly Hardware - for top end housing</t>
  </si>
  <si>
    <t>CoolMob</t>
  </si>
  <si>
    <t>http://www.coolmob.org/sites/default/files/GreenhouseHabits_V6_Small.pdf</t>
  </si>
  <si>
    <t>Greenhouse Friendly Habits in the Top End</t>
  </si>
  <si>
    <t>http://www.coolmob.org/sites/default/files/COOLmob_Hardware_2011_v7_FINAL.pdf</t>
  </si>
  <si>
    <t>Consumer awareness for homeowners in  the NT on measuring your power, lighting, hot water heaters, water heating, PV, minimising heat gain and passive cooling, swimming pools, spas and pumps.</t>
  </si>
  <si>
    <t>http://www.coolmob.org/sites/default/files/COOLmob_Design_Booklet.pdf</t>
  </si>
  <si>
    <t>Planning, design, material selection and construction for EE including HVAC &amp; Pools &amp; spas</t>
  </si>
  <si>
    <t>Greenhouse Friendly Design for the Tropics</t>
  </si>
  <si>
    <t>What are other countries doing? Home energy ratings: A global comparison</t>
  </si>
  <si>
    <t>LJ Hooker</t>
  </si>
  <si>
    <t>http://www.liveability.com.au/home-energy-rating/what-are-other-countries-doing/</t>
  </si>
  <si>
    <t>http://www.liveability.com.au/home-energy-rating/home-energy-rating-app/</t>
  </si>
  <si>
    <t>Very simple overview of key aspects to look for when buying a new home</t>
  </si>
  <si>
    <t>A home energy rating app. Home performance: top3 things</t>
  </si>
  <si>
    <t>Overview of ABSA certificates for new homes</t>
  </si>
  <si>
    <t>http://www.liveability.com.au/home-energy-rating/new-homes-and-energy-efficiency/</t>
  </si>
  <si>
    <t>http://www.liveability.com.au/home-energy-rating/choosing-the-right-home-energy-rating-tool/</t>
  </si>
  <si>
    <t>Comparing Home Energy Rating Tools – Our Updated Comparative Table</t>
  </si>
  <si>
    <t>http://www.liveability.com.au/home-energy-rating/capitalising-the-value-of-your-home/</t>
  </si>
  <si>
    <t>Overview of the various rating tools and links to look at them in more depth</t>
  </si>
  <si>
    <t>What is a Home Energy Rating?</t>
  </si>
  <si>
    <t>The Benefits of Passive Building Design and Orientation</t>
  </si>
  <si>
    <t xml:space="preserve">Very basic introduction to passive solar design </t>
  </si>
  <si>
    <t>http://www.liveability.com.au/renovating-resources/the-benefits-of-passive-building-design-and-orientation/</t>
  </si>
  <si>
    <t>The Development of Liveability Property Marketing FeaturesTM</t>
  </si>
  <si>
    <t>http://www.ljhooker.com.au/liveability/industry-endorsements?sid=rsn</t>
  </si>
  <si>
    <t>Master Builders Green Living, Archicentre, Building Designers Association, ABSA, Clean Energy Council, ATA, Bond University</t>
  </si>
  <si>
    <t>Understanding the Liveability Property Marketing FeaturesTM Symbol. About The 17 ThingsTM Checklist</t>
  </si>
  <si>
    <t>The Liveability Property Marketing Features™ are the features of a property that may offer the potential for increased comfort and reduced running costs. However, this is conditional upon the potential of these features being utilised correctly by the occupants. The Liveability Property Marketing Features™ are identified in The 17 Things™ Checklist that is used by trained Liveability Real Estate Specialists to identify Liveability Features™ in a home.</t>
  </si>
  <si>
    <t>http://www.ljhooker.com.au/liveability/liveability-property-marketing-features?sid=rsn</t>
  </si>
  <si>
    <t>Commonwealth Dept. of Environment</t>
  </si>
  <si>
    <t>Brief overview of Livability Real Estate Specialists Training</t>
  </si>
  <si>
    <t>Liveability Training for Real Estate Specialists</t>
  </si>
  <si>
    <t>At a Glance: A comparison of Home Energy Rating Tools</t>
  </si>
  <si>
    <t>Comparison table of the home energy rating assessment tools</t>
  </si>
  <si>
    <t>as listed</t>
  </si>
  <si>
    <t>http://www.liveability.com.au/wp-content/uploads/2013/11/Liveability-Home-Rating-Tools_Australia_Comparison_10_13.pdf</t>
  </si>
  <si>
    <t>http://www.nabers.com.au/HomeCalculator/</t>
  </si>
  <si>
    <t xml:space="preserve">NSW Dept. of Energy, Utilities and Sustainability </t>
  </si>
  <si>
    <t>Window Energy Rating Scheme</t>
  </si>
  <si>
    <t>Australian Window Association</t>
  </si>
  <si>
    <t>Information to support both the building industry and consumers</t>
  </si>
  <si>
    <t>Unavailable</t>
  </si>
  <si>
    <t>BERS Pro software within the Short Course in Building Thermal Performance Assessment (Residential). This course, which was accredited for use throughout Australia has been replaced by the Cert4 Course as of the 30th of June 2013 as a requirement for those wishing to submit thermal assessments using thermal simulation software under the NatHERS scheme. Queensland does not require this new qualification. In Queensland the building certifier just has to judge the person doing the thermal assessment to be competent in using the software. This course will continue to be offered for those wishing to be judged as competent to perform simulations for compliance in Queensland.</t>
  </si>
  <si>
    <t xml:space="preserve">Australia </t>
  </si>
  <si>
    <t xml:space="preserve">Planners / Designers </t>
  </si>
  <si>
    <t>Trades</t>
  </si>
  <si>
    <t>Training Resources</t>
  </si>
  <si>
    <t>Toolbox</t>
  </si>
  <si>
    <t>Technical Specifications</t>
  </si>
  <si>
    <t>Interactive Tool</t>
  </si>
  <si>
    <t>Digital</t>
  </si>
  <si>
    <t>http://www.smartrate.com.au/training/courses/nathers/nathers-principles-theory</t>
  </si>
  <si>
    <t>Case study</t>
  </si>
  <si>
    <t>As built assessment</t>
  </si>
  <si>
    <t>Services</t>
  </si>
  <si>
    <t>Hand over / Operations</t>
  </si>
  <si>
    <t xml:space="preserve">Climate Specific </t>
  </si>
  <si>
    <t>Maintenance &amp; Monitoring</t>
  </si>
  <si>
    <t>Assessment / Verification</t>
  </si>
  <si>
    <t>Calculator / Software</t>
  </si>
  <si>
    <t>Building Fabric / Thermal / Sealing</t>
  </si>
  <si>
    <t xml:space="preserve">Detailed brief summary of resource </t>
  </si>
  <si>
    <t>Levels</t>
  </si>
  <si>
    <t xml:space="preserve">Trades </t>
  </si>
  <si>
    <t xml:space="preserve">Planners / Designers  </t>
  </si>
  <si>
    <t xml:space="preserve">Standards </t>
  </si>
  <si>
    <t xml:space="preserve"> Calculator / Software</t>
  </si>
  <si>
    <t xml:space="preserve">Toolbox </t>
  </si>
  <si>
    <t xml:space="preserve">Case study </t>
  </si>
  <si>
    <t xml:space="preserve">Training Resources </t>
  </si>
  <si>
    <t xml:space="preserve">Information Only  </t>
  </si>
  <si>
    <t xml:space="preserve">Technical Specifications </t>
  </si>
  <si>
    <t xml:space="preserve">Video </t>
  </si>
  <si>
    <t xml:space="preserve">Interactive Tool </t>
  </si>
  <si>
    <t xml:space="preserve">Various </t>
  </si>
  <si>
    <t xml:space="preserve">Other </t>
  </si>
  <si>
    <t xml:space="preserve">Digital </t>
  </si>
  <si>
    <t xml:space="preserve">Face to Face </t>
  </si>
  <si>
    <t xml:space="preserve">Assessment / Verification </t>
  </si>
  <si>
    <t xml:space="preserve">Alterations / Additions </t>
  </si>
  <si>
    <t xml:space="preserve">Climate Specific  </t>
  </si>
  <si>
    <t xml:space="preserve">Glazing </t>
  </si>
  <si>
    <t xml:space="preserve">Lighting </t>
  </si>
  <si>
    <t xml:space="preserve">HVAC </t>
  </si>
  <si>
    <t xml:space="preserve">Services </t>
  </si>
  <si>
    <t xml:space="preserve">Maintenance &amp; Monitoring </t>
  </si>
  <si>
    <t xml:space="preserve">Hand over / Operations </t>
  </si>
  <si>
    <t xml:space="preserve">As built assessment </t>
  </si>
  <si>
    <t xml:space="preserve">Building Fabric / Thermal / Sealing </t>
  </si>
  <si>
    <t xml:space="preserve">Australia  </t>
  </si>
  <si>
    <t>Energy in Focus: Energy Efficiency of Australian Homes  (ABS 4614.0.55.002)</t>
  </si>
  <si>
    <t>ABS</t>
  </si>
  <si>
    <t>Brief online report summarising the combined results from several ABS datasets.  Topics: Characteristics Of Australian Homes And Implications For Energy Efficiency + Use Of Renewable Energy In Australian Homes.  AND Use Of Appliances And White Goods In Australian Homes.  Best to look at the specific ABS datasets to were used for full details.</t>
  </si>
  <si>
    <t>Domestic Energy Use in NSW: (ABS: 1107.0.55.001 - Directory of Energy Statistics, 2000 )</t>
  </si>
  <si>
    <t>http://www.abs.gov.au/AUSSTATS/abs@.nsf/Latestproducts/19110ADA8643041ECA25719D000383BA?opendocument</t>
  </si>
  <si>
    <t>http://www.townsvillesolarcity.com.au/Portals/0/docs/AnnualReports/Townsville%20Solar%20City%20Annual%20Report%202010%20for%20wide%20distribution.pdf</t>
  </si>
  <si>
    <t>Townsville: Queensland Solar City.  Annual report 2010</t>
  </si>
  <si>
    <t>Ergon Energy</t>
  </si>
  <si>
    <t>Reports on key results for the Solar City project on Magnetic Island to 30 June 2010.  Discusses, energy efficiency gains, energy savings, greenhouse gas savings, Solar PV installs, Smart meter installs &amp; changes in behaviours, the impact of HH energy assessments &amp; testing Demand Response Enabling Devices (DREDS), Tariff trials.  IHD unit effectiveness.  Survey data kept in CRM system which feeds into DCCEE database</t>
  </si>
  <si>
    <t>Building our savings - Reduced infrastructure costs from improving building energy efficiency</t>
  </si>
  <si>
    <t>http://ee.ret.gov.au/sites/default/files/documents/04_2013/building_our_savings.pdf</t>
  </si>
  <si>
    <t>Research quantifying the potential cost savings from deferred or avoided energy system infrastructure related to improvements in building energy performance.</t>
  </si>
  <si>
    <t>Energetics</t>
  </si>
  <si>
    <t>http://www.abs.gov.au/ausstats/abs@.nsf/mediareleasesbyReleaseDate/0554E0093CCA045ACA25774A0013F141?OpenDocument?</t>
  </si>
  <si>
    <t>Household Water, Energy Use and Conservation, Victoria (ABS 4602.2)</t>
  </si>
  <si>
    <t>Very brief summary of energy use in Vic.  Brief summary of high income households owning more appliances, but also more energy efficient or energy saving devices (insulation, solar PV)  LGA data</t>
  </si>
  <si>
    <t>http://www.homeheat.com.au/pdf/Wilkenfeld_Report.pdf</t>
  </si>
  <si>
    <t>George Wilkenfeld and Associates, Energy Efficient Strategies, For DSE</t>
  </si>
  <si>
    <t>Options to reduce greenhouse emissions from new homes in Victoria through the building approval process</t>
  </si>
  <si>
    <t>Study to investigate the option of establishing greenhouse benchmark levels for new housing, that take into consideration the combined effect of the building shell and the choice of fixed equipment and appliances.    Data from various: ABS, Victorian Building Commission’s Pulse database, published &amp; unpublished data, experts etc.</t>
  </si>
  <si>
    <t>http://researchbank.swinburne.edu.au/vital/access/manager/Repository/swin:19147</t>
  </si>
  <si>
    <t>Pathways to decarbonising the housing
sector: a scenario analysis</t>
  </si>
  <si>
    <t>Peter Newton and Selwyn Tucker, Swinburne University of Technology</t>
  </si>
  <si>
    <t>Modelling is used to demonstrate the routes that a spectrum of detached housing, ranging from ‘carbon clunkers’ to new ‘project’ homes, can take to achieve zero-carbon status.  Key transitions for Australia are identified in hot water heating, space heating and cooling, built-in appliances and plug-in appliances that can significantly reduce domestic carbon footprints. A portfolio of technical and policy options is explored for decarbonising the housing sector.  Modelling used Melbourne climate.</t>
  </si>
  <si>
    <t>http://www.parliament.nsw.gov.au/prod/parlment/committee.nsf/0/944C14D710E3F6DDCA256E68000ED40E</t>
  </si>
  <si>
    <t>The key drivers of increased energy consumption that were identified in the inquiry are: population growth (which impacts on total consumption); poor design of residential areas and individual homes which exacerbates heat problems and increases reliance on air conditioning; increased uptake of energy appliances in households to improve amenity; energy use patterns of appliances, in particular “standby power” features of appliances; and relative affordability of conventional energy compared with renewable energy</t>
  </si>
  <si>
    <t>Report on Energy Consumption in Residential Buildings</t>
  </si>
  <si>
    <t>NSW Standing Committee on Public Works</t>
  </si>
  <si>
    <t>Multi Unit Residential Buildings Energy &amp; Peak Demand Study</t>
  </si>
  <si>
    <t>Myors et al. (Energy Australia and NSW Dept of Infrastructure, Planning &amp; Natural Resources)</t>
  </si>
  <si>
    <t>Describes average energy use in high-rise apartment blocks. Energy intensiveness of many common areas and centralised systems. Not statistically valid but indicator of rends and great variability.</t>
  </si>
  <si>
    <t>http://www.transgrid.com.au/network/nsdm/Documents/Multi%20Unit%20Investigation%20Summary%20Report.PDF</t>
  </si>
  <si>
    <t>http://www.energyrating.gov.au/wp-content/uploads/2011/05/2010-06-remp-heating-cooling.pdf</t>
  </si>
  <si>
    <t>Provides background information and initial recommendations regarding how space conditioning equipment should be surveyed and monitored in the Residential End-use Metering Project (REMP)  Covers: The scope of space conditioning use in Australian households; Existing energy policy relating to this end use; current state of knowledge in respect of space conditioning equipment ownership, use, technologies as well as their impacts of seasonality and user interaction; Key issues re: monitoring this end use; Metering strategies</t>
  </si>
  <si>
    <t>Robert Foster, Kevin Lane and Lloyd Harrington of Energy Efficient Strategies (EES) for Department of the Environment, Water, Heritage and the Arts (DEWHA)</t>
  </si>
  <si>
    <t>Residential End-use Metering Project (REMP)</t>
  </si>
  <si>
    <t>Andrew Schultz and Rebecca Petchey</t>
  </si>
  <si>
    <t>http://data.daff.gov.au/data/warehouse/pe_abarebrs99001693/energyUpdate2010ProdConsTrade1973to2009.pdf</t>
  </si>
  <si>
    <t>Australian energy consumption, by industry (inc. residential) and fuel type.</t>
  </si>
  <si>
    <t>http://www.climatechange.gov.au/government/programs-and-rebates/hisp.aspx</t>
  </si>
  <si>
    <t>Would have data on insulation installs &amp; possibly current rates of insulation in homes.  Program halted and reframed to Home Insulation Safety Plan (HISP)</t>
  </si>
  <si>
    <t>Home Insulation Program (HIP)</t>
  </si>
  <si>
    <t>Air conditioning 101</t>
  </si>
  <si>
    <t>Air Conditioning 101 is an introductory online course for non-technical people. Designed for sales professionals, facilities managers and administration staff and completed online in your own time, this comprehensive overview of HVAC (Heating, Ventilation and Air Conditioning) will give you the confidence you need to deal with mechanical service providers</t>
  </si>
  <si>
    <t>http://www.airah.org.au/imis15_prod/AIRAH/Professional_Development/Training_Courses/Air_Conditioning_101/AIRAH/Navigation/ProfessionalDevelopment/TrainingCourses/AirConditioning101/Air_Conditioning_101.aspx</t>
  </si>
  <si>
    <t>Building Tuning</t>
  </si>
  <si>
    <t>http://www.airah.org.au/iMIS15_Prod/AIRAH/Professional_Development/Training_Courses/AIRAH/Navigation/ProfessionalDevelopment/TrainingCourses/Building_Tuning/Building_Tuning.aspx</t>
  </si>
  <si>
    <t>Delivered online</t>
  </si>
  <si>
    <t>Essentials of Air conditioning</t>
  </si>
  <si>
    <t>The AIRAH Essentials of Air Conditioning in-house training resources provide the key knowledge required to work confidently on HVAC projects. These interactive training packages offer a range of knowledge and perspectives and can be delivered in-house using a 'mentor' approach, or they are available as face-to-face delivery with trainer.</t>
  </si>
  <si>
    <t>http://www.airah.org.au/imis15_prod/AIRAH/Professional_Development/Training_Courses/Essentials_of_Air_Conditioning/AIRAH/Navigation/ProfessionalDevelopment/TrainingCourses/EssentialsofAirConditioning/Essentials_of_AC.aspx</t>
  </si>
  <si>
    <t>Mentoring program</t>
  </si>
  <si>
    <t>Vocational Graduate Certificate in Energy Efficient HVAC Design</t>
  </si>
  <si>
    <t>Candidates will begin by gaining a strong grounding in the compliance requirements of energy efficient HVAC design and industry best practice. Building on this the second unit provides a sound knowledge of the energy use implications of operational HVAC systems.</t>
  </si>
  <si>
    <t>http://www.airah.org.au/imis15_prod/AIRAH/Professional_Development/Graduate_Certificate/Energy_Efficient_HVAC_Design/AIRAH/Navigation/ProfessionalDevelopment/GraduateCertificate/EnergyEfficientHVACDesign/Energy_Efficient_HVA.aspx?hkey=e5a21448-d476-4022-8b82-766a86e2c3f0</t>
  </si>
  <si>
    <t>NFEE</t>
  </si>
  <si>
    <t>http://www.ecosmartelectricians.com.au/index.php?mact=CourseManager,cntnt01,frontend_course_details,0&amp;cntnt01course_id=24&amp;cntnt01state_id=ALL&amp;cntnt01course_type_id=ALL&amp;cntnt01returnid=16</t>
  </si>
  <si>
    <t>BCA Lighting</t>
  </si>
  <si>
    <t>Eco Smart Electricians</t>
  </si>
  <si>
    <t>Understanding and using the BCA's and Section J6
If you are working in the commercial or construction fields or are involved with lighting projects this course is a must for you.</t>
  </si>
  <si>
    <t>NECA</t>
  </si>
  <si>
    <t>The training program was reviewed and updated to include new technologies such as lighting controls and energy management systems and the rapidly evolving LED technology market. It is now delivered under the training package as a course in Electrical Energy Efficiency 21876VIC.</t>
  </si>
  <si>
    <t>http://www.ecosmartelectricians.com.au/index.php?mact=CourseManager,cntnt01,frontend_course_details,0&amp;cntnt01course_id=46&amp;cntnt01state_id=ALL&amp;cntnt01course_type_id=ALL&amp;cntnt01returnid=16</t>
  </si>
  <si>
    <t>Master Electricians</t>
  </si>
  <si>
    <t>Participants of the MEEE course will learn to prepare, plan, carry out and complete the implementation and monitoring of environmental and sustainable energy management policies and procedures</t>
  </si>
  <si>
    <t>http://www.masterelectricians.com.au/page/Training/Training/Renewable_Energies/Green_Electricians__Course_in_Electrical_Energy_Efficiency_21876VIC/</t>
  </si>
  <si>
    <t>Master Electrician Energy Efficiency (MEEE) ONLINE</t>
  </si>
  <si>
    <t xml:space="preserve"> Certificate IV in Energy Efficiency and Assessment</t>
  </si>
  <si>
    <t>Auditing Methods
Report Writing
Energy Basics
Pumping Systems
Water Heating
Self Assessment of Home</t>
  </si>
  <si>
    <t>http://www.masterelectricians.com.au/page/Training/Training/Renewable_Energies/Certificate_IV_in_Energy_Efficiency_and_Assessment_UEE43111/</t>
  </si>
  <si>
    <t>Fresh or Freezing</t>
  </si>
  <si>
    <t>Sunshine Coast Institute of TAFE</t>
  </si>
  <si>
    <t>DIIRSTE, National VET E Learning Strategy</t>
  </si>
  <si>
    <t>This Toolbox is developed to support UEE07 for learners from Certificate II to Certificate IV Refrigeration and Air-Conditioning. The units selected for this Toolbox combines refrigeration and air-conditioning technical units with the conceptual thinking of renewable energy. This industry is at the forefront of recognising the need for its employees to be aware of and understand technical requirements but also recognise the increasing importance and user preference to understand how domestic and or commercial appliances use energy. It is becoming important that from entry level into this industry employees are equipped with an understanding of power saving strategies to reduce energy consumption that can save money and protect the environment. The underlying theory principles upon which the refrigeration and air-conditioning units are built including mathematical, plan reading and material identification can also be used to support learning in other areas.</t>
  </si>
  <si>
    <t>http://toolboxes.flexiblelearning.net.au/series13/13_06.htm</t>
  </si>
  <si>
    <t>North Coast TAFE</t>
  </si>
  <si>
    <t>(Learners Guide) Thermal Efficiency and Sustainability for the Building and Construction Industry (CPCBC402A)</t>
  </si>
  <si>
    <t>This resource contains 10 sections, covering building design and materials selection to insulation installation and managing clients, and more. Each section contains reading material, graphics and web-links that are connected to the exercises and activities included in the Trainer Guide</t>
  </si>
  <si>
    <t>https://www.training.nsw.gov.au/clearhse/Preview.do?no=278&amp;type=O</t>
  </si>
  <si>
    <t>22005VIC Course in Retrofitting Homes for Water and Energy Efficiency</t>
  </si>
  <si>
    <t>Sustainability Victoria</t>
  </si>
  <si>
    <t>http://greenrto.com.au/22005VIC_Course_in_Retrofitting_Homes_for_Energy_and_Water_Efficiency.php</t>
  </si>
  <si>
    <t>This course is the mandatory training for Retrofitters/ Installers working under the Government’s VEET Scheme (Vic), and is also recommended for Fieldworkers/ Installers in the REES Scheme (SA).</t>
  </si>
  <si>
    <t>39272QLD Course in Evaluating &amp; Planning the Installation of Solar &amp; Heat Pump Water Systems</t>
  </si>
  <si>
    <t>This is a two day course required for all plumbers who wish to attain solar and heat pump water certification.  The course covers current relevant legislation relating to solar and heat pump water  in addition to offering both classroom and practical based learning. Assessments for this course are conducted in both a practical and theoretical setting</t>
  </si>
  <si>
    <t>http://www.mpaq.com.au/scripts/cgiip.exe/WService=MPAQ/ccms.r?PageId=10061#solarsub</t>
  </si>
  <si>
    <t>Cert IV in NatHERS Assessment (Learner Guide)</t>
  </si>
  <si>
    <t>CPSISC</t>
  </si>
  <si>
    <t>The training resources have been created to assist with the delivery of the CPP41212 Certificate IV in NatHERS Assessment.</t>
  </si>
  <si>
    <t>http://www.cpsisc.com.au/informationsheetcategories/training-resources-certificate-iv-in-nathers-asses</t>
  </si>
  <si>
    <t>http://www.cpsisc.com.au/tpresources/InsulationMaterials</t>
  </si>
  <si>
    <t>must first be a member of CPSISC's Member Portal</t>
  </si>
  <si>
    <t xml:space="preserve">CPC31211 - Certificate III in Wall and Ceiling Lining Certificate III in Wall and Ceiling Lining </t>
  </si>
  <si>
    <t>Completion of the general induction training program specified by the National Code of Practice for Induction Training for Construction Work (ASCC 2007) is required before entering a construction work site. Achievement of unit CPCCOHS1001A covers this requirement.</t>
  </si>
  <si>
    <t xml:space="preserve"> LMFGG3017B Fabricate and install commercial glazing (Black &amp; White)</t>
  </si>
  <si>
    <t>TAFE NSW</t>
  </si>
  <si>
    <t xml:space="preserve">LMFGG3017B Fabricate and install commercial glazing (Learner Guide) is a self-paced resource which will help you gain the knowledge and skills relevant to the unit of competency. It contains learning activities to enable you to measure, fabricate and install glass in commercial shopfronts, doors and windows in accordance with the relevant building standards and develop an understanding of the different applications available. </t>
  </si>
  <si>
    <t>http://www.vetres.net.au/product.php?productid=72&amp;cat=&amp;page=1</t>
  </si>
  <si>
    <t>UEENEEJ007B Install refrigeration and air conditioning systems, major components and associated equipment</t>
  </si>
  <si>
    <t>This learner guide covers the installation of unitary equipment, compressors, condensers, evaporators, liquid receivers, safety and cycling controls, ventilation and air handling (excluding central plant) and associated equipment. This is the colour version of product 5243.</t>
  </si>
  <si>
    <t>http://www.vetres.net.au/product.php?productid=18071&amp;cat=&amp;page=1</t>
  </si>
  <si>
    <t>Hot and cold water services and systems</t>
  </si>
  <si>
    <t>National VET E Learning Strategy</t>
  </si>
  <si>
    <t>This learning object specifies the outcomes required to plan, size and document the layout of hot, tempered and cold water services and fire hydrant and hose reel systems for multi-floor buildings. It covers preparation for work, identification of water service and system requirements, planning the service and system layout and completion of work finalisation processes, including records and documentation.</t>
  </si>
  <si>
    <t>http://tle.tafevc.com.au/toolbox/items/e9f1000c-2415-078c-b587-d8a1c20b37df/1/</t>
  </si>
  <si>
    <t>Superseded by CPCPWT4011A</t>
  </si>
  <si>
    <t>Heating and cooling systems</t>
  </si>
  <si>
    <t>This learning object helps plumbing industry tradespeople obtain the skills and knowledge to plan, size and document the layout of components of heating and cooling systems</t>
  </si>
  <si>
    <t>Best Practice Guide to Measurement and Verification of Energy Savings</t>
  </si>
  <si>
    <t>Energy Efficiency Council</t>
  </si>
  <si>
    <t>http://www.eec.org.au/Best%20Practice%20Guides</t>
  </si>
  <si>
    <t>This Guide presents a basic framework and methodologies for measurement and verification, to help energy efficiency service providers and customers understand the key issues for determining how successful a project has been.</t>
  </si>
  <si>
    <t>NATHERS Home Rating</t>
  </si>
  <si>
    <t>http://www.nabers.gov.au/public/Webpages/ContentStandard.aspx?include=Assessor.htm&amp;module=60&amp;nav=at07-01</t>
  </si>
  <si>
    <t>(NABERS) Accredited Assessor Training Course</t>
  </si>
  <si>
    <t>This training course is for those seeking NABERS Assessor Accreditation</t>
  </si>
  <si>
    <t>Awareness Resource Kits
Module Three - Understanding Energy Efficiency Provisions for Class 1 and Class 10 Buildings
Module Four - Understanding Energy Efficiency Provisions for Class 2 to 9 Buildings</t>
  </si>
  <si>
    <t>NCC Awareness resource Kits</t>
  </si>
  <si>
    <t>http://www.abcb.gov.au/en/education-events-resources/NCC-awareness-resource-kits</t>
  </si>
  <si>
    <t>http://coursesearch.skillstech.tafe.qld.gov.au/tafe/training/UEE20111_Certificate_II_in_Split_Air_conditioning_and_Heat_Pump_Systems/Brochure_862_861.ashx</t>
  </si>
  <si>
    <t>UEE20107  Certificate II in Air-conditioning Split Systems</t>
  </si>
  <si>
    <t>Skill Tech</t>
  </si>
  <si>
    <t>Solar and Heat Pump Hot Water Transitional Training</t>
  </si>
  <si>
    <t>State Training Services NSW</t>
  </si>
  <si>
    <t>Resource kit contains: PowerPoint part 1 - Introduction, phase out details, renewable energy certificates and fees in tariffs, and science and technology
PowerPoint part 2 - Solar hot water and heat pump systems
PowerPoint part 3 - Installation, compliance and OH&amp;S Plumbe</t>
  </si>
  <si>
    <t>https://www.training.nsw.gov.au/clearhse/Preview.do?no=268&amp;type=O</t>
  </si>
  <si>
    <t>The Electrical Heating Learner Workbook contains learning exercises, review questions and sample assessment instruments. It is intended to help students learn and is not a textbook. The workbook covers: Heat Energy; Heat Control; Water Heaters; Appliances (Cooking); Space Heating; Industrial Heating; Faults in Heating Devices and Circuits</t>
  </si>
  <si>
    <t>http://www.vetres.net.au/product.php?productid=18077&amp;cat=&amp;page=1</t>
  </si>
  <si>
    <t>Electrical Heating Learner Workbook Version 1.</t>
  </si>
  <si>
    <t>VET Res</t>
  </si>
  <si>
    <t>Establish the Basic Operating Conditions of Air Conditioning Systems Learner Workbook Version 1</t>
  </si>
  <si>
    <t>The Establish the Basic Operating Conditions of Air Conditioning Systems learner workbook contains learning exercises, review questions and sample assessment instruments. It is intended to help students learn and is not a textbook. The workbook covers: The Air Conditioning Industry; Temperature and Relative Humidity Measuring Devices; Air Velocity Measuring Devices; Psychrometrics; Basic Air Conditioning Processes; Ventilation; Regulations; Heat Loads.</t>
  </si>
  <si>
    <t>http://www.vetres.net.au/product.php?productid=18070&amp;cat=&amp;page=1</t>
  </si>
  <si>
    <t>Air conditioning and refrigeration systems, major components and associated equipment Learner Workbook Version 1.</t>
  </si>
  <si>
    <t>The UEENEEJ107A Air conditioning and refrigeration systems, major components and associated equipment learner workbook contains learning exercises, review questions and sample assessment instruments. It is intended to help students learn and is not a textbook. The workbook covers; Fans and Air Distribution; Cool Room and Freezer Room Systems; Commercial Packaged Air Conditioning Systems; Merchandising and Display Cabinets; Cooling Towers and Associated Equipment; Residential Air Conditioning.</t>
  </si>
  <si>
    <t>The legislative context of sustainable commercial buildings</t>
  </si>
  <si>
    <t>In the legislative environment, commercial buildings generally refer to Class 5-9 buildings in accordance with the Building Code of Australia (BCA) classification. 'Sustainability' indicates issues associated with energy efficiency, water efficiency, material usage and indoor environment quality.</t>
  </si>
  <si>
    <t>http://www.yourbuilding.org/Article/NewsDetail.aspx?p=83&amp;id=1594</t>
  </si>
  <si>
    <t>Regulatory requirements, measures and assessments methods and tools for energy efficiency in commercial buildings</t>
  </si>
  <si>
    <t>www.yourbuilding.org</t>
  </si>
  <si>
    <t>http://www.yourbuilding.org/Article/NewsDetail.aspx?p=83&amp;id=1599</t>
  </si>
  <si>
    <t>Construction and sustainable commercial buildings</t>
  </si>
  <si>
    <t>Summary of issues impacting sustainable constructions</t>
  </si>
  <si>
    <t>http://www.yourbuilding.org/Article/NewsDetail.aspx?p=83&amp;id=1577</t>
  </si>
  <si>
    <t>Commissioning of sustainable commercial buildings</t>
  </si>
  <si>
    <t>Building commissioning is critical for achieving optimum building performance, as determined in the design process. Commissioning is a systematic process whereby the performance of a building and its systems are tested, documented and then checked against design specifications (and increasingly against the initial design intent) and the owner's and occupants' operational needs</t>
  </si>
  <si>
    <t>http://www.yourbuilding.org/Article/NewsDetail.aspx?p=83&amp;id=1576</t>
  </si>
  <si>
    <t>HVAC system size: Getting it right - Right-sizing HVAC systems in commercial buildings</t>
  </si>
  <si>
    <t>www.yourbuilding.org  (CRC Construction Innovation, Aup, CSIRO RMIT)</t>
  </si>
  <si>
    <t>http://www.yourbuilding.org/library/HVAC%20system%20size.%20Getting%20it%20right.pdf</t>
  </si>
  <si>
    <t>Performance setting and measurement for sustainable commercial buildings</t>
  </si>
  <si>
    <t>Performance assessment of a building or facility may be undertaken at different stages of its life cycle: at planning and design, during construction, at commissioning, and during occupancy or use. The type and extent of assessment - and the nature and content of the assessment report - will depend on the primary purpose of the assessment and for whom it has been conducted.</t>
  </si>
  <si>
    <t>http://www.yourbuilding.org/Article/NewsDetail.aspx?p=83&amp;id=1583</t>
  </si>
  <si>
    <t>Six steps to sustainable commercial buildings for builders</t>
  </si>
  <si>
    <t>Six steps to sustainability is a 'how to' guide for owning, developing, designing, constructing, occupying and managing sustainable commercial buildings. For each industry group, it is a compilation of input and ideas from Australian industry leaders as to what, in their experience, are the most important issues and how they can be addressed. For builders, the six steps to sustainability provides the key steps to integrating sustainability into commercial building practices.</t>
  </si>
  <si>
    <t>http://www.yourbuilding.org/Article/NewsDetail.aspx?p=83&amp;id=1605</t>
  </si>
  <si>
    <t>Design and sustainable commercial buildings</t>
  </si>
  <si>
    <t>This article introduces issues related to the design of sustainable commercial buildings. The concept of design as both an approach and a management process delivering sustainable outcomes and sustainable design as a product is explained. The process of design is outlined, and situations where design is applied are examined.</t>
  </si>
  <si>
    <t>http://www.yourbuilding.org/Article/NewsDetail.aspx?p=83&amp;id=1571</t>
  </si>
  <si>
    <t>Guide to Best Practice Maintenance 
&amp; Operation of HVAC Systems for 
Energy Efficiency</t>
  </si>
  <si>
    <t>COAG (NSEE)</t>
  </si>
  <si>
    <t>COAG</t>
  </si>
  <si>
    <t>http://ee.ret.gov.au/sites/default/files/documents/03_2013/hvac-hess-guide-best-practice.pdf</t>
  </si>
  <si>
    <t xml:space="preserve">Windows Energy Rating Scheme (WERS) Certified Residential Product Search </t>
  </si>
  <si>
    <t>http://www.wers.net/werscontent/search-residential-products</t>
  </si>
  <si>
    <t>Search tool to find WERS certified products (Residential)</t>
  </si>
  <si>
    <t>http://www.wers.net/werscontent/search-commercial-products</t>
  </si>
  <si>
    <t>Australian Window Association (AWA)</t>
  </si>
  <si>
    <t>This free online tool allows consumers to compare several different types of window to understand exactly how much you could save on your annual energy bills and how this can reduce Australia's carbon emissions.</t>
  </si>
  <si>
    <t>http://www.efficientglazing.net/consumers.aspx</t>
  </si>
  <si>
    <t>http://www.efficientglazing.net/</t>
  </si>
  <si>
    <t>http://www.efficientglazing.net/Account/Login.aspx</t>
  </si>
  <si>
    <t>Members only, must register</t>
  </si>
  <si>
    <t>Window Induction Course - Online</t>
  </si>
  <si>
    <t>Terminology: Window types, terminology of frames, sashes and panels, manifestation.
Standards and the BCA: The basics of AS2047, AS1288, AS4055 and their interaction with the BCA.
Glass: Types of glass; safety glass; double glazing.
Framing Materials: Aluminium, Timber, uPVC, Fibreglass - their properties and maintenance.
Acoustics and Energy: Sound; U-value; SHGC; Low-e</t>
  </si>
  <si>
    <t>http://www.afti.edu.au/events/event/window-induction-course-online-january-2014</t>
  </si>
  <si>
    <t>AS 4055 Tool Training - Online</t>
  </si>
  <si>
    <t>The AS 4055 Online Tool has been developed by the Australian Window Association to provide a simple and easy method of obtaining wind classifications for housing. It should ideally be used in conjunction with the window’s purchaser.</t>
  </si>
  <si>
    <t>http://www.afti.edu.au/events/event/AS4055_Tool_Training_Online_january_2014</t>
  </si>
  <si>
    <t>The Building Commission has developed two check sheets for new housing, to verify compliance with the Acceptable Construction Practices detailed in the BCA 2012 Volume 2 relating to class 1 and 10 buildings in climate zone 5.</t>
  </si>
  <si>
    <t>http://www.buildingcommission.wa.gov.au/industry/codes-standards/energy-efficiency/check-sheets</t>
  </si>
  <si>
    <t>New Building Checklists</t>
  </si>
  <si>
    <t>WA Department of Commerce</t>
  </si>
  <si>
    <t>Alterations and Additions to Existing Buildings Checklists</t>
  </si>
  <si>
    <t>The Building Commission has a series of check sheets to verify compliance with the Acceptable Construction Practices detailed in the BCA 2009. These check sheets can only be used for alterations and additions to existing buildings until 30 April 2014 for:
*   Class 1 residential dwellings (e.g. individual houses)
*   Class 2 sole-occupancy units (e.g. the individual apartments in a multi-storey apartment building)
*   Class 4 parts of a building (e.g. a caretakers residence)
*   Class 10 buildings with a conditioned space (e.g. a garage or shed</t>
  </si>
  <si>
    <t>http://www.commerce.wa.gov.au/ConsumerProtection/PDF/Factsheets/Home_Insulation_fact_sheet.pdf</t>
  </si>
  <si>
    <t>Planning Guide: Land division - how Best Practice Land Division can contribute to Household Energy Efficiency</t>
  </si>
  <si>
    <t>SA Dept of Planning and Local Govt</t>
  </si>
  <si>
    <t>This Guide provides information for councils and developers about how creating optimum
block configurations at land division stage can facilitate the best house orientation/design for
achieving energy efficiency – and cost effective compliance with 6 star energy efficiency
requirements.</t>
  </si>
  <si>
    <t>http://www.sa.gov.au/upload/franchise/Housing,%20property%20and%20land/PLG/Land_division_how_best_practice_land_division_can_contribute_to_household_energy_efficiency.pdf</t>
  </si>
  <si>
    <t>Enhanced Energy Efficiency requirements for Commercial and Public Buildings</t>
  </si>
  <si>
    <t>Worksafe Tasmania</t>
  </si>
  <si>
    <t>http://workplacestandards.tas.gov.au/resources/building_guides/energy_efficiency_requirements_for_commercial,_industrial_and_public_buildings</t>
  </si>
  <si>
    <t>Residential Energy Efficiency requirements</t>
  </si>
  <si>
    <t>http://workplacestandards.tas.gov.au/resources/building_guides/energy_efficiency</t>
  </si>
  <si>
    <t>How to achieve 6-star energy requirements (QLD)</t>
  </si>
  <si>
    <t>Summary of BCA requirements</t>
  </si>
  <si>
    <t xml:space="preserve">http://hia.com.au/hia/content/Builder/region/National/classification/Building%20and%20Planning%20Services/Energy%20and%20Water%20Efficiency/article/IS/BPS/QLD_Six_Star_Energy.aspx </t>
  </si>
  <si>
    <t>Insulating timber floors (Nat)</t>
  </si>
  <si>
    <t>Summary of requirements for insulation of timbre flooring</t>
  </si>
  <si>
    <t>http://hia.com.au/hia/channel/Builder/region/National/classification/Building%20and%20Planning%20Services/Energy%20and%20Water%20Efficiency.aspx</t>
  </si>
  <si>
    <t>Ensure the energy rating on your windows is WERS to be confident of true performance (Nat)</t>
  </si>
  <si>
    <t>http://hia.com.au/hia/content/Builder/region/National/classification/Building%20and%20Planning%20Services/Energy%20and%20Water%20Efficiency/article/IS/BPS/NAT%20Ensure_energy_rating_windows_WERS.aspx</t>
  </si>
  <si>
    <t>6-Star energy efficiency requirements for new homes became mandatory in Queensland on 1 May 2010. However, rather than simply having to comply with the construction requirements outlined in the Building Code of Australia (BCA) 2010, Queensland builders have been given four different options to achieve 6-stars.</t>
  </si>
  <si>
    <t>http://hia.com.au/hia/content/Builder/region/National/classification/Building%20and%20Planning%20Services/Energy%20and%20Water%20Efficiency/article/IS/BPS/QLD_Six_Star_Energy.aspx</t>
  </si>
  <si>
    <t>Builders / Management</t>
  </si>
  <si>
    <t>Energy / Sus Assessors</t>
  </si>
  <si>
    <t>Blended</t>
  </si>
  <si>
    <t>Beyond compliance</t>
  </si>
  <si>
    <t>Additional reporting using existing data that has been recategorised using 'multiple' to indicate where &gt; 1 selection per resource</t>
  </si>
  <si>
    <t>Column62</t>
  </si>
  <si>
    <t>General2</t>
  </si>
  <si>
    <t>Beginner3</t>
  </si>
  <si>
    <t>Intermediate4</t>
  </si>
  <si>
    <t>Advanced5</t>
  </si>
  <si>
    <t>Column2</t>
  </si>
  <si>
    <t>Level (all)62</t>
  </si>
  <si>
    <t>Multiple</t>
  </si>
  <si>
    <t xml:space="preserve">Intermediate    </t>
  </si>
  <si>
    <t xml:space="preserve">Advanced   </t>
  </si>
  <si>
    <t xml:space="preserve">Multiple  </t>
  </si>
  <si>
    <t xml:space="preserve">All  </t>
  </si>
  <si>
    <t xml:space="preserve">Beginner  </t>
  </si>
  <si>
    <t>Regulatory Assessors</t>
  </si>
  <si>
    <t>General Audience2</t>
  </si>
  <si>
    <t>Planners / Designers 3</t>
  </si>
  <si>
    <t>Regulatory Assessors4</t>
  </si>
  <si>
    <t>Builders / Management5</t>
  </si>
  <si>
    <t>Energy / Sus Assessors6</t>
  </si>
  <si>
    <t>Semi-skilled7</t>
  </si>
  <si>
    <t>Trades8</t>
  </si>
  <si>
    <t>Other9</t>
  </si>
  <si>
    <t>Multiple audience</t>
  </si>
  <si>
    <t>Primary audience</t>
  </si>
  <si>
    <t xml:space="preserve">General Audience  </t>
  </si>
  <si>
    <t xml:space="preserve">Regulatory Assessors   </t>
  </si>
  <si>
    <t xml:space="preserve">Builders / Management    </t>
  </si>
  <si>
    <t xml:space="preserve">Energy / Sus Assessors    </t>
  </si>
  <si>
    <t xml:space="preserve">Semi-skilled   </t>
  </si>
  <si>
    <t xml:space="preserve">Trades    </t>
  </si>
  <si>
    <t xml:space="preserve">Other    </t>
  </si>
  <si>
    <t xml:space="preserve">Multiple audiences  </t>
  </si>
  <si>
    <t>Audience groups</t>
  </si>
  <si>
    <t>%</t>
  </si>
  <si>
    <t>Total</t>
  </si>
  <si>
    <t xml:space="preserve">Regulatory Assessors  </t>
  </si>
  <si>
    <t xml:space="preserve">Builders / Management </t>
  </si>
  <si>
    <t xml:space="preserve">Energy / Sus Assessors </t>
  </si>
  <si>
    <t>Audiences</t>
  </si>
  <si>
    <t xml:space="preserve">Other   </t>
  </si>
  <si>
    <t xml:space="preserve">Calculator / Software   </t>
  </si>
  <si>
    <t xml:space="preserve">Interactive Tool  </t>
  </si>
  <si>
    <t xml:space="preserve">Training Resources   </t>
  </si>
  <si>
    <t xml:space="preserve">Technical Specifications   </t>
  </si>
  <si>
    <t xml:space="preserve">Toolbox   </t>
  </si>
  <si>
    <t xml:space="preserve">Video   </t>
  </si>
  <si>
    <t xml:space="preserve">Case study   </t>
  </si>
  <si>
    <t>Others</t>
  </si>
  <si>
    <t xml:space="preserve">Various  </t>
  </si>
  <si>
    <t>Various now = &gt; 1 selection OR that various was already selected in original data</t>
  </si>
  <si>
    <t>Mediums</t>
  </si>
  <si>
    <t xml:space="preserve">Others </t>
  </si>
  <si>
    <t xml:space="preserve">Blended </t>
  </si>
  <si>
    <t xml:space="preserve">Format </t>
  </si>
  <si>
    <t>*** IF Adding new values, will need to reset filter</t>
  </si>
  <si>
    <t>Public</t>
  </si>
  <si>
    <t xml:space="preserve">Beyond compliance </t>
  </si>
  <si>
    <t>Multiple NCC links</t>
  </si>
  <si>
    <t xml:space="preserve"> Design</t>
  </si>
  <si>
    <t xml:space="preserve"> Assessment / Verification</t>
  </si>
  <si>
    <t xml:space="preserve"> Climate Specific </t>
  </si>
  <si>
    <t xml:space="preserve"> Alterations / Additions</t>
  </si>
  <si>
    <t xml:space="preserve"> Glazing</t>
  </si>
  <si>
    <t xml:space="preserve"> Building Fabric / Thermal / Sealing</t>
  </si>
  <si>
    <t xml:space="preserve"> Lighting</t>
  </si>
  <si>
    <t xml:space="preserve"> HVAC</t>
  </si>
  <si>
    <t xml:space="preserve"> Services</t>
  </si>
  <si>
    <t xml:space="preserve"> Maintenance &amp; Monitoring</t>
  </si>
  <si>
    <t xml:space="preserve"> Hand over / Operations</t>
  </si>
  <si>
    <t xml:space="preserve"> As built assessment</t>
  </si>
  <si>
    <t xml:space="preserve"> Beyond compliance</t>
  </si>
  <si>
    <t>Reporting of recategorised data that takes into account 'Multiple selections'</t>
  </si>
  <si>
    <t>Total Residential &amp; Commercial conbined</t>
  </si>
  <si>
    <t xml:space="preserve">Residential  </t>
  </si>
  <si>
    <t xml:space="preserve">Commercial   </t>
  </si>
  <si>
    <t>Both Residential &amp; Commercial4</t>
  </si>
  <si>
    <t xml:space="preserve">  Building Type</t>
  </si>
  <si>
    <t xml:space="preserve">  Residential  </t>
  </si>
  <si>
    <t xml:space="preserve">  Commercial   </t>
  </si>
  <si>
    <t xml:space="preserve">  Both Residential &amp; Commercial4</t>
  </si>
  <si>
    <t>Alignment with NCC (Yes=1,No=0)</t>
  </si>
  <si>
    <t>Total Quality Score (out of 10)</t>
  </si>
  <si>
    <t>Yes</t>
  </si>
  <si>
    <t>** This is the summary chart - probably most useful.</t>
  </si>
  <si>
    <t>THIS Tbl below should now automatically update, but PLS check for final reporting.  The change in rating of NCC links skews results and needs some extra thought as to how we treat it here.</t>
  </si>
  <si>
    <t>Sum of Total Quality Score (out of 10)</t>
  </si>
  <si>
    <t>Bottom 20 lower quality resources (** &gt; 20 shown b/c all have 0 score.)</t>
  </si>
  <si>
    <t>Top 20 quality resources</t>
  </si>
  <si>
    <t>Levels - DO NOT EDIT - Formulas used</t>
  </si>
  <si>
    <t>FirstRate5</t>
  </si>
  <si>
    <t xml:space="preserve">Free version of the home energy rating software for energy assessor. </t>
  </si>
  <si>
    <t>https://www.fr5.com.au/</t>
  </si>
  <si>
    <t>yes</t>
  </si>
  <si>
    <t>Roof and Ceiling Insulation Inputs</t>
  </si>
  <si>
    <t>Building Designers Association of Victoria BDAV</t>
  </si>
  <si>
    <t>Webinar Heating and cooling technology</t>
  </si>
  <si>
    <t>Residential Energy Efficiency</t>
  </si>
  <si>
    <t>Energy Ratings for Residential Alterations &amp; Additions</t>
  </si>
  <si>
    <t>High Performance Window Systems</t>
  </si>
  <si>
    <t>Achieving Residential Energy Efficiency Standards - the National Experiment</t>
  </si>
  <si>
    <t>Winning Design</t>
  </si>
  <si>
    <t>Design Case Studies</t>
  </si>
  <si>
    <t>Window Modelling &amp; Thermal Performance of Windows</t>
  </si>
  <si>
    <t>Lighting Requirements in the BCA</t>
  </si>
  <si>
    <t>Achieving a 10-Star Energy Rating</t>
  </si>
  <si>
    <t>Understanding Insulation Performance</t>
  </si>
  <si>
    <t>Insulation Input in Walls</t>
  </si>
  <si>
    <t>BDAV Website</t>
  </si>
  <si>
    <t>Condensation Issues</t>
  </si>
  <si>
    <t>Insulation Solutions</t>
  </si>
  <si>
    <t>Rating Two-Storey Homes</t>
  </si>
  <si>
    <t>How to Improve Energy Ratings</t>
  </si>
  <si>
    <t>Rating Projects with Non-Flat Ceilings</t>
  </si>
  <si>
    <t>Residential Sustainability Measures</t>
  </si>
  <si>
    <t>Glazing for 6 Stars</t>
  </si>
  <si>
    <t>Section J Basics</t>
  </si>
  <si>
    <t>NatHERS Software Modelling Principles</t>
  </si>
  <si>
    <t>Improving Your Energy Ratings</t>
  </si>
  <si>
    <t>Air Leakage in Homes</t>
  </si>
  <si>
    <t>NatHERS Update</t>
  </si>
  <si>
    <t>Glazing Calculator Basics</t>
  </si>
  <si>
    <t>Glazing Performance Fundamentals</t>
  </si>
  <si>
    <t>Achieving Residential Energy Efficiency Standards</t>
  </si>
  <si>
    <t>Efficient Lighting Solutions in Design</t>
  </si>
  <si>
    <t>In this presentation, conducted via webinar delivery, energy efficiency guru, Alan Pears, AM, dealt with heating and cooling technology. Alan discussed the pros and cons of slab heating, hydronic heating, ducted, split systems, wood fires, and the like. This presentation is relevant for building designers, and for accredited Thermal Performance Assessors, irrespective of what software they are using.</t>
  </si>
  <si>
    <t>This DVD features a BDAV’s CPD seminar held on 11 November 2013 which had a focus on residential energy efficiency. It features presentations by the winners of the BDAV’s 2013 10-Star Challenge, as well a presentation by Trent Hawkins, lead author and project director of Zero Carbon Australia's Buildings Plan. This ground-breaking research demonstrates that there are no technical barriers to zero emission buildings in Australia.</t>
  </si>
  <si>
    <t xml:space="preserve"> In this presentation, conducted via webinar delivery, Paul Wilson discusses how to combine high performance building fabric with on-site renewable energy generation, onsite renewable energy storage, efficient use of electricity and how that all dovetails with feed-in tariffs. His knowledge in this area is at the cutting edge, and provides an understanding of how to combine a wide range of household energy issues to be able to advise your clients on how to arrive at integrated solutions where electricity bills become a thing of the past.</t>
  </si>
  <si>
    <t>This presentation, conducted via webinar delivery, discusses the energy efficiency of windows – its thermal performance – and how this is affected by glass and frame selection. The presentation by Chris Kean of Architectural Window Systems also includes some technical insight into thermally broken windows, and how they can help the thermal performance of a building envelope and for Section J compliance. This purchase allows access to this event in the EVENTS SECTION.</t>
  </si>
  <si>
    <t>This DVD contains a BDAV Continuing Professional Development Seminar held on 8 July 2013 featuring the findings of a study conducted by Sustainability House for the (then) DCCEE which provides powerful information on the cost impact of increases in residential building energy efficiency standards. The findings indicate (amongst other things) that, contrary to widespread perceptions, higher performance (6 star) homes are not difficult to achieve, nor are they too expensive. This presentation focuses on the findings for Victoria.</t>
  </si>
  <si>
    <t>This presentation, conducted via webinar delivery, presents the results of a study conducted by Sustainability House for the (then) DCCEE titled Identifying Cost Savings Through Building Redesign for Achieving Residential Building Energy Efficiency Standards. The study, which covers climate zones across Australia, dispels the myth that higher performance (6 star) is too hard and too expensive. This purchase allows access to this event in the EVENTS SECTION</t>
  </si>
  <si>
    <t>This presentation, conducted via webinar delivery, explores the basic fundamentals of glass and glass performance, as well as the incremental performance improvements available in glazing. Presented by Con Kantis of CSR Viridian, the webinar also provides the necessary knowledge to determine appropriate glass and window types for various climate zones.
This purchase allows access to this event in the EVENTS SECTION</t>
  </si>
  <si>
    <t>This presentation, conducted via webinar delivery, deals with Part 3.12 - External Glazing, with a focus on the Glazing Calculator. The presenter is Alison Bowman, the Training and Development Manager at Sustainability House, a respected, nationally recognised provider of energy efficiency assessments and ecologically sustainable design (ESD) services for commercial and residential buildings.
This purchase allows access to this event in the EVENTS SECTION</t>
  </si>
  <si>
    <t>This presentation, conducted via webinar delivery, features Paul Nagle from the Department of Resources, Energy and Tourism (formerly DCCEE), who provided an overview of the recently revised Technical Note 1 which deals with the NatHERS Software Modelling Principles. Whilst this presentation is particularly relevant for thermal performance assessors, it is equally important that building designers understand the contents of this Technical Note to ensure they can adequately brief their energy raters.
This purchase allows Members to access this event in your events section in the Member pages of the BDAV website.</t>
  </si>
  <si>
    <t>This presentation, conducted via webinar delivery, features one of Australia’s most respected authorities on air leakage in buildings, Jan Brandjes, who explains how to minimise air leakage, and highlights difficult areas in a house that are impacted by air leakage, to help you improve air quality in your clients’ projects. This presentation is relevant for building designers, thermal performance assessors, and builders.
This purchase allows Members to access this event in your events section in the Member pages of the BDAV website.</t>
  </si>
  <si>
    <t xml:space="preserve">
 This presentation, conducted via webinar delivery, features Henning Rasmussen who highlights some common errors that are being made by some accredited thermal performance assessor (TPAs) members in their energy ratings, which have been identified as a result of the BDAV's Quality Assurance process.  Whilst this presentation is particularly focussed for those TPAs using FirstRate5, there are lessons to be learned by all assessors on how their ratings can be improved.
This purchase allows Members to access this event in your events section in the Member pages of the BDAV website.</t>
  </si>
  <si>
    <t>This webinar presentation features
Wayne Floyd who speaks about two recently released DCCEE Technical Notes:  NatHERS Software Modelling Principles and Guidance for Calculating Ceiling Penetrations. The presentation is particularly relevant for thermal performance assessors.
This purchase allows Members to access this event in your events section in the Member pages of the BDAV website.</t>
  </si>
  <si>
    <t>This presentation, conducted via webinar delivery, features Roy Mock who explained the fundamentals of Section J assessments. The presentation is particularly relevant for thermal performance assessors.
This purchase allows Members to access this event in your events section in the Member pages of the BDAV website.</t>
  </si>
  <si>
    <t>This presentation, conducted via webinar delivery, features Wayne Floyd of Floyd Energy, who explained the fundamentals of glazing to achieve 6 Stars and beyond.
This purchase allows Members to access this event in your events section in the Member pages of the BDAV website.</t>
  </si>
  <si>
    <t>This presentation, conducted via webinar delivery, focussed on the Building Commission's Practice Note 55 which deals with Residential Sustainability Measures. This Practice Note includes details about 6-Star and other energy efficiency changes that came into effect in BCA2011. Presenters were BDAV President, Tim Adams, and the Building Commission's Marcus Collard.
This purchase allows Members to access this event in your events section in the Member pages of the BDAV website.</t>
  </si>
  <si>
    <t xml:space="preserve">
This presentation, conducted via webinar delivery, features Tony Isaacs, a highly-regarded sustainability expert, who provided a comprehensive overview of how to rate projects with non-flat ceilings, split-levels, and other "non-standard" data entry. The presentation is especially relevant for Thermal Performance Assessors who are using FirstRate5 software.
This purchase allows Members to access this event in your events section in the Member pages of the BDAV website.</t>
  </si>
  <si>
    <t xml:space="preserve">
This DVD contains a BDAV Continuing Professional Development seminar held on 2 July 2012 featuring Andy Russell from Proctor Group who spoke on condensation issues. In this technically-focussed presentation, Andy Russell spoke about how the building envelope needs to deal with water in its various forms, and how considered design and detailing can minimise or prevent damage from condensation.</t>
  </si>
  <si>
    <t>This DVD contains a BDAV Continuing Professional Development seminar held on 4 June 2012 which featured a presentation by Chris Davis from Kingspan Insulation on Insulation Solutions, including comprehensive information about Section J and Deemed to Satisfy  methodologies. The presentation features quiz breaks throughout, which assist viewers to ascertain whether they have achieved the anticipated learning outcomes from this presentation.</t>
  </si>
  <si>
    <t xml:space="preserve">This presentation, conducted via webinar delivery, features Victoria Prior, formerly with Sustainability Victoria, who provided some useful tips for those who are rating two-storey and split-level designs. These projects are a little more complicated than simple single storey dwellings. The presentation is particularly relevant for accredited Thermal Performance Assessors, especially those who are using FirstRate5 software.
This purchase allows Members to access this event in your events section in the Member pages of the BDAV website. </t>
  </si>
  <si>
    <t>This audio presentation of a BDAV CPD seminar features three informative presentations who spoke on various aspects of lighting, both natural and artificial lighting : the first by Joel Seagren on Daylighting, the second by well-known lighting consultant Siobhan Chambers, and the final presentation by highly-regarded lighting advisor, Ian Johnson.
This purchase allows Members to access this event in your events section in the Member pages of the BDAV website.</t>
  </si>
  <si>
    <t>This presentation, conducted via webinar delivery, features Henning Rasmussen, a highly-regarded Thermal Performance Assessor, who spoke about Roof and Ceiling Insulation Inputs using FirstRate5 software. Whilst this presentation is of particular relevance to accredited Thermal Performance Assessors who are using FirstRate5, it is equally relevant to building designers, who should have an understanding of these issues, to enable informed discussion with their energy rater if not conducting ratings themselves.
This purchase allows Members to access this event in your events section in the Member pages of the BDAV website.</t>
  </si>
  <si>
    <t>This audio presentation features the five finalists in the BDAV’s inaugural 10-Star Challenge who spoke about how they achieved 10 Stars. The event was supported by a presentation from James Hardie Australia. The event was highly acclaimed by those who attended.
This purchase allows Members to access this event in your events section in the Member pages of the BDAV website.</t>
  </si>
  <si>
    <t xml:space="preserve">
This presentation, conducted via webinar delivery, features Henning Rasmussen, a highly-regarded Thermal Performance Assessor, who spoke about Insulation Input in Walls, which is the subject of a BDAV Practice Note on this topic. Whilst this presentation is of particular relevance to accredited Thermal Performance Assessors, it is equally relevant to building designers, who should have an understanding of these issues, to enable informed discussion with their energy rater if not conducting ratings themselves.
This purchase allows Members to access this event in your events section in the Member pages of the BDAV website.</t>
  </si>
  <si>
    <t>This audio presentation features three leaders from the insulation industry who spoke about the benefits of different insulation products, and gave an insight into understanding insulation techniques that may jeopardise performance. The presenters were Keith Anderson from Kingspan Insulation, Tim Renouf from Wren Industries, and Blair Freeman, formerly from Fletcher Insulation.
This purchase allows Members to access this event in your events section in the Member pages of the BDAV website.</t>
  </si>
  <si>
    <t>This CPD seminar held on Monday, 6 June 2011 features Rod Lovett from NECA and Ian Johnson from Boheme Lighting who provided an in-depth overview of the new lighting requirements that came into effect in the BCA in May 2011. The presentation was highly acclaimed by those who attended.</t>
  </si>
  <si>
    <t>This CPD seminar held on Monday, 23 May 2011 features Dr Peter Lyons, PhD, one of Australia’s most respected experts in windows, who spoke about window modelling and thermal performance of windows, and the impact of glass performance on rating results.</t>
  </si>
  <si>
    <t xml:space="preserve">
This CPD seminar, held on 2 May 2011, featured Peter Sandow, Architect, of FMSA Architecture who presented a number of case studies of design projects on which his firm has worked, which have an environmental sustainable design focus, which has been the foundation of the firm’s design approach. The event also featured Royston Wilson, of Royston Wilson Design, who spoke about his award-winning St Kilda West project.</t>
  </si>
  <si>
    <t xml:space="preserve">
The BDAV's fabulous 'coffee-table' magazine featuring the latest in design, Winning Design profiles the winners and entrants of this year's BDAV Building Design Awards competition. To view an eBook version, CLICK HERE. To order a hard copy, proceed with your purchase.</t>
  </si>
  <si>
    <t>Energy Efficient Design for New Homes</t>
  </si>
  <si>
    <t>Sustainability House</t>
  </si>
  <si>
    <t>http://static.suho.com.au/www/pdf/Fact%20Sheet%20-%20Residential%20Efficient%20Design.pdf</t>
  </si>
  <si>
    <t>http://www.bdav.org.au/shop</t>
  </si>
  <si>
    <t>http://www.bdav.org.au/home</t>
  </si>
  <si>
    <t>Sustainability House is a nationally recognised provider of energy efficiency assessments and ecologically sustainable design (ESD) services for commercial and residential buildings. As a client, you can tap into our extensive industry knowledge and understanding of industry regulations to provide solutions to assist you with your building design and energy efficiency requirements.</t>
  </si>
  <si>
    <t>HIA, MBA, ABSA, SEA, BDAV, Consult Australia</t>
  </si>
  <si>
    <t>RoboRater - innovative software designed to automate building thermal simulations.</t>
  </si>
  <si>
    <t>http://www.houseenergyrating.com/roborater.php</t>
  </si>
  <si>
    <t>Independently developed by Sustainability House, RoboRater is an innovative software tool which automates building thermal simulation to test the effect of design changes. If you are a residential builder or home owner, you’ll find RoboRater very useful in pinpointing the most cost-effective and/ or energy efficient solutions for new and existing buildings.</t>
  </si>
  <si>
    <t>http://www.houseenergyrating.com/</t>
  </si>
  <si>
    <t>http://static.suho.com.au/www/pdf/Sustainability_House_Case_Study_01_x21.09.12x.pdf</t>
  </si>
  <si>
    <t>http://static.suho.com.au/www/pdf/Sustainability_House_JV3_Case_Study2.pdf</t>
  </si>
  <si>
    <t>http://static.suho.com.au/www/pdf/V2.6.2.2%20Case%20Study%201.pdf</t>
  </si>
  <si>
    <t>Residential Case Study #1: Large Residential Dwelling (Reference # 26487)</t>
  </si>
  <si>
    <t>Commercial Case Study 1 - JVC3 - Brighton Grammer School</t>
  </si>
  <si>
    <t>CASE STUDY #2: Globe Apartments - June 2010 (SH #17089)</t>
  </si>
  <si>
    <t>http://www.holmesglen.edu.au/programs/short_courses/diy_skills_and_construction/understnd_nat_constrcode_aus</t>
  </si>
  <si>
    <t>Understanding the National Construction Code of Australia</t>
  </si>
  <si>
    <t>Holmesglen TAFE</t>
  </si>
  <si>
    <t>7 day training session from 9-3pm to support developing an understanding of the NCC</t>
  </si>
  <si>
    <t xml:space="preserve">Not all States and Territories offer this training currently. </t>
  </si>
  <si>
    <t>http://hia.com.au/hia/channel/Builder/region/National/classification/Greensmart/GreenSmart%20On%20Display.aspx</t>
  </si>
  <si>
    <t>GreenSmart On Display</t>
  </si>
  <si>
    <t>Industry based partners</t>
  </si>
  <si>
    <t>Case Studies and locations, but don't tell much about the implementation aspects, just the outcomes for marketing.</t>
  </si>
  <si>
    <t>http://housinglocal.com.au/Ideas/Publications/GreenSmart.aspx</t>
  </si>
  <si>
    <t>GreenSmart Magazine</t>
  </si>
  <si>
    <t>Industry based partners, designers and builders</t>
  </si>
  <si>
    <t>Case Studies from across Australia with comparative descriptions to compare project features and trends.</t>
  </si>
  <si>
    <t>Trade Secrets</t>
  </si>
  <si>
    <t>Sustainability.net.au &amp; UTS Institute for Sustainable Futures</t>
  </si>
  <si>
    <t>http://www.tradesecrets.org.au/</t>
  </si>
  <si>
    <t>http://www.mysusthouse.org/</t>
  </si>
  <si>
    <t>Trade Secrets - You Tube Channel</t>
  </si>
  <si>
    <t>Sustainability.net.au &amp; UTS Institute for Sustainable Futures, NSW Energy Efficiency Training Program</t>
  </si>
  <si>
    <t>Great for short bits of tailored information and overviews</t>
  </si>
  <si>
    <t>www.youtube.com</t>
  </si>
  <si>
    <t xml:space="preserve">Great reference - This source should be used with the renovators and buyers guide, but needs more implementation strategies and a move to video or gaming to get the messages across. </t>
  </si>
  <si>
    <t>Your Home Renovators/ Buyers manual</t>
  </si>
  <si>
    <t>http://www.yourhome.gov.au/renovatorsguide/index.html    http://www.yourhome.gov.au/buyersguide/bg4.html</t>
  </si>
  <si>
    <t xml:space="preserve">These sources should be used with the technical &amp; needs updating and guidance on the associated costs, priorities, trade offs in decision making, etc. see the liveability website </t>
  </si>
  <si>
    <t>http://www.greenbuild.com.au/</t>
  </si>
  <si>
    <t>Greenbuild website</t>
  </si>
  <si>
    <t>Tropical Green Building Network</t>
  </si>
  <si>
    <t>https://www.youtube.com/user/tropicalgreenbuild?feature=results_main</t>
  </si>
  <si>
    <t>Tropical Green Building Network - You Tube Channel</t>
  </si>
  <si>
    <t>http://etool.net.au/</t>
  </si>
  <si>
    <t>eTool</t>
  </si>
  <si>
    <t>Tropical Green Building Network You Tube Channel with residential and commercial example opportunities.</t>
  </si>
  <si>
    <t>http://joshshouse.com.au/</t>
  </si>
  <si>
    <t xml:space="preserve">Living and evolving case study </t>
  </si>
  <si>
    <t>Josh's House</t>
  </si>
  <si>
    <t xml:space="preserve">JBA </t>
  </si>
  <si>
    <t>Sustainable house</t>
  </si>
  <si>
    <t>http://www.architecture.com.au/services/edg</t>
  </si>
  <si>
    <t>Guide to over 200 pear reviewed design notes on environmental building strategies.</t>
  </si>
  <si>
    <t>Australian Institute of Architects</t>
  </si>
  <si>
    <t>Education</t>
  </si>
  <si>
    <t>Training</t>
  </si>
  <si>
    <t>THIS TABLE AND CHARTS BELOW ARE NO LONGER CURRENT, USE ONES TO RIGHT</t>
  </si>
  <si>
    <t xml:space="preserve">Information  </t>
  </si>
  <si>
    <t xml:space="preserve">Information   </t>
  </si>
  <si>
    <t xml:space="preserve">Education  </t>
  </si>
  <si>
    <t xml:space="preserve">Training  </t>
  </si>
  <si>
    <t>NEW categories for Medium</t>
  </si>
  <si>
    <t xml:space="preserve">Medium </t>
  </si>
  <si>
    <t>Worksheet</t>
  </si>
  <si>
    <t>Introduction: A description and summary of the information provided in each worksheet.</t>
  </si>
  <si>
    <t>Unique internal source number</t>
  </si>
  <si>
    <t>Design (planning, architecture, drafting, etc.), Assessment / Verification (energy modelling or verification), Climate specific, Alterations / Additions, Glazing,  Building fabric / Thermal / Sealing, Lighting, HVAC, Services (insulated ducts, hot water, pools, spas, etc.), Maintenance &amp; Monitoring, Handover / Operations, As built assessment (post construction), Other, All</t>
  </si>
  <si>
    <t>Link to source</t>
  </si>
  <si>
    <t xml:space="preserve">This spreadsheet contains a compilation of industry information sources that relate to the National Construction Code.  </t>
  </si>
  <si>
    <t>Summary Introduction</t>
  </si>
  <si>
    <t>Year Published</t>
  </si>
  <si>
    <t>Title of the information</t>
  </si>
  <si>
    <t xml:space="preserve">The organisation(s) which own, promote or provide the source. </t>
  </si>
  <si>
    <t>Source Title</t>
  </si>
  <si>
    <t xml:space="preserve">Digital, Face to Face, Blended </t>
  </si>
  <si>
    <r>
      <rPr>
        <sz val="11"/>
        <color theme="1"/>
        <rFont val="Calibri"/>
        <family val="2"/>
        <scheme val="minor"/>
      </rPr>
      <t>Public (free), Private (fee provision), Unavailable (internal resource not available to the public)</t>
    </r>
  </si>
  <si>
    <t>Detailed brief summary of resource 
The organisation promoting the material in addition or if different from above publisher, owner or provider</t>
  </si>
  <si>
    <t>The inventory of industry sources and assessment of quality related to alignment and support of the NCC.  
The main columns in the sheet are described below.</t>
  </si>
  <si>
    <t>Internet link to resource or face to face training description</t>
  </si>
  <si>
    <t>Reporting A</t>
  </si>
  <si>
    <t>Reporting B</t>
  </si>
  <si>
    <t xml:space="preserve">The sources have been categorised as outlined in the table and assessed for quality based on the quality assessment criteria.  The sources were given a high, medium or low indicator aligned to the three criteria and then averaged as a total for the overall quality. </t>
  </si>
  <si>
    <r>
      <t xml:space="preserve">Link to the NCC </t>
    </r>
    <r>
      <rPr>
        <b/>
        <sz val="11"/>
        <color theme="9"/>
        <rFont val="Calibri"/>
        <family val="2"/>
        <scheme val="minor"/>
      </rPr>
      <t xml:space="preserve">* </t>
    </r>
  </si>
  <si>
    <t xml:space="preserve">Communication &amp; assessment of construction and operation energy efficiency and carbon savings, lots of case studies, etc. </t>
  </si>
  <si>
    <t>1 Day course - Reduce operating and maintenance costs. OK, but you have no budget. Building tuning can get you there. But how and where do you look to ‘tune’ a building, what can you make more efficient, how much efficiency can you gain, and what are the real benefits for the owner?</t>
  </si>
  <si>
    <t>BERS Pro software &amp; residential building performance theory &amp; learning the regulatory framework in Queensland. - Two days of residential building performance theory &amp; learning the regulatory framework in Queensland. Two days of learning to drive the BERS Pro software</t>
  </si>
  <si>
    <t>Sustainability House Training and Mentoring</t>
  </si>
  <si>
    <t>ESD Manual</t>
  </si>
  <si>
    <t>http://www.mbav.com.au/vpLink.aspx?ID=000000008871</t>
  </si>
  <si>
    <t>http://www.mbav.com.au/vpLink.aspx?ID=000000008048&amp;MENU=1</t>
  </si>
  <si>
    <t>Master Builders Association Victoria</t>
  </si>
  <si>
    <t>Green Living Mixed Climates Resources</t>
  </si>
  <si>
    <t>Green Living Heating Climates Resources</t>
  </si>
  <si>
    <t>Green Living Humid Climates Resources</t>
  </si>
  <si>
    <t xml:space="preserve">http://www.mbav.com.au/vpLink.aspx?ID=000000001000&amp;MENU=1  </t>
  </si>
  <si>
    <t>http://www.mbav.com.au/vpLink.aspx?ID=000000008047</t>
  </si>
  <si>
    <t>Website with links to information sources</t>
  </si>
  <si>
    <t>http://www.greensavingscalculator.com.au/</t>
  </si>
  <si>
    <t>Green savings calculator</t>
  </si>
  <si>
    <t>Green Living for Consumers</t>
  </si>
  <si>
    <t>http://www.mbav.com.au/vpLink.aspx?ID=000000008952&amp;MENU=1;N=YES</t>
  </si>
  <si>
    <t>Green Living Conference Presentations</t>
  </si>
  <si>
    <t>Master Builders Green Living Builders are Master Builder members who have given up two days of their work time and have paid to complete a training course to improve their ability to build more sustainable homes for their clients.</t>
  </si>
  <si>
    <t xml:space="preserve">http://www.mbav.com.au/vpLink.aspx?ID=3&amp;D=000000000187&amp;G=aelQNUQd90CyihigvzEGXQ2&amp;N=YES </t>
  </si>
  <si>
    <t xml:space="preserve">http://www.mbav.com.au/vpLink.aspx?ID=3&amp;D=000000000848&amp;G=WAd-vtyU3UG8ZeH8D8RnPA2&amp;N=YES
</t>
  </si>
  <si>
    <t xml:space="preserve">http://www.mbav.com.au/vpLink.aspx?ID=3&amp;D=000000000186&amp;G=q5o1pCI7fUmbpiaQppK1rg2&amp;N=YES 
</t>
  </si>
  <si>
    <t>Green Living Training online</t>
  </si>
  <si>
    <t>Green Living Training</t>
  </si>
  <si>
    <t>Master Builders Association</t>
  </si>
  <si>
    <t>Support resources and checklist for home construction and renovations in heating climates</t>
  </si>
  <si>
    <t>Support resources and checklist for home construction and renovations in humid climates</t>
  </si>
  <si>
    <t>Support resources and checklist for home construction and renovations in mixed climates</t>
  </si>
  <si>
    <t xml:space="preserve">National Green Living Training </t>
  </si>
  <si>
    <t>National Green Living Training linked to specific geographical and climate specific training in states and territories. "Master Builders has created the Green Living training to provide builders with the necessary tools to pursue sustainability options in their constructions. Builders who complete the training and adopt sustainable innovations in their operations will be able to identify themselves as Master Builders Green Living builders. The brand will enable builders to market their services as businesses that are skilled in the design, construction and maintenance of high quality structures that adopt industry best practice for sustainability in the built environment.
The training will provide competencies in designing, building, installing and maintaining environmental innovations and will be linked to branding the service provided by accredited builders under the banner of Master Builders Green Living."</t>
  </si>
  <si>
    <t xml:space="preserve">http://www.mbasa.com.au/lib/pdf/green_home/Welcome_to_green_living_home_plaque.pdf 
</t>
  </si>
  <si>
    <t>Sustainable construction - Case Study provided by accredited builders under the banner of Master Builders Green Living in South Australia</t>
  </si>
  <si>
    <t>A comparison of 2003-2013    http://www.abcb.gov.au/major-initiatives/energy-efficiency/residential-housing</t>
  </si>
  <si>
    <t>http://www.ljhooker.com.au/liveability/liveability-real-estate-specialists?sid=rsn    http://www.ljhooker.com.au/liveability/liveability-property-marketing-features?sid=rsn</t>
  </si>
  <si>
    <t xml:space="preserve">http://www.abs.gov.au/AUSSTATS/abs@.nsf/Lookup/4614.0.55.002Main+Features4Apr+2010   </t>
  </si>
  <si>
    <t>http://www.awa.org.au/events     http://www.awa.org.au/events/category/courses-training</t>
  </si>
  <si>
    <t>State Training Services</t>
  </si>
  <si>
    <t>CPCCBC4020A Build thermally efficient and sustainable structures.
Learner Guide (5MB)
This resource contains 10 sections, covering building design and materials selection to insulation installation and managing clients, and more. Each section contains reading material, graphics and web-links that are connected to the exercises and activities included in the Trainer Guide (see below).
Trainer Guide (735KB)</t>
  </si>
  <si>
    <t xml:space="preserve">Digital, </t>
  </si>
  <si>
    <t>Thermal Efficiency and Sustainability for the Building and Construction Industry</t>
  </si>
  <si>
    <t>Information only, Education, Training (Continuing professional development)</t>
  </si>
  <si>
    <t>General Audience (a majority of these listed), Planners/Designers (urban planner, building designer, architect, drafter, HVAC or building service designer, etc.), Regulatory Assessors (building inspector/ surveyor), Builders / Managers (construction, project or building/facilities managers), Energy / Sustainability Assessors (those who conduct walk throughs, use energy modeling software, conduct energy audits or an advisor like a GBCA professional), Semi-skilled (insulation installer), Trades (electrician, plumber, carpenter glazer), Owners/Occupants (those who own or occupy a building), Other (any other key area, such as real estate agents)</t>
  </si>
  <si>
    <t>Commonwealth of Australia - VET</t>
  </si>
  <si>
    <t>Boral, CSR, Kingspan, Australian Living</t>
  </si>
  <si>
    <t>Commonwealth of Australia</t>
  </si>
  <si>
    <t>Origin, Stratco, CSR, Boral, Austral Bricks</t>
  </si>
  <si>
    <t>http://www.mbasa.com.au/scripts/cgiip.exe/WService=MBASA/ccms.r?PageId=10255</t>
  </si>
  <si>
    <t xml:space="preserve">MBA SA Green Living Training </t>
  </si>
  <si>
    <t>Master Builders Association South Australia</t>
  </si>
  <si>
    <t xml:space="preserve">Green Living Training </t>
  </si>
  <si>
    <t>The Australian Sustainable Built Environment Council (ASBEC)
Australian Institute of Building Surveyors (AIBS)
Australian Window Association (AWA)
The Australian Fenestration Rating Council (AFRC)
Nationwide House Energy Rating Scheme (NatHERS)
Building Commission of Victoria
National Australian Built Environment Rating System (NABERS)
The Building Products Innovation Council (BPIC)
Construction and Property Services Industry Skills Council (CPSISC)
Green Building Council of Australia (GBCA)
The Australian Building Codes Board (ABCB)</t>
  </si>
  <si>
    <t xml:space="preserve">DRET (formally DCCEE) </t>
  </si>
  <si>
    <t>Mentoring - HERS Assessors</t>
  </si>
  <si>
    <t>ABSA’s Mentoring Program that has been set up to assist in understanding ABSA procedures, rating software, regulatory requirements and other activities associated with an assessor’s practice and training.</t>
  </si>
  <si>
    <t>Air Barrier Technology, Air2Energy, ViPAC Engineering</t>
  </si>
  <si>
    <t>http://www.agga.org.au/swa/what-is-the-swa</t>
  </si>
  <si>
    <t>http://www.agga.org.au/knowledge-research/energy-sustainability-and-glass</t>
  </si>
  <si>
    <t>Australian Glass &amp; Glazing Association</t>
  </si>
  <si>
    <t>Energy, Sustainability and Glass</t>
  </si>
  <si>
    <t>http://www.tica.org.au/PDF/Vic%20tica_guidance_notes.pdf</t>
  </si>
  <si>
    <t>Insulation Guidance Note - Thermal and Acoustic Insulation</t>
  </si>
  <si>
    <t xml:space="preserve">HVAC INDUSTRY AIR HANDLING EQUIPMENT 
CHILLED WATER AND REFRIGERATION PIPEWORK 
HOT WATER AND STEAM PIPEWORK </t>
  </si>
  <si>
    <t>TICA - Thermal and Acoustic Insulation</t>
  </si>
  <si>
    <t>INSULATION HANDBOOK - Part 1: Thermal Performance
 Total R-Value calculations for typical building applications</t>
  </si>
  <si>
    <t xml:space="preserve">Insulation Council of Australia and New Zealand </t>
  </si>
  <si>
    <t>http://icanz.org.au/standards-research-and-publications/</t>
  </si>
  <si>
    <t>Independent Publications</t>
  </si>
  <si>
    <t>http://www.agga.org.au/knowledge-research/knowledge-base</t>
  </si>
  <si>
    <t>Mixed glazing resources - internet</t>
  </si>
  <si>
    <t>Industry</t>
  </si>
  <si>
    <t>CSIRO / Government</t>
  </si>
  <si>
    <t>NatHERS Technical Advisory Committee of the Department of Climate Change and Energy Efficiency</t>
  </si>
  <si>
    <t>Industry - Origin, Stratco, CSR, Boral, Austral Bricks</t>
  </si>
  <si>
    <t>National Training Standards</t>
  </si>
  <si>
    <t>SmartRate</t>
  </si>
  <si>
    <t>SmartRater Energy  Assessment Training</t>
  </si>
  <si>
    <t>Accredited Training  programs</t>
  </si>
  <si>
    <t>Quality Assessment Criteria Rating 
(Low=1, Medium=2, High=3)</t>
  </si>
  <si>
    <t>Government</t>
  </si>
  <si>
    <t>Industry &amp; researchers</t>
  </si>
  <si>
    <t>http://passivehouseaustralia.org</t>
  </si>
  <si>
    <t>http://www.passivehouse-international.org/</t>
  </si>
  <si>
    <t>http://www.airah.org.au/iMIS15_Prod/AIRAH/Professional_Development/Training_Courses/Energy_Efficient_HVAC_Design1/AIRAH/Navigation/ProfessionalDevelopment/TrainingCourses/EnergyEfficientHVACDesign/Energy_Efficient_HVA.aspx?hkey=ebaf6bb5-542b-4519-9d0b-3a9947ea3303#designed_for</t>
  </si>
  <si>
    <t>http://passivehouse.com.au/page/passivhaus</t>
  </si>
  <si>
    <t>Passive House</t>
  </si>
  <si>
    <t xml:space="preserve">Passive House </t>
  </si>
  <si>
    <t>PointBuild</t>
  </si>
  <si>
    <t>http://www.pointsbuild.com.au/moduledetails?mid=34</t>
  </si>
  <si>
    <t>Applying Building Codes &amp; Standards</t>
  </si>
  <si>
    <t>E-learning Course  with self assessment. This course is written as an overview of Energy Efficiency, and provides details on some of the key legislation and legal requirements that builders and tradesmen are required to adhere to.
Topic covered in this course include:
Introduction
Building Codes, Standards and Regulations
Appendix A
Appendix B
Course Outcome: Upon completing this course you will have learnt building codes, standards and regulations including performance requirements for low-rise projects, DTS provisions, alternative solutions to design problems and performance based solutions. This course also covers relevant Australian standards.</t>
  </si>
  <si>
    <t>Introduction to Building Sustainable Structures</t>
  </si>
  <si>
    <t>http://www.pointsbuild.com.au/moduledetails?mid=38</t>
  </si>
  <si>
    <t>Course outline:
This course will provide you with an overview of Energy Efficiency, and provides the details on some of the key legislation that builders are required to adhere to.
Topic covered in this course include:
Introduction
Household Greenhouse Gas Emissions
Australian Homes - trends
The Building Code of Australia
Improving the Builder Fabric – reducing Energy Consumption
Course Outcome: Upon completing this course you will have an understanding of Energy Efficiency and its benefits, and some of the key legislation and legal requirements that builders and tradesmen must adhere to under the Building Code of Australia.</t>
  </si>
  <si>
    <t>Building Thermally Efficient Structures Courses</t>
  </si>
  <si>
    <t>http://www.pointsbuild.com.au/bundledetails?bid=7</t>
  </si>
  <si>
    <t>6 courses, 12 points - normally $390.00 - now $325.00 as a bundle
This gives Builders all the CPD courses needed from a commercial and financial point of view, and allows builders to better manage the financial aspects of their business. 
This Bundle consists of 6 individual CPD courses, and is worth 12 CPD points. 
For further information on each of these courses, please click on the links below.
If you wish to buy this Bundle, please click on the 'Purchase bundle' button below.
Comfort
What is Thermal Performance
Insulation
Glazing
Thermal Mass
Ventilation</t>
  </si>
  <si>
    <t>PointsBuild</t>
  </si>
  <si>
    <t>2 Year CPD Bundle: Energy Efficiency</t>
  </si>
  <si>
    <t>12 courses, 24 points - normally $780.00 - now $630.00 as a bundle
This bundle of Energy Efficiency courses allows you to collect 2 years worth of CPD Points in the cheapest and most effective possible way.
This bundle consists of 12 CPD courses, and is worth 24 CPD points. 
For further information on each of these courses, please click on the links below, and their contents will appear on the right hand side of this page.
If you wish to buy this Bundle, please click on the 'Purchase bundle' button below.
Applying Building Codes &amp; Standards
Classifying Buildings
Solutions for Compliance
Introduction to Building Sustainable Structures
What is Thermal Performance
Orientation
Insulation
Glazing
Ventilation
Understanding Waste
Waste &amp; Risk Management
Waste on the Construction Site</t>
  </si>
  <si>
    <t>http://www.pointsbuild.com.au/bundledetails?bid=16</t>
  </si>
  <si>
    <t>http://www.cpsisc.com.au/informationsheets/energy-efficiency-resources</t>
  </si>
  <si>
    <t>The project has seen the development of a suite of resources to support the Professional Development needs of RTO’s.  The free downloadable resources also support the delivery and assessment of four new ‘Energy Efficiency’ units of competency recently endorsed and included in the CPC08 Construction, Plumbing and Services Training Package and the CPP07 Property Services Training Package.    
These FREE Energy Efficiency resources for download include:
Energy Efficiency - Fact Sheets
Learner and Assessment Guides to support delivery and assessment of Energy Efficiency 
Energy Efficiency - RTO Professional Development Kit (contains A Professional Development Kit for RTOs and powerpoint presentation for RTOs)</t>
  </si>
  <si>
    <t>Construction and Property Services Industry Skills Council</t>
  </si>
  <si>
    <t>Energy Efficiency Resources</t>
  </si>
  <si>
    <t>International government and industry</t>
  </si>
  <si>
    <t>Industry Assoc</t>
  </si>
  <si>
    <t>Industry &amp; community</t>
  </si>
  <si>
    <t>Community, government and industry</t>
  </si>
  <si>
    <t>Industry, educators and government</t>
  </si>
  <si>
    <t>Industry, researchers and educators</t>
  </si>
  <si>
    <t>Government  and researchers</t>
  </si>
  <si>
    <t xml:space="preserve">Industry </t>
  </si>
  <si>
    <t>Government &amp; Education</t>
  </si>
  <si>
    <t>Community and industry</t>
  </si>
  <si>
    <t>Industry, government and educators</t>
  </si>
  <si>
    <t xml:space="preserve">General   </t>
  </si>
  <si>
    <t xml:space="preserve">**** NOTE those which have N/A will have a low rating, so this isn't </t>
  </si>
  <si>
    <t>The spreadsheet was developed for by the Leadership Institute at Swinburne University in 2013</t>
  </si>
  <si>
    <t>Contains static tables of data and graphs to provide a summary of the data.  Changes to the inventory will not be reflected in the graphs.</t>
  </si>
  <si>
    <t>Contains static tables of data and graphs to provide a summary of the data based on multiple selections.  Changes to the inventory will not be reflected in the graphs.</t>
  </si>
  <si>
    <r>
      <rPr>
        <b/>
        <sz val="11"/>
        <color theme="1"/>
        <rFont val="Calibri"/>
        <family val="2"/>
        <scheme val="minor"/>
      </rPr>
      <t>General</t>
    </r>
    <r>
      <rPr>
        <sz val="11"/>
        <color theme="1"/>
        <rFont val="Calibri"/>
        <family val="2"/>
        <scheme val="minor"/>
      </rPr>
      <t xml:space="preserve"> (awareness), </t>
    </r>
    <r>
      <rPr>
        <b/>
        <sz val="11"/>
        <color theme="1"/>
        <rFont val="Calibri"/>
        <family val="2"/>
        <scheme val="minor"/>
      </rPr>
      <t>Beginner</t>
    </r>
    <r>
      <rPr>
        <sz val="11"/>
        <color theme="1"/>
        <rFont val="Calibri"/>
        <family val="2"/>
        <scheme val="minor"/>
      </rPr>
      <t xml:space="preserve"> (introductory info but more in-depth than awareness raising), </t>
    </r>
    <r>
      <rPr>
        <b/>
        <sz val="11"/>
        <color theme="1"/>
        <rFont val="Calibri"/>
        <family val="2"/>
        <scheme val="minor"/>
      </rPr>
      <t>Intermediate</t>
    </r>
    <r>
      <rPr>
        <sz val="11"/>
        <color theme="1"/>
        <rFont val="Calibri"/>
        <family val="2"/>
        <scheme val="minor"/>
      </rPr>
      <t xml:space="preserve"> (post certificate or qualification), </t>
    </r>
    <r>
      <rPr>
        <b/>
        <sz val="11"/>
        <color theme="1"/>
        <rFont val="Calibri"/>
        <family val="2"/>
        <scheme val="minor"/>
      </rPr>
      <t>Advanced</t>
    </r>
    <r>
      <rPr>
        <sz val="11"/>
        <color theme="1"/>
        <rFont val="Calibri"/>
        <family val="2"/>
        <scheme val="minor"/>
      </rPr>
      <t xml:space="preserve"> (specialist level)</t>
    </r>
  </si>
  <si>
    <t>Industry, Government &amp; Researchers</t>
  </si>
  <si>
    <t>At the very least buildings should be comfortable and code compliant. Add to this the need to be water and energy efficient, environmental rating tools, green lease requirements, and mandatory disclosure and there is a lot for a facility manager to be aware of.With a lifespan of up to 30 years it’s critical to understand the operational energy demands of a commercial building in base and tenanted forms, as well as its impact on the utility supply, in order to establish priorities and appropriate design solutions. This course will give facility managers insight into how buildings really operate and the knowledge to translate this into energy efficient operations.</t>
  </si>
  <si>
    <t>Management Planning - Develop and promote effective energy management plans through your organisation with the establishment of an energy team, creation of action plans, awareness raising, evaluation of energy efficiency opportunities and monitoring and reporting on effectiveness. An energy management plan will allow you to understand where and how to achieve savings, who to involve, and why. This course will also look at ‘best practice’ in energy management.</t>
  </si>
  <si>
    <t>There is a proven link between effective maintenance and energy efficiency. Properly maintained plant and equipment consumes less energy, as well as being better for the environment, safer to operate, cheaper to run and more likely to provide comfort conditions for occupants. This course will help anyone who services, supplies or maintains equipment, manages facilities or has a role in the design, installation, operation and commissioning of HVAC systems.</t>
  </si>
  <si>
    <t>Existing buildings might not be fitted with the modern sustainable bells and whistles, but a building is a building – and without correct operation – neither new or existing will fulfil its sustainability potential. This course will reward facility managers, building operators and technicians with the necessary tools to turn their existing building into a beacon of sustainability. Upon completion, participants will be able to describe the issues of climate change and its effect on Australian buildings, explain how to operate a sustainable building and engage with stakeholders to achieve these objectives.</t>
  </si>
  <si>
    <t>Find out what impact climate change has on new and existing buildings and learn how to propose design solutions to meet zero carbon building objectives. Participants will journey through the science of climate change and energy and on to the design issues proposed by zero carbon building objectives in both new and existing buildings. This online course is one not to be missed by today’s energy conscious designer.</t>
  </si>
  <si>
    <t>Solar passive house compared to the international Passivhaus standard. This background is an aid to developers, architects, engineers and aspiring self-builders in understanding the key principles of Passivhaus design.  The term ‘Passivhaus’ refers to a voluntary, ultra low-energy construction standard first developed over a decade ago by Dr Wolfgang Feist of the Passivhaus Institute in Germany.</t>
  </si>
  <si>
    <t>Validation protocol for thermal energy exclusions</t>
  </si>
  <si>
    <t>Joint initiative of the commonwealth and state and territory governments</t>
  </si>
  <si>
    <t>Energy efficiency exchange mainly for commercial buildings and services including a range of topics: lighting, HVAC efficiency, appliances, electronics, office, cooking and refrigeration.</t>
  </si>
  <si>
    <t>Awareness and further links to additional reports and resources including UK and USA on lighting and electrical opportunities related to lighting related to new and existing buildings. Reduce demand for artificial lighting
Implement day lighting strategies
Use light coloured surfaces or window glazing
Optimise the use of existing lighting systems
Turn lights off manually when not required
Implement and maintain automated control systems
Maintain lamps and fittings
De-lamp and adjust the amount of light provided
Upgrade lighting systems
Invest in more efficient lamps and luminaires
Use task lighting where appropriate
Modify existing fittings
Replace light fittings with more efficient systems
Utilise sensors and lighting controls
Future developments
Improving LED technology
Electrodeless Induction Lamp and LEDs
Simulation and new building materials</t>
  </si>
  <si>
    <t>Overview of mandatory disclosure for EE compliance in other countries</t>
  </si>
  <si>
    <t xml:space="preserve">Energy Efficiency and New Homes – 5 tips for a cool home. </t>
  </si>
  <si>
    <t>Describes the issues on IAQ related to thermal comfort, ventilation, combustion appliances and moisture related issues. Awareness raising. "Poor indoor air quality (IAQ) can be a signiﬁcant health, environment and economic problem, and has become a public health issue and liability for employers and building managers who fail to provide a ‘safe’ working environment."</t>
  </si>
  <si>
    <t>Endorsement overview of the 17 point checklist for real estate agents to communicate to potential home buyers</t>
  </si>
  <si>
    <t>Very simple national online calculator for comparing your home energy and water based on climatic region, occupants, energy and water usage.</t>
  </si>
  <si>
    <t>Contains various statistical and financial information regarding NSW domestic sector energy consumption.
Household electricity consumption
Household gas consumption
Household appliance ownership
Household appliance penetration rates
The above data by region, by income group and by dwelling type
Free: Once every three to five years. Publications
Domestic Energy Use in NSW (two reports published). Latest in the process of analysis.  Hardcopy available.</t>
  </si>
  <si>
    <t>Energy update 2010</t>
  </si>
  <si>
    <t>Master Plumbers Association of Queensland</t>
  </si>
  <si>
    <t>Successful completion of this program will enable you to apply for the license required to install and decommission single-head, split system air-conditioners up to 18 Kilowatts</t>
  </si>
  <si>
    <t>Arup, Fletcher insulation, Building Commission, Creating Better Living, Szen Corp, aurecon, Stockland, Leighton</t>
  </si>
  <si>
    <t>Symptoms, Impacts, Barriers, and recommendations</t>
  </si>
  <si>
    <t>Guide to Best Practice Maintenance &amp; Operation of HVAC Systems for Energy Efficiency will be a change accelerator and encourage those working with maintenance &amp; operation of HVAC Systems to have a sharper focus on improving energy and water efficiency</t>
  </si>
  <si>
    <t xml:space="preserve">Windows Energy Rating Scheme (WERS) Certified Commercial Product Search </t>
  </si>
  <si>
    <t>Search tool to find WERS certified products (Commercial)</t>
  </si>
  <si>
    <t>Efficient Glazing (Consumer Glass Selection Tool)</t>
  </si>
  <si>
    <t>Efficient Glazing (Advanced Comparison Tool)</t>
  </si>
  <si>
    <t>This online tool allows members to compare custom WERS accredited windows for variables including GHG emission abatement, payback periods, gas to electricity, usage mixes, variable energy prices and much more.</t>
  </si>
  <si>
    <t>Insulation Installation Fact Sheet</t>
  </si>
  <si>
    <t xml:space="preserve">Facts on DIY, contracting, materials, and complimentary products </t>
  </si>
  <si>
    <t>Series of videos and information, interviews, etc. about opportunities to support various aspects of the NCC. Links to a list of training courses in Australia</t>
  </si>
  <si>
    <t>UTS Institute for Sustainable Futures Dusseldorp Skills Forum.</t>
  </si>
  <si>
    <t>UTS Institute for Sustainable Futures. Dusseldorp Skills Forum.</t>
  </si>
  <si>
    <t xml:space="preserve">The game is the education program - game covering location of house, insulating materials, power and heating and the player gets a printable certificate and then town planning considerations in another step. might be a good idea similar to the whitecardgame.com.au for trades and builders who are time poor. </t>
  </si>
  <si>
    <t xml:space="preserve">Great resource for the tropics on residential building and alts and adds including a blog, factsheets, videos, etc. </t>
  </si>
  <si>
    <t>The endorsed providers report on site sustainability measures and not energy or sustainability or practices with regard to operational efficiency.</t>
  </si>
  <si>
    <t xml:space="preserve">Good as checklists and with the combined training, however,  needs more emphasis on implementation / the construction methods or what the builder / trades need to know. </t>
  </si>
  <si>
    <t xml:space="preserve">Green Savings Calculator to assess recommendation for ongoing work requirements and to highlight to consumers. </t>
  </si>
  <si>
    <t>Green Living Conference Presentations from 2013 on air tightness of houses, ventilation with no uncontrolled infiltration and exfiltration</t>
  </si>
  <si>
    <t>Energy Sustainability and Glass Articles, Case Studies, Documents, Reports, Presentations, other links.</t>
  </si>
  <si>
    <t>QLD Division of the Thermal Insulation contractors Association of Australia</t>
  </si>
  <si>
    <t>CSR, A. Tomballe Insulation, Baron Insulation, Armacell, Insulation Solutions for Sustainable Living.</t>
  </si>
  <si>
    <t>Victorian Division of the Thermal Insulation contractors Association of Australia</t>
  </si>
  <si>
    <t>Guide, diagrams, etc. outlining best practice calculations and QA</t>
  </si>
  <si>
    <t>Energy assessment training</t>
  </si>
  <si>
    <t>National Training Authority</t>
  </si>
  <si>
    <t>NatHERS Assessment, Home Sustainability Assessment, information sessions, short courses, etc.</t>
  </si>
  <si>
    <t>THESE ARE THE ADDITIONAL COLUMNS ADDED TO SIMILATE HAVING A VARIOUS OR 'MULTIPLE' SELECTION CRITERIA THAT WOULD BLANK OUT ALL THE INDIVIDUAL CATEGORIES.  DO NOT CHANGE THIS DATA.  IT IS ALL FED BY FORMULAS FROM PRIOR COLUMNS IN SPREADSHEET</t>
  </si>
  <si>
    <t>Accreditation program (Training) - Provides Australia’s housing industry with environmental awareness and recognised skills for more sustainable residential design and construction</t>
  </si>
  <si>
    <t>Accreditation program - Provides Australia’s housing industry with environmental awareness and recognised skills for more sustainable residential design and construction</t>
  </si>
  <si>
    <t>Minimum and best practice criteria for resource efficient homes - Protocol for accreditation under the GreenSmart Home program</t>
  </si>
  <si>
    <t xml:space="preserve">Collation of resources, guides, fact sheets, videos, directories </t>
  </si>
  <si>
    <t xml:space="preserve">With the factsheets, case studies, videos, links, seminars, etc. this is an ideal information source. Recommend partnering with them to go the next step for both consumers and the industry while giving some feedback on keeping the messages simpler with extensions or wormholes to further extend knowledge as needed. Font is too small to read and maybe issues with dark background and white font. </t>
  </si>
</sst>
</file>

<file path=xl/styles.xml><?xml version="1.0" encoding="utf-8"?>
<styleSheet xmlns="http://schemas.openxmlformats.org/spreadsheetml/2006/main" xmlns:mc="http://schemas.openxmlformats.org/markup-compatibility/2006" xmlns:x14ac="http://schemas.microsoft.com/office/spreadsheetml/2009/9/ac" mc:Ignorable="x14ac">
  <fonts count="41" x14ac:knownFonts="1">
    <font>
      <sz val="11"/>
      <color theme="1"/>
      <name val="Calibri"/>
      <family val="2"/>
      <scheme val="minor"/>
    </font>
    <font>
      <sz val="12"/>
      <color theme="1"/>
      <name val="Calibri"/>
      <family val="2"/>
      <scheme val="minor"/>
    </font>
    <font>
      <sz val="11"/>
      <color rgb="FF3F3F76"/>
      <name val="Calibri"/>
      <family val="2"/>
      <scheme val="minor"/>
    </font>
    <font>
      <b/>
      <sz val="11"/>
      <color indexed="8"/>
      <name val="Calibri"/>
      <family val="2"/>
    </font>
    <font>
      <b/>
      <sz val="11"/>
      <color rgb="FFFA7D00"/>
      <name val="Calibri"/>
      <family val="2"/>
      <scheme val="minor"/>
    </font>
    <font>
      <b/>
      <sz val="24"/>
      <color theme="3"/>
      <name val="Calibri"/>
      <family val="2"/>
    </font>
    <font>
      <sz val="72"/>
      <color theme="0" tint="-0.249977111117893"/>
      <name val="Calibri"/>
      <family val="2"/>
    </font>
    <font>
      <b/>
      <i/>
      <sz val="11"/>
      <color theme="1"/>
      <name val="Calibri"/>
      <family val="2"/>
      <scheme val="minor"/>
    </font>
    <font>
      <b/>
      <sz val="12"/>
      <color theme="0"/>
      <name val="Calibri"/>
      <family val="2"/>
      <scheme val="minor"/>
    </font>
    <font>
      <u/>
      <sz val="11"/>
      <color theme="10"/>
      <name val="Calibri"/>
      <family val="2"/>
      <scheme val="minor"/>
    </font>
    <font>
      <u/>
      <sz val="11"/>
      <color theme="11"/>
      <name val="Calibri"/>
      <family val="2"/>
      <scheme val="minor"/>
    </font>
    <font>
      <b/>
      <sz val="11"/>
      <color theme="1"/>
      <name val="Calibri"/>
      <family val="2"/>
      <scheme val="minor"/>
    </font>
    <font>
      <sz val="9"/>
      <color indexed="81"/>
      <name val="Tahoma"/>
      <family val="2"/>
    </font>
    <font>
      <b/>
      <sz val="9"/>
      <color indexed="81"/>
      <name val="Tahoma"/>
      <family val="2"/>
    </font>
    <font>
      <sz val="11"/>
      <color indexed="8"/>
      <name val="Calibri"/>
      <family val="2"/>
    </font>
    <font>
      <sz val="24"/>
      <color theme="3"/>
      <name val="Calibri"/>
      <family val="2"/>
    </font>
    <font>
      <sz val="11"/>
      <color theme="0" tint="-0.249977111117893"/>
      <name val="Calibri"/>
      <family val="2"/>
      <scheme val="minor"/>
    </font>
    <font>
      <b/>
      <sz val="11"/>
      <color theme="1"/>
      <name val="Calibri"/>
      <family val="2"/>
      <scheme val="minor"/>
    </font>
    <font>
      <b/>
      <sz val="11"/>
      <name val="Calibri"/>
      <family val="2"/>
      <scheme val="minor"/>
    </font>
    <font>
      <b/>
      <sz val="14"/>
      <color rgb="FF3F3F76"/>
      <name val="Calibri"/>
      <family val="2"/>
      <scheme val="minor"/>
    </font>
    <font>
      <b/>
      <sz val="16"/>
      <color rgb="FF3F3F76"/>
      <name val="Calibri"/>
      <family val="2"/>
      <scheme val="minor"/>
    </font>
    <font>
      <b/>
      <sz val="12"/>
      <color indexed="8"/>
      <name val="Calibri"/>
      <family val="2"/>
    </font>
    <font>
      <b/>
      <sz val="14"/>
      <color theme="1"/>
      <name val="Calibri"/>
      <family val="2"/>
      <scheme val="minor"/>
    </font>
    <font>
      <b/>
      <sz val="14"/>
      <color indexed="8"/>
      <name val="Calibri"/>
      <family val="2"/>
    </font>
    <font>
      <b/>
      <sz val="14"/>
      <color theme="0"/>
      <name val="Calibri"/>
      <family val="2"/>
      <scheme val="minor"/>
    </font>
    <font>
      <sz val="14"/>
      <color indexed="8"/>
      <name val="Calibri"/>
      <family val="2"/>
    </font>
    <font>
      <sz val="14"/>
      <color theme="1"/>
      <name val="Calibri"/>
      <family val="2"/>
      <scheme val="minor"/>
    </font>
    <font>
      <u/>
      <sz val="14"/>
      <color theme="10"/>
      <name val="Calibri"/>
      <family val="2"/>
      <scheme val="minor"/>
    </font>
    <font>
      <sz val="12"/>
      <color rgb="FF9C0006"/>
      <name val="Calibri"/>
      <family val="2"/>
      <scheme val="minor"/>
    </font>
    <font>
      <sz val="12"/>
      <name val="Calibri"/>
      <family val="2"/>
      <scheme val="minor"/>
    </font>
    <font>
      <sz val="12"/>
      <name val="Calibri"/>
      <family val="2"/>
      <scheme val="minor"/>
    </font>
    <font>
      <b/>
      <sz val="14"/>
      <color theme="1"/>
      <name val="Calibri"/>
      <family val="2"/>
      <scheme val="minor"/>
    </font>
    <font>
      <b/>
      <sz val="14"/>
      <color rgb="FF3F3F76"/>
      <name val="Calibri"/>
      <family val="2"/>
      <scheme val="minor"/>
    </font>
    <font>
      <sz val="11"/>
      <color theme="1"/>
      <name val="Calibri"/>
      <family val="2"/>
      <scheme val="minor"/>
    </font>
    <font>
      <b/>
      <sz val="12"/>
      <color theme="1"/>
      <name val="Calibri"/>
      <family val="2"/>
      <scheme val="minor"/>
    </font>
    <font>
      <sz val="11"/>
      <color rgb="FF000000"/>
      <name val="Calibri"/>
      <family val="2"/>
      <scheme val="minor"/>
    </font>
    <font>
      <i/>
      <sz val="11"/>
      <color theme="1"/>
      <name val="Calibri"/>
      <family val="2"/>
      <scheme val="minor"/>
    </font>
    <font>
      <b/>
      <sz val="11"/>
      <color theme="9"/>
      <name val="Calibri"/>
      <family val="2"/>
      <scheme val="minor"/>
    </font>
    <font>
      <b/>
      <sz val="14"/>
      <color rgb="FF000000"/>
      <name val="Calibri"/>
      <scheme val="minor"/>
    </font>
    <font>
      <b/>
      <sz val="18"/>
      <color theme="3"/>
      <name val="Cambria"/>
      <family val="2"/>
      <scheme val="major"/>
    </font>
    <font>
      <b/>
      <sz val="11"/>
      <color theme="3"/>
      <name val="Calibri"/>
      <family val="2"/>
      <scheme val="minor"/>
    </font>
  </fonts>
  <fills count="29">
    <fill>
      <patternFill patternType="none"/>
    </fill>
    <fill>
      <patternFill patternType="gray125"/>
    </fill>
    <fill>
      <patternFill patternType="solid">
        <fgColor rgb="FFFFCC99"/>
      </patternFill>
    </fill>
    <fill>
      <patternFill patternType="solid">
        <fgColor theme="6" tint="0.59999389629810485"/>
        <bgColor indexed="64"/>
      </patternFill>
    </fill>
    <fill>
      <patternFill patternType="solid">
        <fgColor theme="4" tint="0.59999389629810485"/>
        <bgColor indexed="22"/>
      </patternFill>
    </fill>
    <fill>
      <patternFill patternType="solid">
        <fgColor theme="7" tint="0.59999389629810485"/>
        <bgColor indexed="64"/>
      </patternFill>
    </fill>
    <fill>
      <patternFill patternType="solid">
        <fgColor theme="6" tint="0.59999389629810485"/>
        <bgColor indexed="49"/>
      </patternFill>
    </fill>
    <fill>
      <patternFill patternType="solid">
        <fgColor theme="0"/>
        <bgColor indexed="64"/>
      </patternFill>
    </fill>
    <fill>
      <patternFill patternType="solid">
        <fgColor theme="5" tint="0.39997558519241921"/>
        <bgColor indexed="64"/>
      </patternFill>
    </fill>
    <fill>
      <patternFill patternType="solid">
        <fgColor rgb="FFF2F2F2"/>
      </patternFill>
    </fill>
    <fill>
      <patternFill patternType="solid">
        <fgColor theme="6"/>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5" tint="0.59999389629810485"/>
        <bgColor indexed="49"/>
      </patternFill>
    </fill>
    <fill>
      <patternFill patternType="solid">
        <fgColor theme="0" tint="-4.9989318521683403E-2"/>
        <bgColor indexed="64"/>
      </patternFill>
    </fill>
    <fill>
      <patternFill patternType="solid">
        <fgColor rgb="FFA5A5A5"/>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rgb="FFFFFF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FFC7CE"/>
      </patternFill>
    </fill>
    <fill>
      <patternFill patternType="solid">
        <fgColor theme="7" tint="0.59999389629810485"/>
        <bgColor indexed="65"/>
      </patternFill>
    </fill>
    <fill>
      <patternFill patternType="solid">
        <fgColor rgb="FFFFCC99"/>
        <bgColor rgb="FF000000"/>
      </patternFill>
    </fill>
    <fill>
      <patternFill patternType="solid">
        <fgColor rgb="FFD8E4BC"/>
        <bgColor rgb="FF000000"/>
      </patternFill>
    </fill>
  </fills>
  <borders count="43">
    <border>
      <left/>
      <right/>
      <top/>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double">
        <color rgb="FF3F3F3F"/>
      </left>
      <right/>
      <top style="double">
        <color rgb="FF3F3F3F"/>
      </top>
      <bottom style="double">
        <color rgb="FF3F3F3F"/>
      </bottom>
      <diagonal/>
    </border>
    <border>
      <left/>
      <right style="double">
        <color rgb="FF3F3F3F"/>
      </right>
      <top style="double">
        <color rgb="FF3F3F3F"/>
      </top>
      <bottom style="double">
        <color rgb="FF3F3F3F"/>
      </bottom>
      <diagonal/>
    </border>
    <border>
      <left/>
      <right/>
      <top style="double">
        <color rgb="FF3F3F3F"/>
      </top>
      <bottom style="double">
        <color rgb="FF3F3F3F"/>
      </bottom>
      <diagonal/>
    </border>
    <border>
      <left/>
      <right/>
      <top/>
      <bottom style="thin">
        <color auto="1"/>
      </bottom>
      <diagonal/>
    </border>
    <border>
      <left style="thin">
        <color auto="1"/>
      </left>
      <right style="thin">
        <color auto="1"/>
      </right>
      <top style="thin">
        <color auto="1"/>
      </top>
      <bottom style="thin">
        <color rgb="FF95B3D7"/>
      </bottom>
      <diagonal/>
    </border>
    <border>
      <left style="thin">
        <color auto="1"/>
      </left>
      <right style="thin">
        <color auto="1"/>
      </right>
      <top style="thin">
        <color auto="1"/>
      </top>
      <bottom style="thin">
        <color rgb="FF7F7F7F"/>
      </bottom>
      <diagonal/>
    </border>
    <border>
      <left style="thin">
        <color auto="1"/>
      </left>
      <right style="thin">
        <color auto="1"/>
      </right>
      <top style="thin">
        <color rgb="FF7F7F7F"/>
      </top>
      <bottom/>
      <diagonal/>
    </border>
    <border>
      <left style="thin">
        <color auto="1"/>
      </left>
      <right style="thin">
        <color auto="1"/>
      </right>
      <top style="thin">
        <color rgb="FF7F7F7F"/>
      </top>
      <bottom style="thin">
        <color rgb="FF7F7F7F"/>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rgb="FF7F7F7F"/>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top style="medium">
        <color auto="1"/>
      </top>
      <bottom/>
      <diagonal/>
    </border>
    <border>
      <left style="double">
        <color rgb="FF3F3F3F"/>
      </left>
      <right style="double">
        <color rgb="FF3F3F3F"/>
      </right>
      <top style="double">
        <color rgb="FF3F3F3F"/>
      </top>
      <bottom/>
      <diagonal/>
    </border>
    <border>
      <left/>
      <right/>
      <top/>
      <bottom style="medium">
        <color theme="4" tint="0.39997558519241921"/>
      </bottom>
      <diagonal/>
    </border>
  </borders>
  <cellStyleXfs count="21">
    <xf numFmtId="0" fontId="0" fillId="0" borderId="0"/>
    <xf numFmtId="0" fontId="2" fillId="2" borderId="1" applyNumberFormat="0" applyAlignment="0" applyProtection="0"/>
    <xf numFmtId="0" fontId="4" fillId="9" borderId="1" applyNumberFormat="0" applyAlignment="0" applyProtection="0"/>
    <xf numFmtId="0" fontId="8" fillId="15" borderId="9" applyNumberFormat="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28" fillId="25" borderId="0" applyNumberFormat="0" applyBorder="0" applyAlignment="0" applyProtection="0"/>
    <xf numFmtId="0" fontId="1" fillId="26"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9" fontId="33"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cellStyleXfs>
  <cellXfs count="370">
    <xf numFmtId="0" fontId="0" fillId="0" borderId="0" xfId="0"/>
    <xf numFmtId="0" fontId="0" fillId="3" borderId="2" xfId="0" applyFont="1" applyFill="1" applyBorder="1" applyAlignment="1">
      <alignment wrapText="1"/>
    </xf>
    <xf numFmtId="0" fontId="0" fillId="5" borderId="2" xfId="0" applyFont="1" applyFill="1" applyBorder="1" applyAlignment="1">
      <alignment wrapText="1"/>
    </xf>
    <xf numFmtId="0" fontId="0" fillId="5" borderId="2" xfId="0" applyFont="1" applyFill="1" applyBorder="1" applyAlignment="1"/>
    <xf numFmtId="0" fontId="0" fillId="0" borderId="2" xfId="0" applyFont="1" applyFill="1" applyBorder="1" applyAlignment="1">
      <alignment wrapText="1"/>
    </xf>
    <xf numFmtId="0" fontId="3" fillId="6" borderId="2" xfId="0" applyFont="1" applyFill="1" applyBorder="1" applyAlignment="1">
      <alignment wrapText="1"/>
    </xf>
    <xf numFmtId="0" fontId="3" fillId="3" borderId="2" xfId="0" applyFont="1" applyFill="1" applyBorder="1" applyAlignment="1">
      <alignment wrapText="1"/>
    </xf>
    <xf numFmtId="0" fontId="3" fillId="4" borderId="2" xfId="0" applyFont="1" applyFill="1" applyBorder="1" applyAlignment="1">
      <alignment wrapText="1"/>
    </xf>
    <xf numFmtId="0" fontId="3" fillId="5" borderId="2" xfId="0" applyFont="1" applyFill="1" applyBorder="1" applyAlignment="1">
      <alignment wrapText="1"/>
    </xf>
    <xf numFmtId="0" fontId="0" fillId="7" borderId="2" xfId="0" applyFont="1" applyFill="1" applyBorder="1" applyAlignment="1">
      <alignment wrapText="1"/>
    </xf>
    <xf numFmtId="0" fontId="2" fillId="2" borderId="2" xfId="1" applyBorder="1" applyAlignment="1">
      <alignment wrapText="1"/>
    </xf>
    <xf numFmtId="0" fontId="0" fillId="8" borderId="2" xfId="0" applyFont="1" applyFill="1" applyBorder="1" applyAlignment="1">
      <alignment wrapText="1"/>
    </xf>
    <xf numFmtId="0" fontId="0" fillId="0" borderId="2" xfId="0" applyBorder="1" applyAlignment="1">
      <alignment wrapText="1"/>
    </xf>
    <xf numFmtId="0" fontId="0" fillId="0" borderId="0" xfId="0" applyAlignment="1">
      <alignment wrapText="1"/>
    </xf>
    <xf numFmtId="0" fontId="3" fillId="10" borderId="2" xfId="0" applyFont="1" applyFill="1" applyBorder="1"/>
    <xf numFmtId="0" fontId="3" fillId="10" borderId="2" xfId="0" applyFont="1" applyFill="1" applyBorder="1" applyAlignment="1">
      <alignment wrapText="1"/>
    </xf>
    <xf numFmtId="0" fontId="5" fillId="11" borderId="0" xfId="0" applyFont="1" applyFill="1" applyAlignment="1"/>
    <xf numFmtId="0" fontId="5" fillId="12" borderId="0" xfId="0" applyFont="1" applyFill="1" applyAlignment="1"/>
    <xf numFmtId="0" fontId="0" fillId="12" borderId="0" xfId="0" applyFill="1" applyAlignment="1">
      <alignment wrapText="1"/>
    </xf>
    <xf numFmtId="0" fontId="3" fillId="12" borderId="2" xfId="0" applyFont="1" applyFill="1" applyBorder="1"/>
    <xf numFmtId="0" fontId="3" fillId="13" borderId="2" xfId="0" applyFont="1" applyFill="1" applyBorder="1" applyAlignment="1">
      <alignment wrapText="1"/>
    </xf>
    <xf numFmtId="0" fontId="4" fillId="9" borderId="2" xfId="2" applyBorder="1" applyAlignment="1">
      <alignment wrapText="1"/>
    </xf>
    <xf numFmtId="0" fontId="0" fillId="0" borderId="5" xfId="0" applyBorder="1" applyAlignment="1">
      <alignment wrapText="1"/>
    </xf>
    <xf numFmtId="0" fontId="3" fillId="13" borderId="3" xfId="0" applyFont="1" applyFill="1" applyBorder="1" applyAlignment="1">
      <alignment wrapText="1"/>
    </xf>
    <xf numFmtId="0" fontId="8" fillId="15" borderId="9" xfId="3" applyAlignment="1">
      <alignment horizontal="center" wrapText="1"/>
    </xf>
    <xf numFmtId="0" fontId="14" fillId="4" borderId="2" xfId="0" applyFont="1" applyFill="1" applyBorder="1" applyAlignment="1">
      <alignment wrapText="1"/>
    </xf>
    <xf numFmtId="0" fontId="0" fillId="0" borderId="0" xfId="0" pivotButton="1"/>
    <xf numFmtId="0" fontId="0" fillId="0" borderId="0" xfId="0" applyNumberFormat="1"/>
    <xf numFmtId="0" fontId="0" fillId="0" borderId="10" xfId="0" applyBorder="1"/>
    <xf numFmtId="0" fontId="0" fillId="7" borderId="10" xfId="0" applyFont="1" applyFill="1" applyBorder="1" applyAlignment="1">
      <alignment wrapText="1"/>
    </xf>
    <xf numFmtId="0" fontId="2" fillId="2" borderId="10" xfId="1" applyBorder="1" applyAlignment="1">
      <alignment wrapText="1"/>
    </xf>
    <xf numFmtId="0" fontId="0" fillId="7" borderId="3" xfId="0" applyFont="1" applyFill="1" applyBorder="1" applyAlignment="1">
      <alignment wrapText="1"/>
    </xf>
    <xf numFmtId="0" fontId="2" fillId="2" borderId="0" xfId="1" applyBorder="1" applyAlignment="1">
      <alignment wrapText="1"/>
    </xf>
    <xf numFmtId="0" fontId="0" fillId="7" borderId="4" xfId="0" applyFont="1" applyFill="1" applyBorder="1" applyAlignment="1">
      <alignment wrapText="1"/>
    </xf>
    <xf numFmtId="0" fontId="11" fillId="0" borderId="0" xfId="0" applyFont="1"/>
    <xf numFmtId="0" fontId="11" fillId="0" borderId="10" xfId="0" applyFont="1" applyBorder="1"/>
    <xf numFmtId="0" fontId="0" fillId="0" borderId="4" xfId="0" applyFont="1" applyFill="1" applyBorder="1" applyAlignment="1">
      <alignment wrapText="1"/>
    </xf>
    <xf numFmtId="0" fontId="0" fillId="0" borderId="0" xfId="0" applyFont="1" applyFill="1" applyBorder="1" applyAlignment="1">
      <alignment wrapText="1"/>
    </xf>
    <xf numFmtId="0" fontId="15" fillId="0" borderId="0" xfId="0" applyFont="1" applyFill="1" applyAlignment="1"/>
    <xf numFmtId="0" fontId="5" fillId="0" borderId="0" xfId="0" applyFont="1" applyFill="1" applyAlignment="1"/>
    <xf numFmtId="0" fontId="5" fillId="0" borderId="0" xfId="0" applyFont="1" applyFill="1" applyAlignment="1">
      <alignment horizontal="center"/>
    </xf>
    <xf numFmtId="0" fontId="11" fillId="0" borderId="0" xfId="0" applyFont="1" applyAlignment="1">
      <alignment wrapText="1"/>
    </xf>
    <xf numFmtId="0" fontId="0" fillId="0" borderId="18" xfId="0" applyBorder="1"/>
    <xf numFmtId="0" fontId="11" fillId="22" borderId="0" xfId="0" applyFont="1" applyFill="1"/>
    <xf numFmtId="0" fontId="0" fillId="22" borderId="0" xfId="0" applyFill="1"/>
    <xf numFmtId="0" fontId="21" fillId="4" borderId="2" xfId="0" applyFont="1" applyFill="1" applyBorder="1" applyAlignment="1">
      <alignment wrapText="1"/>
    </xf>
    <xf numFmtId="0" fontId="19" fillId="0" borderId="0" xfId="1" applyFont="1" applyFill="1" applyBorder="1" applyAlignment="1">
      <alignment wrapText="1"/>
    </xf>
    <xf numFmtId="0" fontId="19" fillId="0" borderId="0" xfId="1" applyFont="1" applyFill="1" applyBorder="1" applyAlignment="1">
      <alignment horizontal="center" wrapText="1"/>
    </xf>
    <xf numFmtId="0" fontId="24" fillId="15" borderId="9" xfId="3" applyFont="1" applyAlignment="1">
      <alignment horizontal="center" wrapText="1"/>
    </xf>
    <xf numFmtId="0" fontId="22" fillId="0" borderId="2" xfId="0" applyFont="1" applyFill="1" applyBorder="1" applyAlignment="1">
      <alignment wrapText="1"/>
    </xf>
    <xf numFmtId="0" fontId="23" fillId="6" borderId="5" xfId="0" applyFont="1" applyFill="1" applyBorder="1" applyAlignment="1">
      <alignment wrapText="1"/>
    </xf>
    <xf numFmtId="0" fontId="23" fillId="6" borderId="2" xfId="0" applyFont="1" applyFill="1" applyBorder="1" applyAlignment="1">
      <alignment wrapText="1"/>
    </xf>
    <xf numFmtId="0" fontId="23" fillId="3" borderId="2" xfId="0" applyFont="1" applyFill="1" applyBorder="1" applyAlignment="1">
      <alignment wrapText="1"/>
    </xf>
    <xf numFmtId="0" fontId="19" fillId="2" borderId="2" xfId="1" applyFont="1" applyBorder="1" applyAlignment="1">
      <alignment horizontal="right" vertical="center" textRotation="42" wrapText="1"/>
    </xf>
    <xf numFmtId="0" fontId="19" fillId="16" borderId="2" xfId="1" applyFont="1" applyFill="1" applyBorder="1" applyAlignment="1">
      <alignment horizontal="right" vertical="center" textRotation="42" wrapText="1"/>
    </xf>
    <xf numFmtId="0" fontId="19" fillId="5" borderId="2" xfId="1" applyFont="1" applyFill="1" applyBorder="1" applyAlignment="1">
      <alignment vertical="center" textRotation="45" wrapText="1"/>
    </xf>
    <xf numFmtId="0" fontId="19" fillId="5" borderId="10" xfId="1" applyFont="1" applyFill="1" applyBorder="1" applyAlignment="1">
      <alignment vertical="center" textRotation="45" wrapText="1"/>
    </xf>
    <xf numFmtId="0" fontId="19" fillId="16" borderId="2" xfId="1" applyFont="1" applyFill="1" applyBorder="1" applyAlignment="1">
      <alignment vertical="center" textRotation="45" wrapText="1"/>
    </xf>
    <xf numFmtId="0" fontId="19" fillId="18" borderId="10" xfId="1" applyFont="1" applyFill="1" applyBorder="1" applyAlignment="1">
      <alignment vertical="center" textRotation="45" wrapText="1"/>
    </xf>
    <xf numFmtId="0" fontId="19" fillId="16" borderId="10" xfId="1" applyFont="1" applyFill="1" applyBorder="1" applyAlignment="1">
      <alignment vertical="center" textRotation="45" wrapText="1"/>
    </xf>
    <xf numFmtId="0" fontId="19" fillId="2" borderId="2" xfId="1" applyFont="1" applyBorder="1" applyAlignment="1">
      <alignment textRotation="41" wrapText="1"/>
    </xf>
    <xf numFmtId="0" fontId="19" fillId="21" borderId="10" xfId="1" applyFont="1" applyFill="1" applyBorder="1" applyAlignment="1">
      <alignment vertical="center" textRotation="45" wrapText="1"/>
    </xf>
    <xf numFmtId="0" fontId="19" fillId="16" borderId="0" xfId="1" applyFont="1" applyFill="1" applyBorder="1" applyAlignment="1">
      <alignment vertical="center" wrapText="1"/>
    </xf>
    <xf numFmtId="0" fontId="23" fillId="4" borderId="2" xfId="0" applyFont="1" applyFill="1" applyBorder="1" applyAlignment="1">
      <alignment wrapText="1"/>
    </xf>
    <xf numFmtId="0" fontId="23" fillId="5" borderId="2" xfId="0" applyFont="1" applyFill="1" applyBorder="1" applyAlignment="1">
      <alignment wrapText="1"/>
    </xf>
    <xf numFmtId="0" fontId="23" fillId="8" borderId="2" xfId="0" applyFont="1" applyFill="1" applyBorder="1" applyAlignment="1">
      <alignment wrapText="1"/>
    </xf>
    <xf numFmtId="0" fontId="23" fillId="0" borderId="2" xfId="0" applyFont="1" applyFill="1" applyBorder="1" applyAlignment="1">
      <alignment wrapText="1"/>
    </xf>
    <xf numFmtId="0" fontId="22" fillId="6" borderId="5" xfId="0" applyFont="1" applyFill="1" applyBorder="1" applyAlignment="1">
      <alignment wrapText="1"/>
    </xf>
    <xf numFmtId="0" fontId="22" fillId="3" borderId="2" xfId="0" applyFont="1" applyFill="1" applyBorder="1" applyAlignment="1">
      <alignment wrapText="1"/>
    </xf>
    <xf numFmtId="0" fontId="19" fillId="2" borderId="2" xfId="1" applyFont="1" applyBorder="1" applyAlignment="1">
      <alignment wrapText="1"/>
    </xf>
    <xf numFmtId="0" fontId="19" fillId="16" borderId="2" xfId="1" applyFont="1" applyFill="1" applyBorder="1" applyAlignment="1">
      <alignment wrapText="1"/>
    </xf>
    <xf numFmtId="0" fontId="19" fillId="5" borderId="2" xfId="1" applyFont="1" applyFill="1" applyBorder="1" applyAlignment="1">
      <alignment wrapText="1"/>
    </xf>
    <xf numFmtId="0" fontId="19" fillId="5" borderId="10" xfId="1" applyFont="1" applyFill="1" applyBorder="1" applyAlignment="1">
      <alignment wrapText="1"/>
    </xf>
    <xf numFmtId="0" fontId="19" fillId="18" borderId="10" xfId="1" applyFont="1" applyFill="1" applyBorder="1" applyAlignment="1">
      <alignment wrapText="1"/>
    </xf>
    <xf numFmtId="0" fontId="19" fillId="16" borderId="10" xfId="1" applyFont="1" applyFill="1" applyBorder="1" applyAlignment="1">
      <alignment wrapText="1"/>
    </xf>
    <xf numFmtId="0" fontId="19" fillId="19" borderId="10" xfId="1" applyFont="1" applyFill="1" applyBorder="1" applyAlignment="1">
      <alignment wrapText="1"/>
    </xf>
    <xf numFmtId="0" fontId="19" fillId="21" borderId="10" xfId="1" applyFont="1" applyFill="1" applyBorder="1" applyAlignment="1">
      <alignment wrapText="1"/>
    </xf>
    <xf numFmtId="0" fontId="22" fillId="5" borderId="2" xfId="0" applyFont="1" applyFill="1" applyBorder="1" applyAlignment="1">
      <alignment wrapText="1"/>
    </xf>
    <xf numFmtId="0" fontId="22" fillId="5" borderId="2" xfId="0" applyFont="1" applyFill="1" applyBorder="1" applyAlignment="1"/>
    <xf numFmtId="0" fontId="22" fillId="8" borderId="2" xfId="0" applyFont="1" applyFill="1" applyBorder="1" applyAlignment="1">
      <alignment wrapText="1"/>
    </xf>
    <xf numFmtId="0" fontId="22" fillId="3" borderId="5" xfId="0" applyFont="1" applyFill="1" applyBorder="1" applyAlignment="1">
      <alignment wrapText="1"/>
    </xf>
    <xf numFmtId="0" fontId="22" fillId="3" borderId="10" xfId="0" applyFont="1" applyFill="1" applyBorder="1" applyAlignment="1">
      <alignment wrapText="1"/>
    </xf>
    <xf numFmtId="0" fontId="19" fillId="2" borderId="10" xfId="1" applyFont="1" applyBorder="1" applyAlignment="1">
      <alignment wrapText="1"/>
    </xf>
    <xf numFmtId="0" fontId="19" fillId="16" borderId="10" xfId="1" applyNumberFormat="1" applyFont="1" applyFill="1" applyBorder="1" applyAlignment="1">
      <alignment wrapText="1"/>
    </xf>
    <xf numFmtId="0" fontId="19" fillId="19" borderId="10" xfId="1" applyNumberFormat="1" applyFont="1" applyFill="1" applyBorder="1" applyAlignment="1">
      <alignment wrapText="1"/>
    </xf>
    <xf numFmtId="0" fontId="19" fillId="21" borderId="10" xfId="1" applyNumberFormat="1" applyFont="1" applyFill="1" applyBorder="1" applyAlignment="1">
      <alignment wrapText="1"/>
    </xf>
    <xf numFmtId="0" fontId="19" fillId="5" borderId="10" xfId="1" applyNumberFormat="1" applyFont="1" applyFill="1" applyBorder="1" applyAlignment="1">
      <alignment wrapText="1"/>
    </xf>
    <xf numFmtId="0" fontId="22" fillId="0" borderId="10" xfId="0" applyFont="1" applyFill="1" applyBorder="1" applyAlignment="1">
      <alignment wrapText="1"/>
    </xf>
    <xf numFmtId="0" fontId="22" fillId="3" borderId="18" xfId="0" applyFont="1" applyFill="1" applyBorder="1" applyAlignment="1">
      <alignment wrapText="1"/>
    </xf>
    <xf numFmtId="0" fontId="19" fillId="2" borderId="18" xfId="1" applyFont="1" applyBorder="1" applyAlignment="1">
      <alignment wrapText="1"/>
    </xf>
    <xf numFmtId="0" fontId="19" fillId="16" borderId="18" xfId="1" applyNumberFormat="1" applyFont="1" applyFill="1" applyBorder="1" applyAlignment="1">
      <alignment wrapText="1"/>
    </xf>
    <xf numFmtId="0" fontId="19" fillId="5" borderId="18" xfId="1" applyFont="1" applyFill="1" applyBorder="1" applyAlignment="1">
      <alignment wrapText="1"/>
    </xf>
    <xf numFmtId="0" fontId="19" fillId="18" borderId="18" xfId="1" applyFont="1" applyFill="1" applyBorder="1" applyAlignment="1">
      <alignment wrapText="1"/>
    </xf>
    <xf numFmtId="0" fontId="19" fillId="19" borderId="18" xfId="1" applyNumberFormat="1" applyFont="1" applyFill="1" applyBorder="1" applyAlignment="1">
      <alignment wrapText="1"/>
    </xf>
    <xf numFmtId="0" fontId="19" fillId="21" borderId="18" xfId="1" applyNumberFormat="1" applyFont="1" applyFill="1" applyBorder="1" applyAlignment="1">
      <alignment wrapText="1"/>
    </xf>
    <xf numFmtId="0" fontId="19" fillId="5" borderId="18" xfId="1" applyNumberFormat="1" applyFont="1" applyFill="1" applyBorder="1" applyAlignment="1">
      <alignment wrapText="1"/>
    </xf>
    <xf numFmtId="0" fontId="22" fillId="0" borderId="18" xfId="0" applyFont="1" applyFill="1" applyBorder="1" applyAlignment="1">
      <alignment wrapText="1"/>
    </xf>
    <xf numFmtId="0" fontId="22" fillId="6" borderId="17" xfId="0" applyFont="1" applyFill="1" applyBorder="1" applyAlignment="1">
      <alignment wrapText="1"/>
    </xf>
    <xf numFmtId="0" fontId="22" fillId="3" borderId="6" xfId="0" applyFont="1" applyFill="1" applyBorder="1" applyAlignment="1">
      <alignment wrapText="1"/>
    </xf>
    <xf numFmtId="0" fontId="19" fillId="2" borderId="6" xfId="1" applyFont="1" applyBorder="1" applyAlignment="1">
      <alignment wrapText="1"/>
    </xf>
    <xf numFmtId="0" fontId="19" fillId="16" borderId="6" xfId="1" applyNumberFormat="1" applyFont="1" applyFill="1" applyBorder="1" applyAlignment="1">
      <alignment wrapText="1"/>
    </xf>
    <xf numFmtId="0" fontId="19" fillId="5" borderId="6" xfId="1" applyFont="1" applyFill="1" applyBorder="1" applyAlignment="1">
      <alignment wrapText="1"/>
    </xf>
    <xf numFmtId="0" fontId="19" fillId="18" borderId="6" xfId="1" applyFont="1" applyFill="1" applyBorder="1" applyAlignment="1">
      <alignment wrapText="1"/>
    </xf>
    <xf numFmtId="0" fontId="19" fillId="19" borderId="6" xfId="1" applyNumberFormat="1" applyFont="1" applyFill="1" applyBorder="1" applyAlignment="1">
      <alignment wrapText="1"/>
    </xf>
    <xf numFmtId="0" fontId="19" fillId="21" borderId="6" xfId="1" applyNumberFormat="1" applyFont="1" applyFill="1" applyBorder="1" applyAlignment="1">
      <alignment wrapText="1"/>
    </xf>
    <xf numFmtId="0" fontId="19" fillId="5" borderId="6" xfId="1" applyNumberFormat="1" applyFont="1" applyFill="1" applyBorder="1" applyAlignment="1">
      <alignment wrapText="1"/>
    </xf>
    <xf numFmtId="0" fontId="22" fillId="0" borderId="6" xfId="0" applyFont="1" applyFill="1" applyBorder="1" applyAlignment="1">
      <alignment wrapText="1"/>
    </xf>
    <xf numFmtId="0" fontId="19" fillId="17" borderId="2" xfId="1" applyFont="1" applyFill="1" applyBorder="1" applyAlignment="1">
      <alignment wrapText="1"/>
    </xf>
    <xf numFmtId="0" fontId="19" fillId="2" borderId="8" xfId="1" applyFont="1" applyBorder="1" applyAlignment="1">
      <alignment wrapText="1"/>
    </xf>
    <xf numFmtId="0" fontId="19" fillId="2" borderId="0" xfId="1" applyFont="1" applyBorder="1" applyAlignment="1">
      <alignment wrapText="1"/>
    </xf>
    <xf numFmtId="0" fontId="19" fillId="16" borderId="18" xfId="1" applyFont="1" applyFill="1" applyBorder="1" applyAlignment="1">
      <alignment wrapText="1"/>
    </xf>
    <xf numFmtId="0" fontId="19" fillId="16" borderId="6" xfId="1" applyFont="1" applyFill="1" applyBorder="1" applyAlignment="1">
      <alignment vertical="center" textRotation="45" wrapText="1"/>
    </xf>
    <xf numFmtId="0" fontId="25" fillId="4" borderId="2" xfId="0" applyFont="1" applyFill="1" applyBorder="1" applyAlignment="1">
      <alignment wrapText="1"/>
    </xf>
    <xf numFmtId="0" fontId="26" fillId="5" borderId="2" xfId="0" applyFont="1" applyFill="1" applyBorder="1" applyAlignment="1">
      <alignment wrapText="1"/>
    </xf>
    <xf numFmtId="0" fontId="26" fillId="5" borderId="2" xfId="0" applyFont="1" applyFill="1" applyBorder="1" applyAlignment="1"/>
    <xf numFmtId="0" fontId="26" fillId="8" borderId="2" xfId="0" applyFont="1" applyFill="1" applyBorder="1" applyAlignment="1">
      <alignment wrapText="1"/>
    </xf>
    <xf numFmtId="0" fontId="27" fillId="4" borderId="2" xfId="6" applyFont="1" applyFill="1" applyBorder="1" applyAlignment="1">
      <alignment wrapText="1"/>
    </xf>
    <xf numFmtId="0" fontId="27" fillId="5" borderId="2" xfId="6" applyFont="1" applyFill="1" applyBorder="1" applyAlignment="1">
      <alignment wrapText="1"/>
    </xf>
    <xf numFmtId="0" fontId="25" fillId="4" borderId="10" xfId="0" applyFont="1" applyFill="1" applyBorder="1" applyAlignment="1">
      <alignment wrapText="1"/>
    </xf>
    <xf numFmtId="0" fontId="26" fillId="8" borderId="10" xfId="0" applyFont="1" applyFill="1" applyBorder="1" applyAlignment="1">
      <alignment wrapText="1"/>
    </xf>
    <xf numFmtId="0" fontId="25" fillId="4" borderId="18" xfId="0" applyFont="1" applyFill="1" applyBorder="1" applyAlignment="1">
      <alignment wrapText="1"/>
    </xf>
    <xf numFmtId="0" fontId="26" fillId="8" borderId="18" xfId="0" applyFont="1" applyFill="1" applyBorder="1" applyAlignment="1">
      <alignment wrapText="1"/>
    </xf>
    <xf numFmtId="0" fontId="25" fillId="4" borderId="6" xfId="0" applyFont="1" applyFill="1" applyBorder="1" applyAlignment="1">
      <alignment wrapText="1"/>
    </xf>
    <xf numFmtId="0" fontId="26" fillId="8" borderId="6" xfId="0" applyFont="1" applyFill="1" applyBorder="1" applyAlignment="1">
      <alignment wrapText="1"/>
    </xf>
    <xf numFmtId="0" fontId="19" fillId="2" borderId="3" xfId="1" applyFont="1" applyBorder="1" applyAlignment="1">
      <alignment wrapText="1"/>
    </xf>
    <xf numFmtId="0" fontId="20" fillId="2" borderId="12" xfId="1" applyFont="1" applyFill="1" applyBorder="1" applyAlignment="1">
      <alignment horizontal="left" wrapText="1"/>
    </xf>
    <xf numFmtId="0" fontId="19" fillId="21" borderId="18" xfId="1" applyFont="1" applyFill="1" applyBorder="1" applyAlignment="1">
      <alignment vertical="center" textRotation="45" wrapText="1"/>
    </xf>
    <xf numFmtId="0" fontId="19" fillId="21" borderId="18" xfId="1" applyFont="1" applyFill="1" applyBorder="1" applyAlignment="1">
      <alignment wrapText="1"/>
    </xf>
    <xf numFmtId="0" fontId="19" fillId="16" borderId="6" xfId="1" applyFont="1" applyFill="1" applyBorder="1" applyAlignment="1">
      <alignment wrapText="1"/>
    </xf>
    <xf numFmtId="0" fontId="19" fillId="19" borderId="6" xfId="1" applyFont="1" applyFill="1" applyBorder="1" applyAlignment="1">
      <alignment wrapText="1"/>
    </xf>
    <xf numFmtId="0" fontId="19" fillId="21" borderId="6" xfId="1" applyFont="1" applyFill="1" applyBorder="1" applyAlignment="1">
      <alignment wrapText="1"/>
    </xf>
    <xf numFmtId="0" fontId="19" fillId="16" borderId="11" xfId="1" applyFont="1" applyFill="1" applyBorder="1" applyAlignment="1">
      <alignment wrapText="1"/>
    </xf>
    <xf numFmtId="0" fontId="25" fillId="4" borderId="12" xfId="0" applyFont="1" applyFill="1" applyBorder="1" applyAlignment="1">
      <alignment wrapText="1"/>
    </xf>
    <xf numFmtId="0" fontId="0" fillId="7" borderId="18" xfId="0" applyFont="1" applyFill="1" applyBorder="1" applyAlignment="1">
      <alignment wrapText="1"/>
    </xf>
    <xf numFmtId="0" fontId="2" fillId="2" borderId="18" xfId="1" applyBorder="1" applyAlignment="1">
      <alignment wrapText="1"/>
    </xf>
    <xf numFmtId="0" fontId="4" fillId="9" borderId="18" xfId="2" applyBorder="1" applyAlignment="1">
      <alignment wrapText="1"/>
    </xf>
    <xf numFmtId="0" fontId="0" fillId="3" borderId="18" xfId="0" applyFont="1" applyFill="1" applyBorder="1" applyAlignment="1">
      <alignment wrapText="1"/>
    </xf>
    <xf numFmtId="0" fontId="19" fillId="2" borderId="22" xfId="1" applyFont="1" applyBorder="1" applyAlignment="1">
      <alignment horizontal="center" wrapText="1"/>
    </xf>
    <xf numFmtId="0" fontId="19" fillId="5" borderId="11" xfId="1" applyFont="1" applyFill="1" applyBorder="1" applyAlignment="1">
      <alignment wrapText="1"/>
    </xf>
    <xf numFmtId="0" fontId="19" fillId="18" borderId="11" xfId="1" applyFont="1" applyFill="1" applyBorder="1" applyAlignment="1">
      <alignment wrapText="1"/>
    </xf>
    <xf numFmtId="0" fontId="19" fillId="21" borderId="11" xfId="1" applyFont="1" applyFill="1" applyBorder="1" applyAlignment="1">
      <alignment wrapText="1"/>
    </xf>
    <xf numFmtId="0" fontId="29" fillId="26" borderId="10" xfId="8" applyFont="1" applyBorder="1" applyAlignment="1">
      <alignment wrapText="1"/>
    </xf>
    <xf numFmtId="0" fontId="29" fillId="26" borderId="18" xfId="8" applyFont="1" applyBorder="1" applyAlignment="1">
      <alignment wrapText="1"/>
    </xf>
    <xf numFmtId="0" fontId="29" fillId="26" borderId="6" xfId="8" applyFont="1" applyBorder="1" applyAlignment="1">
      <alignment wrapText="1"/>
    </xf>
    <xf numFmtId="0" fontId="19" fillId="27" borderId="23" xfId="0" applyFont="1" applyFill="1" applyBorder="1" applyAlignment="1">
      <alignment wrapText="1"/>
    </xf>
    <xf numFmtId="0" fontId="30" fillId="26" borderId="6" xfId="8" applyFont="1" applyBorder="1" applyAlignment="1">
      <alignment wrapText="1"/>
    </xf>
    <xf numFmtId="0" fontId="19" fillId="16" borderId="11" xfId="1" applyNumberFormat="1" applyFont="1" applyFill="1" applyBorder="1" applyAlignment="1">
      <alignment wrapText="1"/>
    </xf>
    <xf numFmtId="0" fontId="31" fillId="6" borderId="17" xfId="0" applyFont="1" applyFill="1" applyBorder="1" applyAlignment="1">
      <alignment wrapText="1"/>
    </xf>
    <xf numFmtId="0" fontId="32" fillId="5" borderId="6" xfId="1" applyFont="1" applyFill="1" applyBorder="1" applyAlignment="1">
      <alignment wrapText="1"/>
    </xf>
    <xf numFmtId="0" fontId="32" fillId="18" borderId="6" xfId="1" applyFont="1" applyFill="1" applyBorder="1" applyAlignment="1">
      <alignment wrapText="1"/>
    </xf>
    <xf numFmtId="0" fontId="32" fillId="21" borderId="6" xfId="1" applyFont="1" applyFill="1" applyBorder="1" applyAlignment="1">
      <alignment wrapText="1"/>
    </xf>
    <xf numFmtId="0" fontId="31" fillId="3" borderId="6" xfId="0" applyFont="1" applyFill="1" applyBorder="1" applyAlignment="1">
      <alignment wrapText="1"/>
    </xf>
    <xf numFmtId="0" fontId="32" fillId="2" borderId="6" xfId="1" applyFont="1" applyBorder="1" applyAlignment="1">
      <alignment wrapText="1"/>
    </xf>
    <xf numFmtId="0" fontId="32" fillId="16" borderId="6" xfId="1" applyNumberFormat="1" applyFont="1" applyFill="1" applyBorder="1" applyAlignment="1">
      <alignment wrapText="1"/>
    </xf>
    <xf numFmtId="0" fontId="32" fillId="19" borderId="6" xfId="1" applyNumberFormat="1" applyFont="1" applyFill="1" applyBorder="1" applyAlignment="1">
      <alignment wrapText="1"/>
    </xf>
    <xf numFmtId="0" fontId="32" fillId="21" borderId="6" xfId="1" applyNumberFormat="1" applyFont="1" applyFill="1" applyBorder="1" applyAlignment="1">
      <alignment wrapText="1"/>
    </xf>
    <xf numFmtId="0" fontId="32" fillId="5" borderId="6" xfId="1" applyNumberFormat="1" applyFont="1" applyFill="1" applyBorder="1" applyAlignment="1">
      <alignment wrapText="1"/>
    </xf>
    <xf numFmtId="0" fontId="32" fillId="16" borderId="11" xfId="1" applyNumberFormat="1" applyFont="1" applyFill="1" applyBorder="1" applyAlignment="1">
      <alignment wrapText="1"/>
    </xf>
    <xf numFmtId="0" fontId="31" fillId="0" borderId="6" xfId="0" applyFont="1" applyFill="1" applyBorder="1" applyAlignment="1">
      <alignment wrapText="1"/>
    </xf>
    <xf numFmtId="0" fontId="30" fillId="26" borderId="18" xfId="8" applyFont="1" applyBorder="1" applyAlignment="1">
      <alignment wrapText="1"/>
    </xf>
    <xf numFmtId="0" fontId="19" fillId="16" borderId="3" xfId="1" applyNumberFormat="1" applyFont="1" applyFill="1" applyBorder="1" applyAlignment="1">
      <alignment wrapText="1"/>
    </xf>
    <xf numFmtId="0" fontId="19" fillId="5" borderId="24" xfId="1" applyFont="1" applyFill="1" applyBorder="1" applyAlignment="1">
      <alignment wrapText="1"/>
    </xf>
    <xf numFmtId="0" fontId="19" fillId="5" borderId="25" xfId="1" applyFont="1" applyFill="1" applyBorder="1" applyAlignment="1">
      <alignment wrapText="1"/>
    </xf>
    <xf numFmtId="0" fontId="19" fillId="18" borderId="24" xfId="1" applyFont="1" applyFill="1" applyBorder="1" applyAlignment="1">
      <alignment wrapText="1"/>
    </xf>
    <xf numFmtId="0" fontId="19" fillId="18" borderId="25" xfId="1" applyFont="1" applyFill="1" applyBorder="1" applyAlignment="1">
      <alignment wrapText="1"/>
    </xf>
    <xf numFmtId="0" fontId="19" fillId="21" borderId="24" xfId="1" applyFont="1" applyFill="1" applyBorder="1" applyAlignment="1">
      <alignment wrapText="1"/>
    </xf>
    <xf numFmtId="0" fontId="19" fillId="21" borderId="25" xfId="1" applyFont="1" applyFill="1" applyBorder="1" applyAlignment="1">
      <alignment wrapText="1"/>
    </xf>
    <xf numFmtId="0" fontId="0" fillId="0" borderId="18" xfId="0" applyFont="1" applyFill="1" applyBorder="1" applyAlignment="1">
      <alignment wrapText="1"/>
    </xf>
    <xf numFmtId="0" fontId="23" fillId="0" borderId="18" xfId="0" applyFont="1" applyFill="1" applyBorder="1" applyAlignment="1">
      <alignment wrapText="1"/>
    </xf>
    <xf numFmtId="0" fontId="22" fillId="0" borderId="2" xfId="0" applyNumberFormat="1" applyFont="1" applyFill="1" applyBorder="1" applyAlignment="1">
      <alignment wrapText="1"/>
    </xf>
    <xf numFmtId="0" fontId="22" fillId="0" borderId="10" xfId="0" applyNumberFormat="1" applyFont="1" applyFill="1" applyBorder="1" applyAlignment="1">
      <alignment wrapText="1"/>
    </xf>
    <xf numFmtId="0" fontId="22" fillId="0" borderId="18" xfId="0" applyNumberFormat="1" applyFont="1" applyFill="1" applyBorder="1" applyAlignment="1">
      <alignment wrapText="1"/>
    </xf>
    <xf numFmtId="0" fontId="22" fillId="0" borderId="6" xfId="0" applyNumberFormat="1" applyFont="1" applyFill="1" applyBorder="1" applyAlignment="1">
      <alignment wrapText="1"/>
    </xf>
    <xf numFmtId="0" fontId="31" fillId="0" borderId="6" xfId="0" applyNumberFormat="1" applyFont="1" applyFill="1" applyBorder="1" applyAlignment="1">
      <alignment wrapText="1"/>
    </xf>
    <xf numFmtId="0" fontId="19" fillId="16" borderId="2" xfId="1" quotePrefix="1" applyFont="1" applyFill="1" applyBorder="1" applyAlignment="1">
      <alignment wrapText="1"/>
    </xf>
    <xf numFmtId="0" fontId="26" fillId="5" borderId="18" xfId="0" applyFont="1" applyFill="1" applyBorder="1" applyAlignment="1">
      <alignment wrapText="1"/>
    </xf>
    <xf numFmtId="0" fontId="19" fillId="2" borderId="26" xfId="1" applyFont="1" applyBorder="1" applyAlignment="1">
      <alignment wrapText="1"/>
    </xf>
    <xf numFmtId="0" fontId="19" fillId="2" borderId="25" xfId="1" applyFont="1" applyBorder="1" applyAlignment="1">
      <alignment wrapText="1"/>
    </xf>
    <xf numFmtId="0" fontId="2" fillId="2" borderId="1" xfId="1" applyNumberFormat="1" applyAlignment="1">
      <alignment wrapText="1"/>
    </xf>
    <xf numFmtId="0" fontId="19" fillId="5" borderId="26" xfId="1" applyFont="1" applyFill="1" applyBorder="1" applyAlignment="1">
      <alignment wrapText="1"/>
    </xf>
    <xf numFmtId="0" fontId="19" fillId="2" borderId="18" xfId="1" quotePrefix="1" applyNumberFormat="1" applyFont="1" applyBorder="1" applyAlignment="1">
      <alignment wrapText="1"/>
    </xf>
    <xf numFmtId="0" fontId="19" fillId="18" borderId="26" xfId="1" applyFont="1" applyFill="1" applyBorder="1" applyAlignment="1">
      <alignment wrapText="1"/>
    </xf>
    <xf numFmtId="0" fontId="19" fillId="21" borderId="26" xfId="1" applyFont="1" applyFill="1" applyBorder="1" applyAlignment="1">
      <alignment wrapText="1"/>
    </xf>
    <xf numFmtId="0" fontId="0" fillId="0" borderId="27" xfId="0" applyBorder="1"/>
    <xf numFmtId="0" fontId="11" fillId="0" borderId="27" xfId="0" applyFont="1" applyBorder="1"/>
    <xf numFmtId="9" fontId="0" fillId="0" borderId="27" xfId="15" applyFont="1" applyBorder="1"/>
    <xf numFmtId="0" fontId="0" fillId="0" borderId="27" xfId="0" applyBorder="1" applyAlignment="1">
      <alignment horizontal="left"/>
    </xf>
    <xf numFmtId="0" fontId="0" fillId="0" borderId="27" xfId="0" applyNumberFormat="1" applyBorder="1"/>
    <xf numFmtId="0" fontId="11" fillId="0" borderId="0" xfId="0" applyFont="1" applyBorder="1"/>
    <xf numFmtId="0" fontId="0" fillId="0" borderId="0" xfId="0" applyBorder="1"/>
    <xf numFmtId="0" fontId="0" fillId="0" borderId="0" xfId="0" applyFill="1" applyBorder="1"/>
    <xf numFmtId="0" fontId="17" fillId="0" borderId="0" xfId="0" applyFont="1" applyBorder="1"/>
    <xf numFmtId="9" fontId="0" fillId="0" borderId="0" xfId="15" applyFont="1" applyBorder="1"/>
    <xf numFmtId="0" fontId="0" fillId="0" borderId="27" xfId="0" applyBorder="1" applyAlignment="1">
      <alignment horizontal="center"/>
    </xf>
    <xf numFmtId="9" fontId="0" fillId="0" borderId="27" xfId="15" applyFont="1" applyBorder="1" applyAlignment="1">
      <alignment horizontal="center"/>
    </xf>
    <xf numFmtId="0" fontId="11" fillId="0" borderId="27" xfId="0" applyFont="1" applyBorder="1" applyAlignment="1">
      <alignment horizontal="center"/>
    </xf>
    <xf numFmtId="0" fontId="11" fillId="0" borderId="27" xfId="0" applyFont="1" applyBorder="1" applyAlignment="1">
      <alignment horizontal="left"/>
    </xf>
    <xf numFmtId="0" fontId="0" fillId="7" borderId="2" xfId="0" applyFill="1" applyBorder="1" applyAlignment="1"/>
    <xf numFmtId="0" fontId="30" fillId="19" borderId="10" xfId="7" applyFont="1" applyFill="1" applyBorder="1" applyAlignment="1">
      <alignment vertical="center" textRotation="45" wrapText="1"/>
    </xf>
    <xf numFmtId="0" fontId="0" fillId="22" borderId="0" xfId="0" applyFill="1" applyAlignment="1">
      <alignment horizontal="left"/>
    </xf>
    <xf numFmtId="0" fontId="22" fillId="3" borderId="27" xfId="0" applyFont="1" applyFill="1" applyBorder="1" applyAlignment="1">
      <alignment wrapText="1"/>
    </xf>
    <xf numFmtId="0" fontId="19" fillId="16" borderId="27" xfId="1" applyNumberFormat="1" applyFont="1" applyFill="1" applyBorder="1" applyAlignment="1">
      <alignment wrapText="1"/>
    </xf>
    <xf numFmtId="0" fontId="19" fillId="5" borderId="27" xfId="1" applyFont="1" applyFill="1" applyBorder="1" applyAlignment="1">
      <alignment wrapText="1"/>
    </xf>
    <xf numFmtId="0" fontId="30" fillId="26" borderId="27" xfId="8" applyFont="1" applyBorder="1" applyAlignment="1">
      <alignment wrapText="1"/>
    </xf>
    <xf numFmtId="0" fontId="19" fillId="21" borderId="27" xfId="1" applyNumberFormat="1" applyFont="1" applyFill="1" applyBorder="1" applyAlignment="1">
      <alignment wrapText="1"/>
    </xf>
    <xf numFmtId="0" fontId="19" fillId="5" borderId="27" xfId="1" applyNumberFormat="1" applyFont="1" applyFill="1" applyBorder="1" applyAlignment="1">
      <alignment wrapText="1"/>
    </xf>
    <xf numFmtId="0" fontId="22" fillId="0" borderId="27" xfId="0" applyNumberFormat="1" applyFont="1" applyFill="1" applyBorder="1" applyAlignment="1">
      <alignment wrapText="1"/>
    </xf>
    <xf numFmtId="0" fontId="22" fillId="0" borderId="27" xfId="0" applyFont="1" applyFill="1" applyBorder="1" applyAlignment="1">
      <alignment wrapText="1"/>
    </xf>
    <xf numFmtId="0" fontId="19" fillId="2" borderId="29" xfId="1" applyFont="1" applyBorder="1" applyAlignment="1">
      <alignment wrapText="1"/>
    </xf>
    <xf numFmtId="0" fontId="19" fillId="5" borderId="29" xfId="1" applyFont="1" applyFill="1" applyBorder="1" applyAlignment="1">
      <alignment wrapText="1"/>
    </xf>
    <xf numFmtId="0" fontId="19" fillId="2" borderId="27" xfId="1" quotePrefix="1" applyNumberFormat="1" applyFont="1" applyBorder="1" applyAlignment="1">
      <alignment wrapText="1"/>
    </xf>
    <xf numFmtId="0" fontId="19" fillId="18" borderId="27" xfId="1" applyFont="1" applyFill="1" applyBorder="1" applyAlignment="1">
      <alignment wrapText="1"/>
    </xf>
    <xf numFmtId="0" fontId="19" fillId="18" borderId="29" xfId="1" applyFont="1" applyFill="1" applyBorder="1" applyAlignment="1">
      <alignment wrapText="1"/>
    </xf>
    <xf numFmtId="0" fontId="19" fillId="19" borderId="27" xfId="1" applyNumberFormat="1" applyFont="1" applyFill="1" applyBorder="1" applyAlignment="1">
      <alignment wrapText="1"/>
    </xf>
    <xf numFmtId="0" fontId="19" fillId="2" borderId="27" xfId="1" applyFont="1" applyBorder="1" applyAlignment="1">
      <alignment wrapText="1"/>
    </xf>
    <xf numFmtId="0" fontId="19" fillId="21" borderId="29" xfId="1" applyFont="1" applyFill="1" applyBorder="1" applyAlignment="1">
      <alignment wrapText="1"/>
    </xf>
    <xf numFmtId="0" fontId="19" fillId="16" borderId="28" xfId="1" applyNumberFormat="1" applyFont="1" applyFill="1" applyBorder="1" applyAlignment="1">
      <alignment wrapText="1"/>
    </xf>
    <xf numFmtId="0" fontId="25" fillId="4" borderId="28" xfId="0" applyFont="1" applyFill="1" applyBorder="1" applyAlignment="1">
      <alignment wrapText="1"/>
    </xf>
    <xf numFmtId="0" fontId="25" fillId="4" borderId="4" xfId="0" applyFont="1" applyFill="1" applyBorder="1" applyAlignment="1">
      <alignment wrapText="1"/>
    </xf>
    <xf numFmtId="0" fontId="26" fillId="5" borderId="4" xfId="0" applyFont="1" applyFill="1" applyBorder="1" applyAlignment="1"/>
    <xf numFmtId="0" fontId="26" fillId="5" borderId="4" xfId="0" applyFont="1" applyFill="1" applyBorder="1" applyAlignment="1">
      <alignment wrapText="1"/>
    </xf>
    <xf numFmtId="0" fontId="26" fillId="8" borderId="4" xfId="0" applyFont="1" applyFill="1" applyBorder="1" applyAlignment="1">
      <alignment wrapText="1"/>
    </xf>
    <xf numFmtId="0" fontId="22" fillId="0" borderId="27" xfId="3" applyNumberFormat="1" applyFont="1" applyFill="1" applyBorder="1" applyAlignment="1">
      <alignment horizontal="center" wrapText="1"/>
    </xf>
    <xf numFmtId="0" fontId="30" fillId="21" borderId="10" xfId="7" applyFont="1" applyFill="1" applyBorder="1" applyAlignment="1">
      <alignment vertical="center" textRotation="45" wrapText="1"/>
    </xf>
    <xf numFmtId="0" fontId="30" fillId="21" borderId="18" xfId="7" applyFont="1" applyFill="1" applyBorder="1" applyAlignment="1">
      <alignment vertical="center" textRotation="45" wrapText="1"/>
    </xf>
    <xf numFmtId="0" fontId="30" fillId="21" borderId="10" xfId="7" applyFont="1" applyFill="1" applyBorder="1" applyAlignment="1">
      <alignment horizontal="center" vertical="center" textRotation="45" wrapText="1"/>
    </xf>
    <xf numFmtId="0" fontId="30" fillId="21" borderId="10" xfId="7" applyFont="1" applyFill="1" applyBorder="1" applyAlignment="1">
      <alignment horizontal="right" vertical="center" textRotation="45" wrapText="1"/>
    </xf>
    <xf numFmtId="0" fontId="26" fillId="8" borderId="2" xfId="0" applyNumberFormat="1" applyFont="1" applyFill="1" applyBorder="1" applyAlignment="1">
      <alignment wrapText="1"/>
    </xf>
    <xf numFmtId="0" fontId="11" fillId="0" borderId="0" xfId="0" applyFont="1" applyFill="1" applyAlignment="1">
      <alignment horizontal="left"/>
    </xf>
    <xf numFmtId="0" fontId="11" fillId="0" borderId="0" xfId="0" applyFont="1" applyFill="1"/>
    <xf numFmtId="0" fontId="11" fillId="0" borderId="18" xfId="0" applyFont="1" applyBorder="1"/>
    <xf numFmtId="0" fontId="11" fillId="0" borderId="27" xfId="0" applyFont="1" applyFill="1" applyBorder="1"/>
    <xf numFmtId="9" fontId="0" fillId="0" borderId="27" xfId="0" applyNumberFormat="1" applyBorder="1" applyAlignment="1">
      <alignment horizontal="center"/>
    </xf>
    <xf numFmtId="9" fontId="11" fillId="0" borderId="27" xfId="0" applyNumberFormat="1" applyFont="1" applyBorder="1"/>
    <xf numFmtId="9" fontId="0" fillId="0" borderId="27" xfId="0" applyNumberFormat="1" applyBorder="1"/>
    <xf numFmtId="0" fontId="25" fillId="4" borderId="33" xfId="0" applyFont="1" applyFill="1" applyBorder="1" applyAlignment="1">
      <alignment wrapText="1"/>
    </xf>
    <xf numFmtId="0" fontId="25" fillId="4" borderId="22" xfId="0" applyFont="1" applyFill="1" applyBorder="1" applyAlignment="1">
      <alignment wrapText="1"/>
    </xf>
    <xf numFmtId="0" fontId="11" fillId="12" borderId="0" xfId="0" applyFont="1" applyFill="1" applyAlignment="1">
      <alignment horizontal="center"/>
    </xf>
    <xf numFmtId="0" fontId="0" fillId="7" borderId="27" xfId="0" applyFont="1" applyFill="1" applyBorder="1" applyAlignment="1">
      <alignment wrapText="1"/>
    </xf>
    <xf numFmtId="0" fontId="19" fillId="18" borderId="27" xfId="1" applyFont="1" applyFill="1" applyBorder="1" applyAlignment="1">
      <alignment vertical="center" textRotation="45" wrapText="1"/>
    </xf>
    <xf numFmtId="0" fontId="19" fillId="18" borderId="32" xfId="1" applyFont="1" applyFill="1" applyBorder="1" applyAlignment="1">
      <alignment wrapText="1"/>
    </xf>
    <xf numFmtId="0" fontId="32" fillId="18" borderId="32" xfId="1" applyFont="1" applyFill="1" applyBorder="1" applyAlignment="1">
      <alignment wrapText="1"/>
    </xf>
    <xf numFmtId="0" fontId="2" fillId="2" borderId="27" xfId="1" applyBorder="1" applyAlignment="1">
      <alignment wrapText="1"/>
    </xf>
    <xf numFmtId="0" fontId="22" fillId="22" borderId="0" xfId="0" applyFont="1" applyFill="1"/>
    <xf numFmtId="0" fontId="34" fillId="22" borderId="0" xfId="0" applyFont="1" applyFill="1" applyAlignment="1">
      <alignment wrapText="1"/>
    </xf>
    <xf numFmtId="0" fontId="0" fillId="0" borderId="35" xfId="0" pivotButton="1" applyBorder="1"/>
    <xf numFmtId="0" fontId="0" fillId="0" borderId="35" xfId="0" applyBorder="1"/>
    <xf numFmtId="0" fontId="0" fillId="0" borderId="35" xfId="0" applyBorder="1" applyAlignment="1">
      <alignment horizontal="left"/>
    </xf>
    <xf numFmtId="0" fontId="0" fillId="0" borderId="35" xfId="0" applyNumberFormat="1" applyBorder="1"/>
    <xf numFmtId="0" fontId="0" fillId="0" borderId="36" xfId="0" pivotButton="1" applyBorder="1"/>
    <xf numFmtId="0" fontId="11" fillId="0" borderId="35" xfId="0" applyFont="1" applyBorder="1" applyAlignment="1">
      <alignment horizontal="left"/>
    </xf>
    <xf numFmtId="0" fontId="11" fillId="0" borderId="35" xfId="0" applyFont="1" applyBorder="1"/>
    <xf numFmtId="0" fontId="0" fillId="0" borderId="35" xfId="0" applyBorder="1" applyAlignment="1">
      <alignment horizontal="center"/>
    </xf>
    <xf numFmtId="9" fontId="0" fillId="0" borderId="35" xfId="15" applyFont="1" applyBorder="1" applyAlignment="1">
      <alignment horizontal="center"/>
    </xf>
    <xf numFmtId="0" fontId="11" fillId="0" borderId="38" xfId="0" applyFont="1" applyBorder="1" applyAlignment="1">
      <alignment vertical="center"/>
    </xf>
    <xf numFmtId="0" fontId="0" fillId="0" borderId="38" xfId="0" applyBorder="1" applyAlignment="1">
      <alignment vertical="center" wrapText="1"/>
    </xf>
    <xf numFmtId="0" fontId="11" fillId="0" borderId="37" xfId="0" applyFont="1" applyBorder="1" applyAlignment="1">
      <alignment vertical="center" wrapText="1"/>
    </xf>
    <xf numFmtId="0" fontId="35" fillId="7" borderId="0" xfId="0" applyFont="1" applyFill="1"/>
    <xf numFmtId="0" fontId="26" fillId="5" borderId="33" xfId="0" applyFont="1" applyFill="1" applyBorder="1" applyAlignment="1">
      <alignment wrapText="1"/>
    </xf>
    <xf numFmtId="0" fontId="38" fillId="28" borderId="35" xfId="0" applyFont="1" applyFill="1" applyBorder="1" applyAlignment="1">
      <alignment wrapText="1"/>
    </xf>
    <xf numFmtId="0" fontId="22" fillId="0" borderId="36" xfId="0" applyFont="1" applyFill="1" applyBorder="1" applyAlignment="1">
      <alignment wrapText="1"/>
    </xf>
    <xf numFmtId="0" fontId="22" fillId="3" borderId="36" xfId="0" applyFont="1" applyFill="1" applyBorder="1" applyAlignment="1">
      <alignment wrapText="1"/>
    </xf>
    <xf numFmtId="0" fontId="19" fillId="16" borderId="36" xfId="1" applyFont="1" applyFill="1" applyBorder="1" applyAlignment="1">
      <alignment wrapText="1"/>
    </xf>
    <xf numFmtId="0" fontId="19" fillId="5" borderId="36" xfId="1" applyFont="1" applyFill="1" applyBorder="1" applyAlignment="1">
      <alignment wrapText="1"/>
    </xf>
    <xf numFmtId="0" fontId="29" fillId="26" borderId="36" xfId="8" applyFont="1" applyBorder="1" applyAlignment="1">
      <alignment wrapText="1"/>
    </xf>
    <xf numFmtId="0" fontId="19" fillId="18" borderId="36" xfId="1" applyFont="1" applyFill="1" applyBorder="1" applyAlignment="1">
      <alignment wrapText="1"/>
    </xf>
    <xf numFmtId="0" fontId="19" fillId="19" borderId="36" xfId="1" applyFont="1" applyFill="1" applyBorder="1" applyAlignment="1">
      <alignment wrapText="1"/>
    </xf>
    <xf numFmtId="0" fontId="19" fillId="21" borderId="36" xfId="1" applyFont="1" applyFill="1" applyBorder="1" applyAlignment="1">
      <alignment wrapText="1"/>
    </xf>
    <xf numFmtId="0" fontId="25" fillId="4" borderId="11" xfId="0" applyFont="1" applyFill="1" applyBorder="1" applyAlignment="1">
      <alignment wrapText="1"/>
    </xf>
    <xf numFmtId="0" fontId="26" fillId="5" borderId="12" xfId="0" applyFont="1" applyFill="1" applyBorder="1" applyAlignment="1"/>
    <xf numFmtId="0" fontId="26" fillId="5" borderId="12" xfId="0" applyFont="1" applyFill="1" applyBorder="1" applyAlignment="1">
      <alignment wrapText="1"/>
    </xf>
    <xf numFmtId="0" fontId="26" fillId="8" borderId="17" xfId="0" applyNumberFormat="1" applyFont="1" applyFill="1" applyBorder="1" applyAlignment="1">
      <alignment wrapText="1"/>
    </xf>
    <xf numFmtId="0" fontId="24" fillId="15" borderId="41" xfId="3" applyFont="1" applyBorder="1" applyAlignment="1">
      <alignment horizontal="center" wrapText="1"/>
    </xf>
    <xf numFmtId="0" fontId="22" fillId="0" borderId="36" xfId="0" applyNumberFormat="1" applyFont="1" applyFill="1" applyBorder="1" applyAlignment="1">
      <alignment wrapText="1"/>
    </xf>
    <xf numFmtId="0" fontId="9" fillId="5" borderId="12" xfId="6" applyFill="1" applyBorder="1" applyAlignment="1"/>
    <xf numFmtId="0" fontId="0" fillId="0" borderId="0" xfId="0" applyAlignment="1">
      <alignment horizontal="left"/>
    </xf>
    <xf numFmtId="0" fontId="0" fillId="0" borderId="7" xfId="0" applyFill="1" applyBorder="1" applyAlignment="1">
      <alignment horizontal="left"/>
    </xf>
    <xf numFmtId="0" fontId="40" fillId="0" borderId="42" xfId="20" applyBorder="1"/>
    <xf numFmtId="0" fontId="39" fillId="0" borderId="42" xfId="19" applyBorder="1"/>
    <xf numFmtId="0" fontId="39" fillId="7" borderId="0" xfId="19" applyFill="1"/>
    <xf numFmtId="0" fontId="0" fillId="7" borderId="0" xfId="0" applyFill="1"/>
    <xf numFmtId="0" fontId="11" fillId="7" borderId="0" xfId="0" applyFont="1" applyFill="1"/>
    <xf numFmtId="0" fontId="36" fillId="0" borderId="0" xfId="0" applyFont="1" applyAlignment="1">
      <alignment horizontal="left" vertical="top" wrapText="1"/>
    </xf>
    <xf numFmtId="0" fontId="7" fillId="14" borderId="39" xfId="0" applyFont="1" applyFill="1" applyBorder="1" applyAlignment="1">
      <alignment horizontal="left" wrapText="1"/>
    </xf>
    <xf numFmtId="0" fontId="7" fillId="14" borderId="40" xfId="0" applyFont="1" applyFill="1" applyBorder="1" applyAlignment="1">
      <alignment horizontal="left" wrapText="1"/>
    </xf>
    <xf numFmtId="0" fontId="7" fillId="14" borderId="14" xfId="0" applyFont="1" applyFill="1" applyBorder="1" applyAlignment="1">
      <alignment horizontal="left" wrapText="1"/>
    </xf>
    <xf numFmtId="0" fontId="7" fillId="14" borderId="22" xfId="0" applyFont="1" applyFill="1" applyBorder="1" applyAlignment="1">
      <alignment horizontal="left" wrapText="1"/>
    </xf>
    <xf numFmtId="0" fontId="0" fillId="12" borderId="3" xfId="0" applyFill="1" applyBorder="1" applyAlignment="1">
      <alignment wrapText="1"/>
    </xf>
    <xf numFmtId="0" fontId="0" fillId="0" borderId="5" xfId="0" applyBorder="1" applyAlignment="1"/>
    <xf numFmtId="0" fontId="0" fillId="0" borderId="0" xfId="0" applyAlignment="1">
      <alignment horizontal="left" wrapText="1"/>
    </xf>
    <xf numFmtId="0" fontId="0" fillId="0" borderId="0" xfId="0" applyAlignment="1">
      <alignment horizontal="left"/>
    </xf>
    <xf numFmtId="0" fontId="0" fillId="12" borderId="28" xfId="0" applyFill="1" applyBorder="1" applyAlignment="1">
      <alignment wrapText="1"/>
    </xf>
    <xf numFmtId="0" fontId="0" fillId="0" borderId="34" xfId="0" applyBorder="1" applyAlignment="1">
      <alignment wrapText="1"/>
    </xf>
    <xf numFmtId="0" fontId="6" fillId="0" borderId="6" xfId="0" applyFont="1" applyBorder="1" applyAlignment="1">
      <alignment horizontal="center" vertical="center" textRotation="90"/>
    </xf>
    <xf numFmtId="0" fontId="6" fillId="0" borderId="7" xfId="0" applyFont="1" applyBorder="1" applyAlignment="1">
      <alignment horizontal="center" vertical="center" textRotation="90"/>
    </xf>
    <xf numFmtId="0" fontId="16" fillId="0" borderId="8" xfId="0" applyFont="1" applyBorder="1" applyAlignment="1">
      <alignment horizontal="center" vertical="center" textRotation="90"/>
    </xf>
    <xf numFmtId="0" fontId="22" fillId="3" borderId="3" xfId="0" applyFont="1" applyFill="1" applyBorder="1" applyAlignment="1">
      <alignment horizontal="center" wrapText="1"/>
    </xf>
    <xf numFmtId="0" fontId="22" fillId="3" borderId="4" xfId="0" applyFont="1" applyFill="1" applyBorder="1" applyAlignment="1">
      <alignment horizontal="center" wrapText="1"/>
    </xf>
    <xf numFmtId="0" fontId="22" fillId="3" borderId="5" xfId="0" applyFont="1" applyFill="1" applyBorder="1" applyAlignment="1">
      <alignment horizontal="center" wrapText="1"/>
    </xf>
    <xf numFmtId="0" fontId="11" fillId="3" borderId="3" xfId="0" applyFont="1" applyFill="1" applyBorder="1" applyAlignment="1">
      <alignment horizontal="center" wrapText="1"/>
    </xf>
    <xf numFmtId="0" fontId="11" fillId="3" borderId="4" xfId="0" applyFont="1" applyFill="1" applyBorder="1" applyAlignment="1">
      <alignment horizontal="center" wrapText="1"/>
    </xf>
    <xf numFmtId="0" fontId="20" fillId="2" borderId="12" xfId="1" applyFont="1" applyFill="1" applyBorder="1" applyAlignment="1">
      <alignment horizontal="left" wrapText="1"/>
    </xf>
    <xf numFmtId="0" fontId="20" fillId="2" borderId="17" xfId="1" applyFont="1" applyFill="1" applyBorder="1" applyAlignment="1">
      <alignment horizontal="left" wrapText="1"/>
    </xf>
    <xf numFmtId="0" fontId="3" fillId="4" borderId="3" xfId="0" applyFont="1" applyFill="1" applyBorder="1" applyAlignment="1">
      <alignment horizontal="center" wrapText="1"/>
    </xf>
    <xf numFmtId="0" fontId="3" fillId="4" borderId="4" xfId="0" applyFont="1" applyFill="1" applyBorder="1" applyAlignment="1">
      <alignment horizontal="center" wrapText="1"/>
    </xf>
    <xf numFmtId="0" fontId="3" fillId="4" borderId="5" xfId="0" applyFont="1" applyFill="1" applyBorder="1" applyAlignment="1">
      <alignment horizontal="center" wrapText="1"/>
    </xf>
    <xf numFmtId="0" fontId="3" fillId="5" borderId="3" xfId="0" applyFont="1" applyFill="1" applyBorder="1" applyAlignment="1">
      <alignment horizontal="center" wrapText="1"/>
    </xf>
    <xf numFmtId="0" fontId="3" fillId="5" borderId="4" xfId="0" applyFont="1" applyFill="1" applyBorder="1" applyAlignment="1">
      <alignment horizontal="center" wrapText="1"/>
    </xf>
    <xf numFmtId="0" fontId="3" fillId="5" borderId="5" xfId="0" applyFont="1" applyFill="1" applyBorder="1" applyAlignment="1">
      <alignment horizontal="center" wrapText="1"/>
    </xf>
    <xf numFmtId="0" fontId="19" fillId="5" borderId="13" xfId="1" applyFont="1" applyFill="1" applyBorder="1" applyAlignment="1">
      <alignment horizontal="center" wrapText="1"/>
    </xf>
    <xf numFmtId="0" fontId="19" fillId="5" borderId="0" xfId="1" applyFont="1" applyFill="1" applyBorder="1" applyAlignment="1">
      <alignment horizontal="center" wrapText="1"/>
    </xf>
    <xf numFmtId="0" fontId="23" fillId="4" borderId="3" xfId="0" applyFont="1" applyFill="1" applyBorder="1" applyAlignment="1">
      <alignment horizontal="center" wrapText="1"/>
    </xf>
    <xf numFmtId="0" fontId="23" fillId="4" borderId="4" xfId="0" applyFont="1" applyFill="1" applyBorder="1" applyAlignment="1">
      <alignment horizontal="center" wrapText="1"/>
    </xf>
    <xf numFmtId="0" fontId="23" fillId="4" borderId="5" xfId="0" applyFont="1" applyFill="1" applyBorder="1" applyAlignment="1">
      <alignment horizontal="center" wrapText="1"/>
    </xf>
    <xf numFmtId="0" fontId="23" fillId="5" borderId="3" xfId="0" applyFont="1" applyFill="1" applyBorder="1" applyAlignment="1">
      <alignment horizontal="center" wrapText="1"/>
    </xf>
    <xf numFmtId="0" fontId="23" fillId="5" borderId="4" xfId="0" applyFont="1" applyFill="1" applyBorder="1" applyAlignment="1">
      <alignment horizontal="center" wrapText="1"/>
    </xf>
    <xf numFmtId="0" fontId="23" fillId="5" borderId="5" xfId="0" applyFont="1" applyFill="1" applyBorder="1" applyAlignment="1">
      <alignment horizontal="center" wrapText="1"/>
    </xf>
    <xf numFmtId="0" fontId="19" fillId="2" borderId="14" xfId="1" applyFont="1" applyBorder="1" applyAlignment="1">
      <alignment horizontal="center" wrapText="1"/>
    </xf>
    <xf numFmtId="0" fontId="19" fillId="2" borderId="22" xfId="1" applyFont="1" applyBorder="1" applyAlignment="1">
      <alignment horizontal="center" wrapText="1"/>
    </xf>
    <xf numFmtId="0" fontId="19" fillId="2" borderId="15" xfId="1" applyFont="1" applyBorder="1" applyAlignment="1">
      <alignment horizontal="center" wrapText="1"/>
    </xf>
    <xf numFmtId="0" fontId="19" fillId="21" borderId="3" xfId="1" applyFont="1" applyFill="1" applyBorder="1" applyAlignment="1">
      <alignment horizontal="center" wrapText="1"/>
    </xf>
    <xf numFmtId="0" fontId="19" fillId="21" borderId="4" xfId="1" applyFont="1" applyFill="1" applyBorder="1" applyAlignment="1">
      <alignment horizontal="center" wrapText="1"/>
    </xf>
    <xf numFmtId="0" fontId="19" fillId="21" borderId="5" xfId="1" applyFont="1" applyFill="1" applyBorder="1" applyAlignment="1">
      <alignment horizontal="center" wrapText="1"/>
    </xf>
    <xf numFmtId="0" fontId="20" fillId="20" borderId="11" xfId="1" applyFont="1" applyFill="1" applyBorder="1" applyAlignment="1">
      <alignment horizontal="left" wrapText="1"/>
    </xf>
    <xf numFmtId="0" fontId="20" fillId="20" borderId="12" xfId="1" applyFont="1" applyFill="1" applyBorder="1" applyAlignment="1">
      <alignment horizontal="left" wrapText="1"/>
    </xf>
    <xf numFmtId="0" fontId="20" fillId="20" borderId="17" xfId="1" applyFont="1" applyFill="1" applyBorder="1" applyAlignment="1">
      <alignment horizontal="left" wrapText="1"/>
    </xf>
    <xf numFmtId="0" fontId="19" fillId="21" borderId="13" xfId="1" applyFont="1" applyFill="1" applyBorder="1" applyAlignment="1">
      <alignment horizontal="center" wrapText="1"/>
    </xf>
    <xf numFmtId="0" fontId="19" fillId="21" borderId="0" xfId="1" applyFont="1" applyFill="1" applyBorder="1" applyAlignment="1">
      <alignment horizontal="center" wrapText="1"/>
    </xf>
    <xf numFmtId="0" fontId="19" fillId="21" borderId="16" xfId="1" applyFont="1" applyFill="1" applyBorder="1" applyAlignment="1">
      <alignment horizontal="center" wrapText="1"/>
    </xf>
    <xf numFmtId="0" fontId="19" fillId="2" borderId="4" xfId="1" applyFont="1" applyBorder="1" applyAlignment="1">
      <alignment horizontal="center" wrapText="1"/>
    </xf>
    <xf numFmtId="0" fontId="19" fillId="2" borderId="5" xfId="1" applyFont="1" applyBorder="1" applyAlignment="1">
      <alignment horizontal="center" wrapText="1"/>
    </xf>
    <xf numFmtId="0" fontId="19" fillId="18" borderId="33" xfId="1" applyFont="1" applyFill="1" applyBorder="1" applyAlignment="1">
      <alignment horizontal="center" wrapText="1"/>
    </xf>
    <xf numFmtId="0" fontId="19" fillId="5" borderId="28" xfId="1" applyFont="1" applyFill="1" applyBorder="1" applyAlignment="1">
      <alignment horizontal="center" wrapText="1"/>
    </xf>
    <xf numFmtId="0" fontId="19" fillId="5" borderId="33" xfId="1" applyFont="1" applyFill="1" applyBorder="1" applyAlignment="1">
      <alignment horizontal="center" wrapText="1"/>
    </xf>
    <xf numFmtId="0" fontId="22" fillId="0" borderId="28" xfId="0" applyFont="1" applyFill="1" applyBorder="1" applyAlignment="1">
      <alignment horizontal="center" wrapText="1"/>
    </xf>
    <xf numFmtId="0" fontId="22" fillId="0" borderId="33" xfId="0" applyFont="1" applyFill="1" applyBorder="1" applyAlignment="1">
      <alignment horizontal="center" wrapText="1"/>
    </xf>
    <xf numFmtId="0" fontId="22" fillId="0" borderId="34" xfId="0" applyFont="1" applyFill="1" applyBorder="1" applyAlignment="1">
      <alignment horizontal="center" wrapText="1"/>
    </xf>
    <xf numFmtId="0" fontId="0" fillId="22" borderId="28" xfId="0" applyFill="1" applyBorder="1" applyAlignment="1">
      <alignment horizontal="left" wrapText="1"/>
    </xf>
    <xf numFmtId="0" fontId="0" fillId="22" borderId="33" xfId="0" applyFill="1" applyBorder="1" applyAlignment="1">
      <alignment horizontal="left" wrapText="1"/>
    </xf>
    <xf numFmtId="0" fontId="0" fillId="22" borderId="34" xfId="0" applyFill="1" applyBorder="1" applyAlignment="1">
      <alignment horizontal="left" wrapText="1"/>
    </xf>
    <xf numFmtId="0" fontId="22" fillId="0" borderId="3" xfId="0" applyFont="1" applyFill="1" applyBorder="1" applyAlignment="1">
      <alignment horizontal="center" wrapText="1"/>
    </xf>
    <xf numFmtId="0" fontId="22" fillId="0" borderId="4" xfId="0" applyFont="1" applyFill="1" applyBorder="1" applyAlignment="1">
      <alignment horizontal="center" wrapText="1"/>
    </xf>
    <xf numFmtId="0" fontId="22" fillId="0" borderId="5" xfId="0" applyFont="1" applyFill="1" applyBorder="1" applyAlignment="1">
      <alignment horizontal="center" wrapText="1"/>
    </xf>
    <xf numFmtId="0" fontId="22" fillId="0" borderId="3" xfId="0" applyFont="1" applyFill="1" applyBorder="1" applyAlignment="1">
      <alignment horizontal="center"/>
    </xf>
    <xf numFmtId="0" fontId="22" fillId="0" borderId="4" xfId="0" applyFont="1" applyFill="1" applyBorder="1" applyAlignment="1">
      <alignment horizontal="center"/>
    </xf>
    <xf numFmtId="0" fontId="22" fillId="0" borderId="5" xfId="0" applyFont="1" applyFill="1" applyBorder="1" applyAlignment="1">
      <alignment horizontal="center"/>
    </xf>
    <xf numFmtId="0" fontId="8" fillId="15" borderId="19" xfId="3" applyFont="1" applyFill="1" applyBorder="1" applyAlignment="1">
      <alignment horizontal="center" wrapText="1"/>
    </xf>
    <xf numFmtId="0" fontId="8" fillId="15" borderId="21" xfId="3" applyFont="1" applyFill="1" applyBorder="1" applyAlignment="1">
      <alignment horizontal="center" wrapText="1"/>
    </xf>
    <xf numFmtId="0" fontId="8" fillId="15" borderId="20" xfId="3" applyFont="1" applyFill="1" applyBorder="1" applyAlignment="1">
      <alignment horizontal="center" wrapText="1"/>
    </xf>
    <xf numFmtId="0" fontId="11" fillId="8" borderId="3" xfId="0" applyFont="1" applyFill="1" applyBorder="1" applyAlignment="1">
      <alignment horizontal="center" wrapText="1"/>
    </xf>
    <xf numFmtId="0" fontId="11" fillId="8" borderId="4" xfId="0" applyFont="1" applyFill="1" applyBorder="1" applyAlignment="1">
      <alignment horizontal="center" wrapText="1"/>
    </xf>
    <xf numFmtId="0" fontId="11" fillId="8" borderId="5" xfId="0" applyFont="1" applyFill="1" applyBorder="1" applyAlignment="1">
      <alignment horizontal="center" wrapText="1"/>
    </xf>
    <xf numFmtId="0" fontId="22" fillId="8" borderId="3" xfId="0" applyFont="1" applyFill="1" applyBorder="1" applyAlignment="1">
      <alignment horizontal="center" wrapText="1"/>
    </xf>
    <xf numFmtId="0" fontId="22" fillId="8" borderId="4" xfId="0" applyFont="1" applyFill="1" applyBorder="1" applyAlignment="1">
      <alignment horizontal="center" wrapText="1"/>
    </xf>
    <xf numFmtId="0" fontId="22" fillId="8" borderId="5" xfId="0" applyFont="1" applyFill="1" applyBorder="1" applyAlignment="1">
      <alignment horizontal="center" wrapText="1"/>
    </xf>
    <xf numFmtId="0" fontId="19" fillId="19" borderId="33" xfId="1" applyFont="1" applyFill="1" applyBorder="1" applyAlignment="1">
      <alignment horizontal="center" wrapText="1"/>
    </xf>
    <xf numFmtId="0" fontId="19" fillId="19" borderId="34" xfId="1" applyFont="1" applyFill="1" applyBorder="1" applyAlignment="1">
      <alignment horizontal="center" wrapText="1"/>
    </xf>
    <xf numFmtId="0" fontId="22" fillId="0" borderId="30" xfId="0" applyFont="1" applyFill="1" applyBorder="1" applyAlignment="1">
      <alignment horizontal="center" wrapText="1"/>
    </xf>
    <xf numFmtId="0" fontId="22" fillId="0" borderId="31" xfId="0" applyFont="1" applyFill="1" applyBorder="1" applyAlignment="1">
      <alignment horizontal="center" wrapText="1"/>
    </xf>
    <xf numFmtId="0" fontId="11" fillId="21" borderId="0" xfId="0" applyFont="1" applyFill="1" applyAlignment="1">
      <alignment horizontal="center"/>
    </xf>
    <xf numFmtId="0" fontId="11" fillId="23" borderId="0" xfId="0" applyFont="1" applyFill="1" applyAlignment="1">
      <alignment horizontal="center"/>
    </xf>
    <xf numFmtId="0" fontId="18" fillId="20" borderId="0" xfId="0" applyFont="1" applyFill="1" applyAlignment="1">
      <alignment horizontal="left"/>
    </xf>
    <xf numFmtId="0" fontId="11" fillId="17" borderId="0" xfId="0" applyFont="1" applyFill="1" applyAlignment="1">
      <alignment horizontal="left"/>
    </xf>
    <xf numFmtId="0" fontId="11" fillId="17" borderId="0" xfId="0" applyFont="1" applyFill="1" applyAlignment="1">
      <alignment horizontal="center"/>
    </xf>
    <xf numFmtId="0" fontId="11" fillId="5" borderId="0" xfId="0" applyFont="1" applyFill="1" applyAlignment="1">
      <alignment horizontal="center"/>
    </xf>
    <xf numFmtId="0" fontId="11" fillId="12" borderId="0" xfId="0" applyFont="1" applyFill="1" applyAlignment="1">
      <alignment horizontal="center"/>
    </xf>
    <xf numFmtId="0" fontId="11" fillId="19" borderId="0" xfId="0" applyFont="1" applyFill="1" applyAlignment="1">
      <alignment horizontal="center"/>
    </xf>
    <xf numFmtId="0" fontId="11" fillId="8" borderId="0" xfId="0" applyFont="1" applyFill="1" applyAlignment="1">
      <alignment horizontal="left"/>
    </xf>
    <xf numFmtId="0" fontId="11" fillId="8" borderId="0" xfId="0" applyFont="1" applyFill="1" applyAlignment="1">
      <alignment horizontal="center"/>
    </xf>
    <xf numFmtId="0" fontId="11" fillId="24" borderId="0" xfId="0" applyFont="1" applyFill="1" applyAlignment="1">
      <alignment horizontal="center"/>
    </xf>
  </cellXfs>
  <cellStyles count="21">
    <cellStyle name="40% - Accent4" xfId="8" builtinId="43"/>
    <cellStyle name="Bad" xfId="7" builtinId="27"/>
    <cellStyle name="Calculation" xfId="2" builtinId="22"/>
    <cellStyle name="Check Cell" xfId="3" builtinId="23"/>
    <cellStyle name="Followed Hyperlink" xfId="5"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6" builtinId="9" hidden="1"/>
    <cellStyle name="Followed Hyperlink" xfId="17" builtinId="9" hidden="1"/>
    <cellStyle name="Followed Hyperlink" xfId="18" builtinId="9" hidden="1"/>
    <cellStyle name="Heading 4" xfId="20" builtinId="19"/>
    <cellStyle name="Hyperlink" xfId="4" builtinId="8" hidden="1"/>
    <cellStyle name="Hyperlink" xfId="6" builtinId="8"/>
    <cellStyle name="Input" xfId="1" builtinId="20"/>
    <cellStyle name="Normal" xfId="0" builtinId="0"/>
    <cellStyle name="Percent" xfId="15" builtinId="5"/>
    <cellStyle name="Title" xfId="19" builtinId="15"/>
  </cellStyles>
  <dxfs count="146">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4"/>
        <color theme="1"/>
        <name val="Calibri"/>
        <scheme val="minor"/>
      </font>
      <fill>
        <patternFill patternType="none">
          <fgColor indexed="64"/>
          <bgColor indexed="65"/>
        </patternFill>
      </fill>
      <alignment horizontal="general" vertical="bottom" textRotation="0" wrapText="1" relativeIndent="0" justifyLastLine="0" shrinkToFit="0" readingOrder="0"/>
      <border diagonalUp="0" diagonalDown="0">
        <left style="thin">
          <color auto="1"/>
        </left>
        <right style="thin">
          <color auto="1"/>
        </right>
        <top style="thin">
          <color auto="1"/>
        </top>
        <bottom/>
        <vertical/>
        <horizontal/>
      </border>
    </dxf>
    <dxf>
      <font>
        <b/>
        <i val="0"/>
        <strike val="0"/>
        <condense val="0"/>
        <extend val="0"/>
        <outline val="0"/>
        <shadow val="0"/>
        <u val="none"/>
        <vertAlign val="baseline"/>
        <sz val="14"/>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4"/>
        <color theme="1"/>
        <name val="Calibri"/>
        <scheme val="minor"/>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4"/>
        <name val="Calibri"/>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4"/>
        <color theme="1"/>
        <name val="Calibri"/>
        <scheme val="minor"/>
      </font>
      <numFmt numFmtId="0" formatCode="General"/>
      <fill>
        <patternFill patternType="solid">
          <fgColor indexed="64"/>
          <bgColor theme="5" tint="0.39997558519241921"/>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4"/>
        <color theme="1"/>
        <name val="Calibri"/>
        <scheme val="minor"/>
      </font>
      <fill>
        <patternFill patternType="solid">
          <fgColor indexed="64"/>
          <bgColor theme="5" tint="0.39997558519241921"/>
        </patternFill>
      </fill>
      <alignment horizontal="general" vertical="bottom"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4"/>
        <color theme="1"/>
        <name val="Calibri"/>
        <scheme val="minor"/>
      </font>
      <fill>
        <patternFill patternType="solid">
          <fgColor indexed="64"/>
          <bgColor theme="5" tint="0.39997558519241921"/>
        </patternFill>
      </fill>
      <alignment horizontal="general" vertical="bottom"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4"/>
        <color theme="1"/>
        <name val="Calibri"/>
        <scheme val="minor"/>
      </font>
      <fill>
        <patternFill patternType="solid">
          <fgColor indexed="64"/>
          <bgColor theme="5" tint="0.39997558519241921"/>
        </patternFill>
      </fill>
      <alignment horizontal="general" vertical="bottom"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4"/>
        <color theme="1"/>
        <name val="Calibri"/>
        <scheme val="minor"/>
      </font>
      <fill>
        <patternFill patternType="solid">
          <fgColor indexed="64"/>
          <bgColor theme="7" tint="0.59999389629810485"/>
        </patternFill>
      </fill>
      <alignment horizontal="general" vertical="bottom"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4"/>
        <color theme="1"/>
        <name val="Calibri"/>
        <scheme val="minor"/>
      </font>
      <fill>
        <patternFill patternType="solid">
          <fgColor indexed="64"/>
          <bgColor theme="7" tint="0.59999389629810485"/>
        </patternFill>
      </fill>
      <alignment horizontal="general" vertical="bottom"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4"/>
        <color theme="1"/>
        <name val="Calibri"/>
        <scheme val="minor"/>
      </font>
      <fill>
        <patternFill patternType="solid">
          <fgColor indexed="64"/>
          <bgColor theme="7" tint="0.59999389629810485"/>
        </patternFill>
      </fill>
      <alignment horizontal="general" vertical="bottom"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4"/>
        <color indexed="8"/>
        <name val="Calibri"/>
        <scheme val="none"/>
      </font>
      <fill>
        <patternFill patternType="solid">
          <fgColor indexed="22"/>
          <bgColor theme="4" tint="0.59999389629810485"/>
        </patternFill>
      </fill>
      <alignment horizontal="general" vertical="bottom"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4"/>
        <color indexed="8"/>
        <name val="Calibri"/>
        <scheme val="none"/>
      </font>
      <fill>
        <patternFill patternType="solid">
          <fgColor indexed="22"/>
          <bgColor theme="4" tint="0.59999389629810485"/>
        </patternFill>
      </fill>
      <alignment horizontal="general" vertical="bottom"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4"/>
        <color indexed="8"/>
        <name val="Calibri"/>
        <scheme val="none"/>
      </font>
      <fill>
        <patternFill patternType="solid">
          <fgColor indexed="22"/>
          <bgColor theme="4" tint="0.59999389629810485"/>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dxf>
    <dxf>
      <font>
        <b/>
        <strike val="0"/>
        <outline val="0"/>
        <shadow val="0"/>
        <vertAlign val="baseline"/>
        <sz val="14"/>
        <name val="Calibri"/>
      </font>
      <numFmt numFmtId="0" formatCode="General"/>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rgb="FF3F3F76"/>
        <name val="Calibri"/>
        <scheme val="minor"/>
      </font>
      <fill>
        <patternFill patternType="solid">
          <fgColor indexed="64"/>
          <bgColor theme="2" tint="-0.249977111117893"/>
        </patternFill>
      </fill>
      <alignment horizontal="general" vertical="bottom" textRotation="0" wrapText="1" indent="0" justifyLastLine="0" shrinkToFit="0" readingOrder="0"/>
      <border diagonalUp="0" diagonalDown="0">
        <left style="thin">
          <color auto="1"/>
        </left>
        <right style="thin">
          <color auto="1"/>
        </right>
        <top style="thin">
          <color auto="1"/>
        </top>
        <bottom/>
        <vertical/>
        <horizontal/>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7"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7"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rgb="FF3F3F76"/>
        <name val="Calibri"/>
        <scheme val="minor"/>
      </font>
      <fill>
        <patternFill patternType="solid">
          <fgColor indexed="64"/>
          <bgColor theme="2" tint="-0.249977111117893"/>
        </patternFill>
      </fill>
      <alignment horizontal="general" vertical="bottom" textRotation="0" wrapText="1" indent="0" justifyLastLine="0" shrinkToFit="0" readingOrder="0"/>
      <border diagonalUp="0" diagonalDown="0">
        <left style="thin">
          <color auto="1"/>
        </left>
        <right style="thin">
          <color auto="1"/>
        </right>
        <top style="thin">
          <color auto="1"/>
        </top>
        <bottom/>
        <vertical/>
        <horizontal/>
      </border>
    </dxf>
    <dxf>
      <font>
        <b/>
        <i val="0"/>
        <strike val="0"/>
        <condense val="0"/>
        <extend val="0"/>
        <outline val="0"/>
        <shadow val="0"/>
        <u val="none"/>
        <vertAlign val="baseline"/>
        <sz val="14"/>
        <color rgb="FF3F3F76"/>
        <name val="Calibri"/>
        <scheme val="minor"/>
      </font>
      <fill>
        <patternFill patternType="solid">
          <fgColor indexed="64"/>
          <bgColor theme="2" tint="-0.249977111117893"/>
        </patternFill>
      </fill>
      <alignment horizontal="general" vertical="bottom" textRotation="0" wrapText="1" indent="0" justifyLastLine="0" shrinkToFit="0" readingOrder="0"/>
      <border diagonalUp="0" diagonalDown="0">
        <left style="thin">
          <color auto="1"/>
        </left>
        <right style="thin">
          <color auto="1"/>
        </right>
        <top style="thin">
          <color auto="1"/>
        </top>
        <bottom/>
        <vertical/>
        <horizontal/>
      </border>
    </dxf>
    <dxf>
      <font>
        <b/>
        <i val="0"/>
        <strike val="0"/>
        <condense val="0"/>
        <extend val="0"/>
        <outline val="0"/>
        <shadow val="0"/>
        <u val="none"/>
        <vertAlign val="baseline"/>
        <sz val="14"/>
        <color rgb="FF3F3F76"/>
        <name val="Calibri"/>
        <scheme val="minor"/>
      </font>
      <fill>
        <patternFill patternType="solid">
          <fgColor indexed="64"/>
          <bgColor theme="2" tint="-0.249977111117893"/>
        </patternFill>
      </fill>
      <alignment horizontal="general" vertical="bottom" textRotation="0" wrapText="1" indent="0" justifyLastLine="0" shrinkToFit="0" readingOrder="0"/>
      <border diagonalUp="0" diagonalDown="0">
        <left style="thin">
          <color auto="1"/>
        </left>
        <right style="thin">
          <color auto="1"/>
        </right>
        <top style="thin">
          <color auto="1"/>
        </top>
        <bottom/>
        <vertical/>
        <horizontal/>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rgb="FF3F3F76"/>
        <name val="Calibri"/>
        <scheme val="minor"/>
      </font>
      <fill>
        <patternFill patternType="solid">
          <fgColor indexed="64"/>
          <bgColor theme="2" tint="-0.249977111117893"/>
        </patternFill>
      </fill>
      <alignment horizontal="general" vertical="bottom" textRotation="0" wrapText="1" indent="0" justifyLastLine="0" shrinkToFit="0" readingOrder="0"/>
      <border diagonalUp="0" diagonalDown="0">
        <left style="thin">
          <color auto="1"/>
        </left>
        <right style="thin">
          <color auto="1"/>
        </right>
        <top style="thin">
          <color auto="1"/>
        </top>
        <bottom/>
        <vertical/>
        <horizontal/>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rgb="FF3F3F76"/>
        <name val="Calibri"/>
        <scheme val="minor"/>
      </font>
      <fill>
        <patternFill patternType="solid">
          <fgColor indexed="64"/>
          <bgColor theme="2" tint="-0.249977111117893"/>
        </patternFill>
      </fill>
      <alignment horizontal="general" vertical="bottom" textRotation="0" wrapText="1" indent="0" justifyLastLine="0" shrinkToFit="0" readingOrder="0"/>
      <border diagonalUp="0" diagonalDown="0">
        <left style="thin">
          <color auto="1"/>
        </left>
        <right style="thin">
          <color auto="1"/>
        </right>
        <top style="thin">
          <color auto="1"/>
        </top>
        <bottom/>
        <vertical/>
        <horizontal/>
      </border>
    </dxf>
    <dxf>
      <font>
        <b/>
        <strike val="0"/>
        <outline val="0"/>
        <shadow val="0"/>
        <vertAlign val="baseline"/>
        <sz val="14"/>
        <name val="Calibri"/>
      </font>
      <numFmt numFmtId="0" formatCode="General"/>
      <fill>
        <patternFill patternType="solid">
          <fgColor indexed="64"/>
          <bgColor theme="2" tint="-0.249977111117893"/>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strike val="0"/>
        <outline val="0"/>
        <shadow val="0"/>
        <vertAlign val="baseline"/>
        <sz val="14"/>
        <name val="Calibri"/>
      </font>
      <numFmt numFmtId="0" formatCode="General"/>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6"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6"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6"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fill>
        <patternFill patternType="solid">
          <fgColor indexed="64"/>
          <bgColor theme="4"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rgb="FF3F3F76"/>
        <name val="Calibri"/>
        <scheme val="minor"/>
      </font>
      <fill>
        <patternFill patternType="solid">
          <fgColor indexed="64"/>
          <bgColor theme="4" tint="0.59999389629810485"/>
        </patternFill>
      </fill>
      <alignment horizontal="general" vertical="bottom" textRotation="0" wrapText="1" indent="0" justifyLastLine="0" shrinkToFit="0" readingOrder="0"/>
      <border diagonalUp="0" diagonalDown="0">
        <left style="thin">
          <color auto="1"/>
        </left>
        <right style="thin">
          <color auto="1"/>
        </right>
        <top style="thin">
          <color auto="1"/>
        </top>
        <bottom/>
        <vertical/>
        <horizontal/>
      </border>
    </dxf>
    <dxf>
      <font>
        <b/>
        <strike val="0"/>
        <outline val="0"/>
        <shadow val="0"/>
        <vertAlign val="baseline"/>
        <sz val="14"/>
        <name val="Calibri"/>
      </font>
      <fill>
        <patternFill patternType="solid">
          <fgColor indexed="64"/>
          <bgColor theme="4"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fill>
        <patternFill patternType="solid">
          <fgColor indexed="64"/>
          <bgColor theme="4"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fill>
        <patternFill patternType="solid">
          <fgColor indexed="64"/>
          <bgColor theme="4"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fill>
        <patternFill patternType="solid">
          <fgColor indexed="64"/>
          <bgColor theme="4"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fill>
        <patternFill patternType="solid">
          <fgColor indexed="64"/>
          <bgColor theme="4"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fill>
        <patternFill patternType="solid">
          <fgColor indexed="64"/>
          <bgColor theme="4"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fill>
        <patternFill patternType="solid">
          <fgColor indexed="64"/>
          <bgColor theme="4"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rgb="FF3F3F76"/>
        <name val="Calibri"/>
        <scheme val="minor"/>
      </font>
      <fill>
        <patternFill patternType="solid">
          <fgColor indexed="64"/>
          <bgColor theme="4" tint="0.59999389629810485"/>
        </patternFill>
      </fill>
      <alignment horizontal="general"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4"/>
        <color rgb="FF3F3F76"/>
        <name val="Calibri"/>
        <scheme val="minor"/>
      </font>
      <fill>
        <patternFill patternType="solid">
          <fgColor indexed="64"/>
          <bgColor theme="4" tint="0.59999389629810485"/>
        </patternFill>
      </fill>
      <alignment horizontal="general"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strike val="0"/>
        <outline val="0"/>
        <shadow val="0"/>
        <vertAlign val="baseline"/>
        <sz val="14"/>
        <name val="Calibri"/>
      </font>
      <fill>
        <patternFill patternType="solid">
          <fgColor indexed="64"/>
          <bgColor theme="4"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fill>
        <patternFill patternType="solid">
          <fgColor indexed="64"/>
          <bgColor theme="4"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4"/>
        <name val="Calibri"/>
      </font>
      <numFmt numFmtId="0" formatCode="Genera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strike val="0"/>
        <outline val="0"/>
        <shadow val="0"/>
        <vertAlign val="baseline"/>
        <sz val="14"/>
        <name val="Calibri"/>
      </font>
      <fill>
        <patternFill patternType="solid">
          <fgColor indexed="64"/>
          <bgColor theme="7" tint="0.5999938962981048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4"/>
        <name val="Calibri"/>
      </font>
      <fill>
        <patternFill patternType="solid">
          <fgColor indexed="64"/>
          <bgColor theme="7" tint="0.5999938962981048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4"/>
        <name val="Calibri"/>
      </font>
      <fill>
        <patternFill patternType="solid">
          <fgColor indexed="64"/>
          <bgColor theme="7" tint="0.5999938962981048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color auto="1"/>
        <name val="Calibri"/>
        <scheme val="minor"/>
      </font>
      <alignment horizontal="general" vertical="bottom" textRotation="0" wrapText="1" indent="0" justifyLastLine="0" shrinkToFit="0" readingOrder="0"/>
      <border diagonalUp="0" diagonalDown="0" outline="0">
        <left style="thin">
          <color auto="1"/>
        </left>
        <right style="thin">
          <color auto="1"/>
        </right>
        <top style="thin">
          <color indexed="64"/>
        </top>
        <bottom style="thin">
          <color indexed="64"/>
        </bottom>
      </border>
    </dxf>
    <dxf>
      <font>
        <b/>
        <strike val="0"/>
        <outline val="0"/>
        <shadow val="0"/>
        <vertAlign val="baseline"/>
        <sz val="14"/>
        <name val="Calibri"/>
      </font>
      <fill>
        <patternFill patternType="solid">
          <fgColor indexed="64"/>
          <bgColor theme="7" tint="0.5999938962981048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4"/>
        <name val="Calibri"/>
      </font>
      <fill>
        <patternFill patternType="solid">
          <fgColor indexed="64"/>
          <bgColor theme="7" tint="0.5999938962981048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4"/>
        <color rgb="FF3F3F76"/>
        <name val="Calibri"/>
        <scheme val="minor"/>
      </font>
      <fill>
        <patternFill patternType="solid">
          <fgColor indexed="64"/>
          <bgColor theme="7" tint="0.59999389629810485"/>
        </patternFill>
      </fill>
      <alignment horizontal="general" vertical="bottom" textRotation="0" wrapText="1" indent="0" justifyLastLine="0" shrinkToFit="0" readingOrder="0"/>
      <border diagonalUp="0" diagonalDown="0">
        <left style="thin">
          <color auto="1"/>
        </left>
        <right style="thin">
          <color auto="1"/>
        </right>
        <top style="thin">
          <color auto="1"/>
        </top>
        <bottom/>
        <vertical/>
        <horizontal/>
      </border>
    </dxf>
    <dxf>
      <font>
        <b/>
        <strike val="0"/>
        <outline val="0"/>
        <shadow val="0"/>
        <vertAlign val="baseline"/>
        <sz val="14"/>
        <name val="Calibri"/>
      </font>
      <fill>
        <patternFill patternType="solid">
          <fgColor indexed="64"/>
          <bgColor theme="7" tint="0.5999938962981048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4"/>
        <name val="Calibri"/>
      </font>
      <numFmt numFmtId="0" formatCode="General"/>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border>
    </dxf>
    <dxf>
      <font>
        <b/>
        <strike val="0"/>
        <outline val="0"/>
        <shadow val="0"/>
        <vertAlign val="baseline"/>
        <sz val="14"/>
        <name val="Calibri"/>
      </font>
      <numFmt numFmtId="0" formatCode="General"/>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4"/>
        <color rgb="FF3F3F76"/>
        <name val="Calibri"/>
        <scheme val="minor"/>
      </font>
      <alignment horizontal="general" vertical="bottom" textRotation="0" wrapText="1" relativeIndent="0" justifyLastLine="0" shrinkToFit="0" readingOrder="0"/>
      <border diagonalUp="0" diagonalDown="0">
        <left style="thin">
          <color auto="1"/>
        </left>
        <right style="thin">
          <color auto="1"/>
        </right>
        <top style="thin">
          <color auto="1"/>
        </top>
        <bottom/>
      </border>
    </dxf>
    <dxf>
      <font>
        <b/>
        <i val="0"/>
        <strike val="0"/>
        <condense val="0"/>
        <extend val="0"/>
        <outline val="0"/>
        <shadow val="0"/>
        <u val="none"/>
        <vertAlign val="baseline"/>
        <sz val="14"/>
        <color rgb="FF3F3F76"/>
        <name val="Calibri"/>
        <scheme val="minor"/>
      </font>
      <alignment horizontal="general" vertical="bottom" textRotation="0" wrapText="1" relativeIndent="0" justifyLastLine="0" shrinkToFit="0" readingOrder="0"/>
      <border diagonalUp="0" diagonalDown="0">
        <left style="thin">
          <color auto="1"/>
        </left>
        <right style="thin">
          <color auto="1"/>
        </right>
        <top style="thin">
          <color auto="1"/>
        </top>
        <bottom/>
      </border>
    </dxf>
    <dxf>
      <font>
        <b/>
        <i val="0"/>
        <strike val="0"/>
        <condense val="0"/>
        <extend val="0"/>
        <outline val="0"/>
        <shadow val="0"/>
        <u val="none"/>
        <vertAlign val="baseline"/>
        <sz val="14"/>
        <color rgb="FF3F3F76"/>
        <name val="Calibri"/>
        <scheme val="minor"/>
      </font>
      <alignment horizontal="general" vertical="bottom" textRotation="0" wrapText="1" relativeIndent="0" justifyLastLine="0" shrinkToFit="0" readingOrder="0"/>
      <border diagonalUp="0" diagonalDown="0">
        <left style="thin">
          <color auto="1"/>
        </left>
        <right style="thin">
          <color auto="1"/>
        </right>
        <top style="thin">
          <color auto="1"/>
        </top>
        <bottom/>
      </border>
    </dxf>
    <dxf>
      <font>
        <b/>
        <i val="0"/>
        <strike val="0"/>
        <condense val="0"/>
        <extend val="0"/>
        <outline val="0"/>
        <shadow val="0"/>
        <u val="none"/>
        <vertAlign val="baseline"/>
        <sz val="14"/>
        <color rgb="FF3F3F76"/>
        <name val="Calibri"/>
        <scheme val="minor"/>
      </font>
      <alignment horizontal="general" vertical="bottom" textRotation="0" wrapText="1" relativeIndent="0" justifyLastLine="0" shrinkToFit="0" readingOrder="0"/>
      <border diagonalUp="0" diagonalDown="0">
        <left style="thin">
          <color auto="1"/>
        </left>
        <right style="thin">
          <color auto="1"/>
        </right>
        <top style="thin">
          <color auto="1"/>
        </top>
        <bottom/>
      </border>
    </dxf>
    <dxf>
      <font>
        <b/>
        <i val="0"/>
        <strike val="0"/>
        <condense val="0"/>
        <extend val="0"/>
        <outline val="0"/>
        <shadow val="0"/>
        <u val="none"/>
        <vertAlign val="baseline"/>
        <sz val="14"/>
        <color theme="1"/>
        <name val="Calibri"/>
        <scheme val="minor"/>
      </font>
      <fill>
        <patternFill patternType="solid">
          <fgColor indexed="64"/>
          <bgColor theme="6" tint="0.5999938962981048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4"/>
        <color theme="1"/>
        <name val="Calibri"/>
        <scheme val="minor"/>
      </font>
      <fill>
        <patternFill patternType="solid">
          <fgColor indexed="64"/>
          <bgColor theme="6" tint="0.5999938962981048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4"/>
        <color theme="1"/>
        <name val="Calibri"/>
        <scheme val="minor"/>
      </font>
      <fill>
        <patternFill patternType="solid">
          <fgColor indexed="49"/>
          <bgColor theme="6" tint="0.59999389629810485"/>
        </patternFill>
      </fill>
      <alignment horizontal="general" vertical="bottom" textRotation="0" wrapText="1" indent="0" justifyLastLine="0" shrinkToFit="0" readingOrder="0"/>
      <border diagonalUp="0" diagonalDown="0">
        <left/>
        <right style="thin">
          <color auto="1"/>
        </right>
        <top style="thin">
          <color auto="1"/>
        </top>
        <bottom/>
        <vertical/>
        <horizontal/>
      </border>
    </dxf>
    <dxf>
      <font>
        <b/>
        <i val="0"/>
        <strike val="0"/>
        <condense val="0"/>
        <extend val="0"/>
        <outline val="0"/>
        <shadow val="0"/>
        <u val="none"/>
        <vertAlign val="baseline"/>
        <sz val="14"/>
        <color theme="1"/>
        <name val="Calibri"/>
        <scheme val="minor"/>
      </font>
      <fill>
        <patternFill patternType="solid">
          <fgColor indexed="49"/>
          <bgColor theme="6" tint="0.59999389629810485"/>
        </patternFill>
      </fill>
      <alignment horizontal="general" vertical="bottom" textRotation="0" wrapText="1" indent="0" justifyLastLine="0" shrinkToFit="0" readingOrder="0"/>
      <border diagonalUp="0" diagonalDown="0">
        <left/>
        <right style="thin">
          <color auto="1"/>
        </right>
        <top style="thin">
          <color auto="1"/>
        </top>
        <bottom/>
        <vertical/>
        <horizontal/>
      </border>
    </dxf>
    <dxf>
      <border outline="0">
        <left style="thin">
          <color auto="1"/>
        </left>
        <right style="thin">
          <color auto="1"/>
        </right>
      </border>
    </dxf>
    <dxf>
      <font>
        <b/>
        <i val="0"/>
        <strike val="0"/>
        <condense val="0"/>
        <extend val="0"/>
        <outline val="0"/>
        <shadow val="0"/>
        <u val="none"/>
        <vertAlign val="baseline"/>
        <sz val="14"/>
        <color theme="1"/>
        <name val="Calibri"/>
        <scheme val="minor"/>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4"/>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00301E"/>
      <color rgb="FF6D8878"/>
      <color rgb="FF7D0D00"/>
      <color rgb="FFB6352F"/>
      <color rgb="FFDFCFAB"/>
      <color rgb="FFD1822D"/>
      <color rgb="FFDFCF2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[Inventory_Tool_Jan_Draft_Final 030314.xlsx]Reporting!PivotTable2</c:name>
    <c:fmtId val="0"/>
  </c:pivotSource>
  <c:chart>
    <c:title>
      <c:tx>
        <c:rich>
          <a:bodyPr/>
          <a:lstStyle/>
          <a:p>
            <a:pPr>
              <a:defRPr/>
            </a:pPr>
            <a:r>
              <a:rPr lang="en-US"/>
              <a:t>Resource Levels</a:t>
            </a:r>
          </a:p>
        </c:rich>
      </c:tx>
      <c:overlay val="0"/>
    </c:title>
    <c:autoTitleDeleted val="0"/>
    <c:pivotFmts>
      <c:pivotFmt>
        <c:idx val="0"/>
        <c:marker>
          <c:symbol val="none"/>
        </c:marker>
      </c:pivotFmt>
      <c:pivotFmt>
        <c:idx val="1"/>
      </c:pivotFmt>
      <c:pivotFmt>
        <c:idx val="2"/>
      </c:pivotFmt>
      <c:pivotFmt>
        <c:idx val="3"/>
      </c:pivotFmt>
      <c:pivotFmt>
        <c:idx val="4"/>
        <c:spPr>
          <a:solidFill>
            <a:srgbClr val="7D0D00"/>
          </a:solidFill>
        </c:spPr>
      </c:pivotFmt>
      <c:pivotFmt>
        <c:idx val="5"/>
        <c:spPr>
          <a:solidFill>
            <a:srgbClr val="7D0D00"/>
          </a:solidFill>
        </c:spPr>
      </c:pivotFmt>
      <c:pivotFmt>
        <c:idx val="6"/>
        <c:spPr>
          <a:solidFill>
            <a:srgbClr val="7D0D00"/>
          </a:solidFill>
        </c:spPr>
      </c:pivotFmt>
      <c:pivotFmt>
        <c:idx val="7"/>
        <c:spPr>
          <a:solidFill>
            <a:srgbClr val="7D0D00"/>
          </a:solidFill>
        </c:spPr>
      </c:pivotFmt>
    </c:pivotFmts>
    <c:plotArea>
      <c:layout/>
      <c:barChart>
        <c:barDir val="col"/>
        <c:grouping val="clustered"/>
        <c:varyColors val="0"/>
        <c:ser>
          <c:idx val="0"/>
          <c:order val="0"/>
          <c:tx>
            <c:strRef>
              <c:f>Reporting!$B$5</c:f>
              <c:strCache>
                <c:ptCount val="1"/>
                <c:pt idx="0">
                  <c:v>Total</c:v>
                </c:pt>
              </c:strCache>
            </c:strRef>
          </c:tx>
          <c:invertIfNegative val="0"/>
          <c:dPt>
            <c:idx val="0"/>
            <c:invertIfNegative val="0"/>
            <c:bubble3D val="0"/>
            <c:spPr>
              <a:solidFill>
                <a:srgbClr val="7D0D00"/>
              </a:solidFill>
            </c:spPr>
          </c:dPt>
          <c:dPt>
            <c:idx val="1"/>
            <c:invertIfNegative val="0"/>
            <c:bubble3D val="0"/>
            <c:spPr>
              <a:solidFill>
                <a:srgbClr val="7D0D00"/>
              </a:solidFill>
            </c:spPr>
          </c:dPt>
          <c:dPt>
            <c:idx val="2"/>
            <c:invertIfNegative val="0"/>
            <c:bubble3D val="0"/>
            <c:spPr>
              <a:solidFill>
                <a:srgbClr val="7D0D00"/>
              </a:solidFill>
            </c:spPr>
          </c:dPt>
          <c:dPt>
            <c:idx val="3"/>
            <c:invertIfNegative val="0"/>
            <c:bubble3D val="0"/>
            <c:spPr>
              <a:solidFill>
                <a:srgbClr val="7D0D00"/>
              </a:solidFill>
            </c:spPr>
          </c:dPt>
          <c:cat>
            <c:strRef>
              <c:f>Reporting!$A$6:$A$9</c:f>
              <c:strCache>
                <c:ptCount val="4"/>
                <c:pt idx="0">
                  <c:v>General </c:v>
                </c:pt>
                <c:pt idx="1">
                  <c:v>Beginner </c:v>
                </c:pt>
                <c:pt idx="2">
                  <c:v>Intermediate </c:v>
                </c:pt>
                <c:pt idx="3">
                  <c:v>Advanced </c:v>
                </c:pt>
              </c:strCache>
            </c:strRef>
          </c:cat>
          <c:val>
            <c:numRef>
              <c:f>Reporting!$B$6:$B$9</c:f>
              <c:numCache>
                <c:formatCode>General</c:formatCode>
                <c:ptCount val="4"/>
                <c:pt idx="0">
                  <c:v>66</c:v>
                </c:pt>
                <c:pt idx="1">
                  <c:v>52</c:v>
                </c:pt>
                <c:pt idx="2">
                  <c:v>88</c:v>
                </c:pt>
                <c:pt idx="3">
                  <c:v>35</c:v>
                </c:pt>
              </c:numCache>
            </c:numRef>
          </c:val>
        </c:ser>
        <c:dLbls>
          <c:showLegendKey val="0"/>
          <c:showVal val="0"/>
          <c:showCatName val="0"/>
          <c:showSerName val="0"/>
          <c:showPercent val="0"/>
          <c:showBubbleSize val="0"/>
        </c:dLbls>
        <c:gapWidth val="75"/>
        <c:overlap val="-25"/>
        <c:axId val="164582912"/>
        <c:axId val="164584448"/>
      </c:barChart>
      <c:catAx>
        <c:axId val="164582912"/>
        <c:scaling>
          <c:orientation val="minMax"/>
        </c:scaling>
        <c:delete val="0"/>
        <c:axPos val="b"/>
        <c:majorTickMark val="none"/>
        <c:minorTickMark val="none"/>
        <c:tickLblPos val="nextTo"/>
        <c:crossAx val="164584448"/>
        <c:crosses val="autoZero"/>
        <c:auto val="1"/>
        <c:lblAlgn val="ctr"/>
        <c:lblOffset val="100"/>
        <c:noMultiLvlLbl val="0"/>
      </c:catAx>
      <c:valAx>
        <c:axId val="164584448"/>
        <c:scaling>
          <c:orientation val="minMax"/>
        </c:scaling>
        <c:delete val="0"/>
        <c:axPos val="l"/>
        <c:majorGridlines/>
        <c:numFmt formatCode="General" sourceLinked="1"/>
        <c:majorTickMark val="none"/>
        <c:minorTickMark val="none"/>
        <c:tickLblPos val="nextTo"/>
        <c:spPr>
          <a:ln w="9525">
            <a:noFill/>
          </a:ln>
        </c:spPr>
        <c:crossAx val="16458291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[Inventory_Tool_Jan_Draft_Final 030314.xlsx]Reporting!PivotTable7</c:name>
    <c:fmtId val="1"/>
  </c:pivotSource>
  <c:chart>
    <c:autoTitleDeleted val="1"/>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
        <c:idx val="1"/>
      </c:pivotFmt>
      <c:pivotFmt>
        <c:idx val="2"/>
      </c:pivotFmt>
      <c:pivotFmt>
        <c:idx val="3"/>
        <c:spPr>
          <a:solidFill>
            <a:srgbClr val="D1822D"/>
          </a:solidFill>
        </c:spPr>
      </c:pivotFmt>
      <c:pivotFmt>
        <c:idx val="4"/>
        <c:spPr>
          <a:solidFill>
            <a:srgbClr val="DFCFAB"/>
          </a:solidFill>
        </c:spPr>
      </c:pivotFmt>
      <c:pivotFmt>
        <c:idx val="5"/>
        <c:spPr>
          <a:solidFill>
            <a:srgbClr val="B6352F"/>
          </a:solidFill>
        </c:spPr>
      </c:pivotFmt>
      <c:pivotFmt>
        <c:idx val="6"/>
        <c:spPr>
          <a:solidFill>
            <a:srgbClr val="00301E"/>
          </a:solidFill>
        </c:spPr>
      </c:pivotFmt>
      <c:pivotFmt>
        <c:idx val="7"/>
        <c:spPr>
          <a:solidFill>
            <a:srgbClr val="6D8878"/>
          </a:solidFill>
        </c:spPr>
      </c:pivotFmt>
      <c:pivotFmt>
        <c:idx val="8"/>
        <c:spPr>
          <a:solidFill>
            <a:srgbClr val="D1822D"/>
          </a:solidFill>
        </c:spPr>
      </c:pivotFmt>
      <c:pivotFmt>
        <c:idx val="9"/>
        <c:marker>
          <c:symbol val="none"/>
        </c:marker>
        <c:dLbl>
          <c:idx val="0"/>
          <c:spPr/>
          <c:txPr>
            <a:bodyPr/>
            <a:lstStyle/>
            <a:p>
              <a:pPr>
                <a:defRPr/>
              </a:pPr>
              <a:endParaRPr lang="en-US"/>
            </a:p>
          </c:txPr>
          <c:showLegendKey val="0"/>
          <c:showVal val="0"/>
          <c:showCatName val="1"/>
          <c:showSerName val="0"/>
          <c:showPercent val="1"/>
          <c:showBubbleSize val="0"/>
        </c:dLbl>
      </c:pivotFmt>
      <c:pivotFmt>
        <c:idx val="10"/>
        <c:spPr>
          <a:solidFill>
            <a:srgbClr val="7D0D00"/>
          </a:solidFill>
        </c:spPr>
      </c:pivotFmt>
      <c:pivotFmt>
        <c:idx val="11"/>
        <c:spPr>
          <a:solidFill>
            <a:srgbClr val="6D8878"/>
          </a:solidFill>
        </c:spPr>
      </c:pivotFmt>
      <c:pivotFmt>
        <c:idx val="12"/>
        <c:spPr>
          <a:solidFill>
            <a:srgbClr val="D1822D"/>
          </a:solidFill>
        </c:spPr>
      </c:pivotFmt>
      <c:pivotFmt>
        <c:idx val="13"/>
        <c:spPr>
          <a:solidFill>
            <a:srgbClr val="DFCFAB"/>
          </a:solidFill>
        </c:spPr>
      </c:pivotFmt>
      <c:pivotFmt>
        <c:idx val="14"/>
        <c:spPr>
          <a:solidFill>
            <a:srgbClr val="B6352F"/>
          </a:solidFill>
        </c:spPr>
      </c:pivotFmt>
      <c:pivotFmt>
        <c:idx val="15"/>
        <c:spPr>
          <a:solidFill>
            <a:srgbClr val="00301E"/>
          </a:solidFill>
        </c:spPr>
      </c:pivotFmt>
      <c:pivotFmt>
        <c:idx val="16"/>
        <c:spPr>
          <a:solidFill>
            <a:srgbClr val="6D8878"/>
          </a:solidFill>
        </c:spPr>
      </c:pivotFmt>
      <c:pivotFmt>
        <c:idx val="17"/>
        <c:spPr>
          <a:solidFill>
            <a:srgbClr val="D1822D"/>
          </a:solidFill>
        </c:spPr>
      </c:pivotFmt>
      <c:pivotFmt>
        <c:idx val="18"/>
        <c:spPr>
          <a:solidFill>
            <a:srgbClr val="7D0D00"/>
          </a:solidFill>
        </c:spPr>
      </c:pivotFmt>
      <c:pivotFmt>
        <c:idx val="19"/>
        <c:spPr>
          <a:solidFill>
            <a:srgbClr val="DFCFAB"/>
          </a:solidFill>
        </c:spPr>
      </c:pivotFmt>
      <c:pivotFmt>
        <c:idx val="20"/>
        <c:spPr>
          <a:solidFill>
            <a:srgbClr val="00301E"/>
          </a:solidFill>
        </c:spPr>
      </c:pivotFmt>
      <c:pivotFmt>
        <c:idx val="21"/>
        <c:spPr>
          <a:solidFill>
            <a:srgbClr val="6D8878"/>
          </a:solidFill>
        </c:spPr>
      </c:pivotFmt>
      <c:pivotFmt>
        <c:idx val="22"/>
        <c:spPr>
          <a:solidFill>
            <a:srgbClr val="B6352F"/>
          </a:solidFill>
        </c:spPr>
      </c:pivotFmt>
    </c:pivotFmts>
    <c:plotArea>
      <c:layout/>
      <c:pieChart>
        <c:varyColors val="1"/>
        <c:ser>
          <c:idx val="0"/>
          <c:order val="0"/>
          <c:tx>
            <c:strRef>
              <c:f>Reporting!$AJ$5</c:f>
              <c:strCache>
                <c:ptCount val="1"/>
                <c:pt idx="0">
                  <c:v>Total</c:v>
                </c:pt>
              </c:strCache>
            </c:strRef>
          </c:tx>
          <c:dPt>
            <c:idx val="0"/>
            <c:bubble3D val="0"/>
            <c:spPr>
              <a:solidFill>
                <a:srgbClr val="7D0D00"/>
              </a:solidFill>
            </c:spPr>
          </c:dPt>
          <c:dPt>
            <c:idx val="1"/>
            <c:bubble3D val="0"/>
            <c:spPr>
              <a:solidFill>
                <a:srgbClr val="6D8878"/>
              </a:solidFill>
            </c:spPr>
          </c:dPt>
          <c:dPt>
            <c:idx val="2"/>
            <c:bubble3D val="0"/>
            <c:spPr>
              <a:solidFill>
                <a:srgbClr val="D1822D"/>
              </a:solidFill>
            </c:spPr>
          </c:dPt>
          <c:dPt>
            <c:idx val="3"/>
            <c:bubble3D val="0"/>
            <c:spPr>
              <a:solidFill>
                <a:srgbClr val="DFCFAB"/>
              </a:solidFill>
            </c:spPr>
          </c:dPt>
          <c:dPt>
            <c:idx val="4"/>
            <c:bubble3D val="0"/>
            <c:spPr>
              <a:solidFill>
                <a:srgbClr val="B6352F"/>
              </a:solidFill>
            </c:spPr>
          </c:dPt>
          <c:dPt>
            <c:idx val="5"/>
            <c:bubble3D val="0"/>
            <c:spPr>
              <a:solidFill>
                <a:srgbClr val="00301E"/>
              </a:solidFill>
            </c:spPr>
          </c:dPt>
          <c:dPt>
            <c:idx val="6"/>
            <c:bubble3D val="0"/>
            <c:spPr>
              <a:solidFill>
                <a:srgbClr val="6D8878"/>
              </a:solidFill>
            </c:spPr>
          </c:dPt>
          <c:dPt>
            <c:idx val="7"/>
            <c:bubble3D val="0"/>
            <c:spPr>
              <a:solidFill>
                <a:srgbClr val="D1822D"/>
              </a:solidFill>
            </c:spPr>
          </c:dPt>
          <c:dPt>
            <c:idx val="8"/>
            <c:bubble3D val="0"/>
            <c:spPr>
              <a:solidFill>
                <a:srgbClr val="7D0D00"/>
              </a:solidFill>
            </c:spPr>
          </c:dPt>
          <c:dPt>
            <c:idx val="9"/>
            <c:bubble3D val="0"/>
            <c:spPr>
              <a:solidFill>
                <a:srgbClr val="DFCFAB"/>
              </a:solidFill>
            </c:spPr>
          </c:dPt>
          <c:dPt>
            <c:idx val="10"/>
            <c:bubble3D val="0"/>
            <c:spPr>
              <a:solidFill>
                <a:srgbClr val="00301E"/>
              </a:solidFill>
            </c:spPr>
          </c:dPt>
          <c:dPt>
            <c:idx val="11"/>
            <c:bubble3D val="0"/>
            <c:spPr>
              <a:solidFill>
                <a:srgbClr val="6D8878"/>
              </a:solidFill>
            </c:spPr>
          </c:dPt>
          <c:dPt>
            <c:idx val="12"/>
            <c:bubble3D val="0"/>
            <c:spPr>
              <a:solidFill>
                <a:srgbClr val="B6352F"/>
              </a:solidFill>
            </c:spPr>
          </c:dPt>
          <c:dLbls>
            <c:txPr>
              <a:bodyPr/>
              <a:lstStyle/>
              <a:p>
                <a:pPr>
                  <a:defRPr/>
                </a:pPr>
                <a:endParaRPr lang="en-US"/>
              </a:p>
            </c:txPr>
            <c:showLegendKey val="0"/>
            <c:showVal val="0"/>
            <c:showCatName val="1"/>
            <c:showSerName val="0"/>
            <c:showPercent val="1"/>
            <c:showBubbleSize val="0"/>
            <c:showLeaderLines val="1"/>
          </c:dLbls>
          <c:cat>
            <c:strRef>
              <c:f>Reporting!$AI$6:$AI$18</c:f>
              <c:strCache>
                <c:ptCount val="13"/>
                <c:pt idx="0">
                  <c:v>Design </c:v>
                </c:pt>
                <c:pt idx="1">
                  <c:v>Assessment / Verification </c:v>
                </c:pt>
                <c:pt idx="2">
                  <c:v>Alterations / Additions </c:v>
                </c:pt>
                <c:pt idx="3">
                  <c:v>Climate Specific  </c:v>
                </c:pt>
                <c:pt idx="4">
                  <c:v>Glazing </c:v>
                </c:pt>
                <c:pt idx="5">
                  <c:v>Lighting </c:v>
                </c:pt>
                <c:pt idx="6">
                  <c:v>HVAC </c:v>
                </c:pt>
                <c:pt idx="7">
                  <c:v>Services </c:v>
                </c:pt>
                <c:pt idx="8">
                  <c:v>Maintenance &amp; Monitoring </c:v>
                </c:pt>
                <c:pt idx="9">
                  <c:v>Hand over / Operations </c:v>
                </c:pt>
                <c:pt idx="10">
                  <c:v>As built assessment </c:v>
                </c:pt>
                <c:pt idx="11">
                  <c:v>Building Fabric / Thermal / Sealing </c:v>
                </c:pt>
                <c:pt idx="12">
                  <c:v>Beyond compliance </c:v>
                </c:pt>
              </c:strCache>
            </c:strRef>
          </c:cat>
          <c:val>
            <c:numRef>
              <c:f>Reporting!$AJ$6:$AJ$18</c:f>
              <c:numCache>
                <c:formatCode>General</c:formatCode>
                <c:ptCount val="13"/>
                <c:pt idx="0">
                  <c:v>156</c:v>
                </c:pt>
                <c:pt idx="1">
                  <c:v>87</c:v>
                </c:pt>
                <c:pt idx="2">
                  <c:v>67</c:v>
                </c:pt>
                <c:pt idx="3">
                  <c:v>109</c:v>
                </c:pt>
                <c:pt idx="4">
                  <c:v>122</c:v>
                </c:pt>
                <c:pt idx="5">
                  <c:v>87</c:v>
                </c:pt>
                <c:pt idx="6">
                  <c:v>94</c:v>
                </c:pt>
                <c:pt idx="7">
                  <c:v>89</c:v>
                </c:pt>
                <c:pt idx="8">
                  <c:v>33</c:v>
                </c:pt>
                <c:pt idx="9">
                  <c:v>22</c:v>
                </c:pt>
                <c:pt idx="10">
                  <c:v>36</c:v>
                </c:pt>
                <c:pt idx="11">
                  <c:v>123</c:v>
                </c:pt>
                <c:pt idx="12">
                  <c:v>58</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Quality of Resources</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
        <c:idx val="1"/>
      </c:pivotFmt>
      <c:pivotFmt>
        <c:idx val="2"/>
      </c:pivotFmt>
      <c:pivotFmt>
        <c:idx val="3"/>
        <c:spPr>
          <a:solidFill>
            <a:srgbClr val="D1822D"/>
          </a:solidFill>
        </c:spPr>
      </c:pivotFmt>
      <c:pivotFmt>
        <c:idx val="4"/>
        <c:spPr>
          <a:solidFill>
            <a:srgbClr val="DFCFAB"/>
          </a:solidFill>
        </c:spPr>
      </c:pivotFmt>
      <c:pivotFmt>
        <c:idx val="5"/>
        <c:spPr>
          <a:solidFill>
            <a:srgbClr val="B6352F"/>
          </a:solidFill>
        </c:spPr>
      </c:pivotFmt>
      <c:pivotFmt>
        <c:idx val="6"/>
        <c:spPr>
          <a:solidFill>
            <a:srgbClr val="00301E"/>
          </a:solidFill>
        </c:spPr>
      </c:pivotFmt>
      <c:pivotFmt>
        <c:idx val="7"/>
        <c:spPr>
          <a:solidFill>
            <a:srgbClr val="6D8878"/>
          </a:solidFill>
        </c:spPr>
      </c:pivotFmt>
      <c:pivotFmt>
        <c:idx val="8"/>
        <c:spPr>
          <a:solidFill>
            <a:srgbClr val="D1822D"/>
          </a:solidFill>
        </c:spPr>
      </c:pivotFmt>
    </c:pivotFmts>
    <c:plotArea>
      <c:layout/>
      <c:pieChart>
        <c:varyColors val="1"/>
        <c:ser>
          <c:idx val="0"/>
          <c:order val="0"/>
          <c:dPt>
            <c:idx val="0"/>
            <c:bubble3D val="0"/>
            <c:spPr>
              <a:solidFill>
                <a:srgbClr val="7D0D00"/>
              </a:solidFill>
            </c:spPr>
          </c:dPt>
          <c:dPt>
            <c:idx val="1"/>
            <c:bubble3D val="0"/>
            <c:spPr>
              <a:solidFill>
                <a:srgbClr val="6D8878"/>
              </a:solidFill>
            </c:spPr>
          </c:dPt>
          <c:dPt>
            <c:idx val="2"/>
            <c:bubble3D val="0"/>
            <c:spPr>
              <a:solidFill>
                <a:srgbClr val="D1822D"/>
              </a:solidFill>
            </c:spPr>
          </c:dPt>
          <c:dPt>
            <c:idx val="3"/>
            <c:bubble3D val="0"/>
            <c:spPr>
              <a:solidFill>
                <a:srgbClr val="DFCFAB"/>
              </a:solidFill>
            </c:spPr>
          </c:dPt>
          <c:dPt>
            <c:idx val="4"/>
            <c:bubble3D val="0"/>
            <c:spPr>
              <a:solidFill>
                <a:srgbClr val="B6352F"/>
              </a:solidFill>
            </c:spPr>
          </c:dPt>
          <c:dPt>
            <c:idx val="5"/>
            <c:bubble3D val="0"/>
            <c:spPr>
              <a:solidFill>
                <a:srgbClr val="00301E"/>
              </a:solidFill>
            </c:spPr>
          </c:dPt>
          <c:dPt>
            <c:idx val="6"/>
            <c:bubble3D val="0"/>
            <c:spPr>
              <a:solidFill>
                <a:srgbClr val="6D8878"/>
              </a:solidFill>
            </c:spPr>
          </c:dPt>
          <c:dPt>
            <c:idx val="7"/>
            <c:bubble3D val="0"/>
            <c:spPr>
              <a:solidFill>
                <a:srgbClr val="D1822D"/>
              </a:solidFill>
            </c:spPr>
          </c:dPt>
          <c:dLbls>
            <c:txPr>
              <a:bodyPr/>
              <a:lstStyle/>
              <a:p>
                <a:pPr>
                  <a:defRPr/>
                </a:pPr>
                <a:endParaRPr lang="en-US"/>
              </a:p>
            </c:txPr>
            <c:showLegendKey val="0"/>
            <c:showVal val="0"/>
            <c:showCatName val="1"/>
            <c:showSerName val="0"/>
            <c:showPercent val="1"/>
            <c:showBubbleSize val="0"/>
            <c:showLeaderLines val="1"/>
          </c:dLbls>
          <c:cat>
            <c:strRef>
              <c:f>'Reporting A'!$BH$16:$BJ$16</c:f>
              <c:strCache>
                <c:ptCount val="3"/>
                <c:pt idx="0">
                  <c:v>High</c:v>
                </c:pt>
                <c:pt idx="1">
                  <c:v>Medium</c:v>
                </c:pt>
                <c:pt idx="2">
                  <c:v>Low</c:v>
                </c:pt>
              </c:strCache>
            </c:strRef>
          </c:cat>
          <c:val>
            <c:numRef>
              <c:f>'Reporting A'!$BH$21:$BJ$21</c:f>
              <c:numCache>
                <c:formatCode>General</c:formatCode>
                <c:ptCount val="3"/>
                <c:pt idx="0">
                  <c:v>322</c:v>
                </c:pt>
                <c:pt idx="1">
                  <c:v>224</c:v>
                </c:pt>
                <c:pt idx="2">
                  <c:v>103</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Number of resources by medium</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
        <c:idx val="1"/>
      </c:pivotFmt>
      <c:pivotFmt>
        <c:idx val="2"/>
      </c:pivotFmt>
      <c:pivotFmt>
        <c:idx val="3"/>
        <c:spPr>
          <a:solidFill>
            <a:srgbClr val="D1822D"/>
          </a:solidFill>
        </c:spPr>
      </c:pivotFmt>
      <c:pivotFmt>
        <c:idx val="4"/>
        <c:spPr>
          <a:solidFill>
            <a:srgbClr val="DFCFAB"/>
          </a:solidFill>
        </c:spPr>
      </c:pivotFmt>
      <c:pivotFmt>
        <c:idx val="5"/>
        <c:spPr>
          <a:solidFill>
            <a:srgbClr val="B6352F"/>
          </a:solidFill>
        </c:spPr>
      </c:pivotFmt>
      <c:pivotFmt>
        <c:idx val="6"/>
        <c:spPr>
          <a:solidFill>
            <a:srgbClr val="00301E"/>
          </a:solidFill>
        </c:spPr>
      </c:pivotFmt>
      <c:pivotFmt>
        <c:idx val="7"/>
        <c:spPr>
          <a:solidFill>
            <a:srgbClr val="6D8878"/>
          </a:solidFill>
        </c:spPr>
      </c:pivotFmt>
      <c:pivotFmt>
        <c:idx val="8"/>
        <c:spPr>
          <a:solidFill>
            <a:srgbClr val="D1822D"/>
          </a:solidFill>
        </c:spPr>
      </c:pivotFmt>
    </c:pivotFmts>
    <c:plotArea>
      <c:layout/>
      <c:pieChart>
        <c:varyColors val="1"/>
        <c:ser>
          <c:idx val="0"/>
          <c:order val="0"/>
          <c:dPt>
            <c:idx val="0"/>
            <c:bubble3D val="0"/>
            <c:spPr>
              <a:solidFill>
                <a:srgbClr val="7D0D00"/>
              </a:solidFill>
            </c:spPr>
          </c:dPt>
          <c:dPt>
            <c:idx val="1"/>
            <c:bubble3D val="0"/>
            <c:spPr>
              <a:solidFill>
                <a:srgbClr val="6D8878"/>
              </a:solidFill>
            </c:spPr>
          </c:dPt>
          <c:dPt>
            <c:idx val="2"/>
            <c:bubble3D val="0"/>
            <c:spPr>
              <a:solidFill>
                <a:srgbClr val="D1822D"/>
              </a:solidFill>
            </c:spPr>
          </c:dPt>
          <c:dPt>
            <c:idx val="3"/>
            <c:bubble3D val="0"/>
            <c:spPr>
              <a:solidFill>
                <a:srgbClr val="DFCFAB"/>
              </a:solidFill>
            </c:spPr>
          </c:dPt>
          <c:dPt>
            <c:idx val="4"/>
            <c:bubble3D val="0"/>
            <c:spPr>
              <a:solidFill>
                <a:srgbClr val="B6352F"/>
              </a:solidFill>
            </c:spPr>
          </c:dPt>
          <c:dPt>
            <c:idx val="5"/>
            <c:bubble3D val="0"/>
            <c:spPr>
              <a:solidFill>
                <a:srgbClr val="00301E"/>
              </a:solidFill>
            </c:spPr>
          </c:dPt>
          <c:dPt>
            <c:idx val="6"/>
            <c:bubble3D val="0"/>
            <c:spPr>
              <a:solidFill>
                <a:srgbClr val="6D8878"/>
              </a:solidFill>
            </c:spPr>
          </c:dPt>
          <c:dPt>
            <c:idx val="7"/>
            <c:bubble3D val="0"/>
            <c:spPr>
              <a:solidFill>
                <a:srgbClr val="D1822D"/>
              </a:solidFill>
            </c:spPr>
          </c:dPt>
          <c:dLbls>
            <c:txPr>
              <a:bodyPr/>
              <a:lstStyle/>
              <a:p>
                <a:pPr>
                  <a:defRPr/>
                </a:pPr>
                <a:endParaRPr lang="en-US"/>
              </a:p>
            </c:txPr>
            <c:showLegendKey val="0"/>
            <c:showVal val="0"/>
            <c:showCatName val="1"/>
            <c:showSerName val="0"/>
            <c:showPercent val="1"/>
            <c:showBubbleSize val="0"/>
            <c:showLeaderLines val="1"/>
          </c:dLbls>
          <c:cat>
            <c:strRef>
              <c:f>'Reporting A'!$T$6:$T$8</c:f>
              <c:strCache>
                <c:ptCount val="3"/>
                <c:pt idx="0">
                  <c:v>Information   </c:v>
                </c:pt>
                <c:pt idx="1">
                  <c:v>Education  </c:v>
                </c:pt>
                <c:pt idx="2">
                  <c:v>Training  </c:v>
                </c:pt>
              </c:strCache>
            </c:strRef>
          </c:cat>
          <c:val>
            <c:numRef>
              <c:f>'Reporting A'!$U$6:$U$8</c:f>
              <c:numCache>
                <c:formatCode>General</c:formatCode>
                <c:ptCount val="3"/>
                <c:pt idx="0">
                  <c:v>99</c:v>
                </c:pt>
                <c:pt idx="1">
                  <c:v>81</c:v>
                </c:pt>
                <c:pt idx="2">
                  <c:v>52</c:v>
                </c:pt>
              </c:numCache>
            </c:numRef>
          </c:val>
        </c:ser>
        <c:ser>
          <c:idx val="1"/>
          <c:order val="1"/>
          <c:cat>
            <c:strRef>
              <c:f>'Reporting A'!$T$6:$T$8</c:f>
              <c:strCache>
                <c:ptCount val="3"/>
                <c:pt idx="0">
                  <c:v>Information   </c:v>
                </c:pt>
                <c:pt idx="1">
                  <c:v>Education  </c:v>
                </c:pt>
                <c:pt idx="2">
                  <c:v>Training  </c:v>
                </c:pt>
              </c:strCache>
            </c:strRef>
          </c:cat>
          <c:val>
            <c:numRef>
              <c:f>'Reporting A'!$V$6:$V$8</c:f>
              <c:numCache>
                <c:formatCode>0%</c:formatCode>
                <c:ptCount val="3"/>
                <c:pt idx="0">
                  <c:v>0.42672413793103448</c:v>
                </c:pt>
                <c:pt idx="1">
                  <c:v>0.34913793103448276</c:v>
                </c:pt>
                <c:pt idx="2">
                  <c:v>0.22413793103448276</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Resources by Availability</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
        <c:idx val="1"/>
      </c:pivotFmt>
      <c:pivotFmt>
        <c:idx val="2"/>
      </c:pivotFmt>
      <c:pivotFmt>
        <c:idx val="3"/>
        <c:spPr>
          <a:solidFill>
            <a:srgbClr val="D1822D"/>
          </a:solidFill>
        </c:spPr>
      </c:pivotFmt>
      <c:pivotFmt>
        <c:idx val="4"/>
        <c:spPr>
          <a:solidFill>
            <a:srgbClr val="DFCFAB"/>
          </a:solidFill>
        </c:spPr>
      </c:pivotFmt>
      <c:pivotFmt>
        <c:idx val="5"/>
        <c:spPr>
          <a:solidFill>
            <a:srgbClr val="B6352F"/>
          </a:solidFill>
        </c:spPr>
      </c:pivotFmt>
      <c:pivotFmt>
        <c:idx val="6"/>
        <c:spPr>
          <a:solidFill>
            <a:srgbClr val="00301E"/>
          </a:solidFill>
        </c:spPr>
      </c:pivotFmt>
      <c:pivotFmt>
        <c:idx val="7"/>
        <c:spPr>
          <a:solidFill>
            <a:srgbClr val="6D8878"/>
          </a:solidFill>
        </c:spPr>
      </c:pivotFmt>
      <c:pivotFmt>
        <c:idx val="8"/>
        <c:spPr>
          <a:solidFill>
            <a:srgbClr val="D1822D"/>
          </a:solidFill>
        </c:spPr>
      </c:pivotFmt>
    </c:pivotFmts>
    <c:plotArea>
      <c:layout/>
      <c:pieChart>
        <c:varyColors val="1"/>
        <c:ser>
          <c:idx val="0"/>
          <c:order val="0"/>
          <c:dPt>
            <c:idx val="0"/>
            <c:bubble3D val="0"/>
            <c:spPr>
              <a:solidFill>
                <a:srgbClr val="7D0D00"/>
              </a:solidFill>
            </c:spPr>
          </c:dPt>
          <c:dPt>
            <c:idx val="1"/>
            <c:bubble3D val="0"/>
            <c:spPr>
              <a:solidFill>
                <a:srgbClr val="00301E"/>
              </a:solidFill>
            </c:spPr>
          </c:dPt>
          <c:dPt>
            <c:idx val="2"/>
            <c:bubble3D val="0"/>
            <c:spPr>
              <a:solidFill>
                <a:srgbClr val="6D8878"/>
              </a:solidFill>
            </c:spPr>
          </c:dPt>
          <c:dPt>
            <c:idx val="3"/>
            <c:bubble3D val="0"/>
            <c:spPr>
              <a:solidFill>
                <a:srgbClr val="DFCFAB"/>
              </a:solidFill>
            </c:spPr>
          </c:dPt>
          <c:dPt>
            <c:idx val="4"/>
            <c:bubble3D val="0"/>
            <c:spPr>
              <a:solidFill>
                <a:srgbClr val="B6352F"/>
              </a:solidFill>
            </c:spPr>
          </c:dPt>
          <c:dPt>
            <c:idx val="5"/>
            <c:bubble3D val="0"/>
            <c:spPr>
              <a:solidFill>
                <a:srgbClr val="00301E"/>
              </a:solidFill>
            </c:spPr>
          </c:dPt>
          <c:dPt>
            <c:idx val="6"/>
            <c:bubble3D val="0"/>
            <c:spPr>
              <a:solidFill>
                <a:srgbClr val="6D8878"/>
              </a:solidFill>
            </c:spPr>
          </c:dPt>
          <c:dPt>
            <c:idx val="7"/>
            <c:bubble3D val="0"/>
            <c:spPr>
              <a:solidFill>
                <a:srgbClr val="D1822D"/>
              </a:solidFill>
            </c:spPr>
          </c:dPt>
          <c:dLbls>
            <c:txPr>
              <a:bodyPr/>
              <a:lstStyle/>
              <a:p>
                <a:pPr>
                  <a:defRPr/>
                </a:pPr>
                <a:endParaRPr lang="en-US"/>
              </a:p>
            </c:txPr>
            <c:showLegendKey val="0"/>
            <c:showVal val="0"/>
            <c:showCatName val="1"/>
            <c:showSerName val="0"/>
            <c:showPercent val="1"/>
            <c:showBubbleSize val="0"/>
            <c:showLeaderLines val="1"/>
          </c:dLbls>
          <c:cat>
            <c:strRef>
              <c:f>'Reporting A'!$AE$7:$AE$9</c:f>
              <c:strCache>
                <c:ptCount val="3"/>
                <c:pt idx="0">
                  <c:v>Private</c:v>
                </c:pt>
                <c:pt idx="1">
                  <c:v>Unavailable</c:v>
                </c:pt>
                <c:pt idx="2">
                  <c:v>Public</c:v>
                </c:pt>
              </c:strCache>
            </c:strRef>
          </c:cat>
          <c:val>
            <c:numRef>
              <c:f>'Reporting A'!$AF$7:$AF$9</c:f>
              <c:numCache>
                <c:formatCode>General</c:formatCode>
                <c:ptCount val="3"/>
                <c:pt idx="0">
                  <c:v>107</c:v>
                </c:pt>
                <c:pt idx="1">
                  <c:v>2</c:v>
                </c:pt>
                <c:pt idx="2">
                  <c:v>123</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Resources by Location</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
        <c:idx val="1"/>
      </c:pivotFmt>
      <c:pivotFmt>
        <c:idx val="2"/>
      </c:pivotFmt>
      <c:pivotFmt>
        <c:idx val="3"/>
        <c:spPr>
          <a:solidFill>
            <a:srgbClr val="D1822D"/>
          </a:solidFill>
        </c:spPr>
      </c:pivotFmt>
      <c:pivotFmt>
        <c:idx val="4"/>
        <c:spPr>
          <a:solidFill>
            <a:srgbClr val="DFCFAB"/>
          </a:solidFill>
        </c:spPr>
      </c:pivotFmt>
      <c:pivotFmt>
        <c:idx val="5"/>
        <c:spPr>
          <a:solidFill>
            <a:srgbClr val="B6352F"/>
          </a:solidFill>
        </c:spPr>
      </c:pivotFmt>
      <c:pivotFmt>
        <c:idx val="6"/>
        <c:spPr>
          <a:solidFill>
            <a:srgbClr val="00301E"/>
          </a:solidFill>
        </c:spPr>
      </c:pivotFmt>
      <c:pivotFmt>
        <c:idx val="7"/>
        <c:spPr>
          <a:solidFill>
            <a:srgbClr val="6D8878"/>
          </a:solidFill>
        </c:spPr>
      </c:pivotFmt>
      <c:pivotFmt>
        <c:idx val="8"/>
        <c:spPr>
          <a:solidFill>
            <a:srgbClr val="D1822D"/>
          </a:solidFill>
        </c:spPr>
      </c:pivotFmt>
      <c:pivotFmt>
        <c:idx val="9"/>
        <c:marker>
          <c:symbol val="none"/>
        </c:marker>
        <c:dLbl>
          <c:idx val="0"/>
          <c:spPr/>
          <c:txPr>
            <a:bodyPr/>
            <a:lstStyle/>
            <a:p>
              <a:pPr>
                <a:defRPr/>
              </a:pPr>
              <a:endParaRPr lang="en-US"/>
            </a:p>
          </c:txPr>
          <c:showLegendKey val="0"/>
          <c:showVal val="0"/>
          <c:showCatName val="1"/>
          <c:showSerName val="0"/>
          <c:showPercent val="1"/>
          <c:showBubbleSize val="0"/>
        </c:dLbl>
      </c:pivotFmt>
      <c:pivotFmt>
        <c:idx val="10"/>
        <c:spPr>
          <a:solidFill>
            <a:srgbClr val="7D0D00"/>
          </a:solidFill>
        </c:spPr>
      </c:pivotFmt>
      <c:pivotFmt>
        <c:idx val="11"/>
        <c:spPr>
          <a:solidFill>
            <a:srgbClr val="6D8878"/>
          </a:solidFill>
        </c:spPr>
      </c:pivotFmt>
      <c:pivotFmt>
        <c:idx val="12"/>
        <c:spPr>
          <a:solidFill>
            <a:srgbClr val="D1822D"/>
          </a:solidFill>
        </c:spPr>
      </c:pivotFmt>
      <c:pivotFmt>
        <c:idx val="13"/>
        <c:spPr>
          <a:solidFill>
            <a:srgbClr val="DFCFAB"/>
          </a:solidFill>
        </c:spPr>
      </c:pivotFmt>
      <c:pivotFmt>
        <c:idx val="14"/>
        <c:spPr>
          <a:solidFill>
            <a:srgbClr val="B6352F"/>
          </a:solidFill>
        </c:spPr>
      </c:pivotFmt>
      <c:pivotFmt>
        <c:idx val="15"/>
        <c:spPr>
          <a:solidFill>
            <a:srgbClr val="00301E"/>
          </a:solidFill>
        </c:spPr>
      </c:pivotFmt>
      <c:pivotFmt>
        <c:idx val="16"/>
        <c:spPr>
          <a:solidFill>
            <a:srgbClr val="6D8878"/>
          </a:solidFill>
        </c:spPr>
      </c:pivotFmt>
      <c:pivotFmt>
        <c:idx val="17"/>
        <c:spPr>
          <a:solidFill>
            <a:srgbClr val="D1822D"/>
          </a:solidFill>
        </c:spPr>
      </c:pivotFmt>
      <c:pivotFmt>
        <c:idx val="18"/>
        <c:spPr>
          <a:solidFill>
            <a:srgbClr val="7D0D00"/>
          </a:solidFill>
        </c:spPr>
      </c:pivotFmt>
      <c:pivotFmt>
        <c:idx val="19"/>
        <c:spPr>
          <a:solidFill>
            <a:srgbClr val="DFCFAB"/>
          </a:solidFill>
        </c:spPr>
      </c:pivotFmt>
      <c:pivotFmt>
        <c:idx val="20"/>
        <c:spPr>
          <a:solidFill>
            <a:srgbClr val="00301E"/>
          </a:solidFill>
        </c:spPr>
      </c:pivotFmt>
      <c:pivotFmt>
        <c:idx val="21"/>
        <c:spPr>
          <a:solidFill>
            <a:srgbClr val="6D8878"/>
          </a:solidFill>
        </c:spPr>
      </c:pivotFmt>
      <c:pivotFmt>
        <c:idx val="22"/>
        <c:spPr>
          <a:solidFill>
            <a:srgbClr val="B6352F"/>
          </a:solidFill>
        </c:spPr>
      </c:pivotFmt>
    </c:pivotFmts>
    <c:plotArea>
      <c:layout/>
      <c:pieChart>
        <c:varyColors val="1"/>
        <c:ser>
          <c:idx val="0"/>
          <c:order val="0"/>
          <c:dPt>
            <c:idx val="0"/>
            <c:bubble3D val="0"/>
            <c:spPr>
              <a:solidFill>
                <a:srgbClr val="7D0D00"/>
              </a:solidFill>
            </c:spPr>
          </c:dPt>
          <c:dPt>
            <c:idx val="1"/>
            <c:bubble3D val="0"/>
            <c:spPr>
              <a:solidFill>
                <a:srgbClr val="6D8878"/>
              </a:solidFill>
            </c:spPr>
          </c:dPt>
          <c:dPt>
            <c:idx val="2"/>
            <c:bubble3D val="0"/>
            <c:spPr>
              <a:solidFill>
                <a:srgbClr val="D1822D"/>
              </a:solidFill>
            </c:spPr>
          </c:dPt>
          <c:dPt>
            <c:idx val="3"/>
            <c:bubble3D val="0"/>
            <c:spPr>
              <a:solidFill>
                <a:srgbClr val="DFCFAB"/>
              </a:solidFill>
            </c:spPr>
          </c:dPt>
          <c:dPt>
            <c:idx val="4"/>
            <c:bubble3D val="0"/>
            <c:spPr>
              <a:solidFill>
                <a:srgbClr val="B6352F"/>
              </a:solidFill>
            </c:spPr>
          </c:dPt>
          <c:dPt>
            <c:idx val="5"/>
            <c:bubble3D val="0"/>
            <c:spPr>
              <a:solidFill>
                <a:srgbClr val="00301E"/>
              </a:solidFill>
            </c:spPr>
          </c:dPt>
          <c:dPt>
            <c:idx val="6"/>
            <c:bubble3D val="0"/>
            <c:spPr>
              <a:solidFill>
                <a:srgbClr val="6D8878"/>
              </a:solidFill>
            </c:spPr>
          </c:dPt>
          <c:dPt>
            <c:idx val="7"/>
            <c:bubble3D val="0"/>
            <c:spPr>
              <a:solidFill>
                <a:srgbClr val="D1822D"/>
              </a:solidFill>
            </c:spPr>
          </c:dPt>
          <c:dPt>
            <c:idx val="8"/>
            <c:bubble3D val="0"/>
            <c:spPr>
              <a:solidFill>
                <a:srgbClr val="7D0D00"/>
              </a:solidFill>
            </c:spPr>
          </c:dPt>
          <c:dPt>
            <c:idx val="9"/>
            <c:bubble3D val="0"/>
            <c:spPr>
              <a:solidFill>
                <a:srgbClr val="DFCFAB"/>
              </a:solidFill>
            </c:spPr>
          </c:dPt>
          <c:dPt>
            <c:idx val="10"/>
            <c:bubble3D val="0"/>
            <c:spPr>
              <a:solidFill>
                <a:srgbClr val="00301E"/>
              </a:solidFill>
            </c:spPr>
          </c:dPt>
          <c:dPt>
            <c:idx val="11"/>
            <c:bubble3D val="0"/>
            <c:spPr>
              <a:solidFill>
                <a:srgbClr val="6D8878"/>
              </a:solidFill>
            </c:spPr>
          </c:dPt>
          <c:dPt>
            <c:idx val="12"/>
            <c:bubble3D val="0"/>
            <c:spPr>
              <a:solidFill>
                <a:srgbClr val="B6352F"/>
              </a:solidFill>
            </c:spPr>
          </c:dPt>
          <c:dLbls>
            <c:txPr>
              <a:bodyPr/>
              <a:lstStyle/>
              <a:p>
                <a:pPr>
                  <a:defRPr/>
                </a:pPr>
                <a:endParaRPr lang="en-US"/>
              </a:p>
            </c:txPr>
            <c:showLegendKey val="0"/>
            <c:showVal val="0"/>
            <c:showCatName val="1"/>
            <c:showSerName val="0"/>
            <c:showPercent val="1"/>
            <c:showBubbleSize val="0"/>
            <c:showLeaderLines val="1"/>
          </c:dLbls>
          <c:cat>
            <c:strRef>
              <c:f>'Reporting A'!$BA$6:$BA$14</c:f>
              <c:strCache>
                <c:ptCount val="9"/>
                <c:pt idx="0">
                  <c:v>Tasmania </c:v>
                </c:pt>
                <c:pt idx="1">
                  <c:v>Victoria </c:v>
                </c:pt>
                <c:pt idx="2">
                  <c:v>ACT </c:v>
                </c:pt>
                <c:pt idx="3">
                  <c:v>New South Wales </c:v>
                </c:pt>
                <c:pt idx="4">
                  <c:v>Queensland </c:v>
                </c:pt>
                <c:pt idx="5">
                  <c:v>Northern Territory </c:v>
                </c:pt>
                <c:pt idx="6">
                  <c:v>Western Australia </c:v>
                </c:pt>
                <c:pt idx="7">
                  <c:v>South Australia </c:v>
                </c:pt>
                <c:pt idx="8">
                  <c:v>Australia  </c:v>
                </c:pt>
              </c:strCache>
            </c:strRef>
          </c:cat>
          <c:val>
            <c:numRef>
              <c:f>'Reporting A'!$BB$6:$BB$14</c:f>
              <c:numCache>
                <c:formatCode>General</c:formatCode>
                <c:ptCount val="9"/>
                <c:pt idx="0">
                  <c:v>3</c:v>
                </c:pt>
                <c:pt idx="1">
                  <c:v>48</c:v>
                </c:pt>
                <c:pt idx="2">
                  <c:v>3</c:v>
                </c:pt>
                <c:pt idx="3">
                  <c:v>11</c:v>
                </c:pt>
                <c:pt idx="4">
                  <c:v>10</c:v>
                </c:pt>
                <c:pt idx="5">
                  <c:v>8</c:v>
                </c:pt>
                <c:pt idx="6">
                  <c:v>4</c:v>
                </c:pt>
                <c:pt idx="7">
                  <c:v>7</c:v>
                </c:pt>
                <c:pt idx="8">
                  <c:v>155</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[Inventory_Tool_Jan_Draft_Final 030314.xlsx]Reporting!PivotTable1</c:name>
    <c:fmtId val="15"/>
  </c:pivotSource>
  <c:chart>
    <c:title>
      <c:tx>
        <c:rich>
          <a:bodyPr/>
          <a:lstStyle/>
          <a:p>
            <a:pPr>
              <a:defRPr/>
            </a:pPr>
            <a:r>
              <a:rPr lang="en-AU"/>
              <a:t>Resources by Ausience</a:t>
            </a:r>
          </a:p>
        </c:rich>
      </c:tx>
      <c:overlay val="0"/>
    </c:title>
    <c:autoTitleDeleted val="0"/>
    <c:pivotFmts>
      <c:pivotFmt>
        <c:idx val="0"/>
      </c:pivotFmt>
      <c:pivotFmt>
        <c:idx val="1"/>
      </c:pivotFmt>
      <c:pivotFmt>
        <c:idx val="2"/>
      </c:pivotFmt>
      <c:pivotFmt>
        <c:idx val="3"/>
      </c:pivotFmt>
      <c:pivotFmt>
        <c:idx val="4"/>
        <c:spPr>
          <a:solidFill>
            <a:srgbClr val="7D0D00"/>
          </a:solidFill>
        </c:spPr>
      </c:pivotFmt>
      <c:pivotFmt>
        <c:idx val="5"/>
        <c:spPr>
          <a:solidFill>
            <a:srgbClr val="7D0D00"/>
          </a:solidFill>
        </c:spPr>
      </c:pivotFmt>
      <c:pivotFmt>
        <c:idx val="6"/>
        <c:spPr>
          <a:solidFill>
            <a:srgbClr val="7D0D00"/>
          </a:solidFill>
        </c:spPr>
      </c:pivotFmt>
      <c:pivotFmt>
        <c:idx val="7"/>
        <c:spPr>
          <a:solidFill>
            <a:srgbClr val="7D0D00"/>
          </a:solidFill>
        </c:spPr>
      </c:pivotFmt>
      <c:pivotFmt>
        <c:idx val="8"/>
        <c:marker>
          <c:symbol val="none"/>
        </c:marker>
      </c:pivotFmt>
      <c:pivotFmt>
        <c:idx val="9"/>
        <c:spPr>
          <a:solidFill>
            <a:srgbClr val="7D0D00"/>
          </a:solidFill>
        </c:spPr>
      </c:pivotFmt>
      <c:pivotFmt>
        <c:idx val="10"/>
        <c:spPr>
          <a:solidFill>
            <a:srgbClr val="7D0D00"/>
          </a:solidFill>
        </c:spPr>
      </c:pivotFmt>
      <c:pivotFmt>
        <c:idx val="11"/>
        <c:spPr>
          <a:solidFill>
            <a:srgbClr val="7D0D00"/>
          </a:solidFill>
        </c:spPr>
      </c:pivotFmt>
      <c:pivotFmt>
        <c:idx val="12"/>
        <c:spPr>
          <a:solidFill>
            <a:srgbClr val="7D0D00"/>
          </a:solidFill>
        </c:spPr>
      </c:pivotFmt>
      <c:pivotFmt>
        <c:idx val="13"/>
        <c:spPr>
          <a:solidFill>
            <a:srgbClr val="7D0D00"/>
          </a:solidFill>
        </c:spPr>
      </c:pivotFmt>
      <c:pivotFmt>
        <c:idx val="14"/>
        <c:spPr>
          <a:solidFill>
            <a:srgbClr val="7D0D00"/>
          </a:solidFill>
        </c:spPr>
      </c:pivotFmt>
      <c:pivotFmt>
        <c:idx val="15"/>
        <c:spPr>
          <a:solidFill>
            <a:srgbClr val="7D0D00"/>
          </a:solidFill>
        </c:spPr>
      </c:pivotFmt>
      <c:pivotFmt>
        <c:idx val="16"/>
        <c:spPr>
          <a:solidFill>
            <a:srgbClr val="7D0D00"/>
          </a:solidFill>
        </c:spPr>
      </c:pivotFmt>
      <c:pivotFmt>
        <c:idx val="17"/>
        <c:marker>
          <c:symbol val="none"/>
        </c:marker>
      </c:pivotFmt>
      <c:pivotFmt>
        <c:idx val="18"/>
        <c:spPr>
          <a:solidFill>
            <a:srgbClr val="7D0D00"/>
          </a:solidFill>
        </c:spPr>
      </c:pivotFmt>
      <c:pivotFmt>
        <c:idx val="19"/>
        <c:spPr>
          <a:solidFill>
            <a:srgbClr val="7D0D00"/>
          </a:solidFill>
        </c:spPr>
      </c:pivotFmt>
      <c:pivotFmt>
        <c:idx val="20"/>
        <c:spPr>
          <a:solidFill>
            <a:srgbClr val="7D0D00"/>
          </a:solidFill>
        </c:spPr>
      </c:pivotFmt>
      <c:pivotFmt>
        <c:idx val="21"/>
        <c:spPr>
          <a:solidFill>
            <a:srgbClr val="7D0D00"/>
          </a:solidFill>
        </c:spPr>
      </c:pivotFmt>
      <c:pivotFmt>
        <c:idx val="22"/>
        <c:spPr>
          <a:solidFill>
            <a:srgbClr val="7D0D00"/>
          </a:solidFill>
        </c:spPr>
      </c:pivotFmt>
      <c:pivotFmt>
        <c:idx val="23"/>
        <c:spPr>
          <a:solidFill>
            <a:srgbClr val="7D0D00"/>
          </a:solidFill>
        </c:spPr>
      </c:pivotFmt>
      <c:pivotFmt>
        <c:idx val="24"/>
        <c:spPr>
          <a:solidFill>
            <a:srgbClr val="7D0D00"/>
          </a:solidFill>
        </c:spPr>
      </c:pivotFmt>
      <c:pivotFmt>
        <c:idx val="25"/>
        <c:spPr>
          <a:solidFill>
            <a:srgbClr val="7D0D00"/>
          </a:solidFill>
        </c:spPr>
      </c:pivotFmt>
      <c:pivotFmt>
        <c:idx val="26"/>
        <c:marker>
          <c:symbol val="none"/>
        </c:marker>
      </c:pivotFmt>
      <c:pivotFmt>
        <c:idx val="27"/>
        <c:spPr>
          <a:solidFill>
            <a:srgbClr val="7D0D00"/>
          </a:solidFill>
        </c:spPr>
      </c:pivotFmt>
      <c:pivotFmt>
        <c:idx val="28"/>
        <c:spPr>
          <a:solidFill>
            <a:srgbClr val="7D0D00"/>
          </a:solidFill>
        </c:spPr>
      </c:pivotFmt>
      <c:pivotFmt>
        <c:idx val="29"/>
        <c:spPr>
          <a:solidFill>
            <a:srgbClr val="7D0D00"/>
          </a:solidFill>
        </c:spPr>
      </c:pivotFmt>
      <c:pivotFmt>
        <c:idx val="30"/>
        <c:spPr>
          <a:solidFill>
            <a:srgbClr val="7D0D00"/>
          </a:solidFill>
        </c:spPr>
      </c:pivotFmt>
      <c:pivotFmt>
        <c:idx val="31"/>
        <c:spPr>
          <a:solidFill>
            <a:srgbClr val="7D0D00"/>
          </a:solidFill>
        </c:spPr>
      </c:pivotFmt>
      <c:pivotFmt>
        <c:idx val="32"/>
        <c:spPr>
          <a:solidFill>
            <a:srgbClr val="7D0D00"/>
          </a:solidFill>
        </c:spPr>
      </c:pivotFmt>
      <c:pivotFmt>
        <c:idx val="33"/>
        <c:spPr>
          <a:solidFill>
            <a:srgbClr val="7D0D00"/>
          </a:solidFill>
        </c:spPr>
      </c:pivotFmt>
      <c:pivotFmt>
        <c:idx val="34"/>
        <c:spPr>
          <a:solidFill>
            <a:srgbClr val="7D0D00"/>
          </a:solidFill>
        </c:spPr>
      </c:pivotFmt>
    </c:pivotFmts>
    <c:plotArea>
      <c:layout/>
      <c:barChart>
        <c:barDir val="col"/>
        <c:grouping val="clustered"/>
        <c:varyColors val="0"/>
        <c:ser>
          <c:idx val="0"/>
          <c:order val="0"/>
          <c:tx>
            <c:strRef>
              <c:f>Reporting!$K$5</c:f>
              <c:strCache>
                <c:ptCount val="1"/>
                <c:pt idx="0">
                  <c:v>Total</c:v>
                </c:pt>
              </c:strCache>
            </c:strRef>
          </c:tx>
          <c:invertIfNegative val="0"/>
          <c:dPt>
            <c:idx val="0"/>
            <c:invertIfNegative val="0"/>
            <c:bubble3D val="0"/>
            <c:spPr>
              <a:solidFill>
                <a:srgbClr val="7D0D00"/>
              </a:solidFill>
            </c:spPr>
          </c:dPt>
          <c:dPt>
            <c:idx val="1"/>
            <c:invertIfNegative val="0"/>
            <c:bubble3D val="0"/>
            <c:spPr>
              <a:solidFill>
                <a:srgbClr val="7D0D00"/>
              </a:solidFill>
            </c:spPr>
          </c:dPt>
          <c:dPt>
            <c:idx val="2"/>
            <c:invertIfNegative val="0"/>
            <c:bubble3D val="0"/>
            <c:spPr>
              <a:solidFill>
                <a:srgbClr val="7D0D00"/>
              </a:solidFill>
            </c:spPr>
          </c:dPt>
          <c:dPt>
            <c:idx val="3"/>
            <c:invertIfNegative val="0"/>
            <c:bubble3D val="0"/>
            <c:spPr>
              <a:solidFill>
                <a:srgbClr val="7D0D00"/>
              </a:solidFill>
            </c:spPr>
          </c:dPt>
          <c:dPt>
            <c:idx val="4"/>
            <c:invertIfNegative val="0"/>
            <c:bubble3D val="0"/>
            <c:spPr>
              <a:solidFill>
                <a:srgbClr val="7D0D00"/>
              </a:solidFill>
            </c:spPr>
          </c:dPt>
          <c:dPt>
            <c:idx val="5"/>
            <c:invertIfNegative val="0"/>
            <c:bubble3D val="0"/>
            <c:spPr>
              <a:solidFill>
                <a:srgbClr val="7D0D00"/>
              </a:solidFill>
            </c:spPr>
          </c:dPt>
          <c:dPt>
            <c:idx val="6"/>
            <c:invertIfNegative val="0"/>
            <c:bubble3D val="0"/>
            <c:spPr>
              <a:solidFill>
                <a:srgbClr val="7D0D00"/>
              </a:solidFill>
            </c:spPr>
          </c:dPt>
          <c:dPt>
            <c:idx val="7"/>
            <c:invertIfNegative val="0"/>
            <c:bubble3D val="0"/>
            <c:spPr>
              <a:solidFill>
                <a:srgbClr val="7D0D00"/>
              </a:solidFill>
            </c:spPr>
          </c:dPt>
          <c:cat>
            <c:strRef>
              <c:f>Reporting!$J$6:$J$13</c:f>
              <c:strCache>
                <c:ptCount val="8"/>
                <c:pt idx="0">
                  <c:v>General Audience </c:v>
                </c:pt>
                <c:pt idx="1">
                  <c:v>Regulatory Assessors  </c:v>
                </c:pt>
                <c:pt idx="2">
                  <c:v>Builders / Management </c:v>
                </c:pt>
                <c:pt idx="3">
                  <c:v>Energy / Sus Assessors </c:v>
                </c:pt>
                <c:pt idx="4">
                  <c:v>Semi-skilled </c:v>
                </c:pt>
                <c:pt idx="5">
                  <c:v>Trades </c:v>
                </c:pt>
                <c:pt idx="6">
                  <c:v>Planners / Designers  </c:v>
                </c:pt>
                <c:pt idx="7">
                  <c:v>Other </c:v>
                </c:pt>
              </c:strCache>
            </c:strRef>
          </c:cat>
          <c:val>
            <c:numRef>
              <c:f>Reporting!$K$6:$K$13</c:f>
              <c:numCache>
                <c:formatCode>General</c:formatCode>
                <c:ptCount val="8"/>
                <c:pt idx="0">
                  <c:v>84</c:v>
                </c:pt>
                <c:pt idx="1">
                  <c:v>9</c:v>
                </c:pt>
                <c:pt idx="2">
                  <c:v>39</c:v>
                </c:pt>
                <c:pt idx="3">
                  <c:v>59</c:v>
                </c:pt>
                <c:pt idx="4">
                  <c:v>15</c:v>
                </c:pt>
                <c:pt idx="5">
                  <c:v>47</c:v>
                </c:pt>
                <c:pt idx="6">
                  <c:v>66</c:v>
                </c:pt>
                <c:pt idx="7">
                  <c:v>16</c:v>
                </c:pt>
              </c:numCache>
            </c:numRef>
          </c:val>
        </c:ser>
        <c:dLbls>
          <c:showLegendKey val="0"/>
          <c:showVal val="0"/>
          <c:showCatName val="0"/>
          <c:showSerName val="0"/>
          <c:showPercent val="0"/>
          <c:showBubbleSize val="0"/>
        </c:dLbls>
        <c:gapWidth val="75"/>
        <c:overlap val="-25"/>
        <c:axId val="165949824"/>
        <c:axId val="165951360"/>
      </c:barChart>
      <c:catAx>
        <c:axId val="165949824"/>
        <c:scaling>
          <c:orientation val="minMax"/>
        </c:scaling>
        <c:delete val="0"/>
        <c:axPos val="b"/>
        <c:majorTickMark val="none"/>
        <c:minorTickMark val="none"/>
        <c:tickLblPos val="nextTo"/>
        <c:crossAx val="165951360"/>
        <c:crosses val="autoZero"/>
        <c:auto val="1"/>
        <c:lblAlgn val="ctr"/>
        <c:lblOffset val="100"/>
        <c:noMultiLvlLbl val="0"/>
      </c:catAx>
      <c:valAx>
        <c:axId val="165951360"/>
        <c:scaling>
          <c:orientation val="minMax"/>
        </c:scaling>
        <c:delete val="0"/>
        <c:axPos val="l"/>
        <c:majorGridlines/>
        <c:numFmt formatCode="General" sourceLinked="1"/>
        <c:majorTickMark val="none"/>
        <c:minorTickMark val="none"/>
        <c:tickLblPos val="nextTo"/>
        <c:spPr>
          <a:ln w="9525">
            <a:noFill/>
          </a:ln>
        </c:spPr>
        <c:crossAx val="16594982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ivotSource>
    <c:name>[Inventory_Tool_Jan_Draft_Final 030314.xlsx]Report 2 - Multiple!PivotTable1</c:name>
    <c:fmtId val="0"/>
  </c:pivotSource>
  <c:chart>
    <c:title>
      <c:tx>
        <c:rich>
          <a:bodyPr/>
          <a:lstStyle/>
          <a:p>
            <a:pPr>
              <a:defRPr/>
            </a:pPr>
            <a:r>
              <a:rPr lang="en-AU" sz="1200"/>
              <a:t>Resources by Level</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
        <c:idx val="1"/>
        <c:marker>
          <c:symbol val="none"/>
        </c:marker>
      </c:pivotFmt>
    </c:pivotFmts>
    <c:plotArea>
      <c:layout/>
      <c:pieChart>
        <c:varyColors val="1"/>
        <c:ser>
          <c:idx val="0"/>
          <c:order val="0"/>
          <c:tx>
            <c:strRef>
              <c:f>'Report 2 - Multiple'!$C$6</c:f>
              <c:strCache>
                <c:ptCount val="1"/>
                <c:pt idx="0">
                  <c:v>Total</c:v>
                </c:pt>
              </c:strCache>
            </c:strRef>
          </c:tx>
          <c:dLbls>
            <c:delete val="1"/>
          </c:dLbls>
          <c:cat>
            <c:strRef>
              <c:f>'Report 2 - Multiple'!$B$7:$B$12</c:f>
              <c:strCache>
                <c:ptCount val="6"/>
                <c:pt idx="0">
                  <c:v>General   </c:v>
                </c:pt>
                <c:pt idx="1">
                  <c:v>Beginner  </c:v>
                </c:pt>
                <c:pt idx="2">
                  <c:v>Intermediate    </c:v>
                </c:pt>
                <c:pt idx="3">
                  <c:v>Advanced   </c:v>
                </c:pt>
                <c:pt idx="4">
                  <c:v>Multiple  </c:v>
                </c:pt>
                <c:pt idx="5">
                  <c:v>All  </c:v>
                </c:pt>
              </c:strCache>
            </c:strRef>
          </c:cat>
          <c:val>
            <c:numRef>
              <c:f>'Report 2 - Multiple'!$C$7:$C$12</c:f>
              <c:numCache>
                <c:formatCode>General</c:formatCode>
                <c:ptCount val="6"/>
                <c:pt idx="0">
                  <c:v>61</c:v>
                </c:pt>
                <c:pt idx="1">
                  <c:v>46</c:v>
                </c:pt>
                <c:pt idx="2">
                  <c:v>81</c:v>
                </c:pt>
                <c:pt idx="3">
                  <c:v>32</c:v>
                </c:pt>
                <c:pt idx="4">
                  <c:v>7</c:v>
                </c:pt>
                <c:pt idx="5">
                  <c:v>4</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ivotSource>
    <c:name>[Inventory_Tool_Jan_Draft_Final 030314.xlsx]Report 2 - Multiple!PivotTable2</c:name>
    <c:fmtId val="1"/>
  </c:pivotSource>
  <c:chart>
    <c:title>
      <c:tx>
        <c:rich>
          <a:bodyPr/>
          <a:lstStyle/>
          <a:p>
            <a:pPr>
              <a:defRPr/>
            </a:pPr>
            <a:r>
              <a:rPr lang="en-AU" sz="1200"/>
              <a:t>Resources by Audience</a:t>
            </a:r>
          </a:p>
        </c:rich>
      </c:tx>
      <c:overlay val="0"/>
    </c:title>
    <c:autoTitleDeleted val="0"/>
    <c:pivotFmts>
      <c:pivotFmt>
        <c:idx val="0"/>
        <c:marker>
          <c:symbol val="none"/>
        </c:marker>
      </c:pivotFmt>
    </c:pivotFmts>
    <c:plotArea>
      <c:layout/>
      <c:barChart>
        <c:barDir val="col"/>
        <c:grouping val="clustered"/>
        <c:varyColors val="0"/>
        <c:ser>
          <c:idx val="0"/>
          <c:order val="0"/>
          <c:tx>
            <c:strRef>
              <c:f>'Report 2 - Multiple'!$G$6</c:f>
              <c:strCache>
                <c:ptCount val="1"/>
                <c:pt idx="0">
                  <c:v>Total</c:v>
                </c:pt>
              </c:strCache>
            </c:strRef>
          </c:tx>
          <c:invertIfNegative val="0"/>
          <c:cat>
            <c:strRef>
              <c:f>'Report 2 - Multiple'!$F$7:$F$15</c:f>
              <c:strCache>
                <c:ptCount val="9"/>
                <c:pt idx="0">
                  <c:v>General Audience  </c:v>
                </c:pt>
                <c:pt idx="1">
                  <c:v>Planners / Designers  </c:v>
                </c:pt>
                <c:pt idx="2">
                  <c:v>Regulatory Assessors   </c:v>
                </c:pt>
                <c:pt idx="3">
                  <c:v>Builders / Management    </c:v>
                </c:pt>
                <c:pt idx="4">
                  <c:v>Energy / Sus Assessors    </c:v>
                </c:pt>
                <c:pt idx="5">
                  <c:v>Semi-skilled   </c:v>
                </c:pt>
                <c:pt idx="6">
                  <c:v>Trades    </c:v>
                </c:pt>
                <c:pt idx="7">
                  <c:v>Other    </c:v>
                </c:pt>
                <c:pt idx="8">
                  <c:v>Multiple audiences  </c:v>
                </c:pt>
              </c:strCache>
            </c:strRef>
          </c:cat>
          <c:val>
            <c:numRef>
              <c:f>'Report 2 - Multiple'!$G$7:$G$15</c:f>
              <c:numCache>
                <c:formatCode>General</c:formatCode>
                <c:ptCount val="9"/>
                <c:pt idx="0">
                  <c:v>67</c:v>
                </c:pt>
                <c:pt idx="1">
                  <c:v>37</c:v>
                </c:pt>
                <c:pt idx="2">
                  <c:v>2</c:v>
                </c:pt>
                <c:pt idx="3">
                  <c:v>6</c:v>
                </c:pt>
                <c:pt idx="4">
                  <c:v>39</c:v>
                </c:pt>
                <c:pt idx="5">
                  <c:v>3</c:v>
                </c:pt>
                <c:pt idx="6">
                  <c:v>9</c:v>
                </c:pt>
                <c:pt idx="7">
                  <c:v>6</c:v>
                </c:pt>
                <c:pt idx="8">
                  <c:v>58</c:v>
                </c:pt>
              </c:numCache>
            </c:numRef>
          </c:val>
        </c:ser>
        <c:dLbls>
          <c:showLegendKey val="0"/>
          <c:showVal val="0"/>
          <c:showCatName val="0"/>
          <c:showSerName val="0"/>
          <c:showPercent val="0"/>
          <c:showBubbleSize val="0"/>
        </c:dLbls>
        <c:gapWidth val="150"/>
        <c:axId val="166101376"/>
        <c:axId val="166102912"/>
      </c:barChart>
      <c:catAx>
        <c:axId val="166101376"/>
        <c:scaling>
          <c:orientation val="minMax"/>
        </c:scaling>
        <c:delete val="0"/>
        <c:axPos val="b"/>
        <c:majorTickMark val="out"/>
        <c:minorTickMark val="none"/>
        <c:tickLblPos val="nextTo"/>
        <c:crossAx val="166102912"/>
        <c:crosses val="autoZero"/>
        <c:auto val="1"/>
        <c:lblAlgn val="ctr"/>
        <c:lblOffset val="100"/>
        <c:noMultiLvlLbl val="0"/>
      </c:catAx>
      <c:valAx>
        <c:axId val="166102912"/>
        <c:scaling>
          <c:orientation val="minMax"/>
        </c:scaling>
        <c:delete val="0"/>
        <c:axPos val="l"/>
        <c:majorGridlines/>
        <c:numFmt formatCode="General" sourceLinked="1"/>
        <c:majorTickMark val="out"/>
        <c:minorTickMark val="none"/>
        <c:tickLblPos val="nextTo"/>
        <c:crossAx val="166101376"/>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ivotSource>
    <c:name>[Inventory_Tool_Jan_Draft_Final 030314.xlsx]Report 2 - Multiple!PivotTable2</c:name>
    <c:fmtId val="2"/>
  </c:pivotSource>
  <c:chart>
    <c:title>
      <c:tx>
        <c:rich>
          <a:bodyPr/>
          <a:lstStyle/>
          <a:p>
            <a:pPr>
              <a:defRPr/>
            </a:pPr>
            <a:r>
              <a:rPr lang="en-AU" sz="1200"/>
              <a:t>Resources by Audience</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s>
    <c:plotArea>
      <c:layout/>
      <c:pieChart>
        <c:varyColors val="1"/>
        <c:ser>
          <c:idx val="0"/>
          <c:order val="0"/>
          <c:tx>
            <c:strRef>
              <c:f>'Report 2 - Multiple'!$G$6</c:f>
              <c:strCache>
                <c:ptCount val="1"/>
                <c:pt idx="0">
                  <c:v>Total</c:v>
                </c:pt>
              </c:strCache>
            </c:strRef>
          </c:tx>
          <c:dLbls>
            <c:txPr>
              <a:bodyPr/>
              <a:lstStyle/>
              <a:p>
                <a:pPr>
                  <a:defRPr/>
                </a:pPr>
                <a:endParaRPr lang="en-US"/>
              </a:p>
            </c:txPr>
            <c:showLegendKey val="0"/>
            <c:showVal val="0"/>
            <c:showCatName val="1"/>
            <c:showSerName val="0"/>
            <c:showPercent val="1"/>
            <c:showBubbleSize val="0"/>
            <c:showLeaderLines val="1"/>
          </c:dLbls>
          <c:cat>
            <c:strRef>
              <c:f>'Report 2 - Multiple'!$F$7:$F$15</c:f>
              <c:strCache>
                <c:ptCount val="9"/>
                <c:pt idx="0">
                  <c:v>General Audience  </c:v>
                </c:pt>
                <c:pt idx="1">
                  <c:v>Planners / Designers  </c:v>
                </c:pt>
                <c:pt idx="2">
                  <c:v>Regulatory Assessors   </c:v>
                </c:pt>
                <c:pt idx="3">
                  <c:v>Builders / Management    </c:v>
                </c:pt>
                <c:pt idx="4">
                  <c:v>Energy / Sus Assessors    </c:v>
                </c:pt>
                <c:pt idx="5">
                  <c:v>Semi-skilled   </c:v>
                </c:pt>
                <c:pt idx="6">
                  <c:v>Trades    </c:v>
                </c:pt>
                <c:pt idx="7">
                  <c:v>Other    </c:v>
                </c:pt>
                <c:pt idx="8">
                  <c:v>Multiple audiences  </c:v>
                </c:pt>
              </c:strCache>
            </c:strRef>
          </c:cat>
          <c:val>
            <c:numRef>
              <c:f>'Report 2 - Multiple'!$G$7:$G$15</c:f>
              <c:numCache>
                <c:formatCode>General</c:formatCode>
                <c:ptCount val="9"/>
                <c:pt idx="0">
                  <c:v>67</c:v>
                </c:pt>
                <c:pt idx="1">
                  <c:v>37</c:v>
                </c:pt>
                <c:pt idx="2">
                  <c:v>2</c:v>
                </c:pt>
                <c:pt idx="3">
                  <c:v>6</c:v>
                </c:pt>
                <c:pt idx="4">
                  <c:v>39</c:v>
                </c:pt>
                <c:pt idx="5">
                  <c:v>3</c:v>
                </c:pt>
                <c:pt idx="6">
                  <c:v>9</c:v>
                </c:pt>
                <c:pt idx="7">
                  <c:v>6</c:v>
                </c:pt>
                <c:pt idx="8">
                  <c:v>58</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ivotSource>
    <c:name>[Inventory_Tool_Jan_Draft_Final 030314.xlsx]Report 2 - Multiple!PivotTable9</c:name>
    <c:fmtId val="1"/>
  </c:pivotSource>
  <c:chart>
    <c:title>
      <c:tx>
        <c:rich>
          <a:bodyPr/>
          <a:lstStyle/>
          <a:p>
            <a:pPr>
              <a:defRPr/>
            </a:pPr>
            <a:r>
              <a:rPr lang="en-US" sz="1200"/>
              <a:t>Resources by Building Type</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s>
    <c:plotArea>
      <c:layout/>
      <c:pieChart>
        <c:varyColors val="1"/>
        <c:ser>
          <c:idx val="0"/>
          <c:order val="0"/>
          <c:tx>
            <c:strRef>
              <c:f>'Report 2 - Multiple'!$P$7</c:f>
              <c:strCache>
                <c:ptCount val="1"/>
                <c:pt idx="0">
                  <c:v>Total</c:v>
                </c:pt>
              </c:strCache>
            </c:strRef>
          </c:tx>
          <c:dLbls>
            <c:txPr>
              <a:bodyPr/>
              <a:lstStyle/>
              <a:p>
                <a:pPr>
                  <a:defRPr/>
                </a:pPr>
                <a:endParaRPr lang="en-US"/>
              </a:p>
            </c:txPr>
            <c:showLegendKey val="0"/>
            <c:showVal val="0"/>
            <c:showCatName val="1"/>
            <c:showSerName val="0"/>
            <c:showPercent val="1"/>
            <c:showBubbleSize val="0"/>
            <c:showLeaderLines val="1"/>
          </c:dLbls>
          <c:cat>
            <c:strRef>
              <c:f>'Report 2 - Multiple'!$O$8:$O$10</c:f>
              <c:strCache>
                <c:ptCount val="3"/>
                <c:pt idx="0">
                  <c:v>  Residential  </c:v>
                </c:pt>
                <c:pt idx="1">
                  <c:v>  Commercial   </c:v>
                </c:pt>
                <c:pt idx="2">
                  <c:v>  Both Residential &amp; Commercial4</c:v>
                </c:pt>
              </c:strCache>
            </c:strRef>
          </c:cat>
          <c:val>
            <c:numRef>
              <c:f>'Report 2 - Multiple'!$P$8:$P$10</c:f>
              <c:numCache>
                <c:formatCode>General</c:formatCode>
                <c:ptCount val="3"/>
                <c:pt idx="0">
                  <c:v>115</c:v>
                </c:pt>
                <c:pt idx="1">
                  <c:v>46</c:v>
                </c:pt>
                <c:pt idx="2">
                  <c:v>71</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[Inventory_Tool_Jan_Draft_Final 030314.xlsx]Reporting!PivotTable2</c:name>
    <c:fmtId val="3"/>
  </c:pivotSource>
  <c:chart>
    <c:title>
      <c:tx>
        <c:rich>
          <a:bodyPr/>
          <a:lstStyle/>
          <a:p>
            <a:pPr>
              <a:defRPr/>
            </a:pPr>
            <a:r>
              <a:rPr lang="en-AU"/>
              <a:t>Resources by Level</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
        <c:idx val="1"/>
      </c:pivotFmt>
      <c:pivotFmt>
        <c:idx val="2"/>
      </c:pivotFmt>
      <c:pivotFmt>
        <c:idx val="3"/>
        <c:spPr>
          <a:solidFill>
            <a:srgbClr val="D1822D"/>
          </a:solidFill>
        </c:spPr>
      </c:pivotFmt>
      <c:pivotFmt>
        <c:idx val="4"/>
        <c:spPr>
          <a:solidFill>
            <a:srgbClr val="DFCFAB"/>
          </a:solidFill>
        </c:spPr>
      </c:pivotFmt>
      <c:pivotFmt>
        <c:idx val="5"/>
        <c:spPr>
          <a:solidFill>
            <a:srgbClr val="B6352F"/>
          </a:solidFill>
        </c:spPr>
      </c:pivotFmt>
      <c:pivotFmt>
        <c:idx val="6"/>
        <c:spPr>
          <a:solidFill>
            <a:srgbClr val="00301E"/>
          </a:solidFill>
        </c:spPr>
      </c:pivotFmt>
      <c:pivotFmt>
        <c:idx val="7"/>
        <c:spPr>
          <a:solidFill>
            <a:srgbClr val="6D8878"/>
          </a:solidFill>
        </c:spPr>
      </c:pivotFmt>
      <c:pivotFmt>
        <c:idx val="8"/>
        <c:spPr>
          <a:solidFill>
            <a:srgbClr val="D1822D"/>
          </a:solidFill>
        </c:spPr>
      </c:pivotFmt>
      <c:pivotFmt>
        <c:idx val="9"/>
        <c:marker>
          <c:symbol val="none"/>
        </c:marker>
        <c:dLbl>
          <c:idx val="0"/>
          <c:spPr/>
          <c:txPr>
            <a:bodyPr/>
            <a:lstStyle/>
            <a:p>
              <a:pPr>
                <a:defRPr/>
              </a:pPr>
              <a:endParaRPr lang="en-US"/>
            </a:p>
          </c:txPr>
          <c:showLegendKey val="0"/>
          <c:showVal val="0"/>
          <c:showCatName val="1"/>
          <c:showSerName val="0"/>
          <c:showPercent val="1"/>
          <c:showBubbleSize val="0"/>
        </c:dLbl>
      </c:pivotFmt>
      <c:pivotFmt>
        <c:idx val="10"/>
        <c:spPr>
          <a:solidFill>
            <a:srgbClr val="7D0D00"/>
          </a:solidFill>
        </c:spPr>
      </c:pivotFmt>
      <c:pivotFmt>
        <c:idx val="11"/>
        <c:spPr>
          <a:solidFill>
            <a:srgbClr val="6D8878"/>
          </a:solidFill>
        </c:spPr>
      </c:pivotFmt>
      <c:pivotFmt>
        <c:idx val="12"/>
        <c:spPr>
          <a:solidFill>
            <a:srgbClr val="D1822D"/>
          </a:solidFill>
        </c:spPr>
      </c:pivotFmt>
      <c:pivotFmt>
        <c:idx val="13"/>
        <c:spPr>
          <a:solidFill>
            <a:srgbClr val="DFCFAB"/>
          </a:solidFill>
        </c:spPr>
      </c:pivotFmt>
      <c:pivotFmt>
        <c:idx val="14"/>
        <c:spPr>
          <a:solidFill>
            <a:srgbClr val="B6352F"/>
          </a:solidFill>
        </c:spPr>
      </c:pivotFmt>
      <c:pivotFmt>
        <c:idx val="15"/>
        <c:spPr>
          <a:solidFill>
            <a:srgbClr val="00301E"/>
          </a:solidFill>
        </c:spPr>
      </c:pivotFmt>
      <c:pivotFmt>
        <c:idx val="16"/>
        <c:spPr>
          <a:solidFill>
            <a:srgbClr val="6D8878"/>
          </a:solidFill>
        </c:spPr>
      </c:pivotFmt>
      <c:pivotFmt>
        <c:idx val="17"/>
        <c:spPr>
          <a:solidFill>
            <a:srgbClr val="D1822D"/>
          </a:solidFill>
        </c:spPr>
      </c:pivotFmt>
      <c:pivotFmt>
        <c:idx val="18"/>
        <c:spPr>
          <a:solidFill>
            <a:srgbClr val="7D0D00"/>
          </a:solidFill>
        </c:spPr>
      </c:pivotFmt>
      <c:pivotFmt>
        <c:idx val="19"/>
        <c:spPr>
          <a:solidFill>
            <a:srgbClr val="DFCFAB"/>
          </a:solidFill>
        </c:spPr>
      </c:pivotFmt>
      <c:pivotFmt>
        <c:idx val="20"/>
        <c:spPr>
          <a:solidFill>
            <a:srgbClr val="00301E"/>
          </a:solidFill>
        </c:spPr>
      </c:pivotFmt>
      <c:pivotFmt>
        <c:idx val="21"/>
        <c:spPr>
          <a:solidFill>
            <a:srgbClr val="6D8878"/>
          </a:solidFill>
        </c:spPr>
      </c:pivotFmt>
      <c:pivotFmt>
        <c:idx val="22"/>
        <c:spPr>
          <a:solidFill>
            <a:srgbClr val="B6352F"/>
          </a:solidFill>
        </c:spPr>
      </c:pivotFmt>
      <c:pivotFmt>
        <c:idx val="23"/>
        <c:marker>
          <c:symbol val="none"/>
        </c:marker>
        <c:dLbl>
          <c:idx val="0"/>
          <c:spPr/>
          <c:txPr>
            <a:bodyPr/>
            <a:lstStyle/>
            <a:p>
              <a:pPr>
                <a:defRPr/>
              </a:pPr>
              <a:endParaRPr lang="en-US"/>
            </a:p>
          </c:txPr>
          <c:showLegendKey val="0"/>
          <c:showVal val="0"/>
          <c:showCatName val="1"/>
          <c:showSerName val="0"/>
          <c:showPercent val="1"/>
          <c:showBubbleSize val="0"/>
        </c:dLbl>
      </c:pivotFmt>
      <c:pivotFmt>
        <c:idx val="24"/>
        <c:spPr>
          <a:solidFill>
            <a:srgbClr val="7D0D00"/>
          </a:solidFill>
        </c:spPr>
      </c:pivotFmt>
      <c:pivotFmt>
        <c:idx val="25"/>
        <c:spPr>
          <a:solidFill>
            <a:srgbClr val="6D8878"/>
          </a:solidFill>
        </c:spPr>
      </c:pivotFmt>
      <c:pivotFmt>
        <c:idx val="26"/>
        <c:spPr>
          <a:solidFill>
            <a:srgbClr val="D1822D"/>
          </a:solidFill>
        </c:spPr>
      </c:pivotFmt>
      <c:pivotFmt>
        <c:idx val="27"/>
        <c:spPr>
          <a:solidFill>
            <a:srgbClr val="DFCFAB"/>
          </a:solidFill>
        </c:spPr>
      </c:pivotFmt>
    </c:pivotFmts>
    <c:plotArea>
      <c:layout/>
      <c:pieChart>
        <c:varyColors val="1"/>
        <c:ser>
          <c:idx val="0"/>
          <c:order val="0"/>
          <c:tx>
            <c:strRef>
              <c:f>Reporting!$B$5</c:f>
              <c:strCache>
                <c:ptCount val="1"/>
                <c:pt idx="0">
                  <c:v>Total</c:v>
                </c:pt>
              </c:strCache>
            </c:strRef>
          </c:tx>
          <c:dPt>
            <c:idx val="0"/>
            <c:bubble3D val="0"/>
            <c:spPr>
              <a:solidFill>
                <a:srgbClr val="7D0D00"/>
              </a:solidFill>
            </c:spPr>
          </c:dPt>
          <c:dPt>
            <c:idx val="1"/>
            <c:bubble3D val="0"/>
            <c:spPr>
              <a:solidFill>
                <a:srgbClr val="6D8878"/>
              </a:solidFill>
            </c:spPr>
          </c:dPt>
          <c:dPt>
            <c:idx val="2"/>
            <c:bubble3D val="0"/>
            <c:spPr>
              <a:solidFill>
                <a:srgbClr val="D1822D"/>
              </a:solidFill>
            </c:spPr>
          </c:dPt>
          <c:dPt>
            <c:idx val="3"/>
            <c:bubble3D val="0"/>
            <c:spPr>
              <a:solidFill>
                <a:srgbClr val="DFCFAB"/>
              </a:solidFill>
            </c:spPr>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Lbls>
            <c:txPr>
              <a:bodyPr/>
              <a:lstStyle/>
              <a:p>
                <a:pPr>
                  <a:defRPr/>
                </a:pPr>
                <a:endParaRPr lang="en-US"/>
              </a:p>
            </c:txPr>
            <c:showLegendKey val="0"/>
            <c:showVal val="0"/>
            <c:showCatName val="1"/>
            <c:showSerName val="0"/>
            <c:showPercent val="1"/>
            <c:showBubbleSize val="0"/>
            <c:showLeaderLines val="1"/>
          </c:dLbls>
          <c:cat>
            <c:strRef>
              <c:f>Reporting!$A$6:$A$9</c:f>
              <c:strCache>
                <c:ptCount val="4"/>
                <c:pt idx="0">
                  <c:v>General </c:v>
                </c:pt>
                <c:pt idx="1">
                  <c:v>Beginner </c:v>
                </c:pt>
                <c:pt idx="2">
                  <c:v>Intermediate </c:v>
                </c:pt>
                <c:pt idx="3">
                  <c:v>Advanced </c:v>
                </c:pt>
              </c:strCache>
            </c:strRef>
          </c:cat>
          <c:val>
            <c:numRef>
              <c:f>Reporting!$B$6:$B$9</c:f>
              <c:numCache>
                <c:formatCode>General</c:formatCode>
                <c:ptCount val="4"/>
                <c:pt idx="0">
                  <c:v>66</c:v>
                </c:pt>
                <c:pt idx="1">
                  <c:v>52</c:v>
                </c:pt>
                <c:pt idx="2">
                  <c:v>88</c:v>
                </c:pt>
                <c:pt idx="3">
                  <c:v>35</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[Inventory_Tool_Jan_Draft_Final 030314.xlsx]Reporting!PivotTable5</c:name>
    <c:fmtId val="0"/>
  </c:pivotSource>
  <c:chart>
    <c:title>
      <c:tx>
        <c:rich>
          <a:bodyPr/>
          <a:lstStyle/>
          <a:p>
            <a:pPr>
              <a:defRPr/>
            </a:pPr>
            <a:r>
              <a:rPr lang="en-AU"/>
              <a:t>Number of Resources by Format</a:t>
            </a:r>
          </a:p>
        </c:rich>
      </c:tx>
      <c:overlay val="0"/>
    </c:title>
    <c:autoTitleDeleted val="0"/>
    <c:pivotFmts>
      <c:pivotFmt>
        <c:idx val="0"/>
      </c:pivotFmt>
      <c:pivotFmt>
        <c:idx val="1"/>
      </c:pivotFmt>
      <c:pivotFmt>
        <c:idx val="2"/>
      </c:pivotFmt>
      <c:pivotFmt>
        <c:idx val="3"/>
      </c:pivotFmt>
      <c:pivotFmt>
        <c:idx val="4"/>
        <c:spPr>
          <a:solidFill>
            <a:srgbClr val="7D0D00"/>
          </a:solidFill>
        </c:spPr>
      </c:pivotFmt>
      <c:pivotFmt>
        <c:idx val="5"/>
        <c:spPr>
          <a:solidFill>
            <a:srgbClr val="7D0D00"/>
          </a:solidFill>
        </c:spPr>
      </c:pivotFmt>
      <c:pivotFmt>
        <c:idx val="6"/>
        <c:spPr>
          <a:solidFill>
            <a:srgbClr val="7D0D00"/>
          </a:solidFill>
        </c:spPr>
      </c:pivotFmt>
      <c:pivotFmt>
        <c:idx val="7"/>
        <c:spPr>
          <a:solidFill>
            <a:srgbClr val="7D0D00"/>
          </a:solidFill>
        </c:spPr>
      </c:pivotFmt>
      <c:pivotFmt>
        <c:idx val="8"/>
        <c:marker>
          <c:symbol val="none"/>
        </c:marker>
      </c:pivotFmt>
      <c:pivotFmt>
        <c:idx val="9"/>
        <c:spPr>
          <a:solidFill>
            <a:srgbClr val="7D0D00"/>
          </a:solidFill>
        </c:spPr>
      </c:pivotFmt>
      <c:pivotFmt>
        <c:idx val="10"/>
        <c:spPr>
          <a:solidFill>
            <a:srgbClr val="7D0D00"/>
          </a:solidFill>
        </c:spPr>
      </c:pivotFmt>
      <c:pivotFmt>
        <c:idx val="11"/>
        <c:spPr>
          <a:solidFill>
            <a:srgbClr val="7D0D00"/>
          </a:solidFill>
        </c:spPr>
      </c:pivotFmt>
    </c:pivotFmts>
    <c:plotArea>
      <c:layout/>
      <c:barChart>
        <c:barDir val="col"/>
        <c:grouping val="clustered"/>
        <c:varyColors val="0"/>
        <c:ser>
          <c:idx val="0"/>
          <c:order val="0"/>
          <c:tx>
            <c:strRef>
              <c:f>Reporting!$Z$5</c:f>
              <c:strCache>
                <c:ptCount val="1"/>
                <c:pt idx="0">
                  <c:v>Total</c:v>
                </c:pt>
              </c:strCache>
            </c:strRef>
          </c:tx>
          <c:invertIfNegative val="0"/>
          <c:dPt>
            <c:idx val="0"/>
            <c:invertIfNegative val="0"/>
            <c:bubble3D val="0"/>
            <c:spPr>
              <a:solidFill>
                <a:srgbClr val="7D0D00"/>
              </a:solidFill>
            </c:spPr>
          </c:dPt>
          <c:dPt>
            <c:idx val="1"/>
            <c:invertIfNegative val="0"/>
            <c:bubble3D val="0"/>
            <c:spPr>
              <a:solidFill>
                <a:srgbClr val="7D0D00"/>
              </a:solidFill>
            </c:spPr>
          </c:dPt>
          <c:dPt>
            <c:idx val="2"/>
            <c:invertIfNegative val="0"/>
            <c:bubble3D val="0"/>
            <c:spPr>
              <a:solidFill>
                <a:srgbClr val="7D0D00"/>
              </a:solidFill>
            </c:spPr>
          </c:dPt>
          <c:dPt>
            <c:idx val="3"/>
            <c:invertIfNegative val="0"/>
            <c:bubble3D val="0"/>
          </c:dPt>
          <c:cat>
            <c:strRef>
              <c:f>Reporting!$Y$6:$Y$8</c:f>
              <c:strCache>
                <c:ptCount val="3"/>
                <c:pt idx="0">
                  <c:v>Digital </c:v>
                </c:pt>
                <c:pt idx="1">
                  <c:v>Face to Face </c:v>
                </c:pt>
                <c:pt idx="2">
                  <c:v>Blended </c:v>
                </c:pt>
              </c:strCache>
            </c:strRef>
          </c:cat>
          <c:val>
            <c:numRef>
              <c:f>Reporting!$Z$6:$Z$8</c:f>
              <c:numCache>
                <c:formatCode>General</c:formatCode>
                <c:ptCount val="3"/>
                <c:pt idx="0">
                  <c:v>168</c:v>
                </c:pt>
                <c:pt idx="1">
                  <c:v>47</c:v>
                </c:pt>
                <c:pt idx="2">
                  <c:v>17</c:v>
                </c:pt>
              </c:numCache>
            </c:numRef>
          </c:val>
        </c:ser>
        <c:dLbls>
          <c:showLegendKey val="0"/>
          <c:showVal val="0"/>
          <c:showCatName val="0"/>
          <c:showSerName val="0"/>
          <c:showPercent val="0"/>
          <c:showBubbleSize val="0"/>
        </c:dLbls>
        <c:gapWidth val="75"/>
        <c:overlap val="-25"/>
        <c:axId val="165164160"/>
        <c:axId val="165165696"/>
      </c:barChart>
      <c:catAx>
        <c:axId val="165164160"/>
        <c:scaling>
          <c:orientation val="minMax"/>
        </c:scaling>
        <c:delete val="0"/>
        <c:axPos val="b"/>
        <c:majorTickMark val="none"/>
        <c:minorTickMark val="none"/>
        <c:tickLblPos val="nextTo"/>
        <c:crossAx val="165165696"/>
        <c:crosses val="autoZero"/>
        <c:auto val="1"/>
        <c:lblAlgn val="ctr"/>
        <c:lblOffset val="100"/>
        <c:noMultiLvlLbl val="0"/>
      </c:catAx>
      <c:valAx>
        <c:axId val="165165696"/>
        <c:scaling>
          <c:orientation val="minMax"/>
        </c:scaling>
        <c:delete val="0"/>
        <c:axPos val="l"/>
        <c:majorGridlines/>
        <c:numFmt formatCode="General" sourceLinked="1"/>
        <c:majorTickMark val="none"/>
        <c:minorTickMark val="none"/>
        <c:tickLblPos val="nextTo"/>
        <c:spPr>
          <a:ln w="9525">
            <a:noFill/>
          </a:ln>
        </c:spPr>
        <c:crossAx val="16516416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[Inventory_Tool_Jan_Draft_Final 030314.xlsx]Reporting!PivotTable7</c:name>
    <c:fmtId val="0"/>
  </c:pivotSource>
  <c:chart>
    <c:title>
      <c:tx>
        <c:rich>
          <a:bodyPr/>
          <a:lstStyle/>
          <a:p>
            <a:pPr>
              <a:defRPr/>
            </a:pPr>
            <a:r>
              <a:rPr lang="en-AU"/>
              <a:t>Number of Resources by NCC links</a:t>
            </a:r>
          </a:p>
        </c:rich>
      </c:tx>
      <c:overlay val="0"/>
    </c:title>
    <c:autoTitleDeleted val="0"/>
    <c:pivotFmts>
      <c:pivotFmt>
        <c:idx val="0"/>
      </c:pivotFmt>
      <c:pivotFmt>
        <c:idx val="1"/>
      </c:pivotFmt>
      <c:pivotFmt>
        <c:idx val="2"/>
      </c:pivotFmt>
      <c:pivotFmt>
        <c:idx val="3"/>
      </c:pivotFmt>
      <c:pivotFmt>
        <c:idx val="4"/>
        <c:spPr>
          <a:solidFill>
            <a:srgbClr val="7D0D00"/>
          </a:solidFill>
        </c:spPr>
      </c:pivotFmt>
      <c:pivotFmt>
        <c:idx val="5"/>
        <c:spPr>
          <a:solidFill>
            <a:srgbClr val="7D0D00"/>
          </a:solidFill>
        </c:spPr>
      </c:pivotFmt>
      <c:pivotFmt>
        <c:idx val="6"/>
        <c:spPr>
          <a:solidFill>
            <a:srgbClr val="7D0D00"/>
          </a:solidFill>
        </c:spPr>
      </c:pivotFmt>
      <c:pivotFmt>
        <c:idx val="7"/>
        <c:spPr>
          <a:solidFill>
            <a:srgbClr val="7D0D00"/>
          </a:solidFill>
        </c:spPr>
      </c:pivotFmt>
      <c:pivotFmt>
        <c:idx val="8"/>
        <c:spPr>
          <a:solidFill>
            <a:srgbClr val="7D0D00"/>
          </a:solidFill>
        </c:spPr>
        <c:marker>
          <c:symbol val="none"/>
        </c:marker>
      </c:pivotFmt>
      <c:pivotFmt>
        <c:idx val="9"/>
        <c:spPr>
          <a:solidFill>
            <a:srgbClr val="7D0D00"/>
          </a:solidFill>
        </c:spPr>
      </c:pivotFmt>
      <c:pivotFmt>
        <c:idx val="10"/>
        <c:spPr>
          <a:solidFill>
            <a:srgbClr val="7D0D00"/>
          </a:solidFill>
        </c:spPr>
      </c:pivotFmt>
      <c:pivotFmt>
        <c:idx val="11"/>
        <c:spPr>
          <a:solidFill>
            <a:srgbClr val="7D0D00"/>
          </a:solidFill>
        </c:spPr>
      </c:pivotFmt>
      <c:pivotFmt>
        <c:idx val="12"/>
        <c:spPr>
          <a:solidFill>
            <a:srgbClr val="7D0D00"/>
          </a:solidFill>
        </c:spPr>
      </c:pivotFmt>
      <c:pivotFmt>
        <c:idx val="13"/>
      </c:pivotFmt>
      <c:pivotFmt>
        <c:idx val="14"/>
      </c:pivotFmt>
      <c:pivotFmt>
        <c:idx val="15"/>
      </c:pivotFmt>
      <c:pivotFmt>
        <c:idx val="16"/>
      </c:pivotFmt>
    </c:pivotFmts>
    <c:plotArea>
      <c:layout/>
      <c:barChart>
        <c:barDir val="col"/>
        <c:grouping val="clustered"/>
        <c:varyColors val="0"/>
        <c:ser>
          <c:idx val="0"/>
          <c:order val="0"/>
          <c:tx>
            <c:strRef>
              <c:f>Reporting!$AJ$5</c:f>
              <c:strCache>
                <c:ptCount val="1"/>
                <c:pt idx="0">
                  <c:v>Total</c:v>
                </c:pt>
              </c:strCache>
            </c:strRef>
          </c:tx>
          <c:spPr>
            <a:solidFill>
              <a:srgbClr val="7D0D00"/>
            </a:solidFill>
          </c:spPr>
          <c:invertIfNegative val="0"/>
          <c:dPt>
            <c:idx val="0"/>
            <c:invertIfNegative val="0"/>
            <c:bubble3D val="0"/>
          </c:dPt>
          <c:dPt>
            <c:idx val="1"/>
            <c:invertIfNegative val="0"/>
            <c:bubble3D val="0"/>
          </c:dPt>
          <c:dPt>
            <c:idx val="2"/>
            <c:invertIfNegative val="0"/>
            <c:bubble3D val="0"/>
          </c:dPt>
          <c:dPt>
            <c:idx val="3"/>
            <c:invertIfNegative val="0"/>
            <c:bubble3D val="0"/>
          </c:dPt>
          <c:cat>
            <c:strRef>
              <c:f>Reporting!$AI$6:$AI$18</c:f>
              <c:strCache>
                <c:ptCount val="13"/>
                <c:pt idx="0">
                  <c:v>Design </c:v>
                </c:pt>
                <c:pt idx="1">
                  <c:v>Assessment / Verification </c:v>
                </c:pt>
                <c:pt idx="2">
                  <c:v>Alterations / Additions </c:v>
                </c:pt>
                <c:pt idx="3">
                  <c:v>Climate Specific  </c:v>
                </c:pt>
                <c:pt idx="4">
                  <c:v>Glazing </c:v>
                </c:pt>
                <c:pt idx="5">
                  <c:v>Lighting </c:v>
                </c:pt>
                <c:pt idx="6">
                  <c:v>HVAC </c:v>
                </c:pt>
                <c:pt idx="7">
                  <c:v>Services </c:v>
                </c:pt>
                <c:pt idx="8">
                  <c:v>Maintenance &amp; Monitoring </c:v>
                </c:pt>
                <c:pt idx="9">
                  <c:v>Hand over / Operations </c:v>
                </c:pt>
                <c:pt idx="10">
                  <c:v>As built assessment </c:v>
                </c:pt>
                <c:pt idx="11">
                  <c:v>Building Fabric / Thermal / Sealing </c:v>
                </c:pt>
                <c:pt idx="12">
                  <c:v>Beyond compliance </c:v>
                </c:pt>
              </c:strCache>
            </c:strRef>
          </c:cat>
          <c:val>
            <c:numRef>
              <c:f>Reporting!$AJ$6:$AJ$18</c:f>
              <c:numCache>
                <c:formatCode>General</c:formatCode>
                <c:ptCount val="13"/>
                <c:pt idx="0">
                  <c:v>156</c:v>
                </c:pt>
                <c:pt idx="1">
                  <c:v>87</c:v>
                </c:pt>
                <c:pt idx="2">
                  <c:v>67</c:v>
                </c:pt>
                <c:pt idx="3">
                  <c:v>109</c:v>
                </c:pt>
                <c:pt idx="4">
                  <c:v>122</c:v>
                </c:pt>
                <c:pt idx="5">
                  <c:v>87</c:v>
                </c:pt>
                <c:pt idx="6">
                  <c:v>94</c:v>
                </c:pt>
                <c:pt idx="7">
                  <c:v>89</c:v>
                </c:pt>
                <c:pt idx="8">
                  <c:v>33</c:v>
                </c:pt>
                <c:pt idx="9">
                  <c:v>22</c:v>
                </c:pt>
                <c:pt idx="10">
                  <c:v>36</c:v>
                </c:pt>
                <c:pt idx="11">
                  <c:v>123</c:v>
                </c:pt>
                <c:pt idx="12">
                  <c:v>58</c:v>
                </c:pt>
              </c:numCache>
            </c:numRef>
          </c:val>
        </c:ser>
        <c:dLbls>
          <c:showLegendKey val="0"/>
          <c:showVal val="0"/>
          <c:showCatName val="0"/>
          <c:showSerName val="0"/>
          <c:showPercent val="0"/>
          <c:showBubbleSize val="0"/>
        </c:dLbls>
        <c:gapWidth val="75"/>
        <c:overlap val="-25"/>
        <c:axId val="164824960"/>
        <c:axId val="164826496"/>
      </c:barChart>
      <c:catAx>
        <c:axId val="164824960"/>
        <c:scaling>
          <c:orientation val="minMax"/>
        </c:scaling>
        <c:delete val="0"/>
        <c:axPos val="b"/>
        <c:majorTickMark val="none"/>
        <c:minorTickMark val="none"/>
        <c:tickLblPos val="nextTo"/>
        <c:crossAx val="164826496"/>
        <c:crosses val="autoZero"/>
        <c:auto val="1"/>
        <c:lblAlgn val="ctr"/>
        <c:lblOffset val="100"/>
        <c:noMultiLvlLbl val="0"/>
      </c:catAx>
      <c:valAx>
        <c:axId val="164826496"/>
        <c:scaling>
          <c:orientation val="minMax"/>
        </c:scaling>
        <c:delete val="0"/>
        <c:axPos val="l"/>
        <c:majorGridlines/>
        <c:numFmt formatCode="General" sourceLinked="1"/>
        <c:majorTickMark val="none"/>
        <c:minorTickMark val="none"/>
        <c:tickLblPos val="nextTo"/>
        <c:spPr>
          <a:ln w="9525">
            <a:noFill/>
          </a:ln>
        </c:spPr>
        <c:crossAx val="16482496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[Inventory_Tool_Jan_Draft_Final 030314.xlsx]Reporting!PivotTable9</c:name>
    <c:fmtId val="0"/>
  </c:pivotSource>
  <c:chart>
    <c:title>
      <c:tx>
        <c:rich>
          <a:bodyPr/>
          <a:lstStyle/>
          <a:p>
            <a:pPr>
              <a:defRPr/>
            </a:pPr>
            <a:r>
              <a:rPr lang="en-AU"/>
              <a:t>Resources by Building Type</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
        <c:idx val="1"/>
      </c:pivotFmt>
      <c:pivotFmt>
        <c:idx val="2"/>
      </c:pivotFmt>
      <c:pivotFmt>
        <c:idx val="3"/>
        <c:spPr>
          <a:solidFill>
            <a:srgbClr val="D1822D"/>
          </a:solidFill>
        </c:spPr>
      </c:pivotFmt>
      <c:pivotFmt>
        <c:idx val="4"/>
        <c:spPr>
          <a:solidFill>
            <a:srgbClr val="DFCFAB"/>
          </a:solidFill>
        </c:spPr>
      </c:pivotFmt>
      <c:pivotFmt>
        <c:idx val="5"/>
        <c:spPr>
          <a:solidFill>
            <a:srgbClr val="B6352F"/>
          </a:solidFill>
        </c:spPr>
      </c:pivotFmt>
      <c:pivotFmt>
        <c:idx val="6"/>
        <c:spPr>
          <a:solidFill>
            <a:srgbClr val="00301E"/>
          </a:solidFill>
        </c:spPr>
      </c:pivotFmt>
      <c:pivotFmt>
        <c:idx val="7"/>
        <c:spPr>
          <a:solidFill>
            <a:srgbClr val="6D8878"/>
          </a:solidFill>
        </c:spPr>
      </c:pivotFmt>
      <c:pivotFmt>
        <c:idx val="8"/>
        <c:spPr>
          <a:solidFill>
            <a:srgbClr val="D1822D"/>
          </a:solidFill>
        </c:spPr>
      </c:pivotFmt>
      <c:pivotFmt>
        <c:idx val="9"/>
        <c:marker>
          <c:symbol val="none"/>
        </c:marker>
        <c:dLbl>
          <c:idx val="0"/>
          <c:spPr/>
          <c:txPr>
            <a:bodyPr/>
            <a:lstStyle/>
            <a:p>
              <a:pPr>
                <a:defRPr/>
              </a:pPr>
              <a:endParaRPr lang="en-US"/>
            </a:p>
          </c:txPr>
          <c:showLegendKey val="0"/>
          <c:showVal val="0"/>
          <c:showCatName val="1"/>
          <c:showSerName val="0"/>
          <c:showPercent val="1"/>
          <c:showBubbleSize val="0"/>
        </c:dLbl>
      </c:pivotFmt>
      <c:pivotFmt>
        <c:idx val="10"/>
        <c:spPr>
          <a:solidFill>
            <a:srgbClr val="7D0D00"/>
          </a:solidFill>
        </c:spPr>
      </c:pivotFmt>
      <c:pivotFmt>
        <c:idx val="11"/>
        <c:spPr>
          <a:solidFill>
            <a:srgbClr val="6D8878"/>
          </a:solidFill>
        </c:spPr>
      </c:pivotFmt>
    </c:pivotFmts>
    <c:plotArea>
      <c:layout/>
      <c:pieChart>
        <c:varyColors val="1"/>
        <c:ser>
          <c:idx val="0"/>
          <c:order val="0"/>
          <c:tx>
            <c:strRef>
              <c:f>Reporting!$AQ$5</c:f>
              <c:strCache>
                <c:ptCount val="1"/>
                <c:pt idx="0">
                  <c:v>Total</c:v>
                </c:pt>
              </c:strCache>
            </c:strRef>
          </c:tx>
          <c:dPt>
            <c:idx val="0"/>
            <c:bubble3D val="0"/>
            <c:spPr>
              <a:solidFill>
                <a:srgbClr val="7D0D00"/>
              </a:solidFill>
            </c:spPr>
          </c:dPt>
          <c:dPt>
            <c:idx val="1"/>
            <c:bubble3D val="0"/>
            <c:spPr>
              <a:solidFill>
                <a:srgbClr val="6D8878"/>
              </a:solidFill>
            </c:spPr>
          </c:dPt>
          <c:dPt>
            <c:idx val="2"/>
            <c:bubble3D val="0"/>
          </c:dPt>
          <c:dPt>
            <c:idx val="3"/>
            <c:bubble3D val="0"/>
          </c:dPt>
          <c:dPt>
            <c:idx val="4"/>
            <c:bubble3D val="0"/>
          </c:dPt>
          <c:dPt>
            <c:idx val="5"/>
            <c:bubble3D val="0"/>
          </c:dPt>
          <c:dPt>
            <c:idx val="6"/>
            <c:bubble3D val="0"/>
          </c:dPt>
          <c:dPt>
            <c:idx val="7"/>
            <c:bubble3D val="0"/>
          </c:dPt>
          <c:dLbls>
            <c:txPr>
              <a:bodyPr/>
              <a:lstStyle/>
              <a:p>
                <a:pPr>
                  <a:defRPr/>
                </a:pPr>
                <a:endParaRPr lang="en-US"/>
              </a:p>
            </c:txPr>
            <c:showLegendKey val="0"/>
            <c:showVal val="0"/>
            <c:showCatName val="1"/>
            <c:showSerName val="0"/>
            <c:showPercent val="1"/>
            <c:showBubbleSize val="0"/>
            <c:showLeaderLines val="1"/>
          </c:dLbls>
          <c:cat>
            <c:strRef>
              <c:f>Reporting!$AP$6:$AP$7</c:f>
              <c:strCache>
                <c:ptCount val="2"/>
                <c:pt idx="0">
                  <c:v>Residential </c:v>
                </c:pt>
                <c:pt idx="1">
                  <c:v>Commercial </c:v>
                </c:pt>
              </c:strCache>
            </c:strRef>
          </c:cat>
          <c:val>
            <c:numRef>
              <c:f>Reporting!$AQ$6:$AQ$7</c:f>
              <c:numCache>
                <c:formatCode>General</c:formatCode>
                <c:ptCount val="2"/>
                <c:pt idx="0">
                  <c:v>185</c:v>
                </c:pt>
                <c:pt idx="1">
                  <c:v>117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sz="1200"/>
              <a:t>Quality</a:t>
            </a:r>
            <a:r>
              <a:rPr lang="en-AU" sz="1200" baseline="0"/>
              <a:t> of Resources by Quality Criteria</a:t>
            </a:r>
            <a:endParaRPr lang="en-AU" sz="1200"/>
          </a:p>
        </c:rich>
      </c:tx>
      <c:overlay val="0"/>
    </c:title>
    <c:autoTitleDeleted val="0"/>
    <c:plotArea>
      <c:layout/>
      <c:barChart>
        <c:barDir val="col"/>
        <c:grouping val="stacked"/>
        <c:varyColors val="0"/>
        <c:ser>
          <c:idx val="0"/>
          <c:order val="0"/>
          <c:tx>
            <c:strRef>
              <c:f>'Reporting A'!$BG$17</c:f>
              <c:strCache>
                <c:ptCount val="1"/>
                <c:pt idx="0">
                  <c:v>Validity</c:v>
                </c:pt>
              </c:strCache>
            </c:strRef>
          </c:tx>
          <c:spPr>
            <a:solidFill>
              <a:srgbClr val="00301E"/>
            </a:solidFill>
          </c:spPr>
          <c:invertIfNegative val="0"/>
          <c:cat>
            <c:strRef>
              <c:f>'Reporting A'!$BH$16:$BJ$16</c:f>
              <c:strCache>
                <c:ptCount val="3"/>
                <c:pt idx="0">
                  <c:v>High</c:v>
                </c:pt>
                <c:pt idx="1">
                  <c:v>Medium</c:v>
                </c:pt>
                <c:pt idx="2">
                  <c:v>Low</c:v>
                </c:pt>
              </c:strCache>
            </c:strRef>
          </c:cat>
          <c:val>
            <c:numRef>
              <c:f>'Reporting A'!$BH$17:$BJ$17</c:f>
              <c:numCache>
                <c:formatCode>General</c:formatCode>
                <c:ptCount val="3"/>
                <c:pt idx="0">
                  <c:v>96</c:v>
                </c:pt>
                <c:pt idx="1">
                  <c:v>48</c:v>
                </c:pt>
                <c:pt idx="2">
                  <c:v>54</c:v>
                </c:pt>
              </c:numCache>
            </c:numRef>
          </c:val>
        </c:ser>
        <c:ser>
          <c:idx val="1"/>
          <c:order val="1"/>
          <c:tx>
            <c:strRef>
              <c:f>'Reporting A'!$BG$18</c:f>
              <c:strCache>
                <c:ptCount val="1"/>
                <c:pt idx="0">
                  <c:v>Accessibility </c:v>
                </c:pt>
              </c:strCache>
            </c:strRef>
          </c:tx>
          <c:spPr>
            <a:solidFill>
              <a:srgbClr val="6D8878"/>
            </a:solidFill>
          </c:spPr>
          <c:invertIfNegative val="0"/>
          <c:cat>
            <c:strRef>
              <c:f>'Reporting A'!$BH$16:$BJ$16</c:f>
              <c:strCache>
                <c:ptCount val="3"/>
                <c:pt idx="0">
                  <c:v>High</c:v>
                </c:pt>
                <c:pt idx="1">
                  <c:v>Medium</c:v>
                </c:pt>
                <c:pt idx="2">
                  <c:v>Low</c:v>
                </c:pt>
              </c:strCache>
            </c:strRef>
          </c:cat>
          <c:val>
            <c:numRef>
              <c:f>'Reporting A'!$BH$18:$BJ$18</c:f>
              <c:numCache>
                <c:formatCode>General</c:formatCode>
                <c:ptCount val="3"/>
                <c:pt idx="0">
                  <c:v>96</c:v>
                </c:pt>
                <c:pt idx="1">
                  <c:v>107</c:v>
                </c:pt>
                <c:pt idx="2">
                  <c:v>28</c:v>
                </c:pt>
              </c:numCache>
            </c:numRef>
          </c:val>
        </c:ser>
        <c:ser>
          <c:idx val="2"/>
          <c:order val="2"/>
          <c:tx>
            <c:strRef>
              <c:f>'Reporting A'!$BG$19</c:f>
              <c:strCache>
                <c:ptCount val="1"/>
                <c:pt idx="0">
                  <c:v>Endorsement</c:v>
                </c:pt>
              </c:strCache>
            </c:strRef>
          </c:tx>
          <c:spPr>
            <a:solidFill>
              <a:srgbClr val="7D0D00"/>
            </a:solidFill>
          </c:spPr>
          <c:invertIfNegative val="0"/>
          <c:cat>
            <c:strRef>
              <c:f>'Reporting A'!$BH$16:$BJ$16</c:f>
              <c:strCache>
                <c:ptCount val="3"/>
                <c:pt idx="0">
                  <c:v>High</c:v>
                </c:pt>
                <c:pt idx="1">
                  <c:v>Medium</c:v>
                </c:pt>
                <c:pt idx="2">
                  <c:v>Low</c:v>
                </c:pt>
              </c:strCache>
            </c:strRef>
          </c:cat>
          <c:val>
            <c:numRef>
              <c:f>'Reporting A'!$BH$19:$BJ$19</c:f>
              <c:numCache>
                <c:formatCode>General</c:formatCode>
                <c:ptCount val="3"/>
                <c:pt idx="0">
                  <c:v>130</c:v>
                </c:pt>
                <c:pt idx="1">
                  <c:v>69</c:v>
                </c:pt>
                <c:pt idx="2">
                  <c:v>21</c:v>
                </c:pt>
              </c:numCache>
            </c:numRef>
          </c:val>
        </c:ser>
        <c:dLbls>
          <c:showLegendKey val="0"/>
          <c:showVal val="0"/>
          <c:showCatName val="0"/>
          <c:showSerName val="0"/>
          <c:showPercent val="0"/>
          <c:showBubbleSize val="0"/>
        </c:dLbls>
        <c:gapWidth val="55"/>
        <c:overlap val="100"/>
        <c:axId val="164910976"/>
        <c:axId val="164912512"/>
      </c:barChart>
      <c:catAx>
        <c:axId val="164910976"/>
        <c:scaling>
          <c:orientation val="minMax"/>
        </c:scaling>
        <c:delete val="0"/>
        <c:axPos val="b"/>
        <c:majorTickMark val="none"/>
        <c:minorTickMark val="none"/>
        <c:tickLblPos val="nextTo"/>
        <c:crossAx val="164912512"/>
        <c:crosses val="autoZero"/>
        <c:auto val="1"/>
        <c:lblAlgn val="ctr"/>
        <c:lblOffset val="100"/>
        <c:noMultiLvlLbl val="0"/>
      </c:catAx>
      <c:valAx>
        <c:axId val="164912512"/>
        <c:scaling>
          <c:orientation val="minMax"/>
        </c:scaling>
        <c:delete val="0"/>
        <c:axPos val="l"/>
        <c:majorGridlines/>
        <c:numFmt formatCode="General" sourceLinked="1"/>
        <c:majorTickMark val="none"/>
        <c:minorTickMark val="none"/>
        <c:tickLblPos val="nextTo"/>
        <c:crossAx val="1649109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Quality criteria by quality of the resources</a:t>
            </a:r>
          </a:p>
        </c:rich>
      </c:tx>
      <c:overlay val="0"/>
    </c:title>
    <c:autoTitleDeleted val="0"/>
    <c:plotArea>
      <c:layout/>
      <c:barChart>
        <c:barDir val="col"/>
        <c:grouping val="stacked"/>
        <c:varyColors val="0"/>
        <c:ser>
          <c:idx val="0"/>
          <c:order val="0"/>
          <c:tx>
            <c:strRef>
              <c:f>'Reporting A'!$BH$16</c:f>
              <c:strCache>
                <c:ptCount val="1"/>
                <c:pt idx="0">
                  <c:v>High</c:v>
                </c:pt>
              </c:strCache>
            </c:strRef>
          </c:tx>
          <c:spPr>
            <a:solidFill>
              <a:srgbClr val="00301E"/>
            </a:solidFill>
          </c:spPr>
          <c:invertIfNegative val="0"/>
          <c:cat>
            <c:strRef>
              <c:f>'Reporting A'!$BG$17:$BG$19</c:f>
              <c:strCache>
                <c:ptCount val="3"/>
                <c:pt idx="0">
                  <c:v>Validity</c:v>
                </c:pt>
                <c:pt idx="1">
                  <c:v>Accessibility </c:v>
                </c:pt>
                <c:pt idx="2">
                  <c:v>Endorsement</c:v>
                </c:pt>
              </c:strCache>
            </c:strRef>
          </c:cat>
          <c:val>
            <c:numRef>
              <c:f>'Reporting A'!$BH$17:$BH$19</c:f>
              <c:numCache>
                <c:formatCode>General</c:formatCode>
                <c:ptCount val="3"/>
                <c:pt idx="0">
                  <c:v>96</c:v>
                </c:pt>
                <c:pt idx="1">
                  <c:v>96</c:v>
                </c:pt>
                <c:pt idx="2">
                  <c:v>130</c:v>
                </c:pt>
              </c:numCache>
            </c:numRef>
          </c:val>
        </c:ser>
        <c:ser>
          <c:idx val="1"/>
          <c:order val="1"/>
          <c:tx>
            <c:strRef>
              <c:f>'Reporting A'!$BI$16</c:f>
              <c:strCache>
                <c:ptCount val="1"/>
                <c:pt idx="0">
                  <c:v>Medium</c:v>
                </c:pt>
              </c:strCache>
            </c:strRef>
          </c:tx>
          <c:spPr>
            <a:solidFill>
              <a:srgbClr val="6D8878"/>
            </a:solidFill>
          </c:spPr>
          <c:invertIfNegative val="0"/>
          <c:cat>
            <c:strRef>
              <c:f>'Reporting A'!$BG$17:$BG$19</c:f>
              <c:strCache>
                <c:ptCount val="3"/>
                <c:pt idx="0">
                  <c:v>Validity</c:v>
                </c:pt>
                <c:pt idx="1">
                  <c:v>Accessibility </c:v>
                </c:pt>
                <c:pt idx="2">
                  <c:v>Endorsement</c:v>
                </c:pt>
              </c:strCache>
            </c:strRef>
          </c:cat>
          <c:val>
            <c:numRef>
              <c:f>'Reporting A'!$BI$17:$BI$19</c:f>
              <c:numCache>
                <c:formatCode>General</c:formatCode>
                <c:ptCount val="3"/>
                <c:pt idx="0">
                  <c:v>48</c:v>
                </c:pt>
                <c:pt idx="1">
                  <c:v>107</c:v>
                </c:pt>
                <c:pt idx="2">
                  <c:v>69</c:v>
                </c:pt>
              </c:numCache>
            </c:numRef>
          </c:val>
        </c:ser>
        <c:ser>
          <c:idx val="2"/>
          <c:order val="2"/>
          <c:tx>
            <c:strRef>
              <c:f>'Reporting A'!$BJ$16</c:f>
              <c:strCache>
                <c:ptCount val="1"/>
                <c:pt idx="0">
                  <c:v>Low</c:v>
                </c:pt>
              </c:strCache>
            </c:strRef>
          </c:tx>
          <c:spPr>
            <a:solidFill>
              <a:srgbClr val="7D0D00"/>
            </a:solidFill>
          </c:spPr>
          <c:invertIfNegative val="0"/>
          <c:cat>
            <c:strRef>
              <c:f>'Reporting A'!$BG$17:$BG$19</c:f>
              <c:strCache>
                <c:ptCount val="3"/>
                <c:pt idx="0">
                  <c:v>Validity</c:v>
                </c:pt>
                <c:pt idx="1">
                  <c:v>Accessibility </c:v>
                </c:pt>
                <c:pt idx="2">
                  <c:v>Endorsement</c:v>
                </c:pt>
              </c:strCache>
            </c:strRef>
          </c:cat>
          <c:val>
            <c:numRef>
              <c:f>'Reporting A'!$BJ$17:$BJ$19</c:f>
              <c:numCache>
                <c:formatCode>General</c:formatCode>
                <c:ptCount val="3"/>
                <c:pt idx="0">
                  <c:v>54</c:v>
                </c:pt>
                <c:pt idx="1">
                  <c:v>28</c:v>
                </c:pt>
                <c:pt idx="2">
                  <c:v>21</c:v>
                </c:pt>
              </c:numCache>
            </c:numRef>
          </c:val>
        </c:ser>
        <c:dLbls>
          <c:showLegendKey val="0"/>
          <c:showVal val="0"/>
          <c:showCatName val="0"/>
          <c:showSerName val="0"/>
          <c:showPercent val="0"/>
          <c:showBubbleSize val="0"/>
        </c:dLbls>
        <c:gapWidth val="55"/>
        <c:overlap val="100"/>
        <c:axId val="164959360"/>
        <c:axId val="164960896"/>
      </c:barChart>
      <c:catAx>
        <c:axId val="164959360"/>
        <c:scaling>
          <c:orientation val="minMax"/>
        </c:scaling>
        <c:delete val="0"/>
        <c:axPos val="b"/>
        <c:majorTickMark val="none"/>
        <c:minorTickMark val="none"/>
        <c:tickLblPos val="nextTo"/>
        <c:crossAx val="164960896"/>
        <c:crosses val="autoZero"/>
        <c:auto val="1"/>
        <c:lblAlgn val="ctr"/>
        <c:lblOffset val="100"/>
        <c:noMultiLvlLbl val="0"/>
      </c:catAx>
      <c:valAx>
        <c:axId val="164960896"/>
        <c:scaling>
          <c:orientation val="minMax"/>
        </c:scaling>
        <c:delete val="0"/>
        <c:axPos val="l"/>
        <c:majorGridlines/>
        <c:numFmt formatCode="General" sourceLinked="1"/>
        <c:majorTickMark val="none"/>
        <c:minorTickMark val="none"/>
        <c:tickLblPos val="nextTo"/>
        <c:crossAx val="1649593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ivotSource>
    <c:name>[Inventory_Tool_Jan_Draft_Final 030314.xlsx]Reporting!PivotTable1</c:name>
    <c:fmtId val="1"/>
  </c:pivotSource>
  <c:chart>
    <c:autoTitleDeleted val="1"/>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
        <c:idx val="1"/>
        <c:spPr>
          <a:solidFill>
            <a:srgbClr val="7D0D00"/>
          </a:solidFill>
        </c:spPr>
      </c:pivotFmt>
      <c:pivotFmt>
        <c:idx val="2"/>
      </c:pivotFmt>
      <c:pivotFmt>
        <c:idx val="3"/>
        <c:spPr>
          <a:solidFill>
            <a:srgbClr val="D1822D"/>
          </a:solidFill>
        </c:spPr>
      </c:pivotFmt>
      <c:pivotFmt>
        <c:idx val="4"/>
        <c:spPr>
          <a:solidFill>
            <a:srgbClr val="DFCFAB"/>
          </a:solidFill>
        </c:spPr>
      </c:pivotFmt>
      <c:pivotFmt>
        <c:idx val="5"/>
        <c:spPr>
          <a:solidFill>
            <a:srgbClr val="B6352F"/>
          </a:solidFill>
        </c:spPr>
      </c:pivotFmt>
      <c:pivotFmt>
        <c:idx val="6"/>
        <c:spPr>
          <a:solidFill>
            <a:srgbClr val="00301E"/>
          </a:solidFill>
        </c:spPr>
      </c:pivotFmt>
      <c:pivotFmt>
        <c:idx val="7"/>
        <c:spPr>
          <a:solidFill>
            <a:srgbClr val="6D8878"/>
          </a:solidFill>
        </c:spPr>
      </c:pivotFmt>
      <c:pivotFmt>
        <c:idx val="8"/>
        <c:spPr>
          <a:solidFill>
            <a:srgbClr val="D1822D"/>
          </a:solidFill>
        </c:spPr>
      </c:pivotFmt>
    </c:pivotFmts>
    <c:plotArea>
      <c:layout/>
      <c:pieChart>
        <c:varyColors val="1"/>
        <c:ser>
          <c:idx val="0"/>
          <c:order val="0"/>
          <c:tx>
            <c:strRef>
              <c:f>Reporting!$K$5</c:f>
              <c:strCache>
                <c:ptCount val="1"/>
                <c:pt idx="0">
                  <c:v>Total</c:v>
                </c:pt>
              </c:strCache>
            </c:strRef>
          </c:tx>
          <c:dPt>
            <c:idx val="0"/>
            <c:bubble3D val="0"/>
            <c:spPr>
              <a:solidFill>
                <a:srgbClr val="7D0D00"/>
              </a:solidFill>
            </c:spPr>
          </c:dPt>
          <c:dPt>
            <c:idx val="1"/>
            <c:bubble3D val="0"/>
          </c:dPt>
          <c:dPt>
            <c:idx val="2"/>
            <c:bubble3D val="0"/>
            <c:spPr>
              <a:solidFill>
                <a:srgbClr val="D1822D"/>
              </a:solidFill>
            </c:spPr>
          </c:dPt>
          <c:dPt>
            <c:idx val="3"/>
            <c:bubble3D val="0"/>
            <c:spPr>
              <a:solidFill>
                <a:srgbClr val="DFCFAB"/>
              </a:solidFill>
            </c:spPr>
          </c:dPt>
          <c:dPt>
            <c:idx val="4"/>
            <c:bubble3D val="0"/>
            <c:spPr>
              <a:solidFill>
                <a:srgbClr val="B6352F"/>
              </a:solidFill>
            </c:spPr>
          </c:dPt>
          <c:dPt>
            <c:idx val="5"/>
            <c:bubble3D val="0"/>
            <c:spPr>
              <a:solidFill>
                <a:srgbClr val="00301E"/>
              </a:solidFill>
            </c:spPr>
          </c:dPt>
          <c:dPt>
            <c:idx val="6"/>
            <c:bubble3D val="0"/>
            <c:spPr>
              <a:solidFill>
                <a:srgbClr val="6D8878"/>
              </a:solidFill>
            </c:spPr>
          </c:dPt>
          <c:dPt>
            <c:idx val="7"/>
            <c:bubble3D val="0"/>
            <c:spPr>
              <a:solidFill>
                <a:srgbClr val="D1822D"/>
              </a:solidFill>
            </c:spPr>
          </c:dPt>
          <c:dLbls>
            <c:txPr>
              <a:bodyPr/>
              <a:lstStyle/>
              <a:p>
                <a:pPr>
                  <a:defRPr/>
                </a:pPr>
                <a:endParaRPr lang="en-US"/>
              </a:p>
            </c:txPr>
            <c:showLegendKey val="0"/>
            <c:showVal val="0"/>
            <c:showCatName val="1"/>
            <c:showSerName val="0"/>
            <c:showPercent val="1"/>
            <c:showBubbleSize val="0"/>
            <c:showLeaderLines val="1"/>
          </c:dLbls>
          <c:cat>
            <c:strRef>
              <c:f>Reporting!$J$6:$J$13</c:f>
              <c:strCache>
                <c:ptCount val="8"/>
                <c:pt idx="0">
                  <c:v>General Audience </c:v>
                </c:pt>
                <c:pt idx="1">
                  <c:v>Regulatory Assessors  </c:v>
                </c:pt>
                <c:pt idx="2">
                  <c:v>Builders / Management </c:v>
                </c:pt>
                <c:pt idx="3">
                  <c:v>Energy / Sus Assessors </c:v>
                </c:pt>
                <c:pt idx="4">
                  <c:v>Semi-skilled </c:v>
                </c:pt>
                <c:pt idx="5">
                  <c:v>Trades </c:v>
                </c:pt>
                <c:pt idx="6">
                  <c:v>Planners / Designers  </c:v>
                </c:pt>
                <c:pt idx="7">
                  <c:v>Other </c:v>
                </c:pt>
              </c:strCache>
            </c:strRef>
          </c:cat>
          <c:val>
            <c:numRef>
              <c:f>Reporting!$K$6:$K$13</c:f>
              <c:numCache>
                <c:formatCode>General</c:formatCode>
                <c:ptCount val="8"/>
                <c:pt idx="0">
                  <c:v>84</c:v>
                </c:pt>
                <c:pt idx="1">
                  <c:v>9</c:v>
                </c:pt>
                <c:pt idx="2">
                  <c:v>39</c:v>
                </c:pt>
                <c:pt idx="3">
                  <c:v>59</c:v>
                </c:pt>
                <c:pt idx="4">
                  <c:v>15</c:v>
                </c:pt>
                <c:pt idx="5">
                  <c:v>47</c:v>
                </c:pt>
                <c:pt idx="6">
                  <c:v>66</c:v>
                </c:pt>
                <c:pt idx="7">
                  <c:v>16</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[Inventory_Tool_Jan_Draft_Final 030314.xlsx]Reporting!PivotTable5</c:name>
    <c:fmtId val="1"/>
  </c:pivotSource>
  <c:chart>
    <c:title>
      <c:tx>
        <c:rich>
          <a:bodyPr/>
          <a:lstStyle/>
          <a:p>
            <a:pPr>
              <a:defRPr/>
            </a:pPr>
            <a:r>
              <a:rPr lang="en-AU"/>
              <a:t>Resources by Format</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dLbl>
      </c:pivotFmt>
      <c:pivotFmt>
        <c:idx val="1"/>
      </c:pivotFmt>
      <c:pivotFmt>
        <c:idx val="2"/>
      </c:pivotFmt>
      <c:pivotFmt>
        <c:idx val="3"/>
        <c:spPr>
          <a:solidFill>
            <a:srgbClr val="D1822D"/>
          </a:solidFill>
        </c:spPr>
      </c:pivotFmt>
      <c:pivotFmt>
        <c:idx val="4"/>
        <c:spPr>
          <a:solidFill>
            <a:srgbClr val="DFCFAB"/>
          </a:solidFill>
        </c:spPr>
      </c:pivotFmt>
      <c:pivotFmt>
        <c:idx val="5"/>
        <c:spPr>
          <a:solidFill>
            <a:srgbClr val="B6352F"/>
          </a:solidFill>
        </c:spPr>
      </c:pivotFmt>
      <c:pivotFmt>
        <c:idx val="6"/>
        <c:spPr>
          <a:solidFill>
            <a:srgbClr val="00301E"/>
          </a:solidFill>
        </c:spPr>
      </c:pivotFmt>
      <c:pivotFmt>
        <c:idx val="7"/>
        <c:spPr>
          <a:solidFill>
            <a:srgbClr val="6D8878"/>
          </a:solidFill>
        </c:spPr>
      </c:pivotFmt>
      <c:pivotFmt>
        <c:idx val="8"/>
        <c:spPr>
          <a:solidFill>
            <a:srgbClr val="D1822D"/>
          </a:solidFill>
        </c:spPr>
      </c:pivotFmt>
      <c:pivotFmt>
        <c:idx val="9"/>
        <c:marker>
          <c:symbol val="none"/>
        </c:marker>
        <c:dLbl>
          <c:idx val="0"/>
          <c:spPr/>
          <c:txPr>
            <a:bodyPr/>
            <a:lstStyle/>
            <a:p>
              <a:pPr>
                <a:defRPr/>
              </a:pPr>
              <a:endParaRPr lang="en-US"/>
            </a:p>
          </c:txPr>
          <c:showLegendKey val="0"/>
          <c:showVal val="0"/>
          <c:showCatName val="1"/>
          <c:showSerName val="0"/>
          <c:showPercent val="1"/>
          <c:showBubbleSize val="0"/>
        </c:dLbl>
      </c:pivotFmt>
      <c:pivotFmt>
        <c:idx val="10"/>
        <c:spPr>
          <a:solidFill>
            <a:srgbClr val="7D0D00"/>
          </a:solidFill>
        </c:spPr>
      </c:pivotFmt>
      <c:pivotFmt>
        <c:idx val="11"/>
        <c:spPr>
          <a:solidFill>
            <a:srgbClr val="6D8878"/>
          </a:solidFill>
        </c:spPr>
      </c:pivotFmt>
      <c:pivotFmt>
        <c:idx val="12"/>
        <c:spPr>
          <a:solidFill>
            <a:srgbClr val="D1822D"/>
          </a:solidFill>
        </c:spPr>
      </c:pivotFmt>
    </c:pivotFmts>
    <c:plotArea>
      <c:layout/>
      <c:pieChart>
        <c:varyColors val="1"/>
        <c:ser>
          <c:idx val="0"/>
          <c:order val="0"/>
          <c:tx>
            <c:strRef>
              <c:f>Reporting!$Z$5</c:f>
              <c:strCache>
                <c:ptCount val="1"/>
                <c:pt idx="0">
                  <c:v>Total</c:v>
                </c:pt>
              </c:strCache>
            </c:strRef>
          </c:tx>
          <c:dPt>
            <c:idx val="0"/>
            <c:bubble3D val="0"/>
            <c:spPr>
              <a:solidFill>
                <a:srgbClr val="7D0D00"/>
              </a:solidFill>
            </c:spPr>
          </c:dPt>
          <c:dPt>
            <c:idx val="1"/>
            <c:bubble3D val="0"/>
            <c:spPr>
              <a:solidFill>
                <a:srgbClr val="6D8878"/>
              </a:solidFill>
            </c:spPr>
          </c:dPt>
          <c:dPt>
            <c:idx val="2"/>
            <c:bubble3D val="0"/>
            <c:spPr>
              <a:solidFill>
                <a:srgbClr val="D1822D"/>
              </a:solidFill>
            </c:spPr>
          </c:dPt>
          <c:dPt>
            <c:idx val="3"/>
            <c:bubble3D val="0"/>
          </c:dPt>
          <c:dPt>
            <c:idx val="4"/>
            <c:bubble3D val="0"/>
          </c:dPt>
          <c:dPt>
            <c:idx val="5"/>
            <c:bubble3D val="0"/>
          </c:dPt>
          <c:dPt>
            <c:idx val="6"/>
            <c:bubble3D val="0"/>
          </c:dPt>
          <c:dPt>
            <c:idx val="7"/>
            <c:bubble3D val="0"/>
          </c:dPt>
          <c:dLbls>
            <c:txPr>
              <a:bodyPr/>
              <a:lstStyle/>
              <a:p>
                <a:pPr>
                  <a:defRPr/>
                </a:pPr>
                <a:endParaRPr lang="en-US"/>
              </a:p>
            </c:txPr>
            <c:showLegendKey val="0"/>
            <c:showVal val="0"/>
            <c:showCatName val="1"/>
            <c:showSerName val="0"/>
            <c:showPercent val="1"/>
            <c:showBubbleSize val="0"/>
            <c:showLeaderLines val="1"/>
          </c:dLbls>
          <c:cat>
            <c:strRef>
              <c:f>Reporting!$Y$6:$Y$8</c:f>
              <c:strCache>
                <c:ptCount val="3"/>
                <c:pt idx="0">
                  <c:v>Digital </c:v>
                </c:pt>
                <c:pt idx="1">
                  <c:v>Face to Face </c:v>
                </c:pt>
                <c:pt idx="2">
                  <c:v>Blended </c:v>
                </c:pt>
              </c:strCache>
            </c:strRef>
          </c:cat>
          <c:val>
            <c:numRef>
              <c:f>Reporting!$Z$6:$Z$8</c:f>
              <c:numCache>
                <c:formatCode>General</c:formatCode>
                <c:ptCount val="3"/>
                <c:pt idx="0">
                  <c:v>168</c:v>
                </c:pt>
                <c:pt idx="1">
                  <c:v>47</c:v>
                </c:pt>
                <c:pt idx="2">
                  <c:v>17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258233</xdr:colOff>
      <xdr:row>35</xdr:row>
      <xdr:rowOff>76623</xdr:rowOff>
    </xdr:from>
    <xdr:to>
      <xdr:col>4</xdr:col>
      <xdr:colOff>100753</xdr:colOff>
      <xdr:row>50</xdr:row>
      <xdr:rowOff>76623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90311</xdr:colOff>
      <xdr:row>14</xdr:row>
      <xdr:rowOff>36689</xdr:rowOff>
    </xdr:from>
    <xdr:to>
      <xdr:col>4</xdr:col>
      <xdr:colOff>463691</xdr:colOff>
      <xdr:row>32</xdr:row>
      <xdr:rowOff>143934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657576</xdr:colOff>
      <xdr:row>13</xdr:row>
      <xdr:rowOff>1410</xdr:rowOff>
    </xdr:from>
    <xdr:to>
      <xdr:col>27</xdr:col>
      <xdr:colOff>606777</xdr:colOff>
      <xdr:row>29</xdr:row>
      <xdr:rowOff>98778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1085850</xdr:colOff>
      <xdr:row>54</xdr:row>
      <xdr:rowOff>0</xdr:rowOff>
    </xdr:from>
    <xdr:to>
      <xdr:col>43</xdr:col>
      <xdr:colOff>419100</xdr:colOff>
      <xdr:row>87</xdr:row>
      <xdr:rowOff>114300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41</xdr:col>
      <xdr:colOff>52917</xdr:colOff>
      <xdr:row>12</xdr:row>
      <xdr:rowOff>127000</xdr:rowOff>
    </xdr:from>
    <xdr:to>
      <xdr:col>45</xdr:col>
      <xdr:colOff>764116</xdr:colOff>
      <xdr:row>33</xdr:row>
      <xdr:rowOff>2114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58</xdr:col>
      <xdr:colOff>50799</xdr:colOff>
      <xdr:row>23</xdr:row>
      <xdr:rowOff>165099</xdr:rowOff>
    </xdr:from>
    <xdr:to>
      <xdr:col>62</xdr:col>
      <xdr:colOff>990599</xdr:colOff>
      <xdr:row>38</xdr:row>
      <xdr:rowOff>114299</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58</xdr:col>
      <xdr:colOff>8467</xdr:colOff>
      <xdr:row>43</xdr:row>
      <xdr:rowOff>84667</xdr:rowOff>
    </xdr:from>
    <xdr:to>
      <xdr:col>62</xdr:col>
      <xdr:colOff>948267</xdr:colOff>
      <xdr:row>58</xdr:row>
      <xdr:rowOff>33867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230314</xdr:colOff>
      <xdr:row>16</xdr:row>
      <xdr:rowOff>132847</xdr:rowOff>
    </xdr:from>
    <xdr:to>
      <xdr:col>12</xdr:col>
      <xdr:colOff>713620</xdr:colOff>
      <xdr:row>44</xdr:row>
      <xdr:rowOff>51707</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511527</xdr:colOff>
      <xdr:row>32</xdr:row>
      <xdr:rowOff>144640</xdr:rowOff>
    </xdr:from>
    <xdr:to>
      <xdr:col>28</xdr:col>
      <xdr:colOff>596194</xdr:colOff>
      <xdr:row>52</xdr:row>
      <xdr:rowOff>88195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246944</xdr:colOff>
      <xdr:row>20</xdr:row>
      <xdr:rowOff>158750</xdr:rowOff>
    </xdr:from>
    <xdr:to>
      <xdr:col>40</xdr:col>
      <xdr:colOff>395112</xdr:colOff>
      <xdr:row>53</xdr:row>
      <xdr:rowOff>49389</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64</xdr:col>
      <xdr:colOff>97366</xdr:colOff>
      <xdr:row>24</xdr:row>
      <xdr:rowOff>10582</xdr:rowOff>
    </xdr:from>
    <xdr:to>
      <xdr:col>67</xdr:col>
      <xdr:colOff>1735667</xdr:colOff>
      <xdr:row>48</xdr:row>
      <xdr:rowOff>127000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126997</xdr:colOff>
      <xdr:row>14</xdr:row>
      <xdr:rowOff>32455</xdr:rowOff>
    </xdr:from>
    <xdr:to>
      <xdr:col>22</xdr:col>
      <xdr:colOff>253999</xdr:colOff>
      <xdr:row>35</xdr:row>
      <xdr:rowOff>42333</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211665</xdr:colOff>
      <xdr:row>21</xdr:row>
      <xdr:rowOff>18343</xdr:rowOff>
    </xdr:from>
    <xdr:to>
      <xdr:col>34</xdr:col>
      <xdr:colOff>1354665</xdr:colOff>
      <xdr:row>42</xdr:row>
      <xdr:rowOff>127000</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45</xdr:col>
      <xdr:colOff>1728105</xdr:colOff>
      <xdr:row>22</xdr:row>
      <xdr:rowOff>23129</xdr:rowOff>
    </xdr:from>
    <xdr:to>
      <xdr:col>53</xdr:col>
      <xdr:colOff>503463</xdr:colOff>
      <xdr:row>46</xdr:row>
      <xdr:rowOff>68034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0</xdr:colOff>
      <xdr:row>47</xdr:row>
      <xdr:rowOff>0</xdr:rowOff>
    </xdr:from>
    <xdr:to>
      <xdr:col>18</xdr:col>
      <xdr:colOff>285751</xdr:colOff>
      <xdr:row>69</xdr:row>
      <xdr:rowOff>11187</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114299</xdr:colOff>
      <xdr:row>15</xdr:row>
      <xdr:rowOff>104774</xdr:rowOff>
    </xdr:from>
    <xdr:to>
      <xdr:col>4</xdr:col>
      <xdr:colOff>695324</xdr:colOff>
      <xdr:row>39</xdr:row>
      <xdr:rowOff>76199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18</xdr:row>
      <xdr:rowOff>19050</xdr:rowOff>
    </xdr:from>
    <xdr:to>
      <xdr:col>11</xdr:col>
      <xdr:colOff>381000</xdr:colOff>
      <xdr:row>32</xdr:row>
      <xdr:rowOff>95250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1095374</xdr:colOff>
      <xdr:row>33</xdr:row>
      <xdr:rowOff>38100</xdr:rowOff>
    </xdr:from>
    <xdr:to>
      <xdr:col>12</xdr:col>
      <xdr:colOff>406399</xdr:colOff>
      <xdr:row>58</xdr:row>
      <xdr:rowOff>12700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130174</xdr:colOff>
      <xdr:row>15</xdr:row>
      <xdr:rowOff>31750</xdr:rowOff>
    </xdr:from>
    <xdr:to>
      <xdr:col>21</xdr:col>
      <xdr:colOff>304799</xdr:colOff>
      <xdr:row>39</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omi Winfree" refreshedDate="41670.34577453704" createdVersion="4" refreshedVersion="4" minRefreshableVersion="3" recordCount="986">
  <cacheSource type="worksheet">
    <worksheetSource name="Table1"/>
  </cacheSource>
  <cacheFields count="127">
    <cacheField name="#" numFmtId="0">
      <sharedItems containsBlank="1" containsMixedTypes="1" containsNumber="1" containsInteger="1" minValue="1" maxValue="231"/>
    </cacheField>
    <cacheField name="Year Published" numFmtId="0">
      <sharedItems containsString="0" containsBlank="1" containsNumber="1" containsInteger="1" minValue="2000" maxValue="2013"/>
    </cacheField>
    <cacheField name="Resource Title" numFmtId="0">
      <sharedItems containsBlank="1" count="236">
        <s v="Australian Building Codes Board information seminars"/>
        <s v="GreenSmart Professional"/>
        <s v="GreenSmart Home"/>
        <s v="GreenSmart Home Protocol"/>
        <s v="GreenSmart Home Guidance Notes"/>
        <s v="Your Future Home"/>
        <s v="Your Home Renovators/ Buyers manual"/>
        <s v="Your Home Technical Manual"/>
        <s v="Green Living"/>
        <s v="ABSA Practice Notes"/>
        <s v="Find as Assessor"/>
        <s v="Mentoring – HERS Assessors"/>
        <s v="Eco Specifier"/>
        <s v="AccuRate"/>
        <s v="AccuRate Training"/>
        <s v="BERS Pro House Energy Rating Scheme"/>
        <s v="Advanced Course in using BERS Pro Plus "/>
        <s v="Accredited Short Course in Residential Building Thermal Performance Assessment"/>
        <s v="Introduction to Basix"/>
        <s v="BASIX for Council Compliance staff"/>
        <s v="BASIX for architects/ building designers and the building industry"/>
        <s v="Introduction to the Web Tool"/>
        <s v="Basix Help Notes"/>
        <s v="Advanced Diploma of Building Design (Architectural)"/>
        <s v="Green Star Associate"/>
        <s v="Green Star Professional -  Design as built"/>
        <s v="Green Star Accredited Professional Communities"/>
        <s v="Green Star Accredited Professional - Performance"/>
        <s v="Green Star Performance"/>
        <s v="Green Star Performance (Business Case)"/>
        <s v="Green Star Case Studies"/>
        <s v="NABERS Energy Guide to Building Energy Estimation"/>
        <s v="Passive House Planning Package"/>
        <s v="Passive House database"/>
        <s v="ESD OPERATIONS GUIDE for owners, managers and tenants"/>
        <s v="BERS Pro (Refresher)"/>
        <s v="Section J Assessments"/>
        <s v="BERS Pro (Queensland)"/>
        <s v="Deemed to Satisfy"/>
        <s v="BERS Pro (Advanced)"/>
        <s v="Principles of NatHERS"/>
        <s v="NatHERS Technology Skills 1"/>
        <s v="NatHERS Technology Skills 2"/>
        <s v="NatHERS Building Assessment"/>
        <s v="NatHERS Business Management"/>
        <s v="Glazing calculator "/>
        <s v="Glazing provisions for BCA volume 2"/>
        <s v="Lighting calculator"/>
        <s v="Energy Efficiency Provisions for housing "/>
        <s v="Using On-Site Renewable and Reclaimed Energy Sources (2011)"/>
        <s v="Energy Efficiency Provisions for Electricians and Plumbers (2010)"/>
        <s v="BCA Section J - Assessment and Verification of an Alternative Solution (2010)"/>
        <s v="Applying Energy Efficiency Provisions to New Building Work Associated with Existing Class 2 to 9 Buildings (2010)"/>
        <s v="Energy Efficiency Provisions for BCA 2010 Volume One (2010)"/>
        <s v="Thermal Efficiency and Sustainability for the Building and Construction Industry"/>
        <s v="Climate Zone Maps"/>
        <s v="Graduate Certificate in Mechanical Services (code Application)"/>
        <s v="Graduate Certificate in Energy Efficient HVAC Design"/>
        <s v="BCA- Section J"/>
        <s v="Building Code of Australia"/>
        <s v="Energy Auditing"/>
        <s v="Energy Efficient HVAC Design"/>
        <s v="Energy Efficient Building Operations"/>
        <s v="Energy Management Planning"/>
        <s v="HVAC Maintenance for Energy Efficiency"/>
        <s v="Sustainable Building Operations"/>
        <s v="Sustainability and HVAC Design"/>
        <s v="Case studies- Healthy buildings"/>
        <s v="Residential sustainability measures"/>
        <s v="NABERS Energy Guide to Tenancy Energy Estimation"/>
        <s v="Passive House "/>
        <s v="NABERS Energy for Offices Validation Protocol"/>
        <s v="Energy Efficiency Exchange - Commercial and Services"/>
        <s v="Energy Efficiency Exchange - Commercial and Services Sector Opportunities"/>
        <s v="Energy Efficiency Exchange - Lighting"/>
        <s v="AS/NZS 1680.2.2:2008 "/>
        <s v="Greenhouse Friendly Hardware - for top end housing"/>
        <s v="Greenhouse Friendly Habits in the Top End"/>
        <s v="Greenhouse Friendly Design for the Tropics"/>
        <s v="Applying Building Codes &amp; Standards"/>
        <s v="What are other countries doing? Home energy ratings: A global comparison"/>
        <s v="A home energy rating app. Home performance: top3 things"/>
        <s v="Energy Efficency and New Homes – 5 tips for a cool home. "/>
        <s v="Comparing Home Energy Rating Tools – Our Updated Comparative Table"/>
        <s v="What is a Home Energy Rating?"/>
        <s v="The Benefits of Passive Building Design and Orientation"/>
        <s v="Indoor Air Quality"/>
        <s v="The Development of Liveability Property Marketing FeaturesTM"/>
        <s v="Understanding the Liveability Property Marketing FeaturesTM Symbol. About The 17 ThingsTM Checklist"/>
        <s v="Liveability Training for Real Estate Specialists"/>
        <s v="At a Glance: A comparison of Home Energy Rating Tools"/>
        <s v="NATHERS Home Rating"/>
        <s v="Window Energy Rating Scheme"/>
        <s v="Energy in Focus: Energy Efficiency of Australian Homes  (ABS 4614.0.55.002)"/>
        <s v="Domestic Energy Use in NSW: (ABS: 1107.0.55.001 - Directory of Energy Statistics, 2000 )"/>
        <s v="Townsville: Queensland Solar City.  Annual report 2010"/>
        <s v="Building our savings - Reduced infrastructure costs from improving building energy efficiency"/>
        <s v="Household Water, Energy Use and Conservation, Victoria (ABS 4602.2)"/>
        <s v="Options to reduce greenhouse emissions from new homes in Victoria through the building approval process"/>
        <s v="Pathways to decarbonising the housing_x000d_sector: a scenario analysis"/>
        <s v="Report on Energy Consumption in Residential Buildings"/>
        <s v="Multi Unit Residential Buildings Energy &amp; Peak Demand Study"/>
        <s v="Residential End-use Metering Project (REMP)"/>
        <s v="Enerygy update 2010"/>
        <s v="Home Insulation Program (HIP)"/>
        <s v="Air conditioning 101"/>
        <s v="Building Tuning"/>
        <s v="Essentials of Air conditioning"/>
        <s v="Vocational Graduate Certificate in Energy Efficient HVAC Design"/>
        <s v="BCA Lighting"/>
        <s v="Eco Smart Electricians"/>
        <s v="Master Electrician Energy Efficiency (MEEE) ONLINE"/>
        <s v=" Certificate IV in Energy Efficiency and Assessment"/>
        <s v="Fresh or Freezing"/>
        <s v="(Learners Guide) Thermal Efficiency and Sustainability for the Building and Construction Industry (CPCBC402A)"/>
        <s v="22005VIC Course in Retrofitting Homes for Water and Energy Efficiency"/>
        <s v="39272QLD Course in Evaluating &amp; Planning the Installation of Solar &amp; Heat Pump Water Systems"/>
        <s v="Cert IV in NatHERS Assessment (Learner Guide)"/>
        <s v="CPC31211 - Certificate III in Wall and Ceiling Lining Certificate III in Wall and Ceiling Lining "/>
        <s v=" LMFGG3017B Fabricate and install commercial glazing (Black &amp; White)"/>
        <s v="UEENEEJ007B Install refrigeration and air conditioning systems, major components and associated equipment"/>
        <s v="Hot and cold water services and systems"/>
        <s v="Heating and cooling systems"/>
        <s v="Best Practice Guide to Measurement and Verification of Energy Savings"/>
        <s v="(NABERS) Accredited Assessor Training Course"/>
        <s v="NCC Awareness resource Kits"/>
        <s v="UEE20107  Certificate II in Air-conditioning Split Systems"/>
        <s v="Solar and Heat Pump Hot Water Transitional Training"/>
        <s v="Electrical Heating Learner Workbook Version 1."/>
        <s v="Establish the Basic Operating Conditions of Air Conditioning Systems Learner Workbook Version 1"/>
        <s v="Air conditioning and refrigeration systems, major components and associated equipment Learner Workbook Version 1."/>
        <s v="The legislative context of sustainable commercial buildings"/>
        <s v="Regulatory requirements, measures and assessments methods and tools for energy efficiency in commercial buildings"/>
        <s v="Construction and sustainable commercial buildings"/>
        <s v="Commissioning of sustainable commercial buildings"/>
        <s v="HVAC system size: Getting it right - Right-sizing HVAC systems in commercial buildings"/>
        <s v="Performance setting and measurement for sustainable commercial buildings"/>
        <s v="Six steps to sustainable commercial buildings for builders"/>
        <s v="Design and sustainable commercial buildings"/>
        <s v="Guide to Best Practice Maintenance _x000d_&amp; Operation of HVAC Systems for _x000d_Energy Efficiency"/>
        <s v="Windows Energy Rating Scheme (WERS) Certified Residential Product Search "/>
        <s v="Windows Energy Rating Scheme (WERS) Certified Commerical Product Search "/>
        <s v="Efficienct Glazing (Consumer Glass Selection Tool)"/>
        <s v="Efficienct Glazing (Advanced Comparison Tool)"/>
        <s v="Window Induction Course - Online"/>
        <s v="AS 4055 Tool Training - Online"/>
        <s v="New Building Checklists"/>
        <s v="Alterations and Additions to Existing Buildings Checklists"/>
        <s v="Insultation Installation Fact Sheet"/>
        <s v="Planning Guide: Land division - how Best Practice Land Division can contribute to Household Energy Efficiency"/>
        <s v="Enhanced Energy Efficiency requirements for Commercial and Public Buildings"/>
        <s v="Residential Energy Efficiency requirements"/>
        <s v="How to achieve 6-star energy requirements (QLD)"/>
        <s v="Insulating timber floors (Nat)"/>
        <s v="Ensure the energy rating on your windows is WERS to be confident of true performance (Nat)"/>
        <s v="FirstRate5"/>
        <s v="BDAV Website"/>
        <s v="Webinar Heating and cooling technology"/>
        <s v="Residential Energy Efficiency"/>
        <s v="Energy Ratings for Residential Alterations &amp; Additions"/>
        <s v="High Performance Window Systems"/>
        <s v="Achieving Residential Energy Efficiency Standards"/>
        <s v="Achieving Residential Energy Efficiency Standards - the National Experiment"/>
        <s v="Glazing Performance Fundamentals"/>
        <s v="Glazing Calculator Basics"/>
        <s v="NatHERS Update"/>
        <s v="Air Leakage in Homes"/>
        <s v="Improving Your Energy Ratings"/>
        <s v="NatHERS Software Modelling Principles"/>
        <s v="Section J Basics"/>
        <s v="Glazing for 6 Stars"/>
        <s v="Rating Projects with Non-Flat Ceilings"/>
        <s v="Condensation Issues"/>
        <s v="Insulation Solutions"/>
        <s v="Rating Two-Storey Homes"/>
        <s v="How to Improve Energy Ratings"/>
        <s v="Winning Design"/>
        <s v="Design Case Studies"/>
        <s v="Window Modelling &amp; Thermal Performance of Windows"/>
        <s v="Lighting Requirements in the BCA"/>
        <s v="Achieving a 10-Star Energy Rating"/>
        <s v="Understanding Insulation Performance"/>
        <s v="Insulation Input in Walls"/>
        <s v="Roof and Ceiling Insulation Inputs"/>
        <s v="Efficient Lighting Solutions in Design"/>
        <s v="Energy Efficient Design for New Homes"/>
        <s v="Sustainability House Training and Mentoring"/>
        <s v="RoboRater - innovative software designed to automate building thermal simulations."/>
        <s v="Commercial Case Study 1 - JVC3 - Brighton Grammer School"/>
        <s v="CASE STUDY #2: Globe Apartments - June 2010 (SH #17089)"/>
        <s v="Residential Case Study #1: Large Residential Dwelling (Reference # 26487)"/>
        <s v="Understanding the National Construction Code of Australia"/>
        <s v="GreenSmart On Display"/>
        <s v="GreenSmart Magazine"/>
        <s v="Trade Secrets"/>
        <s v="Trade Secrets - You Tube Channel"/>
        <s v="Sustainable house"/>
        <s v="Greenbuild website"/>
        <s v="Tropical Green Building Network - You Tube Channel"/>
        <s v="eTool"/>
        <s v="Josh's House"/>
        <s v="ESD Manual"/>
        <s v="Green Living Training"/>
        <s v="Green Living Training online"/>
        <s v="Green Living Heating Climates Resources"/>
        <s v="National Green Living Training "/>
        <s v="Green Living Humid Climates Resources"/>
        <s v="Green Living Mixed Climates Resources"/>
        <s v="Green Living for Consumers"/>
        <s v="Green savings calculator"/>
        <s v="Green Living Conference Presentations"/>
        <s v="Green Living Training "/>
        <s v="Mentoring - HERS Assessors"/>
        <s v="Energy, Sustainability and Glass"/>
        <s v="Mixed glazing resources - internet"/>
        <s v="TICA - Thermal and Acoustic Insulation"/>
        <s v="Insulation Guidance Note - Thermal and Acoustic Insulation"/>
        <s v="INSULATION HANDBOOK - Part 1: Thermal Performance_x000d_ Total R-Value calculations for typical building applications"/>
        <s v="Energy assesssment training"/>
        <s v="Introduction to Building Sustainable Structures"/>
        <s v="Building Thermally Efficient Structures Courses"/>
        <s v="2 Year CPD Bundle: Energy Efficiency"/>
        <s v="Energy Efficiency Resources"/>
        <s v="SmartRater Energy  Assessment Training"/>
        <m/>
        <s v="Guide to Best Practice Maintenance _x000a_&amp; Operation of HVAC Systems for _x000a_Energy Efficiency" u="1"/>
        <s v="Equipment Energy Efficiency Program Publications" u="1"/>
        <s v="NABERS Home Rating" u="1"/>
        <s v="NAGERS Energy for Offices Validation Protocol" u="1"/>
        <s v="Your Home Renovators manual" u="1"/>
        <s v="How have housing energy efficiency requirements made a diference" u="1"/>
        <s v="INSULATION HANDBOOK - Part 1: Thermal Performance_x000a_ Total R-Value calculations for typical building applications" u="1"/>
        <s v="Website" u="1"/>
        <s v="Residential construction EE compliance" u="1"/>
        <s v="Residential solutions" u="1"/>
        <s v="Pathways to decarbonising the housing_x000a_sector: a scenario analysis" u="1"/>
      </sharedItems>
    </cacheField>
    <cacheField name="Publisher/Owner/ Provider" numFmtId="0">
      <sharedItems containsBlank="1"/>
    </cacheField>
    <cacheField name="General" numFmtId="0">
      <sharedItems containsString="0" containsBlank="1" containsNumber="1" containsInteger="1" minValue="1" maxValue="1"/>
    </cacheField>
    <cacheField name="Beginner" numFmtId="0">
      <sharedItems containsString="0" containsBlank="1" containsNumber="1" containsInteger="1" minValue="1" maxValue="1"/>
    </cacheField>
    <cacheField name="Intermediate" numFmtId="0">
      <sharedItems containsString="0" containsBlank="1" containsNumber="1" containsInteger="1" minValue="1" maxValue="1"/>
    </cacheField>
    <cacheField name="Advanced" numFmtId="0">
      <sharedItems containsString="0" containsBlank="1" containsNumber="1" containsInteger="1" minValue="1" maxValue="1"/>
    </cacheField>
    <cacheField name="Level (all)" numFmtId="0">
      <sharedItems containsBlank="1" containsMixedTypes="1" containsNumber="1" containsInteger="1" minValue="1" maxValue="1"/>
    </cacheField>
    <cacheField name="Level " numFmtId="0">
      <sharedItems containsBlank="1"/>
    </cacheField>
    <cacheField name="General Audience" numFmtId="0">
      <sharedItems containsString="0" containsBlank="1" containsNumber="1" containsInteger="1" minValue="1" maxValue="1"/>
    </cacheField>
    <cacheField name="Planners / Designers " numFmtId="0">
      <sharedItems containsString="0" containsBlank="1" containsNumber="1" containsInteger="1" minValue="1" maxValue="1"/>
    </cacheField>
    <cacheField name="Regulatory Assessors" numFmtId="0">
      <sharedItems containsString="0" containsBlank="1" containsNumber="1" containsInteger="1" minValue="1" maxValue="1"/>
    </cacheField>
    <cacheField name="Builders / Management" numFmtId="0">
      <sharedItems containsString="0" containsBlank="1" containsNumber="1" containsInteger="1" minValue="1" maxValue="1"/>
    </cacheField>
    <cacheField name="Energy / Sus Assessors" numFmtId="0">
      <sharedItems containsString="0" containsBlank="1" containsNumber="1" containsInteger="1" minValue="1" maxValue="1"/>
    </cacheField>
    <cacheField name="Semi-skilled" numFmtId="0">
      <sharedItems containsString="0" containsBlank="1" containsNumber="1" containsInteger="1" minValue="1" maxValue="1"/>
    </cacheField>
    <cacheField name="Trades" numFmtId="0">
      <sharedItems containsString="0" containsBlank="1" containsNumber="1" containsInteger="1" minValue="1" maxValue="1"/>
    </cacheField>
    <cacheField name="Other" numFmtId="0">
      <sharedItems containsString="0" containsBlank="1" containsNumber="1" containsInteger="1" minValue="1" maxValue="1"/>
    </cacheField>
    <cacheField name="Primary Audience" numFmtId="0">
      <sharedItems containsBlank="1"/>
    </cacheField>
    <cacheField name="Calculator / Software" numFmtId="0">
      <sharedItems containsString="0" containsBlank="1" containsNumber="1" containsInteger="1" minValue="1" maxValue="1"/>
    </cacheField>
    <cacheField name="Information  " numFmtId="0">
      <sharedItems containsString="0" containsBlank="1" containsNumber="1" containsInteger="1" minValue="1" maxValue="1"/>
    </cacheField>
    <cacheField name="Education" numFmtId="0">
      <sharedItems containsString="0" containsBlank="1" containsNumber="1" containsInteger="1" minValue="1" maxValue="1"/>
    </cacheField>
    <cacheField name="Training" numFmtId="0">
      <sharedItems containsString="0" containsBlank="1" containsNumber="1" containsInteger="1" minValue="1" maxValue="1"/>
    </cacheField>
    <cacheField name="Interactive Tool" numFmtId="0">
      <sharedItems containsString="0" containsBlank="1" containsNumber="1" containsInteger="1" minValue="1" maxValue="1"/>
    </cacheField>
    <cacheField name="Technical Specifications" numFmtId="0">
      <sharedItems containsString="0" containsBlank="1" containsNumber="1" containsInteger="1" minValue="1" maxValue="1"/>
    </cacheField>
    <cacheField name="Training Resources" numFmtId="0">
      <sharedItems containsString="0" containsBlank="1" containsNumber="1" containsInteger="1" minValue="1" maxValue="1"/>
    </cacheField>
    <cacheField name="Toolbox" numFmtId="0">
      <sharedItems containsString="0" containsBlank="1" containsNumber="1" containsInteger="1" minValue="1" maxValue="1"/>
    </cacheField>
    <cacheField name="Video" numFmtId="0">
      <sharedItems containsString="0" containsBlank="1" containsNumber="1" containsInteger="1" minValue="1" maxValue="1"/>
    </cacheField>
    <cacheField name="Case study" numFmtId="0">
      <sharedItems containsString="0" containsBlank="1" containsNumber="1" containsInteger="1" minValue="1" maxValue="1"/>
    </cacheField>
    <cacheField name="Other   " numFmtId="0">
      <sharedItems containsString="0" containsBlank="1" containsNumber="1" containsInteger="1" minValue="1" maxValue="1"/>
    </cacheField>
    <cacheField name="Standards" numFmtId="0">
      <sharedItems containsString="0" containsBlank="1" containsNumber="1" containsInteger="1" minValue="1" maxValue="1"/>
    </cacheField>
    <cacheField name="Various" numFmtId="0">
      <sharedItems containsString="0" containsBlank="1" containsNumber="1" containsInteger="1" minValue="1" maxValue="1"/>
    </cacheField>
    <cacheField name="Medium" numFmtId="0">
      <sharedItems containsBlank="1"/>
    </cacheField>
    <cacheField name="Digital" numFmtId="0">
      <sharedItems containsString="0" containsBlank="1" containsNumber="1" containsInteger="1" minValue="1" maxValue="1"/>
    </cacheField>
    <cacheField name="Face to Face" numFmtId="0">
      <sharedItems containsString="0" containsBlank="1" containsNumber="1" containsInteger="1" minValue="1" maxValue="1"/>
    </cacheField>
    <cacheField name="Blended" numFmtId="0">
      <sharedItems containsString="0" containsBlank="1" containsNumber="1" containsInteger="1" minValue="1" maxValue="1"/>
    </cacheField>
    <cacheField name="Format" numFmtId="0">
      <sharedItems containsBlank="1"/>
    </cacheField>
    <cacheField name="Resource Availability" numFmtId="0">
      <sharedItems containsBlank="1" count="5">
        <s v="Private"/>
        <s v="Public"/>
        <s v="Unavailable"/>
        <m/>
        <s v="Free" u="1"/>
      </sharedItems>
    </cacheField>
    <cacheField name="Design" numFmtId="0">
      <sharedItems containsString="0" containsBlank="1" containsNumber="1" containsInteger="1" minValue="1" maxValue="1"/>
    </cacheField>
    <cacheField name="Assessment / Verification" numFmtId="0">
      <sharedItems containsString="0" containsBlank="1" containsNumber="1" containsInteger="1" minValue="1" maxValue="1"/>
    </cacheField>
    <cacheField name="Climate Specific " numFmtId="0">
      <sharedItems containsString="0" containsBlank="1" containsNumber="1" containsInteger="1" minValue="1" maxValue="1"/>
    </cacheField>
    <cacheField name="Alterations / Additions" numFmtId="0">
      <sharedItems containsString="0" containsBlank="1" containsNumber="1" containsInteger="1" minValue="1" maxValue="1"/>
    </cacheField>
    <cacheField name="Glazing" numFmtId="0">
      <sharedItems containsString="0" containsBlank="1" containsNumber="1" containsInteger="1" minValue="1" maxValue="1"/>
    </cacheField>
    <cacheField name="Building Fabric / Thermal / Sealing" numFmtId="0">
      <sharedItems containsString="0" containsBlank="1" containsNumber="1" containsInteger="1" minValue="1" maxValue="1"/>
    </cacheField>
    <cacheField name="Lighting" numFmtId="0">
      <sharedItems containsString="0" containsBlank="1" containsNumber="1" containsInteger="1" minValue="1" maxValue="1"/>
    </cacheField>
    <cacheField name="HVAC" numFmtId="0">
      <sharedItems containsString="0" containsBlank="1" containsNumber="1" containsInteger="1" minValue="1" maxValue="1"/>
    </cacheField>
    <cacheField name="Services" numFmtId="0">
      <sharedItems containsString="0" containsBlank="1" containsNumber="1" containsInteger="1" minValue="1" maxValue="1"/>
    </cacheField>
    <cacheField name="Maintenance &amp; Monitoring" numFmtId="0">
      <sharedItems containsString="0" containsBlank="1" containsNumber="1" containsInteger="1" minValue="1" maxValue="1"/>
    </cacheField>
    <cacheField name="Hand over / Operations" numFmtId="0">
      <sharedItems containsString="0" containsBlank="1" containsNumber="1" containsInteger="1" minValue="1" maxValue="1"/>
    </cacheField>
    <cacheField name="As built assessment" numFmtId="0">
      <sharedItems containsString="0" containsBlank="1" containsNumber="1" containsInteger="1" minValue="1" maxValue="1"/>
    </cacheField>
    <cacheField name="Beyond compliance" numFmtId="0">
      <sharedItems containsString="0" containsBlank="1" containsNumber="1" containsInteger="1" minValue="1" maxValue="1"/>
    </cacheField>
    <cacheField name="All" numFmtId="0">
      <sharedItems containsBlank="1"/>
    </cacheField>
    <cacheField name="Construction Cycle" numFmtId="0">
      <sharedItems containsBlank="1"/>
    </cacheField>
    <cacheField name="Residential" numFmtId="0">
      <sharedItems containsString="0" containsBlank="1" containsNumber="1" containsInteger="1" minValue="1" maxValue="1"/>
    </cacheField>
    <cacheField name="Commercial" numFmtId="0">
      <sharedItems containsString="0" containsBlank="1" containsNumber="1" containsInteger="1" minValue="1" maxValue="1"/>
    </cacheField>
    <cacheField name="Residential &amp; Commercial" numFmtId="0">
      <sharedItems containsBlank="1" containsMixedTypes="1" containsNumber="1" containsInteger="1" minValue="1" maxValue="1"/>
    </cacheField>
    <cacheField name="Building Type" numFmtId="0">
      <sharedItems containsBlank="1"/>
    </cacheField>
    <cacheField name="Tasmania" numFmtId="0">
      <sharedItems containsString="0" containsBlank="1" containsNumber="1" containsInteger="1" minValue="1" maxValue="1"/>
    </cacheField>
    <cacheField name="Victoria" numFmtId="0">
      <sharedItems containsString="0" containsBlank="1" containsNumber="1" containsInteger="1" minValue="1" maxValue="1"/>
    </cacheField>
    <cacheField name="ACT" numFmtId="0">
      <sharedItems containsString="0" containsBlank="1" containsNumber="1" containsInteger="1" minValue="1" maxValue="1"/>
    </cacheField>
    <cacheField name="New South Wales" numFmtId="0">
      <sharedItems containsString="0" containsBlank="1" containsNumber="1" containsInteger="1" minValue="1" maxValue="1"/>
    </cacheField>
    <cacheField name="Queensland" numFmtId="0">
      <sharedItems containsString="0" containsBlank="1" containsNumber="1" containsInteger="1" minValue="1" maxValue="1"/>
    </cacheField>
    <cacheField name="Northern Territory" numFmtId="0">
      <sharedItems containsString="0" containsBlank="1" containsNumber="1" containsInteger="1" minValue="1" maxValue="1"/>
    </cacheField>
    <cacheField name="Western Australia" numFmtId="0">
      <sharedItems containsString="0" containsBlank="1" containsNumber="1" containsInteger="1" minValue="1" maxValue="1"/>
    </cacheField>
    <cacheField name="South Australia" numFmtId="0">
      <sharedItems containsString="0" containsBlank="1" containsNumber="1" containsInteger="1" minValue="1" maxValue="1"/>
    </cacheField>
    <cacheField name="Australia " numFmtId="0">
      <sharedItems containsString="0" containsBlank="1" containsNumber="1" containsInteger="1" minValue="1" maxValue="1"/>
    </cacheField>
    <cacheField name="Geographical Location" numFmtId="0">
      <sharedItems containsBlank="1"/>
    </cacheField>
    <cacheField name="." numFmtId="0">
      <sharedItems containsNonDate="0" containsString="0" containsBlank="1"/>
    </cacheField>
    <cacheField name="Resource Description" numFmtId="0">
      <sharedItems containsBlank="1" longText="1"/>
    </cacheField>
    <cacheField name="Endorsement Provider(s)" numFmtId="0">
      <sharedItems containsBlank="1" longText="1"/>
    </cacheField>
    <cacheField name="Links to Education Program &amp; Program Title " numFmtId="0">
      <sharedItems containsBlank="1"/>
    </cacheField>
    <cacheField name="Link to resource / Location Description" numFmtId="0">
      <sharedItems containsBlank="1" longText="1"/>
    </cacheField>
    <cacheField name="Notes" numFmtId="0">
      <sharedItems containsBlank="1" longText="1"/>
    </cacheField>
    <cacheField name="Other associated links" numFmtId="0">
      <sharedItems containsBlank="1"/>
    </cacheField>
    <cacheField name="Validity" numFmtId="0">
      <sharedItems containsBlank="1" count="5">
        <s v="High"/>
        <s v="Medium"/>
        <s v="N/A"/>
        <s v="Low"/>
        <m/>
      </sharedItems>
    </cacheField>
    <cacheField name="Accessibility " numFmtId="0">
      <sharedItems containsBlank="1" count="5">
        <s v="Low"/>
        <s v="Medium"/>
        <s v="High"/>
        <s v="N/A"/>
        <m/>
      </sharedItems>
    </cacheField>
    <cacheField name="Endorsement" numFmtId="0">
      <sharedItems containsBlank="1" count="5">
        <s v="Medium"/>
        <s v="High"/>
        <s v="N/A"/>
        <s v="Low"/>
        <m/>
      </sharedItems>
    </cacheField>
    <cacheField name="Alignment with NCC (Yes=1,No=0)" numFmtId="0">
      <sharedItems containsBlank="1"/>
    </cacheField>
    <cacheField name="Total Quality Score (out of 10)" numFmtId="0">
      <sharedItems containsString="0" containsBlank="1" containsNumber="1" containsInteger="1" minValue="0" maxValue="9"/>
    </cacheField>
    <cacheField name="N/A Count" numFmtId="0">
      <sharedItems containsString="0" containsBlank="1" containsNumber="1" containsInteger="1" minValue="0" maxValue="3"/>
    </cacheField>
    <cacheField name="Average Quality Score" numFmtId="0">
      <sharedItems containsString="0" containsBlank="1" containsNumber="1" minValue="0" maxValue="2.25"/>
    </cacheField>
    <cacheField name="Column6" numFmtId="0">
      <sharedItems containsNonDate="0" containsString="0" containsBlank="1"/>
    </cacheField>
    <cacheField name="Column62" numFmtId="0">
      <sharedItems containsNonDate="0" containsString="0" containsBlank="1"/>
    </cacheField>
    <cacheField name="General2" numFmtId="0">
      <sharedItems containsBlank="1" containsMixedTypes="1" containsNumber="1" containsInteger="1" minValue="1" maxValue="1"/>
    </cacheField>
    <cacheField name="Beginner3" numFmtId="0">
      <sharedItems containsBlank="1" containsMixedTypes="1" containsNumber="1" containsInteger="1" minValue="1" maxValue="1"/>
    </cacheField>
    <cacheField name="Intermediate4" numFmtId="0">
      <sharedItems containsBlank="1" containsMixedTypes="1" containsNumber="1" containsInteger="1" minValue="1" maxValue="1"/>
    </cacheField>
    <cacheField name="Advanced5" numFmtId="0">
      <sharedItems containsBlank="1" containsMixedTypes="1" containsNumber="1" containsInteger="1" minValue="1" maxValue="1"/>
    </cacheField>
    <cacheField name="Multiple" numFmtId="0">
      <sharedItems containsBlank="1" containsMixedTypes="1" containsNumber="1" containsInteger="1" minValue="1" maxValue="1"/>
    </cacheField>
    <cacheField name="Level (all)62" numFmtId="0">
      <sharedItems containsBlank="1" containsMixedTypes="1" containsNumber="1" containsInteger="1" minValue="1" maxValue="1"/>
    </cacheField>
    <cacheField name="General Audience2" numFmtId="0">
      <sharedItems containsBlank="1" containsMixedTypes="1" containsNumber="1" containsInteger="1" minValue="1" maxValue="1"/>
    </cacheField>
    <cacheField name="Planners / Designers 3" numFmtId="0">
      <sharedItems containsBlank="1" containsMixedTypes="1" containsNumber="1" containsInteger="1" minValue="1" maxValue="1"/>
    </cacheField>
    <cacheField name="Regulatory Assessors4" numFmtId="0">
      <sharedItems containsBlank="1" containsMixedTypes="1" containsNumber="1" containsInteger="1" minValue="1" maxValue="1"/>
    </cacheField>
    <cacheField name="Builders / Management5" numFmtId="0">
      <sharedItems containsBlank="1" containsMixedTypes="1" containsNumber="1" containsInteger="1" minValue="1" maxValue="1"/>
    </cacheField>
    <cacheField name="Energy / Sus Assessors6" numFmtId="0">
      <sharedItems containsBlank="1" containsMixedTypes="1" containsNumber="1" containsInteger="1" minValue="1" maxValue="1"/>
    </cacheField>
    <cacheField name="Semi-skilled7" numFmtId="0">
      <sharedItems containsBlank="1" containsMixedTypes="1" containsNumber="1" containsInteger="1" minValue="1" maxValue="1"/>
    </cacheField>
    <cacheField name="Trades8" numFmtId="0">
      <sharedItems containsBlank="1" containsMixedTypes="1" containsNumber="1" containsInteger="1" minValue="1" maxValue="1"/>
    </cacheField>
    <cacheField name="Other9" numFmtId="0">
      <sharedItems containsBlank="1" containsMixedTypes="1" containsNumber="1" containsInteger="1" minValue="1" maxValue="1"/>
    </cacheField>
    <cacheField name="Multiple audience" numFmtId="0">
      <sharedItems containsBlank="1" containsMixedTypes="1" containsNumber="1" containsInteger="1" minValue="1" maxValue="1"/>
    </cacheField>
    <cacheField name="Calculator / Software   " numFmtId="0">
      <sharedItems containsBlank="1"/>
    </cacheField>
    <cacheField name="Information Only  " numFmtId="0">
      <sharedItems containsBlank="1" containsMixedTypes="1" containsNumber="1" containsInteger="1" minValue="1" maxValue="1"/>
    </cacheField>
    <cacheField name="Interactive Tool  " numFmtId="0">
      <sharedItems containsBlank="1"/>
    </cacheField>
    <cacheField name="Technical Specifications   " numFmtId="0">
      <sharedItems containsBlank="1"/>
    </cacheField>
    <cacheField name="Training Resources   " numFmtId="0">
      <sharedItems containsBlank="1"/>
    </cacheField>
    <cacheField name="Toolbox   " numFmtId="0">
      <sharedItems containsBlank="1"/>
    </cacheField>
    <cacheField name="Video   " numFmtId="0">
      <sharedItems containsBlank="1"/>
    </cacheField>
    <cacheField name="Case study   " numFmtId="0">
      <sharedItems containsBlank="1"/>
    </cacheField>
    <cacheField name="Others" numFmtId="0">
      <sharedItems containsBlank="1"/>
    </cacheField>
    <cacheField name="Standards " numFmtId="0">
      <sharedItems containsBlank="1"/>
    </cacheField>
    <cacheField name="Various  " numFmtId="0">
      <sharedItems containsBlank="1" containsMixedTypes="1" containsNumber="1" containsInteger="1" minValue="1" maxValue="1"/>
    </cacheField>
    <cacheField name=" Design" numFmtId="0">
      <sharedItems containsBlank="1" containsMixedTypes="1" containsNumber="1" containsInteger="1" minValue="1" maxValue="1"/>
    </cacheField>
    <cacheField name=" Assessment / Verification" numFmtId="0">
      <sharedItems containsBlank="1" containsMixedTypes="1" containsNumber="1" containsInteger="1" minValue="1" maxValue="1"/>
    </cacheField>
    <cacheField name=" Climate Specific " numFmtId="0">
      <sharedItems containsBlank="1"/>
    </cacheField>
    <cacheField name=" Alterations / Additions" numFmtId="0">
      <sharedItems containsBlank="1"/>
    </cacheField>
    <cacheField name=" Glazing" numFmtId="0">
      <sharedItems containsBlank="1" containsMixedTypes="1" containsNumber="1" containsInteger="1" minValue="1" maxValue="1"/>
    </cacheField>
    <cacheField name=" Building Fabric / Thermal / Sealing" numFmtId="0">
      <sharedItems containsBlank="1" containsMixedTypes="1" containsNumber="1" containsInteger="1" minValue="1" maxValue="1"/>
    </cacheField>
    <cacheField name=" Lighting" numFmtId="0">
      <sharedItems containsBlank="1" containsMixedTypes="1" containsNumber="1" containsInteger="1" minValue="1" maxValue="1"/>
    </cacheField>
    <cacheField name=" HVAC" numFmtId="0">
      <sharedItems containsBlank="1" containsMixedTypes="1" containsNumber="1" containsInteger="1" minValue="1" maxValue="1"/>
    </cacheField>
    <cacheField name=" Services" numFmtId="0">
      <sharedItems containsBlank="1" containsMixedTypes="1" containsNumber="1" containsInteger="1" minValue="1" maxValue="1"/>
    </cacheField>
    <cacheField name=" Maintenance &amp; Monitoring" numFmtId="0">
      <sharedItems containsBlank="1" containsMixedTypes="1" containsNumber="1" containsInteger="1" minValue="1" maxValue="1"/>
    </cacheField>
    <cacheField name=" Hand over / Operations" numFmtId="0">
      <sharedItems containsBlank="1" containsMixedTypes="1" containsNumber="1" containsInteger="1" minValue="1" maxValue="1"/>
    </cacheField>
    <cacheField name=" As built assessment" numFmtId="0">
      <sharedItems containsBlank="1" containsMixedTypes="1" containsNumber="1" containsInteger="1" minValue="1" maxValue="1"/>
    </cacheField>
    <cacheField name=" Beyond compliance" numFmtId="0">
      <sharedItems containsBlank="1" containsMixedTypes="1" containsNumber="1" containsInteger="1" minValue="1" maxValue="1"/>
    </cacheField>
    <cacheField name="Multiple NCC links" numFmtId="0">
      <sharedItems containsBlank="1" containsMixedTypes="1" containsNumber="1" containsInteger="1" minValue="1" maxValue="1"/>
    </cacheField>
    <cacheField name="Residential  " numFmtId="0">
      <sharedItems containsBlank="1" containsMixedTypes="1" containsNumber="1" containsInteger="1" minValue="1" maxValue="1"/>
    </cacheField>
    <cacheField name="Commercial   " numFmtId="0">
      <sharedItems containsBlank="1" containsMixedTypes="1" containsNumber="1" containsInteger="1" minValue="1" maxValue="1"/>
    </cacheField>
    <cacheField name="Both Residential &amp; Commercial4" numFmtId="0">
      <sharedItems containsBlank="1" containsMixedTypes="1" containsNumber="1" containsInteger="1" minValue="0" maxValue="1"/>
    </cacheField>
    <cacheField name="Column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86">
  <r>
    <n v="1"/>
    <m/>
    <x v="0"/>
    <s v="ABCB"/>
    <m/>
    <m/>
    <n v="1"/>
    <m/>
    <s v=""/>
    <s v="Intermediate, "/>
    <n v="1"/>
    <m/>
    <m/>
    <m/>
    <m/>
    <m/>
    <m/>
    <m/>
    <s v="General Audience, "/>
    <m/>
    <n v="1"/>
    <m/>
    <m/>
    <m/>
    <m/>
    <m/>
    <m/>
    <m/>
    <m/>
    <m/>
    <n v="1"/>
    <m/>
    <s v="Information Only, Standards, "/>
    <m/>
    <n v="1"/>
    <m/>
    <s v="Face to face, "/>
    <x v="0"/>
    <n v="1"/>
    <n v="1"/>
    <n v="1"/>
    <n v="1"/>
    <n v="1"/>
    <n v="1"/>
    <n v="1"/>
    <n v="1"/>
    <n v="1"/>
    <n v="1"/>
    <m/>
    <m/>
    <n v="1"/>
    <s v=""/>
    <s v="Design, Assessment / Verification, Climate Specific, Alterations / Additions, Glazing, Building Fabric / Thermal / Sealing, Lighting, HVAC, Services, Maintenance &amp; Monitoring, Beyond compliance"/>
    <n v="1"/>
    <n v="1"/>
    <n v="1"/>
    <s v="Residential, Commercial"/>
    <m/>
    <m/>
    <m/>
    <m/>
    <m/>
    <m/>
    <m/>
    <m/>
    <n v="1"/>
    <s v="Australia wide, "/>
    <m/>
    <s v="Building Code of Australia 2014 &amp; Increased Use of Performance &amp; Australian Standards - Raising practitioner awareness of the Building Code of Australia (BCA) amendments scheduled for 2014. Plus presentations by Standards Australia on changes to Australian Standards."/>
    <s v="Commonwealth of Australia - VET"/>
    <m/>
    <s v="http://toolboxes.flexiblelearning.net.au/series13/13_06.htm"/>
    <m/>
    <m/>
    <x v="0"/>
    <x v="0"/>
    <x v="0"/>
    <s v="Yes"/>
    <n v="6"/>
    <n v="0"/>
    <n v="1.5"/>
    <m/>
    <m/>
    <s v=""/>
    <s v=""/>
    <n v="1"/>
    <s v=""/>
    <s v=""/>
    <s v=""/>
    <n v="1"/>
    <s v=""/>
    <s v=""/>
    <s v=""/>
    <s v=""/>
    <s v=""/>
    <s v=""/>
    <s v=""/>
    <s v=""/>
    <s v=""/>
    <s v=""/>
    <s v=""/>
    <s v=""/>
    <s v=""/>
    <s v=""/>
    <s v=""/>
    <s v=""/>
    <s v=""/>
    <s v=""/>
    <n v="1"/>
    <s v=""/>
    <s v=""/>
    <s v=""/>
    <s v=""/>
    <s v=""/>
    <s v=""/>
    <s v=""/>
    <s v=""/>
    <s v=""/>
    <s v=""/>
    <s v=""/>
    <s v=""/>
    <s v=""/>
    <n v="1"/>
    <s v=""/>
    <s v=""/>
    <n v="1"/>
    <m/>
  </r>
  <r>
    <n v="2"/>
    <m/>
    <x v="1"/>
    <s v="HIA"/>
    <m/>
    <n v="1"/>
    <m/>
    <m/>
    <s v=""/>
    <s v="Beginner, "/>
    <m/>
    <n v="1"/>
    <m/>
    <n v="1"/>
    <m/>
    <m/>
    <n v="1"/>
    <m/>
    <s v="Planners / Designers, Builders / Management, Trades, "/>
    <m/>
    <m/>
    <n v="1"/>
    <m/>
    <m/>
    <m/>
    <m/>
    <m/>
    <m/>
    <m/>
    <m/>
    <n v="1"/>
    <m/>
    <s v="Standards, "/>
    <m/>
    <n v="1"/>
    <m/>
    <s v="Face to face, "/>
    <x v="0"/>
    <n v="1"/>
    <m/>
    <n v="1"/>
    <m/>
    <n v="1"/>
    <n v="1"/>
    <n v="1"/>
    <m/>
    <n v="1"/>
    <m/>
    <m/>
    <m/>
    <n v="1"/>
    <s v=""/>
    <s v="Design, Climate Specific, Glazing, Building Fabric / Thermal / Sealing, Lighting, Services, Beyond compliance"/>
    <n v="1"/>
    <m/>
    <s v=""/>
    <s v="Residential, "/>
    <m/>
    <m/>
    <m/>
    <m/>
    <m/>
    <m/>
    <m/>
    <m/>
    <n v="1"/>
    <s v="Australia wide, "/>
    <m/>
    <s v="Acreditation program (Training) - Provides Australia’s housing industry with environmental awareness and recognised skills for more sustainable residential design and construction"/>
    <s v="Origin, Stratco, CSR, Boral, Austral Bricks"/>
    <m/>
    <s v="http://hia.com.au/hia/channel/Builder/region/National/classification/Greensmart.aspx"/>
    <m/>
    <m/>
    <x v="1"/>
    <x v="1"/>
    <x v="0"/>
    <s v="Yes"/>
    <n v="6"/>
    <n v="0"/>
    <n v="1.5"/>
    <m/>
    <m/>
    <s v=""/>
    <n v="1"/>
    <s v=""/>
    <s v=""/>
    <s v=""/>
    <s v=""/>
    <s v=""/>
    <s v=""/>
    <s v=""/>
    <s v=""/>
    <s v=""/>
    <s v=""/>
    <s v=""/>
    <s v=""/>
    <n v="1"/>
    <s v=""/>
    <s v=""/>
    <s v=""/>
    <s v=""/>
    <s v=""/>
    <s v=""/>
    <s v=""/>
    <s v=""/>
    <s v=""/>
    <s v=""/>
    <n v="1"/>
    <s v=""/>
    <s v=""/>
    <s v=""/>
    <s v=""/>
    <s v=""/>
    <s v=""/>
    <s v=""/>
    <s v=""/>
    <s v=""/>
    <s v=""/>
    <s v=""/>
    <s v=""/>
    <s v=""/>
    <n v="1"/>
    <n v="1"/>
    <s v=""/>
    <s v=""/>
    <m/>
  </r>
  <r>
    <n v="3"/>
    <m/>
    <x v="2"/>
    <s v="HIA"/>
    <m/>
    <n v="1"/>
    <m/>
    <m/>
    <s v=""/>
    <s v="Beginner, "/>
    <m/>
    <n v="1"/>
    <m/>
    <n v="1"/>
    <m/>
    <m/>
    <n v="1"/>
    <m/>
    <s v="Planners / Designers, Builders / Management, Trades, "/>
    <m/>
    <m/>
    <m/>
    <n v="1"/>
    <m/>
    <m/>
    <m/>
    <m/>
    <m/>
    <m/>
    <m/>
    <n v="1"/>
    <m/>
    <s v="Standards, "/>
    <m/>
    <n v="1"/>
    <m/>
    <s v="Face to face, "/>
    <x v="0"/>
    <n v="1"/>
    <m/>
    <n v="1"/>
    <n v="1"/>
    <n v="1"/>
    <n v="1"/>
    <n v="1"/>
    <m/>
    <n v="1"/>
    <m/>
    <m/>
    <m/>
    <m/>
    <s v=""/>
    <s v="Design, Climate Specific, Alterations / Additions, Glazing, Building Fabric / Thermal / Sealing, Lighting, Services, "/>
    <n v="1"/>
    <m/>
    <s v=""/>
    <s v="Residential, "/>
    <m/>
    <m/>
    <m/>
    <m/>
    <m/>
    <m/>
    <m/>
    <m/>
    <n v="1"/>
    <s v="Australia wide, "/>
    <m/>
    <s v="Acreditation program - Provides Australia’s housing industry with environmental awareness and recognised skills for more sustainable residential design and construction"/>
    <s v="Industry - Origin, Stratco, CSR, Boral, Austral Bricks"/>
    <m/>
    <s v="http://hia.com.au/hia/channel/Builder/region/National/classification/Greensmart.aspx"/>
    <s v="Not all States and Territories offer this training currently. "/>
    <m/>
    <x v="0"/>
    <x v="1"/>
    <x v="0"/>
    <s v="Yes"/>
    <n v="7"/>
    <n v="0"/>
    <n v="1.75"/>
    <m/>
    <m/>
    <s v=""/>
    <n v="1"/>
    <s v=""/>
    <s v=""/>
    <s v=""/>
    <s v=""/>
    <s v=""/>
    <s v=""/>
    <s v=""/>
    <s v=""/>
    <s v=""/>
    <s v=""/>
    <s v=""/>
    <s v=""/>
    <n v="1"/>
    <s v=""/>
    <s v=""/>
    <s v=""/>
    <s v=""/>
    <s v=""/>
    <s v=""/>
    <s v=""/>
    <s v=""/>
    <s v=""/>
    <s v=""/>
    <n v="1"/>
    <s v=""/>
    <s v=""/>
    <s v=""/>
    <s v=""/>
    <s v=""/>
    <s v=""/>
    <s v=""/>
    <s v=""/>
    <s v=""/>
    <s v=""/>
    <s v=""/>
    <s v=""/>
    <s v=""/>
    <n v="1"/>
    <n v="1"/>
    <s v=""/>
    <s v=""/>
    <m/>
  </r>
  <r>
    <n v="4"/>
    <m/>
    <x v="3"/>
    <s v="HIA"/>
    <m/>
    <n v="1"/>
    <m/>
    <m/>
    <s v=""/>
    <s v="Beginner, "/>
    <m/>
    <n v="1"/>
    <m/>
    <n v="1"/>
    <m/>
    <m/>
    <n v="1"/>
    <m/>
    <s v="Planners / Designers, Builders / Management, Trades, "/>
    <m/>
    <n v="1"/>
    <m/>
    <m/>
    <m/>
    <m/>
    <m/>
    <m/>
    <m/>
    <m/>
    <m/>
    <n v="1"/>
    <m/>
    <s v="Information Only, Standards, "/>
    <n v="1"/>
    <m/>
    <m/>
    <s v="Digital, "/>
    <x v="1"/>
    <n v="1"/>
    <m/>
    <m/>
    <n v="1"/>
    <n v="1"/>
    <n v="1"/>
    <n v="1"/>
    <m/>
    <n v="1"/>
    <m/>
    <m/>
    <m/>
    <n v="1"/>
    <s v=""/>
    <s v="Design, Alterations / Additions, Glazing, Building Fabric / Thermal / Sealing, Lighting, Services, Beyond compliance"/>
    <n v="1"/>
    <m/>
    <s v=""/>
    <s v="Residential, "/>
    <m/>
    <m/>
    <m/>
    <m/>
    <m/>
    <m/>
    <m/>
    <m/>
    <n v="1"/>
    <s v="Australia wide, "/>
    <m/>
    <s v="Minimum and best practice criteria for resource effiicient homes - Protocol for accrediation under the GreenSmart Home program"/>
    <s v="Origin, Stratco, CSR, Boral, Austral Bricks"/>
    <m/>
    <s v="http://hia.com.au/upload/hia/documents/greensmart/gshouseprotocol.pdf"/>
    <m/>
    <m/>
    <x v="0"/>
    <x v="2"/>
    <x v="0"/>
    <s v="Yes"/>
    <n v="8"/>
    <n v="0"/>
    <n v="2"/>
    <m/>
    <m/>
    <s v=""/>
    <n v="1"/>
    <s v=""/>
    <s v=""/>
    <s v=""/>
    <s v=""/>
    <s v=""/>
    <s v=""/>
    <s v=""/>
    <s v=""/>
    <s v=""/>
    <s v=""/>
    <s v=""/>
    <s v=""/>
    <n v="1"/>
    <s v=""/>
    <s v=""/>
    <s v=""/>
    <s v=""/>
    <s v=""/>
    <s v=""/>
    <s v=""/>
    <s v=""/>
    <s v=""/>
    <s v=""/>
    <n v="1"/>
    <s v=""/>
    <s v=""/>
    <s v=""/>
    <s v=""/>
    <s v=""/>
    <s v=""/>
    <s v=""/>
    <s v=""/>
    <s v=""/>
    <s v=""/>
    <s v=""/>
    <s v=""/>
    <s v=""/>
    <n v="1"/>
    <n v="1"/>
    <s v=""/>
    <s v=""/>
    <m/>
  </r>
  <r>
    <n v="5"/>
    <m/>
    <x v="4"/>
    <s v="HIA"/>
    <m/>
    <n v="1"/>
    <m/>
    <m/>
    <s v=""/>
    <s v="Beginner, "/>
    <m/>
    <n v="1"/>
    <m/>
    <n v="1"/>
    <m/>
    <m/>
    <n v="1"/>
    <m/>
    <s v="Planners / Designers, Builders / Management, Trades, "/>
    <m/>
    <m/>
    <n v="1"/>
    <m/>
    <m/>
    <m/>
    <m/>
    <m/>
    <m/>
    <m/>
    <m/>
    <n v="1"/>
    <m/>
    <s v="Standards, "/>
    <n v="1"/>
    <m/>
    <m/>
    <s v="Digital, "/>
    <x v="1"/>
    <n v="1"/>
    <m/>
    <n v="1"/>
    <n v="1"/>
    <n v="1"/>
    <n v="1"/>
    <n v="1"/>
    <m/>
    <n v="1"/>
    <m/>
    <m/>
    <m/>
    <m/>
    <s v=""/>
    <s v="Design, Climate Specific, Alterations / Additions, Glazing, Building Fabric / Thermal / Sealing, Lighting, Services, "/>
    <n v="1"/>
    <m/>
    <s v=""/>
    <s v="Residential, "/>
    <m/>
    <m/>
    <m/>
    <m/>
    <m/>
    <m/>
    <m/>
    <m/>
    <n v="1"/>
    <s v="Australia wide, "/>
    <m/>
    <s v="Supporting documentation for GreenSmart Home participant"/>
    <s v="Origin, Stratco, CSR, Boral, Austral Bricks"/>
    <m/>
    <s v="http://hia.com.au/upload/hia/documents/greensmart/1365_gs_guidnotesbook_150710.pdf"/>
    <m/>
    <m/>
    <x v="1"/>
    <x v="2"/>
    <x v="1"/>
    <s v="Yes"/>
    <n v="8"/>
    <n v="0"/>
    <n v="2"/>
    <m/>
    <m/>
    <s v=""/>
    <n v="1"/>
    <s v=""/>
    <s v=""/>
    <s v=""/>
    <s v=""/>
    <s v=""/>
    <s v=""/>
    <s v=""/>
    <s v=""/>
    <s v=""/>
    <s v=""/>
    <s v=""/>
    <s v=""/>
    <n v="1"/>
    <s v=""/>
    <s v=""/>
    <s v=""/>
    <s v=""/>
    <s v=""/>
    <s v=""/>
    <s v=""/>
    <s v=""/>
    <s v=""/>
    <s v=""/>
    <n v="1"/>
    <s v=""/>
    <s v=""/>
    <s v=""/>
    <s v=""/>
    <s v=""/>
    <s v=""/>
    <s v=""/>
    <s v=""/>
    <s v=""/>
    <s v=""/>
    <s v=""/>
    <s v=""/>
    <s v=""/>
    <n v="1"/>
    <n v="1"/>
    <s v=""/>
    <s v=""/>
    <m/>
  </r>
  <r>
    <n v="6"/>
    <m/>
    <x v="5"/>
    <s v="Australian Living"/>
    <m/>
    <n v="1"/>
    <m/>
    <m/>
    <s v=""/>
    <s v="Beginner, "/>
    <n v="1"/>
    <m/>
    <m/>
    <m/>
    <m/>
    <m/>
    <m/>
    <m/>
    <s v="General Audience, "/>
    <m/>
    <m/>
    <n v="1"/>
    <m/>
    <m/>
    <n v="1"/>
    <m/>
    <n v="1"/>
    <n v="1"/>
    <m/>
    <m/>
    <m/>
    <m/>
    <s v="Technical Specifications, Toolbox, Video, "/>
    <n v="1"/>
    <m/>
    <m/>
    <s v="Digital, "/>
    <x v="1"/>
    <n v="1"/>
    <n v="1"/>
    <n v="1"/>
    <m/>
    <n v="1"/>
    <n v="1"/>
    <n v="1"/>
    <n v="1"/>
    <n v="1"/>
    <m/>
    <m/>
    <m/>
    <n v="1"/>
    <s v=""/>
    <s v="Design, Assessment / Verification, Climate Specific, Glazing, Building Fabric / Thermal / Sealing, Lighting, HVAC, Services, Beyond compliance"/>
    <n v="1"/>
    <m/>
    <s v=""/>
    <s v="Residential, "/>
    <m/>
    <m/>
    <m/>
    <m/>
    <m/>
    <m/>
    <m/>
    <m/>
    <n v="1"/>
    <s v="Australia wide, "/>
    <m/>
    <s v="Collation of resouces, guides, fact sheets, videos, directories "/>
    <s v="Boral, CSR, Kingspan, Australian Living"/>
    <m/>
    <s v="http://www.yourfuturehome.com.au/"/>
    <s v="With the factsheets, case studies, videos, links, seminars, etc. this is an ideal information source. Recommend partnering with them to go the next step for both consumers and the industry while giving some feedback on keeping the messages simplier with extensions or wormholes to further extend knowledge as needed. Font is too small to read and maybe issues with dark background and white font. "/>
    <m/>
    <x v="0"/>
    <x v="1"/>
    <x v="0"/>
    <s v="Yes"/>
    <n v="7"/>
    <n v="0"/>
    <n v="1.75"/>
    <m/>
    <m/>
    <s v=""/>
    <n v="1"/>
    <s v=""/>
    <s v=""/>
    <s v=""/>
    <s v=""/>
    <n v="1"/>
    <s v=""/>
    <s v=""/>
    <s v=""/>
    <s v=""/>
    <s v=""/>
    <s v=""/>
    <s v=""/>
    <s v=""/>
    <s v=""/>
    <s v=""/>
    <s v=""/>
    <s v=""/>
    <s v=""/>
    <s v=""/>
    <s v=""/>
    <s v=""/>
    <s v=""/>
    <s v=""/>
    <n v="1"/>
    <s v=""/>
    <s v=""/>
    <s v=""/>
    <s v=""/>
    <s v=""/>
    <s v=""/>
    <s v=""/>
    <s v=""/>
    <s v=""/>
    <s v=""/>
    <s v=""/>
    <s v=""/>
    <s v=""/>
    <n v="1"/>
    <n v="1"/>
    <s v=""/>
    <s v=""/>
    <m/>
  </r>
  <r>
    <n v="7"/>
    <m/>
    <x v="6"/>
    <s v="Federal Government"/>
    <m/>
    <m/>
    <n v="1"/>
    <m/>
    <s v=""/>
    <s v="Intermediate, "/>
    <n v="1"/>
    <m/>
    <m/>
    <m/>
    <m/>
    <m/>
    <m/>
    <m/>
    <s v="General Audience, "/>
    <m/>
    <n v="1"/>
    <m/>
    <m/>
    <m/>
    <m/>
    <m/>
    <n v="1"/>
    <m/>
    <m/>
    <m/>
    <m/>
    <m/>
    <s v="Information Only, Toolbox, "/>
    <n v="1"/>
    <m/>
    <m/>
    <s v="Digital, "/>
    <x v="1"/>
    <n v="1"/>
    <n v="1"/>
    <n v="1"/>
    <n v="1"/>
    <n v="1"/>
    <n v="1"/>
    <n v="1"/>
    <n v="1"/>
    <n v="1"/>
    <m/>
    <m/>
    <m/>
    <n v="1"/>
    <s v=""/>
    <s v="Design, Assessment / Verification, Climate Specific, Alterations / Additions, Glazing, Building Fabric / Thermal / Sealing, Lighting, HVAC, Services, Beyond compliance"/>
    <n v="1"/>
    <m/>
    <s v=""/>
    <s v="Residential, "/>
    <m/>
    <m/>
    <m/>
    <m/>
    <m/>
    <m/>
    <m/>
    <m/>
    <n v="1"/>
    <s v="Australia wide, "/>
    <m/>
    <s v="An independent guide to home improvement"/>
    <s v="Commonwealth of Australia"/>
    <m/>
    <s v="http://www.yourhome.gov.au/renovatorsguide/index.html    http://www.yourhome.gov.au/buyersguide/bg4.html"/>
    <s v="These sources should be used with the technical &amp; needs updating and guidance on the associated costs, priorities, trade offs in decision making, etc. see the liveability website "/>
    <s v="http://www.yourhome.gov.au/technical/index.html"/>
    <x v="0"/>
    <x v="1"/>
    <x v="0"/>
    <s v="Yes"/>
    <n v="7"/>
    <n v="0"/>
    <n v="1.75"/>
    <m/>
    <m/>
    <s v=""/>
    <s v=""/>
    <n v="1"/>
    <s v=""/>
    <s v=""/>
    <s v=""/>
    <n v="1"/>
    <s v=""/>
    <s v=""/>
    <s v=""/>
    <s v=""/>
    <s v=""/>
    <s v=""/>
    <s v=""/>
    <s v=""/>
    <s v=""/>
    <s v=""/>
    <s v=""/>
    <s v=""/>
    <s v=""/>
    <s v=""/>
    <s v=""/>
    <s v=""/>
    <s v=""/>
    <s v=""/>
    <n v="1"/>
    <s v=""/>
    <s v=""/>
    <s v=""/>
    <s v=""/>
    <s v=""/>
    <s v=""/>
    <s v=""/>
    <s v=""/>
    <s v=""/>
    <s v=""/>
    <s v=""/>
    <s v=""/>
    <s v=""/>
    <n v="1"/>
    <n v="1"/>
    <s v=""/>
    <s v=""/>
    <m/>
  </r>
  <r>
    <n v="8"/>
    <m/>
    <x v="7"/>
    <s v="Federal Government"/>
    <m/>
    <m/>
    <m/>
    <n v="1"/>
    <s v=""/>
    <s v="Advanced"/>
    <n v="1"/>
    <m/>
    <m/>
    <m/>
    <m/>
    <m/>
    <m/>
    <m/>
    <s v="General Audience, "/>
    <m/>
    <m/>
    <n v="1"/>
    <m/>
    <m/>
    <n v="1"/>
    <m/>
    <n v="1"/>
    <m/>
    <m/>
    <m/>
    <m/>
    <m/>
    <s v="Technical Specifications, Toolbox, "/>
    <n v="1"/>
    <m/>
    <m/>
    <s v="Digital, "/>
    <x v="1"/>
    <n v="1"/>
    <m/>
    <n v="1"/>
    <m/>
    <n v="1"/>
    <n v="1"/>
    <n v="1"/>
    <n v="1"/>
    <n v="1"/>
    <m/>
    <m/>
    <m/>
    <n v="1"/>
    <s v=""/>
    <s v="Design, Climate Specific, Glazing, Building Fabric / Thermal / Sealing, Lighting, HVAC, Services, Beyond compliance"/>
    <n v="1"/>
    <m/>
    <s v=""/>
    <s v="Residential, "/>
    <m/>
    <m/>
    <m/>
    <m/>
    <m/>
    <m/>
    <m/>
    <m/>
    <n v="1"/>
    <s v="Australia wide, "/>
    <m/>
    <s v="How to guide on design and building homes"/>
    <s v="Commonwealth of Australia"/>
    <m/>
    <s v="http://www.yourhome.gov.au/technical/index.html"/>
    <s v="Great reference - This source should be used with the renovators and buyers guide, but needs more implementation strategies and a move to video or gaming to get the messages across. "/>
    <m/>
    <x v="0"/>
    <x v="1"/>
    <x v="1"/>
    <s v="Yes"/>
    <n v="8"/>
    <n v="0"/>
    <n v="2"/>
    <m/>
    <m/>
    <s v=""/>
    <s v=""/>
    <s v=""/>
    <n v="1"/>
    <s v=""/>
    <s v=""/>
    <n v="1"/>
    <s v=""/>
    <s v=""/>
    <s v=""/>
    <s v=""/>
    <s v=""/>
    <s v=""/>
    <s v=""/>
    <s v=""/>
    <s v=""/>
    <s v=""/>
    <s v=""/>
    <s v=""/>
    <s v=""/>
    <s v=""/>
    <s v=""/>
    <s v=""/>
    <s v=""/>
    <s v=""/>
    <n v="1"/>
    <s v=""/>
    <s v=""/>
    <s v=""/>
    <s v=""/>
    <s v=""/>
    <s v=""/>
    <s v=""/>
    <s v=""/>
    <s v=""/>
    <s v=""/>
    <s v=""/>
    <s v=""/>
    <s v=""/>
    <n v="1"/>
    <n v="1"/>
    <s v=""/>
    <s v=""/>
    <m/>
  </r>
  <r>
    <n v="9"/>
    <m/>
    <x v="8"/>
    <s v="Master Builders"/>
    <m/>
    <n v="1"/>
    <m/>
    <m/>
    <s v=""/>
    <s v="Beginner, "/>
    <m/>
    <m/>
    <m/>
    <n v="1"/>
    <m/>
    <m/>
    <n v="1"/>
    <m/>
    <s v="Builders / Management, Trades, "/>
    <m/>
    <m/>
    <m/>
    <n v="1"/>
    <m/>
    <m/>
    <n v="1"/>
    <m/>
    <m/>
    <m/>
    <m/>
    <n v="1"/>
    <m/>
    <s v="Training Resources, Standards, "/>
    <m/>
    <n v="1"/>
    <m/>
    <s v="Face to face, "/>
    <x v="0"/>
    <n v="1"/>
    <m/>
    <n v="1"/>
    <n v="1"/>
    <n v="1"/>
    <n v="1"/>
    <n v="1"/>
    <n v="1"/>
    <n v="1"/>
    <m/>
    <m/>
    <m/>
    <m/>
    <s v=""/>
    <s v="Design, Climate Specific, Alterations / Additions, Glazing, Building Fabric / Thermal / Sealing, Lighting, HVAC, Services, "/>
    <n v="1"/>
    <m/>
    <s v=""/>
    <s v="Residential, "/>
    <m/>
    <m/>
    <m/>
    <m/>
    <m/>
    <m/>
    <m/>
    <n v="1"/>
    <m/>
    <s v="South Australia, "/>
    <m/>
    <s v="Sustainable construction - Case Study provided by accredited builders under the banner of Master Builders Green Living in South Australia"/>
    <s v="Industry"/>
    <m/>
    <s v="http://www.mbasa.com.au/lib/pdf/green_home/Welcome_to_green_living_home_plaque.pdf _x000d_"/>
    <s v="Good as checklists and with the combined traiing, however,  needs more emphasis on implementation / the construction methods or what the builder / trades need to know. "/>
    <m/>
    <x v="0"/>
    <x v="1"/>
    <x v="0"/>
    <s v="Yes"/>
    <n v="7"/>
    <n v="0"/>
    <n v="1.75"/>
    <m/>
    <m/>
    <s v=""/>
    <n v="1"/>
    <s v=""/>
    <s v=""/>
    <s v=""/>
    <s v=""/>
    <s v=""/>
    <s v=""/>
    <s v=""/>
    <s v=""/>
    <s v=""/>
    <s v=""/>
    <s v=""/>
    <s v=""/>
    <n v="1"/>
    <s v=""/>
    <s v=""/>
    <s v=""/>
    <s v=""/>
    <s v=""/>
    <s v=""/>
    <s v=""/>
    <s v=""/>
    <s v=""/>
    <s v=""/>
    <n v="1"/>
    <s v=""/>
    <s v=""/>
    <s v=""/>
    <s v=""/>
    <s v=""/>
    <s v=""/>
    <s v=""/>
    <s v=""/>
    <s v=""/>
    <s v=""/>
    <s v=""/>
    <s v=""/>
    <s v=""/>
    <n v="1"/>
    <n v="1"/>
    <s v=""/>
    <s v=""/>
    <m/>
  </r>
  <r>
    <n v="10"/>
    <m/>
    <x v="9"/>
    <s v="ABSA"/>
    <m/>
    <m/>
    <n v="1"/>
    <m/>
    <s v=""/>
    <s v="Intermediate, "/>
    <m/>
    <m/>
    <m/>
    <m/>
    <n v="1"/>
    <m/>
    <m/>
    <m/>
    <s v="Energy / Sus Assessors, "/>
    <m/>
    <n v="1"/>
    <m/>
    <m/>
    <m/>
    <m/>
    <m/>
    <m/>
    <m/>
    <m/>
    <m/>
    <m/>
    <m/>
    <s v="Information Only, "/>
    <n v="1"/>
    <m/>
    <m/>
    <s v="Digital, "/>
    <x v="1"/>
    <n v="1"/>
    <n v="1"/>
    <n v="1"/>
    <n v="1"/>
    <n v="1"/>
    <n v="1"/>
    <m/>
    <m/>
    <m/>
    <m/>
    <m/>
    <m/>
    <m/>
    <s v=""/>
    <s v="Design, Assessment / Verification, Climate Specific, Alterations / Additions, Glazing, Building Fabric / Thermal / Sealing, "/>
    <n v="1"/>
    <m/>
    <s v=""/>
    <s v="Residential, "/>
    <m/>
    <m/>
    <m/>
    <m/>
    <m/>
    <m/>
    <m/>
    <m/>
    <n v="1"/>
    <s v="Australia wide, "/>
    <m/>
    <s v="NatHERS Principles for Ratings in Regulation Mode - Clarifies the modelling of small air spaces, and the requirements for certifying documentation. "/>
    <s v="DRET (formally DCCEE) "/>
    <m/>
    <s v="http://www.absa.net.au/accreditation/practice-notes"/>
    <m/>
    <m/>
    <x v="0"/>
    <x v="2"/>
    <x v="0"/>
    <s v="Yes"/>
    <n v="8"/>
    <n v="0"/>
    <n v="2"/>
    <m/>
    <m/>
    <s v=""/>
    <s v=""/>
    <n v="1"/>
    <s v=""/>
    <s v=""/>
    <s v=""/>
    <s v=""/>
    <s v=""/>
    <s v=""/>
    <s v=""/>
    <n v="1"/>
    <s v=""/>
    <s v=""/>
    <s v=""/>
    <s v=""/>
    <s v=""/>
    <n v="1"/>
    <s v=""/>
    <s v=""/>
    <s v=""/>
    <s v=""/>
    <s v=""/>
    <s v=""/>
    <s v=""/>
    <s v=""/>
    <s v=""/>
    <s v=""/>
    <s v=""/>
    <s v=""/>
    <s v=""/>
    <s v=""/>
    <s v=""/>
    <s v=""/>
    <s v=""/>
    <s v=""/>
    <s v=""/>
    <s v=""/>
    <s v=""/>
    <s v=""/>
    <n v="1"/>
    <n v="1"/>
    <s v=""/>
    <s v=""/>
    <m/>
  </r>
  <r>
    <n v="11"/>
    <m/>
    <x v="9"/>
    <s v="ABSA"/>
    <m/>
    <m/>
    <n v="1"/>
    <m/>
    <s v=""/>
    <s v="Intermediate, "/>
    <m/>
    <m/>
    <m/>
    <m/>
    <n v="1"/>
    <m/>
    <m/>
    <m/>
    <s v="Energy / Sus Assessors, "/>
    <m/>
    <n v="1"/>
    <m/>
    <m/>
    <m/>
    <m/>
    <m/>
    <m/>
    <m/>
    <m/>
    <m/>
    <m/>
    <m/>
    <s v="Information Only, "/>
    <n v="1"/>
    <m/>
    <m/>
    <s v="Digital, "/>
    <x v="1"/>
    <n v="1"/>
    <n v="1"/>
    <n v="1"/>
    <n v="1"/>
    <n v="1"/>
    <n v="1"/>
    <m/>
    <m/>
    <m/>
    <m/>
    <m/>
    <m/>
    <m/>
    <s v=""/>
    <s v="Design, Assessment / Verification, Climate Specific, Alterations / Additions, Glazing, Building Fabric / Thermal / Sealing, "/>
    <n v="1"/>
    <m/>
    <s v=""/>
    <s v="Residential, "/>
    <m/>
    <m/>
    <m/>
    <n v="1"/>
    <m/>
    <m/>
    <m/>
    <m/>
    <m/>
    <s v="New South Wales, "/>
    <m/>
    <s v="NSW - New BASIX Thermal Comfort Protocol - The BASIX thermal comfort protocol has been updated to align with the NatHERS Technical Notes"/>
    <s v="NSW Department of Planning"/>
    <m/>
    <s v="http://www.absa.net.au/accreditation/practice-notes"/>
    <m/>
    <m/>
    <x v="0"/>
    <x v="2"/>
    <x v="0"/>
    <s v="Yes"/>
    <n v="8"/>
    <n v="0"/>
    <n v="2"/>
    <m/>
    <m/>
    <s v=""/>
    <s v=""/>
    <n v="1"/>
    <s v=""/>
    <s v=""/>
    <s v=""/>
    <s v=""/>
    <s v=""/>
    <s v=""/>
    <s v=""/>
    <n v="1"/>
    <s v=""/>
    <s v=""/>
    <s v=""/>
    <s v=""/>
    <s v=""/>
    <n v="1"/>
    <s v=""/>
    <s v=""/>
    <s v=""/>
    <s v=""/>
    <s v=""/>
    <s v=""/>
    <s v=""/>
    <s v=""/>
    <s v=""/>
    <s v=""/>
    <s v=""/>
    <s v=""/>
    <s v=""/>
    <s v=""/>
    <s v=""/>
    <s v=""/>
    <s v=""/>
    <s v=""/>
    <s v=""/>
    <s v=""/>
    <s v=""/>
    <s v=""/>
    <n v="1"/>
    <n v="1"/>
    <s v=""/>
    <s v=""/>
    <m/>
  </r>
  <r>
    <n v="12"/>
    <m/>
    <x v="9"/>
    <s v="ABSA"/>
    <m/>
    <m/>
    <n v="1"/>
    <m/>
    <s v=""/>
    <s v="Intermediate, "/>
    <m/>
    <m/>
    <m/>
    <m/>
    <n v="1"/>
    <m/>
    <m/>
    <m/>
    <s v="Energy / Sus Assessors, "/>
    <m/>
    <n v="1"/>
    <m/>
    <m/>
    <m/>
    <m/>
    <m/>
    <m/>
    <m/>
    <m/>
    <m/>
    <m/>
    <m/>
    <s v="Information Only, "/>
    <n v="1"/>
    <m/>
    <m/>
    <s v="Digital, "/>
    <x v="1"/>
    <n v="1"/>
    <n v="1"/>
    <n v="1"/>
    <n v="1"/>
    <n v="1"/>
    <n v="1"/>
    <m/>
    <m/>
    <m/>
    <m/>
    <m/>
    <m/>
    <m/>
    <s v=""/>
    <s v="Design, Assessment / Verification, Climate Specific, Alterations / Additions, Glazing, Building Fabric / Thermal / Sealing, "/>
    <n v="1"/>
    <m/>
    <s v=""/>
    <s v="Residential, "/>
    <m/>
    <m/>
    <m/>
    <m/>
    <m/>
    <m/>
    <n v="1"/>
    <m/>
    <m/>
    <s v="Western Australia, "/>
    <m/>
    <s v="WA - NatHERS Technical Requirements for Western Australian Assessors - Provide guidance for assessors on data entry methodology"/>
    <s v="WA NatHERS Technical Advisory Committee, the Public Utilities Office"/>
    <m/>
    <s v="http://www.absa.net.au/accreditation/practice-notes"/>
    <m/>
    <m/>
    <x v="0"/>
    <x v="2"/>
    <x v="0"/>
    <s v="Yes"/>
    <n v="8"/>
    <n v="0"/>
    <n v="2"/>
    <m/>
    <m/>
    <s v=""/>
    <s v=""/>
    <n v="1"/>
    <s v=""/>
    <s v=""/>
    <s v=""/>
    <s v=""/>
    <s v=""/>
    <s v=""/>
    <s v=""/>
    <n v="1"/>
    <s v=""/>
    <s v=""/>
    <s v=""/>
    <s v=""/>
    <s v=""/>
    <n v="1"/>
    <s v=""/>
    <s v=""/>
    <s v=""/>
    <s v=""/>
    <s v=""/>
    <s v=""/>
    <s v=""/>
    <s v=""/>
    <s v=""/>
    <s v=""/>
    <s v=""/>
    <s v=""/>
    <s v=""/>
    <s v=""/>
    <s v=""/>
    <s v=""/>
    <s v=""/>
    <s v=""/>
    <s v=""/>
    <s v=""/>
    <s v=""/>
    <s v=""/>
    <n v="1"/>
    <n v="1"/>
    <s v=""/>
    <s v=""/>
    <m/>
  </r>
  <r>
    <n v="13"/>
    <m/>
    <x v="9"/>
    <s v="ABSA"/>
    <m/>
    <m/>
    <n v="1"/>
    <m/>
    <s v=""/>
    <s v="Intermediate, "/>
    <m/>
    <m/>
    <m/>
    <m/>
    <n v="1"/>
    <m/>
    <m/>
    <m/>
    <s v="Energy / Sus Assessors, "/>
    <m/>
    <n v="1"/>
    <m/>
    <m/>
    <m/>
    <m/>
    <m/>
    <m/>
    <m/>
    <m/>
    <m/>
    <m/>
    <m/>
    <s v="Information Only, "/>
    <n v="1"/>
    <m/>
    <m/>
    <s v="Digital, "/>
    <x v="1"/>
    <n v="1"/>
    <n v="1"/>
    <n v="1"/>
    <n v="1"/>
    <n v="1"/>
    <n v="1"/>
    <m/>
    <m/>
    <m/>
    <m/>
    <m/>
    <m/>
    <m/>
    <s v=""/>
    <s v="Design, Assessment / Verification, Climate Specific, Alterations / Additions, Glazing, Building Fabric / Thermal / Sealing, "/>
    <n v="1"/>
    <m/>
    <s v=""/>
    <s v="Residential, "/>
    <m/>
    <m/>
    <m/>
    <m/>
    <m/>
    <m/>
    <m/>
    <m/>
    <n v="1"/>
    <s v="Australia wide, "/>
    <m/>
    <s v="ABSA - NatHERS Rating Practice Notes - ABSA has now released it's own Practice Notes (previously referred to in some documents as NatHERS Rating Series Factsheets) that are software 'neutral'. "/>
    <s v="Government"/>
    <m/>
    <s v="http://www.absa.net.au/accreditation/practice-notes"/>
    <m/>
    <m/>
    <x v="0"/>
    <x v="2"/>
    <x v="0"/>
    <s v="Yes"/>
    <n v="8"/>
    <n v="0"/>
    <n v="2"/>
    <m/>
    <m/>
    <s v=""/>
    <s v=""/>
    <n v="1"/>
    <s v=""/>
    <s v=""/>
    <s v=""/>
    <s v=""/>
    <s v=""/>
    <s v=""/>
    <s v=""/>
    <n v="1"/>
    <s v=""/>
    <s v=""/>
    <s v=""/>
    <s v=""/>
    <s v=""/>
    <n v="1"/>
    <s v=""/>
    <s v=""/>
    <s v=""/>
    <s v=""/>
    <s v=""/>
    <s v=""/>
    <s v=""/>
    <s v=""/>
    <s v=""/>
    <s v=""/>
    <s v=""/>
    <s v=""/>
    <s v=""/>
    <s v=""/>
    <s v=""/>
    <s v=""/>
    <s v=""/>
    <s v=""/>
    <s v=""/>
    <s v=""/>
    <s v=""/>
    <s v=""/>
    <n v="1"/>
    <n v="1"/>
    <s v=""/>
    <s v=""/>
    <m/>
  </r>
  <r>
    <n v="14"/>
    <m/>
    <x v="10"/>
    <s v="ABSA"/>
    <n v="1"/>
    <m/>
    <m/>
    <m/>
    <s v=""/>
    <s v="General, "/>
    <m/>
    <m/>
    <m/>
    <m/>
    <n v="1"/>
    <m/>
    <m/>
    <m/>
    <s v="Energy / Sus Assessors, "/>
    <m/>
    <n v="1"/>
    <m/>
    <m/>
    <n v="1"/>
    <m/>
    <m/>
    <m/>
    <m/>
    <m/>
    <m/>
    <m/>
    <m/>
    <s v="Information Only, Interactive Tool, "/>
    <n v="1"/>
    <m/>
    <m/>
    <s v="Digital, "/>
    <x v="1"/>
    <m/>
    <m/>
    <m/>
    <m/>
    <m/>
    <m/>
    <m/>
    <m/>
    <m/>
    <m/>
    <m/>
    <m/>
    <n v="1"/>
    <s v=""/>
    <s v="Beyond compliance"/>
    <n v="1"/>
    <m/>
    <s v=""/>
    <s v="Residential, "/>
    <m/>
    <m/>
    <m/>
    <m/>
    <m/>
    <m/>
    <m/>
    <m/>
    <n v="1"/>
    <s v="Australia wide, "/>
    <m/>
    <s v="Assessor Directory / Search - Assists practictioners connect with ANSA certified energy assessors"/>
    <s v="Government"/>
    <m/>
    <s v="http://www.absa.net.au/accreditation/find-an-assessor"/>
    <m/>
    <m/>
    <x v="2"/>
    <x v="1"/>
    <x v="2"/>
    <s v="Yes"/>
    <n v="2"/>
    <n v="2"/>
    <n v="1"/>
    <m/>
    <m/>
    <n v="1"/>
    <s v=""/>
    <s v=""/>
    <s v=""/>
    <s v=""/>
    <s v=""/>
    <s v=""/>
    <s v=""/>
    <s v=""/>
    <s v=""/>
    <n v="1"/>
    <s v=""/>
    <s v=""/>
    <s v=""/>
    <s v=""/>
    <s v=""/>
    <s v=""/>
    <s v=""/>
    <s v=""/>
    <s v=""/>
    <s v=""/>
    <s v=""/>
    <s v=""/>
    <s v=""/>
    <s v=""/>
    <n v="1"/>
    <s v=""/>
    <s v=""/>
    <s v=""/>
    <s v=""/>
    <s v=""/>
    <s v=""/>
    <s v=""/>
    <s v=""/>
    <s v=""/>
    <s v=""/>
    <s v=""/>
    <s v=""/>
    <n v="1"/>
    <s v=""/>
    <n v="1"/>
    <s v=""/>
    <s v=""/>
    <m/>
  </r>
  <r>
    <n v="15"/>
    <m/>
    <x v="11"/>
    <s v="ABSA"/>
    <m/>
    <m/>
    <n v="1"/>
    <m/>
    <s v=""/>
    <s v="Intermediate, "/>
    <m/>
    <m/>
    <m/>
    <m/>
    <n v="1"/>
    <m/>
    <m/>
    <m/>
    <s v="Energy / Sus Assessors, "/>
    <m/>
    <m/>
    <n v="1"/>
    <m/>
    <m/>
    <m/>
    <n v="1"/>
    <m/>
    <m/>
    <m/>
    <m/>
    <m/>
    <m/>
    <s v="Training Resources, "/>
    <m/>
    <n v="1"/>
    <m/>
    <s v="Face to face, "/>
    <x v="1"/>
    <m/>
    <m/>
    <m/>
    <m/>
    <m/>
    <m/>
    <m/>
    <m/>
    <m/>
    <m/>
    <m/>
    <m/>
    <n v="1"/>
    <s v=""/>
    <s v="Beyond compliance"/>
    <n v="1"/>
    <m/>
    <s v=""/>
    <s v="Residential, "/>
    <m/>
    <m/>
    <m/>
    <m/>
    <m/>
    <m/>
    <m/>
    <m/>
    <n v="1"/>
    <s v="Australia wide, "/>
    <m/>
    <s v="ABSA procedures, rating software, regulatory requirements and other activities associated with an assessor’s practice and training. - This is a one-on-one, fee-for-service program that is tailored to each individual’s capability, location"/>
    <s v="Government"/>
    <m/>
    <s v="http://www.absa.net.au/education-courses/training-and-mentoring"/>
    <m/>
    <m/>
    <x v="2"/>
    <x v="1"/>
    <x v="2"/>
    <s v="Yes"/>
    <n v="2"/>
    <n v="2"/>
    <n v="1"/>
    <m/>
    <m/>
    <s v=""/>
    <s v=""/>
    <n v="1"/>
    <s v=""/>
    <s v=""/>
    <s v=""/>
    <s v=""/>
    <s v=""/>
    <s v=""/>
    <s v=""/>
    <n v="1"/>
    <s v=""/>
    <s v=""/>
    <s v=""/>
    <s v=""/>
    <s v=""/>
    <s v=""/>
    <s v=""/>
    <s v=""/>
    <s v=""/>
    <s v=""/>
    <s v=""/>
    <s v=""/>
    <s v=""/>
    <s v=""/>
    <n v="1"/>
    <s v=""/>
    <s v=""/>
    <s v=""/>
    <s v=""/>
    <s v=""/>
    <s v=""/>
    <s v=""/>
    <s v=""/>
    <s v=""/>
    <s v=""/>
    <s v=""/>
    <s v=""/>
    <n v="1"/>
    <s v=""/>
    <n v="1"/>
    <s v=""/>
    <s v=""/>
    <m/>
  </r>
  <r>
    <n v="16"/>
    <m/>
    <x v="12"/>
    <s v="Eco Specifier"/>
    <m/>
    <m/>
    <n v="1"/>
    <m/>
    <s v=""/>
    <s v="Intermediate, "/>
    <m/>
    <m/>
    <m/>
    <m/>
    <m/>
    <m/>
    <m/>
    <n v="1"/>
    <s v="Other"/>
    <m/>
    <m/>
    <n v="1"/>
    <m/>
    <n v="1"/>
    <m/>
    <m/>
    <m/>
    <m/>
    <m/>
    <m/>
    <m/>
    <m/>
    <s v="Interactive Tool, "/>
    <n v="1"/>
    <m/>
    <m/>
    <s v="Digital, "/>
    <x v="0"/>
    <m/>
    <m/>
    <m/>
    <m/>
    <m/>
    <n v="1"/>
    <m/>
    <m/>
    <m/>
    <m/>
    <m/>
    <m/>
    <m/>
    <s v=""/>
    <s v="Building Fabric / Thermal / Sealing, "/>
    <n v="1"/>
    <n v="1"/>
    <n v="1"/>
    <s v="Residential, Commercial"/>
    <m/>
    <m/>
    <m/>
    <m/>
    <m/>
    <m/>
    <m/>
    <m/>
    <n v="1"/>
    <s v="Australia wide, "/>
    <m/>
    <s v="Sustainable materials and products - Ecospecifier.com.au has over 6,700 sustainable products, materials and technologies, and a leading source of life-cycle assessed product information, ecospecifier.com.au links independent information with a powerful search interface"/>
    <s v="Industry &amp; researchers"/>
    <m/>
    <s v="http://www.ecospecifier.com.au/"/>
    <m/>
    <m/>
    <x v="0"/>
    <x v="2"/>
    <x v="1"/>
    <s v="Yes"/>
    <n v="9"/>
    <n v="0"/>
    <n v="2.25"/>
    <m/>
    <m/>
    <s v=""/>
    <s v=""/>
    <n v="1"/>
    <s v=""/>
    <s v=""/>
    <s v=""/>
    <s v=""/>
    <s v=""/>
    <s v=""/>
    <s v=""/>
    <s v=""/>
    <s v=""/>
    <s v=""/>
    <n v="1"/>
    <s v=""/>
    <s v=""/>
    <s v=""/>
    <s v=""/>
    <s v=""/>
    <s v=""/>
    <s v=""/>
    <s v=""/>
    <s v=""/>
    <s v=""/>
    <s v=""/>
    <n v="1"/>
    <s v=""/>
    <s v=""/>
    <s v=""/>
    <s v=""/>
    <s v=""/>
    <n v="1"/>
    <s v=""/>
    <s v=""/>
    <s v=""/>
    <s v=""/>
    <s v=""/>
    <s v=""/>
    <s v=""/>
    <s v=""/>
    <s v=""/>
    <s v=""/>
    <n v="1"/>
    <m/>
  </r>
  <r>
    <n v="17"/>
    <m/>
    <x v="13"/>
    <s v="Hearne"/>
    <m/>
    <m/>
    <n v="1"/>
    <m/>
    <s v=""/>
    <s v="Intermediate, "/>
    <m/>
    <m/>
    <m/>
    <m/>
    <n v="1"/>
    <m/>
    <m/>
    <m/>
    <s v="Energy / Sus Assessors, "/>
    <n v="1"/>
    <m/>
    <m/>
    <n v="1"/>
    <m/>
    <m/>
    <m/>
    <m/>
    <m/>
    <m/>
    <m/>
    <m/>
    <m/>
    <s v="Calculator / Software, "/>
    <n v="1"/>
    <m/>
    <m/>
    <s v="Digital, "/>
    <x v="0"/>
    <n v="1"/>
    <n v="1"/>
    <n v="1"/>
    <n v="1"/>
    <n v="1"/>
    <n v="1"/>
    <m/>
    <m/>
    <m/>
    <m/>
    <m/>
    <m/>
    <m/>
    <s v=""/>
    <s v="Design, Assessment / Verification, Climate Specific, Alterations / Additions, Glazing, Building Fabric / Thermal / Sealing, "/>
    <n v="1"/>
    <m/>
    <s v=""/>
    <s v="Residential, "/>
    <m/>
    <m/>
    <m/>
    <m/>
    <m/>
    <m/>
    <m/>
    <m/>
    <n v="1"/>
    <s v="Australia wide, "/>
    <m/>
    <s v="AccuRate is the fully featured software package developed by CSIRO for rating the energy efficiency of residential building designs"/>
    <s v="CSIRO / Government"/>
    <m/>
    <s v="http://www.hearne.com.au/Software/AccuRate-Sustainability/Editions"/>
    <m/>
    <m/>
    <x v="2"/>
    <x v="0"/>
    <x v="1"/>
    <s v="Yes"/>
    <n v="4"/>
    <n v="1"/>
    <n v="1.3333333333333333"/>
    <m/>
    <m/>
    <s v=""/>
    <s v=""/>
    <n v="1"/>
    <s v=""/>
    <s v=""/>
    <s v=""/>
    <s v=""/>
    <s v=""/>
    <s v=""/>
    <s v=""/>
    <n v="1"/>
    <s v=""/>
    <s v=""/>
    <s v=""/>
    <s v=""/>
    <s v=""/>
    <s v=""/>
    <s v=""/>
    <s v=""/>
    <s v=""/>
    <s v=""/>
    <s v=""/>
    <s v=""/>
    <s v=""/>
    <s v=""/>
    <n v="1"/>
    <s v=""/>
    <s v=""/>
    <s v=""/>
    <s v=""/>
    <s v=""/>
    <s v=""/>
    <s v=""/>
    <s v=""/>
    <s v=""/>
    <s v=""/>
    <s v=""/>
    <s v=""/>
    <s v=""/>
    <n v="1"/>
    <n v="1"/>
    <s v=""/>
    <s v=""/>
    <m/>
  </r>
  <r>
    <n v="18"/>
    <m/>
    <x v="14"/>
    <s v="ABSA"/>
    <m/>
    <m/>
    <n v="1"/>
    <m/>
    <s v=""/>
    <s v="Intermediate, "/>
    <m/>
    <m/>
    <m/>
    <m/>
    <n v="1"/>
    <m/>
    <m/>
    <m/>
    <s v="Energy / Sus Assessors, "/>
    <m/>
    <m/>
    <n v="1"/>
    <m/>
    <m/>
    <m/>
    <n v="1"/>
    <m/>
    <m/>
    <m/>
    <m/>
    <m/>
    <m/>
    <s v="Training Resources, "/>
    <m/>
    <n v="1"/>
    <m/>
    <s v="Face to face, "/>
    <x v="0"/>
    <n v="1"/>
    <n v="1"/>
    <n v="1"/>
    <n v="1"/>
    <n v="1"/>
    <n v="1"/>
    <m/>
    <m/>
    <m/>
    <m/>
    <m/>
    <m/>
    <m/>
    <s v=""/>
    <s v="Design, Assessment / Verification, Climate Specific, Alterations / Additions, Glazing, Building Fabric / Thermal / Sealing, "/>
    <n v="1"/>
    <m/>
    <s v=""/>
    <s v="Residential, "/>
    <m/>
    <m/>
    <m/>
    <m/>
    <m/>
    <m/>
    <n v="1"/>
    <m/>
    <m/>
    <s v="Western Australia, "/>
    <m/>
    <s v="Participants who successfully complete the 3-day software training will receive a Statement of Attainment in 2 Units of Competency from the Certificate IV in NatHERS Assessment (CPP14212)"/>
    <s v="Education in Building (RTO 32418)"/>
    <m/>
    <s v="http://www.hearne.com.au/Training/AccuRate-Sustainability?Name=AccuRate-Sustainability"/>
    <m/>
    <m/>
    <x v="1"/>
    <x v="0"/>
    <x v="1"/>
    <s v="Yes"/>
    <n v="6"/>
    <n v="0"/>
    <n v="1.5"/>
    <m/>
    <m/>
    <s v=""/>
    <s v=""/>
    <n v="1"/>
    <s v=""/>
    <s v=""/>
    <s v=""/>
    <s v=""/>
    <s v=""/>
    <s v=""/>
    <s v=""/>
    <n v="1"/>
    <s v=""/>
    <s v=""/>
    <s v=""/>
    <s v=""/>
    <s v=""/>
    <s v=""/>
    <s v=""/>
    <s v=""/>
    <s v=""/>
    <s v=""/>
    <s v=""/>
    <s v=""/>
    <s v=""/>
    <s v=""/>
    <n v="1"/>
    <s v=""/>
    <s v=""/>
    <s v=""/>
    <s v=""/>
    <s v=""/>
    <s v=""/>
    <s v=""/>
    <s v=""/>
    <s v=""/>
    <s v=""/>
    <s v=""/>
    <s v=""/>
    <s v=""/>
    <n v="1"/>
    <n v="1"/>
    <s v=""/>
    <s v=""/>
    <m/>
  </r>
  <r>
    <n v="19"/>
    <m/>
    <x v="15"/>
    <s v="Solar Logic"/>
    <m/>
    <m/>
    <n v="1"/>
    <m/>
    <s v=""/>
    <s v="Intermediate, "/>
    <m/>
    <m/>
    <m/>
    <m/>
    <n v="1"/>
    <m/>
    <m/>
    <m/>
    <s v="Energy / Sus Assessors, "/>
    <n v="1"/>
    <m/>
    <m/>
    <n v="1"/>
    <m/>
    <m/>
    <m/>
    <m/>
    <m/>
    <m/>
    <m/>
    <m/>
    <m/>
    <s v="Calculator / Software, "/>
    <m/>
    <n v="1"/>
    <m/>
    <s v="Face to face, "/>
    <x v="0"/>
    <n v="1"/>
    <n v="1"/>
    <n v="1"/>
    <n v="1"/>
    <n v="1"/>
    <n v="1"/>
    <m/>
    <m/>
    <m/>
    <m/>
    <m/>
    <m/>
    <m/>
    <s v=""/>
    <s v="Design, Assessment / Verification, Climate Specific, Alterations / Additions, Glazing, Building Fabric / Thermal / Sealing, "/>
    <n v="1"/>
    <m/>
    <s v=""/>
    <s v="Residential, "/>
    <m/>
    <m/>
    <m/>
    <m/>
    <m/>
    <m/>
    <m/>
    <m/>
    <n v="1"/>
    <s v="Australia wide, "/>
    <m/>
    <s v="The BERS (Building Energy Rating Scheme) computer program is a powerful tool that is used to simulate and analyse the thermal performance of Australian houses in climates ranging from Alpine to tropical."/>
    <s v="NatHERS Technical Advisory Committee of the Department of Climate Change and Energy Efficiency"/>
    <m/>
    <s v="http://www.solarlogic.com.au/bers-pro"/>
    <m/>
    <m/>
    <x v="2"/>
    <x v="1"/>
    <x v="1"/>
    <s v="Yes"/>
    <n v="5"/>
    <n v="1"/>
    <n v="1.6666666666666667"/>
    <m/>
    <m/>
    <s v=""/>
    <s v=""/>
    <n v="1"/>
    <s v=""/>
    <s v=""/>
    <s v=""/>
    <s v=""/>
    <s v=""/>
    <s v=""/>
    <s v=""/>
    <n v="1"/>
    <s v=""/>
    <s v=""/>
    <s v=""/>
    <s v=""/>
    <s v=""/>
    <s v=""/>
    <s v=""/>
    <s v=""/>
    <s v=""/>
    <s v=""/>
    <s v=""/>
    <s v=""/>
    <s v=""/>
    <s v=""/>
    <n v="1"/>
    <s v=""/>
    <s v=""/>
    <s v=""/>
    <s v=""/>
    <s v=""/>
    <s v=""/>
    <s v=""/>
    <s v=""/>
    <s v=""/>
    <s v=""/>
    <s v=""/>
    <s v=""/>
    <s v=""/>
    <n v="1"/>
    <n v="1"/>
    <s v=""/>
    <s v=""/>
    <m/>
  </r>
  <r>
    <n v="20"/>
    <m/>
    <x v="16"/>
    <s v="Smart Rate"/>
    <m/>
    <m/>
    <m/>
    <n v="1"/>
    <s v=""/>
    <s v="Advanced"/>
    <m/>
    <m/>
    <m/>
    <m/>
    <n v="1"/>
    <m/>
    <m/>
    <m/>
    <s v="Energy / Sus Assessors, "/>
    <m/>
    <m/>
    <m/>
    <n v="1"/>
    <m/>
    <m/>
    <n v="1"/>
    <m/>
    <m/>
    <m/>
    <m/>
    <m/>
    <m/>
    <s v="Training Resources, "/>
    <m/>
    <n v="1"/>
    <m/>
    <s v="Face to face, "/>
    <x v="0"/>
    <n v="1"/>
    <n v="1"/>
    <n v="1"/>
    <n v="1"/>
    <n v="1"/>
    <n v="1"/>
    <m/>
    <m/>
    <m/>
    <m/>
    <m/>
    <m/>
    <m/>
    <s v=""/>
    <s v="Design, Assessment / Verification, Climate Specific, Alterations / Additions, Glazing, Building Fabric / Thermal / Sealing, "/>
    <n v="1"/>
    <m/>
    <s v=""/>
    <s v="Residential, "/>
    <m/>
    <m/>
    <m/>
    <m/>
    <m/>
    <m/>
    <m/>
    <m/>
    <n v="1"/>
    <s v="Australia wide, "/>
    <m/>
    <s v="This course covers advanced topics that concern the new energy auditing features in BERS Pro Plus."/>
    <s v="National Training Aurhority"/>
    <m/>
    <s v="http://www.solarlogic.com.au/bers-pro/fsdgfdgb"/>
    <m/>
    <m/>
    <x v="2"/>
    <x v="1"/>
    <x v="1"/>
    <s v="Yes"/>
    <n v="5"/>
    <n v="1"/>
    <n v="1.6666666666666667"/>
    <m/>
    <m/>
    <s v=""/>
    <s v=""/>
    <s v=""/>
    <n v="1"/>
    <s v=""/>
    <s v=""/>
    <s v=""/>
    <s v=""/>
    <s v=""/>
    <s v=""/>
    <n v="1"/>
    <s v=""/>
    <s v=""/>
    <s v=""/>
    <s v=""/>
    <s v=""/>
    <s v=""/>
    <s v=""/>
    <s v=""/>
    <s v=""/>
    <s v=""/>
    <s v=""/>
    <s v=""/>
    <s v=""/>
    <s v=""/>
    <n v="1"/>
    <s v=""/>
    <s v=""/>
    <s v=""/>
    <s v=""/>
    <s v=""/>
    <s v=""/>
    <s v=""/>
    <s v=""/>
    <s v=""/>
    <s v=""/>
    <s v=""/>
    <s v=""/>
    <s v=""/>
    <n v="1"/>
    <n v="1"/>
    <s v=""/>
    <s v=""/>
    <m/>
  </r>
  <r>
    <n v="21"/>
    <m/>
    <x v="17"/>
    <s v="Holmesglen, "/>
    <m/>
    <n v="1"/>
    <m/>
    <m/>
    <s v=""/>
    <s v="Beginner, "/>
    <n v="1"/>
    <m/>
    <m/>
    <m/>
    <m/>
    <m/>
    <m/>
    <m/>
    <s v="General Audience, "/>
    <m/>
    <m/>
    <m/>
    <n v="1"/>
    <m/>
    <m/>
    <n v="1"/>
    <m/>
    <m/>
    <m/>
    <m/>
    <m/>
    <m/>
    <s v="Training Resources, "/>
    <m/>
    <n v="1"/>
    <m/>
    <s v="Face to face, "/>
    <x v="0"/>
    <n v="1"/>
    <n v="1"/>
    <n v="1"/>
    <n v="1"/>
    <n v="1"/>
    <n v="1"/>
    <m/>
    <m/>
    <m/>
    <m/>
    <m/>
    <m/>
    <m/>
    <s v=""/>
    <s v="Design, Assessment / Verification, Climate Specific, Alterations / Additions, Glazing, Building Fabric / Thermal / Sealing, "/>
    <n v="1"/>
    <m/>
    <s v=""/>
    <s v="Residential, "/>
    <m/>
    <n v="1"/>
    <m/>
    <m/>
    <m/>
    <m/>
    <m/>
    <m/>
    <m/>
    <s v="Victoria, "/>
    <m/>
    <s v="This course provides knowledge and skills in the assessment and optimisation of building designs. As an accredited assessor, you may provide services in Victoria using FirstRate5 technology."/>
    <s v="Government"/>
    <m/>
    <s v="http://www.holmesglen.edu.au/careers/building_and_construction_courses/building_thermal_performance_assessment_residential"/>
    <m/>
    <m/>
    <x v="1"/>
    <x v="0"/>
    <x v="0"/>
    <s v="Yes"/>
    <n v="5"/>
    <n v="0"/>
    <n v="1.25"/>
    <m/>
    <m/>
    <s v=""/>
    <n v="1"/>
    <s v=""/>
    <s v=""/>
    <s v=""/>
    <s v=""/>
    <n v="1"/>
    <s v=""/>
    <s v=""/>
    <s v=""/>
    <s v=""/>
    <s v=""/>
    <s v=""/>
    <s v=""/>
    <s v=""/>
    <s v=""/>
    <s v=""/>
    <s v=""/>
    <s v=""/>
    <s v=""/>
    <s v=""/>
    <s v=""/>
    <s v=""/>
    <s v=""/>
    <s v=""/>
    <n v="1"/>
    <s v=""/>
    <s v=""/>
    <s v=""/>
    <s v=""/>
    <s v=""/>
    <s v=""/>
    <s v=""/>
    <s v=""/>
    <s v=""/>
    <s v=""/>
    <s v=""/>
    <s v=""/>
    <s v=""/>
    <n v="1"/>
    <n v="1"/>
    <s v=""/>
    <s v=""/>
    <m/>
  </r>
  <r>
    <n v="22"/>
    <m/>
    <x v="18"/>
    <s v="Basix Environmental Solutions"/>
    <m/>
    <n v="1"/>
    <m/>
    <m/>
    <s v=""/>
    <s v="Beginner, "/>
    <m/>
    <n v="1"/>
    <m/>
    <m/>
    <m/>
    <m/>
    <m/>
    <m/>
    <s v="Planners / Designers, "/>
    <m/>
    <m/>
    <n v="1"/>
    <m/>
    <m/>
    <m/>
    <n v="1"/>
    <m/>
    <m/>
    <m/>
    <m/>
    <m/>
    <m/>
    <s v="Training Resources, "/>
    <m/>
    <n v="1"/>
    <m/>
    <s v="Face to face, "/>
    <x v="0"/>
    <n v="1"/>
    <n v="1"/>
    <n v="1"/>
    <n v="1"/>
    <n v="1"/>
    <n v="1"/>
    <m/>
    <m/>
    <m/>
    <m/>
    <m/>
    <m/>
    <m/>
    <s v=""/>
    <s v="Design, Assessment / Verification, Climate Specific, Alterations / Additions, Glazing, Building Fabric / Thermal / Sealing, "/>
    <n v="1"/>
    <m/>
    <s v=""/>
    <s v="Residential, "/>
    <m/>
    <m/>
    <m/>
    <n v="1"/>
    <m/>
    <m/>
    <m/>
    <m/>
    <m/>
    <s v="New South Wales, "/>
    <m/>
    <s v="Provides a concise overview of the BASIX web tool, associated legislation and policy documents, and implications for development proponents. "/>
    <s v="Government"/>
    <m/>
    <s v="http://basixsolutions.com/service3.html"/>
    <m/>
    <m/>
    <x v="1"/>
    <x v="1"/>
    <x v="0"/>
    <s v="Yes"/>
    <n v="6"/>
    <n v="0"/>
    <n v="1.5"/>
    <m/>
    <m/>
    <s v=""/>
    <n v="1"/>
    <s v=""/>
    <s v=""/>
    <s v=""/>
    <s v=""/>
    <s v=""/>
    <n v="1"/>
    <s v=""/>
    <s v=""/>
    <s v=""/>
    <s v=""/>
    <s v=""/>
    <s v=""/>
    <s v=""/>
    <s v=""/>
    <s v=""/>
    <s v=""/>
    <s v=""/>
    <s v=""/>
    <s v=""/>
    <s v=""/>
    <s v=""/>
    <s v=""/>
    <s v=""/>
    <n v="1"/>
    <s v=""/>
    <s v=""/>
    <s v=""/>
    <s v=""/>
    <s v=""/>
    <s v=""/>
    <s v=""/>
    <s v=""/>
    <s v=""/>
    <s v=""/>
    <s v=""/>
    <s v=""/>
    <s v=""/>
    <n v="1"/>
    <n v="1"/>
    <s v=""/>
    <s v=""/>
    <m/>
  </r>
  <r>
    <n v="23"/>
    <m/>
    <x v="19"/>
    <s v="Basix Environmental Solutions"/>
    <m/>
    <m/>
    <n v="1"/>
    <m/>
    <s v=""/>
    <s v="Intermediate, "/>
    <m/>
    <n v="1"/>
    <m/>
    <m/>
    <m/>
    <m/>
    <m/>
    <m/>
    <s v="Planners / Designers, "/>
    <m/>
    <m/>
    <n v="1"/>
    <m/>
    <m/>
    <m/>
    <n v="1"/>
    <m/>
    <m/>
    <m/>
    <m/>
    <m/>
    <m/>
    <s v="Training Resources, "/>
    <m/>
    <n v="1"/>
    <m/>
    <s v="Face to face, "/>
    <x v="0"/>
    <n v="1"/>
    <n v="1"/>
    <n v="1"/>
    <n v="1"/>
    <n v="1"/>
    <n v="1"/>
    <m/>
    <m/>
    <m/>
    <m/>
    <m/>
    <m/>
    <m/>
    <s v=""/>
    <s v="Design, Assessment / Verification, Climate Specific, Alterations / Additions, Glazing, Building Fabric / Thermal / Sealing, "/>
    <n v="1"/>
    <m/>
    <s v=""/>
    <s v="Residential, "/>
    <m/>
    <m/>
    <m/>
    <n v="1"/>
    <m/>
    <m/>
    <m/>
    <m/>
    <m/>
    <s v="New South Wales, "/>
    <m/>
    <s v="Workshop specifically tailored for Council staff involved in a development assessment and/or compliance role."/>
    <s v="Government"/>
    <m/>
    <s v="http://basixsolutions.com/service3.html"/>
    <m/>
    <m/>
    <x v="1"/>
    <x v="1"/>
    <x v="0"/>
    <s v="Yes"/>
    <n v="6"/>
    <n v="0"/>
    <n v="1.5"/>
    <m/>
    <m/>
    <s v=""/>
    <s v=""/>
    <n v="1"/>
    <s v=""/>
    <s v=""/>
    <s v=""/>
    <s v=""/>
    <n v="1"/>
    <s v=""/>
    <s v=""/>
    <s v=""/>
    <s v=""/>
    <s v=""/>
    <s v=""/>
    <s v=""/>
    <s v=""/>
    <s v=""/>
    <s v=""/>
    <s v=""/>
    <s v=""/>
    <s v=""/>
    <s v=""/>
    <s v=""/>
    <s v=""/>
    <s v=""/>
    <n v="1"/>
    <s v=""/>
    <s v=""/>
    <s v=""/>
    <s v=""/>
    <s v=""/>
    <s v=""/>
    <s v=""/>
    <s v=""/>
    <s v=""/>
    <s v=""/>
    <s v=""/>
    <s v=""/>
    <s v=""/>
    <n v="1"/>
    <n v="1"/>
    <s v=""/>
    <s v=""/>
    <m/>
  </r>
  <r>
    <n v="24"/>
    <m/>
    <x v="20"/>
    <s v="Basix Environmental Solutions"/>
    <m/>
    <m/>
    <n v="1"/>
    <m/>
    <s v=""/>
    <s v="Intermediate, "/>
    <m/>
    <n v="1"/>
    <m/>
    <m/>
    <n v="1"/>
    <m/>
    <m/>
    <m/>
    <s v="Planners / Designers, Energy / Sus Assessors, "/>
    <m/>
    <m/>
    <n v="1"/>
    <m/>
    <m/>
    <m/>
    <n v="1"/>
    <m/>
    <m/>
    <m/>
    <m/>
    <m/>
    <m/>
    <s v="Training Resources, "/>
    <m/>
    <n v="1"/>
    <m/>
    <s v="Face to face, "/>
    <x v="0"/>
    <n v="1"/>
    <n v="1"/>
    <n v="1"/>
    <n v="1"/>
    <n v="1"/>
    <n v="1"/>
    <m/>
    <m/>
    <m/>
    <m/>
    <m/>
    <m/>
    <m/>
    <s v=""/>
    <s v="Design, Assessment / Verification, Climate Specific, Alterations / Additions, Glazing, Building Fabric / Thermal / Sealing, "/>
    <n v="1"/>
    <m/>
    <s v=""/>
    <s v="Residential, "/>
    <m/>
    <m/>
    <m/>
    <n v="1"/>
    <m/>
    <m/>
    <m/>
    <m/>
    <m/>
    <s v="New South Wales, "/>
    <m/>
    <s v="This workshop extends on the “Introduction to Basix” described above by concentrating on the critical design and construction issues affected by compliance with BASIX targets"/>
    <s v="Government"/>
    <m/>
    <s v="http://basixsolutions.com/service3.html"/>
    <m/>
    <m/>
    <x v="1"/>
    <x v="1"/>
    <x v="0"/>
    <s v="Yes"/>
    <n v="6"/>
    <n v="0"/>
    <n v="1.5"/>
    <m/>
    <m/>
    <s v=""/>
    <s v=""/>
    <n v="1"/>
    <s v=""/>
    <s v=""/>
    <s v=""/>
    <s v=""/>
    <s v=""/>
    <s v=""/>
    <s v=""/>
    <s v=""/>
    <s v=""/>
    <s v=""/>
    <s v=""/>
    <n v="1"/>
    <s v=""/>
    <s v=""/>
    <s v=""/>
    <s v=""/>
    <s v=""/>
    <s v=""/>
    <s v=""/>
    <s v=""/>
    <s v=""/>
    <s v=""/>
    <n v="1"/>
    <s v=""/>
    <s v=""/>
    <s v=""/>
    <s v=""/>
    <s v=""/>
    <s v=""/>
    <s v=""/>
    <s v=""/>
    <s v=""/>
    <s v=""/>
    <s v=""/>
    <s v=""/>
    <s v=""/>
    <n v="1"/>
    <n v="1"/>
    <s v=""/>
    <s v=""/>
    <m/>
  </r>
  <r>
    <n v="25"/>
    <m/>
    <x v="21"/>
    <s v="Basix Environmental Solutions"/>
    <m/>
    <m/>
    <n v="1"/>
    <m/>
    <s v=""/>
    <s v="Intermediate, "/>
    <m/>
    <m/>
    <m/>
    <m/>
    <n v="1"/>
    <m/>
    <m/>
    <m/>
    <s v="Energy / Sus Assessors, "/>
    <m/>
    <m/>
    <m/>
    <n v="1"/>
    <m/>
    <m/>
    <n v="1"/>
    <m/>
    <m/>
    <m/>
    <m/>
    <m/>
    <m/>
    <s v="Training Resources, "/>
    <n v="1"/>
    <m/>
    <m/>
    <s v="Digital, "/>
    <x v="0"/>
    <n v="1"/>
    <n v="1"/>
    <n v="1"/>
    <n v="1"/>
    <n v="1"/>
    <n v="1"/>
    <m/>
    <m/>
    <m/>
    <m/>
    <m/>
    <m/>
    <m/>
    <s v=""/>
    <s v="Design, Assessment / Verification, Climate Specific, Alterations / Additions, Glazing, Building Fabric / Thermal / Sealing, "/>
    <n v="1"/>
    <m/>
    <s v=""/>
    <s v="Residential, "/>
    <m/>
    <m/>
    <m/>
    <m/>
    <m/>
    <m/>
    <m/>
    <m/>
    <n v="1"/>
    <s v="Australia wide, "/>
    <m/>
    <s v="Hands on practical tutorial conducted on-line where participants are guided through the use of the web tool using actual building plans."/>
    <s v="Government"/>
    <m/>
    <s v="http://basixsolutions.com/service3.html"/>
    <m/>
    <m/>
    <x v="0"/>
    <x v="1"/>
    <x v="1"/>
    <s v="Yes"/>
    <n v="8"/>
    <n v="0"/>
    <n v="2"/>
    <m/>
    <m/>
    <s v=""/>
    <s v=""/>
    <n v="1"/>
    <s v=""/>
    <s v=""/>
    <s v=""/>
    <s v=""/>
    <s v=""/>
    <s v=""/>
    <s v=""/>
    <n v="1"/>
    <s v=""/>
    <s v=""/>
    <s v=""/>
    <s v=""/>
    <s v=""/>
    <s v=""/>
    <s v=""/>
    <s v=""/>
    <s v=""/>
    <s v=""/>
    <s v=""/>
    <s v=""/>
    <s v=""/>
    <s v=""/>
    <n v="1"/>
    <s v=""/>
    <s v=""/>
    <s v=""/>
    <s v=""/>
    <s v=""/>
    <s v=""/>
    <s v=""/>
    <s v=""/>
    <s v=""/>
    <s v=""/>
    <s v=""/>
    <s v=""/>
    <s v=""/>
    <n v="1"/>
    <n v="1"/>
    <s v=""/>
    <s v=""/>
    <m/>
  </r>
  <r>
    <n v="26"/>
    <m/>
    <x v="22"/>
    <s v="NSW Government "/>
    <m/>
    <m/>
    <n v="1"/>
    <m/>
    <s v=""/>
    <s v="Intermediate, "/>
    <m/>
    <m/>
    <m/>
    <m/>
    <n v="1"/>
    <m/>
    <m/>
    <m/>
    <s v="Energy / Sus Assessors, "/>
    <m/>
    <n v="1"/>
    <m/>
    <m/>
    <m/>
    <m/>
    <m/>
    <m/>
    <m/>
    <m/>
    <m/>
    <m/>
    <m/>
    <s v="Information Only, "/>
    <n v="1"/>
    <m/>
    <m/>
    <s v="Digital, "/>
    <x v="1"/>
    <n v="1"/>
    <n v="1"/>
    <n v="1"/>
    <n v="1"/>
    <n v="1"/>
    <n v="1"/>
    <m/>
    <m/>
    <m/>
    <m/>
    <m/>
    <m/>
    <m/>
    <s v=""/>
    <s v="Design, Assessment / Verification, Climate Specific, Alterations / Additions, Glazing, Building Fabric / Thermal / Sealing, "/>
    <n v="1"/>
    <m/>
    <s v=""/>
    <s v="Residential, "/>
    <m/>
    <m/>
    <m/>
    <m/>
    <m/>
    <m/>
    <m/>
    <m/>
    <n v="1"/>
    <s v="Australia wide, "/>
    <m/>
    <s v="BASIX help notes are designed to assist and guide you through the BASIX assessment tool. "/>
    <s v="Government"/>
    <m/>
    <s v="http://www.basix.nsw.gov.au/basixcms/basix-help-notes.html"/>
    <m/>
    <m/>
    <x v="0"/>
    <x v="1"/>
    <x v="0"/>
    <s v="Yes"/>
    <n v="7"/>
    <n v="0"/>
    <n v="1.75"/>
    <m/>
    <m/>
    <s v=""/>
    <s v=""/>
    <n v="1"/>
    <s v=""/>
    <s v=""/>
    <s v=""/>
    <s v=""/>
    <s v=""/>
    <s v=""/>
    <s v=""/>
    <n v="1"/>
    <s v=""/>
    <s v=""/>
    <s v=""/>
    <s v=""/>
    <s v=""/>
    <n v="1"/>
    <s v=""/>
    <s v=""/>
    <s v=""/>
    <s v=""/>
    <s v=""/>
    <s v=""/>
    <s v=""/>
    <s v=""/>
    <s v=""/>
    <s v=""/>
    <s v=""/>
    <s v=""/>
    <s v=""/>
    <s v=""/>
    <s v=""/>
    <s v=""/>
    <s v=""/>
    <s v=""/>
    <s v=""/>
    <s v=""/>
    <s v=""/>
    <s v=""/>
    <n v="1"/>
    <n v="1"/>
    <s v=""/>
    <s v=""/>
    <m/>
  </r>
  <r>
    <n v="27"/>
    <m/>
    <x v="23"/>
    <s v="11 TAFEs in Victoria"/>
    <m/>
    <m/>
    <n v="1"/>
    <m/>
    <s v=""/>
    <s v="Intermediate, "/>
    <m/>
    <n v="1"/>
    <m/>
    <m/>
    <m/>
    <m/>
    <m/>
    <m/>
    <s v="Planners / Designers, "/>
    <m/>
    <m/>
    <m/>
    <n v="1"/>
    <m/>
    <m/>
    <n v="1"/>
    <m/>
    <m/>
    <m/>
    <m/>
    <m/>
    <m/>
    <s v="Training Resources, "/>
    <m/>
    <n v="1"/>
    <m/>
    <s v="Face to face, "/>
    <x v="0"/>
    <n v="1"/>
    <n v="1"/>
    <n v="1"/>
    <n v="1"/>
    <n v="1"/>
    <n v="1"/>
    <m/>
    <m/>
    <m/>
    <m/>
    <m/>
    <m/>
    <m/>
    <s v=""/>
    <s v="Design, Assessment / Verification, Climate Specific, Alterations / Additions, Glazing, Building Fabric / Thermal / Sealing, "/>
    <n v="1"/>
    <n v="1"/>
    <n v="1"/>
    <s v="Residential, Commercial"/>
    <m/>
    <n v="1"/>
    <m/>
    <m/>
    <m/>
    <m/>
    <m/>
    <m/>
    <m/>
    <s v="Victoria, "/>
    <m/>
    <s v="Nationally accredited course, is generally undertaken by 2½ years' (1,550 hours) full-time study."/>
    <s v="Building Practitioners Board "/>
    <m/>
    <s v="http://training.gov.au/Training/Details/21953VIC"/>
    <m/>
    <m/>
    <x v="1"/>
    <x v="0"/>
    <x v="0"/>
    <s v="Yes"/>
    <n v="5"/>
    <n v="0"/>
    <n v="1.25"/>
    <m/>
    <m/>
    <s v=""/>
    <s v=""/>
    <n v="1"/>
    <s v=""/>
    <s v=""/>
    <s v=""/>
    <s v=""/>
    <n v="1"/>
    <s v=""/>
    <s v=""/>
    <s v=""/>
    <s v=""/>
    <s v=""/>
    <s v=""/>
    <s v=""/>
    <s v=""/>
    <s v=""/>
    <s v=""/>
    <s v=""/>
    <s v=""/>
    <s v=""/>
    <s v=""/>
    <s v=""/>
    <s v=""/>
    <s v=""/>
    <n v="1"/>
    <s v=""/>
    <s v=""/>
    <s v=""/>
    <s v=""/>
    <s v=""/>
    <s v=""/>
    <s v=""/>
    <s v=""/>
    <s v=""/>
    <s v=""/>
    <s v=""/>
    <s v=""/>
    <s v=""/>
    <n v="1"/>
    <s v=""/>
    <s v=""/>
    <n v="1"/>
    <m/>
  </r>
  <r>
    <n v="28"/>
    <m/>
    <x v="24"/>
    <s v="GBCA"/>
    <m/>
    <m/>
    <n v="1"/>
    <m/>
    <s v=""/>
    <s v="Intermediate, "/>
    <m/>
    <m/>
    <m/>
    <m/>
    <n v="1"/>
    <m/>
    <m/>
    <m/>
    <s v="Energy / Sus Assessors, "/>
    <m/>
    <m/>
    <n v="1"/>
    <m/>
    <m/>
    <m/>
    <n v="1"/>
    <m/>
    <m/>
    <m/>
    <m/>
    <m/>
    <n v="1"/>
    <s v="Training Resources, Various"/>
    <m/>
    <m/>
    <n v="1"/>
    <s v="Blended"/>
    <x v="0"/>
    <n v="1"/>
    <n v="1"/>
    <n v="1"/>
    <m/>
    <n v="1"/>
    <n v="1"/>
    <n v="1"/>
    <n v="1"/>
    <n v="1"/>
    <n v="1"/>
    <n v="1"/>
    <n v="1"/>
    <n v="1"/>
    <s v=""/>
    <s v="Design, Assessment / Verification, Climate Specific, Glazing, Building Fabric / Thermal / Sealing, Lighting, HVAC, Services, Maintenance &amp; Monitoring, Hand over / Operations, As built assessment, Beyond compliance"/>
    <m/>
    <n v="1"/>
    <s v=""/>
    <s v="Commercial"/>
    <m/>
    <m/>
    <m/>
    <m/>
    <m/>
    <m/>
    <m/>
    <m/>
    <n v="1"/>
    <s v="Australia wide, "/>
    <m/>
    <s v="CPD Program. The Green Star Associate (GSA) qualification acknowledges the commitment of those who support green design, construction and operation, but who are not directly involved in Green Star project work or submissions."/>
    <s v="Industry based partners"/>
    <m/>
    <s v="http://www.gbca.org.au/education-courses/green-star-qualifications/green-star-associate-gsa/3487.htm"/>
    <m/>
    <m/>
    <x v="1"/>
    <x v="1"/>
    <x v="0"/>
    <s v="Yes"/>
    <n v="6"/>
    <n v="0"/>
    <n v="1.5"/>
    <m/>
    <m/>
    <s v=""/>
    <s v=""/>
    <n v="1"/>
    <s v=""/>
    <s v=""/>
    <s v=""/>
    <s v=""/>
    <s v=""/>
    <s v=""/>
    <s v=""/>
    <n v="1"/>
    <s v=""/>
    <s v=""/>
    <s v=""/>
    <s v=""/>
    <s v=""/>
    <s v=""/>
    <s v=""/>
    <s v=""/>
    <s v=""/>
    <s v=""/>
    <s v=""/>
    <s v=""/>
    <s v=""/>
    <s v=""/>
    <n v="1"/>
    <s v=""/>
    <s v=""/>
    <s v=""/>
    <s v=""/>
    <s v=""/>
    <s v=""/>
    <s v=""/>
    <s v=""/>
    <s v=""/>
    <s v=""/>
    <s v=""/>
    <s v=""/>
    <s v=""/>
    <n v="1"/>
    <s v=""/>
    <n v="1"/>
    <s v=""/>
    <m/>
  </r>
  <r>
    <n v="29"/>
    <m/>
    <x v="25"/>
    <s v="GBCA"/>
    <m/>
    <m/>
    <n v="1"/>
    <m/>
    <s v=""/>
    <s v="Intermediate, "/>
    <m/>
    <m/>
    <m/>
    <m/>
    <n v="1"/>
    <m/>
    <m/>
    <m/>
    <s v="Energy / Sus Assessors, "/>
    <m/>
    <m/>
    <m/>
    <n v="1"/>
    <m/>
    <m/>
    <n v="1"/>
    <m/>
    <m/>
    <m/>
    <m/>
    <m/>
    <n v="1"/>
    <s v="Training Resources, Various"/>
    <m/>
    <m/>
    <n v="1"/>
    <s v="Blended"/>
    <x v="0"/>
    <n v="1"/>
    <n v="1"/>
    <n v="1"/>
    <m/>
    <n v="1"/>
    <n v="1"/>
    <n v="1"/>
    <n v="1"/>
    <n v="1"/>
    <n v="1"/>
    <n v="1"/>
    <n v="1"/>
    <n v="1"/>
    <s v=""/>
    <s v="Design, Assessment / Verification, Climate Specific, Glazing, Building Fabric / Thermal / Sealing, Lighting, HVAC, Services, Maintenance &amp; Monitoring, Hand over / Operations, As built assessment, Beyond compliance"/>
    <m/>
    <n v="1"/>
    <s v=""/>
    <s v="Commercial"/>
    <m/>
    <m/>
    <m/>
    <m/>
    <m/>
    <m/>
    <m/>
    <m/>
    <n v="1"/>
    <s v="Australia wide, "/>
    <m/>
    <s v="CPD Program. The Green Star Accredited Professional (GSAP) – Design &amp; As Built qualification allows green building professionals who work with the Green Star – Design and As Built rating tools to participate in ongoing training that is useful and relevant to their specialised Green Star work"/>
    <s v="Industry based partners"/>
    <m/>
    <s v="http://www.gbca.org.au/education-courses/green-star-qualifications/green-star-qualifications/2773.htm"/>
    <m/>
    <m/>
    <x v="2"/>
    <x v="0"/>
    <x v="1"/>
    <s v="Yes"/>
    <n v="4"/>
    <n v="1"/>
    <n v="1.3333333333333333"/>
    <m/>
    <m/>
    <s v=""/>
    <s v=""/>
    <n v="1"/>
    <s v=""/>
    <s v=""/>
    <s v=""/>
    <s v=""/>
    <s v=""/>
    <s v=""/>
    <s v=""/>
    <n v="1"/>
    <s v=""/>
    <s v=""/>
    <s v=""/>
    <s v=""/>
    <s v=""/>
    <s v=""/>
    <s v=""/>
    <s v=""/>
    <s v=""/>
    <s v=""/>
    <s v=""/>
    <s v=""/>
    <s v=""/>
    <s v=""/>
    <n v="1"/>
    <s v=""/>
    <s v=""/>
    <s v=""/>
    <s v=""/>
    <s v=""/>
    <s v=""/>
    <s v=""/>
    <s v=""/>
    <s v=""/>
    <s v=""/>
    <s v=""/>
    <s v=""/>
    <s v=""/>
    <n v="1"/>
    <s v=""/>
    <n v="1"/>
    <s v=""/>
    <m/>
  </r>
  <r>
    <n v="30"/>
    <m/>
    <x v="26"/>
    <s v="GBCA"/>
    <m/>
    <m/>
    <n v="1"/>
    <m/>
    <s v=""/>
    <s v="Intermediate, "/>
    <m/>
    <m/>
    <m/>
    <m/>
    <n v="1"/>
    <m/>
    <m/>
    <m/>
    <s v="Energy / Sus Assessors, "/>
    <m/>
    <m/>
    <m/>
    <n v="1"/>
    <m/>
    <m/>
    <n v="1"/>
    <m/>
    <m/>
    <m/>
    <m/>
    <m/>
    <n v="1"/>
    <s v="Training Resources, Various"/>
    <m/>
    <m/>
    <n v="1"/>
    <s v="Blended"/>
    <x v="0"/>
    <n v="1"/>
    <n v="1"/>
    <n v="1"/>
    <m/>
    <n v="1"/>
    <n v="1"/>
    <n v="1"/>
    <n v="1"/>
    <n v="1"/>
    <n v="1"/>
    <n v="1"/>
    <n v="1"/>
    <n v="1"/>
    <s v=""/>
    <s v="Design, Assessment / Verification, Climate Specific, Glazing, Building Fabric / Thermal / Sealing, Lighting, HVAC, Services, Maintenance &amp; Monitoring, Hand over / Operations, As built assessment, Beyond compliance"/>
    <n v="1"/>
    <n v="1"/>
    <n v="1"/>
    <s v="Residential, Commercial"/>
    <m/>
    <m/>
    <m/>
    <m/>
    <m/>
    <m/>
    <m/>
    <m/>
    <n v="1"/>
    <s v="Australia wide, "/>
    <m/>
    <s v="CPD Program. The Green Star Accredited Professional (GSAP) – Communities qualification allows green building professionals who work with the Green Star – Communities rating tool to participate in ongoing training that is useful and relevant to their specialised Green Star work."/>
    <s v="Industry based partners"/>
    <m/>
    <s v="http://www.gbca.org.au/education-courses/green-star-qualifications/green-star-accredited-professional-gsap-communities/34112.htm"/>
    <m/>
    <m/>
    <x v="2"/>
    <x v="0"/>
    <x v="1"/>
    <s v="Yes"/>
    <n v="4"/>
    <n v="1"/>
    <n v="1.3333333333333333"/>
    <m/>
    <m/>
    <s v=""/>
    <s v=""/>
    <n v="1"/>
    <s v=""/>
    <s v=""/>
    <s v=""/>
    <s v=""/>
    <s v=""/>
    <s v=""/>
    <s v=""/>
    <n v="1"/>
    <s v=""/>
    <s v=""/>
    <s v=""/>
    <s v=""/>
    <s v=""/>
    <s v=""/>
    <s v=""/>
    <s v=""/>
    <s v=""/>
    <s v=""/>
    <s v=""/>
    <s v=""/>
    <s v=""/>
    <s v=""/>
    <n v="1"/>
    <s v=""/>
    <s v=""/>
    <s v=""/>
    <s v=""/>
    <s v=""/>
    <s v=""/>
    <s v=""/>
    <s v=""/>
    <s v=""/>
    <s v=""/>
    <s v=""/>
    <s v=""/>
    <s v=""/>
    <n v="1"/>
    <s v=""/>
    <s v=""/>
    <n v="1"/>
    <m/>
  </r>
  <r>
    <n v="31"/>
    <m/>
    <x v="27"/>
    <s v="GBCA"/>
    <m/>
    <n v="1"/>
    <m/>
    <m/>
    <s v=""/>
    <s v="Beginner, "/>
    <m/>
    <m/>
    <m/>
    <m/>
    <n v="1"/>
    <m/>
    <m/>
    <m/>
    <s v="Energy / Sus Assessors, "/>
    <m/>
    <m/>
    <m/>
    <n v="1"/>
    <m/>
    <m/>
    <n v="1"/>
    <m/>
    <m/>
    <m/>
    <m/>
    <m/>
    <n v="1"/>
    <s v="Training Resources, Various"/>
    <m/>
    <m/>
    <n v="1"/>
    <s v="Blended"/>
    <x v="0"/>
    <n v="1"/>
    <n v="1"/>
    <n v="1"/>
    <m/>
    <n v="1"/>
    <n v="1"/>
    <n v="1"/>
    <n v="1"/>
    <n v="1"/>
    <n v="1"/>
    <n v="1"/>
    <n v="1"/>
    <n v="1"/>
    <s v=""/>
    <s v="Design, Assessment / Verification, Climate Specific, Glazing, Building Fabric / Thermal / Sealing, Lighting, HVAC, Services, Maintenance &amp; Monitoring, Hand over / Operations, As built assessment, Beyond compliance"/>
    <m/>
    <n v="1"/>
    <s v=""/>
    <s v="Commercial"/>
    <m/>
    <m/>
    <m/>
    <m/>
    <m/>
    <m/>
    <m/>
    <m/>
    <n v="1"/>
    <s v="Australia wide, "/>
    <m/>
    <s v="CPD Program.  The GSAP – Performance qualification will allow green building professionals who work with Green Star – Performance to participate in ongoing training that is useful and relevant to their specialised Green Star work."/>
    <s v="Industry based partners"/>
    <m/>
    <s v="http://www.gbca.org.au/education-courses/green-star-qualifications/green-star-accredited-professional-gsap-performance/34113.htm"/>
    <m/>
    <m/>
    <x v="2"/>
    <x v="0"/>
    <x v="1"/>
    <s v="Yes"/>
    <n v="4"/>
    <n v="1"/>
    <n v="1.3333333333333333"/>
    <m/>
    <m/>
    <s v=""/>
    <n v="1"/>
    <s v=""/>
    <s v=""/>
    <s v=""/>
    <s v=""/>
    <s v=""/>
    <s v=""/>
    <s v=""/>
    <s v=""/>
    <n v="1"/>
    <s v=""/>
    <s v=""/>
    <s v=""/>
    <s v=""/>
    <s v=""/>
    <s v=""/>
    <s v=""/>
    <s v=""/>
    <s v=""/>
    <s v=""/>
    <s v=""/>
    <s v=""/>
    <s v=""/>
    <s v=""/>
    <n v="1"/>
    <s v=""/>
    <s v=""/>
    <s v=""/>
    <s v=""/>
    <s v=""/>
    <s v=""/>
    <s v=""/>
    <s v=""/>
    <s v=""/>
    <s v=""/>
    <s v=""/>
    <s v=""/>
    <s v=""/>
    <n v="1"/>
    <s v=""/>
    <n v="1"/>
    <s v=""/>
    <m/>
  </r>
  <r>
    <n v="32"/>
    <m/>
    <x v="28"/>
    <s v="GBCA"/>
    <m/>
    <m/>
    <m/>
    <n v="1"/>
    <s v=""/>
    <s v="Advanced"/>
    <m/>
    <m/>
    <m/>
    <m/>
    <n v="1"/>
    <m/>
    <m/>
    <m/>
    <s v="Energy / Sus Assessors, "/>
    <m/>
    <m/>
    <m/>
    <n v="1"/>
    <m/>
    <m/>
    <n v="1"/>
    <m/>
    <m/>
    <m/>
    <m/>
    <m/>
    <n v="1"/>
    <s v="Training Resources, Various"/>
    <n v="1"/>
    <m/>
    <m/>
    <s v="Digital, "/>
    <x v="1"/>
    <n v="1"/>
    <n v="1"/>
    <n v="1"/>
    <m/>
    <n v="1"/>
    <n v="1"/>
    <n v="1"/>
    <n v="1"/>
    <n v="1"/>
    <n v="1"/>
    <n v="1"/>
    <n v="1"/>
    <n v="1"/>
    <s v=""/>
    <s v="Design, Assessment / Verification, Climate Specific, Glazing, Building Fabric / Thermal / Sealing, Lighting, HVAC, Services, Maintenance &amp; Monitoring, Hand over / Operations, As built assessment, Beyond compliance"/>
    <n v="1"/>
    <n v="1"/>
    <n v="1"/>
    <s v="Residential, Commercial"/>
    <m/>
    <m/>
    <m/>
    <m/>
    <m/>
    <m/>
    <m/>
    <m/>
    <n v="1"/>
    <s v="Australia wide, "/>
    <m/>
    <s v="Australia’s most comprehensive rating tool for sustainable building operations. Green Star – Performance allows you to measure your existing building’s operational performance, identify opportunities for improvement and realise the many benefits of more sustainable building operations"/>
    <s v="Australand, GPT, NDY, SV, Brookfield, Energetics, FMA"/>
    <m/>
    <s v="http://gsp.greenstar.org.au/"/>
    <m/>
    <s v="http://www.gbca.org.au/uploads/203/4043/Introducing_Green_Star_Performance.pdf"/>
    <x v="2"/>
    <x v="0"/>
    <x v="1"/>
    <s v="Yes"/>
    <n v="4"/>
    <n v="1"/>
    <n v="1.3333333333333333"/>
    <m/>
    <m/>
    <s v=""/>
    <s v=""/>
    <s v=""/>
    <n v="1"/>
    <s v=""/>
    <s v=""/>
    <s v=""/>
    <s v=""/>
    <s v=""/>
    <s v=""/>
    <n v="1"/>
    <s v=""/>
    <s v=""/>
    <s v=""/>
    <s v=""/>
    <s v=""/>
    <s v=""/>
    <s v=""/>
    <s v=""/>
    <s v=""/>
    <s v=""/>
    <s v=""/>
    <s v=""/>
    <s v=""/>
    <s v=""/>
    <n v="1"/>
    <s v=""/>
    <s v=""/>
    <s v=""/>
    <s v=""/>
    <s v=""/>
    <s v=""/>
    <s v=""/>
    <s v=""/>
    <s v=""/>
    <s v=""/>
    <s v=""/>
    <s v=""/>
    <s v=""/>
    <n v="1"/>
    <s v=""/>
    <s v=""/>
    <n v="1"/>
    <m/>
  </r>
  <r>
    <n v="33"/>
    <m/>
    <x v="29"/>
    <s v="GBCA"/>
    <m/>
    <n v="1"/>
    <m/>
    <m/>
    <s v=""/>
    <s v="Beginner, "/>
    <n v="1"/>
    <m/>
    <m/>
    <m/>
    <m/>
    <m/>
    <m/>
    <m/>
    <s v="General Audience, "/>
    <m/>
    <n v="1"/>
    <m/>
    <m/>
    <m/>
    <m/>
    <m/>
    <m/>
    <m/>
    <m/>
    <m/>
    <m/>
    <m/>
    <s v="Information Only, "/>
    <n v="1"/>
    <m/>
    <m/>
    <s v="Digital, "/>
    <x v="1"/>
    <n v="1"/>
    <n v="1"/>
    <n v="1"/>
    <m/>
    <n v="1"/>
    <n v="1"/>
    <n v="1"/>
    <n v="1"/>
    <n v="1"/>
    <n v="1"/>
    <n v="1"/>
    <n v="1"/>
    <n v="1"/>
    <s v=""/>
    <s v="Design, Assessment / Verification, Climate Specific, Glazing, Building Fabric / Thermal / Sealing, Lighting, HVAC, Services, Maintenance &amp; Monitoring, Hand over / Operations, As built assessment, Beyond compliance"/>
    <m/>
    <n v="1"/>
    <s v=""/>
    <s v="Commercial"/>
    <m/>
    <m/>
    <m/>
    <m/>
    <m/>
    <m/>
    <m/>
    <m/>
    <n v="1"/>
    <s v="Australia wide, "/>
    <m/>
    <s v="This document outlines the proven benefits and business case for using Green Star – Performance and green building in  general, and offers insights into how the Green Star categories will be addressed in this ground-breaking new rating tool."/>
    <s v="Australand, GPT, NDY, SV, Brookfield, Energetics, FMA"/>
    <m/>
    <s v="http://www.gbca.org.au/uploads/203/4043/Green_Star_Performance_Business_Case.pdf"/>
    <m/>
    <m/>
    <x v="0"/>
    <x v="2"/>
    <x v="1"/>
    <s v="Yes"/>
    <n v="9"/>
    <n v="0"/>
    <n v="2.25"/>
    <m/>
    <m/>
    <s v=""/>
    <n v="1"/>
    <s v=""/>
    <s v=""/>
    <s v=""/>
    <s v=""/>
    <n v="1"/>
    <s v=""/>
    <s v=""/>
    <s v=""/>
    <s v=""/>
    <s v=""/>
    <s v=""/>
    <s v=""/>
    <s v=""/>
    <s v=""/>
    <n v="1"/>
    <s v=""/>
    <s v=""/>
    <s v=""/>
    <s v=""/>
    <s v=""/>
    <s v=""/>
    <s v=""/>
    <s v=""/>
    <s v=""/>
    <s v=""/>
    <s v=""/>
    <s v=""/>
    <s v=""/>
    <s v=""/>
    <s v=""/>
    <s v=""/>
    <s v=""/>
    <s v=""/>
    <s v=""/>
    <s v=""/>
    <s v=""/>
    <s v=""/>
    <n v="1"/>
    <s v=""/>
    <n v="1"/>
    <s v=""/>
    <m/>
  </r>
  <r>
    <n v="34"/>
    <m/>
    <x v="30"/>
    <s v="GBCA"/>
    <n v="1"/>
    <m/>
    <m/>
    <m/>
    <s v=""/>
    <s v="General, "/>
    <n v="1"/>
    <m/>
    <m/>
    <m/>
    <m/>
    <m/>
    <m/>
    <m/>
    <s v="General Audience, "/>
    <m/>
    <n v="1"/>
    <m/>
    <m/>
    <m/>
    <m/>
    <m/>
    <m/>
    <m/>
    <m/>
    <m/>
    <m/>
    <m/>
    <s v="Information Only, "/>
    <n v="1"/>
    <m/>
    <m/>
    <s v="Digital, "/>
    <x v="1"/>
    <n v="1"/>
    <n v="1"/>
    <n v="1"/>
    <m/>
    <n v="1"/>
    <n v="1"/>
    <n v="1"/>
    <n v="1"/>
    <n v="1"/>
    <n v="1"/>
    <n v="1"/>
    <n v="1"/>
    <n v="1"/>
    <s v=""/>
    <s v="Design, Assessment / Verification, Climate Specific, Glazing, Building Fabric / Thermal / Sealing, Lighting, HVAC, Services, Maintenance &amp; Monitoring, Hand over / Operations, As built assessment, Beyond compliance"/>
    <n v="1"/>
    <n v="1"/>
    <n v="1"/>
    <s v="Residential, Commercial"/>
    <m/>
    <m/>
    <m/>
    <m/>
    <m/>
    <m/>
    <m/>
    <m/>
    <n v="1"/>
    <s v="Australia wide, "/>
    <m/>
    <s v="The following case studies show how leading government organisations are improving social, environmental and economic outcomes in their local areas through Green Star-certified offices, schools, housing developments, public buildings and universities."/>
    <s v="Australand, GPT, NDY, SV, Brookfield, Energetics, FMA"/>
    <m/>
    <s v="http://www.gbca.org.au/advocacy/green-star-case-studies/"/>
    <m/>
    <m/>
    <x v="0"/>
    <x v="2"/>
    <x v="1"/>
    <s v="Yes"/>
    <n v="9"/>
    <n v="0"/>
    <n v="2.25"/>
    <m/>
    <m/>
    <n v="1"/>
    <s v=""/>
    <s v=""/>
    <s v=""/>
    <s v=""/>
    <s v=""/>
    <n v="1"/>
    <s v=""/>
    <s v=""/>
    <s v=""/>
    <s v=""/>
    <s v=""/>
    <s v=""/>
    <s v=""/>
    <s v=""/>
    <s v=""/>
    <n v="1"/>
    <s v=""/>
    <s v=""/>
    <s v=""/>
    <s v=""/>
    <s v=""/>
    <s v=""/>
    <s v=""/>
    <s v=""/>
    <s v=""/>
    <s v=""/>
    <s v=""/>
    <s v=""/>
    <s v=""/>
    <s v=""/>
    <s v=""/>
    <s v=""/>
    <s v=""/>
    <s v=""/>
    <s v=""/>
    <s v=""/>
    <s v=""/>
    <s v=""/>
    <n v="1"/>
    <s v=""/>
    <s v=""/>
    <n v="1"/>
    <m/>
  </r>
  <r>
    <n v="35"/>
    <m/>
    <x v="31"/>
    <s v="Federal Government"/>
    <m/>
    <m/>
    <m/>
    <n v="1"/>
    <s v=""/>
    <s v="Advanced"/>
    <m/>
    <n v="1"/>
    <m/>
    <m/>
    <n v="1"/>
    <m/>
    <m/>
    <m/>
    <s v="Planners / Designers, Energy / Sus Assessors, "/>
    <m/>
    <n v="1"/>
    <m/>
    <m/>
    <m/>
    <m/>
    <m/>
    <m/>
    <m/>
    <m/>
    <m/>
    <m/>
    <m/>
    <s v="Information Only, "/>
    <n v="1"/>
    <m/>
    <m/>
    <s v="Digital, "/>
    <x v="1"/>
    <n v="1"/>
    <n v="1"/>
    <n v="1"/>
    <m/>
    <n v="1"/>
    <n v="1"/>
    <n v="1"/>
    <n v="1"/>
    <n v="1"/>
    <n v="1"/>
    <n v="1"/>
    <n v="1"/>
    <n v="1"/>
    <s v=""/>
    <s v="Design, Assessment / Verification, Climate Specific, Glazing, Building Fabric / Thermal / Sealing, Lighting, HVAC, Services, Maintenance &amp; Monitoring, Hand over / Operations, As built assessment, Beyond compliance"/>
    <n v="1"/>
    <n v="1"/>
    <n v="1"/>
    <s v="Residential, Commercial"/>
    <m/>
    <m/>
    <m/>
    <m/>
    <m/>
    <m/>
    <m/>
    <m/>
    <n v="1"/>
    <s v="Australia wide, "/>
    <m/>
    <s v="This document is to be used as a guide whenever a computer simulation is used to estimate base building or whole building energy use under NABERS Energy"/>
    <s v="Industry based partners"/>
    <m/>
    <s v="http://www.nabers.gov.au/public/WebPages/DocumentHandler.ashx?docType=2&amp;id=28&amp;attId=0"/>
    <m/>
    <m/>
    <x v="0"/>
    <x v="2"/>
    <x v="0"/>
    <s v="Yes"/>
    <n v="8"/>
    <n v="0"/>
    <n v="2"/>
    <m/>
    <m/>
    <s v=""/>
    <s v=""/>
    <s v=""/>
    <n v="1"/>
    <s v=""/>
    <s v=""/>
    <s v=""/>
    <s v=""/>
    <s v=""/>
    <s v=""/>
    <s v=""/>
    <s v=""/>
    <s v=""/>
    <s v=""/>
    <n v="1"/>
    <s v=""/>
    <n v="1"/>
    <s v=""/>
    <s v=""/>
    <s v=""/>
    <s v=""/>
    <s v=""/>
    <s v=""/>
    <s v=""/>
    <s v=""/>
    <s v=""/>
    <s v=""/>
    <s v=""/>
    <s v=""/>
    <s v=""/>
    <s v=""/>
    <s v=""/>
    <s v=""/>
    <s v=""/>
    <s v=""/>
    <s v=""/>
    <s v=""/>
    <s v=""/>
    <s v=""/>
    <n v="1"/>
    <s v=""/>
    <s v=""/>
    <n v="1"/>
    <m/>
  </r>
  <r>
    <n v="36"/>
    <m/>
    <x v="32"/>
    <s v="International Passive House Association"/>
    <m/>
    <m/>
    <m/>
    <n v="1"/>
    <s v=""/>
    <s v="Advanced"/>
    <m/>
    <n v="1"/>
    <m/>
    <m/>
    <n v="1"/>
    <m/>
    <m/>
    <m/>
    <s v="Planners / Designers, Energy / Sus Assessors, "/>
    <m/>
    <m/>
    <n v="1"/>
    <m/>
    <m/>
    <m/>
    <m/>
    <m/>
    <m/>
    <m/>
    <m/>
    <m/>
    <m/>
    <s v=""/>
    <n v="1"/>
    <m/>
    <m/>
    <s v="Digital, "/>
    <x v="0"/>
    <n v="1"/>
    <m/>
    <n v="1"/>
    <m/>
    <n v="1"/>
    <n v="1"/>
    <m/>
    <n v="1"/>
    <m/>
    <m/>
    <m/>
    <n v="1"/>
    <n v="1"/>
    <s v=""/>
    <s v="Design, Climate Specific, Glazing, Building Fabric / Thermal / Sealing, HVAC, As built assessment, Beyond compliance"/>
    <n v="1"/>
    <m/>
    <s v=""/>
    <s v="Residential, "/>
    <m/>
    <m/>
    <m/>
    <m/>
    <m/>
    <m/>
    <m/>
    <m/>
    <n v="1"/>
    <s v="Australia wide, "/>
    <m/>
    <s v="In order to reach the Passive House Standard, all components must be optimised and checked for compatibility. The Passive House Institute developed the Passive House Planning Package (PHPP) to help designers in just this regard. An extremely accurate, Excel-based energy balance tool, the PHPP not only determines the space heating and primary energy demands of a design, but also calculates aspects such as window U-values, the influence of orientation and shading, heating loads and overheating frequencies. With PHPP, designers can optimise the components to be used and their construction plans to come up with the most cost-effective solution."/>
    <s v="International government and industry"/>
    <m/>
    <s v="http://passivehouseaustralia.org"/>
    <m/>
    <m/>
    <x v="0"/>
    <x v="2"/>
    <x v="1"/>
    <s v="Yes"/>
    <n v="9"/>
    <n v="0"/>
    <n v="2.25"/>
    <m/>
    <m/>
    <s v=""/>
    <s v=""/>
    <s v=""/>
    <n v="1"/>
    <s v=""/>
    <s v=""/>
    <s v=""/>
    <s v=""/>
    <s v=""/>
    <s v=""/>
    <s v=""/>
    <s v=""/>
    <s v=""/>
    <s v=""/>
    <n v="1"/>
    <s v=""/>
    <s v=""/>
    <s v=""/>
    <s v=""/>
    <s v=""/>
    <s v=""/>
    <s v=""/>
    <s v=""/>
    <s v=""/>
    <s v=""/>
    <s v=""/>
    <s v=""/>
    <s v=""/>
    <s v=""/>
    <s v=""/>
    <s v=""/>
    <s v=""/>
    <s v=""/>
    <s v=""/>
    <s v=""/>
    <s v=""/>
    <s v=""/>
    <s v=""/>
    <s v=""/>
    <n v="1"/>
    <n v="1"/>
    <s v=""/>
    <s v=""/>
    <m/>
  </r>
  <r>
    <n v="37"/>
    <m/>
    <x v="33"/>
    <s v="International Passive House Association"/>
    <n v="1"/>
    <m/>
    <m/>
    <m/>
    <s v=""/>
    <s v="General, "/>
    <n v="1"/>
    <m/>
    <m/>
    <m/>
    <m/>
    <m/>
    <m/>
    <m/>
    <s v="General Audience, "/>
    <m/>
    <n v="1"/>
    <m/>
    <m/>
    <m/>
    <m/>
    <m/>
    <m/>
    <m/>
    <m/>
    <m/>
    <m/>
    <m/>
    <s v="Information Only, "/>
    <n v="1"/>
    <m/>
    <m/>
    <s v="Digital, "/>
    <x v="1"/>
    <n v="1"/>
    <m/>
    <n v="1"/>
    <m/>
    <n v="1"/>
    <n v="1"/>
    <m/>
    <n v="1"/>
    <m/>
    <m/>
    <m/>
    <n v="1"/>
    <n v="1"/>
    <s v=""/>
    <s v="Design, Climate Specific, Glazing, Building Fabric / Thermal / Sealing, HVAC, As built assessment, Beyond compliance"/>
    <n v="1"/>
    <m/>
    <s v=""/>
    <s v="Residential, "/>
    <m/>
    <m/>
    <m/>
    <m/>
    <m/>
    <m/>
    <m/>
    <m/>
    <n v="1"/>
    <s v="Australia wide, "/>
    <m/>
    <s v="Database of the world built passive house projects. If you have built a passive house or know, which is not included in this database, enter it or send us your information!"/>
    <s v="International government and industry"/>
    <m/>
    <s v="http://www.passivehouse-international.org/"/>
    <m/>
    <m/>
    <x v="1"/>
    <x v="2"/>
    <x v="1"/>
    <s v="Yes"/>
    <n v="8"/>
    <n v="0"/>
    <n v="2"/>
    <m/>
    <m/>
    <n v="1"/>
    <s v=""/>
    <s v=""/>
    <s v=""/>
    <s v=""/>
    <s v=""/>
    <n v="1"/>
    <s v=""/>
    <s v=""/>
    <s v=""/>
    <s v=""/>
    <s v=""/>
    <s v=""/>
    <s v=""/>
    <s v=""/>
    <s v=""/>
    <n v="1"/>
    <s v=""/>
    <s v=""/>
    <s v=""/>
    <s v=""/>
    <s v=""/>
    <s v=""/>
    <s v=""/>
    <s v=""/>
    <s v=""/>
    <s v=""/>
    <s v=""/>
    <s v=""/>
    <s v=""/>
    <s v=""/>
    <s v=""/>
    <s v=""/>
    <s v=""/>
    <s v=""/>
    <s v=""/>
    <s v=""/>
    <s v=""/>
    <s v=""/>
    <n v="1"/>
    <n v="1"/>
    <s v=""/>
    <s v=""/>
    <m/>
  </r>
  <r>
    <n v="38"/>
    <m/>
    <x v="34"/>
    <s v="Federal Government"/>
    <m/>
    <m/>
    <n v="1"/>
    <m/>
    <s v=""/>
    <s v="Intermediate, "/>
    <m/>
    <m/>
    <m/>
    <m/>
    <m/>
    <m/>
    <m/>
    <n v="1"/>
    <s v="Other"/>
    <m/>
    <n v="1"/>
    <m/>
    <m/>
    <m/>
    <m/>
    <m/>
    <m/>
    <m/>
    <m/>
    <m/>
    <m/>
    <m/>
    <s v="Information Only, "/>
    <n v="1"/>
    <m/>
    <m/>
    <s v="Digital, "/>
    <x v="1"/>
    <m/>
    <m/>
    <m/>
    <m/>
    <m/>
    <m/>
    <m/>
    <m/>
    <m/>
    <m/>
    <n v="1"/>
    <m/>
    <n v="1"/>
    <s v=""/>
    <s v="Hand over / Operations, Beyond compliance"/>
    <n v="1"/>
    <n v="1"/>
    <n v="1"/>
    <s v="Residential, Commercial"/>
    <m/>
    <m/>
    <m/>
    <m/>
    <m/>
    <m/>
    <m/>
    <m/>
    <n v="1"/>
    <s v="Australia wide, "/>
    <m/>
    <s v="A guide to help building owners, managers and tenants to operate buildings more sustainably"/>
    <s v="Industry Assoc"/>
    <m/>
    <s v="http://www.environment.gov.au/system/files/resources/dd720ac0-ceb7-4402-84b9-a09533d2079a/files/esd-operations-guide.pdf"/>
    <m/>
    <m/>
    <x v="0"/>
    <x v="0"/>
    <x v="1"/>
    <s v="Yes"/>
    <n v="7"/>
    <n v="0"/>
    <n v="1.75"/>
    <m/>
    <m/>
    <s v=""/>
    <s v=""/>
    <n v="1"/>
    <s v=""/>
    <s v=""/>
    <s v=""/>
    <s v=""/>
    <s v=""/>
    <s v=""/>
    <s v=""/>
    <s v=""/>
    <s v=""/>
    <s v=""/>
    <n v="1"/>
    <s v=""/>
    <s v=""/>
    <n v="1"/>
    <s v=""/>
    <s v=""/>
    <s v=""/>
    <s v=""/>
    <s v=""/>
    <s v=""/>
    <s v=""/>
    <s v=""/>
    <s v=""/>
    <s v=""/>
    <s v=""/>
    <s v=""/>
    <s v=""/>
    <s v=""/>
    <s v=""/>
    <s v=""/>
    <s v=""/>
    <s v=""/>
    <s v=""/>
    <s v=""/>
    <s v=""/>
    <s v=""/>
    <n v="1"/>
    <s v=""/>
    <s v=""/>
    <n v="1"/>
    <m/>
  </r>
  <r>
    <n v="39"/>
    <m/>
    <x v="35"/>
    <s v="Smart Rate"/>
    <m/>
    <m/>
    <m/>
    <n v="1"/>
    <s v=""/>
    <s v="Advanced"/>
    <m/>
    <m/>
    <m/>
    <m/>
    <n v="1"/>
    <m/>
    <m/>
    <m/>
    <s v="Energy / Sus Assessors, "/>
    <n v="1"/>
    <m/>
    <m/>
    <n v="1"/>
    <m/>
    <m/>
    <n v="1"/>
    <m/>
    <m/>
    <m/>
    <m/>
    <m/>
    <m/>
    <s v="Calculator / Software, Training Resources, "/>
    <n v="1"/>
    <m/>
    <m/>
    <s v="Digital, "/>
    <x v="0"/>
    <n v="1"/>
    <n v="1"/>
    <n v="1"/>
    <m/>
    <n v="1"/>
    <n v="1"/>
    <m/>
    <m/>
    <m/>
    <m/>
    <m/>
    <m/>
    <m/>
    <s v=""/>
    <s v="Design, Assessment / Verification, Climate Specific, Glazing, Building Fabric / Thermal / Sealing, "/>
    <n v="1"/>
    <m/>
    <s v=""/>
    <s v="Residential, "/>
    <m/>
    <m/>
    <m/>
    <m/>
    <m/>
    <m/>
    <m/>
    <m/>
    <n v="1"/>
    <s v="Australia wide, "/>
    <m/>
    <s v="BERS Pro Software - This course provides participants with an update on all of the new features of BERS Pro 4.2 V110811/A."/>
    <s v="Government"/>
    <m/>
    <s v="http://www.smartrate.com.au/training/courses/bers-pro/bers-pro-(refresher)"/>
    <m/>
    <m/>
    <x v="2"/>
    <x v="0"/>
    <x v="0"/>
    <s v="Yes"/>
    <n v="3"/>
    <n v="1"/>
    <n v="1"/>
    <m/>
    <m/>
    <s v=""/>
    <s v=""/>
    <s v=""/>
    <n v="1"/>
    <s v=""/>
    <s v=""/>
    <s v=""/>
    <s v=""/>
    <s v=""/>
    <s v=""/>
    <n v="1"/>
    <s v=""/>
    <s v=""/>
    <s v=""/>
    <s v=""/>
    <s v=""/>
    <s v=""/>
    <s v=""/>
    <s v=""/>
    <s v=""/>
    <s v=""/>
    <s v=""/>
    <s v=""/>
    <s v=""/>
    <s v=""/>
    <n v="1"/>
    <s v=""/>
    <s v=""/>
    <s v=""/>
    <s v=""/>
    <s v=""/>
    <s v=""/>
    <s v=""/>
    <s v=""/>
    <s v=""/>
    <s v=""/>
    <s v=""/>
    <s v=""/>
    <s v=""/>
    <n v="1"/>
    <n v="1"/>
    <s v=""/>
    <s v=""/>
    <m/>
  </r>
  <r>
    <n v="40"/>
    <m/>
    <x v="36"/>
    <s v="Smart Rate"/>
    <m/>
    <m/>
    <n v="1"/>
    <m/>
    <s v=""/>
    <s v="Intermediate, "/>
    <m/>
    <m/>
    <m/>
    <m/>
    <n v="1"/>
    <m/>
    <m/>
    <m/>
    <s v="Energy / Sus Assessors, "/>
    <m/>
    <m/>
    <n v="1"/>
    <m/>
    <m/>
    <m/>
    <n v="1"/>
    <m/>
    <m/>
    <m/>
    <m/>
    <m/>
    <m/>
    <s v="Training Resources, "/>
    <m/>
    <n v="1"/>
    <m/>
    <s v="Face to face, "/>
    <x v="0"/>
    <n v="1"/>
    <n v="1"/>
    <n v="1"/>
    <n v="1"/>
    <n v="1"/>
    <n v="1"/>
    <n v="1"/>
    <n v="1"/>
    <n v="1"/>
    <n v="1"/>
    <m/>
    <m/>
    <m/>
    <s v=""/>
    <s v="Design, Assessment / Verification, Climate Specific, Alterations / Additions, Glazing, Building Fabric / Thermal / Sealing, Lighting, HVAC, Services, Maintenance &amp; Monitoring, "/>
    <m/>
    <n v="1"/>
    <s v=""/>
    <s v="Commercial"/>
    <m/>
    <m/>
    <m/>
    <m/>
    <m/>
    <m/>
    <m/>
    <m/>
    <n v="1"/>
    <s v="Australia wide, "/>
    <m/>
    <s v="BCA Volume 1 - Section J Assessments - A one day course for assessors, building certifiers and building practitioners on how to use Section J from Volume 1 of the NCC Building Code of Australia."/>
    <s v="Government"/>
    <m/>
    <s v="http://www.smartrate.com.au/training/courses/short-courses/section-j-assessments"/>
    <m/>
    <m/>
    <x v="2"/>
    <x v="1"/>
    <x v="0"/>
    <s v="Yes"/>
    <n v="4"/>
    <n v="1"/>
    <n v="1.3333333333333333"/>
    <m/>
    <m/>
    <s v=""/>
    <s v=""/>
    <n v="1"/>
    <s v=""/>
    <s v=""/>
    <s v=""/>
    <s v=""/>
    <s v=""/>
    <s v=""/>
    <s v=""/>
    <n v="1"/>
    <s v=""/>
    <s v=""/>
    <s v=""/>
    <s v=""/>
    <s v=""/>
    <s v=""/>
    <s v=""/>
    <s v=""/>
    <s v=""/>
    <s v=""/>
    <s v=""/>
    <s v=""/>
    <s v=""/>
    <s v=""/>
    <n v="1"/>
    <s v=""/>
    <s v=""/>
    <s v=""/>
    <s v=""/>
    <s v=""/>
    <s v=""/>
    <s v=""/>
    <s v=""/>
    <s v=""/>
    <s v=""/>
    <s v=""/>
    <s v=""/>
    <s v=""/>
    <n v="1"/>
    <s v=""/>
    <n v="1"/>
    <s v=""/>
    <m/>
  </r>
  <r>
    <n v="41"/>
    <m/>
    <x v="37"/>
    <s v="Smart Rate"/>
    <m/>
    <m/>
    <n v="1"/>
    <m/>
    <s v=""/>
    <s v="Intermediate, "/>
    <m/>
    <m/>
    <m/>
    <m/>
    <n v="1"/>
    <m/>
    <m/>
    <m/>
    <s v="Energy / Sus Assessors, "/>
    <n v="1"/>
    <m/>
    <m/>
    <n v="1"/>
    <m/>
    <m/>
    <n v="1"/>
    <m/>
    <m/>
    <m/>
    <m/>
    <m/>
    <m/>
    <s v="Calculator / Software, Training Resources, "/>
    <m/>
    <n v="1"/>
    <m/>
    <s v="Face to face, "/>
    <x v="0"/>
    <n v="1"/>
    <n v="1"/>
    <n v="1"/>
    <m/>
    <n v="1"/>
    <n v="1"/>
    <m/>
    <m/>
    <m/>
    <m/>
    <m/>
    <m/>
    <m/>
    <s v=""/>
    <s v="Design, Assessment / Verification, Climate Specific, Glazing, Building Fabric / Thermal / Sealing, "/>
    <n v="1"/>
    <m/>
    <s v=""/>
    <s v="Residential, "/>
    <m/>
    <m/>
    <m/>
    <m/>
    <n v="1"/>
    <m/>
    <m/>
    <m/>
    <m/>
    <s v="Queensland, "/>
    <m/>
    <s v="BERS Pro software &amp; residential building performance theory &amp; learning the regulatory framework in Queensland. - Two days of residential building performance theory &amp; learning the regulatory framework in Queensland. Two days of learning to drive the BERS Pro software"/>
    <s v="Government"/>
    <m/>
    <s v="http://www.smartrate.com.au/training/courses/bers-pro/bers-pro-(queensland)"/>
    <s v="BERS Pro software within the Short Course in Building Thermal Performance Assessment (Residential). This course, which was accredited for use throughout Australia has been replaced by the Cert4 Course as of the 30th of June 2013 as a requirement for those wishing to submit thermal assessments using thermal simulation software under the NatHERS scheme. Queensland does not require this new qualification. In Queensland the building certifier just has to judge the person doing the thermal assessment to be competent in using the software. This course will continue to be offered for those wishing to be judged as competent to perform simulations for compliance in Queensland."/>
    <m/>
    <x v="2"/>
    <x v="0"/>
    <x v="0"/>
    <s v="Yes"/>
    <n v="3"/>
    <n v="1"/>
    <n v="1"/>
    <m/>
    <m/>
    <s v=""/>
    <s v=""/>
    <n v="1"/>
    <s v=""/>
    <s v=""/>
    <s v=""/>
    <s v=""/>
    <s v=""/>
    <s v=""/>
    <s v=""/>
    <n v="1"/>
    <s v=""/>
    <s v=""/>
    <s v=""/>
    <s v=""/>
    <s v=""/>
    <s v=""/>
    <s v=""/>
    <s v=""/>
    <s v=""/>
    <s v=""/>
    <s v=""/>
    <s v=""/>
    <s v=""/>
    <s v=""/>
    <n v="1"/>
    <s v=""/>
    <s v=""/>
    <s v=""/>
    <s v=""/>
    <s v=""/>
    <s v=""/>
    <s v=""/>
    <s v=""/>
    <s v=""/>
    <s v=""/>
    <s v=""/>
    <s v=""/>
    <s v=""/>
    <n v="1"/>
    <n v="1"/>
    <s v=""/>
    <s v=""/>
    <m/>
  </r>
  <r>
    <n v="42"/>
    <m/>
    <x v="38"/>
    <s v="Smart Rate"/>
    <m/>
    <m/>
    <n v="1"/>
    <m/>
    <s v=""/>
    <s v="Intermediate, "/>
    <m/>
    <m/>
    <m/>
    <m/>
    <n v="1"/>
    <m/>
    <m/>
    <m/>
    <s v="Energy / Sus Assessors, "/>
    <m/>
    <m/>
    <n v="1"/>
    <m/>
    <m/>
    <m/>
    <n v="1"/>
    <m/>
    <m/>
    <m/>
    <m/>
    <m/>
    <m/>
    <s v="Training Resources, "/>
    <m/>
    <n v="1"/>
    <m/>
    <s v="Face to face, "/>
    <x v="0"/>
    <m/>
    <m/>
    <m/>
    <m/>
    <m/>
    <m/>
    <m/>
    <m/>
    <m/>
    <m/>
    <m/>
    <m/>
    <n v="1"/>
    <s v=""/>
    <s v="Beyond compliance"/>
    <n v="1"/>
    <m/>
    <s v=""/>
    <s v="Residential, "/>
    <m/>
    <m/>
    <m/>
    <m/>
    <m/>
    <m/>
    <m/>
    <m/>
    <n v="1"/>
    <s v="Australia wide, "/>
    <m/>
    <s v="Part 3.12 from Volume 2 of the NCC - A one day course for assessors, building certifiers and building practitioners on how to use Part 3.12 from Volume 2 of the NCC Building Code of Australia."/>
    <s v="Government"/>
    <m/>
    <s v="http://www.smartrate.com.au/training/courses/short-courses/deemed-to-satisfy"/>
    <m/>
    <m/>
    <x v="2"/>
    <x v="0"/>
    <x v="0"/>
    <s v="Yes"/>
    <n v="3"/>
    <n v="1"/>
    <n v="1"/>
    <m/>
    <m/>
    <s v=""/>
    <s v=""/>
    <n v="1"/>
    <s v=""/>
    <s v=""/>
    <s v=""/>
    <s v=""/>
    <s v=""/>
    <s v=""/>
    <s v=""/>
    <n v="1"/>
    <s v=""/>
    <s v=""/>
    <s v=""/>
    <s v=""/>
    <s v=""/>
    <s v=""/>
    <s v=""/>
    <s v=""/>
    <s v=""/>
    <s v=""/>
    <s v=""/>
    <s v=""/>
    <s v=""/>
    <s v=""/>
    <n v="1"/>
    <s v=""/>
    <s v=""/>
    <s v=""/>
    <s v=""/>
    <s v=""/>
    <s v=""/>
    <s v=""/>
    <s v=""/>
    <s v=""/>
    <s v=""/>
    <s v=""/>
    <s v=""/>
    <n v="1"/>
    <s v=""/>
    <n v="1"/>
    <s v=""/>
    <s v=""/>
    <m/>
  </r>
  <r>
    <n v="43"/>
    <m/>
    <x v="39"/>
    <s v="Smart Rate"/>
    <m/>
    <m/>
    <m/>
    <n v="1"/>
    <s v=""/>
    <s v="Advanced"/>
    <m/>
    <m/>
    <m/>
    <m/>
    <n v="1"/>
    <m/>
    <m/>
    <m/>
    <s v="Energy / Sus Assessors, "/>
    <n v="1"/>
    <m/>
    <m/>
    <n v="1"/>
    <m/>
    <m/>
    <n v="1"/>
    <m/>
    <m/>
    <m/>
    <m/>
    <m/>
    <m/>
    <s v="Calculator / Software, Training Resources, "/>
    <m/>
    <n v="1"/>
    <m/>
    <s v="Face to face, "/>
    <x v="0"/>
    <n v="1"/>
    <n v="1"/>
    <n v="1"/>
    <n v="1"/>
    <n v="1"/>
    <n v="1"/>
    <m/>
    <m/>
    <m/>
    <m/>
    <m/>
    <m/>
    <m/>
    <s v=""/>
    <s v="Design, Assessment / Verification, Climate Specific, Alterations / Additions, Glazing, Building Fabric / Thermal / Sealing, "/>
    <n v="1"/>
    <m/>
    <s v=""/>
    <s v="Residential, "/>
    <m/>
    <m/>
    <m/>
    <m/>
    <m/>
    <m/>
    <m/>
    <m/>
    <n v="1"/>
    <s v="Australia wide, "/>
    <m/>
    <s v="BERS Pro Software - This course covers advanced topics that have not been covered to any great detail in the 4 day course. It has also been designed for BERS Pro users who completed the initial training course some time ago who may not have use the software regularly or who wish to bruch up on the basic skills required to use the program correctly."/>
    <s v="Government"/>
    <m/>
    <s v="http://www.smartrate.com.au/training/courses/bers-pro/bers-pro-(advanced)"/>
    <m/>
    <m/>
    <x v="2"/>
    <x v="0"/>
    <x v="0"/>
    <s v="Yes"/>
    <n v="3"/>
    <n v="1"/>
    <n v="1"/>
    <m/>
    <m/>
    <s v=""/>
    <s v=""/>
    <s v=""/>
    <n v="1"/>
    <s v=""/>
    <s v=""/>
    <s v=""/>
    <s v=""/>
    <s v=""/>
    <s v=""/>
    <n v="1"/>
    <s v=""/>
    <s v=""/>
    <s v=""/>
    <s v=""/>
    <s v=""/>
    <s v=""/>
    <s v=""/>
    <s v=""/>
    <s v=""/>
    <s v=""/>
    <s v=""/>
    <s v=""/>
    <s v=""/>
    <s v=""/>
    <n v="1"/>
    <s v=""/>
    <s v=""/>
    <s v=""/>
    <s v=""/>
    <s v=""/>
    <s v=""/>
    <s v=""/>
    <s v=""/>
    <s v=""/>
    <s v=""/>
    <s v=""/>
    <s v=""/>
    <s v=""/>
    <n v="1"/>
    <n v="1"/>
    <s v=""/>
    <s v=""/>
    <m/>
  </r>
  <r>
    <n v="44"/>
    <m/>
    <x v="40"/>
    <s v="Smart Rate"/>
    <m/>
    <n v="1"/>
    <m/>
    <m/>
    <s v=""/>
    <s v="Beginner, "/>
    <m/>
    <m/>
    <m/>
    <m/>
    <n v="1"/>
    <m/>
    <m/>
    <m/>
    <s v="Energy / Sus Assessors, "/>
    <m/>
    <m/>
    <m/>
    <n v="1"/>
    <m/>
    <m/>
    <n v="1"/>
    <m/>
    <m/>
    <m/>
    <m/>
    <m/>
    <m/>
    <s v="Training Resources, "/>
    <m/>
    <n v="1"/>
    <m/>
    <s v="Face to face, "/>
    <x v="0"/>
    <n v="1"/>
    <n v="1"/>
    <n v="1"/>
    <n v="1"/>
    <n v="1"/>
    <n v="1"/>
    <m/>
    <m/>
    <m/>
    <m/>
    <m/>
    <m/>
    <m/>
    <s v=""/>
    <s v="Design, Assessment / Verification, Climate Specific, Alterations / Additions, Glazing, Building Fabric / Thermal / Sealing, "/>
    <n v="1"/>
    <m/>
    <s v=""/>
    <s v="Residential, "/>
    <m/>
    <m/>
    <m/>
    <m/>
    <m/>
    <m/>
    <m/>
    <m/>
    <n v="1"/>
    <s v="Australia wide, "/>
    <m/>
    <s v="Principles of NatHERS (Module 1) - Participants on this course will learn building thermal performance theory that underpins NatHERS; learn the regulatory requirements of NatHERS as applied around Australia; and demonstrate proficiency in extracting information from a range of sample client jobs."/>
    <s v="Government"/>
    <m/>
    <s v="http://www.smartrate.com.au/training/courses/nathers/nathers-principles-theory"/>
    <m/>
    <m/>
    <x v="1"/>
    <x v="0"/>
    <x v="0"/>
    <s v="Yes"/>
    <n v="5"/>
    <n v="0"/>
    <n v="1.25"/>
    <m/>
    <m/>
    <s v=""/>
    <n v="1"/>
    <s v=""/>
    <s v=""/>
    <s v=""/>
    <s v=""/>
    <s v=""/>
    <s v=""/>
    <s v=""/>
    <s v=""/>
    <n v="1"/>
    <s v=""/>
    <s v=""/>
    <s v=""/>
    <s v=""/>
    <s v=""/>
    <s v=""/>
    <s v=""/>
    <s v=""/>
    <s v=""/>
    <s v=""/>
    <s v=""/>
    <s v=""/>
    <s v=""/>
    <s v=""/>
    <n v="1"/>
    <s v=""/>
    <s v=""/>
    <s v=""/>
    <s v=""/>
    <s v=""/>
    <s v=""/>
    <s v=""/>
    <s v=""/>
    <s v=""/>
    <s v=""/>
    <s v=""/>
    <s v=""/>
    <s v=""/>
    <n v="1"/>
    <n v="1"/>
    <s v=""/>
    <s v=""/>
    <m/>
  </r>
  <r>
    <n v="45"/>
    <m/>
    <x v="41"/>
    <s v="Smart Rate"/>
    <m/>
    <m/>
    <n v="1"/>
    <m/>
    <s v=""/>
    <s v="Intermediate, "/>
    <m/>
    <m/>
    <m/>
    <m/>
    <n v="1"/>
    <m/>
    <m/>
    <m/>
    <s v="Energy / Sus Assessors, "/>
    <m/>
    <m/>
    <m/>
    <n v="1"/>
    <m/>
    <m/>
    <n v="1"/>
    <m/>
    <m/>
    <m/>
    <m/>
    <m/>
    <m/>
    <s v="Training Resources, "/>
    <m/>
    <n v="1"/>
    <m/>
    <s v="Face to face, "/>
    <x v="0"/>
    <n v="1"/>
    <n v="1"/>
    <n v="1"/>
    <m/>
    <n v="1"/>
    <n v="1"/>
    <m/>
    <m/>
    <m/>
    <m/>
    <m/>
    <m/>
    <m/>
    <s v=""/>
    <s v="Design, Assessment / Verification, Climate Specific, Glazing, Building Fabric / Thermal / Sealing, "/>
    <n v="1"/>
    <m/>
    <s v=""/>
    <s v="Residential, "/>
    <m/>
    <m/>
    <m/>
    <m/>
    <m/>
    <m/>
    <m/>
    <m/>
    <n v="1"/>
    <s v="Australia wide, "/>
    <m/>
    <s v="NatHERS Technology Skills 1 (Part Module 2) - Participants attending this 3 day course will learn how to use their chosen software tool and how to apply it to a range of simple projects."/>
    <s v="Government"/>
    <m/>
    <s v="http://www.smartrate.com.au/training/courses/nathers/nathers-technology-skills-1"/>
    <m/>
    <m/>
    <x v="1"/>
    <x v="0"/>
    <x v="0"/>
    <s v="Yes"/>
    <n v="5"/>
    <n v="0"/>
    <n v="1.25"/>
    <m/>
    <m/>
    <s v=""/>
    <s v=""/>
    <n v="1"/>
    <s v=""/>
    <s v=""/>
    <s v=""/>
    <s v=""/>
    <s v=""/>
    <s v=""/>
    <s v=""/>
    <n v="1"/>
    <s v=""/>
    <s v=""/>
    <s v=""/>
    <s v=""/>
    <s v=""/>
    <s v=""/>
    <s v=""/>
    <s v=""/>
    <s v=""/>
    <s v=""/>
    <s v=""/>
    <s v=""/>
    <s v=""/>
    <s v=""/>
    <n v="1"/>
    <s v=""/>
    <s v=""/>
    <s v=""/>
    <s v=""/>
    <s v=""/>
    <s v=""/>
    <s v=""/>
    <s v=""/>
    <s v=""/>
    <s v=""/>
    <s v=""/>
    <s v=""/>
    <s v=""/>
    <n v="1"/>
    <n v="1"/>
    <s v=""/>
    <s v=""/>
    <m/>
  </r>
  <r>
    <n v="46"/>
    <m/>
    <x v="42"/>
    <s v="Smart Rate"/>
    <m/>
    <m/>
    <n v="1"/>
    <m/>
    <s v=""/>
    <s v="Intermediate, "/>
    <m/>
    <m/>
    <m/>
    <m/>
    <n v="1"/>
    <m/>
    <m/>
    <m/>
    <s v="Energy / Sus Assessors, "/>
    <m/>
    <m/>
    <m/>
    <n v="1"/>
    <m/>
    <m/>
    <n v="1"/>
    <m/>
    <m/>
    <m/>
    <m/>
    <m/>
    <m/>
    <s v="Training Resources, "/>
    <m/>
    <n v="1"/>
    <m/>
    <s v="Face to face, "/>
    <x v="0"/>
    <n v="1"/>
    <n v="1"/>
    <n v="1"/>
    <m/>
    <n v="1"/>
    <n v="1"/>
    <m/>
    <m/>
    <m/>
    <m/>
    <m/>
    <m/>
    <m/>
    <s v=""/>
    <s v="Design, Assessment / Verification, Climate Specific, Glazing, Building Fabric / Thermal / Sealing, "/>
    <n v="1"/>
    <m/>
    <s v=""/>
    <s v="Residential, "/>
    <m/>
    <m/>
    <m/>
    <m/>
    <m/>
    <m/>
    <m/>
    <m/>
    <n v="1"/>
    <s v="Australia wide, "/>
    <m/>
    <s v="NatHERS Technology Skills 2 (Part Module 2) - This course follows on from NatHERS Technology Skills 1 and participants attending this 3 day course will learn how to use their chosen software tool and how to apply it to a range of advanced projects including detached houses, units extensions, alterations and additions."/>
    <s v="Government"/>
    <m/>
    <s v="http://www.smartrate.com.au/training/courses/nathers/nathers-technology-skills-2"/>
    <m/>
    <m/>
    <x v="1"/>
    <x v="0"/>
    <x v="0"/>
    <s v="Yes"/>
    <n v="5"/>
    <n v="0"/>
    <n v="1.25"/>
    <m/>
    <m/>
    <s v=""/>
    <s v=""/>
    <n v="1"/>
    <s v=""/>
    <s v=""/>
    <s v=""/>
    <s v=""/>
    <s v=""/>
    <s v=""/>
    <s v=""/>
    <n v="1"/>
    <s v=""/>
    <s v=""/>
    <s v=""/>
    <s v=""/>
    <s v=""/>
    <s v=""/>
    <s v=""/>
    <s v=""/>
    <s v=""/>
    <s v=""/>
    <s v=""/>
    <s v=""/>
    <s v=""/>
    <s v=""/>
    <n v="1"/>
    <s v=""/>
    <s v=""/>
    <s v=""/>
    <s v=""/>
    <s v=""/>
    <s v=""/>
    <s v=""/>
    <s v=""/>
    <s v=""/>
    <s v=""/>
    <s v=""/>
    <s v=""/>
    <s v=""/>
    <n v="1"/>
    <n v="1"/>
    <s v=""/>
    <s v=""/>
    <m/>
  </r>
  <r>
    <n v="47"/>
    <m/>
    <x v="43"/>
    <s v="Smart Rate"/>
    <m/>
    <m/>
    <m/>
    <n v="1"/>
    <s v=""/>
    <s v="Advanced"/>
    <m/>
    <m/>
    <m/>
    <m/>
    <n v="1"/>
    <m/>
    <m/>
    <m/>
    <s v="Energy / Sus Assessors, "/>
    <m/>
    <m/>
    <m/>
    <n v="1"/>
    <m/>
    <m/>
    <n v="1"/>
    <m/>
    <m/>
    <m/>
    <m/>
    <m/>
    <m/>
    <s v="Training Resources, "/>
    <m/>
    <n v="1"/>
    <m/>
    <s v="Face to face, "/>
    <x v="0"/>
    <n v="1"/>
    <n v="1"/>
    <n v="1"/>
    <n v="1"/>
    <n v="1"/>
    <n v="1"/>
    <m/>
    <m/>
    <m/>
    <m/>
    <m/>
    <m/>
    <m/>
    <s v=""/>
    <s v="Design, Assessment / Verification, Climate Specific, Alterations / Additions, Glazing, Building Fabric / Thermal / Sealing, "/>
    <n v="1"/>
    <m/>
    <s v=""/>
    <s v="Residential, "/>
    <m/>
    <m/>
    <m/>
    <m/>
    <m/>
    <m/>
    <m/>
    <m/>
    <n v="1"/>
    <s v="Australia wide, "/>
    <m/>
    <s v="Building Thermal Performance, Energy and Water Assessment (Module 3) - Participants in this 4 day course will learn about home sustainability assessment and its application to existing residential buildings."/>
    <s v="Government"/>
    <m/>
    <s v="http://www.smartrate.com.au/training/courses/nathers/nathers-building-assessment"/>
    <m/>
    <m/>
    <x v="1"/>
    <x v="0"/>
    <x v="0"/>
    <s v="Yes"/>
    <n v="5"/>
    <n v="0"/>
    <n v="1.25"/>
    <m/>
    <m/>
    <s v=""/>
    <s v=""/>
    <s v=""/>
    <n v="1"/>
    <s v=""/>
    <s v=""/>
    <s v=""/>
    <s v=""/>
    <s v=""/>
    <s v=""/>
    <n v="1"/>
    <s v=""/>
    <s v=""/>
    <s v=""/>
    <s v=""/>
    <s v=""/>
    <s v=""/>
    <s v=""/>
    <s v=""/>
    <s v=""/>
    <s v=""/>
    <s v=""/>
    <s v=""/>
    <s v=""/>
    <s v=""/>
    <n v="1"/>
    <s v=""/>
    <s v=""/>
    <s v=""/>
    <s v=""/>
    <s v=""/>
    <s v=""/>
    <s v=""/>
    <s v=""/>
    <s v=""/>
    <s v=""/>
    <s v=""/>
    <s v=""/>
    <s v=""/>
    <n v="1"/>
    <n v="1"/>
    <s v=""/>
    <s v=""/>
    <m/>
  </r>
  <r>
    <n v="48"/>
    <m/>
    <x v="44"/>
    <s v="Smart Rate"/>
    <m/>
    <m/>
    <n v="1"/>
    <m/>
    <s v=""/>
    <s v="Intermediate, "/>
    <m/>
    <m/>
    <m/>
    <m/>
    <n v="1"/>
    <m/>
    <m/>
    <m/>
    <s v="Energy / Sus Assessors, "/>
    <m/>
    <m/>
    <m/>
    <n v="1"/>
    <m/>
    <m/>
    <n v="1"/>
    <m/>
    <m/>
    <m/>
    <m/>
    <m/>
    <m/>
    <s v="Training Resources, "/>
    <m/>
    <n v="1"/>
    <m/>
    <s v="Face to face, "/>
    <x v="0"/>
    <m/>
    <m/>
    <m/>
    <m/>
    <m/>
    <m/>
    <m/>
    <m/>
    <m/>
    <m/>
    <m/>
    <m/>
    <n v="1"/>
    <s v=""/>
    <s v="Beyond compliance"/>
    <n v="1"/>
    <m/>
    <s v=""/>
    <s v="Residential, "/>
    <m/>
    <m/>
    <m/>
    <m/>
    <m/>
    <m/>
    <m/>
    <m/>
    <n v="1"/>
    <s v="Australia wide, "/>
    <m/>
    <s v="NatHERS Business Management (Module 4) - Participants will learn how the business of a NatHERS Assessor works and the health and safety requirements for assessments of existing residential buildings."/>
    <s v="Government"/>
    <m/>
    <s v="http://www.smartrate.com.au/training/courses/nathers/nathers-business-management"/>
    <m/>
    <m/>
    <x v="2"/>
    <x v="0"/>
    <x v="0"/>
    <s v="Yes"/>
    <n v="3"/>
    <n v="1"/>
    <n v="1"/>
    <m/>
    <m/>
    <s v=""/>
    <s v=""/>
    <n v="1"/>
    <s v=""/>
    <s v=""/>
    <s v=""/>
    <s v=""/>
    <s v=""/>
    <s v=""/>
    <s v=""/>
    <n v="1"/>
    <s v=""/>
    <s v=""/>
    <s v=""/>
    <s v=""/>
    <s v=""/>
    <s v=""/>
    <s v=""/>
    <s v=""/>
    <s v=""/>
    <s v=""/>
    <s v=""/>
    <s v=""/>
    <s v=""/>
    <s v=""/>
    <n v="1"/>
    <s v=""/>
    <s v=""/>
    <s v=""/>
    <s v=""/>
    <s v=""/>
    <s v=""/>
    <s v=""/>
    <s v=""/>
    <s v=""/>
    <s v=""/>
    <s v=""/>
    <s v=""/>
    <n v="1"/>
    <s v=""/>
    <n v="1"/>
    <s v=""/>
    <s v=""/>
    <m/>
  </r>
  <r>
    <n v="49"/>
    <m/>
    <x v="45"/>
    <s v="ABCB"/>
    <m/>
    <m/>
    <m/>
    <n v="1"/>
    <s v=""/>
    <s v="Advanced"/>
    <m/>
    <n v="1"/>
    <m/>
    <m/>
    <n v="1"/>
    <m/>
    <m/>
    <m/>
    <s v="Planners / Designers, Energy / Sus Assessors, "/>
    <n v="1"/>
    <m/>
    <n v="1"/>
    <m/>
    <m/>
    <m/>
    <m/>
    <m/>
    <m/>
    <m/>
    <m/>
    <m/>
    <m/>
    <s v="Calculator / Software, "/>
    <n v="1"/>
    <m/>
    <m/>
    <s v="Digital, "/>
    <x v="1"/>
    <n v="1"/>
    <n v="1"/>
    <n v="1"/>
    <n v="1"/>
    <m/>
    <m/>
    <m/>
    <m/>
    <m/>
    <m/>
    <m/>
    <m/>
    <m/>
    <s v=""/>
    <s v="Design, Assessment / Verification, Climate Specific, Alterations / Additions, "/>
    <n v="1"/>
    <m/>
    <s v=""/>
    <s v="Residential, "/>
    <m/>
    <m/>
    <m/>
    <m/>
    <m/>
    <m/>
    <m/>
    <m/>
    <n v="1"/>
    <s v="Australia wide, "/>
    <m/>
    <s v="Energy Efficiency Glazing Calculator - The ABCB has developed a suite of glazing calculators to assist BCA users with the calculations required by the energy efficiency Deemed-to-Satisfy Provisions. Once users have entered the necessary data into the spreadsheet, which operates in Microsoft Excel, all table references and calculations are carried out automatically."/>
    <s v="Government"/>
    <m/>
    <s v="http://www.abcb.gov.au/major-initiatives/energy-efficiency/glazing-calculator"/>
    <m/>
    <m/>
    <x v="0"/>
    <x v="2"/>
    <x v="1"/>
    <s v="Yes"/>
    <n v="9"/>
    <n v="0"/>
    <n v="2.25"/>
    <m/>
    <m/>
    <s v=""/>
    <s v=""/>
    <s v=""/>
    <n v="1"/>
    <s v=""/>
    <s v=""/>
    <s v=""/>
    <s v=""/>
    <s v=""/>
    <s v=""/>
    <s v=""/>
    <s v=""/>
    <s v=""/>
    <s v=""/>
    <n v="1"/>
    <s v=""/>
    <s v=""/>
    <s v=""/>
    <s v=""/>
    <s v=""/>
    <s v=""/>
    <s v=""/>
    <s v=""/>
    <s v=""/>
    <s v=""/>
    <n v="1"/>
    <s v=""/>
    <s v=""/>
    <s v=""/>
    <s v=""/>
    <s v=""/>
    <s v=""/>
    <s v=""/>
    <s v=""/>
    <s v=""/>
    <s v=""/>
    <s v=""/>
    <s v=""/>
    <s v=""/>
    <n v="1"/>
    <n v="1"/>
    <s v=""/>
    <s v=""/>
    <m/>
  </r>
  <r>
    <n v="50"/>
    <m/>
    <x v="46"/>
    <s v="ABCB"/>
    <m/>
    <m/>
    <m/>
    <n v="1"/>
    <s v=""/>
    <s v="Advanced"/>
    <n v="1"/>
    <m/>
    <m/>
    <m/>
    <m/>
    <m/>
    <m/>
    <m/>
    <s v="General Audience, "/>
    <m/>
    <n v="1"/>
    <m/>
    <m/>
    <m/>
    <m/>
    <m/>
    <m/>
    <m/>
    <m/>
    <m/>
    <m/>
    <n v="1"/>
    <s v="Information Only, Various"/>
    <n v="1"/>
    <m/>
    <m/>
    <s v="Digital, "/>
    <x v="1"/>
    <n v="1"/>
    <n v="1"/>
    <n v="1"/>
    <n v="1"/>
    <m/>
    <m/>
    <m/>
    <m/>
    <m/>
    <m/>
    <m/>
    <m/>
    <m/>
    <s v=""/>
    <s v="Design, Assessment / Verification, Climate Specific, Alterations / Additions, "/>
    <n v="1"/>
    <n v="1"/>
    <n v="1"/>
    <s v="Residential, Commercial"/>
    <m/>
    <m/>
    <m/>
    <m/>
    <m/>
    <m/>
    <m/>
    <m/>
    <n v="1"/>
    <s v="Australia wide, "/>
    <m/>
    <s v="Glazing provisions - http://www.abcb.gov.au/education-events-resources/publications/~/media/Files/Download%20Documents/Education%20and%20Training/Handbooks/2010_EnergyEfficiencyGlazingProvisionsBCAVolumeTwo.ashx"/>
    <s v="Government"/>
    <m/>
    <s v="http://www.abcb.gov.au/education-events-resources/publications/~/media/Files/Download%20Documents/Education%20and%20Training/Handbooks/2010_EnergyEfficiencyGlazingProvisionsBCAVolumeTwo.ashx"/>
    <m/>
    <m/>
    <x v="0"/>
    <x v="2"/>
    <x v="1"/>
    <s v="Yes"/>
    <n v="9"/>
    <n v="0"/>
    <n v="2.25"/>
    <m/>
    <m/>
    <s v=""/>
    <s v=""/>
    <s v=""/>
    <n v="1"/>
    <s v=""/>
    <s v=""/>
    <n v="1"/>
    <s v=""/>
    <s v=""/>
    <s v=""/>
    <s v=""/>
    <s v=""/>
    <s v=""/>
    <s v=""/>
    <s v=""/>
    <s v=""/>
    <s v=""/>
    <s v=""/>
    <s v=""/>
    <s v=""/>
    <s v=""/>
    <s v=""/>
    <s v=""/>
    <s v=""/>
    <s v=""/>
    <n v="1"/>
    <s v=""/>
    <s v=""/>
    <s v=""/>
    <s v=""/>
    <s v=""/>
    <s v=""/>
    <s v=""/>
    <s v=""/>
    <s v=""/>
    <s v=""/>
    <s v=""/>
    <s v=""/>
    <s v=""/>
    <n v="1"/>
    <s v=""/>
    <s v=""/>
    <n v="1"/>
    <m/>
  </r>
  <r>
    <n v="51"/>
    <m/>
    <x v="47"/>
    <s v="ABCB"/>
    <m/>
    <m/>
    <m/>
    <n v="1"/>
    <s v=""/>
    <s v="Advanced"/>
    <m/>
    <n v="1"/>
    <m/>
    <m/>
    <n v="1"/>
    <m/>
    <m/>
    <m/>
    <s v="Planners / Designers, Energy / Sus Assessors, "/>
    <n v="1"/>
    <m/>
    <n v="1"/>
    <m/>
    <m/>
    <m/>
    <m/>
    <m/>
    <m/>
    <m/>
    <m/>
    <m/>
    <m/>
    <s v="Calculator / Software, "/>
    <n v="1"/>
    <m/>
    <m/>
    <s v="Digital, "/>
    <x v="1"/>
    <n v="1"/>
    <n v="1"/>
    <m/>
    <n v="1"/>
    <m/>
    <m/>
    <n v="1"/>
    <m/>
    <m/>
    <m/>
    <m/>
    <m/>
    <m/>
    <s v=""/>
    <s v="Design, Assessment / Verification, Alterations / Additions, Lighting, "/>
    <n v="1"/>
    <m/>
    <s v=""/>
    <s v="Residential, "/>
    <m/>
    <m/>
    <m/>
    <m/>
    <m/>
    <m/>
    <m/>
    <m/>
    <n v="1"/>
    <s v="Australia wide, "/>
    <m/>
    <s v="Energy Efficiency Lighting Calculator - A new version of the Lighting Calculator is now available, v2.20. The calculator is an Excel spreadsheet designed to assist with the elemental Deemed-to-Satisfy energy efficiency provisions for lighting and is suitable for use with NCC 2011 and up to the current edition of the NCC."/>
    <s v="Government"/>
    <m/>
    <s v="http://www.abcb.gov.au/major-initiatives/energy-efficiency/lighting-calculator"/>
    <m/>
    <m/>
    <x v="0"/>
    <x v="2"/>
    <x v="1"/>
    <s v="Yes"/>
    <n v="9"/>
    <n v="0"/>
    <n v="2.25"/>
    <m/>
    <m/>
    <s v=""/>
    <s v=""/>
    <s v=""/>
    <n v="1"/>
    <s v=""/>
    <s v=""/>
    <s v=""/>
    <s v=""/>
    <s v=""/>
    <s v=""/>
    <s v=""/>
    <s v=""/>
    <s v=""/>
    <s v=""/>
    <n v="1"/>
    <s v=""/>
    <s v=""/>
    <s v=""/>
    <s v=""/>
    <s v=""/>
    <s v=""/>
    <s v=""/>
    <s v=""/>
    <s v=""/>
    <s v=""/>
    <n v="1"/>
    <s v=""/>
    <s v=""/>
    <s v=""/>
    <s v=""/>
    <s v=""/>
    <s v=""/>
    <s v=""/>
    <s v=""/>
    <s v=""/>
    <s v=""/>
    <s v=""/>
    <s v=""/>
    <s v=""/>
    <n v="1"/>
    <n v="1"/>
    <s v=""/>
    <s v=""/>
    <m/>
  </r>
  <r>
    <n v="52"/>
    <m/>
    <x v="48"/>
    <s v="ABCB"/>
    <n v="1"/>
    <n v="1"/>
    <m/>
    <m/>
    <s v=""/>
    <s v="General, Beginner, "/>
    <n v="1"/>
    <m/>
    <m/>
    <m/>
    <m/>
    <m/>
    <m/>
    <m/>
    <s v="General Audience, "/>
    <m/>
    <n v="1"/>
    <m/>
    <m/>
    <m/>
    <m/>
    <m/>
    <m/>
    <m/>
    <m/>
    <m/>
    <m/>
    <m/>
    <s v="Information Only, "/>
    <n v="1"/>
    <m/>
    <m/>
    <s v="Digital, "/>
    <x v="1"/>
    <n v="1"/>
    <n v="1"/>
    <n v="1"/>
    <n v="1"/>
    <n v="1"/>
    <n v="1"/>
    <n v="1"/>
    <n v="1"/>
    <n v="1"/>
    <m/>
    <m/>
    <m/>
    <n v="1"/>
    <s v=""/>
    <s v="Design, Assessment / Verification, Climate Specific, Alterations / Additions, Glazing, Building Fabric / Thermal / Sealing, Lighting, HVAC, Services, Beyond compliance"/>
    <n v="1"/>
    <m/>
    <s v=""/>
    <s v="Residential, "/>
    <m/>
    <m/>
    <m/>
    <m/>
    <m/>
    <m/>
    <m/>
    <m/>
    <n v="1"/>
    <s v="Australia wide, "/>
    <m/>
    <s v="Housing Energy Efficiency Requirements - The energy efficiency provisions for housing (Class 1 buildings and certain Class 10 buildings and structures) are contained in the National Construction Code Volume Two – Building Code of Australia (BCA). The objective of these provisions is to reduce greenhouse gas emissions."/>
    <s v="Government"/>
    <m/>
    <s v="http://www.abcb.gov.au/major-initiatives/energy-efficiency/~/media/Files/Download%20Documents/Major%20Initiatives/Energy%20Efficiency/Residential%20Housing/FINAL%20INFOGRAPHIC%20FOR%20WEB%20UPLOAD-v2.pdf"/>
    <s v="A comparison of 2003-2013    http://www.abcb.gov.au/major-initiatives/energy-efficiency/residential-housing"/>
    <m/>
    <x v="0"/>
    <x v="2"/>
    <x v="1"/>
    <s v="Yes"/>
    <n v="9"/>
    <n v="0"/>
    <n v="2.25"/>
    <m/>
    <m/>
    <s v=""/>
    <s v=""/>
    <s v=""/>
    <s v=""/>
    <n v="1"/>
    <s v=""/>
    <n v="1"/>
    <s v=""/>
    <s v=""/>
    <s v=""/>
    <s v=""/>
    <s v=""/>
    <s v=""/>
    <s v=""/>
    <s v=""/>
    <s v=""/>
    <n v="1"/>
    <s v=""/>
    <s v=""/>
    <s v=""/>
    <s v=""/>
    <s v=""/>
    <s v=""/>
    <s v=""/>
    <s v=""/>
    <s v=""/>
    <s v=""/>
    <s v=""/>
    <s v=""/>
    <s v=""/>
    <s v=""/>
    <s v=""/>
    <s v=""/>
    <s v=""/>
    <s v=""/>
    <s v=""/>
    <s v=""/>
    <s v=""/>
    <s v=""/>
    <n v="1"/>
    <n v="1"/>
    <s v=""/>
    <s v=""/>
    <m/>
  </r>
  <r>
    <n v="53"/>
    <m/>
    <x v="49"/>
    <s v="ABCB"/>
    <m/>
    <m/>
    <n v="1"/>
    <m/>
    <s v=""/>
    <s v="Intermediate, "/>
    <m/>
    <m/>
    <n v="1"/>
    <n v="1"/>
    <n v="1"/>
    <m/>
    <n v="1"/>
    <m/>
    <s v="Regulatory Assessors, Builders / Management, Energy / Sus Assessors, Trades, "/>
    <m/>
    <n v="1"/>
    <m/>
    <m/>
    <m/>
    <m/>
    <m/>
    <m/>
    <m/>
    <m/>
    <m/>
    <m/>
    <n v="1"/>
    <s v="Information Only, Various"/>
    <n v="1"/>
    <m/>
    <m/>
    <s v="Digital, "/>
    <x v="1"/>
    <n v="1"/>
    <n v="1"/>
    <m/>
    <m/>
    <m/>
    <m/>
    <m/>
    <m/>
    <m/>
    <m/>
    <m/>
    <m/>
    <n v="1"/>
    <s v=""/>
    <s v="Design, Assessment / Verification, Beyond compliance"/>
    <n v="1"/>
    <n v="1"/>
    <n v="1"/>
    <s v="Residential, Commercial"/>
    <m/>
    <m/>
    <m/>
    <m/>
    <m/>
    <m/>
    <m/>
    <m/>
    <n v="1"/>
    <s v="Australia wide, "/>
    <m/>
    <s v="Renewables - This non-mandatory Handbook is targeted at designers, energy efficiency consultants and building certifiers who are responsible for designing or approving buildings. The intent is to explain the trade-offs available for the energy source of services through the use of on site renewable energy sources and reclaimed energy source"/>
    <s v="Government"/>
    <m/>
    <s v="http://www.abcb.gov.au/education-events-resources/publications/~/media/Files/Download%20Documents/Education%20and%20Training/Handbooks/2011_Using-on-site-renewable-and-reclaimed-energy-sources.ashx"/>
    <m/>
    <m/>
    <x v="0"/>
    <x v="2"/>
    <x v="1"/>
    <s v="Yes"/>
    <n v="9"/>
    <n v="0"/>
    <n v="2.25"/>
    <m/>
    <m/>
    <s v=""/>
    <s v=""/>
    <n v="1"/>
    <s v=""/>
    <s v=""/>
    <s v=""/>
    <s v=""/>
    <s v=""/>
    <s v=""/>
    <s v=""/>
    <s v=""/>
    <s v=""/>
    <s v=""/>
    <s v=""/>
    <n v="1"/>
    <s v=""/>
    <s v=""/>
    <s v=""/>
    <s v=""/>
    <s v=""/>
    <s v=""/>
    <s v=""/>
    <s v=""/>
    <s v=""/>
    <s v=""/>
    <n v="1"/>
    <s v=""/>
    <s v=""/>
    <s v=""/>
    <s v=""/>
    <s v=""/>
    <s v=""/>
    <s v=""/>
    <s v=""/>
    <s v=""/>
    <s v=""/>
    <s v=""/>
    <s v=""/>
    <s v=""/>
    <n v="1"/>
    <s v=""/>
    <s v=""/>
    <n v="1"/>
    <m/>
  </r>
  <r>
    <n v="54"/>
    <m/>
    <x v="50"/>
    <s v="ABCB"/>
    <m/>
    <m/>
    <n v="1"/>
    <m/>
    <s v=""/>
    <s v="Intermediate, "/>
    <m/>
    <m/>
    <m/>
    <m/>
    <m/>
    <m/>
    <n v="1"/>
    <m/>
    <s v="Trades, "/>
    <m/>
    <n v="1"/>
    <m/>
    <m/>
    <m/>
    <m/>
    <m/>
    <m/>
    <m/>
    <m/>
    <m/>
    <m/>
    <n v="1"/>
    <s v="Information Only, Various"/>
    <n v="1"/>
    <m/>
    <m/>
    <s v="Digital, "/>
    <x v="1"/>
    <n v="1"/>
    <n v="1"/>
    <m/>
    <m/>
    <m/>
    <m/>
    <n v="1"/>
    <n v="1"/>
    <n v="1"/>
    <m/>
    <m/>
    <m/>
    <m/>
    <s v=""/>
    <s v="Design, Assessment / Verification, Lighting, HVAC, Services, "/>
    <n v="1"/>
    <n v="1"/>
    <n v="1"/>
    <s v="Residential, Commercial"/>
    <m/>
    <m/>
    <m/>
    <m/>
    <m/>
    <m/>
    <m/>
    <m/>
    <n v="1"/>
    <s v="Australia wide, "/>
    <m/>
    <s v="Electrician and Plumbers - This non-mandatory Handbook has been developed to alert electricians and plumbers about the energy efficiency provisions of the BCA 2010 and how these provisions may affect them. "/>
    <s v="Government"/>
    <m/>
    <s v="http://www.abcb.gov.au/education-events-resources/publications/~/media/Files/Download%20Documents/Education%20and%20Training/Handbooks/2010_PlumbersElectricians_handbook.ashx"/>
    <m/>
    <m/>
    <x v="0"/>
    <x v="1"/>
    <x v="1"/>
    <s v="Yes"/>
    <n v="8"/>
    <n v="0"/>
    <n v="2"/>
    <m/>
    <m/>
    <s v=""/>
    <s v=""/>
    <n v="1"/>
    <s v=""/>
    <s v=""/>
    <s v=""/>
    <s v=""/>
    <s v=""/>
    <s v=""/>
    <s v=""/>
    <s v=""/>
    <s v=""/>
    <n v="1"/>
    <s v=""/>
    <s v=""/>
    <s v=""/>
    <s v=""/>
    <s v=""/>
    <s v=""/>
    <s v=""/>
    <s v=""/>
    <s v=""/>
    <s v=""/>
    <s v=""/>
    <s v=""/>
    <n v="1"/>
    <s v=""/>
    <s v=""/>
    <s v=""/>
    <s v=""/>
    <s v=""/>
    <s v=""/>
    <s v=""/>
    <s v=""/>
    <s v=""/>
    <s v=""/>
    <s v=""/>
    <s v=""/>
    <s v=""/>
    <n v="1"/>
    <s v=""/>
    <s v=""/>
    <n v="1"/>
    <m/>
  </r>
  <r>
    <n v="55"/>
    <m/>
    <x v="51"/>
    <s v="ABCB"/>
    <m/>
    <m/>
    <n v="1"/>
    <m/>
    <s v=""/>
    <s v="Intermediate, "/>
    <n v="1"/>
    <m/>
    <m/>
    <m/>
    <m/>
    <m/>
    <m/>
    <m/>
    <s v="General Audience, "/>
    <m/>
    <n v="1"/>
    <m/>
    <m/>
    <m/>
    <m/>
    <m/>
    <m/>
    <m/>
    <m/>
    <m/>
    <m/>
    <n v="1"/>
    <s v="Information Only, Various"/>
    <n v="1"/>
    <m/>
    <m/>
    <s v="Digital, "/>
    <x v="1"/>
    <n v="1"/>
    <n v="1"/>
    <m/>
    <m/>
    <m/>
    <m/>
    <m/>
    <m/>
    <m/>
    <m/>
    <m/>
    <m/>
    <n v="1"/>
    <s v=""/>
    <s v="Design, Assessment / Verification, Beyond compliance"/>
    <n v="1"/>
    <n v="1"/>
    <n v="1"/>
    <s v="Residential, Commercial"/>
    <m/>
    <m/>
    <m/>
    <m/>
    <m/>
    <m/>
    <m/>
    <m/>
    <n v="1"/>
    <s v="Australia wide, "/>
    <m/>
    <s v="Section J  - This non-mandatory Handbook is targeted at designers, energy analysts, mechanical engineers, electrical engineers and other specialist designers who are familiar with energy analysis software used to model the annual energy consumption of a building."/>
    <s v="Government"/>
    <m/>
    <s v="http://www.abcb.gov.au/education-events-resources/publications/~/media/Files/Download%20Documents/Education%20and%20Training/Handbooks/2010_BCA_Section_J_Assessment_and_Verification_of_an_Alternative_solution.ashx"/>
    <m/>
    <m/>
    <x v="0"/>
    <x v="1"/>
    <x v="1"/>
    <s v="Yes"/>
    <n v="8"/>
    <n v="0"/>
    <n v="2"/>
    <m/>
    <m/>
    <s v=""/>
    <s v=""/>
    <n v="1"/>
    <s v=""/>
    <s v=""/>
    <s v=""/>
    <n v="1"/>
    <s v=""/>
    <s v=""/>
    <s v=""/>
    <s v=""/>
    <s v=""/>
    <s v=""/>
    <s v=""/>
    <s v=""/>
    <s v=""/>
    <s v=""/>
    <s v=""/>
    <s v=""/>
    <s v=""/>
    <s v=""/>
    <s v=""/>
    <s v=""/>
    <s v=""/>
    <s v=""/>
    <n v="1"/>
    <s v=""/>
    <s v=""/>
    <s v=""/>
    <s v=""/>
    <s v=""/>
    <s v=""/>
    <s v=""/>
    <s v=""/>
    <s v=""/>
    <s v=""/>
    <s v=""/>
    <s v=""/>
    <s v=""/>
    <n v="1"/>
    <s v=""/>
    <s v=""/>
    <n v="1"/>
    <m/>
  </r>
  <r>
    <n v="56"/>
    <m/>
    <x v="52"/>
    <s v="ABCB"/>
    <m/>
    <m/>
    <n v="1"/>
    <m/>
    <s v=""/>
    <s v="Intermediate, "/>
    <n v="1"/>
    <n v="1"/>
    <n v="1"/>
    <n v="1"/>
    <n v="1"/>
    <n v="1"/>
    <n v="1"/>
    <m/>
    <s v="General Audience, Planners / Designers, Regulatory Assessors, Builders / Management, Energy / Sus Assessors, Semi-skilled, Trades, "/>
    <m/>
    <n v="1"/>
    <m/>
    <m/>
    <m/>
    <m/>
    <m/>
    <m/>
    <m/>
    <m/>
    <m/>
    <m/>
    <n v="1"/>
    <s v="Information Only, Various"/>
    <n v="1"/>
    <m/>
    <m/>
    <s v="Digital, "/>
    <x v="1"/>
    <n v="1"/>
    <n v="1"/>
    <n v="1"/>
    <n v="1"/>
    <n v="1"/>
    <n v="1"/>
    <n v="1"/>
    <n v="1"/>
    <n v="1"/>
    <n v="1"/>
    <m/>
    <m/>
    <m/>
    <s v=""/>
    <s v="Design, Assessment / Verification, Climate Specific, Alterations / Additions, Glazing, Building Fabric / Thermal / Sealing, Lighting, HVAC, Services, Maintenance &amp; Monitoring, "/>
    <m/>
    <n v="1"/>
    <s v=""/>
    <s v="Commercial"/>
    <m/>
    <m/>
    <m/>
    <m/>
    <m/>
    <m/>
    <m/>
    <m/>
    <n v="1"/>
    <s v="Australia wide, "/>
    <m/>
    <s v="Class 2 to 9 Buildings - This non-mandatory Handbook provides guidance on the application of the BCA 2010 energy efficiency provisions to new building work associated with existing Class 2 to 9 buildings."/>
    <s v="Government"/>
    <m/>
    <s v="http://www.abcb.gov.au/education-events-resources/publications/~/media/Files/Download%20Documents/Education%20and%20Training/Handbooks/2010_applying_ee_provisions_to_new_building_work_associated_with_existing_class_2-9_buildings.ashx"/>
    <m/>
    <m/>
    <x v="0"/>
    <x v="1"/>
    <x v="1"/>
    <s v="Yes"/>
    <n v="8"/>
    <n v="0"/>
    <n v="2"/>
    <m/>
    <m/>
    <s v=""/>
    <s v=""/>
    <n v="1"/>
    <s v=""/>
    <s v=""/>
    <s v=""/>
    <s v=""/>
    <s v=""/>
    <s v=""/>
    <s v=""/>
    <s v=""/>
    <s v=""/>
    <s v=""/>
    <s v=""/>
    <n v="1"/>
    <s v=""/>
    <s v=""/>
    <s v=""/>
    <s v=""/>
    <s v=""/>
    <s v=""/>
    <s v=""/>
    <s v=""/>
    <s v=""/>
    <s v=""/>
    <n v="1"/>
    <s v=""/>
    <s v=""/>
    <s v=""/>
    <s v=""/>
    <s v=""/>
    <s v=""/>
    <s v=""/>
    <s v=""/>
    <s v=""/>
    <s v=""/>
    <s v=""/>
    <s v=""/>
    <s v=""/>
    <n v="1"/>
    <s v=""/>
    <n v="1"/>
    <s v=""/>
    <m/>
  </r>
  <r>
    <n v="57"/>
    <m/>
    <x v="53"/>
    <s v="ABCB"/>
    <m/>
    <m/>
    <n v="1"/>
    <m/>
    <s v=""/>
    <s v="Intermediate, "/>
    <n v="1"/>
    <n v="1"/>
    <n v="1"/>
    <n v="1"/>
    <n v="1"/>
    <n v="1"/>
    <n v="1"/>
    <m/>
    <s v="General Audience, Planners / Designers, Regulatory Assessors, Builders / Management, Energy / Sus Assessors, Semi-skilled, Trades, "/>
    <m/>
    <n v="1"/>
    <m/>
    <m/>
    <m/>
    <m/>
    <m/>
    <m/>
    <m/>
    <m/>
    <m/>
    <m/>
    <n v="1"/>
    <s v="Information Only, Various"/>
    <n v="1"/>
    <m/>
    <m/>
    <s v="Digital, "/>
    <x v="1"/>
    <n v="1"/>
    <n v="1"/>
    <n v="1"/>
    <n v="1"/>
    <n v="1"/>
    <n v="1"/>
    <n v="1"/>
    <n v="1"/>
    <n v="1"/>
    <m/>
    <m/>
    <m/>
    <m/>
    <s v=""/>
    <s v="Design, Assessment / Verification, Climate Specific, Alterations / Additions, Glazing, Building Fabric / Thermal / Sealing, Lighting, HVAC, Services, "/>
    <n v="1"/>
    <n v="1"/>
    <n v="1"/>
    <s v="Residential, Commercial"/>
    <m/>
    <m/>
    <m/>
    <m/>
    <m/>
    <m/>
    <m/>
    <m/>
    <n v="1"/>
    <s v="Australia wide, "/>
    <m/>
    <s v="BCA 2010 - The objective of this information handbook is to provide details of the relevant parts of the BCA and, in particular, the more recent changes. In highlighting key issues, the package gives practitioners sufficient knowledge to successfully apply energy efficiency measures at the design, approval and construction stages of the building process."/>
    <s v="Government"/>
    <m/>
    <s v="http://www.abcb.gov.au/education-events-resources/publications/~/media/Files/Download%20Documents/Education%20and%20Training/Handbooks/2010_EE-Handbook-BCA-2010-Vol1-web.ashx"/>
    <m/>
    <m/>
    <x v="0"/>
    <x v="1"/>
    <x v="1"/>
    <s v="Yes"/>
    <n v="8"/>
    <n v="0"/>
    <n v="2"/>
    <m/>
    <m/>
    <s v=""/>
    <s v=""/>
    <n v="1"/>
    <s v=""/>
    <s v=""/>
    <s v=""/>
    <s v=""/>
    <s v=""/>
    <s v=""/>
    <s v=""/>
    <s v=""/>
    <s v=""/>
    <s v=""/>
    <s v=""/>
    <n v="1"/>
    <s v=""/>
    <s v=""/>
    <s v=""/>
    <s v=""/>
    <s v=""/>
    <s v=""/>
    <s v=""/>
    <s v=""/>
    <s v=""/>
    <s v=""/>
    <n v="1"/>
    <s v=""/>
    <s v=""/>
    <s v=""/>
    <s v=""/>
    <s v=""/>
    <s v=""/>
    <s v=""/>
    <s v=""/>
    <s v=""/>
    <s v=""/>
    <s v=""/>
    <s v=""/>
    <s v=""/>
    <n v="1"/>
    <s v=""/>
    <s v=""/>
    <n v="1"/>
    <m/>
  </r>
  <r>
    <n v="58"/>
    <m/>
    <x v="54"/>
    <s v="NSW Dept. of Energy, Utilities and Sustainability "/>
    <m/>
    <m/>
    <n v="1"/>
    <m/>
    <s v=""/>
    <s v="Intermediate, "/>
    <n v="1"/>
    <m/>
    <m/>
    <m/>
    <m/>
    <m/>
    <m/>
    <m/>
    <s v="General Audience, "/>
    <m/>
    <m/>
    <m/>
    <n v="1"/>
    <m/>
    <m/>
    <m/>
    <m/>
    <m/>
    <m/>
    <m/>
    <m/>
    <m/>
    <s v=""/>
    <m/>
    <m/>
    <n v="1"/>
    <s v="Digital, "/>
    <x v="1"/>
    <n v="1"/>
    <m/>
    <n v="1"/>
    <n v="1"/>
    <n v="1"/>
    <n v="1"/>
    <n v="1"/>
    <m/>
    <n v="1"/>
    <m/>
    <m/>
    <m/>
    <m/>
    <s v=""/>
    <s v="Design, Climate Specific, Alterations / Additions, Glazing, Building Fabric / Thermal / Sealing, Lighting, Services, "/>
    <n v="1"/>
    <n v="1"/>
    <n v="1"/>
    <s v="Residential, Commercial"/>
    <m/>
    <m/>
    <m/>
    <m/>
    <m/>
    <m/>
    <m/>
    <m/>
    <n v="1"/>
    <s v="Australia wide, "/>
    <m/>
    <s v="CPCCBC4020A Build thermally efficient and sustainable structures._x000d__x000d_Learner Guide (5MB)_x000d__x000d_This resource contains 10 sections, covering building design and materials selection to insulation installation and managing clients, and more. Each section contains reading material, graphics and web-links that are connected to the exercises and activities included in the Trainer Guide (see below)._x000d__x000d_Trainer Guide (735KB)"/>
    <s v="State Training Services"/>
    <m/>
    <s v="https://www.training.nsw.gov.au/clearhse/Preview.do?no=278&amp;type=O"/>
    <m/>
    <m/>
    <x v="0"/>
    <x v="1"/>
    <x v="1"/>
    <s v="Yes"/>
    <n v="8"/>
    <n v="0"/>
    <n v="2"/>
    <m/>
    <m/>
    <s v=""/>
    <s v=""/>
    <n v="1"/>
    <s v=""/>
    <s v=""/>
    <s v=""/>
    <n v="1"/>
    <s v=""/>
    <s v=""/>
    <s v=""/>
    <s v=""/>
    <s v=""/>
    <s v=""/>
    <s v=""/>
    <s v=""/>
    <s v=""/>
    <s v=""/>
    <s v=""/>
    <s v=""/>
    <s v=""/>
    <s v=""/>
    <s v=""/>
    <s v=""/>
    <s v=""/>
    <s v=""/>
    <s v=""/>
    <s v=""/>
    <s v=""/>
    <s v=""/>
    <s v=""/>
    <s v=""/>
    <s v=""/>
    <s v=""/>
    <s v=""/>
    <s v=""/>
    <s v=""/>
    <s v=""/>
    <s v=""/>
    <s v=""/>
    <n v="1"/>
    <s v=""/>
    <s v=""/>
    <n v="1"/>
    <m/>
  </r>
  <r>
    <n v="59"/>
    <m/>
    <x v="55"/>
    <s v="ABCB"/>
    <n v="1"/>
    <m/>
    <m/>
    <m/>
    <s v=""/>
    <s v="General, "/>
    <n v="1"/>
    <m/>
    <m/>
    <m/>
    <m/>
    <m/>
    <m/>
    <m/>
    <s v="General Audience, "/>
    <m/>
    <n v="1"/>
    <m/>
    <m/>
    <m/>
    <m/>
    <m/>
    <m/>
    <m/>
    <m/>
    <m/>
    <m/>
    <m/>
    <s v="Information Only, "/>
    <n v="1"/>
    <m/>
    <m/>
    <s v="Digital, "/>
    <x v="1"/>
    <n v="1"/>
    <n v="1"/>
    <n v="1"/>
    <m/>
    <m/>
    <m/>
    <m/>
    <m/>
    <m/>
    <m/>
    <m/>
    <m/>
    <m/>
    <s v=""/>
    <s v="Design, Assessment / Verification, Climate Specific, "/>
    <n v="1"/>
    <n v="1"/>
    <n v="1"/>
    <s v="Residential, Commercial"/>
    <m/>
    <m/>
    <m/>
    <m/>
    <m/>
    <m/>
    <m/>
    <m/>
    <n v="1"/>
    <s v="Australia wide, "/>
    <m/>
    <s v="Climate Zone Maps - Australia has a varied climate, leading to different locations around the country having different heating and cooling requirements. In the energy efficiency provisions of the NCC, these varying requirements are addressed through the use of a climate zone map. The climate zone map consists of eight climate zones and was created using Bureau of Meteorology climatic data with two supplementary zones added to accommodate an additional temperate zone and alpine area. The climate zone boundaries are also aligned with local government areas and are therefore subject to change from time to time."/>
    <s v="Industry, Goverment &amp; Researchers"/>
    <m/>
    <s v="http://www.airah.org.au/iMIS15_Prod/AIRAH/Professional_Development/Graduate_Certificate/Energy_Efficient_HVAC_Design/AIRAH/Navigation/ProfessionalDevelopment/GraduateCertificate/EnergyEfficientHVACDesign/Energy_Efficient_HVA.aspx?hkey=e5a21448-d476-4022-8b82-766a86e2c3f0"/>
    <m/>
    <m/>
    <x v="0"/>
    <x v="2"/>
    <x v="1"/>
    <s v="Yes"/>
    <n v="9"/>
    <n v="0"/>
    <n v="2.25"/>
    <m/>
    <m/>
    <n v="1"/>
    <s v=""/>
    <s v=""/>
    <s v=""/>
    <s v=""/>
    <s v=""/>
    <n v="1"/>
    <s v=""/>
    <s v=""/>
    <s v=""/>
    <s v=""/>
    <s v=""/>
    <s v=""/>
    <s v=""/>
    <s v=""/>
    <s v=""/>
    <n v="1"/>
    <s v=""/>
    <s v=""/>
    <s v=""/>
    <s v=""/>
    <s v=""/>
    <s v=""/>
    <s v=""/>
    <s v=""/>
    <s v=""/>
    <s v=""/>
    <s v=""/>
    <s v=""/>
    <s v=""/>
    <s v=""/>
    <s v=""/>
    <s v=""/>
    <s v=""/>
    <s v=""/>
    <s v=""/>
    <s v=""/>
    <s v=""/>
    <s v=""/>
    <n v="1"/>
    <s v=""/>
    <s v=""/>
    <n v="1"/>
    <m/>
  </r>
  <r>
    <n v="60"/>
    <m/>
    <x v="56"/>
    <s v="AIRAH"/>
    <m/>
    <m/>
    <m/>
    <n v="1"/>
    <s v=""/>
    <s v="Advanced"/>
    <m/>
    <m/>
    <m/>
    <n v="1"/>
    <m/>
    <m/>
    <n v="1"/>
    <n v="1"/>
    <s v="Builders / Management, Trades, Other"/>
    <m/>
    <m/>
    <m/>
    <n v="1"/>
    <m/>
    <m/>
    <n v="1"/>
    <m/>
    <m/>
    <m/>
    <m/>
    <m/>
    <m/>
    <s v="Training Resources, "/>
    <m/>
    <n v="1"/>
    <m/>
    <s v="Face to face, "/>
    <x v="0"/>
    <m/>
    <m/>
    <m/>
    <m/>
    <m/>
    <m/>
    <m/>
    <n v="1"/>
    <n v="1"/>
    <m/>
    <m/>
    <m/>
    <m/>
    <s v=""/>
    <s v="HVAC, Services, "/>
    <m/>
    <n v="1"/>
    <s v=""/>
    <s v="Commercial"/>
    <m/>
    <m/>
    <m/>
    <m/>
    <m/>
    <m/>
    <m/>
    <m/>
    <n v="1"/>
    <s v="Australia wide, "/>
    <m/>
    <s v="Mechanical Services (code Application) - The basis for design compliance is the interpretation and application of the provisions of the Building Code of Australia (BCA) and the relevant Australian Standards as they relate to ventilation, smoke control, fire dampers and microbial control. This course is an opportunity to demonstrate and qualify your expertise in this area."/>
    <s v="Industry, Goverment &amp; Researchers"/>
    <m/>
    <s v="http://www.airah.org.au/imis15_prod/AIRAH/Professional_Development/Graduate_Certificate/Air_Conditioning_Code_Compliance_/AIRAH/Navigation/ProfessionalDevelopment/GraduateCertificate/AirConditioningCodeCompliance/Air_Conditioning_Cod.aspx?hkey=e6647273-32f3-4cee-a5c4-a9aabce87b4b#Course_outline"/>
    <m/>
    <m/>
    <x v="1"/>
    <x v="1"/>
    <x v="1"/>
    <s v="Yes"/>
    <n v="7"/>
    <n v="0"/>
    <n v="1.75"/>
    <m/>
    <m/>
    <s v=""/>
    <s v=""/>
    <s v=""/>
    <n v="1"/>
    <s v=""/>
    <s v=""/>
    <s v=""/>
    <s v=""/>
    <s v=""/>
    <s v=""/>
    <s v=""/>
    <s v=""/>
    <s v=""/>
    <s v=""/>
    <n v="1"/>
    <s v=""/>
    <s v=""/>
    <s v=""/>
    <s v=""/>
    <s v=""/>
    <s v=""/>
    <s v=""/>
    <s v=""/>
    <s v=""/>
    <s v=""/>
    <n v="1"/>
    <s v=""/>
    <s v=""/>
    <s v=""/>
    <s v=""/>
    <s v=""/>
    <s v=""/>
    <s v=""/>
    <s v=""/>
    <s v=""/>
    <s v=""/>
    <s v=""/>
    <s v=""/>
    <s v=""/>
    <n v="1"/>
    <s v=""/>
    <n v="1"/>
    <s v=""/>
    <m/>
  </r>
  <r>
    <n v="61"/>
    <m/>
    <x v="57"/>
    <s v="AIRAH"/>
    <m/>
    <m/>
    <m/>
    <n v="1"/>
    <s v=""/>
    <s v="Advanced"/>
    <m/>
    <n v="1"/>
    <m/>
    <m/>
    <m/>
    <m/>
    <m/>
    <n v="1"/>
    <s v="Planners / Designers, Other"/>
    <m/>
    <m/>
    <m/>
    <n v="1"/>
    <m/>
    <m/>
    <n v="1"/>
    <m/>
    <m/>
    <m/>
    <m/>
    <m/>
    <m/>
    <s v="Training Resources, "/>
    <m/>
    <n v="1"/>
    <m/>
    <s v="Face to face, "/>
    <x v="0"/>
    <n v="1"/>
    <m/>
    <m/>
    <m/>
    <m/>
    <m/>
    <m/>
    <n v="1"/>
    <m/>
    <m/>
    <m/>
    <m/>
    <m/>
    <s v=""/>
    <s v="Design, HVAC, "/>
    <m/>
    <n v="1"/>
    <s v=""/>
    <s v="Commercial"/>
    <m/>
    <m/>
    <m/>
    <m/>
    <m/>
    <m/>
    <m/>
    <m/>
    <n v="1"/>
    <s v="Australia wide, "/>
    <m/>
    <s v="Candidates will begin by gaining a strong grounding in the compliance requirements of energy efficient HVAC design and industry best practice. Building on this the second unit provides a sound knowledge of the energy use implications of operational HVAC systems. The final unit applies the knowledge gained in previous units to develop skills in the delivery of energy efficient HVAC designs."/>
    <s v="Industry, Goverment &amp; Researchers"/>
    <m/>
    <s v="http://www.airah.org.au/iMIS15_Prod/AIRAH/Professional_Development/Training_Courses/Energy_Efficient_HVAC_Design1/AIRAH/Navigation/ProfessionalDevelopment/TrainingCourses/EnergyEfficientHVACDesign/Energy_Efficient_HVA.aspx?hkey=ebaf6bb5-542b-4519-9d0b-3a9947ea3303#designed_for"/>
    <m/>
    <m/>
    <x v="1"/>
    <x v="1"/>
    <x v="1"/>
    <s v="Yes"/>
    <n v="7"/>
    <n v="0"/>
    <n v="1.75"/>
    <m/>
    <m/>
    <s v=""/>
    <s v=""/>
    <s v=""/>
    <n v="1"/>
    <s v=""/>
    <s v=""/>
    <s v=""/>
    <s v=""/>
    <s v=""/>
    <s v=""/>
    <s v=""/>
    <s v=""/>
    <s v=""/>
    <s v=""/>
    <n v="1"/>
    <s v=""/>
    <s v=""/>
    <s v=""/>
    <s v=""/>
    <s v=""/>
    <s v=""/>
    <s v=""/>
    <s v=""/>
    <s v=""/>
    <s v=""/>
    <n v="1"/>
    <s v=""/>
    <s v=""/>
    <s v=""/>
    <s v=""/>
    <s v=""/>
    <s v=""/>
    <s v=""/>
    <s v=""/>
    <s v=""/>
    <s v=""/>
    <s v=""/>
    <s v=""/>
    <s v=""/>
    <n v="1"/>
    <s v=""/>
    <n v="1"/>
    <s v=""/>
    <m/>
  </r>
  <r>
    <n v="62"/>
    <m/>
    <x v="58"/>
    <s v="AIRAH"/>
    <m/>
    <m/>
    <n v="1"/>
    <m/>
    <n v="1"/>
    <s v="Intermediate, "/>
    <m/>
    <n v="1"/>
    <m/>
    <m/>
    <m/>
    <m/>
    <m/>
    <n v="1"/>
    <s v="Planners / Designers, Other"/>
    <m/>
    <m/>
    <n v="1"/>
    <m/>
    <m/>
    <m/>
    <n v="1"/>
    <m/>
    <m/>
    <m/>
    <m/>
    <m/>
    <m/>
    <s v="Training Resources, "/>
    <m/>
    <n v="1"/>
    <m/>
    <s v="Face to face, "/>
    <x v="0"/>
    <n v="1"/>
    <n v="1"/>
    <n v="1"/>
    <n v="1"/>
    <n v="1"/>
    <n v="1"/>
    <n v="1"/>
    <n v="1"/>
    <n v="1"/>
    <n v="1"/>
    <m/>
    <m/>
    <m/>
    <s v=""/>
    <s v="Design, Assessment / Verification, Climate Specific, Alterations / Additions, Glazing, Building Fabric / Thermal / Sealing, Lighting, HVAC, Services, Maintenance &amp; Monitoring, "/>
    <m/>
    <n v="1"/>
    <s v=""/>
    <s v="Commercial"/>
    <m/>
    <m/>
    <m/>
    <m/>
    <m/>
    <m/>
    <m/>
    <m/>
    <n v="1"/>
    <s v="Australia wide, "/>
    <m/>
    <s v="Design compliance for energy efficiency  - This not-to-be-missed one-day course provides an analysis and open discussion of the Section J energy efficiency requirements and a summary of the verification requirements. Australian Standards related to HVAC design are analysed to determine their impact on energy efficiency. The two prominent environmental rating tools used in today’s non-residential market, NABERS (National Australian Built Environment Rating System) scheme and Green Star, are appraised to identify their implications for energy efficient HVAC design."/>
    <s v="Industry, Goverment &amp; Researchers"/>
    <m/>
    <s v="http://www.airah.org.au/imis15_prod/AIRAH/Professional_Development/Training_Courses/Find_your_way_with_Section_J/AIRAH/Navigation/ProfessionalDevelopment/TrainingCourses/FindyourwaywithSectionJ/Section_J.aspx"/>
    <m/>
    <m/>
    <x v="2"/>
    <x v="1"/>
    <x v="1"/>
    <s v="Yes"/>
    <n v="5"/>
    <n v="1"/>
    <n v="1.6666666666666667"/>
    <m/>
    <m/>
    <s v=""/>
    <s v=""/>
    <s v=""/>
    <s v=""/>
    <s v=""/>
    <n v="1"/>
    <s v=""/>
    <s v=""/>
    <s v=""/>
    <s v=""/>
    <s v=""/>
    <s v=""/>
    <s v=""/>
    <s v=""/>
    <n v="1"/>
    <s v=""/>
    <s v=""/>
    <s v=""/>
    <s v=""/>
    <s v=""/>
    <s v=""/>
    <s v=""/>
    <s v=""/>
    <s v=""/>
    <s v=""/>
    <n v="1"/>
    <s v=""/>
    <s v=""/>
    <s v=""/>
    <s v=""/>
    <s v=""/>
    <s v=""/>
    <s v=""/>
    <s v=""/>
    <s v=""/>
    <s v=""/>
    <s v=""/>
    <s v=""/>
    <s v=""/>
    <n v="1"/>
    <s v=""/>
    <n v="1"/>
    <s v=""/>
    <m/>
  </r>
  <r>
    <n v="63"/>
    <m/>
    <x v="59"/>
    <s v="AIRAH"/>
    <m/>
    <m/>
    <n v="1"/>
    <m/>
    <s v=""/>
    <s v="Intermediate, "/>
    <m/>
    <n v="1"/>
    <m/>
    <n v="1"/>
    <m/>
    <m/>
    <n v="1"/>
    <n v="1"/>
    <s v="Planners / Designers, Builders / Management, Trades, Other"/>
    <m/>
    <m/>
    <n v="1"/>
    <m/>
    <m/>
    <m/>
    <n v="1"/>
    <m/>
    <m/>
    <m/>
    <m/>
    <m/>
    <m/>
    <s v="Training Resources, "/>
    <m/>
    <n v="1"/>
    <m/>
    <s v="Face to face, "/>
    <x v="0"/>
    <n v="1"/>
    <n v="1"/>
    <n v="1"/>
    <n v="1"/>
    <n v="1"/>
    <n v="1"/>
    <n v="1"/>
    <n v="1"/>
    <n v="1"/>
    <n v="1"/>
    <m/>
    <m/>
    <m/>
    <s v=""/>
    <s v="Design, Assessment / Verification, Climate Specific, Alterations / Additions, Glazing, Building Fabric / Thermal / Sealing, Lighting, HVAC, Services, Maintenance &amp; Monitoring, "/>
    <n v="1"/>
    <n v="1"/>
    <n v="1"/>
    <s v="Residential, Commercial"/>
    <m/>
    <m/>
    <m/>
    <m/>
    <m/>
    <m/>
    <m/>
    <m/>
    <n v="1"/>
    <s v="Australia wide, "/>
    <m/>
    <s v="BCA essentials, Regulations, Energy, Safety, Alternative Solutions - This course provides an overview of the NCC Volume One BCA (Class 2 to 9 buildings) as it relates to mechanical services."/>
    <s v="Industry, Goverment &amp; Researchers"/>
    <m/>
    <s v="http://www.airah.org.au/iMIS15_Prod/AIRAH/Professional_Development/Training_Courses/Building_Code_of_Australia/AIRAH/Navigation/ProfessionalDevelopment/TrainingCourses/BuildingCodeofAustralia/BCA.aspx?hkey=d75932a0-ecc3-49d1-89f5-9f79ac24291f"/>
    <m/>
    <m/>
    <x v="2"/>
    <x v="1"/>
    <x v="1"/>
    <s v="Yes"/>
    <n v="5"/>
    <n v="1"/>
    <n v="1.6666666666666667"/>
    <m/>
    <m/>
    <s v=""/>
    <s v=""/>
    <n v="1"/>
    <s v=""/>
    <s v=""/>
    <s v=""/>
    <s v=""/>
    <s v=""/>
    <s v=""/>
    <s v=""/>
    <s v=""/>
    <s v=""/>
    <s v=""/>
    <s v=""/>
    <n v="1"/>
    <s v=""/>
    <s v=""/>
    <s v=""/>
    <s v=""/>
    <s v=""/>
    <s v=""/>
    <s v=""/>
    <s v=""/>
    <s v=""/>
    <s v=""/>
    <n v="1"/>
    <s v=""/>
    <s v=""/>
    <s v=""/>
    <s v=""/>
    <s v=""/>
    <s v=""/>
    <s v=""/>
    <s v=""/>
    <s v=""/>
    <s v=""/>
    <s v=""/>
    <s v=""/>
    <s v=""/>
    <n v="1"/>
    <s v=""/>
    <s v=""/>
    <n v="1"/>
    <m/>
  </r>
  <r>
    <n v="64"/>
    <m/>
    <x v="60"/>
    <s v="AIRAH"/>
    <m/>
    <m/>
    <m/>
    <n v="1"/>
    <s v=""/>
    <s v="Advanced"/>
    <m/>
    <m/>
    <m/>
    <m/>
    <n v="1"/>
    <m/>
    <m/>
    <m/>
    <s v="Energy / Sus Assessors, "/>
    <m/>
    <m/>
    <n v="1"/>
    <m/>
    <m/>
    <m/>
    <n v="1"/>
    <m/>
    <m/>
    <m/>
    <m/>
    <m/>
    <m/>
    <s v="Training Resources, "/>
    <m/>
    <n v="1"/>
    <m/>
    <s v="Face to face, "/>
    <x v="0"/>
    <m/>
    <n v="1"/>
    <m/>
    <m/>
    <m/>
    <m/>
    <m/>
    <m/>
    <m/>
    <m/>
    <m/>
    <m/>
    <m/>
    <s v=""/>
    <s v="Assessment / Verification, "/>
    <m/>
    <n v="1"/>
    <s v=""/>
    <s v="Commercial"/>
    <m/>
    <m/>
    <m/>
    <m/>
    <m/>
    <m/>
    <m/>
    <m/>
    <n v="1"/>
    <s v="Australia wide, "/>
    <m/>
    <s v="Carbon detectives - This course provides participants with the knowledge and confidence to ask the essential questions and look in the right places to get effective results. The course also demonstrates how energy is used in buildings and how auditing building services can promote cost savings, better comfort control, and reduced carbon emissions."/>
    <s v="Industry, Goverment &amp; Researchers"/>
    <m/>
    <s v="http://www.airah.org.au/iMIS15_Prod/AIRAH/Professional_Development/Training_Courses/Energy_Auditing/AIRAH/Navigation/ProfessionalDevelopment/TrainingCourses/EnergyAuditing/Energy_Audit.aspx?hkey=f2f3912f-e298-41e1-b0b6-34ff77391a80"/>
    <m/>
    <m/>
    <x v="2"/>
    <x v="1"/>
    <x v="1"/>
    <s v="Yes"/>
    <n v="5"/>
    <n v="1"/>
    <n v="1.6666666666666667"/>
    <m/>
    <m/>
    <s v=""/>
    <s v=""/>
    <s v=""/>
    <n v="1"/>
    <s v=""/>
    <s v=""/>
    <s v=""/>
    <s v=""/>
    <s v=""/>
    <s v=""/>
    <n v="1"/>
    <s v=""/>
    <s v=""/>
    <s v=""/>
    <s v=""/>
    <s v=""/>
    <s v=""/>
    <s v=""/>
    <s v=""/>
    <s v=""/>
    <s v=""/>
    <s v=""/>
    <s v=""/>
    <s v=""/>
    <s v=""/>
    <n v="1"/>
    <s v=""/>
    <n v="1"/>
    <s v=""/>
    <s v=""/>
    <s v=""/>
    <s v=""/>
    <s v=""/>
    <s v=""/>
    <s v=""/>
    <s v=""/>
    <s v=""/>
    <s v=""/>
    <s v=""/>
    <s v=""/>
    <s v=""/>
    <n v="1"/>
    <s v=""/>
    <m/>
  </r>
  <r>
    <n v="65"/>
    <m/>
    <x v="61"/>
    <s v="AIRAH"/>
    <m/>
    <m/>
    <n v="1"/>
    <m/>
    <s v=""/>
    <s v="Intermediate, "/>
    <m/>
    <n v="1"/>
    <m/>
    <m/>
    <m/>
    <m/>
    <m/>
    <n v="1"/>
    <s v="Planners / Designers, Other"/>
    <m/>
    <m/>
    <n v="1"/>
    <m/>
    <m/>
    <m/>
    <n v="1"/>
    <m/>
    <m/>
    <m/>
    <m/>
    <m/>
    <m/>
    <s v="Training Resources, "/>
    <m/>
    <n v="1"/>
    <m/>
    <s v="Face to face, "/>
    <x v="0"/>
    <n v="1"/>
    <m/>
    <m/>
    <m/>
    <m/>
    <m/>
    <m/>
    <n v="1"/>
    <n v="1"/>
    <m/>
    <m/>
    <m/>
    <m/>
    <s v=""/>
    <s v="Design, HVAC, Services, "/>
    <m/>
    <n v="1"/>
    <s v=""/>
    <s v="Commercial"/>
    <m/>
    <m/>
    <m/>
    <m/>
    <m/>
    <m/>
    <m/>
    <m/>
    <n v="1"/>
    <s v="Australia wide, "/>
    <m/>
    <s v="Delivering low carbon solutions - There will always be competing factors in a design solution – consider the owner’s brief, user requirements, regulation, environment, design criteria, spatial factors, operation, maintenance, economics and architecture. One of the most pressing social issues currently is the use of energy and its detrimental impact on the environment. Energy efficient design is no longer a ‘nice to do’ option, it’s a ‘must do’ requirement. Make sure you are in a position to deliver on the low carbon demands of tomorrow’s building stock and learn how to ensure your climate control designs make the grade."/>
    <s v="Industry, Goverment &amp; Researchers"/>
    <m/>
    <s v="http://www.airah.org.au/iMIS15_Prod/AIRAH/Professional_Development/Training_Courses/Energy_Efficient_HVAC_Design1/AIRAH/Navigation/ProfessionalDevelopment/TrainingCourses/EnergyEfficientHVACDesign/Energy_Efficient_HVA.aspx?hkey=ebaf6bb5-542b-4519-9d0b-3a9947ea3303"/>
    <m/>
    <m/>
    <x v="2"/>
    <x v="1"/>
    <x v="1"/>
    <s v="Yes"/>
    <n v="5"/>
    <n v="1"/>
    <n v="1.6666666666666667"/>
    <m/>
    <m/>
    <s v=""/>
    <s v=""/>
    <n v="1"/>
    <s v=""/>
    <s v=""/>
    <s v=""/>
    <s v=""/>
    <s v=""/>
    <s v=""/>
    <s v=""/>
    <s v=""/>
    <s v=""/>
    <s v=""/>
    <s v=""/>
    <n v="1"/>
    <s v=""/>
    <s v=""/>
    <s v=""/>
    <s v=""/>
    <s v=""/>
    <s v=""/>
    <s v=""/>
    <s v=""/>
    <s v=""/>
    <s v=""/>
    <n v="1"/>
    <s v=""/>
    <s v=""/>
    <s v=""/>
    <s v=""/>
    <s v=""/>
    <s v=""/>
    <s v=""/>
    <s v=""/>
    <s v=""/>
    <s v=""/>
    <s v=""/>
    <s v=""/>
    <s v=""/>
    <n v="1"/>
    <s v=""/>
    <n v="1"/>
    <s v=""/>
    <m/>
  </r>
  <r>
    <n v="66"/>
    <m/>
    <x v="62"/>
    <s v="AIRAH"/>
    <m/>
    <m/>
    <n v="1"/>
    <m/>
    <s v=""/>
    <s v="Intermediate, "/>
    <m/>
    <m/>
    <m/>
    <n v="1"/>
    <m/>
    <m/>
    <m/>
    <m/>
    <s v="Builders / Management, "/>
    <m/>
    <m/>
    <n v="1"/>
    <m/>
    <m/>
    <m/>
    <n v="1"/>
    <m/>
    <m/>
    <m/>
    <m/>
    <m/>
    <m/>
    <s v="Training Resources, "/>
    <m/>
    <n v="1"/>
    <m/>
    <s v="Face to face, "/>
    <x v="0"/>
    <m/>
    <m/>
    <m/>
    <m/>
    <m/>
    <m/>
    <m/>
    <m/>
    <m/>
    <n v="1"/>
    <m/>
    <n v="1"/>
    <m/>
    <s v=""/>
    <s v="Maintenance &amp; Monitoring, As built assessment, "/>
    <m/>
    <n v="1"/>
    <s v=""/>
    <s v="Commercial"/>
    <m/>
    <m/>
    <m/>
    <m/>
    <m/>
    <m/>
    <m/>
    <m/>
    <n v="1"/>
    <s v="Australia wide, "/>
    <m/>
    <s v="At the very least buildings should be comfortable and code compliant. Add to this the need to be water and energy efficient, environmental rating tools, green lease requirements, and mandatory disclosure and there is a lot for a facility manager to be aware of.With a lifespan of up to 30 years it’s critical to understand the operational energy demands of a commercial building in base and tenanted forms, as well as its impact on the utility supply, in order to establish priorities and appropriate design solutions.This course will give facility managers insight into how buildings really operate and the knowledge to translate this into energy efficient operations."/>
    <s v="Industry, Goverment &amp; Researchers"/>
    <m/>
    <s v="http://www.airah.org.au/iMIS15_Prod/AIRAH/Professional_Development/Training_Courses/Energy_Efficient_Buildings/AIRAH/Navigation/ProfessionalDevelopment/TrainingCourses/EnergyEfficientBuildings/EEB.aspx?hkey=2ea36e15-3273-4a34-94a9-3ad684cb7d32"/>
    <m/>
    <m/>
    <x v="2"/>
    <x v="1"/>
    <x v="1"/>
    <s v="Yes"/>
    <n v="5"/>
    <n v="1"/>
    <n v="1.6666666666666667"/>
    <m/>
    <m/>
    <s v=""/>
    <s v=""/>
    <n v="1"/>
    <s v=""/>
    <s v=""/>
    <s v=""/>
    <s v=""/>
    <s v=""/>
    <s v=""/>
    <n v="1"/>
    <s v=""/>
    <s v=""/>
    <s v=""/>
    <s v=""/>
    <s v=""/>
    <s v=""/>
    <s v=""/>
    <s v=""/>
    <s v=""/>
    <s v=""/>
    <s v=""/>
    <s v=""/>
    <s v=""/>
    <s v=""/>
    <s v=""/>
    <n v="1"/>
    <s v=""/>
    <s v=""/>
    <s v=""/>
    <s v=""/>
    <s v=""/>
    <s v=""/>
    <s v=""/>
    <s v=""/>
    <s v=""/>
    <s v=""/>
    <s v=""/>
    <s v=""/>
    <s v=""/>
    <n v="1"/>
    <s v=""/>
    <n v="1"/>
    <s v=""/>
    <m/>
  </r>
  <r>
    <n v="67"/>
    <m/>
    <x v="63"/>
    <s v="AIRAH"/>
    <m/>
    <m/>
    <n v="1"/>
    <m/>
    <s v=""/>
    <s v="Intermediate, "/>
    <m/>
    <m/>
    <m/>
    <n v="1"/>
    <m/>
    <m/>
    <m/>
    <m/>
    <s v="Builders / Management, "/>
    <m/>
    <m/>
    <n v="1"/>
    <m/>
    <m/>
    <m/>
    <n v="1"/>
    <m/>
    <m/>
    <m/>
    <m/>
    <m/>
    <m/>
    <s v="Training Resources, "/>
    <m/>
    <n v="1"/>
    <m/>
    <s v="Face to face, "/>
    <x v="0"/>
    <m/>
    <m/>
    <m/>
    <m/>
    <m/>
    <m/>
    <m/>
    <m/>
    <m/>
    <n v="1"/>
    <m/>
    <m/>
    <m/>
    <s v=""/>
    <s v="Maintenance &amp; Monitoring, "/>
    <m/>
    <n v="1"/>
    <s v=""/>
    <s v="Commercial"/>
    <m/>
    <m/>
    <m/>
    <m/>
    <m/>
    <m/>
    <m/>
    <m/>
    <n v="1"/>
    <s v="Australia wide, "/>
    <m/>
    <s v="Management Planning - Develop and promote effective energy management plans through your organisation with the establishment of an energy team, creation of action plans, awareness raising, evaluation of energy efficiency opportunities and monitoring and reporting on effectiveness.An energy management plan will allow you to understand where and how to achieve savings, who to involve, and why.This course will also look at ‘best practice’ in energy management."/>
    <s v="Industry, Goverment &amp; Researchers"/>
    <m/>
    <s v="http://www.airah.org.au/iMIS15_Prod/AIRAH/Professional_Development/Training_Courses/Energy_Management_Planning/AIRAH/Navigation/ProfessionalDevelopment/TrainingCourses/EnergyManagementPlanning/Energy_Management_Pl.aspx?hkey=cd8a81b5-4e92-4a25-9bdd-9bfc1304edda"/>
    <m/>
    <m/>
    <x v="2"/>
    <x v="1"/>
    <x v="1"/>
    <s v="Yes"/>
    <n v="5"/>
    <n v="1"/>
    <n v="1.6666666666666667"/>
    <m/>
    <m/>
    <s v=""/>
    <s v=""/>
    <n v="1"/>
    <s v=""/>
    <s v=""/>
    <s v=""/>
    <s v=""/>
    <s v=""/>
    <s v=""/>
    <n v="1"/>
    <s v=""/>
    <s v=""/>
    <s v=""/>
    <s v=""/>
    <s v=""/>
    <s v=""/>
    <s v=""/>
    <s v=""/>
    <s v=""/>
    <s v=""/>
    <s v=""/>
    <s v=""/>
    <s v=""/>
    <s v=""/>
    <s v=""/>
    <n v="1"/>
    <s v=""/>
    <s v=""/>
    <s v=""/>
    <s v=""/>
    <s v=""/>
    <s v=""/>
    <s v=""/>
    <s v=""/>
    <s v=""/>
    <n v="1"/>
    <s v=""/>
    <s v=""/>
    <s v=""/>
    <s v=""/>
    <s v=""/>
    <n v="1"/>
    <s v=""/>
    <m/>
  </r>
  <r>
    <n v="68"/>
    <m/>
    <x v="64"/>
    <s v="AIRAH"/>
    <m/>
    <m/>
    <n v="1"/>
    <m/>
    <s v=""/>
    <s v="Intermediate, "/>
    <m/>
    <m/>
    <m/>
    <n v="1"/>
    <m/>
    <m/>
    <n v="1"/>
    <m/>
    <s v="Builders / Management, Trades, "/>
    <m/>
    <m/>
    <n v="1"/>
    <m/>
    <m/>
    <m/>
    <n v="1"/>
    <m/>
    <m/>
    <m/>
    <m/>
    <m/>
    <m/>
    <s v="Training Resources, "/>
    <m/>
    <n v="1"/>
    <m/>
    <s v="Face to face, "/>
    <x v="0"/>
    <m/>
    <m/>
    <m/>
    <m/>
    <m/>
    <m/>
    <m/>
    <n v="1"/>
    <m/>
    <n v="1"/>
    <m/>
    <m/>
    <m/>
    <s v=""/>
    <s v="HVAC, Maintenance &amp; Monitoring, "/>
    <m/>
    <n v="1"/>
    <s v=""/>
    <s v="Commercial"/>
    <m/>
    <m/>
    <m/>
    <m/>
    <m/>
    <m/>
    <m/>
    <m/>
    <n v="1"/>
    <s v="Australia wide, "/>
    <m/>
    <s v="There is a proven link between effective maintenance and energy efficiency. Properly maintained plant and equipment consumes less energy, as well as being better for the environment, safer to operate, cheaper to run and more likely to provide comfort conditions for occupants.This course will help anyone who services, supplies or maintains equipment, manages facilities or has a role in the design, installation, operation and commissioning of HVAC systems."/>
    <s v="Industry, Goverment &amp; Researchers"/>
    <m/>
    <s v="http://www.airah.org.au/iMIS15_Prod/AIRAH/Professional_Development/Training_Courses/HVAC_maintenance/AIRAH/Navigation/ProfessionalDevelopment/TrainingCourses/HVACmaintenance/HVAC_Maintenance.aspx?hkey=d13c72b2-f19c-4d2e-89a3-7a1779d5aced"/>
    <m/>
    <m/>
    <x v="2"/>
    <x v="1"/>
    <x v="1"/>
    <s v="Yes"/>
    <n v="5"/>
    <n v="1"/>
    <n v="1.6666666666666667"/>
    <m/>
    <m/>
    <s v=""/>
    <s v=""/>
    <n v="1"/>
    <s v=""/>
    <s v=""/>
    <s v=""/>
    <s v=""/>
    <s v=""/>
    <s v=""/>
    <s v=""/>
    <s v=""/>
    <s v=""/>
    <s v=""/>
    <s v=""/>
    <n v="1"/>
    <s v=""/>
    <s v=""/>
    <s v=""/>
    <s v=""/>
    <s v=""/>
    <s v=""/>
    <s v=""/>
    <s v=""/>
    <s v=""/>
    <s v=""/>
    <n v="1"/>
    <s v=""/>
    <s v=""/>
    <s v=""/>
    <s v=""/>
    <s v=""/>
    <s v=""/>
    <s v=""/>
    <s v=""/>
    <s v=""/>
    <s v=""/>
    <s v=""/>
    <s v=""/>
    <s v=""/>
    <n v="1"/>
    <s v=""/>
    <n v="1"/>
    <s v=""/>
    <m/>
  </r>
  <r>
    <n v="69"/>
    <m/>
    <x v="65"/>
    <s v="AIRAH"/>
    <m/>
    <m/>
    <n v="1"/>
    <m/>
    <s v=""/>
    <s v="Intermediate, "/>
    <m/>
    <m/>
    <m/>
    <n v="1"/>
    <m/>
    <m/>
    <m/>
    <m/>
    <s v="Builders / Management, "/>
    <m/>
    <m/>
    <n v="1"/>
    <m/>
    <m/>
    <m/>
    <n v="1"/>
    <m/>
    <m/>
    <m/>
    <m/>
    <m/>
    <m/>
    <s v="Training Resources, "/>
    <m/>
    <n v="1"/>
    <m/>
    <s v="Face to face, "/>
    <x v="0"/>
    <m/>
    <m/>
    <m/>
    <m/>
    <m/>
    <m/>
    <m/>
    <m/>
    <m/>
    <n v="1"/>
    <n v="1"/>
    <m/>
    <n v="1"/>
    <s v=""/>
    <s v="Maintenance &amp; Monitoring, Hand over / Operations, Beyond compliance"/>
    <m/>
    <n v="1"/>
    <s v=""/>
    <s v="Commercial"/>
    <m/>
    <m/>
    <m/>
    <m/>
    <m/>
    <m/>
    <m/>
    <m/>
    <n v="1"/>
    <s v="Australia wide, "/>
    <m/>
    <s v="Existing buildings might not be fitted with the modern sustainable bells and whistles, but a building is a building – and without correct operation – neither new or existing will fulfil its sustainability potential.This course will reward facility managers, building operators and technicians with the necessary tools to turn their existing building into a beacon of sustainability. Upon completion, participants will be able to describe the issues of climate change and its effect on Australian buildings, explain how to operate a sustainable building and engage with stakeholders to achieve these objectives."/>
    <s v="Industry, Goverment &amp; Researchers"/>
    <m/>
    <s v="http://www.airah.org.au/iMIS15_Prod/AIRAH/Professional_Development/Training_Courses/Sustainable_Building_Operations/AIRAH/Navigation/ProfessionalDevelopment/TrainingCourses/SustainableBuildingOperations/Sustainable_Building.aspx?hkey=fd9add9d-b5f2-4978-912f-8a765df52584"/>
    <m/>
    <m/>
    <x v="2"/>
    <x v="1"/>
    <x v="1"/>
    <s v="Yes"/>
    <n v="5"/>
    <n v="1"/>
    <n v="1.6666666666666667"/>
    <m/>
    <m/>
    <s v=""/>
    <s v=""/>
    <n v="1"/>
    <s v=""/>
    <s v=""/>
    <s v=""/>
    <s v=""/>
    <s v=""/>
    <s v=""/>
    <n v="1"/>
    <s v=""/>
    <s v=""/>
    <s v=""/>
    <s v=""/>
    <s v=""/>
    <s v=""/>
    <s v=""/>
    <s v=""/>
    <s v=""/>
    <s v=""/>
    <s v=""/>
    <s v=""/>
    <s v=""/>
    <s v=""/>
    <s v=""/>
    <n v="1"/>
    <s v=""/>
    <s v=""/>
    <s v=""/>
    <s v=""/>
    <s v=""/>
    <s v=""/>
    <s v=""/>
    <s v=""/>
    <s v=""/>
    <s v=""/>
    <s v=""/>
    <s v=""/>
    <s v=""/>
    <n v="1"/>
    <s v=""/>
    <n v="1"/>
    <s v=""/>
    <m/>
  </r>
  <r>
    <n v="70"/>
    <m/>
    <x v="66"/>
    <s v="AIRAH"/>
    <m/>
    <m/>
    <n v="1"/>
    <m/>
    <s v=""/>
    <s v="Intermediate, "/>
    <m/>
    <n v="1"/>
    <m/>
    <m/>
    <m/>
    <m/>
    <m/>
    <m/>
    <s v="Planners / Designers, "/>
    <m/>
    <m/>
    <n v="1"/>
    <m/>
    <m/>
    <m/>
    <n v="1"/>
    <m/>
    <m/>
    <m/>
    <m/>
    <m/>
    <m/>
    <s v="Training Resources, "/>
    <m/>
    <n v="1"/>
    <m/>
    <s v="Face to face, "/>
    <x v="0"/>
    <n v="1"/>
    <m/>
    <m/>
    <m/>
    <m/>
    <m/>
    <m/>
    <n v="1"/>
    <n v="1"/>
    <m/>
    <m/>
    <m/>
    <n v="1"/>
    <s v=""/>
    <s v="Design, HVAC, Services, Beyond compliance"/>
    <m/>
    <n v="1"/>
    <s v=""/>
    <s v="Commercial"/>
    <m/>
    <m/>
    <m/>
    <m/>
    <m/>
    <m/>
    <m/>
    <m/>
    <n v="1"/>
    <s v="Australia wide, "/>
    <m/>
    <s v="Find out what impact climate change has on new and existing buildings and learn how to propose design solutions to meet zero carbon building objectives.Participants will journey through the science of climate change and energy and on to the design issues proposed by zero carbon building objectives in both new and existing buildings.This online course is one not to be missed by today’s energy conscious designer."/>
    <s v="Industry, Goverment &amp; Researchers"/>
    <m/>
    <s v="http://www.airah.org.au/iMIS15_Prod/AIRAH/Professional_Development/Training_Courses/Sustainable_HVAC_Design/AIRAH/Navigation/ProfessionalDevelopment/TrainingCourses/SustainableHVACDesign/Sustainable_HVAC_Des.aspx?hkey=7b920309-2829-40dc-8af6-4c80235355c1"/>
    <m/>
    <m/>
    <x v="2"/>
    <x v="1"/>
    <x v="1"/>
    <s v="Yes"/>
    <n v="5"/>
    <n v="1"/>
    <n v="1.6666666666666667"/>
    <m/>
    <m/>
    <s v=""/>
    <s v=""/>
    <n v="1"/>
    <s v=""/>
    <s v=""/>
    <s v=""/>
    <s v=""/>
    <n v="1"/>
    <s v=""/>
    <s v=""/>
    <s v=""/>
    <s v=""/>
    <s v=""/>
    <s v=""/>
    <s v=""/>
    <s v=""/>
    <s v=""/>
    <s v=""/>
    <s v=""/>
    <s v=""/>
    <s v=""/>
    <s v=""/>
    <s v=""/>
    <s v=""/>
    <s v=""/>
    <n v="1"/>
    <s v=""/>
    <s v=""/>
    <s v=""/>
    <s v=""/>
    <s v=""/>
    <s v=""/>
    <s v=""/>
    <s v=""/>
    <s v=""/>
    <s v=""/>
    <s v=""/>
    <s v=""/>
    <s v=""/>
    <n v="1"/>
    <s v=""/>
    <n v="1"/>
    <s v=""/>
    <m/>
  </r>
  <r>
    <n v="71"/>
    <m/>
    <x v="67"/>
    <s v="Healthy House"/>
    <n v="1"/>
    <m/>
    <m/>
    <m/>
    <s v=""/>
    <s v="General, "/>
    <n v="1"/>
    <m/>
    <m/>
    <m/>
    <m/>
    <m/>
    <m/>
    <m/>
    <s v="General Audience, "/>
    <m/>
    <n v="1"/>
    <m/>
    <m/>
    <m/>
    <m/>
    <m/>
    <m/>
    <m/>
    <n v="1"/>
    <m/>
    <m/>
    <m/>
    <s v="Information Only, Case Study, "/>
    <n v="1"/>
    <m/>
    <m/>
    <s v="Digital, "/>
    <x v="1"/>
    <n v="1"/>
    <m/>
    <n v="1"/>
    <m/>
    <n v="1"/>
    <n v="1"/>
    <n v="1"/>
    <n v="1"/>
    <n v="1"/>
    <m/>
    <m/>
    <m/>
    <n v="1"/>
    <s v=""/>
    <s v="Design, Climate Specific, Glazing, Building Fabric / Thermal / Sealing, Lighting, HVAC, Services, Beyond compliance"/>
    <m/>
    <n v="1"/>
    <s v=""/>
    <s v="Commercial"/>
    <m/>
    <n v="1"/>
    <m/>
    <m/>
    <m/>
    <m/>
    <m/>
    <m/>
    <m/>
    <s v="Victoria, "/>
    <m/>
    <s v="CASE STUDY 1-Time-Out Childcare Centre - Northcote, Victoria"/>
    <s v="Industry &amp; community"/>
    <m/>
    <s v="http://www.healthyhouse.com/cs_childcarecentre.html"/>
    <m/>
    <m/>
    <x v="1"/>
    <x v="1"/>
    <x v="0"/>
    <s v="Yes"/>
    <n v="6"/>
    <n v="0"/>
    <n v="1.5"/>
    <m/>
    <m/>
    <n v="1"/>
    <s v=""/>
    <s v=""/>
    <s v=""/>
    <s v=""/>
    <s v=""/>
    <n v="1"/>
    <s v=""/>
    <s v=""/>
    <s v=""/>
    <s v=""/>
    <s v=""/>
    <s v=""/>
    <s v=""/>
    <s v=""/>
    <s v=""/>
    <s v=""/>
    <s v=""/>
    <s v=""/>
    <s v=""/>
    <s v=""/>
    <s v=""/>
    <s v=""/>
    <s v=""/>
    <s v=""/>
    <n v="1"/>
    <s v=""/>
    <s v=""/>
    <s v=""/>
    <s v=""/>
    <s v=""/>
    <s v=""/>
    <s v=""/>
    <s v=""/>
    <s v=""/>
    <s v=""/>
    <s v=""/>
    <s v=""/>
    <s v=""/>
    <n v="1"/>
    <s v=""/>
    <n v="1"/>
    <s v=""/>
    <m/>
  </r>
  <r>
    <n v="72"/>
    <m/>
    <x v="67"/>
    <s v="Healthy House"/>
    <n v="1"/>
    <m/>
    <m/>
    <m/>
    <s v=""/>
    <s v="General, "/>
    <n v="1"/>
    <m/>
    <m/>
    <m/>
    <m/>
    <m/>
    <m/>
    <m/>
    <s v="General Audience, "/>
    <m/>
    <n v="1"/>
    <m/>
    <m/>
    <m/>
    <m/>
    <m/>
    <m/>
    <m/>
    <n v="1"/>
    <m/>
    <m/>
    <m/>
    <s v="Information Only, Case Study, "/>
    <n v="1"/>
    <m/>
    <m/>
    <s v="Digital, "/>
    <x v="1"/>
    <n v="1"/>
    <m/>
    <n v="1"/>
    <m/>
    <n v="1"/>
    <n v="1"/>
    <n v="1"/>
    <n v="1"/>
    <n v="1"/>
    <m/>
    <m/>
    <m/>
    <n v="1"/>
    <s v=""/>
    <s v="Design, Climate Specific, Glazing, Building Fabric / Thermal / Sealing, Lighting, HVAC, Services, Beyond compliance"/>
    <m/>
    <n v="1"/>
    <s v=""/>
    <s v="Commercial"/>
    <m/>
    <n v="1"/>
    <m/>
    <m/>
    <m/>
    <m/>
    <m/>
    <m/>
    <m/>
    <s v="Victoria, "/>
    <m/>
    <s v="Case Study 2. The Woodend Primary School - Australia's First Healthy School"/>
    <s v="Industry &amp; community"/>
    <m/>
    <s v="http://www.healthyhouse.com/cs_woodendschool.html"/>
    <m/>
    <m/>
    <x v="1"/>
    <x v="1"/>
    <x v="0"/>
    <s v="Yes"/>
    <n v="6"/>
    <n v="0"/>
    <n v="1.5"/>
    <m/>
    <m/>
    <n v="1"/>
    <s v=""/>
    <s v=""/>
    <s v=""/>
    <s v=""/>
    <s v=""/>
    <n v="1"/>
    <s v=""/>
    <s v=""/>
    <s v=""/>
    <s v=""/>
    <s v=""/>
    <s v=""/>
    <s v=""/>
    <s v=""/>
    <s v=""/>
    <s v=""/>
    <s v=""/>
    <s v=""/>
    <s v=""/>
    <s v=""/>
    <s v=""/>
    <s v=""/>
    <s v=""/>
    <s v=""/>
    <n v="1"/>
    <s v=""/>
    <s v=""/>
    <s v=""/>
    <s v=""/>
    <s v=""/>
    <s v=""/>
    <s v=""/>
    <s v=""/>
    <s v=""/>
    <s v=""/>
    <s v=""/>
    <s v=""/>
    <s v=""/>
    <n v="1"/>
    <s v=""/>
    <n v="1"/>
    <s v=""/>
    <m/>
  </r>
  <r>
    <n v="73"/>
    <m/>
    <x v="67"/>
    <s v="Healthy House"/>
    <n v="1"/>
    <m/>
    <m/>
    <m/>
    <s v=""/>
    <s v="General, "/>
    <n v="1"/>
    <m/>
    <m/>
    <m/>
    <m/>
    <m/>
    <m/>
    <m/>
    <s v="General Audience, "/>
    <m/>
    <n v="1"/>
    <m/>
    <m/>
    <m/>
    <m/>
    <m/>
    <m/>
    <m/>
    <n v="1"/>
    <m/>
    <m/>
    <m/>
    <s v="Information Only, Case Study, "/>
    <n v="1"/>
    <m/>
    <m/>
    <s v="Digital, "/>
    <x v="1"/>
    <n v="1"/>
    <m/>
    <n v="1"/>
    <m/>
    <n v="1"/>
    <n v="1"/>
    <n v="1"/>
    <n v="1"/>
    <n v="1"/>
    <m/>
    <m/>
    <m/>
    <n v="1"/>
    <s v=""/>
    <s v="Design, Climate Specific, Glazing, Building Fabric / Thermal / Sealing, Lighting, HVAC, Services, Beyond compliance"/>
    <n v="1"/>
    <m/>
    <s v=""/>
    <s v="Residential, "/>
    <m/>
    <n v="1"/>
    <m/>
    <m/>
    <m/>
    <m/>
    <m/>
    <m/>
    <m/>
    <s v="Victoria, "/>
    <m/>
    <s v="Case Study 3.The Sunbury Healthy House - Victoria"/>
    <s v="Industry &amp; community"/>
    <m/>
    <s v="http://www.healthyhouse.com/cs_sunbury.html"/>
    <m/>
    <m/>
    <x v="1"/>
    <x v="1"/>
    <x v="0"/>
    <s v="Yes"/>
    <n v="6"/>
    <n v="0"/>
    <n v="1.5"/>
    <m/>
    <m/>
    <n v="1"/>
    <s v=""/>
    <s v=""/>
    <s v=""/>
    <s v=""/>
    <s v=""/>
    <n v="1"/>
    <s v=""/>
    <s v=""/>
    <s v=""/>
    <s v=""/>
    <s v=""/>
    <s v=""/>
    <s v=""/>
    <s v=""/>
    <s v=""/>
    <s v=""/>
    <s v=""/>
    <s v=""/>
    <s v=""/>
    <s v=""/>
    <s v=""/>
    <s v=""/>
    <s v=""/>
    <s v=""/>
    <n v="1"/>
    <s v=""/>
    <s v=""/>
    <s v=""/>
    <s v=""/>
    <s v=""/>
    <s v=""/>
    <s v=""/>
    <s v=""/>
    <s v=""/>
    <s v=""/>
    <s v=""/>
    <s v=""/>
    <s v=""/>
    <n v="1"/>
    <n v="1"/>
    <s v=""/>
    <s v=""/>
    <m/>
  </r>
  <r>
    <n v="74"/>
    <m/>
    <x v="67"/>
    <s v="Healthy House"/>
    <n v="1"/>
    <m/>
    <m/>
    <m/>
    <s v=""/>
    <s v="General, "/>
    <n v="1"/>
    <m/>
    <m/>
    <m/>
    <m/>
    <m/>
    <m/>
    <m/>
    <s v="General Audience, "/>
    <m/>
    <n v="1"/>
    <m/>
    <m/>
    <m/>
    <m/>
    <m/>
    <m/>
    <m/>
    <n v="1"/>
    <m/>
    <m/>
    <m/>
    <s v="Information Only, Case Study, "/>
    <n v="1"/>
    <m/>
    <m/>
    <s v="Digital, "/>
    <x v="1"/>
    <n v="1"/>
    <m/>
    <n v="1"/>
    <m/>
    <n v="1"/>
    <n v="1"/>
    <n v="1"/>
    <n v="1"/>
    <n v="1"/>
    <m/>
    <m/>
    <m/>
    <n v="1"/>
    <s v=""/>
    <s v="Design, Climate Specific, Glazing, Building Fabric / Thermal / Sealing, Lighting, HVAC, Services, Beyond compliance"/>
    <n v="1"/>
    <m/>
    <s v=""/>
    <s v="Residential, "/>
    <m/>
    <n v="1"/>
    <m/>
    <m/>
    <m/>
    <m/>
    <m/>
    <m/>
    <m/>
    <s v="Victoria, "/>
    <m/>
    <s v="Case Study 4. Woodend Healthy House Project"/>
    <s v="Industry &amp; community"/>
    <m/>
    <s v="http://www.healthyhouse.com/cs_2004healthyhouse.html"/>
    <m/>
    <m/>
    <x v="1"/>
    <x v="1"/>
    <x v="0"/>
    <s v="Yes"/>
    <n v="6"/>
    <n v="0"/>
    <n v="1.5"/>
    <m/>
    <m/>
    <n v="1"/>
    <s v=""/>
    <s v=""/>
    <s v=""/>
    <s v=""/>
    <s v=""/>
    <n v="1"/>
    <s v=""/>
    <s v=""/>
    <s v=""/>
    <s v=""/>
    <s v=""/>
    <s v=""/>
    <s v=""/>
    <s v=""/>
    <s v=""/>
    <s v=""/>
    <s v=""/>
    <s v=""/>
    <s v=""/>
    <s v=""/>
    <s v=""/>
    <s v=""/>
    <s v=""/>
    <s v=""/>
    <n v="1"/>
    <s v=""/>
    <s v=""/>
    <s v=""/>
    <s v=""/>
    <s v=""/>
    <s v=""/>
    <s v=""/>
    <s v=""/>
    <s v=""/>
    <s v=""/>
    <s v=""/>
    <s v=""/>
    <s v=""/>
    <n v="1"/>
    <n v="1"/>
    <s v=""/>
    <s v=""/>
    <m/>
  </r>
  <r>
    <n v="75"/>
    <m/>
    <x v="68"/>
    <s v="Building commission"/>
    <n v="1"/>
    <m/>
    <m/>
    <m/>
    <s v=""/>
    <s v="General, "/>
    <n v="1"/>
    <m/>
    <m/>
    <m/>
    <m/>
    <m/>
    <m/>
    <m/>
    <s v="General Audience, "/>
    <m/>
    <n v="1"/>
    <m/>
    <m/>
    <m/>
    <m/>
    <m/>
    <m/>
    <m/>
    <m/>
    <m/>
    <m/>
    <m/>
    <s v="Information Only, "/>
    <n v="1"/>
    <m/>
    <m/>
    <s v="Digital, "/>
    <x v="1"/>
    <n v="1"/>
    <n v="1"/>
    <n v="1"/>
    <n v="1"/>
    <n v="1"/>
    <n v="1"/>
    <n v="1"/>
    <n v="1"/>
    <n v="1"/>
    <n v="1"/>
    <m/>
    <m/>
    <n v="1"/>
    <s v=""/>
    <s v="Design, Assessment / Verification, Climate Specific, Alterations / Additions, Glazing, Building Fabric / Thermal / Sealing, Lighting, HVAC, Services, Maintenance &amp; Monitoring, Beyond compliance"/>
    <m/>
    <n v="1"/>
    <s v=""/>
    <s v="Commercial"/>
    <m/>
    <m/>
    <m/>
    <m/>
    <m/>
    <m/>
    <m/>
    <m/>
    <n v="1"/>
    <s v="Australia wide, "/>
    <m/>
    <s v="The requirements and sustainability of building a residential home. 2011-2055"/>
    <s v="Government"/>
    <m/>
    <s v="http://www.buildingcommission.com.au/__data/assets/pdf_file/0019/8722/PN_2011_55.pdf"/>
    <m/>
    <m/>
    <x v="0"/>
    <x v="1"/>
    <x v="1"/>
    <s v="Yes"/>
    <n v="8"/>
    <n v="0"/>
    <n v="2"/>
    <m/>
    <m/>
    <n v="1"/>
    <s v=""/>
    <s v=""/>
    <s v=""/>
    <s v=""/>
    <s v=""/>
    <n v="1"/>
    <s v=""/>
    <s v=""/>
    <s v=""/>
    <s v=""/>
    <s v=""/>
    <s v=""/>
    <s v=""/>
    <s v=""/>
    <s v=""/>
    <n v="1"/>
    <s v=""/>
    <s v=""/>
    <s v=""/>
    <s v=""/>
    <s v=""/>
    <s v=""/>
    <s v=""/>
    <s v=""/>
    <s v=""/>
    <s v=""/>
    <s v=""/>
    <s v=""/>
    <s v=""/>
    <s v=""/>
    <s v=""/>
    <s v=""/>
    <s v=""/>
    <s v=""/>
    <s v=""/>
    <s v=""/>
    <s v=""/>
    <s v=""/>
    <n v="1"/>
    <s v=""/>
    <n v="1"/>
    <s v=""/>
    <m/>
  </r>
  <r>
    <n v="76"/>
    <m/>
    <x v="69"/>
    <s v="NABERS"/>
    <m/>
    <m/>
    <m/>
    <m/>
    <s v=""/>
    <s v=""/>
    <m/>
    <m/>
    <m/>
    <m/>
    <n v="1"/>
    <m/>
    <m/>
    <m/>
    <s v="Energy / Sus Assessors, "/>
    <m/>
    <n v="1"/>
    <m/>
    <m/>
    <m/>
    <m/>
    <m/>
    <m/>
    <m/>
    <m/>
    <m/>
    <m/>
    <m/>
    <s v="Information Only, "/>
    <n v="1"/>
    <m/>
    <m/>
    <s v="Digital, "/>
    <x v="1"/>
    <m/>
    <m/>
    <n v="1"/>
    <m/>
    <m/>
    <m/>
    <m/>
    <m/>
    <m/>
    <m/>
    <m/>
    <n v="1"/>
    <n v="1"/>
    <s v=""/>
    <s v="Climate Specific, As built assessment, Beyond compliance"/>
    <m/>
    <n v="1"/>
    <s v=""/>
    <s v="Commercial"/>
    <m/>
    <m/>
    <m/>
    <m/>
    <m/>
    <m/>
    <m/>
    <m/>
    <n v="1"/>
    <s v="Australia wide, "/>
    <m/>
    <s v="This document is to be used whenever an energy model is used to estimate tenancy energy use under NABERS Energy (formally ABGR)."/>
    <s v="Government"/>
    <m/>
    <s v="http://www.nabers.gov.au/public/WebPages/DocumentHandler.ashx?docType=2&amp;id=29&amp;attId=0"/>
    <m/>
    <m/>
    <x v="0"/>
    <x v="1"/>
    <x v="1"/>
    <s v="Yes"/>
    <n v="8"/>
    <n v="0"/>
    <n v="2"/>
    <m/>
    <m/>
    <s v=""/>
    <s v=""/>
    <s v=""/>
    <s v=""/>
    <s v=""/>
    <s v=""/>
    <s v=""/>
    <s v=""/>
    <s v=""/>
    <s v=""/>
    <n v="1"/>
    <s v=""/>
    <s v=""/>
    <s v=""/>
    <s v=""/>
    <s v=""/>
    <n v="1"/>
    <s v=""/>
    <s v=""/>
    <s v=""/>
    <s v=""/>
    <s v=""/>
    <s v=""/>
    <s v=""/>
    <s v=""/>
    <s v=""/>
    <s v=""/>
    <s v=""/>
    <s v=""/>
    <s v=""/>
    <s v=""/>
    <s v=""/>
    <s v=""/>
    <s v=""/>
    <s v=""/>
    <s v=""/>
    <s v=""/>
    <s v=""/>
    <s v=""/>
    <n v="1"/>
    <s v=""/>
    <n v="1"/>
    <s v=""/>
    <m/>
  </r>
  <r>
    <n v="77"/>
    <m/>
    <x v="70"/>
    <s v="Passive House"/>
    <n v="1"/>
    <m/>
    <m/>
    <m/>
    <s v=""/>
    <s v="General, "/>
    <n v="1"/>
    <m/>
    <m/>
    <m/>
    <m/>
    <m/>
    <m/>
    <m/>
    <s v="General Audience, "/>
    <m/>
    <n v="1"/>
    <m/>
    <m/>
    <n v="1"/>
    <m/>
    <m/>
    <m/>
    <m/>
    <m/>
    <m/>
    <m/>
    <m/>
    <s v="Information Only, Interactive Tool, "/>
    <n v="1"/>
    <m/>
    <m/>
    <s v="Digital, "/>
    <x v="1"/>
    <n v="1"/>
    <n v="1"/>
    <n v="1"/>
    <m/>
    <n v="1"/>
    <n v="1"/>
    <m/>
    <n v="1"/>
    <n v="1"/>
    <m/>
    <m/>
    <m/>
    <n v="1"/>
    <s v=""/>
    <s v="Design, Assessment / Verification, Climate Specific, Glazing, Building Fabric / Thermal / Sealing, HVAC, Services, Beyond compliance"/>
    <n v="1"/>
    <m/>
    <s v=""/>
    <s v="Residential, "/>
    <m/>
    <m/>
    <m/>
    <m/>
    <m/>
    <m/>
    <m/>
    <m/>
    <n v="1"/>
    <s v="Australia wide, "/>
    <m/>
    <s v="Solar passive house compared to the international Passivhaus standard. This background is an aid to developers, architects, engineers and aspiring self-builders in understanding the key principles of Passivhaus design.  The term ‘Passivhaus’ refers to a voluntary, ultra low-energy construction standard first developed over a decade ago by Dr Wolfgang Feist of the Passivhaus Institut in Germany."/>
    <m/>
    <m/>
    <s v="http://passivehouse.com.au/page/passivhaus"/>
    <m/>
    <m/>
    <x v="0"/>
    <x v="1"/>
    <x v="3"/>
    <s v="Yes"/>
    <n v="6"/>
    <n v="0"/>
    <n v="1.5"/>
    <m/>
    <m/>
    <n v="1"/>
    <s v=""/>
    <s v=""/>
    <s v=""/>
    <s v=""/>
    <s v=""/>
    <n v="1"/>
    <s v=""/>
    <s v=""/>
    <s v=""/>
    <s v=""/>
    <s v=""/>
    <s v=""/>
    <s v=""/>
    <s v=""/>
    <s v=""/>
    <s v=""/>
    <s v=""/>
    <s v=""/>
    <s v=""/>
    <s v=""/>
    <s v=""/>
    <s v=""/>
    <s v=""/>
    <s v=""/>
    <n v="1"/>
    <s v=""/>
    <s v=""/>
    <s v=""/>
    <s v=""/>
    <s v=""/>
    <s v=""/>
    <s v=""/>
    <s v=""/>
    <s v=""/>
    <s v=""/>
    <s v=""/>
    <s v=""/>
    <s v=""/>
    <n v="1"/>
    <n v="1"/>
    <s v=""/>
    <s v=""/>
    <m/>
  </r>
  <r>
    <n v="78"/>
    <m/>
    <x v="71"/>
    <s v="NABERS"/>
    <m/>
    <m/>
    <m/>
    <n v="1"/>
    <s v=""/>
    <s v="Advanced"/>
    <m/>
    <m/>
    <m/>
    <n v="1"/>
    <n v="1"/>
    <m/>
    <m/>
    <m/>
    <s v="Builders / Management, Energy / Sus Assessors, "/>
    <m/>
    <n v="1"/>
    <m/>
    <m/>
    <m/>
    <n v="1"/>
    <m/>
    <m/>
    <m/>
    <m/>
    <m/>
    <m/>
    <m/>
    <s v="Information Only, Technical Specifications, "/>
    <n v="1"/>
    <m/>
    <m/>
    <s v="Digital, "/>
    <x v="1"/>
    <m/>
    <n v="1"/>
    <m/>
    <m/>
    <m/>
    <m/>
    <m/>
    <m/>
    <m/>
    <n v="1"/>
    <n v="1"/>
    <n v="1"/>
    <m/>
    <s v=""/>
    <s v="Assessment / Verification, Maintenance &amp; Monitoring, Hand over / Operations, As built assessment, "/>
    <m/>
    <n v="1"/>
    <s v=""/>
    <s v="Commercial"/>
    <m/>
    <m/>
    <m/>
    <m/>
    <m/>
    <m/>
    <m/>
    <m/>
    <n v="1"/>
    <s v="Australia wide, "/>
    <m/>
    <s v="Validation protocal for thermal energy exclusions"/>
    <s v="Government"/>
    <m/>
    <s v="http://www.nabers.gov.au/public/WebPages/DocumentHandler.ashx?docType=2&amp;id=48&amp;attId=0"/>
    <m/>
    <m/>
    <x v="0"/>
    <x v="2"/>
    <x v="0"/>
    <s v="Yes"/>
    <n v="8"/>
    <n v="0"/>
    <n v="2"/>
    <m/>
    <m/>
    <s v=""/>
    <s v=""/>
    <s v=""/>
    <n v="1"/>
    <s v=""/>
    <s v=""/>
    <s v=""/>
    <s v=""/>
    <s v=""/>
    <s v=""/>
    <s v=""/>
    <s v=""/>
    <s v=""/>
    <s v=""/>
    <n v="1"/>
    <s v=""/>
    <s v=""/>
    <s v=""/>
    <s v=""/>
    <s v=""/>
    <s v=""/>
    <s v=""/>
    <s v=""/>
    <s v=""/>
    <s v=""/>
    <n v="1"/>
    <s v=""/>
    <s v=""/>
    <s v=""/>
    <s v=""/>
    <s v=""/>
    <s v=""/>
    <s v=""/>
    <s v=""/>
    <s v=""/>
    <s v=""/>
    <s v=""/>
    <s v=""/>
    <s v=""/>
    <n v="1"/>
    <s v=""/>
    <n v="1"/>
    <s v=""/>
    <m/>
  </r>
  <r>
    <n v="79"/>
    <m/>
    <x v="72"/>
    <s v="Joint iniative of the commonwealth and state and territory governments"/>
    <n v="1"/>
    <m/>
    <m/>
    <m/>
    <n v="1"/>
    <s v="General, "/>
    <n v="1"/>
    <m/>
    <m/>
    <m/>
    <m/>
    <m/>
    <m/>
    <m/>
    <s v="General Audience, "/>
    <m/>
    <n v="1"/>
    <m/>
    <m/>
    <m/>
    <m/>
    <m/>
    <n v="1"/>
    <m/>
    <m/>
    <m/>
    <m/>
    <m/>
    <s v="Information Only, Toolbox, "/>
    <n v="1"/>
    <m/>
    <m/>
    <s v="Digital, "/>
    <x v="1"/>
    <n v="1"/>
    <n v="1"/>
    <n v="1"/>
    <n v="1"/>
    <n v="1"/>
    <n v="1"/>
    <n v="1"/>
    <n v="1"/>
    <n v="1"/>
    <n v="1"/>
    <n v="1"/>
    <n v="1"/>
    <m/>
    <s v=""/>
    <s v="Design, Assessment / Verification, Climate Specific, Alterations / Additions, Glazing, Building Fabric / Thermal / Sealing, Lighting, HVAC, Services, Maintenance &amp; Monitoring, Hand over / Operations, As built assessment, "/>
    <m/>
    <n v="1"/>
    <s v=""/>
    <s v="Commercial"/>
    <m/>
    <m/>
    <m/>
    <m/>
    <m/>
    <m/>
    <m/>
    <m/>
    <n v="1"/>
    <s v="Australia wide, "/>
    <m/>
    <s v="Energy efficiency exchange mainly for commercial buildings and services including a range of topics: lighting, HVAC efficiency, appliances, electronics, office, cooking and refridgeration."/>
    <s v="Commonwealth Dept. of Energy, Energy Efficiency Exchange website, _x000d_Industrial Energy Efficiency Branch_x000d_Department of Industry_x000d_GPO Box 9839_x000d_Canberra ACT 2601"/>
    <m/>
    <s v="http://eex.gov.au/industry-sectors/other-sectors/commercial-and-services/"/>
    <m/>
    <m/>
    <x v="0"/>
    <x v="2"/>
    <x v="0"/>
    <s v="Yes"/>
    <n v="8"/>
    <n v="0"/>
    <n v="2"/>
    <m/>
    <m/>
    <s v=""/>
    <s v=""/>
    <s v=""/>
    <s v=""/>
    <s v=""/>
    <n v="1"/>
    <n v="1"/>
    <s v=""/>
    <s v=""/>
    <s v=""/>
    <s v=""/>
    <s v=""/>
    <s v=""/>
    <s v=""/>
    <s v=""/>
    <s v=""/>
    <s v=""/>
    <s v=""/>
    <s v=""/>
    <s v=""/>
    <s v=""/>
    <s v=""/>
    <s v=""/>
    <s v=""/>
    <s v=""/>
    <n v="1"/>
    <s v=""/>
    <s v=""/>
    <s v=""/>
    <s v=""/>
    <s v=""/>
    <s v=""/>
    <s v=""/>
    <s v=""/>
    <s v=""/>
    <s v=""/>
    <s v=""/>
    <s v=""/>
    <s v=""/>
    <n v="1"/>
    <s v=""/>
    <n v="1"/>
    <s v=""/>
    <m/>
  </r>
  <r>
    <n v="80"/>
    <m/>
    <x v="73"/>
    <m/>
    <n v="1"/>
    <m/>
    <m/>
    <m/>
    <s v=""/>
    <s v="General, "/>
    <n v="1"/>
    <m/>
    <m/>
    <m/>
    <m/>
    <m/>
    <m/>
    <m/>
    <s v="General Audience, "/>
    <m/>
    <n v="1"/>
    <m/>
    <m/>
    <m/>
    <m/>
    <m/>
    <n v="1"/>
    <m/>
    <m/>
    <m/>
    <m/>
    <m/>
    <s v="Information Only, Toolbox, "/>
    <n v="1"/>
    <m/>
    <m/>
    <s v="Digital, "/>
    <x v="1"/>
    <n v="1"/>
    <n v="1"/>
    <n v="1"/>
    <n v="1"/>
    <n v="1"/>
    <n v="1"/>
    <n v="1"/>
    <n v="1"/>
    <n v="1"/>
    <n v="1"/>
    <n v="1"/>
    <n v="1"/>
    <m/>
    <s v=""/>
    <s v="Design, Assessment / Verification, Climate Specific, Alterations / Additions, Glazing, Building Fabric / Thermal / Sealing, Lighting, HVAC, Services, Maintenance &amp; Monitoring, Hand over / Operations, As built assessment, "/>
    <m/>
    <n v="1"/>
    <s v=""/>
    <s v="Commercial"/>
    <m/>
    <m/>
    <m/>
    <m/>
    <m/>
    <m/>
    <m/>
    <m/>
    <n v="1"/>
    <s v="Australia wide, "/>
    <m/>
    <s v="Energy efficiency opportunities exist in the commercial and services sector - Awareness of Cost Effective Energy Efficiency Opportunities based on abatement and costs/savings"/>
    <s v="Commonwealth Dept. of Energy, Energy Efficiency Exchange website, _x000d_Industrial Energy Efficiency Branch_x000d_Department of Industry_x000d_GPO Box 9839_x000d_Canberra ACT 2602"/>
    <m/>
    <s v="http://eex.gov.au/industry-sectors/other-sectors/commercial-and-services/opportunities/"/>
    <m/>
    <m/>
    <x v="0"/>
    <x v="2"/>
    <x v="0"/>
    <s v="Yes"/>
    <n v="8"/>
    <n v="0"/>
    <n v="2"/>
    <m/>
    <m/>
    <n v="1"/>
    <s v=""/>
    <s v=""/>
    <s v=""/>
    <s v=""/>
    <s v=""/>
    <n v="1"/>
    <s v=""/>
    <s v=""/>
    <s v=""/>
    <s v=""/>
    <s v=""/>
    <s v=""/>
    <s v=""/>
    <s v=""/>
    <s v=""/>
    <s v=""/>
    <s v=""/>
    <s v=""/>
    <s v=""/>
    <s v=""/>
    <s v=""/>
    <s v=""/>
    <s v=""/>
    <s v=""/>
    <n v="1"/>
    <s v=""/>
    <s v=""/>
    <s v=""/>
    <s v=""/>
    <s v=""/>
    <s v=""/>
    <s v=""/>
    <s v=""/>
    <s v=""/>
    <s v=""/>
    <s v=""/>
    <s v=""/>
    <s v=""/>
    <n v="1"/>
    <s v=""/>
    <n v="1"/>
    <s v=""/>
    <m/>
  </r>
  <r>
    <n v="81"/>
    <m/>
    <x v="74"/>
    <m/>
    <n v="1"/>
    <m/>
    <m/>
    <m/>
    <s v=""/>
    <s v="General, "/>
    <m/>
    <n v="1"/>
    <m/>
    <n v="1"/>
    <m/>
    <m/>
    <n v="1"/>
    <m/>
    <s v="Planners / Designers, Builders / Management, Trades, "/>
    <m/>
    <n v="1"/>
    <m/>
    <m/>
    <m/>
    <m/>
    <m/>
    <m/>
    <m/>
    <m/>
    <m/>
    <m/>
    <m/>
    <s v="Information Only, "/>
    <n v="1"/>
    <m/>
    <m/>
    <s v="Digital, "/>
    <x v="1"/>
    <n v="1"/>
    <m/>
    <m/>
    <m/>
    <m/>
    <m/>
    <n v="1"/>
    <m/>
    <m/>
    <m/>
    <m/>
    <m/>
    <m/>
    <s v=""/>
    <s v="Design, Lighting, "/>
    <m/>
    <n v="1"/>
    <s v=""/>
    <s v="Commercial"/>
    <m/>
    <m/>
    <m/>
    <m/>
    <m/>
    <m/>
    <m/>
    <m/>
    <n v="1"/>
    <s v="Australia wide, "/>
    <m/>
    <s v="Awareness and further links to additional reports and resouces including UK and USA on lighting and electrical opporunities related to lighting related to new and exisitng buildings. Reduce demand for artificial lighting_x000d_Implement daylighting strategies_x000d_Use light coloured surfaces or window glazing_x000d_Optimise the use of existing lighting systems_x000d_Turn lights off manually when not required_x000d_Implement and maintain automated control systems_x000d_Maintain lamps and fittings_x000d_De-lamp and adjust the amount of light provided_x000d_Upgrade lighting systems_x000d_Invest in more efficient lamps and luminaires_x000d_Use task lighting where appropriate_x000d_Modify existing fittings_x000d_Replace light fittings with more efficient systems_x000d_Utilise sensors and lighting controls_x000d_Future developments_x000d_Improving LED technology_x000d_Electrodeless Induction Lamp and LEDs_x000d_Simulation and new building materials"/>
    <s v="Commonwealth Dept. of Energy, Energy Efficiency Exchange website, _x000d_Industrial Energy Efficiency Branch_x000d_Department of Industry_x000d_GPO Box 9839_x000d_Canberra ACT 2603"/>
    <m/>
    <s v="http://eex.gov.au/technologies/lighting/"/>
    <m/>
    <m/>
    <x v="0"/>
    <x v="2"/>
    <x v="0"/>
    <s v="Yes"/>
    <n v="8"/>
    <n v="0"/>
    <n v="2"/>
    <m/>
    <m/>
    <n v="1"/>
    <s v=""/>
    <s v=""/>
    <s v=""/>
    <s v=""/>
    <s v=""/>
    <s v=""/>
    <s v=""/>
    <s v=""/>
    <s v=""/>
    <s v=""/>
    <s v=""/>
    <s v=""/>
    <s v=""/>
    <n v="1"/>
    <s v=""/>
    <n v="1"/>
    <s v=""/>
    <s v=""/>
    <s v=""/>
    <s v=""/>
    <s v=""/>
    <s v=""/>
    <s v=""/>
    <s v=""/>
    <s v=""/>
    <s v=""/>
    <s v=""/>
    <s v=""/>
    <s v=""/>
    <s v=""/>
    <s v=""/>
    <s v=""/>
    <s v=""/>
    <s v=""/>
    <s v=""/>
    <s v=""/>
    <s v=""/>
    <s v=""/>
    <n v="1"/>
    <s v=""/>
    <n v="1"/>
    <s v=""/>
    <m/>
  </r>
  <r>
    <n v="82"/>
    <m/>
    <x v="75"/>
    <s v="SAI Global"/>
    <n v="1"/>
    <m/>
    <m/>
    <m/>
    <s v=""/>
    <s v="General, "/>
    <n v="1"/>
    <m/>
    <m/>
    <m/>
    <m/>
    <m/>
    <m/>
    <m/>
    <s v="General Audience, "/>
    <m/>
    <n v="1"/>
    <m/>
    <m/>
    <m/>
    <m/>
    <m/>
    <m/>
    <m/>
    <m/>
    <m/>
    <n v="1"/>
    <m/>
    <s v="Information Only, Standards, "/>
    <n v="1"/>
    <m/>
    <m/>
    <s v="Digital, "/>
    <x v="0"/>
    <n v="1"/>
    <m/>
    <m/>
    <m/>
    <m/>
    <m/>
    <n v="1"/>
    <m/>
    <m/>
    <m/>
    <m/>
    <m/>
    <m/>
    <s v=""/>
    <s v="Design, Lighting, "/>
    <m/>
    <n v="1"/>
    <s v=""/>
    <s v="Commercial"/>
    <m/>
    <m/>
    <m/>
    <m/>
    <m/>
    <m/>
    <m/>
    <m/>
    <n v="1"/>
    <s v="Australia wide, "/>
    <m/>
    <s v="AS/NZS 1680.2.2:2008 _x000d_Interior and workplace lighting - Specific applications - Office and screen-based tasks"/>
    <s v="Commonwealth Dept. of Energy, Energy Efficiency Exchange website, _x000d_Industrial Energy Efficiency Branch_x000d_Department of Industry_x000d_GPO Box 9839_x000d_Canberra ACT 2604"/>
    <m/>
    <s v="http://infostore.saiglobal.com/store2/Details.aspx?ProductID=1009452"/>
    <m/>
    <m/>
    <x v="0"/>
    <x v="2"/>
    <x v="1"/>
    <s v="Yes"/>
    <n v="9"/>
    <n v="0"/>
    <n v="2.25"/>
    <m/>
    <m/>
    <n v="1"/>
    <s v=""/>
    <s v=""/>
    <s v=""/>
    <s v=""/>
    <s v=""/>
    <n v="1"/>
    <s v=""/>
    <s v=""/>
    <s v=""/>
    <s v=""/>
    <s v=""/>
    <s v=""/>
    <s v=""/>
    <s v=""/>
    <s v=""/>
    <s v=""/>
    <s v=""/>
    <s v=""/>
    <s v=""/>
    <s v=""/>
    <s v=""/>
    <s v=""/>
    <s v=""/>
    <s v=""/>
    <n v="1"/>
    <s v=""/>
    <s v=""/>
    <s v=""/>
    <s v=""/>
    <s v=""/>
    <s v=""/>
    <s v=""/>
    <s v=""/>
    <s v=""/>
    <s v=""/>
    <s v=""/>
    <s v=""/>
    <s v=""/>
    <n v="1"/>
    <s v=""/>
    <n v="1"/>
    <s v=""/>
    <m/>
  </r>
  <r>
    <n v="83"/>
    <m/>
    <x v="76"/>
    <s v="CoolMob"/>
    <m/>
    <n v="1"/>
    <m/>
    <m/>
    <s v=""/>
    <s v="Beginner, "/>
    <n v="1"/>
    <n v="1"/>
    <n v="1"/>
    <n v="1"/>
    <n v="1"/>
    <n v="1"/>
    <n v="1"/>
    <m/>
    <s v="General Audience, Planners / Designers, Regulatory Assessors, Builders / Management, Energy / Sus Assessors, Semi-skilled, Trades, "/>
    <m/>
    <n v="1"/>
    <m/>
    <m/>
    <m/>
    <m/>
    <m/>
    <m/>
    <m/>
    <m/>
    <m/>
    <m/>
    <m/>
    <s v="Information Only, "/>
    <n v="1"/>
    <m/>
    <m/>
    <s v="Digital, "/>
    <x v="1"/>
    <n v="1"/>
    <m/>
    <n v="1"/>
    <n v="1"/>
    <n v="1"/>
    <n v="1"/>
    <n v="1"/>
    <n v="1"/>
    <n v="1"/>
    <n v="1"/>
    <n v="1"/>
    <m/>
    <m/>
    <s v=""/>
    <s v="Design, Climate Specific, Alterations / Additions, Glazing, Building Fabric / Thermal / Sealing, Lighting, HVAC, Services, Maintenance &amp; Monitoring, Hand over / Operations, "/>
    <n v="1"/>
    <m/>
    <s v=""/>
    <s v="Residential, "/>
    <m/>
    <m/>
    <m/>
    <m/>
    <m/>
    <n v="1"/>
    <m/>
    <m/>
    <m/>
    <s v="Northern Territory, "/>
    <m/>
    <s v="Consumer awareness for homeowners in  the NT on measuring your power, lighting, hot water heaters, water heating, PV, minimising heat gain and passive cooling, swimming pools, spas and pumps."/>
    <s v="Community, government and industry"/>
    <m/>
    <s v="http://www.coolmob.org/sites/default/files/COOLmob_Hardware_2011_v7_FINAL.pdf"/>
    <m/>
    <m/>
    <x v="1"/>
    <x v="2"/>
    <x v="1"/>
    <s v="Yes"/>
    <n v="8"/>
    <n v="0"/>
    <n v="2"/>
    <m/>
    <m/>
    <s v=""/>
    <n v="1"/>
    <s v=""/>
    <s v=""/>
    <s v=""/>
    <s v=""/>
    <s v=""/>
    <s v=""/>
    <s v=""/>
    <s v=""/>
    <s v=""/>
    <s v=""/>
    <s v=""/>
    <s v=""/>
    <n v="1"/>
    <s v=""/>
    <n v="1"/>
    <s v=""/>
    <s v=""/>
    <s v=""/>
    <s v=""/>
    <s v=""/>
    <s v=""/>
    <s v=""/>
    <s v=""/>
    <s v=""/>
    <s v=""/>
    <s v=""/>
    <s v=""/>
    <s v=""/>
    <s v=""/>
    <s v=""/>
    <s v=""/>
    <s v=""/>
    <s v=""/>
    <s v=""/>
    <s v=""/>
    <s v=""/>
    <s v=""/>
    <n v="1"/>
    <n v="1"/>
    <s v=""/>
    <s v=""/>
    <m/>
  </r>
  <r>
    <n v="84"/>
    <m/>
    <x v="77"/>
    <s v="CoolMob"/>
    <m/>
    <n v="1"/>
    <m/>
    <m/>
    <s v=""/>
    <s v="Beginner, "/>
    <n v="1"/>
    <n v="1"/>
    <n v="1"/>
    <n v="1"/>
    <n v="1"/>
    <n v="1"/>
    <n v="1"/>
    <m/>
    <s v="General Audience, Planners / Designers, Regulatory Assessors, Builders / Management, Energy / Sus Assessors, Semi-skilled, Trades, "/>
    <m/>
    <n v="1"/>
    <m/>
    <m/>
    <m/>
    <m/>
    <m/>
    <m/>
    <m/>
    <m/>
    <m/>
    <m/>
    <m/>
    <s v="Information Only, "/>
    <n v="1"/>
    <m/>
    <m/>
    <s v="Digital, "/>
    <x v="1"/>
    <n v="1"/>
    <m/>
    <n v="1"/>
    <n v="1"/>
    <n v="1"/>
    <n v="1"/>
    <n v="1"/>
    <n v="1"/>
    <n v="1"/>
    <n v="1"/>
    <n v="1"/>
    <m/>
    <m/>
    <s v=""/>
    <s v="Design, Climate Specific, Alterations / Additions, Glazing, Building Fabric / Thermal / Sealing, Lighting, HVAC, Services, Maintenance &amp; Monitoring, Hand over / Operations, "/>
    <n v="1"/>
    <m/>
    <s v=""/>
    <s v="Residential, "/>
    <m/>
    <m/>
    <m/>
    <m/>
    <m/>
    <n v="1"/>
    <m/>
    <m/>
    <m/>
    <s v="Northern Territory, "/>
    <m/>
    <m/>
    <s v="Community, government and industry"/>
    <m/>
    <s v="http://www.coolmob.org/sites/default/files/GreenhouseHabits_V6_Small.pdf"/>
    <m/>
    <m/>
    <x v="1"/>
    <x v="2"/>
    <x v="1"/>
    <s v="Yes"/>
    <n v="8"/>
    <n v="0"/>
    <n v="2"/>
    <m/>
    <m/>
    <s v=""/>
    <n v="1"/>
    <s v=""/>
    <s v=""/>
    <s v=""/>
    <s v=""/>
    <s v=""/>
    <s v=""/>
    <s v=""/>
    <s v=""/>
    <s v=""/>
    <s v=""/>
    <s v=""/>
    <s v=""/>
    <n v="1"/>
    <s v=""/>
    <n v="1"/>
    <s v=""/>
    <s v=""/>
    <s v=""/>
    <s v=""/>
    <s v=""/>
    <s v=""/>
    <s v=""/>
    <s v=""/>
    <s v=""/>
    <s v=""/>
    <s v=""/>
    <s v=""/>
    <s v=""/>
    <s v=""/>
    <s v=""/>
    <s v=""/>
    <s v=""/>
    <s v=""/>
    <s v=""/>
    <s v=""/>
    <s v=""/>
    <s v=""/>
    <n v="1"/>
    <n v="1"/>
    <s v=""/>
    <s v=""/>
    <m/>
  </r>
  <r>
    <n v="85"/>
    <m/>
    <x v="78"/>
    <s v="CoolMob"/>
    <m/>
    <n v="1"/>
    <m/>
    <m/>
    <s v=""/>
    <s v="Beginner, "/>
    <n v="1"/>
    <n v="1"/>
    <n v="1"/>
    <n v="1"/>
    <n v="1"/>
    <n v="1"/>
    <n v="1"/>
    <m/>
    <s v="General Audience, Planners / Designers, Regulatory Assessors, Builders / Management, Energy / Sus Assessors, Semi-skilled, Trades, "/>
    <m/>
    <n v="1"/>
    <m/>
    <m/>
    <m/>
    <m/>
    <m/>
    <m/>
    <m/>
    <m/>
    <m/>
    <m/>
    <m/>
    <s v="Information Only, "/>
    <n v="1"/>
    <m/>
    <m/>
    <s v="Digital, "/>
    <x v="1"/>
    <n v="1"/>
    <m/>
    <n v="1"/>
    <n v="1"/>
    <n v="1"/>
    <n v="1"/>
    <n v="1"/>
    <n v="1"/>
    <n v="1"/>
    <n v="1"/>
    <n v="1"/>
    <m/>
    <m/>
    <s v=""/>
    <s v="Design, Climate Specific, Alterations / Additions, Glazing, Building Fabric / Thermal / Sealing, Lighting, HVAC, Services, Maintenance &amp; Monitoring, Hand over / Operations, "/>
    <n v="1"/>
    <m/>
    <s v=""/>
    <s v="Residential, "/>
    <m/>
    <m/>
    <m/>
    <m/>
    <m/>
    <n v="1"/>
    <m/>
    <m/>
    <m/>
    <s v="Northern Territory, "/>
    <m/>
    <s v="Planning, design, material selection and construction for EE including HVAC &amp; Pools &amp; spas"/>
    <s v="Community, government and industry"/>
    <m/>
    <s v="http://www.coolmob.org/sites/default/files/COOLmob_Design_Booklet.pdf"/>
    <m/>
    <m/>
    <x v="1"/>
    <x v="2"/>
    <x v="1"/>
    <s v="Yes"/>
    <n v="8"/>
    <n v="0"/>
    <n v="2"/>
    <m/>
    <m/>
    <s v=""/>
    <n v="1"/>
    <s v=""/>
    <s v=""/>
    <s v=""/>
    <s v=""/>
    <s v=""/>
    <s v=""/>
    <s v=""/>
    <s v=""/>
    <s v=""/>
    <s v=""/>
    <s v=""/>
    <s v=""/>
    <n v="1"/>
    <s v=""/>
    <n v="1"/>
    <s v=""/>
    <s v=""/>
    <s v=""/>
    <s v=""/>
    <s v=""/>
    <s v=""/>
    <s v=""/>
    <s v=""/>
    <s v=""/>
    <s v=""/>
    <s v=""/>
    <s v=""/>
    <s v=""/>
    <s v=""/>
    <s v=""/>
    <s v=""/>
    <s v=""/>
    <s v=""/>
    <s v=""/>
    <s v=""/>
    <s v=""/>
    <s v=""/>
    <n v="1"/>
    <n v="1"/>
    <s v=""/>
    <s v=""/>
    <m/>
  </r>
  <r>
    <n v="86"/>
    <n v="2013"/>
    <x v="79"/>
    <s v="PointBuild"/>
    <m/>
    <m/>
    <n v="1"/>
    <m/>
    <s v=""/>
    <s v="Intermediate, "/>
    <n v="1"/>
    <m/>
    <m/>
    <m/>
    <m/>
    <m/>
    <m/>
    <m/>
    <s v="General Audience, "/>
    <m/>
    <m/>
    <n v="1"/>
    <m/>
    <m/>
    <m/>
    <m/>
    <m/>
    <m/>
    <m/>
    <m/>
    <m/>
    <m/>
    <s v=""/>
    <n v="1"/>
    <m/>
    <m/>
    <s v="Digital, "/>
    <x v="0"/>
    <m/>
    <m/>
    <m/>
    <m/>
    <m/>
    <m/>
    <m/>
    <m/>
    <m/>
    <m/>
    <m/>
    <m/>
    <n v="1"/>
    <s v=""/>
    <s v="Beyond compliance"/>
    <n v="1"/>
    <n v="1"/>
    <n v="1"/>
    <s v="Residential, Commercial"/>
    <m/>
    <m/>
    <m/>
    <m/>
    <m/>
    <m/>
    <m/>
    <m/>
    <n v="1"/>
    <s v="Australia wide, "/>
    <m/>
    <s v="E-learning Course  with self assessment. This course is written as an overview of Energy Efficiency, and provides details on some of the key legislation and legal requirements that builders and tradesmen are required to adhere to._x000d__x000d_Topic covered in this course include:_x000d__x000d_Introduction_x000d_Building Codes, Standards and Regulations_x000d_Appendix A_x000d_Appendix B_x000d_Course Outcome: Upon completing this course you will have learnt building codes, standards and regulations including performance requirements for low-rise projects, DTS provisions, alternative solutions to design problems and performance based solutions. This course also covers relevant Australian standards."/>
    <s v="Industry, educators and government"/>
    <m/>
    <s v="http://www.pointsbuild.com.au/moduledetails?mid=34"/>
    <m/>
    <m/>
    <x v="0"/>
    <x v="2"/>
    <x v="1"/>
    <s v="Yes"/>
    <n v="9"/>
    <n v="0"/>
    <n v="2.25"/>
    <m/>
    <m/>
    <s v=""/>
    <s v=""/>
    <n v="1"/>
    <s v=""/>
    <s v=""/>
    <s v=""/>
    <n v="1"/>
    <s v=""/>
    <s v=""/>
    <s v=""/>
    <s v=""/>
    <s v=""/>
    <s v=""/>
    <s v=""/>
    <s v=""/>
    <s v=""/>
    <s v=""/>
    <s v=""/>
    <s v=""/>
    <s v=""/>
    <s v=""/>
    <s v=""/>
    <s v=""/>
    <s v=""/>
    <s v=""/>
    <s v=""/>
    <s v=""/>
    <s v=""/>
    <s v=""/>
    <s v=""/>
    <s v=""/>
    <s v=""/>
    <s v=""/>
    <s v=""/>
    <s v=""/>
    <s v=""/>
    <s v=""/>
    <s v=""/>
    <n v="1"/>
    <s v=""/>
    <s v=""/>
    <s v=""/>
    <n v="1"/>
    <m/>
  </r>
  <r>
    <n v="87"/>
    <m/>
    <x v="80"/>
    <s v="LJ Hooker"/>
    <n v="1"/>
    <m/>
    <m/>
    <m/>
    <s v=""/>
    <s v="General, "/>
    <n v="1"/>
    <m/>
    <m/>
    <m/>
    <n v="1"/>
    <m/>
    <m/>
    <m/>
    <s v="General Audience, Energy / Sus Assessors, "/>
    <m/>
    <n v="1"/>
    <m/>
    <m/>
    <m/>
    <m/>
    <m/>
    <m/>
    <m/>
    <m/>
    <m/>
    <m/>
    <m/>
    <s v="Information Only, "/>
    <n v="1"/>
    <m/>
    <m/>
    <s v="Digital, "/>
    <x v="1"/>
    <n v="1"/>
    <m/>
    <n v="1"/>
    <n v="1"/>
    <n v="1"/>
    <n v="1"/>
    <n v="1"/>
    <n v="1"/>
    <n v="1"/>
    <n v="1"/>
    <n v="1"/>
    <n v="1"/>
    <n v="1"/>
    <s v=""/>
    <s v="Design, Climate Specific, Alterations / Additions, Glazing, Building Fabric / Thermal / Sealing, Lighting, HVAC, Services, Maintenance &amp; Monitoring, Hand over / Operations, As built assessment, Beyond compliance"/>
    <n v="1"/>
    <n v="1"/>
    <n v="1"/>
    <s v="Residential, Commercial"/>
    <m/>
    <m/>
    <m/>
    <m/>
    <m/>
    <m/>
    <m/>
    <m/>
    <n v="1"/>
    <s v="Australia wide, "/>
    <m/>
    <s v="Overview of mandatory disclousure for EE compliance in other countries"/>
    <s v="Industry, researchers and educators"/>
    <m/>
    <s v="http://www.liveability.com.au/home-energy-rating/what-are-other-countries-doing/"/>
    <m/>
    <m/>
    <x v="3"/>
    <x v="2"/>
    <x v="0"/>
    <s v="Yes"/>
    <n v="6"/>
    <n v="0"/>
    <n v="1.5"/>
    <m/>
    <m/>
    <n v="1"/>
    <s v=""/>
    <s v=""/>
    <s v=""/>
    <s v=""/>
    <s v=""/>
    <s v=""/>
    <s v=""/>
    <s v=""/>
    <s v=""/>
    <s v=""/>
    <s v=""/>
    <s v=""/>
    <s v=""/>
    <n v="1"/>
    <s v=""/>
    <n v="1"/>
    <s v=""/>
    <s v=""/>
    <s v=""/>
    <s v=""/>
    <s v=""/>
    <s v=""/>
    <s v=""/>
    <s v=""/>
    <s v=""/>
    <s v=""/>
    <s v=""/>
    <s v=""/>
    <s v=""/>
    <s v=""/>
    <s v=""/>
    <s v=""/>
    <s v=""/>
    <s v=""/>
    <s v=""/>
    <s v=""/>
    <s v=""/>
    <s v=""/>
    <n v="1"/>
    <s v=""/>
    <s v=""/>
    <n v="1"/>
    <m/>
  </r>
  <r>
    <n v="88"/>
    <m/>
    <x v="81"/>
    <s v="LJ Hooker"/>
    <n v="1"/>
    <m/>
    <m/>
    <m/>
    <s v=""/>
    <s v="General, "/>
    <n v="1"/>
    <m/>
    <m/>
    <m/>
    <m/>
    <m/>
    <m/>
    <m/>
    <s v="General Audience, "/>
    <m/>
    <n v="1"/>
    <m/>
    <m/>
    <m/>
    <m/>
    <m/>
    <m/>
    <m/>
    <m/>
    <m/>
    <m/>
    <m/>
    <s v="Information Only, "/>
    <n v="1"/>
    <m/>
    <m/>
    <s v="Digital, "/>
    <x v="1"/>
    <n v="1"/>
    <m/>
    <m/>
    <m/>
    <n v="1"/>
    <m/>
    <m/>
    <m/>
    <m/>
    <m/>
    <m/>
    <m/>
    <m/>
    <s v=""/>
    <s v="Design, Glazing, "/>
    <n v="1"/>
    <m/>
    <s v=""/>
    <s v="Residential, "/>
    <m/>
    <m/>
    <m/>
    <m/>
    <m/>
    <m/>
    <m/>
    <m/>
    <n v="1"/>
    <s v="Australia wide, "/>
    <m/>
    <s v="Very simple overview of key aspects to look for when buying a new home"/>
    <s v="Industry, researchers and educators"/>
    <m/>
    <s v="http://www.liveability.com.au/home-energy-rating/home-energy-rating-app/"/>
    <m/>
    <m/>
    <x v="1"/>
    <x v="2"/>
    <x v="0"/>
    <s v="Yes"/>
    <n v="7"/>
    <n v="0"/>
    <n v="1.75"/>
    <m/>
    <m/>
    <n v="1"/>
    <s v=""/>
    <s v=""/>
    <s v=""/>
    <s v=""/>
    <s v=""/>
    <n v="1"/>
    <s v=""/>
    <s v=""/>
    <s v=""/>
    <s v=""/>
    <s v=""/>
    <s v=""/>
    <s v=""/>
    <s v=""/>
    <s v=""/>
    <n v="1"/>
    <s v=""/>
    <s v=""/>
    <s v=""/>
    <s v=""/>
    <s v=""/>
    <s v=""/>
    <s v=""/>
    <s v=""/>
    <s v=""/>
    <s v=""/>
    <s v=""/>
    <s v=""/>
    <s v=""/>
    <s v=""/>
    <s v=""/>
    <s v=""/>
    <s v=""/>
    <s v=""/>
    <s v=""/>
    <s v=""/>
    <s v=""/>
    <s v=""/>
    <n v="1"/>
    <n v="1"/>
    <s v=""/>
    <s v=""/>
    <m/>
  </r>
  <r>
    <n v="89"/>
    <m/>
    <x v="82"/>
    <s v="LJ Hooker"/>
    <n v="1"/>
    <m/>
    <m/>
    <m/>
    <s v=""/>
    <s v="General, "/>
    <n v="1"/>
    <m/>
    <m/>
    <m/>
    <m/>
    <m/>
    <m/>
    <m/>
    <s v="General Audience, "/>
    <m/>
    <n v="1"/>
    <m/>
    <m/>
    <m/>
    <m/>
    <m/>
    <m/>
    <m/>
    <m/>
    <m/>
    <n v="1"/>
    <m/>
    <s v="Information Only, Standards, "/>
    <n v="1"/>
    <m/>
    <m/>
    <s v="Digital, "/>
    <x v="1"/>
    <n v="1"/>
    <n v="1"/>
    <m/>
    <m/>
    <n v="1"/>
    <n v="1"/>
    <m/>
    <m/>
    <n v="1"/>
    <m/>
    <m/>
    <m/>
    <m/>
    <s v=""/>
    <s v="Design, Assessment / Verification, Glazing, Building Fabric / Thermal / Sealing, Services, "/>
    <n v="1"/>
    <m/>
    <s v=""/>
    <s v="Residential, "/>
    <m/>
    <m/>
    <m/>
    <m/>
    <m/>
    <m/>
    <m/>
    <m/>
    <n v="1"/>
    <s v="Australia wide, "/>
    <m/>
    <s v="Overview of ABSA certificates for new homes"/>
    <s v="ABSA"/>
    <m/>
    <s v="http://www.liveability.com.au/home-energy-rating/new-homes-and-energy-efficiency/"/>
    <m/>
    <m/>
    <x v="1"/>
    <x v="2"/>
    <x v="0"/>
    <s v="Yes"/>
    <n v="7"/>
    <n v="0"/>
    <n v="1.75"/>
    <m/>
    <m/>
    <n v="1"/>
    <s v=""/>
    <s v=""/>
    <s v=""/>
    <s v=""/>
    <s v=""/>
    <n v="1"/>
    <s v=""/>
    <s v=""/>
    <s v=""/>
    <s v=""/>
    <s v=""/>
    <s v=""/>
    <s v=""/>
    <s v=""/>
    <s v=""/>
    <s v=""/>
    <s v=""/>
    <s v=""/>
    <s v=""/>
    <s v=""/>
    <s v=""/>
    <s v=""/>
    <s v=""/>
    <s v=""/>
    <n v="1"/>
    <s v=""/>
    <s v=""/>
    <s v=""/>
    <s v=""/>
    <s v=""/>
    <s v=""/>
    <s v=""/>
    <s v=""/>
    <s v=""/>
    <s v=""/>
    <s v=""/>
    <s v=""/>
    <s v=""/>
    <n v="1"/>
    <n v="1"/>
    <s v=""/>
    <s v=""/>
    <m/>
  </r>
  <r>
    <n v="90"/>
    <m/>
    <x v="83"/>
    <s v="LJ Hooker"/>
    <n v="1"/>
    <m/>
    <m/>
    <m/>
    <s v=""/>
    <s v="General, "/>
    <n v="1"/>
    <m/>
    <m/>
    <m/>
    <m/>
    <m/>
    <m/>
    <m/>
    <s v="General Audience, "/>
    <m/>
    <n v="1"/>
    <m/>
    <m/>
    <m/>
    <m/>
    <m/>
    <m/>
    <m/>
    <m/>
    <m/>
    <n v="1"/>
    <m/>
    <s v="Information Only, Standards, "/>
    <n v="1"/>
    <m/>
    <m/>
    <s v="Digital, "/>
    <x v="1"/>
    <n v="1"/>
    <n v="1"/>
    <n v="1"/>
    <m/>
    <m/>
    <m/>
    <m/>
    <m/>
    <n v="1"/>
    <m/>
    <m/>
    <m/>
    <n v="1"/>
    <s v=""/>
    <s v="Design, Assessment / Verification, Climate Specific, Services, Beyond compliance"/>
    <n v="1"/>
    <m/>
    <s v=""/>
    <s v="Residential, "/>
    <m/>
    <m/>
    <m/>
    <m/>
    <m/>
    <m/>
    <m/>
    <m/>
    <n v="1"/>
    <s v="Australia wide, "/>
    <m/>
    <s v="Overview of the various rating tools and links to look at them in more depth"/>
    <s v="Industry, researchers and educators"/>
    <m/>
    <s v="http://www.liveability.com.au/home-energy-rating/choosing-the-right-home-energy-rating-tool/"/>
    <m/>
    <m/>
    <x v="0"/>
    <x v="2"/>
    <x v="0"/>
    <s v="Yes"/>
    <n v="8"/>
    <n v="0"/>
    <n v="2"/>
    <m/>
    <m/>
    <n v="1"/>
    <s v=""/>
    <s v=""/>
    <s v=""/>
    <s v=""/>
    <s v=""/>
    <n v="1"/>
    <s v=""/>
    <s v=""/>
    <s v=""/>
    <s v=""/>
    <s v=""/>
    <s v=""/>
    <s v=""/>
    <s v=""/>
    <s v=""/>
    <s v=""/>
    <s v=""/>
    <s v=""/>
    <s v=""/>
    <s v=""/>
    <s v=""/>
    <s v=""/>
    <s v=""/>
    <s v=""/>
    <n v="1"/>
    <s v=""/>
    <s v=""/>
    <s v=""/>
    <s v=""/>
    <s v=""/>
    <s v=""/>
    <s v=""/>
    <s v=""/>
    <s v=""/>
    <s v=""/>
    <s v=""/>
    <s v=""/>
    <s v=""/>
    <n v="1"/>
    <n v="1"/>
    <s v=""/>
    <s v=""/>
    <m/>
  </r>
  <r>
    <n v="91"/>
    <m/>
    <x v="84"/>
    <s v="LJ Hooker"/>
    <n v="1"/>
    <m/>
    <m/>
    <m/>
    <s v=""/>
    <s v="General, "/>
    <n v="1"/>
    <m/>
    <m/>
    <m/>
    <m/>
    <m/>
    <m/>
    <m/>
    <s v="General Audience, "/>
    <m/>
    <n v="1"/>
    <m/>
    <m/>
    <m/>
    <m/>
    <m/>
    <m/>
    <m/>
    <m/>
    <m/>
    <n v="1"/>
    <m/>
    <s v="Information Only, Standards, "/>
    <n v="1"/>
    <m/>
    <m/>
    <s v="Digital, "/>
    <x v="1"/>
    <n v="1"/>
    <n v="1"/>
    <n v="1"/>
    <n v="1"/>
    <n v="1"/>
    <n v="1"/>
    <m/>
    <m/>
    <n v="1"/>
    <m/>
    <m/>
    <m/>
    <m/>
    <s v=""/>
    <s v="Design, Assessment / Verification, Climate Specific, Alterations / Additions, Glazing, Building Fabric / Thermal / Sealing, Services, "/>
    <n v="1"/>
    <m/>
    <s v=""/>
    <s v="Residential, "/>
    <m/>
    <m/>
    <m/>
    <n v="1"/>
    <m/>
    <m/>
    <m/>
    <m/>
    <m/>
    <s v="New South Wales, "/>
    <m/>
    <m/>
    <s v="Industry, researchers and educators"/>
    <m/>
    <s v="http://www.liveability.com.au/home-energy-rating/capitalising-the-value-of-your-home/"/>
    <m/>
    <m/>
    <x v="0"/>
    <x v="2"/>
    <x v="0"/>
    <s v="Yes"/>
    <n v="8"/>
    <n v="0"/>
    <n v="2"/>
    <m/>
    <m/>
    <n v="1"/>
    <s v=""/>
    <s v=""/>
    <s v=""/>
    <s v=""/>
    <s v=""/>
    <n v="1"/>
    <s v=""/>
    <s v=""/>
    <s v=""/>
    <s v=""/>
    <s v=""/>
    <s v=""/>
    <s v=""/>
    <s v=""/>
    <s v=""/>
    <s v=""/>
    <s v=""/>
    <s v=""/>
    <s v=""/>
    <s v=""/>
    <s v=""/>
    <s v=""/>
    <s v=""/>
    <s v=""/>
    <n v="1"/>
    <s v=""/>
    <s v=""/>
    <s v=""/>
    <s v=""/>
    <s v=""/>
    <s v=""/>
    <s v=""/>
    <s v=""/>
    <s v=""/>
    <s v=""/>
    <s v=""/>
    <s v=""/>
    <s v=""/>
    <n v="1"/>
    <n v="1"/>
    <s v=""/>
    <s v=""/>
    <m/>
  </r>
  <r>
    <n v="92"/>
    <m/>
    <x v="85"/>
    <s v="LJ Hooker"/>
    <m/>
    <n v="1"/>
    <m/>
    <m/>
    <s v=""/>
    <s v="Beginner, "/>
    <n v="1"/>
    <n v="1"/>
    <m/>
    <m/>
    <m/>
    <m/>
    <m/>
    <m/>
    <s v="General Audience, Planners / Designers, "/>
    <m/>
    <n v="1"/>
    <m/>
    <m/>
    <m/>
    <m/>
    <m/>
    <m/>
    <m/>
    <m/>
    <m/>
    <n v="1"/>
    <m/>
    <s v="Information Only, Standards, "/>
    <n v="1"/>
    <m/>
    <m/>
    <s v="Digital, "/>
    <x v="1"/>
    <n v="1"/>
    <n v="1"/>
    <n v="1"/>
    <m/>
    <m/>
    <m/>
    <m/>
    <m/>
    <m/>
    <m/>
    <m/>
    <m/>
    <m/>
    <s v=""/>
    <s v="Design, Assessment / Verification, Climate Specific, "/>
    <n v="1"/>
    <m/>
    <s v=""/>
    <s v="Residential, "/>
    <m/>
    <m/>
    <m/>
    <m/>
    <m/>
    <m/>
    <m/>
    <m/>
    <n v="1"/>
    <s v="Australia wide, "/>
    <m/>
    <s v="Very basic introduction to passive solar design "/>
    <s v="Industry, researchers and educators"/>
    <m/>
    <s v="http://www.liveability.com.au/renovating-resources/the-benefits-of-passive-building-design-and-orientation/"/>
    <m/>
    <m/>
    <x v="1"/>
    <x v="2"/>
    <x v="0"/>
    <s v="Yes"/>
    <n v="7"/>
    <n v="0"/>
    <n v="1.75"/>
    <m/>
    <m/>
    <s v=""/>
    <n v="1"/>
    <s v=""/>
    <s v=""/>
    <s v=""/>
    <s v=""/>
    <s v=""/>
    <s v=""/>
    <s v=""/>
    <s v=""/>
    <s v=""/>
    <s v=""/>
    <s v=""/>
    <s v=""/>
    <n v="1"/>
    <s v=""/>
    <s v=""/>
    <s v=""/>
    <s v=""/>
    <s v=""/>
    <s v=""/>
    <s v=""/>
    <s v=""/>
    <s v=""/>
    <s v=""/>
    <n v="1"/>
    <s v=""/>
    <s v=""/>
    <s v=""/>
    <s v=""/>
    <s v=""/>
    <s v=""/>
    <s v=""/>
    <s v=""/>
    <s v=""/>
    <s v=""/>
    <s v=""/>
    <s v=""/>
    <s v=""/>
    <n v="1"/>
    <n v="1"/>
    <s v=""/>
    <s v=""/>
    <m/>
  </r>
  <r>
    <n v="93"/>
    <n v="2004"/>
    <x v="86"/>
    <s v="Commonwealth Dept. of Environment"/>
    <n v="1"/>
    <m/>
    <m/>
    <m/>
    <s v=""/>
    <s v="General, "/>
    <n v="1"/>
    <m/>
    <m/>
    <m/>
    <m/>
    <m/>
    <m/>
    <m/>
    <s v="General Audience, "/>
    <m/>
    <n v="1"/>
    <m/>
    <m/>
    <m/>
    <m/>
    <m/>
    <m/>
    <m/>
    <m/>
    <m/>
    <m/>
    <m/>
    <s v="Information Only, "/>
    <n v="1"/>
    <m/>
    <m/>
    <s v="Digital, "/>
    <x v="1"/>
    <n v="1"/>
    <m/>
    <m/>
    <m/>
    <m/>
    <m/>
    <m/>
    <n v="1"/>
    <m/>
    <m/>
    <m/>
    <n v="1"/>
    <m/>
    <s v=""/>
    <s v="Design, HVAC, As built assessment, "/>
    <n v="1"/>
    <n v="1"/>
    <n v="1"/>
    <s v="Residential, Commercial"/>
    <m/>
    <m/>
    <m/>
    <m/>
    <m/>
    <m/>
    <m/>
    <m/>
    <n v="1"/>
    <s v="Australia wide, "/>
    <m/>
    <s v="Describes the issues on IAQ related to thermal confort, ventilation, combustion appliances and moisture related issues. Awareness raising. &quot;Poor indoor air quality (IAQ) can be a signiﬁcant health, environment and economic problem, and has become a public health issue and liability for employers and building managers who fail to provide a ‘safe’ working environment.&quot;"/>
    <s v="CSIRO"/>
    <m/>
    <s v="http://www.environment.gov.au/system/files/pages/efc38cf5-08df-4284-9615-423de5cd2c25/files/hs75-indoor-air-quality-brown.pdf"/>
    <s v="2004 publication"/>
    <m/>
    <x v="1"/>
    <x v="0"/>
    <x v="0"/>
    <s v="Yes"/>
    <n v="5"/>
    <n v="0"/>
    <n v="1.25"/>
    <m/>
    <m/>
    <n v="1"/>
    <s v=""/>
    <s v=""/>
    <s v=""/>
    <s v=""/>
    <s v=""/>
    <n v="1"/>
    <s v=""/>
    <s v=""/>
    <s v=""/>
    <s v=""/>
    <s v=""/>
    <s v=""/>
    <s v=""/>
    <s v=""/>
    <s v=""/>
    <n v="1"/>
    <s v=""/>
    <s v=""/>
    <s v=""/>
    <s v=""/>
    <s v=""/>
    <s v=""/>
    <s v=""/>
    <s v=""/>
    <s v=""/>
    <s v=""/>
    <s v=""/>
    <s v=""/>
    <s v=""/>
    <s v=""/>
    <s v=""/>
    <s v=""/>
    <s v=""/>
    <s v=""/>
    <s v=""/>
    <s v=""/>
    <s v=""/>
    <s v=""/>
    <n v="1"/>
    <s v=""/>
    <s v=""/>
    <n v="1"/>
    <m/>
  </r>
  <r>
    <n v="94"/>
    <m/>
    <x v="87"/>
    <s v="LJ Hooker"/>
    <n v="1"/>
    <m/>
    <m/>
    <m/>
    <s v=""/>
    <s v="General, "/>
    <m/>
    <m/>
    <m/>
    <m/>
    <m/>
    <m/>
    <m/>
    <n v="1"/>
    <s v="Other"/>
    <m/>
    <m/>
    <n v="1"/>
    <m/>
    <m/>
    <m/>
    <n v="1"/>
    <m/>
    <m/>
    <m/>
    <m/>
    <n v="1"/>
    <m/>
    <s v="Training Resources, Standards, "/>
    <m/>
    <n v="1"/>
    <m/>
    <s v="Face to face, "/>
    <x v="0"/>
    <n v="1"/>
    <m/>
    <m/>
    <m/>
    <m/>
    <m/>
    <m/>
    <m/>
    <n v="1"/>
    <m/>
    <m/>
    <n v="1"/>
    <n v="1"/>
    <s v=""/>
    <s v="Design, Services, As built assessment, Beyond compliance"/>
    <n v="1"/>
    <m/>
    <s v=""/>
    <s v="Residential, "/>
    <m/>
    <m/>
    <m/>
    <m/>
    <m/>
    <m/>
    <m/>
    <m/>
    <n v="1"/>
    <s v="Australia wide, "/>
    <m/>
    <s v="Endorsment overview of the 17 point checklist for real estate agents to communicate to potential home buyers"/>
    <s v="Master Builders Green Living, Archicentre, Building Designers Association, ABSA, Clean Energy Council, ATA, Bond University"/>
    <m/>
    <s v="http://www.ljhooker.com.au/liveability/industry-endorsements?sid=rsn"/>
    <m/>
    <m/>
    <x v="0"/>
    <x v="2"/>
    <x v="1"/>
    <s v="Yes"/>
    <n v="9"/>
    <n v="0"/>
    <n v="2.25"/>
    <m/>
    <m/>
    <n v="1"/>
    <s v=""/>
    <s v=""/>
    <s v=""/>
    <s v=""/>
    <s v=""/>
    <s v=""/>
    <s v=""/>
    <s v=""/>
    <s v=""/>
    <s v=""/>
    <s v=""/>
    <s v=""/>
    <n v="1"/>
    <s v=""/>
    <s v=""/>
    <s v=""/>
    <s v=""/>
    <s v=""/>
    <s v=""/>
    <s v=""/>
    <s v=""/>
    <s v=""/>
    <s v=""/>
    <s v=""/>
    <n v="1"/>
    <s v=""/>
    <s v=""/>
    <s v=""/>
    <s v=""/>
    <s v=""/>
    <s v=""/>
    <s v=""/>
    <s v=""/>
    <s v=""/>
    <s v=""/>
    <s v=""/>
    <s v=""/>
    <s v=""/>
    <n v="1"/>
    <n v="1"/>
    <s v=""/>
    <s v=""/>
    <m/>
  </r>
  <r>
    <n v="95"/>
    <m/>
    <x v="88"/>
    <s v="LJ Hooker"/>
    <n v="1"/>
    <m/>
    <m/>
    <m/>
    <s v=""/>
    <s v="General, "/>
    <m/>
    <m/>
    <m/>
    <m/>
    <m/>
    <m/>
    <m/>
    <n v="1"/>
    <s v="Other"/>
    <m/>
    <n v="1"/>
    <m/>
    <m/>
    <m/>
    <m/>
    <m/>
    <m/>
    <m/>
    <m/>
    <m/>
    <m/>
    <m/>
    <s v="Information Only, "/>
    <m/>
    <m/>
    <n v="1"/>
    <s v="Blended"/>
    <x v="1"/>
    <n v="1"/>
    <m/>
    <m/>
    <m/>
    <m/>
    <m/>
    <m/>
    <m/>
    <n v="1"/>
    <m/>
    <m/>
    <n v="1"/>
    <n v="1"/>
    <s v=""/>
    <s v="Design, Services, As built assessment, Beyond compliance"/>
    <n v="1"/>
    <m/>
    <s v=""/>
    <s v="Residential, "/>
    <m/>
    <m/>
    <m/>
    <m/>
    <m/>
    <m/>
    <m/>
    <m/>
    <n v="1"/>
    <s v="Australia wide, "/>
    <m/>
    <s v="The Liveability Property Marketing Features™ are the features of a property that may offer the potential for increased comfort and reduced running costs. However, this is conditional upon the potential of these features being utilised correctly by the occupants. The Liveability Property Marketing Features™ are identified in The 17 Things™ Checklist that is used by trained Liveability Real Estate Specialists to identify Liveability Features™ in a home."/>
    <s v="Industry, researchers and educators"/>
    <m/>
    <s v="http://www.ljhooker.com.au/liveability/liveability-property-marketing-features?sid=rsn"/>
    <m/>
    <m/>
    <x v="0"/>
    <x v="2"/>
    <x v="1"/>
    <s v="Yes"/>
    <n v="9"/>
    <n v="0"/>
    <n v="2.25"/>
    <m/>
    <m/>
    <n v="1"/>
    <s v=""/>
    <s v=""/>
    <s v=""/>
    <s v=""/>
    <s v=""/>
    <s v=""/>
    <s v=""/>
    <s v=""/>
    <s v=""/>
    <s v=""/>
    <s v=""/>
    <s v=""/>
    <n v="1"/>
    <s v=""/>
    <s v=""/>
    <n v="1"/>
    <s v=""/>
    <s v=""/>
    <s v=""/>
    <s v=""/>
    <s v=""/>
    <s v=""/>
    <s v=""/>
    <s v=""/>
    <s v=""/>
    <s v=""/>
    <s v=""/>
    <s v=""/>
    <s v=""/>
    <s v=""/>
    <s v=""/>
    <s v=""/>
    <s v=""/>
    <s v=""/>
    <s v=""/>
    <s v=""/>
    <s v=""/>
    <s v=""/>
    <n v="1"/>
    <n v="1"/>
    <s v=""/>
    <s v=""/>
    <m/>
  </r>
  <r>
    <n v="96"/>
    <m/>
    <x v="89"/>
    <s v="LJ Hooker"/>
    <m/>
    <n v="1"/>
    <m/>
    <m/>
    <s v=""/>
    <s v="Beginner, "/>
    <m/>
    <m/>
    <m/>
    <m/>
    <m/>
    <m/>
    <m/>
    <n v="1"/>
    <s v="Other"/>
    <m/>
    <m/>
    <n v="1"/>
    <m/>
    <m/>
    <m/>
    <n v="1"/>
    <m/>
    <m/>
    <m/>
    <m/>
    <m/>
    <m/>
    <s v="Training Resources, "/>
    <m/>
    <m/>
    <n v="1"/>
    <s v="Blended"/>
    <x v="2"/>
    <n v="1"/>
    <n v="1"/>
    <n v="1"/>
    <m/>
    <m/>
    <n v="1"/>
    <n v="1"/>
    <n v="1"/>
    <n v="1"/>
    <n v="1"/>
    <n v="1"/>
    <m/>
    <m/>
    <s v=""/>
    <s v="Design, Assessment / Verification, Climate Specific, Building Fabric / Thermal / Sealing, Lighting, HVAC, Services, Maintenance &amp; Monitoring, Hand over / Operations, "/>
    <n v="1"/>
    <m/>
    <s v=""/>
    <s v="Residential, "/>
    <m/>
    <m/>
    <m/>
    <m/>
    <m/>
    <m/>
    <m/>
    <m/>
    <n v="1"/>
    <s v="Australia wide, "/>
    <m/>
    <s v="Brief overview of Livability Real Estate Specialists Training"/>
    <s v="Industry, researchers and educators"/>
    <m/>
    <s v="http://www.ljhooker.com.au/liveability/liveability-real-estate-specialists?sid=rsn    http://www.ljhooker.com.au/liveability/liveability-property-marketing-features?sid=rsn"/>
    <m/>
    <m/>
    <x v="0"/>
    <x v="1"/>
    <x v="1"/>
    <s v="Yes"/>
    <n v="8"/>
    <n v="0"/>
    <n v="2"/>
    <m/>
    <m/>
    <s v=""/>
    <n v="1"/>
    <s v=""/>
    <s v=""/>
    <s v=""/>
    <s v=""/>
    <s v=""/>
    <s v=""/>
    <s v=""/>
    <s v=""/>
    <s v=""/>
    <s v=""/>
    <s v=""/>
    <n v="1"/>
    <s v=""/>
    <s v=""/>
    <s v=""/>
    <s v=""/>
    <s v=""/>
    <s v=""/>
    <s v=""/>
    <s v=""/>
    <s v=""/>
    <s v=""/>
    <s v=""/>
    <n v="1"/>
    <s v=""/>
    <s v=""/>
    <s v=""/>
    <s v=""/>
    <s v=""/>
    <s v=""/>
    <s v=""/>
    <s v=""/>
    <s v=""/>
    <s v=""/>
    <s v=""/>
    <s v=""/>
    <s v=""/>
    <n v="1"/>
    <n v="1"/>
    <s v=""/>
    <s v=""/>
    <m/>
  </r>
  <r>
    <n v="97"/>
    <m/>
    <x v="90"/>
    <s v="LJ Hooker"/>
    <n v="1"/>
    <m/>
    <m/>
    <m/>
    <s v=""/>
    <s v="General, "/>
    <n v="1"/>
    <m/>
    <m/>
    <m/>
    <m/>
    <m/>
    <m/>
    <m/>
    <s v="General Audience, "/>
    <m/>
    <n v="1"/>
    <m/>
    <m/>
    <m/>
    <m/>
    <n v="1"/>
    <m/>
    <m/>
    <m/>
    <m/>
    <n v="1"/>
    <m/>
    <s v="Information Only, Training Resources, Standards, "/>
    <m/>
    <m/>
    <n v="1"/>
    <s v="Blended"/>
    <x v="1"/>
    <n v="1"/>
    <n v="1"/>
    <n v="1"/>
    <n v="1"/>
    <n v="1"/>
    <n v="1"/>
    <m/>
    <m/>
    <m/>
    <m/>
    <m/>
    <m/>
    <m/>
    <s v=""/>
    <s v="Design, Assessment / Verification, Climate Specific, Alterations / Additions, Glazing, Building Fabric / Thermal / Sealing, "/>
    <n v="1"/>
    <n v="1"/>
    <n v="1"/>
    <s v="Residential, Commercial"/>
    <m/>
    <m/>
    <m/>
    <m/>
    <m/>
    <m/>
    <m/>
    <m/>
    <m/>
    <s v=""/>
    <m/>
    <s v="Comparison table of the home energy rating assessment tools"/>
    <s v="Industry, researchers and educators"/>
    <s v="as listed"/>
    <s v="http://www.liveability.com.au/wp-content/uploads/2013/11/Liveability-Home-Rating-Tools_Australia_Comparison_10_13.pdf"/>
    <m/>
    <m/>
    <x v="0"/>
    <x v="1"/>
    <x v="1"/>
    <s v="Yes"/>
    <n v="8"/>
    <n v="0"/>
    <n v="2"/>
    <m/>
    <m/>
    <n v="1"/>
    <s v=""/>
    <s v=""/>
    <s v=""/>
    <s v=""/>
    <s v=""/>
    <n v="1"/>
    <s v=""/>
    <s v=""/>
    <s v=""/>
    <s v=""/>
    <s v=""/>
    <s v=""/>
    <s v=""/>
    <s v=""/>
    <s v=""/>
    <s v=""/>
    <s v=""/>
    <s v=""/>
    <s v=""/>
    <s v=""/>
    <s v=""/>
    <s v=""/>
    <s v=""/>
    <s v=""/>
    <n v="1"/>
    <s v=""/>
    <s v=""/>
    <s v=""/>
    <s v=""/>
    <s v=""/>
    <s v=""/>
    <s v=""/>
    <s v=""/>
    <s v=""/>
    <s v=""/>
    <s v=""/>
    <s v=""/>
    <s v=""/>
    <n v="1"/>
    <s v=""/>
    <s v=""/>
    <n v="1"/>
    <m/>
  </r>
  <r>
    <n v="98"/>
    <n v="2006"/>
    <x v="91"/>
    <s v="NSW Dept. of Energy, Utilities and Sustainability "/>
    <n v="1"/>
    <m/>
    <m/>
    <m/>
    <s v=""/>
    <s v="General, "/>
    <n v="1"/>
    <m/>
    <m/>
    <m/>
    <m/>
    <m/>
    <m/>
    <m/>
    <s v="General Audience, "/>
    <m/>
    <m/>
    <n v="1"/>
    <m/>
    <n v="1"/>
    <m/>
    <m/>
    <m/>
    <m/>
    <m/>
    <m/>
    <m/>
    <m/>
    <s v="Interactive Tool, "/>
    <n v="1"/>
    <m/>
    <m/>
    <s v="Digital, "/>
    <x v="1"/>
    <m/>
    <m/>
    <m/>
    <m/>
    <m/>
    <m/>
    <m/>
    <m/>
    <m/>
    <m/>
    <n v="1"/>
    <n v="1"/>
    <n v="1"/>
    <s v=""/>
    <s v="Hand over / Operations, As built assessment, Beyond compliance"/>
    <n v="1"/>
    <m/>
    <s v=""/>
    <s v="Residential, "/>
    <m/>
    <m/>
    <m/>
    <m/>
    <m/>
    <m/>
    <m/>
    <m/>
    <n v="1"/>
    <s v="Australia wide, "/>
    <m/>
    <s v="Very simple national onlie calculator for comparing your home energy and water based on climatic region, occupants, energy and water usage."/>
    <s v="Government"/>
    <m/>
    <s v="http://www.nabers.com.au/HomeCalculator/"/>
    <m/>
    <m/>
    <x v="0"/>
    <x v="1"/>
    <x v="1"/>
    <s v="Yes"/>
    <n v="8"/>
    <n v="0"/>
    <n v="2"/>
    <m/>
    <m/>
    <n v="1"/>
    <s v=""/>
    <s v=""/>
    <s v=""/>
    <s v=""/>
    <s v=""/>
    <n v="1"/>
    <s v=""/>
    <s v=""/>
    <s v=""/>
    <s v=""/>
    <s v=""/>
    <s v=""/>
    <s v=""/>
    <s v=""/>
    <s v=""/>
    <s v=""/>
    <s v=""/>
    <s v=""/>
    <s v=""/>
    <s v=""/>
    <s v=""/>
    <s v=""/>
    <s v=""/>
    <s v=""/>
    <n v="1"/>
    <s v=""/>
    <s v=""/>
    <s v=""/>
    <s v=""/>
    <s v=""/>
    <s v=""/>
    <s v=""/>
    <s v=""/>
    <s v=""/>
    <s v=""/>
    <s v=""/>
    <s v=""/>
    <s v=""/>
    <n v="1"/>
    <n v="1"/>
    <s v=""/>
    <s v=""/>
    <m/>
  </r>
  <r>
    <n v="99"/>
    <m/>
    <x v="92"/>
    <s v="Australian Window Association"/>
    <n v="1"/>
    <n v="1"/>
    <n v="1"/>
    <n v="1"/>
    <n v="1"/>
    <s v="General, Beginner, Intermediate, Advanced"/>
    <n v="1"/>
    <n v="1"/>
    <n v="1"/>
    <n v="1"/>
    <n v="1"/>
    <m/>
    <n v="1"/>
    <m/>
    <s v="General Audience, Planners / Designers, Regulatory Assessors, Builders / Management, Energy / Sus Assessors, Trades, "/>
    <m/>
    <n v="1"/>
    <m/>
    <m/>
    <n v="1"/>
    <m/>
    <m/>
    <n v="1"/>
    <m/>
    <m/>
    <m/>
    <n v="1"/>
    <m/>
    <s v="Information Only, Interactive Tool, Toolbox, Standards, "/>
    <n v="1"/>
    <m/>
    <m/>
    <s v="Digital, "/>
    <x v="1"/>
    <n v="1"/>
    <m/>
    <n v="1"/>
    <m/>
    <n v="1"/>
    <m/>
    <m/>
    <m/>
    <m/>
    <m/>
    <m/>
    <m/>
    <m/>
    <s v=""/>
    <s v="Design, Climate Specific, Glazing, "/>
    <n v="1"/>
    <n v="1"/>
    <n v="1"/>
    <s v="Residential, Commercial"/>
    <m/>
    <m/>
    <m/>
    <m/>
    <m/>
    <m/>
    <m/>
    <m/>
    <n v="1"/>
    <s v="Australia wide, "/>
    <m/>
    <s v="Information to support both the building industry and consumers"/>
    <s v="Australian Window Association"/>
    <m/>
    <s v="http://www.awa.org.au/events     http://www.awa.org.au/events/category/courses-training"/>
    <m/>
    <m/>
    <x v="0"/>
    <x v="2"/>
    <x v="0"/>
    <s v="Yes"/>
    <n v="8"/>
    <n v="0"/>
    <n v="2"/>
    <m/>
    <m/>
    <s v=""/>
    <s v=""/>
    <s v=""/>
    <s v=""/>
    <s v=""/>
    <n v="1"/>
    <s v=""/>
    <s v=""/>
    <s v=""/>
    <s v=""/>
    <s v=""/>
    <s v=""/>
    <s v=""/>
    <s v=""/>
    <n v="1"/>
    <s v=""/>
    <s v=""/>
    <s v=""/>
    <s v=""/>
    <s v=""/>
    <s v=""/>
    <s v=""/>
    <s v=""/>
    <s v=""/>
    <s v=""/>
    <n v="1"/>
    <s v=""/>
    <s v=""/>
    <s v=""/>
    <s v=""/>
    <s v=""/>
    <s v=""/>
    <s v=""/>
    <s v=""/>
    <s v=""/>
    <s v=""/>
    <s v=""/>
    <s v=""/>
    <s v=""/>
    <n v="1"/>
    <s v=""/>
    <s v=""/>
    <n v="1"/>
    <m/>
  </r>
  <r>
    <n v="100"/>
    <n v="2010"/>
    <x v="93"/>
    <s v="ABS"/>
    <n v="1"/>
    <m/>
    <m/>
    <m/>
    <s v=""/>
    <s v="General, "/>
    <n v="1"/>
    <m/>
    <m/>
    <m/>
    <m/>
    <m/>
    <m/>
    <m/>
    <s v="General Audience, "/>
    <m/>
    <n v="1"/>
    <m/>
    <m/>
    <m/>
    <m/>
    <m/>
    <m/>
    <m/>
    <m/>
    <m/>
    <m/>
    <m/>
    <s v="Information Only, "/>
    <n v="1"/>
    <m/>
    <m/>
    <s v="Digital, "/>
    <x v="1"/>
    <m/>
    <n v="1"/>
    <m/>
    <m/>
    <m/>
    <m/>
    <m/>
    <m/>
    <m/>
    <m/>
    <m/>
    <n v="1"/>
    <m/>
    <s v=""/>
    <s v="Assessment / Verification, As built assessment, "/>
    <n v="1"/>
    <m/>
    <s v=""/>
    <s v="Residential, "/>
    <m/>
    <m/>
    <m/>
    <m/>
    <m/>
    <m/>
    <m/>
    <m/>
    <n v="1"/>
    <s v="Australia wide, "/>
    <m/>
    <s v="Brief online report summarising the combined results from several ABS datasets.  Topics: Characteristics Of Australian Homes And Implications For Energy Efficiency + Use Of Renewable Energy In Australian Homes.  AND Use Of Appliances And White Goods In Australian Homes.  Best to look at the specific ABS datasets to were used for full details."/>
    <s v="Government"/>
    <m/>
    <s v="http://www.abs.gov.au/AUSSTATS/abs@.nsf/Lookup/4614.0.55.002Main+Features4Apr+2010   "/>
    <m/>
    <m/>
    <x v="0"/>
    <x v="2"/>
    <x v="0"/>
    <s v="Yes"/>
    <n v="8"/>
    <n v="0"/>
    <n v="2"/>
    <m/>
    <m/>
    <n v="1"/>
    <s v=""/>
    <s v=""/>
    <s v=""/>
    <s v=""/>
    <s v=""/>
    <n v="1"/>
    <s v=""/>
    <s v=""/>
    <s v=""/>
    <s v=""/>
    <s v=""/>
    <s v=""/>
    <s v=""/>
    <s v=""/>
    <s v=""/>
    <n v="1"/>
    <s v=""/>
    <s v=""/>
    <s v=""/>
    <s v=""/>
    <s v=""/>
    <s v=""/>
    <s v=""/>
    <s v=""/>
    <s v=""/>
    <s v=""/>
    <s v=""/>
    <s v=""/>
    <s v=""/>
    <s v=""/>
    <s v=""/>
    <s v=""/>
    <s v=""/>
    <s v=""/>
    <s v=""/>
    <s v=""/>
    <s v=""/>
    <s v=""/>
    <n v="1"/>
    <n v="1"/>
    <s v=""/>
    <s v=""/>
    <m/>
  </r>
  <r>
    <n v="101"/>
    <n v="2000"/>
    <x v="94"/>
    <s v="ABS"/>
    <n v="1"/>
    <m/>
    <m/>
    <m/>
    <s v=""/>
    <s v="General, "/>
    <n v="1"/>
    <m/>
    <m/>
    <m/>
    <m/>
    <m/>
    <m/>
    <m/>
    <s v="General Audience, "/>
    <m/>
    <n v="1"/>
    <m/>
    <m/>
    <m/>
    <m/>
    <m/>
    <m/>
    <m/>
    <m/>
    <m/>
    <m/>
    <m/>
    <s v="Information Only, "/>
    <n v="1"/>
    <m/>
    <m/>
    <s v="Digital, "/>
    <x v="1"/>
    <m/>
    <n v="1"/>
    <m/>
    <m/>
    <m/>
    <m/>
    <m/>
    <m/>
    <m/>
    <m/>
    <m/>
    <m/>
    <m/>
    <s v=""/>
    <s v="Assessment / Verification, "/>
    <n v="1"/>
    <m/>
    <s v=""/>
    <s v="Residential, "/>
    <m/>
    <m/>
    <m/>
    <n v="1"/>
    <m/>
    <m/>
    <m/>
    <m/>
    <m/>
    <s v="New South Wales, "/>
    <m/>
    <s v="Contains various statistical and financial information regarding NSW domestic sector energy consumption._x000d_Household electricity consumption_x000d_Household gas consumption_x000d_Household appliance ownership_x000d_Household appliance penetration rates_x000d_The above data by region, by income group and by dwelling type_x000d_Freq: Once every three to five years. Publications_x000d_Domestic Energy Use in NSW (two reports published). Latest in the process of analysis.  Hardcopy available."/>
    <s v="Government"/>
    <m/>
    <s v="http://www.abs.gov.au/AUSSTATS/abs@.nsf/Latestproducts/19110ADA8643041ECA25719D000383BA?opendocument"/>
    <m/>
    <m/>
    <x v="1"/>
    <x v="0"/>
    <x v="3"/>
    <s v="Yes"/>
    <n v="4"/>
    <n v="0"/>
    <n v="1"/>
    <m/>
    <m/>
    <n v="1"/>
    <s v=""/>
    <s v=""/>
    <s v=""/>
    <s v=""/>
    <s v=""/>
    <n v="1"/>
    <s v=""/>
    <s v=""/>
    <s v=""/>
    <s v=""/>
    <s v=""/>
    <s v=""/>
    <s v=""/>
    <s v=""/>
    <s v=""/>
    <n v="1"/>
    <s v=""/>
    <s v=""/>
    <s v=""/>
    <s v=""/>
    <s v=""/>
    <s v=""/>
    <s v=""/>
    <s v=""/>
    <s v=""/>
    <s v=""/>
    <n v="1"/>
    <s v=""/>
    <s v=""/>
    <s v=""/>
    <s v=""/>
    <s v=""/>
    <s v=""/>
    <s v=""/>
    <s v=""/>
    <s v=""/>
    <s v=""/>
    <s v=""/>
    <s v=""/>
    <n v="1"/>
    <s v=""/>
    <s v=""/>
    <m/>
  </r>
  <r>
    <n v="102"/>
    <n v="2010"/>
    <x v="95"/>
    <s v="Ergon Energy"/>
    <n v="1"/>
    <m/>
    <m/>
    <m/>
    <s v=""/>
    <s v="General, "/>
    <n v="1"/>
    <m/>
    <m/>
    <m/>
    <m/>
    <m/>
    <m/>
    <m/>
    <s v="General Audience, "/>
    <m/>
    <m/>
    <n v="1"/>
    <m/>
    <m/>
    <m/>
    <m/>
    <m/>
    <m/>
    <m/>
    <m/>
    <m/>
    <m/>
    <s v=""/>
    <n v="1"/>
    <m/>
    <m/>
    <s v="Digital, "/>
    <x v="1"/>
    <n v="1"/>
    <m/>
    <n v="1"/>
    <m/>
    <n v="1"/>
    <n v="1"/>
    <n v="1"/>
    <n v="1"/>
    <n v="1"/>
    <m/>
    <m/>
    <n v="1"/>
    <m/>
    <s v=""/>
    <s v="Design, Climate Specific, Glazing, Building Fabric / Thermal / Sealing, Lighting, HVAC, Services, As built assessment, "/>
    <n v="1"/>
    <n v="1"/>
    <n v="1"/>
    <s v="Residential, Commercial"/>
    <m/>
    <m/>
    <m/>
    <m/>
    <n v="1"/>
    <m/>
    <m/>
    <m/>
    <m/>
    <s v="Queensland, "/>
    <m/>
    <s v="Reports on key results for the Solar City project on Magnetic Island to 30 June 2010.  Discusses, energy efficiency gains, energy savings, greenhouse gas savings, Solar PV installs, Smart meter installs &amp; changes in behaviours, the impact of HH energy assessments &amp; testing Demand Response Enabling Devices (DREDS), Tariff trials.  IHD unit effectiveness.  Survey data kept in CRM system which feeds into DCCEE database"/>
    <s v="Government"/>
    <m/>
    <s v="http://www.townsvillesolarcity.com.au/Portals/0/docs/AnnualReports/Townsville%20Solar%20City%20Annual%20Report%202010%20for%20wide%20distribution.pdf"/>
    <m/>
    <m/>
    <x v="1"/>
    <x v="0"/>
    <x v="0"/>
    <s v="Yes"/>
    <n v="5"/>
    <n v="0"/>
    <n v="1.25"/>
    <m/>
    <m/>
    <n v="1"/>
    <s v=""/>
    <s v=""/>
    <s v=""/>
    <s v=""/>
    <s v=""/>
    <n v="1"/>
    <s v=""/>
    <s v=""/>
    <s v=""/>
    <s v=""/>
    <s v=""/>
    <s v=""/>
    <s v=""/>
    <s v=""/>
    <s v=""/>
    <s v=""/>
    <s v=""/>
    <s v=""/>
    <s v=""/>
    <s v=""/>
    <s v=""/>
    <s v=""/>
    <s v=""/>
    <s v=""/>
    <s v=""/>
    <s v=""/>
    <s v=""/>
    <s v=""/>
    <s v=""/>
    <s v=""/>
    <s v=""/>
    <s v=""/>
    <s v=""/>
    <s v=""/>
    <s v=""/>
    <s v=""/>
    <s v=""/>
    <s v=""/>
    <n v="1"/>
    <s v=""/>
    <s v=""/>
    <n v="1"/>
    <m/>
  </r>
  <r>
    <n v="103"/>
    <n v="2010"/>
    <x v="96"/>
    <s v="Energetics"/>
    <n v="1"/>
    <m/>
    <m/>
    <m/>
    <s v=""/>
    <s v="General, "/>
    <n v="1"/>
    <m/>
    <m/>
    <m/>
    <m/>
    <m/>
    <m/>
    <m/>
    <s v="General Audience, "/>
    <m/>
    <n v="1"/>
    <m/>
    <m/>
    <m/>
    <m/>
    <m/>
    <m/>
    <m/>
    <m/>
    <m/>
    <m/>
    <m/>
    <s v="Information Only, "/>
    <n v="1"/>
    <m/>
    <m/>
    <s v="Digital, "/>
    <x v="1"/>
    <m/>
    <n v="1"/>
    <m/>
    <m/>
    <m/>
    <m/>
    <m/>
    <m/>
    <m/>
    <m/>
    <m/>
    <n v="1"/>
    <m/>
    <s v=""/>
    <s v="Assessment / Verification, As built assessment, "/>
    <m/>
    <n v="1"/>
    <s v=""/>
    <s v="Commercial"/>
    <m/>
    <m/>
    <m/>
    <m/>
    <m/>
    <m/>
    <m/>
    <m/>
    <n v="1"/>
    <s v="Australia wide, "/>
    <m/>
    <s v="Research quantifying the potential cost savings from deferred or avoided energy system infrastructure related to improvements in building energy performance."/>
    <s v="Government"/>
    <m/>
    <s v="http://ee.ret.gov.au/sites/default/files/documents/04_2013/building_our_savings.pdf"/>
    <m/>
    <m/>
    <x v="3"/>
    <x v="1"/>
    <x v="1"/>
    <s v="Yes"/>
    <n v="6"/>
    <n v="0"/>
    <n v="1.5"/>
    <m/>
    <m/>
    <n v="1"/>
    <s v=""/>
    <s v=""/>
    <s v=""/>
    <s v=""/>
    <s v=""/>
    <n v="1"/>
    <s v=""/>
    <s v=""/>
    <s v=""/>
    <s v=""/>
    <s v=""/>
    <s v=""/>
    <s v=""/>
    <s v=""/>
    <s v=""/>
    <n v="1"/>
    <s v=""/>
    <s v=""/>
    <s v=""/>
    <s v=""/>
    <s v=""/>
    <s v=""/>
    <s v=""/>
    <s v=""/>
    <s v=""/>
    <s v=""/>
    <s v=""/>
    <s v=""/>
    <s v=""/>
    <s v=""/>
    <s v=""/>
    <s v=""/>
    <s v=""/>
    <s v=""/>
    <s v=""/>
    <s v=""/>
    <s v=""/>
    <s v=""/>
    <n v="1"/>
    <s v=""/>
    <n v="1"/>
    <s v=""/>
    <m/>
  </r>
  <r>
    <n v="104"/>
    <n v="2009"/>
    <x v="97"/>
    <s v="ABS"/>
    <n v="1"/>
    <m/>
    <m/>
    <m/>
    <s v=""/>
    <s v="General, "/>
    <n v="1"/>
    <m/>
    <m/>
    <m/>
    <m/>
    <m/>
    <m/>
    <m/>
    <s v="General Audience, "/>
    <m/>
    <n v="1"/>
    <m/>
    <m/>
    <m/>
    <m/>
    <m/>
    <m/>
    <m/>
    <m/>
    <m/>
    <m/>
    <m/>
    <s v="Information Only, "/>
    <n v="1"/>
    <m/>
    <m/>
    <s v="Digital, "/>
    <x v="1"/>
    <m/>
    <n v="1"/>
    <m/>
    <m/>
    <m/>
    <m/>
    <m/>
    <m/>
    <m/>
    <m/>
    <m/>
    <n v="1"/>
    <m/>
    <s v=""/>
    <s v="Assessment / Verification, As built assessment, "/>
    <n v="1"/>
    <m/>
    <m/>
    <s v="Residential, "/>
    <m/>
    <n v="1"/>
    <m/>
    <m/>
    <m/>
    <m/>
    <m/>
    <m/>
    <m/>
    <s v="Victoria, "/>
    <m/>
    <s v="Very brief summary of energy use in Vic.  Brief summary of high income households owning more appliances, but also more energy efficient or energy saving devices (insulation, solar PV)  LGA data"/>
    <s v="Government"/>
    <m/>
    <s v="http://www.abs.gov.au/ausstats/abs@.nsf/mediareleasesbyReleaseDate/0554E0093CCA045ACA25774A0013F141?OpenDocument?"/>
    <m/>
    <m/>
    <x v="3"/>
    <x v="1"/>
    <x v="1"/>
    <s v="Yes"/>
    <n v="6"/>
    <n v="0"/>
    <n v="1.5"/>
    <m/>
    <m/>
    <n v="1"/>
    <s v=""/>
    <s v=""/>
    <s v=""/>
    <s v=""/>
    <s v=""/>
    <n v="1"/>
    <s v=""/>
    <s v=""/>
    <s v=""/>
    <s v=""/>
    <s v=""/>
    <s v=""/>
    <s v=""/>
    <s v=""/>
    <s v=""/>
    <n v="1"/>
    <s v=""/>
    <s v=""/>
    <s v=""/>
    <s v=""/>
    <s v=""/>
    <s v=""/>
    <s v=""/>
    <s v=""/>
    <s v=""/>
    <s v=""/>
    <s v=""/>
    <s v=""/>
    <s v=""/>
    <s v=""/>
    <s v=""/>
    <s v=""/>
    <s v=""/>
    <s v=""/>
    <s v=""/>
    <s v=""/>
    <s v=""/>
    <s v=""/>
    <n v="1"/>
    <n v="1"/>
    <s v=""/>
    <n v="0"/>
    <m/>
  </r>
  <r>
    <n v="105"/>
    <n v="2007"/>
    <x v="98"/>
    <s v="George Wilkenfeld and Associates, Energy Efficient Strategies, For DSE"/>
    <n v="1"/>
    <m/>
    <m/>
    <m/>
    <s v=""/>
    <s v="General, "/>
    <n v="1"/>
    <m/>
    <m/>
    <m/>
    <m/>
    <m/>
    <m/>
    <m/>
    <s v="General Audience, "/>
    <m/>
    <m/>
    <n v="1"/>
    <m/>
    <m/>
    <m/>
    <m/>
    <m/>
    <m/>
    <m/>
    <m/>
    <m/>
    <m/>
    <s v=""/>
    <n v="1"/>
    <m/>
    <m/>
    <s v="Digital, "/>
    <x v="1"/>
    <n v="1"/>
    <n v="1"/>
    <m/>
    <m/>
    <m/>
    <m/>
    <m/>
    <m/>
    <m/>
    <m/>
    <m/>
    <m/>
    <m/>
    <s v=""/>
    <s v="Design, Assessment / Verification, "/>
    <n v="1"/>
    <m/>
    <s v=""/>
    <s v="Residential, "/>
    <m/>
    <n v="1"/>
    <m/>
    <m/>
    <m/>
    <m/>
    <m/>
    <m/>
    <m/>
    <s v="Victoria, "/>
    <m/>
    <s v="Study to investigate the option of establishing greenhouse benchmark levels for new housing, that take into consideration the combined effect of the building shell and the choice of fixed equipment and appliances.    Data from various: ABS, Victorian Building Commission’s Pulse database, published &amp; unpublished data, experts etc."/>
    <s v="Government  and researchers"/>
    <m/>
    <s v="http://www.homeheat.com.au/pdf/Wilkenfeld_Report.pdf"/>
    <m/>
    <m/>
    <x v="0"/>
    <x v="2"/>
    <x v="1"/>
    <s v="Yes"/>
    <n v="9"/>
    <n v="0"/>
    <n v="2.25"/>
    <m/>
    <m/>
    <n v="1"/>
    <s v=""/>
    <s v=""/>
    <s v=""/>
    <s v=""/>
    <s v=""/>
    <n v="1"/>
    <s v=""/>
    <s v=""/>
    <s v=""/>
    <s v=""/>
    <s v=""/>
    <s v=""/>
    <s v=""/>
    <s v=""/>
    <s v=""/>
    <s v=""/>
    <s v=""/>
    <s v=""/>
    <s v=""/>
    <s v=""/>
    <s v=""/>
    <s v=""/>
    <s v=""/>
    <s v=""/>
    <s v=""/>
    <s v=""/>
    <s v=""/>
    <s v=""/>
    <s v=""/>
    <s v=""/>
    <s v=""/>
    <s v=""/>
    <s v=""/>
    <s v=""/>
    <s v=""/>
    <s v=""/>
    <s v=""/>
    <s v=""/>
    <n v="1"/>
    <n v="1"/>
    <s v=""/>
    <s v=""/>
    <m/>
  </r>
  <r>
    <n v="106"/>
    <n v="2011"/>
    <x v="99"/>
    <s v="Peter Newton and Selwyn Tucker, Swinburne University of Technology"/>
    <n v="1"/>
    <m/>
    <m/>
    <m/>
    <s v=""/>
    <s v="General, "/>
    <n v="1"/>
    <m/>
    <m/>
    <m/>
    <m/>
    <m/>
    <m/>
    <m/>
    <s v="General Audience, "/>
    <m/>
    <m/>
    <n v="1"/>
    <m/>
    <m/>
    <m/>
    <m/>
    <m/>
    <m/>
    <m/>
    <m/>
    <m/>
    <m/>
    <s v=""/>
    <n v="1"/>
    <m/>
    <m/>
    <s v="Digital, "/>
    <x v="1"/>
    <n v="1"/>
    <n v="1"/>
    <n v="1"/>
    <m/>
    <m/>
    <m/>
    <m/>
    <m/>
    <m/>
    <m/>
    <m/>
    <n v="1"/>
    <m/>
    <s v=""/>
    <s v="Design, Assessment / Verification, Climate Specific, As built assessment, "/>
    <n v="1"/>
    <m/>
    <s v=""/>
    <s v="Residential, "/>
    <m/>
    <n v="1"/>
    <m/>
    <m/>
    <m/>
    <m/>
    <m/>
    <m/>
    <n v="1"/>
    <s v="Victoria, Australia wide, "/>
    <m/>
    <s v="Modelling is used to demonstrate the routes that a spectrum of detached housing, ranging from ‘carbon clunkers’ to new ‘project’ homes, can take to achieve zero-carbon status.  Key transitions for Australia are identified in hot water heating, space heating and cooling, built-in appliances and plug-in appliances that can significantly reduce domestic carbon footprints. A portfolio of technical and policy options is explored for decarbonising the housing sector.  Modelling used Melbourne climate."/>
    <s v="Government  and researchers"/>
    <m/>
    <s v="http://researchbank.swinburne.edu.au/vital/access/manager/Repository/swin:19147"/>
    <m/>
    <m/>
    <x v="0"/>
    <x v="1"/>
    <x v="1"/>
    <s v="Yes"/>
    <n v="8"/>
    <n v="0"/>
    <n v="2"/>
    <m/>
    <m/>
    <n v="1"/>
    <s v=""/>
    <s v=""/>
    <s v=""/>
    <s v=""/>
    <s v=""/>
    <n v="1"/>
    <s v=""/>
    <s v=""/>
    <s v=""/>
    <s v=""/>
    <s v=""/>
    <s v=""/>
    <s v=""/>
    <s v=""/>
    <s v=""/>
    <s v=""/>
    <s v=""/>
    <s v=""/>
    <s v=""/>
    <s v=""/>
    <s v=""/>
    <s v=""/>
    <s v=""/>
    <s v=""/>
    <s v=""/>
    <s v=""/>
    <s v=""/>
    <s v=""/>
    <s v=""/>
    <s v=""/>
    <s v=""/>
    <s v=""/>
    <s v=""/>
    <s v=""/>
    <s v=""/>
    <s v=""/>
    <s v=""/>
    <s v=""/>
    <n v="1"/>
    <n v="1"/>
    <s v=""/>
    <s v=""/>
    <m/>
  </r>
  <r>
    <n v="107"/>
    <n v="2004"/>
    <x v="100"/>
    <s v="NSW Standing Committee on Public Works"/>
    <n v="1"/>
    <m/>
    <m/>
    <m/>
    <s v=""/>
    <s v="General, "/>
    <n v="1"/>
    <m/>
    <m/>
    <m/>
    <m/>
    <m/>
    <m/>
    <m/>
    <s v="General Audience, "/>
    <m/>
    <n v="1"/>
    <m/>
    <m/>
    <m/>
    <m/>
    <m/>
    <m/>
    <m/>
    <m/>
    <m/>
    <m/>
    <m/>
    <s v="Information Only, "/>
    <n v="1"/>
    <m/>
    <m/>
    <s v="Digital, "/>
    <x v="1"/>
    <m/>
    <n v="1"/>
    <m/>
    <m/>
    <m/>
    <m/>
    <m/>
    <m/>
    <m/>
    <m/>
    <m/>
    <n v="1"/>
    <m/>
    <s v=""/>
    <s v="Assessment / Verification, As built assessment, "/>
    <n v="1"/>
    <m/>
    <s v=""/>
    <s v="Residential, "/>
    <m/>
    <m/>
    <m/>
    <n v="1"/>
    <m/>
    <m/>
    <m/>
    <m/>
    <m/>
    <s v="New South Wales, "/>
    <m/>
    <s v="The key drivers of increased energy consumption that were identified in the inquiry are: population growth (which impacts on total consumption); poor design of residential areas and individual homes which exacerbates heat problems and increases reliance on air conditioning; increased uptake of energy appliances in households to improve amenity; energy use patterns of appliances, in particular “standby power” features of appliances; and relative affordability of conventional energy compared with renewable energy"/>
    <s v="Government  and researchers"/>
    <m/>
    <s v="http://www.parliament.nsw.gov.au/prod/parlment/committee.nsf/0/944C14D710E3F6DDCA256E68000ED40E"/>
    <m/>
    <m/>
    <x v="0"/>
    <x v="1"/>
    <x v="1"/>
    <s v="Yes"/>
    <n v="8"/>
    <n v="0"/>
    <n v="2"/>
    <m/>
    <m/>
    <n v="1"/>
    <s v=""/>
    <s v=""/>
    <s v=""/>
    <s v=""/>
    <s v=""/>
    <n v="1"/>
    <s v=""/>
    <s v=""/>
    <s v=""/>
    <s v=""/>
    <s v=""/>
    <s v=""/>
    <s v=""/>
    <s v=""/>
    <s v=""/>
    <n v="1"/>
    <s v=""/>
    <s v=""/>
    <s v=""/>
    <s v=""/>
    <s v=""/>
    <s v=""/>
    <s v=""/>
    <s v=""/>
    <s v=""/>
    <s v=""/>
    <s v=""/>
    <s v=""/>
    <s v=""/>
    <s v=""/>
    <s v=""/>
    <s v=""/>
    <s v=""/>
    <s v=""/>
    <s v=""/>
    <s v=""/>
    <s v=""/>
    <s v=""/>
    <n v="1"/>
    <n v="1"/>
    <s v=""/>
    <s v=""/>
    <m/>
  </r>
  <r>
    <n v="108"/>
    <n v="2005"/>
    <x v="101"/>
    <s v="Myors et al. (Energy Australia and NSW Dept of Infrastructure, Planning &amp; Natural Resources)"/>
    <n v="1"/>
    <m/>
    <m/>
    <m/>
    <s v=""/>
    <s v="General, "/>
    <n v="1"/>
    <m/>
    <m/>
    <m/>
    <m/>
    <m/>
    <m/>
    <m/>
    <s v="General Audience, "/>
    <m/>
    <n v="1"/>
    <m/>
    <m/>
    <m/>
    <m/>
    <m/>
    <m/>
    <m/>
    <m/>
    <m/>
    <m/>
    <m/>
    <s v="Information Only, "/>
    <n v="1"/>
    <m/>
    <m/>
    <s v="Digital, "/>
    <x v="1"/>
    <m/>
    <n v="1"/>
    <m/>
    <m/>
    <m/>
    <m/>
    <m/>
    <m/>
    <m/>
    <m/>
    <m/>
    <n v="1"/>
    <m/>
    <s v=""/>
    <s v="Assessment / Verification, As built assessment, "/>
    <m/>
    <n v="1"/>
    <s v=""/>
    <s v="Commercial"/>
    <m/>
    <m/>
    <m/>
    <n v="1"/>
    <m/>
    <m/>
    <m/>
    <m/>
    <m/>
    <s v="New South Wales, "/>
    <m/>
    <s v="Describes average energy use in high-rise apartment blocks. Energy intensiveness of many common areas and centralised systems. Not statistically valid but indicator of rends and great variability."/>
    <s v="Government  and researchers"/>
    <m/>
    <s v="http://www.transgrid.com.au/network/nsdm/Documents/Multi%20Unit%20Investigation%20Summary%20Report.PDF"/>
    <m/>
    <m/>
    <x v="0"/>
    <x v="1"/>
    <x v="1"/>
    <s v="Yes"/>
    <n v="8"/>
    <n v="0"/>
    <n v="2"/>
    <m/>
    <m/>
    <n v="1"/>
    <s v=""/>
    <s v=""/>
    <s v=""/>
    <s v=""/>
    <s v=""/>
    <n v="1"/>
    <s v=""/>
    <s v=""/>
    <s v=""/>
    <s v=""/>
    <s v=""/>
    <s v=""/>
    <s v=""/>
    <s v=""/>
    <s v=""/>
    <n v="1"/>
    <s v=""/>
    <s v=""/>
    <s v=""/>
    <s v=""/>
    <s v=""/>
    <s v=""/>
    <s v=""/>
    <s v=""/>
    <s v=""/>
    <s v=""/>
    <s v=""/>
    <s v=""/>
    <s v=""/>
    <s v=""/>
    <s v=""/>
    <s v=""/>
    <s v=""/>
    <s v=""/>
    <s v=""/>
    <s v=""/>
    <s v=""/>
    <s v=""/>
    <n v="1"/>
    <s v=""/>
    <n v="1"/>
    <s v=""/>
    <m/>
  </r>
  <r>
    <n v="109"/>
    <n v="2010"/>
    <x v="102"/>
    <s v="Robert Foster, Kevin Lane and Lloyd Harrington of Energy Efficient Strategies (EES) for Department of the Environment, Water, Heritage and the Arts (DEWHA)"/>
    <n v="1"/>
    <m/>
    <m/>
    <m/>
    <s v=""/>
    <s v="General, "/>
    <n v="1"/>
    <m/>
    <m/>
    <m/>
    <m/>
    <m/>
    <m/>
    <m/>
    <s v="General Audience, "/>
    <m/>
    <n v="1"/>
    <m/>
    <m/>
    <m/>
    <m/>
    <m/>
    <m/>
    <m/>
    <m/>
    <m/>
    <m/>
    <m/>
    <s v="Information Only, "/>
    <n v="1"/>
    <m/>
    <m/>
    <s v="Digital, "/>
    <x v="1"/>
    <m/>
    <n v="1"/>
    <m/>
    <m/>
    <m/>
    <m/>
    <m/>
    <m/>
    <m/>
    <m/>
    <m/>
    <n v="1"/>
    <m/>
    <s v=""/>
    <s v="Assessment / Verification, As built assessment, "/>
    <n v="1"/>
    <m/>
    <s v=""/>
    <s v="Residential, "/>
    <m/>
    <m/>
    <m/>
    <m/>
    <m/>
    <m/>
    <m/>
    <m/>
    <n v="1"/>
    <s v="Australia wide, "/>
    <m/>
    <s v="Provides background information and initial recommendations regarding how space conditioning equipment should be surveyed and monitored in the Residential End-use Metering Project (REMP)  Covers: The scope of space conditioning use in Australian households; Existing energy policy relating to this end use; current state of knowledge in respect of space conditioning equipment ownership, use, technologies as well as their impacts of seasonality and user interaction; Key issues re: monitoring this end use; Metering strategies"/>
    <s v="Government  and researchers"/>
    <m/>
    <s v="http://www.energyrating.gov.au/wp-content/uploads/2011/05/2010-06-remp-heating-cooling.pdf"/>
    <m/>
    <m/>
    <x v="3"/>
    <x v="1"/>
    <x v="1"/>
    <s v="Yes"/>
    <n v="6"/>
    <n v="0"/>
    <n v="1.5"/>
    <m/>
    <m/>
    <n v="1"/>
    <s v=""/>
    <s v=""/>
    <s v=""/>
    <s v=""/>
    <s v=""/>
    <n v="1"/>
    <s v=""/>
    <s v=""/>
    <s v=""/>
    <s v=""/>
    <s v=""/>
    <s v=""/>
    <s v=""/>
    <s v=""/>
    <s v=""/>
    <n v="1"/>
    <s v=""/>
    <s v=""/>
    <s v=""/>
    <s v=""/>
    <s v=""/>
    <s v=""/>
    <s v=""/>
    <s v=""/>
    <s v=""/>
    <s v=""/>
    <s v=""/>
    <s v=""/>
    <s v=""/>
    <s v=""/>
    <s v=""/>
    <s v=""/>
    <s v=""/>
    <s v=""/>
    <s v=""/>
    <s v=""/>
    <s v=""/>
    <s v=""/>
    <n v="1"/>
    <n v="1"/>
    <s v=""/>
    <s v=""/>
    <m/>
  </r>
  <r>
    <n v="110"/>
    <n v="2010"/>
    <x v="103"/>
    <s v="Andrew Schultz and Rebecca Petchey"/>
    <n v="1"/>
    <m/>
    <m/>
    <m/>
    <s v=""/>
    <s v="General, "/>
    <n v="1"/>
    <m/>
    <m/>
    <m/>
    <m/>
    <m/>
    <m/>
    <m/>
    <s v="General Audience, "/>
    <m/>
    <n v="1"/>
    <m/>
    <m/>
    <m/>
    <m/>
    <m/>
    <m/>
    <m/>
    <m/>
    <m/>
    <m/>
    <m/>
    <s v="Information Only, "/>
    <n v="1"/>
    <m/>
    <m/>
    <s v="Digital, "/>
    <x v="1"/>
    <m/>
    <n v="1"/>
    <m/>
    <m/>
    <m/>
    <m/>
    <m/>
    <m/>
    <m/>
    <m/>
    <m/>
    <m/>
    <m/>
    <s v=""/>
    <s v="Assessment / Verification, "/>
    <n v="1"/>
    <n v="1"/>
    <n v="1"/>
    <s v="Residential, Commercial"/>
    <m/>
    <m/>
    <m/>
    <m/>
    <m/>
    <m/>
    <m/>
    <m/>
    <n v="1"/>
    <s v="Australia wide, "/>
    <m/>
    <s v="Australian energy consumption, by industry (inc. residential) and fuel type."/>
    <s v="Government"/>
    <m/>
    <s v="http://data.daff.gov.au/data/warehouse/pe_abarebrs99001693/energyUpdate2010ProdConsTrade1973to2009.pdf"/>
    <m/>
    <m/>
    <x v="3"/>
    <x v="1"/>
    <x v="1"/>
    <s v="Yes"/>
    <n v="6"/>
    <n v="0"/>
    <n v="1.5"/>
    <m/>
    <m/>
    <n v="1"/>
    <s v=""/>
    <s v=""/>
    <s v=""/>
    <s v=""/>
    <s v=""/>
    <n v="1"/>
    <s v=""/>
    <s v=""/>
    <s v=""/>
    <s v=""/>
    <s v=""/>
    <s v=""/>
    <s v=""/>
    <s v=""/>
    <s v=""/>
    <n v="1"/>
    <s v=""/>
    <s v=""/>
    <s v=""/>
    <s v=""/>
    <s v=""/>
    <s v=""/>
    <s v=""/>
    <s v=""/>
    <s v=""/>
    <s v=""/>
    <n v="1"/>
    <s v=""/>
    <s v=""/>
    <s v=""/>
    <s v=""/>
    <s v=""/>
    <s v=""/>
    <s v=""/>
    <s v=""/>
    <s v=""/>
    <s v=""/>
    <s v=""/>
    <s v=""/>
    <s v=""/>
    <s v=""/>
    <n v="1"/>
    <m/>
  </r>
  <r>
    <n v="112"/>
    <m/>
    <x v="104"/>
    <s v="Federal Government"/>
    <n v="1"/>
    <m/>
    <m/>
    <m/>
    <s v=""/>
    <s v="General, "/>
    <n v="1"/>
    <m/>
    <m/>
    <m/>
    <m/>
    <m/>
    <m/>
    <m/>
    <s v="General Audience, "/>
    <m/>
    <n v="1"/>
    <m/>
    <m/>
    <m/>
    <m/>
    <m/>
    <m/>
    <m/>
    <m/>
    <m/>
    <m/>
    <m/>
    <s v="Information Only, "/>
    <n v="1"/>
    <m/>
    <m/>
    <s v="Digital, "/>
    <x v="1"/>
    <m/>
    <m/>
    <m/>
    <m/>
    <m/>
    <n v="1"/>
    <m/>
    <m/>
    <m/>
    <m/>
    <m/>
    <n v="1"/>
    <m/>
    <s v=""/>
    <s v="Building Fabric / Thermal / Sealing, As built assessment, "/>
    <n v="1"/>
    <m/>
    <s v=""/>
    <s v="Residential, "/>
    <m/>
    <m/>
    <m/>
    <m/>
    <m/>
    <m/>
    <m/>
    <m/>
    <n v="1"/>
    <s v="Australia wide, "/>
    <m/>
    <s v="Would have data on insulation installs &amp; possibly current rates of insulation in homes.  Program halted and reframed to Home Insulation Safety Plan (HISP)"/>
    <s v="Government  and researchers"/>
    <m/>
    <s v="http://www.climatechange.gov.au/government/programs-and-rebates/hisp.aspx"/>
    <m/>
    <m/>
    <x v="0"/>
    <x v="2"/>
    <x v="1"/>
    <s v="Yes"/>
    <n v="9"/>
    <n v="0"/>
    <n v="2.25"/>
    <m/>
    <m/>
    <n v="1"/>
    <s v=""/>
    <s v=""/>
    <s v=""/>
    <s v=""/>
    <s v=""/>
    <n v="1"/>
    <s v=""/>
    <s v=""/>
    <s v=""/>
    <s v=""/>
    <s v=""/>
    <s v=""/>
    <s v=""/>
    <s v=""/>
    <s v=""/>
    <n v="1"/>
    <s v=""/>
    <s v=""/>
    <s v=""/>
    <s v=""/>
    <s v=""/>
    <s v=""/>
    <s v=""/>
    <s v=""/>
    <s v=""/>
    <s v=""/>
    <s v=""/>
    <s v=""/>
    <s v=""/>
    <s v=""/>
    <s v=""/>
    <s v=""/>
    <s v=""/>
    <s v=""/>
    <s v=""/>
    <s v=""/>
    <s v=""/>
    <s v=""/>
    <n v="1"/>
    <n v="1"/>
    <s v=""/>
    <s v=""/>
    <m/>
  </r>
  <r>
    <n v="113"/>
    <m/>
    <x v="105"/>
    <s v="AIRAH"/>
    <m/>
    <n v="1"/>
    <m/>
    <m/>
    <s v=""/>
    <s v="Beginner, "/>
    <n v="1"/>
    <m/>
    <m/>
    <m/>
    <m/>
    <n v="1"/>
    <n v="1"/>
    <m/>
    <s v="General Audience, Semi-skilled, Trades, "/>
    <m/>
    <n v="1"/>
    <m/>
    <m/>
    <m/>
    <m/>
    <n v="1"/>
    <m/>
    <m/>
    <m/>
    <m/>
    <m/>
    <m/>
    <s v="Information Only, Training Resources, "/>
    <m/>
    <n v="1"/>
    <m/>
    <s v="Face to face, "/>
    <x v="0"/>
    <m/>
    <m/>
    <m/>
    <m/>
    <m/>
    <m/>
    <m/>
    <n v="1"/>
    <m/>
    <m/>
    <m/>
    <m/>
    <m/>
    <s v=""/>
    <s v="HVAC, "/>
    <n v="1"/>
    <n v="1"/>
    <n v="1"/>
    <s v="Residential, Commercial"/>
    <m/>
    <m/>
    <m/>
    <m/>
    <m/>
    <m/>
    <m/>
    <m/>
    <n v="1"/>
    <s v="Australia wide, "/>
    <m/>
    <s v="Air Conditioning 101 is an introductory online course for non-technical people. Designed for sales professionals, facilities managers and administration staff and completed online in your own time, this comprehensive overview of HVAC (Heating, Ventilation and Air Conditioning) will give you the confidence you need to deal with mechanical service providers"/>
    <s v="Industry"/>
    <m/>
    <s v="http://www.airah.org.au/imis15_prod/AIRAH/Professional_Development/Training_Courses/Air_Conditioning_101/AIRAH/Navigation/ProfessionalDevelopment/TrainingCourses/AirConditioning101/Air_Conditioning_101.aspx"/>
    <m/>
    <m/>
    <x v="1"/>
    <x v="2"/>
    <x v="1"/>
    <s v="Yes"/>
    <n v="8"/>
    <n v="0"/>
    <n v="2"/>
    <m/>
    <m/>
    <s v=""/>
    <n v="1"/>
    <s v=""/>
    <s v=""/>
    <s v=""/>
    <s v=""/>
    <s v=""/>
    <s v=""/>
    <s v=""/>
    <s v=""/>
    <s v=""/>
    <s v=""/>
    <s v=""/>
    <s v=""/>
    <n v="1"/>
    <s v=""/>
    <s v=""/>
    <s v=""/>
    <s v=""/>
    <s v=""/>
    <s v=""/>
    <s v=""/>
    <s v=""/>
    <s v=""/>
    <s v=""/>
    <n v="1"/>
    <s v=""/>
    <s v=""/>
    <s v=""/>
    <s v=""/>
    <s v=""/>
    <s v=""/>
    <s v=""/>
    <n v="1"/>
    <s v=""/>
    <s v=""/>
    <s v=""/>
    <s v=""/>
    <s v=""/>
    <s v=""/>
    <s v=""/>
    <s v=""/>
    <n v="1"/>
    <m/>
  </r>
  <r>
    <n v="114"/>
    <m/>
    <x v="106"/>
    <s v="AIRAH"/>
    <n v="1"/>
    <n v="1"/>
    <m/>
    <m/>
    <s v=""/>
    <s v="General, Beginner, "/>
    <n v="1"/>
    <m/>
    <m/>
    <n v="1"/>
    <m/>
    <n v="1"/>
    <m/>
    <m/>
    <s v="General Audience, Builders / Management, Semi-skilled, "/>
    <m/>
    <m/>
    <n v="1"/>
    <m/>
    <m/>
    <m/>
    <n v="1"/>
    <m/>
    <m/>
    <m/>
    <m/>
    <m/>
    <m/>
    <s v="Training Resources, "/>
    <n v="1"/>
    <m/>
    <m/>
    <s v="Digital, "/>
    <x v="0"/>
    <m/>
    <m/>
    <m/>
    <m/>
    <m/>
    <m/>
    <m/>
    <n v="1"/>
    <n v="1"/>
    <m/>
    <m/>
    <m/>
    <m/>
    <s v=""/>
    <s v="HVAC, Services, "/>
    <m/>
    <n v="1"/>
    <s v=""/>
    <s v="Commercial"/>
    <m/>
    <m/>
    <m/>
    <m/>
    <m/>
    <m/>
    <m/>
    <m/>
    <n v="1"/>
    <s v="Australia wide, "/>
    <m/>
    <s v="1 Day course - Reduce operating and maintenance costs. OK, but you have no budget. Building tuning can get you there. But how and where do you look to ‘tune’ a building, what can you make more efficient, how much efficiency can you gain, and what are the real benefits for the owner?"/>
    <s v="Industry "/>
    <m/>
    <s v="http://www.airah.org.au/iMIS15_Prod/AIRAH/Professional_Development/Training_Courses/AIRAH/Navigation/ProfessionalDevelopment/TrainingCourses/Building_Tuning/Building_Tuning.aspx"/>
    <s v="Delivered online"/>
    <m/>
    <x v="3"/>
    <x v="2"/>
    <x v="1"/>
    <s v="Yes"/>
    <n v="7"/>
    <n v="0"/>
    <n v="1.75"/>
    <m/>
    <m/>
    <s v=""/>
    <s v=""/>
    <s v=""/>
    <s v=""/>
    <n v="1"/>
    <s v=""/>
    <s v=""/>
    <s v=""/>
    <s v=""/>
    <s v=""/>
    <s v=""/>
    <s v=""/>
    <s v=""/>
    <s v=""/>
    <n v="1"/>
    <s v=""/>
    <s v=""/>
    <s v=""/>
    <s v=""/>
    <s v=""/>
    <s v=""/>
    <s v=""/>
    <s v=""/>
    <s v=""/>
    <s v=""/>
    <n v="1"/>
    <s v=""/>
    <s v=""/>
    <s v=""/>
    <s v=""/>
    <s v=""/>
    <s v=""/>
    <s v=""/>
    <s v=""/>
    <s v=""/>
    <s v=""/>
    <s v=""/>
    <s v=""/>
    <s v=""/>
    <n v="1"/>
    <s v=""/>
    <n v="1"/>
    <s v=""/>
    <m/>
  </r>
  <r>
    <n v="115"/>
    <m/>
    <x v="107"/>
    <s v="AIRAH"/>
    <n v="1"/>
    <m/>
    <m/>
    <m/>
    <n v="1"/>
    <s v="General, "/>
    <m/>
    <m/>
    <m/>
    <n v="1"/>
    <n v="1"/>
    <n v="1"/>
    <m/>
    <m/>
    <s v="Builders / Management, Energy / Sus Assessors, Semi-skilled, "/>
    <m/>
    <m/>
    <m/>
    <n v="1"/>
    <m/>
    <m/>
    <n v="1"/>
    <m/>
    <m/>
    <m/>
    <m/>
    <m/>
    <m/>
    <s v="Training Resources, "/>
    <m/>
    <m/>
    <n v="1"/>
    <s v="Blended"/>
    <x v="0"/>
    <m/>
    <m/>
    <m/>
    <m/>
    <m/>
    <m/>
    <m/>
    <n v="1"/>
    <n v="1"/>
    <m/>
    <m/>
    <m/>
    <m/>
    <s v=""/>
    <s v="HVAC, Services, "/>
    <n v="1"/>
    <n v="1"/>
    <n v="1"/>
    <s v="Residential, Commercial"/>
    <m/>
    <m/>
    <m/>
    <m/>
    <m/>
    <m/>
    <m/>
    <m/>
    <n v="1"/>
    <s v="Australia wide, "/>
    <m/>
    <s v="The AIRAH Essentials of Air Conditioning in-house training resources provide the key knowledge required to work confidently on HVAC projects. These interactive training packages offer a range of knowledge and perspectives and can be delivered in-house using a 'mentor' approach, or they are available as face-to-face delivery with trainer."/>
    <s v="Industry"/>
    <m/>
    <s v="http://www.airah.org.au/imis15_prod/AIRAH/Professional_Development/Training_Courses/Essentials_of_Air_Conditioning/AIRAH/Navigation/ProfessionalDevelopment/TrainingCourses/EssentialsofAirConditioning/Essentials_of_AC.aspx"/>
    <s v="Mentoring program"/>
    <m/>
    <x v="0"/>
    <x v="1"/>
    <x v="1"/>
    <s v="Yes"/>
    <n v="8"/>
    <n v="0"/>
    <n v="2"/>
    <m/>
    <m/>
    <s v=""/>
    <s v=""/>
    <s v=""/>
    <s v=""/>
    <s v=""/>
    <n v="1"/>
    <s v=""/>
    <s v=""/>
    <s v=""/>
    <s v=""/>
    <s v=""/>
    <s v=""/>
    <s v=""/>
    <s v=""/>
    <n v="1"/>
    <s v=""/>
    <s v=""/>
    <s v=""/>
    <s v=""/>
    <s v=""/>
    <s v=""/>
    <s v=""/>
    <s v=""/>
    <s v=""/>
    <s v=""/>
    <n v="1"/>
    <s v=""/>
    <s v=""/>
    <s v=""/>
    <s v=""/>
    <s v=""/>
    <s v=""/>
    <s v=""/>
    <s v=""/>
    <s v=""/>
    <s v=""/>
    <s v=""/>
    <s v=""/>
    <s v=""/>
    <n v="1"/>
    <s v=""/>
    <s v=""/>
    <n v="1"/>
    <m/>
  </r>
  <r>
    <n v="116"/>
    <m/>
    <x v="108"/>
    <s v="AIRAH"/>
    <m/>
    <m/>
    <m/>
    <n v="1"/>
    <s v=""/>
    <s v="Advanced"/>
    <m/>
    <m/>
    <m/>
    <n v="1"/>
    <n v="1"/>
    <n v="1"/>
    <m/>
    <m/>
    <s v="Builders / Management, Energy / Sus Assessors, Semi-skilled, "/>
    <m/>
    <m/>
    <m/>
    <n v="1"/>
    <m/>
    <m/>
    <n v="1"/>
    <m/>
    <m/>
    <m/>
    <m/>
    <m/>
    <m/>
    <s v="Training Resources, "/>
    <m/>
    <n v="1"/>
    <m/>
    <s v="Face to face, "/>
    <x v="0"/>
    <n v="1"/>
    <m/>
    <m/>
    <m/>
    <m/>
    <m/>
    <m/>
    <m/>
    <n v="1"/>
    <m/>
    <m/>
    <m/>
    <m/>
    <s v=""/>
    <s v="Design, Services, "/>
    <m/>
    <n v="1"/>
    <s v=""/>
    <s v="Commercial"/>
    <m/>
    <m/>
    <m/>
    <m/>
    <m/>
    <m/>
    <m/>
    <m/>
    <n v="1"/>
    <s v="Australia wide, "/>
    <m/>
    <s v="Candidates will begin by gaining a strong grounding in the compliance requirements of energy efficient HVAC design and industry best practice. Building on this the second unit provides a sound knowledge of the energy use implications of operational HVAC systems."/>
    <s v="NFEE"/>
    <m/>
    <s v="http://www.airah.org.au/imis15_prod/AIRAH/Professional_Development/Graduate_Certificate/Energy_Efficient_HVAC_Design/AIRAH/Navigation/ProfessionalDevelopment/GraduateCertificate/EnergyEfficientHVACDesign/Energy_Efficient_HVA.aspx?hkey=e5a21448-d476-4022-8b82-766a86e2c3f0"/>
    <m/>
    <m/>
    <x v="1"/>
    <x v="2"/>
    <x v="1"/>
    <s v="Yes"/>
    <n v="8"/>
    <n v="0"/>
    <n v="2"/>
    <m/>
    <m/>
    <s v=""/>
    <s v=""/>
    <s v=""/>
    <n v="1"/>
    <s v=""/>
    <s v=""/>
    <s v=""/>
    <s v=""/>
    <s v=""/>
    <s v=""/>
    <s v=""/>
    <s v=""/>
    <s v=""/>
    <s v=""/>
    <n v="1"/>
    <s v=""/>
    <s v=""/>
    <s v=""/>
    <s v=""/>
    <s v=""/>
    <s v=""/>
    <s v=""/>
    <s v=""/>
    <s v=""/>
    <s v=""/>
    <n v="1"/>
    <s v=""/>
    <s v=""/>
    <s v=""/>
    <s v=""/>
    <s v=""/>
    <s v=""/>
    <s v=""/>
    <s v=""/>
    <s v=""/>
    <s v=""/>
    <s v=""/>
    <s v=""/>
    <s v=""/>
    <n v="1"/>
    <s v=""/>
    <n v="1"/>
    <s v=""/>
    <m/>
  </r>
  <r>
    <n v="117"/>
    <m/>
    <x v="109"/>
    <s v="NECA"/>
    <m/>
    <m/>
    <m/>
    <n v="1"/>
    <s v=""/>
    <s v="Advanced"/>
    <m/>
    <n v="1"/>
    <m/>
    <n v="1"/>
    <m/>
    <m/>
    <n v="1"/>
    <n v="1"/>
    <s v="Planners / Designers, Builders / Management, Trades, Other"/>
    <m/>
    <m/>
    <n v="1"/>
    <m/>
    <m/>
    <m/>
    <n v="1"/>
    <m/>
    <m/>
    <m/>
    <m/>
    <m/>
    <m/>
    <s v="Training Resources, "/>
    <m/>
    <n v="1"/>
    <m/>
    <s v="Face to face, "/>
    <x v="0"/>
    <m/>
    <m/>
    <m/>
    <m/>
    <m/>
    <m/>
    <n v="1"/>
    <m/>
    <m/>
    <m/>
    <m/>
    <m/>
    <m/>
    <s v=""/>
    <s v="Lighting, "/>
    <n v="1"/>
    <n v="1"/>
    <n v="1"/>
    <s v="Residential, Commercial"/>
    <m/>
    <n v="1"/>
    <m/>
    <m/>
    <m/>
    <m/>
    <m/>
    <m/>
    <m/>
    <s v="Victoria, "/>
    <m/>
    <s v="Understanding and using the BCA's and Section J6_x000d_If you are working in the commercial or construction fields or are involved with lighting projects this course is a must for you."/>
    <s v="Industry"/>
    <m/>
    <s v="http://www.ecosmartelectricians.com.au/index.php?mact=CourseManager,cntnt01,frontend_course_details,0&amp;cntnt01course_id=24&amp;cntnt01state_id=ALL&amp;cntnt01course_type_id=ALL&amp;cntnt01returnid=16"/>
    <m/>
    <m/>
    <x v="0"/>
    <x v="1"/>
    <x v="1"/>
    <s v="Yes"/>
    <n v="8"/>
    <n v="0"/>
    <n v="2"/>
    <m/>
    <m/>
    <s v=""/>
    <s v=""/>
    <s v=""/>
    <n v="1"/>
    <s v=""/>
    <s v=""/>
    <s v=""/>
    <s v=""/>
    <s v=""/>
    <s v=""/>
    <s v=""/>
    <s v=""/>
    <s v=""/>
    <s v=""/>
    <n v="1"/>
    <s v=""/>
    <s v=""/>
    <s v=""/>
    <s v=""/>
    <s v=""/>
    <s v=""/>
    <s v=""/>
    <s v=""/>
    <s v=""/>
    <s v=""/>
    <n v="1"/>
    <s v=""/>
    <s v=""/>
    <s v=""/>
    <s v=""/>
    <s v=""/>
    <s v=""/>
    <n v="1"/>
    <s v=""/>
    <s v=""/>
    <s v=""/>
    <s v=""/>
    <s v=""/>
    <s v=""/>
    <s v=""/>
    <s v=""/>
    <s v=""/>
    <n v="1"/>
    <m/>
  </r>
  <r>
    <n v="118"/>
    <m/>
    <x v="110"/>
    <s v="NECA"/>
    <m/>
    <m/>
    <n v="1"/>
    <m/>
    <s v=""/>
    <s v="Intermediate, "/>
    <m/>
    <m/>
    <m/>
    <m/>
    <m/>
    <m/>
    <n v="1"/>
    <n v="1"/>
    <s v="Trades, Other"/>
    <m/>
    <m/>
    <m/>
    <n v="1"/>
    <m/>
    <m/>
    <n v="1"/>
    <m/>
    <m/>
    <m/>
    <m/>
    <m/>
    <m/>
    <s v="Training Resources, "/>
    <m/>
    <n v="1"/>
    <m/>
    <s v="Face to face, "/>
    <x v="0"/>
    <m/>
    <m/>
    <m/>
    <m/>
    <m/>
    <m/>
    <n v="1"/>
    <n v="1"/>
    <m/>
    <n v="1"/>
    <n v="1"/>
    <m/>
    <m/>
    <s v=""/>
    <s v="Lighting, HVAC, Maintenance &amp; Monitoring, Hand over / Operations, "/>
    <n v="1"/>
    <n v="1"/>
    <n v="1"/>
    <s v="Residential, Commercial"/>
    <m/>
    <n v="1"/>
    <n v="1"/>
    <n v="1"/>
    <n v="1"/>
    <m/>
    <m/>
    <m/>
    <m/>
    <s v="Victoria, ACT, New South Wales, Queensland, "/>
    <m/>
    <s v="The training program was reviewed and updated to include new technologies such as lighting controls and energy management systems and the rapidly evolving LED technology market. It is now delivered under the training package as a course in Electrical Energy Efficiency 21876VIC."/>
    <s v="Industry"/>
    <m/>
    <s v="http://www.ecosmartelectricians.com.au/index.php?mact=CourseManager,cntnt01,frontend_course_details,0&amp;cntnt01course_id=46&amp;cntnt01state_id=ALL&amp;cntnt01course_type_id=ALL&amp;cntnt01returnid=16"/>
    <m/>
    <m/>
    <x v="0"/>
    <x v="2"/>
    <x v="1"/>
    <s v="Yes"/>
    <n v="9"/>
    <n v="0"/>
    <n v="2.25"/>
    <m/>
    <m/>
    <s v=""/>
    <s v=""/>
    <n v="1"/>
    <s v=""/>
    <s v=""/>
    <s v=""/>
    <s v=""/>
    <s v=""/>
    <s v=""/>
    <s v=""/>
    <s v=""/>
    <s v=""/>
    <s v=""/>
    <s v=""/>
    <n v="1"/>
    <s v=""/>
    <s v=""/>
    <s v=""/>
    <s v=""/>
    <s v=""/>
    <s v=""/>
    <s v=""/>
    <s v=""/>
    <s v=""/>
    <s v=""/>
    <n v="1"/>
    <s v=""/>
    <s v=""/>
    <s v=""/>
    <s v=""/>
    <s v=""/>
    <s v=""/>
    <s v=""/>
    <s v=""/>
    <s v=""/>
    <s v=""/>
    <s v=""/>
    <s v=""/>
    <s v=""/>
    <n v="1"/>
    <s v=""/>
    <s v=""/>
    <n v="1"/>
    <m/>
  </r>
  <r>
    <n v="119"/>
    <m/>
    <x v="111"/>
    <s v="Master Electricians"/>
    <m/>
    <m/>
    <m/>
    <n v="1"/>
    <s v=""/>
    <s v="Advanced"/>
    <m/>
    <m/>
    <m/>
    <m/>
    <m/>
    <m/>
    <n v="1"/>
    <n v="1"/>
    <s v="Trades, Other"/>
    <m/>
    <m/>
    <m/>
    <n v="1"/>
    <m/>
    <m/>
    <n v="1"/>
    <m/>
    <m/>
    <m/>
    <m/>
    <m/>
    <m/>
    <s v="Training Resources, "/>
    <n v="1"/>
    <m/>
    <m/>
    <s v="Digital, "/>
    <x v="0"/>
    <m/>
    <m/>
    <m/>
    <n v="1"/>
    <m/>
    <m/>
    <n v="1"/>
    <n v="1"/>
    <n v="1"/>
    <m/>
    <m/>
    <m/>
    <m/>
    <s v=""/>
    <s v="Alterations / Additions, Lighting, HVAC, Services, "/>
    <n v="1"/>
    <n v="1"/>
    <n v="1"/>
    <s v="Residential, Commercial"/>
    <m/>
    <m/>
    <m/>
    <m/>
    <m/>
    <m/>
    <m/>
    <m/>
    <n v="1"/>
    <s v="Australia wide, "/>
    <m/>
    <s v="Participants of the MEEE course will learn to prepare, plan, carry out and complete the implementation and monitoring of environmental and sustainable energy management policies and procedures"/>
    <s v="Industry"/>
    <m/>
    <s v="http://www.masterelectricians.com.au/page/Training/Training/Renewable_Energies/Green_Electricians__Course_in_Electrical_Energy_Efficiency_21876VIC/"/>
    <m/>
    <m/>
    <x v="1"/>
    <x v="2"/>
    <x v="0"/>
    <s v="Yes"/>
    <n v="7"/>
    <n v="0"/>
    <n v="1.75"/>
    <m/>
    <m/>
    <s v=""/>
    <s v=""/>
    <s v=""/>
    <n v="1"/>
    <s v=""/>
    <s v=""/>
    <s v=""/>
    <s v=""/>
    <s v=""/>
    <s v=""/>
    <s v=""/>
    <s v=""/>
    <s v=""/>
    <s v=""/>
    <n v="1"/>
    <s v=""/>
    <s v=""/>
    <s v=""/>
    <s v=""/>
    <s v=""/>
    <s v=""/>
    <s v=""/>
    <s v=""/>
    <s v=""/>
    <s v=""/>
    <n v="1"/>
    <s v=""/>
    <s v=""/>
    <s v=""/>
    <s v=""/>
    <s v=""/>
    <s v=""/>
    <s v=""/>
    <s v=""/>
    <s v=""/>
    <s v=""/>
    <s v=""/>
    <s v=""/>
    <s v=""/>
    <n v="1"/>
    <s v=""/>
    <s v=""/>
    <n v="1"/>
    <m/>
  </r>
  <r>
    <n v="120"/>
    <m/>
    <x v="112"/>
    <s v="Master Electricians"/>
    <m/>
    <m/>
    <n v="1"/>
    <m/>
    <s v=""/>
    <s v="Intermediate, "/>
    <m/>
    <m/>
    <m/>
    <m/>
    <m/>
    <m/>
    <n v="1"/>
    <n v="1"/>
    <s v="Trades, Other"/>
    <m/>
    <m/>
    <m/>
    <n v="1"/>
    <m/>
    <m/>
    <n v="1"/>
    <m/>
    <m/>
    <m/>
    <m/>
    <m/>
    <m/>
    <s v="Training Resources, "/>
    <n v="1"/>
    <m/>
    <m/>
    <s v="Digital, "/>
    <x v="0"/>
    <m/>
    <n v="1"/>
    <m/>
    <m/>
    <m/>
    <m/>
    <m/>
    <m/>
    <m/>
    <m/>
    <m/>
    <n v="1"/>
    <m/>
    <s v=""/>
    <s v="Assessment / Verification, As built assessment, "/>
    <n v="1"/>
    <n v="1"/>
    <n v="1"/>
    <s v="Residential, Commercial"/>
    <m/>
    <m/>
    <m/>
    <m/>
    <m/>
    <m/>
    <m/>
    <m/>
    <n v="1"/>
    <s v="Australia wide, "/>
    <m/>
    <s v="Auditing Methods_x000d_Report Writing_x000d_Energy Basics_x000d_Pumping Systems_x000d_Water Heating_x000d_Self Assessment of Home"/>
    <s v="Industry"/>
    <m/>
    <s v="http://www.masterelectricians.com.au/page/Training/Training/Renewable_Energies/Certificate_IV_in_Energy_Efficiency_and_Assessment_UEE43111/"/>
    <m/>
    <m/>
    <x v="1"/>
    <x v="2"/>
    <x v="0"/>
    <s v="Yes"/>
    <n v="7"/>
    <n v="0"/>
    <n v="1.75"/>
    <m/>
    <m/>
    <s v=""/>
    <s v=""/>
    <n v="1"/>
    <s v=""/>
    <s v=""/>
    <s v=""/>
    <s v=""/>
    <s v=""/>
    <s v=""/>
    <s v=""/>
    <s v=""/>
    <s v=""/>
    <s v=""/>
    <s v=""/>
    <n v="1"/>
    <s v=""/>
    <s v=""/>
    <s v=""/>
    <s v=""/>
    <s v=""/>
    <s v=""/>
    <s v=""/>
    <s v=""/>
    <s v=""/>
    <s v=""/>
    <n v="1"/>
    <s v=""/>
    <s v=""/>
    <s v=""/>
    <s v=""/>
    <s v=""/>
    <s v=""/>
    <s v=""/>
    <s v=""/>
    <s v=""/>
    <s v=""/>
    <s v=""/>
    <s v=""/>
    <s v=""/>
    <n v="1"/>
    <s v=""/>
    <s v=""/>
    <n v="1"/>
    <m/>
  </r>
  <r>
    <n v="121"/>
    <m/>
    <x v="113"/>
    <s v="Sunshine Coast Institute of TAFE"/>
    <m/>
    <m/>
    <n v="1"/>
    <m/>
    <s v=""/>
    <s v="Intermediate, "/>
    <m/>
    <m/>
    <m/>
    <m/>
    <m/>
    <n v="1"/>
    <n v="1"/>
    <m/>
    <s v="Semi-skilled, Trades, "/>
    <m/>
    <m/>
    <m/>
    <n v="1"/>
    <n v="1"/>
    <m/>
    <n v="1"/>
    <m/>
    <m/>
    <m/>
    <m/>
    <m/>
    <m/>
    <s v="Interactive Tool, Training Resources, "/>
    <n v="1"/>
    <m/>
    <m/>
    <s v="Digital, "/>
    <x v="1"/>
    <m/>
    <m/>
    <m/>
    <m/>
    <m/>
    <m/>
    <m/>
    <n v="1"/>
    <m/>
    <m/>
    <m/>
    <m/>
    <m/>
    <s v=""/>
    <s v="HVAC, "/>
    <n v="1"/>
    <n v="1"/>
    <n v="1"/>
    <s v="Residential, Commercial"/>
    <m/>
    <m/>
    <m/>
    <m/>
    <m/>
    <m/>
    <m/>
    <m/>
    <n v="1"/>
    <s v="Australia wide, "/>
    <m/>
    <s v="This Toolbox is developed to support UEE07 for learners from Certificate II to Certificate IV Refrigeration and Air-Conditioning. The units selected for this Toolbox combines refrigeration and air-conditioning technical units with the conceptual thinking of renewable energy. This industry is at the forefront of recognising the need for its employees to be aware of and understand technical requirements but also recognise the increasing importance and user preference to understand how domestic and or commercial appliances use energy. It is becoming important that from entry level into this industry employees are equipped with an understanding of power saving strategies to reduce energy consumption that can save money and protect the environment. The underlying theory principles upon which the refrigeration and air-conditioning units are built including mathematical, plan reading and material identification can also be used to support learning in other areas."/>
    <s v="DIIRSTE, National VET E Learning Strategy"/>
    <m/>
    <s v="http://toolboxes.flexiblelearning.net.au/series13/13_06.htm"/>
    <m/>
    <m/>
    <x v="0"/>
    <x v="2"/>
    <x v="1"/>
    <s v="Yes"/>
    <n v="9"/>
    <n v="0"/>
    <n v="2.25"/>
    <m/>
    <m/>
    <s v=""/>
    <s v=""/>
    <n v="1"/>
    <s v=""/>
    <s v=""/>
    <s v=""/>
    <s v=""/>
    <s v=""/>
    <s v=""/>
    <s v=""/>
    <s v=""/>
    <s v=""/>
    <s v=""/>
    <s v=""/>
    <n v="1"/>
    <s v=""/>
    <s v=""/>
    <s v=""/>
    <s v=""/>
    <s v=""/>
    <s v=""/>
    <s v=""/>
    <s v=""/>
    <s v=""/>
    <s v=""/>
    <n v="1"/>
    <s v=""/>
    <s v=""/>
    <s v=""/>
    <s v=""/>
    <s v=""/>
    <s v=""/>
    <s v=""/>
    <n v="1"/>
    <s v=""/>
    <s v=""/>
    <s v=""/>
    <s v=""/>
    <s v=""/>
    <s v=""/>
    <s v=""/>
    <s v=""/>
    <n v="1"/>
    <m/>
  </r>
  <r>
    <n v="122"/>
    <m/>
    <x v="114"/>
    <s v="North Coast TAFE"/>
    <m/>
    <m/>
    <n v="1"/>
    <m/>
    <s v=""/>
    <s v="Intermediate, "/>
    <m/>
    <n v="1"/>
    <m/>
    <n v="1"/>
    <n v="1"/>
    <m/>
    <n v="1"/>
    <m/>
    <s v="Planners / Designers, Builders / Management, Energy / Sus Assessors, Trades, "/>
    <m/>
    <m/>
    <m/>
    <n v="1"/>
    <m/>
    <m/>
    <n v="1"/>
    <m/>
    <m/>
    <m/>
    <m/>
    <m/>
    <m/>
    <s v="Training Resources, "/>
    <n v="1"/>
    <m/>
    <m/>
    <s v="Digital, "/>
    <x v="1"/>
    <n v="1"/>
    <m/>
    <n v="1"/>
    <n v="1"/>
    <n v="1"/>
    <n v="1"/>
    <n v="1"/>
    <n v="1"/>
    <m/>
    <m/>
    <n v="1"/>
    <m/>
    <m/>
    <s v=""/>
    <s v="Design, Climate Specific, Alterations / Additions, Glazing, Building Fabric / Thermal / Sealing, Lighting, HVAC, Hand over / Operations, "/>
    <n v="1"/>
    <n v="1"/>
    <n v="1"/>
    <s v="Residential, Commercial"/>
    <m/>
    <m/>
    <m/>
    <m/>
    <m/>
    <m/>
    <m/>
    <m/>
    <n v="1"/>
    <s v="Australia wide, "/>
    <m/>
    <s v="This resource contains 10 sections, covering building design and materials selection to insulation installation and managing clients, and more. Each section contains reading material, graphics and web-links that are connected to the exercises and activities included in the Trainer Guide"/>
    <s v="Government"/>
    <m/>
    <s v="https://www.training.nsw.gov.au/clearhse/Preview.do?no=278&amp;type=O"/>
    <m/>
    <m/>
    <x v="0"/>
    <x v="2"/>
    <x v="1"/>
    <s v="Yes"/>
    <n v="9"/>
    <n v="0"/>
    <n v="2.25"/>
    <m/>
    <m/>
    <s v=""/>
    <s v=""/>
    <n v="1"/>
    <s v=""/>
    <s v=""/>
    <s v=""/>
    <s v=""/>
    <s v=""/>
    <s v=""/>
    <s v=""/>
    <s v=""/>
    <s v=""/>
    <s v=""/>
    <s v=""/>
    <n v="1"/>
    <s v=""/>
    <s v=""/>
    <s v=""/>
    <s v=""/>
    <s v=""/>
    <s v=""/>
    <s v=""/>
    <s v=""/>
    <s v=""/>
    <s v=""/>
    <n v="1"/>
    <s v=""/>
    <s v=""/>
    <s v=""/>
    <s v=""/>
    <s v=""/>
    <s v=""/>
    <s v=""/>
    <s v=""/>
    <s v=""/>
    <s v=""/>
    <s v=""/>
    <s v=""/>
    <s v=""/>
    <n v="1"/>
    <s v=""/>
    <s v=""/>
    <n v="1"/>
    <m/>
  </r>
  <r>
    <n v="123"/>
    <m/>
    <x v="115"/>
    <s v="Sustainability Victoria"/>
    <n v="1"/>
    <m/>
    <m/>
    <m/>
    <s v=""/>
    <s v="General, "/>
    <n v="1"/>
    <m/>
    <m/>
    <m/>
    <m/>
    <m/>
    <m/>
    <m/>
    <s v="General Audience, "/>
    <m/>
    <m/>
    <m/>
    <n v="1"/>
    <m/>
    <m/>
    <n v="1"/>
    <m/>
    <m/>
    <m/>
    <m/>
    <m/>
    <m/>
    <s v="Training Resources, "/>
    <m/>
    <n v="1"/>
    <m/>
    <s v="Face to face, "/>
    <x v="0"/>
    <n v="1"/>
    <m/>
    <m/>
    <n v="1"/>
    <n v="1"/>
    <n v="1"/>
    <n v="1"/>
    <n v="1"/>
    <m/>
    <m/>
    <m/>
    <m/>
    <m/>
    <s v=""/>
    <s v="Design, Alterations / Additions, Glazing, Building Fabric / Thermal / Sealing, Lighting, HVAC, "/>
    <n v="1"/>
    <m/>
    <s v=""/>
    <s v="Residential, "/>
    <m/>
    <n v="1"/>
    <m/>
    <m/>
    <m/>
    <m/>
    <m/>
    <m/>
    <m/>
    <s v="Victoria, "/>
    <m/>
    <s v="This course is the mandatory training for Retrofitters/ Installers working under the Government’s VEET Scheme (Vic), and is also recommended for Fieldworkers/ Installers in the REES Scheme (SA)."/>
    <s v="Government"/>
    <m/>
    <s v="http://greenrto.com.au/22005VIC_Course_in_Retrofitting_Homes_for_Energy_and_Water_Efficiency.php"/>
    <m/>
    <m/>
    <x v="1"/>
    <x v="0"/>
    <x v="3"/>
    <s v="Yes"/>
    <n v="4"/>
    <n v="0"/>
    <n v="1"/>
    <m/>
    <m/>
    <n v="1"/>
    <s v=""/>
    <s v=""/>
    <s v=""/>
    <s v=""/>
    <s v=""/>
    <n v="1"/>
    <s v=""/>
    <s v=""/>
    <s v=""/>
    <s v=""/>
    <s v=""/>
    <s v=""/>
    <s v=""/>
    <s v=""/>
    <s v=""/>
    <s v=""/>
    <s v=""/>
    <s v=""/>
    <s v=""/>
    <s v=""/>
    <s v=""/>
    <s v=""/>
    <s v=""/>
    <s v=""/>
    <n v="1"/>
    <s v=""/>
    <s v=""/>
    <s v=""/>
    <s v=""/>
    <s v=""/>
    <s v=""/>
    <s v=""/>
    <s v=""/>
    <s v=""/>
    <s v=""/>
    <s v=""/>
    <s v=""/>
    <s v=""/>
    <n v="1"/>
    <n v="1"/>
    <s v=""/>
    <s v=""/>
    <m/>
  </r>
  <r>
    <n v="124"/>
    <m/>
    <x v="116"/>
    <s v="Master Plumbers Assocaition of Queensland"/>
    <m/>
    <m/>
    <n v="1"/>
    <m/>
    <s v=""/>
    <s v="Intermediate, "/>
    <m/>
    <m/>
    <m/>
    <m/>
    <m/>
    <m/>
    <m/>
    <n v="1"/>
    <s v="Other"/>
    <m/>
    <m/>
    <m/>
    <n v="1"/>
    <m/>
    <m/>
    <n v="1"/>
    <m/>
    <m/>
    <m/>
    <m/>
    <m/>
    <m/>
    <s v="Training Resources, "/>
    <m/>
    <n v="1"/>
    <m/>
    <s v="Face to face, "/>
    <x v="0"/>
    <m/>
    <m/>
    <m/>
    <m/>
    <m/>
    <m/>
    <m/>
    <m/>
    <n v="1"/>
    <m/>
    <m/>
    <m/>
    <m/>
    <s v=""/>
    <s v="Services, "/>
    <n v="1"/>
    <n v="1"/>
    <n v="1"/>
    <s v="Residential, Commercial"/>
    <m/>
    <m/>
    <m/>
    <m/>
    <m/>
    <n v="1"/>
    <m/>
    <m/>
    <m/>
    <s v="Northern Territory, "/>
    <m/>
    <s v="This is a two day course required for all plumbers who wish to attain solar and heat pump water certification.  The course covers current relevant legislation relating to solar and heat pump water  in addition to offering both classroom and practical based learning. Assessments for this course are conducted in both a practical and theoretical setting"/>
    <s v="Education"/>
    <m/>
    <s v="http://www.mpaq.com.au/scripts/cgiip.exe/WService=MPAQ/ccms.r?PageId=10061#solarsub"/>
    <m/>
    <m/>
    <x v="1"/>
    <x v="0"/>
    <x v="3"/>
    <s v="Yes"/>
    <n v="4"/>
    <n v="0"/>
    <n v="1"/>
    <m/>
    <m/>
    <s v=""/>
    <s v=""/>
    <n v="1"/>
    <s v=""/>
    <s v=""/>
    <s v=""/>
    <s v=""/>
    <s v=""/>
    <s v=""/>
    <s v=""/>
    <s v=""/>
    <s v=""/>
    <s v=""/>
    <n v="1"/>
    <s v=""/>
    <s v=""/>
    <s v=""/>
    <s v=""/>
    <s v=""/>
    <s v=""/>
    <s v=""/>
    <s v=""/>
    <s v=""/>
    <s v=""/>
    <s v=""/>
    <n v="1"/>
    <s v=""/>
    <s v=""/>
    <s v=""/>
    <s v=""/>
    <s v=""/>
    <s v=""/>
    <s v=""/>
    <s v=""/>
    <n v="1"/>
    <s v=""/>
    <s v=""/>
    <s v=""/>
    <s v=""/>
    <s v=""/>
    <s v=""/>
    <s v=""/>
    <n v="1"/>
    <m/>
  </r>
  <r>
    <n v="125"/>
    <m/>
    <x v="117"/>
    <s v="CPSISC"/>
    <m/>
    <m/>
    <m/>
    <n v="1"/>
    <s v=""/>
    <s v="Advanced"/>
    <m/>
    <m/>
    <m/>
    <m/>
    <n v="1"/>
    <m/>
    <m/>
    <m/>
    <s v="Energy / Sus Assessors, "/>
    <m/>
    <m/>
    <m/>
    <n v="1"/>
    <m/>
    <m/>
    <n v="1"/>
    <m/>
    <m/>
    <m/>
    <m/>
    <m/>
    <m/>
    <s v="Training Resources, "/>
    <n v="1"/>
    <m/>
    <m/>
    <s v="Digital, "/>
    <x v="0"/>
    <m/>
    <n v="1"/>
    <m/>
    <m/>
    <m/>
    <m/>
    <m/>
    <m/>
    <m/>
    <m/>
    <m/>
    <n v="1"/>
    <m/>
    <s v=""/>
    <s v="Assessment / Verification, As built assessment, "/>
    <n v="1"/>
    <m/>
    <s v=""/>
    <s v="Residential, "/>
    <m/>
    <m/>
    <m/>
    <m/>
    <m/>
    <m/>
    <m/>
    <m/>
    <n v="1"/>
    <s v="Australia wide, "/>
    <m/>
    <s v="The training resources have been created to assist with the delivery of the CPP41212 Certificate IV in NatHERS Assessment."/>
    <s v="Education"/>
    <m/>
    <s v="http://www.cpsisc.com.au/informationsheetcategories/training-resources-certificate-iv-in-nathers-asses"/>
    <m/>
    <m/>
    <x v="1"/>
    <x v="2"/>
    <x v="1"/>
    <s v="Yes"/>
    <n v="8"/>
    <n v="0"/>
    <n v="2"/>
    <m/>
    <m/>
    <s v=""/>
    <s v=""/>
    <s v=""/>
    <n v="1"/>
    <s v=""/>
    <s v=""/>
    <s v=""/>
    <s v=""/>
    <s v=""/>
    <s v=""/>
    <n v="1"/>
    <s v=""/>
    <s v=""/>
    <s v=""/>
    <s v=""/>
    <s v=""/>
    <s v=""/>
    <s v=""/>
    <s v=""/>
    <s v=""/>
    <s v=""/>
    <s v=""/>
    <s v=""/>
    <s v=""/>
    <s v=""/>
    <n v="1"/>
    <s v=""/>
    <s v=""/>
    <s v=""/>
    <s v=""/>
    <s v=""/>
    <s v=""/>
    <s v=""/>
    <s v=""/>
    <s v=""/>
    <s v=""/>
    <s v=""/>
    <s v=""/>
    <s v=""/>
    <n v="1"/>
    <n v="1"/>
    <s v=""/>
    <s v=""/>
    <m/>
  </r>
  <r>
    <n v="126"/>
    <m/>
    <x v="118"/>
    <s v="CPSISC"/>
    <m/>
    <m/>
    <m/>
    <n v="1"/>
    <s v=""/>
    <s v="Advanced"/>
    <m/>
    <m/>
    <m/>
    <m/>
    <m/>
    <m/>
    <n v="1"/>
    <m/>
    <s v="Trades, "/>
    <m/>
    <m/>
    <m/>
    <n v="1"/>
    <m/>
    <m/>
    <n v="1"/>
    <m/>
    <m/>
    <m/>
    <m/>
    <m/>
    <m/>
    <s v="Training Resources, "/>
    <n v="1"/>
    <m/>
    <m/>
    <s v="Digital, "/>
    <x v="1"/>
    <m/>
    <m/>
    <m/>
    <m/>
    <m/>
    <n v="1"/>
    <m/>
    <m/>
    <m/>
    <m/>
    <m/>
    <m/>
    <m/>
    <s v=""/>
    <s v="Building Fabric / Thermal / Sealing, "/>
    <n v="1"/>
    <n v="1"/>
    <n v="1"/>
    <s v="Residential, Commercial"/>
    <m/>
    <m/>
    <m/>
    <m/>
    <m/>
    <m/>
    <m/>
    <m/>
    <n v="1"/>
    <s v="Australia wide, "/>
    <m/>
    <s v="Completion of the general induction training program specified by the National Code of Practice for Induction Training for Construction Work (ASCC 2007) is required before entering a construction work site. Achievement of unit CPCCOHS1001A covers this requirement."/>
    <s v="Education"/>
    <m/>
    <s v="http://www.cpsisc.com.au/tpresources/InsulationMaterials"/>
    <s v="must first be a member of CPSISC's Member Portal"/>
    <m/>
    <x v="1"/>
    <x v="0"/>
    <x v="0"/>
    <s v="Yes"/>
    <n v="5"/>
    <n v="0"/>
    <n v="1.25"/>
    <m/>
    <m/>
    <s v=""/>
    <s v=""/>
    <s v=""/>
    <n v="1"/>
    <s v=""/>
    <s v=""/>
    <s v=""/>
    <s v=""/>
    <s v=""/>
    <s v=""/>
    <s v=""/>
    <s v=""/>
    <n v="1"/>
    <s v=""/>
    <s v=""/>
    <s v=""/>
    <s v=""/>
    <s v=""/>
    <s v=""/>
    <s v=""/>
    <s v=""/>
    <s v=""/>
    <s v=""/>
    <s v=""/>
    <s v=""/>
    <n v="1"/>
    <s v=""/>
    <s v=""/>
    <s v=""/>
    <s v=""/>
    <s v=""/>
    <n v="1"/>
    <s v=""/>
    <s v=""/>
    <s v=""/>
    <s v=""/>
    <s v=""/>
    <s v=""/>
    <s v=""/>
    <s v=""/>
    <s v=""/>
    <s v=""/>
    <n v="1"/>
    <m/>
  </r>
  <r>
    <n v="127"/>
    <m/>
    <x v="119"/>
    <s v="TAFE NSW"/>
    <m/>
    <m/>
    <m/>
    <n v="1"/>
    <s v=""/>
    <s v="Advanced"/>
    <m/>
    <m/>
    <m/>
    <m/>
    <m/>
    <m/>
    <n v="1"/>
    <m/>
    <s v="Trades, "/>
    <m/>
    <m/>
    <m/>
    <n v="1"/>
    <m/>
    <m/>
    <n v="1"/>
    <m/>
    <m/>
    <m/>
    <m/>
    <m/>
    <m/>
    <s v="Training Resources, "/>
    <n v="1"/>
    <m/>
    <m/>
    <s v="Digital, "/>
    <x v="0"/>
    <m/>
    <m/>
    <m/>
    <m/>
    <n v="1"/>
    <m/>
    <m/>
    <m/>
    <m/>
    <m/>
    <m/>
    <m/>
    <m/>
    <s v=""/>
    <s v="Glazing, "/>
    <n v="1"/>
    <n v="1"/>
    <n v="1"/>
    <s v="Residential, Commercial"/>
    <m/>
    <m/>
    <m/>
    <m/>
    <m/>
    <m/>
    <m/>
    <m/>
    <n v="1"/>
    <s v="Australia wide, "/>
    <m/>
    <s v="LMFGG3017B Fabricate and install commercial glazing (Learner Guide) is a self-paced resource which will help you gain the knowledge and skills relevant to the unit of competency. It contains learning activities to enable you to measure, fabricate and install glass in commercial shopfronts, doors and windows in accordance with the relevant building standards and develop an understanding of the different applications available. "/>
    <s v="Education"/>
    <m/>
    <s v="http://www.vetres.net.au/product.php?productid=72&amp;cat=&amp;page=1"/>
    <m/>
    <m/>
    <x v="1"/>
    <x v="1"/>
    <x v="0"/>
    <s v="Yes"/>
    <n v="6"/>
    <n v="0"/>
    <n v="1.5"/>
    <m/>
    <m/>
    <s v=""/>
    <s v=""/>
    <s v=""/>
    <n v="1"/>
    <s v=""/>
    <s v=""/>
    <s v=""/>
    <s v=""/>
    <s v=""/>
    <s v=""/>
    <s v=""/>
    <s v=""/>
    <n v="1"/>
    <s v=""/>
    <s v=""/>
    <s v=""/>
    <s v=""/>
    <s v=""/>
    <s v=""/>
    <s v=""/>
    <s v=""/>
    <s v=""/>
    <s v=""/>
    <s v=""/>
    <s v=""/>
    <n v="1"/>
    <s v=""/>
    <s v=""/>
    <s v=""/>
    <s v=""/>
    <n v="1"/>
    <s v=""/>
    <s v=""/>
    <s v=""/>
    <s v=""/>
    <s v=""/>
    <s v=""/>
    <s v=""/>
    <s v=""/>
    <s v=""/>
    <s v=""/>
    <s v=""/>
    <n v="1"/>
    <m/>
  </r>
  <r>
    <n v="128"/>
    <m/>
    <x v="120"/>
    <s v="TAFE NSW"/>
    <m/>
    <m/>
    <n v="1"/>
    <m/>
    <s v=""/>
    <s v="Intermediate, "/>
    <m/>
    <m/>
    <m/>
    <m/>
    <m/>
    <m/>
    <n v="1"/>
    <m/>
    <s v="Trades, "/>
    <m/>
    <m/>
    <m/>
    <n v="1"/>
    <m/>
    <m/>
    <n v="1"/>
    <m/>
    <m/>
    <m/>
    <m/>
    <m/>
    <m/>
    <s v="Training Resources, "/>
    <n v="1"/>
    <m/>
    <m/>
    <s v="Digital, "/>
    <x v="0"/>
    <m/>
    <m/>
    <m/>
    <m/>
    <m/>
    <m/>
    <m/>
    <m/>
    <n v="1"/>
    <m/>
    <m/>
    <m/>
    <m/>
    <s v=""/>
    <s v="Services, "/>
    <n v="1"/>
    <n v="1"/>
    <n v="1"/>
    <s v="Residential, Commercial"/>
    <m/>
    <m/>
    <m/>
    <m/>
    <m/>
    <m/>
    <m/>
    <m/>
    <n v="1"/>
    <s v="Australia wide, "/>
    <m/>
    <s v="This learner guide covers the installation of unitary equipment, compressors, condensers, evaporators, liquid receivers, safety and cycling controls, ventilation and air handling (excluding central plant) and associated equipment. This is the colour version of product 5243."/>
    <s v="Education"/>
    <m/>
    <s v="http://www.vetres.net.au/product.php?productid=18071&amp;cat=&amp;page=1"/>
    <m/>
    <m/>
    <x v="1"/>
    <x v="1"/>
    <x v="0"/>
    <s v="Yes"/>
    <n v="6"/>
    <n v="0"/>
    <n v="1.5"/>
    <m/>
    <m/>
    <s v=""/>
    <s v=""/>
    <n v="1"/>
    <s v=""/>
    <s v=""/>
    <s v=""/>
    <s v=""/>
    <s v=""/>
    <s v=""/>
    <s v=""/>
    <s v=""/>
    <s v=""/>
    <n v="1"/>
    <s v=""/>
    <s v=""/>
    <s v=""/>
    <s v=""/>
    <s v=""/>
    <s v=""/>
    <s v=""/>
    <s v=""/>
    <s v=""/>
    <s v=""/>
    <s v=""/>
    <s v=""/>
    <n v="1"/>
    <s v=""/>
    <s v=""/>
    <s v=""/>
    <s v=""/>
    <s v=""/>
    <s v=""/>
    <s v=""/>
    <s v=""/>
    <n v="1"/>
    <s v=""/>
    <s v=""/>
    <s v=""/>
    <s v=""/>
    <s v=""/>
    <s v=""/>
    <s v=""/>
    <n v="1"/>
    <m/>
  </r>
  <r>
    <n v="129"/>
    <m/>
    <x v="121"/>
    <s v="National VET E Learning Strategy"/>
    <m/>
    <m/>
    <n v="1"/>
    <n v="1"/>
    <s v=""/>
    <s v="Intermediate, Advanced"/>
    <m/>
    <m/>
    <m/>
    <m/>
    <n v="1"/>
    <m/>
    <m/>
    <m/>
    <s v="Energy / Sus Assessors, "/>
    <m/>
    <m/>
    <m/>
    <n v="1"/>
    <m/>
    <m/>
    <n v="1"/>
    <m/>
    <m/>
    <m/>
    <m/>
    <m/>
    <m/>
    <s v="Training Resources, "/>
    <n v="1"/>
    <m/>
    <m/>
    <s v="Digital, "/>
    <x v="1"/>
    <m/>
    <m/>
    <m/>
    <m/>
    <m/>
    <m/>
    <m/>
    <m/>
    <m/>
    <n v="1"/>
    <m/>
    <m/>
    <m/>
    <s v=""/>
    <s v="Maintenance &amp; Monitoring, "/>
    <n v="1"/>
    <n v="1"/>
    <n v="1"/>
    <s v="Residential, Commercial"/>
    <m/>
    <m/>
    <m/>
    <m/>
    <m/>
    <m/>
    <m/>
    <m/>
    <n v="1"/>
    <s v="Australia wide, "/>
    <m/>
    <s v="This learning object specifies the outcomes required to plan, size and document the layout of hot, tempered and cold water services and fire hydrant and hose reel systems for multi-floor buildings. It covers preparation for work, identification of water service and system requirements, planning the service and system layout and completion of work finalisation processes, including records and documentation."/>
    <s v="Education"/>
    <m/>
    <s v="http://tle.tafevc.com.au/toolbox/items/e9f1000c-2415-078c-b587-d8a1c20b37df/1/"/>
    <m/>
    <m/>
    <x v="1"/>
    <x v="2"/>
    <x v="1"/>
    <s v="Yes"/>
    <n v="8"/>
    <n v="0"/>
    <n v="2"/>
    <m/>
    <m/>
    <s v=""/>
    <s v=""/>
    <s v=""/>
    <s v=""/>
    <n v="1"/>
    <s v=""/>
    <s v=""/>
    <s v=""/>
    <s v=""/>
    <s v=""/>
    <n v="1"/>
    <s v=""/>
    <s v=""/>
    <s v=""/>
    <s v=""/>
    <s v=""/>
    <s v=""/>
    <s v=""/>
    <s v=""/>
    <s v=""/>
    <s v=""/>
    <s v=""/>
    <s v=""/>
    <s v=""/>
    <s v=""/>
    <n v="1"/>
    <s v=""/>
    <s v=""/>
    <s v=""/>
    <s v=""/>
    <s v=""/>
    <s v=""/>
    <s v=""/>
    <s v=""/>
    <s v=""/>
    <n v="1"/>
    <s v=""/>
    <s v=""/>
    <s v=""/>
    <s v=""/>
    <s v=""/>
    <s v=""/>
    <n v="1"/>
    <m/>
  </r>
  <r>
    <n v="130"/>
    <m/>
    <x v="122"/>
    <s v="National VET E Learning Strategy"/>
    <m/>
    <m/>
    <n v="1"/>
    <n v="1"/>
    <s v=""/>
    <s v="Intermediate, Advanced"/>
    <m/>
    <m/>
    <m/>
    <m/>
    <n v="1"/>
    <m/>
    <m/>
    <m/>
    <s v="Energy / Sus Assessors, "/>
    <m/>
    <m/>
    <m/>
    <n v="1"/>
    <m/>
    <m/>
    <n v="1"/>
    <m/>
    <m/>
    <m/>
    <m/>
    <m/>
    <m/>
    <s v="Training Resources, "/>
    <n v="1"/>
    <m/>
    <m/>
    <s v="Digital, "/>
    <x v="1"/>
    <m/>
    <m/>
    <m/>
    <m/>
    <m/>
    <m/>
    <m/>
    <m/>
    <n v="1"/>
    <m/>
    <m/>
    <m/>
    <m/>
    <s v=""/>
    <s v="Services, "/>
    <n v="1"/>
    <n v="1"/>
    <n v="1"/>
    <s v="Residential, Commercial"/>
    <m/>
    <m/>
    <m/>
    <m/>
    <m/>
    <m/>
    <m/>
    <m/>
    <n v="1"/>
    <s v="Australia wide, "/>
    <m/>
    <s v="This learning object helps plumbing industry tradespeople obtain the skills and knowledge to plan, size and document the layout of components of heating and cooling systems"/>
    <s v="Education"/>
    <m/>
    <s v="http://tle.tafevc.com.au/toolbox/items/e9f1000c-2415-078c-b587-d8a1c20b37df/1/"/>
    <s v="Superseded by CPCPWT4011A"/>
    <m/>
    <x v="0"/>
    <x v="2"/>
    <x v="3"/>
    <s v="Yes"/>
    <n v="7"/>
    <n v="0"/>
    <n v="1.75"/>
    <m/>
    <m/>
    <s v=""/>
    <s v=""/>
    <s v=""/>
    <s v=""/>
    <n v="1"/>
    <s v=""/>
    <s v=""/>
    <s v=""/>
    <s v=""/>
    <s v=""/>
    <n v="1"/>
    <s v=""/>
    <s v=""/>
    <s v=""/>
    <s v=""/>
    <s v=""/>
    <s v=""/>
    <s v=""/>
    <s v=""/>
    <s v=""/>
    <s v=""/>
    <s v=""/>
    <s v=""/>
    <s v=""/>
    <s v=""/>
    <n v="1"/>
    <s v=""/>
    <s v=""/>
    <s v=""/>
    <s v=""/>
    <s v=""/>
    <s v=""/>
    <s v=""/>
    <s v=""/>
    <n v="1"/>
    <s v=""/>
    <s v=""/>
    <s v=""/>
    <s v=""/>
    <s v=""/>
    <s v=""/>
    <s v=""/>
    <n v="1"/>
    <m/>
  </r>
  <r>
    <n v="131"/>
    <m/>
    <x v="123"/>
    <s v="Energy Efficiency Council"/>
    <m/>
    <m/>
    <m/>
    <n v="1"/>
    <s v=""/>
    <s v="Advanced"/>
    <m/>
    <m/>
    <m/>
    <m/>
    <n v="1"/>
    <m/>
    <m/>
    <m/>
    <s v="Energy / Sus Assessors, "/>
    <m/>
    <n v="1"/>
    <m/>
    <m/>
    <m/>
    <n v="1"/>
    <m/>
    <m/>
    <m/>
    <m/>
    <m/>
    <m/>
    <m/>
    <s v="Information Only, Technical Specifications, "/>
    <n v="1"/>
    <m/>
    <m/>
    <s v="Digital, "/>
    <x v="1"/>
    <m/>
    <n v="1"/>
    <m/>
    <m/>
    <m/>
    <m/>
    <m/>
    <m/>
    <m/>
    <m/>
    <m/>
    <n v="1"/>
    <m/>
    <s v=""/>
    <s v="Assessment / Verification, As built assessment, "/>
    <m/>
    <n v="1"/>
    <s v=""/>
    <s v="Commercial"/>
    <m/>
    <m/>
    <m/>
    <m/>
    <m/>
    <m/>
    <m/>
    <m/>
    <n v="1"/>
    <s v="Australia wide, "/>
    <m/>
    <s v="This Guide presents a basic framework and methodologies for measurement and verification, to help energy efficiency service providers and customers understand the key issues for determining how successful a project has been."/>
    <s v="Energy Efficiency Council"/>
    <m/>
    <s v="http://www.eec.org.au/Best%20Practice%20Guides"/>
    <m/>
    <m/>
    <x v="3"/>
    <x v="2"/>
    <x v="0"/>
    <s v="Yes"/>
    <n v="6"/>
    <n v="0"/>
    <n v="1.5"/>
    <m/>
    <m/>
    <s v=""/>
    <s v=""/>
    <s v=""/>
    <n v="1"/>
    <s v=""/>
    <s v=""/>
    <s v=""/>
    <s v=""/>
    <s v=""/>
    <s v=""/>
    <n v="1"/>
    <s v=""/>
    <s v=""/>
    <s v=""/>
    <s v=""/>
    <s v=""/>
    <s v=""/>
    <s v=""/>
    <s v=""/>
    <s v=""/>
    <s v=""/>
    <s v=""/>
    <s v=""/>
    <s v=""/>
    <s v=""/>
    <n v="1"/>
    <s v=""/>
    <s v=""/>
    <s v=""/>
    <s v=""/>
    <s v=""/>
    <s v=""/>
    <s v=""/>
    <s v=""/>
    <s v=""/>
    <s v=""/>
    <s v=""/>
    <s v=""/>
    <s v=""/>
    <n v="1"/>
    <s v=""/>
    <n v="1"/>
    <s v=""/>
    <m/>
  </r>
  <r>
    <n v="132"/>
    <m/>
    <x v="124"/>
    <s v="NABERS"/>
    <m/>
    <m/>
    <m/>
    <n v="1"/>
    <s v=""/>
    <s v="Advanced"/>
    <m/>
    <m/>
    <m/>
    <m/>
    <n v="1"/>
    <m/>
    <m/>
    <m/>
    <s v="Energy / Sus Assessors, "/>
    <m/>
    <m/>
    <m/>
    <n v="1"/>
    <m/>
    <m/>
    <n v="1"/>
    <m/>
    <m/>
    <m/>
    <m/>
    <m/>
    <m/>
    <s v="Training Resources, "/>
    <m/>
    <n v="1"/>
    <m/>
    <s v="Face to face, "/>
    <x v="0"/>
    <m/>
    <n v="1"/>
    <m/>
    <m/>
    <m/>
    <m/>
    <m/>
    <m/>
    <m/>
    <m/>
    <m/>
    <m/>
    <m/>
    <s v=""/>
    <s v="Assessment / Verification, "/>
    <m/>
    <n v="1"/>
    <s v=""/>
    <s v="Commercial"/>
    <m/>
    <m/>
    <m/>
    <m/>
    <m/>
    <m/>
    <m/>
    <m/>
    <n v="1"/>
    <s v="Australia wide, "/>
    <m/>
    <s v="This training course is for those seeking NABERS Assessor Accreditation"/>
    <s v="Government &amp; Education"/>
    <m/>
    <s v="http://www.nabers.gov.au/public/Webpages/ContentStandard.aspx?include=Assessor.htm&amp;module=60&amp;nav=at07-01"/>
    <m/>
    <m/>
    <x v="1"/>
    <x v="1"/>
    <x v="1"/>
    <s v="Yes"/>
    <n v="7"/>
    <n v="0"/>
    <n v="1.75"/>
    <m/>
    <m/>
    <s v=""/>
    <s v=""/>
    <s v=""/>
    <n v="1"/>
    <s v=""/>
    <s v=""/>
    <s v=""/>
    <s v=""/>
    <s v=""/>
    <s v=""/>
    <n v="1"/>
    <s v=""/>
    <s v=""/>
    <s v=""/>
    <s v=""/>
    <s v=""/>
    <s v=""/>
    <s v=""/>
    <s v=""/>
    <s v=""/>
    <s v=""/>
    <s v=""/>
    <s v=""/>
    <s v=""/>
    <s v=""/>
    <n v="1"/>
    <s v=""/>
    <n v="1"/>
    <s v=""/>
    <s v=""/>
    <s v=""/>
    <s v=""/>
    <s v=""/>
    <s v=""/>
    <s v=""/>
    <s v=""/>
    <s v=""/>
    <s v=""/>
    <s v=""/>
    <s v=""/>
    <s v=""/>
    <n v="1"/>
    <s v=""/>
    <m/>
  </r>
  <r>
    <n v="133"/>
    <m/>
    <x v="125"/>
    <s v="ABCB"/>
    <n v="1"/>
    <m/>
    <m/>
    <m/>
    <s v=""/>
    <s v="General, "/>
    <n v="1"/>
    <m/>
    <m/>
    <m/>
    <m/>
    <m/>
    <m/>
    <m/>
    <s v="General Audience, "/>
    <m/>
    <m/>
    <n v="1"/>
    <m/>
    <n v="1"/>
    <m/>
    <n v="1"/>
    <m/>
    <m/>
    <m/>
    <m/>
    <m/>
    <m/>
    <s v="Interactive Tool, Training Resources, "/>
    <n v="1"/>
    <m/>
    <m/>
    <s v="Digital, "/>
    <x v="1"/>
    <n v="1"/>
    <m/>
    <n v="1"/>
    <m/>
    <n v="1"/>
    <n v="1"/>
    <n v="1"/>
    <n v="1"/>
    <m/>
    <n v="1"/>
    <m/>
    <m/>
    <m/>
    <s v=""/>
    <s v="Design, Climate Specific, Glazing, Building Fabric / Thermal / Sealing, Lighting, HVAC, Maintenance &amp; Monitoring, "/>
    <n v="1"/>
    <n v="1"/>
    <n v="1"/>
    <s v="Residential, Commercial"/>
    <m/>
    <m/>
    <m/>
    <m/>
    <m/>
    <m/>
    <m/>
    <m/>
    <n v="1"/>
    <s v="Australia wide, "/>
    <m/>
    <s v="Awareness Resource Kits_x000d_Module Three - Understanding Energy Efficiency Provisions for Class 1 and Class 10 Buildings_x000d_Module Four - Understanding Energy Efficiency Provisions for Class 2 to 9 Buildings"/>
    <s v="Government"/>
    <m/>
    <s v="http://www.abcb.gov.au/en/education-events-resources/NCC-awareness-resource-kits"/>
    <m/>
    <m/>
    <x v="0"/>
    <x v="2"/>
    <x v="1"/>
    <s v="Yes"/>
    <n v="9"/>
    <n v="0"/>
    <n v="2.25"/>
    <m/>
    <m/>
    <n v="1"/>
    <s v=""/>
    <s v=""/>
    <s v=""/>
    <s v=""/>
    <s v=""/>
    <n v="1"/>
    <s v=""/>
    <s v=""/>
    <s v=""/>
    <s v=""/>
    <s v=""/>
    <s v=""/>
    <s v=""/>
    <s v=""/>
    <s v=""/>
    <s v=""/>
    <s v=""/>
    <s v=""/>
    <s v=""/>
    <s v=""/>
    <s v=""/>
    <s v=""/>
    <s v=""/>
    <s v=""/>
    <n v="1"/>
    <s v=""/>
    <s v=""/>
    <s v=""/>
    <s v=""/>
    <s v=""/>
    <s v=""/>
    <s v=""/>
    <s v=""/>
    <s v=""/>
    <s v=""/>
    <s v=""/>
    <s v=""/>
    <s v=""/>
    <n v="1"/>
    <s v=""/>
    <s v=""/>
    <n v="1"/>
    <m/>
  </r>
  <r>
    <n v="134"/>
    <m/>
    <x v="126"/>
    <s v="Skill Tech"/>
    <m/>
    <m/>
    <n v="1"/>
    <m/>
    <s v=""/>
    <s v="Intermediate, "/>
    <m/>
    <m/>
    <m/>
    <m/>
    <m/>
    <m/>
    <n v="1"/>
    <m/>
    <s v="Trades, "/>
    <m/>
    <m/>
    <m/>
    <n v="1"/>
    <m/>
    <m/>
    <n v="1"/>
    <m/>
    <m/>
    <m/>
    <m/>
    <m/>
    <m/>
    <s v="Training Resources, "/>
    <m/>
    <m/>
    <n v="1"/>
    <s v="Blended"/>
    <x v="0"/>
    <m/>
    <m/>
    <m/>
    <m/>
    <m/>
    <m/>
    <m/>
    <m/>
    <n v="1"/>
    <m/>
    <m/>
    <m/>
    <m/>
    <s v=""/>
    <s v="Services, "/>
    <n v="1"/>
    <n v="1"/>
    <n v="1"/>
    <s v="Residential, Commercial"/>
    <m/>
    <m/>
    <m/>
    <m/>
    <m/>
    <n v="1"/>
    <m/>
    <m/>
    <m/>
    <s v="Northern Territory, "/>
    <m/>
    <s v="Successful completion of this program will enable you to apply for the licence required to install and decommission single-head, split system air-conditioners up to 18 Kilowatts"/>
    <s v="Education"/>
    <m/>
    <s v="http://coursesearch.skillstech.tafe.qld.gov.au/tafe/training/UEE20111_Certificate_II_in_Split_Air_conditioning_and_Heat_Pump_Systems/Brochure_862_861.ashx"/>
    <m/>
    <m/>
    <x v="1"/>
    <x v="0"/>
    <x v="0"/>
    <s v="Yes"/>
    <n v="5"/>
    <n v="0"/>
    <n v="1.25"/>
    <m/>
    <m/>
    <s v=""/>
    <s v=""/>
    <n v="1"/>
    <s v=""/>
    <s v=""/>
    <s v=""/>
    <s v=""/>
    <s v=""/>
    <s v=""/>
    <s v=""/>
    <s v=""/>
    <s v=""/>
    <n v="1"/>
    <s v=""/>
    <s v=""/>
    <s v=""/>
    <s v=""/>
    <s v=""/>
    <s v=""/>
    <s v=""/>
    <s v=""/>
    <s v=""/>
    <s v=""/>
    <s v=""/>
    <s v=""/>
    <n v="1"/>
    <s v=""/>
    <s v=""/>
    <s v=""/>
    <s v=""/>
    <s v=""/>
    <s v=""/>
    <s v=""/>
    <s v=""/>
    <n v="1"/>
    <s v=""/>
    <s v=""/>
    <s v=""/>
    <s v=""/>
    <s v=""/>
    <s v=""/>
    <s v=""/>
    <n v="1"/>
    <m/>
  </r>
  <r>
    <n v="135"/>
    <m/>
    <x v="127"/>
    <s v="State Training Services NSW"/>
    <m/>
    <m/>
    <n v="1"/>
    <m/>
    <s v=""/>
    <s v="Intermediate, "/>
    <m/>
    <m/>
    <m/>
    <m/>
    <m/>
    <m/>
    <n v="1"/>
    <m/>
    <s v="Trades, "/>
    <m/>
    <m/>
    <m/>
    <n v="1"/>
    <m/>
    <m/>
    <n v="1"/>
    <m/>
    <m/>
    <m/>
    <m/>
    <m/>
    <m/>
    <s v="Training Resources, "/>
    <m/>
    <m/>
    <n v="1"/>
    <s v="Blended"/>
    <x v="0"/>
    <m/>
    <m/>
    <m/>
    <m/>
    <m/>
    <m/>
    <m/>
    <m/>
    <n v="1"/>
    <m/>
    <m/>
    <m/>
    <m/>
    <s v=""/>
    <s v="Services, "/>
    <n v="1"/>
    <n v="1"/>
    <n v="1"/>
    <s v="Residential, Commercial"/>
    <m/>
    <m/>
    <m/>
    <m/>
    <m/>
    <m/>
    <m/>
    <m/>
    <n v="1"/>
    <s v="Australia wide, "/>
    <m/>
    <s v="Resource kit contains: PowerPoint part 1 - Introduction, phase out details, renewable energy certificates and fees in tariffs, and science and technology_x000d_PowerPoint part 2 - Solar hot water and heat pump systems_x000d_PowerPoint part 3 - Installation, compliance and OH&amp;S Plumbe"/>
    <s v="Government &amp; Education"/>
    <m/>
    <s v="https://www.training.nsw.gov.au/clearhse/Preview.do?no=268&amp;type=O"/>
    <m/>
    <m/>
    <x v="1"/>
    <x v="2"/>
    <x v="1"/>
    <s v="Yes"/>
    <n v="8"/>
    <n v="0"/>
    <n v="2"/>
    <m/>
    <m/>
    <s v=""/>
    <s v=""/>
    <n v="1"/>
    <s v=""/>
    <s v=""/>
    <s v=""/>
    <s v=""/>
    <s v=""/>
    <s v=""/>
    <s v=""/>
    <s v=""/>
    <s v=""/>
    <n v="1"/>
    <s v=""/>
    <s v=""/>
    <s v=""/>
    <s v=""/>
    <s v=""/>
    <s v=""/>
    <s v=""/>
    <s v=""/>
    <s v=""/>
    <s v=""/>
    <s v=""/>
    <s v=""/>
    <n v="1"/>
    <s v=""/>
    <s v=""/>
    <s v=""/>
    <s v=""/>
    <s v=""/>
    <s v=""/>
    <s v=""/>
    <s v=""/>
    <n v="1"/>
    <s v=""/>
    <s v=""/>
    <s v=""/>
    <s v=""/>
    <s v=""/>
    <s v=""/>
    <s v=""/>
    <n v="1"/>
    <m/>
  </r>
  <r>
    <n v="136"/>
    <m/>
    <x v="128"/>
    <s v="VET Res"/>
    <m/>
    <m/>
    <m/>
    <n v="1"/>
    <s v=""/>
    <s v="Advanced"/>
    <m/>
    <m/>
    <m/>
    <m/>
    <m/>
    <m/>
    <n v="1"/>
    <m/>
    <s v="Trades, "/>
    <m/>
    <m/>
    <n v="1"/>
    <m/>
    <m/>
    <m/>
    <n v="1"/>
    <m/>
    <m/>
    <m/>
    <m/>
    <m/>
    <m/>
    <s v="Training Resources, "/>
    <n v="1"/>
    <m/>
    <m/>
    <s v="Digital, "/>
    <x v="0"/>
    <m/>
    <m/>
    <m/>
    <m/>
    <m/>
    <m/>
    <m/>
    <n v="1"/>
    <m/>
    <m/>
    <m/>
    <m/>
    <m/>
    <s v=""/>
    <s v="HVAC, "/>
    <n v="1"/>
    <n v="1"/>
    <n v="1"/>
    <s v="Residential, Commercial"/>
    <m/>
    <m/>
    <m/>
    <m/>
    <m/>
    <m/>
    <m/>
    <m/>
    <n v="1"/>
    <s v="Australia wide, "/>
    <m/>
    <s v="The Electrical Heating Learner Workbook contains learning exercises, review questions and sample assessment instruments. It is intended to help students learn and is not a textbook. The workbook covers: Heat Energy; Heat Control; Water Heaters; Appliances (Cooking); Space Heating; Industrial Heating; Faults in Heating Devices and Circuits"/>
    <s v="Education"/>
    <m/>
    <s v="http://www.vetres.net.au/product.php?productid=18077&amp;cat=&amp;page=1"/>
    <m/>
    <m/>
    <x v="3"/>
    <x v="1"/>
    <x v="3"/>
    <s v="Yes"/>
    <n v="4"/>
    <n v="0"/>
    <n v="1"/>
    <m/>
    <m/>
    <s v=""/>
    <s v=""/>
    <s v=""/>
    <n v="1"/>
    <s v=""/>
    <s v=""/>
    <s v=""/>
    <s v=""/>
    <s v=""/>
    <s v=""/>
    <s v=""/>
    <s v=""/>
    <n v="1"/>
    <s v=""/>
    <s v=""/>
    <s v=""/>
    <s v=""/>
    <s v=""/>
    <s v=""/>
    <s v=""/>
    <s v=""/>
    <s v=""/>
    <s v=""/>
    <s v=""/>
    <s v=""/>
    <n v="1"/>
    <s v=""/>
    <s v=""/>
    <s v=""/>
    <s v=""/>
    <s v=""/>
    <s v=""/>
    <s v=""/>
    <n v="1"/>
    <s v=""/>
    <s v=""/>
    <s v=""/>
    <s v=""/>
    <s v=""/>
    <s v=""/>
    <s v=""/>
    <s v=""/>
    <n v="1"/>
    <m/>
  </r>
  <r>
    <n v="137"/>
    <m/>
    <x v="129"/>
    <s v="VET Res"/>
    <m/>
    <m/>
    <m/>
    <n v="1"/>
    <s v=""/>
    <s v="Advanced"/>
    <m/>
    <m/>
    <m/>
    <m/>
    <m/>
    <n v="1"/>
    <n v="1"/>
    <m/>
    <s v="Semi-skilled, Trades, "/>
    <m/>
    <m/>
    <n v="1"/>
    <m/>
    <m/>
    <m/>
    <n v="1"/>
    <m/>
    <m/>
    <m/>
    <m/>
    <m/>
    <m/>
    <s v="Training Resources, "/>
    <n v="1"/>
    <m/>
    <m/>
    <s v="Digital, "/>
    <x v="0"/>
    <m/>
    <m/>
    <m/>
    <m/>
    <m/>
    <m/>
    <m/>
    <n v="1"/>
    <n v="1"/>
    <m/>
    <m/>
    <m/>
    <m/>
    <s v=""/>
    <s v="HVAC, Services, "/>
    <m/>
    <n v="1"/>
    <s v=""/>
    <s v="Commercial"/>
    <m/>
    <m/>
    <m/>
    <m/>
    <m/>
    <m/>
    <m/>
    <m/>
    <n v="1"/>
    <s v="Australia wide, "/>
    <m/>
    <s v="The Establish the Basic Operating Conditions of Air Conditioning Systems learner workbook contains learning exercises, review questions and sample assessment instruments. It is intended to help students learn and is not a textbook. The workbook covers: The Air Conditioning Industry; Temperature and Relative Humidity Measuring Devices; Air Velocity Measuring Devices; Psychrometrics; Basic Air Conditioning Processes; Ventilation; Regulations; Heat Loads."/>
    <s v="Education"/>
    <m/>
    <s v="http://www.vetres.net.au/product.php?productid=18070&amp;cat=&amp;page=1"/>
    <m/>
    <m/>
    <x v="3"/>
    <x v="1"/>
    <x v="3"/>
    <s v="Yes"/>
    <n v="4"/>
    <n v="0"/>
    <n v="1"/>
    <m/>
    <m/>
    <s v=""/>
    <s v=""/>
    <s v=""/>
    <n v="1"/>
    <s v=""/>
    <s v=""/>
    <s v=""/>
    <s v=""/>
    <s v=""/>
    <s v=""/>
    <s v=""/>
    <s v=""/>
    <s v=""/>
    <s v=""/>
    <n v="1"/>
    <s v=""/>
    <s v=""/>
    <s v=""/>
    <s v=""/>
    <s v=""/>
    <s v=""/>
    <s v=""/>
    <s v=""/>
    <s v=""/>
    <s v=""/>
    <n v="1"/>
    <s v=""/>
    <s v=""/>
    <s v=""/>
    <s v=""/>
    <s v=""/>
    <s v=""/>
    <s v=""/>
    <s v=""/>
    <s v=""/>
    <s v=""/>
    <s v=""/>
    <s v=""/>
    <s v=""/>
    <n v="1"/>
    <s v=""/>
    <n v="1"/>
    <s v=""/>
    <m/>
  </r>
  <r>
    <n v="138"/>
    <m/>
    <x v="130"/>
    <s v="VET Res"/>
    <m/>
    <m/>
    <m/>
    <n v="1"/>
    <s v=""/>
    <s v="Advanced"/>
    <m/>
    <m/>
    <m/>
    <m/>
    <m/>
    <n v="1"/>
    <n v="1"/>
    <m/>
    <s v="Semi-skilled, Trades, "/>
    <m/>
    <m/>
    <n v="1"/>
    <m/>
    <m/>
    <m/>
    <n v="1"/>
    <m/>
    <m/>
    <m/>
    <m/>
    <m/>
    <m/>
    <s v="Training Resources, "/>
    <n v="1"/>
    <m/>
    <m/>
    <s v="Digital, "/>
    <x v="0"/>
    <m/>
    <m/>
    <m/>
    <m/>
    <m/>
    <m/>
    <m/>
    <n v="1"/>
    <n v="1"/>
    <m/>
    <m/>
    <m/>
    <m/>
    <s v=""/>
    <s v="HVAC, Services, "/>
    <m/>
    <n v="1"/>
    <s v=""/>
    <s v="Commercial"/>
    <m/>
    <m/>
    <m/>
    <m/>
    <m/>
    <m/>
    <m/>
    <m/>
    <n v="1"/>
    <s v="Australia wide, "/>
    <m/>
    <s v="The UEENEEJ107A Air conditioning and refrigeration systems, major components and associated equipment learner workbook contains learning exercises, review questions and sample assessment instruments. It is intended to help students learn and is not a textbook. The workbook covers; Fans and Air Distribution; Cool Room and Freezer Room Systems; Commercial Packaged Air Conditioning Systems; Merchandising and Display Cabinets; Cooling Towers and Associated Equipment; Residential Air Conditioning."/>
    <s v="Education"/>
    <m/>
    <s v="http://www.vetres.net.au/product.php?productid=18071&amp;cat=&amp;page=1"/>
    <m/>
    <m/>
    <x v="3"/>
    <x v="1"/>
    <x v="3"/>
    <s v="Yes"/>
    <n v="4"/>
    <n v="0"/>
    <n v="1"/>
    <m/>
    <m/>
    <s v=""/>
    <s v=""/>
    <s v=""/>
    <n v="1"/>
    <s v=""/>
    <s v=""/>
    <s v=""/>
    <s v=""/>
    <s v=""/>
    <s v=""/>
    <s v=""/>
    <s v=""/>
    <s v=""/>
    <s v=""/>
    <n v="1"/>
    <s v=""/>
    <s v=""/>
    <s v=""/>
    <s v=""/>
    <s v=""/>
    <s v=""/>
    <s v=""/>
    <s v=""/>
    <s v=""/>
    <s v=""/>
    <n v="1"/>
    <s v=""/>
    <s v=""/>
    <s v=""/>
    <s v=""/>
    <s v=""/>
    <s v=""/>
    <s v=""/>
    <s v=""/>
    <s v=""/>
    <s v=""/>
    <s v=""/>
    <s v=""/>
    <s v=""/>
    <n v="1"/>
    <s v=""/>
    <n v="1"/>
    <s v=""/>
    <m/>
  </r>
  <r>
    <n v="139"/>
    <m/>
    <x v="131"/>
    <s v="www.yourbuilding.org"/>
    <n v="1"/>
    <m/>
    <m/>
    <m/>
    <s v=""/>
    <s v="General, "/>
    <n v="1"/>
    <m/>
    <m/>
    <m/>
    <m/>
    <m/>
    <m/>
    <m/>
    <s v="General Audience, "/>
    <m/>
    <n v="1"/>
    <m/>
    <m/>
    <m/>
    <m/>
    <m/>
    <m/>
    <m/>
    <m/>
    <m/>
    <m/>
    <m/>
    <s v="Information Only, "/>
    <n v="1"/>
    <m/>
    <m/>
    <s v="Digital, "/>
    <x v="1"/>
    <m/>
    <m/>
    <m/>
    <m/>
    <m/>
    <m/>
    <m/>
    <m/>
    <m/>
    <m/>
    <m/>
    <m/>
    <n v="1"/>
    <s v=""/>
    <s v="Beyond compliance"/>
    <n v="1"/>
    <n v="1"/>
    <n v="1"/>
    <s v="Residential, Commercial"/>
    <m/>
    <m/>
    <m/>
    <m/>
    <m/>
    <m/>
    <m/>
    <m/>
    <n v="1"/>
    <s v="Australia wide, "/>
    <m/>
    <s v="In the legislative environment, commercial buildings generally refer to Class 5-9 buildings in accordance with the Building Code of Australia (BCA) classification. 'Sustainability' indicates issues associated with energy efficiency, water efficiency, material usage and indoor environment quality."/>
    <s v="Arup, Fletcher insulation, Building Comission, Creating Better Living, Szen Corp, aurecon, Stockland, Leighton"/>
    <m/>
    <s v="http://www.yourbuilding.org/Article/NewsDetail.aspx?p=83&amp;id=1594"/>
    <m/>
    <m/>
    <x v="3"/>
    <x v="2"/>
    <x v="2"/>
    <s v="Yes"/>
    <n v="4"/>
    <n v="1"/>
    <n v="1.3333333333333333"/>
    <m/>
    <m/>
    <n v="1"/>
    <s v=""/>
    <s v=""/>
    <s v=""/>
    <s v=""/>
    <s v=""/>
    <n v="1"/>
    <s v=""/>
    <s v=""/>
    <s v=""/>
    <s v=""/>
    <s v=""/>
    <s v=""/>
    <s v=""/>
    <s v=""/>
    <s v=""/>
    <n v="1"/>
    <s v=""/>
    <s v=""/>
    <s v=""/>
    <s v=""/>
    <s v=""/>
    <s v=""/>
    <s v=""/>
    <s v=""/>
    <s v=""/>
    <s v=""/>
    <s v=""/>
    <s v=""/>
    <s v=""/>
    <s v=""/>
    <s v=""/>
    <s v=""/>
    <s v=""/>
    <s v=""/>
    <s v=""/>
    <s v=""/>
    <s v=""/>
    <n v="1"/>
    <s v=""/>
    <s v=""/>
    <s v=""/>
    <n v="1"/>
    <m/>
  </r>
  <r>
    <n v="140"/>
    <m/>
    <x v="132"/>
    <s v="www.yourbuilding.org"/>
    <n v="1"/>
    <m/>
    <m/>
    <m/>
    <s v=""/>
    <s v="General, "/>
    <n v="1"/>
    <m/>
    <m/>
    <m/>
    <m/>
    <m/>
    <m/>
    <m/>
    <s v="General Audience, "/>
    <m/>
    <n v="1"/>
    <m/>
    <m/>
    <m/>
    <m/>
    <m/>
    <m/>
    <m/>
    <m/>
    <m/>
    <m/>
    <m/>
    <s v="Information Only, "/>
    <n v="1"/>
    <m/>
    <m/>
    <s v="Digital, "/>
    <x v="1"/>
    <m/>
    <m/>
    <m/>
    <m/>
    <m/>
    <m/>
    <m/>
    <m/>
    <m/>
    <m/>
    <m/>
    <m/>
    <n v="1"/>
    <s v=""/>
    <s v="Beyond compliance"/>
    <m/>
    <n v="1"/>
    <s v=""/>
    <s v="Commercial"/>
    <m/>
    <m/>
    <m/>
    <m/>
    <m/>
    <m/>
    <m/>
    <m/>
    <n v="1"/>
    <s v="Australia wide, "/>
    <m/>
    <s v="Regulatory requirements, measures and assessments methods and tools for energy efficiency in commercial buildings"/>
    <s v="Arup, Fletcher insulation, Building Comission, Creating Better Living, Szen Corp, aurecon, Stockland, Leighton"/>
    <m/>
    <s v="http://www.yourbuilding.org/Article/NewsDetail.aspx?p=83&amp;id=1599"/>
    <m/>
    <m/>
    <x v="3"/>
    <x v="2"/>
    <x v="2"/>
    <s v="Yes"/>
    <n v="4"/>
    <n v="1"/>
    <n v="1.3333333333333333"/>
    <m/>
    <m/>
    <n v="1"/>
    <s v=""/>
    <s v=""/>
    <s v=""/>
    <s v=""/>
    <s v=""/>
    <n v="1"/>
    <s v=""/>
    <s v=""/>
    <s v=""/>
    <s v=""/>
    <s v=""/>
    <s v=""/>
    <s v=""/>
    <s v=""/>
    <s v=""/>
    <n v="1"/>
    <s v=""/>
    <s v=""/>
    <s v=""/>
    <s v=""/>
    <s v=""/>
    <s v=""/>
    <s v=""/>
    <s v=""/>
    <s v=""/>
    <s v=""/>
    <s v=""/>
    <s v=""/>
    <s v=""/>
    <s v=""/>
    <s v=""/>
    <s v=""/>
    <s v=""/>
    <s v=""/>
    <s v=""/>
    <s v=""/>
    <s v=""/>
    <n v="1"/>
    <s v=""/>
    <s v=""/>
    <n v="1"/>
    <s v=""/>
    <m/>
  </r>
  <r>
    <n v="141"/>
    <m/>
    <x v="133"/>
    <s v="www.yourbuilding.org"/>
    <n v="1"/>
    <m/>
    <m/>
    <m/>
    <s v=""/>
    <s v="General, "/>
    <n v="1"/>
    <m/>
    <m/>
    <m/>
    <m/>
    <m/>
    <m/>
    <m/>
    <s v="General Audience, "/>
    <m/>
    <n v="1"/>
    <m/>
    <m/>
    <m/>
    <m/>
    <m/>
    <m/>
    <m/>
    <m/>
    <m/>
    <m/>
    <m/>
    <s v="Information Only, "/>
    <n v="1"/>
    <m/>
    <m/>
    <s v="Digital, "/>
    <x v="1"/>
    <n v="1"/>
    <m/>
    <n v="1"/>
    <m/>
    <n v="1"/>
    <n v="1"/>
    <n v="1"/>
    <n v="1"/>
    <n v="1"/>
    <n v="1"/>
    <m/>
    <m/>
    <m/>
    <s v=""/>
    <s v="Design, Climate Specific, Glazing, Building Fabric / Thermal / Sealing, Lighting, HVAC, Services, Maintenance &amp; Monitoring, "/>
    <m/>
    <n v="1"/>
    <s v=""/>
    <s v="Commercial"/>
    <m/>
    <m/>
    <m/>
    <m/>
    <m/>
    <m/>
    <m/>
    <m/>
    <n v="1"/>
    <s v="Australia wide, "/>
    <m/>
    <s v="Summary of issues impacting sustainable constructions"/>
    <s v="Arup, Fletcher insulation, Building Comission, Creating Better Living, Szen Corp, aurecon, Stockland, Leighton"/>
    <m/>
    <s v="http://www.yourbuilding.org/Article/NewsDetail.aspx?p=83&amp;id=1577"/>
    <m/>
    <m/>
    <x v="3"/>
    <x v="2"/>
    <x v="2"/>
    <s v="Yes"/>
    <n v="4"/>
    <n v="1"/>
    <n v="1.3333333333333333"/>
    <m/>
    <m/>
    <n v="1"/>
    <s v=""/>
    <s v=""/>
    <s v=""/>
    <s v=""/>
    <s v=""/>
    <n v="1"/>
    <s v=""/>
    <s v=""/>
    <s v=""/>
    <s v=""/>
    <s v=""/>
    <s v=""/>
    <s v=""/>
    <s v=""/>
    <s v=""/>
    <n v="1"/>
    <s v=""/>
    <s v=""/>
    <s v=""/>
    <s v=""/>
    <s v=""/>
    <s v=""/>
    <s v=""/>
    <s v=""/>
    <s v=""/>
    <s v=""/>
    <s v=""/>
    <s v=""/>
    <s v=""/>
    <s v=""/>
    <s v=""/>
    <s v=""/>
    <s v=""/>
    <s v=""/>
    <s v=""/>
    <s v=""/>
    <s v=""/>
    <s v=""/>
    <n v="1"/>
    <s v=""/>
    <n v="1"/>
    <s v=""/>
    <m/>
  </r>
  <r>
    <n v="142"/>
    <m/>
    <x v="134"/>
    <s v="www.yourbuilding.org"/>
    <m/>
    <m/>
    <m/>
    <n v="1"/>
    <s v=""/>
    <s v="Advanced"/>
    <n v="1"/>
    <m/>
    <m/>
    <m/>
    <m/>
    <m/>
    <m/>
    <m/>
    <s v="General Audience, "/>
    <m/>
    <n v="1"/>
    <m/>
    <m/>
    <m/>
    <m/>
    <m/>
    <m/>
    <m/>
    <m/>
    <m/>
    <m/>
    <m/>
    <s v="Information Only, "/>
    <n v="1"/>
    <m/>
    <m/>
    <s v="Digital, "/>
    <x v="1"/>
    <m/>
    <m/>
    <m/>
    <m/>
    <m/>
    <m/>
    <m/>
    <m/>
    <m/>
    <m/>
    <n v="1"/>
    <m/>
    <m/>
    <s v=""/>
    <s v="Hand over / Operations, "/>
    <m/>
    <n v="1"/>
    <s v=""/>
    <s v="Commercial"/>
    <m/>
    <m/>
    <m/>
    <m/>
    <m/>
    <m/>
    <m/>
    <m/>
    <n v="1"/>
    <s v="Australia wide, "/>
    <m/>
    <s v="Building commissioning is critical for achieving optimum building performance, as determined in the design process. Commissioning is a systematic process whereby the performance of a building and its systems are tested, documented and then checked against design specifications (and increasingly against the initial design intent) and the owner's and occupants' operational needs"/>
    <s v="Arup, Fletcher insulation, Building Comission, Creating Better Living, Szen Corp, aurecon, Stockland, Leighton"/>
    <m/>
    <s v="http://www.yourbuilding.org/Article/NewsDetail.aspx?p=83&amp;id=1576"/>
    <m/>
    <m/>
    <x v="3"/>
    <x v="2"/>
    <x v="2"/>
    <s v="Yes"/>
    <n v="4"/>
    <n v="1"/>
    <n v="1.3333333333333333"/>
    <m/>
    <m/>
    <s v=""/>
    <s v=""/>
    <s v=""/>
    <n v="1"/>
    <s v=""/>
    <s v=""/>
    <n v="1"/>
    <s v=""/>
    <s v=""/>
    <s v=""/>
    <s v=""/>
    <s v=""/>
    <s v=""/>
    <s v=""/>
    <s v=""/>
    <s v=""/>
    <n v="1"/>
    <s v=""/>
    <s v=""/>
    <s v=""/>
    <s v=""/>
    <s v=""/>
    <s v=""/>
    <s v=""/>
    <s v=""/>
    <s v=""/>
    <s v=""/>
    <s v=""/>
    <s v=""/>
    <s v=""/>
    <s v=""/>
    <s v=""/>
    <s v=""/>
    <s v=""/>
    <s v=""/>
    <s v=""/>
    <n v="1"/>
    <s v=""/>
    <s v=""/>
    <s v=""/>
    <s v=""/>
    <n v="1"/>
    <s v=""/>
    <m/>
  </r>
  <r>
    <n v="143"/>
    <m/>
    <x v="135"/>
    <s v="www.yourbuilding.org  (CRC Construction Innovation, Aup, CSIRO RMIT)"/>
    <m/>
    <m/>
    <m/>
    <n v="1"/>
    <s v=""/>
    <s v="Advanced"/>
    <m/>
    <n v="1"/>
    <m/>
    <m/>
    <n v="1"/>
    <m/>
    <m/>
    <m/>
    <s v="Planners / Designers, Energy / Sus Assessors, "/>
    <m/>
    <n v="1"/>
    <m/>
    <m/>
    <m/>
    <m/>
    <m/>
    <m/>
    <m/>
    <m/>
    <m/>
    <m/>
    <m/>
    <s v="Information Only, "/>
    <n v="1"/>
    <m/>
    <m/>
    <s v="Digital, "/>
    <x v="1"/>
    <n v="1"/>
    <m/>
    <m/>
    <m/>
    <m/>
    <m/>
    <m/>
    <n v="1"/>
    <m/>
    <m/>
    <m/>
    <m/>
    <m/>
    <s v=""/>
    <s v="Design, HVAC, "/>
    <m/>
    <n v="1"/>
    <s v=""/>
    <s v="Commercial"/>
    <m/>
    <m/>
    <m/>
    <m/>
    <m/>
    <m/>
    <m/>
    <m/>
    <n v="1"/>
    <s v="Australia wide, "/>
    <m/>
    <s v="Symptoms, Imaocts, Barriers, and recommendations"/>
    <s v="Arup, Fletcher insulation, Building Comission, Creating Better Living, Szen Corp, aurecon, Stockland, Leighton"/>
    <m/>
    <s v="http://www.yourbuilding.org/library/HVAC%20system%20size.%20Getting%20it%20right.pdf"/>
    <m/>
    <m/>
    <x v="3"/>
    <x v="2"/>
    <x v="2"/>
    <s v="Yes"/>
    <n v="4"/>
    <n v="1"/>
    <n v="1.3333333333333333"/>
    <m/>
    <m/>
    <s v=""/>
    <s v=""/>
    <s v=""/>
    <n v="1"/>
    <s v=""/>
    <s v=""/>
    <s v=""/>
    <s v=""/>
    <s v=""/>
    <s v=""/>
    <s v=""/>
    <s v=""/>
    <s v=""/>
    <s v=""/>
    <n v="1"/>
    <s v=""/>
    <n v="1"/>
    <s v=""/>
    <s v=""/>
    <s v=""/>
    <s v=""/>
    <s v=""/>
    <s v=""/>
    <s v=""/>
    <s v=""/>
    <s v=""/>
    <s v=""/>
    <s v=""/>
    <s v=""/>
    <s v=""/>
    <s v=""/>
    <s v=""/>
    <s v=""/>
    <s v=""/>
    <s v=""/>
    <s v=""/>
    <s v=""/>
    <s v=""/>
    <s v=""/>
    <n v="1"/>
    <s v=""/>
    <n v="1"/>
    <s v=""/>
    <m/>
  </r>
  <r>
    <n v="144"/>
    <m/>
    <x v="136"/>
    <s v="www.yourbuilding.org"/>
    <m/>
    <m/>
    <n v="1"/>
    <m/>
    <s v=""/>
    <s v="Intermediate, "/>
    <m/>
    <m/>
    <m/>
    <n v="1"/>
    <n v="1"/>
    <m/>
    <m/>
    <m/>
    <s v="Builders / Management, Energy / Sus Assessors, "/>
    <m/>
    <n v="1"/>
    <m/>
    <m/>
    <m/>
    <m/>
    <m/>
    <m/>
    <m/>
    <m/>
    <m/>
    <m/>
    <m/>
    <s v="Information Only, "/>
    <n v="1"/>
    <m/>
    <m/>
    <s v="Digital, "/>
    <x v="1"/>
    <m/>
    <n v="1"/>
    <m/>
    <m/>
    <m/>
    <m/>
    <m/>
    <m/>
    <m/>
    <m/>
    <m/>
    <n v="1"/>
    <m/>
    <s v=""/>
    <s v="Assessment / Verification, As built assessment, "/>
    <m/>
    <n v="1"/>
    <s v=""/>
    <s v="Commercial"/>
    <m/>
    <m/>
    <m/>
    <m/>
    <m/>
    <m/>
    <m/>
    <m/>
    <n v="1"/>
    <s v="Australia wide, "/>
    <m/>
    <s v="Performance assessment of a building or facility may be undertaken at different stages of its life cycle: at planning and design, during construction, at commissioning, and during occupancy or use. The type and extent of assessment - and the nature and content of the assessment report - will depend on the primary purpose of the assessment and for whom it has been conducted."/>
    <s v="Arup, Fletcher insulation, Building Comission, Creating Better Living, Szen Corp, aurecon, Stockland, Leighton"/>
    <m/>
    <s v="http://www.yourbuilding.org/Article/NewsDetail.aspx?p=83&amp;id=1583"/>
    <m/>
    <m/>
    <x v="3"/>
    <x v="2"/>
    <x v="2"/>
    <s v="Yes"/>
    <n v="4"/>
    <n v="1"/>
    <n v="1.3333333333333333"/>
    <m/>
    <m/>
    <s v=""/>
    <s v=""/>
    <n v="1"/>
    <s v=""/>
    <s v=""/>
    <s v=""/>
    <s v=""/>
    <s v=""/>
    <s v=""/>
    <s v=""/>
    <s v=""/>
    <s v=""/>
    <s v=""/>
    <s v=""/>
    <n v="1"/>
    <s v=""/>
    <n v="1"/>
    <s v=""/>
    <s v=""/>
    <s v=""/>
    <s v=""/>
    <s v=""/>
    <s v=""/>
    <s v=""/>
    <s v=""/>
    <s v=""/>
    <s v=""/>
    <s v=""/>
    <s v=""/>
    <s v=""/>
    <s v=""/>
    <s v=""/>
    <s v=""/>
    <s v=""/>
    <s v=""/>
    <s v=""/>
    <s v=""/>
    <s v=""/>
    <s v=""/>
    <n v="1"/>
    <s v=""/>
    <n v="1"/>
    <s v=""/>
    <m/>
  </r>
  <r>
    <n v="145"/>
    <m/>
    <x v="137"/>
    <s v="www.yourbuilding.org"/>
    <m/>
    <n v="1"/>
    <n v="1"/>
    <m/>
    <s v=""/>
    <s v="Beginner, Intermediate, "/>
    <n v="1"/>
    <m/>
    <m/>
    <m/>
    <m/>
    <m/>
    <m/>
    <m/>
    <s v="General Audience, "/>
    <m/>
    <n v="1"/>
    <m/>
    <m/>
    <m/>
    <m/>
    <m/>
    <m/>
    <m/>
    <m/>
    <m/>
    <m/>
    <m/>
    <s v="Information Only, "/>
    <n v="1"/>
    <m/>
    <m/>
    <s v="Digital, "/>
    <x v="1"/>
    <n v="1"/>
    <n v="1"/>
    <n v="1"/>
    <n v="1"/>
    <n v="1"/>
    <n v="1"/>
    <n v="1"/>
    <n v="1"/>
    <n v="1"/>
    <n v="1"/>
    <m/>
    <m/>
    <m/>
    <s v=""/>
    <s v="Design, Assessment / Verification, Climate Specific, Alterations / Additions, Glazing, Building Fabric / Thermal / Sealing, Lighting, HVAC, Services, Maintenance &amp; Monitoring, "/>
    <m/>
    <n v="1"/>
    <s v=""/>
    <s v="Commercial"/>
    <m/>
    <m/>
    <m/>
    <m/>
    <m/>
    <m/>
    <m/>
    <m/>
    <n v="1"/>
    <s v="Australia wide, "/>
    <m/>
    <s v="Six steps to sustainability is a 'how to' guide for owning, developing, designing, constructing, occupying and managing sustainable commercial buildings. For each industry group, it is a compilation of input and ideas from Australian industry leaders as to what, in their experience, are the most important issues and how they can be addressed. For builders, the six steps to sustainability provides the key steps to integrating sustainability into commercial building practices."/>
    <s v="Arup, Fletcher insulation, Building Comission, Creating Better Living, Szen Corp, aurecon, Stockland, Leighton"/>
    <m/>
    <s v="http://www.yourbuilding.org/Article/NewsDetail.aspx?p=83&amp;id=1605"/>
    <m/>
    <m/>
    <x v="3"/>
    <x v="2"/>
    <x v="2"/>
    <s v="Yes"/>
    <n v="4"/>
    <n v="1"/>
    <n v="1.3333333333333333"/>
    <m/>
    <m/>
    <s v=""/>
    <s v=""/>
    <s v=""/>
    <s v=""/>
    <n v="1"/>
    <s v=""/>
    <n v="1"/>
    <s v=""/>
    <s v=""/>
    <s v=""/>
    <s v=""/>
    <s v=""/>
    <s v=""/>
    <s v=""/>
    <s v=""/>
    <s v=""/>
    <n v="1"/>
    <s v=""/>
    <s v=""/>
    <s v=""/>
    <s v=""/>
    <s v=""/>
    <s v=""/>
    <s v=""/>
    <s v=""/>
    <s v=""/>
    <s v=""/>
    <s v=""/>
    <s v=""/>
    <s v=""/>
    <s v=""/>
    <s v=""/>
    <s v=""/>
    <s v=""/>
    <s v=""/>
    <s v=""/>
    <s v=""/>
    <s v=""/>
    <s v=""/>
    <n v="1"/>
    <s v=""/>
    <n v="1"/>
    <s v=""/>
    <m/>
  </r>
  <r>
    <n v="146"/>
    <m/>
    <x v="138"/>
    <s v="www.yourbuilding.org"/>
    <m/>
    <n v="1"/>
    <m/>
    <m/>
    <s v=""/>
    <s v="Beginner, "/>
    <n v="1"/>
    <m/>
    <m/>
    <m/>
    <m/>
    <m/>
    <m/>
    <m/>
    <s v="General Audience, "/>
    <m/>
    <n v="1"/>
    <m/>
    <m/>
    <m/>
    <m/>
    <m/>
    <m/>
    <m/>
    <m/>
    <m/>
    <m/>
    <m/>
    <s v="Information Only, "/>
    <n v="1"/>
    <m/>
    <m/>
    <s v="Digital, "/>
    <x v="1"/>
    <n v="1"/>
    <m/>
    <m/>
    <m/>
    <m/>
    <m/>
    <m/>
    <m/>
    <m/>
    <m/>
    <m/>
    <m/>
    <m/>
    <s v=""/>
    <s v="Design, "/>
    <m/>
    <n v="1"/>
    <s v=""/>
    <s v="Commercial"/>
    <m/>
    <m/>
    <m/>
    <m/>
    <m/>
    <m/>
    <m/>
    <m/>
    <n v="1"/>
    <s v="Australia wide, "/>
    <m/>
    <s v="This article introduces issues related to the design of sustainable commercial buildings. The concept of design as both an approach and a management process delivering sustainable outcomes and sustainable design as a product is explained. The process of design is outlined, and situations where design is applied are examined."/>
    <s v="Arup, Fletcher insulation, Building Comission, Creating Better Living, Szen Corp, aurecon, Stockland, Leighton"/>
    <m/>
    <s v="http://www.yourbuilding.org/Article/NewsDetail.aspx?p=83&amp;id=1571"/>
    <m/>
    <m/>
    <x v="3"/>
    <x v="2"/>
    <x v="2"/>
    <s v="Yes"/>
    <n v="4"/>
    <n v="1"/>
    <n v="1.3333333333333333"/>
    <m/>
    <m/>
    <s v=""/>
    <n v="1"/>
    <s v=""/>
    <s v=""/>
    <s v=""/>
    <s v=""/>
    <n v="1"/>
    <s v=""/>
    <s v=""/>
    <s v=""/>
    <s v=""/>
    <s v=""/>
    <s v=""/>
    <s v=""/>
    <s v=""/>
    <s v=""/>
    <n v="1"/>
    <s v=""/>
    <s v=""/>
    <s v=""/>
    <s v=""/>
    <s v=""/>
    <s v=""/>
    <s v=""/>
    <s v=""/>
    <s v=""/>
    <n v="1"/>
    <s v=""/>
    <s v=""/>
    <s v=""/>
    <s v=""/>
    <s v=""/>
    <s v=""/>
    <s v=""/>
    <s v=""/>
    <s v=""/>
    <s v=""/>
    <s v=""/>
    <s v=""/>
    <s v=""/>
    <s v=""/>
    <n v="1"/>
    <s v=""/>
    <m/>
  </r>
  <r>
    <n v="147"/>
    <m/>
    <x v="139"/>
    <s v="COAG (NSEE)"/>
    <m/>
    <m/>
    <m/>
    <n v="1"/>
    <s v=""/>
    <s v="Advanced"/>
    <m/>
    <m/>
    <m/>
    <m/>
    <n v="1"/>
    <m/>
    <m/>
    <n v="1"/>
    <s v="Energy / Sus Assessors, Other"/>
    <m/>
    <n v="1"/>
    <m/>
    <m/>
    <m/>
    <m/>
    <m/>
    <m/>
    <m/>
    <m/>
    <m/>
    <n v="1"/>
    <m/>
    <s v="Information Only, Standards, "/>
    <n v="1"/>
    <m/>
    <m/>
    <s v="Digital, "/>
    <x v="1"/>
    <m/>
    <m/>
    <m/>
    <m/>
    <m/>
    <m/>
    <m/>
    <n v="1"/>
    <m/>
    <m/>
    <m/>
    <m/>
    <m/>
    <s v=""/>
    <s v="HVAC, "/>
    <m/>
    <n v="1"/>
    <s v=""/>
    <s v="Commercial"/>
    <m/>
    <m/>
    <m/>
    <m/>
    <m/>
    <m/>
    <m/>
    <m/>
    <n v="1"/>
    <s v="Australia wide, "/>
    <m/>
    <s v="Guide to Best Practice Maintenance &amp; Operation of HVAC Systems for Energy Efficiency will be a change accelerator and encourage those working with maintenance &amp; operation of HVAC Systems to have a sharper focus on improving energy and water effi ciency"/>
    <s v="COAG"/>
    <m/>
    <s v="http://ee.ret.gov.au/sites/default/files/documents/03_2013/hvac-hess-guide-best-practice.pdf"/>
    <m/>
    <m/>
    <x v="0"/>
    <x v="2"/>
    <x v="1"/>
    <s v="Yes"/>
    <n v="9"/>
    <n v="0"/>
    <n v="2.25"/>
    <m/>
    <m/>
    <s v=""/>
    <s v=""/>
    <s v=""/>
    <n v="1"/>
    <s v=""/>
    <s v=""/>
    <s v=""/>
    <s v=""/>
    <s v=""/>
    <s v=""/>
    <s v=""/>
    <s v=""/>
    <s v=""/>
    <s v=""/>
    <n v="1"/>
    <s v=""/>
    <s v=""/>
    <s v=""/>
    <s v=""/>
    <s v=""/>
    <s v=""/>
    <s v=""/>
    <s v=""/>
    <s v=""/>
    <s v=""/>
    <n v="1"/>
    <s v=""/>
    <s v=""/>
    <s v=""/>
    <s v=""/>
    <s v=""/>
    <s v=""/>
    <s v=""/>
    <n v="1"/>
    <s v=""/>
    <s v=""/>
    <s v=""/>
    <s v=""/>
    <s v=""/>
    <s v=""/>
    <s v=""/>
    <n v="1"/>
    <s v=""/>
    <m/>
  </r>
  <r>
    <n v="148"/>
    <m/>
    <x v="140"/>
    <s v="Australian Window Association (AWA)"/>
    <m/>
    <n v="1"/>
    <n v="1"/>
    <m/>
    <s v=""/>
    <s v="Beginner, Intermediate, "/>
    <n v="1"/>
    <m/>
    <m/>
    <m/>
    <m/>
    <m/>
    <m/>
    <m/>
    <s v="General Audience, "/>
    <m/>
    <m/>
    <n v="1"/>
    <m/>
    <n v="1"/>
    <m/>
    <m/>
    <m/>
    <m/>
    <m/>
    <m/>
    <m/>
    <m/>
    <s v="Interactive Tool, "/>
    <n v="1"/>
    <m/>
    <m/>
    <s v="Digital, "/>
    <x v="1"/>
    <n v="1"/>
    <m/>
    <m/>
    <m/>
    <n v="1"/>
    <m/>
    <m/>
    <m/>
    <m/>
    <m/>
    <m/>
    <m/>
    <m/>
    <s v=""/>
    <s v="Design, Glazing, "/>
    <n v="1"/>
    <m/>
    <s v=""/>
    <s v="Residential, "/>
    <m/>
    <m/>
    <m/>
    <m/>
    <m/>
    <m/>
    <m/>
    <m/>
    <n v="1"/>
    <s v="Australia wide, "/>
    <m/>
    <s v="Search tool to find WERS certified products (Residential)"/>
    <s v="Industry"/>
    <m/>
    <s v="http://www.wers.net/werscontent/search-residential-products"/>
    <m/>
    <m/>
    <x v="0"/>
    <x v="2"/>
    <x v="0"/>
    <s v="Yes"/>
    <n v="8"/>
    <n v="0"/>
    <n v="2"/>
    <m/>
    <m/>
    <s v=""/>
    <s v=""/>
    <s v=""/>
    <s v=""/>
    <n v="1"/>
    <s v=""/>
    <n v="1"/>
    <s v=""/>
    <s v=""/>
    <s v=""/>
    <s v=""/>
    <s v=""/>
    <s v=""/>
    <s v=""/>
    <s v=""/>
    <s v=""/>
    <s v=""/>
    <s v=""/>
    <s v=""/>
    <s v=""/>
    <s v=""/>
    <s v=""/>
    <s v=""/>
    <s v=""/>
    <s v=""/>
    <n v="1"/>
    <s v=""/>
    <s v=""/>
    <s v=""/>
    <s v=""/>
    <s v=""/>
    <s v=""/>
    <s v=""/>
    <s v=""/>
    <s v=""/>
    <s v=""/>
    <s v=""/>
    <s v=""/>
    <s v=""/>
    <n v="1"/>
    <n v="1"/>
    <s v=""/>
    <s v=""/>
    <m/>
  </r>
  <r>
    <n v="149"/>
    <m/>
    <x v="141"/>
    <s v="Australian Window Association (AWA)"/>
    <m/>
    <n v="1"/>
    <n v="1"/>
    <m/>
    <s v=""/>
    <s v="Beginner, Intermediate, "/>
    <n v="1"/>
    <m/>
    <m/>
    <m/>
    <m/>
    <m/>
    <m/>
    <m/>
    <s v="General Audience, "/>
    <m/>
    <m/>
    <n v="1"/>
    <m/>
    <n v="1"/>
    <m/>
    <m/>
    <m/>
    <m/>
    <m/>
    <m/>
    <m/>
    <m/>
    <s v="Interactive Tool, "/>
    <n v="1"/>
    <m/>
    <m/>
    <s v="Digital, "/>
    <x v="1"/>
    <n v="1"/>
    <m/>
    <m/>
    <m/>
    <n v="1"/>
    <m/>
    <m/>
    <m/>
    <m/>
    <m/>
    <m/>
    <m/>
    <m/>
    <s v=""/>
    <s v="Design, Glazing, "/>
    <m/>
    <n v="1"/>
    <n v="1"/>
    <s v="Commercial"/>
    <m/>
    <m/>
    <m/>
    <m/>
    <m/>
    <m/>
    <m/>
    <m/>
    <n v="1"/>
    <s v="Australia wide, "/>
    <m/>
    <s v="Search tool to find WERS certified products (Commerical)"/>
    <s v="Industry"/>
    <m/>
    <s v="http://www.wers.net/werscontent/search-commercial-products"/>
    <m/>
    <m/>
    <x v="0"/>
    <x v="2"/>
    <x v="0"/>
    <s v="Yes"/>
    <n v="8"/>
    <n v="0"/>
    <n v="2"/>
    <m/>
    <m/>
    <s v=""/>
    <s v=""/>
    <s v=""/>
    <s v=""/>
    <n v="1"/>
    <s v=""/>
    <n v="1"/>
    <s v=""/>
    <s v=""/>
    <s v=""/>
    <s v=""/>
    <s v=""/>
    <s v=""/>
    <s v=""/>
    <s v=""/>
    <s v=""/>
    <s v=""/>
    <s v=""/>
    <s v=""/>
    <s v=""/>
    <s v=""/>
    <s v=""/>
    <s v=""/>
    <s v=""/>
    <s v=""/>
    <n v="1"/>
    <s v=""/>
    <s v=""/>
    <s v=""/>
    <s v=""/>
    <s v=""/>
    <s v=""/>
    <s v=""/>
    <s v=""/>
    <s v=""/>
    <s v=""/>
    <s v=""/>
    <s v=""/>
    <s v=""/>
    <n v="1"/>
    <s v=""/>
    <s v=""/>
    <n v="1"/>
    <m/>
  </r>
  <r>
    <n v="150"/>
    <m/>
    <x v="142"/>
    <s v="http://www.efficientglazing.net/"/>
    <m/>
    <m/>
    <m/>
    <n v="1"/>
    <s v=""/>
    <s v="Advanced"/>
    <m/>
    <n v="1"/>
    <m/>
    <m/>
    <m/>
    <m/>
    <m/>
    <m/>
    <s v="Planners / Designers, "/>
    <m/>
    <m/>
    <n v="1"/>
    <m/>
    <n v="1"/>
    <m/>
    <m/>
    <m/>
    <m/>
    <m/>
    <m/>
    <m/>
    <m/>
    <s v="Interactive Tool, "/>
    <n v="1"/>
    <m/>
    <m/>
    <s v="Digital, "/>
    <x v="1"/>
    <n v="1"/>
    <m/>
    <m/>
    <m/>
    <n v="1"/>
    <m/>
    <m/>
    <m/>
    <m/>
    <m/>
    <m/>
    <m/>
    <m/>
    <s v=""/>
    <s v="Design, Glazing, "/>
    <n v="1"/>
    <n v="1"/>
    <n v="1"/>
    <s v="Residential, Commercial"/>
    <m/>
    <m/>
    <m/>
    <m/>
    <m/>
    <m/>
    <m/>
    <m/>
    <n v="1"/>
    <s v="Australia wide, "/>
    <m/>
    <s v="This free online tool allows consumers to compare several different types of window to understand exactly how much you could save on your annual energy bills and how this can reduce Australia's carbon emissions."/>
    <s v="Industry"/>
    <m/>
    <s v="http://www.efficientglazing.net/consumers.aspx"/>
    <m/>
    <m/>
    <x v="0"/>
    <x v="2"/>
    <x v="0"/>
    <s v="Yes"/>
    <n v="8"/>
    <n v="0"/>
    <n v="2"/>
    <m/>
    <m/>
    <s v=""/>
    <s v=""/>
    <s v=""/>
    <n v="1"/>
    <s v=""/>
    <s v=""/>
    <s v=""/>
    <n v="1"/>
    <s v=""/>
    <s v=""/>
    <s v=""/>
    <s v=""/>
    <s v=""/>
    <s v=""/>
    <s v=""/>
    <s v=""/>
    <s v=""/>
    <s v=""/>
    <s v=""/>
    <s v=""/>
    <s v=""/>
    <s v=""/>
    <s v=""/>
    <s v=""/>
    <s v=""/>
    <n v="1"/>
    <s v=""/>
    <s v=""/>
    <s v=""/>
    <s v=""/>
    <s v=""/>
    <s v=""/>
    <s v=""/>
    <s v=""/>
    <s v=""/>
    <s v=""/>
    <s v=""/>
    <s v=""/>
    <s v=""/>
    <n v="1"/>
    <s v=""/>
    <s v=""/>
    <n v="1"/>
    <m/>
  </r>
  <r>
    <n v="151"/>
    <m/>
    <x v="143"/>
    <s v="http://www.efficientglazing.net/"/>
    <m/>
    <m/>
    <n v="1"/>
    <m/>
    <s v=""/>
    <s v="Intermediate, "/>
    <m/>
    <n v="1"/>
    <m/>
    <n v="1"/>
    <m/>
    <m/>
    <m/>
    <m/>
    <s v="Planners / Designers, Builders / Management, "/>
    <m/>
    <m/>
    <n v="1"/>
    <m/>
    <n v="1"/>
    <m/>
    <m/>
    <m/>
    <m/>
    <m/>
    <m/>
    <m/>
    <m/>
    <s v="Interactive Tool, "/>
    <n v="1"/>
    <m/>
    <m/>
    <s v="Digital, "/>
    <x v="1"/>
    <n v="1"/>
    <m/>
    <m/>
    <m/>
    <n v="1"/>
    <m/>
    <m/>
    <m/>
    <m/>
    <m/>
    <m/>
    <m/>
    <m/>
    <s v=""/>
    <s v="Design, Glazing, "/>
    <n v="1"/>
    <n v="1"/>
    <n v="1"/>
    <s v="Residential, Commercial"/>
    <m/>
    <m/>
    <m/>
    <m/>
    <m/>
    <m/>
    <m/>
    <m/>
    <n v="1"/>
    <s v="Australia wide, "/>
    <m/>
    <s v="This online tool allows members to compare custom WERS accreditred windows for variables including GHG emission abatement, payback periods, gas to electricity, usage mixes, variable energy prices and much more."/>
    <s v="Industry"/>
    <m/>
    <s v="http://www.efficientglazing.net/Account/Login.aspx"/>
    <s v="Members only, must register"/>
    <m/>
    <x v="0"/>
    <x v="1"/>
    <x v="0"/>
    <s v="Yes"/>
    <n v="7"/>
    <n v="0"/>
    <n v="1.75"/>
    <m/>
    <m/>
    <s v=""/>
    <s v=""/>
    <n v="1"/>
    <s v=""/>
    <s v=""/>
    <s v=""/>
    <s v=""/>
    <s v=""/>
    <s v=""/>
    <s v=""/>
    <s v=""/>
    <s v=""/>
    <s v=""/>
    <s v=""/>
    <n v="1"/>
    <s v=""/>
    <s v=""/>
    <s v=""/>
    <s v=""/>
    <s v=""/>
    <s v=""/>
    <s v=""/>
    <s v=""/>
    <s v=""/>
    <s v=""/>
    <n v="1"/>
    <s v=""/>
    <s v=""/>
    <s v=""/>
    <s v=""/>
    <s v=""/>
    <s v=""/>
    <s v=""/>
    <s v=""/>
    <s v=""/>
    <s v=""/>
    <s v=""/>
    <s v=""/>
    <s v=""/>
    <n v="1"/>
    <s v=""/>
    <s v=""/>
    <n v="1"/>
    <m/>
  </r>
  <r>
    <n v="152"/>
    <m/>
    <x v="144"/>
    <s v="Australian Window Association (AWA)"/>
    <m/>
    <m/>
    <n v="1"/>
    <m/>
    <s v=""/>
    <s v="Intermediate, "/>
    <m/>
    <n v="1"/>
    <m/>
    <n v="1"/>
    <m/>
    <m/>
    <n v="1"/>
    <m/>
    <s v="Planners / Designers, Builders / Management, Trades, "/>
    <m/>
    <m/>
    <n v="1"/>
    <m/>
    <m/>
    <m/>
    <n v="1"/>
    <m/>
    <m/>
    <m/>
    <m/>
    <m/>
    <m/>
    <s v="Training Resources, "/>
    <n v="1"/>
    <m/>
    <m/>
    <s v="Digital, "/>
    <x v="1"/>
    <m/>
    <m/>
    <m/>
    <m/>
    <n v="1"/>
    <m/>
    <m/>
    <m/>
    <m/>
    <m/>
    <m/>
    <m/>
    <m/>
    <s v=""/>
    <s v="Glazing, "/>
    <n v="1"/>
    <n v="1"/>
    <n v="1"/>
    <s v="Residential, Commercial"/>
    <m/>
    <m/>
    <m/>
    <m/>
    <m/>
    <m/>
    <m/>
    <m/>
    <n v="1"/>
    <s v="Australia wide, "/>
    <m/>
    <s v="Terminology: Window types, terminology of frames, sashes and panels, manifestation._x000d_Standards and the BCA: The basics of AS2047, AS1288, AS4055 and their interaction with the BCA._x000d_Glass: Types of glass; safety glass; double glazing._x000d_Framing Materials: Aluminium, Timber, uPVC, Fibreglass - their properties and maintenance._x000d_Acoustics and Energy: Sound; U-value; SHGC; Low-e"/>
    <s v="Education"/>
    <m/>
    <s v="http://www.afti.edu.au/events/event/window-induction-course-online-january-2014"/>
    <m/>
    <m/>
    <x v="1"/>
    <x v="1"/>
    <x v="0"/>
    <s v="Yes"/>
    <n v="6"/>
    <n v="0"/>
    <n v="1.5"/>
    <m/>
    <m/>
    <s v=""/>
    <s v=""/>
    <n v="1"/>
    <s v=""/>
    <s v=""/>
    <s v=""/>
    <s v=""/>
    <s v=""/>
    <s v=""/>
    <s v=""/>
    <s v=""/>
    <s v=""/>
    <s v=""/>
    <s v=""/>
    <n v="1"/>
    <s v=""/>
    <s v=""/>
    <s v=""/>
    <s v=""/>
    <s v=""/>
    <s v=""/>
    <s v=""/>
    <s v=""/>
    <s v=""/>
    <s v=""/>
    <n v="1"/>
    <s v=""/>
    <s v=""/>
    <s v=""/>
    <s v=""/>
    <n v="1"/>
    <s v=""/>
    <s v=""/>
    <s v=""/>
    <s v=""/>
    <s v=""/>
    <s v=""/>
    <s v=""/>
    <s v=""/>
    <s v=""/>
    <s v=""/>
    <s v=""/>
    <n v="1"/>
    <m/>
  </r>
  <r>
    <n v="153"/>
    <m/>
    <x v="145"/>
    <s v="Australian Window Association (AWA)"/>
    <m/>
    <m/>
    <n v="1"/>
    <m/>
    <s v=""/>
    <s v="Intermediate, "/>
    <m/>
    <m/>
    <m/>
    <m/>
    <m/>
    <m/>
    <m/>
    <m/>
    <s v=""/>
    <m/>
    <m/>
    <n v="1"/>
    <m/>
    <m/>
    <m/>
    <n v="1"/>
    <m/>
    <m/>
    <m/>
    <m/>
    <m/>
    <m/>
    <s v="Training Resources, "/>
    <n v="1"/>
    <m/>
    <m/>
    <s v="Digital, "/>
    <x v="1"/>
    <m/>
    <m/>
    <m/>
    <m/>
    <n v="1"/>
    <m/>
    <m/>
    <m/>
    <m/>
    <m/>
    <m/>
    <m/>
    <m/>
    <s v=""/>
    <s v="Glazing, "/>
    <n v="1"/>
    <n v="1"/>
    <n v="1"/>
    <s v="Residential, Commercial"/>
    <m/>
    <m/>
    <m/>
    <m/>
    <m/>
    <m/>
    <m/>
    <m/>
    <n v="1"/>
    <s v="Australia wide, "/>
    <m/>
    <s v="The AS 4055 Online Tool has been developed by the Australian Window Association to provide a simple and easy method of obtaining wind classifications for housing. It should ideally be used in conjunction with the window’s purchaser."/>
    <s v="Education"/>
    <m/>
    <s v="http://www.afti.edu.au/events/event/AS4055_Tool_Training_Online_january_2014"/>
    <m/>
    <m/>
    <x v="1"/>
    <x v="1"/>
    <x v="0"/>
    <s v="Yes"/>
    <n v="6"/>
    <n v="0"/>
    <n v="1.5"/>
    <m/>
    <m/>
    <s v=""/>
    <s v=""/>
    <n v="1"/>
    <s v=""/>
    <s v=""/>
    <s v=""/>
    <s v=""/>
    <s v=""/>
    <s v=""/>
    <s v=""/>
    <s v=""/>
    <s v=""/>
    <s v=""/>
    <s v=""/>
    <s v=""/>
    <s v=""/>
    <s v=""/>
    <s v=""/>
    <s v=""/>
    <s v=""/>
    <s v=""/>
    <s v=""/>
    <s v=""/>
    <s v=""/>
    <s v=""/>
    <n v="1"/>
    <s v=""/>
    <s v=""/>
    <s v=""/>
    <s v=""/>
    <n v="1"/>
    <s v=""/>
    <s v=""/>
    <s v=""/>
    <s v=""/>
    <s v=""/>
    <s v=""/>
    <s v=""/>
    <s v=""/>
    <s v=""/>
    <s v=""/>
    <s v=""/>
    <n v="1"/>
    <m/>
  </r>
  <r>
    <n v="154"/>
    <m/>
    <x v="146"/>
    <s v="WA Department of Commerce"/>
    <m/>
    <m/>
    <n v="1"/>
    <m/>
    <s v=""/>
    <s v="Intermediate, "/>
    <m/>
    <m/>
    <n v="1"/>
    <m/>
    <m/>
    <m/>
    <m/>
    <m/>
    <s v="Regulatory Assessors, "/>
    <m/>
    <n v="1"/>
    <m/>
    <m/>
    <m/>
    <m/>
    <m/>
    <m/>
    <m/>
    <m/>
    <n v="1"/>
    <m/>
    <m/>
    <s v="Information Only, Other, "/>
    <n v="1"/>
    <m/>
    <m/>
    <s v="Digital, "/>
    <x v="1"/>
    <m/>
    <m/>
    <m/>
    <m/>
    <m/>
    <m/>
    <m/>
    <m/>
    <m/>
    <m/>
    <m/>
    <n v="1"/>
    <m/>
    <s v=""/>
    <s v="As built assessment, "/>
    <n v="1"/>
    <m/>
    <s v=""/>
    <s v="Residential, "/>
    <m/>
    <m/>
    <m/>
    <m/>
    <m/>
    <m/>
    <m/>
    <n v="1"/>
    <m/>
    <s v="South Australia, "/>
    <m/>
    <s v="The Building Commission has developed two check sheets for new housing, to verify compliance with the Acceptable Construction Practices detailed in the BCA 2012 Volume 2 relating to class 1 and 10 buildings in climate zone 5."/>
    <s v="Government"/>
    <m/>
    <s v="http://www.buildingcommission.wa.gov.au/industry/codes-standards/energy-efficiency/check-sheets"/>
    <m/>
    <m/>
    <x v="0"/>
    <x v="2"/>
    <x v="1"/>
    <s v="Yes"/>
    <n v="9"/>
    <n v="0"/>
    <n v="2.25"/>
    <m/>
    <m/>
    <s v=""/>
    <s v=""/>
    <n v="1"/>
    <s v=""/>
    <s v=""/>
    <s v=""/>
    <s v=""/>
    <s v=""/>
    <n v="1"/>
    <s v=""/>
    <s v=""/>
    <s v=""/>
    <s v=""/>
    <s v=""/>
    <s v=""/>
    <s v=""/>
    <s v=""/>
    <s v=""/>
    <s v=""/>
    <s v=""/>
    <s v=""/>
    <s v=""/>
    <s v=""/>
    <s v=""/>
    <s v=""/>
    <n v="1"/>
    <s v=""/>
    <s v=""/>
    <s v=""/>
    <s v=""/>
    <s v=""/>
    <s v=""/>
    <s v=""/>
    <s v=""/>
    <s v=""/>
    <s v=""/>
    <s v=""/>
    <n v="1"/>
    <s v=""/>
    <s v=""/>
    <n v="1"/>
    <s v=""/>
    <s v=""/>
    <m/>
  </r>
  <r>
    <n v="155"/>
    <m/>
    <x v="147"/>
    <s v="WA Department of Commerce"/>
    <m/>
    <m/>
    <n v="1"/>
    <m/>
    <s v=""/>
    <s v="Intermediate, "/>
    <m/>
    <m/>
    <n v="1"/>
    <m/>
    <m/>
    <m/>
    <m/>
    <m/>
    <s v="Regulatory Assessors, "/>
    <m/>
    <n v="1"/>
    <m/>
    <m/>
    <m/>
    <m/>
    <m/>
    <m/>
    <m/>
    <m/>
    <n v="1"/>
    <m/>
    <m/>
    <s v="Information Only, Other, "/>
    <n v="1"/>
    <m/>
    <m/>
    <s v="Digital, "/>
    <x v="1"/>
    <m/>
    <m/>
    <m/>
    <m/>
    <m/>
    <m/>
    <m/>
    <m/>
    <m/>
    <m/>
    <m/>
    <n v="1"/>
    <m/>
    <s v=""/>
    <s v="As built assessment, "/>
    <n v="1"/>
    <m/>
    <s v=""/>
    <s v="Residential, "/>
    <m/>
    <m/>
    <m/>
    <m/>
    <m/>
    <m/>
    <m/>
    <n v="1"/>
    <m/>
    <s v="South Australia, "/>
    <m/>
    <s v="The Building Commission has a series of check sheets to verify compliance with the Acceptable Construction Practices detailed in the BCA 2009. These check sheets can only be used for alterations and additions to existing buildings until 30 April 2014 for:_x000d_*   Class 1 residential dwellings (e.g. individual houses)_x000d_*   Class 2 sole-occupancy units (e.g. the individual apartments in a multi-storey apartment building)_x000d_*   Class 4 parts of a building (e.g. a caretakers residence)_x000d_*   Class 10 buildings with a conditioned space (e.g. a garage or shed"/>
    <s v="Government"/>
    <m/>
    <s v="http://www.buildingcommission.wa.gov.au/industry/codes-standards/energy-efficiency/check-sheets"/>
    <m/>
    <m/>
    <x v="0"/>
    <x v="2"/>
    <x v="1"/>
    <s v="Yes"/>
    <n v="9"/>
    <n v="0"/>
    <n v="2.25"/>
    <m/>
    <m/>
    <s v=""/>
    <s v=""/>
    <n v="1"/>
    <s v=""/>
    <s v=""/>
    <s v=""/>
    <s v=""/>
    <s v=""/>
    <n v="1"/>
    <s v=""/>
    <s v=""/>
    <s v=""/>
    <s v=""/>
    <s v=""/>
    <s v=""/>
    <s v=""/>
    <s v=""/>
    <s v=""/>
    <s v=""/>
    <s v=""/>
    <s v=""/>
    <s v=""/>
    <s v=""/>
    <s v=""/>
    <s v=""/>
    <n v="1"/>
    <s v=""/>
    <s v=""/>
    <s v=""/>
    <s v=""/>
    <s v=""/>
    <s v=""/>
    <s v=""/>
    <s v=""/>
    <s v=""/>
    <s v=""/>
    <s v=""/>
    <n v="1"/>
    <s v=""/>
    <s v=""/>
    <n v="1"/>
    <s v=""/>
    <s v=""/>
    <m/>
  </r>
  <r>
    <n v="156"/>
    <m/>
    <x v="148"/>
    <s v="WA Department of Commerce"/>
    <n v="1"/>
    <m/>
    <m/>
    <m/>
    <s v=""/>
    <s v="General, "/>
    <n v="1"/>
    <m/>
    <m/>
    <m/>
    <m/>
    <m/>
    <m/>
    <m/>
    <s v="General Audience, "/>
    <m/>
    <n v="1"/>
    <m/>
    <m/>
    <m/>
    <m/>
    <m/>
    <m/>
    <m/>
    <m/>
    <m/>
    <m/>
    <m/>
    <s v="Information Only, "/>
    <n v="1"/>
    <m/>
    <m/>
    <s v="Digital, "/>
    <x v="1"/>
    <m/>
    <m/>
    <m/>
    <m/>
    <m/>
    <n v="1"/>
    <m/>
    <m/>
    <m/>
    <m/>
    <m/>
    <m/>
    <m/>
    <s v=""/>
    <s v="Building Fabric / Thermal / Sealing, "/>
    <n v="1"/>
    <m/>
    <s v=""/>
    <s v="Residential, "/>
    <m/>
    <m/>
    <m/>
    <m/>
    <m/>
    <m/>
    <m/>
    <n v="1"/>
    <m/>
    <s v="South Australia, "/>
    <m/>
    <s v="Facts on DIY, contracting, materials, and complimatery products "/>
    <s v="Government"/>
    <m/>
    <s v="http://www.commerce.wa.gov.au/ConsumerProtection/PDF/Factsheets/Home_Insulation_fact_sheet.pdf"/>
    <m/>
    <m/>
    <x v="1"/>
    <x v="2"/>
    <x v="1"/>
    <s v="Yes"/>
    <n v="8"/>
    <n v="0"/>
    <n v="2"/>
    <m/>
    <m/>
    <n v="1"/>
    <s v=""/>
    <s v=""/>
    <s v=""/>
    <s v=""/>
    <s v=""/>
    <n v="1"/>
    <s v=""/>
    <s v=""/>
    <s v=""/>
    <s v=""/>
    <s v=""/>
    <s v=""/>
    <s v=""/>
    <s v=""/>
    <s v=""/>
    <n v="1"/>
    <s v=""/>
    <s v=""/>
    <s v=""/>
    <s v=""/>
    <s v=""/>
    <s v=""/>
    <s v=""/>
    <s v=""/>
    <s v=""/>
    <s v=""/>
    <s v=""/>
    <s v=""/>
    <s v=""/>
    <s v=""/>
    <n v="1"/>
    <s v=""/>
    <s v=""/>
    <s v=""/>
    <s v=""/>
    <s v=""/>
    <s v=""/>
    <s v=""/>
    <s v=""/>
    <n v="1"/>
    <s v=""/>
    <s v=""/>
    <m/>
  </r>
  <r>
    <n v="157"/>
    <m/>
    <x v="149"/>
    <s v="SA Dept of Planning and Local Govt"/>
    <m/>
    <m/>
    <m/>
    <n v="1"/>
    <s v=""/>
    <s v="Advanced"/>
    <m/>
    <n v="1"/>
    <m/>
    <m/>
    <m/>
    <m/>
    <m/>
    <m/>
    <s v="Planners / Designers, "/>
    <m/>
    <n v="1"/>
    <m/>
    <m/>
    <m/>
    <m/>
    <m/>
    <m/>
    <m/>
    <m/>
    <m/>
    <m/>
    <m/>
    <s v="Information Only, "/>
    <n v="1"/>
    <m/>
    <m/>
    <s v="Digital, "/>
    <x v="1"/>
    <m/>
    <m/>
    <m/>
    <m/>
    <m/>
    <m/>
    <m/>
    <m/>
    <m/>
    <m/>
    <m/>
    <m/>
    <n v="1"/>
    <s v=""/>
    <s v="Beyond compliance"/>
    <n v="1"/>
    <m/>
    <s v=""/>
    <s v="Residential, "/>
    <m/>
    <m/>
    <m/>
    <m/>
    <m/>
    <m/>
    <m/>
    <n v="1"/>
    <m/>
    <s v="South Australia, "/>
    <m/>
    <s v="This Guide provides information for councils and developers about how creating optimum_x000d_block configurations at land division stage can facilitate the best house orientation/design for_x000d_achieving energy efficiency – and cost effective compliance with 6 star energy efficiency_x000d_requirements."/>
    <s v="Government"/>
    <m/>
    <s v="http://www.sa.gov.au/upload/franchise/Housing,%20property%20and%20land/PLG/Land_division_how_best_practice_land_division_can_contribute_to_household_energy_efficiency.pdf"/>
    <m/>
    <m/>
    <x v="0"/>
    <x v="2"/>
    <x v="1"/>
    <s v="Yes"/>
    <n v="9"/>
    <n v="0"/>
    <n v="2.25"/>
    <m/>
    <m/>
    <s v=""/>
    <s v=""/>
    <s v=""/>
    <n v="1"/>
    <s v=""/>
    <s v=""/>
    <s v=""/>
    <n v="1"/>
    <s v=""/>
    <s v=""/>
    <s v=""/>
    <s v=""/>
    <s v=""/>
    <s v=""/>
    <s v=""/>
    <s v=""/>
    <n v="1"/>
    <s v=""/>
    <s v=""/>
    <s v=""/>
    <s v=""/>
    <s v=""/>
    <s v=""/>
    <s v=""/>
    <s v=""/>
    <s v=""/>
    <s v=""/>
    <s v=""/>
    <s v=""/>
    <s v=""/>
    <s v=""/>
    <s v=""/>
    <s v=""/>
    <s v=""/>
    <s v=""/>
    <s v=""/>
    <s v=""/>
    <s v=""/>
    <n v="1"/>
    <s v=""/>
    <n v="1"/>
    <s v=""/>
    <s v=""/>
    <m/>
  </r>
  <r>
    <n v="157"/>
    <m/>
    <x v="150"/>
    <s v="Worksafe Tasmania"/>
    <m/>
    <m/>
    <n v="1"/>
    <m/>
    <s v=""/>
    <s v="Intermediate, "/>
    <n v="1"/>
    <n v="1"/>
    <m/>
    <m/>
    <m/>
    <m/>
    <m/>
    <m/>
    <s v="General Audience, Planners / Designers, "/>
    <m/>
    <n v="1"/>
    <m/>
    <m/>
    <m/>
    <m/>
    <m/>
    <m/>
    <m/>
    <m/>
    <m/>
    <n v="1"/>
    <m/>
    <s v="Information Only, Standards, "/>
    <n v="1"/>
    <m/>
    <m/>
    <s v="Digital, "/>
    <x v="1"/>
    <m/>
    <m/>
    <m/>
    <m/>
    <m/>
    <m/>
    <m/>
    <m/>
    <m/>
    <m/>
    <m/>
    <m/>
    <n v="1"/>
    <s v=""/>
    <s v="Beyond compliance"/>
    <n v="1"/>
    <n v="1"/>
    <n v="1"/>
    <s v="Residential, Commercial"/>
    <n v="1"/>
    <m/>
    <m/>
    <m/>
    <m/>
    <m/>
    <m/>
    <m/>
    <m/>
    <s v="Tasmania, "/>
    <m/>
    <s v="Summary of BCA requirements"/>
    <s v="Government"/>
    <m/>
    <s v="http://workplacestandards.tas.gov.au/resources/building_guides/energy_efficiency_requirements_for_commercial,_industrial_and_public_buildings"/>
    <m/>
    <m/>
    <x v="3"/>
    <x v="2"/>
    <x v="1"/>
    <s v="Yes"/>
    <n v="7"/>
    <n v="0"/>
    <n v="1.75"/>
    <m/>
    <m/>
    <s v=""/>
    <s v=""/>
    <n v="1"/>
    <s v=""/>
    <s v=""/>
    <s v=""/>
    <s v=""/>
    <s v=""/>
    <s v=""/>
    <s v=""/>
    <s v=""/>
    <s v=""/>
    <s v=""/>
    <s v=""/>
    <n v="1"/>
    <s v=""/>
    <s v=""/>
    <s v=""/>
    <s v=""/>
    <s v=""/>
    <s v=""/>
    <s v=""/>
    <s v=""/>
    <s v=""/>
    <s v=""/>
    <n v="1"/>
    <s v=""/>
    <s v=""/>
    <s v=""/>
    <s v=""/>
    <s v=""/>
    <s v=""/>
    <s v=""/>
    <s v=""/>
    <s v=""/>
    <s v=""/>
    <s v=""/>
    <s v=""/>
    <n v="1"/>
    <s v=""/>
    <s v=""/>
    <s v=""/>
    <n v="1"/>
    <m/>
  </r>
  <r>
    <n v="158"/>
    <m/>
    <x v="151"/>
    <s v="Worksafe Tasmania"/>
    <m/>
    <m/>
    <n v="1"/>
    <m/>
    <s v=""/>
    <s v="Intermediate, "/>
    <n v="1"/>
    <n v="1"/>
    <m/>
    <m/>
    <m/>
    <m/>
    <m/>
    <m/>
    <s v="General Audience, Planners / Designers, "/>
    <m/>
    <n v="1"/>
    <m/>
    <m/>
    <m/>
    <m/>
    <m/>
    <m/>
    <m/>
    <m/>
    <m/>
    <m/>
    <m/>
    <s v="Information Only, "/>
    <n v="1"/>
    <m/>
    <m/>
    <s v="Digital, "/>
    <x v="1"/>
    <m/>
    <m/>
    <m/>
    <m/>
    <m/>
    <m/>
    <m/>
    <m/>
    <m/>
    <m/>
    <m/>
    <m/>
    <n v="1"/>
    <s v=""/>
    <s v="Beyond compliance"/>
    <n v="1"/>
    <m/>
    <s v=""/>
    <s v="Residential, "/>
    <n v="1"/>
    <m/>
    <m/>
    <m/>
    <m/>
    <m/>
    <m/>
    <m/>
    <m/>
    <s v="Tasmania, "/>
    <m/>
    <m/>
    <s v="Government"/>
    <m/>
    <s v="http://workplacestandards.tas.gov.au/resources/building_guides/energy_efficiency"/>
    <m/>
    <m/>
    <x v="3"/>
    <x v="2"/>
    <x v="1"/>
    <s v="Yes"/>
    <n v="7"/>
    <n v="0"/>
    <n v="1.75"/>
    <m/>
    <m/>
    <s v=""/>
    <s v=""/>
    <n v="1"/>
    <s v=""/>
    <s v=""/>
    <s v=""/>
    <s v=""/>
    <s v=""/>
    <s v=""/>
    <s v=""/>
    <s v=""/>
    <s v=""/>
    <s v=""/>
    <s v=""/>
    <n v="1"/>
    <s v=""/>
    <n v="1"/>
    <s v=""/>
    <s v=""/>
    <s v=""/>
    <s v=""/>
    <s v=""/>
    <s v=""/>
    <s v=""/>
    <s v=""/>
    <s v=""/>
    <s v=""/>
    <s v=""/>
    <s v=""/>
    <s v=""/>
    <s v=""/>
    <s v=""/>
    <s v=""/>
    <s v=""/>
    <s v=""/>
    <s v=""/>
    <s v=""/>
    <s v=""/>
    <n v="1"/>
    <s v=""/>
    <n v="1"/>
    <s v=""/>
    <s v=""/>
    <m/>
  </r>
  <r>
    <n v="159"/>
    <m/>
    <x v="152"/>
    <s v="HIA"/>
    <n v="1"/>
    <m/>
    <m/>
    <m/>
    <s v=""/>
    <s v="General, "/>
    <n v="1"/>
    <m/>
    <m/>
    <m/>
    <m/>
    <m/>
    <n v="1"/>
    <m/>
    <s v="General Audience, Trades, "/>
    <m/>
    <n v="1"/>
    <m/>
    <m/>
    <m/>
    <m/>
    <m/>
    <m/>
    <m/>
    <m/>
    <m/>
    <m/>
    <m/>
    <s v="Information Only, "/>
    <n v="1"/>
    <m/>
    <m/>
    <s v="Digital, "/>
    <x v="1"/>
    <m/>
    <m/>
    <m/>
    <m/>
    <m/>
    <m/>
    <m/>
    <m/>
    <m/>
    <m/>
    <m/>
    <m/>
    <n v="1"/>
    <s v=""/>
    <s v="Beyond compliance"/>
    <n v="1"/>
    <n v="1"/>
    <n v="1"/>
    <s v="Residential, Commercial"/>
    <m/>
    <m/>
    <m/>
    <m/>
    <n v="1"/>
    <m/>
    <m/>
    <m/>
    <m/>
    <s v="Queensland, "/>
    <m/>
    <s v="Summary of BCA requirements"/>
    <s v="Government"/>
    <m/>
    <s v="http://hia.com.au/hia/content/Builder/region/National/classification/Building%20and%20Planning%20Services/Energy%20and%20Water%20Efficiency/article/IS/BPS/QLD_Six_Star_Energy.aspx "/>
    <m/>
    <m/>
    <x v="3"/>
    <x v="2"/>
    <x v="0"/>
    <s v="Yes"/>
    <n v="6"/>
    <n v="0"/>
    <n v="1.5"/>
    <m/>
    <m/>
    <n v="1"/>
    <s v=""/>
    <s v=""/>
    <s v=""/>
    <s v=""/>
    <s v=""/>
    <s v=""/>
    <s v=""/>
    <s v=""/>
    <s v=""/>
    <s v=""/>
    <s v=""/>
    <s v=""/>
    <s v=""/>
    <n v="1"/>
    <s v=""/>
    <n v="1"/>
    <s v=""/>
    <s v=""/>
    <s v=""/>
    <s v=""/>
    <s v=""/>
    <s v=""/>
    <s v=""/>
    <s v=""/>
    <s v=""/>
    <s v=""/>
    <s v=""/>
    <s v=""/>
    <s v=""/>
    <s v=""/>
    <s v=""/>
    <s v=""/>
    <s v=""/>
    <s v=""/>
    <s v=""/>
    <s v=""/>
    <s v=""/>
    <n v="1"/>
    <s v=""/>
    <s v=""/>
    <s v=""/>
    <n v="1"/>
    <m/>
  </r>
  <r>
    <s v="16-"/>
    <m/>
    <x v="153"/>
    <s v="HIA"/>
    <n v="1"/>
    <m/>
    <m/>
    <m/>
    <s v=""/>
    <s v="General, "/>
    <n v="1"/>
    <m/>
    <m/>
    <m/>
    <m/>
    <m/>
    <n v="1"/>
    <m/>
    <s v="General Audience, Trades, "/>
    <m/>
    <n v="1"/>
    <m/>
    <m/>
    <m/>
    <m/>
    <m/>
    <m/>
    <m/>
    <m/>
    <m/>
    <m/>
    <m/>
    <s v="Information Only, "/>
    <n v="1"/>
    <m/>
    <m/>
    <s v="Digital, "/>
    <x v="1"/>
    <m/>
    <m/>
    <m/>
    <m/>
    <m/>
    <m/>
    <m/>
    <m/>
    <m/>
    <m/>
    <m/>
    <m/>
    <m/>
    <s v=""/>
    <s v=""/>
    <n v="1"/>
    <m/>
    <s v=""/>
    <s v="Residential, "/>
    <m/>
    <m/>
    <m/>
    <m/>
    <m/>
    <m/>
    <m/>
    <m/>
    <n v="1"/>
    <s v="Australia wide, "/>
    <m/>
    <s v="Summary of requirements for insulation of timbre flooring"/>
    <s v="Industry"/>
    <m/>
    <s v="http://hia.com.au/hia/channel/Builder/region/National/classification/Building%20and%20Planning%20Services/Energy%20and%20Water%20Efficiency.aspx"/>
    <m/>
    <m/>
    <x v="3"/>
    <x v="2"/>
    <x v="0"/>
    <s v="No"/>
    <n v="6"/>
    <n v="0"/>
    <n v="1.5"/>
    <m/>
    <m/>
    <n v="1"/>
    <s v=""/>
    <s v=""/>
    <s v=""/>
    <s v=""/>
    <s v=""/>
    <s v=""/>
    <s v=""/>
    <s v=""/>
    <s v=""/>
    <s v=""/>
    <s v=""/>
    <s v=""/>
    <s v=""/>
    <n v="1"/>
    <s v=""/>
    <n v="1"/>
    <s v=""/>
    <s v=""/>
    <s v=""/>
    <s v=""/>
    <s v=""/>
    <s v=""/>
    <s v=""/>
    <s v=""/>
    <s v=""/>
    <s v=""/>
    <s v=""/>
    <s v=""/>
    <s v=""/>
    <s v=""/>
    <s v=""/>
    <s v=""/>
    <s v=""/>
    <s v=""/>
    <s v=""/>
    <s v=""/>
    <s v=""/>
    <s v=""/>
    <s v=""/>
    <n v="1"/>
    <s v=""/>
    <s v=""/>
    <m/>
  </r>
  <r>
    <n v="161"/>
    <m/>
    <x v="154"/>
    <s v="HIA"/>
    <n v="1"/>
    <m/>
    <m/>
    <m/>
    <s v=""/>
    <s v="General, "/>
    <n v="1"/>
    <m/>
    <m/>
    <m/>
    <m/>
    <m/>
    <n v="1"/>
    <m/>
    <s v="General Audience, Trades, "/>
    <m/>
    <n v="1"/>
    <m/>
    <m/>
    <m/>
    <m/>
    <m/>
    <m/>
    <m/>
    <m/>
    <m/>
    <m/>
    <m/>
    <s v="Information Only, "/>
    <n v="1"/>
    <m/>
    <m/>
    <s v="Digital, "/>
    <x v="1"/>
    <m/>
    <m/>
    <m/>
    <m/>
    <n v="1"/>
    <m/>
    <m/>
    <m/>
    <m/>
    <m/>
    <m/>
    <m/>
    <m/>
    <s v=""/>
    <s v="Glazing, "/>
    <n v="1"/>
    <m/>
    <s v=""/>
    <s v="Residential, "/>
    <m/>
    <m/>
    <m/>
    <m/>
    <m/>
    <m/>
    <m/>
    <m/>
    <n v="1"/>
    <s v="Australia wide, "/>
    <m/>
    <s v="Ensure the energy rating on your windows is WERS to be confident of true performance (Nat)"/>
    <s v="Industry"/>
    <m/>
    <s v="http://hia.com.au/hia/content/Builder/region/National/classification/Building%20and%20Planning%20Services/Energy%20and%20Water%20Efficiency/article/IS/BPS/NAT%20Ensure_energy_rating_windows_WERS.aspx"/>
    <m/>
    <m/>
    <x v="3"/>
    <x v="2"/>
    <x v="0"/>
    <s v="Yes"/>
    <n v="6"/>
    <n v="0"/>
    <n v="1.5"/>
    <m/>
    <m/>
    <n v="1"/>
    <s v=""/>
    <s v=""/>
    <s v=""/>
    <s v=""/>
    <s v=""/>
    <s v=""/>
    <s v=""/>
    <s v=""/>
    <s v=""/>
    <s v=""/>
    <s v=""/>
    <s v=""/>
    <s v=""/>
    <n v="1"/>
    <s v=""/>
    <n v="1"/>
    <s v=""/>
    <s v=""/>
    <s v=""/>
    <s v=""/>
    <s v=""/>
    <s v=""/>
    <s v=""/>
    <s v=""/>
    <s v=""/>
    <s v=""/>
    <s v=""/>
    <s v=""/>
    <s v=""/>
    <n v="1"/>
    <s v=""/>
    <s v=""/>
    <s v=""/>
    <s v=""/>
    <s v=""/>
    <s v=""/>
    <s v=""/>
    <s v=""/>
    <s v=""/>
    <n v="1"/>
    <s v=""/>
    <s v=""/>
    <m/>
  </r>
  <r>
    <n v="162"/>
    <m/>
    <x v="152"/>
    <s v="HIA"/>
    <n v="1"/>
    <m/>
    <m/>
    <m/>
    <s v=""/>
    <s v="General, "/>
    <n v="1"/>
    <m/>
    <m/>
    <m/>
    <m/>
    <m/>
    <n v="1"/>
    <m/>
    <s v="General Audience, Trades, "/>
    <m/>
    <n v="1"/>
    <m/>
    <m/>
    <m/>
    <m/>
    <m/>
    <m/>
    <m/>
    <m/>
    <m/>
    <m/>
    <m/>
    <s v="Information Only, "/>
    <n v="1"/>
    <m/>
    <m/>
    <s v="Digital, "/>
    <x v="1"/>
    <m/>
    <m/>
    <m/>
    <m/>
    <n v="1"/>
    <m/>
    <m/>
    <m/>
    <m/>
    <m/>
    <m/>
    <m/>
    <m/>
    <s v=""/>
    <s v="Glazing, "/>
    <n v="1"/>
    <m/>
    <s v=""/>
    <s v="Residential, "/>
    <m/>
    <m/>
    <m/>
    <m/>
    <n v="1"/>
    <m/>
    <m/>
    <m/>
    <m/>
    <s v="Queensland, "/>
    <m/>
    <s v="6-Star energy efficiency requirements for new homes became mandatory in Queensland on 1 May 2010. However, rather than simply having to comply with the construction requirements outlined in the Building Code of Australia (BCA) 2010, Queensland builders have been given four different options to achieve 6-stars."/>
    <s v="Industry"/>
    <m/>
    <s v="http://hia.com.au/hia/content/Builder/region/National/classification/Building%20and%20Planning%20Services/Energy%20and%20Water%20Efficiency/article/IS/BPS/QLD_Six_Star_Energy.aspx"/>
    <m/>
    <m/>
    <x v="3"/>
    <x v="2"/>
    <x v="0"/>
    <s v="Yes"/>
    <n v="6"/>
    <m/>
    <m/>
    <m/>
    <m/>
    <n v="1"/>
    <s v=""/>
    <s v=""/>
    <s v=""/>
    <s v=""/>
    <s v=""/>
    <s v=""/>
    <s v=""/>
    <s v=""/>
    <s v=""/>
    <s v=""/>
    <s v=""/>
    <s v=""/>
    <s v=""/>
    <n v="1"/>
    <s v=""/>
    <n v="1"/>
    <s v=""/>
    <s v=""/>
    <s v=""/>
    <s v=""/>
    <s v=""/>
    <s v=""/>
    <s v=""/>
    <s v=""/>
    <s v=""/>
    <s v=""/>
    <s v=""/>
    <s v=""/>
    <s v=""/>
    <n v="1"/>
    <s v=""/>
    <s v=""/>
    <s v=""/>
    <s v=""/>
    <s v=""/>
    <s v=""/>
    <s v=""/>
    <s v=""/>
    <s v=""/>
    <n v="1"/>
    <s v=""/>
    <s v=""/>
    <m/>
  </r>
  <r>
    <n v="163"/>
    <n v="2013"/>
    <x v="155"/>
    <s v="Sustainability Victoria"/>
    <m/>
    <n v="1"/>
    <m/>
    <m/>
    <s v=""/>
    <s v="Beginner, "/>
    <m/>
    <m/>
    <m/>
    <m/>
    <n v="1"/>
    <m/>
    <m/>
    <m/>
    <s v="Energy / Sus Assessors, "/>
    <n v="1"/>
    <m/>
    <n v="1"/>
    <m/>
    <m/>
    <m/>
    <m/>
    <m/>
    <m/>
    <m/>
    <m/>
    <m/>
    <m/>
    <s v="Calculator / Software, "/>
    <n v="1"/>
    <m/>
    <m/>
    <s v="Digital, "/>
    <x v="1"/>
    <n v="1"/>
    <n v="1"/>
    <n v="1"/>
    <n v="1"/>
    <n v="1"/>
    <n v="1"/>
    <n v="1"/>
    <n v="1"/>
    <m/>
    <m/>
    <m/>
    <m/>
    <m/>
    <s v=""/>
    <s v="Design, Assessment / Verification, Climate Specific, Alterations / Additions, Glazing, Building Fabric / Thermal / Sealing, Lighting, HVAC, "/>
    <n v="1"/>
    <m/>
    <s v=""/>
    <s v="Residential, "/>
    <m/>
    <m/>
    <m/>
    <m/>
    <m/>
    <m/>
    <m/>
    <m/>
    <n v="1"/>
    <s v="Australia wide, "/>
    <m/>
    <s v="Free version of the home energy rating software for energy assessor. "/>
    <s v="Government  and researchers"/>
    <m/>
    <s v="https://www.fr5.com.au/"/>
    <m/>
    <m/>
    <x v="0"/>
    <x v="1"/>
    <x v="2"/>
    <s v="Yes"/>
    <n v="5"/>
    <n v="1"/>
    <n v="1.6666666666666667"/>
    <m/>
    <m/>
    <s v=""/>
    <n v="1"/>
    <s v=""/>
    <s v=""/>
    <s v=""/>
    <s v=""/>
    <s v=""/>
    <s v=""/>
    <s v=""/>
    <s v=""/>
    <n v="1"/>
    <s v=""/>
    <s v=""/>
    <s v=""/>
    <s v=""/>
    <s v=""/>
    <s v=""/>
    <s v=""/>
    <s v=""/>
    <s v=""/>
    <s v=""/>
    <s v=""/>
    <s v=""/>
    <s v=""/>
    <s v=""/>
    <n v="1"/>
    <s v=""/>
    <s v=""/>
    <s v=""/>
    <s v=""/>
    <s v=""/>
    <s v=""/>
    <s v=""/>
    <s v=""/>
    <s v=""/>
    <s v=""/>
    <s v=""/>
    <s v=""/>
    <s v=""/>
    <n v="1"/>
    <n v="1"/>
    <s v=""/>
    <s v=""/>
    <m/>
  </r>
  <r>
    <n v="164"/>
    <m/>
    <x v="156"/>
    <s v="Building Designers Association of Victoria BDAV"/>
    <n v="1"/>
    <m/>
    <m/>
    <m/>
    <s v=""/>
    <s v="General, "/>
    <m/>
    <n v="1"/>
    <m/>
    <m/>
    <m/>
    <m/>
    <m/>
    <m/>
    <s v="Planners / Designers, "/>
    <m/>
    <m/>
    <n v="1"/>
    <m/>
    <m/>
    <m/>
    <m/>
    <n v="1"/>
    <m/>
    <m/>
    <m/>
    <m/>
    <m/>
    <s v="Toolbox, "/>
    <n v="1"/>
    <m/>
    <m/>
    <s v="Digital, "/>
    <x v="0"/>
    <n v="1"/>
    <m/>
    <n v="1"/>
    <n v="1"/>
    <n v="1"/>
    <n v="1"/>
    <n v="1"/>
    <n v="1"/>
    <m/>
    <m/>
    <m/>
    <n v="1"/>
    <n v="1"/>
    <s v=""/>
    <s v="Design, Climate Specific, Alterations / Additions, Glazing, Building Fabric / Thermal / Sealing, Lighting, HVAC, As built assessment, Beyond compliance"/>
    <n v="1"/>
    <n v="1"/>
    <n v="1"/>
    <s v="Residential, Commercial"/>
    <m/>
    <n v="1"/>
    <m/>
    <m/>
    <m/>
    <m/>
    <m/>
    <m/>
    <m/>
    <s v="Victoria, "/>
    <m/>
    <m/>
    <s v="Industry"/>
    <m/>
    <s v="http://www.bdav.org.au/home"/>
    <m/>
    <m/>
    <x v="3"/>
    <x v="1"/>
    <x v="1"/>
    <s v="Yes"/>
    <n v="6"/>
    <n v="0"/>
    <n v="1.5"/>
    <m/>
    <m/>
    <n v="1"/>
    <s v=""/>
    <s v=""/>
    <s v=""/>
    <s v=""/>
    <s v=""/>
    <s v=""/>
    <n v="1"/>
    <s v=""/>
    <s v=""/>
    <s v=""/>
    <s v=""/>
    <s v=""/>
    <s v=""/>
    <s v=""/>
    <s v=""/>
    <s v=""/>
    <s v=""/>
    <s v=""/>
    <s v=""/>
    <s v=""/>
    <s v=""/>
    <s v=""/>
    <s v=""/>
    <s v=""/>
    <n v="1"/>
    <s v=""/>
    <s v=""/>
    <s v=""/>
    <s v=""/>
    <s v=""/>
    <s v=""/>
    <s v=""/>
    <s v=""/>
    <s v=""/>
    <s v=""/>
    <s v=""/>
    <s v=""/>
    <s v=""/>
    <n v="1"/>
    <s v=""/>
    <s v=""/>
    <n v="1"/>
    <m/>
  </r>
  <r>
    <n v="165"/>
    <m/>
    <x v="157"/>
    <s v="Building Designers Association of Victoria BDAV"/>
    <m/>
    <n v="1"/>
    <m/>
    <m/>
    <s v=""/>
    <s v="Beginner, "/>
    <m/>
    <n v="1"/>
    <m/>
    <m/>
    <m/>
    <m/>
    <m/>
    <m/>
    <s v="Planners / Designers, "/>
    <m/>
    <m/>
    <n v="1"/>
    <m/>
    <m/>
    <m/>
    <n v="1"/>
    <m/>
    <m/>
    <m/>
    <m/>
    <m/>
    <m/>
    <s v="Training Resources, "/>
    <n v="1"/>
    <m/>
    <m/>
    <s v="Digital, "/>
    <x v="0"/>
    <n v="1"/>
    <m/>
    <n v="1"/>
    <m/>
    <m/>
    <m/>
    <m/>
    <n v="1"/>
    <m/>
    <m/>
    <m/>
    <m/>
    <m/>
    <s v=""/>
    <s v="Design, Climate Specific, HVAC, "/>
    <n v="1"/>
    <m/>
    <s v=""/>
    <s v="Residential, "/>
    <m/>
    <n v="1"/>
    <m/>
    <m/>
    <m/>
    <m/>
    <m/>
    <m/>
    <m/>
    <s v="Victoria, "/>
    <m/>
    <s v="In this presentation, conducted via webinar delivery, energy efficiency guru, Alan Pears, AM, dealt with heating and cooling technology. Alan discussed the pros and cons of slab heating, hydronic heating, ducted, split systems, wood fires, and the like. This presentation is relevant for building designers, and for accredited Thermal Performance Assessors, irrespective of what software they are using."/>
    <s v="Industry"/>
    <m/>
    <s v="http://www.bdav.org.au/shop"/>
    <m/>
    <m/>
    <x v="3"/>
    <x v="1"/>
    <x v="1"/>
    <m/>
    <n v="6"/>
    <n v="0"/>
    <n v="1.5"/>
    <m/>
    <m/>
    <s v=""/>
    <n v="1"/>
    <s v=""/>
    <s v=""/>
    <s v=""/>
    <s v=""/>
    <s v=""/>
    <n v="1"/>
    <s v=""/>
    <s v=""/>
    <s v=""/>
    <s v=""/>
    <s v=""/>
    <s v=""/>
    <s v=""/>
    <s v=""/>
    <s v=""/>
    <s v=""/>
    <s v=""/>
    <s v=""/>
    <s v=""/>
    <s v=""/>
    <s v=""/>
    <s v=""/>
    <s v=""/>
    <n v="1"/>
    <s v=""/>
    <s v=""/>
    <s v=""/>
    <s v=""/>
    <s v=""/>
    <s v=""/>
    <s v=""/>
    <s v=""/>
    <s v=""/>
    <s v=""/>
    <s v=""/>
    <s v=""/>
    <s v=""/>
    <n v="1"/>
    <n v="1"/>
    <s v=""/>
    <s v=""/>
    <m/>
  </r>
  <r>
    <n v="166"/>
    <m/>
    <x v="158"/>
    <s v="Building Designers Association of Victoria BDAV"/>
    <m/>
    <n v="1"/>
    <m/>
    <m/>
    <s v=""/>
    <s v="Beginner, "/>
    <m/>
    <n v="1"/>
    <m/>
    <m/>
    <m/>
    <m/>
    <m/>
    <m/>
    <s v="Planners / Designers, "/>
    <m/>
    <m/>
    <n v="1"/>
    <m/>
    <m/>
    <m/>
    <n v="1"/>
    <m/>
    <n v="1"/>
    <m/>
    <m/>
    <m/>
    <m/>
    <s v="Training Resources, Video, "/>
    <n v="1"/>
    <m/>
    <m/>
    <s v="Digital, "/>
    <x v="0"/>
    <n v="1"/>
    <m/>
    <n v="1"/>
    <m/>
    <n v="1"/>
    <n v="1"/>
    <n v="1"/>
    <n v="1"/>
    <n v="1"/>
    <m/>
    <m/>
    <m/>
    <m/>
    <s v=""/>
    <s v="Design, Climate Specific, Glazing, Building Fabric / Thermal / Sealing, Lighting, HVAC, Services, "/>
    <n v="1"/>
    <m/>
    <s v=""/>
    <s v="Residential, "/>
    <m/>
    <n v="1"/>
    <m/>
    <m/>
    <m/>
    <m/>
    <m/>
    <m/>
    <m/>
    <s v="Victoria, "/>
    <m/>
    <s v="This DVD features a BDAV’s CPD seminar held on 11 November 2013 which had a focus on residential energy efficiency. It features presentations by the winners of the BDAV’s 2013 10-Star Challenge, as well a presentation by Trent Hawkins, lead author and project director of Zero Carbon Australia's Buildings Plan. This ground-breaking research demonstrates that there are no technical barriers to zero emission buildings in Australia."/>
    <s v="Industry"/>
    <m/>
    <s v="http://www.bdav.org.au/shop"/>
    <m/>
    <m/>
    <x v="3"/>
    <x v="1"/>
    <x v="1"/>
    <m/>
    <n v="6"/>
    <n v="0"/>
    <n v="1.5"/>
    <m/>
    <m/>
    <s v=""/>
    <n v="1"/>
    <s v=""/>
    <s v=""/>
    <s v=""/>
    <s v=""/>
    <s v=""/>
    <n v="1"/>
    <s v=""/>
    <s v=""/>
    <s v=""/>
    <s v=""/>
    <s v=""/>
    <s v=""/>
    <s v=""/>
    <s v=""/>
    <s v=""/>
    <s v=""/>
    <s v=""/>
    <s v=""/>
    <s v=""/>
    <s v=""/>
    <s v=""/>
    <s v=""/>
    <s v=""/>
    <n v="1"/>
    <s v=""/>
    <s v=""/>
    <s v=""/>
    <s v=""/>
    <s v=""/>
    <s v=""/>
    <s v=""/>
    <s v=""/>
    <s v=""/>
    <s v=""/>
    <s v=""/>
    <s v=""/>
    <s v=""/>
    <n v="1"/>
    <n v="1"/>
    <s v=""/>
    <s v=""/>
    <m/>
  </r>
  <r>
    <n v="167"/>
    <m/>
    <x v="159"/>
    <s v="Building Designers Association of Victoria BDAV"/>
    <m/>
    <m/>
    <n v="1"/>
    <m/>
    <s v=""/>
    <s v="Intermediate, "/>
    <m/>
    <n v="1"/>
    <m/>
    <m/>
    <m/>
    <m/>
    <m/>
    <m/>
    <s v="Planners / Designers, "/>
    <m/>
    <m/>
    <n v="1"/>
    <m/>
    <m/>
    <m/>
    <n v="1"/>
    <m/>
    <m/>
    <m/>
    <m/>
    <m/>
    <m/>
    <s v="Training Resources, "/>
    <n v="1"/>
    <m/>
    <m/>
    <s v="Digital, "/>
    <x v="0"/>
    <n v="1"/>
    <n v="1"/>
    <n v="1"/>
    <n v="1"/>
    <m/>
    <m/>
    <m/>
    <m/>
    <m/>
    <m/>
    <m/>
    <m/>
    <m/>
    <s v=""/>
    <s v="Design, Assessment / Verification, Climate Specific, Alterations / Additions, "/>
    <n v="1"/>
    <m/>
    <s v=""/>
    <s v="Residential, "/>
    <m/>
    <n v="1"/>
    <m/>
    <m/>
    <m/>
    <m/>
    <m/>
    <m/>
    <m/>
    <s v="Victoria, "/>
    <m/>
    <s v=" In this presentation, conducted via webinar delivery, Paul Wilson discusses how to combine high performance building fabric with on-site renewable energy generation, onsite renewable energy storage, efficient use of electricity and how that all dovetails with feed-in tariffs. His knowledge in this area is at the cutting edge, and provides an understanding of how to combine a wide range of household energy issues to be able to advise your clients on how to arrive at integrated solutions where electricity bills become a thing of the past."/>
    <s v="Industry"/>
    <m/>
    <s v="http://www.bdav.org.au/shop"/>
    <m/>
    <m/>
    <x v="3"/>
    <x v="1"/>
    <x v="1"/>
    <m/>
    <n v="6"/>
    <n v="0"/>
    <n v="1.5"/>
    <m/>
    <m/>
    <s v=""/>
    <s v=""/>
    <n v="1"/>
    <s v=""/>
    <s v=""/>
    <s v=""/>
    <s v=""/>
    <n v="1"/>
    <s v=""/>
    <s v=""/>
    <s v=""/>
    <s v=""/>
    <s v=""/>
    <s v=""/>
    <s v=""/>
    <s v=""/>
    <s v=""/>
    <s v=""/>
    <s v=""/>
    <s v=""/>
    <s v=""/>
    <s v=""/>
    <s v=""/>
    <s v=""/>
    <s v=""/>
    <n v="1"/>
    <s v=""/>
    <s v=""/>
    <s v=""/>
    <s v=""/>
    <s v=""/>
    <s v=""/>
    <s v=""/>
    <s v=""/>
    <s v=""/>
    <s v=""/>
    <s v=""/>
    <s v=""/>
    <s v=""/>
    <n v="1"/>
    <n v="1"/>
    <s v=""/>
    <s v=""/>
    <m/>
  </r>
  <r>
    <n v="168"/>
    <m/>
    <x v="160"/>
    <s v="Building Designers Association of Victoria BDAV"/>
    <m/>
    <n v="1"/>
    <m/>
    <m/>
    <s v=""/>
    <s v="Beginner, "/>
    <m/>
    <n v="1"/>
    <m/>
    <m/>
    <m/>
    <m/>
    <m/>
    <m/>
    <s v="Planners / Designers, "/>
    <m/>
    <m/>
    <n v="1"/>
    <m/>
    <m/>
    <m/>
    <n v="1"/>
    <m/>
    <m/>
    <m/>
    <m/>
    <m/>
    <m/>
    <s v="Training Resources, "/>
    <n v="1"/>
    <m/>
    <m/>
    <s v="Digital, "/>
    <x v="0"/>
    <n v="1"/>
    <m/>
    <m/>
    <m/>
    <n v="1"/>
    <m/>
    <m/>
    <m/>
    <m/>
    <m/>
    <m/>
    <m/>
    <m/>
    <s v=""/>
    <s v="Design, Glazing, "/>
    <m/>
    <n v="1"/>
    <s v=""/>
    <s v="Commercial"/>
    <m/>
    <n v="1"/>
    <m/>
    <m/>
    <m/>
    <m/>
    <m/>
    <m/>
    <m/>
    <s v="Victoria, "/>
    <m/>
    <s v="This presentation, conducted via webinar delivery, discusses the energy efficiency of windows – its thermal performance – and how this is affected by glass and frame selection. The presentation by Chris Kean of Architectural Window Systems also includes some technical insight into thermally broken windows, and how they can help the thermal performance of a building envelope and for Section J compliance. This purchase allows access to this event in the EVENTS SECTION."/>
    <s v="Industry"/>
    <m/>
    <s v="http://www.bdav.org.au/shop"/>
    <m/>
    <m/>
    <x v="3"/>
    <x v="1"/>
    <x v="1"/>
    <m/>
    <n v="6"/>
    <n v="0"/>
    <n v="1.5"/>
    <m/>
    <m/>
    <s v=""/>
    <n v="1"/>
    <s v=""/>
    <s v=""/>
    <s v=""/>
    <s v=""/>
    <s v=""/>
    <n v="1"/>
    <s v=""/>
    <s v=""/>
    <s v=""/>
    <s v=""/>
    <s v=""/>
    <s v=""/>
    <s v=""/>
    <s v=""/>
    <s v=""/>
    <s v=""/>
    <s v=""/>
    <s v=""/>
    <s v=""/>
    <s v=""/>
    <s v=""/>
    <s v=""/>
    <s v=""/>
    <n v="1"/>
    <s v=""/>
    <s v=""/>
    <s v=""/>
    <s v=""/>
    <s v=""/>
    <s v=""/>
    <s v=""/>
    <s v=""/>
    <s v=""/>
    <s v=""/>
    <s v=""/>
    <s v=""/>
    <s v=""/>
    <n v="1"/>
    <s v=""/>
    <n v="1"/>
    <s v=""/>
    <m/>
  </r>
  <r>
    <n v="169"/>
    <n v="2013"/>
    <x v="161"/>
    <s v="Building Designers Association of Victoria BDAV"/>
    <m/>
    <n v="1"/>
    <m/>
    <m/>
    <s v=""/>
    <s v="Beginner, "/>
    <m/>
    <n v="1"/>
    <m/>
    <m/>
    <m/>
    <m/>
    <m/>
    <m/>
    <s v="Planners / Designers, "/>
    <m/>
    <m/>
    <n v="1"/>
    <m/>
    <m/>
    <m/>
    <n v="1"/>
    <m/>
    <n v="1"/>
    <m/>
    <m/>
    <m/>
    <m/>
    <s v="Training Resources, Video, "/>
    <n v="1"/>
    <m/>
    <m/>
    <s v="Digital, "/>
    <x v="0"/>
    <n v="1"/>
    <m/>
    <n v="1"/>
    <m/>
    <n v="1"/>
    <n v="1"/>
    <n v="1"/>
    <n v="1"/>
    <n v="1"/>
    <m/>
    <m/>
    <m/>
    <m/>
    <s v=""/>
    <s v="Design, Climate Specific, Glazing, Building Fabric / Thermal / Sealing, Lighting, HVAC, Services, "/>
    <n v="1"/>
    <m/>
    <s v=""/>
    <s v="Residential, "/>
    <m/>
    <n v="1"/>
    <m/>
    <m/>
    <m/>
    <m/>
    <m/>
    <m/>
    <m/>
    <s v="Victoria, "/>
    <m/>
    <s v="This DVD contains a BDAV Continuing Professional Development Seminar held on 8 July 2013 featuring the findings of a study conducted by Sustainability House for the (then) DCCEE which provides powerful information on the cost impact of increases in residential building energy efficiency standards. The findings indicate (amongst other things) that, contrary to widespread perceptions, higher performance (6 star) homes are not difficult to achieve, nor are they too expensive. This presentation focuses on the findings for Victoria."/>
    <s v="Industry"/>
    <m/>
    <s v="http://www.bdav.org.au/shop"/>
    <m/>
    <m/>
    <x v="3"/>
    <x v="1"/>
    <x v="1"/>
    <m/>
    <n v="6"/>
    <n v="0"/>
    <n v="1.5"/>
    <m/>
    <m/>
    <s v=""/>
    <n v="1"/>
    <s v=""/>
    <s v=""/>
    <s v=""/>
    <s v=""/>
    <s v=""/>
    <n v="1"/>
    <s v=""/>
    <s v=""/>
    <s v=""/>
    <s v=""/>
    <s v=""/>
    <s v=""/>
    <s v=""/>
    <s v=""/>
    <s v=""/>
    <s v=""/>
    <s v=""/>
    <s v=""/>
    <s v=""/>
    <s v=""/>
    <s v=""/>
    <s v=""/>
    <s v=""/>
    <n v="1"/>
    <s v=""/>
    <s v=""/>
    <s v=""/>
    <s v=""/>
    <s v=""/>
    <s v=""/>
    <s v=""/>
    <s v=""/>
    <s v=""/>
    <s v=""/>
    <s v=""/>
    <s v=""/>
    <s v=""/>
    <n v="1"/>
    <n v="1"/>
    <s v=""/>
    <s v=""/>
    <m/>
  </r>
  <r>
    <n v="170"/>
    <m/>
    <x v="162"/>
    <s v="Building Designers Association of Victoria BDAV"/>
    <n v="1"/>
    <m/>
    <m/>
    <m/>
    <s v=""/>
    <s v="General, "/>
    <m/>
    <n v="1"/>
    <m/>
    <m/>
    <m/>
    <m/>
    <m/>
    <m/>
    <s v="Planners / Designers, "/>
    <m/>
    <m/>
    <n v="1"/>
    <m/>
    <m/>
    <m/>
    <n v="1"/>
    <m/>
    <m/>
    <m/>
    <m/>
    <m/>
    <m/>
    <s v="Training Resources, "/>
    <n v="1"/>
    <m/>
    <m/>
    <s v="Digital, "/>
    <x v="0"/>
    <n v="1"/>
    <m/>
    <n v="1"/>
    <m/>
    <n v="1"/>
    <n v="1"/>
    <n v="1"/>
    <n v="1"/>
    <n v="1"/>
    <m/>
    <m/>
    <m/>
    <m/>
    <s v=""/>
    <s v="Design, Climate Specific, Glazing, Building Fabric / Thermal / Sealing, Lighting, HVAC, Services, "/>
    <n v="1"/>
    <m/>
    <s v=""/>
    <s v="Residential, "/>
    <m/>
    <n v="1"/>
    <m/>
    <m/>
    <m/>
    <m/>
    <m/>
    <m/>
    <m/>
    <s v="Victoria, "/>
    <m/>
    <s v="This presentation, conducted via webinar delivery, presents the results of a study conducted by Sustainability House for the (then) DCCEE titled Identifying Cost Savings Through Building Redesign for Achieving Residential Building Energy Efficiency Standards. The study, which covers climate zones across Australia, dispels the myth that higher performance (6 star) is too hard and too expensive. This purchase allows access to this event in the EVENTS SECTION"/>
    <s v="Industry"/>
    <m/>
    <s v="http://www.bdav.org.au/shop"/>
    <m/>
    <m/>
    <x v="3"/>
    <x v="1"/>
    <x v="1"/>
    <m/>
    <n v="6"/>
    <n v="0"/>
    <n v="1.5"/>
    <m/>
    <m/>
    <n v="1"/>
    <s v=""/>
    <s v=""/>
    <s v=""/>
    <s v=""/>
    <s v=""/>
    <s v=""/>
    <n v="1"/>
    <s v=""/>
    <s v=""/>
    <s v=""/>
    <s v=""/>
    <s v=""/>
    <s v=""/>
    <s v=""/>
    <s v=""/>
    <s v=""/>
    <s v=""/>
    <s v=""/>
    <s v=""/>
    <s v=""/>
    <s v=""/>
    <s v=""/>
    <s v=""/>
    <s v=""/>
    <n v="1"/>
    <s v=""/>
    <s v=""/>
    <s v=""/>
    <s v=""/>
    <s v=""/>
    <s v=""/>
    <s v=""/>
    <s v=""/>
    <s v=""/>
    <s v=""/>
    <s v=""/>
    <s v=""/>
    <s v=""/>
    <n v="1"/>
    <n v="1"/>
    <s v=""/>
    <s v=""/>
    <m/>
  </r>
  <r>
    <n v="171"/>
    <m/>
    <x v="163"/>
    <s v="Building Designers Association of Victoria BDAV"/>
    <m/>
    <n v="1"/>
    <m/>
    <m/>
    <s v=""/>
    <s v="Beginner, "/>
    <m/>
    <n v="1"/>
    <m/>
    <m/>
    <m/>
    <m/>
    <m/>
    <m/>
    <s v="Planners / Designers, "/>
    <m/>
    <m/>
    <n v="1"/>
    <m/>
    <m/>
    <m/>
    <n v="1"/>
    <m/>
    <m/>
    <m/>
    <m/>
    <m/>
    <m/>
    <s v="Training Resources, "/>
    <n v="1"/>
    <m/>
    <m/>
    <s v="Digital, "/>
    <x v="0"/>
    <n v="1"/>
    <m/>
    <m/>
    <m/>
    <n v="1"/>
    <m/>
    <m/>
    <m/>
    <m/>
    <m/>
    <m/>
    <m/>
    <m/>
    <s v=""/>
    <s v="Design, Glazing, "/>
    <n v="1"/>
    <m/>
    <s v=""/>
    <s v="Residential, "/>
    <m/>
    <n v="1"/>
    <m/>
    <m/>
    <m/>
    <m/>
    <m/>
    <m/>
    <m/>
    <s v="Victoria, "/>
    <m/>
    <s v="This presentation, conducted via webinar delivery, explores the basic fundamentals of glass and glass performance, as well as the incremental performance improvements available in glazing. Presented by Con Kantis of CSR Viridian, the webinar also provides the necessary knowledge to determine appropriate glass and window types for various climate zones._x000d_This purchase allows access to this event in the EVENTS SECTION"/>
    <s v="Industry"/>
    <m/>
    <s v="http://www.bdav.org.au/shop"/>
    <m/>
    <m/>
    <x v="3"/>
    <x v="1"/>
    <x v="1"/>
    <m/>
    <n v="6"/>
    <n v="0"/>
    <n v="1.5"/>
    <m/>
    <m/>
    <s v=""/>
    <n v="1"/>
    <s v=""/>
    <s v=""/>
    <s v=""/>
    <s v=""/>
    <s v=""/>
    <n v="1"/>
    <s v=""/>
    <s v=""/>
    <s v=""/>
    <s v=""/>
    <s v=""/>
    <s v=""/>
    <s v=""/>
    <s v=""/>
    <s v=""/>
    <s v=""/>
    <s v=""/>
    <s v=""/>
    <s v=""/>
    <s v=""/>
    <s v=""/>
    <s v=""/>
    <s v=""/>
    <n v="1"/>
    <s v=""/>
    <s v=""/>
    <s v=""/>
    <s v=""/>
    <s v=""/>
    <s v=""/>
    <s v=""/>
    <s v=""/>
    <s v=""/>
    <s v=""/>
    <s v=""/>
    <s v=""/>
    <s v=""/>
    <n v="1"/>
    <n v="1"/>
    <s v=""/>
    <s v=""/>
    <m/>
  </r>
  <r>
    <n v="172"/>
    <m/>
    <x v="164"/>
    <s v="Building Designers Association of Victoria BDAV"/>
    <m/>
    <n v="1"/>
    <m/>
    <m/>
    <s v=""/>
    <s v="Beginner, "/>
    <m/>
    <n v="1"/>
    <m/>
    <m/>
    <m/>
    <m/>
    <m/>
    <m/>
    <s v="Planners / Designers, "/>
    <m/>
    <m/>
    <n v="1"/>
    <m/>
    <m/>
    <m/>
    <n v="1"/>
    <m/>
    <m/>
    <m/>
    <m/>
    <m/>
    <m/>
    <s v="Training Resources, "/>
    <n v="1"/>
    <m/>
    <m/>
    <s v="Digital, "/>
    <x v="0"/>
    <n v="1"/>
    <m/>
    <m/>
    <m/>
    <n v="1"/>
    <m/>
    <m/>
    <m/>
    <m/>
    <m/>
    <m/>
    <m/>
    <m/>
    <s v=""/>
    <s v="Design, Glazing, "/>
    <n v="1"/>
    <n v="1"/>
    <n v="1"/>
    <s v="Residential, Commercial"/>
    <m/>
    <n v="1"/>
    <m/>
    <m/>
    <m/>
    <m/>
    <m/>
    <m/>
    <m/>
    <s v="Victoria, "/>
    <m/>
    <s v="This presentation, conducted via webinar delivery, deals with Part 3.12 - External Glazing, with a focus on the Glazing Calculator. The presenter is Alison Bowman, the Training and Development Manager at Sustainability House, a respected, nationally recognised provider of energy efficiency assessments and ecologically sustainable design (ESD) services for commercial and residential buildings._x000d_This purchase allows access to this event in the EVENTS SECTION"/>
    <s v="Industry"/>
    <m/>
    <s v="http://www.bdav.org.au/shop"/>
    <m/>
    <m/>
    <x v="3"/>
    <x v="1"/>
    <x v="1"/>
    <m/>
    <n v="6"/>
    <n v="0"/>
    <n v="1.5"/>
    <m/>
    <m/>
    <s v=""/>
    <n v="1"/>
    <s v=""/>
    <s v=""/>
    <s v=""/>
    <s v=""/>
    <s v=""/>
    <n v="1"/>
    <s v=""/>
    <s v=""/>
    <s v=""/>
    <s v=""/>
    <s v=""/>
    <s v=""/>
    <s v=""/>
    <s v=""/>
    <s v=""/>
    <s v=""/>
    <s v=""/>
    <s v=""/>
    <s v=""/>
    <s v=""/>
    <s v=""/>
    <s v=""/>
    <s v=""/>
    <n v="1"/>
    <s v=""/>
    <s v=""/>
    <s v=""/>
    <s v=""/>
    <s v=""/>
    <s v=""/>
    <s v=""/>
    <s v=""/>
    <s v=""/>
    <s v=""/>
    <s v=""/>
    <s v=""/>
    <s v=""/>
    <n v="1"/>
    <s v=""/>
    <s v=""/>
    <n v="1"/>
    <m/>
  </r>
  <r>
    <n v="173"/>
    <m/>
    <x v="165"/>
    <s v="Building Designers Association of Victoria BDAV"/>
    <m/>
    <m/>
    <n v="1"/>
    <m/>
    <s v=""/>
    <s v="Intermediate, "/>
    <m/>
    <n v="1"/>
    <m/>
    <m/>
    <m/>
    <m/>
    <m/>
    <m/>
    <s v="Planners / Designers, "/>
    <m/>
    <m/>
    <n v="1"/>
    <m/>
    <m/>
    <m/>
    <n v="1"/>
    <m/>
    <m/>
    <m/>
    <m/>
    <m/>
    <m/>
    <s v="Training Resources, "/>
    <n v="1"/>
    <m/>
    <m/>
    <s v="Digital, "/>
    <x v="0"/>
    <n v="1"/>
    <n v="1"/>
    <n v="1"/>
    <m/>
    <n v="1"/>
    <n v="1"/>
    <n v="1"/>
    <n v="1"/>
    <n v="1"/>
    <m/>
    <m/>
    <m/>
    <m/>
    <s v=""/>
    <s v="Design, Assessment / Verification, Climate Specific, Glazing, Building Fabric / Thermal / Sealing, Lighting, HVAC, Services, "/>
    <n v="1"/>
    <m/>
    <s v=""/>
    <s v="Residential, "/>
    <m/>
    <n v="1"/>
    <m/>
    <m/>
    <m/>
    <m/>
    <m/>
    <m/>
    <m/>
    <s v="Victoria, "/>
    <m/>
    <s v="This presentation, conducted via webinar delivery, features Paul Nagle from the Department of Resources, Energy and Tourism (formerly DCCEE), who provided an overview of the recently revised Technical Note 1 which deals with the NatHERS Software Modelling Principles. Whilst this presentation is particularly relevant for thermal performance assessors, it is equally important that building designers understand the contents of this Technical Note to ensure they can adequately brief their energy raters._x000d_This purchase allows Members to access this event in your events section in the Member pages of the BDAV website."/>
    <s v="Industry"/>
    <m/>
    <s v="http://www.bdav.org.au/shop"/>
    <m/>
    <m/>
    <x v="3"/>
    <x v="1"/>
    <x v="1"/>
    <m/>
    <n v="6"/>
    <n v="0"/>
    <n v="1.5"/>
    <m/>
    <m/>
    <s v=""/>
    <s v=""/>
    <n v="1"/>
    <s v=""/>
    <s v=""/>
    <s v=""/>
    <s v=""/>
    <n v="1"/>
    <s v=""/>
    <s v=""/>
    <s v=""/>
    <s v=""/>
    <s v=""/>
    <s v=""/>
    <s v=""/>
    <s v=""/>
    <s v=""/>
    <s v=""/>
    <s v=""/>
    <s v=""/>
    <s v=""/>
    <s v=""/>
    <s v=""/>
    <s v=""/>
    <s v=""/>
    <n v="1"/>
    <s v=""/>
    <s v=""/>
    <s v=""/>
    <s v=""/>
    <s v=""/>
    <s v=""/>
    <s v=""/>
    <s v=""/>
    <s v=""/>
    <s v=""/>
    <s v=""/>
    <s v=""/>
    <s v=""/>
    <n v="1"/>
    <n v="1"/>
    <s v=""/>
    <s v=""/>
    <m/>
  </r>
  <r>
    <n v="174"/>
    <m/>
    <x v="166"/>
    <s v="Building Designers Association of Victoria BDAV"/>
    <m/>
    <n v="1"/>
    <m/>
    <m/>
    <s v=""/>
    <s v="Beginner, "/>
    <m/>
    <n v="1"/>
    <m/>
    <m/>
    <m/>
    <m/>
    <m/>
    <m/>
    <s v="Planners / Designers, "/>
    <m/>
    <m/>
    <n v="1"/>
    <m/>
    <m/>
    <m/>
    <n v="1"/>
    <m/>
    <m/>
    <m/>
    <m/>
    <m/>
    <m/>
    <s v="Training Resources, "/>
    <n v="1"/>
    <m/>
    <m/>
    <s v="Digital, "/>
    <x v="0"/>
    <n v="1"/>
    <m/>
    <m/>
    <m/>
    <m/>
    <n v="1"/>
    <m/>
    <m/>
    <m/>
    <m/>
    <m/>
    <m/>
    <m/>
    <s v=""/>
    <s v="Design, Building Fabric / Thermal / Sealing, "/>
    <n v="1"/>
    <m/>
    <s v=""/>
    <s v="Residential, "/>
    <m/>
    <n v="1"/>
    <m/>
    <m/>
    <m/>
    <m/>
    <m/>
    <m/>
    <m/>
    <s v="Victoria, "/>
    <m/>
    <s v="This presentation, conducted via webinar delivery, features one of Australia’s most respected authorities on air leakage in buildings, Jan Brandjes, who explains how to minimise air leakage, and highlights difficult areas in a house that are impacted by air leakage, to help you improve air quality in your clients’ projects. This presentation is relevant for building designers, thermal performance assessors, and builders._x000d_This purchase allows Members to access this event in your events section in the Member pages of the BDAV website."/>
    <s v="Industry"/>
    <m/>
    <s v="http://www.bdav.org.au/shop"/>
    <m/>
    <m/>
    <x v="3"/>
    <x v="1"/>
    <x v="1"/>
    <m/>
    <n v="6"/>
    <n v="0"/>
    <n v="1.5"/>
    <m/>
    <m/>
    <s v=""/>
    <n v="1"/>
    <s v=""/>
    <s v=""/>
    <s v=""/>
    <s v=""/>
    <s v=""/>
    <n v="1"/>
    <s v=""/>
    <s v=""/>
    <s v=""/>
    <s v=""/>
    <s v=""/>
    <s v=""/>
    <s v=""/>
    <s v=""/>
    <s v=""/>
    <s v=""/>
    <s v=""/>
    <s v=""/>
    <s v=""/>
    <s v=""/>
    <s v=""/>
    <s v=""/>
    <s v=""/>
    <n v="1"/>
    <s v=""/>
    <s v=""/>
    <s v=""/>
    <s v=""/>
    <s v=""/>
    <s v=""/>
    <s v=""/>
    <s v=""/>
    <s v=""/>
    <s v=""/>
    <s v=""/>
    <s v=""/>
    <s v=""/>
    <n v="1"/>
    <n v="1"/>
    <s v=""/>
    <s v=""/>
    <m/>
  </r>
  <r>
    <n v="175"/>
    <m/>
    <x v="167"/>
    <s v="Building Designers Association of Victoria BDAV"/>
    <m/>
    <m/>
    <n v="1"/>
    <m/>
    <s v=""/>
    <s v="Intermediate, "/>
    <m/>
    <n v="1"/>
    <m/>
    <m/>
    <m/>
    <m/>
    <m/>
    <m/>
    <s v="Planners / Designers, "/>
    <m/>
    <m/>
    <n v="1"/>
    <m/>
    <m/>
    <m/>
    <n v="1"/>
    <m/>
    <m/>
    <m/>
    <m/>
    <m/>
    <m/>
    <s v="Training Resources, "/>
    <n v="1"/>
    <m/>
    <m/>
    <s v="Digital, "/>
    <x v="0"/>
    <n v="1"/>
    <m/>
    <n v="1"/>
    <m/>
    <n v="1"/>
    <n v="1"/>
    <n v="1"/>
    <n v="1"/>
    <n v="1"/>
    <m/>
    <m/>
    <m/>
    <m/>
    <s v=""/>
    <s v="Design, Climate Specific, Glazing, Building Fabric / Thermal / Sealing, Lighting, HVAC, Services, "/>
    <n v="1"/>
    <m/>
    <s v=""/>
    <s v="Residential, "/>
    <m/>
    <n v="1"/>
    <m/>
    <m/>
    <m/>
    <m/>
    <m/>
    <m/>
    <m/>
    <s v="Victoria, "/>
    <m/>
    <s v="_x000d_ This presentation, conducted via webinar delivery, features Henning Rasmussen who highlights some common errors that are being made by some accredited thermal performance assessor (TPAs) members in their energy ratings, which have been identified as a result of the BDAV's Quality Assurance process.  Whilst this presentation is particularly focussed for those TPAs using FirstRate5, there are lessons to be learned by all assessors on how their ratings can be improved._x000d_This purchase allows Members to access this event in your events section in the Member pages of the BDAV website."/>
    <s v="Industry"/>
    <m/>
    <s v="http://www.bdav.org.au/shop"/>
    <m/>
    <m/>
    <x v="3"/>
    <x v="1"/>
    <x v="1"/>
    <m/>
    <n v="6"/>
    <n v="0"/>
    <n v="1.5"/>
    <m/>
    <m/>
    <s v=""/>
    <s v=""/>
    <n v="1"/>
    <s v=""/>
    <s v=""/>
    <s v=""/>
    <s v=""/>
    <n v="1"/>
    <s v=""/>
    <s v=""/>
    <s v=""/>
    <s v=""/>
    <s v=""/>
    <s v=""/>
    <s v=""/>
    <s v=""/>
    <s v=""/>
    <s v=""/>
    <s v=""/>
    <s v=""/>
    <s v=""/>
    <s v=""/>
    <s v=""/>
    <s v=""/>
    <s v=""/>
    <n v="1"/>
    <s v=""/>
    <s v=""/>
    <s v=""/>
    <s v=""/>
    <s v=""/>
    <s v=""/>
    <s v=""/>
    <s v=""/>
    <s v=""/>
    <s v=""/>
    <s v=""/>
    <s v=""/>
    <s v=""/>
    <n v="1"/>
    <n v="1"/>
    <s v=""/>
    <s v=""/>
    <m/>
  </r>
  <r>
    <n v="176"/>
    <m/>
    <x v="168"/>
    <s v="Building Designers Association of Victoria BDAV"/>
    <m/>
    <n v="1"/>
    <m/>
    <m/>
    <s v=""/>
    <s v="Beginner, "/>
    <m/>
    <n v="1"/>
    <m/>
    <m/>
    <m/>
    <m/>
    <m/>
    <m/>
    <s v="Planners / Designers, "/>
    <m/>
    <m/>
    <n v="1"/>
    <m/>
    <m/>
    <m/>
    <n v="1"/>
    <m/>
    <m/>
    <m/>
    <m/>
    <m/>
    <m/>
    <s v="Training Resources, "/>
    <n v="1"/>
    <m/>
    <m/>
    <s v="Digital, "/>
    <x v="0"/>
    <n v="1"/>
    <n v="1"/>
    <m/>
    <m/>
    <m/>
    <m/>
    <m/>
    <m/>
    <m/>
    <m/>
    <m/>
    <m/>
    <m/>
    <s v=""/>
    <s v="Design, Assessment / Verification, "/>
    <n v="1"/>
    <m/>
    <s v=""/>
    <s v="Residential, "/>
    <m/>
    <n v="1"/>
    <m/>
    <m/>
    <m/>
    <m/>
    <m/>
    <m/>
    <m/>
    <s v="Victoria, "/>
    <m/>
    <s v="This webinar presentation features_x000d_Wayne Floyd who speaks about two recently released DCCEE Technical Notes:  NatHERS Software Modelling Principles and Guidance for Calculating Ceiling Penetrations. The presentation is particularly relevant for thermal performance assessors._x000d_This purchase allows Members to access this event in your events section in the Member pages of the BDAV website."/>
    <s v="Industry"/>
    <m/>
    <s v="http://www.bdav.org.au/shop"/>
    <m/>
    <m/>
    <x v="3"/>
    <x v="1"/>
    <x v="1"/>
    <m/>
    <n v="6"/>
    <n v="0"/>
    <n v="1.5"/>
    <m/>
    <m/>
    <s v=""/>
    <n v="1"/>
    <s v=""/>
    <s v=""/>
    <s v=""/>
    <s v=""/>
    <s v=""/>
    <n v="1"/>
    <s v=""/>
    <s v=""/>
    <s v=""/>
    <s v=""/>
    <s v=""/>
    <s v=""/>
    <s v=""/>
    <s v=""/>
    <s v=""/>
    <s v=""/>
    <s v=""/>
    <s v=""/>
    <s v=""/>
    <s v=""/>
    <s v=""/>
    <s v=""/>
    <s v=""/>
    <n v="1"/>
    <s v=""/>
    <s v=""/>
    <s v=""/>
    <s v=""/>
    <s v=""/>
    <s v=""/>
    <s v=""/>
    <s v=""/>
    <s v=""/>
    <s v=""/>
    <s v=""/>
    <s v=""/>
    <s v=""/>
    <n v="1"/>
    <n v="1"/>
    <s v=""/>
    <s v=""/>
    <m/>
  </r>
  <r>
    <n v="177"/>
    <m/>
    <x v="169"/>
    <s v="Building Designers Association of Victoria BDAV"/>
    <m/>
    <n v="1"/>
    <m/>
    <m/>
    <s v=""/>
    <s v="Beginner, "/>
    <m/>
    <n v="1"/>
    <m/>
    <m/>
    <m/>
    <m/>
    <m/>
    <m/>
    <s v="Planners / Designers, "/>
    <m/>
    <m/>
    <n v="1"/>
    <m/>
    <m/>
    <m/>
    <n v="1"/>
    <m/>
    <m/>
    <m/>
    <m/>
    <m/>
    <m/>
    <s v="Training Resources, "/>
    <n v="1"/>
    <m/>
    <m/>
    <s v="Digital, "/>
    <x v="0"/>
    <n v="1"/>
    <m/>
    <n v="1"/>
    <n v="1"/>
    <n v="1"/>
    <n v="1"/>
    <n v="1"/>
    <n v="1"/>
    <n v="1"/>
    <m/>
    <m/>
    <m/>
    <m/>
    <s v=""/>
    <s v="Design, Climate Specific, Alterations / Additions, Glazing, Building Fabric / Thermal / Sealing, Lighting, HVAC, Services, "/>
    <n v="1"/>
    <m/>
    <s v=""/>
    <s v="Residential, "/>
    <m/>
    <n v="1"/>
    <m/>
    <m/>
    <m/>
    <m/>
    <m/>
    <m/>
    <m/>
    <s v="Victoria, "/>
    <m/>
    <s v="This presentation, conducted via webinar delivery, features Roy Mock who explained the fundamentals of Section J assessments. The presentation is particularly relevant for thermal performance assessors._x000d_This purchase allows Members to access this event in your events section in the Member pages of the BDAV website."/>
    <s v="Industry"/>
    <m/>
    <s v="http://www.bdav.org.au/shop"/>
    <m/>
    <m/>
    <x v="3"/>
    <x v="1"/>
    <x v="1"/>
    <m/>
    <n v="6"/>
    <n v="0"/>
    <n v="1.5"/>
    <m/>
    <m/>
    <s v=""/>
    <n v="1"/>
    <s v=""/>
    <s v=""/>
    <s v=""/>
    <s v=""/>
    <s v=""/>
    <n v="1"/>
    <s v=""/>
    <s v=""/>
    <s v=""/>
    <s v=""/>
    <s v=""/>
    <s v=""/>
    <s v=""/>
    <s v=""/>
    <s v=""/>
    <s v=""/>
    <s v=""/>
    <s v=""/>
    <s v=""/>
    <s v=""/>
    <s v=""/>
    <s v=""/>
    <s v=""/>
    <n v="1"/>
    <s v=""/>
    <s v=""/>
    <s v=""/>
    <s v=""/>
    <s v=""/>
    <s v=""/>
    <s v=""/>
    <s v=""/>
    <s v=""/>
    <s v=""/>
    <s v=""/>
    <s v=""/>
    <s v=""/>
    <n v="1"/>
    <n v="1"/>
    <s v=""/>
    <s v=""/>
    <m/>
  </r>
  <r>
    <n v="178"/>
    <m/>
    <x v="170"/>
    <s v="Building Designers Association of Victoria BDAV"/>
    <m/>
    <n v="1"/>
    <m/>
    <m/>
    <s v=""/>
    <s v="Beginner, "/>
    <m/>
    <n v="1"/>
    <m/>
    <m/>
    <m/>
    <m/>
    <m/>
    <m/>
    <s v="Planners / Designers, "/>
    <m/>
    <m/>
    <n v="1"/>
    <m/>
    <m/>
    <m/>
    <n v="1"/>
    <m/>
    <m/>
    <m/>
    <m/>
    <m/>
    <m/>
    <s v="Training Resources, "/>
    <n v="1"/>
    <m/>
    <m/>
    <s v="Digital, "/>
    <x v="0"/>
    <n v="1"/>
    <m/>
    <m/>
    <m/>
    <n v="1"/>
    <m/>
    <m/>
    <m/>
    <m/>
    <m/>
    <m/>
    <m/>
    <m/>
    <s v=""/>
    <s v="Design, Glazing, "/>
    <m/>
    <n v="1"/>
    <s v=""/>
    <s v="Commercial"/>
    <m/>
    <n v="1"/>
    <m/>
    <m/>
    <m/>
    <m/>
    <m/>
    <m/>
    <m/>
    <s v="Victoria, "/>
    <m/>
    <s v="This presentation, conducted via webinar delivery, features Wayne Floyd of Floyd Energy, who explained the fundamentals of glazing to achieve 6 Stars and beyond._x000d_This purchase allows Members to access this event in your events section in the Member pages of the BDAV website."/>
    <s v="Industry"/>
    <m/>
    <s v="http://www.bdav.org.au/shop"/>
    <m/>
    <m/>
    <x v="3"/>
    <x v="1"/>
    <x v="1"/>
    <m/>
    <n v="6"/>
    <n v="0"/>
    <n v="1.5"/>
    <m/>
    <m/>
    <s v=""/>
    <n v="1"/>
    <s v=""/>
    <s v=""/>
    <s v=""/>
    <s v=""/>
    <s v=""/>
    <n v="1"/>
    <s v=""/>
    <s v=""/>
    <s v=""/>
    <s v=""/>
    <s v=""/>
    <s v=""/>
    <s v=""/>
    <s v=""/>
    <s v=""/>
    <s v=""/>
    <s v=""/>
    <s v=""/>
    <s v=""/>
    <s v=""/>
    <s v=""/>
    <s v=""/>
    <s v=""/>
    <n v="1"/>
    <s v=""/>
    <s v=""/>
    <s v=""/>
    <s v=""/>
    <s v=""/>
    <s v=""/>
    <s v=""/>
    <s v=""/>
    <s v=""/>
    <s v=""/>
    <s v=""/>
    <s v=""/>
    <s v=""/>
    <n v="1"/>
    <s v=""/>
    <n v="1"/>
    <s v=""/>
    <m/>
  </r>
  <r>
    <n v="179"/>
    <m/>
    <x v="68"/>
    <s v="Building Designers Association of Victoria BDAV"/>
    <m/>
    <n v="1"/>
    <m/>
    <m/>
    <s v=""/>
    <s v="Beginner, "/>
    <m/>
    <n v="1"/>
    <m/>
    <m/>
    <m/>
    <m/>
    <m/>
    <m/>
    <s v="Planners / Designers, "/>
    <m/>
    <m/>
    <n v="1"/>
    <m/>
    <m/>
    <m/>
    <n v="1"/>
    <m/>
    <m/>
    <m/>
    <m/>
    <m/>
    <m/>
    <s v="Training Resources, "/>
    <n v="1"/>
    <m/>
    <m/>
    <s v="Digital, "/>
    <x v="0"/>
    <n v="1"/>
    <m/>
    <n v="1"/>
    <n v="1"/>
    <n v="1"/>
    <n v="1"/>
    <n v="1"/>
    <n v="1"/>
    <n v="1"/>
    <m/>
    <m/>
    <m/>
    <m/>
    <s v=""/>
    <s v="Design, Climate Specific, Alterations / Additions, Glazing, Building Fabric / Thermal / Sealing, Lighting, HVAC, Services, "/>
    <n v="1"/>
    <m/>
    <s v=""/>
    <s v="Residential, "/>
    <m/>
    <n v="1"/>
    <m/>
    <m/>
    <m/>
    <m/>
    <m/>
    <m/>
    <m/>
    <s v="Victoria, "/>
    <m/>
    <s v="This presentation, conducted via webinar delivery, focussed on the Building Commission's Practice Note 55 which deals with Residential Sustainability Measures. This Practice Note includes details about 6-Star and other energy efficiency changes that came into effect in BCA2011. Presenters were BDAV President, Tim Adams, and the Building Commission's Marcus Collard._x000d_This purchase allows Members to access this event in your events section in the Member pages of the BDAV website."/>
    <s v="Industry"/>
    <m/>
    <s v="http://www.bdav.org.au/shop"/>
    <m/>
    <m/>
    <x v="3"/>
    <x v="1"/>
    <x v="1"/>
    <m/>
    <n v="6"/>
    <n v="0"/>
    <n v="1.5"/>
    <m/>
    <m/>
    <s v=""/>
    <n v="1"/>
    <s v=""/>
    <s v=""/>
    <s v=""/>
    <s v=""/>
    <s v=""/>
    <n v="1"/>
    <s v=""/>
    <s v=""/>
    <s v=""/>
    <s v=""/>
    <s v=""/>
    <s v=""/>
    <s v=""/>
    <s v=""/>
    <s v=""/>
    <s v=""/>
    <s v=""/>
    <s v=""/>
    <s v=""/>
    <s v=""/>
    <s v=""/>
    <s v=""/>
    <s v=""/>
    <n v="1"/>
    <s v=""/>
    <s v=""/>
    <s v=""/>
    <s v=""/>
    <s v=""/>
    <s v=""/>
    <s v=""/>
    <s v=""/>
    <s v=""/>
    <s v=""/>
    <s v=""/>
    <s v=""/>
    <s v=""/>
    <n v="1"/>
    <n v="1"/>
    <s v=""/>
    <s v=""/>
    <m/>
  </r>
  <r>
    <n v="180"/>
    <m/>
    <x v="171"/>
    <s v="Building Designers Association of Victoria BDAV"/>
    <m/>
    <m/>
    <n v="1"/>
    <m/>
    <s v=""/>
    <s v="Intermediate, "/>
    <m/>
    <n v="1"/>
    <m/>
    <m/>
    <m/>
    <m/>
    <m/>
    <m/>
    <s v="Planners / Designers, "/>
    <m/>
    <m/>
    <n v="1"/>
    <m/>
    <m/>
    <m/>
    <n v="1"/>
    <m/>
    <m/>
    <m/>
    <m/>
    <m/>
    <m/>
    <s v="Training Resources, "/>
    <n v="1"/>
    <m/>
    <m/>
    <s v="Digital, "/>
    <x v="0"/>
    <n v="1"/>
    <n v="1"/>
    <m/>
    <m/>
    <m/>
    <m/>
    <m/>
    <m/>
    <m/>
    <m/>
    <m/>
    <m/>
    <m/>
    <s v=""/>
    <s v="Design, Assessment / Verification, "/>
    <n v="1"/>
    <m/>
    <s v=""/>
    <s v="Residential, "/>
    <m/>
    <n v="1"/>
    <m/>
    <m/>
    <m/>
    <m/>
    <m/>
    <m/>
    <m/>
    <s v="Victoria, "/>
    <m/>
    <s v="_x000d_This presentation, conducted via webinar delivery, features Tony Isaacs, a highly-regarded sustainability expert, who provided a comprehensive overview of how to rate projects with non-flat ceilings, split-levels, and other &quot;non-standard&quot; data entry. The presentation is especially relevant for Thermal Performance Assessors who are using FirstRate5 software._x000d_This purchase allows Members to access this event in your events section in the Member pages of the BDAV website."/>
    <s v="Industry"/>
    <m/>
    <s v="http://www.bdav.org.au/shop"/>
    <m/>
    <m/>
    <x v="3"/>
    <x v="1"/>
    <x v="1"/>
    <m/>
    <n v="6"/>
    <n v="0"/>
    <n v="1.5"/>
    <m/>
    <m/>
    <s v=""/>
    <s v=""/>
    <n v="1"/>
    <s v=""/>
    <s v=""/>
    <s v=""/>
    <s v=""/>
    <n v="1"/>
    <s v=""/>
    <s v=""/>
    <s v=""/>
    <s v=""/>
    <s v=""/>
    <s v=""/>
    <s v=""/>
    <s v=""/>
    <s v=""/>
    <s v=""/>
    <s v=""/>
    <s v=""/>
    <s v=""/>
    <s v=""/>
    <s v=""/>
    <s v=""/>
    <s v=""/>
    <n v="1"/>
    <s v=""/>
    <s v=""/>
    <s v=""/>
    <s v=""/>
    <s v=""/>
    <s v=""/>
    <s v=""/>
    <s v=""/>
    <s v=""/>
    <s v=""/>
    <s v=""/>
    <s v=""/>
    <s v=""/>
    <n v="1"/>
    <n v="1"/>
    <s v=""/>
    <s v=""/>
    <m/>
  </r>
  <r>
    <n v="181"/>
    <n v="2012"/>
    <x v="172"/>
    <s v="Building Designers Association of Victoria BDAV"/>
    <m/>
    <n v="1"/>
    <m/>
    <m/>
    <s v=""/>
    <s v="Beginner, "/>
    <m/>
    <n v="1"/>
    <m/>
    <m/>
    <m/>
    <m/>
    <m/>
    <m/>
    <s v="Planners / Designers, "/>
    <m/>
    <m/>
    <n v="1"/>
    <m/>
    <m/>
    <m/>
    <n v="1"/>
    <m/>
    <n v="1"/>
    <m/>
    <m/>
    <m/>
    <m/>
    <s v="Training Resources, Video, "/>
    <n v="1"/>
    <m/>
    <m/>
    <s v="Digital, "/>
    <x v="0"/>
    <n v="1"/>
    <m/>
    <m/>
    <m/>
    <m/>
    <n v="1"/>
    <m/>
    <n v="1"/>
    <m/>
    <m/>
    <m/>
    <m/>
    <m/>
    <s v=""/>
    <s v="Design, Building Fabric / Thermal / Sealing, HVAC, "/>
    <n v="1"/>
    <m/>
    <s v=""/>
    <s v="Residential, "/>
    <m/>
    <n v="1"/>
    <m/>
    <m/>
    <m/>
    <m/>
    <m/>
    <m/>
    <m/>
    <s v="Victoria, "/>
    <m/>
    <s v="_x000d_This DVD contains a BDAV Continuing Professional Development seminar held on 2 July 2012 featuring Andy Russell from Proctor Group who spoke on condensation issues. In this technically-focussed presentation, Andy Russell spoke about how the building envelope needs to deal with water in its various forms, and how considered design and detailing can minimise or prevent damage from condensation."/>
    <s v="Industry"/>
    <m/>
    <s v="http://www.bdav.org.au/shop"/>
    <m/>
    <m/>
    <x v="3"/>
    <x v="1"/>
    <x v="1"/>
    <m/>
    <n v="6"/>
    <n v="0"/>
    <n v="1.5"/>
    <m/>
    <m/>
    <s v=""/>
    <n v="1"/>
    <s v=""/>
    <s v=""/>
    <s v=""/>
    <s v=""/>
    <s v=""/>
    <n v="1"/>
    <s v=""/>
    <s v=""/>
    <s v=""/>
    <s v=""/>
    <s v=""/>
    <s v=""/>
    <s v=""/>
    <s v=""/>
    <s v=""/>
    <s v=""/>
    <s v=""/>
    <s v=""/>
    <s v=""/>
    <s v=""/>
    <s v=""/>
    <s v=""/>
    <s v=""/>
    <n v="1"/>
    <s v=""/>
    <s v=""/>
    <s v=""/>
    <s v=""/>
    <s v=""/>
    <s v=""/>
    <s v=""/>
    <s v=""/>
    <s v=""/>
    <s v=""/>
    <s v=""/>
    <s v=""/>
    <s v=""/>
    <n v="1"/>
    <n v="1"/>
    <s v=""/>
    <s v=""/>
    <m/>
  </r>
  <r>
    <n v="182"/>
    <n v="2012"/>
    <x v="173"/>
    <s v="Building Designers Association of Victoria BDAV"/>
    <m/>
    <n v="1"/>
    <m/>
    <m/>
    <s v=""/>
    <s v="Beginner, "/>
    <m/>
    <n v="1"/>
    <m/>
    <m/>
    <m/>
    <m/>
    <m/>
    <m/>
    <s v="Planners / Designers, "/>
    <m/>
    <m/>
    <m/>
    <n v="1"/>
    <m/>
    <m/>
    <n v="1"/>
    <m/>
    <m/>
    <m/>
    <m/>
    <m/>
    <m/>
    <s v="Training Resources, "/>
    <n v="1"/>
    <m/>
    <m/>
    <s v="Digital, "/>
    <x v="0"/>
    <n v="1"/>
    <m/>
    <m/>
    <m/>
    <m/>
    <n v="1"/>
    <m/>
    <m/>
    <m/>
    <m/>
    <m/>
    <m/>
    <m/>
    <s v=""/>
    <s v="Design, Building Fabric / Thermal / Sealing, "/>
    <n v="1"/>
    <n v="1"/>
    <n v="1"/>
    <s v="Residential, Commercial"/>
    <m/>
    <n v="1"/>
    <m/>
    <m/>
    <m/>
    <m/>
    <m/>
    <m/>
    <m/>
    <s v="Victoria, "/>
    <m/>
    <s v="This DVD contains a BDAV Continuing Professional Development seminar held on 4 June 2012 which featured a presentation by Chris Davis from Kingspan Insulation on Insulation Solutions, including comprehensive information about Section J and Deemed to Satisfy  methodologies. The presentation features quiz breaks throughout, which assist viewers to ascertain whether they have achieved the anticipated learning outcomes from this presentation."/>
    <s v="Industry"/>
    <m/>
    <s v="http://www.bdav.org.au/shop"/>
    <m/>
    <m/>
    <x v="2"/>
    <x v="1"/>
    <x v="1"/>
    <m/>
    <n v="5"/>
    <n v="1"/>
    <n v="1.6666666666666667"/>
    <m/>
    <m/>
    <s v=""/>
    <n v="1"/>
    <s v=""/>
    <s v=""/>
    <s v=""/>
    <s v=""/>
    <s v=""/>
    <n v="1"/>
    <s v=""/>
    <s v=""/>
    <s v=""/>
    <s v=""/>
    <s v=""/>
    <s v=""/>
    <s v=""/>
    <s v=""/>
    <s v=""/>
    <s v=""/>
    <s v=""/>
    <s v=""/>
    <s v=""/>
    <s v=""/>
    <s v=""/>
    <s v=""/>
    <s v=""/>
    <n v="1"/>
    <s v=""/>
    <s v=""/>
    <s v=""/>
    <s v=""/>
    <s v=""/>
    <s v=""/>
    <s v=""/>
    <s v=""/>
    <s v=""/>
    <s v=""/>
    <s v=""/>
    <s v=""/>
    <s v=""/>
    <n v="1"/>
    <s v=""/>
    <s v=""/>
    <n v="1"/>
    <m/>
  </r>
  <r>
    <n v="183"/>
    <m/>
    <x v="174"/>
    <s v="Building Designers Association of Victoria BDAV"/>
    <m/>
    <m/>
    <n v="1"/>
    <m/>
    <s v=""/>
    <s v="Intermediate, "/>
    <m/>
    <n v="1"/>
    <m/>
    <m/>
    <m/>
    <m/>
    <m/>
    <m/>
    <s v="Planners / Designers, "/>
    <m/>
    <m/>
    <n v="1"/>
    <m/>
    <m/>
    <m/>
    <n v="1"/>
    <m/>
    <m/>
    <m/>
    <m/>
    <m/>
    <m/>
    <s v="Training Resources, "/>
    <n v="1"/>
    <m/>
    <m/>
    <s v="Digital, "/>
    <x v="0"/>
    <n v="1"/>
    <n v="1"/>
    <m/>
    <m/>
    <m/>
    <m/>
    <m/>
    <m/>
    <m/>
    <m/>
    <m/>
    <m/>
    <m/>
    <s v=""/>
    <s v="Design, Assessment / Verification, "/>
    <n v="1"/>
    <m/>
    <s v=""/>
    <s v="Residential, "/>
    <m/>
    <n v="1"/>
    <m/>
    <m/>
    <m/>
    <m/>
    <m/>
    <m/>
    <m/>
    <s v="Victoria, "/>
    <m/>
    <s v="This presentation, conducted via webinar delivery, features Victoria Prior, formerly with Sustainability Victoria, who provided some useful tips for those who are rating two-storey and split-level designs. These projects are a little more complicated than simple single storey dwellings. The presentation is particularly relevant for accredited Thermal Performance Assessors, especially those who are using FirstRate5 software._x000d_This purchase allows Members to access this event in your events section in the Member pages of the BDAV website. "/>
    <s v="Industry"/>
    <m/>
    <s v="http://www.bdav.org.au/shop"/>
    <m/>
    <m/>
    <x v="3"/>
    <x v="1"/>
    <x v="1"/>
    <m/>
    <n v="6"/>
    <n v="0"/>
    <n v="1.5"/>
    <m/>
    <m/>
    <s v=""/>
    <s v=""/>
    <n v="1"/>
    <s v=""/>
    <s v=""/>
    <s v=""/>
    <s v=""/>
    <n v="1"/>
    <s v=""/>
    <s v=""/>
    <s v=""/>
    <s v=""/>
    <s v=""/>
    <s v=""/>
    <s v=""/>
    <s v=""/>
    <s v=""/>
    <s v=""/>
    <s v=""/>
    <s v=""/>
    <s v=""/>
    <s v=""/>
    <s v=""/>
    <s v=""/>
    <s v=""/>
    <n v="1"/>
    <s v=""/>
    <s v=""/>
    <s v=""/>
    <s v=""/>
    <s v=""/>
    <s v=""/>
    <s v=""/>
    <s v=""/>
    <s v=""/>
    <s v=""/>
    <s v=""/>
    <s v=""/>
    <s v=""/>
    <n v="1"/>
    <n v="1"/>
    <s v=""/>
    <s v=""/>
    <m/>
  </r>
  <r>
    <n v="184"/>
    <m/>
    <x v="175"/>
    <s v="Building Designers Association of Victoria BDAV"/>
    <m/>
    <m/>
    <n v="1"/>
    <m/>
    <s v=""/>
    <s v="Intermediate, "/>
    <m/>
    <n v="1"/>
    <m/>
    <m/>
    <m/>
    <m/>
    <m/>
    <m/>
    <s v="Planners / Designers, "/>
    <m/>
    <m/>
    <n v="1"/>
    <m/>
    <m/>
    <m/>
    <n v="1"/>
    <m/>
    <m/>
    <m/>
    <m/>
    <m/>
    <m/>
    <s v="Training Resources, "/>
    <n v="1"/>
    <m/>
    <m/>
    <s v="Digital, "/>
    <x v="0"/>
    <n v="1"/>
    <n v="1"/>
    <m/>
    <m/>
    <m/>
    <m/>
    <m/>
    <m/>
    <m/>
    <m/>
    <m/>
    <m/>
    <m/>
    <s v=""/>
    <s v="Design, Assessment / Verification, "/>
    <n v="1"/>
    <m/>
    <s v=""/>
    <s v="Residential, "/>
    <m/>
    <n v="1"/>
    <m/>
    <m/>
    <m/>
    <m/>
    <m/>
    <m/>
    <m/>
    <s v="Victoria, "/>
    <m/>
    <s v="This audio presentation of a BDAV CPD seminar features three informative presentations who spoke on various aspects of lighting, both natural and artificial lighting : the first by Joel Seagren on Daylighting, the second by well-known lighting consultant Siobhan Chambers, and the final presentation by highly-regarded lighting advisor, Ian Johnson._x000d_This purchase allows Members to access this event in your events section in the Member pages of the BDAV website."/>
    <s v="Industry"/>
    <m/>
    <s v="http://www.bdav.org.au/shop"/>
    <m/>
    <m/>
    <x v="3"/>
    <x v="1"/>
    <x v="1"/>
    <m/>
    <n v="6"/>
    <n v="0"/>
    <n v="1.5"/>
    <m/>
    <m/>
    <s v=""/>
    <s v=""/>
    <n v="1"/>
    <s v=""/>
    <s v=""/>
    <s v=""/>
    <s v=""/>
    <n v="1"/>
    <s v=""/>
    <s v=""/>
    <s v=""/>
    <s v=""/>
    <s v=""/>
    <s v=""/>
    <s v=""/>
    <s v=""/>
    <s v=""/>
    <s v=""/>
    <s v=""/>
    <s v=""/>
    <s v=""/>
    <s v=""/>
    <s v=""/>
    <s v=""/>
    <s v=""/>
    <n v="1"/>
    <s v=""/>
    <s v=""/>
    <s v=""/>
    <s v=""/>
    <s v=""/>
    <s v=""/>
    <s v=""/>
    <s v=""/>
    <s v=""/>
    <s v=""/>
    <s v=""/>
    <s v=""/>
    <s v=""/>
    <n v="1"/>
    <n v="1"/>
    <s v=""/>
    <s v=""/>
    <m/>
  </r>
  <r>
    <n v="185"/>
    <m/>
    <x v="176"/>
    <s v="Building Designers Association of Victoria BDAV"/>
    <n v="1"/>
    <m/>
    <m/>
    <m/>
    <s v=""/>
    <s v="General, "/>
    <m/>
    <n v="1"/>
    <m/>
    <m/>
    <m/>
    <m/>
    <m/>
    <m/>
    <s v="Planners / Designers, "/>
    <m/>
    <n v="1"/>
    <m/>
    <m/>
    <m/>
    <m/>
    <n v="1"/>
    <m/>
    <m/>
    <n v="1"/>
    <m/>
    <m/>
    <m/>
    <s v="Information Only, Training Resources, Case Study, "/>
    <n v="1"/>
    <m/>
    <m/>
    <s v="Digital, "/>
    <x v="0"/>
    <n v="1"/>
    <m/>
    <n v="1"/>
    <m/>
    <n v="1"/>
    <n v="1"/>
    <n v="1"/>
    <m/>
    <m/>
    <m/>
    <m/>
    <m/>
    <m/>
    <s v=""/>
    <s v="Design, Climate Specific, Glazing, Building Fabric / Thermal / Sealing, Lighting, "/>
    <n v="1"/>
    <m/>
    <s v=""/>
    <s v="Residential, "/>
    <m/>
    <n v="1"/>
    <m/>
    <m/>
    <m/>
    <m/>
    <m/>
    <m/>
    <m/>
    <s v="Victoria, "/>
    <m/>
    <s v="_x000d_The BDAV's fabulous 'coffee-table' magazine featuring the latest in design, Winning Design profiles the winners and entrants of this year's BDAV Building Design Awards competition. To view an eBook version, CLICK HERE. To order a hard copy, proceed with your purchase."/>
    <s v="Industry"/>
    <m/>
    <s v="http://www.bdav.org.au/shop"/>
    <m/>
    <m/>
    <x v="3"/>
    <x v="1"/>
    <x v="1"/>
    <m/>
    <n v="6"/>
    <n v="0"/>
    <n v="1.5"/>
    <m/>
    <m/>
    <n v="1"/>
    <s v=""/>
    <s v=""/>
    <s v=""/>
    <s v=""/>
    <s v=""/>
    <s v=""/>
    <n v="1"/>
    <s v=""/>
    <s v=""/>
    <s v=""/>
    <s v=""/>
    <s v=""/>
    <s v=""/>
    <s v=""/>
    <s v=""/>
    <s v=""/>
    <s v=""/>
    <s v=""/>
    <s v=""/>
    <s v=""/>
    <s v=""/>
    <s v=""/>
    <s v=""/>
    <s v=""/>
    <n v="1"/>
    <s v=""/>
    <s v=""/>
    <s v=""/>
    <s v=""/>
    <s v=""/>
    <s v=""/>
    <s v=""/>
    <s v=""/>
    <s v=""/>
    <s v=""/>
    <s v=""/>
    <s v=""/>
    <s v=""/>
    <n v="1"/>
    <n v="1"/>
    <s v=""/>
    <s v=""/>
    <m/>
  </r>
  <r>
    <n v="186"/>
    <m/>
    <x v="177"/>
    <s v="Building Designers Association of Victoria BDAV"/>
    <n v="1"/>
    <m/>
    <m/>
    <m/>
    <s v=""/>
    <s v="General, "/>
    <m/>
    <n v="1"/>
    <m/>
    <m/>
    <m/>
    <m/>
    <m/>
    <m/>
    <s v="Planners / Designers, "/>
    <m/>
    <n v="1"/>
    <m/>
    <m/>
    <m/>
    <m/>
    <n v="1"/>
    <m/>
    <n v="1"/>
    <n v="1"/>
    <m/>
    <m/>
    <m/>
    <s v="Information Only, Training Resources, Video, Case Study, "/>
    <n v="1"/>
    <m/>
    <m/>
    <s v="Digital, "/>
    <x v="0"/>
    <n v="1"/>
    <m/>
    <n v="1"/>
    <m/>
    <n v="1"/>
    <n v="1"/>
    <n v="1"/>
    <m/>
    <m/>
    <m/>
    <m/>
    <m/>
    <m/>
    <s v=""/>
    <s v="Design, Climate Specific, Glazing, Building Fabric / Thermal / Sealing, Lighting, "/>
    <n v="1"/>
    <n v="1"/>
    <n v="1"/>
    <s v="Residential, Commercial"/>
    <m/>
    <n v="1"/>
    <m/>
    <m/>
    <m/>
    <m/>
    <m/>
    <m/>
    <m/>
    <s v="Victoria, "/>
    <m/>
    <s v="_x000d_This CPD seminar, held on 2 May 2011, featured Peter Sandow, Architect, of FMSA Architecture who presented a number of case studies of design projects on which his firm has worked, which have an environmental sustainable design focus, which has been the foundation of the firm’s design approach. The event also featured Royston Wilson, of Royston Wilson Design, who spoke about his award-winning St Kilda West project."/>
    <s v="Industry"/>
    <m/>
    <s v="http://www.bdav.org.au/shop"/>
    <m/>
    <m/>
    <x v="3"/>
    <x v="1"/>
    <x v="1"/>
    <m/>
    <n v="6"/>
    <n v="0"/>
    <n v="1.5"/>
    <m/>
    <m/>
    <n v="1"/>
    <s v=""/>
    <s v=""/>
    <s v=""/>
    <s v=""/>
    <s v=""/>
    <s v=""/>
    <n v="1"/>
    <s v=""/>
    <s v=""/>
    <s v=""/>
    <s v=""/>
    <s v=""/>
    <s v=""/>
    <s v=""/>
    <s v=""/>
    <s v=""/>
    <s v=""/>
    <s v=""/>
    <s v=""/>
    <s v=""/>
    <s v=""/>
    <s v=""/>
    <s v=""/>
    <s v=""/>
    <n v="1"/>
    <s v=""/>
    <s v=""/>
    <s v=""/>
    <s v=""/>
    <s v=""/>
    <s v=""/>
    <s v=""/>
    <s v=""/>
    <s v=""/>
    <s v=""/>
    <s v=""/>
    <s v=""/>
    <s v=""/>
    <n v="1"/>
    <s v=""/>
    <s v=""/>
    <n v="1"/>
    <m/>
  </r>
  <r>
    <n v="187"/>
    <m/>
    <x v="178"/>
    <s v="Building Designers Association of Victoria BDAV"/>
    <m/>
    <m/>
    <n v="1"/>
    <m/>
    <s v=""/>
    <s v="Intermediate, "/>
    <m/>
    <n v="1"/>
    <m/>
    <m/>
    <m/>
    <m/>
    <m/>
    <m/>
    <s v="Planners / Designers, "/>
    <m/>
    <m/>
    <n v="1"/>
    <m/>
    <m/>
    <m/>
    <n v="1"/>
    <m/>
    <n v="1"/>
    <m/>
    <m/>
    <m/>
    <m/>
    <s v="Training Resources, Video, "/>
    <n v="1"/>
    <m/>
    <m/>
    <s v="Digital, "/>
    <x v="0"/>
    <n v="1"/>
    <m/>
    <m/>
    <m/>
    <n v="1"/>
    <n v="1"/>
    <m/>
    <m/>
    <m/>
    <m/>
    <m/>
    <m/>
    <m/>
    <s v=""/>
    <s v="Design, Glazing, Building Fabric / Thermal / Sealing, "/>
    <n v="1"/>
    <m/>
    <s v=""/>
    <s v="Residential, "/>
    <m/>
    <n v="1"/>
    <m/>
    <m/>
    <m/>
    <m/>
    <m/>
    <m/>
    <m/>
    <s v="Victoria, "/>
    <m/>
    <s v="This CPD seminar held on Monday, 23 May 2011 features Dr Peter Lyons, PhD, one of Australia’s most respected experts in windows, who spoke about window modelling and thermal performance of windows, and the impact of glass performance on rating results."/>
    <s v="Industry"/>
    <m/>
    <s v="http://www.bdav.org.au/shop"/>
    <m/>
    <m/>
    <x v="3"/>
    <x v="1"/>
    <x v="1"/>
    <m/>
    <n v="6"/>
    <n v="0"/>
    <n v="1.5"/>
    <m/>
    <m/>
    <s v=""/>
    <s v=""/>
    <n v="1"/>
    <s v=""/>
    <s v=""/>
    <s v=""/>
    <s v=""/>
    <n v="1"/>
    <s v=""/>
    <s v=""/>
    <s v=""/>
    <s v=""/>
    <s v=""/>
    <s v=""/>
    <s v=""/>
    <s v=""/>
    <s v=""/>
    <s v=""/>
    <s v=""/>
    <s v=""/>
    <s v=""/>
    <s v=""/>
    <s v=""/>
    <s v=""/>
    <s v=""/>
    <n v="1"/>
    <s v=""/>
    <s v=""/>
    <s v=""/>
    <s v=""/>
    <s v=""/>
    <s v=""/>
    <s v=""/>
    <s v=""/>
    <s v=""/>
    <s v=""/>
    <s v=""/>
    <s v=""/>
    <s v=""/>
    <n v="1"/>
    <n v="1"/>
    <s v=""/>
    <s v=""/>
    <m/>
  </r>
  <r>
    <n v="188"/>
    <m/>
    <x v="179"/>
    <s v="Building Designers Association of Victoria BDAV"/>
    <m/>
    <n v="1"/>
    <m/>
    <m/>
    <s v=""/>
    <s v="Beginner, "/>
    <m/>
    <n v="1"/>
    <m/>
    <m/>
    <m/>
    <m/>
    <m/>
    <m/>
    <s v="Planners / Designers, "/>
    <m/>
    <m/>
    <n v="1"/>
    <m/>
    <m/>
    <m/>
    <n v="1"/>
    <m/>
    <n v="1"/>
    <m/>
    <m/>
    <m/>
    <m/>
    <s v="Training Resources, Video, "/>
    <n v="1"/>
    <m/>
    <m/>
    <s v="Digital, "/>
    <x v="0"/>
    <n v="1"/>
    <m/>
    <m/>
    <m/>
    <m/>
    <m/>
    <n v="1"/>
    <m/>
    <m/>
    <m/>
    <m/>
    <m/>
    <m/>
    <s v=""/>
    <s v="Design, Lighting, "/>
    <n v="1"/>
    <n v="1"/>
    <n v="1"/>
    <s v="Residential, Commercial"/>
    <m/>
    <n v="1"/>
    <m/>
    <m/>
    <m/>
    <m/>
    <m/>
    <m/>
    <m/>
    <s v="Victoria, "/>
    <m/>
    <s v="This CPD seminar held on Monday, 6 June 2011 features Rod Lovett from NECA and Ian Johnson from Boheme Lighting who provided an in-depth overview of the new lighting requirements that came into effect in the BCA in May 2011. The presentation was highly acclaimed by those who attended."/>
    <s v="Industry"/>
    <m/>
    <s v="http://www.bdav.org.au/shop"/>
    <m/>
    <m/>
    <x v="3"/>
    <x v="1"/>
    <x v="1"/>
    <m/>
    <n v="6"/>
    <n v="0"/>
    <n v="1.5"/>
    <m/>
    <m/>
    <s v=""/>
    <n v="1"/>
    <s v=""/>
    <s v=""/>
    <s v=""/>
    <s v=""/>
    <s v=""/>
    <n v="1"/>
    <s v=""/>
    <s v=""/>
    <s v=""/>
    <s v=""/>
    <s v=""/>
    <s v=""/>
    <s v=""/>
    <s v=""/>
    <s v=""/>
    <s v=""/>
    <s v=""/>
    <s v=""/>
    <s v=""/>
    <s v=""/>
    <s v=""/>
    <s v=""/>
    <s v=""/>
    <n v="1"/>
    <s v=""/>
    <s v=""/>
    <s v=""/>
    <s v=""/>
    <s v=""/>
    <s v=""/>
    <s v=""/>
    <s v=""/>
    <s v=""/>
    <s v=""/>
    <s v=""/>
    <s v=""/>
    <s v=""/>
    <n v="1"/>
    <s v=""/>
    <s v=""/>
    <n v="1"/>
    <m/>
  </r>
  <r>
    <n v="189"/>
    <m/>
    <x v="180"/>
    <s v="Building Designers Association of Victoria BDAV"/>
    <m/>
    <m/>
    <n v="1"/>
    <m/>
    <s v=""/>
    <s v="Intermediate, "/>
    <m/>
    <n v="1"/>
    <m/>
    <m/>
    <m/>
    <m/>
    <m/>
    <m/>
    <s v="Planners / Designers, "/>
    <m/>
    <m/>
    <n v="1"/>
    <m/>
    <m/>
    <m/>
    <n v="1"/>
    <m/>
    <m/>
    <m/>
    <m/>
    <m/>
    <m/>
    <s v="Training Resources, "/>
    <n v="1"/>
    <m/>
    <m/>
    <s v="Digital, "/>
    <x v="0"/>
    <n v="1"/>
    <m/>
    <n v="1"/>
    <n v="1"/>
    <n v="1"/>
    <n v="1"/>
    <n v="1"/>
    <m/>
    <m/>
    <m/>
    <m/>
    <m/>
    <m/>
    <s v=""/>
    <s v="Design, Climate Specific, Alterations / Additions, Glazing, Building Fabric / Thermal / Sealing, Lighting, "/>
    <n v="1"/>
    <m/>
    <s v=""/>
    <s v="Residential, "/>
    <m/>
    <n v="1"/>
    <m/>
    <m/>
    <m/>
    <m/>
    <m/>
    <m/>
    <m/>
    <s v="Victoria, "/>
    <m/>
    <s v="This audio presentation features the five finalists in the BDAV’s inaugural 10-Star Challenge who spoke about how they achieved 10 Stars. The event was supported by a presentation from James Hardie Australia. The event was highly acclaimed by those who attended._x000d_This purchase allows Members to access this event in your events section in the Member pages of the BDAV website."/>
    <s v="Industry"/>
    <m/>
    <s v="http://www.bdav.org.au/shop"/>
    <m/>
    <m/>
    <x v="3"/>
    <x v="1"/>
    <x v="1"/>
    <m/>
    <n v="6"/>
    <n v="0"/>
    <n v="1.5"/>
    <m/>
    <m/>
    <s v=""/>
    <s v=""/>
    <n v="1"/>
    <s v=""/>
    <s v=""/>
    <s v=""/>
    <s v=""/>
    <n v="1"/>
    <s v=""/>
    <s v=""/>
    <s v=""/>
    <s v=""/>
    <s v=""/>
    <s v=""/>
    <s v=""/>
    <s v=""/>
    <s v=""/>
    <s v=""/>
    <s v=""/>
    <s v=""/>
    <s v=""/>
    <s v=""/>
    <s v=""/>
    <s v=""/>
    <s v=""/>
    <n v="1"/>
    <s v=""/>
    <s v=""/>
    <s v=""/>
    <s v=""/>
    <s v=""/>
    <s v=""/>
    <s v=""/>
    <s v=""/>
    <s v=""/>
    <s v=""/>
    <s v=""/>
    <s v=""/>
    <s v=""/>
    <n v="1"/>
    <n v="1"/>
    <s v=""/>
    <s v=""/>
    <m/>
  </r>
  <r>
    <n v="190"/>
    <m/>
    <x v="181"/>
    <s v="Building Designers Association of Victoria BDAV"/>
    <m/>
    <n v="1"/>
    <m/>
    <m/>
    <s v=""/>
    <s v="Beginner, "/>
    <m/>
    <n v="1"/>
    <m/>
    <m/>
    <m/>
    <m/>
    <m/>
    <m/>
    <s v="Planners / Designers, "/>
    <m/>
    <n v="1"/>
    <m/>
    <m/>
    <m/>
    <m/>
    <n v="1"/>
    <m/>
    <m/>
    <m/>
    <m/>
    <m/>
    <m/>
    <s v="Information Only, Training Resources, "/>
    <n v="1"/>
    <m/>
    <m/>
    <s v="Digital, "/>
    <x v="0"/>
    <n v="1"/>
    <m/>
    <m/>
    <m/>
    <m/>
    <n v="1"/>
    <m/>
    <m/>
    <m/>
    <m/>
    <m/>
    <m/>
    <m/>
    <s v=""/>
    <s v="Design, Building Fabric / Thermal / Sealing, "/>
    <n v="1"/>
    <n v="1"/>
    <n v="1"/>
    <s v="Residential, Commercial"/>
    <m/>
    <n v="1"/>
    <m/>
    <m/>
    <m/>
    <m/>
    <m/>
    <m/>
    <m/>
    <s v="Victoria, "/>
    <m/>
    <s v="This audio presentation features three leaders from the insulation industry who spoke about the benefits of different insulation products, and gave an insight into understanding insulation techniques that may jeopardise performance. The presenters were Keith Anderson from Kingspan Insulation, Tim Renouf from Wren Industries, and Blair Freeman, formerly from Fletcher Insulation._x000d_This purchase allows Members to access this event in your events section in the Member pages of the BDAV website."/>
    <s v="Industry"/>
    <m/>
    <s v="http://www.bdav.org.au/shop"/>
    <m/>
    <m/>
    <x v="3"/>
    <x v="1"/>
    <x v="1"/>
    <m/>
    <n v="6"/>
    <n v="0"/>
    <n v="1.5"/>
    <m/>
    <m/>
    <s v=""/>
    <n v="1"/>
    <s v=""/>
    <s v=""/>
    <s v=""/>
    <s v=""/>
    <s v=""/>
    <n v="1"/>
    <s v=""/>
    <s v=""/>
    <s v=""/>
    <s v=""/>
    <s v=""/>
    <s v=""/>
    <s v=""/>
    <s v=""/>
    <s v=""/>
    <s v=""/>
    <s v=""/>
    <s v=""/>
    <s v=""/>
    <s v=""/>
    <s v=""/>
    <s v=""/>
    <s v=""/>
    <n v="1"/>
    <s v=""/>
    <s v=""/>
    <s v=""/>
    <s v=""/>
    <s v=""/>
    <s v=""/>
    <s v=""/>
    <s v=""/>
    <s v=""/>
    <s v=""/>
    <s v=""/>
    <s v=""/>
    <s v=""/>
    <n v="1"/>
    <s v=""/>
    <s v=""/>
    <n v="1"/>
    <m/>
  </r>
  <r>
    <n v="191"/>
    <m/>
    <x v="182"/>
    <s v="Building Designers Association of Victoria BDAV"/>
    <m/>
    <n v="1"/>
    <m/>
    <m/>
    <s v=""/>
    <s v="Beginner, "/>
    <m/>
    <n v="1"/>
    <m/>
    <m/>
    <m/>
    <m/>
    <m/>
    <m/>
    <s v="Planners / Designers, "/>
    <m/>
    <m/>
    <n v="1"/>
    <m/>
    <m/>
    <m/>
    <n v="1"/>
    <m/>
    <m/>
    <m/>
    <m/>
    <m/>
    <m/>
    <s v="Training Resources, "/>
    <n v="1"/>
    <m/>
    <m/>
    <s v="Digital, "/>
    <x v="0"/>
    <n v="1"/>
    <m/>
    <m/>
    <m/>
    <m/>
    <n v="1"/>
    <m/>
    <m/>
    <m/>
    <m/>
    <m/>
    <m/>
    <m/>
    <s v=""/>
    <s v="Design, Building Fabric / Thermal / Sealing, "/>
    <n v="1"/>
    <m/>
    <s v=""/>
    <s v="Residential, "/>
    <m/>
    <n v="1"/>
    <m/>
    <m/>
    <m/>
    <m/>
    <m/>
    <m/>
    <m/>
    <s v="Victoria, "/>
    <m/>
    <s v="_x000d_This presentation, conducted via webinar delivery, features Henning Rasmussen, a highly-regarded Thermal Performance Assessor, who spoke about Insulation Input in Walls, which is the subject of a BDAV Practice Note on this topic. Whilst this presentation is of particular relevance to accredited Thermal Performance Assessors, it is equally relevant to building designers, who should have an understanding of these issues, to enable informed discussion with their energy rater if not conducting ratings themselves._x000d_This purchase allows Members to access this event in your events section in the Member pages of the BDAV website."/>
    <s v="Industry"/>
    <m/>
    <s v="http://www.bdav.org.au/shop"/>
    <m/>
    <m/>
    <x v="3"/>
    <x v="1"/>
    <x v="1"/>
    <m/>
    <n v="6"/>
    <n v="0"/>
    <n v="1.5"/>
    <m/>
    <m/>
    <s v=""/>
    <n v="1"/>
    <s v=""/>
    <s v=""/>
    <s v=""/>
    <s v=""/>
    <s v=""/>
    <n v="1"/>
    <s v=""/>
    <s v=""/>
    <s v=""/>
    <s v=""/>
    <s v=""/>
    <s v=""/>
    <s v=""/>
    <s v=""/>
    <s v=""/>
    <s v=""/>
    <s v=""/>
    <s v=""/>
    <s v=""/>
    <s v=""/>
    <s v=""/>
    <s v=""/>
    <s v=""/>
    <n v="1"/>
    <s v=""/>
    <s v=""/>
    <s v=""/>
    <s v=""/>
    <s v=""/>
    <s v=""/>
    <s v=""/>
    <s v=""/>
    <s v=""/>
    <s v=""/>
    <s v=""/>
    <s v=""/>
    <s v=""/>
    <n v="1"/>
    <n v="1"/>
    <s v=""/>
    <s v=""/>
    <m/>
  </r>
  <r>
    <n v="192"/>
    <m/>
    <x v="183"/>
    <s v="Building Designers Association of Victoria BDAV"/>
    <m/>
    <n v="1"/>
    <m/>
    <m/>
    <s v=""/>
    <s v="Beginner, "/>
    <m/>
    <n v="1"/>
    <m/>
    <m/>
    <m/>
    <m/>
    <m/>
    <m/>
    <s v="Planners / Designers, "/>
    <m/>
    <m/>
    <n v="1"/>
    <m/>
    <m/>
    <m/>
    <n v="1"/>
    <m/>
    <m/>
    <m/>
    <m/>
    <m/>
    <m/>
    <s v="Training Resources, "/>
    <n v="1"/>
    <m/>
    <m/>
    <s v="Digital, "/>
    <x v="0"/>
    <n v="1"/>
    <m/>
    <m/>
    <m/>
    <m/>
    <n v="1"/>
    <m/>
    <m/>
    <m/>
    <m/>
    <m/>
    <m/>
    <m/>
    <s v=""/>
    <s v="Design, Building Fabric / Thermal / Sealing, "/>
    <n v="1"/>
    <m/>
    <s v=""/>
    <s v="Residential, "/>
    <m/>
    <n v="1"/>
    <m/>
    <m/>
    <m/>
    <m/>
    <m/>
    <m/>
    <m/>
    <s v="Victoria, "/>
    <m/>
    <s v="This presentation, conducted via webinar delivery, features Henning Rasmussen, a highly-regarded Thermal Performance Assessor, who spoke about Roof and Ceiling Insulation Inputs using FirstRate5 software. Whilst this presentation is of particular relevance to accredited Thermal Performance Assessors who are using FirstRate5, it is equally relevant to building designers, who should have an understanding of these issues, to enable informed discussion with their energy rater if not conducting ratings themselves._x000d_This purchase allows Members to access this event in your events section in the Member pages of the BDAV website."/>
    <s v="Industry"/>
    <m/>
    <s v="http://www.bdav.org.au/shop"/>
    <m/>
    <m/>
    <x v="3"/>
    <x v="1"/>
    <x v="1"/>
    <m/>
    <n v="6"/>
    <n v="0"/>
    <n v="1.5"/>
    <m/>
    <m/>
    <s v=""/>
    <n v="1"/>
    <s v=""/>
    <s v=""/>
    <s v=""/>
    <s v=""/>
    <s v=""/>
    <n v="1"/>
    <s v=""/>
    <s v=""/>
    <s v=""/>
    <s v=""/>
    <s v=""/>
    <s v=""/>
    <s v=""/>
    <s v=""/>
    <s v=""/>
    <s v=""/>
    <s v=""/>
    <s v=""/>
    <s v=""/>
    <s v=""/>
    <s v=""/>
    <s v=""/>
    <s v=""/>
    <n v="1"/>
    <s v=""/>
    <s v=""/>
    <s v=""/>
    <s v=""/>
    <s v=""/>
    <s v=""/>
    <s v=""/>
    <s v=""/>
    <s v=""/>
    <s v=""/>
    <s v=""/>
    <s v=""/>
    <s v=""/>
    <n v="1"/>
    <n v="1"/>
    <s v=""/>
    <s v=""/>
    <m/>
  </r>
  <r>
    <n v="193"/>
    <m/>
    <x v="184"/>
    <s v="Building Designers Association of Victoria BDAV"/>
    <m/>
    <n v="1"/>
    <m/>
    <m/>
    <s v=""/>
    <s v="Beginner, "/>
    <m/>
    <n v="1"/>
    <m/>
    <m/>
    <m/>
    <m/>
    <m/>
    <m/>
    <s v="Planners / Designers, "/>
    <m/>
    <m/>
    <n v="1"/>
    <m/>
    <m/>
    <m/>
    <n v="1"/>
    <m/>
    <m/>
    <m/>
    <m/>
    <m/>
    <m/>
    <s v="Training Resources, "/>
    <n v="1"/>
    <m/>
    <m/>
    <s v="Digital, "/>
    <x v="0"/>
    <n v="1"/>
    <m/>
    <m/>
    <m/>
    <m/>
    <m/>
    <n v="1"/>
    <m/>
    <m/>
    <m/>
    <m/>
    <m/>
    <m/>
    <s v=""/>
    <s v="Design, Lighting, "/>
    <n v="1"/>
    <n v="1"/>
    <n v="1"/>
    <s v="Residential, Commercial"/>
    <m/>
    <n v="1"/>
    <m/>
    <m/>
    <m/>
    <m/>
    <m/>
    <m/>
    <m/>
    <s v="Victoria, "/>
    <m/>
    <s v="This audio presentation of a BDAV CPD seminar features three informative presentations who spoke on various aspects of lighting, both natural and artificial lighting : the first by Joel Seagren on Daylighting, the second by well-known lighting consultant Siobhan Chambers, and the final presentation by highly-regarded lighting advisor, Ian Johnson._x000d_This purchase allows Members to access this event in your events section in the Member pages of the BDAV website."/>
    <s v="Industry"/>
    <m/>
    <s v="http://www.bdav.org.au/shop"/>
    <m/>
    <m/>
    <x v="3"/>
    <x v="1"/>
    <x v="1"/>
    <m/>
    <n v="6"/>
    <n v="0"/>
    <n v="1.5"/>
    <m/>
    <m/>
    <s v=""/>
    <n v="1"/>
    <s v=""/>
    <s v=""/>
    <s v=""/>
    <s v=""/>
    <s v=""/>
    <n v="1"/>
    <s v=""/>
    <s v=""/>
    <s v=""/>
    <s v=""/>
    <s v=""/>
    <s v=""/>
    <s v=""/>
    <s v=""/>
    <s v=""/>
    <s v=""/>
    <s v=""/>
    <s v=""/>
    <s v=""/>
    <s v=""/>
    <s v=""/>
    <s v=""/>
    <s v=""/>
    <n v="1"/>
    <s v=""/>
    <s v=""/>
    <s v=""/>
    <s v=""/>
    <s v=""/>
    <s v=""/>
    <s v=""/>
    <s v=""/>
    <s v=""/>
    <s v=""/>
    <s v=""/>
    <s v=""/>
    <s v=""/>
    <n v="1"/>
    <s v=""/>
    <s v=""/>
    <n v="1"/>
    <m/>
  </r>
  <r>
    <n v="194"/>
    <m/>
    <x v="185"/>
    <s v="Sustainability House"/>
    <m/>
    <n v="1"/>
    <m/>
    <m/>
    <s v=""/>
    <s v="Beginner, "/>
    <n v="1"/>
    <m/>
    <m/>
    <m/>
    <m/>
    <m/>
    <m/>
    <m/>
    <s v="General Audience, "/>
    <m/>
    <n v="1"/>
    <m/>
    <m/>
    <m/>
    <m/>
    <n v="1"/>
    <m/>
    <m/>
    <m/>
    <m/>
    <m/>
    <m/>
    <s v="Information Only, Training Resources, "/>
    <m/>
    <m/>
    <n v="1"/>
    <s v="Blended"/>
    <x v="0"/>
    <n v="1"/>
    <m/>
    <m/>
    <m/>
    <m/>
    <m/>
    <m/>
    <m/>
    <m/>
    <m/>
    <m/>
    <m/>
    <m/>
    <s v=""/>
    <s v="Design, "/>
    <n v="1"/>
    <m/>
    <s v=""/>
    <s v="Residential, "/>
    <m/>
    <m/>
    <m/>
    <m/>
    <m/>
    <m/>
    <m/>
    <m/>
    <n v="1"/>
    <s v="Australia wide, "/>
    <m/>
    <m/>
    <s v="HIA, MBA, ABSA, SEA, BDAV, Consult Australia"/>
    <m/>
    <s v="http://static.suho.com.au/www/pdf/Fact%20Sheet%20-%20Residential%20Efficient%20Design.pdf"/>
    <m/>
    <m/>
    <x v="0"/>
    <x v="2"/>
    <x v="1"/>
    <s v="Yes"/>
    <n v="9"/>
    <n v="0"/>
    <n v="2.25"/>
    <m/>
    <m/>
    <s v=""/>
    <n v="1"/>
    <s v=""/>
    <s v=""/>
    <s v=""/>
    <s v=""/>
    <n v="1"/>
    <s v=""/>
    <s v=""/>
    <s v=""/>
    <s v=""/>
    <s v=""/>
    <s v=""/>
    <s v=""/>
    <s v=""/>
    <s v=""/>
    <s v=""/>
    <s v=""/>
    <s v=""/>
    <s v=""/>
    <s v=""/>
    <s v=""/>
    <s v=""/>
    <s v=""/>
    <s v=""/>
    <n v="1"/>
    <n v="1"/>
    <s v=""/>
    <s v=""/>
    <s v=""/>
    <s v=""/>
    <s v=""/>
    <s v=""/>
    <s v=""/>
    <s v=""/>
    <s v=""/>
    <s v=""/>
    <s v=""/>
    <s v=""/>
    <s v=""/>
    <n v="1"/>
    <s v=""/>
    <s v=""/>
    <m/>
  </r>
  <r>
    <n v="195"/>
    <m/>
    <x v="186"/>
    <s v="Sustainability House"/>
    <m/>
    <m/>
    <n v="1"/>
    <m/>
    <s v=""/>
    <s v="Intermediate, "/>
    <n v="1"/>
    <m/>
    <m/>
    <m/>
    <m/>
    <m/>
    <m/>
    <m/>
    <s v="General Audience, "/>
    <m/>
    <m/>
    <m/>
    <n v="1"/>
    <m/>
    <m/>
    <m/>
    <m/>
    <m/>
    <m/>
    <m/>
    <m/>
    <n v="1"/>
    <s v="Various"/>
    <m/>
    <m/>
    <n v="1"/>
    <s v="Blended"/>
    <x v="1"/>
    <n v="1"/>
    <n v="1"/>
    <n v="1"/>
    <n v="1"/>
    <n v="1"/>
    <n v="1"/>
    <n v="1"/>
    <n v="1"/>
    <n v="1"/>
    <m/>
    <m/>
    <m/>
    <n v="1"/>
    <s v=""/>
    <s v="Design, Assessment / Verification, Climate Specific, Alterations / Additions, Glazing, Building Fabric / Thermal / Sealing, Lighting, HVAC, Services, Beyond compliance"/>
    <n v="1"/>
    <n v="1"/>
    <n v="1"/>
    <s v="Residential, Commercial"/>
    <m/>
    <m/>
    <m/>
    <m/>
    <m/>
    <m/>
    <m/>
    <m/>
    <n v="1"/>
    <s v="Australia wide, "/>
    <m/>
    <s v="Sustainability House is a nationally recognised provider of energy efficiency assessments and ecologically sustainable design (ESD) services for commercial and residential buildings. As a client, you can tap into our extensive industry knowledge and understanding of industry regulations to provide solutions to assist you with your building design and energy efficiency requirements."/>
    <s v="Industry"/>
    <m/>
    <s v="http://www.houseenergyrating.com/"/>
    <m/>
    <m/>
    <x v="0"/>
    <x v="2"/>
    <x v="1"/>
    <m/>
    <n v="9"/>
    <n v="0"/>
    <n v="2.25"/>
    <m/>
    <m/>
    <s v=""/>
    <s v=""/>
    <n v="1"/>
    <s v=""/>
    <s v=""/>
    <s v=""/>
    <n v="1"/>
    <s v=""/>
    <s v=""/>
    <s v=""/>
    <s v=""/>
    <s v=""/>
    <s v=""/>
    <s v=""/>
    <s v=""/>
    <s v=""/>
    <s v=""/>
    <s v=""/>
    <s v=""/>
    <s v=""/>
    <s v=""/>
    <s v=""/>
    <s v=""/>
    <s v=""/>
    <s v=""/>
    <n v="1"/>
    <s v=""/>
    <s v=""/>
    <s v=""/>
    <s v=""/>
    <s v=""/>
    <s v=""/>
    <s v=""/>
    <s v=""/>
    <s v=""/>
    <s v=""/>
    <s v=""/>
    <s v=""/>
    <s v=""/>
    <n v="1"/>
    <s v=""/>
    <s v=""/>
    <n v="1"/>
    <m/>
  </r>
  <r>
    <n v="196"/>
    <m/>
    <x v="187"/>
    <s v="Sustainability House"/>
    <m/>
    <m/>
    <m/>
    <n v="1"/>
    <s v=""/>
    <s v="Advanced"/>
    <m/>
    <m/>
    <m/>
    <m/>
    <n v="1"/>
    <m/>
    <m/>
    <m/>
    <s v="Energy / Sus Assessors, "/>
    <m/>
    <m/>
    <n v="1"/>
    <m/>
    <n v="1"/>
    <m/>
    <m/>
    <m/>
    <m/>
    <m/>
    <m/>
    <m/>
    <m/>
    <s v="Interactive Tool, "/>
    <m/>
    <m/>
    <n v="1"/>
    <s v="Blended"/>
    <x v="2"/>
    <m/>
    <n v="1"/>
    <m/>
    <m/>
    <m/>
    <m/>
    <m/>
    <m/>
    <m/>
    <m/>
    <m/>
    <m/>
    <m/>
    <s v=""/>
    <s v="Assessment / Verification, "/>
    <n v="1"/>
    <m/>
    <s v=""/>
    <s v="Residential, "/>
    <m/>
    <m/>
    <m/>
    <m/>
    <m/>
    <m/>
    <m/>
    <m/>
    <n v="1"/>
    <s v="Australia wide, "/>
    <m/>
    <s v="Independently developed by Sustainability House, RoboRater is an innovative software tool which automates building thermal simulation to test the effect of design changes. If you are a residential builder or home owner, you’ll find RoboRater very useful in pinpointing the most cost-effective and/ or energy efficient solutions for new and existing buildings."/>
    <s v="Industry"/>
    <m/>
    <s v="http://www.houseenergyrating.com/roborater.php"/>
    <m/>
    <m/>
    <x v="2"/>
    <x v="3"/>
    <x v="2"/>
    <m/>
    <n v="0"/>
    <n v="3"/>
    <n v="0"/>
    <m/>
    <m/>
    <s v=""/>
    <s v=""/>
    <s v=""/>
    <n v="1"/>
    <s v=""/>
    <s v=""/>
    <s v=""/>
    <s v=""/>
    <s v=""/>
    <s v=""/>
    <n v="1"/>
    <s v=""/>
    <s v=""/>
    <s v=""/>
    <s v=""/>
    <s v=""/>
    <s v=""/>
    <s v=""/>
    <s v=""/>
    <s v=""/>
    <s v=""/>
    <s v=""/>
    <s v=""/>
    <s v=""/>
    <s v=""/>
    <n v="1"/>
    <s v=""/>
    <n v="1"/>
    <s v=""/>
    <s v=""/>
    <s v=""/>
    <s v=""/>
    <s v=""/>
    <s v=""/>
    <s v=""/>
    <s v=""/>
    <s v=""/>
    <s v=""/>
    <s v=""/>
    <s v=""/>
    <n v="1"/>
    <s v=""/>
    <s v=""/>
    <m/>
  </r>
  <r>
    <n v="197"/>
    <m/>
    <x v="188"/>
    <s v="Sustainability House"/>
    <n v="1"/>
    <m/>
    <m/>
    <m/>
    <s v=""/>
    <s v="General, "/>
    <n v="1"/>
    <m/>
    <m/>
    <m/>
    <m/>
    <m/>
    <m/>
    <m/>
    <s v="General Audience, "/>
    <m/>
    <n v="1"/>
    <m/>
    <m/>
    <m/>
    <m/>
    <m/>
    <m/>
    <m/>
    <n v="1"/>
    <m/>
    <m/>
    <m/>
    <s v="Information Only, Case Study, "/>
    <n v="1"/>
    <m/>
    <m/>
    <s v="Digital, "/>
    <x v="1"/>
    <n v="1"/>
    <m/>
    <m/>
    <m/>
    <n v="1"/>
    <n v="1"/>
    <n v="1"/>
    <n v="1"/>
    <n v="1"/>
    <m/>
    <m/>
    <m/>
    <m/>
    <s v=""/>
    <s v="Design, Glazing, Building Fabric / Thermal / Sealing, Lighting, HVAC, Services, "/>
    <m/>
    <n v="1"/>
    <s v=""/>
    <s v="Commercial"/>
    <m/>
    <m/>
    <m/>
    <m/>
    <m/>
    <m/>
    <m/>
    <m/>
    <n v="1"/>
    <s v="Australia wide, "/>
    <m/>
    <m/>
    <s v="Industry"/>
    <m/>
    <s v="http://static.suho.com.au/www/pdf/Sustainability_House_Case_Study_01_x21.09.12x.pdf"/>
    <m/>
    <m/>
    <x v="0"/>
    <x v="2"/>
    <x v="1"/>
    <m/>
    <n v="9"/>
    <n v="0"/>
    <n v="2.25"/>
    <m/>
    <m/>
    <n v="1"/>
    <s v=""/>
    <s v=""/>
    <s v=""/>
    <s v=""/>
    <s v=""/>
    <n v="1"/>
    <s v=""/>
    <s v=""/>
    <s v=""/>
    <s v=""/>
    <s v=""/>
    <s v=""/>
    <s v=""/>
    <s v=""/>
    <s v=""/>
    <s v=""/>
    <s v=""/>
    <s v=""/>
    <s v=""/>
    <s v=""/>
    <s v=""/>
    <s v=""/>
    <s v=""/>
    <s v=""/>
    <n v="1"/>
    <s v=""/>
    <s v=""/>
    <s v=""/>
    <s v=""/>
    <s v=""/>
    <s v=""/>
    <s v=""/>
    <s v=""/>
    <s v=""/>
    <s v=""/>
    <s v=""/>
    <s v=""/>
    <s v=""/>
    <n v="1"/>
    <s v=""/>
    <n v="1"/>
    <s v=""/>
    <m/>
  </r>
  <r>
    <n v="198"/>
    <m/>
    <x v="189"/>
    <s v="Sustainability House"/>
    <n v="1"/>
    <m/>
    <m/>
    <m/>
    <s v=""/>
    <s v="General, "/>
    <n v="1"/>
    <m/>
    <m/>
    <m/>
    <m/>
    <m/>
    <m/>
    <m/>
    <s v="General Audience, "/>
    <m/>
    <n v="1"/>
    <m/>
    <m/>
    <m/>
    <m/>
    <m/>
    <m/>
    <m/>
    <n v="1"/>
    <m/>
    <m/>
    <m/>
    <s v="Information Only, Case Study, "/>
    <n v="1"/>
    <m/>
    <m/>
    <s v="Digital, "/>
    <x v="1"/>
    <n v="1"/>
    <m/>
    <m/>
    <m/>
    <n v="1"/>
    <n v="1"/>
    <n v="1"/>
    <n v="1"/>
    <n v="1"/>
    <m/>
    <m/>
    <m/>
    <m/>
    <s v=""/>
    <s v="Design, Glazing, Building Fabric / Thermal / Sealing, Lighting, HVAC, Services, "/>
    <m/>
    <n v="1"/>
    <s v=""/>
    <s v="Commercial"/>
    <m/>
    <m/>
    <m/>
    <m/>
    <m/>
    <m/>
    <m/>
    <m/>
    <n v="1"/>
    <s v="Australia wide, "/>
    <m/>
    <m/>
    <s v="Industry"/>
    <m/>
    <s v="http://static.suho.com.au/www/pdf/Sustainability_House_JV3_Case_Study2.pdf"/>
    <m/>
    <m/>
    <x v="0"/>
    <x v="2"/>
    <x v="1"/>
    <m/>
    <n v="9"/>
    <n v="0"/>
    <n v="2.25"/>
    <m/>
    <m/>
    <n v="1"/>
    <s v=""/>
    <s v=""/>
    <s v=""/>
    <s v=""/>
    <s v=""/>
    <n v="1"/>
    <s v=""/>
    <s v=""/>
    <s v=""/>
    <s v=""/>
    <s v=""/>
    <s v=""/>
    <s v=""/>
    <s v=""/>
    <s v=""/>
    <s v=""/>
    <s v=""/>
    <s v=""/>
    <s v=""/>
    <s v=""/>
    <s v=""/>
    <s v=""/>
    <s v=""/>
    <s v=""/>
    <n v="1"/>
    <s v=""/>
    <s v=""/>
    <s v=""/>
    <s v=""/>
    <s v=""/>
    <s v=""/>
    <s v=""/>
    <s v=""/>
    <s v=""/>
    <s v=""/>
    <s v=""/>
    <s v=""/>
    <s v=""/>
    <n v="1"/>
    <s v=""/>
    <n v="1"/>
    <s v=""/>
    <m/>
  </r>
  <r>
    <n v="199"/>
    <m/>
    <x v="190"/>
    <s v="Sustainability House"/>
    <n v="1"/>
    <m/>
    <m/>
    <m/>
    <s v=""/>
    <s v="General, "/>
    <n v="1"/>
    <m/>
    <m/>
    <m/>
    <m/>
    <m/>
    <m/>
    <m/>
    <s v="General Audience, "/>
    <m/>
    <n v="1"/>
    <m/>
    <m/>
    <m/>
    <m/>
    <m/>
    <m/>
    <m/>
    <n v="1"/>
    <m/>
    <m/>
    <m/>
    <s v="Information Only, Case Study, "/>
    <n v="1"/>
    <m/>
    <m/>
    <s v="Digital, "/>
    <x v="1"/>
    <n v="1"/>
    <m/>
    <m/>
    <m/>
    <n v="1"/>
    <n v="1"/>
    <n v="1"/>
    <n v="1"/>
    <n v="1"/>
    <m/>
    <m/>
    <m/>
    <m/>
    <s v=""/>
    <s v="Design, Glazing, Building Fabric / Thermal / Sealing, Lighting, HVAC, Services, "/>
    <n v="1"/>
    <m/>
    <s v=""/>
    <s v="Residential, "/>
    <m/>
    <m/>
    <m/>
    <m/>
    <m/>
    <m/>
    <m/>
    <m/>
    <n v="1"/>
    <s v="Australia wide, "/>
    <m/>
    <m/>
    <s v="Industry"/>
    <m/>
    <s v="http://static.suho.com.au/www/pdf/V2.6.2.2%20Case%20Study%201.pdf"/>
    <m/>
    <m/>
    <x v="0"/>
    <x v="2"/>
    <x v="1"/>
    <m/>
    <n v="9"/>
    <n v="0"/>
    <n v="2.25"/>
    <m/>
    <m/>
    <n v="1"/>
    <s v=""/>
    <s v=""/>
    <s v=""/>
    <s v=""/>
    <s v=""/>
    <n v="1"/>
    <s v=""/>
    <s v=""/>
    <s v=""/>
    <s v=""/>
    <s v=""/>
    <s v=""/>
    <s v=""/>
    <s v=""/>
    <s v=""/>
    <s v=""/>
    <s v=""/>
    <s v=""/>
    <s v=""/>
    <s v=""/>
    <s v=""/>
    <s v=""/>
    <s v=""/>
    <s v=""/>
    <n v="1"/>
    <s v=""/>
    <s v=""/>
    <s v=""/>
    <s v=""/>
    <s v=""/>
    <s v=""/>
    <s v=""/>
    <s v=""/>
    <s v=""/>
    <s v=""/>
    <s v=""/>
    <s v=""/>
    <s v=""/>
    <n v="1"/>
    <n v="1"/>
    <s v=""/>
    <s v=""/>
    <m/>
  </r>
  <r>
    <n v="200"/>
    <m/>
    <x v="191"/>
    <s v="Holmesglen TAFE"/>
    <m/>
    <m/>
    <n v="1"/>
    <m/>
    <s v=""/>
    <s v="Intermediate, "/>
    <n v="1"/>
    <m/>
    <m/>
    <m/>
    <m/>
    <m/>
    <m/>
    <m/>
    <s v="General Audience, "/>
    <m/>
    <m/>
    <m/>
    <n v="1"/>
    <m/>
    <m/>
    <n v="1"/>
    <m/>
    <m/>
    <m/>
    <m/>
    <m/>
    <m/>
    <s v="Training Resources, "/>
    <m/>
    <n v="1"/>
    <m/>
    <s v="Face to face, "/>
    <x v="0"/>
    <n v="1"/>
    <m/>
    <m/>
    <n v="1"/>
    <n v="1"/>
    <n v="1"/>
    <n v="1"/>
    <n v="1"/>
    <n v="1"/>
    <n v="1"/>
    <m/>
    <m/>
    <m/>
    <s v=""/>
    <s v="Design, Alterations / Additions, Glazing, Building Fabric / Thermal / Sealing, Lighting, HVAC, Services, Maintenance &amp; Monitoring, "/>
    <n v="1"/>
    <n v="1"/>
    <n v="1"/>
    <s v="Residential, Commercial"/>
    <m/>
    <m/>
    <m/>
    <m/>
    <m/>
    <m/>
    <m/>
    <m/>
    <n v="1"/>
    <s v="Australia wide, "/>
    <m/>
    <s v="7 day training session from 9-3pm to support developing an understanding of the NCC"/>
    <s v="Education"/>
    <m/>
    <s v="http://www.holmesglen.edu.au/programs/short_courses/diy_skills_and_construction/understnd_nat_constrcode_aus"/>
    <m/>
    <m/>
    <x v="2"/>
    <x v="1"/>
    <x v="0"/>
    <m/>
    <n v="4"/>
    <n v="1"/>
    <n v="1.3333333333333333"/>
    <m/>
    <m/>
    <s v=""/>
    <s v=""/>
    <n v="1"/>
    <s v=""/>
    <s v=""/>
    <s v=""/>
    <n v="1"/>
    <s v=""/>
    <s v=""/>
    <s v=""/>
    <s v=""/>
    <s v=""/>
    <s v=""/>
    <s v=""/>
    <s v=""/>
    <s v=""/>
    <s v=""/>
    <s v=""/>
    <s v=""/>
    <s v=""/>
    <s v=""/>
    <s v=""/>
    <s v=""/>
    <s v=""/>
    <s v=""/>
    <n v="1"/>
    <s v=""/>
    <s v=""/>
    <s v=""/>
    <s v=""/>
    <s v=""/>
    <s v=""/>
    <s v=""/>
    <s v=""/>
    <s v=""/>
    <s v=""/>
    <s v=""/>
    <s v=""/>
    <s v=""/>
    <n v="1"/>
    <s v=""/>
    <s v=""/>
    <n v="1"/>
    <m/>
  </r>
  <r>
    <n v="201"/>
    <m/>
    <x v="192"/>
    <s v="HIA"/>
    <n v="1"/>
    <m/>
    <m/>
    <m/>
    <s v=""/>
    <s v="General, "/>
    <n v="1"/>
    <m/>
    <m/>
    <m/>
    <m/>
    <m/>
    <m/>
    <m/>
    <s v="General Audience, "/>
    <m/>
    <n v="1"/>
    <m/>
    <m/>
    <m/>
    <m/>
    <m/>
    <m/>
    <m/>
    <m/>
    <m/>
    <m/>
    <m/>
    <s v="Information Only, "/>
    <m/>
    <m/>
    <n v="1"/>
    <s v="Blended"/>
    <x v="1"/>
    <n v="1"/>
    <m/>
    <m/>
    <m/>
    <m/>
    <n v="1"/>
    <m/>
    <m/>
    <m/>
    <m/>
    <m/>
    <m/>
    <m/>
    <s v=""/>
    <s v="Design, Building Fabric / Thermal / Sealing, "/>
    <n v="1"/>
    <m/>
    <m/>
    <s v="Residential, "/>
    <m/>
    <n v="1"/>
    <n v="1"/>
    <n v="1"/>
    <n v="1"/>
    <m/>
    <m/>
    <m/>
    <m/>
    <s v="Victoria, ACT, New South Wales, Queensland, "/>
    <m/>
    <s v="Case Studies and locations, but don't tell much about the implementation aspects, just the outcomes for marketing."/>
    <s v="Industry based partners"/>
    <m/>
    <s v="http://hia.com.au/hia/channel/Builder/region/National/classification/Greensmart/GreenSmart%20On%20Display.aspx"/>
    <m/>
    <m/>
    <x v="0"/>
    <x v="0"/>
    <x v="1"/>
    <m/>
    <n v="7"/>
    <n v="0"/>
    <n v="1.75"/>
    <m/>
    <m/>
    <n v="1"/>
    <s v=""/>
    <s v=""/>
    <s v=""/>
    <s v=""/>
    <s v=""/>
    <n v="1"/>
    <s v=""/>
    <s v=""/>
    <s v=""/>
    <s v=""/>
    <s v=""/>
    <s v=""/>
    <s v=""/>
    <s v=""/>
    <s v=""/>
    <n v="1"/>
    <s v=""/>
    <s v=""/>
    <s v=""/>
    <s v=""/>
    <s v=""/>
    <s v=""/>
    <s v=""/>
    <s v=""/>
    <s v=""/>
    <s v=""/>
    <s v=""/>
    <s v=""/>
    <s v=""/>
    <s v=""/>
    <s v=""/>
    <s v=""/>
    <s v=""/>
    <s v=""/>
    <s v=""/>
    <s v=""/>
    <s v=""/>
    <s v=""/>
    <n v="1"/>
    <n v="1"/>
    <s v=""/>
    <n v="0"/>
    <m/>
  </r>
  <r>
    <n v="202"/>
    <m/>
    <x v="193"/>
    <s v="HIA"/>
    <m/>
    <n v="1"/>
    <m/>
    <m/>
    <s v=""/>
    <s v="Beginner, "/>
    <n v="1"/>
    <m/>
    <m/>
    <m/>
    <m/>
    <m/>
    <m/>
    <m/>
    <s v="General Audience, "/>
    <m/>
    <n v="1"/>
    <m/>
    <m/>
    <m/>
    <m/>
    <m/>
    <m/>
    <m/>
    <n v="1"/>
    <m/>
    <m/>
    <m/>
    <s v="Information Only, Case Study, "/>
    <n v="1"/>
    <m/>
    <m/>
    <s v="Digital, "/>
    <x v="1"/>
    <n v="1"/>
    <m/>
    <m/>
    <m/>
    <m/>
    <n v="1"/>
    <m/>
    <m/>
    <m/>
    <m/>
    <m/>
    <m/>
    <n v="1"/>
    <s v=""/>
    <s v="Design, Building Fabric / Thermal / Sealing, Beyond compliance"/>
    <n v="1"/>
    <m/>
    <s v=""/>
    <s v="Residential, "/>
    <m/>
    <m/>
    <m/>
    <m/>
    <m/>
    <m/>
    <m/>
    <m/>
    <n v="1"/>
    <s v="Australia wide, "/>
    <m/>
    <s v="Case Studies from across Australia with comparative descriptions to compare project features and trends."/>
    <s v="Industry based partners, designers and builders"/>
    <m/>
    <s v="http://housinglocal.com.au/Ideas/Publications/GreenSmart.aspx"/>
    <m/>
    <m/>
    <x v="0"/>
    <x v="1"/>
    <x v="1"/>
    <m/>
    <n v="8"/>
    <n v="0"/>
    <n v="2"/>
    <m/>
    <m/>
    <s v=""/>
    <n v="1"/>
    <s v=""/>
    <s v=""/>
    <s v=""/>
    <s v=""/>
    <n v="1"/>
    <s v=""/>
    <s v=""/>
    <s v=""/>
    <s v=""/>
    <s v=""/>
    <s v=""/>
    <s v=""/>
    <s v=""/>
    <s v=""/>
    <s v=""/>
    <s v=""/>
    <s v=""/>
    <s v=""/>
    <s v=""/>
    <s v=""/>
    <s v=""/>
    <s v=""/>
    <s v=""/>
    <n v="1"/>
    <s v=""/>
    <s v=""/>
    <s v=""/>
    <s v=""/>
    <s v=""/>
    <s v=""/>
    <s v=""/>
    <s v=""/>
    <s v=""/>
    <s v=""/>
    <s v=""/>
    <s v=""/>
    <s v=""/>
    <n v="1"/>
    <n v="1"/>
    <s v=""/>
    <s v=""/>
    <m/>
  </r>
  <r>
    <n v="203"/>
    <m/>
    <x v="194"/>
    <s v="Sustainability.net.au &amp; UTS Institute for Sustainable Futures"/>
    <m/>
    <n v="1"/>
    <m/>
    <m/>
    <s v=""/>
    <s v="Beginner, "/>
    <n v="1"/>
    <m/>
    <m/>
    <m/>
    <m/>
    <m/>
    <m/>
    <m/>
    <s v="General Audience, "/>
    <m/>
    <m/>
    <n v="1"/>
    <m/>
    <m/>
    <m/>
    <m/>
    <n v="1"/>
    <m/>
    <m/>
    <m/>
    <m/>
    <m/>
    <s v="Toolbox, "/>
    <n v="1"/>
    <m/>
    <m/>
    <s v="Digital, "/>
    <x v="1"/>
    <n v="1"/>
    <m/>
    <m/>
    <m/>
    <n v="1"/>
    <n v="1"/>
    <n v="1"/>
    <n v="1"/>
    <n v="1"/>
    <m/>
    <m/>
    <m/>
    <m/>
    <s v=""/>
    <s v="Design, Glazing, Building Fabric / Thermal / Sealing, Lighting, HVAC, Services, "/>
    <n v="1"/>
    <n v="1"/>
    <n v="1"/>
    <s v="Residential, Commercial"/>
    <m/>
    <m/>
    <m/>
    <m/>
    <m/>
    <m/>
    <m/>
    <m/>
    <n v="1"/>
    <s v="Australia wide, "/>
    <m/>
    <s v="Series of videos and information, interviews, etc. about opportuntities to support various aspects of the NCC. Links to a list of training courses in australia"/>
    <s v="UTS Institiute for Sustainable Futures Dusseldorp Skills Forum."/>
    <m/>
    <s v="http://www.tradesecrets.org.au/"/>
    <m/>
    <m/>
    <x v="0"/>
    <x v="2"/>
    <x v="1"/>
    <m/>
    <n v="9"/>
    <n v="0"/>
    <n v="2.25"/>
    <m/>
    <m/>
    <s v=""/>
    <n v="1"/>
    <s v=""/>
    <s v=""/>
    <s v=""/>
    <s v=""/>
    <n v="1"/>
    <s v=""/>
    <s v=""/>
    <s v=""/>
    <s v=""/>
    <s v=""/>
    <s v=""/>
    <s v=""/>
    <s v=""/>
    <s v=""/>
    <s v=""/>
    <s v=""/>
    <s v=""/>
    <s v=""/>
    <s v=""/>
    <s v=""/>
    <s v=""/>
    <s v=""/>
    <s v=""/>
    <n v="1"/>
    <s v=""/>
    <s v=""/>
    <s v=""/>
    <s v=""/>
    <s v=""/>
    <s v=""/>
    <s v=""/>
    <s v=""/>
    <s v=""/>
    <s v=""/>
    <s v=""/>
    <s v=""/>
    <s v=""/>
    <n v="1"/>
    <s v=""/>
    <s v=""/>
    <n v="1"/>
    <m/>
  </r>
  <r>
    <n v="204"/>
    <m/>
    <x v="195"/>
    <s v="Sustainability.net.au &amp; UTS Institute for Sustainable Futures, NSW Energy Efficiency Training Program"/>
    <m/>
    <n v="1"/>
    <m/>
    <m/>
    <s v=""/>
    <s v="Beginner, "/>
    <n v="1"/>
    <n v="1"/>
    <m/>
    <n v="1"/>
    <m/>
    <m/>
    <n v="1"/>
    <m/>
    <s v="General Audience, Planners / Designers, Builders / Management, Trades, "/>
    <m/>
    <m/>
    <n v="1"/>
    <m/>
    <m/>
    <m/>
    <m/>
    <m/>
    <n v="1"/>
    <m/>
    <m/>
    <m/>
    <m/>
    <s v="Video, "/>
    <n v="1"/>
    <m/>
    <m/>
    <s v="Digital, "/>
    <x v="1"/>
    <n v="1"/>
    <m/>
    <n v="1"/>
    <n v="1"/>
    <n v="1"/>
    <n v="1"/>
    <n v="1"/>
    <n v="1"/>
    <n v="1"/>
    <n v="1"/>
    <m/>
    <m/>
    <m/>
    <s v=""/>
    <s v="Design, Climate Specific, Alterations / Additions, Glazing, Building Fabric / Thermal / Sealing, Lighting, HVAC, Services, Maintenance &amp; Monitoring, "/>
    <n v="1"/>
    <n v="1"/>
    <n v="1"/>
    <s v="Residential, Commercial"/>
    <m/>
    <m/>
    <m/>
    <m/>
    <m/>
    <m/>
    <m/>
    <m/>
    <n v="1"/>
    <s v="Australia wide, "/>
    <m/>
    <s v="Great for short bits of tailored information and overviews"/>
    <s v="UTS Institiute for Sustainable Futures. Dusseldorp Skills Forum."/>
    <m/>
    <s v="www.youtube.com"/>
    <m/>
    <m/>
    <x v="0"/>
    <x v="2"/>
    <x v="1"/>
    <m/>
    <n v="9"/>
    <n v="0"/>
    <n v="2.25"/>
    <m/>
    <m/>
    <s v=""/>
    <n v="1"/>
    <s v=""/>
    <s v=""/>
    <s v=""/>
    <s v=""/>
    <s v=""/>
    <s v=""/>
    <s v=""/>
    <s v=""/>
    <s v=""/>
    <s v=""/>
    <s v=""/>
    <s v=""/>
    <n v="1"/>
    <s v=""/>
    <s v=""/>
    <s v=""/>
    <s v=""/>
    <s v=""/>
    <s v=""/>
    <s v=""/>
    <s v=""/>
    <s v=""/>
    <s v=""/>
    <n v="1"/>
    <s v=""/>
    <s v=""/>
    <s v=""/>
    <s v=""/>
    <s v=""/>
    <s v=""/>
    <s v=""/>
    <s v=""/>
    <s v=""/>
    <s v=""/>
    <s v=""/>
    <s v=""/>
    <s v=""/>
    <n v="1"/>
    <s v=""/>
    <s v=""/>
    <n v="1"/>
    <m/>
  </r>
  <r>
    <n v="205"/>
    <m/>
    <x v="196"/>
    <m/>
    <n v="1"/>
    <m/>
    <m/>
    <m/>
    <s v=""/>
    <s v="General, "/>
    <n v="1"/>
    <m/>
    <m/>
    <m/>
    <m/>
    <m/>
    <m/>
    <m/>
    <s v="General Audience, "/>
    <m/>
    <m/>
    <n v="1"/>
    <m/>
    <n v="1"/>
    <m/>
    <m/>
    <m/>
    <m/>
    <m/>
    <m/>
    <m/>
    <m/>
    <s v="Interactive Tool, "/>
    <n v="1"/>
    <m/>
    <m/>
    <s v="Digital, "/>
    <x v="1"/>
    <n v="1"/>
    <m/>
    <n v="1"/>
    <m/>
    <m/>
    <n v="1"/>
    <n v="1"/>
    <n v="1"/>
    <m/>
    <m/>
    <m/>
    <m/>
    <m/>
    <s v=""/>
    <s v="Design, Climate Specific, Building Fabric / Thermal / Sealing, Lighting, HVAC, "/>
    <n v="1"/>
    <m/>
    <s v=""/>
    <s v="Residential, "/>
    <m/>
    <m/>
    <m/>
    <m/>
    <m/>
    <m/>
    <m/>
    <m/>
    <n v="1"/>
    <s v="Australia wide, "/>
    <m/>
    <s v="The game is the education program - game covering location of house, insulating mThe game is the education programaterials, power and heating and the player gets a printable certificate and then town planning considerations in another step. might be a good idea similar to the whitecardgame.com.au for trades and builders who are time poor. "/>
    <m/>
    <m/>
    <s v="http://www.mysusthouse.org/"/>
    <m/>
    <m/>
    <x v="3"/>
    <x v="1"/>
    <x v="3"/>
    <m/>
    <n v="4"/>
    <n v="0"/>
    <n v="1"/>
    <m/>
    <m/>
    <n v="1"/>
    <s v=""/>
    <s v=""/>
    <s v=""/>
    <s v=""/>
    <s v=""/>
    <n v="1"/>
    <s v=""/>
    <s v=""/>
    <s v=""/>
    <s v=""/>
    <s v=""/>
    <s v=""/>
    <s v=""/>
    <s v=""/>
    <s v=""/>
    <s v=""/>
    <s v=""/>
    <s v=""/>
    <s v=""/>
    <s v=""/>
    <s v=""/>
    <s v=""/>
    <s v=""/>
    <s v=""/>
    <n v="1"/>
    <s v=""/>
    <s v=""/>
    <s v=""/>
    <s v=""/>
    <s v=""/>
    <s v=""/>
    <s v=""/>
    <s v=""/>
    <s v=""/>
    <s v=""/>
    <s v=""/>
    <s v=""/>
    <s v=""/>
    <n v="1"/>
    <n v="1"/>
    <s v=""/>
    <s v=""/>
    <m/>
  </r>
  <r>
    <n v="206"/>
    <m/>
    <x v="197"/>
    <s v="Tropical Green Building Network"/>
    <n v="1"/>
    <m/>
    <m/>
    <m/>
    <s v=""/>
    <s v="General, "/>
    <m/>
    <m/>
    <m/>
    <m/>
    <m/>
    <m/>
    <m/>
    <m/>
    <s v=""/>
    <m/>
    <m/>
    <n v="1"/>
    <m/>
    <m/>
    <m/>
    <m/>
    <n v="1"/>
    <n v="1"/>
    <n v="1"/>
    <m/>
    <m/>
    <m/>
    <s v="Toolbox, Video, Case Study, "/>
    <n v="1"/>
    <m/>
    <m/>
    <s v="Digital, "/>
    <x v="1"/>
    <n v="1"/>
    <m/>
    <n v="1"/>
    <m/>
    <n v="1"/>
    <n v="1"/>
    <n v="1"/>
    <n v="1"/>
    <n v="1"/>
    <m/>
    <m/>
    <m/>
    <m/>
    <s v=""/>
    <s v="Design, Climate Specific, Glazing, Building Fabric / Thermal / Sealing, Lighting, HVAC, Services, "/>
    <n v="1"/>
    <n v="1"/>
    <n v="1"/>
    <s v="Residential, Commercial"/>
    <m/>
    <m/>
    <m/>
    <m/>
    <n v="1"/>
    <n v="1"/>
    <m/>
    <m/>
    <m/>
    <s v="Queensland, Northern Territory, "/>
    <m/>
    <s v="Great resource for the tropics on residential buildin and alts and adds including a blog, factsheets, videos, etc. "/>
    <s v="Industry, researchers and educators"/>
    <m/>
    <s v="http://www.greenbuild.com.au/"/>
    <m/>
    <m/>
    <x v="0"/>
    <x v="2"/>
    <x v="1"/>
    <m/>
    <n v="9"/>
    <n v="0"/>
    <n v="2.25"/>
    <m/>
    <m/>
    <n v="1"/>
    <s v=""/>
    <s v=""/>
    <s v=""/>
    <s v=""/>
    <s v=""/>
    <s v=""/>
    <s v=""/>
    <s v=""/>
    <s v=""/>
    <s v=""/>
    <s v=""/>
    <s v=""/>
    <s v=""/>
    <s v=""/>
    <s v=""/>
    <s v=""/>
    <s v=""/>
    <s v=""/>
    <s v=""/>
    <s v=""/>
    <s v=""/>
    <s v=""/>
    <s v=""/>
    <s v=""/>
    <n v="1"/>
    <s v=""/>
    <s v=""/>
    <s v=""/>
    <s v=""/>
    <s v=""/>
    <s v=""/>
    <s v=""/>
    <s v=""/>
    <s v=""/>
    <s v=""/>
    <s v=""/>
    <s v=""/>
    <s v=""/>
    <n v="1"/>
    <s v=""/>
    <s v=""/>
    <n v="1"/>
    <m/>
  </r>
  <r>
    <n v="207"/>
    <m/>
    <x v="198"/>
    <m/>
    <n v="1"/>
    <m/>
    <m/>
    <m/>
    <s v=""/>
    <s v="General, "/>
    <m/>
    <m/>
    <m/>
    <m/>
    <m/>
    <m/>
    <m/>
    <m/>
    <s v=""/>
    <m/>
    <m/>
    <n v="1"/>
    <m/>
    <m/>
    <m/>
    <m/>
    <n v="1"/>
    <n v="1"/>
    <n v="1"/>
    <m/>
    <m/>
    <m/>
    <s v="Toolbox, Video, Case Study, "/>
    <n v="1"/>
    <m/>
    <m/>
    <s v="Digital, "/>
    <x v="1"/>
    <n v="1"/>
    <m/>
    <n v="1"/>
    <m/>
    <n v="1"/>
    <n v="1"/>
    <n v="1"/>
    <n v="1"/>
    <n v="1"/>
    <m/>
    <m/>
    <m/>
    <m/>
    <s v=""/>
    <s v="Design, Climate Specific, Glazing, Building Fabric / Thermal / Sealing, Lighting, HVAC, Services, "/>
    <n v="1"/>
    <n v="1"/>
    <n v="1"/>
    <s v="Residential, Commercial"/>
    <m/>
    <m/>
    <m/>
    <m/>
    <n v="1"/>
    <n v="1"/>
    <m/>
    <m/>
    <m/>
    <s v="Queensland, Northern Territory, "/>
    <m/>
    <s v="Tropical Green Building Network You Tube Channel with residential and commercial example opportunities."/>
    <s v="Industry, researchers and educators"/>
    <m/>
    <s v="https://www.youtube.com/user/tropicalgreenbuild?feature=results_main"/>
    <m/>
    <m/>
    <x v="0"/>
    <x v="2"/>
    <x v="1"/>
    <m/>
    <n v="9"/>
    <n v="0"/>
    <n v="2.25"/>
    <m/>
    <m/>
    <n v="1"/>
    <s v=""/>
    <s v=""/>
    <s v=""/>
    <s v=""/>
    <s v=""/>
    <s v=""/>
    <s v=""/>
    <s v=""/>
    <s v=""/>
    <s v=""/>
    <s v=""/>
    <s v=""/>
    <s v=""/>
    <s v=""/>
    <s v=""/>
    <s v=""/>
    <s v=""/>
    <s v=""/>
    <s v=""/>
    <s v=""/>
    <s v=""/>
    <s v=""/>
    <s v=""/>
    <s v=""/>
    <n v="1"/>
    <s v=""/>
    <s v=""/>
    <s v=""/>
    <s v=""/>
    <s v=""/>
    <s v=""/>
    <s v=""/>
    <s v=""/>
    <s v=""/>
    <s v=""/>
    <s v=""/>
    <s v=""/>
    <s v=""/>
    <n v="1"/>
    <s v=""/>
    <s v=""/>
    <n v="1"/>
    <m/>
  </r>
  <r>
    <n v="208"/>
    <m/>
    <x v="199"/>
    <m/>
    <n v="1"/>
    <m/>
    <m/>
    <m/>
    <s v=""/>
    <s v="General, "/>
    <m/>
    <m/>
    <m/>
    <m/>
    <m/>
    <m/>
    <m/>
    <m/>
    <s v=""/>
    <m/>
    <m/>
    <n v="1"/>
    <m/>
    <n v="1"/>
    <m/>
    <m/>
    <m/>
    <m/>
    <m/>
    <m/>
    <m/>
    <m/>
    <s v="Interactive Tool, "/>
    <n v="1"/>
    <m/>
    <m/>
    <s v="Digital, "/>
    <x v="0"/>
    <n v="1"/>
    <n v="1"/>
    <n v="1"/>
    <m/>
    <n v="1"/>
    <n v="1"/>
    <n v="1"/>
    <n v="1"/>
    <n v="1"/>
    <m/>
    <m/>
    <m/>
    <n v="1"/>
    <s v=""/>
    <s v="Design, Assessment / Verification, Climate Specific, Glazing, Building Fabric / Thermal / Sealing, Lighting, HVAC, Services, Beyond compliance"/>
    <n v="1"/>
    <n v="1"/>
    <n v="1"/>
    <s v="Residential, Commercial"/>
    <m/>
    <m/>
    <m/>
    <m/>
    <m/>
    <m/>
    <m/>
    <m/>
    <n v="1"/>
    <s v="Australia wide, "/>
    <m/>
    <s v="Communication &amp; assessment of construction and operation energy efficiency and carbon savings, lots of case studies, etc. "/>
    <s v="Industry"/>
    <m/>
    <s v="http://etool.net.au/"/>
    <m/>
    <m/>
    <x v="0"/>
    <x v="2"/>
    <x v="1"/>
    <m/>
    <n v="9"/>
    <n v="0"/>
    <n v="2.25"/>
    <m/>
    <m/>
    <n v="1"/>
    <s v=""/>
    <s v=""/>
    <s v=""/>
    <s v=""/>
    <s v=""/>
    <s v=""/>
    <s v=""/>
    <s v=""/>
    <s v=""/>
    <s v=""/>
    <s v=""/>
    <s v=""/>
    <s v=""/>
    <s v=""/>
    <s v=""/>
    <s v=""/>
    <s v=""/>
    <s v=""/>
    <s v=""/>
    <s v=""/>
    <s v=""/>
    <s v=""/>
    <s v=""/>
    <s v=""/>
    <n v="1"/>
    <s v=""/>
    <s v=""/>
    <s v=""/>
    <s v=""/>
    <s v=""/>
    <s v=""/>
    <s v=""/>
    <s v=""/>
    <s v=""/>
    <s v=""/>
    <s v=""/>
    <s v=""/>
    <s v=""/>
    <n v="1"/>
    <s v=""/>
    <s v=""/>
    <n v="1"/>
    <m/>
  </r>
  <r>
    <n v="209"/>
    <m/>
    <x v="200"/>
    <s v="JBA "/>
    <n v="1"/>
    <m/>
    <m/>
    <m/>
    <s v=""/>
    <s v="General, "/>
    <m/>
    <m/>
    <m/>
    <m/>
    <m/>
    <m/>
    <m/>
    <m/>
    <s v=""/>
    <m/>
    <n v="1"/>
    <m/>
    <m/>
    <m/>
    <m/>
    <m/>
    <m/>
    <n v="1"/>
    <n v="1"/>
    <m/>
    <m/>
    <m/>
    <s v="Information Only, Video, Case Study, "/>
    <n v="1"/>
    <m/>
    <m/>
    <s v="Digital, "/>
    <x v="1"/>
    <n v="1"/>
    <m/>
    <n v="1"/>
    <m/>
    <n v="1"/>
    <n v="1"/>
    <n v="1"/>
    <n v="1"/>
    <m/>
    <m/>
    <m/>
    <m/>
    <n v="1"/>
    <s v=""/>
    <s v="Design, Climate Specific, Glazing, Building Fabric / Thermal / Sealing, Lighting, HVAC, Beyond compliance"/>
    <n v="1"/>
    <m/>
    <s v=""/>
    <s v="Residential, "/>
    <m/>
    <m/>
    <m/>
    <m/>
    <m/>
    <m/>
    <n v="1"/>
    <m/>
    <m/>
    <s v="Western Australia, "/>
    <m/>
    <s v="Living and evolving case study "/>
    <s v="Community and industry"/>
    <m/>
    <s v="http://joshshouse.com.au/"/>
    <m/>
    <m/>
    <x v="0"/>
    <x v="2"/>
    <x v="1"/>
    <m/>
    <n v="9"/>
    <n v="0"/>
    <n v="2.25"/>
    <m/>
    <m/>
    <n v="1"/>
    <s v=""/>
    <s v=""/>
    <s v=""/>
    <s v=""/>
    <s v=""/>
    <s v=""/>
    <s v=""/>
    <s v=""/>
    <s v=""/>
    <s v=""/>
    <s v=""/>
    <s v=""/>
    <s v=""/>
    <s v=""/>
    <s v=""/>
    <s v=""/>
    <s v=""/>
    <s v=""/>
    <s v=""/>
    <s v=""/>
    <s v=""/>
    <s v=""/>
    <s v=""/>
    <s v=""/>
    <n v="1"/>
    <s v=""/>
    <s v=""/>
    <s v=""/>
    <s v=""/>
    <s v=""/>
    <s v=""/>
    <s v=""/>
    <s v=""/>
    <s v=""/>
    <s v=""/>
    <s v=""/>
    <s v=""/>
    <s v=""/>
    <n v="1"/>
    <n v="1"/>
    <s v=""/>
    <s v=""/>
    <m/>
  </r>
  <r>
    <n v="210"/>
    <m/>
    <x v="201"/>
    <s v="Australian Institute of Architects"/>
    <m/>
    <m/>
    <n v="1"/>
    <m/>
    <s v=""/>
    <s v="Intermediate, "/>
    <m/>
    <n v="1"/>
    <m/>
    <m/>
    <m/>
    <m/>
    <m/>
    <m/>
    <s v="Planners / Designers, "/>
    <m/>
    <n v="1"/>
    <m/>
    <m/>
    <m/>
    <m/>
    <m/>
    <m/>
    <m/>
    <m/>
    <m/>
    <m/>
    <m/>
    <s v="Information Only, "/>
    <n v="1"/>
    <m/>
    <m/>
    <s v="Digital, "/>
    <x v="0"/>
    <n v="1"/>
    <m/>
    <m/>
    <m/>
    <m/>
    <m/>
    <m/>
    <m/>
    <m/>
    <m/>
    <m/>
    <m/>
    <n v="1"/>
    <s v=""/>
    <s v="Design, Beyond compliance"/>
    <n v="1"/>
    <n v="1"/>
    <n v="1"/>
    <s v="Residential, Commercial"/>
    <m/>
    <m/>
    <m/>
    <m/>
    <m/>
    <m/>
    <m/>
    <m/>
    <n v="1"/>
    <s v="Australia wide, "/>
    <m/>
    <s v="Guide to over 200 pear reviewed design notes on environmental building strategies."/>
    <s v="Australian Institute of Architects"/>
    <m/>
    <s v="http://www.architecture.com.au/services/edg"/>
    <m/>
    <m/>
    <x v="0"/>
    <x v="1"/>
    <x v="1"/>
    <m/>
    <n v="8"/>
    <n v="0"/>
    <n v="2"/>
    <m/>
    <m/>
    <s v=""/>
    <s v=""/>
    <n v="1"/>
    <s v=""/>
    <s v=""/>
    <s v=""/>
    <s v=""/>
    <n v="1"/>
    <s v=""/>
    <s v=""/>
    <s v=""/>
    <s v=""/>
    <s v=""/>
    <s v=""/>
    <s v=""/>
    <s v=""/>
    <n v="1"/>
    <s v=""/>
    <s v=""/>
    <s v=""/>
    <s v=""/>
    <s v=""/>
    <s v=""/>
    <s v=""/>
    <s v=""/>
    <s v=""/>
    <s v=""/>
    <s v=""/>
    <s v=""/>
    <s v=""/>
    <s v=""/>
    <s v=""/>
    <s v=""/>
    <s v=""/>
    <s v=""/>
    <s v=""/>
    <s v=""/>
    <s v=""/>
    <s v=""/>
    <n v="1"/>
    <s v=""/>
    <s v=""/>
    <n v="1"/>
    <m/>
  </r>
  <r>
    <n v="211"/>
    <m/>
    <x v="202"/>
    <s v="Master Builders Association Victoria"/>
    <m/>
    <m/>
    <n v="1"/>
    <m/>
    <s v=""/>
    <s v="Intermediate, "/>
    <m/>
    <m/>
    <m/>
    <n v="1"/>
    <m/>
    <m/>
    <n v="1"/>
    <m/>
    <s v="Builders / Management, Trades, "/>
    <m/>
    <m/>
    <m/>
    <n v="1"/>
    <m/>
    <m/>
    <n v="1"/>
    <m/>
    <m/>
    <m/>
    <m/>
    <n v="1"/>
    <m/>
    <s v="Training Resources, Standards, "/>
    <m/>
    <n v="1"/>
    <m/>
    <s v="Face to face, "/>
    <x v="0"/>
    <n v="1"/>
    <m/>
    <n v="1"/>
    <n v="1"/>
    <n v="1"/>
    <n v="1"/>
    <n v="1"/>
    <n v="1"/>
    <n v="1"/>
    <m/>
    <m/>
    <m/>
    <m/>
    <s v=""/>
    <s v="Design, Climate Specific, Alterations / Additions, Glazing, Building Fabric / Thermal / Sealing, Lighting, HVAC, Services, "/>
    <n v="1"/>
    <m/>
    <s v=""/>
    <s v="Residential, "/>
    <m/>
    <n v="1"/>
    <m/>
    <m/>
    <m/>
    <m/>
    <m/>
    <m/>
    <n v="1"/>
    <s v="Victoria, Australia wide, "/>
    <m/>
    <s v="Website with links to information sources"/>
    <s v="Industry"/>
    <m/>
    <s v="http://www.mbav.com.au/vpLink.aspx?ID=000000001000&amp;MENU=1  "/>
    <m/>
    <m/>
    <x v="0"/>
    <x v="1"/>
    <x v="1"/>
    <s v="Yes"/>
    <n v="8"/>
    <n v="0"/>
    <n v="2"/>
    <m/>
    <m/>
    <s v=""/>
    <s v=""/>
    <n v="1"/>
    <s v=""/>
    <s v=""/>
    <s v=""/>
    <s v=""/>
    <s v=""/>
    <s v=""/>
    <s v=""/>
    <s v=""/>
    <s v=""/>
    <s v=""/>
    <s v=""/>
    <n v="1"/>
    <s v=""/>
    <s v=""/>
    <s v=""/>
    <s v=""/>
    <s v=""/>
    <s v=""/>
    <s v=""/>
    <s v=""/>
    <s v=""/>
    <s v=""/>
    <n v="1"/>
    <s v=""/>
    <s v=""/>
    <s v=""/>
    <s v=""/>
    <s v=""/>
    <s v=""/>
    <s v=""/>
    <s v=""/>
    <s v=""/>
    <s v=""/>
    <s v=""/>
    <s v=""/>
    <s v=""/>
    <n v="1"/>
    <n v="1"/>
    <s v=""/>
    <s v=""/>
    <m/>
  </r>
  <r>
    <n v="212"/>
    <m/>
    <x v="203"/>
    <s v="Master Builders Association Victoria"/>
    <n v="1"/>
    <m/>
    <m/>
    <m/>
    <s v=""/>
    <s v="General, "/>
    <n v="1"/>
    <m/>
    <m/>
    <m/>
    <m/>
    <m/>
    <m/>
    <m/>
    <s v="General Audience, "/>
    <m/>
    <m/>
    <m/>
    <n v="1"/>
    <m/>
    <m/>
    <m/>
    <m/>
    <m/>
    <m/>
    <m/>
    <m/>
    <m/>
    <s v=""/>
    <n v="1"/>
    <m/>
    <m/>
    <s v="Digital, "/>
    <x v="1"/>
    <n v="1"/>
    <m/>
    <n v="1"/>
    <n v="1"/>
    <n v="1"/>
    <n v="1"/>
    <n v="1"/>
    <n v="1"/>
    <n v="1"/>
    <m/>
    <m/>
    <m/>
    <n v="1"/>
    <s v=""/>
    <s v="Design, Climate Specific, Alterations / Additions, Glazing, Building Fabric / Thermal / Sealing, Lighting, HVAC, Services, Beyond compliance"/>
    <n v="1"/>
    <m/>
    <s v=""/>
    <s v="Residential, "/>
    <m/>
    <m/>
    <m/>
    <m/>
    <m/>
    <m/>
    <m/>
    <m/>
    <n v="1"/>
    <s v="Australia wide, "/>
    <m/>
    <s v="Sustainable construction - The training provides competencies in designing, building, installing and maintaining environmental innovations and will be linked to branding the service provided by accredited builders under the banner of Master Builders Green Living."/>
    <s v="Industry"/>
    <m/>
    <s v="http://www.mbav.com.au/vpLink.aspx?ID=000000008871"/>
    <s v="The endored providers report on site sustainability measures and not energy or sustianability or practices with regard to operational efficiency."/>
    <m/>
    <x v="0"/>
    <x v="2"/>
    <x v="3"/>
    <m/>
    <n v="7"/>
    <n v="0"/>
    <n v="1.75"/>
    <m/>
    <m/>
    <n v="1"/>
    <s v=""/>
    <s v=""/>
    <s v=""/>
    <s v=""/>
    <s v=""/>
    <n v="1"/>
    <s v=""/>
    <s v=""/>
    <s v=""/>
    <s v=""/>
    <s v=""/>
    <s v=""/>
    <s v=""/>
    <s v=""/>
    <s v=""/>
    <s v=""/>
    <s v=""/>
    <s v=""/>
    <s v=""/>
    <s v=""/>
    <s v=""/>
    <s v=""/>
    <s v=""/>
    <s v=""/>
    <s v=""/>
    <s v=""/>
    <s v=""/>
    <s v=""/>
    <s v=""/>
    <s v=""/>
    <s v=""/>
    <s v=""/>
    <s v=""/>
    <s v=""/>
    <s v=""/>
    <s v=""/>
    <s v=""/>
    <s v=""/>
    <n v="1"/>
    <n v="1"/>
    <s v=""/>
    <s v=""/>
    <m/>
  </r>
  <r>
    <n v="213"/>
    <m/>
    <x v="204"/>
    <s v="Master Builders Association Victoria"/>
    <m/>
    <m/>
    <n v="1"/>
    <m/>
    <s v=""/>
    <s v="Intermediate, "/>
    <m/>
    <m/>
    <m/>
    <n v="1"/>
    <m/>
    <m/>
    <n v="1"/>
    <m/>
    <s v="Builders / Management, Trades, "/>
    <m/>
    <n v="1"/>
    <m/>
    <m/>
    <m/>
    <m/>
    <m/>
    <m/>
    <m/>
    <m/>
    <m/>
    <m/>
    <m/>
    <s v="Information Only, "/>
    <n v="1"/>
    <m/>
    <m/>
    <s v="Digital, "/>
    <x v="1"/>
    <n v="1"/>
    <m/>
    <n v="1"/>
    <n v="1"/>
    <n v="1"/>
    <n v="1"/>
    <n v="1"/>
    <n v="1"/>
    <n v="1"/>
    <m/>
    <m/>
    <m/>
    <n v="1"/>
    <s v=""/>
    <s v="Design, Climate Specific, Alterations / Additions, Glazing, Building Fabric / Thermal / Sealing, Lighting, HVAC, Services, Beyond compliance"/>
    <n v="1"/>
    <m/>
    <s v=""/>
    <s v="Residential, "/>
    <n v="1"/>
    <n v="1"/>
    <m/>
    <m/>
    <m/>
    <m/>
    <m/>
    <m/>
    <n v="1"/>
    <s v="Tasmania, Victoria, Australia wide, "/>
    <m/>
    <s v="Support resources and checklist for home construction and renovations in heating climates"/>
    <s v="Industry"/>
    <m/>
    <s v="http://www.mbav.com.au/vpLink.aspx?ID=3&amp;D=000000000186&amp;G=q5o1pCI7fUmbpiaQppK1rg2&amp;N=YES _x000d_"/>
    <m/>
    <m/>
    <x v="0"/>
    <x v="1"/>
    <x v="3"/>
    <m/>
    <n v="6"/>
    <n v="0"/>
    <n v="1.5"/>
    <m/>
    <m/>
    <s v=""/>
    <s v=""/>
    <n v="1"/>
    <s v=""/>
    <s v=""/>
    <s v=""/>
    <s v=""/>
    <s v=""/>
    <s v=""/>
    <s v=""/>
    <s v=""/>
    <s v=""/>
    <s v=""/>
    <s v=""/>
    <n v="1"/>
    <s v=""/>
    <n v="1"/>
    <s v=""/>
    <s v=""/>
    <s v=""/>
    <s v=""/>
    <s v=""/>
    <s v=""/>
    <s v=""/>
    <s v=""/>
    <s v=""/>
    <s v=""/>
    <s v=""/>
    <s v=""/>
    <s v=""/>
    <s v=""/>
    <s v=""/>
    <s v=""/>
    <s v=""/>
    <s v=""/>
    <s v=""/>
    <s v=""/>
    <s v=""/>
    <s v=""/>
    <n v="1"/>
    <n v="1"/>
    <s v=""/>
    <s v=""/>
    <m/>
  </r>
  <r>
    <n v="214"/>
    <m/>
    <x v="205"/>
    <s v="Master Builders Association"/>
    <m/>
    <m/>
    <n v="1"/>
    <m/>
    <s v=""/>
    <s v="Intermediate, "/>
    <m/>
    <m/>
    <m/>
    <n v="1"/>
    <m/>
    <m/>
    <n v="1"/>
    <m/>
    <s v="Builders / Management, Trades, "/>
    <m/>
    <n v="1"/>
    <m/>
    <m/>
    <m/>
    <m/>
    <m/>
    <m/>
    <m/>
    <m/>
    <m/>
    <m/>
    <m/>
    <s v="Information Only, "/>
    <m/>
    <n v="1"/>
    <m/>
    <s v="Face to face, "/>
    <x v="0"/>
    <n v="1"/>
    <m/>
    <n v="1"/>
    <n v="1"/>
    <n v="1"/>
    <n v="1"/>
    <n v="1"/>
    <n v="1"/>
    <n v="1"/>
    <m/>
    <m/>
    <m/>
    <n v="1"/>
    <s v=""/>
    <s v="Design, Climate Specific, Alterations / Additions, Glazing, Building Fabric / Thermal / Sealing, Lighting, HVAC, Services, Beyond compliance"/>
    <n v="1"/>
    <m/>
    <s v=""/>
    <s v="Residential, "/>
    <m/>
    <m/>
    <m/>
    <m/>
    <m/>
    <m/>
    <m/>
    <m/>
    <n v="1"/>
    <s v="Australia wide, "/>
    <m/>
    <s v="National Green Living Training linked to specific geographical and climate specific training in states and territories. &quot;Master Builders has created the Green Living training to provide builders with the necessary tools to pursue sustainability options in their constructions. Builders who complete the training and adopt sustainable innovations in their operations will be able to identify themselves as Master Builders Green Living builders. The brand will enable builders to market their services as businesses that are skilled in the design, construction and maintenance of high quality structures that adopt industry best practice for sustainability in the built environment._x000d__x000d_The training will provide competencies in designing, building, installing and maintaining environmental innovations and will be linked to branding the service provided by accredited builders under the banner of Master Builders Green Living.&quot;"/>
    <s v="Industry"/>
    <m/>
    <s v="http://www.mbav.com.au/vpLink.aspx?ID=000000008048&amp;MENU=1"/>
    <m/>
    <m/>
    <x v="2"/>
    <x v="1"/>
    <x v="3"/>
    <m/>
    <n v="3"/>
    <n v="1"/>
    <n v="1"/>
    <m/>
    <m/>
    <s v=""/>
    <s v=""/>
    <n v="1"/>
    <s v=""/>
    <s v=""/>
    <s v=""/>
    <s v=""/>
    <s v=""/>
    <s v=""/>
    <s v=""/>
    <s v=""/>
    <s v=""/>
    <s v=""/>
    <s v=""/>
    <n v="1"/>
    <s v=""/>
    <n v="1"/>
    <s v=""/>
    <s v=""/>
    <s v=""/>
    <s v=""/>
    <s v=""/>
    <s v=""/>
    <s v=""/>
    <s v=""/>
    <s v=""/>
    <s v=""/>
    <s v=""/>
    <s v=""/>
    <s v=""/>
    <s v=""/>
    <s v=""/>
    <s v=""/>
    <s v=""/>
    <s v=""/>
    <s v=""/>
    <s v=""/>
    <s v=""/>
    <s v=""/>
    <n v="1"/>
    <n v="1"/>
    <s v=""/>
    <s v=""/>
    <m/>
  </r>
  <r>
    <n v="215"/>
    <m/>
    <x v="206"/>
    <s v="Master Builders Association Victoria"/>
    <m/>
    <m/>
    <n v="1"/>
    <m/>
    <s v=""/>
    <s v="Intermediate, "/>
    <m/>
    <m/>
    <m/>
    <n v="1"/>
    <m/>
    <m/>
    <n v="1"/>
    <m/>
    <s v="Builders / Management, Trades, "/>
    <m/>
    <n v="1"/>
    <m/>
    <m/>
    <m/>
    <m/>
    <m/>
    <m/>
    <m/>
    <m/>
    <m/>
    <m/>
    <m/>
    <s v="Information Only, "/>
    <n v="1"/>
    <m/>
    <m/>
    <s v="Digital, "/>
    <x v="1"/>
    <n v="1"/>
    <m/>
    <n v="1"/>
    <n v="1"/>
    <n v="1"/>
    <n v="1"/>
    <n v="1"/>
    <n v="1"/>
    <n v="1"/>
    <m/>
    <m/>
    <m/>
    <n v="1"/>
    <s v=""/>
    <s v="Design, Climate Specific, Alterations / Additions, Glazing, Building Fabric / Thermal / Sealing, Lighting, HVAC, Services, Beyond compliance"/>
    <n v="1"/>
    <m/>
    <s v=""/>
    <s v="Residential, "/>
    <m/>
    <m/>
    <m/>
    <m/>
    <n v="1"/>
    <n v="1"/>
    <m/>
    <m/>
    <m/>
    <s v="Queensland, Northern Territory, "/>
    <m/>
    <s v="Support resources and checklist for home construction and renovations in humid climates"/>
    <s v="Industry"/>
    <m/>
    <s v="http://www.mbav.com.au/vpLink.aspx?ID=3&amp;D=000000000848&amp;G=WAd-vtyU3UG8ZeH8D8RnPA2&amp;N=YES_x000d_"/>
    <s v="Good as checklists and with the combined traiing, however,  needs more emphasis on implementation / the construction methods or what the builder / trades need to know. "/>
    <m/>
    <x v="0"/>
    <x v="1"/>
    <x v="3"/>
    <m/>
    <n v="6"/>
    <n v="0"/>
    <n v="1.5"/>
    <m/>
    <m/>
    <s v=""/>
    <s v=""/>
    <n v="1"/>
    <s v=""/>
    <s v=""/>
    <s v=""/>
    <s v=""/>
    <s v=""/>
    <s v=""/>
    <s v=""/>
    <s v=""/>
    <s v=""/>
    <s v=""/>
    <s v=""/>
    <n v="1"/>
    <s v=""/>
    <n v="1"/>
    <s v=""/>
    <s v=""/>
    <s v=""/>
    <s v=""/>
    <s v=""/>
    <s v=""/>
    <s v=""/>
    <s v=""/>
    <s v=""/>
    <s v=""/>
    <s v=""/>
    <s v=""/>
    <s v=""/>
    <s v=""/>
    <s v=""/>
    <s v=""/>
    <s v=""/>
    <s v=""/>
    <s v=""/>
    <s v=""/>
    <s v=""/>
    <s v=""/>
    <n v="1"/>
    <n v="1"/>
    <s v=""/>
    <s v=""/>
    <m/>
  </r>
  <r>
    <n v="216"/>
    <m/>
    <x v="207"/>
    <s v="Master Builders Association Victoria"/>
    <m/>
    <m/>
    <n v="1"/>
    <m/>
    <s v=""/>
    <s v="Intermediate, "/>
    <m/>
    <m/>
    <m/>
    <n v="1"/>
    <m/>
    <m/>
    <n v="1"/>
    <m/>
    <s v="Builders / Management, Trades, "/>
    <m/>
    <n v="1"/>
    <m/>
    <m/>
    <m/>
    <m/>
    <m/>
    <m/>
    <m/>
    <m/>
    <m/>
    <m/>
    <m/>
    <s v="Information Only, "/>
    <n v="1"/>
    <m/>
    <m/>
    <s v="Digital, "/>
    <x v="1"/>
    <n v="1"/>
    <m/>
    <n v="1"/>
    <n v="1"/>
    <n v="1"/>
    <n v="1"/>
    <n v="1"/>
    <n v="1"/>
    <n v="1"/>
    <m/>
    <m/>
    <m/>
    <n v="1"/>
    <s v=""/>
    <s v="Design, Climate Specific, Alterations / Additions, Glazing, Building Fabric / Thermal / Sealing, Lighting, HVAC, Services, Beyond compliance"/>
    <n v="1"/>
    <m/>
    <s v=""/>
    <s v="Residential, "/>
    <m/>
    <n v="1"/>
    <n v="1"/>
    <n v="1"/>
    <m/>
    <m/>
    <n v="1"/>
    <n v="1"/>
    <m/>
    <s v="Victoria, ACT, New South Wales, Western Australia, South Australia, "/>
    <m/>
    <s v="Support resources and checklist for home construction and renovations in mixed climates"/>
    <s v="Industry"/>
    <m/>
    <s v="http://www.mbav.com.au/vpLink.aspx?ID=3&amp;D=000000000187&amp;G=aelQNUQd90CyihigvzEGXQ2&amp;N=YES "/>
    <s v="Good as checklists and with the combined traiing, however,  needs more emphasis on implementation / the construction methods or what the builder / trades need to know. "/>
    <m/>
    <x v="0"/>
    <x v="1"/>
    <x v="3"/>
    <m/>
    <n v="6"/>
    <n v="0"/>
    <n v="1.5"/>
    <m/>
    <m/>
    <s v=""/>
    <s v=""/>
    <n v="1"/>
    <s v=""/>
    <s v=""/>
    <s v=""/>
    <s v=""/>
    <s v=""/>
    <s v=""/>
    <s v=""/>
    <s v=""/>
    <s v=""/>
    <s v=""/>
    <s v=""/>
    <n v="1"/>
    <s v=""/>
    <n v="1"/>
    <s v=""/>
    <s v=""/>
    <s v=""/>
    <s v=""/>
    <s v=""/>
    <s v=""/>
    <s v=""/>
    <s v=""/>
    <s v=""/>
    <s v=""/>
    <s v=""/>
    <s v=""/>
    <s v=""/>
    <s v=""/>
    <s v=""/>
    <s v=""/>
    <s v=""/>
    <s v=""/>
    <s v=""/>
    <s v=""/>
    <s v=""/>
    <s v=""/>
    <n v="1"/>
    <n v="1"/>
    <s v=""/>
    <s v=""/>
    <m/>
  </r>
  <r>
    <n v="217"/>
    <m/>
    <x v="208"/>
    <s v="Master Builders Association Victoria"/>
    <n v="1"/>
    <m/>
    <m/>
    <m/>
    <s v=""/>
    <s v="General, "/>
    <n v="1"/>
    <m/>
    <m/>
    <m/>
    <m/>
    <m/>
    <m/>
    <m/>
    <s v="General Audience, "/>
    <m/>
    <n v="1"/>
    <m/>
    <m/>
    <m/>
    <m/>
    <m/>
    <m/>
    <m/>
    <m/>
    <m/>
    <m/>
    <m/>
    <s v="Information Only, "/>
    <n v="1"/>
    <m/>
    <m/>
    <s v="Digital, "/>
    <x v="1"/>
    <n v="1"/>
    <m/>
    <n v="1"/>
    <n v="1"/>
    <n v="1"/>
    <n v="1"/>
    <n v="1"/>
    <n v="1"/>
    <n v="1"/>
    <m/>
    <m/>
    <m/>
    <n v="1"/>
    <s v=""/>
    <s v="Design, Climate Specific, Alterations / Additions, Glazing, Building Fabric / Thermal / Sealing, Lighting, HVAC, Services, Beyond compliance"/>
    <n v="1"/>
    <m/>
    <s v=""/>
    <s v="Residential, "/>
    <m/>
    <m/>
    <m/>
    <m/>
    <m/>
    <m/>
    <m/>
    <m/>
    <n v="1"/>
    <s v="Australia wide, "/>
    <m/>
    <s v="Master Builders Green Living Builders are Master Builder members who have given up two days of their work time and have paid to complete a training course to improve their ability to build more sustainable homes for their clients."/>
    <s v="Industry"/>
    <m/>
    <s v="http://www.mbav.com.au/vpLink.aspx?ID=000000008047"/>
    <m/>
    <m/>
    <x v="0"/>
    <x v="2"/>
    <x v="3"/>
    <m/>
    <n v="7"/>
    <n v="0"/>
    <n v="1.75"/>
    <m/>
    <m/>
    <n v="1"/>
    <s v=""/>
    <s v=""/>
    <s v=""/>
    <s v=""/>
    <s v=""/>
    <n v="1"/>
    <s v=""/>
    <s v=""/>
    <s v=""/>
    <s v=""/>
    <s v=""/>
    <s v=""/>
    <s v=""/>
    <s v=""/>
    <s v=""/>
    <n v="1"/>
    <s v=""/>
    <s v=""/>
    <s v=""/>
    <s v=""/>
    <s v=""/>
    <s v=""/>
    <s v=""/>
    <s v=""/>
    <s v=""/>
    <s v=""/>
    <s v=""/>
    <s v=""/>
    <s v=""/>
    <s v=""/>
    <s v=""/>
    <s v=""/>
    <s v=""/>
    <s v=""/>
    <s v=""/>
    <s v=""/>
    <s v=""/>
    <s v=""/>
    <n v="1"/>
    <n v="1"/>
    <s v=""/>
    <s v=""/>
    <m/>
  </r>
  <r>
    <n v="218"/>
    <m/>
    <x v="209"/>
    <s v="Master Builders Association Victoria"/>
    <n v="1"/>
    <m/>
    <m/>
    <m/>
    <s v=""/>
    <s v="General, "/>
    <n v="1"/>
    <m/>
    <m/>
    <m/>
    <m/>
    <m/>
    <m/>
    <m/>
    <s v="General Audience, "/>
    <m/>
    <n v="1"/>
    <m/>
    <m/>
    <m/>
    <m/>
    <m/>
    <m/>
    <m/>
    <m/>
    <m/>
    <m/>
    <m/>
    <s v="Information Only, "/>
    <n v="1"/>
    <m/>
    <m/>
    <s v="Digital, "/>
    <x v="1"/>
    <n v="1"/>
    <m/>
    <n v="1"/>
    <n v="1"/>
    <n v="1"/>
    <n v="1"/>
    <n v="1"/>
    <n v="1"/>
    <n v="1"/>
    <m/>
    <m/>
    <m/>
    <n v="1"/>
    <s v=""/>
    <s v="Design, Climate Specific, Alterations / Additions, Glazing, Building Fabric / Thermal / Sealing, Lighting, HVAC, Services, Beyond compliance"/>
    <n v="1"/>
    <m/>
    <s v=""/>
    <s v="Residential, "/>
    <m/>
    <m/>
    <m/>
    <m/>
    <m/>
    <m/>
    <m/>
    <m/>
    <n v="1"/>
    <s v="Australia wide, "/>
    <m/>
    <s v="Green Savings Calculator to assess reccomendation for ongoing work requirements and to hightlight to cnnsumers. "/>
    <s v="Industry"/>
    <m/>
    <s v="http://www.greensavingscalculator.com.au/"/>
    <m/>
    <m/>
    <x v="0"/>
    <x v="2"/>
    <x v="3"/>
    <m/>
    <n v="7"/>
    <n v="0"/>
    <n v="1.75"/>
    <m/>
    <m/>
    <n v="1"/>
    <s v=""/>
    <s v=""/>
    <s v=""/>
    <s v=""/>
    <s v=""/>
    <n v="1"/>
    <s v=""/>
    <s v=""/>
    <s v=""/>
    <s v=""/>
    <s v=""/>
    <s v=""/>
    <s v=""/>
    <s v=""/>
    <s v=""/>
    <n v="1"/>
    <s v=""/>
    <s v=""/>
    <s v=""/>
    <s v=""/>
    <s v=""/>
    <s v=""/>
    <s v=""/>
    <s v=""/>
    <s v=""/>
    <s v=""/>
    <s v=""/>
    <s v=""/>
    <s v=""/>
    <s v=""/>
    <s v=""/>
    <s v=""/>
    <s v=""/>
    <s v=""/>
    <s v=""/>
    <s v=""/>
    <s v=""/>
    <s v=""/>
    <n v="1"/>
    <n v="1"/>
    <s v=""/>
    <s v=""/>
    <m/>
  </r>
  <r>
    <n v="219"/>
    <m/>
    <x v="210"/>
    <s v="Master Builders Association Victoria"/>
    <m/>
    <m/>
    <n v="1"/>
    <m/>
    <s v=""/>
    <s v="Intermediate, "/>
    <m/>
    <m/>
    <m/>
    <n v="1"/>
    <m/>
    <m/>
    <n v="1"/>
    <m/>
    <s v="Builders / Management, Trades, "/>
    <m/>
    <m/>
    <n v="1"/>
    <m/>
    <m/>
    <m/>
    <m/>
    <m/>
    <m/>
    <m/>
    <m/>
    <m/>
    <m/>
    <s v=""/>
    <n v="1"/>
    <m/>
    <m/>
    <s v="Digital, "/>
    <x v="0"/>
    <m/>
    <m/>
    <n v="1"/>
    <n v="1"/>
    <m/>
    <n v="1"/>
    <m/>
    <m/>
    <m/>
    <m/>
    <m/>
    <m/>
    <m/>
    <s v=""/>
    <s v="Climate Specific, Alterations / Additions, Building Fabric / Thermal / Sealing, "/>
    <n v="1"/>
    <m/>
    <s v=""/>
    <s v="Residential, "/>
    <m/>
    <n v="1"/>
    <m/>
    <m/>
    <m/>
    <m/>
    <m/>
    <m/>
    <n v="1"/>
    <s v="Victoria, Australia wide, "/>
    <m/>
    <s v="Green Living Conference Presentations from 2013 on air tightness of houses, ventilation with no uncontroled infiltration and exfiltration"/>
    <s v="Industry"/>
    <m/>
    <s v="http://www.mbav.com.au/vpLink.aspx?ID=000000008952&amp;MENU=1;N=YES"/>
    <m/>
    <s v="Air Barrier Technology, Air2Energy, ViPAC Engineering"/>
    <x v="0"/>
    <x v="2"/>
    <x v="0"/>
    <m/>
    <n v="8"/>
    <n v="0"/>
    <n v="2"/>
    <m/>
    <m/>
    <s v=""/>
    <s v=""/>
    <n v="1"/>
    <s v=""/>
    <s v=""/>
    <s v=""/>
    <s v=""/>
    <s v=""/>
    <s v=""/>
    <s v=""/>
    <s v=""/>
    <s v=""/>
    <s v=""/>
    <s v=""/>
    <n v="1"/>
    <s v=""/>
    <s v=""/>
    <s v=""/>
    <s v=""/>
    <s v=""/>
    <s v=""/>
    <s v=""/>
    <s v=""/>
    <s v=""/>
    <s v=""/>
    <s v=""/>
    <s v=""/>
    <s v=""/>
    <s v=""/>
    <s v=""/>
    <s v=""/>
    <s v=""/>
    <s v=""/>
    <s v=""/>
    <s v=""/>
    <s v=""/>
    <s v=""/>
    <s v=""/>
    <s v=""/>
    <n v="1"/>
    <n v="1"/>
    <s v=""/>
    <s v=""/>
    <m/>
  </r>
  <r>
    <n v="220"/>
    <m/>
    <x v="211"/>
    <s v="Master Builders Association South Australia"/>
    <m/>
    <m/>
    <n v="1"/>
    <m/>
    <s v=""/>
    <s v="Intermediate, "/>
    <m/>
    <m/>
    <m/>
    <n v="1"/>
    <m/>
    <m/>
    <n v="1"/>
    <m/>
    <s v="Builders / Management, Trades, "/>
    <m/>
    <m/>
    <m/>
    <n v="1"/>
    <m/>
    <m/>
    <m/>
    <m/>
    <m/>
    <m/>
    <m/>
    <m/>
    <m/>
    <s v=""/>
    <m/>
    <n v="1"/>
    <m/>
    <s v="Face to face, "/>
    <x v="0"/>
    <m/>
    <m/>
    <n v="1"/>
    <n v="1"/>
    <n v="1"/>
    <n v="1"/>
    <n v="1"/>
    <n v="1"/>
    <m/>
    <m/>
    <m/>
    <m/>
    <m/>
    <s v=""/>
    <s v="Climate Specific, Alterations / Additions, Glazing, Building Fabric / Thermal / Sealing, Lighting, HVAC, "/>
    <n v="1"/>
    <m/>
    <s v=""/>
    <s v="Residential, "/>
    <m/>
    <m/>
    <m/>
    <m/>
    <m/>
    <m/>
    <m/>
    <n v="1"/>
    <m/>
    <s v="South Australia, "/>
    <m/>
    <s v="MBA SA Green Living Training "/>
    <s v="Industry"/>
    <m/>
    <s v="http://www.mbasa.com.au/scripts/cgiip.exe/WService=MBASA/ccms.r?PageId=10255"/>
    <m/>
    <m/>
    <x v="0"/>
    <x v="1"/>
    <x v="1"/>
    <m/>
    <n v="8"/>
    <n v="0"/>
    <n v="2"/>
    <m/>
    <m/>
    <s v=""/>
    <s v=""/>
    <n v="1"/>
    <s v=""/>
    <s v=""/>
    <s v=""/>
    <s v=""/>
    <s v=""/>
    <s v=""/>
    <s v=""/>
    <s v=""/>
    <s v=""/>
    <s v=""/>
    <s v=""/>
    <n v="1"/>
    <s v=""/>
    <s v=""/>
    <s v=""/>
    <s v=""/>
    <s v=""/>
    <s v=""/>
    <s v=""/>
    <s v=""/>
    <s v=""/>
    <s v=""/>
    <s v=""/>
    <s v=""/>
    <s v=""/>
    <s v=""/>
    <s v=""/>
    <s v=""/>
    <s v=""/>
    <s v=""/>
    <s v=""/>
    <s v=""/>
    <s v=""/>
    <s v=""/>
    <s v=""/>
    <s v=""/>
    <n v="1"/>
    <n v="1"/>
    <s v=""/>
    <s v=""/>
    <m/>
  </r>
  <r>
    <n v="221"/>
    <m/>
    <x v="212"/>
    <s v="ABSA"/>
    <m/>
    <m/>
    <n v="1"/>
    <m/>
    <s v=""/>
    <s v="Intermediate, "/>
    <m/>
    <m/>
    <m/>
    <m/>
    <n v="1"/>
    <m/>
    <m/>
    <m/>
    <s v="Energy / Sus Assessors, "/>
    <m/>
    <m/>
    <m/>
    <n v="1"/>
    <m/>
    <m/>
    <m/>
    <m/>
    <m/>
    <m/>
    <m/>
    <m/>
    <m/>
    <s v=""/>
    <m/>
    <m/>
    <n v="1"/>
    <s v="Blended"/>
    <x v="0"/>
    <m/>
    <n v="1"/>
    <m/>
    <m/>
    <m/>
    <m/>
    <m/>
    <m/>
    <m/>
    <m/>
    <m/>
    <m/>
    <m/>
    <s v=""/>
    <s v="Assessment / Verification, "/>
    <n v="1"/>
    <m/>
    <s v=""/>
    <s v="Residential, "/>
    <m/>
    <m/>
    <m/>
    <m/>
    <m/>
    <m/>
    <m/>
    <m/>
    <n v="1"/>
    <s v="Australia wide, "/>
    <m/>
    <s v="ABSA’s Mentoring Program that has been set up to assist in understanding ABSA procedures, rating software, regulatory requirements and other activities associated with an assessor’s practice and training."/>
    <s v="The Australian Sustainable Built Environment Council (ASBEC)_x000d_Australian Institute of Building Surveyors (AIBS)_x000d_Australian Window Association (AWA)_x000d_The Australian Fenestration Rating Council (AFRC)_x000d_Nationwide House Energy Rating Scheme (NatHERS)_x000d_Building Commission of Victoria_x000d__x000d_National Australian Built Environment Rating System (NABERS)_x000d_The Building Products Innovation Council (BPIC)_x000d_Construction and Property Services Industry Skills Council (CPSISC)_x000d_Green Building Council of Australia (GBCA)_x000d_The Australian Building Codes Board (ABCB)"/>
    <m/>
    <s v="http://www.absa.net.au/education-courses/training-and-mentoring"/>
    <m/>
    <m/>
    <x v="1"/>
    <x v="2"/>
    <x v="0"/>
    <m/>
    <n v="7"/>
    <n v="0"/>
    <n v="1.75"/>
    <m/>
    <m/>
    <s v=""/>
    <s v=""/>
    <n v="1"/>
    <s v=""/>
    <s v=""/>
    <s v=""/>
    <s v=""/>
    <s v=""/>
    <s v=""/>
    <s v=""/>
    <n v="1"/>
    <s v=""/>
    <s v=""/>
    <s v=""/>
    <s v=""/>
    <s v=""/>
    <s v=""/>
    <s v=""/>
    <s v=""/>
    <s v=""/>
    <s v=""/>
    <s v=""/>
    <s v=""/>
    <s v=""/>
    <s v=""/>
    <s v=""/>
    <s v=""/>
    <n v="1"/>
    <s v=""/>
    <s v=""/>
    <s v=""/>
    <s v=""/>
    <s v=""/>
    <s v=""/>
    <s v=""/>
    <s v=""/>
    <s v=""/>
    <s v=""/>
    <s v=""/>
    <s v=""/>
    <n v="1"/>
    <s v=""/>
    <s v=""/>
    <m/>
  </r>
  <r>
    <n v="222"/>
    <m/>
    <x v="213"/>
    <s v="Australian Glass &amp; Glazing Association"/>
    <m/>
    <n v="1"/>
    <m/>
    <m/>
    <s v=""/>
    <s v="Beginner, "/>
    <m/>
    <m/>
    <m/>
    <m/>
    <m/>
    <m/>
    <n v="1"/>
    <m/>
    <s v="Trades, "/>
    <m/>
    <n v="1"/>
    <m/>
    <m/>
    <m/>
    <m/>
    <m/>
    <m/>
    <m/>
    <m/>
    <m/>
    <m/>
    <m/>
    <s v="Information Only, "/>
    <n v="1"/>
    <m/>
    <m/>
    <s v="Digital, "/>
    <x v="1"/>
    <m/>
    <m/>
    <m/>
    <m/>
    <n v="1"/>
    <m/>
    <m/>
    <m/>
    <m/>
    <m/>
    <m/>
    <m/>
    <m/>
    <s v=""/>
    <s v="Glazing, "/>
    <n v="1"/>
    <n v="1"/>
    <n v="1"/>
    <s v="Residential, Commercial"/>
    <m/>
    <m/>
    <m/>
    <m/>
    <m/>
    <m/>
    <m/>
    <m/>
    <n v="1"/>
    <s v="Australia wide, "/>
    <m/>
    <s v="Energy Sustainability and Glass Articles, Case Studies, Documents, Reprots, Presentations, other links."/>
    <s v="Industry"/>
    <m/>
    <s v="http://www.agga.org.au/knowledge-research/energy-sustainability-and-glass"/>
    <s v="http://www.agga.org.au/swa/what-is-the-swa"/>
    <m/>
    <x v="0"/>
    <x v="1"/>
    <x v="3"/>
    <m/>
    <n v="6"/>
    <n v="0"/>
    <n v="1.5"/>
    <m/>
    <m/>
    <s v=""/>
    <n v="1"/>
    <s v=""/>
    <s v=""/>
    <s v=""/>
    <s v=""/>
    <s v=""/>
    <s v=""/>
    <s v=""/>
    <s v=""/>
    <s v=""/>
    <s v=""/>
    <n v="1"/>
    <s v=""/>
    <s v=""/>
    <s v=""/>
    <n v="1"/>
    <s v=""/>
    <s v=""/>
    <s v=""/>
    <s v=""/>
    <s v=""/>
    <s v=""/>
    <s v=""/>
    <s v=""/>
    <s v=""/>
    <s v=""/>
    <s v=""/>
    <s v=""/>
    <s v=""/>
    <n v="1"/>
    <s v=""/>
    <s v=""/>
    <s v=""/>
    <s v=""/>
    <s v=""/>
    <s v=""/>
    <s v=""/>
    <s v=""/>
    <s v=""/>
    <s v=""/>
    <s v=""/>
    <n v="1"/>
    <m/>
  </r>
  <r>
    <n v="223"/>
    <m/>
    <x v="214"/>
    <s v="Australian Glass &amp; Glazing Association"/>
    <m/>
    <n v="1"/>
    <m/>
    <m/>
    <s v=""/>
    <s v="Beginner, "/>
    <m/>
    <m/>
    <m/>
    <m/>
    <m/>
    <m/>
    <n v="1"/>
    <m/>
    <s v="Trades, "/>
    <m/>
    <n v="1"/>
    <m/>
    <m/>
    <m/>
    <m/>
    <m/>
    <m/>
    <m/>
    <m/>
    <m/>
    <m/>
    <m/>
    <s v="Information Only, "/>
    <m/>
    <m/>
    <n v="1"/>
    <s v="Blended"/>
    <x v="1"/>
    <m/>
    <m/>
    <m/>
    <m/>
    <n v="1"/>
    <m/>
    <m/>
    <m/>
    <m/>
    <m/>
    <m/>
    <m/>
    <m/>
    <s v=""/>
    <s v="Glazing, "/>
    <n v="1"/>
    <n v="1"/>
    <n v="1"/>
    <s v="Residential, Commercial"/>
    <m/>
    <m/>
    <m/>
    <m/>
    <m/>
    <m/>
    <m/>
    <m/>
    <n v="1"/>
    <s v="Australia wide, "/>
    <m/>
    <s v="Energy Sustainability and Glass Articles, Case Studies, Documents, Reprots, Presentations, other links."/>
    <s v="Industry"/>
    <m/>
    <s v="http://www.agga.org.au/knowledge-research/energy-sustainability-and-glass"/>
    <s v="http://www.agga.org.au/knowledge-research/knowledge-base"/>
    <m/>
    <x v="0"/>
    <x v="2"/>
    <x v="3"/>
    <m/>
    <n v="7"/>
    <n v="0"/>
    <n v="1.75"/>
    <m/>
    <m/>
    <s v=""/>
    <n v="1"/>
    <s v=""/>
    <s v=""/>
    <s v=""/>
    <s v=""/>
    <s v=""/>
    <s v=""/>
    <s v=""/>
    <s v=""/>
    <s v=""/>
    <s v=""/>
    <n v="1"/>
    <s v=""/>
    <s v=""/>
    <s v=""/>
    <n v="1"/>
    <s v=""/>
    <s v=""/>
    <s v=""/>
    <s v=""/>
    <s v=""/>
    <s v=""/>
    <s v=""/>
    <s v=""/>
    <s v=""/>
    <s v=""/>
    <s v=""/>
    <s v=""/>
    <s v=""/>
    <n v="1"/>
    <s v=""/>
    <s v=""/>
    <s v=""/>
    <s v=""/>
    <s v=""/>
    <s v=""/>
    <s v=""/>
    <s v=""/>
    <s v=""/>
    <s v=""/>
    <s v=""/>
    <n v="1"/>
    <m/>
  </r>
  <r>
    <n v="223"/>
    <m/>
    <x v="215"/>
    <s v="QLD Division of the Thermal Insulation constractors Association of Australia"/>
    <m/>
    <m/>
    <n v="1"/>
    <m/>
    <s v=""/>
    <s v="Intermediate, "/>
    <m/>
    <m/>
    <m/>
    <m/>
    <m/>
    <n v="1"/>
    <m/>
    <m/>
    <s v="Semi-skilled, "/>
    <m/>
    <n v="1"/>
    <m/>
    <m/>
    <m/>
    <m/>
    <m/>
    <m/>
    <m/>
    <m/>
    <m/>
    <m/>
    <m/>
    <s v="Information Only, "/>
    <n v="1"/>
    <m/>
    <m/>
    <s v="Digital, "/>
    <x v="1"/>
    <m/>
    <m/>
    <m/>
    <m/>
    <m/>
    <n v="1"/>
    <m/>
    <m/>
    <m/>
    <m/>
    <m/>
    <m/>
    <m/>
    <s v=""/>
    <s v="Building Fabric / Thermal / Sealing, "/>
    <n v="1"/>
    <n v="1"/>
    <n v="1"/>
    <s v="Residential, Commercial"/>
    <m/>
    <m/>
    <m/>
    <m/>
    <n v="1"/>
    <m/>
    <m/>
    <m/>
    <m/>
    <s v="Queensland, "/>
    <m/>
    <m/>
    <s v="CSR, A. Tomballe Insulation, Baron Insulation, Armacell, Insultation Solutions for Sustainable Living."/>
    <m/>
    <s v="http://www.tica.org.au/PDF/Vic%20tica_guidance_notes.pdf"/>
    <s v="HVAC INDUSTRY AIR HANDLING EQUIPMENT _x000d_CHILLED WATER AND REFRIGERATION PIPEWORK _x000d_HOT WATER AND STEAM PIPEWORK "/>
    <m/>
    <x v="2"/>
    <x v="0"/>
    <x v="3"/>
    <m/>
    <n v="2"/>
    <n v="1"/>
    <n v="0.66666666666666663"/>
    <m/>
    <m/>
    <s v=""/>
    <s v=""/>
    <n v="1"/>
    <s v=""/>
    <s v=""/>
    <s v=""/>
    <s v=""/>
    <s v=""/>
    <s v=""/>
    <s v=""/>
    <s v=""/>
    <n v="1"/>
    <s v=""/>
    <s v=""/>
    <s v=""/>
    <s v=""/>
    <n v="1"/>
    <s v=""/>
    <s v=""/>
    <s v=""/>
    <s v=""/>
    <s v=""/>
    <s v=""/>
    <s v=""/>
    <s v=""/>
    <s v=""/>
    <s v=""/>
    <s v=""/>
    <s v=""/>
    <s v=""/>
    <s v=""/>
    <n v="1"/>
    <s v=""/>
    <s v=""/>
    <s v=""/>
    <s v=""/>
    <s v=""/>
    <s v=""/>
    <s v=""/>
    <s v=""/>
    <s v=""/>
    <s v=""/>
    <n v="1"/>
    <m/>
  </r>
  <r>
    <n v="224"/>
    <m/>
    <x v="216"/>
    <s v="Victorian Division of the Thermal Insulation constractors Association of Australia"/>
    <m/>
    <m/>
    <n v="1"/>
    <m/>
    <s v=""/>
    <s v="Intermediate, "/>
    <m/>
    <m/>
    <m/>
    <m/>
    <m/>
    <n v="1"/>
    <m/>
    <m/>
    <s v="Semi-skilled, "/>
    <m/>
    <n v="1"/>
    <m/>
    <m/>
    <m/>
    <m/>
    <m/>
    <m/>
    <m/>
    <m/>
    <m/>
    <m/>
    <m/>
    <s v="Information Only, "/>
    <n v="1"/>
    <m/>
    <m/>
    <s v="Digital, "/>
    <x v="1"/>
    <m/>
    <m/>
    <m/>
    <m/>
    <m/>
    <n v="1"/>
    <m/>
    <m/>
    <m/>
    <m/>
    <m/>
    <m/>
    <m/>
    <s v=""/>
    <s v="Building Fabric / Thermal / Sealing, "/>
    <n v="1"/>
    <n v="1"/>
    <n v="1"/>
    <s v="Residential, Commercial"/>
    <m/>
    <n v="1"/>
    <m/>
    <m/>
    <m/>
    <m/>
    <m/>
    <m/>
    <m/>
    <s v="Victoria, "/>
    <m/>
    <m/>
    <s v="CSR, A. Tomballe Insulation, Baron Insulation, Armacell, Insultation Solutions for Sustainable Living."/>
    <m/>
    <s v="http://www.tica.org.au/PDF/Vic%20tica_guidance_notes.pdf"/>
    <s v="HVAC INDUSTRY AIR HANDLING EQUIPMENT _x000d_CHILLED WATER AND REFRIGERATION PIPEWORK _x000d_HOT WATER AND STEAM PIPEWORK "/>
    <m/>
    <x v="2"/>
    <x v="1"/>
    <x v="3"/>
    <m/>
    <n v="3"/>
    <n v="1"/>
    <n v="1"/>
    <m/>
    <m/>
    <s v=""/>
    <s v=""/>
    <n v="1"/>
    <s v=""/>
    <s v=""/>
    <s v=""/>
    <s v=""/>
    <s v=""/>
    <s v=""/>
    <s v=""/>
    <s v=""/>
    <n v="1"/>
    <s v=""/>
    <s v=""/>
    <s v=""/>
    <s v=""/>
    <n v="1"/>
    <s v=""/>
    <s v=""/>
    <s v=""/>
    <s v=""/>
    <s v=""/>
    <s v=""/>
    <s v=""/>
    <s v=""/>
    <s v=""/>
    <s v=""/>
    <s v=""/>
    <s v=""/>
    <s v=""/>
    <s v=""/>
    <n v="1"/>
    <s v=""/>
    <s v=""/>
    <s v=""/>
    <s v=""/>
    <s v=""/>
    <s v=""/>
    <s v=""/>
    <s v=""/>
    <s v=""/>
    <s v=""/>
    <n v="1"/>
    <m/>
  </r>
  <r>
    <n v="225"/>
    <m/>
    <x v="217"/>
    <s v="Insulation Council of Australia and New Zealand "/>
    <m/>
    <n v="1"/>
    <m/>
    <m/>
    <s v=""/>
    <s v="Beginner, "/>
    <m/>
    <m/>
    <m/>
    <m/>
    <m/>
    <n v="1"/>
    <m/>
    <m/>
    <s v="Semi-skilled, "/>
    <m/>
    <n v="1"/>
    <m/>
    <m/>
    <m/>
    <m/>
    <m/>
    <m/>
    <m/>
    <m/>
    <m/>
    <m/>
    <m/>
    <s v="Information Only, "/>
    <n v="1"/>
    <m/>
    <m/>
    <s v="Digital, "/>
    <x v="1"/>
    <m/>
    <m/>
    <m/>
    <m/>
    <m/>
    <n v="1"/>
    <m/>
    <m/>
    <m/>
    <m/>
    <m/>
    <m/>
    <m/>
    <s v=""/>
    <s v="Building Fabric / Thermal / Sealing, "/>
    <n v="1"/>
    <n v="1"/>
    <n v="1"/>
    <s v="Residential, Commercial"/>
    <m/>
    <m/>
    <m/>
    <m/>
    <m/>
    <m/>
    <m/>
    <m/>
    <n v="1"/>
    <s v="Australia wide, "/>
    <m/>
    <s v="Guide, diagrams, etc. outlining best practice calulations and QA"/>
    <s v="Independent Publications"/>
    <m/>
    <s v="http://icanz.org.au/standards-research-and-publications/"/>
    <m/>
    <m/>
    <x v="0"/>
    <x v="1"/>
    <x v="3"/>
    <m/>
    <n v="6"/>
    <n v="0"/>
    <n v="1.5"/>
    <m/>
    <m/>
    <s v=""/>
    <n v="1"/>
    <s v=""/>
    <s v=""/>
    <s v=""/>
    <s v=""/>
    <s v=""/>
    <s v=""/>
    <s v=""/>
    <s v=""/>
    <s v=""/>
    <n v="1"/>
    <s v=""/>
    <s v=""/>
    <s v=""/>
    <s v=""/>
    <n v="1"/>
    <s v=""/>
    <s v=""/>
    <s v=""/>
    <s v=""/>
    <s v=""/>
    <s v=""/>
    <s v=""/>
    <s v=""/>
    <s v=""/>
    <s v=""/>
    <s v=""/>
    <s v=""/>
    <s v=""/>
    <s v=""/>
    <n v="1"/>
    <s v=""/>
    <s v=""/>
    <s v=""/>
    <s v=""/>
    <s v=""/>
    <s v=""/>
    <s v=""/>
    <s v=""/>
    <s v=""/>
    <s v=""/>
    <n v="1"/>
    <m/>
  </r>
  <r>
    <n v="226"/>
    <m/>
    <x v="218"/>
    <s v="SmartRate"/>
    <m/>
    <n v="1"/>
    <m/>
    <m/>
    <s v=""/>
    <s v="Beginner, "/>
    <m/>
    <m/>
    <m/>
    <m/>
    <n v="1"/>
    <m/>
    <m/>
    <m/>
    <s v="Energy / Sus Assessors, "/>
    <m/>
    <m/>
    <n v="1"/>
    <m/>
    <m/>
    <m/>
    <m/>
    <m/>
    <m/>
    <m/>
    <m/>
    <m/>
    <m/>
    <s v=""/>
    <m/>
    <n v="1"/>
    <m/>
    <s v="Face to face, "/>
    <x v="0"/>
    <m/>
    <n v="1"/>
    <m/>
    <m/>
    <m/>
    <m/>
    <m/>
    <m/>
    <m/>
    <m/>
    <m/>
    <m/>
    <m/>
    <s v=""/>
    <s v="Assessment / Verification, "/>
    <n v="1"/>
    <m/>
    <s v=""/>
    <s v="Residential, "/>
    <m/>
    <m/>
    <m/>
    <m/>
    <m/>
    <m/>
    <m/>
    <m/>
    <n v="1"/>
    <s v="Australia wide, "/>
    <m/>
    <s v="Accredited Training  programs"/>
    <s v="National Training Aurhority"/>
    <m/>
    <s v="http://www.smartrate.com.au/"/>
    <m/>
    <m/>
    <x v="2"/>
    <x v="1"/>
    <x v="1"/>
    <m/>
    <n v="5"/>
    <n v="1"/>
    <n v="1.6666666666666667"/>
    <m/>
    <m/>
    <s v=""/>
    <n v="1"/>
    <s v=""/>
    <s v=""/>
    <s v=""/>
    <s v=""/>
    <s v=""/>
    <s v=""/>
    <s v=""/>
    <s v=""/>
    <n v="1"/>
    <s v=""/>
    <s v=""/>
    <s v=""/>
    <s v=""/>
    <s v=""/>
    <s v=""/>
    <s v=""/>
    <s v=""/>
    <s v=""/>
    <s v=""/>
    <s v=""/>
    <s v=""/>
    <s v=""/>
    <s v=""/>
    <s v=""/>
    <s v=""/>
    <n v="1"/>
    <s v=""/>
    <s v=""/>
    <s v=""/>
    <s v=""/>
    <s v=""/>
    <s v=""/>
    <s v=""/>
    <s v=""/>
    <s v=""/>
    <s v=""/>
    <s v=""/>
    <s v=""/>
    <n v="1"/>
    <s v=""/>
    <s v=""/>
    <m/>
  </r>
  <r>
    <n v="227"/>
    <m/>
    <x v="219"/>
    <s v="PointsBuild"/>
    <m/>
    <m/>
    <n v="1"/>
    <m/>
    <s v=""/>
    <s v="Intermediate, "/>
    <m/>
    <m/>
    <m/>
    <n v="1"/>
    <m/>
    <m/>
    <m/>
    <m/>
    <s v="Builders / Management, "/>
    <m/>
    <m/>
    <m/>
    <n v="1"/>
    <m/>
    <m/>
    <m/>
    <m/>
    <m/>
    <m/>
    <m/>
    <m/>
    <m/>
    <s v=""/>
    <n v="1"/>
    <m/>
    <m/>
    <s v="Digital, "/>
    <x v="0"/>
    <n v="1"/>
    <m/>
    <n v="1"/>
    <m/>
    <n v="1"/>
    <n v="1"/>
    <n v="1"/>
    <n v="1"/>
    <n v="1"/>
    <m/>
    <m/>
    <m/>
    <m/>
    <s v=""/>
    <s v="Design, Climate Specific, Glazing, Building Fabric / Thermal / Sealing, Lighting, HVAC, Services, "/>
    <n v="1"/>
    <m/>
    <s v=""/>
    <s v="Residential, "/>
    <m/>
    <m/>
    <m/>
    <m/>
    <m/>
    <m/>
    <m/>
    <m/>
    <n v="1"/>
    <s v="Australia wide, "/>
    <m/>
    <s v="Course outline:_x000d_This course will provide you with an overview of Energy Efficiency, and provides the details on some of the key legislation that builders are required to adhere to._x000d__x000d_Topic covered in this course include:_x000d__x000d_Introduction_x000d_Household Greenhouse Gas Emissions_x000d_Australian Homes - trends_x000d_The Building Code of Australia_x000d_Improving the Builder Fabric – reducing Energy Consumption_x000d_Course Outcome: Upon completing this course you will have an understanding of Energy Efficiency and its benefits, and some of the key legislation and legal requirements that builders and tradesmen must adhere to under the Building Code of Australia."/>
    <s v="Industry, government and educators"/>
    <m/>
    <s v="http://www.pointsbuild.com.au/moduledetails?mid=38"/>
    <m/>
    <m/>
    <x v="2"/>
    <x v="2"/>
    <x v="1"/>
    <m/>
    <n v="6"/>
    <n v="1"/>
    <n v="2"/>
    <m/>
    <m/>
    <s v=""/>
    <s v=""/>
    <n v="1"/>
    <s v=""/>
    <s v=""/>
    <s v=""/>
    <s v=""/>
    <s v=""/>
    <s v=""/>
    <n v="1"/>
    <s v=""/>
    <s v=""/>
    <s v=""/>
    <s v=""/>
    <s v=""/>
    <s v=""/>
    <s v=""/>
    <s v=""/>
    <s v=""/>
    <s v=""/>
    <s v=""/>
    <s v=""/>
    <s v=""/>
    <s v=""/>
    <s v=""/>
    <s v=""/>
    <s v=""/>
    <s v=""/>
    <s v=""/>
    <s v=""/>
    <s v=""/>
    <s v=""/>
    <s v=""/>
    <s v=""/>
    <s v=""/>
    <s v=""/>
    <s v=""/>
    <s v=""/>
    <s v=""/>
    <n v="1"/>
    <n v="1"/>
    <s v=""/>
    <s v=""/>
    <m/>
  </r>
  <r>
    <n v="228"/>
    <m/>
    <x v="220"/>
    <s v="PointsBuild"/>
    <m/>
    <m/>
    <n v="1"/>
    <m/>
    <s v=""/>
    <s v="Intermediate, "/>
    <m/>
    <m/>
    <m/>
    <n v="1"/>
    <m/>
    <m/>
    <m/>
    <m/>
    <s v="Builders / Management, "/>
    <m/>
    <m/>
    <m/>
    <n v="1"/>
    <m/>
    <m/>
    <m/>
    <m/>
    <m/>
    <m/>
    <m/>
    <m/>
    <m/>
    <s v=""/>
    <n v="1"/>
    <m/>
    <m/>
    <s v="Digital, "/>
    <x v="0"/>
    <n v="1"/>
    <m/>
    <n v="1"/>
    <m/>
    <n v="1"/>
    <n v="1"/>
    <n v="1"/>
    <n v="1"/>
    <n v="1"/>
    <m/>
    <m/>
    <m/>
    <m/>
    <s v=""/>
    <s v="Design, Climate Specific, Glazing, Building Fabric / Thermal / Sealing, Lighting, HVAC, Services, "/>
    <n v="1"/>
    <n v="1"/>
    <n v="1"/>
    <s v="Residential, Commercial"/>
    <m/>
    <m/>
    <m/>
    <m/>
    <m/>
    <m/>
    <m/>
    <m/>
    <n v="1"/>
    <s v="Australia wide, "/>
    <m/>
    <s v="6 courses, 12 points - normally $390.00 - now $325.00 as a bundle_x000d_This gives Builders all the CPD courses needed from a commercial and financial point of view, and allows builders to better manage the financial aspects of their business. _x000d__x000d_This Bundle consists of 6 individual CPD courses, and is worth 12 CPD points. _x000d__x000d_For further information on each of these courses, please click on the links below._x000d__x000d_If you wish to buy this Bundle, please click on the 'Purchase bundle' button below._x000d__x000d_Comfort_x000d_What is Thermal Performance_x000d_Insulation_x000d_Glazing_x000d_Thermal Mass_x000d_Ventilation"/>
    <s v="Industry, government and educators"/>
    <m/>
    <s v="http://www.pointsbuild.com.au/bundledetails?bid=7"/>
    <m/>
    <m/>
    <x v="2"/>
    <x v="2"/>
    <x v="1"/>
    <m/>
    <n v="6"/>
    <n v="1"/>
    <n v="2"/>
    <m/>
    <m/>
    <s v=""/>
    <s v=""/>
    <n v="1"/>
    <s v=""/>
    <s v=""/>
    <s v=""/>
    <s v=""/>
    <s v=""/>
    <s v=""/>
    <n v="1"/>
    <s v=""/>
    <s v=""/>
    <s v=""/>
    <s v=""/>
    <s v=""/>
    <s v=""/>
    <s v=""/>
    <s v=""/>
    <s v=""/>
    <s v=""/>
    <s v=""/>
    <s v=""/>
    <s v=""/>
    <s v=""/>
    <s v=""/>
    <s v=""/>
    <s v=""/>
    <s v=""/>
    <s v=""/>
    <s v=""/>
    <s v=""/>
    <s v=""/>
    <s v=""/>
    <s v=""/>
    <s v=""/>
    <s v=""/>
    <s v=""/>
    <s v=""/>
    <s v=""/>
    <n v="1"/>
    <s v=""/>
    <s v=""/>
    <n v="1"/>
    <m/>
  </r>
  <r>
    <n v="229"/>
    <m/>
    <x v="221"/>
    <s v="PointsBuild"/>
    <m/>
    <m/>
    <n v="1"/>
    <m/>
    <s v=""/>
    <s v="Intermediate, "/>
    <m/>
    <m/>
    <m/>
    <n v="1"/>
    <m/>
    <m/>
    <m/>
    <m/>
    <s v="Builders / Management, "/>
    <m/>
    <m/>
    <m/>
    <n v="1"/>
    <m/>
    <m/>
    <m/>
    <m/>
    <m/>
    <m/>
    <m/>
    <m/>
    <m/>
    <s v=""/>
    <n v="1"/>
    <m/>
    <m/>
    <s v="Digital, "/>
    <x v="0"/>
    <n v="1"/>
    <m/>
    <n v="1"/>
    <m/>
    <n v="1"/>
    <m/>
    <n v="1"/>
    <n v="1"/>
    <n v="1"/>
    <m/>
    <m/>
    <m/>
    <m/>
    <s v=""/>
    <s v="Design, Climate Specific, Glazing, Lighting, HVAC, Services, "/>
    <m/>
    <n v="1"/>
    <s v=""/>
    <s v="Commercial"/>
    <m/>
    <m/>
    <m/>
    <m/>
    <m/>
    <m/>
    <m/>
    <m/>
    <n v="1"/>
    <s v="Australia wide, "/>
    <m/>
    <s v="12 courses, 24 points - normally $780.00 - now $630.00 as a bundle_x000d_This bundle of Energy Efficiency courses allows you to collect 2 years worth of CPD Points in the cheapest and most effective possible way._x000d__x000d_This bundle consists of 12 CPD courses, and is worth 24 CPD points. _x000d__x000d_For further information on each of these courses, please click on the links below, and their contents will appear on the right hand side of this page._x000d__x000d_If you wish to buy this Bundle, please click on the 'Purchase bundle' button below._x000d__x000d_Applying Building Codes &amp; Standards_x000d_Classifying Buildings_x000d_Solutions for Compliance_x000d_Introduction to Building Sustainable Structures_x000d_What is Thermal Performance_x000d_Orientation_x000d_Insulation_x000d_Glazing_x000d_Ventilation_x000d_Understanding Waste_x000d_Waste &amp; Risk Management_x000d_Waste on the Construction Site"/>
    <s v="Industry, government and educators"/>
    <m/>
    <s v="http://www.pointsbuild.com.au/bundledetails?bid=16"/>
    <m/>
    <m/>
    <x v="2"/>
    <x v="2"/>
    <x v="1"/>
    <m/>
    <n v="6"/>
    <n v="1"/>
    <n v="2"/>
    <m/>
    <m/>
    <s v=""/>
    <s v=""/>
    <n v="1"/>
    <s v=""/>
    <s v=""/>
    <s v=""/>
    <s v=""/>
    <s v=""/>
    <s v=""/>
    <n v="1"/>
    <s v=""/>
    <s v=""/>
    <s v=""/>
    <s v=""/>
    <s v=""/>
    <s v=""/>
    <s v=""/>
    <s v=""/>
    <s v=""/>
    <s v=""/>
    <s v=""/>
    <s v=""/>
    <s v=""/>
    <s v=""/>
    <s v=""/>
    <s v=""/>
    <s v=""/>
    <s v=""/>
    <s v=""/>
    <s v=""/>
    <s v=""/>
    <s v=""/>
    <s v=""/>
    <s v=""/>
    <s v=""/>
    <s v=""/>
    <s v=""/>
    <s v=""/>
    <s v=""/>
    <n v="1"/>
    <s v=""/>
    <n v="1"/>
    <s v=""/>
    <m/>
  </r>
  <r>
    <n v="230"/>
    <m/>
    <x v="222"/>
    <s v="Construction and Property Services Industry Skills Council"/>
    <m/>
    <n v="1"/>
    <m/>
    <m/>
    <s v=""/>
    <s v="Beginner, "/>
    <n v="1"/>
    <m/>
    <m/>
    <m/>
    <m/>
    <m/>
    <m/>
    <m/>
    <s v="General Audience, "/>
    <m/>
    <m/>
    <n v="1"/>
    <m/>
    <m/>
    <m/>
    <m/>
    <m/>
    <m/>
    <m/>
    <m/>
    <m/>
    <m/>
    <s v=""/>
    <n v="1"/>
    <m/>
    <m/>
    <s v="Digital, "/>
    <x v="1"/>
    <m/>
    <m/>
    <m/>
    <n v="1"/>
    <m/>
    <n v="1"/>
    <m/>
    <n v="1"/>
    <n v="1"/>
    <m/>
    <m/>
    <m/>
    <m/>
    <s v=""/>
    <s v="Alterations / Additions, Building Fabric / Thermal / Sealing, HVAC, Services, "/>
    <n v="1"/>
    <n v="1"/>
    <n v="1"/>
    <s v="Residential, Commercial"/>
    <m/>
    <m/>
    <m/>
    <m/>
    <m/>
    <m/>
    <m/>
    <m/>
    <n v="1"/>
    <s v="Australia wide, "/>
    <m/>
    <s v="The project has seen the development of a suite of resources to support the Professional Development needs of RTO’s.  The free downloadable resources also support the delivery and assessment of four new ‘Energy Efficiency’ units of competency recently endorsed and included in the CPC08 Construction, Plumbing and Services Training Package and the CPP07 Property Services Training Package.    _x000d__x000d_These FREE Energy Efficiency resources for download include:_x000d__x000d_Energy Efficiency - Fact Sheets_x000d_Learner and Assessment Guides to support delivery and assessment of Energy Efficiency _x000d_Energy Efficiency - RTO Professional Development Kit (contains A Professional Development Kit for RTOs and powerpoint presentation for RTOs)"/>
    <s v="Industry, government and educators"/>
    <m/>
    <s v="http://www.cpsisc.com.au/informationsheets/energy-efficiency-resources"/>
    <m/>
    <m/>
    <x v="0"/>
    <x v="2"/>
    <x v="0"/>
    <m/>
    <n v="8"/>
    <n v="0"/>
    <n v="2"/>
    <m/>
    <m/>
    <s v=""/>
    <n v="1"/>
    <s v=""/>
    <s v=""/>
    <s v=""/>
    <s v=""/>
    <n v="1"/>
    <s v=""/>
    <s v=""/>
    <s v=""/>
    <s v=""/>
    <s v=""/>
    <s v=""/>
    <s v=""/>
    <s v=""/>
    <s v=""/>
    <s v=""/>
    <s v=""/>
    <s v=""/>
    <s v=""/>
    <s v=""/>
    <s v=""/>
    <s v=""/>
    <s v=""/>
    <s v=""/>
    <s v=""/>
    <s v=""/>
    <s v=""/>
    <s v=""/>
    <s v=""/>
    <s v=""/>
    <s v=""/>
    <s v=""/>
    <s v=""/>
    <s v=""/>
    <s v=""/>
    <s v=""/>
    <s v=""/>
    <s v=""/>
    <n v="1"/>
    <s v=""/>
    <s v=""/>
    <n v="1"/>
    <m/>
  </r>
  <r>
    <n v="231"/>
    <m/>
    <x v="223"/>
    <s v="SmartRate"/>
    <m/>
    <m/>
    <n v="1"/>
    <m/>
    <s v=""/>
    <s v="Intermediate, "/>
    <m/>
    <m/>
    <m/>
    <m/>
    <n v="1"/>
    <m/>
    <m/>
    <m/>
    <s v="Energy / Sus Assessors, "/>
    <m/>
    <m/>
    <m/>
    <n v="1"/>
    <m/>
    <m/>
    <m/>
    <m/>
    <m/>
    <m/>
    <m/>
    <m/>
    <m/>
    <s v=""/>
    <m/>
    <n v="1"/>
    <m/>
    <s v="Face to face, "/>
    <x v="0"/>
    <m/>
    <n v="1"/>
    <m/>
    <m/>
    <m/>
    <m/>
    <m/>
    <m/>
    <m/>
    <m/>
    <m/>
    <m/>
    <m/>
    <s v=""/>
    <s v="Assessment / Verification, "/>
    <n v="1"/>
    <m/>
    <s v=""/>
    <s v="Residential, "/>
    <m/>
    <m/>
    <m/>
    <m/>
    <m/>
    <m/>
    <m/>
    <m/>
    <n v="1"/>
    <s v="Australia wide, "/>
    <m/>
    <s v="NatHERS Assessment, Home Sustainability Asssessment, informatin sessions, short courses, etc."/>
    <s v="National Training Standards"/>
    <m/>
    <s v="http://www.smartrate.com.au/"/>
    <m/>
    <m/>
    <x v="1"/>
    <x v="1"/>
    <x v="0"/>
    <s v="Yes"/>
    <n v="6"/>
    <n v="0"/>
    <n v="1.5"/>
    <m/>
    <m/>
    <s v=""/>
    <s v=""/>
    <n v="1"/>
    <s v=""/>
    <s v=""/>
    <s v=""/>
    <s v=""/>
    <s v=""/>
    <s v=""/>
    <s v=""/>
    <n v="1"/>
    <s v=""/>
    <s v=""/>
    <s v=""/>
    <s v=""/>
    <s v=""/>
    <s v=""/>
    <s v=""/>
    <s v=""/>
    <s v=""/>
    <s v=""/>
    <s v=""/>
    <s v=""/>
    <s v=""/>
    <s v=""/>
    <s v=""/>
    <s v=""/>
    <n v="1"/>
    <s v=""/>
    <s v=""/>
    <s v=""/>
    <s v=""/>
    <s v=""/>
    <s v=""/>
    <s v=""/>
    <s v=""/>
    <s v=""/>
    <s v=""/>
    <s v=""/>
    <s v=""/>
    <n v="1"/>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s v=""/>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s v=""/>
    <s v=""/>
    <m/>
    <m/>
    <m/>
    <m/>
    <m/>
    <m/>
    <m/>
    <m/>
    <e v="#REF!"/>
    <m/>
    <m/>
    <m/>
    <m/>
    <m/>
    <m/>
    <m/>
    <m/>
    <m/>
    <m/>
    <m/>
    <m/>
    <m/>
    <s v=""/>
    <m/>
    <m/>
    <m/>
    <s v=""/>
    <x v="3"/>
    <m/>
    <m/>
    <m/>
    <m/>
    <m/>
    <m/>
    <m/>
    <m/>
    <m/>
    <m/>
    <m/>
    <m/>
    <m/>
    <s v=""/>
    <s v=""/>
    <m/>
    <m/>
    <s v=""/>
    <s v=""/>
    <m/>
    <m/>
    <m/>
    <m/>
    <m/>
    <m/>
    <m/>
    <m/>
    <m/>
    <s v=""/>
    <m/>
    <m/>
    <m/>
    <m/>
    <m/>
    <m/>
    <m/>
    <x v="4"/>
    <x v="4"/>
    <x v="4"/>
    <m/>
    <n v="0"/>
    <n v="0"/>
    <n v="0"/>
    <m/>
    <m/>
    <s v=""/>
    <s v=""/>
    <s v=""/>
    <s v=""/>
    <s v=""/>
    <s v=""/>
    <s v=""/>
    <s v=""/>
    <s v=""/>
    <s v=""/>
    <s v=""/>
    <s v=""/>
    <s v=""/>
    <s v=""/>
    <s v=""/>
    <s v=""/>
    <s v=""/>
    <s v=""/>
    <s v=""/>
    <s v=""/>
    <s v=""/>
    <s v=""/>
    <s v=""/>
    <s v=""/>
    <s v=""/>
    <s v=""/>
    <s v=""/>
    <s v=""/>
    <s v=""/>
    <s v=""/>
    <s v=""/>
    <s v=""/>
    <s v=""/>
    <s v=""/>
    <s v=""/>
    <s v=""/>
    <s v=""/>
    <s v=""/>
    <s v=""/>
    <s v=""/>
    <s v=""/>
    <s v=""/>
    <s v=""/>
    <m/>
  </r>
  <r>
    <m/>
    <m/>
    <x v="224"/>
    <m/>
    <m/>
    <m/>
    <m/>
    <m/>
    <m/>
    <m/>
    <m/>
    <m/>
    <m/>
    <m/>
    <m/>
    <m/>
    <m/>
    <m/>
    <m/>
    <m/>
    <m/>
    <m/>
    <m/>
    <m/>
    <m/>
    <m/>
    <m/>
    <m/>
    <m/>
    <m/>
    <m/>
    <m/>
    <m/>
    <m/>
    <m/>
    <m/>
    <m/>
    <x v="3"/>
    <m/>
    <m/>
    <m/>
    <m/>
    <m/>
    <m/>
    <m/>
    <m/>
    <m/>
    <m/>
    <m/>
    <m/>
    <m/>
    <m/>
    <m/>
    <m/>
    <m/>
    <m/>
    <m/>
    <m/>
    <m/>
    <m/>
    <m/>
    <m/>
    <m/>
    <m/>
    <m/>
    <m/>
    <m/>
    <m/>
    <m/>
    <m/>
    <m/>
    <m/>
    <m/>
    <m/>
    <x v="4"/>
    <x v="4"/>
    <x v="4"/>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8"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Resource">
  <location ref="BQ5:BR46" firstHeaderRow="2" firstDataRow="2" firstDataCol="1"/>
  <pivotFields count="127">
    <pivotField showAll="0"/>
    <pivotField showAll="0" defaultSubtotal="0"/>
    <pivotField axis="axisRow" showAll="0" measureFilter="1">
      <items count="237">
        <item x="9"/>
        <item x="67"/>
        <item x="68"/>
        <item x="152"/>
        <item x="49"/>
        <item x="88"/>
        <item x="198"/>
        <item x="195"/>
        <item x="194"/>
        <item x="87"/>
        <item x="186"/>
        <item x="190"/>
        <item x="149"/>
        <item x="32"/>
        <item x="98"/>
        <item x="146"/>
        <item x="125"/>
        <item x="47"/>
        <item x="200"/>
        <item x="104"/>
        <item x="139"/>
        <item x="197"/>
        <item x="29"/>
        <item x="30"/>
        <item x="46"/>
        <item x="45"/>
        <item x="113"/>
        <item x="199"/>
        <item x="185"/>
        <item x="48"/>
        <item x="12"/>
        <item x="110"/>
        <item x="188"/>
        <item x="55"/>
        <item x="189"/>
        <item x="75"/>
        <item x="79"/>
        <item x="147"/>
        <item x="114"/>
        <item x="112"/>
        <item x="119"/>
        <item x="124"/>
        <item x="221"/>
        <item x="115"/>
        <item x="116"/>
        <item x="81"/>
        <item x="17"/>
        <item x="13"/>
        <item x="14"/>
        <item x="180"/>
        <item x="161"/>
        <item x="162"/>
        <item x="16"/>
        <item x="23"/>
        <item x="105"/>
        <item x="130"/>
        <item x="166"/>
        <item x="52"/>
        <item x="145"/>
        <item x="90"/>
        <item x="0"/>
        <item x="20"/>
        <item x="19"/>
        <item x="22"/>
        <item x="109"/>
        <item x="51"/>
        <item x="58"/>
        <item x="156"/>
        <item x="39"/>
        <item x="37"/>
        <item x="35"/>
        <item x="15"/>
        <item x="123"/>
        <item x="59"/>
        <item x="96"/>
        <item x="220"/>
        <item x="106"/>
        <item x="117"/>
        <item x="134"/>
        <item x="83"/>
        <item x="172"/>
        <item x="133"/>
        <item x="118"/>
        <item x="38"/>
        <item x="138"/>
        <item x="177"/>
        <item x="94"/>
        <item x="143"/>
        <item x="142"/>
        <item x="184"/>
        <item x="128"/>
        <item x="218"/>
        <item x="60"/>
        <item x="82"/>
        <item x="72"/>
        <item x="73"/>
        <item x="74"/>
        <item x="53"/>
        <item x="50"/>
        <item x="222"/>
        <item x="62"/>
        <item x="61"/>
        <item x="93"/>
        <item x="63"/>
        <item x="159"/>
        <item x="213"/>
        <item x="103"/>
        <item x="150"/>
        <item x="154"/>
        <item m="1" x="226"/>
        <item x="201"/>
        <item x="34"/>
        <item x="107"/>
        <item x="129"/>
        <item x="10"/>
        <item x="155"/>
        <item x="164"/>
        <item x="170"/>
        <item x="163"/>
        <item x="57"/>
        <item x="56"/>
        <item x="8"/>
        <item x="210"/>
        <item x="208"/>
        <item x="204"/>
        <item x="206"/>
        <item x="207"/>
        <item x="202"/>
        <item x="211"/>
        <item x="203"/>
        <item x="209"/>
        <item x="27"/>
        <item x="26"/>
        <item x="24"/>
        <item x="28"/>
        <item x="25"/>
        <item x="78"/>
        <item x="77"/>
        <item x="76"/>
        <item x="2"/>
        <item x="4"/>
        <item x="3"/>
        <item x="193"/>
        <item x="192"/>
        <item x="1"/>
        <item m="1" x="225"/>
        <item x="122"/>
        <item x="160"/>
        <item x="121"/>
        <item x="97"/>
        <item m="1" x="230"/>
        <item x="175"/>
        <item x="64"/>
        <item x="135"/>
        <item x="167"/>
        <item x="86"/>
        <item x="153"/>
        <item x="216"/>
        <item x="217"/>
        <item x="182"/>
        <item x="173"/>
        <item x="148"/>
        <item x="18"/>
        <item x="219"/>
        <item x="21"/>
        <item x="179"/>
        <item x="89"/>
        <item x="111"/>
        <item x="212"/>
        <item x="11"/>
        <item x="214"/>
        <item x="101"/>
        <item x="71"/>
        <item x="31"/>
        <item x="69"/>
        <item m="1" x="227"/>
        <item m="1" x="228"/>
        <item x="43"/>
        <item x="44"/>
        <item x="91"/>
        <item x="168"/>
        <item x="41"/>
        <item x="42"/>
        <item x="165"/>
        <item x="205"/>
        <item x="70"/>
        <item x="33"/>
        <item m="1" x="235"/>
        <item x="99"/>
        <item x="136"/>
        <item x="40"/>
        <item x="171"/>
        <item x="174"/>
        <item x="132"/>
        <item x="100"/>
        <item m="1" x="233"/>
        <item x="102"/>
        <item x="158"/>
        <item x="151"/>
        <item m="1" x="234"/>
        <item x="187"/>
        <item x="183"/>
        <item x="36"/>
        <item x="169"/>
        <item x="137"/>
        <item x="223"/>
        <item x="127"/>
        <item x="66"/>
        <item x="65"/>
        <item x="196"/>
        <item x="85"/>
        <item x="131"/>
        <item x="54"/>
        <item x="215"/>
        <item x="95"/>
        <item x="126"/>
        <item x="120"/>
        <item x="181"/>
        <item x="191"/>
        <item x="108"/>
        <item x="157"/>
        <item m="1" x="232"/>
        <item x="80"/>
        <item x="84"/>
        <item x="92"/>
        <item x="144"/>
        <item x="178"/>
        <item x="141"/>
        <item x="140"/>
        <item x="176"/>
        <item x="5"/>
        <item m="1" x="229"/>
        <item x="6"/>
        <item x="7"/>
        <item x="224"/>
        <item m="1" x="231"/>
        <item t="default"/>
      </items>
    </pivotField>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Items count="1">
    <i/>
  </colItems>
  <dataFields count="1">
    <dataField name="Sum of Total Quality Score (out of 10)" fld="78" baseField="0" baseItem="0"/>
  </dataFields>
  <pivotTableStyleInfo name="PivotStyleLight16" showRowHeaders="1" showColHeaders="1" showRowStripes="0" showColStripes="0" showLastColumn="1"/>
  <filters count="1">
    <filter fld="2" type="count" evalOrder="-1" id="2" iMeasureFld="0">
      <autoFilter ref="A1">
        <filterColumn colId="0">
          <top10 val="20" filterVal="20"/>
        </filterColumn>
      </autoFilter>
    </filter>
  </filters>
</pivotTableDefinition>
</file>

<file path=xl/pivotTables/pivotTable10.xml><?xml version="1.0" encoding="utf-8"?>
<pivotTableDefinition xmlns="http://schemas.openxmlformats.org/spreadsheetml/2006/main" name="PivotTable9" cacheId="0" dataOnRows="1" applyNumberFormats="0" applyBorderFormats="0" applyFontFormats="0" applyPatternFormats="0" applyAlignmentFormats="0" applyWidthHeightFormats="1" dataCaption="Building Type " updatedVersion="4" minRefreshableVersion="3" useAutoFormatting="1" itemPrintTitles="1" createdVersion="4" indent="0" outline="1" outlineData="1" multipleFieldFilters="0" chartFormat="1">
  <location ref="AP5:AQ7" firstHeaderRow="1" firstDataRow="1"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2">
    <i>
      <x/>
    </i>
    <i i="1">
      <x v="1"/>
    </i>
  </rowItems>
  <colItems count="1">
    <i/>
  </colItems>
  <dataFields count="2">
    <dataField name="Residential " fld="53" subtotal="count" baseField="0" baseItem="0"/>
    <dataField name="Commercial " fld="54" subtotal="count" baseField="0" baseItem="0"/>
  </dataFields>
  <formats count="1">
    <format dxfId="7">
      <pivotArea type="all" dataOnly="0" outline="0" fieldPosition="0"/>
    </format>
  </formats>
  <chartFormats count="3">
    <chartFormat chart="0" format="9" series="1">
      <pivotArea type="data" outline="0" fieldPosition="0">
        <references count="1">
          <reference field="4294967294" count="1" selected="0">
            <x v="0"/>
          </reference>
        </references>
      </pivotArea>
    </chartFormat>
    <chartFormat chart="0" format="10">
      <pivotArea type="data" outline="0" fieldPosition="0">
        <references count="1">
          <reference field="4294967294" count="1" selected="0">
            <x v="0"/>
          </reference>
        </references>
      </pivotArea>
    </chartFormat>
    <chartFormat chart="0" format="1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pivotTableDefinition>
</file>

<file path=xl/pivotTables/pivotTable11.xml><?xml version="1.0" encoding="utf-8"?>
<pivotTableDefinition xmlns="http://schemas.openxmlformats.org/spreadsheetml/2006/main" name="PivotTable5" cacheId="0" dataOnRows="1" applyNumberFormats="0" applyBorderFormats="0" applyFontFormats="0" applyPatternFormats="0" applyAlignmentFormats="0" applyWidthHeightFormats="1" dataCaption="Format " updatedVersion="4" minRefreshableVersion="3" useAutoFormatting="1" itemPrintTitles="1" createdVersion="4" indent="0" outline="1" outlineData="1" multipleFieldFilters="0" chartFormat="12">
  <location ref="Y5:Z8" firstHeaderRow="1" firstDataRow="1"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dataField="1" showAll="0" defaultSubtotal="0"/>
    <pivotField dataField="1" showAll="0"/>
    <pivotField dataField="1"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3">
    <i>
      <x/>
    </i>
    <i i="1">
      <x v="1"/>
    </i>
    <i i="2">
      <x v="2"/>
    </i>
  </rowItems>
  <colItems count="1">
    <i/>
  </colItems>
  <dataFields count="3">
    <dataField name="Digital " fld="33" subtotal="count" baseField="0" baseItem="0"/>
    <dataField name="Face to Face " fld="34" subtotal="count" baseField="0" baseItem="0"/>
    <dataField name="Blended " fld="35" subtotal="count" baseField="0" baseItem="0"/>
  </dataFields>
  <formats count="3">
    <format dxfId="10">
      <pivotArea outline="0" collapsedLevelsAreSubtotals="1" fieldPosition="0"/>
    </format>
    <format dxfId="9">
      <pivotArea dataOnly="0" labelOnly="1" outline="0" fieldPosition="0">
        <references count="1">
          <reference field="4294967294" count="3">
            <x v="0"/>
            <x v="1"/>
            <x v="2"/>
          </reference>
        </references>
      </pivotArea>
    </format>
    <format dxfId="8">
      <pivotArea field="-2" type="button" dataOnly="0" labelOnly="1" outline="0" axis="axisRow" fieldPosition="0"/>
    </format>
  </formats>
  <chartFormats count="16">
    <chartFormat chart="1" format="9" series="1">
      <pivotArea type="data" outline="0" fieldPosition="0">
        <references count="1">
          <reference field="4294967294" count="1" selected="0">
            <x v="0"/>
          </reference>
        </references>
      </pivotArea>
    </chartFormat>
    <chartFormat chart="1" format="10">
      <pivotArea type="data" outline="0" fieldPosition="0">
        <references count="1">
          <reference field="4294967294" count="1" selected="0">
            <x v="0"/>
          </reference>
        </references>
      </pivotArea>
    </chartFormat>
    <chartFormat chart="1" format="11">
      <pivotArea type="data" outline="0" fieldPosition="0">
        <references count="1">
          <reference field="4294967294" count="1" selected="0">
            <x v="1"/>
          </reference>
        </references>
      </pivotArea>
    </chartFormat>
    <chartFormat chart="1" format="12">
      <pivotArea type="data" outline="0" fieldPosition="0">
        <references count="1">
          <reference field="4294967294" count="1" selected="0">
            <x v="2"/>
          </reference>
        </references>
      </pivotArea>
    </chartFormat>
    <chartFormat chart="0" format="8" series="1">
      <pivotArea type="data" outline="0" fieldPosition="0">
        <references count="1">
          <reference field="4294967294" count="1" selected="0">
            <x v="0"/>
          </reference>
        </references>
      </pivotArea>
    </chartFormat>
    <chartFormat chart="0" format="9">
      <pivotArea type="data" outline="0" fieldPosition="0">
        <references count="1">
          <reference field="4294967294" count="1" selected="0">
            <x v="0"/>
          </reference>
        </references>
      </pivotArea>
    </chartFormat>
    <chartFormat chart="0" format="10">
      <pivotArea type="data" outline="0" fieldPosition="0">
        <references count="1">
          <reference field="4294967294" count="1" selected="0">
            <x v="1"/>
          </reference>
        </references>
      </pivotArea>
    </chartFormat>
    <chartFormat chart="0" format="11">
      <pivotArea type="data" outline="0" fieldPosition="0">
        <references count="1">
          <reference field="4294967294" count="1" selected="0">
            <x v="2"/>
          </reference>
        </references>
      </pivotArea>
    </chartFormat>
    <chartFormat chart="2" format="13" series="1">
      <pivotArea type="data" outline="0" fieldPosition="0">
        <references count="1">
          <reference field="4294967294" count="1" selected="0">
            <x v="0"/>
          </reference>
        </references>
      </pivotArea>
    </chartFormat>
    <chartFormat chart="2" format="14">
      <pivotArea type="data" outline="0" fieldPosition="0">
        <references count="1">
          <reference field="4294967294" count="1" selected="0">
            <x v="0"/>
          </reference>
        </references>
      </pivotArea>
    </chartFormat>
    <chartFormat chart="2" format="15">
      <pivotArea type="data" outline="0" fieldPosition="0">
        <references count="1">
          <reference field="4294967294" count="1" selected="0">
            <x v="1"/>
          </reference>
        </references>
      </pivotArea>
    </chartFormat>
    <chartFormat chart="2" format="16">
      <pivotArea type="data" outline="0" fieldPosition="0">
        <references count="1">
          <reference field="4294967294" count="1" selected="0">
            <x v="2"/>
          </reference>
        </references>
      </pivotArea>
    </chartFormat>
    <chartFormat chart="6" format="13" series="1">
      <pivotArea type="data" outline="0" fieldPosition="0">
        <references count="1">
          <reference field="4294967294" count="1" selected="0">
            <x v="0"/>
          </reference>
        </references>
      </pivotArea>
    </chartFormat>
    <chartFormat chart="6" format="14">
      <pivotArea type="data" outline="0" fieldPosition="0">
        <references count="1">
          <reference field="4294967294" count="1" selected="0">
            <x v="0"/>
          </reference>
        </references>
      </pivotArea>
    </chartFormat>
    <chartFormat chart="6" format="15">
      <pivotArea type="data" outline="0" fieldPosition="0">
        <references count="1">
          <reference field="4294967294" count="1" selected="0">
            <x v="1"/>
          </reference>
        </references>
      </pivotArea>
    </chartFormat>
    <chartFormat chart="6" format="16">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pivotTableDefinition>
</file>

<file path=xl/pivotTables/pivotTable1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G5:H6" firstHeaderRow="1" firstDataRow="1" firstDataCol="1"/>
  <pivotFields count="127">
    <pivotField showAll="0"/>
    <pivotField showAll="0" defaultSubtotal="0"/>
    <pivotField showAll="0"/>
    <pivotField showAll="0" defaultSubtotal="0"/>
    <pivotField showAll="0"/>
    <pivotField showAll="0"/>
    <pivotField showAll="0"/>
    <pivotField showAl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Items count="1">
    <i/>
  </colItems>
  <dataFields count="1">
    <dataField name="Sum of Level (all)" fld="8" baseField="0" baseItem="3206584"/>
  </dataFields>
  <pivotTableStyleInfo name="PivotStyleLight16" showRowHeaders="1" showColHeaders="1" showRowStripes="0" showColStripes="0" showLastColumn="1"/>
</pivotTableDefinition>
</file>

<file path=xl/pivotTables/pivotTable13.xml><?xml version="1.0" encoding="utf-8"?>
<pivotTableDefinition xmlns="http://schemas.openxmlformats.org/spreadsheetml/2006/main" name="PivotTable11" cacheId="0" dataOnRows="1" applyNumberFormats="0" applyBorderFormats="0" applyFontFormats="0" applyPatternFormats="0" applyAlignmentFormats="0" applyWidthHeightFormats="1" dataCaption="Geographic Locations " updatedVersion="4" minRefreshableVersion="3" useAutoFormatting="1" itemPrintTitles="1" createdVersion="4" indent="0" outline="1" outlineData="1" multipleFieldFilters="0" chartFormat="2">
  <location ref="AX5:AY14" firstHeaderRow="1" firstDataRow="1"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9">
    <i>
      <x/>
    </i>
    <i i="1">
      <x v="1"/>
    </i>
    <i i="2">
      <x v="2"/>
    </i>
    <i i="3">
      <x v="3"/>
    </i>
    <i i="4">
      <x v="4"/>
    </i>
    <i i="5">
      <x v="5"/>
    </i>
    <i i="6">
      <x v="6"/>
    </i>
    <i i="7">
      <x v="7"/>
    </i>
    <i i="8">
      <x v="8"/>
    </i>
  </rowItems>
  <colItems count="1">
    <i/>
  </colItems>
  <dataFields count="9">
    <dataField name="Tasmania " fld="57" subtotal="count" baseField="0" baseItem="0"/>
    <dataField name="Victoria " fld="58" subtotal="count" baseField="0" baseItem="0"/>
    <dataField name="ACT " fld="59" subtotal="count" baseField="0" baseItem="0"/>
    <dataField name="New South Wales " fld="60" subtotal="count" baseField="0" baseItem="0"/>
    <dataField name="Queensland " fld="61" subtotal="count" baseField="0" baseItem="0"/>
    <dataField name="Northern Territory " fld="62" subtotal="count" baseField="0" baseItem="0"/>
    <dataField name="Western Australia " fld="63" subtotal="count" baseField="0" baseItem="0"/>
    <dataField name="South Australia " fld="64" subtotal="count" baseField="0" baseItem="0"/>
    <dataField name="Australia  " fld="65" subtotal="count" baseField="0" baseItem="0"/>
  </dataFields>
  <pivotTableStyleInfo name="PivotStyleLight16" showRowHeaders="1" showColHeaders="1" showRowStripes="0" showColStripes="0" showLastColumn="1"/>
</pivotTableDefinition>
</file>

<file path=xl/pivotTables/pivotTable14.xml><?xml version="1.0" encoding="utf-8"?>
<pivotTableDefinition xmlns="http://schemas.openxmlformats.org/spreadsheetml/2006/main" name="PivotTable6" cacheId="0" dataOnRows="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rowHeaderCaption="Availability">
  <location ref="AE5:AF10" firstHeaderRow="2" firstDataRow="2"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axis="axisRow" dataField="1" showAll="0">
      <items count="6">
        <item h="1" m="1" x="4"/>
        <item x="0"/>
        <item h="1" x="3"/>
        <item x="2"/>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7"/>
  </rowFields>
  <rowItems count="4">
    <i>
      <x v="1"/>
    </i>
    <i>
      <x v="3"/>
    </i>
    <i>
      <x v="4"/>
    </i>
    <i t="grand">
      <x/>
    </i>
  </rowItems>
  <colItems count="1">
    <i/>
  </colItems>
  <dataFields count="1">
    <dataField name="Number of Resources" fld="37" subtotal="count" baseField="43" baseItem="0"/>
  </dataFields>
  <formats count="1">
    <format dxfId="11">
      <pivotArea type="all" dataOnly="0"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15.xml><?xml version="1.0" encoding="utf-8"?>
<pivotTableDefinition xmlns="http://schemas.openxmlformats.org/spreadsheetml/2006/main" name="PivotTable19"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Resource">
  <location ref="BU5:BV41" firstHeaderRow="2" firstDataRow="2" firstDataCol="1"/>
  <pivotFields count="127">
    <pivotField showAll="0"/>
    <pivotField showAll="0" defaultSubtotal="0"/>
    <pivotField axis="axisRow" showAll="0" measureFilter="1">
      <items count="237">
        <item x="187"/>
        <item x="224"/>
        <item x="10"/>
        <item x="11"/>
        <item x="215"/>
        <item x="39"/>
        <item x="37"/>
        <item x="35"/>
        <item x="38"/>
        <item x="216"/>
        <item x="44"/>
        <item x="205"/>
        <item x="191"/>
        <item x="115"/>
        <item x="116"/>
        <item x="13"/>
        <item x="130"/>
        <item x="134"/>
        <item x="133"/>
        <item x="138"/>
        <item x="94"/>
        <item x="128"/>
        <item x="129"/>
        <item x="27"/>
        <item x="26"/>
        <item x="28"/>
        <item x="25"/>
        <item x="135"/>
        <item x="136"/>
        <item x="132"/>
        <item x="36"/>
        <item x="137"/>
        <item x="196"/>
        <item x="131"/>
        <item x="112"/>
        <item x="119"/>
        <item x="114"/>
        <item x="124"/>
        <item x="221"/>
        <item x="81"/>
        <item x="9"/>
        <item x="17"/>
        <item x="14"/>
        <item x="180"/>
        <item x="161"/>
        <item x="162"/>
        <item x="16"/>
        <item x="23"/>
        <item x="105"/>
        <item x="166"/>
        <item x="147"/>
        <item x="79"/>
        <item x="52"/>
        <item x="145"/>
        <item x="75"/>
        <item x="90"/>
        <item x="0"/>
        <item x="20"/>
        <item x="19"/>
        <item x="22"/>
        <item x="109"/>
        <item x="51"/>
        <item x="58"/>
        <item x="156"/>
        <item x="15"/>
        <item x="123"/>
        <item x="59"/>
        <item x="96"/>
        <item x="220"/>
        <item x="106"/>
        <item x="67"/>
        <item x="189"/>
        <item x="117"/>
        <item x="55"/>
        <item x="188"/>
        <item x="83"/>
        <item x="172"/>
        <item x="118"/>
        <item x="177"/>
        <item x="110"/>
        <item x="12"/>
        <item x="143"/>
        <item x="142"/>
        <item x="184"/>
        <item x="218"/>
        <item x="60"/>
        <item x="82"/>
        <item x="72"/>
        <item x="73"/>
        <item x="74"/>
        <item x="53"/>
        <item x="50"/>
        <item x="48"/>
        <item x="222"/>
        <item x="62"/>
        <item x="185"/>
        <item x="61"/>
        <item x="93"/>
        <item x="63"/>
        <item x="159"/>
        <item x="213"/>
        <item x="103"/>
        <item x="150"/>
        <item x="154"/>
        <item m="1" x="226"/>
        <item x="201"/>
        <item x="34"/>
        <item x="107"/>
        <item x="199"/>
        <item x="155"/>
        <item x="113"/>
        <item x="45"/>
        <item x="164"/>
        <item x="170"/>
        <item x="163"/>
        <item x="46"/>
        <item x="57"/>
        <item x="56"/>
        <item x="8"/>
        <item x="210"/>
        <item x="208"/>
        <item x="204"/>
        <item x="206"/>
        <item x="207"/>
        <item x="202"/>
        <item x="211"/>
        <item x="203"/>
        <item x="209"/>
        <item x="24"/>
        <item x="30"/>
        <item x="29"/>
        <item x="197"/>
        <item x="78"/>
        <item x="77"/>
        <item x="76"/>
        <item x="2"/>
        <item x="4"/>
        <item x="3"/>
        <item x="193"/>
        <item x="192"/>
        <item x="1"/>
        <item m="1" x="225"/>
        <item x="139"/>
        <item x="122"/>
        <item x="160"/>
        <item x="104"/>
        <item x="121"/>
        <item x="97"/>
        <item m="1" x="230"/>
        <item x="152"/>
        <item x="175"/>
        <item x="64"/>
        <item x="167"/>
        <item x="86"/>
        <item x="153"/>
        <item x="217"/>
        <item x="182"/>
        <item x="173"/>
        <item x="148"/>
        <item x="18"/>
        <item x="219"/>
        <item x="21"/>
        <item x="200"/>
        <item x="47"/>
        <item x="179"/>
        <item x="89"/>
        <item x="111"/>
        <item x="212"/>
        <item x="214"/>
        <item x="101"/>
        <item x="71"/>
        <item x="31"/>
        <item x="69"/>
        <item m="1" x="227"/>
        <item m="1" x="228"/>
        <item x="43"/>
        <item x="91"/>
        <item x="168"/>
        <item x="41"/>
        <item x="42"/>
        <item x="165"/>
        <item x="125"/>
        <item x="146"/>
        <item x="98"/>
        <item x="70"/>
        <item x="33"/>
        <item x="32"/>
        <item m="1" x="235"/>
        <item x="99"/>
        <item x="149"/>
        <item x="40"/>
        <item x="171"/>
        <item x="174"/>
        <item x="100"/>
        <item x="190"/>
        <item m="1" x="233"/>
        <item x="102"/>
        <item x="158"/>
        <item x="151"/>
        <item m="1" x="234"/>
        <item x="68"/>
        <item x="183"/>
        <item x="169"/>
        <item x="223"/>
        <item x="127"/>
        <item x="66"/>
        <item x="186"/>
        <item x="65"/>
        <item x="85"/>
        <item x="87"/>
        <item x="54"/>
        <item x="95"/>
        <item x="194"/>
        <item x="195"/>
        <item x="198"/>
        <item x="126"/>
        <item x="120"/>
        <item x="181"/>
        <item x="88"/>
        <item x="49"/>
        <item x="108"/>
        <item x="157"/>
        <item m="1" x="232"/>
        <item x="80"/>
        <item x="84"/>
        <item x="92"/>
        <item x="144"/>
        <item x="178"/>
        <item x="141"/>
        <item x="140"/>
        <item x="176"/>
        <item x="5"/>
        <item m="1" x="229"/>
        <item x="6"/>
        <item x="7"/>
        <item m="1" x="231"/>
        <item t="default"/>
      </items>
    </pivotField>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Items count="1">
    <i/>
  </colItems>
  <dataFields count="1">
    <dataField name="Sum of Total Quality Score (out of 10)" fld="78" baseField="0" baseItem="0"/>
  </dataFields>
  <pivotTableStyleInfo name="PivotStyleLight16" showRowHeaders="1" showColHeaders="1" showRowStripes="0" showColStripes="0" showLastColumn="1"/>
  <filters count="1">
    <filter fld="2" type="count" evalOrder="-1" id="4" iMeasureFld="0">
      <autoFilter ref="A1">
        <filterColumn colId="0">
          <top10 top="0" val="20" filterVal="20"/>
        </filterColumn>
      </autoFilter>
    </filter>
  </filters>
</pivotTableDefinition>
</file>

<file path=xl/pivotTables/pivotTable16.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Mediums" updatedVersion="4" minRefreshableVersion="3" useAutoFormatting="1" itemPrintTitles="1" createdVersion="4" indent="0" outline="1" outlineData="1" multipleFieldFilters="0" chartFormat="2">
  <location ref="O5:P15" firstHeaderRow="1" firstDataRow="1"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dataField="1"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pivotField dataField="1" showAll="0" defaultSubtotal="0"/>
    <pivotField dataField="1" showAll="0" defaultSubtotal="0"/>
    <pivotField dataField="1" showAll="0" defaultSubtotal="0"/>
    <pivotField dataField="1" showAll="0"/>
    <pivotField showAll="0"/>
    <pivotField showAll="0" defaultSubtota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ame="Information Only  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ame="Standards 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10">
    <i>
      <x/>
    </i>
    <i i="1">
      <x v="1"/>
    </i>
    <i i="2">
      <x v="2"/>
    </i>
    <i i="3">
      <x v="3"/>
    </i>
    <i i="4">
      <x v="4"/>
    </i>
    <i i="5">
      <x v="5"/>
    </i>
    <i i="6">
      <x v="6"/>
    </i>
    <i i="7">
      <x v="7"/>
    </i>
    <i i="8">
      <x v="8"/>
    </i>
    <i i="9">
      <x v="9"/>
    </i>
  </rowItems>
  <colItems count="1">
    <i/>
  </colItems>
  <dataFields count="10">
    <dataField name="Standards " fld="30" subtotal="count" baseField="0" baseItem="0"/>
    <dataField name=" Calculator / Software" fld="19" subtotal="count" baseField="0" baseItem="0"/>
    <dataField name="Toolbox " fld="26" subtotal="count" baseField="0" baseItem="0"/>
    <dataField name="Case study " fld="28" subtotal="count" baseField="0" baseItem="0"/>
    <dataField name="Training Resources " fld="25" subtotal="count" baseField="0" baseItem="0"/>
    <dataField name="Technical Specifications " fld="24" subtotal="count" baseField="0" baseItem="0"/>
    <dataField name="Video " fld="27" subtotal="count" baseField="0" baseItem="0"/>
    <dataField name="Interactive Tool " fld="23" subtotal="count" baseField="0" baseItem="0"/>
    <dataField name="Others " fld="29" subtotal="count" baseField="0" baseItem="0"/>
    <dataField name="Various " fld="31" subtotal="count" baseField="0" baseItem="0"/>
  </dataFields>
  <formats count="1">
    <format dxfId="12">
      <pivotArea type="all" dataOnly="0" outline="0" fieldPosition="0"/>
    </format>
  </formats>
  <chartFormats count="3">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17.xml><?xml version="1.0" encoding="utf-8"?>
<pivotTableDefinition xmlns="http://schemas.openxmlformats.org/spreadsheetml/2006/main" name="PivotTable10" cacheId="0" dataOnRows="1" applyNumberFormats="0" applyBorderFormats="0" applyFontFormats="0" applyPatternFormats="0" applyAlignmentFormats="0" applyWidthHeightFormats="1" dataCaption="Medium " updatedVersion="4" minRefreshableVersion="3" showCalcMbrs="0" useAutoFormatting="1" itemPrintTitles="1" createdVersion="3" indent="0" outline="1" outlineData="1" multipleFieldFilters="0" chartFormat="2">
  <location ref="T5:U8" firstHeaderRow="1" firstDataRow="1" firstDataCol="1"/>
  <pivotFields count="12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 dataField="1" showAll="0" defaultSubtotal="0"/>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
    <i>
      <x/>
    </i>
    <i i="1">
      <x v="1"/>
    </i>
    <i i="2">
      <x v="2"/>
    </i>
  </rowItems>
  <colItems count="1">
    <i/>
  </colItems>
  <dataFields count="3">
    <dataField name="Information   " fld="20" subtotal="count" baseField="0" baseItem="0"/>
    <dataField name="Education  " fld="21" subtotal="count" baseField="0" baseItem="0"/>
    <dataField name="Training  " fld="22" subtotal="count" baseField="0" baseItem="0"/>
  </dataFields>
  <formats count="2">
    <format dxfId="14">
      <pivotArea type="all" dataOnly="0" outline="0" fieldPosition="0"/>
    </format>
    <format dxfId="13">
      <pivotArea type="all" dataOnly="0" outline="0" fieldPosition="0"/>
    </format>
  </format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18.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Levels" updatedVersion="4" minRefreshableVersion="3" useAutoFormatting="1" itemPrintTitles="1" createdVersion="4" indent="0" outline="1" outlineData="1" multipleFieldFilters="0" chartFormat="14">
  <location ref="A5:B9" firstHeaderRow="1" firstDataRow="1" firstDataCol="1"/>
  <pivotFields count="127">
    <pivotField showAll="0"/>
    <pivotField showAll="0" defaultSubtotal="0"/>
    <pivotField showAll="0"/>
    <pivotField showAll="0" defaultSubtotal="0"/>
    <pivotField dataField="1" showAll="0"/>
    <pivotField dataField="1" showAll="0"/>
    <pivotField dataField="1" showAll="0"/>
    <pivotField dataField="1"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4">
    <i>
      <x/>
    </i>
    <i i="1">
      <x v="1"/>
    </i>
    <i i="2">
      <x v="2"/>
    </i>
    <i i="3">
      <x v="3"/>
    </i>
  </rowItems>
  <colItems count="1">
    <i/>
  </colItems>
  <dataFields count="4">
    <dataField name="General " fld="4" subtotal="count" baseField="0" baseItem="0"/>
    <dataField name="Beginner " fld="5" subtotal="count" baseField="0" baseItem="0"/>
    <dataField name="Intermediate " fld="6" subtotal="count" baseField="0" baseItem="0"/>
    <dataField name="Advanced " fld="7" subtotal="count" baseField="0" baseItem="0"/>
  </dataFields>
  <formats count="1">
    <format dxfId="15">
      <pivotArea type="all" dataOnly="0" outline="0" fieldPosition="0"/>
    </format>
  </formats>
  <chartFormats count="2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2"/>
          </reference>
        </references>
      </pivotArea>
    </chartFormat>
    <chartFormat chart="0" format="2" series="1">
      <pivotArea type="data" outline="0" fieldPosition="0">
        <references count="1">
          <reference field="4294967294" count="1" selected="0">
            <x v="3"/>
          </reference>
        </references>
      </pivotArea>
    </chartFormat>
    <chartFormat chart="0" format="3" series="1">
      <pivotArea type="data" outline="0" fieldPosition="0">
        <references count="1">
          <reference field="4294967294" count="1" selected="0">
            <x v="1"/>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0" format="4">
      <pivotArea type="data" outline="0" fieldPosition="0">
        <references count="1">
          <reference field="4294967294" count="1" selected="0">
            <x v="0"/>
          </reference>
        </references>
      </pivotArea>
    </chartFormat>
    <chartFormat chart="0" format="5">
      <pivotArea type="data" outline="0" fieldPosition="0">
        <references count="1">
          <reference field="4294967294" count="1" selected="0">
            <x v="1"/>
          </reference>
        </references>
      </pivotArea>
    </chartFormat>
    <chartFormat chart="0" format="6">
      <pivotArea type="data" outline="0" fieldPosition="0">
        <references count="1">
          <reference field="4294967294" count="1" selected="0">
            <x v="2"/>
          </reference>
        </references>
      </pivotArea>
    </chartFormat>
    <chartFormat chart="0" format="7">
      <pivotArea type="data" outline="0" fieldPosition="0">
        <references count="1">
          <reference field="4294967294" count="1" selected="0">
            <x v="3"/>
          </reference>
        </references>
      </pivotArea>
    </chartFormat>
    <chartFormat chart="3" format="23" series="1">
      <pivotArea type="data" outline="0" fieldPosition="0">
        <references count="1">
          <reference field="4294967294" count="1" selected="0">
            <x v="0"/>
          </reference>
        </references>
      </pivotArea>
    </chartFormat>
    <chartFormat chart="3" format="24">
      <pivotArea type="data" outline="0" fieldPosition="0">
        <references count="1">
          <reference field="4294967294" count="1" selected="0">
            <x v="0"/>
          </reference>
        </references>
      </pivotArea>
    </chartFormat>
    <chartFormat chart="3" format="25">
      <pivotArea type="data" outline="0" fieldPosition="0">
        <references count="1">
          <reference field="4294967294" count="1" selected="0">
            <x v="1"/>
          </reference>
        </references>
      </pivotArea>
    </chartFormat>
    <chartFormat chart="3" format="26">
      <pivotArea type="data" outline="0" fieldPosition="0">
        <references count="1">
          <reference field="4294967294" count="1" selected="0">
            <x v="2"/>
          </reference>
        </references>
      </pivotArea>
    </chartFormat>
    <chartFormat chart="3" format="27">
      <pivotArea type="data" outline="0" fieldPosition="0">
        <references count="1">
          <reference field="4294967294" count="1" selected="0">
            <x v="3"/>
          </reference>
        </references>
      </pivotArea>
    </chartFormat>
    <chartFormat chart="8" format="28" series="1">
      <pivotArea type="data" outline="0" fieldPosition="0">
        <references count="1">
          <reference field="4294967294" count="1" selected="0">
            <x v="0"/>
          </reference>
        </references>
      </pivotArea>
    </chartFormat>
    <chartFormat chart="8" format="29">
      <pivotArea type="data" outline="0" fieldPosition="0">
        <references count="1">
          <reference field="4294967294" count="1" selected="0">
            <x v="0"/>
          </reference>
        </references>
      </pivotArea>
    </chartFormat>
    <chartFormat chart="8" format="30">
      <pivotArea type="data" outline="0" fieldPosition="0">
        <references count="1">
          <reference field="4294967294" count="1" selected="0">
            <x v="1"/>
          </reference>
        </references>
      </pivotArea>
    </chartFormat>
    <chartFormat chart="8" format="31">
      <pivotArea type="data" outline="0" fieldPosition="0">
        <references count="1">
          <reference field="4294967294" count="1" selected="0">
            <x v="2"/>
          </reference>
        </references>
      </pivotArea>
    </chartFormat>
    <chartFormat chart="8" format="32">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pivotTableDefinition>
</file>

<file path=xl/pivotTables/pivotTable19.xml><?xml version="1.0" encoding="utf-8"?>
<pivotTableDefinition xmlns="http://schemas.openxmlformats.org/spreadsheetml/2006/main" name="PivotTable9" cacheId="0" dataOnRows="1" applyNumberFormats="0" applyBorderFormats="0" applyFontFormats="0" applyPatternFormats="0" applyAlignmentFormats="0" applyWidthHeightFormats="1" dataCaption="  Building Type" updatedVersion="4" minRefreshableVersion="3" showCalcMbrs="0" useAutoFormatting="1" itemPrintTitles="1" createdVersion="3" indent="0" outline="1" outlineData="1" multipleFieldFilters="0" chartFormat="2">
  <location ref="O7:P10" firstHeaderRow="1" firstDataRow="1" firstDataCol="1"/>
  <pivotFields count="127">
    <pivotField showAl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s>
  <rowFields count="1">
    <field x="-2"/>
  </rowFields>
  <rowItems count="3">
    <i>
      <x/>
    </i>
    <i i="1">
      <x v="1"/>
    </i>
    <i i="2">
      <x v="2"/>
    </i>
  </rowItems>
  <colItems count="1">
    <i/>
  </colItems>
  <dataFields count="3">
    <dataField name="  Residential  " fld="123" baseField="0" baseItem="0"/>
    <dataField name="  Commercial   " fld="124" baseField="0" baseItem="0"/>
    <dataField name="  Both Residential &amp; Commercial4" fld="125" baseField="0" baseItem="0"/>
  </dataFields>
  <formats count="1">
    <format dxfId="0">
      <pivotArea type="all" dataOnly="0" outline="0"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3" cacheId="0" dataOnRows="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L5:CM8" firstHeaderRow="1" firstDataRow="1"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3">
    <i>
      <x/>
    </i>
    <i i="1">
      <x v="1"/>
    </i>
    <i i="2">
      <x v="2"/>
    </i>
  </rowItems>
  <colItems count="1">
    <i/>
  </colItems>
  <dataFields count="3">
    <dataField name="Count of Validity" fld="74" subtotal="count" baseField="0" baseItem="0"/>
    <dataField name="Count of Accessibility " fld="75" subtotal="count" baseField="0" baseItem="0"/>
    <dataField name="Count of Endorsement" fld="76" subtotal="count" baseField="0" baseItem="0"/>
  </dataFields>
  <pivotTableStyleInfo name="PivotStyleLight16" showRowHeaders="1" showColHeaders="1" showRowStripes="0" showColStripes="0" showLastColumn="1"/>
</pivotTableDefinition>
</file>

<file path=xl/pivotTables/pivotTable20.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Audiences" updatedVersion="4" minRefreshableVersion="3" showCalcMbrs="0" useAutoFormatting="1" itemPrintTitles="1" createdVersion="3" indent="0" outline="1" outlineData="1" multipleFieldFilters="0" chartFormat="3">
  <location ref="F6:G15" firstHeaderRow="1" firstDataRow="1" firstDataCol="1"/>
  <pivotFields count="127">
    <pivotField showAl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9">
    <i>
      <x/>
    </i>
    <i i="1">
      <x v="1"/>
    </i>
    <i i="2">
      <x v="2"/>
    </i>
    <i i="3">
      <x v="3"/>
    </i>
    <i i="4">
      <x v="4"/>
    </i>
    <i i="5">
      <x v="5"/>
    </i>
    <i i="6">
      <x v="6"/>
    </i>
    <i i="7">
      <x v="7"/>
    </i>
    <i i="8">
      <x v="8"/>
    </i>
  </rowItems>
  <colItems count="1">
    <i/>
  </colItems>
  <dataFields count="9">
    <dataField name="General Audience  " fld="89" baseField="0" baseItem="0"/>
    <dataField name="Planners / Designers  " fld="90" baseField="0" baseItem="0"/>
    <dataField name="Regulatory Assessors   " fld="91" baseField="0" baseItem="0"/>
    <dataField name="Builders / Management    " fld="92" baseField="0" baseItem="0"/>
    <dataField name="Energy / Sus Assessors    " fld="93" baseField="0" baseItem="0"/>
    <dataField name="Semi-skilled   " fld="94" baseField="0" baseItem="0"/>
    <dataField name="Trades    " fld="95" baseField="0" baseItem="0"/>
    <dataField name="Other    " fld="96" baseField="0" baseItem="0"/>
    <dataField name="Multiple audiences  " fld="97" baseField="0" baseItem="0"/>
  </dataFields>
  <formats count="1">
    <format dxfId="1">
      <pivotArea type="all" dataOnly="0" outline="0" fieldPosition="0"/>
    </format>
  </formats>
  <chartFormats count="2">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2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Levels" updatedVersion="4" minRefreshableVersion="3" showCalcMbrs="0" useAutoFormatting="1" itemPrintTitles="1" createdVersion="3" indent="0" outline="1" outlineData="1" multipleFieldFilters="0" chartFormat="1">
  <location ref="B6:C12" firstHeaderRow="1" firstDataRow="1" firstDataCol="1"/>
  <pivotFields count="127">
    <pivotField showAl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6">
    <i>
      <x/>
    </i>
    <i i="1">
      <x v="1"/>
    </i>
    <i i="2">
      <x v="2"/>
    </i>
    <i i="3">
      <x v="3"/>
    </i>
    <i i="4">
      <x v="4"/>
    </i>
    <i i="5">
      <x v="5"/>
    </i>
  </rowItems>
  <colItems count="1">
    <i/>
  </colItems>
  <dataFields count="6">
    <dataField name="General   " fld="83" baseField="0" baseItem="4190936"/>
    <dataField name="Beginner  " fld="84" baseField="0" baseItem="0"/>
    <dataField name="Intermediate    " fld="85" baseField="0" baseItem="0"/>
    <dataField name="Advanced   " fld="86" baseField="0" baseItem="0"/>
    <dataField name="Multiple  " fld="87" baseField="0" baseItem="0"/>
    <dataField name="All  " fld="88" baseField="0" baseItem="0"/>
  </dataFields>
  <formats count="1">
    <format dxfId="2">
      <pivotArea type="all" dataOnly="0" outline="0" fieldPosition="0"/>
    </format>
  </formats>
  <chartFormats count="2">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8" cacheId="0" dataOnRows="1" applyNumberFormats="0" applyBorderFormats="0" applyFontFormats="0" applyPatternFormats="0" applyAlignmentFormats="0" applyWidthHeightFormats="1" dataCaption="Building Type " updatedVersion="4" minRefreshableVersion="3" useAutoFormatting="1" itemPrintTitles="1" createdVersion="4" indent="0" outline="1" outlineData="1" multipleFieldFilters="0" chartFormat="1">
  <location ref="AT5:AU6" firstHeaderRow="1" firstDataRow="1"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Items count="1">
    <i/>
  </colItems>
  <dataFields count="1">
    <dataField name="Total Residential &amp; Commercial conbined" fld="55" baseField="0" baseItem="0"/>
  </dataFields>
  <formats count="1">
    <format dxfId="3">
      <pivotArea type="all" dataOnly="0" outline="0" fieldPosition="0"/>
    </format>
  </format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14"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Validity ">
  <location ref="BG5:BH10" firstHeaderRow="2" firstDataRow="2"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axis="axisRow" dataField="1" showAll="0">
      <items count="6">
        <item x="0"/>
        <item x="1"/>
        <item h="1" x="2"/>
        <item h="1" x="4"/>
        <item x="3"/>
        <item t="default"/>
      </items>
    </pivotField>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74"/>
  </rowFields>
  <rowItems count="4">
    <i>
      <x/>
    </i>
    <i>
      <x v="1"/>
    </i>
    <i>
      <x v="4"/>
    </i>
    <i t="grand">
      <x/>
    </i>
  </rowItems>
  <colItems count="1">
    <i/>
  </colItems>
  <dataFields count="1">
    <dataField name="Number of Resources" fld="74" subtotal="count" baseField="0" baseItem="0"/>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Audience groups" updatedVersion="4" minRefreshableVersion="3" useAutoFormatting="1" itemPrintTitles="1" createdVersion="4" indent="0" outline="1" outlineData="1" multipleFieldFilters="0" chartFormat="16">
  <location ref="J5:K13" firstHeaderRow="1" firstDataRow="1" firstDataCol="1"/>
  <pivotFields count="127">
    <pivotField showAll="0"/>
    <pivotField showAll="0" defaultSubtotal="0"/>
    <pivotField showAll="0"/>
    <pivotField showAll="0" defaultSubtotal="0"/>
    <pivotField showAll="0"/>
    <pivotField showAll="0"/>
    <pivotField showAll="0"/>
    <pivotField showAll="0"/>
    <pivotField showAl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pivotField dataField="1"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8">
    <i>
      <x/>
    </i>
    <i i="1">
      <x v="1"/>
    </i>
    <i i="2">
      <x v="2"/>
    </i>
    <i i="3">
      <x v="3"/>
    </i>
    <i i="4">
      <x v="4"/>
    </i>
    <i i="5">
      <x v="5"/>
    </i>
    <i i="6">
      <x v="6"/>
    </i>
    <i i="7">
      <x v="7"/>
    </i>
  </rowItems>
  <colItems count="1">
    <i/>
  </colItems>
  <dataFields count="8">
    <dataField name="General Audience " fld="10" subtotal="count" baseField="0" baseItem="0"/>
    <dataField name="Regulatory Assessors  " fld="12" subtotal="count" baseField="0" baseItem="0"/>
    <dataField name="Builders / Management " fld="13" subtotal="count" baseField="0" baseItem="0"/>
    <dataField name="Energy / Sus Assessors " fld="14" subtotal="count" baseField="0" baseItem="0"/>
    <dataField name="Semi-skilled " fld="15" subtotal="count" baseField="0" baseItem="0"/>
    <dataField name="Trades " fld="16" subtotal="count" baseField="0" baseItem="0"/>
    <dataField name="Planners / Designers  " fld="11" subtotal="count" baseField="0" baseItem="0"/>
    <dataField name="Other " fld="17" subtotal="count" baseField="0" baseItem="0"/>
  </dataFields>
  <formats count="2">
    <format dxfId="5">
      <pivotArea type="all" dataOnly="0" outline="0" fieldPosition="0"/>
    </format>
    <format dxfId="4">
      <pivotArea type="all" dataOnly="0" outline="0" fieldPosition="0"/>
    </format>
  </formats>
  <chartFormats count="60">
    <chartFormat chart="1" format="0" series="1">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 chart="1" format="2">
      <pivotArea type="data" outline="0" fieldPosition="0">
        <references count="1">
          <reference field="4294967294" count="1" selected="0">
            <x v="1"/>
          </reference>
        </references>
      </pivotArea>
    </chartFormat>
    <chartFormat chart="1" format="3">
      <pivotArea type="data" outline="0" fieldPosition="0">
        <references count="1">
          <reference field="4294967294" count="1" selected="0">
            <x v="2"/>
          </reference>
        </references>
      </pivotArea>
    </chartFormat>
    <chartFormat chart="1" format="4">
      <pivotArea type="data" outline="0" fieldPosition="0">
        <references count="1">
          <reference field="4294967294" count="1" selected="0">
            <x v="3"/>
          </reference>
        </references>
      </pivotArea>
    </chartFormat>
    <chartFormat chart="1" format="5">
      <pivotArea type="data" outline="0" fieldPosition="0">
        <references count="1">
          <reference field="4294967294" count="1" selected="0">
            <x v="4"/>
          </reference>
        </references>
      </pivotArea>
    </chartFormat>
    <chartFormat chart="1" format="6">
      <pivotArea type="data" outline="0" fieldPosition="0">
        <references count="1">
          <reference field="4294967294" count="1" selected="0">
            <x v="5"/>
          </reference>
        </references>
      </pivotArea>
    </chartFormat>
    <chartFormat chart="1" format="7">
      <pivotArea type="data" outline="0" fieldPosition="0">
        <references count="1">
          <reference field="4294967294" count="1" selected="0">
            <x v="6"/>
          </reference>
        </references>
      </pivotArea>
    </chartFormat>
    <chartFormat chart="1" format="8">
      <pivotArea type="data" outline="0" fieldPosition="0">
        <references count="1">
          <reference field="4294967294" count="1" selected="0">
            <x v="7"/>
          </reference>
        </references>
      </pivotArea>
    </chartFormat>
    <chartFormat chart="3" format="9" series="1">
      <pivotArea type="data" outline="0" fieldPosition="0">
        <references count="1">
          <reference field="4294967294" count="1" selected="0">
            <x v="0"/>
          </reference>
        </references>
      </pivotArea>
    </chartFormat>
    <chartFormat chart="3" format="10">
      <pivotArea type="data" outline="0" fieldPosition="0">
        <references count="1">
          <reference field="4294967294" count="1" selected="0">
            <x v="0"/>
          </reference>
        </references>
      </pivotArea>
    </chartFormat>
    <chartFormat chart="3" format="11">
      <pivotArea type="data" outline="0" fieldPosition="0">
        <references count="1">
          <reference field="4294967294" count="1" selected="0">
            <x v="2"/>
          </reference>
        </references>
      </pivotArea>
    </chartFormat>
    <chartFormat chart="3" format="12">
      <pivotArea type="data" outline="0" fieldPosition="0">
        <references count="1">
          <reference field="4294967294" count="1" selected="0">
            <x v="3"/>
          </reference>
        </references>
      </pivotArea>
    </chartFormat>
    <chartFormat chart="3" format="13">
      <pivotArea type="data" outline="0" fieldPosition="0">
        <references count="1">
          <reference field="4294967294" count="1" selected="0">
            <x v="4"/>
          </reference>
        </references>
      </pivotArea>
    </chartFormat>
    <chartFormat chart="3" format="14">
      <pivotArea type="data" outline="0" fieldPosition="0">
        <references count="1">
          <reference field="4294967294" count="1" selected="0">
            <x v="5"/>
          </reference>
        </references>
      </pivotArea>
    </chartFormat>
    <chartFormat chart="3" format="15">
      <pivotArea type="data" outline="0" fieldPosition="0">
        <references count="1">
          <reference field="4294967294" count="1" selected="0">
            <x v="6"/>
          </reference>
        </references>
      </pivotArea>
    </chartFormat>
    <chartFormat chart="3" format="16">
      <pivotArea type="data" outline="0" fieldPosition="0">
        <references count="1">
          <reference field="4294967294" count="1" selected="0">
            <x v="7"/>
          </reference>
        </references>
      </pivotArea>
    </chartFormat>
    <chartFormat chart="4" format="17" series="1">
      <pivotArea type="data" outline="0" fieldPosition="0">
        <references count="1">
          <reference field="4294967294" count="1" selected="0">
            <x v="0"/>
          </reference>
        </references>
      </pivotArea>
    </chartFormat>
    <chartFormat chart="4" format="18">
      <pivotArea type="data" outline="0" fieldPosition="0">
        <references count="1">
          <reference field="4294967294" count="1" selected="0">
            <x v="0"/>
          </reference>
        </references>
      </pivotArea>
    </chartFormat>
    <chartFormat chart="4" format="19">
      <pivotArea type="data" outline="0" fieldPosition="0">
        <references count="1">
          <reference field="4294967294" count="1" selected="0">
            <x v="2"/>
          </reference>
        </references>
      </pivotArea>
    </chartFormat>
    <chartFormat chart="4" format="20">
      <pivotArea type="data" outline="0" fieldPosition="0">
        <references count="1">
          <reference field="4294967294" count="1" selected="0">
            <x v="3"/>
          </reference>
        </references>
      </pivotArea>
    </chartFormat>
    <chartFormat chart="4" format="21">
      <pivotArea type="data" outline="0" fieldPosition="0">
        <references count="1">
          <reference field="4294967294" count="1" selected="0">
            <x v="4"/>
          </reference>
        </references>
      </pivotArea>
    </chartFormat>
    <chartFormat chart="4" format="22">
      <pivotArea type="data" outline="0" fieldPosition="0">
        <references count="1">
          <reference field="4294967294" count="1" selected="0">
            <x v="5"/>
          </reference>
        </references>
      </pivotArea>
    </chartFormat>
    <chartFormat chart="4" format="23">
      <pivotArea type="data" outline="0" fieldPosition="0">
        <references count="1">
          <reference field="4294967294" count="1" selected="0">
            <x v="6"/>
          </reference>
        </references>
      </pivotArea>
    </chartFormat>
    <chartFormat chart="4" format="24">
      <pivotArea type="data" outline="0" fieldPosition="0">
        <references count="1">
          <reference field="4294967294" count="1" selected="0">
            <x v="7"/>
          </reference>
        </references>
      </pivotArea>
    </chartFormat>
    <chartFormat chart="9" format="9" series="1">
      <pivotArea type="data" outline="0" fieldPosition="0">
        <references count="1">
          <reference field="4294967294" count="1" selected="0">
            <x v="0"/>
          </reference>
        </references>
      </pivotArea>
    </chartFormat>
    <chartFormat chart="9" format="10">
      <pivotArea type="data" outline="0" fieldPosition="0">
        <references count="1">
          <reference field="4294967294" count="1" selected="0">
            <x v="0"/>
          </reference>
        </references>
      </pivotArea>
    </chartFormat>
    <chartFormat chart="9" format="11">
      <pivotArea type="data" outline="0" fieldPosition="0">
        <references count="1">
          <reference field="4294967294" count="1" selected="0">
            <x v="2"/>
          </reference>
        </references>
      </pivotArea>
    </chartFormat>
    <chartFormat chart="9" format="12">
      <pivotArea type="data" outline="0" fieldPosition="0">
        <references count="1">
          <reference field="4294967294" count="1" selected="0">
            <x v="3"/>
          </reference>
        </references>
      </pivotArea>
    </chartFormat>
    <chartFormat chart="9" format="13">
      <pivotArea type="data" outline="0" fieldPosition="0">
        <references count="1">
          <reference field="4294967294" count="1" selected="0">
            <x v="4"/>
          </reference>
        </references>
      </pivotArea>
    </chartFormat>
    <chartFormat chart="9" format="14">
      <pivotArea type="data" outline="0" fieldPosition="0">
        <references count="1">
          <reference field="4294967294" count="1" selected="0">
            <x v="5"/>
          </reference>
        </references>
      </pivotArea>
    </chartFormat>
    <chartFormat chart="9" format="15">
      <pivotArea type="data" outline="0" fieldPosition="0">
        <references count="1">
          <reference field="4294967294" count="1" selected="0">
            <x v="6"/>
          </reference>
        </references>
      </pivotArea>
    </chartFormat>
    <chartFormat chart="9" format="16">
      <pivotArea type="data" outline="0" fieldPosition="0">
        <references count="1">
          <reference field="4294967294" count="1" selected="0">
            <x v="7"/>
          </reference>
        </references>
      </pivotArea>
    </chartFormat>
    <chartFormat chart="13" format="23" series="1">
      <pivotArea type="data" outline="0" fieldPosition="0">
        <references count="1">
          <reference field="4294967294" count="1" selected="0">
            <x v="0"/>
          </reference>
        </references>
      </pivotArea>
    </chartFormat>
    <chartFormat chart="13" format="24">
      <pivotArea type="data" outline="0" fieldPosition="0">
        <references count="1">
          <reference field="4294967294" count="1" selected="0">
            <x v="0"/>
          </reference>
        </references>
      </pivotArea>
    </chartFormat>
    <chartFormat chart="13" format="25">
      <pivotArea type="data" outline="0" fieldPosition="0">
        <references count="1">
          <reference field="4294967294" count="1" selected="0">
            <x v="1"/>
          </reference>
        </references>
      </pivotArea>
    </chartFormat>
    <chartFormat chart="13" format="26">
      <pivotArea type="data" outline="0" fieldPosition="0">
        <references count="1">
          <reference field="4294967294" count="1" selected="0">
            <x v="2"/>
          </reference>
        </references>
      </pivotArea>
    </chartFormat>
    <chartFormat chart="13" format="27">
      <pivotArea type="data" outline="0" fieldPosition="0">
        <references count="1">
          <reference field="4294967294" count="1" selected="0">
            <x v="3"/>
          </reference>
        </references>
      </pivotArea>
    </chartFormat>
    <chartFormat chart="13" format="28">
      <pivotArea type="data" outline="0" fieldPosition="0">
        <references count="1">
          <reference field="4294967294" count="1" selected="0">
            <x v="4"/>
          </reference>
        </references>
      </pivotArea>
    </chartFormat>
    <chartFormat chart="13" format="29">
      <pivotArea type="data" outline="0" fieldPosition="0">
        <references count="1">
          <reference field="4294967294" count="1" selected="0">
            <x v="5"/>
          </reference>
        </references>
      </pivotArea>
    </chartFormat>
    <chartFormat chart="13" format="30">
      <pivotArea type="data" outline="0" fieldPosition="0">
        <references count="1">
          <reference field="4294967294" count="1" selected="0">
            <x v="6"/>
          </reference>
        </references>
      </pivotArea>
    </chartFormat>
    <chartFormat chart="13" format="31">
      <pivotArea type="data" outline="0" fieldPosition="0">
        <references count="1">
          <reference field="4294967294" count="1" selected="0">
            <x v="7"/>
          </reference>
        </references>
      </pivotArea>
    </chartFormat>
    <chartFormat chart="14" format="17" series="1">
      <pivotArea type="data" outline="0" fieldPosition="0">
        <references count="1">
          <reference field="4294967294" count="1" selected="0">
            <x v="0"/>
          </reference>
        </references>
      </pivotArea>
    </chartFormat>
    <chartFormat chart="14" format="18">
      <pivotArea type="data" outline="0" fieldPosition="0">
        <references count="1">
          <reference field="4294967294" count="1" selected="0">
            <x v="0"/>
          </reference>
        </references>
      </pivotArea>
    </chartFormat>
    <chartFormat chart="14" format="19">
      <pivotArea type="data" outline="0" fieldPosition="0">
        <references count="1">
          <reference field="4294967294" count="1" selected="0">
            <x v="1"/>
          </reference>
        </references>
      </pivotArea>
    </chartFormat>
    <chartFormat chart="14" format="20">
      <pivotArea type="data" outline="0" fieldPosition="0">
        <references count="1">
          <reference field="4294967294" count="1" selected="0">
            <x v="2"/>
          </reference>
        </references>
      </pivotArea>
    </chartFormat>
    <chartFormat chart="14" format="21">
      <pivotArea type="data" outline="0" fieldPosition="0">
        <references count="1">
          <reference field="4294967294" count="1" selected="0">
            <x v="3"/>
          </reference>
        </references>
      </pivotArea>
    </chartFormat>
    <chartFormat chart="14" format="22">
      <pivotArea type="data" outline="0" fieldPosition="0">
        <references count="1">
          <reference field="4294967294" count="1" selected="0">
            <x v="4"/>
          </reference>
        </references>
      </pivotArea>
    </chartFormat>
    <chartFormat chart="14" format="23">
      <pivotArea type="data" outline="0" fieldPosition="0">
        <references count="1">
          <reference field="4294967294" count="1" selected="0">
            <x v="5"/>
          </reference>
        </references>
      </pivotArea>
    </chartFormat>
    <chartFormat chart="14" format="24">
      <pivotArea type="data" outline="0" fieldPosition="0">
        <references count="1">
          <reference field="4294967294" count="1" selected="0">
            <x v="6"/>
          </reference>
        </references>
      </pivotArea>
    </chartFormat>
    <chartFormat chart="14" format="25">
      <pivotArea type="data" outline="0" fieldPosition="0">
        <references count="1">
          <reference field="4294967294" count="1" selected="0">
            <x v="7"/>
          </reference>
        </references>
      </pivotArea>
    </chartFormat>
    <chartFormat chart="15" format="26" series="1">
      <pivotArea type="data" outline="0" fieldPosition="0">
        <references count="1">
          <reference field="4294967294" count="1" selected="0">
            <x v="0"/>
          </reference>
        </references>
      </pivotArea>
    </chartFormat>
    <chartFormat chart="15" format="27">
      <pivotArea type="data" outline="0" fieldPosition="0">
        <references count="1">
          <reference field="4294967294" count="1" selected="0">
            <x v="0"/>
          </reference>
        </references>
      </pivotArea>
    </chartFormat>
    <chartFormat chart="15" format="28">
      <pivotArea type="data" outline="0" fieldPosition="0">
        <references count="1">
          <reference field="4294967294" count="1" selected="0">
            <x v="1"/>
          </reference>
        </references>
      </pivotArea>
    </chartFormat>
    <chartFormat chart="15" format="29">
      <pivotArea type="data" outline="0" fieldPosition="0">
        <references count="1">
          <reference field="4294967294" count="1" selected="0">
            <x v="2"/>
          </reference>
        </references>
      </pivotArea>
    </chartFormat>
    <chartFormat chart="15" format="30">
      <pivotArea type="data" outline="0" fieldPosition="0">
        <references count="1">
          <reference field="4294967294" count="1" selected="0">
            <x v="3"/>
          </reference>
        </references>
      </pivotArea>
    </chartFormat>
    <chartFormat chart="15" format="31">
      <pivotArea type="data" outline="0" fieldPosition="0">
        <references count="1">
          <reference field="4294967294" count="1" selected="0">
            <x v="4"/>
          </reference>
        </references>
      </pivotArea>
    </chartFormat>
    <chartFormat chart="15" format="32">
      <pivotArea type="data" outline="0" fieldPosition="0">
        <references count="1">
          <reference field="4294967294" count="1" selected="0">
            <x v="5"/>
          </reference>
        </references>
      </pivotArea>
    </chartFormat>
    <chartFormat chart="15" format="33">
      <pivotArea type="data" outline="0" fieldPosition="0">
        <references count="1">
          <reference field="4294967294" count="1" selected="0">
            <x v="6"/>
          </reference>
        </references>
      </pivotArea>
    </chartFormat>
    <chartFormat chart="15" format="34">
      <pivotArea type="data" outline="0" fieldPosition="0">
        <references count="1">
          <reference field="4294967294" count="1" selected="0">
            <x v="7"/>
          </reference>
        </references>
      </pivotArea>
    </chartFormat>
  </chartFormat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PivotTable20"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D5:BE6" firstHeaderRow="1" firstDataRow="1"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dataField="1"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Items count="1">
    <i/>
  </colItems>
  <dataFields count="1">
    <dataField name="Count of Endorsement Provider(s)" fld="69" subtotal="count" baseField="0" baseItem="0"/>
  </dataFields>
  <pivotTableStyleInfo name="PivotStyleLight16" showRowHeaders="1" showColHeaders="1" showRowStripes="0" showColStripes="0" showLastColumn="1"/>
</pivotTableDefinition>
</file>

<file path=xl/pivotTables/pivotTable7.xml><?xml version="1.0" encoding="utf-8"?>
<pivotTableDefinition xmlns="http://schemas.openxmlformats.org/spreadsheetml/2006/main" name="PivotTable7" cacheId="0" dataOnRows="1" applyNumberFormats="0" applyBorderFormats="0" applyFontFormats="0" applyPatternFormats="0" applyAlignmentFormats="0" applyWidthHeightFormats="1" dataCaption="Construction Cycle " updatedVersion="4" minRefreshableVersion="3" useAutoFormatting="1" itemPrintTitles="1" createdVersion="4" indent="0" outline="1" outlineData="1" multipleFieldFilters="0" chartFormat="18">
  <location ref="AI5:AJ18" firstHeaderRow="1" firstDataRow="1"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dataField="1" showAl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13">
    <i>
      <x/>
    </i>
    <i i="1">
      <x v="1"/>
    </i>
    <i i="2">
      <x v="2"/>
    </i>
    <i i="3">
      <x v="3"/>
    </i>
    <i i="4">
      <x v="4"/>
    </i>
    <i i="5">
      <x v="5"/>
    </i>
    <i i="6">
      <x v="6"/>
    </i>
    <i i="7">
      <x v="7"/>
    </i>
    <i i="8">
      <x v="8"/>
    </i>
    <i i="9">
      <x v="9"/>
    </i>
    <i i="10">
      <x v="10"/>
    </i>
    <i i="11">
      <x v="11"/>
    </i>
    <i i="12">
      <x v="12"/>
    </i>
  </rowItems>
  <colItems count="1">
    <i/>
  </colItems>
  <dataFields count="13">
    <dataField name="Design " fld="38" subtotal="count" baseField="0" baseItem="0"/>
    <dataField name="Assessment / Verification " fld="39" subtotal="count" baseField="0" baseItem="0"/>
    <dataField name="Alterations / Additions " fld="41" subtotal="count" baseField="0" baseItem="0"/>
    <dataField name="Climate Specific  " fld="40" subtotal="count" baseField="0" baseItem="0"/>
    <dataField name="Glazing " fld="42" subtotal="count" baseField="0" baseItem="0"/>
    <dataField name="Lighting " fld="44" subtotal="count" baseField="0" baseItem="0"/>
    <dataField name="HVAC " fld="45" subtotal="count" baseField="0" baseItem="0"/>
    <dataField name="Services " fld="46" subtotal="count" baseField="0" baseItem="0"/>
    <dataField name="Maintenance &amp; Monitoring " fld="47" subtotal="count" baseField="0" baseItem="0"/>
    <dataField name="Hand over / Operations " fld="48" subtotal="count" baseField="0" baseItem="0"/>
    <dataField name="As built assessment " fld="49" subtotal="count" baseField="0" baseItem="0"/>
    <dataField name="Building Fabric / Thermal / Sealing " fld="43" subtotal="count" baseField="0" baseItem="0"/>
    <dataField name="Beyond compliance " fld="50" subtotal="count" baseField="0" baseItem="0"/>
  </dataFields>
  <formats count="1">
    <format dxfId="6">
      <pivotArea type="all" dataOnly="0" outline="0" fieldPosition="0"/>
    </format>
  </formats>
  <chartFormats count="51">
    <chartFormat chart="0" format="8" series="1">
      <pivotArea type="data" outline="0" fieldPosition="0">
        <references count="1">
          <reference field="4294967294" count="1" selected="0">
            <x v="0"/>
          </reference>
        </references>
      </pivotArea>
    </chartFormat>
    <chartFormat chart="0" format="9">
      <pivotArea type="data" outline="0" fieldPosition="0">
        <references count="1">
          <reference field="4294967294" count="1" selected="0">
            <x v="0"/>
          </reference>
        </references>
      </pivotArea>
    </chartFormat>
    <chartFormat chart="0" format="10">
      <pivotArea type="data" outline="0" fieldPosition="0">
        <references count="1">
          <reference field="4294967294" count="1" selected="0">
            <x v="1"/>
          </reference>
        </references>
      </pivotArea>
    </chartFormat>
    <chartFormat chart="0" format="11">
      <pivotArea type="data" outline="0" fieldPosition="0">
        <references count="1">
          <reference field="4294967294" count="1" selected="0">
            <x v="2"/>
          </reference>
        </references>
      </pivotArea>
    </chartFormat>
    <chartFormat chart="0" format="12">
      <pivotArea type="data" outline="0" fieldPosition="0">
        <references count="1">
          <reference field="4294967294" count="1" selected="0">
            <x v="3"/>
          </reference>
        </references>
      </pivotArea>
    </chartFormat>
    <chartFormat chart="1" format="9" series="1">
      <pivotArea type="data" outline="0" fieldPosition="0">
        <references count="1">
          <reference field="4294967294" count="1" selected="0">
            <x v="0"/>
          </reference>
        </references>
      </pivotArea>
    </chartFormat>
    <chartFormat chart="1" format="10">
      <pivotArea type="data" outline="0" fieldPosition="0">
        <references count="1">
          <reference field="4294967294" count="1" selected="0">
            <x v="0"/>
          </reference>
        </references>
      </pivotArea>
    </chartFormat>
    <chartFormat chart="1" format="11">
      <pivotArea type="data" outline="0" fieldPosition="0">
        <references count="1">
          <reference field="4294967294" count="1" selected="0">
            <x v="1"/>
          </reference>
        </references>
      </pivotArea>
    </chartFormat>
    <chartFormat chart="1" format="12">
      <pivotArea type="data" outline="0" fieldPosition="0">
        <references count="1">
          <reference field="4294967294" count="1" selected="0">
            <x v="2"/>
          </reference>
        </references>
      </pivotArea>
    </chartFormat>
    <chartFormat chart="1" format="13">
      <pivotArea type="data" outline="0" fieldPosition="0">
        <references count="1">
          <reference field="4294967294" count="1" selected="0">
            <x v="3"/>
          </reference>
        </references>
      </pivotArea>
    </chartFormat>
    <chartFormat chart="1" format="14">
      <pivotArea type="data" outline="0" fieldPosition="0">
        <references count="1">
          <reference field="4294967294" count="1" selected="0">
            <x v="4"/>
          </reference>
        </references>
      </pivotArea>
    </chartFormat>
    <chartFormat chart="1" format="15">
      <pivotArea type="data" outline="0" fieldPosition="0">
        <references count="1">
          <reference field="4294967294" count="1" selected="0">
            <x v="5"/>
          </reference>
        </references>
      </pivotArea>
    </chartFormat>
    <chartFormat chart="1" format="16">
      <pivotArea type="data" outline="0" fieldPosition="0">
        <references count="1">
          <reference field="4294967294" count="1" selected="0">
            <x v="6"/>
          </reference>
        </references>
      </pivotArea>
    </chartFormat>
    <chartFormat chart="1" format="17">
      <pivotArea type="data" outline="0" fieldPosition="0">
        <references count="1">
          <reference field="4294967294" count="1" selected="0">
            <x v="7"/>
          </reference>
        </references>
      </pivotArea>
    </chartFormat>
    <chartFormat chart="1" format="18">
      <pivotArea type="data" outline="0" fieldPosition="0">
        <references count="1">
          <reference field="4294967294" count="1" selected="0">
            <x v="8"/>
          </reference>
        </references>
      </pivotArea>
    </chartFormat>
    <chartFormat chart="1" format="19">
      <pivotArea type="data" outline="0" fieldPosition="0">
        <references count="1">
          <reference field="4294967294" count="1" selected="0">
            <x v="9"/>
          </reference>
        </references>
      </pivotArea>
    </chartFormat>
    <chartFormat chart="1" format="20">
      <pivotArea type="data" outline="0" fieldPosition="0">
        <references count="1">
          <reference field="4294967294" count="1" selected="0">
            <x v="10"/>
          </reference>
        </references>
      </pivotArea>
    </chartFormat>
    <chartFormat chart="1" format="21">
      <pivotArea type="data" outline="0" fieldPosition="0">
        <references count="1">
          <reference field="4294967294" count="1" selected="0">
            <x v="11"/>
          </reference>
        </references>
      </pivotArea>
    </chartFormat>
    <chartFormat chart="1" format="22">
      <pivotArea type="data" outline="0" fieldPosition="0">
        <references count="1">
          <reference field="4294967294" count="1" selected="0">
            <x v="12"/>
          </reference>
        </references>
      </pivotArea>
    </chartFormat>
    <chartFormat chart="0" format="13">
      <pivotArea type="data" outline="0" fieldPosition="0">
        <references count="1">
          <reference field="4294967294" count="1" selected="0">
            <x v="4"/>
          </reference>
        </references>
      </pivotArea>
    </chartFormat>
    <chartFormat chart="0" format="14">
      <pivotArea type="data" outline="0" fieldPosition="0">
        <references count="1">
          <reference field="4294967294" count="1" selected="0">
            <x v="5"/>
          </reference>
        </references>
      </pivotArea>
    </chartFormat>
    <chartFormat chart="0" format="15">
      <pivotArea type="data" outline="0" fieldPosition="0">
        <references count="1">
          <reference field="4294967294" count="1" selected="0">
            <x v="6"/>
          </reference>
        </references>
      </pivotArea>
    </chartFormat>
    <chartFormat chart="0" format="16">
      <pivotArea type="data" outline="0" fieldPosition="0">
        <references count="1">
          <reference field="4294967294" count="1" selected="0">
            <x v="7"/>
          </reference>
        </references>
      </pivotArea>
    </chartFormat>
    <chartFormat chart="10" format="23" series="1">
      <pivotArea type="data" outline="0" fieldPosition="0">
        <references count="1">
          <reference field="4294967294" count="1" selected="0">
            <x v="0"/>
          </reference>
        </references>
      </pivotArea>
    </chartFormat>
    <chartFormat chart="10" format="24">
      <pivotArea type="data" outline="0" fieldPosition="0">
        <references count="1">
          <reference field="4294967294" count="1" selected="0">
            <x v="0"/>
          </reference>
        </references>
      </pivotArea>
    </chartFormat>
    <chartFormat chart="10" format="25">
      <pivotArea type="data" outline="0" fieldPosition="0">
        <references count="1">
          <reference field="4294967294" count="1" selected="0">
            <x v="1"/>
          </reference>
        </references>
      </pivotArea>
    </chartFormat>
    <chartFormat chart="10" format="26">
      <pivotArea type="data" outline="0" fieldPosition="0">
        <references count="1">
          <reference field="4294967294" count="1" selected="0">
            <x v="2"/>
          </reference>
        </references>
      </pivotArea>
    </chartFormat>
    <chartFormat chart="10" format="27">
      <pivotArea type="data" outline="0" fieldPosition="0">
        <references count="1">
          <reference field="4294967294" count="1" selected="0">
            <x v="3"/>
          </reference>
        </references>
      </pivotArea>
    </chartFormat>
    <chartFormat chart="10" format="28">
      <pivotArea type="data" outline="0" fieldPosition="0">
        <references count="1">
          <reference field="4294967294" count="1" selected="0">
            <x v="4"/>
          </reference>
        </references>
      </pivotArea>
    </chartFormat>
    <chartFormat chart="10" format="29">
      <pivotArea type="data" outline="0" fieldPosition="0">
        <references count="1">
          <reference field="4294967294" count="1" selected="0">
            <x v="5"/>
          </reference>
        </references>
      </pivotArea>
    </chartFormat>
    <chartFormat chart="10" format="30">
      <pivotArea type="data" outline="0" fieldPosition="0">
        <references count="1">
          <reference field="4294967294" count="1" selected="0">
            <x v="6"/>
          </reference>
        </references>
      </pivotArea>
    </chartFormat>
    <chartFormat chart="10" format="31">
      <pivotArea type="data" outline="0" fieldPosition="0">
        <references count="1">
          <reference field="4294967294" count="1" selected="0">
            <x v="7"/>
          </reference>
        </references>
      </pivotArea>
    </chartFormat>
    <chartFormat chart="10" format="32">
      <pivotArea type="data" outline="0" fieldPosition="0">
        <references count="1">
          <reference field="4294967294" count="1" selected="0">
            <x v="8"/>
          </reference>
        </references>
      </pivotArea>
    </chartFormat>
    <chartFormat chart="10" format="33">
      <pivotArea type="data" outline="0" fieldPosition="0">
        <references count="1">
          <reference field="4294967294" count="1" selected="0">
            <x v="9"/>
          </reference>
        </references>
      </pivotArea>
    </chartFormat>
    <chartFormat chart="10" format="34">
      <pivotArea type="data" outline="0" fieldPosition="0">
        <references count="1">
          <reference field="4294967294" count="1" selected="0">
            <x v="10"/>
          </reference>
        </references>
      </pivotArea>
    </chartFormat>
    <chartFormat chart="10" format="35">
      <pivotArea type="data" outline="0" fieldPosition="0">
        <references count="1">
          <reference field="4294967294" count="1" selected="0">
            <x v="11"/>
          </reference>
        </references>
      </pivotArea>
    </chartFormat>
    <chartFormat chart="10" format="36">
      <pivotArea type="data" outline="0" fieldPosition="0">
        <references count="1">
          <reference field="4294967294" count="1" selected="0">
            <x v="12"/>
          </reference>
        </references>
      </pivotArea>
    </chartFormat>
    <chartFormat chart="11" format="37" series="1">
      <pivotArea type="data" outline="0" fieldPosition="0">
        <references count="1">
          <reference field="4294967294" count="1" selected="0">
            <x v="0"/>
          </reference>
        </references>
      </pivotArea>
    </chartFormat>
    <chartFormat chart="11" format="38">
      <pivotArea type="data" outline="0" fieldPosition="0">
        <references count="1">
          <reference field="4294967294" count="1" selected="0">
            <x v="0"/>
          </reference>
        </references>
      </pivotArea>
    </chartFormat>
    <chartFormat chart="11" format="39">
      <pivotArea type="data" outline="0" fieldPosition="0">
        <references count="1">
          <reference field="4294967294" count="1" selected="0">
            <x v="1"/>
          </reference>
        </references>
      </pivotArea>
    </chartFormat>
    <chartFormat chart="11" format="40">
      <pivotArea type="data" outline="0" fieldPosition="0">
        <references count="1">
          <reference field="4294967294" count="1" selected="0">
            <x v="2"/>
          </reference>
        </references>
      </pivotArea>
    </chartFormat>
    <chartFormat chart="11" format="41">
      <pivotArea type="data" outline="0" fieldPosition="0">
        <references count="1">
          <reference field="4294967294" count="1" selected="0">
            <x v="3"/>
          </reference>
        </references>
      </pivotArea>
    </chartFormat>
    <chartFormat chart="11" format="42">
      <pivotArea type="data" outline="0" fieldPosition="0">
        <references count="1">
          <reference field="4294967294" count="1" selected="0">
            <x v="4"/>
          </reference>
        </references>
      </pivotArea>
    </chartFormat>
    <chartFormat chart="11" format="43">
      <pivotArea type="data" outline="0" fieldPosition="0">
        <references count="1">
          <reference field="4294967294" count="1" selected="0">
            <x v="5"/>
          </reference>
        </references>
      </pivotArea>
    </chartFormat>
    <chartFormat chart="11" format="44">
      <pivotArea type="data" outline="0" fieldPosition="0">
        <references count="1">
          <reference field="4294967294" count="1" selected="0">
            <x v="6"/>
          </reference>
        </references>
      </pivotArea>
    </chartFormat>
    <chartFormat chart="11" format="45">
      <pivotArea type="data" outline="0" fieldPosition="0">
        <references count="1">
          <reference field="4294967294" count="1" selected="0">
            <x v="7"/>
          </reference>
        </references>
      </pivotArea>
    </chartFormat>
    <chartFormat chart="11" format="46">
      <pivotArea type="data" outline="0" fieldPosition="0">
        <references count="1">
          <reference field="4294967294" count="1" selected="0">
            <x v="8"/>
          </reference>
        </references>
      </pivotArea>
    </chartFormat>
    <chartFormat chart="11" format="47">
      <pivotArea type="data" outline="0" fieldPosition="0">
        <references count="1">
          <reference field="4294967294" count="1" selected="0">
            <x v="9"/>
          </reference>
        </references>
      </pivotArea>
    </chartFormat>
    <chartFormat chart="11" format="48">
      <pivotArea type="data" outline="0" fieldPosition="0">
        <references count="1">
          <reference field="4294967294" count="1" selected="0">
            <x v="10"/>
          </reference>
        </references>
      </pivotArea>
    </chartFormat>
    <chartFormat chart="11" format="49">
      <pivotArea type="data" outline="0" fieldPosition="0">
        <references count="1">
          <reference field="4294967294" count="1" selected="0">
            <x v="11"/>
          </reference>
        </references>
      </pivotArea>
    </chartFormat>
    <chartFormat chart="11" format="50">
      <pivotArea type="data" outline="0" fieldPosition="0">
        <references count="1">
          <reference field="4294967294" count="1" selected="0">
            <x v="12"/>
          </reference>
        </references>
      </pivotArea>
    </chartFormat>
  </chartFormats>
  <pivotTableStyleInfo name="PivotStyleLight16" showRowHeaders="1" showColHeaders="1" showRowStripes="0" showColStripes="0" showLastColumn="1"/>
</pivotTableDefinition>
</file>

<file path=xl/pivotTables/pivotTable8.xml><?xml version="1.0" encoding="utf-8"?>
<pivotTableDefinition xmlns="http://schemas.openxmlformats.org/spreadsheetml/2006/main" name="PivotTable16"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Endorsement">
  <location ref="BM5:BN10" firstHeaderRow="2" firstDataRow="2"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axis="axisRow" dataField="1" showAll="0">
      <items count="6">
        <item h="1" x="2"/>
        <item h="1" x="4"/>
        <item x="1"/>
        <item x="0"/>
        <item x="3"/>
        <item t="default"/>
      </items>
    </pivotField>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76"/>
  </rowFields>
  <rowItems count="4">
    <i>
      <x v="2"/>
    </i>
    <i>
      <x v="3"/>
    </i>
    <i>
      <x v="4"/>
    </i>
    <i t="grand">
      <x/>
    </i>
  </rowItems>
  <colItems count="1">
    <i/>
  </colItems>
  <dataFields count="1">
    <dataField name="Number of Resources" fld="76" subtotal="count" baseField="0" baseItem="0"/>
  </dataFields>
  <pivotTableStyleInfo name="PivotStyleLight16" showRowHeaders="1" showColHeaders="1" showRowStripes="0" showColStripes="0" showLastColumn="1"/>
</pivotTableDefinition>
</file>

<file path=xl/pivotTables/pivotTable9.xml><?xml version="1.0" encoding="utf-8"?>
<pivotTableDefinition xmlns="http://schemas.openxmlformats.org/spreadsheetml/2006/main" name="PivotTable15"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Accessibility ">
  <location ref="BJ5:BK10" firstHeaderRow="2" firstDataRow="2" firstDataCol="1"/>
  <pivotFields count="127">
    <pivotField showAll="0"/>
    <pivotField showAll="0" defaultSubtota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axis="axisRow" dataField="1" showAll="0">
      <items count="6">
        <item x="2"/>
        <item x="1"/>
        <item h="1" x="3"/>
        <item h="1" x="4"/>
        <item x="0"/>
        <item t="default"/>
      </items>
    </pivotField>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75"/>
  </rowFields>
  <rowItems count="4">
    <i>
      <x/>
    </i>
    <i>
      <x v="1"/>
    </i>
    <i>
      <x v="4"/>
    </i>
    <i t="grand">
      <x/>
    </i>
  </rowItems>
  <colItems count="1">
    <i/>
  </colItems>
  <dataFields count="1">
    <dataField name="Count of Accessibility " fld="75" subtotal="count" baseField="0" baseItem="0"/>
  </dataFields>
  <pivotTableStyleInfo name="PivotStyleLight16" showRowHeaders="1" showColHeaders="1" showRowStripes="0" showColStripes="0" showLastColumn="1"/>
</pivotTableDefinition>
</file>

<file path=xl/tables/table1.xml><?xml version="1.0" encoding="utf-8"?>
<table xmlns="http://schemas.openxmlformats.org/spreadsheetml/2006/main" id="1" name="Table1" displayName="Table1" ref="A4:DW990" totalsRowShown="0" headerRowDxfId="145" dataDxfId="144" tableBorderDxfId="143">
  <autoFilter ref="A4:DW990"/>
  <tableColumns count="127">
    <tableColumn id="1" name="#" dataDxfId="142"/>
    <tableColumn id="10" name="Year Published" dataDxfId="141"/>
    <tableColumn id="2" name="Resource Title" dataDxfId="140"/>
    <tableColumn id="4" name="Publisher/Owner/ Provider" dataDxfId="139"/>
    <tableColumn id="5" name="General" dataDxfId="138" dataCellStyle="Input"/>
    <tableColumn id="64" name="Beginner" dataDxfId="137" dataCellStyle="Input"/>
    <tableColumn id="63" name="Intermediate" dataDxfId="136" dataCellStyle="Input"/>
    <tableColumn id="65" name="Advanced" dataDxfId="135" dataCellStyle="Input"/>
    <tableColumn id="66" name="Level (all)" dataDxfId="134" dataCellStyle="Input">
      <calculatedColumnFormula>IF(AND(Table1[[#This Row],[General]]=1,Table1[[#This Row],[Beginner]]=1,Table1[[#This Row],[Intermediate]]=1,Table1[[#This Row],[Advanced]]=1),1,"")</calculatedColumnFormula>
    </tableColumn>
    <tableColumn id="53" name="Level " dataDxfId="133" dataCellStyle="Input">
      <calculatedColumnFormula>CONCATENATE(IF(Table1[[#This Row],[General]]=1,"General, ",""), IF(Table1[[#This Row],[Beginner]]=1,"Beginner, ",""),IF(Table1[[#This Row],[Intermediate]]=1,"Intermediate, ",""), IF(Table1[[#This Row],[Advanced]]=1,"Advanced",""))</calculatedColumnFormula>
    </tableColumn>
    <tableColumn id="61" name="General Audience" dataDxfId="132" dataCellStyle="Input"/>
    <tableColumn id="27" name="Planners / Designers " dataDxfId="131" dataCellStyle="Input"/>
    <tableColumn id="59" name="Regulatory Assessors" dataDxfId="130" dataCellStyle="Input"/>
    <tableColumn id="57" name="Builders / Management" dataDxfId="129" dataCellStyle="Input"/>
    <tableColumn id="67" name="Energy / Sus Assessors" dataDxfId="128" dataCellStyle="40% - Accent4"/>
    <tableColumn id="55" name="Semi-skilled" dataDxfId="127" dataCellStyle="Input"/>
    <tableColumn id="56" name="Trades" dataDxfId="126" dataCellStyle="Input"/>
    <tableColumn id="54" name="Other" dataDxfId="125" dataCellStyle="Input"/>
    <tableColumn id="62" name="Primary Audience" dataDxfId="124" dataCellStyle="Input">
      <calculatedColumnFormula>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calculatedColumnFormula>
    </tableColumn>
    <tableColumn id="68" name="Calculator / Software" dataDxfId="123" dataCellStyle="Input"/>
    <tableColumn id="82" name="Information  " dataDxfId="122" dataCellStyle="Input"/>
    <tableColumn id="127" name="Education" dataDxfId="121" dataCellStyle="Input"/>
    <tableColumn id="128" name="Training" dataDxfId="120" dataCellStyle="Input"/>
    <tableColumn id="76" name="Interactive Tool" dataDxfId="119" dataCellStyle="Input"/>
    <tableColumn id="77" name="Technical Specifications" dataDxfId="118" dataCellStyle="Input"/>
    <tableColumn id="72" name="Training Resources" dataDxfId="117" dataCellStyle="Input"/>
    <tableColumn id="73" name="Toolbox" dataDxfId="116" dataCellStyle="Input"/>
    <tableColumn id="74" name="Video" dataDxfId="115" dataCellStyle="Input"/>
    <tableColumn id="70" name="Case study" dataDxfId="114" dataCellStyle="Input"/>
    <tableColumn id="71" name="Other   " dataDxfId="113" dataCellStyle="Input"/>
    <tableColumn id="7" name="Standards" dataDxfId="112" dataCellStyle="Input"/>
    <tableColumn id="69" name="Various" dataDxfId="111" dataCellStyle="Input"/>
    <tableColumn id="79" name="Medium" dataDxfId="110" dataCellStyle="Input">
      <calculatedColumnFormula>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calculatedColumnFormula>
    </tableColumn>
    <tableColumn id="87" name="Digital" dataDxfId="109" dataCellStyle="Input"/>
    <tableColumn id="93" name="Face to Face" dataDxfId="108" dataCellStyle="Input"/>
    <tableColumn id="94" name="Blended" dataDxfId="107" dataCellStyle="Input"/>
    <tableColumn id="85" name="Format" dataDxfId="106" dataCellStyle="Input">
      <calculatedColumnFormula>CONCATENATE(IF(Table1[[#This Row],[Digital]]=1,"Digital, ",""),IF(Table1[[#This Row],[Face to Face]]=1,"Face to face, ",""),IF(Table1[[#This Row],[Blended]]=1,"Blended",""))</calculatedColumnFormula>
    </tableColumn>
    <tableColumn id="9" name="Resource Availability" dataDxfId="105" dataCellStyle="Input"/>
    <tableColumn id="95" name="Design" dataDxfId="104" dataCellStyle="Input"/>
    <tableColumn id="44" name="Assessment / Verification" dataDxfId="103" dataCellStyle="Input"/>
    <tableColumn id="102" name="Climate Specific " dataDxfId="102" dataCellStyle="Input"/>
    <tableColumn id="11" name="Alterations / Additions" dataDxfId="101" dataCellStyle="Input"/>
    <tableColumn id="103" name="Glazing" dataDxfId="100" dataCellStyle="Input"/>
    <tableColumn id="104" name="Building Fabric / Thermal / Sealing" dataDxfId="99" dataCellStyle="Input"/>
    <tableColumn id="98" name="Lighting" dataDxfId="98" dataCellStyle="Input"/>
    <tableColumn id="99" name="HVAC" dataDxfId="97" dataCellStyle="Input"/>
    <tableColumn id="101" name="Services" dataDxfId="96" dataCellStyle="Input"/>
    <tableColumn id="41" name="Maintenance &amp; Monitoring" dataDxfId="95" dataCellStyle="Input"/>
    <tableColumn id="42" name="Hand over / Operations" dataDxfId="94" dataCellStyle="Input"/>
    <tableColumn id="45" name="As built assessment" dataDxfId="93" dataCellStyle="Input"/>
    <tableColumn id="106" name="Beyond compliance" dataDxfId="92" dataCellStyle="Input"/>
    <tableColumn id="107" name="All" dataDxfId="91" dataCellStyle="Input">
      <calculatedColumnFormula>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calculatedColumnFormula>
    </tableColumn>
    <tableColumn id="97" name="Construction Cycle" dataDxfId="90" dataCellStyle="Input">
      <calculatedColumnFormula>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calculatedColumnFormula>
    </tableColumn>
    <tableColumn id="108" name="Residential" dataDxfId="89" dataCellStyle="Input"/>
    <tableColumn id="112" name="Commercial" dataDxfId="88" dataCellStyle="Input"/>
    <tableColumn id="110" name="Residential &amp; Commercial" dataDxfId="87" dataCellStyle="Input">
      <calculatedColumnFormula>IF(AND(Table1[[#This Row],[Residential]]=1,Table1[[#This Row],[Commercial]]=1),1,"")</calculatedColumnFormula>
    </tableColumn>
    <tableColumn id="109" name="Building Type" dataDxfId="86" dataCellStyle="Input">
      <calculatedColumnFormula>CONCATENATE(IF(Table1[[#This Row],[Residential]]=1,"Residential, ",""),IF(Table1[[#This Row],[Commercial]]=1,"Commercial",""))</calculatedColumnFormula>
    </tableColumn>
    <tableColumn id="113" name="Tasmania" dataDxfId="85" dataCellStyle="Input"/>
    <tableColumn id="121" name="Victoria" dataDxfId="84" dataCellStyle="Input"/>
    <tableColumn id="120" name="ACT" dataDxfId="83" dataCellStyle="Input"/>
    <tableColumn id="119" name="New South Wales" dataDxfId="82" dataCellStyle="Input"/>
    <tableColumn id="118" name="Queensland" dataDxfId="81" dataCellStyle="Input"/>
    <tableColumn id="117" name="Northern Territory" dataDxfId="80" dataCellStyle="Input"/>
    <tableColumn id="116" name="Western Australia" dataDxfId="79" dataCellStyle="Input"/>
    <tableColumn id="37" name="South Australia" dataDxfId="78" dataCellStyle="Input"/>
    <tableColumn id="115" name="Australia " dataDxfId="77" dataCellStyle="Input"/>
    <tableColumn id="114" name="Geographical Location" dataDxfId="76" dataCellStyle="Input">
      <calculatedColumnFormula>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calculatedColumnFormula>
    </tableColumn>
    <tableColumn id="6" name="." dataDxfId="75" dataCellStyle="Input"/>
    <tableColumn id="15" name="Resource Description" dataDxfId="74"/>
    <tableColumn id="16" name="Endorsement Provider(s)" dataDxfId="73"/>
    <tableColumn id="17" name="Links to Education Program &amp; Program Title " dataDxfId="72"/>
    <tableColumn id="18" name="Link to resource / Location Description" dataDxfId="71"/>
    <tableColumn id="19" name="Notes" dataDxfId="70"/>
    <tableColumn id="20" name="Other associated links" dataDxfId="69"/>
    <tableColumn id="21" name="Validity" dataDxfId="68"/>
    <tableColumn id="22" name="Accessibility " dataDxfId="67"/>
    <tableColumn id="23" name="Endorsement" dataDxfId="66"/>
    <tableColumn id="24" name="Alignment with NCC (Yes=1,No=0)" dataDxfId="65">
      <calculatedColumnFormula>IF(SUM(Table1[[#This Row],[Design]:[Beyond compliance]])&gt;0,"Yes","No")</calculatedColumnFormula>
    </tableColumn>
    <tableColumn id="25" name="Total Quality Score (out of 10)" dataDxfId="64" dataCellStyle="Check Cell">
      <calculatedColumnFormula>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calculatedColumnFormula>
    </tableColumn>
    <tableColumn id="26" name="N/A Count" dataDxfId="63" dataCellStyle="Check Cell">
      <calculatedColumnFormula>COUNTIF(Table1[[#This Row],[Validity]:[Alignment with NCC (Yes=1,No=0)]],"N/A")</calculatedColumnFormula>
    </tableColumn>
    <tableColumn id="30" name="Average Quality Score" dataDxfId="62" dataCellStyle="Check Cell">
      <calculatedColumnFormula>IF(ISERROR(Table1[[#This Row],[Total Quality Score (out of 10)]]/(4-Table1[[#This Row],[N/A Count]])),0,Table1[[#This Row],[Total Quality Score (out of 10)]]/(4-Table1[[#This Row],[N/A Count]]))</calculatedColumnFormula>
    </tableColumn>
    <tableColumn id="31" name="Column6" dataDxfId="61"/>
    <tableColumn id="3" name="Column62" dataDxfId="60"/>
    <tableColumn id="32" name="General2" dataDxfId="59">
      <calculatedColumnFormula>IF(SUM(Table1[[#This Row],[Multiple]:[Level (all)62]])&lt;1,IF(Table1[[#This Row],[General]]=1,1,""),"")</calculatedColumnFormula>
    </tableColumn>
    <tableColumn id="12" name="Beginner3" dataDxfId="58">
      <calculatedColumnFormula>IF(SUM(Table1[[#This Row],[Multiple]:[Level (all)62]])&lt;1,IF(Table1[[#This Row],[Beginner]]=1,1,""),"")</calculatedColumnFormula>
    </tableColumn>
    <tableColumn id="13" name="Intermediate4" dataDxfId="57">
      <calculatedColumnFormula>IF(SUM(Table1[[#This Row],[Multiple]:[Level (all)62]])&lt;1,IF(Table1[[#This Row],[Intermediate]]=1,1,""),"")</calculatedColumnFormula>
    </tableColumn>
    <tableColumn id="14" name="Advanced5" dataDxfId="56">
      <calculatedColumnFormula>IF(SUM(Table1[[#This Row],[Multiple]:[Level (all)62]])&lt;1,IF(Table1[[#This Row],[Advanced]]=1,1,""),"")</calculatedColumnFormula>
    </tableColumn>
    <tableColumn id="28" name="Multiple" dataDxfId="55">
      <calculatedColumnFormula>IF(AND(SUM(Table1[[#This Row],[General]:[Advanced]])&lt;4,SUM(Table1[[#This Row],[General]:[Advanced]])&gt;1),1,"")</calculatedColumnFormula>
    </tableColumn>
    <tableColumn id="29" name="Level (all)62" dataDxfId="54">
      <calculatedColumnFormula>Table1[[#This Row],[Level (all)]]</calculatedColumnFormula>
    </tableColumn>
    <tableColumn id="33" name="General Audience2" dataDxfId="53">
      <calculatedColumnFormula>IF(Table1[[#This Row],[Multiple audience]]&lt;&gt;1,IF(Table1[[#This Row],[General Audience]]=1,1,""),"")</calculatedColumnFormula>
    </tableColumn>
    <tableColumn id="34" name="Planners / Designers 3" dataDxfId="52">
      <calculatedColumnFormula>IF(Table1[[#This Row],[Multiple audience]]&lt;&gt;1,IF(Table1[[#This Row],[Planners / Designers ]]=1,1,""),"")</calculatedColumnFormula>
    </tableColumn>
    <tableColumn id="35" name="Regulatory Assessors4" dataDxfId="51">
      <calculatedColumnFormula>IF(Table1[[#This Row],[Multiple audience]]&lt;&gt;1,IF(Table1[[#This Row],[Regulatory Assessors]]=1,1,""),"")</calculatedColumnFormula>
    </tableColumn>
    <tableColumn id="36" name="Builders / Management5" dataDxfId="50">
      <calculatedColumnFormula>IF(Table1[[#This Row],[Multiple audience]]&lt;&gt;1,IF(Table1[[#This Row],[Builders / Management]]=1,1,""),"")</calculatedColumnFormula>
    </tableColumn>
    <tableColumn id="38" name="Energy / Sus Assessors6" dataDxfId="49">
      <calculatedColumnFormula>IF(Table1[[#This Row],[Multiple audience]]&lt;&gt;1,IF(Table1[[#This Row],[Energy / Sus Assessors]]=1,1,""),"")</calculatedColumnFormula>
    </tableColumn>
    <tableColumn id="39" name="Semi-skilled7" dataDxfId="48">
      <calculatedColumnFormula>IF(Table1[[#This Row],[Multiple audience]]&lt;&gt;1,IF(Table1[[#This Row],[Semi-skilled]]=1,1,""),"")</calculatedColumnFormula>
    </tableColumn>
    <tableColumn id="40" name="Trades8" dataDxfId="47">
      <calculatedColumnFormula>IF(Table1[[#This Row],[Multiple audience]]&lt;&gt;1,IF(Table1[[#This Row],[Trades]]=1,1,""),"")</calculatedColumnFormula>
    </tableColumn>
    <tableColumn id="43" name="Other9" dataDxfId="46">
      <calculatedColumnFormula>IF(Table1[[#This Row],[Multiple audience]]&lt;&gt;1,IF(Table1[[#This Row],[Other]]=1,1,""),"")</calculatedColumnFormula>
    </tableColumn>
    <tableColumn id="47" name="Multiple audience" dataDxfId="45">
      <calculatedColumnFormula>IF(SUM(Table1[[#This Row],[General Audience]:[Other]])&gt;1,1,"")</calculatedColumnFormula>
    </tableColumn>
    <tableColumn id="48" name="Calculator / Software   " dataDxfId="44">
      <calculatedColumnFormula>IF(Table1[[#This Row],[Various  ]]&lt;&gt;1,IF(Table1[[#This Row],[Calculator / Software]]=1,1,""),"")</calculatedColumnFormula>
    </tableColumn>
    <tableColumn id="49" name="Information Only  " dataDxfId="43">
      <calculatedColumnFormula>IF(Table1[[#This Row],[Various  ]]&lt;&gt;1,IF(Table1[[#This Row],[Information  ]]=1,1,""),"")</calculatedColumnFormula>
    </tableColumn>
    <tableColumn id="50" name="Interactive Tool  " dataDxfId="42">
      <calculatedColumnFormula>IF(Table1[[#This Row],[Various  ]]&lt;&gt;1,IF(Table1[[#This Row],[Interactive Tool]]=1,1,""),"")</calculatedColumnFormula>
    </tableColumn>
    <tableColumn id="51" name="Technical Specifications   " dataDxfId="41">
      <calculatedColumnFormula>IF(Table1[[#This Row],[Various  ]]&lt;&gt;1,IF(Table1[[#This Row],[Technical Specifications]]=1,1,""),"")</calculatedColumnFormula>
    </tableColumn>
    <tableColumn id="52" name="Training Resources   " dataDxfId="40">
      <calculatedColumnFormula>IF(Table1[[#This Row],[Various  ]]&lt;&gt;1,IF(Table1[[#This Row],[Training Resources]]=1,1,""),"")</calculatedColumnFormula>
    </tableColumn>
    <tableColumn id="58" name="Toolbox   " dataDxfId="39">
      <calculatedColumnFormula>IF(Table1[[#This Row],[Various  ]]&lt;&gt;1,IF(Table1[[#This Row],[Toolbox]]=1,1,""),"")</calculatedColumnFormula>
    </tableColumn>
    <tableColumn id="46" name="Video   " dataDxfId="38">
      <calculatedColumnFormula>IF(Table1[[#This Row],[Various  ]]&lt;&gt;1,IF(Table1[[#This Row],[Video]]=1,1,""),"")</calculatedColumnFormula>
    </tableColumn>
    <tableColumn id="60" name="Case study   " dataDxfId="37">
      <calculatedColumnFormula>IF(Table1[[#This Row],[Various  ]]&lt;&gt;1,IF(Table1[[#This Row],[Case study]]=1,1,""),"")</calculatedColumnFormula>
    </tableColumn>
    <tableColumn id="75" name="Others" dataDxfId="36">
      <calculatedColumnFormula>IF(Table1[[#This Row],[Various  ]]&lt;&gt;1,IF(Table1[[#This Row],[Other   ]]=1,1,""),"")</calculatedColumnFormula>
    </tableColumn>
    <tableColumn id="78" name="Standards " dataDxfId="35">
      <calculatedColumnFormula>IF(Table1[[#This Row],[Various  ]]&lt;&gt;1,IF(Table1[[#This Row],[Standards]]=1,1,""),"")</calculatedColumnFormula>
    </tableColumn>
    <tableColumn id="80" name="Various  " dataDxfId="34">
      <calculatedColumnFormula>IF(Table1[[#This Row],[Various]]=1,1,IF(SUM(Table1[[#This Row],[Calculator / Software]:[Standards]])&gt;1,1,""))</calculatedColumnFormula>
    </tableColumn>
    <tableColumn id="81" name=" Design" dataDxfId="33">
      <calculatedColumnFormula>IF(Table1[[#This Row],[Multiple NCC links]]&lt;&gt;1,IF(Table1[[#This Row],[Design]]=1,1,""),"")</calculatedColumnFormula>
    </tableColumn>
    <tableColumn id="83" name=" Assessment / Verification" dataDxfId="32">
      <calculatedColumnFormula>IF(Table1[[#This Row],[Multiple NCC links]]&lt;&gt;1,IF(Table1[[#This Row],[Assessment / Verification]]=1,1,""),"")</calculatedColumnFormula>
    </tableColumn>
    <tableColumn id="84" name=" Climate Specific " dataDxfId="31">
      <calculatedColumnFormula>IF(Table1[[#This Row],[Multiple NCC links]]&lt;&gt;1,IF(Table1[[#This Row],[Climate Specific ]]=1,1,""),"")</calculatedColumnFormula>
    </tableColumn>
    <tableColumn id="86" name=" Alterations / Additions" dataDxfId="30">
      <calculatedColumnFormula>IF(Table1[[#This Row],[Multiple NCC links]]&lt;&gt;1,IF(Table1[[#This Row],[Alterations / Additions]]=1,1,""),"")</calculatedColumnFormula>
    </tableColumn>
    <tableColumn id="88" name=" Glazing" dataDxfId="29">
      <calculatedColumnFormula>IF(Table1[[#This Row],[Multiple NCC links]]&lt;&gt;1,IF(Table1[[#This Row],[Glazing]]=1,1,""),"")</calculatedColumnFormula>
    </tableColumn>
    <tableColumn id="89" name=" Building Fabric / Thermal / Sealing" dataDxfId="28">
      <calculatedColumnFormula>IF(Table1[[#This Row],[Multiple NCC links]]&lt;&gt;1,IF(Table1[[#This Row],[Building Fabric / Thermal / Sealing]]=1,1,""),"")</calculatedColumnFormula>
    </tableColumn>
    <tableColumn id="90" name=" Lighting" dataDxfId="27">
      <calculatedColumnFormula>IF(Table1[[#This Row],[Multiple NCC links]]&lt;&gt;1,IF(Table1[[#This Row],[Lighting]]=1,1,""),"")</calculatedColumnFormula>
    </tableColumn>
    <tableColumn id="91" name=" HVAC" dataDxfId="26">
      <calculatedColumnFormula>IF(Table1[[#This Row],[Multiple NCC links]]&lt;&gt;1,IF(Table1[[#This Row],[HVAC]]=1,1,""),"")</calculatedColumnFormula>
    </tableColumn>
    <tableColumn id="92" name=" Services" dataDxfId="25">
      <calculatedColumnFormula>IF(Table1[[#This Row],[Multiple NCC links]]&lt;&gt;1,IF(Table1[[#This Row],[Services]]=1,1,""),"")</calculatedColumnFormula>
    </tableColumn>
    <tableColumn id="96" name=" Maintenance &amp; Monitoring" dataDxfId="24">
      <calculatedColumnFormula>IF(Table1[[#This Row],[Multiple NCC links]]&lt;&gt;1,IF(Table1[[#This Row],[Maintenance &amp; Monitoring]]=1,1,""),"")</calculatedColumnFormula>
    </tableColumn>
    <tableColumn id="100" name=" Hand over / Operations" dataDxfId="23">
      <calculatedColumnFormula>IF(Table1[[#This Row],[Multiple NCC links]]&lt;&gt;1,IF(Table1[[#This Row],[Hand over / Operations]]=1,1,""),"")</calculatedColumnFormula>
    </tableColumn>
    <tableColumn id="105" name=" As built assessment" dataDxfId="22">
      <calculatedColumnFormula>IF(Table1[[#This Row],[Multiple NCC links]]&lt;&gt;1,IF(Table1[[#This Row],[As built assessment]]=1,1,""),"")</calculatedColumnFormula>
    </tableColumn>
    <tableColumn id="111" name=" Beyond compliance" dataDxfId="21">
      <calculatedColumnFormula>IF(Table1[[#This Row],[Multiple NCC links]]&lt;&gt;1,IF(Table1[[#This Row],[Beyond compliance]]=1,1,""),"")</calculatedColumnFormula>
    </tableColumn>
    <tableColumn id="122" name="Multiple NCC links" dataDxfId="20">
      <calculatedColumnFormula>IF(SUM(Table1[[#This Row],[Design]:[Beyond compliance]])&gt;1,1,"")</calculatedColumnFormula>
    </tableColumn>
    <tableColumn id="123" name="Residential  " dataDxfId="19">
      <calculatedColumnFormula>IF(Table1[[#This Row],[Both Residential &amp; Commercial4]]&lt;&gt;1,IF(Table1[[#This Row],[Residential]]=1,1,""),"")</calculatedColumnFormula>
    </tableColumn>
    <tableColumn id="124" name="Commercial   " dataDxfId="18">
      <calculatedColumnFormula>IF(Table1[[#This Row],[Both Residential &amp; Commercial4]]&lt;&gt;1,IF(Table1[[#This Row],[Commercial]]=1,1,""),"")</calculatedColumnFormula>
    </tableColumn>
    <tableColumn id="125" name="Both Residential &amp; Commercial4" dataDxfId="17">
      <calculatedColumnFormula>Table1[[#This Row],[Residential &amp; Commercial]]</calculatedColumnFormula>
    </tableColumn>
    <tableColumn id="126" name="Column2" dataDxfId="1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2.xml.rels><?xml version="1.0" encoding="UTF-8" standalone="yes"?>
<Relationships xmlns="http://schemas.openxmlformats.org/package/2006/relationships"><Relationship Id="rId13" Type="http://schemas.openxmlformats.org/officeDocument/2006/relationships/hyperlink" Target="http://www.absa.net.au/accreditation/find-an-assessor" TargetMode="External"/><Relationship Id="rId18" Type="http://schemas.openxmlformats.org/officeDocument/2006/relationships/hyperlink" Target="http://www.solarlogic.com.au/bers-pro/fsdgfdgb" TargetMode="External"/><Relationship Id="rId26" Type="http://schemas.openxmlformats.org/officeDocument/2006/relationships/hyperlink" Target="http://www.environment.gov.au/system/files/resources/dd720ac0-ceb7-4402-84b9-a09533d2079a/files/esd-operations-guide.pdf" TargetMode="External"/><Relationship Id="rId39" Type="http://schemas.openxmlformats.org/officeDocument/2006/relationships/hyperlink" Target="http://www.nabers.gov.au/public/WebPages/DocumentHandler.ashx?docType=2&amp;id=48&amp;attId=0" TargetMode="External"/><Relationship Id="rId21" Type="http://schemas.openxmlformats.org/officeDocument/2006/relationships/hyperlink" Target="http://gsp.greenstar.org.au/" TargetMode="External"/><Relationship Id="rId34" Type="http://schemas.openxmlformats.org/officeDocument/2006/relationships/hyperlink" Target="http://www.abcb.gov.au/education-events-resources/publications/~/media/Files/Download%20Documents/Education%20and%20Training/Handbooks/2010_EnergyEfficiencyGlazingProvisionsBCAVolumeTwo.ashx" TargetMode="External"/><Relationship Id="rId42" Type="http://schemas.openxmlformats.org/officeDocument/2006/relationships/hyperlink" Target="http://www.airah.org.au/imis15_prod/AIRAH/Professional_Development/Training_Courses/Essentials_of_Air_Conditioning/AIRAH/Navigation/ProfessionalDevelopment/TrainingCourses/EssentialsofAirConditioning/Essentials_of_AC.aspx" TargetMode="External"/><Relationship Id="rId47" Type="http://schemas.openxmlformats.org/officeDocument/2006/relationships/hyperlink" Target="http://greenrto.com.au/22005VIC_Course_in_Retrofitting_Homes_for_Energy_and_Water_Efficiency.php" TargetMode="External"/><Relationship Id="rId50" Type="http://schemas.openxmlformats.org/officeDocument/2006/relationships/hyperlink" Target="http://www.vetres.net.au/product.php?productid=72&amp;cat=&amp;page=1" TargetMode="External"/><Relationship Id="rId55" Type="http://schemas.openxmlformats.org/officeDocument/2006/relationships/hyperlink" Target="http://www.nabers.gov.au/public/Webpages/ContentStandard.aspx?include=Assessor.htm&amp;module=60&amp;nav=at07-01" TargetMode="External"/><Relationship Id="rId63" Type="http://schemas.openxmlformats.org/officeDocument/2006/relationships/hyperlink" Target="http://www.yourbuilding.org/Article/NewsDetail.aspx?p=83&amp;id=1594" TargetMode="External"/><Relationship Id="rId68" Type="http://schemas.openxmlformats.org/officeDocument/2006/relationships/hyperlink" Target="http://www.yourbuilding.org/" TargetMode="External"/><Relationship Id="rId76" Type="http://schemas.openxmlformats.org/officeDocument/2006/relationships/hyperlink" Target="http://www.buildingcommission.wa.gov.au/industry/codes-standards/energy-efficiency/check-sheets" TargetMode="External"/><Relationship Id="rId84" Type="http://schemas.openxmlformats.org/officeDocument/2006/relationships/hyperlink" Target="http://etool.net.au/" TargetMode="External"/><Relationship Id="rId89" Type="http://schemas.openxmlformats.org/officeDocument/2006/relationships/hyperlink" Target="http://www.smartrate.com.au/" TargetMode="External"/><Relationship Id="rId7" Type="http://schemas.openxmlformats.org/officeDocument/2006/relationships/hyperlink" Target="http://www.masterbuilders.com.au/portfolios/training/green-living" TargetMode="External"/><Relationship Id="rId71" Type="http://schemas.openxmlformats.org/officeDocument/2006/relationships/hyperlink" Target="http://www.yourbuilding.org/" TargetMode="External"/><Relationship Id="rId92" Type="http://schemas.openxmlformats.org/officeDocument/2006/relationships/comments" Target="../comments1.xml"/><Relationship Id="rId2" Type="http://schemas.openxmlformats.org/officeDocument/2006/relationships/hyperlink" Target="http://hia.com.au/upload/hia/documents/greensmart/gshouseprotocol.pdf" TargetMode="External"/><Relationship Id="rId16" Type="http://schemas.openxmlformats.org/officeDocument/2006/relationships/hyperlink" Target="http://www.hearne.com.au/Software/AccuRate-Sustainability/Editions" TargetMode="External"/><Relationship Id="rId29" Type="http://schemas.openxmlformats.org/officeDocument/2006/relationships/hyperlink" Target="http://www.abcb.gov.au/education-events-resources/publications/~/media/Files/Download%20Documents/Education%20and%20Training/Handbooks/2011_Using-on-site-renewable-and-reclaimed-energy-sources.ashx" TargetMode="External"/><Relationship Id="rId11" Type="http://schemas.openxmlformats.org/officeDocument/2006/relationships/hyperlink" Target="http://www.absa.net.au/accreditation/practice-notes" TargetMode="External"/><Relationship Id="rId24" Type="http://schemas.openxmlformats.org/officeDocument/2006/relationships/hyperlink" Target="http://www.gbca.org.au/advocacy/green-star-case-studies/" TargetMode="External"/><Relationship Id="rId32" Type="http://schemas.openxmlformats.org/officeDocument/2006/relationships/hyperlink" Target="http://www.abcb.gov.au/education-events-resources/publications/~/media/Files/Download%20Documents/Education%20and%20Training/Handbooks/2010_applying_ee_provisions_to_new_building_work_associated_with_existing_class_2-9_buildings.ashx" TargetMode="External"/><Relationship Id="rId37" Type="http://schemas.openxmlformats.org/officeDocument/2006/relationships/hyperlink" Target="http://www.healthyhouse.com/cs_childcarecentre.html" TargetMode="External"/><Relationship Id="rId40" Type="http://schemas.openxmlformats.org/officeDocument/2006/relationships/hyperlink" Target="http://www.airah.org.au/imis15_prod/AIRAH/Professional_Development/Training_Courses/Air_Conditioning_101/AIRAH/Navigation/ProfessionalDevelopment/TrainingCourses/AirConditioning101/Air_Conditioning_101.aspx" TargetMode="External"/><Relationship Id="rId45" Type="http://schemas.openxmlformats.org/officeDocument/2006/relationships/hyperlink" Target="http://www.masterelectricians.com.au/page/Training/Training/Renewable_Energies/Green_Electricians__Course_in_Electrical_Energy_Efficiency_21876VIC/" TargetMode="External"/><Relationship Id="rId53" Type="http://schemas.openxmlformats.org/officeDocument/2006/relationships/hyperlink" Target="http://tle.tafevc.com.au/toolbox/items/e9f1000c-2415-078c-b587-d8a1c20b37df/1/" TargetMode="External"/><Relationship Id="rId58" Type="http://schemas.openxmlformats.org/officeDocument/2006/relationships/hyperlink" Target="https://www.training.nsw.gov.au/clearhse/Preview.do?no=268&amp;type=O" TargetMode="External"/><Relationship Id="rId66" Type="http://schemas.openxmlformats.org/officeDocument/2006/relationships/hyperlink" Target="http://www.yourbuilding.org/" TargetMode="External"/><Relationship Id="rId74" Type="http://schemas.openxmlformats.org/officeDocument/2006/relationships/hyperlink" Target="http://www.efficientglazing.net/" TargetMode="External"/><Relationship Id="rId79" Type="http://schemas.openxmlformats.org/officeDocument/2006/relationships/hyperlink" Target="http://hia.com.au/hia/content/Builder/region/National/classification/Building%20and%20Planning%20Services/Energy%20and%20Water%20Efficiency/article/IS/BPS/NAT%20Ensure_energy_rating_windows_WERS.aspx" TargetMode="External"/><Relationship Id="rId87" Type="http://schemas.openxmlformats.org/officeDocument/2006/relationships/hyperlink" Target="http://www.masterbuilders.com.au/portfolios/training/green-living" TargetMode="External"/><Relationship Id="rId5" Type="http://schemas.openxmlformats.org/officeDocument/2006/relationships/hyperlink" Target="http://www.yourfuturehome.com.au/" TargetMode="External"/><Relationship Id="rId61" Type="http://schemas.openxmlformats.org/officeDocument/2006/relationships/hyperlink" Target="http://www.vetres.net.au/product.php?productid=18071&amp;cat=&amp;page=1" TargetMode="External"/><Relationship Id="rId82" Type="http://schemas.openxmlformats.org/officeDocument/2006/relationships/hyperlink" Target="http://www.airah.org.au/iMIS15_Prod/AIRAH/Professional_Development/Training_Courses/Building_Code_of_Australia/AIRAH/Navigation/ProfessionalDevelopment/TrainingCourses/BuildingCodeofAustralia/BCA.aspx?hkey=d75932a0-ecc3-49d1-89f5-9f79ac24291f" TargetMode="External"/><Relationship Id="rId90" Type="http://schemas.openxmlformats.org/officeDocument/2006/relationships/vmlDrawing" Target="../drawings/vmlDrawing1.vml"/><Relationship Id="rId19" Type="http://schemas.openxmlformats.org/officeDocument/2006/relationships/hyperlink" Target="http://www.basix.nsw.gov.au/basixcms/basix-help-notes.html" TargetMode="External"/><Relationship Id="rId14" Type="http://schemas.openxmlformats.org/officeDocument/2006/relationships/hyperlink" Target="http://www.absa.net.au/education-courses/training-and-mentoring" TargetMode="External"/><Relationship Id="rId22" Type="http://schemas.openxmlformats.org/officeDocument/2006/relationships/hyperlink" Target="http://www.gbca.org.au/uploads/203/4043/Introducing_Green_Star_Performance.pdf" TargetMode="External"/><Relationship Id="rId27" Type="http://schemas.openxmlformats.org/officeDocument/2006/relationships/hyperlink" Target="http://www.smartrate.com.au/training/courses/bers-pro/bers-pro-(refresher)" TargetMode="External"/><Relationship Id="rId30" Type="http://schemas.openxmlformats.org/officeDocument/2006/relationships/hyperlink" Target="http://www.abcb.gov.au/education-events-resources/publications/~/media/Files/Download%20Documents/Education%20and%20Training/Handbooks/2010_PlumbersElectricians_handbook.ashx" TargetMode="External"/><Relationship Id="rId35" Type="http://schemas.openxmlformats.org/officeDocument/2006/relationships/hyperlink" Target="http://www.abcb.gov.au/education-events-resources/publications/~/media/Files/Download%20Documents/Education%20and%20Training/Handbooks/2010_EnergyEfficiencyGlazingProvisionsBCAVolumeTwo.ashx" TargetMode="External"/><Relationship Id="rId43" Type="http://schemas.openxmlformats.org/officeDocument/2006/relationships/hyperlink" Target="http://www.ecosmartelectricians.com.au/index.php?mact=CourseManager,cntnt01,frontend_course_details,0&amp;cntnt01course_id=24&amp;cntnt01state_id=ALL&amp;cntnt01course_type_id=ALL&amp;cntnt01returnid=16" TargetMode="External"/><Relationship Id="rId48" Type="http://schemas.openxmlformats.org/officeDocument/2006/relationships/hyperlink" Target="http://toolboxes.flexiblelearning.net.au/series13/13_06.htm" TargetMode="External"/><Relationship Id="rId56" Type="http://schemas.openxmlformats.org/officeDocument/2006/relationships/hyperlink" Target="http://www.abcb.gov.au/en/education-events-resources/NCC-awareness-resource-kits" TargetMode="External"/><Relationship Id="rId64" Type="http://schemas.openxmlformats.org/officeDocument/2006/relationships/hyperlink" Target="http://www.yourbuilding.org/" TargetMode="External"/><Relationship Id="rId69" Type="http://schemas.openxmlformats.org/officeDocument/2006/relationships/hyperlink" Target="http://www.yourbuilding.org/" TargetMode="External"/><Relationship Id="rId77" Type="http://schemas.openxmlformats.org/officeDocument/2006/relationships/hyperlink" Target="http://www.commerce.wa.gov.au/ConsumerProtection/PDF/Factsheets/Home_Insulation_fact_sheet.pdf" TargetMode="External"/><Relationship Id="rId8" Type="http://schemas.openxmlformats.org/officeDocument/2006/relationships/hyperlink" Target="http://www.yourhome.gov.au/technical/index.html" TargetMode="External"/><Relationship Id="rId51" Type="http://schemas.openxmlformats.org/officeDocument/2006/relationships/hyperlink" Target="http://www.vetres.net.au/product.php?productid=18071&amp;cat=&amp;page=1" TargetMode="External"/><Relationship Id="rId72" Type="http://schemas.openxmlformats.org/officeDocument/2006/relationships/hyperlink" Target="http://www.yourbuilding.org/" TargetMode="External"/><Relationship Id="rId80" Type="http://schemas.openxmlformats.org/officeDocument/2006/relationships/hyperlink" Target="http://www.smartrate.com.au/training/courses/nathers/nathers-principles-theory" TargetMode="External"/><Relationship Id="rId85" Type="http://schemas.openxmlformats.org/officeDocument/2006/relationships/hyperlink" Target="http://www.greenbuild.com.au/" TargetMode="External"/><Relationship Id="rId3" Type="http://schemas.openxmlformats.org/officeDocument/2006/relationships/hyperlink" Target="http://hia.com.au/hia/channel/Builder/region/National/classification/Greensmart.aspx" TargetMode="External"/><Relationship Id="rId12" Type="http://schemas.openxmlformats.org/officeDocument/2006/relationships/hyperlink" Target="http://www.absa.net.au/accreditation/practice-notes" TargetMode="External"/><Relationship Id="rId17" Type="http://schemas.openxmlformats.org/officeDocument/2006/relationships/hyperlink" Target="http://www.hearne.com.au/Training/AccuRate-Sustainability?Name=AccuRate-Sustainability" TargetMode="External"/><Relationship Id="rId25" Type="http://schemas.openxmlformats.org/officeDocument/2006/relationships/hyperlink" Target="http://www.nabers.gov.au/public/WebPages/DocumentHandler.ashx?docType=2&amp;id=28&amp;attId=0" TargetMode="External"/><Relationship Id="rId33" Type="http://schemas.openxmlformats.org/officeDocument/2006/relationships/hyperlink" Target="http://www.abcb.gov.au/education-events-resources/publications/~/media/Files/Download%20Documents/Education%20and%20Training/Handbooks/2010_EE-Handbook-BCA-2010-Vol1-web.ashx" TargetMode="External"/><Relationship Id="rId38" Type="http://schemas.openxmlformats.org/officeDocument/2006/relationships/hyperlink" Target="http://www.buildingcommission.com.au/__data/assets/pdf_file/0019/8722/PN_2011_55.pdf" TargetMode="External"/><Relationship Id="rId46" Type="http://schemas.openxmlformats.org/officeDocument/2006/relationships/hyperlink" Target="http://www.masterelectricians.com.au/page/Training/Training/Renewable_Energies/Certificate_IV_in_Energy_Efficiency_and_Assessment_UEE43111/" TargetMode="External"/><Relationship Id="rId59" Type="http://schemas.openxmlformats.org/officeDocument/2006/relationships/hyperlink" Target="http://www.vetres.net.au/product.php?productid=18077&amp;cat=&amp;page=1" TargetMode="External"/><Relationship Id="rId67" Type="http://schemas.openxmlformats.org/officeDocument/2006/relationships/hyperlink" Target="http://www.yourbuilding.org/Article/NewsDetail.aspx?p=83&amp;id=1576" TargetMode="External"/><Relationship Id="rId20" Type="http://schemas.openxmlformats.org/officeDocument/2006/relationships/hyperlink" Target="http://www.gbca.org.au/education-courses/green-star-qualifications/green-star-accredited-professional-gsap-performance/34113.htm" TargetMode="External"/><Relationship Id="rId41" Type="http://schemas.openxmlformats.org/officeDocument/2006/relationships/hyperlink" Target="http://www.airah.org.au/iMIS15_Prod/AIRAH/Professional_Development/Training_Courses/AIRAH/Navigation/ProfessionalDevelopment/TrainingCourses/Building_Tuning/Building_Tuning.aspx" TargetMode="External"/><Relationship Id="rId54" Type="http://schemas.openxmlformats.org/officeDocument/2006/relationships/hyperlink" Target="http://www.eec.org.au/Best%20Practice%20Guides" TargetMode="External"/><Relationship Id="rId62" Type="http://schemas.openxmlformats.org/officeDocument/2006/relationships/hyperlink" Target="http://www.yourbuilding.org/" TargetMode="External"/><Relationship Id="rId70" Type="http://schemas.openxmlformats.org/officeDocument/2006/relationships/hyperlink" Target="http://www.yourbuilding.org/Article/NewsDetail.aspx?p=83&amp;id=1583" TargetMode="External"/><Relationship Id="rId75" Type="http://schemas.openxmlformats.org/officeDocument/2006/relationships/hyperlink" Target="http://www.efficientglazing.net/Account/Login.aspx" TargetMode="External"/><Relationship Id="rId83" Type="http://schemas.openxmlformats.org/officeDocument/2006/relationships/hyperlink" Target="http://www.youtube.com/" TargetMode="External"/><Relationship Id="rId88" Type="http://schemas.openxmlformats.org/officeDocument/2006/relationships/hyperlink" Target="http://www.masterbuilders.com.au/portfolios/training/green-living" TargetMode="External"/><Relationship Id="rId91" Type="http://schemas.openxmlformats.org/officeDocument/2006/relationships/table" Target="../tables/table1.xml"/><Relationship Id="rId1" Type="http://schemas.openxmlformats.org/officeDocument/2006/relationships/hyperlink" Target="http://hia.com.au/upload/hia/documents/greensmart/1365_gs_guidnotesbook_150710.pdf" TargetMode="External"/><Relationship Id="rId6" Type="http://schemas.openxmlformats.org/officeDocument/2006/relationships/hyperlink" Target="http://www.yourhome.gov.au/renovatorsguide/index.html" TargetMode="External"/><Relationship Id="rId15" Type="http://schemas.openxmlformats.org/officeDocument/2006/relationships/hyperlink" Target="http://www.ecospecifier.com.au/" TargetMode="External"/><Relationship Id="rId23" Type="http://schemas.openxmlformats.org/officeDocument/2006/relationships/hyperlink" Target="http://www.gbca.org.au/uploads/203/4043/Green_Star_Performance_Business_Case.pdf" TargetMode="External"/><Relationship Id="rId28" Type="http://schemas.openxmlformats.org/officeDocument/2006/relationships/hyperlink" Target="http://www.smartrate.com.au/training/courses/nathers/nathers-technology-skills-1" TargetMode="External"/><Relationship Id="rId36" Type="http://schemas.openxmlformats.org/officeDocument/2006/relationships/hyperlink" Target="http://www.abcb.gov.au/major-initiatives/energy-efficiency/glazing-calculator" TargetMode="External"/><Relationship Id="rId49" Type="http://schemas.openxmlformats.org/officeDocument/2006/relationships/hyperlink" Target="https://www.training.nsw.gov.au/clearhse/Preview.do?no=278&amp;type=O" TargetMode="External"/><Relationship Id="rId57" Type="http://schemas.openxmlformats.org/officeDocument/2006/relationships/hyperlink" Target="http://coursesearch.skillstech.tafe.qld.gov.au/tafe/training/UEE20111_Certificate_II_in_Split_Air_conditioning_and_Heat_Pump_Systems/Brochure_862_861.ashx" TargetMode="External"/><Relationship Id="rId10" Type="http://schemas.openxmlformats.org/officeDocument/2006/relationships/hyperlink" Target="http://www.absa.net.au/accreditation/practice-notes" TargetMode="External"/><Relationship Id="rId31" Type="http://schemas.openxmlformats.org/officeDocument/2006/relationships/hyperlink" Target="http://www.abcb.gov.au/education-events-resources/publications/~/media/Files/Download%20Documents/Education%20and%20Training/Handbooks/2010_BCA_Section_J_Assessment_and_Verification_of_an_Alternative_solution.ashx" TargetMode="External"/><Relationship Id="rId44" Type="http://schemas.openxmlformats.org/officeDocument/2006/relationships/hyperlink" Target="http://www.ecosmartelectricians.com.au/index.php?mact=CourseManager,cntnt01,frontend_course_details,0&amp;cntnt01course_id=46&amp;cntnt01state_id=ALL&amp;cntnt01course_type_id=ALL&amp;cntnt01returnid=16" TargetMode="External"/><Relationship Id="rId52" Type="http://schemas.openxmlformats.org/officeDocument/2006/relationships/hyperlink" Target="http://tle.tafevc.com.au/toolbox/items/e9f1000c-2415-078c-b587-d8a1c20b37df/1/" TargetMode="External"/><Relationship Id="rId60" Type="http://schemas.openxmlformats.org/officeDocument/2006/relationships/hyperlink" Target="http://www.vetres.net.au/product.php?productid=18070&amp;cat=&amp;page=1" TargetMode="External"/><Relationship Id="rId65" Type="http://schemas.openxmlformats.org/officeDocument/2006/relationships/hyperlink" Target="http://www.yourbuilding.org/" TargetMode="External"/><Relationship Id="rId73" Type="http://schemas.openxmlformats.org/officeDocument/2006/relationships/hyperlink" Target="http://www.efficientglazing.net/" TargetMode="External"/><Relationship Id="rId78" Type="http://schemas.openxmlformats.org/officeDocument/2006/relationships/hyperlink" Target="http://hia.com.au/hia/content/Builder/region/National/classification/Building%20and%20Planning%20Services/Energy%20and%20Water%20Efficiency/article/IS/BPS/QLD_Six_Star_Energy.aspx" TargetMode="External"/><Relationship Id="rId81" Type="http://schemas.openxmlformats.org/officeDocument/2006/relationships/hyperlink" Target="http://www.abcb.gov.au/major-initiatives/energy-efficiency/~/media/Files/Download%20Documents/Major%20Initiatives/Energy%20Efficiency/Residential%20Housing/FINAL%20INFOGRAPHIC%20FOR%20WEB%20UPLOAD-v2.pdf" TargetMode="External"/><Relationship Id="rId86" Type="http://schemas.openxmlformats.org/officeDocument/2006/relationships/hyperlink" Target="http://www.masterbuilders.com.au/portfolios/training/green-living" TargetMode="External"/><Relationship Id="rId4" Type="http://schemas.openxmlformats.org/officeDocument/2006/relationships/hyperlink" Target="http://hia.com.au/hia/channel/Builder/region/National/classification/Greensmart.aspx" TargetMode="External"/><Relationship Id="rId9" Type="http://schemas.openxmlformats.org/officeDocument/2006/relationships/hyperlink" Target="http://www.absa.net.au/accreditation/practice-notes" TargetMode="Externa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21.xml"/><Relationship Id="rId2" Type="http://schemas.openxmlformats.org/officeDocument/2006/relationships/pivotTable" Target="../pivotTables/pivotTable20.xml"/><Relationship Id="rId1" Type="http://schemas.openxmlformats.org/officeDocument/2006/relationships/pivotTable" Target="../pivotTables/pivotTable19.x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3"/>
  <sheetViews>
    <sheetView zoomScale="150" zoomScaleNormal="150" zoomScalePageLayoutView="150" workbookViewId="0">
      <selection activeCell="D19" sqref="D19"/>
    </sheetView>
  </sheetViews>
  <sheetFormatPr defaultColWidth="8.85546875" defaultRowHeight="15" x14ac:dyDescent="0.25"/>
  <cols>
    <col min="2" max="2" width="16.28515625" customWidth="1"/>
    <col min="3" max="3" width="29.140625" customWidth="1"/>
    <col min="4" max="4" width="55" style="13" customWidth="1"/>
    <col min="258" max="258" width="16.28515625" customWidth="1"/>
    <col min="259" max="259" width="12.140625" customWidth="1"/>
    <col min="260" max="260" width="109.140625" customWidth="1"/>
    <col min="514" max="514" width="16.28515625" customWidth="1"/>
    <col min="515" max="515" width="12.140625" customWidth="1"/>
    <col min="516" max="516" width="109.140625" customWidth="1"/>
    <col min="770" max="770" width="16.28515625" customWidth="1"/>
    <col min="771" max="771" width="12.140625" customWidth="1"/>
    <col min="772" max="772" width="109.140625" customWidth="1"/>
    <col min="1026" max="1026" width="16.28515625" customWidth="1"/>
    <col min="1027" max="1027" width="12.140625" customWidth="1"/>
    <col min="1028" max="1028" width="109.140625" customWidth="1"/>
    <col min="1282" max="1282" width="16.28515625" customWidth="1"/>
    <col min="1283" max="1283" width="12.140625" customWidth="1"/>
    <col min="1284" max="1284" width="109.140625" customWidth="1"/>
    <col min="1538" max="1538" width="16.28515625" customWidth="1"/>
    <col min="1539" max="1539" width="12.140625" customWidth="1"/>
    <col min="1540" max="1540" width="109.140625" customWidth="1"/>
    <col min="1794" max="1794" width="16.28515625" customWidth="1"/>
    <col min="1795" max="1795" width="12.140625" customWidth="1"/>
    <col min="1796" max="1796" width="109.140625" customWidth="1"/>
    <col min="2050" max="2050" width="16.28515625" customWidth="1"/>
    <col min="2051" max="2051" width="12.140625" customWidth="1"/>
    <col min="2052" max="2052" width="109.140625" customWidth="1"/>
    <col min="2306" max="2306" width="16.28515625" customWidth="1"/>
    <col min="2307" max="2307" width="12.140625" customWidth="1"/>
    <col min="2308" max="2308" width="109.140625" customWidth="1"/>
    <col min="2562" max="2562" width="16.28515625" customWidth="1"/>
    <col min="2563" max="2563" width="12.140625" customWidth="1"/>
    <col min="2564" max="2564" width="109.140625" customWidth="1"/>
    <col min="2818" max="2818" width="16.28515625" customWidth="1"/>
    <col min="2819" max="2819" width="12.140625" customWidth="1"/>
    <col min="2820" max="2820" width="109.140625" customWidth="1"/>
    <col min="3074" max="3074" width="16.28515625" customWidth="1"/>
    <col min="3075" max="3075" width="12.140625" customWidth="1"/>
    <col min="3076" max="3076" width="109.140625" customWidth="1"/>
    <col min="3330" max="3330" width="16.28515625" customWidth="1"/>
    <col min="3331" max="3331" width="12.140625" customWidth="1"/>
    <col min="3332" max="3332" width="109.140625" customWidth="1"/>
    <col min="3586" max="3586" width="16.28515625" customWidth="1"/>
    <col min="3587" max="3587" width="12.140625" customWidth="1"/>
    <col min="3588" max="3588" width="109.140625" customWidth="1"/>
    <col min="3842" max="3842" width="16.28515625" customWidth="1"/>
    <col min="3843" max="3843" width="12.140625" customWidth="1"/>
    <col min="3844" max="3844" width="109.140625" customWidth="1"/>
    <col min="4098" max="4098" width="16.28515625" customWidth="1"/>
    <col min="4099" max="4099" width="12.140625" customWidth="1"/>
    <col min="4100" max="4100" width="109.140625" customWidth="1"/>
    <col min="4354" max="4354" width="16.28515625" customWidth="1"/>
    <col min="4355" max="4355" width="12.140625" customWidth="1"/>
    <col min="4356" max="4356" width="109.140625" customWidth="1"/>
    <col min="4610" max="4610" width="16.28515625" customWidth="1"/>
    <col min="4611" max="4611" width="12.140625" customWidth="1"/>
    <col min="4612" max="4612" width="109.140625" customWidth="1"/>
    <col min="4866" max="4866" width="16.28515625" customWidth="1"/>
    <col min="4867" max="4867" width="12.140625" customWidth="1"/>
    <col min="4868" max="4868" width="109.140625" customWidth="1"/>
    <col min="5122" max="5122" width="16.28515625" customWidth="1"/>
    <col min="5123" max="5123" width="12.140625" customWidth="1"/>
    <col min="5124" max="5124" width="109.140625" customWidth="1"/>
    <col min="5378" max="5378" width="16.28515625" customWidth="1"/>
    <col min="5379" max="5379" width="12.140625" customWidth="1"/>
    <col min="5380" max="5380" width="109.140625" customWidth="1"/>
    <col min="5634" max="5634" width="16.28515625" customWidth="1"/>
    <col min="5635" max="5635" width="12.140625" customWidth="1"/>
    <col min="5636" max="5636" width="109.140625" customWidth="1"/>
    <col min="5890" max="5890" width="16.28515625" customWidth="1"/>
    <col min="5891" max="5891" width="12.140625" customWidth="1"/>
    <col min="5892" max="5892" width="109.140625" customWidth="1"/>
    <col min="6146" max="6146" width="16.28515625" customWidth="1"/>
    <col min="6147" max="6147" width="12.140625" customWidth="1"/>
    <col min="6148" max="6148" width="109.140625" customWidth="1"/>
    <col min="6402" max="6402" width="16.28515625" customWidth="1"/>
    <col min="6403" max="6403" width="12.140625" customWidth="1"/>
    <col min="6404" max="6404" width="109.140625" customWidth="1"/>
    <col min="6658" max="6658" width="16.28515625" customWidth="1"/>
    <col min="6659" max="6659" width="12.140625" customWidth="1"/>
    <col min="6660" max="6660" width="109.140625" customWidth="1"/>
    <col min="6914" max="6914" width="16.28515625" customWidth="1"/>
    <col min="6915" max="6915" width="12.140625" customWidth="1"/>
    <col min="6916" max="6916" width="109.140625" customWidth="1"/>
    <col min="7170" max="7170" width="16.28515625" customWidth="1"/>
    <col min="7171" max="7171" width="12.140625" customWidth="1"/>
    <col min="7172" max="7172" width="109.140625" customWidth="1"/>
    <col min="7426" max="7426" width="16.28515625" customWidth="1"/>
    <col min="7427" max="7427" width="12.140625" customWidth="1"/>
    <col min="7428" max="7428" width="109.140625" customWidth="1"/>
    <col min="7682" max="7682" width="16.28515625" customWidth="1"/>
    <col min="7683" max="7683" width="12.140625" customWidth="1"/>
    <col min="7684" max="7684" width="109.140625" customWidth="1"/>
    <col min="7938" max="7938" width="16.28515625" customWidth="1"/>
    <col min="7939" max="7939" width="12.140625" customWidth="1"/>
    <col min="7940" max="7940" width="109.140625" customWidth="1"/>
    <col min="8194" max="8194" width="16.28515625" customWidth="1"/>
    <col min="8195" max="8195" width="12.140625" customWidth="1"/>
    <col min="8196" max="8196" width="109.140625" customWidth="1"/>
    <col min="8450" max="8450" width="16.28515625" customWidth="1"/>
    <col min="8451" max="8451" width="12.140625" customWidth="1"/>
    <col min="8452" max="8452" width="109.140625" customWidth="1"/>
    <col min="8706" max="8706" width="16.28515625" customWidth="1"/>
    <col min="8707" max="8707" width="12.140625" customWidth="1"/>
    <col min="8708" max="8708" width="109.140625" customWidth="1"/>
    <col min="8962" max="8962" width="16.28515625" customWidth="1"/>
    <col min="8963" max="8963" width="12.140625" customWidth="1"/>
    <col min="8964" max="8964" width="109.140625" customWidth="1"/>
    <col min="9218" max="9218" width="16.28515625" customWidth="1"/>
    <col min="9219" max="9219" width="12.140625" customWidth="1"/>
    <col min="9220" max="9220" width="109.140625" customWidth="1"/>
    <col min="9474" max="9474" width="16.28515625" customWidth="1"/>
    <col min="9475" max="9475" width="12.140625" customWidth="1"/>
    <col min="9476" max="9476" width="109.140625" customWidth="1"/>
    <col min="9730" max="9730" width="16.28515625" customWidth="1"/>
    <col min="9731" max="9731" width="12.140625" customWidth="1"/>
    <col min="9732" max="9732" width="109.140625" customWidth="1"/>
    <col min="9986" max="9986" width="16.28515625" customWidth="1"/>
    <col min="9987" max="9987" width="12.140625" customWidth="1"/>
    <col min="9988" max="9988" width="109.140625" customWidth="1"/>
    <col min="10242" max="10242" width="16.28515625" customWidth="1"/>
    <col min="10243" max="10243" width="12.140625" customWidth="1"/>
    <col min="10244" max="10244" width="109.140625" customWidth="1"/>
    <col min="10498" max="10498" width="16.28515625" customWidth="1"/>
    <col min="10499" max="10499" width="12.140625" customWidth="1"/>
    <col min="10500" max="10500" width="109.140625" customWidth="1"/>
    <col min="10754" max="10754" width="16.28515625" customWidth="1"/>
    <col min="10755" max="10755" width="12.140625" customWidth="1"/>
    <col min="10756" max="10756" width="109.140625" customWidth="1"/>
    <col min="11010" max="11010" width="16.28515625" customWidth="1"/>
    <col min="11011" max="11011" width="12.140625" customWidth="1"/>
    <col min="11012" max="11012" width="109.140625" customWidth="1"/>
    <col min="11266" max="11266" width="16.28515625" customWidth="1"/>
    <col min="11267" max="11267" width="12.140625" customWidth="1"/>
    <col min="11268" max="11268" width="109.140625" customWidth="1"/>
    <col min="11522" max="11522" width="16.28515625" customWidth="1"/>
    <col min="11523" max="11523" width="12.140625" customWidth="1"/>
    <col min="11524" max="11524" width="109.140625" customWidth="1"/>
    <col min="11778" max="11778" width="16.28515625" customWidth="1"/>
    <col min="11779" max="11779" width="12.140625" customWidth="1"/>
    <col min="11780" max="11780" width="109.140625" customWidth="1"/>
    <col min="12034" max="12034" width="16.28515625" customWidth="1"/>
    <col min="12035" max="12035" width="12.140625" customWidth="1"/>
    <col min="12036" max="12036" width="109.140625" customWidth="1"/>
    <col min="12290" max="12290" width="16.28515625" customWidth="1"/>
    <col min="12291" max="12291" width="12.140625" customWidth="1"/>
    <col min="12292" max="12292" width="109.140625" customWidth="1"/>
    <col min="12546" max="12546" width="16.28515625" customWidth="1"/>
    <col min="12547" max="12547" width="12.140625" customWidth="1"/>
    <col min="12548" max="12548" width="109.140625" customWidth="1"/>
    <col min="12802" max="12802" width="16.28515625" customWidth="1"/>
    <col min="12803" max="12803" width="12.140625" customWidth="1"/>
    <col min="12804" max="12804" width="109.140625" customWidth="1"/>
    <col min="13058" max="13058" width="16.28515625" customWidth="1"/>
    <col min="13059" max="13059" width="12.140625" customWidth="1"/>
    <col min="13060" max="13060" width="109.140625" customWidth="1"/>
    <col min="13314" max="13314" width="16.28515625" customWidth="1"/>
    <col min="13315" max="13315" width="12.140625" customWidth="1"/>
    <col min="13316" max="13316" width="109.140625" customWidth="1"/>
    <col min="13570" max="13570" width="16.28515625" customWidth="1"/>
    <col min="13571" max="13571" width="12.140625" customWidth="1"/>
    <col min="13572" max="13572" width="109.140625" customWidth="1"/>
    <col min="13826" max="13826" width="16.28515625" customWidth="1"/>
    <col min="13827" max="13827" width="12.140625" customWidth="1"/>
    <col min="13828" max="13828" width="109.140625" customWidth="1"/>
    <col min="14082" max="14082" width="16.28515625" customWidth="1"/>
    <col min="14083" max="14083" width="12.140625" customWidth="1"/>
    <col min="14084" max="14084" width="109.140625" customWidth="1"/>
    <col min="14338" max="14338" width="16.28515625" customWidth="1"/>
    <col min="14339" max="14339" width="12.140625" customWidth="1"/>
    <col min="14340" max="14340" width="109.140625" customWidth="1"/>
    <col min="14594" max="14594" width="16.28515625" customWidth="1"/>
    <col min="14595" max="14595" width="12.140625" customWidth="1"/>
    <col min="14596" max="14596" width="109.140625" customWidth="1"/>
    <col min="14850" max="14850" width="16.28515625" customWidth="1"/>
    <col min="14851" max="14851" width="12.140625" customWidth="1"/>
    <col min="14852" max="14852" width="109.140625" customWidth="1"/>
    <col min="15106" max="15106" width="16.28515625" customWidth="1"/>
    <col min="15107" max="15107" width="12.140625" customWidth="1"/>
    <col min="15108" max="15108" width="109.140625" customWidth="1"/>
    <col min="15362" max="15362" width="16.28515625" customWidth="1"/>
    <col min="15363" max="15363" width="12.140625" customWidth="1"/>
    <col min="15364" max="15364" width="109.140625" customWidth="1"/>
    <col min="15618" max="15618" width="16.28515625" customWidth="1"/>
    <col min="15619" max="15619" width="12.140625" customWidth="1"/>
    <col min="15620" max="15620" width="109.140625" customWidth="1"/>
    <col min="15874" max="15874" width="16.28515625" customWidth="1"/>
    <col min="15875" max="15875" width="12.140625" customWidth="1"/>
    <col min="15876" max="15876" width="109.140625" customWidth="1"/>
    <col min="16130" max="16130" width="16.28515625" customWidth="1"/>
    <col min="16131" max="16131" width="12.140625" customWidth="1"/>
    <col min="16132" max="16132" width="109.140625" customWidth="1"/>
  </cols>
  <sheetData>
    <row r="1" spans="2:4" ht="31.5" x14ac:dyDescent="0.5">
      <c r="B1" s="16" t="s">
        <v>17</v>
      </c>
      <c r="C1" s="16"/>
      <c r="D1" s="16"/>
    </row>
    <row r="2" spans="2:4" ht="31.5" x14ac:dyDescent="0.5">
      <c r="B2" s="17" t="s">
        <v>11</v>
      </c>
      <c r="C2" s="17"/>
      <c r="D2" s="18"/>
    </row>
    <row r="3" spans="2:4" ht="15" customHeight="1" x14ac:dyDescent="0.25">
      <c r="B3" s="289" t="s">
        <v>902</v>
      </c>
      <c r="C3" s="289"/>
      <c r="D3" s="289"/>
    </row>
    <row r="4" spans="2:4" x14ac:dyDescent="0.25">
      <c r="B4" s="290" t="s">
        <v>1035</v>
      </c>
      <c r="C4" s="290"/>
      <c r="D4" s="290"/>
    </row>
    <row r="5" spans="2:4" ht="29.25" customHeight="1" x14ac:dyDescent="0.25">
      <c r="B5" s="282" t="s">
        <v>915</v>
      </c>
      <c r="C5" s="282"/>
      <c r="D5" s="282"/>
    </row>
    <row r="7" spans="2:4" ht="15.75" thickBot="1" x14ac:dyDescent="0.3">
      <c r="B7" s="14" t="s">
        <v>12</v>
      </c>
      <c r="C7" s="14" t="s">
        <v>13</v>
      </c>
      <c r="D7" s="15" t="s">
        <v>14</v>
      </c>
    </row>
    <row r="8" spans="2:4" ht="30.75" thickBot="1" x14ac:dyDescent="0.3">
      <c r="B8" s="256" t="s">
        <v>903</v>
      </c>
      <c r="C8" s="254" t="s">
        <v>897</v>
      </c>
      <c r="D8" s="255" t="s">
        <v>898</v>
      </c>
    </row>
    <row r="9" spans="2:4" ht="15" customHeight="1" x14ac:dyDescent="0.25">
      <c r="B9" s="293" t="s">
        <v>15</v>
      </c>
      <c r="C9" s="283" t="s">
        <v>911</v>
      </c>
      <c r="D9" s="284"/>
    </row>
    <row r="10" spans="2:4" ht="30.95" customHeight="1" x14ac:dyDescent="0.25">
      <c r="B10" s="294"/>
      <c r="C10" s="285"/>
      <c r="D10" s="286"/>
    </row>
    <row r="11" spans="2:4" x14ac:dyDescent="0.25">
      <c r="B11" s="294"/>
      <c r="C11" s="5" t="s">
        <v>0</v>
      </c>
      <c r="D11" s="12" t="s">
        <v>899</v>
      </c>
    </row>
    <row r="12" spans="2:4" x14ac:dyDescent="0.25">
      <c r="B12" s="294"/>
      <c r="C12" s="5" t="s">
        <v>907</v>
      </c>
      <c r="D12" s="12" t="s">
        <v>905</v>
      </c>
    </row>
    <row r="13" spans="2:4" ht="30" x14ac:dyDescent="0.25">
      <c r="B13" s="294"/>
      <c r="C13" s="6" t="s">
        <v>8</v>
      </c>
      <c r="D13" s="9" t="s">
        <v>906</v>
      </c>
    </row>
    <row r="14" spans="2:4" ht="45" x14ac:dyDescent="0.25">
      <c r="B14" s="294"/>
      <c r="C14" s="10" t="s">
        <v>238</v>
      </c>
      <c r="D14" s="9" t="s">
        <v>1038</v>
      </c>
    </row>
    <row r="15" spans="2:4" ht="140.1" x14ac:dyDescent="0">
      <c r="B15" s="294"/>
      <c r="C15" s="10" t="s">
        <v>239</v>
      </c>
      <c r="D15" s="9" t="s">
        <v>959</v>
      </c>
    </row>
    <row r="16" spans="2:4" ht="27.95" x14ac:dyDescent="0">
      <c r="B16" s="294"/>
      <c r="C16" s="10" t="s">
        <v>240</v>
      </c>
      <c r="D16" s="9" t="s">
        <v>958</v>
      </c>
    </row>
    <row r="17" spans="2:4" ht="409.6" x14ac:dyDescent="0">
      <c r="B17" s="294"/>
      <c r="C17" s="10" t="s">
        <v>241</v>
      </c>
      <c r="D17" s="257" t="s">
        <v>908</v>
      </c>
    </row>
    <row r="18" spans="2:4" ht="27.95" x14ac:dyDescent="0">
      <c r="B18" s="294"/>
      <c r="C18" s="10" t="s">
        <v>242</v>
      </c>
      <c r="D18" s="9" t="s">
        <v>909</v>
      </c>
    </row>
    <row r="19" spans="2:4" ht="84" x14ac:dyDescent="0">
      <c r="B19" s="294"/>
      <c r="C19" s="135" t="s">
        <v>916</v>
      </c>
      <c r="D19" s="133" t="s">
        <v>900</v>
      </c>
    </row>
    <row r="20" spans="2:4" ht="409.6" x14ac:dyDescent="0">
      <c r="B20" s="294"/>
      <c r="C20" s="21" t="s">
        <v>243</v>
      </c>
      <c r="D20" s="12" t="s">
        <v>334</v>
      </c>
    </row>
    <row r="21" spans="2:4" ht="27.95" x14ac:dyDescent="0">
      <c r="B21" s="294"/>
      <c r="C21" s="21" t="s">
        <v>244</v>
      </c>
      <c r="D21" s="12" t="s">
        <v>32</v>
      </c>
    </row>
    <row r="22" spans="2:4" ht="409.6" x14ac:dyDescent="0">
      <c r="B22" s="294"/>
      <c r="C22" s="7" t="s">
        <v>6</v>
      </c>
      <c r="D22" s="12" t="s">
        <v>439</v>
      </c>
    </row>
    <row r="23" spans="2:4" ht="42" x14ac:dyDescent="0">
      <c r="B23" s="294"/>
      <c r="C23" s="7" t="s">
        <v>249</v>
      </c>
      <c r="D23" s="12" t="s">
        <v>910</v>
      </c>
    </row>
    <row r="24" spans="2:4" ht="409.6" x14ac:dyDescent="0">
      <c r="B24" s="294"/>
      <c r="C24" s="8" t="s">
        <v>901</v>
      </c>
      <c r="D24" s="12" t="s">
        <v>912</v>
      </c>
    </row>
    <row r="25" spans="2:4" ht="409.6" x14ac:dyDescent="0">
      <c r="B25" s="294"/>
      <c r="C25" s="8" t="s">
        <v>1</v>
      </c>
      <c r="D25" s="12" t="s">
        <v>26</v>
      </c>
    </row>
    <row r="26" spans="2:4" ht="409.6" x14ac:dyDescent="0">
      <c r="B26" s="294"/>
      <c r="C26" s="8" t="s">
        <v>25</v>
      </c>
      <c r="D26" s="12" t="s">
        <v>27</v>
      </c>
    </row>
    <row r="27" spans="2:4" ht="42" x14ac:dyDescent="0">
      <c r="B27" s="294"/>
      <c r="C27" s="20" t="s">
        <v>245</v>
      </c>
      <c r="D27" s="12" t="s">
        <v>330</v>
      </c>
    </row>
    <row r="28" spans="2:4" ht="42" x14ac:dyDescent="0">
      <c r="B28" s="294"/>
      <c r="C28" s="20" t="s">
        <v>246</v>
      </c>
      <c r="D28" s="12" t="s">
        <v>331</v>
      </c>
    </row>
    <row r="29" spans="2:4" ht="42" x14ac:dyDescent="0">
      <c r="B29" s="294"/>
      <c r="C29" s="20" t="s">
        <v>247</v>
      </c>
      <c r="D29" s="12" t="s">
        <v>332</v>
      </c>
    </row>
    <row r="30" spans="2:4" ht="409.6" x14ac:dyDescent="0">
      <c r="B30" s="294"/>
      <c r="C30" s="23" t="s">
        <v>248</v>
      </c>
      <c r="D30" s="22" t="s">
        <v>28</v>
      </c>
    </row>
    <row r="31" spans="2:4" ht="409.6" x14ac:dyDescent="0">
      <c r="B31" s="295"/>
    </row>
    <row r="32" spans="2:4" ht="29.1" customHeight="1" x14ac:dyDescent="0">
      <c r="B32" s="19" t="s">
        <v>913</v>
      </c>
      <c r="C32" s="291" t="s">
        <v>1036</v>
      </c>
      <c r="D32" s="292"/>
    </row>
    <row r="33" spans="2:4" ht="29.1" customHeight="1" x14ac:dyDescent="0">
      <c r="B33" s="19" t="s">
        <v>914</v>
      </c>
      <c r="C33" s="287" t="s">
        <v>1037</v>
      </c>
      <c r="D33" s="288"/>
    </row>
  </sheetData>
  <mergeCells count="7">
    <mergeCell ref="B5:D5"/>
    <mergeCell ref="C9:D10"/>
    <mergeCell ref="C33:D33"/>
    <mergeCell ref="B3:D3"/>
    <mergeCell ref="B4:D4"/>
    <mergeCell ref="C32:D32"/>
    <mergeCell ref="B9:B31"/>
  </mergeCells>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Z1969"/>
  <sheetViews>
    <sheetView tabSelected="1" topLeftCell="BQ1" zoomScale="75" zoomScaleNormal="75" zoomScalePageLayoutView="75" workbookViewId="0">
      <pane xSplit="8175" activePane="topRight"/>
      <selection activeCell="BQ5" sqref="BQ5"/>
      <selection pane="topRight" activeCell="C5" sqref="C5"/>
    </sheetView>
  </sheetViews>
  <sheetFormatPr defaultColWidth="8.85546875" defaultRowHeight="17.25" thickTop="1" thickBottom="1" x14ac:dyDescent="0.3"/>
  <cols>
    <col min="1" max="1" width="6.85546875" style="1" customWidth="1"/>
    <col min="2" max="2" width="9.7109375" style="136" hidden="1" customWidth="1"/>
    <col min="3" max="3" width="48.140625" style="1" customWidth="1"/>
    <col min="4" max="4" width="26.28515625" style="1" customWidth="1"/>
    <col min="5" max="5" width="8.7109375" style="10" customWidth="1"/>
    <col min="6" max="6" width="5.7109375" style="10" customWidth="1"/>
    <col min="7" max="8" width="6.7109375" style="10" customWidth="1"/>
    <col min="9" max="9" width="6.28515625" style="10" customWidth="1"/>
    <col min="10" max="10" width="24.85546875" style="10" customWidth="1"/>
    <col min="11" max="11" width="11.28515625" style="10" customWidth="1"/>
    <col min="12" max="12" width="11.28515625" style="134" customWidth="1"/>
    <col min="13" max="13" width="7.42578125" style="10" customWidth="1"/>
    <col min="14" max="14" width="9.7109375" style="10" customWidth="1"/>
    <col min="15" max="15" width="7.42578125" style="141" customWidth="1"/>
    <col min="16" max="18" width="7.42578125" style="10" customWidth="1"/>
    <col min="19" max="19" width="19.85546875" style="10" customWidth="1"/>
    <col min="20" max="20" width="11" style="30" hidden="1" customWidth="1"/>
    <col min="21" max="21" width="6.7109375" style="30" customWidth="1"/>
    <col min="22" max="22" width="6.7109375" style="242" customWidth="1"/>
    <col min="23" max="23" width="7.85546875" style="242" customWidth="1"/>
    <col min="24" max="24" width="12.28515625" style="30" hidden="1" customWidth="1"/>
    <col min="25" max="25" width="19.140625" style="30" hidden="1" customWidth="1"/>
    <col min="26" max="26" width="12.7109375" style="30" hidden="1" customWidth="1"/>
    <col min="27" max="27" width="8.85546875" style="30" hidden="1" customWidth="1"/>
    <col min="28" max="28" width="7.28515625" style="30" hidden="1" customWidth="1"/>
    <col min="29" max="29" width="11" style="30" hidden="1" customWidth="1"/>
    <col min="30" max="30" width="7.28515625" style="30" hidden="1" customWidth="1"/>
    <col min="31" max="31" width="13.42578125" style="134" hidden="1" customWidth="1"/>
    <col min="32" max="32" width="12" style="30" hidden="1" customWidth="1"/>
    <col min="33" max="33" width="22.42578125" style="30" customWidth="1"/>
    <col min="34" max="36" width="7.28515625" style="30" customWidth="1"/>
    <col min="37" max="37" width="16.28515625" style="30" customWidth="1"/>
    <col min="38" max="38" width="21.140625" style="10" customWidth="1"/>
    <col min="39" max="39" width="8" style="30" customWidth="1"/>
    <col min="40" max="41" width="8" style="32" customWidth="1"/>
    <col min="42" max="42" width="7.28515625" style="32" customWidth="1"/>
    <col min="43" max="43" width="8" style="32" customWidth="1"/>
    <col min="44" max="44" width="11.7109375" style="32" customWidth="1"/>
    <col min="45" max="45" width="10.7109375" style="32" customWidth="1"/>
    <col min="46" max="50" width="8" style="32" customWidth="1"/>
    <col min="51" max="51" width="5.28515625" style="32" customWidth="1"/>
    <col min="52" max="52" width="8" style="32" customWidth="1"/>
    <col min="53" max="53" width="37.140625" style="32" customWidth="1"/>
    <col min="54" max="54" width="10" style="32" customWidth="1"/>
    <col min="55" max="55" width="7.28515625" style="32" customWidth="1"/>
    <col min="56" max="56" width="10.28515625" style="32" customWidth="1"/>
    <col min="57" max="57" width="16.42578125" style="32" customWidth="1"/>
    <col min="58" max="66" width="7.28515625" style="32" customWidth="1"/>
    <col min="67" max="67" width="22.7109375" style="32" customWidth="1"/>
    <col min="68" max="68" width="17.42578125" style="32" customWidth="1"/>
    <col min="69" max="69" width="49.28515625" style="25" customWidth="1"/>
    <col min="70" max="70" width="28.42578125" style="7" customWidth="1"/>
    <col min="71" max="71" width="41.28515625" style="7" hidden="1" customWidth="1"/>
    <col min="72" max="72" width="36.42578125" style="3" customWidth="1"/>
    <col min="73" max="73" width="41.140625" style="2" customWidth="1"/>
    <col min="74" max="74" width="24.85546875" style="3" customWidth="1"/>
    <col min="75" max="75" width="13.28515625" style="11" customWidth="1"/>
    <col min="76" max="76" width="15.42578125" style="11" customWidth="1"/>
    <col min="77" max="77" width="17.42578125" style="11" customWidth="1"/>
    <col min="78" max="78" width="21" style="11" hidden="1" customWidth="1"/>
    <col min="79" max="79" width="29.42578125" style="24" customWidth="1"/>
    <col min="80" max="80" width="19.7109375" style="4" customWidth="1"/>
    <col min="81" max="81" width="15.42578125" style="4" customWidth="1"/>
    <col min="82" max="82" width="10.7109375" style="4" customWidth="1"/>
    <col min="83" max="83" width="10.7109375" style="167" customWidth="1"/>
    <col min="84" max="84" width="10.7109375" style="4" customWidth="1"/>
    <col min="85" max="85" width="10.7109375" style="167" customWidth="1"/>
    <col min="86" max="108" width="8.85546875" style="4"/>
    <col min="109" max="109" width="12.42578125" style="4" customWidth="1"/>
    <col min="110" max="122" width="8.85546875" style="4"/>
    <col min="123" max="123" width="10.85546875" style="4" bestFit="1" customWidth="1"/>
    <col min="124" max="16384" width="8.85546875" style="4"/>
  </cols>
  <sheetData>
    <row r="1" spans="1:130" s="9" customFormat="1" ht="32.25" thickBot="1" x14ac:dyDescent="0.55000000000000004">
      <c r="A1" s="16" t="s">
        <v>17</v>
      </c>
      <c r="B1" s="16"/>
      <c r="C1" s="16"/>
      <c r="D1" s="16"/>
      <c r="L1" s="133"/>
      <c r="O1" s="141"/>
      <c r="T1" s="29"/>
      <c r="U1" s="29"/>
      <c r="V1" s="238"/>
      <c r="W1" s="238"/>
      <c r="X1" s="29"/>
      <c r="Y1" s="29"/>
      <c r="Z1" s="29"/>
      <c r="AA1" s="29"/>
      <c r="AB1" s="29"/>
      <c r="AC1" s="29"/>
      <c r="AD1" s="29"/>
      <c r="AE1" s="133"/>
      <c r="AF1" s="29"/>
      <c r="AG1" s="29"/>
      <c r="AH1" s="29"/>
      <c r="AI1" s="29"/>
      <c r="AJ1" s="29"/>
      <c r="AK1" s="29"/>
      <c r="AM1" s="29"/>
      <c r="AN1" s="31"/>
      <c r="AO1" s="31"/>
      <c r="AP1" s="31"/>
      <c r="AQ1" s="31"/>
      <c r="AR1" s="31"/>
      <c r="AS1" s="31"/>
      <c r="AT1" s="31"/>
      <c r="AU1" s="31"/>
      <c r="AV1" s="31"/>
      <c r="AW1" s="31"/>
      <c r="AX1" s="31"/>
      <c r="AY1" s="31"/>
      <c r="AZ1" s="31"/>
      <c r="BA1" s="31"/>
      <c r="BB1" s="31"/>
      <c r="BC1" s="33"/>
      <c r="BD1" s="33"/>
      <c r="BE1" s="36"/>
      <c r="BF1" s="36"/>
      <c r="BG1" s="36"/>
      <c r="BH1" s="36"/>
      <c r="BI1" s="36"/>
      <c r="BJ1" s="36"/>
      <c r="BK1" s="36"/>
      <c r="BL1" s="36"/>
      <c r="BM1" s="36"/>
      <c r="BN1" s="36"/>
      <c r="BO1" s="36"/>
      <c r="BP1" s="37"/>
      <c r="BQ1" s="38"/>
      <c r="BR1" s="39"/>
      <c r="BS1" s="39"/>
      <c r="BT1" s="39"/>
      <c r="BU1" s="39"/>
      <c r="BV1" s="39"/>
      <c r="BW1" s="39"/>
      <c r="BX1" s="39"/>
      <c r="BY1" s="39"/>
      <c r="BZ1" s="39"/>
      <c r="CA1" s="40"/>
      <c r="CB1" s="4"/>
      <c r="CC1" s="4"/>
      <c r="CD1" s="4"/>
      <c r="CE1" s="167"/>
      <c r="CF1" s="337" t="s">
        <v>1086</v>
      </c>
      <c r="CG1" s="338"/>
      <c r="CH1" s="338"/>
      <c r="CI1" s="338"/>
      <c r="CJ1" s="338"/>
      <c r="CK1" s="338"/>
      <c r="CL1" s="338"/>
      <c r="CM1" s="338"/>
      <c r="CN1" s="338"/>
      <c r="CO1" s="338"/>
      <c r="CP1" s="338"/>
      <c r="CQ1" s="338"/>
      <c r="CR1" s="338"/>
      <c r="CS1" s="338"/>
      <c r="CT1" s="338"/>
      <c r="CU1" s="338"/>
      <c r="CV1" s="338"/>
      <c r="CW1" s="338"/>
      <c r="CX1" s="338"/>
      <c r="CY1" s="338"/>
      <c r="CZ1" s="338"/>
      <c r="DA1" s="338"/>
      <c r="DB1" s="338"/>
      <c r="DC1" s="338"/>
      <c r="DD1" s="338"/>
      <c r="DE1" s="338"/>
      <c r="DF1" s="338"/>
      <c r="DG1" s="338"/>
      <c r="DH1" s="338"/>
      <c r="DI1" s="338"/>
      <c r="DJ1" s="338"/>
      <c r="DK1" s="338"/>
      <c r="DL1" s="338"/>
      <c r="DM1" s="338"/>
      <c r="DN1" s="338"/>
      <c r="DO1" s="338"/>
      <c r="DP1" s="338"/>
      <c r="DQ1" s="338"/>
      <c r="DR1" s="338"/>
      <c r="DS1" s="338"/>
      <c r="DT1" s="338"/>
      <c r="DU1" s="338"/>
      <c r="DV1" s="338"/>
      <c r="DW1" s="338"/>
      <c r="DX1" s="338"/>
      <c r="DY1" s="338"/>
      <c r="DZ1" s="339"/>
    </row>
    <row r="2" spans="1:130" s="9" customFormat="1" ht="22.5" thickTop="1" thickBot="1" x14ac:dyDescent="0.4">
      <c r="A2" s="299"/>
      <c r="B2" s="300"/>
      <c r="C2" s="300"/>
      <c r="D2" s="300"/>
      <c r="E2" s="300"/>
      <c r="F2" s="300"/>
      <c r="G2" s="300"/>
      <c r="H2" s="301" t="s">
        <v>16</v>
      </c>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2"/>
      <c r="AP2" s="125"/>
      <c r="AQ2" s="323" t="s">
        <v>20</v>
      </c>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5"/>
      <c r="BQ2" s="303"/>
      <c r="BR2" s="304"/>
      <c r="BS2" s="305"/>
      <c r="BT2" s="306"/>
      <c r="BU2" s="307"/>
      <c r="BV2" s="308"/>
      <c r="BW2" s="349"/>
      <c r="BX2" s="350"/>
      <c r="BY2" s="350"/>
      <c r="BZ2" s="351"/>
      <c r="CA2" s="346"/>
      <c r="CB2" s="347"/>
      <c r="CC2" s="348"/>
      <c r="CE2" s="133"/>
      <c r="CG2" s="133"/>
      <c r="DE2" s="197" t="s">
        <v>727</v>
      </c>
    </row>
    <row r="3" spans="1:130" s="49" customFormat="1" ht="39" customHeight="1" thickTop="1" thickBot="1" x14ac:dyDescent="0.35">
      <c r="A3" s="296" t="s">
        <v>29</v>
      </c>
      <c r="B3" s="297"/>
      <c r="C3" s="297"/>
      <c r="D3" s="297"/>
      <c r="E3" s="297"/>
      <c r="F3" s="297"/>
      <c r="G3" s="298"/>
      <c r="H3" s="124"/>
      <c r="I3" s="329" t="s">
        <v>440</v>
      </c>
      <c r="J3" s="329"/>
      <c r="K3" s="329"/>
      <c r="L3" s="330"/>
      <c r="M3" s="332" t="s">
        <v>18</v>
      </c>
      <c r="N3" s="333"/>
      <c r="O3" s="333"/>
      <c r="P3" s="333"/>
      <c r="Q3" s="333"/>
      <c r="R3" s="333"/>
      <c r="S3" s="333"/>
      <c r="T3" s="333"/>
      <c r="U3" s="333"/>
      <c r="V3" s="333"/>
      <c r="W3" s="333"/>
      <c r="X3" s="333"/>
      <c r="Y3" s="333"/>
      <c r="Z3" s="333"/>
      <c r="AA3" s="333"/>
      <c r="AB3" s="333"/>
      <c r="AC3" s="333"/>
      <c r="AD3" s="333"/>
      <c r="AE3" s="333"/>
      <c r="AF3" s="333"/>
      <c r="AG3" s="333"/>
      <c r="AH3" s="333"/>
      <c r="AI3" s="331" t="s">
        <v>58</v>
      </c>
      <c r="AJ3" s="331"/>
      <c r="AK3" s="355" t="s">
        <v>19</v>
      </c>
      <c r="AL3" s="356"/>
      <c r="AM3" s="317"/>
      <c r="AN3" s="318"/>
      <c r="AO3" s="319"/>
      <c r="AP3" s="137"/>
      <c r="AQ3" s="320" t="s">
        <v>333</v>
      </c>
      <c r="AR3" s="321"/>
      <c r="AS3" s="321"/>
      <c r="AT3" s="321"/>
      <c r="AU3" s="321"/>
      <c r="AV3" s="321"/>
      <c r="AW3" s="321"/>
      <c r="AX3" s="321"/>
      <c r="AY3" s="321"/>
      <c r="AZ3" s="321"/>
      <c r="BA3" s="321"/>
      <c r="BB3" s="321"/>
      <c r="BC3" s="322"/>
      <c r="BD3" s="309" t="s">
        <v>5</v>
      </c>
      <c r="BE3" s="310"/>
      <c r="BF3" s="46"/>
      <c r="BG3" s="47"/>
      <c r="BH3" s="326" t="s">
        <v>4</v>
      </c>
      <c r="BI3" s="327"/>
      <c r="BJ3" s="327"/>
      <c r="BK3" s="327"/>
      <c r="BL3" s="327"/>
      <c r="BM3" s="327"/>
      <c r="BN3" s="327"/>
      <c r="BO3" s="327"/>
      <c r="BP3" s="328"/>
      <c r="BQ3" s="311" t="s">
        <v>21</v>
      </c>
      <c r="BR3" s="312"/>
      <c r="BS3" s="313"/>
      <c r="BT3" s="314" t="s">
        <v>23</v>
      </c>
      <c r="BU3" s="315"/>
      <c r="BV3" s="316"/>
      <c r="BW3" s="352" t="s">
        <v>995</v>
      </c>
      <c r="BX3" s="353"/>
      <c r="BY3" s="353"/>
      <c r="BZ3" s="354"/>
      <c r="CA3" s="48" t="s">
        <v>30</v>
      </c>
      <c r="CB3" s="48" t="s">
        <v>305</v>
      </c>
      <c r="CC3" s="48"/>
      <c r="CE3" s="96"/>
      <c r="CF3" s="334" t="s">
        <v>766</v>
      </c>
      <c r="CG3" s="335"/>
      <c r="CH3" s="335"/>
      <c r="CI3" s="335"/>
      <c r="CJ3" s="335"/>
      <c r="CK3" s="335"/>
      <c r="CL3" s="335"/>
      <c r="CM3" s="336"/>
      <c r="CO3" s="343" t="s">
        <v>18</v>
      </c>
      <c r="CP3" s="344"/>
      <c r="CQ3" s="344"/>
      <c r="CR3" s="344"/>
      <c r="CS3" s="344"/>
      <c r="CT3" s="344"/>
      <c r="CU3" s="344"/>
      <c r="CV3" s="344"/>
      <c r="CW3" s="345"/>
      <c r="CX3" s="340" t="s">
        <v>58</v>
      </c>
      <c r="CY3" s="341"/>
      <c r="CZ3" s="341"/>
      <c r="DA3" s="341"/>
      <c r="DB3" s="341"/>
      <c r="DC3" s="341"/>
      <c r="DD3" s="341"/>
      <c r="DE3" s="341"/>
      <c r="DF3" s="341"/>
      <c r="DG3" s="341"/>
      <c r="DH3" s="342"/>
      <c r="DI3" s="334" t="s">
        <v>333</v>
      </c>
      <c r="DJ3" s="357"/>
      <c r="DK3" s="357"/>
      <c r="DL3" s="357"/>
      <c r="DM3" s="357"/>
      <c r="DN3" s="357"/>
      <c r="DO3" s="357"/>
      <c r="DP3" s="357"/>
      <c r="DQ3" s="357"/>
      <c r="DR3" s="357"/>
      <c r="DS3" s="357"/>
      <c r="DT3" s="357"/>
      <c r="DU3" s="357"/>
      <c r="DV3" s="358"/>
      <c r="DW3" s="334" t="s">
        <v>263</v>
      </c>
      <c r="DX3" s="335"/>
      <c r="DY3" s="336"/>
    </row>
    <row r="4" spans="1:130" s="66" customFormat="1" ht="151.5" thickTop="1" thickBot="1" x14ac:dyDescent="0.35">
      <c r="A4" s="50" t="s">
        <v>0</v>
      </c>
      <c r="B4" s="50" t="s">
        <v>904</v>
      </c>
      <c r="C4" s="51" t="s">
        <v>2</v>
      </c>
      <c r="D4" s="52" t="s">
        <v>312</v>
      </c>
      <c r="E4" s="53" t="s">
        <v>65</v>
      </c>
      <c r="F4" s="53" t="s">
        <v>102</v>
      </c>
      <c r="G4" s="53" t="s">
        <v>64</v>
      </c>
      <c r="H4" s="53" t="s">
        <v>63</v>
      </c>
      <c r="I4" s="54" t="s">
        <v>252</v>
      </c>
      <c r="J4" s="54" t="s">
        <v>260</v>
      </c>
      <c r="K4" s="55" t="s">
        <v>258</v>
      </c>
      <c r="L4" s="55" t="s">
        <v>422</v>
      </c>
      <c r="M4" s="55" t="s">
        <v>691</v>
      </c>
      <c r="N4" s="55" t="s">
        <v>673</v>
      </c>
      <c r="O4" s="55" t="s">
        <v>674</v>
      </c>
      <c r="P4" s="55" t="s">
        <v>251</v>
      </c>
      <c r="Q4" s="55" t="s">
        <v>423</v>
      </c>
      <c r="R4" s="55" t="s">
        <v>345</v>
      </c>
      <c r="S4" s="57" t="s">
        <v>18</v>
      </c>
      <c r="T4" s="58" t="s">
        <v>437</v>
      </c>
      <c r="U4" s="58" t="s">
        <v>891</v>
      </c>
      <c r="V4" s="239" t="s">
        <v>888</v>
      </c>
      <c r="W4" s="239" t="s">
        <v>889</v>
      </c>
      <c r="X4" s="58" t="s">
        <v>427</v>
      </c>
      <c r="Y4" s="58" t="s">
        <v>426</v>
      </c>
      <c r="Z4" s="58" t="s">
        <v>424</v>
      </c>
      <c r="AA4" s="58" t="s">
        <v>425</v>
      </c>
      <c r="AB4" s="58" t="s">
        <v>259</v>
      </c>
      <c r="AC4" s="58" t="s">
        <v>430</v>
      </c>
      <c r="AD4" s="58" t="s">
        <v>717</v>
      </c>
      <c r="AE4" s="58" t="s">
        <v>327</v>
      </c>
      <c r="AF4" s="58" t="s">
        <v>122</v>
      </c>
      <c r="AG4" s="59" t="s">
        <v>58</v>
      </c>
      <c r="AH4" s="198" t="s">
        <v>428</v>
      </c>
      <c r="AI4" s="198" t="s">
        <v>61</v>
      </c>
      <c r="AJ4" s="198" t="s">
        <v>675</v>
      </c>
      <c r="AK4" s="59" t="s">
        <v>19</v>
      </c>
      <c r="AL4" s="60" t="s">
        <v>7</v>
      </c>
      <c r="AM4" s="223" t="s">
        <v>78</v>
      </c>
      <c r="AN4" s="224" t="s">
        <v>436</v>
      </c>
      <c r="AO4" s="223" t="s">
        <v>434</v>
      </c>
      <c r="AP4" s="224" t="s">
        <v>336</v>
      </c>
      <c r="AQ4" s="223" t="s">
        <v>359</v>
      </c>
      <c r="AR4" s="223" t="s">
        <v>438</v>
      </c>
      <c r="AS4" s="225" t="s">
        <v>328</v>
      </c>
      <c r="AT4" s="223" t="s">
        <v>236</v>
      </c>
      <c r="AU4" s="223" t="s">
        <v>432</v>
      </c>
      <c r="AV4" s="224" t="s">
        <v>435</v>
      </c>
      <c r="AW4" s="224" t="s">
        <v>433</v>
      </c>
      <c r="AX4" s="224" t="s">
        <v>431</v>
      </c>
      <c r="AY4" s="226" t="s">
        <v>676</v>
      </c>
      <c r="AZ4" s="59" t="s">
        <v>60</v>
      </c>
      <c r="BA4" s="59" t="s">
        <v>261</v>
      </c>
      <c r="BB4" s="56" t="s">
        <v>79</v>
      </c>
      <c r="BC4" s="56" t="s">
        <v>124</v>
      </c>
      <c r="BD4" s="59" t="s">
        <v>262</v>
      </c>
      <c r="BE4" s="59" t="s">
        <v>263</v>
      </c>
      <c r="BF4" s="61" t="s">
        <v>264</v>
      </c>
      <c r="BG4" s="61" t="s">
        <v>118</v>
      </c>
      <c r="BH4" s="61" t="s">
        <v>265</v>
      </c>
      <c r="BI4" s="61" t="s">
        <v>266</v>
      </c>
      <c r="BJ4" s="61" t="s">
        <v>267</v>
      </c>
      <c r="BK4" s="61" t="s">
        <v>268</v>
      </c>
      <c r="BL4" s="61" t="s">
        <v>269</v>
      </c>
      <c r="BM4" s="126" t="s">
        <v>270</v>
      </c>
      <c r="BN4" s="61" t="s">
        <v>421</v>
      </c>
      <c r="BO4" s="111" t="s">
        <v>4</v>
      </c>
      <c r="BP4" s="62" t="s">
        <v>271</v>
      </c>
      <c r="BQ4" s="63" t="s">
        <v>6</v>
      </c>
      <c r="BR4" s="63" t="s">
        <v>33</v>
      </c>
      <c r="BS4" s="63" t="s">
        <v>22</v>
      </c>
      <c r="BT4" s="64" t="s">
        <v>24</v>
      </c>
      <c r="BU4" s="64" t="s">
        <v>1</v>
      </c>
      <c r="BV4" s="64" t="s">
        <v>25</v>
      </c>
      <c r="BW4" s="65" t="s">
        <v>10</v>
      </c>
      <c r="BX4" s="65" t="s">
        <v>31</v>
      </c>
      <c r="BY4" s="65" t="s">
        <v>9</v>
      </c>
      <c r="BZ4" s="65" t="s">
        <v>758</v>
      </c>
      <c r="CA4" s="48" t="s">
        <v>759</v>
      </c>
      <c r="CB4" s="48" t="s">
        <v>303</v>
      </c>
      <c r="CC4" s="48" t="s">
        <v>304</v>
      </c>
      <c r="CD4" s="66" t="s">
        <v>250</v>
      </c>
      <c r="CE4" s="168" t="s">
        <v>678</v>
      </c>
      <c r="CF4" s="53" t="s">
        <v>679</v>
      </c>
      <c r="CG4" s="53" t="s">
        <v>680</v>
      </c>
      <c r="CH4" s="53" t="s">
        <v>681</v>
      </c>
      <c r="CI4" s="53" t="s">
        <v>682</v>
      </c>
      <c r="CJ4" s="54" t="s">
        <v>685</v>
      </c>
      <c r="CK4" s="54" t="s">
        <v>684</v>
      </c>
      <c r="CL4" s="55" t="s">
        <v>692</v>
      </c>
      <c r="CM4" s="55" t="s">
        <v>693</v>
      </c>
      <c r="CN4" s="55" t="s">
        <v>694</v>
      </c>
      <c r="CO4" s="55" t="s">
        <v>695</v>
      </c>
      <c r="CP4" s="55" t="s">
        <v>696</v>
      </c>
      <c r="CQ4" s="55" t="s">
        <v>697</v>
      </c>
      <c r="CR4" s="55" t="s">
        <v>698</v>
      </c>
      <c r="CS4" s="55" t="s">
        <v>699</v>
      </c>
      <c r="CT4" s="55" t="s">
        <v>700</v>
      </c>
      <c r="CU4" s="58" t="s">
        <v>718</v>
      </c>
      <c r="CV4" s="58" t="s">
        <v>448</v>
      </c>
      <c r="CW4" s="58" t="s">
        <v>719</v>
      </c>
      <c r="CX4" s="58" t="s">
        <v>721</v>
      </c>
      <c r="CY4" s="58" t="s">
        <v>720</v>
      </c>
      <c r="CZ4" s="58" t="s">
        <v>722</v>
      </c>
      <c r="DA4" s="58" t="s">
        <v>723</v>
      </c>
      <c r="DB4" s="58" t="s">
        <v>724</v>
      </c>
      <c r="DC4" s="58" t="s">
        <v>725</v>
      </c>
      <c r="DD4" s="58" t="s">
        <v>443</v>
      </c>
      <c r="DE4" s="58" t="s">
        <v>726</v>
      </c>
      <c r="DF4" s="223" t="s">
        <v>736</v>
      </c>
      <c r="DG4" s="224" t="s">
        <v>737</v>
      </c>
      <c r="DH4" s="223" t="s">
        <v>738</v>
      </c>
      <c r="DI4" s="224" t="s">
        <v>739</v>
      </c>
      <c r="DJ4" s="223" t="s">
        <v>740</v>
      </c>
      <c r="DK4" s="223" t="s">
        <v>741</v>
      </c>
      <c r="DL4" s="225" t="s">
        <v>742</v>
      </c>
      <c r="DM4" s="223" t="s">
        <v>743</v>
      </c>
      <c r="DN4" s="223" t="s">
        <v>744</v>
      </c>
      <c r="DO4" s="224" t="s">
        <v>745</v>
      </c>
      <c r="DP4" s="224" t="s">
        <v>746</v>
      </c>
      <c r="DQ4" s="224" t="s">
        <v>747</v>
      </c>
      <c r="DR4" s="226" t="s">
        <v>748</v>
      </c>
      <c r="DS4" s="226" t="s">
        <v>735</v>
      </c>
      <c r="DT4" s="56" t="s">
        <v>751</v>
      </c>
      <c r="DU4" s="56" t="s">
        <v>752</v>
      </c>
      <c r="DV4" s="59" t="s">
        <v>753</v>
      </c>
      <c r="DW4" s="59" t="s">
        <v>683</v>
      </c>
    </row>
    <row r="5" spans="1:130" s="49" customFormat="1" ht="151.5" thickTop="1" thickBot="1" x14ac:dyDescent="0.35">
      <c r="A5" s="97">
        <v>1</v>
      </c>
      <c r="B5" s="67"/>
      <c r="C5" s="68" t="s">
        <v>34</v>
      </c>
      <c r="D5" s="68" t="s">
        <v>35</v>
      </c>
      <c r="E5" s="89"/>
      <c r="F5" s="89"/>
      <c r="G5" s="89">
        <v>1</v>
      </c>
      <c r="H5" s="89"/>
      <c r="I5" s="70" t="str">
        <f>IF(AND(Table1[[#This Row],[General]]=1,Table1[[#This Row],[Beginner]]=1,Table1[[#This Row],[Intermediate]]=1,Table1[[#This Row],[Advanced]]=1),1,"")</f>
        <v/>
      </c>
      <c r="J5" s="70" t="str">
        <f>CONCATENATE(IF(Table1[[#This Row],[General]]=1,"General, ",""), IF(Table1[[#This Row],[Beginner]]=1,"Beginner, ",""),IF(Table1[[#This Row],[Intermediate]]=1,"Intermediate, ",""), IF(Table1[[#This Row],[Advanced]]=1,"Advanced",""))</f>
        <v xml:space="preserve">Intermediate, </v>
      </c>
      <c r="K5" s="71">
        <v>1</v>
      </c>
      <c r="L5" s="91"/>
      <c r="M5" s="71"/>
      <c r="N5" s="71"/>
      <c r="O5" s="141"/>
      <c r="P5" s="71"/>
      <c r="Q5" s="71"/>
      <c r="R5" s="71"/>
      <c r="S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5" s="73"/>
      <c r="U5" s="73">
        <v>1</v>
      </c>
      <c r="V5" s="211"/>
      <c r="W5" s="211"/>
      <c r="X5" s="73"/>
      <c r="Y5" s="73"/>
      <c r="Z5" s="73"/>
      <c r="AA5" s="73"/>
      <c r="AB5" s="73"/>
      <c r="AC5" s="73"/>
      <c r="AD5" s="73"/>
      <c r="AE5" s="92">
        <v>1</v>
      </c>
      <c r="AF5" s="73"/>
      <c r="AG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Standards, </v>
      </c>
      <c r="AH5" s="75"/>
      <c r="AI5" s="75">
        <v>1</v>
      </c>
      <c r="AJ5" s="75"/>
      <c r="AK5" s="74" t="str">
        <f>CONCATENATE(IF(Table1[[#This Row],[Digital]]=1,"Digital, ",""),IF(Table1[[#This Row],[Face to Face]]=1,"Face to face, ",""),IF(Table1[[#This Row],[Blended]]=1,"Blended",""))</f>
        <v xml:space="preserve">Face to face, </v>
      </c>
      <c r="AL5" s="69" t="s">
        <v>62</v>
      </c>
      <c r="AM5" s="76">
        <v>1</v>
      </c>
      <c r="AN5" s="127">
        <v>1</v>
      </c>
      <c r="AO5" s="76">
        <v>1</v>
      </c>
      <c r="AP5" s="127">
        <v>1</v>
      </c>
      <c r="AQ5" s="76">
        <v>1</v>
      </c>
      <c r="AR5" s="76">
        <v>1</v>
      </c>
      <c r="AS5" s="76">
        <v>1</v>
      </c>
      <c r="AT5" s="76">
        <v>1</v>
      </c>
      <c r="AU5" s="76">
        <v>1</v>
      </c>
      <c r="AV5" s="127">
        <v>1</v>
      </c>
      <c r="AW5" s="127"/>
      <c r="AX5" s="127"/>
      <c r="AY5" s="76">
        <v>1</v>
      </c>
      <c r="AZ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Alterations / Additions, Glazing, Building Fabric / Thermal / Sealing, Lighting, HVAC, Services, Maintenance &amp; Monitoring, Beyond compliance</v>
      </c>
      <c r="BB5" s="72">
        <v>1</v>
      </c>
      <c r="BC5" s="72">
        <v>1</v>
      </c>
      <c r="BD5" s="74">
        <f>IF(AND(Table1[[#This Row],[Residential]]=1,Table1[[#This Row],[Commercial]]=1),1,"")</f>
        <v>1</v>
      </c>
      <c r="BE5" s="74" t="str">
        <f>CONCATENATE(IF(Table1[[#This Row],[Residential]]=1,"Residential, ",""),IF(Table1[[#This Row],[Commercial]]=1,"Commercial",""))</f>
        <v>Residential, Commercial</v>
      </c>
      <c r="BF5" s="76"/>
      <c r="BG5" s="76"/>
      <c r="BH5" s="76"/>
      <c r="BI5" s="76"/>
      <c r="BJ5" s="76"/>
      <c r="BK5" s="76"/>
      <c r="BL5" s="76"/>
      <c r="BM5" s="127"/>
      <c r="BN5" s="76">
        <v>1</v>
      </c>
      <c r="BO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5" s="110"/>
      <c r="BQ5" s="112" t="s">
        <v>335</v>
      </c>
      <c r="BR5" s="112" t="s">
        <v>960</v>
      </c>
      <c r="BS5" s="236"/>
      <c r="BT5" s="117" t="s">
        <v>542</v>
      </c>
      <c r="BU5" s="113"/>
      <c r="BV5" s="114"/>
      <c r="BW5" s="115" t="s">
        <v>57</v>
      </c>
      <c r="BX5" s="115" t="s">
        <v>300</v>
      </c>
      <c r="BY5" s="115" t="s">
        <v>58</v>
      </c>
      <c r="BZ5" s="227" t="str">
        <f>IF(SUM(Table1[[#This Row],[Design]:[Beyond compliance]])&gt;0,"Yes","No")</f>
        <v>Yes</v>
      </c>
      <c r="CA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5" s="48">
        <f>COUNTIF(Table1[[#This Row],[Validity]:[Alignment with NCC (Yes=1,No=0)]],"N/A")</f>
        <v>0</v>
      </c>
      <c r="CC5" s="48">
        <f>IF(ISERROR(Table1[[#This Row],[Total Quality Score (out of 10)]]/(4-Table1[[#This Row],[N/A Count]])),0,Table1[[#This Row],[Total Quality Score (out of 10)]]/(4-Table1[[#This Row],[N/A Count]]))</f>
        <v>1.5</v>
      </c>
      <c r="CE5" s="96"/>
      <c r="CF5" s="169" t="str">
        <f>IF(SUM(Table1[[#This Row],[Multiple]:[Level (all)62]])&lt;1,IF(Table1[[#This Row],[General]]=1,1,""),"")</f>
        <v/>
      </c>
      <c r="CG5" s="171" t="str">
        <f>IF(SUM(Table1[[#This Row],[Multiple]:[Level (all)62]])&lt;1,IF(Table1[[#This Row],[Beginner]]=1,1,""),"")</f>
        <v/>
      </c>
      <c r="CH5" s="169">
        <f>IF(SUM(Table1[[#This Row],[Multiple]:[Level (all)62]])&lt;1,IF(Table1[[#This Row],[Intermediate]]=1,1,""),"")</f>
        <v>1</v>
      </c>
      <c r="CI5" s="169" t="str">
        <f>IF(SUM(Table1[[#This Row],[Multiple]:[Level (all)62]])&lt;1,IF(Table1[[#This Row],[Advanced]]=1,1,""),"")</f>
        <v/>
      </c>
      <c r="CJ5" s="169" t="str">
        <f>IF(AND(SUM(Table1[[#This Row],[General]:[Advanced]])&lt;4,SUM(Table1[[#This Row],[General]:[Advanced]])&gt;1),1,"")</f>
        <v/>
      </c>
      <c r="CK5" s="169" t="str">
        <f>Table1[[#This Row],[Level (all)]]</f>
        <v/>
      </c>
      <c r="CL5" s="169">
        <f>IF(Table1[[#This Row],[Multiple audience]]&lt;&gt;1,IF(Table1[[#This Row],[General Audience]]=1,1,""),"")</f>
        <v>1</v>
      </c>
      <c r="CM5" s="169" t="str">
        <f>IF(Table1[[#This Row],[Multiple audience]]&lt;&gt;1,IF(Table1[[#This Row],[Planners / Designers ]]=1,1,""),"")</f>
        <v/>
      </c>
      <c r="CN5" s="169" t="str">
        <f>IF(Table1[[#This Row],[Multiple audience]]&lt;&gt;1,IF(Table1[[#This Row],[Regulatory Assessors]]=1,1,""),"")</f>
        <v/>
      </c>
      <c r="CO5" s="169" t="str">
        <f>IF(Table1[[#This Row],[Multiple audience]]&lt;&gt;1,IF(Table1[[#This Row],[Builders / Management]]=1,1,""),"")</f>
        <v/>
      </c>
      <c r="CP5" s="169" t="str">
        <f>IF(Table1[[#This Row],[Multiple audience]]&lt;&gt;1,IF(Table1[[#This Row],[Energy / Sus Assessors]]=1,1,""),"")</f>
        <v/>
      </c>
      <c r="CQ5" s="169" t="str">
        <f>IF(Table1[[#This Row],[Multiple audience]]&lt;&gt;1,IF(Table1[[#This Row],[Semi-skilled]]=1,1,""),"")</f>
        <v/>
      </c>
      <c r="CR5" s="169" t="str">
        <f>IF(Table1[[#This Row],[Multiple audience]]&lt;&gt;1,IF(Table1[[#This Row],[Trades]]=1,1,""),"")</f>
        <v/>
      </c>
      <c r="CS5" s="169" t="str">
        <f>IF(Table1[[#This Row],[Multiple audience]]&lt;&gt;1,IF(Table1[[#This Row],[Other]]=1,1,""),"")</f>
        <v/>
      </c>
      <c r="CT5" s="169" t="str">
        <f>IF(SUM(Table1[[#This Row],[General Audience]:[Other]])&gt;1,1,"")</f>
        <v/>
      </c>
      <c r="CU5" s="169" t="str">
        <f>IF(Table1[[#This Row],[Various  ]]&lt;&gt;1,IF(Table1[[#This Row],[Calculator / Software]]=1,1,""),"")</f>
        <v/>
      </c>
      <c r="CV5" s="169" t="str">
        <f>IF(Table1[[#This Row],[Various  ]]&lt;&gt;1,IF(Table1[[#This Row],[Information  ]]=1,1,""),"")</f>
        <v/>
      </c>
      <c r="CW5" s="169" t="str">
        <f>IF(Table1[[#This Row],[Various  ]]&lt;&gt;1,IF(Table1[[#This Row],[Interactive Tool]]=1,1,""),"")</f>
        <v/>
      </c>
      <c r="CX5" s="169" t="str">
        <f>IF(Table1[[#This Row],[Various  ]]&lt;&gt;1,IF(Table1[[#This Row],[Technical Specifications]]=1,1,""),"")</f>
        <v/>
      </c>
      <c r="CY5" s="169" t="str">
        <f>IF(Table1[[#This Row],[Various  ]]&lt;&gt;1,IF(Table1[[#This Row],[Training Resources]]=1,1,""),"")</f>
        <v/>
      </c>
      <c r="CZ5" s="169" t="str">
        <f>IF(Table1[[#This Row],[Various  ]]&lt;&gt;1,IF(Table1[[#This Row],[Toolbox]]=1,1,""),"")</f>
        <v/>
      </c>
      <c r="DA5" s="169" t="str">
        <f>IF(Table1[[#This Row],[Various  ]]&lt;&gt;1,IF(Table1[[#This Row],[Video]]=1,1,""),"")</f>
        <v/>
      </c>
      <c r="DB5" s="169" t="str">
        <f>IF(Table1[[#This Row],[Various  ]]&lt;&gt;1,IF(Table1[[#This Row],[Case study]]=1,1,""),"")</f>
        <v/>
      </c>
      <c r="DC5" s="169" t="str">
        <f>IF(Table1[[#This Row],[Various  ]]&lt;&gt;1,IF(Table1[[#This Row],[Other   ]]=1,1,""),"")</f>
        <v/>
      </c>
      <c r="DD5" s="169" t="str">
        <f>IF(Table1[[#This Row],[Various  ]]&lt;&gt;1,IF(Table1[[#This Row],[Standards]]=1,1,""),"")</f>
        <v/>
      </c>
      <c r="DE5" s="169">
        <f>IF(Table1[[#This Row],[Various]]=1,1,IF(SUM(Table1[[#This Row],[Calculator / Software]:[Standards]])&gt;1,1,""))</f>
        <v>1</v>
      </c>
      <c r="DF5" s="169" t="str">
        <f>IF(Table1[[#This Row],[Multiple NCC links]]&lt;&gt;1,IF(Table1[[#This Row],[Design]]=1,1,""),"")</f>
        <v/>
      </c>
      <c r="DG5" s="169" t="str">
        <f>IF(Table1[[#This Row],[Multiple NCC links]]&lt;&gt;1,IF(Table1[[#This Row],[Assessment / Verification]]=1,1,""),"")</f>
        <v/>
      </c>
      <c r="DH5" s="169" t="str">
        <f>IF(Table1[[#This Row],[Multiple NCC links]]&lt;&gt;1,IF(Table1[[#This Row],[Climate Specific ]]=1,1,""),"")</f>
        <v/>
      </c>
      <c r="DI5" s="169" t="str">
        <f>IF(Table1[[#This Row],[Multiple NCC links]]&lt;&gt;1,IF(Table1[[#This Row],[Alterations / Additions]]=1,1,""),"")</f>
        <v/>
      </c>
      <c r="DJ5" s="169" t="str">
        <f>IF(Table1[[#This Row],[Multiple NCC links]]&lt;&gt;1,IF(Table1[[#This Row],[Glazing]]=1,1,""),"")</f>
        <v/>
      </c>
      <c r="DK5" s="169" t="str">
        <f>IF(Table1[[#This Row],[Multiple NCC links]]&lt;&gt;1,IF(Table1[[#This Row],[Building Fabric / Thermal / Sealing]]=1,1,""),"")</f>
        <v/>
      </c>
      <c r="DL5" s="169" t="str">
        <f>IF(Table1[[#This Row],[Multiple NCC links]]&lt;&gt;1,IF(Table1[[#This Row],[Lighting]]=1,1,""),"")</f>
        <v/>
      </c>
      <c r="DM5" s="169" t="str">
        <f>IF(Table1[[#This Row],[Multiple NCC links]]&lt;&gt;1,IF(Table1[[#This Row],[HVAC]]=1,1,""),"")</f>
        <v/>
      </c>
      <c r="DN5" s="169" t="str">
        <f>IF(Table1[[#This Row],[Multiple NCC links]]&lt;&gt;1,IF(Table1[[#This Row],[Services]]=1,1,""),"")</f>
        <v/>
      </c>
      <c r="DO5" s="169" t="str">
        <f>IF(Table1[[#This Row],[Multiple NCC links]]&lt;&gt;1,IF(Table1[[#This Row],[Maintenance &amp; Monitoring]]=1,1,""),"")</f>
        <v/>
      </c>
      <c r="DP5" s="169" t="str">
        <f>IF(Table1[[#This Row],[Multiple NCC links]]&lt;&gt;1,IF(Table1[[#This Row],[Hand over / Operations]]=1,1,""),"")</f>
        <v/>
      </c>
      <c r="DQ5" s="169" t="str">
        <f>IF(Table1[[#This Row],[Multiple NCC links]]&lt;&gt;1,IF(Table1[[#This Row],[As built assessment]]=1,1,""),"")</f>
        <v/>
      </c>
      <c r="DR5" s="169" t="str">
        <f>IF(Table1[[#This Row],[Multiple NCC links]]&lt;&gt;1,IF(Table1[[#This Row],[Beyond compliance]]=1,1,""),"")</f>
        <v/>
      </c>
      <c r="DS5" s="169">
        <f>IF(SUM(Table1[[#This Row],[Design]:[Beyond compliance]])&gt;1,1,"")</f>
        <v>1</v>
      </c>
      <c r="DT5" s="169" t="str">
        <f>IF(Table1[[#This Row],[Both Residential &amp; Commercial4]]&lt;&gt;1,IF(Table1[[#This Row],[Residential]]=1,1,""),"")</f>
        <v/>
      </c>
      <c r="DU5" s="169" t="str">
        <f>IF(Table1[[#This Row],[Both Residential &amp; Commercial4]]&lt;&gt;1,IF(Table1[[#This Row],[Commercial]]=1,1,""),"")</f>
        <v/>
      </c>
      <c r="DV5" s="169">
        <f>Table1[[#This Row],[Residential &amp; Commercial]]</f>
        <v>1</v>
      </c>
      <c r="DW5" s="169"/>
    </row>
    <row r="6" spans="1:130" s="49" customFormat="1" ht="95.25" thickTop="1" thickBot="1" x14ac:dyDescent="0.35">
      <c r="A6" s="97">
        <v>2</v>
      </c>
      <c r="B6" s="67"/>
      <c r="C6" s="68" t="s">
        <v>36</v>
      </c>
      <c r="D6" s="68" t="s">
        <v>37</v>
      </c>
      <c r="E6" s="89"/>
      <c r="F6" s="89">
        <v>1</v>
      </c>
      <c r="G6" s="89"/>
      <c r="H6" s="89"/>
      <c r="I6" s="70" t="str">
        <f>IF(AND(Table1[[#This Row],[General]]=1,Table1[[#This Row],[Beginner]]=1,Table1[[#This Row],[Intermediate]]=1,Table1[[#This Row],[Advanced]]=1),1,"")</f>
        <v/>
      </c>
      <c r="J6" s="70" t="str">
        <f>CONCATENATE(IF(Table1[[#This Row],[General]]=1,"General, ",""), IF(Table1[[#This Row],[Beginner]]=1,"Beginner, ",""),IF(Table1[[#This Row],[Intermediate]]=1,"Intermediate, ",""), IF(Table1[[#This Row],[Advanced]]=1,"Advanced",""))</f>
        <v xml:space="preserve">Beginner, </v>
      </c>
      <c r="K6" s="71"/>
      <c r="L6" s="91">
        <v>1</v>
      </c>
      <c r="M6" s="71"/>
      <c r="N6" s="71">
        <v>1</v>
      </c>
      <c r="O6" s="141"/>
      <c r="P6" s="71"/>
      <c r="Q6" s="71">
        <v>1</v>
      </c>
      <c r="R6" s="71"/>
      <c r="S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Builders / Management, Trades, </v>
      </c>
      <c r="T6" s="73"/>
      <c r="U6" s="73"/>
      <c r="V6" s="211">
        <v>1</v>
      </c>
      <c r="W6" s="211"/>
      <c r="X6" s="73"/>
      <c r="Y6" s="73"/>
      <c r="Z6" s="73"/>
      <c r="AA6" s="73"/>
      <c r="AB6" s="73"/>
      <c r="AC6" s="73"/>
      <c r="AD6" s="73"/>
      <c r="AE6" s="92">
        <v>1</v>
      </c>
      <c r="AF6" s="73"/>
      <c r="AG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Standards, </v>
      </c>
      <c r="AH6" s="75"/>
      <c r="AI6" s="75">
        <v>1</v>
      </c>
      <c r="AJ6" s="75"/>
      <c r="AK6" s="74" t="str">
        <f>CONCATENATE(IF(Table1[[#This Row],[Digital]]=1,"Digital, ",""),IF(Table1[[#This Row],[Face to Face]]=1,"Face to face, ",""),IF(Table1[[#This Row],[Blended]]=1,"Blended",""))</f>
        <v xml:space="preserve">Face to face, </v>
      </c>
      <c r="AL6" s="69" t="s">
        <v>62</v>
      </c>
      <c r="AM6" s="76">
        <v>1</v>
      </c>
      <c r="AN6" s="127"/>
      <c r="AO6" s="76">
        <v>1</v>
      </c>
      <c r="AP6" s="127"/>
      <c r="AQ6" s="76">
        <v>1</v>
      </c>
      <c r="AR6" s="76">
        <v>1</v>
      </c>
      <c r="AS6" s="76">
        <v>1</v>
      </c>
      <c r="AT6" s="76"/>
      <c r="AU6" s="76">
        <v>1</v>
      </c>
      <c r="AV6" s="127"/>
      <c r="AW6" s="127"/>
      <c r="AX6" s="127"/>
      <c r="AY6" s="76">
        <v>1</v>
      </c>
      <c r="AZ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Glazing, Building Fabric / Thermal / Sealing, Lighting, Services, Beyond compliance</v>
      </c>
      <c r="BB6" s="72">
        <v>1</v>
      </c>
      <c r="BC6" s="72"/>
      <c r="BD6" s="74" t="str">
        <f>IF(AND(Table1[[#This Row],[Residential]]=1,Table1[[#This Row],[Commercial]]=1),1,"")</f>
        <v/>
      </c>
      <c r="BE6" s="74" t="str">
        <f>CONCATENATE(IF(Table1[[#This Row],[Residential]]=1,"Residential, ",""),IF(Table1[[#This Row],[Commercial]]=1,"Commercial",""))</f>
        <v xml:space="preserve">Residential, </v>
      </c>
      <c r="BF6" s="76"/>
      <c r="BG6" s="76"/>
      <c r="BH6" s="76"/>
      <c r="BI6" s="76"/>
      <c r="BJ6" s="76"/>
      <c r="BK6" s="76"/>
      <c r="BL6" s="76"/>
      <c r="BM6" s="127"/>
      <c r="BN6" s="76">
        <v>1</v>
      </c>
      <c r="BO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6" s="110"/>
      <c r="BQ6" s="112" t="s">
        <v>1087</v>
      </c>
      <c r="BR6" s="112" t="s">
        <v>963</v>
      </c>
      <c r="BS6" s="235"/>
      <c r="BT6" s="117" t="s">
        <v>66</v>
      </c>
      <c r="BU6" s="113"/>
      <c r="BV6" s="114"/>
      <c r="BW6" s="115" t="s">
        <v>58</v>
      </c>
      <c r="BX6" s="115" t="s">
        <v>58</v>
      </c>
      <c r="BY6" s="115" t="s">
        <v>58</v>
      </c>
      <c r="BZ6" s="227" t="str">
        <f>IF(SUM(Table1[[#This Row],[Design]:[Beyond compliance]])&gt;0,"Yes","No")</f>
        <v>Yes</v>
      </c>
      <c r="CA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6" s="48">
        <f>COUNTIF(Table1[[#This Row],[Validity]:[Alignment with NCC (Yes=1,No=0)]],"N/A")</f>
        <v>0</v>
      </c>
      <c r="CC6" s="48">
        <f>IF(ISERROR(Table1[[#This Row],[Total Quality Score (out of 10)]]/(4-Table1[[#This Row],[N/A Count]])),0,Table1[[#This Row],[Total Quality Score (out of 10)]]/(4-Table1[[#This Row],[N/A Count]]))</f>
        <v>1.5</v>
      </c>
      <c r="CE6" s="96"/>
      <c r="CF6" s="169" t="str">
        <f>IF(SUM(Table1[[#This Row],[Multiple]:[Level (all)62]])&lt;1,IF(Table1[[#This Row],[General]]=1,1,""),"")</f>
        <v/>
      </c>
      <c r="CG6" s="171">
        <f>IF(SUM(Table1[[#This Row],[Multiple]:[Level (all)62]])&lt;1,IF(Table1[[#This Row],[Beginner]]=1,1,""),"")</f>
        <v>1</v>
      </c>
      <c r="CH6" s="169" t="str">
        <f>IF(SUM(Table1[[#This Row],[Multiple]:[Level (all)62]])&lt;1,IF(Table1[[#This Row],[Intermediate]]=1,1,""),"")</f>
        <v/>
      </c>
      <c r="CI6" s="169" t="str">
        <f>IF(SUM(Table1[[#This Row],[Multiple]:[Level (all)62]])&lt;1,IF(Table1[[#This Row],[Advanced]]=1,1,""),"")</f>
        <v/>
      </c>
      <c r="CJ6" s="169" t="str">
        <f>IF(AND(SUM(Table1[[#This Row],[General]:[Advanced]])&lt;4,SUM(Table1[[#This Row],[General]:[Advanced]])&gt;1),1,"")</f>
        <v/>
      </c>
      <c r="CK6" s="169" t="str">
        <f>Table1[[#This Row],[Level (all)]]</f>
        <v/>
      </c>
      <c r="CL6" s="169" t="str">
        <f>IF(Table1[[#This Row],[Multiple audience]]&lt;&gt;1,IF(Table1[[#This Row],[General Audience]]=1,1,""),"")</f>
        <v/>
      </c>
      <c r="CM6" s="169" t="str">
        <f>IF(Table1[[#This Row],[Multiple audience]]&lt;&gt;1,IF(Table1[[#This Row],[Planners / Designers ]]=1,1,""),"")</f>
        <v/>
      </c>
      <c r="CN6" s="169" t="str">
        <f>IF(Table1[[#This Row],[Multiple audience]]&lt;&gt;1,IF(Table1[[#This Row],[Regulatory Assessors]]=1,1,""),"")</f>
        <v/>
      </c>
      <c r="CO6" s="169" t="str">
        <f>IF(Table1[[#This Row],[Multiple audience]]&lt;&gt;1,IF(Table1[[#This Row],[Builders / Management]]=1,1,""),"")</f>
        <v/>
      </c>
      <c r="CP6" s="169" t="str">
        <f>IF(Table1[[#This Row],[Multiple audience]]&lt;&gt;1,IF(Table1[[#This Row],[Energy / Sus Assessors]]=1,1,""),"")</f>
        <v/>
      </c>
      <c r="CQ6" s="169" t="str">
        <f>IF(Table1[[#This Row],[Multiple audience]]&lt;&gt;1,IF(Table1[[#This Row],[Semi-skilled]]=1,1,""),"")</f>
        <v/>
      </c>
      <c r="CR6" s="169" t="str">
        <f>IF(Table1[[#This Row],[Multiple audience]]&lt;&gt;1,IF(Table1[[#This Row],[Trades]]=1,1,""),"")</f>
        <v/>
      </c>
      <c r="CS6" s="169" t="str">
        <f>IF(Table1[[#This Row],[Multiple audience]]&lt;&gt;1,IF(Table1[[#This Row],[Other]]=1,1,""),"")</f>
        <v/>
      </c>
      <c r="CT6" s="169">
        <f>IF(SUM(Table1[[#This Row],[General Audience]:[Other]])&gt;1,1,"")</f>
        <v>1</v>
      </c>
      <c r="CU6" s="169" t="str">
        <f>IF(Table1[[#This Row],[Various  ]]&lt;&gt;1,IF(Table1[[#This Row],[Calculator / Software]]=1,1,""),"")</f>
        <v/>
      </c>
      <c r="CV6" s="169" t="str">
        <f>IF(Table1[[#This Row],[Various  ]]&lt;&gt;1,IF(Table1[[#This Row],[Information  ]]=1,1,""),"")</f>
        <v/>
      </c>
      <c r="CW6" s="169" t="str">
        <f>IF(Table1[[#This Row],[Various  ]]&lt;&gt;1,IF(Table1[[#This Row],[Interactive Tool]]=1,1,""),"")</f>
        <v/>
      </c>
      <c r="CX6" s="169" t="str">
        <f>IF(Table1[[#This Row],[Various  ]]&lt;&gt;1,IF(Table1[[#This Row],[Technical Specifications]]=1,1,""),"")</f>
        <v/>
      </c>
      <c r="CY6" s="169" t="str">
        <f>IF(Table1[[#This Row],[Various  ]]&lt;&gt;1,IF(Table1[[#This Row],[Training Resources]]=1,1,""),"")</f>
        <v/>
      </c>
      <c r="CZ6" s="169" t="str">
        <f>IF(Table1[[#This Row],[Various  ]]&lt;&gt;1,IF(Table1[[#This Row],[Toolbox]]=1,1,""),"")</f>
        <v/>
      </c>
      <c r="DA6" s="169" t="str">
        <f>IF(Table1[[#This Row],[Various  ]]&lt;&gt;1,IF(Table1[[#This Row],[Video]]=1,1,""),"")</f>
        <v/>
      </c>
      <c r="DB6" s="169" t="str">
        <f>IF(Table1[[#This Row],[Various  ]]&lt;&gt;1,IF(Table1[[#This Row],[Case study]]=1,1,""),"")</f>
        <v/>
      </c>
      <c r="DC6" s="169" t="str">
        <f>IF(Table1[[#This Row],[Various  ]]&lt;&gt;1,IF(Table1[[#This Row],[Other   ]]=1,1,""),"")</f>
        <v/>
      </c>
      <c r="DD6" s="169" t="str">
        <f>IF(Table1[[#This Row],[Various  ]]&lt;&gt;1,IF(Table1[[#This Row],[Standards]]=1,1,""),"")</f>
        <v/>
      </c>
      <c r="DE6" s="169">
        <f>IF(Table1[[#This Row],[Various]]=1,1,IF(SUM(Table1[[#This Row],[Calculator / Software]:[Standards]])&gt;1,1,""))</f>
        <v>1</v>
      </c>
      <c r="DF6" s="169" t="str">
        <f>IF(Table1[[#This Row],[Multiple NCC links]]&lt;&gt;1,IF(Table1[[#This Row],[Design]]=1,1,""),"")</f>
        <v/>
      </c>
      <c r="DG6" s="169" t="str">
        <f>IF(Table1[[#This Row],[Multiple NCC links]]&lt;&gt;1,IF(Table1[[#This Row],[Assessment / Verification]]=1,1,""),"")</f>
        <v/>
      </c>
      <c r="DH6" s="169" t="str">
        <f>IF(Table1[[#This Row],[Multiple NCC links]]&lt;&gt;1,IF(Table1[[#This Row],[Climate Specific ]]=1,1,""),"")</f>
        <v/>
      </c>
      <c r="DI6" s="169" t="str">
        <f>IF(Table1[[#This Row],[Multiple NCC links]]&lt;&gt;1,IF(Table1[[#This Row],[Alterations / Additions]]=1,1,""),"")</f>
        <v/>
      </c>
      <c r="DJ6" s="169" t="str">
        <f>IF(Table1[[#This Row],[Multiple NCC links]]&lt;&gt;1,IF(Table1[[#This Row],[Glazing]]=1,1,""),"")</f>
        <v/>
      </c>
      <c r="DK6" s="169" t="str">
        <f>IF(Table1[[#This Row],[Multiple NCC links]]&lt;&gt;1,IF(Table1[[#This Row],[Building Fabric / Thermal / Sealing]]=1,1,""),"")</f>
        <v/>
      </c>
      <c r="DL6" s="169" t="str">
        <f>IF(Table1[[#This Row],[Multiple NCC links]]&lt;&gt;1,IF(Table1[[#This Row],[Lighting]]=1,1,""),"")</f>
        <v/>
      </c>
      <c r="DM6" s="169" t="str">
        <f>IF(Table1[[#This Row],[Multiple NCC links]]&lt;&gt;1,IF(Table1[[#This Row],[HVAC]]=1,1,""),"")</f>
        <v/>
      </c>
      <c r="DN6" s="169" t="str">
        <f>IF(Table1[[#This Row],[Multiple NCC links]]&lt;&gt;1,IF(Table1[[#This Row],[Services]]=1,1,""),"")</f>
        <v/>
      </c>
      <c r="DO6" s="169" t="str">
        <f>IF(Table1[[#This Row],[Multiple NCC links]]&lt;&gt;1,IF(Table1[[#This Row],[Maintenance &amp; Monitoring]]=1,1,""),"")</f>
        <v/>
      </c>
      <c r="DP6" s="169" t="str">
        <f>IF(Table1[[#This Row],[Multiple NCC links]]&lt;&gt;1,IF(Table1[[#This Row],[Hand over / Operations]]=1,1,""),"")</f>
        <v/>
      </c>
      <c r="DQ6" s="169" t="str">
        <f>IF(Table1[[#This Row],[Multiple NCC links]]&lt;&gt;1,IF(Table1[[#This Row],[As built assessment]]=1,1,""),"")</f>
        <v/>
      </c>
      <c r="DR6" s="169" t="str">
        <f>IF(Table1[[#This Row],[Multiple NCC links]]&lt;&gt;1,IF(Table1[[#This Row],[Beyond compliance]]=1,1,""),"")</f>
        <v/>
      </c>
      <c r="DS6" s="169">
        <f>IF(SUM(Table1[[#This Row],[Design]:[Beyond compliance]])&gt;1,1,"")</f>
        <v>1</v>
      </c>
      <c r="DT6" s="169">
        <f>IF(Table1[[#This Row],[Both Residential &amp; Commercial4]]&lt;&gt;1,IF(Table1[[#This Row],[Residential]]=1,1,""),"")</f>
        <v>1</v>
      </c>
      <c r="DU6" s="169" t="str">
        <f>IF(Table1[[#This Row],[Both Residential &amp; Commercial4]]&lt;&gt;1,IF(Table1[[#This Row],[Commercial]]=1,1,""),"")</f>
        <v/>
      </c>
      <c r="DV6" s="169" t="str">
        <f>Table1[[#This Row],[Residential &amp; Commercial]]</f>
        <v/>
      </c>
      <c r="DW6" s="169"/>
    </row>
    <row r="7" spans="1:130" s="49" customFormat="1" ht="95.25" thickTop="1" thickBot="1" x14ac:dyDescent="0.35">
      <c r="A7" s="97">
        <v>3</v>
      </c>
      <c r="B7" s="80"/>
      <c r="C7" s="68" t="s">
        <v>38</v>
      </c>
      <c r="D7" s="68" t="s">
        <v>37</v>
      </c>
      <c r="E7" s="89"/>
      <c r="F7" s="89">
        <v>1</v>
      </c>
      <c r="G7" s="89"/>
      <c r="H7" s="89"/>
      <c r="I7" s="70" t="str">
        <f>IF(AND(Table1[[#This Row],[General]]=1,Table1[[#This Row],[Beginner]]=1,Table1[[#This Row],[Intermediate]]=1,Table1[[#This Row],[Advanced]]=1),1,"")</f>
        <v/>
      </c>
      <c r="J7" s="70" t="str">
        <f>CONCATENATE(IF(Table1[[#This Row],[General]]=1,"General, ",""), IF(Table1[[#This Row],[Beginner]]=1,"Beginner, ",""),IF(Table1[[#This Row],[Intermediate]]=1,"Intermediate, ",""), IF(Table1[[#This Row],[Advanced]]=1,"Advanced",""))</f>
        <v xml:space="preserve">Beginner, </v>
      </c>
      <c r="K7" s="71"/>
      <c r="L7" s="91">
        <v>1</v>
      </c>
      <c r="M7" s="71"/>
      <c r="N7" s="71">
        <v>1</v>
      </c>
      <c r="O7" s="141"/>
      <c r="P7" s="71"/>
      <c r="Q7" s="71">
        <v>1</v>
      </c>
      <c r="R7" s="71"/>
      <c r="S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Builders / Management, Trades, </v>
      </c>
      <c r="T7" s="73"/>
      <c r="U7" s="73"/>
      <c r="V7" s="211"/>
      <c r="W7" s="211">
        <v>1</v>
      </c>
      <c r="X7" s="73"/>
      <c r="Y7" s="73"/>
      <c r="Z7" s="73"/>
      <c r="AA7" s="73"/>
      <c r="AB7" s="73"/>
      <c r="AC7" s="73"/>
      <c r="AD7" s="73"/>
      <c r="AE7" s="92">
        <v>1</v>
      </c>
      <c r="AF7" s="73"/>
      <c r="AG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Standards, </v>
      </c>
      <c r="AH7" s="75"/>
      <c r="AI7" s="75">
        <v>1</v>
      </c>
      <c r="AJ7" s="75"/>
      <c r="AK7" s="74" t="str">
        <f>CONCATENATE(IF(Table1[[#This Row],[Digital]]=1,"Digital, ",""),IF(Table1[[#This Row],[Face to Face]]=1,"Face to face, ",""),IF(Table1[[#This Row],[Blended]]=1,"Blended",""))</f>
        <v xml:space="preserve">Face to face, </v>
      </c>
      <c r="AL7" s="69" t="s">
        <v>62</v>
      </c>
      <c r="AM7" s="76">
        <v>1</v>
      </c>
      <c r="AN7" s="127"/>
      <c r="AO7" s="76">
        <v>1</v>
      </c>
      <c r="AP7" s="127">
        <v>1</v>
      </c>
      <c r="AQ7" s="76">
        <v>1</v>
      </c>
      <c r="AR7" s="76">
        <v>1</v>
      </c>
      <c r="AS7" s="76">
        <v>1</v>
      </c>
      <c r="AT7" s="76"/>
      <c r="AU7" s="76">
        <v>1</v>
      </c>
      <c r="AV7" s="127"/>
      <c r="AW7" s="127"/>
      <c r="AX7" s="127"/>
      <c r="AY7" s="76"/>
      <c r="AZ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Services, </v>
      </c>
      <c r="BB7" s="72">
        <v>1</v>
      </c>
      <c r="BC7" s="72"/>
      <c r="BD7" s="74" t="str">
        <f>IF(AND(Table1[[#This Row],[Residential]]=1,Table1[[#This Row],[Commercial]]=1),1,"")</f>
        <v/>
      </c>
      <c r="BE7" s="74" t="str">
        <f>CONCATENATE(IF(Table1[[#This Row],[Residential]]=1,"Residential, ",""),IF(Table1[[#This Row],[Commercial]]=1,"Commercial",""))</f>
        <v xml:space="preserve">Residential, </v>
      </c>
      <c r="BF7" s="76"/>
      <c r="BG7" s="76"/>
      <c r="BH7" s="76"/>
      <c r="BI7" s="76"/>
      <c r="BJ7" s="76"/>
      <c r="BK7" s="76"/>
      <c r="BL7" s="76"/>
      <c r="BM7" s="127"/>
      <c r="BN7" s="76">
        <v>1</v>
      </c>
      <c r="BO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7" s="110"/>
      <c r="BQ7" s="112" t="s">
        <v>1088</v>
      </c>
      <c r="BR7" s="112" t="s">
        <v>990</v>
      </c>
      <c r="BS7" s="116"/>
      <c r="BT7" s="117" t="s">
        <v>66</v>
      </c>
      <c r="BU7" s="113" t="s">
        <v>851</v>
      </c>
      <c r="BV7" s="114"/>
      <c r="BW7" s="115" t="s">
        <v>57</v>
      </c>
      <c r="BX7" s="115" t="s">
        <v>58</v>
      </c>
      <c r="BY7" s="115" t="s">
        <v>58</v>
      </c>
      <c r="BZ7" s="227" t="str">
        <f>IF(SUM(Table1[[#This Row],[Design]:[Beyond compliance]])&gt;0,"Yes","No")</f>
        <v>Yes</v>
      </c>
      <c r="CA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7" s="48">
        <f>COUNTIF(Table1[[#This Row],[Validity]:[Alignment with NCC (Yes=1,No=0)]],"N/A")</f>
        <v>0</v>
      </c>
      <c r="CC7" s="48">
        <f>IF(ISERROR(Table1[[#This Row],[Total Quality Score (out of 10)]]/(4-Table1[[#This Row],[N/A Count]])),0,Table1[[#This Row],[Total Quality Score (out of 10)]]/(4-Table1[[#This Row],[N/A Count]]))</f>
        <v>1.75</v>
      </c>
      <c r="CE7" s="96"/>
      <c r="CF7" s="169" t="str">
        <f>IF(SUM(Table1[[#This Row],[Multiple]:[Level (all)62]])&lt;1,IF(Table1[[#This Row],[General]]=1,1,""),"")</f>
        <v/>
      </c>
      <c r="CG7" s="171">
        <f>IF(SUM(Table1[[#This Row],[Multiple]:[Level (all)62]])&lt;1,IF(Table1[[#This Row],[Beginner]]=1,1,""),"")</f>
        <v>1</v>
      </c>
      <c r="CH7" s="169" t="str">
        <f>IF(SUM(Table1[[#This Row],[Multiple]:[Level (all)62]])&lt;1,IF(Table1[[#This Row],[Intermediate]]=1,1,""),"")</f>
        <v/>
      </c>
      <c r="CI7" s="169" t="str">
        <f>IF(SUM(Table1[[#This Row],[Multiple]:[Level (all)62]])&lt;1,IF(Table1[[#This Row],[Advanced]]=1,1,""),"")</f>
        <v/>
      </c>
      <c r="CJ7" s="169" t="str">
        <f>IF(AND(SUM(Table1[[#This Row],[General]:[Advanced]])&lt;4,SUM(Table1[[#This Row],[General]:[Advanced]])&gt;1),1,"")</f>
        <v/>
      </c>
      <c r="CK7" s="169" t="str">
        <f>Table1[[#This Row],[Level (all)]]</f>
        <v/>
      </c>
      <c r="CL7" s="169" t="str">
        <f>IF(Table1[[#This Row],[Multiple audience]]&lt;&gt;1,IF(Table1[[#This Row],[General Audience]]=1,1,""),"")</f>
        <v/>
      </c>
      <c r="CM7" s="169" t="str">
        <f>IF(Table1[[#This Row],[Multiple audience]]&lt;&gt;1,IF(Table1[[#This Row],[Planners / Designers ]]=1,1,""),"")</f>
        <v/>
      </c>
      <c r="CN7" s="169" t="str">
        <f>IF(Table1[[#This Row],[Multiple audience]]&lt;&gt;1,IF(Table1[[#This Row],[Regulatory Assessors]]=1,1,""),"")</f>
        <v/>
      </c>
      <c r="CO7" s="169" t="str">
        <f>IF(Table1[[#This Row],[Multiple audience]]&lt;&gt;1,IF(Table1[[#This Row],[Builders / Management]]=1,1,""),"")</f>
        <v/>
      </c>
      <c r="CP7" s="169" t="str">
        <f>IF(Table1[[#This Row],[Multiple audience]]&lt;&gt;1,IF(Table1[[#This Row],[Energy / Sus Assessors]]=1,1,""),"")</f>
        <v/>
      </c>
      <c r="CQ7" s="169" t="str">
        <f>IF(Table1[[#This Row],[Multiple audience]]&lt;&gt;1,IF(Table1[[#This Row],[Semi-skilled]]=1,1,""),"")</f>
        <v/>
      </c>
      <c r="CR7" s="169" t="str">
        <f>IF(Table1[[#This Row],[Multiple audience]]&lt;&gt;1,IF(Table1[[#This Row],[Trades]]=1,1,""),"")</f>
        <v/>
      </c>
      <c r="CS7" s="169" t="str">
        <f>IF(Table1[[#This Row],[Multiple audience]]&lt;&gt;1,IF(Table1[[#This Row],[Other]]=1,1,""),"")</f>
        <v/>
      </c>
      <c r="CT7" s="169">
        <f>IF(SUM(Table1[[#This Row],[General Audience]:[Other]])&gt;1,1,"")</f>
        <v>1</v>
      </c>
      <c r="CU7" s="169" t="str">
        <f>IF(Table1[[#This Row],[Various  ]]&lt;&gt;1,IF(Table1[[#This Row],[Calculator / Software]]=1,1,""),"")</f>
        <v/>
      </c>
      <c r="CV7" s="169" t="str">
        <f>IF(Table1[[#This Row],[Various  ]]&lt;&gt;1,IF(Table1[[#This Row],[Information  ]]=1,1,""),"")</f>
        <v/>
      </c>
      <c r="CW7" s="169" t="str">
        <f>IF(Table1[[#This Row],[Various  ]]&lt;&gt;1,IF(Table1[[#This Row],[Interactive Tool]]=1,1,""),"")</f>
        <v/>
      </c>
      <c r="CX7" s="169" t="str">
        <f>IF(Table1[[#This Row],[Various  ]]&lt;&gt;1,IF(Table1[[#This Row],[Technical Specifications]]=1,1,""),"")</f>
        <v/>
      </c>
      <c r="CY7" s="169" t="str">
        <f>IF(Table1[[#This Row],[Various  ]]&lt;&gt;1,IF(Table1[[#This Row],[Training Resources]]=1,1,""),"")</f>
        <v/>
      </c>
      <c r="CZ7" s="169" t="str">
        <f>IF(Table1[[#This Row],[Various  ]]&lt;&gt;1,IF(Table1[[#This Row],[Toolbox]]=1,1,""),"")</f>
        <v/>
      </c>
      <c r="DA7" s="169" t="str">
        <f>IF(Table1[[#This Row],[Various  ]]&lt;&gt;1,IF(Table1[[#This Row],[Video]]=1,1,""),"")</f>
        <v/>
      </c>
      <c r="DB7" s="169" t="str">
        <f>IF(Table1[[#This Row],[Various  ]]&lt;&gt;1,IF(Table1[[#This Row],[Case study]]=1,1,""),"")</f>
        <v/>
      </c>
      <c r="DC7" s="169" t="str">
        <f>IF(Table1[[#This Row],[Various  ]]&lt;&gt;1,IF(Table1[[#This Row],[Other   ]]=1,1,""),"")</f>
        <v/>
      </c>
      <c r="DD7" s="169" t="str">
        <f>IF(Table1[[#This Row],[Various  ]]&lt;&gt;1,IF(Table1[[#This Row],[Standards]]=1,1,""),"")</f>
        <v/>
      </c>
      <c r="DE7" s="169">
        <f>IF(Table1[[#This Row],[Various]]=1,1,IF(SUM(Table1[[#This Row],[Calculator / Software]:[Standards]])&gt;1,1,""))</f>
        <v>1</v>
      </c>
      <c r="DF7" s="169" t="str">
        <f>IF(Table1[[#This Row],[Multiple NCC links]]&lt;&gt;1,IF(Table1[[#This Row],[Design]]=1,1,""),"")</f>
        <v/>
      </c>
      <c r="DG7" s="169" t="str">
        <f>IF(Table1[[#This Row],[Multiple NCC links]]&lt;&gt;1,IF(Table1[[#This Row],[Assessment / Verification]]=1,1,""),"")</f>
        <v/>
      </c>
      <c r="DH7" s="169" t="str">
        <f>IF(Table1[[#This Row],[Multiple NCC links]]&lt;&gt;1,IF(Table1[[#This Row],[Climate Specific ]]=1,1,""),"")</f>
        <v/>
      </c>
      <c r="DI7" s="169" t="str">
        <f>IF(Table1[[#This Row],[Multiple NCC links]]&lt;&gt;1,IF(Table1[[#This Row],[Alterations / Additions]]=1,1,""),"")</f>
        <v/>
      </c>
      <c r="DJ7" s="169" t="str">
        <f>IF(Table1[[#This Row],[Multiple NCC links]]&lt;&gt;1,IF(Table1[[#This Row],[Glazing]]=1,1,""),"")</f>
        <v/>
      </c>
      <c r="DK7" s="169" t="str">
        <f>IF(Table1[[#This Row],[Multiple NCC links]]&lt;&gt;1,IF(Table1[[#This Row],[Building Fabric / Thermal / Sealing]]=1,1,""),"")</f>
        <v/>
      </c>
      <c r="DL7" s="169" t="str">
        <f>IF(Table1[[#This Row],[Multiple NCC links]]&lt;&gt;1,IF(Table1[[#This Row],[Lighting]]=1,1,""),"")</f>
        <v/>
      </c>
      <c r="DM7" s="169" t="str">
        <f>IF(Table1[[#This Row],[Multiple NCC links]]&lt;&gt;1,IF(Table1[[#This Row],[HVAC]]=1,1,""),"")</f>
        <v/>
      </c>
      <c r="DN7" s="169" t="str">
        <f>IF(Table1[[#This Row],[Multiple NCC links]]&lt;&gt;1,IF(Table1[[#This Row],[Services]]=1,1,""),"")</f>
        <v/>
      </c>
      <c r="DO7" s="169" t="str">
        <f>IF(Table1[[#This Row],[Multiple NCC links]]&lt;&gt;1,IF(Table1[[#This Row],[Maintenance &amp; Monitoring]]=1,1,""),"")</f>
        <v/>
      </c>
      <c r="DP7" s="169" t="str">
        <f>IF(Table1[[#This Row],[Multiple NCC links]]&lt;&gt;1,IF(Table1[[#This Row],[Hand over / Operations]]=1,1,""),"")</f>
        <v/>
      </c>
      <c r="DQ7" s="169" t="str">
        <f>IF(Table1[[#This Row],[Multiple NCC links]]&lt;&gt;1,IF(Table1[[#This Row],[As built assessment]]=1,1,""),"")</f>
        <v/>
      </c>
      <c r="DR7" s="169" t="str">
        <f>IF(Table1[[#This Row],[Multiple NCC links]]&lt;&gt;1,IF(Table1[[#This Row],[Beyond compliance]]=1,1,""),"")</f>
        <v/>
      </c>
      <c r="DS7" s="169">
        <f>IF(SUM(Table1[[#This Row],[Design]:[Beyond compliance]])&gt;1,1,"")</f>
        <v>1</v>
      </c>
      <c r="DT7" s="169">
        <f>IF(Table1[[#This Row],[Both Residential &amp; Commercial4]]&lt;&gt;1,IF(Table1[[#This Row],[Residential]]=1,1,""),"")</f>
        <v>1</v>
      </c>
      <c r="DU7" s="169" t="str">
        <f>IF(Table1[[#This Row],[Both Residential &amp; Commercial4]]&lt;&gt;1,IF(Table1[[#This Row],[Commercial]]=1,1,""),"")</f>
        <v/>
      </c>
      <c r="DV7" s="169" t="str">
        <f>Table1[[#This Row],[Residential &amp; Commercial]]</f>
        <v/>
      </c>
      <c r="DW7" s="169"/>
    </row>
    <row r="8" spans="1:130" s="49" customFormat="1" ht="95.25" thickTop="1" thickBot="1" x14ac:dyDescent="0.35">
      <c r="A8" s="97">
        <v>4</v>
      </c>
      <c r="B8" s="67"/>
      <c r="C8" s="68" t="s">
        <v>39</v>
      </c>
      <c r="D8" s="68" t="s">
        <v>37</v>
      </c>
      <c r="E8" s="89"/>
      <c r="F8" s="89">
        <v>1</v>
      </c>
      <c r="G8" s="89"/>
      <c r="H8" s="89"/>
      <c r="I8" s="70" t="str">
        <f>IF(AND(Table1[[#This Row],[General]]=1,Table1[[#This Row],[Beginner]]=1,Table1[[#This Row],[Intermediate]]=1,Table1[[#This Row],[Advanced]]=1),1,"")</f>
        <v/>
      </c>
      <c r="J8" s="70" t="str">
        <f>CONCATENATE(IF(Table1[[#This Row],[General]]=1,"General, ",""), IF(Table1[[#This Row],[Beginner]]=1,"Beginner, ",""),IF(Table1[[#This Row],[Intermediate]]=1,"Intermediate, ",""), IF(Table1[[#This Row],[Advanced]]=1,"Advanced",""))</f>
        <v xml:space="preserve">Beginner, </v>
      </c>
      <c r="K8" s="71"/>
      <c r="L8" s="91">
        <v>1</v>
      </c>
      <c r="M8" s="71"/>
      <c r="N8" s="71">
        <v>1</v>
      </c>
      <c r="O8" s="141"/>
      <c r="P8" s="71"/>
      <c r="Q8" s="71">
        <v>1</v>
      </c>
      <c r="R8" s="71"/>
      <c r="S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Builders / Management, Trades, </v>
      </c>
      <c r="T8" s="73"/>
      <c r="U8" s="73">
        <v>1</v>
      </c>
      <c r="V8" s="211"/>
      <c r="W8" s="211"/>
      <c r="X8" s="73"/>
      <c r="Y8" s="73"/>
      <c r="Z8" s="73"/>
      <c r="AA8" s="73"/>
      <c r="AB8" s="73"/>
      <c r="AC8" s="73"/>
      <c r="AD8" s="73"/>
      <c r="AE8" s="92">
        <v>1</v>
      </c>
      <c r="AF8" s="73"/>
      <c r="AG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Standards, </v>
      </c>
      <c r="AH8" s="75">
        <v>1</v>
      </c>
      <c r="AI8" s="75"/>
      <c r="AJ8" s="75"/>
      <c r="AK8" s="74" t="str">
        <f>CONCATENATE(IF(Table1[[#This Row],[Digital]]=1,"Digital, ",""),IF(Table1[[#This Row],[Face to Face]]=1,"Face to face, ",""),IF(Table1[[#This Row],[Blended]]=1,"Blended",""))</f>
        <v xml:space="preserve">Digital, </v>
      </c>
      <c r="AL8" s="69" t="s">
        <v>733</v>
      </c>
      <c r="AM8" s="76">
        <v>1</v>
      </c>
      <c r="AN8" s="127"/>
      <c r="AO8" s="76"/>
      <c r="AP8" s="127">
        <v>1</v>
      </c>
      <c r="AQ8" s="76">
        <v>1</v>
      </c>
      <c r="AR8" s="76">
        <v>1</v>
      </c>
      <c r="AS8" s="76">
        <v>1</v>
      </c>
      <c r="AT8" s="76"/>
      <c r="AU8" s="76">
        <v>1</v>
      </c>
      <c r="AV8" s="127"/>
      <c r="AW8" s="127"/>
      <c r="AX8" s="127"/>
      <c r="AY8" s="76">
        <v>1</v>
      </c>
      <c r="AZ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Alterations / Additions, Glazing, Building Fabric / Thermal / Sealing, Lighting, Services, Beyond compliance</v>
      </c>
      <c r="BB8" s="72">
        <v>1</v>
      </c>
      <c r="BC8" s="72"/>
      <c r="BD8" s="74" t="str">
        <f>IF(AND(Table1[[#This Row],[Residential]]=1,Table1[[#This Row],[Commercial]]=1),1,"")</f>
        <v/>
      </c>
      <c r="BE8" s="74" t="str">
        <f>CONCATENATE(IF(Table1[[#This Row],[Residential]]=1,"Residential, ",""),IF(Table1[[#This Row],[Commercial]]=1,"Commercial",""))</f>
        <v xml:space="preserve">Residential, </v>
      </c>
      <c r="BF8" s="76"/>
      <c r="BG8" s="76"/>
      <c r="BH8" s="76"/>
      <c r="BI8" s="76"/>
      <c r="BJ8" s="76"/>
      <c r="BK8" s="76"/>
      <c r="BL8" s="76"/>
      <c r="BM8" s="127"/>
      <c r="BN8" s="76">
        <v>1</v>
      </c>
      <c r="BO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8" s="110"/>
      <c r="BQ8" s="112" t="s">
        <v>1089</v>
      </c>
      <c r="BR8" s="112" t="s">
        <v>963</v>
      </c>
      <c r="BS8" s="116"/>
      <c r="BT8" s="117" t="s">
        <v>67</v>
      </c>
      <c r="BU8" s="113"/>
      <c r="BV8" s="114"/>
      <c r="BW8" s="115" t="s">
        <v>57</v>
      </c>
      <c r="BX8" s="115" t="s">
        <v>57</v>
      </c>
      <c r="BY8" s="115" t="s">
        <v>58</v>
      </c>
      <c r="BZ8" s="227" t="str">
        <f>IF(SUM(Table1[[#This Row],[Design]:[Beyond compliance]])&gt;0,"Yes","No")</f>
        <v>Yes</v>
      </c>
      <c r="CA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8" s="48">
        <f>COUNTIF(Table1[[#This Row],[Validity]:[Alignment with NCC (Yes=1,No=0)]],"N/A")</f>
        <v>0</v>
      </c>
      <c r="CC8" s="48">
        <f>IF(ISERROR(Table1[[#This Row],[Total Quality Score (out of 10)]]/(4-Table1[[#This Row],[N/A Count]])),0,Table1[[#This Row],[Total Quality Score (out of 10)]]/(4-Table1[[#This Row],[N/A Count]]))</f>
        <v>2</v>
      </c>
      <c r="CE8" s="96"/>
      <c r="CF8" s="169" t="str">
        <f>IF(SUM(Table1[[#This Row],[Multiple]:[Level (all)62]])&lt;1,IF(Table1[[#This Row],[General]]=1,1,""),"")</f>
        <v/>
      </c>
      <c r="CG8" s="171">
        <f>IF(SUM(Table1[[#This Row],[Multiple]:[Level (all)62]])&lt;1,IF(Table1[[#This Row],[Beginner]]=1,1,""),"")</f>
        <v>1</v>
      </c>
      <c r="CH8" s="169" t="str">
        <f>IF(SUM(Table1[[#This Row],[Multiple]:[Level (all)62]])&lt;1,IF(Table1[[#This Row],[Intermediate]]=1,1,""),"")</f>
        <v/>
      </c>
      <c r="CI8" s="169" t="str">
        <f>IF(SUM(Table1[[#This Row],[Multiple]:[Level (all)62]])&lt;1,IF(Table1[[#This Row],[Advanced]]=1,1,""),"")</f>
        <v/>
      </c>
      <c r="CJ8" s="169" t="str">
        <f>IF(AND(SUM(Table1[[#This Row],[General]:[Advanced]])&lt;4,SUM(Table1[[#This Row],[General]:[Advanced]])&gt;1),1,"")</f>
        <v/>
      </c>
      <c r="CK8" s="169" t="str">
        <f>Table1[[#This Row],[Level (all)]]</f>
        <v/>
      </c>
      <c r="CL8" s="169" t="str">
        <f>IF(Table1[[#This Row],[Multiple audience]]&lt;&gt;1,IF(Table1[[#This Row],[General Audience]]=1,1,""),"")</f>
        <v/>
      </c>
      <c r="CM8" s="169" t="str">
        <f>IF(Table1[[#This Row],[Multiple audience]]&lt;&gt;1,IF(Table1[[#This Row],[Planners / Designers ]]=1,1,""),"")</f>
        <v/>
      </c>
      <c r="CN8" s="169" t="str">
        <f>IF(Table1[[#This Row],[Multiple audience]]&lt;&gt;1,IF(Table1[[#This Row],[Regulatory Assessors]]=1,1,""),"")</f>
        <v/>
      </c>
      <c r="CO8" s="169" t="str">
        <f>IF(Table1[[#This Row],[Multiple audience]]&lt;&gt;1,IF(Table1[[#This Row],[Builders / Management]]=1,1,""),"")</f>
        <v/>
      </c>
      <c r="CP8" s="169" t="str">
        <f>IF(Table1[[#This Row],[Multiple audience]]&lt;&gt;1,IF(Table1[[#This Row],[Energy / Sus Assessors]]=1,1,""),"")</f>
        <v/>
      </c>
      <c r="CQ8" s="169" t="str">
        <f>IF(Table1[[#This Row],[Multiple audience]]&lt;&gt;1,IF(Table1[[#This Row],[Semi-skilled]]=1,1,""),"")</f>
        <v/>
      </c>
      <c r="CR8" s="169" t="str">
        <f>IF(Table1[[#This Row],[Multiple audience]]&lt;&gt;1,IF(Table1[[#This Row],[Trades]]=1,1,""),"")</f>
        <v/>
      </c>
      <c r="CS8" s="169" t="str">
        <f>IF(Table1[[#This Row],[Multiple audience]]&lt;&gt;1,IF(Table1[[#This Row],[Other]]=1,1,""),"")</f>
        <v/>
      </c>
      <c r="CT8" s="169">
        <f>IF(SUM(Table1[[#This Row],[General Audience]:[Other]])&gt;1,1,"")</f>
        <v>1</v>
      </c>
      <c r="CU8" s="169" t="str">
        <f>IF(Table1[[#This Row],[Various  ]]&lt;&gt;1,IF(Table1[[#This Row],[Calculator / Software]]=1,1,""),"")</f>
        <v/>
      </c>
      <c r="CV8" s="169" t="str">
        <f>IF(Table1[[#This Row],[Various  ]]&lt;&gt;1,IF(Table1[[#This Row],[Information  ]]=1,1,""),"")</f>
        <v/>
      </c>
      <c r="CW8" s="169" t="str">
        <f>IF(Table1[[#This Row],[Various  ]]&lt;&gt;1,IF(Table1[[#This Row],[Interactive Tool]]=1,1,""),"")</f>
        <v/>
      </c>
      <c r="CX8" s="169" t="str">
        <f>IF(Table1[[#This Row],[Various  ]]&lt;&gt;1,IF(Table1[[#This Row],[Technical Specifications]]=1,1,""),"")</f>
        <v/>
      </c>
      <c r="CY8" s="169" t="str">
        <f>IF(Table1[[#This Row],[Various  ]]&lt;&gt;1,IF(Table1[[#This Row],[Training Resources]]=1,1,""),"")</f>
        <v/>
      </c>
      <c r="CZ8" s="169" t="str">
        <f>IF(Table1[[#This Row],[Various  ]]&lt;&gt;1,IF(Table1[[#This Row],[Toolbox]]=1,1,""),"")</f>
        <v/>
      </c>
      <c r="DA8" s="169" t="str">
        <f>IF(Table1[[#This Row],[Various  ]]&lt;&gt;1,IF(Table1[[#This Row],[Video]]=1,1,""),"")</f>
        <v/>
      </c>
      <c r="DB8" s="169" t="str">
        <f>IF(Table1[[#This Row],[Various  ]]&lt;&gt;1,IF(Table1[[#This Row],[Case study]]=1,1,""),"")</f>
        <v/>
      </c>
      <c r="DC8" s="169" t="str">
        <f>IF(Table1[[#This Row],[Various  ]]&lt;&gt;1,IF(Table1[[#This Row],[Other   ]]=1,1,""),"")</f>
        <v/>
      </c>
      <c r="DD8" s="169" t="str">
        <f>IF(Table1[[#This Row],[Various  ]]&lt;&gt;1,IF(Table1[[#This Row],[Standards]]=1,1,""),"")</f>
        <v/>
      </c>
      <c r="DE8" s="169">
        <f>IF(Table1[[#This Row],[Various]]=1,1,IF(SUM(Table1[[#This Row],[Calculator / Software]:[Standards]])&gt;1,1,""))</f>
        <v>1</v>
      </c>
      <c r="DF8" s="169" t="str">
        <f>IF(Table1[[#This Row],[Multiple NCC links]]&lt;&gt;1,IF(Table1[[#This Row],[Design]]=1,1,""),"")</f>
        <v/>
      </c>
      <c r="DG8" s="169" t="str">
        <f>IF(Table1[[#This Row],[Multiple NCC links]]&lt;&gt;1,IF(Table1[[#This Row],[Assessment / Verification]]=1,1,""),"")</f>
        <v/>
      </c>
      <c r="DH8" s="169" t="str">
        <f>IF(Table1[[#This Row],[Multiple NCC links]]&lt;&gt;1,IF(Table1[[#This Row],[Climate Specific ]]=1,1,""),"")</f>
        <v/>
      </c>
      <c r="DI8" s="169" t="str">
        <f>IF(Table1[[#This Row],[Multiple NCC links]]&lt;&gt;1,IF(Table1[[#This Row],[Alterations / Additions]]=1,1,""),"")</f>
        <v/>
      </c>
      <c r="DJ8" s="169" t="str">
        <f>IF(Table1[[#This Row],[Multiple NCC links]]&lt;&gt;1,IF(Table1[[#This Row],[Glazing]]=1,1,""),"")</f>
        <v/>
      </c>
      <c r="DK8" s="169" t="str">
        <f>IF(Table1[[#This Row],[Multiple NCC links]]&lt;&gt;1,IF(Table1[[#This Row],[Building Fabric / Thermal / Sealing]]=1,1,""),"")</f>
        <v/>
      </c>
      <c r="DL8" s="169" t="str">
        <f>IF(Table1[[#This Row],[Multiple NCC links]]&lt;&gt;1,IF(Table1[[#This Row],[Lighting]]=1,1,""),"")</f>
        <v/>
      </c>
      <c r="DM8" s="169" t="str">
        <f>IF(Table1[[#This Row],[Multiple NCC links]]&lt;&gt;1,IF(Table1[[#This Row],[HVAC]]=1,1,""),"")</f>
        <v/>
      </c>
      <c r="DN8" s="169" t="str">
        <f>IF(Table1[[#This Row],[Multiple NCC links]]&lt;&gt;1,IF(Table1[[#This Row],[Services]]=1,1,""),"")</f>
        <v/>
      </c>
      <c r="DO8" s="169" t="str">
        <f>IF(Table1[[#This Row],[Multiple NCC links]]&lt;&gt;1,IF(Table1[[#This Row],[Maintenance &amp; Monitoring]]=1,1,""),"")</f>
        <v/>
      </c>
      <c r="DP8" s="169" t="str">
        <f>IF(Table1[[#This Row],[Multiple NCC links]]&lt;&gt;1,IF(Table1[[#This Row],[Hand over / Operations]]=1,1,""),"")</f>
        <v/>
      </c>
      <c r="DQ8" s="169" t="str">
        <f>IF(Table1[[#This Row],[Multiple NCC links]]&lt;&gt;1,IF(Table1[[#This Row],[As built assessment]]=1,1,""),"")</f>
        <v/>
      </c>
      <c r="DR8" s="169" t="str">
        <f>IF(Table1[[#This Row],[Multiple NCC links]]&lt;&gt;1,IF(Table1[[#This Row],[Beyond compliance]]=1,1,""),"")</f>
        <v/>
      </c>
      <c r="DS8" s="169">
        <f>IF(SUM(Table1[[#This Row],[Design]:[Beyond compliance]])&gt;1,1,"")</f>
        <v>1</v>
      </c>
      <c r="DT8" s="169">
        <f>IF(Table1[[#This Row],[Both Residential &amp; Commercial4]]&lt;&gt;1,IF(Table1[[#This Row],[Residential]]=1,1,""),"")</f>
        <v>1</v>
      </c>
      <c r="DU8" s="169" t="str">
        <f>IF(Table1[[#This Row],[Both Residential &amp; Commercial4]]&lt;&gt;1,IF(Table1[[#This Row],[Commercial]]=1,1,""),"")</f>
        <v/>
      </c>
      <c r="DV8" s="169" t="str">
        <f>Table1[[#This Row],[Residential &amp; Commercial]]</f>
        <v/>
      </c>
      <c r="DW8" s="169"/>
    </row>
    <row r="9" spans="1:130" s="49" customFormat="1" ht="95.25" thickTop="1" thickBot="1" x14ac:dyDescent="0.35">
      <c r="A9" s="97">
        <v>5</v>
      </c>
      <c r="B9" s="67"/>
      <c r="C9" s="98" t="s">
        <v>40</v>
      </c>
      <c r="D9" s="68" t="s">
        <v>37</v>
      </c>
      <c r="E9" s="89"/>
      <c r="F9" s="89">
        <v>1</v>
      </c>
      <c r="G9" s="89"/>
      <c r="H9" s="89"/>
      <c r="I9" s="70" t="str">
        <f>IF(AND(Table1[[#This Row],[General]]=1,Table1[[#This Row],[Beginner]]=1,Table1[[#This Row],[Intermediate]]=1,Table1[[#This Row],[Advanced]]=1),1,"")</f>
        <v/>
      </c>
      <c r="J9" s="70" t="str">
        <f>CONCATENATE(IF(Table1[[#This Row],[General]]=1,"General, ",""), IF(Table1[[#This Row],[Beginner]]=1,"Beginner, ",""),IF(Table1[[#This Row],[Intermediate]]=1,"Intermediate, ",""), IF(Table1[[#This Row],[Advanced]]=1,"Advanced",""))</f>
        <v xml:space="preserve">Beginner, </v>
      </c>
      <c r="K9" s="71"/>
      <c r="L9" s="91">
        <v>1</v>
      </c>
      <c r="M9" s="71"/>
      <c r="N9" s="71">
        <v>1</v>
      </c>
      <c r="O9" s="141"/>
      <c r="P9" s="71"/>
      <c r="Q9" s="71">
        <v>1</v>
      </c>
      <c r="R9" s="71"/>
      <c r="S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Builders / Management, Trades, </v>
      </c>
      <c r="T9" s="73"/>
      <c r="U9" s="73"/>
      <c r="V9" s="211">
        <v>1</v>
      </c>
      <c r="W9" s="211"/>
      <c r="X9" s="73"/>
      <c r="Y9" s="73"/>
      <c r="Z9" s="73"/>
      <c r="AA9" s="73"/>
      <c r="AB9" s="73"/>
      <c r="AC9" s="73"/>
      <c r="AD9" s="73"/>
      <c r="AE9" s="92">
        <v>1</v>
      </c>
      <c r="AF9" s="73"/>
      <c r="AG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Standards, </v>
      </c>
      <c r="AH9" s="75">
        <v>1</v>
      </c>
      <c r="AI9" s="75"/>
      <c r="AJ9" s="75"/>
      <c r="AK9" s="74" t="str">
        <f>CONCATENATE(IF(Table1[[#This Row],[Digital]]=1,"Digital, ",""),IF(Table1[[#This Row],[Face to Face]]=1,"Face to face, ",""),IF(Table1[[#This Row],[Blended]]=1,"Blended",""))</f>
        <v xml:space="preserve">Digital, </v>
      </c>
      <c r="AL9" s="69" t="s">
        <v>733</v>
      </c>
      <c r="AM9" s="76">
        <v>1</v>
      </c>
      <c r="AN9" s="127"/>
      <c r="AO9" s="76">
        <v>1</v>
      </c>
      <c r="AP9" s="127">
        <v>1</v>
      </c>
      <c r="AQ9" s="76">
        <v>1</v>
      </c>
      <c r="AR9" s="76">
        <v>1</v>
      </c>
      <c r="AS9" s="76">
        <v>1</v>
      </c>
      <c r="AT9" s="76"/>
      <c r="AU9" s="76">
        <v>1</v>
      </c>
      <c r="AV9" s="127"/>
      <c r="AW9" s="127"/>
      <c r="AX9" s="127"/>
      <c r="AY9" s="76"/>
      <c r="AZ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Services, </v>
      </c>
      <c r="BB9" s="72">
        <v>1</v>
      </c>
      <c r="BC9" s="72"/>
      <c r="BD9" s="74" t="str">
        <f>IF(AND(Table1[[#This Row],[Residential]]=1,Table1[[#This Row],[Commercial]]=1),1,"")</f>
        <v/>
      </c>
      <c r="BE9" s="74" t="str">
        <f>CONCATENATE(IF(Table1[[#This Row],[Residential]]=1,"Residential, ",""),IF(Table1[[#This Row],[Commercial]]=1,"Commercial",""))</f>
        <v xml:space="preserve">Residential, </v>
      </c>
      <c r="BF9" s="76"/>
      <c r="BG9" s="76"/>
      <c r="BH9" s="76"/>
      <c r="BI9" s="76"/>
      <c r="BJ9" s="76"/>
      <c r="BK9" s="76"/>
      <c r="BL9" s="76"/>
      <c r="BM9" s="127"/>
      <c r="BN9" s="76">
        <v>1</v>
      </c>
      <c r="BO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9" s="110"/>
      <c r="BQ9" s="112" t="s">
        <v>68</v>
      </c>
      <c r="BR9" s="112" t="s">
        <v>963</v>
      </c>
      <c r="BS9" s="116"/>
      <c r="BT9" s="117" t="s">
        <v>69</v>
      </c>
      <c r="BU9" s="113"/>
      <c r="BV9" s="114"/>
      <c r="BW9" s="115" t="s">
        <v>58</v>
      </c>
      <c r="BX9" s="115" t="s">
        <v>57</v>
      </c>
      <c r="BY9" s="115" t="s">
        <v>57</v>
      </c>
      <c r="BZ9" s="227" t="str">
        <f>IF(SUM(Table1[[#This Row],[Design]:[Beyond compliance]])&gt;0,"Yes","No")</f>
        <v>Yes</v>
      </c>
      <c r="CA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9" s="48">
        <f>COUNTIF(Table1[[#This Row],[Validity]:[Alignment with NCC (Yes=1,No=0)]],"N/A")</f>
        <v>0</v>
      </c>
      <c r="CC9" s="48">
        <f>IF(ISERROR(Table1[[#This Row],[Total Quality Score (out of 10)]]/(4-Table1[[#This Row],[N/A Count]])),0,Table1[[#This Row],[Total Quality Score (out of 10)]]/(4-Table1[[#This Row],[N/A Count]]))</f>
        <v>2</v>
      </c>
      <c r="CE9" s="96"/>
      <c r="CF9" s="169" t="str">
        <f>IF(SUM(Table1[[#This Row],[Multiple]:[Level (all)62]])&lt;1,IF(Table1[[#This Row],[General]]=1,1,""),"")</f>
        <v/>
      </c>
      <c r="CG9" s="171">
        <f>IF(SUM(Table1[[#This Row],[Multiple]:[Level (all)62]])&lt;1,IF(Table1[[#This Row],[Beginner]]=1,1,""),"")</f>
        <v>1</v>
      </c>
      <c r="CH9" s="169" t="str">
        <f>IF(SUM(Table1[[#This Row],[Multiple]:[Level (all)62]])&lt;1,IF(Table1[[#This Row],[Intermediate]]=1,1,""),"")</f>
        <v/>
      </c>
      <c r="CI9" s="169" t="str">
        <f>IF(SUM(Table1[[#This Row],[Multiple]:[Level (all)62]])&lt;1,IF(Table1[[#This Row],[Advanced]]=1,1,""),"")</f>
        <v/>
      </c>
      <c r="CJ9" s="169" t="str">
        <f>IF(AND(SUM(Table1[[#This Row],[General]:[Advanced]])&lt;4,SUM(Table1[[#This Row],[General]:[Advanced]])&gt;1),1,"")</f>
        <v/>
      </c>
      <c r="CK9" s="169" t="str">
        <f>Table1[[#This Row],[Level (all)]]</f>
        <v/>
      </c>
      <c r="CL9" s="169" t="str">
        <f>IF(Table1[[#This Row],[Multiple audience]]&lt;&gt;1,IF(Table1[[#This Row],[General Audience]]=1,1,""),"")</f>
        <v/>
      </c>
      <c r="CM9" s="169" t="str">
        <f>IF(Table1[[#This Row],[Multiple audience]]&lt;&gt;1,IF(Table1[[#This Row],[Planners / Designers ]]=1,1,""),"")</f>
        <v/>
      </c>
      <c r="CN9" s="169" t="str">
        <f>IF(Table1[[#This Row],[Multiple audience]]&lt;&gt;1,IF(Table1[[#This Row],[Regulatory Assessors]]=1,1,""),"")</f>
        <v/>
      </c>
      <c r="CO9" s="169" t="str">
        <f>IF(Table1[[#This Row],[Multiple audience]]&lt;&gt;1,IF(Table1[[#This Row],[Builders / Management]]=1,1,""),"")</f>
        <v/>
      </c>
      <c r="CP9" s="169" t="str">
        <f>IF(Table1[[#This Row],[Multiple audience]]&lt;&gt;1,IF(Table1[[#This Row],[Energy / Sus Assessors]]=1,1,""),"")</f>
        <v/>
      </c>
      <c r="CQ9" s="169" t="str">
        <f>IF(Table1[[#This Row],[Multiple audience]]&lt;&gt;1,IF(Table1[[#This Row],[Semi-skilled]]=1,1,""),"")</f>
        <v/>
      </c>
      <c r="CR9" s="169" t="str">
        <f>IF(Table1[[#This Row],[Multiple audience]]&lt;&gt;1,IF(Table1[[#This Row],[Trades]]=1,1,""),"")</f>
        <v/>
      </c>
      <c r="CS9" s="169" t="str">
        <f>IF(Table1[[#This Row],[Multiple audience]]&lt;&gt;1,IF(Table1[[#This Row],[Other]]=1,1,""),"")</f>
        <v/>
      </c>
      <c r="CT9" s="169">
        <f>IF(SUM(Table1[[#This Row],[General Audience]:[Other]])&gt;1,1,"")</f>
        <v>1</v>
      </c>
      <c r="CU9" s="169" t="str">
        <f>IF(Table1[[#This Row],[Various  ]]&lt;&gt;1,IF(Table1[[#This Row],[Calculator / Software]]=1,1,""),"")</f>
        <v/>
      </c>
      <c r="CV9" s="169" t="str">
        <f>IF(Table1[[#This Row],[Various  ]]&lt;&gt;1,IF(Table1[[#This Row],[Information  ]]=1,1,""),"")</f>
        <v/>
      </c>
      <c r="CW9" s="169" t="str">
        <f>IF(Table1[[#This Row],[Various  ]]&lt;&gt;1,IF(Table1[[#This Row],[Interactive Tool]]=1,1,""),"")</f>
        <v/>
      </c>
      <c r="CX9" s="169" t="str">
        <f>IF(Table1[[#This Row],[Various  ]]&lt;&gt;1,IF(Table1[[#This Row],[Technical Specifications]]=1,1,""),"")</f>
        <v/>
      </c>
      <c r="CY9" s="169" t="str">
        <f>IF(Table1[[#This Row],[Various  ]]&lt;&gt;1,IF(Table1[[#This Row],[Training Resources]]=1,1,""),"")</f>
        <v/>
      </c>
      <c r="CZ9" s="169" t="str">
        <f>IF(Table1[[#This Row],[Various  ]]&lt;&gt;1,IF(Table1[[#This Row],[Toolbox]]=1,1,""),"")</f>
        <v/>
      </c>
      <c r="DA9" s="169" t="str">
        <f>IF(Table1[[#This Row],[Various  ]]&lt;&gt;1,IF(Table1[[#This Row],[Video]]=1,1,""),"")</f>
        <v/>
      </c>
      <c r="DB9" s="169" t="str">
        <f>IF(Table1[[#This Row],[Various  ]]&lt;&gt;1,IF(Table1[[#This Row],[Case study]]=1,1,""),"")</f>
        <v/>
      </c>
      <c r="DC9" s="169" t="str">
        <f>IF(Table1[[#This Row],[Various  ]]&lt;&gt;1,IF(Table1[[#This Row],[Other   ]]=1,1,""),"")</f>
        <v/>
      </c>
      <c r="DD9" s="169" t="str">
        <f>IF(Table1[[#This Row],[Various  ]]&lt;&gt;1,IF(Table1[[#This Row],[Standards]]=1,1,""),"")</f>
        <v/>
      </c>
      <c r="DE9" s="169">
        <f>IF(Table1[[#This Row],[Various]]=1,1,IF(SUM(Table1[[#This Row],[Calculator / Software]:[Standards]])&gt;1,1,""))</f>
        <v>1</v>
      </c>
      <c r="DF9" s="169" t="str">
        <f>IF(Table1[[#This Row],[Multiple NCC links]]&lt;&gt;1,IF(Table1[[#This Row],[Design]]=1,1,""),"")</f>
        <v/>
      </c>
      <c r="DG9" s="169" t="str">
        <f>IF(Table1[[#This Row],[Multiple NCC links]]&lt;&gt;1,IF(Table1[[#This Row],[Assessment / Verification]]=1,1,""),"")</f>
        <v/>
      </c>
      <c r="DH9" s="169" t="str">
        <f>IF(Table1[[#This Row],[Multiple NCC links]]&lt;&gt;1,IF(Table1[[#This Row],[Climate Specific ]]=1,1,""),"")</f>
        <v/>
      </c>
      <c r="DI9" s="169" t="str">
        <f>IF(Table1[[#This Row],[Multiple NCC links]]&lt;&gt;1,IF(Table1[[#This Row],[Alterations / Additions]]=1,1,""),"")</f>
        <v/>
      </c>
      <c r="DJ9" s="169" t="str">
        <f>IF(Table1[[#This Row],[Multiple NCC links]]&lt;&gt;1,IF(Table1[[#This Row],[Glazing]]=1,1,""),"")</f>
        <v/>
      </c>
      <c r="DK9" s="169" t="str">
        <f>IF(Table1[[#This Row],[Multiple NCC links]]&lt;&gt;1,IF(Table1[[#This Row],[Building Fabric / Thermal / Sealing]]=1,1,""),"")</f>
        <v/>
      </c>
      <c r="DL9" s="169" t="str">
        <f>IF(Table1[[#This Row],[Multiple NCC links]]&lt;&gt;1,IF(Table1[[#This Row],[Lighting]]=1,1,""),"")</f>
        <v/>
      </c>
      <c r="DM9" s="169" t="str">
        <f>IF(Table1[[#This Row],[Multiple NCC links]]&lt;&gt;1,IF(Table1[[#This Row],[HVAC]]=1,1,""),"")</f>
        <v/>
      </c>
      <c r="DN9" s="169" t="str">
        <f>IF(Table1[[#This Row],[Multiple NCC links]]&lt;&gt;1,IF(Table1[[#This Row],[Services]]=1,1,""),"")</f>
        <v/>
      </c>
      <c r="DO9" s="169" t="str">
        <f>IF(Table1[[#This Row],[Multiple NCC links]]&lt;&gt;1,IF(Table1[[#This Row],[Maintenance &amp; Monitoring]]=1,1,""),"")</f>
        <v/>
      </c>
      <c r="DP9" s="169" t="str">
        <f>IF(Table1[[#This Row],[Multiple NCC links]]&lt;&gt;1,IF(Table1[[#This Row],[Hand over / Operations]]=1,1,""),"")</f>
        <v/>
      </c>
      <c r="DQ9" s="169" t="str">
        <f>IF(Table1[[#This Row],[Multiple NCC links]]&lt;&gt;1,IF(Table1[[#This Row],[As built assessment]]=1,1,""),"")</f>
        <v/>
      </c>
      <c r="DR9" s="169" t="str">
        <f>IF(Table1[[#This Row],[Multiple NCC links]]&lt;&gt;1,IF(Table1[[#This Row],[Beyond compliance]]=1,1,""),"")</f>
        <v/>
      </c>
      <c r="DS9" s="169">
        <f>IF(SUM(Table1[[#This Row],[Design]:[Beyond compliance]])&gt;1,1,"")</f>
        <v>1</v>
      </c>
      <c r="DT9" s="169">
        <f>IF(Table1[[#This Row],[Both Residential &amp; Commercial4]]&lt;&gt;1,IF(Table1[[#This Row],[Residential]]=1,1,""),"")</f>
        <v>1</v>
      </c>
      <c r="DU9" s="169" t="str">
        <f>IF(Table1[[#This Row],[Both Residential &amp; Commercial4]]&lt;&gt;1,IF(Table1[[#This Row],[Commercial]]=1,1,""),"")</f>
        <v/>
      </c>
      <c r="DV9" s="169" t="str">
        <f>Table1[[#This Row],[Residential &amp; Commercial]]</f>
        <v/>
      </c>
      <c r="DW9" s="169"/>
    </row>
    <row r="10" spans="1:130" s="49" customFormat="1" ht="245.25" thickTop="1" thickBot="1" x14ac:dyDescent="0.35">
      <c r="A10" s="97">
        <v>6</v>
      </c>
      <c r="B10" s="80"/>
      <c r="C10" s="98" t="s">
        <v>41</v>
      </c>
      <c r="D10" s="68" t="s">
        <v>42</v>
      </c>
      <c r="E10" s="89"/>
      <c r="F10" s="89">
        <v>1</v>
      </c>
      <c r="G10" s="89"/>
      <c r="H10" s="89"/>
      <c r="I10" s="70" t="str">
        <f>IF(AND(Table1[[#This Row],[General]]=1,Table1[[#This Row],[Beginner]]=1,Table1[[#This Row],[Intermediate]]=1,Table1[[#This Row],[Advanced]]=1),1,"")</f>
        <v/>
      </c>
      <c r="J10" s="70" t="str">
        <f>CONCATENATE(IF(Table1[[#This Row],[General]]=1,"General, ",""), IF(Table1[[#This Row],[Beginner]]=1,"Beginner, ",""),IF(Table1[[#This Row],[Intermediate]]=1,"Intermediate, ",""), IF(Table1[[#This Row],[Advanced]]=1,"Advanced",""))</f>
        <v xml:space="preserve">Beginner, </v>
      </c>
      <c r="K10" s="71">
        <v>1</v>
      </c>
      <c r="L10" s="91"/>
      <c r="M10" s="71"/>
      <c r="N10" s="71"/>
      <c r="O10" s="141"/>
      <c r="P10" s="71"/>
      <c r="Q10" s="71"/>
      <c r="R10" s="71"/>
      <c r="S1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0" s="73"/>
      <c r="U10" s="73"/>
      <c r="V10" s="211">
        <v>1</v>
      </c>
      <c r="W10" s="211"/>
      <c r="X10" s="73"/>
      <c r="Y10" s="73">
        <v>1</v>
      </c>
      <c r="Z10" s="73"/>
      <c r="AA10" s="73">
        <v>1</v>
      </c>
      <c r="AB10" s="73">
        <v>1</v>
      </c>
      <c r="AC10" s="73"/>
      <c r="AD10" s="73"/>
      <c r="AE10" s="92"/>
      <c r="AF10" s="73"/>
      <c r="AG1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Technical Specifications, Toolbox, Video, </v>
      </c>
      <c r="AH10" s="75">
        <v>1</v>
      </c>
      <c r="AI10" s="75"/>
      <c r="AJ10" s="75"/>
      <c r="AK10" s="74" t="str">
        <f>CONCATENATE(IF(Table1[[#This Row],[Digital]]=1,"Digital, ",""),IF(Table1[[#This Row],[Face to Face]]=1,"Face to face, ",""),IF(Table1[[#This Row],[Blended]]=1,"Blended",""))</f>
        <v xml:space="preserve">Digital, </v>
      </c>
      <c r="AL10" s="69" t="s">
        <v>733</v>
      </c>
      <c r="AM10" s="76">
        <v>1</v>
      </c>
      <c r="AN10" s="127">
        <v>1</v>
      </c>
      <c r="AO10" s="76">
        <v>1</v>
      </c>
      <c r="AP10" s="127"/>
      <c r="AQ10" s="76">
        <v>1</v>
      </c>
      <c r="AR10" s="76">
        <v>1</v>
      </c>
      <c r="AS10" s="76">
        <v>1</v>
      </c>
      <c r="AT10" s="76">
        <v>1</v>
      </c>
      <c r="AU10" s="76">
        <v>1</v>
      </c>
      <c r="AV10" s="127"/>
      <c r="AW10" s="127"/>
      <c r="AX10" s="127"/>
      <c r="AY10" s="76">
        <v>1</v>
      </c>
      <c r="AZ1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Glazing, Building Fabric / Thermal / Sealing, Lighting, HVAC, Services, Beyond compliance</v>
      </c>
      <c r="BB10" s="72">
        <v>1</v>
      </c>
      <c r="BC10" s="72"/>
      <c r="BD10" s="74" t="str">
        <f>IF(AND(Table1[[#This Row],[Residential]]=1,Table1[[#This Row],[Commercial]]=1),1,"")</f>
        <v/>
      </c>
      <c r="BE10" s="74" t="str">
        <f>CONCATENATE(IF(Table1[[#This Row],[Residential]]=1,"Residential, ",""),IF(Table1[[#This Row],[Commercial]]=1,"Commercial",""))</f>
        <v xml:space="preserve">Residential, </v>
      </c>
      <c r="BF10" s="76"/>
      <c r="BG10" s="76"/>
      <c r="BH10" s="76"/>
      <c r="BI10" s="76"/>
      <c r="BJ10" s="76"/>
      <c r="BK10" s="76"/>
      <c r="BL10" s="76"/>
      <c r="BM10" s="127"/>
      <c r="BN10" s="76">
        <v>1</v>
      </c>
      <c r="BO1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0" s="110"/>
      <c r="BQ10" s="112" t="s">
        <v>1090</v>
      </c>
      <c r="BR10" s="112" t="s">
        <v>961</v>
      </c>
      <c r="BS10" s="116"/>
      <c r="BT10" s="117" t="s">
        <v>70</v>
      </c>
      <c r="BU10" s="113" t="s">
        <v>1091</v>
      </c>
      <c r="BV10" s="114"/>
      <c r="BW10" s="115" t="s">
        <v>57</v>
      </c>
      <c r="BX10" s="115" t="s">
        <v>58</v>
      </c>
      <c r="BY10" s="115" t="s">
        <v>58</v>
      </c>
      <c r="BZ10" s="227" t="str">
        <f>IF(SUM(Table1[[#This Row],[Design]:[Beyond compliance]])&gt;0,"Yes","No")</f>
        <v>Yes</v>
      </c>
      <c r="CA1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10" s="48">
        <f>COUNTIF(Table1[[#This Row],[Validity]:[Alignment with NCC (Yes=1,No=0)]],"N/A")</f>
        <v>0</v>
      </c>
      <c r="CC10" s="48">
        <f>IF(ISERROR(Table1[[#This Row],[Total Quality Score (out of 10)]]/(4-Table1[[#This Row],[N/A Count]])),0,Table1[[#This Row],[Total Quality Score (out of 10)]]/(4-Table1[[#This Row],[N/A Count]]))</f>
        <v>1.75</v>
      </c>
      <c r="CE10" s="96"/>
      <c r="CF10" s="169" t="str">
        <f>IF(SUM(Table1[[#This Row],[Multiple]:[Level (all)62]])&lt;1,IF(Table1[[#This Row],[General]]=1,1,""),"")</f>
        <v/>
      </c>
      <c r="CG10" s="171">
        <f>IF(SUM(Table1[[#This Row],[Multiple]:[Level (all)62]])&lt;1,IF(Table1[[#This Row],[Beginner]]=1,1,""),"")</f>
        <v>1</v>
      </c>
      <c r="CH10" s="169" t="str">
        <f>IF(SUM(Table1[[#This Row],[Multiple]:[Level (all)62]])&lt;1,IF(Table1[[#This Row],[Intermediate]]=1,1,""),"")</f>
        <v/>
      </c>
      <c r="CI10" s="169" t="str">
        <f>IF(SUM(Table1[[#This Row],[Multiple]:[Level (all)62]])&lt;1,IF(Table1[[#This Row],[Advanced]]=1,1,""),"")</f>
        <v/>
      </c>
      <c r="CJ10" s="169" t="str">
        <f>IF(AND(SUM(Table1[[#This Row],[General]:[Advanced]])&lt;4,SUM(Table1[[#This Row],[General]:[Advanced]])&gt;1),1,"")</f>
        <v/>
      </c>
      <c r="CK10" s="169" t="str">
        <f>Table1[[#This Row],[Level (all)]]</f>
        <v/>
      </c>
      <c r="CL10" s="169">
        <f>IF(Table1[[#This Row],[Multiple audience]]&lt;&gt;1,IF(Table1[[#This Row],[General Audience]]=1,1,""),"")</f>
        <v>1</v>
      </c>
      <c r="CM10" s="169" t="str">
        <f>IF(Table1[[#This Row],[Multiple audience]]&lt;&gt;1,IF(Table1[[#This Row],[Planners / Designers ]]=1,1,""),"")</f>
        <v/>
      </c>
      <c r="CN10" s="169" t="str">
        <f>IF(Table1[[#This Row],[Multiple audience]]&lt;&gt;1,IF(Table1[[#This Row],[Regulatory Assessors]]=1,1,""),"")</f>
        <v/>
      </c>
      <c r="CO10" s="169" t="str">
        <f>IF(Table1[[#This Row],[Multiple audience]]&lt;&gt;1,IF(Table1[[#This Row],[Builders / Management]]=1,1,""),"")</f>
        <v/>
      </c>
      <c r="CP10" s="169" t="str">
        <f>IF(Table1[[#This Row],[Multiple audience]]&lt;&gt;1,IF(Table1[[#This Row],[Energy / Sus Assessors]]=1,1,""),"")</f>
        <v/>
      </c>
      <c r="CQ10" s="169" t="str">
        <f>IF(Table1[[#This Row],[Multiple audience]]&lt;&gt;1,IF(Table1[[#This Row],[Semi-skilled]]=1,1,""),"")</f>
        <v/>
      </c>
      <c r="CR10" s="169" t="str">
        <f>IF(Table1[[#This Row],[Multiple audience]]&lt;&gt;1,IF(Table1[[#This Row],[Trades]]=1,1,""),"")</f>
        <v/>
      </c>
      <c r="CS10" s="169" t="str">
        <f>IF(Table1[[#This Row],[Multiple audience]]&lt;&gt;1,IF(Table1[[#This Row],[Other]]=1,1,""),"")</f>
        <v/>
      </c>
      <c r="CT10" s="169" t="str">
        <f>IF(SUM(Table1[[#This Row],[General Audience]:[Other]])&gt;1,1,"")</f>
        <v/>
      </c>
      <c r="CU10" s="169" t="str">
        <f>IF(Table1[[#This Row],[Various  ]]&lt;&gt;1,IF(Table1[[#This Row],[Calculator / Software]]=1,1,""),"")</f>
        <v/>
      </c>
      <c r="CV10" s="169" t="str">
        <f>IF(Table1[[#This Row],[Various  ]]&lt;&gt;1,IF(Table1[[#This Row],[Information  ]]=1,1,""),"")</f>
        <v/>
      </c>
      <c r="CW10" s="169" t="str">
        <f>IF(Table1[[#This Row],[Various  ]]&lt;&gt;1,IF(Table1[[#This Row],[Interactive Tool]]=1,1,""),"")</f>
        <v/>
      </c>
      <c r="CX10" s="169" t="str">
        <f>IF(Table1[[#This Row],[Various  ]]&lt;&gt;1,IF(Table1[[#This Row],[Technical Specifications]]=1,1,""),"")</f>
        <v/>
      </c>
      <c r="CY10" s="169" t="str">
        <f>IF(Table1[[#This Row],[Various  ]]&lt;&gt;1,IF(Table1[[#This Row],[Training Resources]]=1,1,""),"")</f>
        <v/>
      </c>
      <c r="CZ10" s="169" t="str">
        <f>IF(Table1[[#This Row],[Various  ]]&lt;&gt;1,IF(Table1[[#This Row],[Toolbox]]=1,1,""),"")</f>
        <v/>
      </c>
      <c r="DA10" s="169" t="str">
        <f>IF(Table1[[#This Row],[Various  ]]&lt;&gt;1,IF(Table1[[#This Row],[Video]]=1,1,""),"")</f>
        <v/>
      </c>
      <c r="DB10" s="169" t="str">
        <f>IF(Table1[[#This Row],[Various  ]]&lt;&gt;1,IF(Table1[[#This Row],[Case study]]=1,1,""),"")</f>
        <v/>
      </c>
      <c r="DC10" s="169" t="str">
        <f>IF(Table1[[#This Row],[Various  ]]&lt;&gt;1,IF(Table1[[#This Row],[Other   ]]=1,1,""),"")</f>
        <v/>
      </c>
      <c r="DD10" s="169" t="str">
        <f>IF(Table1[[#This Row],[Various  ]]&lt;&gt;1,IF(Table1[[#This Row],[Standards]]=1,1,""),"")</f>
        <v/>
      </c>
      <c r="DE10" s="169">
        <f>IF(Table1[[#This Row],[Various]]=1,1,IF(SUM(Table1[[#This Row],[Calculator / Software]:[Standards]])&gt;1,1,""))</f>
        <v>1</v>
      </c>
      <c r="DF10" s="169" t="str">
        <f>IF(Table1[[#This Row],[Multiple NCC links]]&lt;&gt;1,IF(Table1[[#This Row],[Design]]=1,1,""),"")</f>
        <v/>
      </c>
      <c r="DG10" s="169" t="str">
        <f>IF(Table1[[#This Row],[Multiple NCC links]]&lt;&gt;1,IF(Table1[[#This Row],[Assessment / Verification]]=1,1,""),"")</f>
        <v/>
      </c>
      <c r="DH10" s="169" t="str">
        <f>IF(Table1[[#This Row],[Multiple NCC links]]&lt;&gt;1,IF(Table1[[#This Row],[Climate Specific ]]=1,1,""),"")</f>
        <v/>
      </c>
      <c r="DI10" s="169" t="str">
        <f>IF(Table1[[#This Row],[Multiple NCC links]]&lt;&gt;1,IF(Table1[[#This Row],[Alterations / Additions]]=1,1,""),"")</f>
        <v/>
      </c>
      <c r="DJ10" s="169" t="str">
        <f>IF(Table1[[#This Row],[Multiple NCC links]]&lt;&gt;1,IF(Table1[[#This Row],[Glazing]]=1,1,""),"")</f>
        <v/>
      </c>
      <c r="DK10" s="169" t="str">
        <f>IF(Table1[[#This Row],[Multiple NCC links]]&lt;&gt;1,IF(Table1[[#This Row],[Building Fabric / Thermal / Sealing]]=1,1,""),"")</f>
        <v/>
      </c>
      <c r="DL10" s="169" t="str">
        <f>IF(Table1[[#This Row],[Multiple NCC links]]&lt;&gt;1,IF(Table1[[#This Row],[Lighting]]=1,1,""),"")</f>
        <v/>
      </c>
      <c r="DM10" s="169" t="str">
        <f>IF(Table1[[#This Row],[Multiple NCC links]]&lt;&gt;1,IF(Table1[[#This Row],[HVAC]]=1,1,""),"")</f>
        <v/>
      </c>
      <c r="DN10" s="169" t="str">
        <f>IF(Table1[[#This Row],[Multiple NCC links]]&lt;&gt;1,IF(Table1[[#This Row],[Services]]=1,1,""),"")</f>
        <v/>
      </c>
      <c r="DO10" s="169" t="str">
        <f>IF(Table1[[#This Row],[Multiple NCC links]]&lt;&gt;1,IF(Table1[[#This Row],[Maintenance &amp; Monitoring]]=1,1,""),"")</f>
        <v/>
      </c>
      <c r="DP10" s="169" t="str">
        <f>IF(Table1[[#This Row],[Multiple NCC links]]&lt;&gt;1,IF(Table1[[#This Row],[Hand over / Operations]]=1,1,""),"")</f>
        <v/>
      </c>
      <c r="DQ10" s="169" t="str">
        <f>IF(Table1[[#This Row],[Multiple NCC links]]&lt;&gt;1,IF(Table1[[#This Row],[As built assessment]]=1,1,""),"")</f>
        <v/>
      </c>
      <c r="DR10" s="169" t="str">
        <f>IF(Table1[[#This Row],[Multiple NCC links]]&lt;&gt;1,IF(Table1[[#This Row],[Beyond compliance]]=1,1,""),"")</f>
        <v/>
      </c>
      <c r="DS10" s="169">
        <f>IF(SUM(Table1[[#This Row],[Design]:[Beyond compliance]])&gt;1,1,"")</f>
        <v>1</v>
      </c>
      <c r="DT10" s="169">
        <f>IF(Table1[[#This Row],[Both Residential &amp; Commercial4]]&lt;&gt;1,IF(Table1[[#This Row],[Residential]]=1,1,""),"")</f>
        <v>1</v>
      </c>
      <c r="DU10" s="169" t="str">
        <f>IF(Table1[[#This Row],[Both Residential &amp; Commercial4]]&lt;&gt;1,IF(Table1[[#This Row],[Commercial]]=1,1,""),"")</f>
        <v/>
      </c>
      <c r="DV10" s="169" t="str">
        <f>Table1[[#This Row],[Residential &amp; Commercial]]</f>
        <v/>
      </c>
      <c r="DW10" s="169"/>
    </row>
    <row r="11" spans="1:130" s="49" customFormat="1" ht="132.75" thickTop="1" thickBot="1" x14ac:dyDescent="0.35">
      <c r="A11" s="97">
        <v>7</v>
      </c>
      <c r="B11" s="67"/>
      <c r="C11" s="98" t="s">
        <v>869</v>
      </c>
      <c r="D11" s="68" t="s">
        <v>44</v>
      </c>
      <c r="E11" s="89"/>
      <c r="F11" s="89"/>
      <c r="G11" s="89">
        <v>1</v>
      </c>
      <c r="H11" s="89"/>
      <c r="I11" s="70" t="str">
        <f>IF(AND(Table1[[#This Row],[General]]=1,Table1[[#This Row],[Beginner]]=1,Table1[[#This Row],[Intermediate]]=1,Table1[[#This Row],[Advanced]]=1),1,"")</f>
        <v/>
      </c>
      <c r="J11" s="70" t="str">
        <f>CONCATENATE(IF(Table1[[#This Row],[General]]=1,"General, ",""), IF(Table1[[#This Row],[Beginner]]=1,"Beginner, ",""),IF(Table1[[#This Row],[Intermediate]]=1,"Intermediate, ",""), IF(Table1[[#This Row],[Advanced]]=1,"Advanced",""))</f>
        <v xml:space="preserve">Intermediate, </v>
      </c>
      <c r="K11" s="71">
        <v>1</v>
      </c>
      <c r="L11" s="91"/>
      <c r="M11" s="71"/>
      <c r="N11" s="71"/>
      <c r="O11" s="141"/>
      <c r="P11" s="71"/>
      <c r="Q11" s="71"/>
      <c r="R11" s="71"/>
      <c r="S1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1" s="73"/>
      <c r="U11" s="73">
        <v>1</v>
      </c>
      <c r="V11" s="211"/>
      <c r="W11" s="211"/>
      <c r="X11" s="73"/>
      <c r="Y11" s="73"/>
      <c r="Z11" s="73"/>
      <c r="AA11" s="73">
        <v>1</v>
      </c>
      <c r="AB11" s="73"/>
      <c r="AC11" s="73"/>
      <c r="AD11" s="73"/>
      <c r="AE11" s="92"/>
      <c r="AF11" s="73"/>
      <c r="AG1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Toolbox, </v>
      </c>
      <c r="AH11" s="75">
        <v>1</v>
      </c>
      <c r="AI11" s="75"/>
      <c r="AJ11" s="75"/>
      <c r="AK11" s="74" t="str">
        <f>CONCATENATE(IF(Table1[[#This Row],[Digital]]=1,"Digital, ",""),IF(Table1[[#This Row],[Face to Face]]=1,"Face to face, ",""),IF(Table1[[#This Row],[Blended]]=1,"Blended",""))</f>
        <v xml:space="preserve">Digital, </v>
      </c>
      <c r="AL11" s="69" t="s">
        <v>733</v>
      </c>
      <c r="AM11" s="76">
        <v>1</v>
      </c>
      <c r="AN11" s="127">
        <v>1</v>
      </c>
      <c r="AO11" s="76">
        <v>1</v>
      </c>
      <c r="AP11" s="127">
        <v>1</v>
      </c>
      <c r="AQ11" s="76">
        <v>1</v>
      </c>
      <c r="AR11" s="76">
        <v>1</v>
      </c>
      <c r="AS11" s="76">
        <v>1</v>
      </c>
      <c r="AT11" s="76">
        <v>1</v>
      </c>
      <c r="AU11" s="76">
        <v>1</v>
      </c>
      <c r="AV11" s="127"/>
      <c r="AW11" s="127"/>
      <c r="AX11" s="127"/>
      <c r="AY11" s="76">
        <v>1</v>
      </c>
      <c r="AZ1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Alterations / Additions, Glazing, Building Fabric / Thermal / Sealing, Lighting, HVAC, Services, Beyond compliance</v>
      </c>
      <c r="BB11" s="72">
        <v>1</v>
      </c>
      <c r="BC11" s="72"/>
      <c r="BD11" s="74" t="str">
        <f>IF(AND(Table1[[#This Row],[Residential]]=1,Table1[[#This Row],[Commercial]]=1),1,"")</f>
        <v/>
      </c>
      <c r="BE11" s="74" t="str">
        <f>CONCATENATE(IF(Table1[[#This Row],[Residential]]=1,"Residential, ",""),IF(Table1[[#This Row],[Commercial]]=1,"Commercial",""))</f>
        <v xml:space="preserve">Residential, </v>
      </c>
      <c r="BF11" s="76"/>
      <c r="BG11" s="76"/>
      <c r="BH11" s="76"/>
      <c r="BI11" s="76"/>
      <c r="BJ11" s="76"/>
      <c r="BK11" s="76"/>
      <c r="BL11" s="76"/>
      <c r="BM11" s="127"/>
      <c r="BN11" s="76">
        <v>1</v>
      </c>
      <c r="BO1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1" s="110"/>
      <c r="BQ11" s="112" t="s">
        <v>43</v>
      </c>
      <c r="BR11" s="112" t="s">
        <v>962</v>
      </c>
      <c r="BS11" s="116"/>
      <c r="BT11" s="117" t="s">
        <v>870</v>
      </c>
      <c r="BU11" s="113" t="s">
        <v>871</v>
      </c>
      <c r="BV11" s="114" t="s">
        <v>71</v>
      </c>
      <c r="BW11" s="115" t="s">
        <v>57</v>
      </c>
      <c r="BX11" s="115" t="s">
        <v>58</v>
      </c>
      <c r="BY11" s="115" t="s">
        <v>58</v>
      </c>
      <c r="BZ11" s="227" t="str">
        <f>IF(SUM(Table1[[#This Row],[Design]:[Beyond compliance]])&gt;0,"Yes","No")</f>
        <v>Yes</v>
      </c>
      <c r="CA1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11" s="48">
        <f>COUNTIF(Table1[[#This Row],[Validity]:[Alignment with NCC (Yes=1,No=0)]],"N/A")</f>
        <v>0</v>
      </c>
      <c r="CC11" s="48">
        <f>IF(ISERROR(Table1[[#This Row],[Total Quality Score (out of 10)]]/(4-Table1[[#This Row],[N/A Count]])),0,Table1[[#This Row],[Total Quality Score (out of 10)]]/(4-Table1[[#This Row],[N/A Count]]))</f>
        <v>1.75</v>
      </c>
      <c r="CE11" s="96"/>
      <c r="CF11" s="169" t="str">
        <f>IF(SUM(Table1[[#This Row],[Multiple]:[Level (all)62]])&lt;1,IF(Table1[[#This Row],[General]]=1,1,""),"")</f>
        <v/>
      </c>
      <c r="CG11" s="171" t="str">
        <f>IF(SUM(Table1[[#This Row],[Multiple]:[Level (all)62]])&lt;1,IF(Table1[[#This Row],[Beginner]]=1,1,""),"")</f>
        <v/>
      </c>
      <c r="CH11" s="169">
        <f>IF(SUM(Table1[[#This Row],[Multiple]:[Level (all)62]])&lt;1,IF(Table1[[#This Row],[Intermediate]]=1,1,""),"")</f>
        <v>1</v>
      </c>
      <c r="CI11" s="169" t="str">
        <f>IF(SUM(Table1[[#This Row],[Multiple]:[Level (all)62]])&lt;1,IF(Table1[[#This Row],[Advanced]]=1,1,""),"")</f>
        <v/>
      </c>
      <c r="CJ11" s="169" t="str">
        <f>IF(AND(SUM(Table1[[#This Row],[General]:[Advanced]])&lt;4,SUM(Table1[[#This Row],[General]:[Advanced]])&gt;1),1,"")</f>
        <v/>
      </c>
      <c r="CK11" s="169" t="str">
        <f>Table1[[#This Row],[Level (all)]]</f>
        <v/>
      </c>
      <c r="CL11" s="169">
        <f>IF(Table1[[#This Row],[Multiple audience]]&lt;&gt;1,IF(Table1[[#This Row],[General Audience]]=1,1,""),"")</f>
        <v>1</v>
      </c>
      <c r="CM11" s="169" t="str">
        <f>IF(Table1[[#This Row],[Multiple audience]]&lt;&gt;1,IF(Table1[[#This Row],[Planners / Designers ]]=1,1,""),"")</f>
        <v/>
      </c>
      <c r="CN11" s="169" t="str">
        <f>IF(Table1[[#This Row],[Multiple audience]]&lt;&gt;1,IF(Table1[[#This Row],[Regulatory Assessors]]=1,1,""),"")</f>
        <v/>
      </c>
      <c r="CO11" s="169" t="str">
        <f>IF(Table1[[#This Row],[Multiple audience]]&lt;&gt;1,IF(Table1[[#This Row],[Builders / Management]]=1,1,""),"")</f>
        <v/>
      </c>
      <c r="CP11" s="169" t="str">
        <f>IF(Table1[[#This Row],[Multiple audience]]&lt;&gt;1,IF(Table1[[#This Row],[Energy / Sus Assessors]]=1,1,""),"")</f>
        <v/>
      </c>
      <c r="CQ11" s="169" t="str">
        <f>IF(Table1[[#This Row],[Multiple audience]]&lt;&gt;1,IF(Table1[[#This Row],[Semi-skilled]]=1,1,""),"")</f>
        <v/>
      </c>
      <c r="CR11" s="169" t="str">
        <f>IF(Table1[[#This Row],[Multiple audience]]&lt;&gt;1,IF(Table1[[#This Row],[Trades]]=1,1,""),"")</f>
        <v/>
      </c>
      <c r="CS11" s="169" t="str">
        <f>IF(Table1[[#This Row],[Multiple audience]]&lt;&gt;1,IF(Table1[[#This Row],[Other]]=1,1,""),"")</f>
        <v/>
      </c>
      <c r="CT11" s="169" t="str">
        <f>IF(SUM(Table1[[#This Row],[General Audience]:[Other]])&gt;1,1,"")</f>
        <v/>
      </c>
      <c r="CU11" s="169" t="str">
        <f>IF(Table1[[#This Row],[Various  ]]&lt;&gt;1,IF(Table1[[#This Row],[Calculator / Software]]=1,1,""),"")</f>
        <v/>
      </c>
      <c r="CV11" s="169" t="str">
        <f>IF(Table1[[#This Row],[Various  ]]&lt;&gt;1,IF(Table1[[#This Row],[Information  ]]=1,1,""),"")</f>
        <v/>
      </c>
      <c r="CW11" s="169" t="str">
        <f>IF(Table1[[#This Row],[Various  ]]&lt;&gt;1,IF(Table1[[#This Row],[Interactive Tool]]=1,1,""),"")</f>
        <v/>
      </c>
      <c r="CX11" s="169" t="str">
        <f>IF(Table1[[#This Row],[Various  ]]&lt;&gt;1,IF(Table1[[#This Row],[Technical Specifications]]=1,1,""),"")</f>
        <v/>
      </c>
      <c r="CY11" s="169" t="str">
        <f>IF(Table1[[#This Row],[Various  ]]&lt;&gt;1,IF(Table1[[#This Row],[Training Resources]]=1,1,""),"")</f>
        <v/>
      </c>
      <c r="CZ11" s="169" t="str">
        <f>IF(Table1[[#This Row],[Various  ]]&lt;&gt;1,IF(Table1[[#This Row],[Toolbox]]=1,1,""),"")</f>
        <v/>
      </c>
      <c r="DA11" s="169" t="str">
        <f>IF(Table1[[#This Row],[Various  ]]&lt;&gt;1,IF(Table1[[#This Row],[Video]]=1,1,""),"")</f>
        <v/>
      </c>
      <c r="DB11" s="169" t="str">
        <f>IF(Table1[[#This Row],[Various  ]]&lt;&gt;1,IF(Table1[[#This Row],[Case study]]=1,1,""),"")</f>
        <v/>
      </c>
      <c r="DC11" s="169" t="str">
        <f>IF(Table1[[#This Row],[Various  ]]&lt;&gt;1,IF(Table1[[#This Row],[Other   ]]=1,1,""),"")</f>
        <v/>
      </c>
      <c r="DD11" s="169" t="str">
        <f>IF(Table1[[#This Row],[Various  ]]&lt;&gt;1,IF(Table1[[#This Row],[Standards]]=1,1,""),"")</f>
        <v/>
      </c>
      <c r="DE11" s="169">
        <f>IF(Table1[[#This Row],[Various]]=1,1,IF(SUM(Table1[[#This Row],[Calculator / Software]:[Standards]])&gt;1,1,""))</f>
        <v>1</v>
      </c>
      <c r="DF11" s="169" t="str">
        <f>IF(Table1[[#This Row],[Multiple NCC links]]&lt;&gt;1,IF(Table1[[#This Row],[Design]]=1,1,""),"")</f>
        <v/>
      </c>
      <c r="DG11" s="169" t="str">
        <f>IF(Table1[[#This Row],[Multiple NCC links]]&lt;&gt;1,IF(Table1[[#This Row],[Assessment / Verification]]=1,1,""),"")</f>
        <v/>
      </c>
      <c r="DH11" s="169" t="str">
        <f>IF(Table1[[#This Row],[Multiple NCC links]]&lt;&gt;1,IF(Table1[[#This Row],[Climate Specific ]]=1,1,""),"")</f>
        <v/>
      </c>
      <c r="DI11" s="169" t="str">
        <f>IF(Table1[[#This Row],[Multiple NCC links]]&lt;&gt;1,IF(Table1[[#This Row],[Alterations / Additions]]=1,1,""),"")</f>
        <v/>
      </c>
      <c r="DJ11" s="169" t="str">
        <f>IF(Table1[[#This Row],[Multiple NCC links]]&lt;&gt;1,IF(Table1[[#This Row],[Glazing]]=1,1,""),"")</f>
        <v/>
      </c>
      <c r="DK11" s="169" t="str">
        <f>IF(Table1[[#This Row],[Multiple NCC links]]&lt;&gt;1,IF(Table1[[#This Row],[Building Fabric / Thermal / Sealing]]=1,1,""),"")</f>
        <v/>
      </c>
      <c r="DL11" s="169" t="str">
        <f>IF(Table1[[#This Row],[Multiple NCC links]]&lt;&gt;1,IF(Table1[[#This Row],[Lighting]]=1,1,""),"")</f>
        <v/>
      </c>
      <c r="DM11" s="169" t="str">
        <f>IF(Table1[[#This Row],[Multiple NCC links]]&lt;&gt;1,IF(Table1[[#This Row],[HVAC]]=1,1,""),"")</f>
        <v/>
      </c>
      <c r="DN11" s="169" t="str">
        <f>IF(Table1[[#This Row],[Multiple NCC links]]&lt;&gt;1,IF(Table1[[#This Row],[Services]]=1,1,""),"")</f>
        <v/>
      </c>
      <c r="DO11" s="169" t="str">
        <f>IF(Table1[[#This Row],[Multiple NCC links]]&lt;&gt;1,IF(Table1[[#This Row],[Maintenance &amp; Monitoring]]=1,1,""),"")</f>
        <v/>
      </c>
      <c r="DP11" s="169" t="str">
        <f>IF(Table1[[#This Row],[Multiple NCC links]]&lt;&gt;1,IF(Table1[[#This Row],[Hand over / Operations]]=1,1,""),"")</f>
        <v/>
      </c>
      <c r="DQ11" s="169" t="str">
        <f>IF(Table1[[#This Row],[Multiple NCC links]]&lt;&gt;1,IF(Table1[[#This Row],[As built assessment]]=1,1,""),"")</f>
        <v/>
      </c>
      <c r="DR11" s="169" t="str">
        <f>IF(Table1[[#This Row],[Multiple NCC links]]&lt;&gt;1,IF(Table1[[#This Row],[Beyond compliance]]=1,1,""),"")</f>
        <v/>
      </c>
      <c r="DS11" s="169">
        <f>IF(SUM(Table1[[#This Row],[Design]:[Beyond compliance]])&gt;1,1,"")</f>
        <v>1</v>
      </c>
      <c r="DT11" s="169">
        <f>IF(Table1[[#This Row],[Both Residential &amp; Commercial4]]&lt;&gt;1,IF(Table1[[#This Row],[Residential]]=1,1,""),"")</f>
        <v>1</v>
      </c>
      <c r="DU11" s="169" t="str">
        <f>IF(Table1[[#This Row],[Both Residential &amp; Commercial4]]&lt;&gt;1,IF(Table1[[#This Row],[Commercial]]=1,1,""),"")</f>
        <v/>
      </c>
      <c r="DV11" s="169" t="str">
        <f>Table1[[#This Row],[Residential &amp; Commercial]]</f>
        <v/>
      </c>
      <c r="DW11" s="169"/>
    </row>
    <row r="12" spans="1:130" s="49" customFormat="1" ht="114" thickTop="1" thickBot="1" x14ac:dyDescent="0.35">
      <c r="A12" s="97">
        <v>8</v>
      </c>
      <c r="B12" s="67"/>
      <c r="C12" s="98" t="s">
        <v>45</v>
      </c>
      <c r="D12" s="68" t="s">
        <v>44</v>
      </c>
      <c r="E12" s="89"/>
      <c r="F12" s="89"/>
      <c r="G12" s="89"/>
      <c r="H12" s="89">
        <v>1</v>
      </c>
      <c r="I12" s="70" t="str">
        <f>IF(AND(Table1[[#This Row],[General]]=1,Table1[[#This Row],[Beginner]]=1,Table1[[#This Row],[Intermediate]]=1,Table1[[#This Row],[Advanced]]=1),1,"")</f>
        <v/>
      </c>
      <c r="J12" s="70" t="str">
        <f>CONCATENATE(IF(Table1[[#This Row],[General]]=1,"General, ",""), IF(Table1[[#This Row],[Beginner]]=1,"Beginner, ",""),IF(Table1[[#This Row],[Intermediate]]=1,"Intermediate, ",""), IF(Table1[[#This Row],[Advanced]]=1,"Advanced",""))</f>
        <v>Advanced</v>
      </c>
      <c r="K12" s="71">
        <v>1</v>
      </c>
      <c r="L12" s="91"/>
      <c r="M12" s="71"/>
      <c r="N12" s="71"/>
      <c r="O12" s="141"/>
      <c r="P12" s="71"/>
      <c r="Q12" s="71"/>
      <c r="R12" s="71"/>
      <c r="S1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2" s="73"/>
      <c r="U12" s="73"/>
      <c r="V12" s="211">
        <v>1</v>
      </c>
      <c r="W12" s="211"/>
      <c r="X12" s="73"/>
      <c r="Y12" s="73">
        <v>1</v>
      </c>
      <c r="Z12" s="73"/>
      <c r="AA12" s="73">
        <v>1</v>
      </c>
      <c r="AB12" s="73"/>
      <c r="AC12" s="73"/>
      <c r="AD12" s="73"/>
      <c r="AE12" s="92"/>
      <c r="AF12" s="73"/>
      <c r="AG1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Technical Specifications, Toolbox, </v>
      </c>
      <c r="AH12" s="75">
        <v>1</v>
      </c>
      <c r="AI12" s="75"/>
      <c r="AJ12" s="75"/>
      <c r="AK12" s="74" t="str">
        <f>CONCATENATE(IF(Table1[[#This Row],[Digital]]=1,"Digital, ",""),IF(Table1[[#This Row],[Face to Face]]=1,"Face to face, ",""),IF(Table1[[#This Row],[Blended]]=1,"Blended",""))</f>
        <v xml:space="preserve">Digital, </v>
      </c>
      <c r="AL12" s="69" t="s">
        <v>733</v>
      </c>
      <c r="AM12" s="76">
        <v>1</v>
      </c>
      <c r="AN12" s="127"/>
      <c r="AO12" s="76">
        <v>1</v>
      </c>
      <c r="AP12" s="127"/>
      <c r="AQ12" s="76">
        <v>1</v>
      </c>
      <c r="AR12" s="76">
        <v>1</v>
      </c>
      <c r="AS12" s="76">
        <v>1</v>
      </c>
      <c r="AT12" s="76">
        <v>1</v>
      </c>
      <c r="AU12" s="76">
        <v>1</v>
      </c>
      <c r="AV12" s="127"/>
      <c r="AW12" s="127"/>
      <c r="AX12" s="127"/>
      <c r="AY12" s="76">
        <v>1</v>
      </c>
      <c r="AZ1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Glazing, Building Fabric / Thermal / Sealing, Lighting, HVAC, Services, Beyond compliance</v>
      </c>
      <c r="BB12" s="72">
        <v>1</v>
      </c>
      <c r="BC12" s="72"/>
      <c r="BD12" s="74" t="str">
        <f>IF(AND(Table1[[#This Row],[Residential]]=1,Table1[[#This Row],[Commercial]]=1),1,"")</f>
        <v/>
      </c>
      <c r="BE12" s="74" t="str">
        <f>CONCATENATE(IF(Table1[[#This Row],[Residential]]=1,"Residential, ",""),IF(Table1[[#This Row],[Commercial]]=1,"Commercial",""))</f>
        <v xml:space="preserve">Residential, </v>
      </c>
      <c r="BF12" s="76"/>
      <c r="BG12" s="76"/>
      <c r="BH12" s="76"/>
      <c r="BI12" s="76"/>
      <c r="BJ12" s="76"/>
      <c r="BK12" s="76"/>
      <c r="BL12" s="76"/>
      <c r="BM12" s="127"/>
      <c r="BN12" s="76">
        <v>1</v>
      </c>
      <c r="BO1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2" s="110"/>
      <c r="BQ12" s="112" t="s">
        <v>46</v>
      </c>
      <c r="BR12" s="112" t="s">
        <v>962</v>
      </c>
      <c r="BS12" s="112"/>
      <c r="BT12" s="117" t="s">
        <v>71</v>
      </c>
      <c r="BU12" s="113" t="s">
        <v>868</v>
      </c>
      <c r="BV12" s="114"/>
      <c r="BW12" s="115" t="s">
        <v>57</v>
      </c>
      <c r="BX12" s="115" t="s">
        <v>58</v>
      </c>
      <c r="BY12" s="115" t="s">
        <v>57</v>
      </c>
      <c r="BZ12" s="227" t="str">
        <f>IF(SUM(Table1[[#This Row],[Design]:[Beyond compliance]])&gt;0,"Yes","No")</f>
        <v>Yes</v>
      </c>
      <c r="CA1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2" s="48">
        <f>COUNTIF(Table1[[#This Row],[Validity]:[Alignment with NCC (Yes=1,No=0)]],"N/A")</f>
        <v>0</v>
      </c>
      <c r="CC12" s="48">
        <f>IF(ISERROR(Table1[[#This Row],[Total Quality Score (out of 10)]]/(4-Table1[[#This Row],[N/A Count]])),0,Table1[[#This Row],[Total Quality Score (out of 10)]]/(4-Table1[[#This Row],[N/A Count]]))</f>
        <v>2</v>
      </c>
      <c r="CE12" s="96"/>
      <c r="CF12" s="169" t="str">
        <f>IF(SUM(Table1[[#This Row],[Multiple]:[Level (all)62]])&lt;1,IF(Table1[[#This Row],[General]]=1,1,""),"")</f>
        <v/>
      </c>
      <c r="CG12" s="171" t="str">
        <f>IF(SUM(Table1[[#This Row],[Multiple]:[Level (all)62]])&lt;1,IF(Table1[[#This Row],[Beginner]]=1,1,""),"")</f>
        <v/>
      </c>
      <c r="CH12" s="169" t="str">
        <f>IF(SUM(Table1[[#This Row],[Multiple]:[Level (all)62]])&lt;1,IF(Table1[[#This Row],[Intermediate]]=1,1,""),"")</f>
        <v/>
      </c>
      <c r="CI12" s="169">
        <f>IF(SUM(Table1[[#This Row],[Multiple]:[Level (all)62]])&lt;1,IF(Table1[[#This Row],[Advanced]]=1,1,""),"")</f>
        <v>1</v>
      </c>
      <c r="CJ12" s="169" t="str">
        <f>IF(AND(SUM(Table1[[#This Row],[General]:[Advanced]])&lt;4,SUM(Table1[[#This Row],[General]:[Advanced]])&gt;1),1,"")</f>
        <v/>
      </c>
      <c r="CK12" s="169" t="str">
        <f>Table1[[#This Row],[Level (all)]]</f>
        <v/>
      </c>
      <c r="CL12" s="169">
        <f>IF(Table1[[#This Row],[Multiple audience]]&lt;&gt;1,IF(Table1[[#This Row],[General Audience]]=1,1,""),"")</f>
        <v>1</v>
      </c>
      <c r="CM12" s="169" t="str">
        <f>IF(Table1[[#This Row],[Multiple audience]]&lt;&gt;1,IF(Table1[[#This Row],[Planners / Designers ]]=1,1,""),"")</f>
        <v/>
      </c>
      <c r="CN12" s="169" t="str">
        <f>IF(Table1[[#This Row],[Multiple audience]]&lt;&gt;1,IF(Table1[[#This Row],[Regulatory Assessors]]=1,1,""),"")</f>
        <v/>
      </c>
      <c r="CO12" s="169" t="str">
        <f>IF(Table1[[#This Row],[Multiple audience]]&lt;&gt;1,IF(Table1[[#This Row],[Builders / Management]]=1,1,""),"")</f>
        <v/>
      </c>
      <c r="CP12" s="169" t="str">
        <f>IF(Table1[[#This Row],[Multiple audience]]&lt;&gt;1,IF(Table1[[#This Row],[Energy / Sus Assessors]]=1,1,""),"")</f>
        <v/>
      </c>
      <c r="CQ12" s="169" t="str">
        <f>IF(Table1[[#This Row],[Multiple audience]]&lt;&gt;1,IF(Table1[[#This Row],[Semi-skilled]]=1,1,""),"")</f>
        <v/>
      </c>
      <c r="CR12" s="169" t="str">
        <f>IF(Table1[[#This Row],[Multiple audience]]&lt;&gt;1,IF(Table1[[#This Row],[Trades]]=1,1,""),"")</f>
        <v/>
      </c>
      <c r="CS12" s="169" t="str">
        <f>IF(Table1[[#This Row],[Multiple audience]]&lt;&gt;1,IF(Table1[[#This Row],[Other]]=1,1,""),"")</f>
        <v/>
      </c>
      <c r="CT12" s="169" t="str">
        <f>IF(SUM(Table1[[#This Row],[General Audience]:[Other]])&gt;1,1,"")</f>
        <v/>
      </c>
      <c r="CU12" s="169" t="str">
        <f>IF(Table1[[#This Row],[Various  ]]&lt;&gt;1,IF(Table1[[#This Row],[Calculator / Software]]=1,1,""),"")</f>
        <v/>
      </c>
      <c r="CV12" s="169" t="str">
        <f>IF(Table1[[#This Row],[Various  ]]&lt;&gt;1,IF(Table1[[#This Row],[Information  ]]=1,1,""),"")</f>
        <v/>
      </c>
      <c r="CW12" s="169" t="str">
        <f>IF(Table1[[#This Row],[Various  ]]&lt;&gt;1,IF(Table1[[#This Row],[Interactive Tool]]=1,1,""),"")</f>
        <v/>
      </c>
      <c r="CX12" s="169" t="str">
        <f>IF(Table1[[#This Row],[Various  ]]&lt;&gt;1,IF(Table1[[#This Row],[Technical Specifications]]=1,1,""),"")</f>
        <v/>
      </c>
      <c r="CY12" s="169" t="str">
        <f>IF(Table1[[#This Row],[Various  ]]&lt;&gt;1,IF(Table1[[#This Row],[Training Resources]]=1,1,""),"")</f>
        <v/>
      </c>
      <c r="CZ12" s="169" t="str">
        <f>IF(Table1[[#This Row],[Various  ]]&lt;&gt;1,IF(Table1[[#This Row],[Toolbox]]=1,1,""),"")</f>
        <v/>
      </c>
      <c r="DA12" s="169" t="str">
        <f>IF(Table1[[#This Row],[Various  ]]&lt;&gt;1,IF(Table1[[#This Row],[Video]]=1,1,""),"")</f>
        <v/>
      </c>
      <c r="DB12" s="169" t="str">
        <f>IF(Table1[[#This Row],[Various  ]]&lt;&gt;1,IF(Table1[[#This Row],[Case study]]=1,1,""),"")</f>
        <v/>
      </c>
      <c r="DC12" s="169" t="str">
        <f>IF(Table1[[#This Row],[Various  ]]&lt;&gt;1,IF(Table1[[#This Row],[Other   ]]=1,1,""),"")</f>
        <v/>
      </c>
      <c r="DD12" s="169" t="str">
        <f>IF(Table1[[#This Row],[Various  ]]&lt;&gt;1,IF(Table1[[#This Row],[Standards]]=1,1,""),"")</f>
        <v/>
      </c>
      <c r="DE12" s="169">
        <f>IF(Table1[[#This Row],[Various]]=1,1,IF(SUM(Table1[[#This Row],[Calculator / Software]:[Standards]])&gt;1,1,""))</f>
        <v>1</v>
      </c>
      <c r="DF12" s="169" t="str">
        <f>IF(Table1[[#This Row],[Multiple NCC links]]&lt;&gt;1,IF(Table1[[#This Row],[Design]]=1,1,""),"")</f>
        <v/>
      </c>
      <c r="DG12" s="169" t="str">
        <f>IF(Table1[[#This Row],[Multiple NCC links]]&lt;&gt;1,IF(Table1[[#This Row],[Assessment / Verification]]=1,1,""),"")</f>
        <v/>
      </c>
      <c r="DH12" s="169" t="str">
        <f>IF(Table1[[#This Row],[Multiple NCC links]]&lt;&gt;1,IF(Table1[[#This Row],[Climate Specific ]]=1,1,""),"")</f>
        <v/>
      </c>
      <c r="DI12" s="169" t="str">
        <f>IF(Table1[[#This Row],[Multiple NCC links]]&lt;&gt;1,IF(Table1[[#This Row],[Alterations / Additions]]=1,1,""),"")</f>
        <v/>
      </c>
      <c r="DJ12" s="169" t="str">
        <f>IF(Table1[[#This Row],[Multiple NCC links]]&lt;&gt;1,IF(Table1[[#This Row],[Glazing]]=1,1,""),"")</f>
        <v/>
      </c>
      <c r="DK12" s="169" t="str">
        <f>IF(Table1[[#This Row],[Multiple NCC links]]&lt;&gt;1,IF(Table1[[#This Row],[Building Fabric / Thermal / Sealing]]=1,1,""),"")</f>
        <v/>
      </c>
      <c r="DL12" s="169" t="str">
        <f>IF(Table1[[#This Row],[Multiple NCC links]]&lt;&gt;1,IF(Table1[[#This Row],[Lighting]]=1,1,""),"")</f>
        <v/>
      </c>
      <c r="DM12" s="169" t="str">
        <f>IF(Table1[[#This Row],[Multiple NCC links]]&lt;&gt;1,IF(Table1[[#This Row],[HVAC]]=1,1,""),"")</f>
        <v/>
      </c>
      <c r="DN12" s="169" t="str">
        <f>IF(Table1[[#This Row],[Multiple NCC links]]&lt;&gt;1,IF(Table1[[#This Row],[Services]]=1,1,""),"")</f>
        <v/>
      </c>
      <c r="DO12" s="169" t="str">
        <f>IF(Table1[[#This Row],[Multiple NCC links]]&lt;&gt;1,IF(Table1[[#This Row],[Maintenance &amp; Monitoring]]=1,1,""),"")</f>
        <v/>
      </c>
      <c r="DP12" s="169" t="str">
        <f>IF(Table1[[#This Row],[Multiple NCC links]]&lt;&gt;1,IF(Table1[[#This Row],[Hand over / Operations]]=1,1,""),"")</f>
        <v/>
      </c>
      <c r="DQ12" s="169" t="str">
        <f>IF(Table1[[#This Row],[Multiple NCC links]]&lt;&gt;1,IF(Table1[[#This Row],[As built assessment]]=1,1,""),"")</f>
        <v/>
      </c>
      <c r="DR12" s="169" t="str">
        <f>IF(Table1[[#This Row],[Multiple NCC links]]&lt;&gt;1,IF(Table1[[#This Row],[Beyond compliance]]=1,1,""),"")</f>
        <v/>
      </c>
      <c r="DS12" s="169">
        <f>IF(SUM(Table1[[#This Row],[Design]:[Beyond compliance]])&gt;1,1,"")</f>
        <v>1</v>
      </c>
      <c r="DT12" s="169">
        <f>IF(Table1[[#This Row],[Both Residential &amp; Commercial4]]&lt;&gt;1,IF(Table1[[#This Row],[Residential]]=1,1,""),"")</f>
        <v>1</v>
      </c>
      <c r="DU12" s="169" t="str">
        <f>IF(Table1[[#This Row],[Both Residential &amp; Commercial4]]&lt;&gt;1,IF(Table1[[#This Row],[Commercial]]=1,1,""),"")</f>
        <v/>
      </c>
      <c r="DV12" s="169" t="str">
        <f>Table1[[#This Row],[Residential &amp; Commercial]]</f>
        <v/>
      </c>
      <c r="DW12" s="169"/>
    </row>
    <row r="13" spans="1:130" s="49" customFormat="1" ht="114" thickTop="1" thickBot="1" x14ac:dyDescent="0.35">
      <c r="A13" s="97">
        <v>9</v>
      </c>
      <c r="B13" s="80"/>
      <c r="C13" s="98" t="s">
        <v>47</v>
      </c>
      <c r="D13" s="68" t="s">
        <v>48</v>
      </c>
      <c r="E13" s="89"/>
      <c r="F13" s="89">
        <v>1</v>
      </c>
      <c r="G13" s="89"/>
      <c r="H13" s="89"/>
      <c r="I13" s="70" t="str">
        <f>IF(AND(Table1[[#This Row],[General]]=1,Table1[[#This Row],[Beginner]]=1,Table1[[#This Row],[Intermediate]]=1,Table1[[#This Row],[Advanced]]=1),1,"")</f>
        <v/>
      </c>
      <c r="J13" s="70" t="str">
        <f>CONCATENATE(IF(Table1[[#This Row],[General]]=1,"General, ",""), IF(Table1[[#This Row],[Beginner]]=1,"Beginner, ",""),IF(Table1[[#This Row],[Intermediate]]=1,"Intermediate, ",""), IF(Table1[[#This Row],[Advanced]]=1,"Advanced",""))</f>
        <v xml:space="preserve">Beginner, </v>
      </c>
      <c r="K13" s="71"/>
      <c r="L13" s="91"/>
      <c r="M13" s="71"/>
      <c r="N13" s="71">
        <v>1</v>
      </c>
      <c r="O13" s="141"/>
      <c r="P13" s="71"/>
      <c r="Q13" s="71">
        <v>1</v>
      </c>
      <c r="R13" s="71"/>
      <c r="S1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Trades, </v>
      </c>
      <c r="T13" s="73"/>
      <c r="U13" s="73"/>
      <c r="V13" s="211"/>
      <c r="W13" s="211">
        <v>1</v>
      </c>
      <c r="X13" s="73"/>
      <c r="Y13" s="73"/>
      <c r="Z13" s="73">
        <v>1</v>
      </c>
      <c r="AA13" s="73"/>
      <c r="AB13" s="73"/>
      <c r="AC13" s="73"/>
      <c r="AD13" s="73"/>
      <c r="AE13" s="92">
        <v>1</v>
      </c>
      <c r="AF13" s="73"/>
      <c r="AG1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Standards, </v>
      </c>
      <c r="AH13" s="75"/>
      <c r="AI13" s="75">
        <v>1</v>
      </c>
      <c r="AJ13" s="75"/>
      <c r="AK13" s="74" t="str">
        <f>CONCATENATE(IF(Table1[[#This Row],[Digital]]=1,"Digital, ",""),IF(Table1[[#This Row],[Face to Face]]=1,"Face to face, ",""),IF(Table1[[#This Row],[Blended]]=1,"Blended",""))</f>
        <v xml:space="preserve">Face to face, </v>
      </c>
      <c r="AL13" s="69" t="s">
        <v>62</v>
      </c>
      <c r="AM13" s="76">
        <v>1</v>
      </c>
      <c r="AN13" s="127"/>
      <c r="AO13" s="76">
        <v>1</v>
      </c>
      <c r="AP13" s="127">
        <v>1</v>
      </c>
      <c r="AQ13" s="76">
        <v>1</v>
      </c>
      <c r="AR13" s="76">
        <v>1</v>
      </c>
      <c r="AS13" s="76">
        <v>1</v>
      </c>
      <c r="AT13" s="76">
        <v>1</v>
      </c>
      <c r="AU13" s="76">
        <v>1</v>
      </c>
      <c r="AV13" s="127"/>
      <c r="AW13" s="127"/>
      <c r="AX13" s="127"/>
      <c r="AY13" s="76"/>
      <c r="AZ1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HVAC, Services, </v>
      </c>
      <c r="BB13" s="72">
        <v>1</v>
      </c>
      <c r="BC13" s="72"/>
      <c r="BD13" s="74" t="str">
        <f>IF(AND(Table1[[#This Row],[Residential]]=1,Table1[[#This Row],[Commercial]]=1),1,"")</f>
        <v/>
      </c>
      <c r="BE13" s="74" t="str">
        <f>CONCATENATE(IF(Table1[[#This Row],[Residential]]=1,"Residential, ",""),IF(Table1[[#This Row],[Commercial]]=1,"Commercial",""))</f>
        <v xml:space="preserve">Residential, </v>
      </c>
      <c r="BF13" s="76"/>
      <c r="BG13" s="76"/>
      <c r="BH13" s="76"/>
      <c r="BI13" s="76"/>
      <c r="BJ13" s="76"/>
      <c r="BK13" s="76"/>
      <c r="BL13" s="76"/>
      <c r="BM13" s="127">
        <v>1</v>
      </c>
      <c r="BN13" s="76"/>
      <c r="BO1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South Australia, </v>
      </c>
      <c r="BP13" s="110"/>
      <c r="BQ13" s="112" t="s">
        <v>949</v>
      </c>
      <c r="BR13" s="112" t="s">
        <v>987</v>
      </c>
      <c r="BS13" s="112"/>
      <c r="BT13" s="117" t="s">
        <v>948</v>
      </c>
      <c r="BU13" s="113" t="s">
        <v>1075</v>
      </c>
      <c r="BV13" s="114"/>
      <c r="BW13" s="115" t="s">
        <v>57</v>
      </c>
      <c r="BX13" s="115" t="s">
        <v>58</v>
      </c>
      <c r="BY13" s="115" t="s">
        <v>58</v>
      </c>
      <c r="BZ13" s="227" t="str">
        <f>IF(SUM(Table1[[#This Row],[Design]:[Beyond compliance]])&gt;0,"Yes","No")</f>
        <v>Yes</v>
      </c>
      <c r="CA1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13" s="48">
        <f>COUNTIF(Table1[[#This Row],[Validity]:[Alignment with NCC (Yes=1,No=0)]],"N/A")</f>
        <v>0</v>
      </c>
      <c r="CC13" s="48">
        <f>IF(ISERROR(Table1[[#This Row],[Total Quality Score (out of 10)]]/(4-Table1[[#This Row],[N/A Count]])),0,Table1[[#This Row],[Total Quality Score (out of 10)]]/(4-Table1[[#This Row],[N/A Count]]))</f>
        <v>1.75</v>
      </c>
      <c r="CE13" s="96"/>
      <c r="CF13" s="169" t="str">
        <f>IF(SUM(Table1[[#This Row],[Multiple]:[Level (all)62]])&lt;1,IF(Table1[[#This Row],[General]]=1,1,""),"")</f>
        <v/>
      </c>
      <c r="CG13" s="171">
        <f>IF(SUM(Table1[[#This Row],[Multiple]:[Level (all)62]])&lt;1,IF(Table1[[#This Row],[Beginner]]=1,1,""),"")</f>
        <v>1</v>
      </c>
      <c r="CH13" s="169" t="str">
        <f>IF(SUM(Table1[[#This Row],[Multiple]:[Level (all)62]])&lt;1,IF(Table1[[#This Row],[Intermediate]]=1,1,""),"")</f>
        <v/>
      </c>
      <c r="CI13" s="169" t="str">
        <f>IF(SUM(Table1[[#This Row],[Multiple]:[Level (all)62]])&lt;1,IF(Table1[[#This Row],[Advanced]]=1,1,""),"")</f>
        <v/>
      </c>
      <c r="CJ13" s="169" t="str">
        <f>IF(AND(SUM(Table1[[#This Row],[General]:[Advanced]])&lt;4,SUM(Table1[[#This Row],[General]:[Advanced]])&gt;1),1,"")</f>
        <v/>
      </c>
      <c r="CK13" s="169" t="str">
        <f>Table1[[#This Row],[Level (all)]]</f>
        <v/>
      </c>
      <c r="CL13" s="169" t="str">
        <f>IF(Table1[[#This Row],[Multiple audience]]&lt;&gt;1,IF(Table1[[#This Row],[General Audience]]=1,1,""),"")</f>
        <v/>
      </c>
      <c r="CM13" s="169" t="str">
        <f>IF(Table1[[#This Row],[Multiple audience]]&lt;&gt;1,IF(Table1[[#This Row],[Planners / Designers ]]=1,1,""),"")</f>
        <v/>
      </c>
      <c r="CN13" s="169" t="str">
        <f>IF(Table1[[#This Row],[Multiple audience]]&lt;&gt;1,IF(Table1[[#This Row],[Regulatory Assessors]]=1,1,""),"")</f>
        <v/>
      </c>
      <c r="CO13" s="169" t="str">
        <f>IF(Table1[[#This Row],[Multiple audience]]&lt;&gt;1,IF(Table1[[#This Row],[Builders / Management]]=1,1,""),"")</f>
        <v/>
      </c>
      <c r="CP13" s="169" t="str">
        <f>IF(Table1[[#This Row],[Multiple audience]]&lt;&gt;1,IF(Table1[[#This Row],[Energy / Sus Assessors]]=1,1,""),"")</f>
        <v/>
      </c>
      <c r="CQ13" s="169" t="str">
        <f>IF(Table1[[#This Row],[Multiple audience]]&lt;&gt;1,IF(Table1[[#This Row],[Semi-skilled]]=1,1,""),"")</f>
        <v/>
      </c>
      <c r="CR13" s="169" t="str">
        <f>IF(Table1[[#This Row],[Multiple audience]]&lt;&gt;1,IF(Table1[[#This Row],[Trades]]=1,1,""),"")</f>
        <v/>
      </c>
      <c r="CS13" s="169" t="str">
        <f>IF(Table1[[#This Row],[Multiple audience]]&lt;&gt;1,IF(Table1[[#This Row],[Other]]=1,1,""),"")</f>
        <v/>
      </c>
      <c r="CT13" s="169">
        <f>IF(SUM(Table1[[#This Row],[General Audience]:[Other]])&gt;1,1,"")</f>
        <v>1</v>
      </c>
      <c r="CU13" s="169" t="str">
        <f>IF(Table1[[#This Row],[Various  ]]&lt;&gt;1,IF(Table1[[#This Row],[Calculator / Software]]=1,1,""),"")</f>
        <v/>
      </c>
      <c r="CV13" s="169" t="str">
        <f>IF(Table1[[#This Row],[Various  ]]&lt;&gt;1,IF(Table1[[#This Row],[Information  ]]=1,1,""),"")</f>
        <v/>
      </c>
      <c r="CW13" s="169" t="str">
        <f>IF(Table1[[#This Row],[Various  ]]&lt;&gt;1,IF(Table1[[#This Row],[Interactive Tool]]=1,1,""),"")</f>
        <v/>
      </c>
      <c r="CX13" s="169" t="str">
        <f>IF(Table1[[#This Row],[Various  ]]&lt;&gt;1,IF(Table1[[#This Row],[Technical Specifications]]=1,1,""),"")</f>
        <v/>
      </c>
      <c r="CY13" s="169" t="str">
        <f>IF(Table1[[#This Row],[Various  ]]&lt;&gt;1,IF(Table1[[#This Row],[Training Resources]]=1,1,""),"")</f>
        <v/>
      </c>
      <c r="CZ13" s="169" t="str">
        <f>IF(Table1[[#This Row],[Various  ]]&lt;&gt;1,IF(Table1[[#This Row],[Toolbox]]=1,1,""),"")</f>
        <v/>
      </c>
      <c r="DA13" s="169" t="str">
        <f>IF(Table1[[#This Row],[Various  ]]&lt;&gt;1,IF(Table1[[#This Row],[Video]]=1,1,""),"")</f>
        <v/>
      </c>
      <c r="DB13" s="169" t="str">
        <f>IF(Table1[[#This Row],[Various  ]]&lt;&gt;1,IF(Table1[[#This Row],[Case study]]=1,1,""),"")</f>
        <v/>
      </c>
      <c r="DC13" s="169" t="str">
        <f>IF(Table1[[#This Row],[Various  ]]&lt;&gt;1,IF(Table1[[#This Row],[Other   ]]=1,1,""),"")</f>
        <v/>
      </c>
      <c r="DD13" s="169" t="str">
        <f>IF(Table1[[#This Row],[Various  ]]&lt;&gt;1,IF(Table1[[#This Row],[Standards]]=1,1,""),"")</f>
        <v/>
      </c>
      <c r="DE13" s="169">
        <f>IF(Table1[[#This Row],[Various]]=1,1,IF(SUM(Table1[[#This Row],[Calculator / Software]:[Standards]])&gt;1,1,""))</f>
        <v>1</v>
      </c>
      <c r="DF13" s="169" t="str">
        <f>IF(Table1[[#This Row],[Multiple NCC links]]&lt;&gt;1,IF(Table1[[#This Row],[Design]]=1,1,""),"")</f>
        <v/>
      </c>
      <c r="DG13" s="169" t="str">
        <f>IF(Table1[[#This Row],[Multiple NCC links]]&lt;&gt;1,IF(Table1[[#This Row],[Assessment / Verification]]=1,1,""),"")</f>
        <v/>
      </c>
      <c r="DH13" s="169" t="str">
        <f>IF(Table1[[#This Row],[Multiple NCC links]]&lt;&gt;1,IF(Table1[[#This Row],[Climate Specific ]]=1,1,""),"")</f>
        <v/>
      </c>
      <c r="DI13" s="169" t="str">
        <f>IF(Table1[[#This Row],[Multiple NCC links]]&lt;&gt;1,IF(Table1[[#This Row],[Alterations / Additions]]=1,1,""),"")</f>
        <v/>
      </c>
      <c r="DJ13" s="169" t="str">
        <f>IF(Table1[[#This Row],[Multiple NCC links]]&lt;&gt;1,IF(Table1[[#This Row],[Glazing]]=1,1,""),"")</f>
        <v/>
      </c>
      <c r="DK13" s="169" t="str">
        <f>IF(Table1[[#This Row],[Multiple NCC links]]&lt;&gt;1,IF(Table1[[#This Row],[Building Fabric / Thermal / Sealing]]=1,1,""),"")</f>
        <v/>
      </c>
      <c r="DL13" s="169" t="str">
        <f>IF(Table1[[#This Row],[Multiple NCC links]]&lt;&gt;1,IF(Table1[[#This Row],[Lighting]]=1,1,""),"")</f>
        <v/>
      </c>
      <c r="DM13" s="169" t="str">
        <f>IF(Table1[[#This Row],[Multiple NCC links]]&lt;&gt;1,IF(Table1[[#This Row],[HVAC]]=1,1,""),"")</f>
        <v/>
      </c>
      <c r="DN13" s="169" t="str">
        <f>IF(Table1[[#This Row],[Multiple NCC links]]&lt;&gt;1,IF(Table1[[#This Row],[Services]]=1,1,""),"")</f>
        <v/>
      </c>
      <c r="DO13" s="169" t="str">
        <f>IF(Table1[[#This Row],[Multiple NCC links]]&lt;&gt;1,IF(Table1[[#This Row],[Maintenance &amp; Monitoring]]=1,1,""),"")</f>
        <v/>
      </c>
      <c r="DP13" s="169" t="str">
        <f>IF(Table1[[#This Row],[Multiple NCC links]]&lt;&gt;1,IF(Table1[[#This Row],[Hand over / Operations]]=1,1,""),"")</f>
        <v/>
      </c>
      <c r="DQ13" s="169" t="str">
        <f>IF(Table1[[#This Row],[Multiple NCC links]]&lt;&gt;1,IF(Table1[[#This Row],[As built assessment]]=1,1,""),"")</f>
        <v/>
      </c>
      <c r="DR13" s="169" t="str">
        <f>IF(Table1[[#This Row],[Multiple NCC links]]&lt;&gt;1,IF(Table1[[#This Row],[Beyond compliance]]=1,1,""),"")</f>
        <v/>
      </c>
      <c r="DS13" s="169">
        <f>IF(SUM(Table1[[#This Row],[Design]:[Beyond compliance]])&gt;1,1,"")</f>
        <v>1</v>
      </c>
      <c r="DT13" s="169">
        <f>IF(Table1[[#This Row],[Both Residential &amp; Commercial4]]&lt;&gt;1,IF(Table1[[#This Row],[Residential]]=1,1,""),"")</f>
        <v>1</v>
      </c>
      <c r="DU13" s="169" t="str">
        <f>IF(Table1[[#This Row],[Both Residential &amp; Commercial4]]&lt;&gt;1,IF(Table1[[#This Row],[Commercial]]=1,1,""),"")</f>
        <v/>
      </c>
      <c r="DV13" s="169" t="str">
        <f>Table1[[#This Row],[Residential &amp; Commercial]]</f>
        <v/>
      </c>
      <c r="DW13" s="169"/>
    </row>
    <row r="14" spans="1:130" s="49" customFormat="1" ht="95.25" thickTop="1" thickBot="1" x14ac:dyDescent="0.35">
      <c r="A14" s="97">
        <v>10</v>
      </c>
      <c r="B14" s="67"/>
      <c r="C14" s="98" t="s">
        <v>49</v>
      </c>
      <c r="D14" s="68" t="s">
        <v>50</v>
      </c>
      <c r="E14" s="89"/>
      <c r="F14" s="89"/>
      <c r="G14" s="89">
        <v>1</v>
      </c>
      <c r="H14" s="89"/>
      <c r="I14" s="70" t="str">
        <f>IF(AND(Table1[[#This Row],[General]]=1,Table1[[#This Row],[Beginner]]=1,Table1[[#This Row],[Intermediate]]=1,Table1[[#This Row],[Advanced]]=1),1,"")</f>
        <v/>
      </c>
      <c r="J14" s="70" t="str">
        <f>CONCATENATE(IF(Table1[[#This Row],[General]]=1,"General, ",""), IF(Table1[[#This Row],[Beginner]]=1,"Beginner, ",""),IF(Table1[[#This Row],[Intermediate]]=1,"Intermediate, ",""), IF(Table1[[#This Row],[Advanced]]=1,"Advanced",""))</f>
        <v xml:space="preserve">Intermediate, </v>
      </c>
      <c r="K14" s="71"/>
      <c r="L14" s="91"/>
      <c r="M14" s="71"/>
      <c r="N14" s="71"/>
      <c r="O14" s="141">
        <v>1</v>
      </c>
      <c r="P14" s="71"/>
      <c r="Q14" s="71"/>
      <c r="R14" s="71"/>
      <c r="S1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4" s="73"/>
      <c r="U14" s="73">
        <v>1</v>
      </c>
      <c r="V14" s="211"/>
      <c r="W14" s="211"/>
      <c r="X14" s="73"/>
      <c r="Y14" s="73"/>
      <c r="Z14" s="73"/>
      <c r="AA14" s="73"/>
      <c r="AB14" s="73"/>
      <c r="AC14" s="73"/>
      <c r="AD14" s="73"/>
      <c r="AE14" s="92"/>
      <c r="AF14" s="73"/>
      <c r="AG1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4" s="75">
        <v>1</v>
      </c>
      <c r="AI14" s="75"/>
      <c r="AJ14" s="75"/>
      <c r="AK14" s="74" t="str">
        <f>CONCATENATE(IF(Table1[[#This Row],[Digital]]=1,"Digital, ",""),IF(Table1[[#This Row],[Face to Face]]=1,"Face to face, ",""),IF(Table1[[#This Row],[Blended]]=1,"Blended",""))</f>
        <v xml:space="preserve">Digital, </v>
      </c>
      <c r="AL14" s="69" t="s">
        <v>733</v>
      </c>
      <c r="AM14" s="76">
        <v>1</v>
      </c>
      <c r="AN14" s="127">
        <v>1</v>
      </c>
      <c r="AO14" s="76">
        <v>1</v>
      </c>
      <c r="AP14" s="127">
        <v>1</v>
      </c>
      <c r="AQ14" s="76">
        <v>1</v>
      </c>
      <c r="AR14" s="76">
        <v>1</v>
      </c>
      <c r="AS14" s="76"/>
      <c r="AT14" s="76"/>
      <c r="AU14" s="76"/>
      <c r="AV14" s="127"/>
      <c r="AW14" s="127"/>
      <c r="AX14" s="127"/>
      <c r="AY14" s="76"/>
      <c r="AZ1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14" s="72">
        <v>1</v>
      </c>
      <c r="BC14" s="72"/>
      <c r="BD14" s="74" t="str">
        <f>IF(AND(Table1[[#This Row],[Residential]]=1,Table1[[#This Row],[Commercial]]=1),1,"")</f>
        <v/>
      </c>
      <c r="BE14" s="74" t="str">
        <f>CONCATENATE(IF(Table1[[#This Row],[Residential]]=1,"Residential, ",""),IF(Table1[[#This Row],[Commercial]]=1,"Commercial",""))</f>
        <v xml:space="preserve">Residential, </v>
      </c>
      <c r="BF14" s="76"/>
      <c r="BG14" s="76"/>
      <c r="BH14" s="76"/>
      <c r="BI14" s="76"/>
      <c r="BJ14" s="76"/>
      <c r="BK14" s="76"/>
      <c r="BL14" s="76"/>
      <c r="BM14" s="127"/>
      <c r="BN14" s="76">
        <v>1</v>
      </c>
      <c r="BO1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4" s="110"/>
      <c r="BQ14" s="112" t="s">
        <v>338</v>
      </c>
      <c r="BR14" s="112" t="s">
        <v>969</v>
      </c>
      <c r="BS14" s="112"/>
      <c r="BT14" s="117" t="s">
        <v>72</v>
      </c>
      <c r="BU14" s="113"/>
      <c r="BV14" s="114"/>
      <c r="BW14" s="115" t="s">
        <v>57</v>
      </c>
      <c r="BX14" s="115" t="s">
        <v>57</v>
      </c>
      <c r="BY14" s="115" t="s">
        <v>58</v>
      </c>
      <c r="BZ14" s="227" t="str">
        <f>IF(SUM(Table1[[#This Row],[Design]:[Beyond compliance]])&gt;0,"Yes","No")</f>
        <v>Yes</v>
      </c>
      <c r="CA1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4" s="48">
        <f>COUNTIF(Table1[[#This Row],[Validity]:[Alignment with NCC (Yes=1,No=0)]],"N/A")</f>
        <v>0</v>
      </c>
      <c r="CC14" s="48">
        <f>IF(ISERROR(Table1[[#This Row],[Total Quality Score (out of 10)]]/(4-Table1[[#This Row],[N/A Count]])),0,Table1[[#This Row],[Total Quality Score (out of 10)]]/(4-Table1[[#This Row],[N/A Count]]))</f>
        <v>2</v>
      </c>
      <c r="CE14" s="96"/>
      <c r="CF14" s="169" t="str">
        <f>IF(SUM(Table1[[#This Row],[Multiple]:[Level (all)62]])&lt;1,IF(Table1[[#This Row],[General]]=1,1,""),"")</f>
        <v/>
      </c>
      <c r="CG14" s="171" t="str">
        <f>IF(SUM(Table1[[#This Row],[Multiple]:[Level (all)62]])&lt;1,IF(Table1[[#This Row],[Beginner]]=1,1,""),"")</f>
        <v/>
      </c>
      <c r="CH14" s="169">
        <f>IF(SUM(Table1[[#This Row],[Multiple]:[Level (all)62]])&lt;1,IF(Table1[[#This Row],[Intermediate]]=1,1,""),"")</f>
        <v>1</v>
      </c>
      <c r="CI14" s="169" t="str">
        <f>IF(SUM(Table1[[#This Row],[Multiple]:[Level (all)62]])&lt;1,IF(Table1[[#This Row],[Advanced]]=1,1,""),"")</f>
        <v/>
      </c>
      <c r="CJ14" s="169" t="str">
        <f>IF(AND(SUM(Table1[[#This Row],[General]:[Advanced]])&lt;4,SUM(Table1[[#This Row],[General]:[Advanced]])&gt;1),1,"")</f>
        <v/>
      </c>
      <c r="CK14" s="169" t="str">
        <f>Table1[[#This Row],[Level (all)]]</f>
        <v/>
      </c>
      <c r="CL14" s="169" t="str">
        <f>IF(Table1[[#This Row],[Multiple audience]]&lt;&gt;1,IF(Table1[[#This Row],[General Audience]]=1,1,""),"")</f>
        <v/>
      </c>
      <c r="CM14" s="169" t="str">
        <f>IF(Table1[[#This Row],[Multiple audience]]&lt;&gt;1,IF(Table1[[#This Row],[Planners / Designers ]]=1,1,""),"")</f>
        <v/>
      </c>
      <c r="CN14" s="169" t="str">
        <f>IF(Table1[[#This Row],[Multiple audience]]&lt;&gt;1,IF(Table1[[#This Row],[Regulatory Assessors]]=1,1,""),"")</f>
        <v/>
      </c>
      <c r="CO14" s="169" t="str">
        <f>IF(Table1[[#This Row],[Multiple audience]]&lt;&gt;1,IF(Table1[[#This Row],[Builders / Management]]=1,1,""),"")</f>
        <v/>
      </c>
      <c r="CP14" s="169">
        <f>IF(Table1[[#This Row],[Multiple audience]]&lt;&gt;1,IF(Table1[[#This Row],[Energy / Sus Assessors]]=1,1,""),"")</f>
        <v>1</v>
      </c>
      <c r="CQ14" s="169" t="str">
        <f>IF(Table1[[#This Row],[Multiple audience]]&lt;&gt;1,IF(Table1[[#This Row],[Semi-skilled]]=1,1,""),"")</f>
        <v/>
      </c>
      <c r="CR14" s="169" t="str">
        <f>IF(Table1[[#This Row],[Multiple audience]]&lt;&gt;1,IF(Table1[[#This Row],[Trades]]=1,1,""),"")</f>
        <v/>
      </c>
      <c r="CS14" s="169" t="str">
        <f>IF(Table1[[#This Row],[Multiple audience]]&lt;&gt;1,IF(Table1[[#This Row],[Other]]=1,1,""),"")</f>
        <v/>
      </c>
      <c r="CT14" s="169" t="str">
        <f>IF(SUM(Table1[[#This Row],[General Audience]:[Other]])&gt;1,1,"")</f>
        <v/>
      </c>
      <c r="CU14" s="169" t="str">
        <f>IF(Table1[[#This Row],[Various  ]]&lt;&gt;1,IF(Table1[[#This Row],[Calculator / Software]]=1,1,""),"")</f>
        <v/>
      </c>
      <c r="CV14" s="169">
        <f>IF(Table1[[#This Row],[Various  ]]&lt;&gt;1,IF(Table1[[#This Row],[Information  ]]=1,1,""),"")</f>
        <v>1</v>
      </c>
      <c r="CW14" s="169" t="str">
        <f>IF(Table1[[#This Row],[Various  ]]&lt;&gt;1,IF(Table1[[#This Row],[Interactive Tool]]=1,1,""),"")</f>
        <v/>
      </c>
      <c r="CX14" s="169" t="str">
        <f>IF(Table1[[#This Row],[Various  ]]&lt;&gt;1,IF(Table1[[#This Row],[Technical Specifications]]=1,1,""),"")</f>
        <v/>
      </c>
      <c r="CY14" s="169" t="str">
        <f>IF(Table1[[#This Row],[Various  ]]&lt;&gt;1,IF(Table1[[#This Row],[Training Resources]]=1,1,""),"")</f>
        <v/>
      </c>
      <c r="CZ14" s="169" t="str">
        <f>IF(Table1[[#This Row],[Various  ]]&lt;&gt;1,IF(Table1[[#This Row],[Toolbox]]=1,1,""),"")</f>
        <v/>
      </c>
      <c r="DA14" s="169" t="str">
        <f>IF(Table1[[#This Row],[Various  ]]&lt;&gt;1,IF(Table1[[#This Row],[Video]]=1,1,""),"")</f>
        <v/>
      </c>
      <c r="DB14" s="169" t="str">
        <f>IF(Table1[[#This Row],[Various  ]]&lt;&gt;1,IF(Table1[[#This Row],[Case study]]=1,1,""),"")</f>
        <v/>
      </c>
      <c r="DC14" s="169" t="str">
        <f>IF(Table1[[#This Row],[Various  ]]&lt;&gt;1,IF(Table1[[#This Row],[Other   ]]=1,1,""),"")</f>
        <v/>
      </c>
      <c r="DD14" s="169" t="str">
        <f>IF(Table1[[#This Row],[Various  ]]&lt;&gt;1,IF(Table1[[#This Row],[Standards]]=1,1,""),"")</f>
        <v/>
      </c>
      <c r="DE14" s="169" t="str">
        <f>IF(Table1[[#This Row],[Various]]=1,1,IF(SUM(Table1[[#This Row],[Calculator / Software]:[Standards]])&gt;1,1,""))</f>
        <v/>
      </c>
      <c r="DF14" s="169" t="str">
        <f>IF(Table1[[#This Row],[Multiple NCC links]]&lt;&gt;1,IF(Table1[[#This Row],[Design]]=1,1,""),"")</f>
        <v/>
      </c>
      <c r="DG14" s="169" t="str">
        <f>IF(Table1[[#This Row],[Multiple NCC links]]&lt;&gt;1,IF(Table1[[#This Row],[Assessment / Verification]]=1,1,""),"")</f>
        <v/>
      </c>
      <c r="DH14" s="169" t="str">
        <f>IF(Table1[[#This Row],[Multiple NCC links]]&lt;&gt;1,IF(Table1[[#This Row],[Climate Specific ]]=1,1,""),"")</f>
        <v/>
      </c>
      <c r="DI14" s="169" t="str">
        <f>IF(Table1[[#This Row],[Multiple NCC links]]&lt;&gt;1,IF(Table1[[#This Row],[Alterations / Additions]]=1,1,""),"")</f>
        <v/>
      </c>
      <c r="DJ14" s="169" t="str">
        <f>IF(Table1[[#This Row],[Multiple NCC links]]&lt;&gt;1,IF(Table1[[#This Row],[Glazing]]=1,1,""),"")</f>
        <v/>
      </c>
      <c r="DK14" s="169" t="str">
        <f>IF(Table1[[#This Row],[Multiple NCC links]]&lt;&gt;1,IF(Table1[[#This Row],[Building Fabric / Thermal / Sealing]]=1,1,""),"")</f>
        <v/>
      </c>
      <c r="DL14" s="169" t="str">
        <f>IF(Table1[[#This Row],[Multiple NCC links]]&lt;&gt;1,IF(Table1[[#This Row],[Lighting]]=1,1,""),"")</f>
        <v/>
      </c>
      <c r="DM14" s="169" t="str">
        <f>IF(Table1[[#This Row],[Multiple NCC links]]&lt;&gt;1,IF(Table1[[#This Row],[HVAC]]=1,1,""),"")</f>
        <v/>
      </c>
      <c r="DN14" s="169" t="str">
        <f>IF(Table1[[#This Row],[Multiple NCC links]]&lt;&gt;1,IF(Table1[[#This Row],[Services]]=1,1,""),"")</f>
        <v/>
      </c>
      <c r="DO14" s="169" t="str">
        <f>IF(Table1[[#This Row],[Multiple NCC links]]&lt;&gt;1,IF(Table1[[#This Row],[Maintenance &amp; Monitoring]]=1,1,""),"")</f>
        <v/>
      </c>
      <c r="DP14" s="169" t="str">
        <f>IF(Table1[[#This Row],[Multiple NCC links]]&lt;&gt;1,IF(Table1[[#This Row],[Hand over / Operations]]=1,1,""),"")</f>
        <v/>
      </c>
      <c r="DQ14" s="169" t="str">
        <f>IF(Table1[[#This Row],[Multiple NCC links]]&lt;&gt;1,IF(Table1[[#This Row],[As built assessment]]=1,1,""),"")</f>
        <v/>
      </c>
      <c r="DR14" s="169" t="str">
        <f>IF(Table1[[#This Row],[Multiple NCC links]]&lt;&gt;1,IF(Table1[[#This Row],[Beyond compliance]]=1,1,""),"")</f>
        <v/>
      </c>
      <c r="DS14" s="169">
        <f>IF(SUM(Table1[[#This Row],[Design]:[Beyond compliance]])&gt;1,1,"")</f>
        <v>1</v>
      </c>
      <c r="DT14" s="169">
        <f>IF(Table1[[#This Row],[Both Residential &amp; Commercial4]]&lt;&gt;1,IF(Table1[[#This Row],[Residential]]=1,1,""),"")</f>
        <v>1</v>
      </c>
      <c r="DU14" s="169" t="str">
        <f>IF(Table1[[#This Row],[Both Residential &amp; Commercial4]]&lt;&gt;1,IF(Table1[[#This Row],[Commercial]]=1,1,""),"")</f>
        <v/>
      </c>
      <c r="DV14" s="169" t="str">
        <f>Table1[[#This Row],[Residential &amp; Commercial]]</f>
        <v/>
      </c>
      <c r="DW14" s="169"/>
    </row>
    <row r="15" spans="1:130" s="49" customFormat="1" ht="95.25" thickTop="1" thickBot="1" x14ac:dyDescent="0.35">
      <c r="A15" s="97">
        <v>11</v>
      </c>
      <c r="B15" s="67"/>
      <c r="C15" s="98" t="s">
        <v>49</v>
      </c>
      <c r="D15" s="68" t="s">
        <v>50</v>
      </c>
      <c r="E15" s="89"/>
      <c r="F15" s="89"/>
      <c r="G15" s="89">
        <v>1</v>
      </c>
      <c r="H15" s="89"/>
      <c r="I15" s="70" t="str">
        <f>IF(AND(Table1[[#This Row],[General]]=1,Table1[[#This Row],[Beginner]]=1,Table1[[#This Row],[Intermediate]]=1,Table1[[#This Row],[Advanced]]=1),1,"")</f>
        <v/>
      </c>
      <c r="J15" s="70" t="str">
        <f>CONCATENATE(IF(Table1[[#This Row],[General]]=1,"General, ",""), IF(Table1[[#This Row],[Beginner]]=1,"Beginner, ",""),IF(Table1[[#This Row],[Intermediate]]=1,"Intermediate, ",""), IF(Table1[[#This Row],[Advanced]]=1,"Advanced",""))</f>
        <v xml:space="preserve">Intermediate, </v>
      </c>
      <c r="K15" s="71"/>
      <c r="L15" s="91"/>
      <c r="M15" s="71"/>
      <c r="N15" s="71"/>
      <c r="O15" s="141">
        <v>1</v>
      </c>
      <c r="P15" s="71"/>
      <c r="Q15" s="71"/>
      <c r="R15" s="71"/>
      <c r="S1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5" s="73"/>
      <c r="U15" s="73">
        <v>1</v>
      </c>
      <c r="V15" s="211"/>
      <c r="W15" s="211"/>
      <c r="X15" s="73"/>
      <c r="Y15" s="73"/>
      <c r="Z15" s="73"/>
      <c r="AA15" s="73"/>
      <c r="AB15" s="73"/>
      <c r="AC15" s="73"/>
      <c r="AD15" s="73"/>
      <c r="AE15" s="92"/>
      <c r="AF15" s="73"/>
      <c r="AG1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5" s="75">
        <v>1</v>
      </c>
      <c r="AI15" s="75"/>
      <c r="AJ15" s="75"/>
      <c r="AK15" s="74" t="str">
        <f>CONCATENATE(IF(Table1[[#This Row],[Digital]]=1,"Digital, ",""),IF(Table1[[#This Row],[Face to Face]]=1,"Face to face, ",""),IF(Table1[[#This Row],[Blended]]=1,"Blended",""))</f>
        <v xml:space="preserve">Digital, </v>
      </c>
      <c r="AL15" s="69" t="s">
        <v>733</v>
      </c>
      <c r="AM15" s="76">
        <v>1</v>
      </c>
      <c r="AN15" s="127">
        <v>1</v>
      </c>
      <c r="AO15" s="76">
        <v>1</v>
      </c>
      <c r="AP15" s="127">
        <v>1</v>
      </c>
      <c r="AQ15" s="76">
        <v>1</v>
      </c>
      <c r="AR15" s="76">
        <v>1</v>
      </c>
      <c r="AS15" s="76"/>
      <c r="AT15" s="76"/>
      <c r="AU15" s="76"/>
      <c r="AV15" s="127"/>
      <c r="AW15" s="127"/>
      <c r="AX15" s="127"/>
      <c r="AY15" s="76"/>
      <c r="AZ1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15" s="72">
        <v>1</v>
      </c>
      <c r="BC15" s="72"/>
      <c r="BD15" s="74" t="str">
        <f>IF(AND(Table1[[#This Row],[Residential]]=1,Table1[[#This Row],[Commercial]]=1),1,"")</f>
        <v/>
      </c>
      <c r="BE15" s="74" t="str">
        <f>CONCATENATE(IF(Table1[[#This Row],[Residential]]=1,"Residential, ",""),IF(Table1[[#This Row],[Commercial]]=1,"Commercial",""))</f>
        <v xml:space="preserve">Residential, </v>
      </c>
      <c r="BF15" s="76"/>
      <c r="BG15" s="76"/>
      <c r="BH15" s="76"/>
      <c r="BI15" s="76">
        <v>1</v>
      </c>
      <c r="BJ15" s="76"/>
      <c r="BK15" s="76"/>
      <c r="BL15" s="76"/>
      <c r="BM15" s="127"/>
      <c r="BN15" s="76"/>
      <c r="BO1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New South Wales, </v>
      </c>
      <c r="BP15" s="110"/>
      <c r="BQ15" s="112" t="s">
        <v>339</v>
      </c>
      <c r="BR15" s="112" t="s">
        <v>73</v>
      </c>
      <c r="BS15" s="112"/>
      <c r="BT15" s="117" t="s">
        <v>72</v>
      </c>
      <c r="BU15" s="113"/>
      <c r="BV15" s="114"/>
      <c r="BW15" s="115" t="s">
        <v>57</v>
      </c>
      <c r="BX15" s="115" t="s">
        <v>57</v>
      </c>
      <c r="BY15" s="115" t="s">
        <v>58</v>
      </c>
      <c r="BZ15" s="227" t="str">
        <f>IF(SUM(Table1[[#This Row],[Design]:[Beyond compliance]])&gt;0,"Yes","No")</f>
        <v>Yes</v>
      </c>
      <c r="CA1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5" s="48">
        <f>COUNTIF(Table1[[#This Row],[Validity]:[Alignment with NCC (Yes=1,No=0)]],"N/A")</f>
        <v>0</v>
      </c>
      <c r="CC15" s="48">
        <f>IF(ISERROR(Table1[[#This Row],[Total Quality Score (out of 10)]]/(4-Table1[[#This Row],[N/A Count]])),0,Table1[[#This Row],[Total Quality Score (out of 10)]]/(4-Table1[[#This Row],[N/A Count]]))</f>
        <v>2</v>
      </c>
      <c r="CE15" s="96"/>
      <c r="CF15" s="169" t="str">
        <f>IF(SUM(Table1[[#This Row],[Multiple]:[Level (all)62]])&lt;1,IF(Table1[[#This Row],[General]]=1,1,""),"")</f>
        <v/>
      </c>
      <c r="CG15" s="171" t="str">
        <f>IF(SUM(Table1[[#This Row],[Multiple]:[Level (all)62]])&lt;1,IF(Table1[[#This Row],[Beginner]]=1,1,""),"")</f>
        <v/>
      </c>
      <c r="CH15" s="169">
        <f>IF(SUM(Table1[[#This Row],[Multiple]:[Level (all)62]])&lt;1,IF(Table1[[#This Row],[Intermediate]]=1,1,""),"")</f>
        <v>1</v>
      </c>
      <c r="CI15" s="169" t="str">
        <f>IF(SUM(Table1[[#This Row],[Multiple]:[Level (all)62]])&lt;1,IF(Table1[[#This Row],[Advanced]]=1,1,""),"")</f>
        <v/>
      </c>
      <c r="CJ15" s="169" t="str">
        <f>IF(AND(SUM(Table1[[#This Row],[General]:[Advanced]])&lt;4,SUM(Table1[[#This Row],[General]:[Advanced]])&gt;1),1,"")</f>
        <v/>
      </c>
      <c r="CK15" s="169" t="str">
        <f>Table1[[#This Row],[Level (all)]]</f>
        <v/>
      </c>
      <c r="CL15" s="169" t="str">
        <f>IF(Table1[[#This Row],[Multiple audience]]&lt;&gt;1,IF(Table1[[#This Row],[General Audience]]=1,1,""),"")</f>
        <v/>
      </c>
      <c r="CM15" s="169" t="str">
        <f>IF(Table1[[#This Row],[Multiple audience]]&lt;&gt;1,IF(Table1[[#This Row],[Planners / Designers ]]=1,1,""),"")</f>
        <v/>
      </c>
      <c r="CN15" s="169" t="str">
        <f>IF(Table1[[#This Row],[Multiple audience]]&lt;&gt;1,IF(Table1[[#This Row],[Regulatory Assessors]]=1,1,""),"")</f>
        <v/>
      </c>
      <c r="CO15" s="169" t="str">
        <f>IF(Table1[[#This Row],[Multiple audience]]&lt;&gt;1,IF(Table1[[#This Row],[Builders / Management]]=1,1,""),"")</f>
        <v/>
      </c>
      <c r="CP15" s="169">
        <f>IF(Table1[[#This Row],[Multiple audience]]&lt;&gt;1,IF(Table1[[#This Row],[Energy / Sus Assessors]]=1,1,""),"")</f>
        <v>1</v>
      </c>
      <c r="CQ15" s="169" t="str">
        <f>IF(Table1[[#This Row],[Multiple audience]]&lt;&gt;1,IF(Table1[[#This Row],[Semi-skilled]]=1,1,""),"")</f>
        <v/>
      </c>
      <c r="CR15" s="169" t="str">
        <f>IF(Table1[[#This Row],[Multiple audience]]&lt;&gt;1,IF(Table1[[#This Row],[Trades]]=1,1,""),"")</f>
        <v/>
      </c>
      <c r="CS15" s="169" t="str">
        <f>IF(Table1[[#This Row],[Multiple audience]]&lt;&gt;1,IF(Table1[[#This Row],[Other]]=1,1,""),"")</f>
        <v/>
      </c>
      <c r="CT15" s="169" t="str">
        <f>IF(SUM(Table1[[#This Row],[General Audience]:[Other]])&gt;1,1,"")</f>
        <v/>
      </c>
      <c r="CU15" s="169" t="str">
        <f>IF(Table1[[#This Row],[Various  ]]&lt;&gt;1,IF(Table1[[#This Row],[Calculator / Software]]=1,1,""),"")</f>
        <v/>
      </c>
      <c r="CV15" s="169">
        <f>IF(Table1[[#This Row],[Various  ]]&lt;&gt;1,IF(Table1[[#This Row],[Information  ]]=1,1,""),"")</f>
        <v>1</v>
      </c>
      <c r="CW15" s="169" t="str">
        <f>IF(Table1[[#This Row],[Various  ]]&lt;&gt;1,IF(Table1[[#This Row],[Interactive Tool]]=1,1,""),"")</f>
        <v/>
      </c>
      <c r="CX15" s="169" t="str">
        <f>IF(Table1[[#This Row],[Various  ]]&lt;&gt;1,IF(Table1[[#This Row],[Technical Specifications]]=1,1,""),"")</f>
        <v/>
      </c>
      <c r="CY15" s="169" t="str">
        <f>IF(Table1[[#This Row],[Various  ]]&lt;&gt;1,IF(Table1[[#This Row],[Training Resources]]=1,1,""),"")</f>
        <v/>
      </c>
      <c r="CZ15" s="169" t="str">
        <f>IF(Table1[[#This Row],[Various  ]]&lt;&gt;1,IF(Table1[[#This Row],[Toolbox]]=1,1,""),"")</f>
        <v/>
      </c>
      <c r="DA15" s="169" t="str">
        <f>IF(Table1[[#This Row],[Various  ]]&lt;&gt;1,IF(Table1[[#This Row],[Video]]=1,1,""),"")</f>
        <v/>
      </c>
      <c r="DB15" s="169" t="str">
        <f>IF(Table1[[#This Row],[Various  ]]&lt;&gt;1,IF(Table1[[#This Row],[Case study]]=1,1,""),"")</f>
        <v/>
      </c>
      <c r="DC15" s="169" t="str">
        <f>IF(Table1[[#This Row],[Various  ]]&lt;&gt;1,IF(Table1[[#This Row],[Other   ]]=1,1,""),"")</f>
        <v/>
      </c>
      <c r="DD15" s="169" t="str">
        <f>IF(Table1[[#This Row],[Various  ]]&lt;&gt;1,IF(Table1[[#This Row],[Standards]]=1,1,""),"")</f>
        <v/>
      </c>
      <c r="DE15" s="169" t="str">
        <f>IF(Table1[[#This Row],[Various]]=1,1,IF(SUM(Table1[[#This Row],[Calculator / Software]:[Standards]])&gt;1,1,""))</f>
        <v/>
      </c>
      <c r="DF15" s="169" t="str">
        <f>IF(Table1[[#This Row],[Multiple NCC links]]&lt;&gt;1,IF(Table1[[#This Row],[Design]]=1,1,""),"")</f>
        <v/>
      </c>
      <c r="DG15" s="169" t="str">
        <f>IF(Table1[[#This Row],[Multiple NCC links]]&lt;&gt;1,IF(Table1[[#This Row],[Assessment / Verification]]=1,1,""),"")</f>
        <v/>
      </c>
      <c r="DH15" s="169" t="str">
        <f>IF(Table1[[#This Row],[Multiple NCC links]]&lt;&gt;1,IF(Table1[[#This Row],[Climate Specific ]]=1,1,""),"")</f>
        <v/>
      </c>
      <c r="DI15" s="169" t="str">
        <f>IF(Table1[[#This Row],[Multiple NCC links]]&lt;&gt;1,IF(Table1[[#This Row],[Alterations / Additions]]=1,1,""),"")</f>
        <v/>
      </c>
      <c r="DJ15" s="169" t="str">
        <f>IF(Table1[[#This Row],[Multiple NCC links]]&lt;&gt;1,IF(Table1[[#This Row],[Glazing]]=1,1,""),"")</f>
        <v/>
      </c>
      <c r="DK15" s="169" t="str">
        <f>IF(Table1[[#This Row],[Multiple NCC links]]&lt;&gt;1,IF(Table1[[#This Row],[Building Fabric / Thermal / Sealing]]=1,1,""),"")</f>
        <v/>
      </c>
      <c r="DL15" s="169" t="str">
        <f>IF(Table1[[#This Row],[Multiple NCC links]]&lt;&gt;1,IF(Table1[[#This Row],[Lighting]]=1,1,""),"")</f>
        <v/>
      </c>
      <c r="DM15" s="169" t="str">
        <f>IF(Table1[[#This Row],[Multiple NCC links]]&lt;&gt;1,IF(Table1[[#This Row],[HVAC]]=1,1,""),"")</f>
        <v/>
      </c>
      <c r="DN15" s="169" t="str">
        <f>IF(Table1[[#This Row],[Multiple NCC links]]&lt;&gt;1,IF(Table1[[#This Row],[Services]]=1,1,""),"")</f>
        <v/>
      </c>
      <c r="DO15" s="169" t="str">
        <f>IF(Table1[[#This Row],[Multiple NCC links]]&lt;&gt;1,IF(Table1[[#This Row],[Maintenance &amp; Monitoring]]=1,1,""),"")</f>
        <v/>
      </c>
      <c r="DP15" s="169" t="str">
        <f>IF(Table1[[#This Row],[Multiple NCC links]]&lt;&gt;1,IF(Table1[[#This Row],[Hand over / Operations]]=1,1,""),"")</f>
        <v/>
      </c>
      <c r="DQ15" s="169" t="str">
        <f>IF(Table1[[#This Row],[Multiple NCC links]]&lt;&gt;1,IF(Table1[[#This Row],[As built assessment]]=1,1,""),"")</f>
        <v/>
      </c>
      <c r="DR15" s="169" t="str">
        <f>IF(Table1[[#This Row],[Multiple NCC links]]&lt;&gt;1,IF(Table1[[#This Row],[Beyond compliance]]=1,1,""),"")</f>
        <v/>
      </c>
      <c r="DS15" s="169">
        <f>IF(SUM(Table1[[#This Row],[Design]:[Beyond compliance]])&gt;1,1,"")</f>
        <v>1</v>
      </c>
      <c r="DT15" s="169">
        <f>IF(Table1[[#This Row],[Both Residential &amp; Commercial4]]&lt;&gt;1,IF(Table1[[#This Row],[Residential]]=1,1,""),"")</f>
        <v>1</v>
      </c>
      <c r="DU15" s="169" t="str">
        <f>IF(Table1[[#This Row],[Both Residential &amp; Commercial4]]&lt;&gt;1,IF(Table1[[#This Row],[Commercial]]=1,1,""),"")</f>
        <v/>
      </c>
      <c r="DV15" s="169" t="str">
        <f>Table1[[#This Row],[Residential &amp; Commercial]]</f>
        <v/>
      </c>
      <c r="DW15" s="169"/>
    </row>
    <row r="16" spans="1:130" s="49" customFormat="1" ht="95.25" thickTop="1" thickBot="1" x14ac:dyDescent="0.35">
      <c r="A16" s="97">
        <v>12</v>
      </c>
      <c r="B16" s="80"/>
      <c r="C16" s="98" t="s">
        <v>49</v>
      </c>
      <c r="D16" s="68" t="s">
        <v>50</v>
      </c>
      <c r="E16" s="89"/>
      <c r="F16" s="89"/>
      <c r="G16" s="89">
        <v>1</v>
      </c>
      <c r="H16" s="89"/>
      <c r="I16" s="70" t="str">
        <f>IF(AND(Table1[[#This Row],[General]]=1,Table1[[#This Row],[Beginner]]=1,Table1[[#This Row],[Intermediate]]=1,Table1[[#This Row],[Advanced]]=1),1,"")</f>
        <v/>
      </c>
      <c r="J16" s="70" t="str">
        <f>CONCATENATE(IF(Table1[[#This Row],[General]]=1,"General, ",""), IF(Table1[[#This Row],[Beginner]]=1,"Beginner, ",""),IF(Table1[[#This Row],[Intermediate]]=1,"Intermediate, ",""), IF(Table1[[#This Row],[Advanced]]=1,"Advanced",""))</f>
        <v xml:space="preserve">Intermediate, </v>
      </c>
      <c r="K16" s="71"/>
      <c r="L16" s="91"/>
      <c r="M16" s="71"/>
      <c r="N16" s="71"/>
      <c r="O16" s="141">
        <v>1</v>
      </c>
      <c r="P16" s="71"/>
      <c r="Q16" s="71"/>
      <c r="R16" s="71"/>
      <c r="S1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6" s="73"/>
      <c r="U16" s="73">
        <v>1</v>
      </c>
      <c r="V16" s="211"/>
      <c r="W16" s="211"/>
      <c r="X16" s="73"/>
      <c r="Y16" s="73"/>
      <c r="Z16" s="73"/>
      <c r="AA16" s="73"/>
      <c r="AB16" s="73"/>
      <c r="AC16" s="73"/>
      <c r="AD16" s="73"/>
      <c r="AE16" s="92"/>
      <c r="AF16" s="73"/>
      <c r="AG1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6" s="75">
        <v>1</v>
      </c>
      <c r="AI16" s="75"/>
      <c r="AJ16" s="75"/>
      <c r="AK16" s="74" t="str">
        <f>CONCATENATE(IF(Table1[[#This Row],[Digital]]=1,"Digital, ",""),IF(Table1[[#This Row],[Face to Face]]=1,"Face to face, ",""),IF(Table1[[#This Row],[Blended]]=1,"Blended",""))</f>
        <v xml:space="preserve">Digital, </v>
      </c>
      <c r="AL16" s="69" t="s">
        <v>733</v>
      </c>
      <c r="AM16" s="76">
        <v>1</v>
      </c>
      <c r="AN16" s="127">
        <v>1</v>
      </c>
      <c r="AO16" s="76">
        <v>1</v>
      </c>
      <c r="AP16" s="127">
        <v>1</v>
      </c>
      <c r="AQ16" s="76">
        <v>1</v>
      </c>
      <c r="AR16" s="76">
        <v>1</v>
      </c>
      <c r="AS16" s="76"/>
      <c r="AT16" s="76"/>
      <c r="AU16" s="76"/>
      <c r="AV16" s="127"/>
      <c r="AW16" s="127"/>
      <c r="AX16" s="127"/>
      <c r="AY16" s="76"/>
      <c r="AZ1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16" s="72">
        <v>1</v>
      </c>
      <c r="BC16" s="72"/>
      <c r="BD16" s="74" t="str">
        <f>IF(AND(Table1[[#This Row],[Residential]]=1,Table1[[#This Row],[Commercial]]=1),1,"")</f>
        <v/>
      </c>
      <c r="BE16" s="74" t="str">
        <f>CONCATENATE(IF(Table1[[#This Row],[Residential]]=1,"Residential, ",""),IF(Table1[[#This Row],[Commercial]]=1,"Commercial",""))</f>
        <v xml:space="preserve">Residential, </v>
      </c>
      <c r="BF16" s="76"/>
      <c r="BG16" s="76"/>
      <c r="BH16" s="76"/>
      <c r="BI16" s="76"/>
      <c r="BJ16" s="76"/>
      <c r="BK16" s="76"/>
      <c r="BL16" s="76">
        <v>1</v>
      </c>
      <c r="BM16" s="127"/>
      <c r="BN16" s="76"/>
      <c r="BO1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Western Australia, </v>
      </c>
      <c r="BP16" s="110"/>
      <c r="BQ16" s="112" t="s">
        <v>340</v>
      </c>
      <c r="BR16" s="112" t="s">
        <v>74</v>
      </c>
      <c r="BS16" s="112"/>
      <c r="BT16" s="117" t="s">
        <v>72</v>
      </c>
      <c r="BU16" s="113"/>
      <c r="BV16" s="114"/>
      <c r="BW16" s="115" t="s">
        <v>57</v>
      </c>
      <c r="BX16" s="115" t="s">
        <v>57</v>
      </c>
      <c r="BY16" s="115" t="s">
        <v>58</v>
      </c>
      <c r="BZ16" s="227" t="str">
        <f>IF(SUM(Table1[[#This Row],[Design]:[Beyond compliance]])&gt;0,"Yes","No")</f>
        <v>Yes</v>
      </c>
      <c r="CA1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6" s="48">
        <f>COUNTIF(Table1[[#This Row],[Validity]:[Alignment with NCC (Yes=1,No=0)]],"N/A")</f>
        <v>0</v>
      </c>
      <c r="CC16" s="48">
        <f>IF(ISERROR(Table1[[#This Row],[Total Quality Score (out of 10)]]/(4-Table1[[#This Row],[N/A Count]])),0,Table1[[#This Row],[Total Quality Score (out of 10)]]/(4-Table1[[#This Row],[N/A Count]]))</f>
        <v>2</v>
      </c>
      <c r="CE16" s="96"/>
      <c r="CF16" s="169" t="str">
        <f>IF(SUM(Table1[[#This Row],[Multiple]:[Level (all)62]])&lt;1,IF(Table1[[#This Row],[General]]=1,1,""),"")</f>
        <v/>
      </c>
      <c r="CG16" s="171" t="str">
        <f>IF(SUM(Table1[[#This Row],[Multiple]:[Level (all)62]])&lt;1,IF(Table1[[#This Row],[Beginner]]=1,1,""),"")</f>
        <v/>
      </c>
      <c r="CH16" s="169">
        <f>IF(SUM(Table1[[#This Row],[Multiple]:[Level (all)62]])&lt;1,IF(Table1[[#This Row],[Intermediate]]=1,1,""),"")</f>
        <v>1</v>
      </c>
      <c r="CI16" s="169" t="str">
        <f>IF(SUM(Table1[[#This Row],[Multiple]:[Level (all)62]])&lt;1,IF(Table1[[#This Row],[Advanced]]=1,1,""),"")</f>
        <v/>
      </c>
      <c r="CJ16" s="169" t="str">
        <f>IF(AND(SUM(Table1[[#This Row],[General]:[Advanced]])&lt;4,SUM(Table1[[#This Row],[General]:[Advanced]])&gt;1),1,"")</f>
        <v/>
      </c>
      <c r="CK16" s="169" t="str">
        <f>Table1[[#This Row],[Level (all)]]</f>
        <v/>
      </c>
      <c r="CL16" s="169" t="str">
        <f>IF(Table1[[#This Row],[Multiple audience]]&lt;&gt;1,IF(Table1[[#This Row],[General Audience]]=1,1,""),"")</f>
        <v/>
      </c>
      <c r="CM16" s="169" t="str">
        <f>IF(Table1[[#This Row],[Multiple audience]]&lt;&gt;1,IF(Table1[[#This Row],[Planners / Designers ]]=1,1,""),"")</f>
        <v/>
      </c>
      <c r="CN16" s="169" t="str">
        <f>IF(Table1[[#This Row],[Multiple audience]]&lt;&gt;1,IF(Table1[[#This Row],[Regulatory Assessors]]=1,1,""),"")</f>
        <v/>
      </c>
      <c r="CO16" s="169" t="str">
        <f>IF(Table1[[#This Row],[Multiple audience]]&lt;&gt;1,IF(Table1[[#This Row],[Builders / Management]]=1,1,""),"")</f>
        <v/>
      </c>
      <c r="CP16" s="169">
        <f>IF(Table1[[#This Row],[Multiple audience]]&lt;&gt;1,IF(Table1[[#This Row],[Energy / Sus Assessors]]=1,1,""),"")</f>
        <v>1</v>
      </c>
      <c r="CQ16" s="169" t="str">
        <f>IF(Table1[[#This Row],[Multiple audience]]&lt;&gt;1,IF(Table1[[#This Row],[Semi-skilled]]=1,1,""),"")</f>
        <v/>
      </c>
      <c r="CR16" s="169" t="str">
        <f>IF(Table1[[#This Row],[Multiple audience]]&lt;&gt;1,IF(Table1[[#This Row],[Trades]]=1,1,""),"")</f>
        <v/>
      </c>
      <c r="CS16" s="169" t="str">
        <f>IF(Table1[[#This Row],[Multiple audience]]&lt;&gt;1,IF(Table1[[#This Row],[Other]]=1,1,""),"")</f>
        <v/>
      </c>
      <c r="CT16" s="169" t="str">
        <f>IF(SUM(Table1[[#This Row],[General Audience]:[Other]])&gt;1,1,"")</f>
        <v/>
      </c>
      <c r="CU16" s="169" t="str">
        <f>IF(Table1[[#This Row],[Various  ]]&lt;&gt;1,IF(Table1[[#This Row],[Calculator / Software]]=1,1,""),"")</f>
        <v/>
      </c>
      <c r="CV16" s="169">
        <f>IF(Table1[[#This Row],[Various  ]]&lt;&gt;1,IF(Table1[[#This Row],[Information  ]]=1,1,""),"")</f>
        <v>1</v>
      </c>
      <c r="CW16" s="169" t="str">
        <f>IF(Table1[[#This Row],[Various  ]]&lt;&gt;1,IF(Table1[[#This Row],[Interactive Tool]]=1,1,""),"")</f>
        <v/>
      </c>
      <c r="CX16" s="169" t="str">
        <f>IF(Table1[[#This Row],[Various  ]]&lt;&gt;1,IF(Table1[[#This Row],[Technical Specifications]]=1,1,""),"")</f>
        <v/>
      </c>
      <c r="CY16" s="169" t="str">
        <f>IF(Table1[[#This Row],[Various  ]]&lt;&gt;1,IF(Table1[[#This Row],[Training Resources]]=1,1,""),"")</f>
        <v/>
      </c>
      <c r="CZ16" s="169" t="str">
        <f>IF(Table1[[#This Row],[Various  ]]&lt;&gt;1,IF(Table1[[#This Row],[Toolbox]]=1,1,""),"")</f>
        <v/>
      </c>
      <c r="DA16" s="169" t="str">
        <f>IF(Table1[[#This Row],[Various  ]]&lt;&gt;1,IF(Table1[[#This Row],[Video]]=1,1,""),"")</f>
        <v/>
      </c>
      <c r="DB16" s="169" t="str">
        <f>IF(Table1[[#This Row],[Various  ]]&lt;&gt;1,IF(Table1[[#This Row],[Case study]]=1,1,""),"")</f>
        <v/>
      </c>
      <c r="DC16" s="169" t="str">
        <f>IF(Table1[[#This Row],[Various  ]]&lt;&gt;1,IF(Table1[[#This Row],[Other   ]]=1,1,""),"")</f>
        <v/>
      </c>
      <c r="DD16" s="169" t="str">
        <f>IF(Table1[[#This Row],[Various  ]]&lt;&gt;1,IF(Table1[[#This Row],[Standards]]=1,1,""),"")</f>
        <v/>
      </c>
      <c r="DE16" s="169" t="str">
        <f>IF(Table1[[#This Row],[Various]]=1,1,IF(SUM(Table1[[#This Row],[Calculator / Software]:[Standards]])&gt;1,1,""))</f>
        <v/>
      </c>
      <c r="DF16" s="169" t="str">
        <f>IF(Table1[[#This Row],[Multiple NCC links]]&lt;&gt;1,IF(Table1[[#This Row],[Design]]=1,1,""),"")</f>
        <v/>
      </c>
      <c r="DG16" s="169" t="str">
        <f>IF(Table1[[#This Row],[Multiple NCC links]]&lt;&gt;1,IF(Table1[[#This Row],[Assessment / Verification]]=1,1,""),"")</f>
        <v/>
      </c>
      <c r="DH16" s="169" t="str">
        <f>IF(Table1[[#This Row],[Multiple NCC links]]&lt;&gt;1,IF(Table1[[#This Row],[Climate Specific ]]=1,1,""),"")</f>
        <v/>
      </c>
      <c r="DI16" s="169" t="str">
        <f>IF(Table1[[#This Row],[Multiple NCC links]]&lt;&gt;1,IF(Table1[[#This Row],[Alterations / Additions]]=1,1,""),"")</f>
        <v/>
      </c>
      <c r="DJ16" s="169" t="str">
        <f>IF(Table1[[#This Row],[Multiple NCC links]]&lt;&gt;1,IF(Table1[[#This Row],[Glazing]]=1,1,""),"")</f>
        <v/>
      </c>
      <c r="DK16" s="169" t="str">
        <f>IF(Table1[[#This Row],[Multiple NCC links]]&lt;&gt;1,IF(Table1[[#This Row],[Building Fabric / Thermal / Sealing]]=1,1,""),"")</f>
        <v/>
      </c>
      <c r="DL16" s="169" t="str">
        <f>IF(Table1[[#This Row],[Multiple NCC links]]&lt;&gt;1,IF(Table1[[#This Row],[Lighting]]=1,1,""),"")</f>
        <v/>
      </c>
      <c r="DM16" s="169" t="str">
        <f>IF(Table1[[#This Row],[Multiple NCC links]]&lt;&gt;1,IF(Table1[[#This Row],[HVAC]]=1,1,""),"")</f>
        <v/>
      </c>
      <c r="DN16" s="169" t="str">
        <f>IF(Table1[[#This Row],[Multiple NCC links]]&lt;&gt;1,IF(Table1[[#This Row],[Services]]=1,1,""),"")</f>
        <v/>
      </c>
      <c r="DO16" s="169" t="str">
        <f>IF(Table1[[#This Row],[Multiple NCC links]]&lt;&gt;1,IF(Table1[[#This Row],[Maintenance &amp; Monitoring]]=1,1,""),"")</f>
        <v/>
      </c>
      <c r="DP16" s="169" t="str">
        <f>IF(Table1[[#This Row],[Multiple NCC links]]&lt;&gt;1,IF(Table1[[#This Row],[Hand over / Operations]]=1,1,""),"")</f>
        <v/>
      </c>
      <c r="DQ16" s="169" t="str">
        <f>IF(Table1[[#This Row],[Multiple NCC links]]&lt;&gt;1,IF(Table1[[#This Row],[As built assessment]]=1,1,""),"")</f>
        <v/>
      </c>
      <c r="DR16" s="169" t="str">
        <f>IF(Table1[[#This Row],[Multiple NCC links]]&lt;&gt;1,IF(Table1[[#This Row],[Beyond compliance]]=1,1,""),"")</f>
        <v/>
      </c>
      <c r="DS16" s="169">
        <f>IF(SUM(Table1[[#This Row],[Design]:[Beyond compliance]])&gt;1,1,"")</f>
        <v>1</v>
      </c>
      <c r="DT16" s="169">
        <f>IF(Table1[[#This Row],[Both Residential &amp; Commercial4]]&lt;&gt;1,IF(Table1[[#This Row],[Residential]]=1,1,""),"")</f>
        <v>1</v>
      </c>
      <c r="DU16" s="169" t="str">
        <f>IF(Table1[[#This Row],[Both Residential &amp; Commercial4]]&lt;&gt;1,IF(Table1[[#This Row],[Commercial]]=1,1,""),"")</f>
        <v/>
      </c>
      <c r="DV16" s="169" t="str">
        <f>Table1[[#This Row],[Residential &amp; Commercial]]</f>
        <v/>
      </c>
      <c r="DW16" s="169"/>
    </row>
    <row r="17" spans="1:127" s="49" customFormat="1" ht="95.25" thickTop="1" thickBot="1" x14ac:dyDescent="0.35">
      <c r="A17" s="97">
        <v>13</v>
      </c>
      <c r="B17" s="67"/>
      <c r="C17" s="98" t="s">
        <v>49</v>
      </c>
      <c r="D17" s="68" t="s">
        <v>50</v>
      </c>
      <c r="E17" s="89"/>
      <c r="F17" s="89"/>
      <c r="G17" s="89">
        <v>1</v>
      </c>
      <c r="H17" s="89"/>
      <c r="I17" s="70" t="str">
        <f>IF(AND(Table1[[#This Row],[General]]=1,Table1[[#This Row],[Beginner]]=1,Table1[[#This Row],[Intermediate]]=1,Table1[[#This Row],[Advanced]]=1),1,"")</f>
        <v/>
      </c>
      <c r="J17" s="70" t="str">
        <f>CONCATENATE(IF(Table1[[#This Row],[General]]=1,"General, ",""), IF(Table1[[#This Row],[Beginner]]=1,"Beginner, ",""),IF(Table1[[#This Row],[Intermediate]]=1,"Intermediate, ",""), IF(Table1[[#This Row],[Advanced]]=1,"Advanced",""))</f>
        <v xml:space="preserve">Intermediate, </v>
      </c>
      <c r="K17" s="71"/>
      <c r="L17" s="91"/>
      <c r="M17" s="71"/>
      <c r="N17" s="71"/>
      <c r="O17" s="141">
        <v>1</v>
      </c>
      <c r="P17" s="71"/>
      <c r="Q17" s="71"/>
      <c r="R17" s="71"/>
      <c r="S1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7" s="73"/>
      <c r="U17" s="73">
        <v>1</v>
      </c>
      <c r="V17" s="211"/>
      <c r="W17" s="211"/>
      <c r="X17" s="73"/>
      <c r="Y17" s="73"/>
      <c r="Z17" s="73"/>
      <c r="AA17" s="73"/>
      <c r="AB17" s="73"/>
      <c r="AC17" s="73"/>
      <c r="AD17" s="73"/>
      <c r="AE17" s="92"/>
      <c r="AF17" s="73"/>
      <c r="AG1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7" s="75">
        <v>1</v>
      </c>
      <c r="AI17" s="75"/>
      <c r="AJ17" s="75"/>
      <c r="AK17" s="74" t="str">
        <f>CONCATENATE(IF(Table1[[#This Row],[Digital]]=1,"Digital, ",""),IF(Table1[[#This Row],[Face to Face]]=1,"Face to face, ",""),IF(Table1[[#This Row],[Blended]]=1,"Blended",""))</f>
        <v xml:space="preserve">Digital, </v>
      </c>
      <c r="AL17" s="69" t="s">
        <v>733</v>
      </c>
      <c r="AM17" s="76">
        <v>1</v>
      </c>
      <c r="AN17" s="127">
        <v>1</v>
      </c>
      <c r="AO17" s="76">
        <v>1</v>
      </c>
      <c r="AP17" s="127">
        <v>1</v>
      </c>
      <c r="AQ17" s="76">
        <v>1</v>
      </c>
      <c r="AR17" s="76">
        <v>1</v>
      </c>
      <c r="AS17" s="76"/>
      <c r="AT17" s="76"/>
      <c r="AU17" s="76"/>
      <c r="AV17" s="127"/>
      <c r="AW17" s="127"/>
      <c r="AX17" s="127"/>
      <c r="AY17" s="76"/>
      <c r="AZ1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17" s="72">
        <v>1</v>
      </c>
      <c r="BC17" s="72"/>
      <c r="BD17" s="74" t="str">
        <f>IF(AND(Table1[[#This Row],[Residential]]=1,Table1[[#This Row],[Commercial]]=1),1,"")</f>
        <v/>
      </c>
      <c r="BE17" s="74" t="str">
        <f>CONCATENATE(IF(Table1[[#This Row],[Residential]]=1,"Residential, ",""),IF(Table1[[#This Row],[Commercial]]=1,"Commercial",""))</f>
        <v xml:space="preserve">Residential, </v>
      </c>
      <c r="BF17" s="76"/>
      <c r="BG17" s="76"/>
      <c r="BH17" s="76"/>
      <c r="BI17" s="76"/>
      <c r="BJ17" s="76"/>
      <c r="BK17" s="76"/>
      <c r="BL17" s="76"/>
      <c r="BM17" s="127"/>
      <c r="BN17" s="76">
        <v>1</v>
      </c>
      <c r="BO1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7" s="110"/>
      <c r="BQ17" s="112" t="s">
        <v>341</v>
      </c>
      <c r="BR17" s="112" t="s">
        <v>996</v>
      </c>
      <c r="BS17" s="112"/>
      <c r="BT17" s="117" t="s">
        <v>72</v>
      </c>
      <c r="BU17" s="113"/>
      <c r="BV17" s="114"/>
      <c r="BW17" s="115" t="s">
        <v>57</v>
      </c>
      <c r="BX17" s="115" t="s">
        <v>57</v>
      </c>
      <c r="BY17" s="115" t="s">
        <v>58</v>
      </c>
      <c r="BZ17" s="227" t="str">
        <f>IF(SUM(Table1[[#This Row],[Design]:[Beyond compliance]])&gt;0,"Yes","No")</f>
        <v>Yes</v>
      </c>
      <c r="CA1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7" s="48">
        <f>COUNTIF(Table1[[#This Row],[Validity]:[Alignment with NCC (Yes=1,No=0)]],"N/A")</f>
        <v>0</v>
      </c>
      <c r="CC17" s="48">
        <f>IF(ISERROR(Table1[[#This Row],[Total Quality Score (out of 10)]]/(4-Table1[[#This Row],[N/A Count]])),0,Table1[[#This Row],[Total Quality Score (out of 10)]]/(4-Table1[[#This Row],[N/A Count]]))</f>
        <v>2</v>
      </c>
      <c r="CE17" s="96"/>
      <c r="CF17" s="169" t="str">
        <f>IF(SUM(Table1[[#This Row],[Multiple]:[Level (all)62]])&lt;1,IF(Table1[[#This Row],[General]]=1,1,""),"")</f>
        <v/>
      </c>
      <c r="CG17" s="171" t="str">
        <f>IF(SUM(Table1[[#This Row],[Multiple]:[Level (all)62]])&lt;1,IF(Table1[[#This Row],[Beginner]]=1,1,""),"")</f>
        <v/>
      </c>
      <c r="CH17" s="169">
        <f>IF(SUM(Table1[[#This Row],[Multiple]:[Level (all)62]])&lt;1,IF(Table1[[#This Row],[Intermediate]]=1,1,""),"")</f>
        <v>1</v>
      </c>
      <c r="CI17" s="169" t="str">
        <f>IF(SUM(Table1[[#This Row],[Multiple]:[Level (all)62]])&lt;1,IF(Table1[[#This Row],[Advanced]]=1,1,""),"")</f>
        <v/>
      </c>
      <c r="CJ17" s="169" t="str">
        <f>IF(AND(SUM(Table1[[#This Row],[General]:[Advanced]])&lt;4,SUM(Table1[[#This Row],[General]:[Advanced]])&gt;1),1,"")</f>
        <v/>
      </c>
      <c r="CK17" s="169" t="str">
        <f>Table1[[#This Row],[Level (all)]]</f>
        <v/>
      </c>
      <c r="CL17" s="169" t="str">
        <f>IF(Table1[[#This Row],[Multiple audience]]&lt;&gt;1,IF(Table1[[#This Row],[General Audience]]=1,1,""),"")</f>
        <v/>
      </c>
      <c r="CM17" s="169" t="str">
        <f>IF(Table1[[#This Row],[Multiple audience]]&lt;&gt;1,IF(Table1[[#This Row],[Planners / Designers ]]=1,1,""),"")</f>
        <v/>
      </c>
      <c r="CN17" s="169" t="str">
        <f>IF(Table1[[#This Row],[Multiple audience]]&lt;&gt;1,IF(Table1[[#This Row],[Regulatory Assessors]]=1,1,""),"")</f>
        <v/>
      </c>
      <c r="CO17" s="169" t="str">
        <f>IF(Table1[[#This Row],[Multiple audience]]&lt;&gt;1,IF(Table1[[#This Row],[Builders / Management]]=1,1,""),"")</f>
        <v/>
      </c>
      <c r="CP17" s="169">
        <f>IF(Table1[[#This Row],[Multiple audience]]&lt;&gt;1,IF(Table1[[#This Row],[Energy / Sus Assessors]]=1,1,""),"")</f>
        <v>1</v>
      </c>
      <c r="CQ17" s="169" t="str">
        <f>IF(Table1[[#This Row],[Multiple audience]]&lt;&gt;1,IF(Table1[[#This Row],[Semi-skilled]]=1,1,""),"")</f>
        <v/>
      </c>
      <c r="CR17" s="169" t="str">
        <f>IF(Table1[[#This Row],[Multiple audience]]&lt;&gt;1,IF(Table1[[#This Row],[Trades]]=1,1,""),"")</f>
        <v/>
      </c>
      <c r="CS17" s="169" t="str">
        <f>IF(Table1[[#This Row],[Multiple audience]]&lt;&gt;1,IF(Table1[[#This Row],[Other]]=1,1,""),"")</f>
        <v/>
      </c>
      <c r="CT17" s="169" t="str">
        <f>IF(SUM(Table1[[#This Row],[General Audience]:[Other]])&gt;1,1,"")</f>
        <v/>
      </c>
      <c r="CU17" s="169" t="str">
        <f>IF(Table1[[#This Row],[Various  ]]&lt;&gt;1,IF(Table1[[#This Row],[Calculator / Software]]=1,1,""),"")</f>
        <v/>
      </c>
      <c r="CV17" s="169">
        <f>IF(Table1[[#This Row],[Various  ]]&lt;&gt;1,IF(Table1[[#This Row],[Information  ]]=1,1,""),"")</f>
        <v>1</v>
      </c>
      <c r="CW17" s="169" t="str">
        <f>IF(Table1[[#This Row],[Various  ]]&lt;&gt;1,IF(Table1[[#This Row],[Interactive Tool]]=1,1,""),"")</f>
        <v/>
      </c>
      <c r="CX17" s="169" t="str">
        <f>IF(Table1[[#This Row],[Various  ]]&lt;&gt;1,IF(Table1[[#This Row],[Technical Specifications]]=1,1,""),"")</f>
        <v/>
      </c>
      <c r="CY17" s="169" t="str">
        <f>IF(Table1[[#This Row],[Various  ]]&lt;&gt;1,IF(Table1[[#This Row],[Training Resources]]=1,1,""),"")</f>
        <v/>
      </c>
      <c r="CZ17" s="169" t="str">
        <f>IF(Table1[[#This Row],[Various  ]]&lt;&gt;1,IF(Table1[[#This Row],[Toolbox]]=1,1,""),"")</f>
        <v/>
      </c>
      <c r="DA17" s="169" t="str">
        <f>IF(Table1[[#This Row],[Various  ]]&lt;&gt;1,IF(Table1[[#This Row],[Video]]=1,1,""),"")</f>
        <v/>
      </c>
      <c r="DB17" s="169" t="str">
        <f>IF(Table1[[#This Row],[Various  ]]&lt;&gt;1,IF(Table1[[#This Row],[Case study]]=1,1,""),"")</f>
        <v/>
      </c>
      <c r="DC17" s="169" t="str">
        <f>IF(Table1[[#This Row],[Various  ]]&lt;&gt;1,IF(Table1[[#This Row],[Other   ]]=1,1,""),"")</f>
        <v/>
      </c>
      <c r="DD17" s="169" t="str">
        <f>IF(Table1[[#This Row],[Various  ]]&lt;&gt;1,IF(Table1[[#This Row],[Standards]]=1,1,""),"")</f>
        <v/>
      </c>
      <c r="DE17" s="169" t="str">
        <f>IF(Table1[[#This Row],[Various]]=1,1,IF(SUM(Table1[[#This Row],[Calculator / Software]:[Standards]])&gt;1,1,""))</f>
        <v/>
      </c>
      <c r="DF17" s="169" t="str">
        <f>IF(Table1[[#This Row],[Multiple NCC links]]&lt;&gt;1,IF(Table1[[#This Row],[Design]]=1,1,""),"")</f>
        <v/>
      </c>
      <c r="DG17" s="169" t="str">
        <f>IF(Table1[[#This Row],[Multiple NCC links]]&lt;&gt;1,IF(Table1[[#This Row],[Assessment / Verification]]=1,1,""),"")</f>
        <v/>
      </c>
      <c r="DH17" s="169" t="str">
        <f>IF(Table1[[#This Row],[Multiple NCC links]]&lt;&gt;1,IF(Table1[[#This Row],[Climate Specific ]]=1,1,""),"")</f>
        <v/>
      </c>
      <c r="DI17" s="169" t="str">
        <f>IF(Table1[[#This Row],[Multiple NCC links]]&lt;&gt;1,IF(Table1[[#This Row],[Alterations / Additions]]=1,1,""),"")</f>
        <v/>
      </c>
      <c r="DJ17" s="169" t="str">
        <f>IF(Table1[[#This Row],[Multiple NCC links]]&lt;&gt;1,IF(Table1[[#This Row],[Glazing]]=1,1,""),"")</f>
        <v/>
      </c>
      <c r="DK17" s="169" t="str">
        <f>IF(Table1[[#This Row],[Multiple NCC links]]&lt;&gt;1,IF(Table1[[#This Row],[Building Fabric / Thermal / Sealing]]=1,1,""),"")</f>
        <v/>
      </c>
      <c r="DL17" s="169" t="str">
        <f>IF(Table1[[#This Row],[Multiple NCC links]]&lt;&gt;1,IF(Table1[[#This Row],[Lighting]]=1,1,""),"")</f>
        <v/>
      </c>
      <c r="DM17" s="169" t="str">
        <f>IF(Table1[[#This Row],[Multiple NCC links]]&lt;&gt;1,IF(Table1[[#This Row],[HVAC]]=1,1,""),"")</f>
        <v/>
      </c>
      <c r="DN17" s="169" t="str">
        <f>IF(Table1[[#This Row],[Multiple NCC links]]&lt;&gt;1,IF(Table1[[#This Row],[Services]]=1,1,""),"")</f>
        <v/>
      </c>
      <c r="DO17" s="169" t="str">
        <f>IF(Table1[[#This Row],[Multiple NCC links]]&lt;&gt;1,IF(Table1[[#This Row],[Maintenance &amp; Monitoring]]=1,1,""),"")</f>
        <v/>
      </c>
      <c r="DP17" s="169" t="str">
        <f>IF(Table1[[#This Row],[Multiple NCC links]]&lt;&gt;1,IF(Table1[[#This Row],[Hand over / Operations]]=1,1,""),"")</f>
        <v/>
      </c>
      <c r="DQ17" s="169" t="str">
        <f>IF(Table1[[#This Row],[Multiple NCC links]]&lt;&gt;1,IF(Table1[[#This Row],[As built assessment]]=1,1,""),"")</f>
        <v/>
      </c>
      <c r="DR17" s="169" t="str">
        <f>IF(Table1[[#This Row],[Multiple NCC links]]&lt;&gt;1,IF(Table1[[#This Row],[Beyond compliance]]=1,1,""),"")</f>
        <v/>
      </c>
      <c r="DS17" s="169">
        <f>IF(SUM(Table1[[#This Row],[Design]:[Beyond compliance]])&gt;1,1,"")</f>
        <v>1</v>
      </c>
      <c r="DT17" s="169">
        <f>IF(Table1[[#This Row],[Both Residential &amp; Commercial4]]&lt;&gt;1,IF(Table1[[#This Row],[Residential]]=1,1,""),"")</f>
        <v>1</v>
      </c>
      <c r="DU17" s="169" t="str">
        <f>IF(Table1[[#This Row],[Both Residential &amp; Commercial4]]&lt;&gt;1,IF(Table1[[#This Row],[Commercial]]=1,1,""),"")</f>
        <v/>
      </c>
      <c r="DV17" s="169" t="str">
        <f>Table1[[#This Row],[Residential &amp; Commercial]]</f>
        <v/>
      </c>
      <c r="DW17" s="169"/>
    </row>
    <row r="18" spans="1:127" s="49" customFormat="1" ht="57.75" thickTop="1" thickBot="1" x14ac:dyDescent="0.35">
      <c r="A18" s="97">
        <v>14</v>
      </c>
      <c r="B18" s="67"/>
      <c r="C18" s="98" t="s">
        <v>51</v>
      </c>
      <c r="D18" s="68" t="s">
        <v>50</v>
      </c>
      <c r="E18" s="89">
        <v>1</v>
      </c>
      <c r="F18" s="89"/>
      <c r="G18" s="89"/>
      <c r="H18" s="89"/>
      <c r="I18" s="70" t="str">
        <f>IF(AND(Table1[[#This Row],[General]]=1,Table1[[#This Row],[Beginner]]=1,Table1[[#This Row],[Intermediate]]=1,Table1[[#This Row],[Advanced]]=1),1,"")</f>
        <v/>
      </c>
      <c r="J18" s="70" t="str">
        <f>CONCATENATE(IF(Table1[[#This Row],[General]]=1,"General, ",""), IF(Table1[[#This Row],[Beginner]]=1,"Beginner, ",""),IF(Table1[[#This Row],[Intermediate]]=1,"Intermediate, ",""), IF(Table1[[#This Row],[Advanced]]=1,"Advanced",""))</f>
        <v xml:space="preserve">General, </v>
      </c>
      <c r="K18" s="71"/>
      <c r="L18" s="91"/>
      <c r="M18" s="71"/>
      <c r="N18" s="71"/>
      <c r="O18" s="141">
        <v>1</v>
      </c>
      <c r="P18" s="71"/>
      <c r="Q18" s="71"/>
      <c r="R18" s="71"/>
      <c r="S1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8" s="73"/>
      <c r="U18" s="73">
        <v>1</v>
      </c>
      <c r="V18" s="211"/>
      <c r="W18" s="211"/>
      <c r="X18" s="73">
        <v>1</v>
      </c>
      <c r="Y18" s="73"/>
      <c r="Z18" s="73"/>
      <c r="AA18" s="73"/>
      <c r="AB18" s="73"/>
      <c r="AC18" s="73"/>
      <c r="AD18" s="73"/>
      <c r="AE18" s="92"/>
      <c r="AF18" s="73"/>
      <c r="AG1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Interactive Tool, </v>
      </c>
      <c r="AH18" s="75">
        <v>1</v>
      </c>
      <c r="AI18" s="75"/>
      <c r="AJ18" s="75"/>
      <c r="AK18" s="74" t="str">
        <f>CONCATENATE(IF(Table1[[#This Row],[Digital]]=1,"Digital, ",""),IF(Table1[[#This Row],[Face to Face]]=1,"Face to face, ",""),IF(Table1[[#This Row],[Blended]]=1,"Blended",""))</f>
        <v xml:space="preserve">Digital, </v>
      </c>
      <c r="AL18" s="69" t="s">
        <v>733</v>
      </c>
      <c r="AM18" s="76"/>
      <c r="AN18" s="127"/>
      <c r="AO18" s="76"/>
      <c r="AP18" s="127"/>
      <c r="AQ18" s="76"/>
      <c r="AR18" s="76"/>
      <c r="AS18" s="76"/>
      <c r="AT18" s="76"/>
      <c r="AU18" s="76"/>
      <c r="AV18" s="127"/>
      <c r="AW18" s="127"/>
      <c r="AX18" s="127"/>
      <c r="AY18" s="76">
        <v>1</v>
      </c>
      <c r="AZ1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Beyond compliance</v>
      </c>
      <c r="BB18" s="72">
        <v>1</v>
      </c>
      <c r="BC18" s="72"/>
      <c r="BD18" s="74" t="str">
        <f>IF(AND(Table1[[#This Row],[Residential]]=1,Table1[[#This Row],[Commercial]]=1),1,"")</f>
        <v/>
      </c>
      <c r="BE18" s="74" t="str">
        <f>CONCATENATE(IF(Table1[[#This Row],[Residential]]=1,"Residential, ",""),IF(Table1[[#This Row],[Commercial]]=1,"Commercial",""))</f>
        <v xml:space="preserve">Residential, </v>
      </c>
      <c r="BF18" s="76"/>
      <c r="BG18" s="76"/>
      <c r="BH18" s="76"/>
      <c r="BI18" s="76"/>
      <c r="BJ18" s="76"/>
      <c r="BK18" s="76"/>
      <c r="BL18" s="76"/>
      <c r="BM18" s="127"/>
      <c r="BN18" s="76">
        <v>1</v>
      </c>
      <c r="BO1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8" s="110"/>
      <c r="BQ18" s="112" t="s">
        <v>342</v>
      </c>
      <c r="BR18" s="112" t="s">
        <v>996</v>
      </c>
      <c r="BS18" s="112"/>
      <c r="BT18" s="117" t="s">
        <v>75</v>
      </c>
      <c r="BU18" s="113"/>
      <c r="BV18" s="114"/>
      <c r="BW18" s="115" t="s">
        <v>59</v>
      </c>
      <c r="BX18" s="115" t="s">
        <v>58</v>
      </c>
      <c r="BY18" s="115" t="s">
        <v>59</v>
      </c>
      <c r="BZ18" s="227" t="str">
        <f>IF(SUM(Table1[[#This Row],[Design]:[Beyond compliance]])&gt;0,"Yes","No")</f>
        <v>Yes</v>
      </c>
      <c r="CA1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2</v>
      </c>
      <c r="CB18" s="48">
        <f>COUNTIF(Table1[[#This Row],[Validity]:[Alignment with NCC (Yes=1,No=0)]],"N/A")</f>
        <v>2</v>
      </c>
      <c r="CC18" s="48">
        <f>IF(ISERROR(Table1[[#This Row],[Total Quality Score (out of 10)]]/(4-Table1[[#This Row],[N/A Count]])),0,Table1[[#This Row],[Total Quality Score (out of 10)]]/(4-Table1[[#This Row],[N/A Count]]))</f>
        <v>1</v>
      </c>
      <c r="CE18" s="96"/>
      <c r="CF18" s="169">
        <f>IF(SUM(Table1[[#This Row],[Multiple]:[Level (all)62]])&lt;1,IF(Table1[[#This Row],[General]]=1,1,""),"")</f>
        <v>1</v>
      </c>
      <c r="CG18" s="171" t="str">
        <f>IF(SUM(Table1[[#This Row],[Multiple]:[Level (all)62]])&lt;1,IF(Table1[[#This Row],[Beginner]]=1,1,""),"")</f>
        <v/>
      </c>
      <c r="CH18" s="169" t="str">
        <f>IF(SUM(Table1[[#This Row],[Multiple]:[Level (all)62]])&lt;1,IF(Table1[[#This Row],[Intermediate]]=1,1,""),"")</f>
        <v/>
      </c>
      <c r="CI18" s="169" t="str">
        <f>IF(SUM(Table1[[#This Row],[Multiple]:[Level (all)62]])&lt;1,IF(Table1[[#This Row],[Advanced]]=1,1,""),"")</f>
        <v/>
      </c>
      <c r="CJ18" s="169" t="str">
        <f>IF(AND(SUM(Table1[[#This Row],[General]:[Advanced]])&lt;4,SUM(Table1[[#This Row],[General]:[Advanced]])&gt;1),1,"")</f>
        <v/>
      </c>
      <c r="CK18" s="169" t="str">
        <f>Table1[[#This Row],[Level (all)]]</f>
        <v/>
      </c>
      <c r="CL18" s="169" t="str">
        <f>IF(Table1[[#This Row],[Multiple audience]]&lt;&gt;1,IF(Table1[[#This Row],[General Audience]]=1,1,""),"")</f>
        <v/>
      </c>
      <c r="CM18" s="169" t="str">
        <f>IF(Table1[[#This Row],[Multiple audience]]&lt;&gt;1,IF(Table1[[#This Row],[Planners / Designers ]]=1,1,""),"")</f>
        <v/>
      </c>
      <c r="CN18" s="169" t="str">
        <f>IF(Table1[[#This Row],[Multiple audience]]&lt;&gt;1,IF(Table1[[#This Row],[Regulatory Assessors]]=1,1,""),"")</f>
        <v/>
      </c>
      <c r="CO18" s="169" t="str">
        <f>IF(Table1[[#This Row],[Multiple audience]]&lt;&gt;1,IF(Table1[[#This Row],[Builders / Management]]=1,1,""),"")</f>
        <v/>
      </c>
      <c r="CP18" s="169">
        <f>IF(Table1[[#This Row],[Multiple audience]]&lt;&gt;1,IF(Table1[[#This Row],[Energy / Sus Assessors]]=1,1,""),"")</f>
        <v>1</v>
      </c>
      <c r="CQ18" s="169" t="str">
        <f>IF(Table1[[#This Row],[Multiple audience]]&lt;&gt;1,IF(Table1[[#This Row],[Semi-skilled]]=1,1,""),"")</f>
        <v/>
      </c>
      <c r="CR18" s="169" t="str">
        <f>IF(Table1[[#This Row],[Multiple audience]]&lt;&gt;1,IF(Table1[[#This Row],[Trades]]=1,1,""),"")</f>
        <v/>
      </c>
      <c r="CS18" s="169" t="str">
        <f>IF(Table1[[#This Row],[Multiple audience]]&lt;&gt;1,IF(Table1[[#This Row],[Other]]=1,1,""),"")</f>
        <v/>
      </c>
      <c r="CT18" s="169" t="str">
        <f>IF(SUM(Table1[[#This Row],[General Audience]:[Other]])&gt;1,1,"")</f>
        <v/>
      </c>
      <c r="CU18" s="169" t="str">
        <f>IF(Table1[[#This Row],[Various  ]]&lt;&gt;1,IF(Table1[[#This Row],[Calculator / Software]]=1,1,""),"")</f>
        <v/>
      </c>
      <c r="CV18" s="169" t="str">
        <f>IF(Table1[[#This Row],[Various  ]]&lt;&gt;1,IF(Table1[[#This Row],[Information  ]]=1,1,""),"")</f>
        <v/>
      </c>
      <c r="CW18" s="169" t="str">
        <f>IF(Table1[[#This Row],[Various  ]]&lt;&gt;1,IF(Table1[[#This Row],[Interactive Tool]]=1,1,""),"")</f>
        <v/>
      </c>
      <c r="CX18" s="169" t="str">
        <f>IF(Table1[[#This Row],[Various  ]]&lt;&gt;1,IF(Table1[[#This Row],[Technical Specifications]]=1,1,""),"")</f>
        <v/>
      </c>
      <c r="CY18" s="169" t="str">
        <f>IF(Table1[[#This Row],[Various  ]]&lt;&gt;1,IF(Table1[[#This Row],[Training Resources]]=1,1,""),"")</f>
        <v/>
      </c>
      <c r="CZ18" s="169" t="str">
        <f>IF(Table1[[#This Row],[Various  ]]&lt;&gt;1,IF(Table1[[#This Row],[Toolbox]]=1,1,""),"")</f>
        <v/>
      </c>
      <c r="DA18" s="169" t="str">
        <f>IF(Table1[[#This Row],[Various  ]]&lt;&gt;1,IF(Table1[[#This Row],[Video]]=1,1,""),"")</f>
        <v/>
      </c>
      <c r="DB18" s="169" t="str">
        <f>IF(Table1[[#This Row],[Various  ]]&lt;&gt;1,IF(Table1[[#This Row],[Case study]]=1,1,""),"")</f>
        <v/>
      </c>
      <c r="DC18" s="169" t="str">
        <f>IF(Table1[[#This Row],[Various  ]]&lt;&gt;1,IF(Table1[[#This Row],[Other   ]]=1,1,""),"")</f>
        <v/>
      </c>
      <c r="DD18" s="169" t="str">
        <f>IF(Table1[[#This Row],[Various  ]]&lt;&gt;1,IF(Table1[[#This Row],[Standards]]=1,1,""),"")</f>
        <v/>
      </c>
      <c r="DE18" s="169">
        <f>IF(Table1[[#This Row],[Various]]=1,1,IF(SUM(Table1[[#This Row],[Calculator / Software]:[Standards]])&gt;1,1,""))</f>
        <v>1</v>
      </c>
      <c r="DF18" s="169" t="str">
        <f>IF(Table1[[#This Row],[Multiple NCC links]]&lt;&gt;1,IF(Table1[[#This Row],[Design]]=1,1,""),"")</f>
        <v/>
      </c>
      <c r="DG18" s="169" t="str">
        <f>IF(Table1[[#This Row],[Multiple NCC links]]&lt;&gt;1,IF(Table1[[#This Row],[Assessment / Verification]]=1,1,""),"")</f>
        <v/>
      </c>
      <c r="DH18" s="169" t="str">
        <f>IF(Table1[[#This Row],[Multiple NCC links]]&lt;&gt;1,IF(Table1[[#This Row],[Climate Specific ]]=1,1,""),"")</f>
        <v/>
      </c>
      <c r="DI18" s="169" t="str">
        <f>IF(Table1[[#This Row],[Multiple NCC links]]&lt;&gt;1,IF(Table1[[#This Row],[Alterations / Additions]]=1,1,""),"")</f>
        <v/>
      </c>
      <c r="DJ18" s="169" t="str">
        <f>IF(Table1[[#This Row],[Multiple NCC links]]&lt;&gt;1,IF(Table1[[#This Row],[Glazing]]=1,1,""),"")</f>
        <v/>
      </c>
      <c r="DK18" s="169" t="str">
        <f>IF(Table1[[#This Row],[Multiple NCC links]]&lt;&gt;1,IF(Table1[[#This Row],[Building Fabric / Thermal / Sealing]]=1,1,""),"")</f>
        <v/>
      </c>
      <c r="DL18" s="169" t="str">
        <f>IF(Table1[[#This Row],[Multiple NCC links]]&lt;&gt;1,IF(Table1[[#This Row],[Lighting]]=1,1,""),"")</f>
        <v/>
      </c>
      <c r="DM18" s="169" t="str">
        <f>IF(Table1[[#This Row],[Multiple NCC links]]&lt;&gt;1,IF(Table1[[#This Row],[HVAC]]=1,1,""),"")</f>
        <v/>
      </c>
      <c r="DN18" s="169" t="str">
        <f>IF(Table1[[#This Row],[Multiple NCC links]]&lt;&gt;1,IF(Table1[[#This Row],[Services]]=1,1,""),"")</f>
        <v/>
      </c>
      <c r="DO18" s="169" t="str">
        <f>IF(Table1[[#This Row],[Multiple NCC links]]&lt;&gt;1,IF(Table1[[#This Row],[Maintenance &amp; Monitoring]]=1,1,""),"")</f>
        <v/>
      </c>
      <c r="DP18" s="169" t="str">
        <f>IF(Table1[[#This Row],[Multiple NCC links]]&lt;&gt;1,IF(Table1[[#This Row],[Hand over / Operations]]=1,1,""),"")</f>
        <v/>
      </c>
      <c r="DQ18" s="169" t="str">
        <f>IF(Table1[[#This Row],[Multiple NCC links]]&lt;&gt;1,IF(Table1[[#This Row],[As built assessment]]=1,1,""),"")</f>
        <v/>
      </c>
      <c r="DR18" s="169">
        <f>IF(Table1[[#This Row],[Multiple NCC links]]&lt;&gt;1,IF(Table1[[#This Row],[Beyond compliance]]=1,1,""),"")</f>
        <v>1</v>
      </c>
      <c r="DS18" s="169" t="str">
        <f>IF(SUM(Table1[[#This Row],[Design]:[Beyond compliance]])&gt;1,1,"")</f>
        <v/>
      </c>
      <c r="DT18" s="169">
        <f>IF(Table1[[#This Row],[Both Residential &amp; Commercial4]]&lt;&gt;1,IF(Table1[[#This Row],[Residential]]=1,1,""),"")</f>
        <v>1</v>
      </c>
      <c r="DU18" s="169" t="str">
        <f>IF(Table1[[#This Row],[Both Residential &amp; Commercial4]]&lt;&gt;1,IF(Table1[[#This Row],[Commercial]]=1,1,""),"")</f>
        <v/>
      </c>
      <c r="DV18" s="169" t="str">
        <f>Table1[[#This Row],[Residential &amp; Commercial]]</f>
        <v/>
      </c>
      <c r="DW18" s="169"/>
    </row>
    <row r="19" spans="1:127" s="49" customFormat="1" ht="132.75" thickTop="1" thickBot="1" x14ac:dyDescent="0.35">
      <c r="A19" s="97">
        <v>15</v>
      </c>
      <c r="B19" s="80"/>
      <c r="C19" s="98" t="s">
        <v>52</v>
      </c>
      <c r="D19" s="68" t="s">
        <v>50</v>
      </c>
      <c r="E19" s="89"/>
      <c r="F19" s="89"/>
      <c r="G19" s="89">
        <v>1</v>
      </c>
      <c r="H19" s="89"/>
      <c r="I19" s="70" t="str">
        <f>IF(AND(Table1[[#This Row],[General]]=1,Table1[[#This Row],[Beginner]]=1,Table1[[#This Row],[Intermediate]]=1,Table1[[#This Row],[Advanced]]=1),1,"")</f>
        <v/>
      </c>
      <c r="J19" s="70" t="str">
        <f>CONCATENATE(IF(Table1[[#This Row],[General]]=1,"General, ",""), IF(Table1[[#This Row],[Beginner]]=1,"Beginner, ",""),IF(Table1[[#This Row],[Intermediate]]=1,"Intermediate, ",""), IF(Table1[[#This Row],[Advanced]]=1,"Advanced",""))</f>
        <v xml:space="preserve">Intermediate, </v>
      </c>
      <c r="K19" s="71"/>
      <c r="L19" s="91"/>
      <c r="M19" s="71"/>
      <c r="N19" s="71"/>
      <c r="O19" s="141">
        <v>1</v>
      </c>
      <c r="P19" s="71"/>
      <c r="Q19" s="71"/>
      <c r="R19" s="71"/>
      <c r="S1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9" s="73"/>
      <c r="U19" s="73"/>
      <c r="V19" s="211">
        <v>1</v>
      </c>
      <c r="W19" s="211"/>
      <c r="X19" s="73"/>
      <c r="Y19" s="73"/>
      <c r="Z19" s="73">
        <v>1</v>
      </c>
      <c r="AA19" s="73"/>
      <c r="AB19" s="73"/>
      <c r="AC19" s="73"/>
      <c r="AD19" s="73"/>
      <c r="AE19" s="92"/>
      <c r="AF19" s="73"/>
      <c r="AG1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9" s="75"/>
      <c r="AI19" s="75">
        <v>1</v>
      </c>
      <c r="AJ19" s="75"/>
      <c r="AK19" s="74" t="str">
        <f>CONCATENATE(IF(Table1[[#This Row],[Digital]]=1,"Digital, ",""),IF(Table1[[#This Row],[Face to Face]]=1,"Face to face, ",""),IF(Table1[[#This Row],[Blended]]=1,"Blended",""))</f>
        <v xml:space="preserve">Face to face, </v>
      </c>
      <c r="AL19" s="69" t="s">
        <v>733</v>
      </c>
      <c r="AM19" s="76"/>
      <c r="AN19" s="127"/>
      <c r="AO19" s="76"/>
      <c r="AP19" s="127"/>
      <c r="AQ19" s="76"/>
      <c r="AR19" s="76"/>
      <c r="AS19" s="76"/>
      <c r="AT19" s="76"/>
      <c r="AU19" s="76"/>
      <c r="AV19" s="127"/>
      <c r="AW19" s="127"/>
      <c r="AX19" s="127"/>
      <c r="AY19" s="76">
        <v>1</v>
      </c>
      <c r="AZ1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Beyond compliance</v>
      </c>
      <c r="BB19" s="72">
        <v>1</v>
      </c>
      <c r="BC19" s="72"/>
      <c r="BD19" s="74" t="str">
        <f>IF(AND(Table1[[#This Row],[Residential]]=1,Table1[[#This Row],[Commercial]]=1),1,"")</f>
        <v/>
      </c>
      <c r="BE19" s="74" t="str">
        <f>CONCATENATE(IF(Table1[[#This Row],[Residential]]=1,"Residential, ",""),IF(Table1[[#This Row],[Commercial]]=1,"Commercial",""))</f>
        <v xml:space="preserve">Residential, </v>
      </c>
      <c r="BF19" s="76"/>
      <c r="BG19" s="76"/>
      <c r="BH19" s="76"/>
      <c r="BI19" s="76"/>
      <c r="BJ19" s="76"/>
      <c r="BK19" s="76"/>
      <c r="BL19" s="76"/>
      <c r="BM19" s="127"/>
      <c r="BN19" s="76">
        <v>1</v>
      </c>
      <c r="BO1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9" s="110"/>
      <c r="BQ19" s="112" t="s">
        <v>343</v>
      </c>
      <c r="BR19" s="112" t="s">
        <v>996</v>
      </c>
      <c r="BS19" s="112"/>
      <c r="BT19" s="117" t="s">
        <v>76</v>
      </c>
      <c r="BU19" s="113"/>
      <c r="BV19" s="114"/>
      <c r="BW19" s="115" t="s">
        <v>59</v>
      </c>
      <c r="BX19" s="115" t="s">
        <v>58</v>
      </c>
      <c r="BY19" s="115" t="s">
        <v>59</v>
      </c>
      <c r="BZ19" s="227" t="str">
        <f>IF(SUM(Table1[[#This Row],[Design]:[Beyond compliance]])&gt;0,"Yes","No")</f>
        <v>Yes</v>
      </c>
      <c r="CA1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2</v>
      </c>
      <c r="CB19" s="48">
        <f>COUNTIF(Table1[[#This Row],[Validity]:[Alignment with NCC (Yes=1,No=0)]],"N/A")</f>
        <v>2</v>
      </c>
      <c r="CC19" s="48">
        <f>IF(ISERROR(Table1[[#This Row],[Total Quality Score (out of 10)]]/(4-Table1[[#This Row],[N/A Count]])),0,Table1[[#This Row],[Total Quality Score (out of 10)]]/(4-Table1[[#This Row],[N/A Count]]))</f>
        <v>1</v>
      </c>
      <c r="CE19" s="96"/>
      <c r="CF19" s="169" t="str">
        <f>IF(SUM(Table1[[#This Row],[Multiple]:[Level (all)62]])&lt;1,IF(Table1[[#This Row],[General]]=1,1,""),"")</f>
        <v/>
      </c>
      <c r="CG19" s="171" t="str">
        <f>IF(SUM(Table1[[#This Row],[Multiple]:[Level (all)62]])&lt;1,IF(Table1[[#This Row],[Beginner]]=1,1,""),"")</f>
        <v/>
      </c>
      <c r="CH19" s="169">
        <f>IF(SUM(Table1[[#This Row],[Multiple]:[Level (all)62]])&lt;1,IF(Table1[[#This Row],[Intermediate]]=1,1,""),"")</f>
        <v>1</v>
      </c>
      <c r="CI19" s="169" t="str">
        <f>IF(SUM(Table1[[#This Row],[Multiple]:[Level (all)62]])&lt;1,IF(Table1[[#This Row],[Advanced]]=1,1,""),"")</f>
        <v/>
      </c>
      <c r="CJ19" s="169" t="str">
        <f>IF(AND(SUM(Table1[[#This Row],[General]:[Advanced]])&lt;4,SUM(Table1[[#This Row],[General]:[Advanced]])&gt;1),1,"")</f>
        <v/>
      </c>
      <c r="CK19" s="169" t="str">
        <f>Table1[[#This Row],[Level (all)]]</f>
        <v/>
      </c>
      <c r="CL19" s="169" t="str">
        <f>IF(Table1[[#This Row],[Multiple audience]]&lt;&gt;1,IF(Table1[[#This Row],[General Audience]]=1,1,""),"")</f>
        <v/>
      </c>
      <c r="CM19" s="169" t="str">
        <f>IF(Table1[[#This Row],[Multiple audience]]&lt;&gt;1,IF(Table1[[#This Row],[Planners / Designers ]]=1,1,""),"")</f>
        <v/>
      </c>
      <c r="CN19" s="169" t="str">
        <f>IF(Table1[[#This Row],[Multiple audience]]&lt;&gt;1,IF(Table1[[#This Row],[Regulatory Assessors]]=1,1,""),"")</f>
        <v/>
      </c>
      <c r="CO19" s="169" t="str">
        <f>IF(Table1[[#This Row],[Multiple audience]]&lt;&gt;1,IF(Table1[[#This Row],[Builders / Management]]=1,1,""),"")</f>
        <v/>
      </c>
      <c r="CP19" s="169">
        <f>IF(Table1[[#This Row],[Multiple audience]]&lt;&gt;1,IF(Table1[[#This Row],[Energy / Sus Assessors]]=1,1,""),"")</f>
        <v>1</v>
      </c>
      <c r="CQ19" s="169" t="str">
        <f>IF(Table1[[#This Row],[Multiple audience]]&lt;&gt;1,IF(Table1[[#This Row],[Semi-skilled]]=1,1,""),"")</f>
        <v/>
      </c>
      <c r="CR19" s="169" t="str">
        <f>IF(Table1[[#This Row],[Multiple audience]]&lt;&gt;1,IF(Table1[[#This Row],[Trades]]=1,1,""),"")</f>
        <v/>
      </c>
      <c r="CS19" s="169" t="str">
        <f>IF(Table1[[#This Row],[Multiple audience]]&lt;&gt;1,IF(Table1[[#This Row],[Other]]=1,1,""),"")</f>
        <v/>
      </c>
      <c r="CT19" s="169" t="str">
        <f>IF(SUM(Table1[[#This Row],[General Audience]:[Other]])&gt;1,1,"")</f>
        <v/>
      </c>
      <c r="CU19" s="169" t="str">
        <f>IF(Table1[[#This Row],[Various  ]]&lt;&gt;1,IF(Table1[[#This Row],[Calculator / Software]]=1,1,""),"")</f>
        <v/>
      </c>
      <c r="CV19" s="169" t="str">
        <f>IF(Table1[[#This Row],[Various  ]]&lt;&gt;1,IF(Table1[[#This Row],[Information  ]]=1,1,""),"")</f>
        <v/>
      </c>
      <c r="CW19" s="169" t="str">
        <f>IF(Table1[[#This Row],[Various  ]]&lt;&gt;1,IF(Table1[[#This Row],[Interactive Tool]]=1,1,""),"")</f>
        <v/>
      </c>
      <c r="CX19" s="169" t="str">
        <f>IF(Table1[[#This Row],[Various  ]]&lt;&gt;1,IF(Table1[[#This Row],[Technical Specifications]]=1,1,""),"")</f>
        <v/>
      </c>
      <c r="CY19" s="169" t="str">
        <f>IF(Table1[[#This Row],[Various  ]]&lt;&gt;1,IF(Table1[[#This Row],[Training Resources]]=1,1,""),"")</f>
        <v/>
      </c>
      <c r="CZ19" s="169" t="str">
        <f>IF(Table1[[#This Row],[Various  ]]&lt;&gt;1,IF(Table1[[#This Row],[Toolbox]]=1,1,""),"")</f>
        <v/>
      </c>
      <c r="DA19" s="169" t="str">
        <f>IF(Table1[[#This Row],[Various  ]]&lt;&gt;1,IF(Table1[[#This Row],[Video]]=1,1,""),"")</f>
        <v/>
      </c>
      <c r="DB19" s="169" t="str">
        <f>IF(Table1[[#This Row],[Various  ]]&lt;&gt;1,IF(Table1[[#This Row],[Case study]]=1,1,""),"")</f>
        <v/>
      </c>
      <c r="DC19" s="169" t="str">
        <f>IF(Table1[[#This Row],[Various  ]]&lt;&gt;1,IF(Table1[[#This Row],[Other   ]]=1,1,""),"")</f>
        <v/>
      </c>
      <c r="DD19" s="169" t="str">
        <f>IF(Table1[[#This Row],[Various  ]]&lt;&gt;1,IF(Table1[[#This Row],[Standards]]=1,1,""),"")</f>
        <v/>
      </c>
      <c r="DE19" s="169">
        <f>IF(Table1[[#This Row],[Various]]=1,1,IF(SUM(Table1[[#This Row],[Calculator / Software]:[Standards]])&gt;1,1,""))</f>
        <v>1</v>
      </c>
      <c r="DF19" s="169" t="str">
        <f>IF(Table1[[#This Row],[Multiple NCC links]]&lt;&gt;1,IF(Table1[[#This Row],[Design]]=1,1,""),"")</f>
        <v/>
      </c>
      <c r="DG19" s="169" t="str">
        <f>IF(Table1[[#This Row],[Multiple NCC links]]&lt;&gt;1,IF(Table1[[#This Row],[Assessment / Verification]]=1,1,""),"")</f>
        <v/>
      </c>
      <c r="DH19" s="169" t="str">
        <f>IF(Table1[[#This Row],[Multiple NCC links]]&lt;&gt;1,IF(Table1[[#This Row],[Climate Specific ]]=1,1,""),"")</f>
        <v/>
      </c>
      <c r="DI19" s="169" t="str">
        <f>IF(Table1[[#This Row],[Multiple NCC links]]&lt;&gt;1,IF(Table1[[#This Row],[Alterations / Additions]]=1,1,""),"")</f>
        <v/>
      </c>
      <c r="DJ19" s="169" t="str">
        <f>IF(Table1[[#This Row],[Multiple NCC links]]&lt;&gt;1,IF(Table1[[#This Row],[Glazing]]=1,1,""),"")</f>
        <v/>
      </c>
      <c r="DK19" s="169" t="str">
        <f>IF(Table1[[#This Row],[Multiple NCC links]]&lt;&gt;1,IF(Table1[[#This Row],[Building Fabric / Thermal / Sealing]]=1,1,""),"")</f>
        <v/>
      </c>
      <c r="DL19" s="169" t="str">
        <f>IF(Table1[[#This Row],[Multiple NCC links]]&lt;&gt;1,IF(Table1[[#This Row],[Lighting]]=1,1,""),"")</f>
        <v/>
      </c>
      <c r="DM19" s="169" t="str">
        <f>IF(Table1[[#This Row],[Multiple NCC links]]&lt;&gt;1,IF(Table1[[#This Row],[HVAC]]=1,1,""),"")</f>
        <v/>
      </c>
      <c r="DN19" s="169" t="str">
        <f>IF(Table1[[#This Row],[Multiple NCC links]]&lt;&gt;1,IF(Table1[[#This Row],[Services]]=1,1,""),"")</f>
        <v/>
      </c>
      <c r="DO19" s="169" t="str">
        <f>IF(Table1[[#This Row],[Multiple NCC links]]&lt;&gt;1,IF(Table1[[#This Row],[Maintenance &amp; Monitoring]]=1,1,""),"")</f>
        <v/>
      </c>
      <c r="DP19" s="169" t="str">
        <f>IF(Table1[[#This Row],[Multiple NCC links]]&lt;&gt;1,IF(Table1[[#This Row],[Hand over / Operations]]=1,1,""),"")</f>
        <v/>
      </c>
      <c r="DQ19" s="169" t="str">
        <f>IF(Table1[[#This Row],[Multiple NCC links]]&lt;&gt;1,IF(Table1[[#This Row],[As built assessment]]=1,1,""),"")</f>
        <v/>
      </c>
      <c r="DR19" s="169">
        <f>IF(Table1[[#This Row],[Multiple NCC links]]&lt;&gt;1,IF(Table1[[#This Row],[Beyond compliance]]=1,1,""),"")</f>
        <v>1</v>
      </c>
      <c r="DS19" s="169" t="str">
        <f>IF(SUM(Table1[[#This Row],[Design]:[Beyond compliance]])&gt;1,1,"")</f>
        <v/>
      </c>
      <c r="DT19" s="169">
        <f>IF(Table1[[#This Row],[Both Residential &amp; Commercial4]]&lt;&gt;1,IF(Table1[[#This Row],[Residential]]=1,1,""),"")</f>
        <v>1</v>
      </c>
      <c r="DU19" s="169" t="str">
        <f>IF(Table1[[#This Row],[Both Residential &amp; Commercial4]]&lt;&gt;1,IF(Table1[[#This Row],[Commercial]]=1,1,""),"")</f>
        <v/>
      </c>
      <c r="DV19" s="169" t="str">
        <f>Table1[[#This Row],[Residential &amp; Commercial]]</f>
        <v/>
      </c>
      <c r="DW19" s="169"/>
    </row>
    <row r="20" spans="1:127" s="49" customFormat="1" ht="151.5" thickTop="1" thickBot="1" x14ac:dyDescent="0.35">
      <c r="A20" s="97">
        <v>16</v>
      </c>
      <c r="B20" s="67"/>
      <c r="C20" s="98" t="s">
        <v>53</v>
      </c>
      <c r="D20" s="68" t="s">
        <v>53</v>
      </c>
      <c r="E20" s="89"/>
      <c r="F20" s="89"/>
      <c r="G20" s="89">
        <v>1</v>
      </c>
      <c r="H20" s="89"/>
      <c r="I20" s="70" t="str">
        <f>IF(AND(Table1[[#This Row],[General]]=1,Table1[[#This Row],[Beginner]]=1,Table1[[#This Row],[Intermediate]]=1,Table1[[#This Row],[Advanced]]=1),1,"")</f>
        <v/>
      </c>
      <c r="J20" s="70" t="str">
        <f>CONCATENATE(IF(Table1[[#This Row],[General]]=1,"General, ",""), IF(Table1[[#This Row],[Beginner]]=1,"Beginner, ",""),IF(Table1[[#This Row],[Intermediate]]=1,"Intermediate, ",""), IF(Table1[[#This Row],[Advanced]]=1,"Advanced",""))</f>
        <v xml:space="preserve">Intermediate, </v>
      </c>
      <c r="K20" s="71"/>
      <c r="L20" s="91"/>
      <c r="M20" s="71"/>
      <c r="N20" s="71"/>
      <c r="O20" s="141"/>
      <c r="P20" s="71"/>
      <c r="Q20" s="71"/>
      <c r="R20" s="71">
        <v>1</v>
      </c>
      <c r="S2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Other</v>
      </c>
      <c r="T20" s="73"/>
      <c r="U20" s="73"/>
      <c r="V20" s="211">
        <v>1</v>
      </c>
      <c r="W20" s="211"/>
      <c r="X20" s="73">
        <v>1</v>
      </c>
      <c r="Y20" s="73"/>
      <c r="Z20" s="73"/>
      <c r="AA20" s="73"/>
      <c r="AB20" s="73"/>
      <c r="AC20" s="73"/>
      <c r="AD20" s="73"/>
      <c r="AE20" s="92"/>
      <c r="AF20" s="73"/>
      <c r="AG2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Interactive Tool, </v>
      </c>
      <c r="AH20" s="75">
        <v>1</v>
      </c>
      <c r="AI20" s="75"/>
      <c r="AJ20" s="75"/>
      <c r="AK20" s="74" t="str">
        <f>CONCATENATE(IF(Table1[[#This Row],[Digital]]=1,"Digital, ",""),IF(Table1[[#This Row],[Face to Face]]=1,"Face to face, ",""),IF(Table1[[#This Row],[Blended]]=1,"Blended",""))</f>
        <v xml:space="preserve">Digital, </v>
      </c>
      <c r="AL20" s="69" t="s">
        <v>62</v>
      </c>
      <c r="AM20" s="76"/>
      <c r="AN20" s="127"/>
      <c r="AO20" s="76"/>
      <c r="AP20" s="127"/>
      <c r="AQ20" s="76"/>
      <c r="AR20" s="76">
        <v>1</v>
      </c>
      <c r="AS20" s="76"/>
      <c r="AT20" s="76"/>
      <c r="AU20" s="76"/>
      <c r="AV20" s="127"/>
      <c r="AW20" s="127"/>
      <c r="AX20" s="127"/>
      <c r="AY20" s="76"/>
      <c r="AZ2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Building Fabric / Thermal / Sealing, </v>
      </c>
      <c r="BB20" s="72">
        <v>1</v>
      </c>
      <c r="BC20" s="72">
        <v>1</v>
      </c>
      <c r="BD20" s="74">
        <f>IF(AND(Table1[[#This Row],[Residential]]=1,Table1[[#This Row],[Commercial]]=1),1,"")</f>
        <v>1</v>
      </c>
      <c r="BE20" s="74" t="str">
        <f>CONCATENATE(IF(Table1[[#This Row],[Residential]]=1,"Residential, ",""),IF(Table1[[#This Row],[Commercial]]=1,"Commercial",""))</f>
        <v>Residential, Commercial</v>
      </c>
      <c r="BF20" s="76"/>
      <c r="BG20" s="76"/>
      <c r="BH20" s="76"/>
      <c r="BI20" s="76"/>
      <c r="BJ20" s="76"/>
      <c r="BK20" s="76"/>
      <c r="BL20" s="76"/>
      <c r="BM20" s="127"/>
      <c r="BN20" s="76">
        <v>1</v>
      </c>
      <c r="BO2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0" s="110"/>
      <c r="BQ20" s="112" t="s">
        <v>344</v>
      </c>
      <c r="BR20" s="112" t="s">
        <v>997</v>
      </c>
      <c r="BS20" s="112"/>
      <c r="BT20" s="117" t="s">
        <v>77</v>
      </c>
      <c r="BU20" s="113"/>
      <c r="BV20" s="114"/>
      <c r="BW20" s="115" t="s">
        <v>57</v>
      </c>
      <c r="BX20" s="115" t="s">
        <v>57</v>
      </c>
      <c r="BY20" s="115" t="s">
        <v>57</v>
      </c>
      <c r="BZ20" s="227" t="str">
        <f>IF(SUM(Table1[[#This Row],[Design]:[Beyond compliance]])&gt;0,"Yes","No")</f>
        <v>Yes</v>
      </c>
      <c r="CA2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20" s="48">
        <f>COUNTIF(Table1[[#This Row],[Validity]:[Alignment with NCC (Yes=1,No=0)]],"N/A")</f>
        <v>0</v>
      </c>
      <c r="CC20" s="48">
        <f>IF(ISERROR(Table1[[#This Row],[Total Quality Score (out of 10)]]/(4-Table1[[#This Row],[N/A Count]])),0,Table1[[#This Row],[Total Quality Score (out of 10)]]/(4-Table1[[#This Row],[N/A Count]]))</f>
        <v>2.25</v>
      </c>
      <c r="CE20" s="96"/>
      <c r="CF20" s="169" t="str">
        <f>IF(SUM(Table1[[#This Row],[Multiple]:[Level (all)62]])&lt;1,IF(Table1[[#This Row],[General]]=1,1,""),"")</f>
        <v/>
      </c>
      <c r="CG20" s="171" t="str">
        <f>IF(SUM(Table1[[#This Row],[Multiple]:[Level (all)62]])&lt;1,IF(Table1[[#This Row],[Beginner]]=1,1,""),"")</f>
        <v/>
      </c>
      <c r="CH20" s="169">
        <f>IF(SUM(Table1[[#This Row],[Multiple]:[Level (all)62]])&lt;1,IF(Table1[[#This Row],[Intermediate]]=1,1,""),"")</f>
        <v>1</v>
      </c>
      <c r="CI20" s="169" t="str">
        <f>IF(SUM(Table1[[#This Row],[Multiple]:[Level (all)62]])&lt;1,IF(Table1[[#This Row],[Advanced]]=1,1,""),"")</f>
        <v/>
      </c>
      <c r="CJ20" s="169" t="str">
        <f>IF(AND(SUM(Table1[[#This Row],[General]:[Advanced]])&lt;4,SUM(Table1[[#This Row],[General]:[Advanced]])&gt;1),1,"")</f>
        <v/>
      </c>
      <c r="CK20" s="169" t="str">
        <f>Table1[[#This Row],[Level (all)]]</f>
        <v/>
      </c>
      <c r="CL20" s="169" t="str">
        <f>IF(Table1[[#This Row],[Multiple audience]]&lt;&gt;1,IF(Table1[[#This Row],[General Audience]]=1,1,""),"")</f>
        <v/>
      </c>
      <c r="CM20" s="169" t="str">
        <f>IF(Table1[[#This Row],[Multiple audience]]&lt;&gt;1,IF(Table1[[#This Row],[Planners / Designers ]]=1,1,""),"")</f>
        <v/>
      </c>
      <c r="CN20" s="169" t="str">
        <f>IF(Table1[[#This Row],[Multiple audience]]&lt;&gt;1,IF(Table1[[#This Row],[Regulatory Assessors]]=1,1,""),"")</f>
        <v/>
      </c>
      <c r="CO20" s="169" t="str">
        <f>IF(Table1[[#This Row],[Multiple audience]]&lt;&gt;1,IF(Table1[[#This Row],[Builders / Management]]=1,1,""),"")</f>
        <v/>
      </c>
      <c r="CP20" s="169" t="str">
        <f>IF(Table1[[#This Row],[Multiple audience]]&lt;&gt;1,IF(Table1[[#This Row],[Energy / Sus Assessors]]=1,1,""),"")</f>
        <v/>
      </c>
      <c r="CQ20" s="169" t="str">
        <f>IF(Table1[[#This Row],[Multiple audience]]&lt;&gt;1,IF(Table1[[#This Row],[Semi-skilled]]=1,1,""),"")</f>
        <v/>
      </c>
      <c r="CR20" s="169" t="str">
        <f>IF(Table1[[#This Row],[Multiple audience]]&lt;&gt;1,IF(Table1[[#This Row],[Trades]]=1,1,""),"")</f>
        <v/>
      </c>
      <c r="CS20" s="169">
        <f>IF(Table1[[#This Row],[Multiple audience]]&lt;&gt;1,IF(Table1[[#This Row],[Other]]=1,1,""),"")</f>
        <v>1</v>
      </c>
      <c r="CT20" s="169" t="str">
        <f>IF(SUM(Table1[[#This Row],[General Audience]:[Other]])&gt;1,1,"")</f>
        <v/>
      </c>
      <c r="CU20" s="169" t="str">
        <f>IF(Table1[[#This Row],[Various  ]]&lt;&gt;1,IF(Table1[[#This Row],[Calculator / Software]]=1,1,""),"")</f>
        <v/>
      </c>
      <c r="CV20" s="169" t="str">
        <f>IF(Table1[[#This Row],[Various  ]]&lt;&gt;1,IF(Table1[[#This Row],[Information  ]]=1,1,""),"")</f>
        <v/>
      </c>
      <c r="CW20" s="169" t="str">
        <f>IF(Table1[[#This Row],[Various  ]]&lt;&gt;1,IF(Table1[[#This Row],[Interactive Tool]]=1,1,""),"")</f>
        <v/>
      </c>
      <c r="CX20" s="169" t="str">
        <f>IF(Table1[[#This Row],[Various  ]]&lt;&gt;1,IF(Table1[[#This Row],[Technical Specifications]]=1,1,""),"")</f>
        <v/>
      </c>
      <c r="CY20" s="169" t="str">
        <f>IF(Table1[[#This Row],[Various  ]]&lt;&gt;1,IF(Table1[[#This Row],[Training Resources]]=1,1,""),"")</f>
        <v/>
      </c>
      <c r="CZ20" s="169" t="str">
        <f>IF(Table1[[#This Row],[Various  ]]&lt;&gt;1,IF(Table1[[#This Row],[Toolbox]]=1,1,""),"")</f>
        <v/>
      </c>
      <c r="DA20" s="169" t="str">
        <f>IF(Table1[[#This Row],[Various  ]]&lt;&gt;1,IF(Table1[[#This Row],[Video]]=1,1,""),"")</f>
        <v/>
      </c>
      <c r="DB20" s="169" t="str">
        <f>IF(Table1[[#This Row],[Various  ]]&lt;&gt;1,IF(Table1[[#This Row],[Case study]]=1,1,""),"")</f>
        <v/>
      </c>
      <c r="DC20" s="169" t="str">
        <f>IF(Table1[[#This Row],[Various  ]]&lt;&gt;1,IF(Table1[[#This Row],[Other   ]]=1,1,""),"")</f>
        <v/>
      </c>
      <c r="DD20" s="169" t="str">
        <f>IF(Table1[[#This Row],[Various  ]]&lt;&gt;1,IF(Table1[[#This Row],[Standards]]=1,1,""),"")</f>
        <v/>
      </c>
      <c r="DE20" s="169">
        <f>IF(Table1[[#This Row],[Various]]=1,1,IF(SUM(Table1[[#This Row],[Calculator / Software]:[Standards]])&gt;1,1,""))</f>
        <v>1</v>
      </c>
      <c r="DF20" s="169" t="str">
        <f>IF(Table1[[#This Row],[Multiple NCC links]]&lt;&gt;1,IF(Table1[[#This Row],[Design]]=1,1,""),"")</f>
        <v/>
      </c>
      <c r="DG20" s="169" t="str">
        <f>IF(Table1[[#This Row],[Multiple NCC links]]&lt;&gt;1,IF(Table1[[#This Row],[Assessment / Verification]]=1,1,""),"")</f>
        <v/>
      </c>
      <c r="DH20" s="169" t="str">
        <f>IF(Table1[[#This Row],[Multiple NCC links]]&lt;&gt;1,IF(Table1[[#This Row],[Climate Specific ]]=1,1,""),"")</f>
        <v/>
      </c>
      <c r="DI20" s="169" t="str">
        <f>IF(Table1[[#This Row],[Multiple NCC links]]&lt;&gt;1,IF(Table1[[#This Row],[Alterations / Additions]]=1,1,""),"")</f>
        <v/>
      </c>
      <c r="DJ20" s="169" t="str">
        <f>IF(Table1[[#This Row],[Multiple NCC links]]&lt;&gt;1,IF(Table1[[#This Row],[Glazing]]=1,1,""),"")</f>
        <v/>
      </c>
      <c r="DK20" s="169">
        <f>IF(Table1[[#This Row],[Multiple NCC links]]&lt;&gt;1,IF(Table1[[#This Row],[Building Fabric / Thermal / Sealing]]=1,1,""),"")</f>
        <v>1</v>
      </c>
      <c r="DL20" s="169" t="str">
        <f>IF(Table1[[#This Row],[Multiple NCC links]]&lt;&gt;1,IF(Table1[[#This Row],[Lighting]]=1,1,""),"")</f>
        <v/>
      </c>
      <c r="DM20" s="169" t="str">
        <f>IF(Table1[[#This Row],[Multiple NCC links]]&lt;&gt;1,IF(Table1[[#This Row],[HVAC]]=1,1,""),"")</f>
        <v/>
      </c>
      <c r="DN20" s="169" t="str">
        <f>IF(Table1[[#This Row],[Multiple NCC links]]&lt;&gt;1,IF(Table1[[#This Row],[Services]]=1,1,""),"")</f>
        <v/>
      </c>
      <c r="DO20" s="169" t="str">
        <f>IF(Table1[[#This Row],[Multiple NCC links]]&lt;&gt;1,IF(Table1[[#This Row],[Maintenance &amp; Monitoring]]=1,1,""),"")</f>
        <v/>
      </c>
      <c r="DP20" s="169" t="str">
        <f>IF(Table1[[#This Row],[Multiple NCC links]]&lt;&gt;1,IF(Table1[[#This Row],[Hand over / Operations]]=1,1,""),"")</f>
        <v/>
      </c>
      <c r="DQ20" s="169" t="str">
        <f>IF(Table1[[#This Row],[Multiple NCC links]]&lt;&gt;1,IF(Table1[[#This Row],[As built assessment]]=1,1,""),"")</f>
        <v/>
      </c>
      <c r="DR20" s="169" t="str">
        <f>IF(Table1[[#This Row],[Multiple NCC links]]&lt;&gt;1,IF(Table1[[#This Row],[Beyond compliance]]=1,1,""),"")</f>
        <v/>
      </c>
      <c r="DS20" s="169" t="str">
        <f>IF(SUM(Table1[[#This Row],[Design]:[Beyond compliance]])&gt;1,1,"")</f>
        <v/>
      </c>
      <c r="DT20" s="169" t="str">
        <f>IF(Table1[[#This Row],[Both Residential &amp; Commercial4]]&lt;&gt;1,IF(Table1[[#This Row],[Residential]]=1,1,""),"")</f>
        <v/>
      </c>
      <c r="DU20" s="169" t="str">
        <f>IF(Table1[[#This Row],[Both Residential &amp; Commercial4]]&lt;&gt;1,IF(Table1[[#This Row],[Commercial]]=1,1,""),"")</f>
        <v/>
      </c>
      <c r="DV20" s="169">
        <f>Table1[[#This Row],[Residential &amp; Commercial]]</f>
        <v>1</v>
      </c>
      <c r="DW20" s="169"/>
    </row>
    <row r="21" spans="1:127" s="49" customFormat="1" ht="95.25" thickTop="1" thickBot="1" x14ac:dyDescent="0.35">
      <c r="A21" s="97">
        <v>17</v>
      </c>
      <c r="B21" s="67"/>
      <c r="C21" s="98" t="s">
        <v>54</v>
      </c>
      <c r="D21" s="68" t="s">
        <v>55</v>
      </c>
      <c r="E21" s="89"/>
      <c r="F21" s="89"/>
      <c r="G21" s="89">
        <v>1</v>
      </c>
      <c r="H21" s="89"/>
      <c r="I21" s="70" t="str">
        <f>IF(AND(Table1[[#This Row],[General]]=1,Table1[[#This Row],[Beginner]]=1,Table1[[#This Row],[Intermediate]]=1,Table1[[#This Row],[Advanced]]=1),1,"")</f>
        <v/>
      </c>
      <c r="J21" s="70" t="str">
        <f>CONCATENATE(IF(Table1[[#This Row],[General]]=1,"General, ",""), IF(Table1[[#This Row],[Beginner]]=1,"Beginner, ",""),IF(Table1[[#This Row],[Intermediate]]=1,"Intermediate, ",""), IF(Table1[[#This Row],[Advanced]]=1,"Advanced",""))</f>
        <v xml:space="preserve">Intermediate, </v>
      </c>
      <c r="K21" s="71"/>
      <c r="L21" s="91"/>
      <c r="M21" s="71"/>
      <c r="N21" s="71"/>
      <c r="O21" s="141">
        <v>1</v>
      </c>
      <c r="P21" s="71"/>
      <c r="Q21" s="71"/>
      <c r="R21" s="71"/>
      <c r="S2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21" s="73">
        <v>1</v>
      </c>
      <c r="U21" s="73"/>
      <c r="V21" s="211"/>
      <c r="W21" s="211">
        <v>1</v>
      </c>
      <c r="X21" s="73"/>
      <c r="Y21" s="73"/>
      <c r="Z21" s="73"/>
      <c r="AA21" s="73"/>
      <c r="AB21" s="73"/>
      <c r="AC21" s="73"/>
      <c r="AD21" s="73"/>
      <c r="AE21" s="92"/>
      <c r="AF21" s="73"/>
      <c r="AG2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Calculator / Software, </v>
      </c>
      <c r="AH21" s="75">
        <v>1</v>
      </c>
      <c r="AI21" s="75"/>
      <c r="AJ21" s="75"/>
      <c r="AK21" s="74" t="str">
        <f>CONCATENATE(IF(Table1[[#This Row],[Digital]]=1,"Digital, ",""),IF(Table1[[#This Row],[Face to Face]]=1,"Face to face, ",""),IF(Table1[[#This Row],[Blended]]=1,"Blended",""))</f>
        <v xml:space="preserve">Digital, </v>
      </c>
      <c r="AL21" s="69" t="s">
        <v>62</v>
      </c>
      <c r="AM21" s="76">
        <v>1</v>
      </c>
      <c r="AN21" s="127">
        <v>1</v>
      </c>
      <c r="AO21" s="76">
        <v>1</v>
      </c>
      <c r="AP21" s="127">
        <v>1</v>
      </c>
      <c r="AQ21" s="76">
        <v>1</v>
      </c>
      <c r="AR21" s="76">
        <v>1</v>
      </c>
      <c r="AS21" s="76"/>
      <c r="AT21" s="76"/>
      <c r="AU21" s="76"/>
      <c r="AV21" s="127"/>
      <c r="AW21" s="127"/>
      <c r="AX21" s="127"/>
      <c r="AY21" s="76"/>
      <c r="AZ2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21" s="72">
        <v>1</v>
      </c>
      <c r="BC21" s="72"/>
      <c r="BD21" s="74" t="str">
        <f>IF(AND(Table1[[#This Row],[Residential]]=1,Table1[[#This Row],[Commercial]]=1),1,"")</f>
        <v/>
      </c>
      <c r="BE21" s="74" t="str">
        <f>CONCATENATE(IF(Table1[[#This Row],[Residential]]=1,"Residential, ",""),IF(Table1[[#This Row],[Commercial]]=1,"Commercial",""))</f>
        <v xml:space="preserve">Residential, </v>
      </c>
      <c r="BF21" s="76"/>
      <c r="BG21" s="76"/>
      <c r="BH21" s="76"/>
      <c r="BI21" s="76"/>
      <c r="BJ21" s="76"/>
      <c r="BK21" s="76"/>
      <c r="BL21" s="76"/>
      <c r="BM21" s="127"/>
      <c r="BN21" s="76">
        <v>1</v>
      </c>
      <c r="BO2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1" s="110"/>
      <c r="BQ21" s="112" t="s">
        <v>80</v>
      </c>
      <c r="BR21" s="112" t="s">
        <v>988</v>
      </c>
      <c r="BS21" s="112"/>
      <c r="BT21" s="117" t="s">
        <v>82</v>
      </c>
      <c r="BU21" s="113"/>
      <c r="BV21" s="114"/>
      <c r="BW21" s="115" t="s">
        <v>59</v>
      </c>
      <c r="BX21" s="115" t="s">
        <v>300</v>
      </c>
      <c r="BY21" s="115" t="s">
        <v>57</v>
      </c>
      <c r="BZ21" s="227" t="str">
        <f>IF(SUM(Table1[[#This Row],[Design]:[Beyond compliance]])&gt;0,"Yes","No")</f>
        <v>Yes</v>
      </c>
      <c r="CA2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21" s="48">
        <f>COUNTIF(Table1[[#This Row],[Validity]:[Alignment with NCC (Yes=1,No=0)]],"N/A")</f>
        <v>1</v>
      </c>
      <c r="CC21" s="48">
        <f>IF(ISERROR(Table1[[#This Row],[Total Quality Score (out of 10)]]/(4-Table1[[#This Row],[N/A Count]])),0,Table1[[#This Row],[Total Quality Score (out of 10)]]/(4-Table1[[#This Row],[N/A Count]]))</f>
        <v>1.3333333333333333</v>
      </c>
      <c r="CE21" s="96"/>
      <c r="CF21" s="169" t="str">
        <f>IF(SUM(Table1[[#This Row],[Multiple]:[Level (all)62]])&lt;1,IF(Table1[[#This Row],[General]]=1,1,""),"")</f>
        <v/>
      </c>
      <c r="CG21" s="171" t="str">
        <f>IF(SUM(Table1[[#This Row],[Multiple]:[Level (all)62]])&lt;1,IF(Table1[[#This Row],[Beginner]]=1,1,""),"")</f>
        <v/>
      </c>
      <c r="CH21" s="169">
        <f>IF(SUM(Table1[[#This Row],[Multiple]:[Level (all)62]])&lt;1,IF(Table1[[#This Row],[Intermediate]]=1,1,""),"")</f>
        <v>1</v>
      </c>
      <c r="CI21" s="169" t="str">
        <f>IF(SUM(Table1[[#This Row],[Multiple]:[Level (all)62]])&lt;1,IF(Table1[[#This Row],[Advanced]]=1,1,""),"")</f>
        <v/>
      </c>
      <c r="CJ21" s="169" t="str">
        <f>IF(AND(SUM(Table1[[#This Row],[General]:[Advanced]])&lt;4,SUM(Table1[[#This Row],[General]:[Advanced]])&gt;1),1,"")</f>
        <v/>
      </c>
      <c r="CK21" s="169" t="str">
        <f>Table1[[#This Row],[Level (all)]]</f>
        <v/>
      </c>
      <c r="CL21" s="169" t="str">
        <f>IF(Table1[[#This Row],[Multiple audience]]&lt;&gt;1,IF(Table1[[#This Row],[General Audience]]=1,1,""),"")</f>
        <v/>
      </c>
      <c r="CM21" s="169" t="str">
        <f>IF(Table1[[#This Row],[Multiple audience]]&lt;&gt;1,IF(Table1[[#This Row],[Planners / Designers ]]=1,1,""),"")</f>
        <v/>
      </c>
      <c r="CN21" s="169" t="str">
        <f>IF(Table1[[#This Row],[Multiple audience]]&lt;&gt;1,IF(Table1[[#This Row],[Regulatory Assessors]]=1,1,""),"")</f>
        <v/>
      </c>
      <c r="CO21" s="169" t="str">
        <f>IF(Table1[[#This Row],[Multiple audience]]&lt;&gt;1,IF(Table1[[#This Row],[Builders / Management]]=1,1,""),"")</f>
        <v/>
      </c>
      <c r="CP21" s="169">
        <f>IF(Table1[[#This Row],[Multiple audience]]&lt;&gt;1,IF(Table1[[#This Row],[Energy / Sus Assessors]]=1,1,""),"")</f>
        <v>1</v>
      </c>
      <c r="CQ21" s="169" t="str">
        <f>IF(Table1[[#This Row],[Multiple audience]]&lt;&gt;1,IF(Table1[[#This Row],[Semi-skilled]]=1,1,""),"")</f>
        <v/>
      </c>
      <c r="CR21" s="169" t="str">
        <f>IF(Table1[[#This Row],[Multiple audience]]&lt;&gt;1,IF(Table1[[#This Row],[Trades]]=1,1,""),"")</f>
        <v/>
      </c>
      <c r="CS21" s="169" t="str">
        <f>IF(Table1[[#This Row],[Multiple audience]]&lt;&gt;1,IF(Table1[[#This Row],[Other]]=1,1,""),"")</f>
        <v/>
      </c>
      <c r="CT21" s="169" t="str">
        <f>IF(SUM(Table1[[#This Row],[General Audience]:[Other]])&gt;1,1,"")</f>
        <v/>
      </c>
      <c r="CU21" s="169" t="str">
        <f>IF(Table1[[#This Row],[Various  ]]&lt;&gt;1,IF(Table1[[#This Row],[Calculator / Software]]=1,1,""),"")</f>
        <v/>
      </c>
      <c r="CV21" s="169" t="str">
        <f>IF(Table1[[#This Row],[Various  ]]&lt;&gt;1,IF(Table1[[#This Row],[Information  ]]=1,1,""),"")</f>
        <v/>
      </c>
      <c r="CW21" s="169" t="str">
        <f>IF(Table1[[#This Row],[Various  ]]&lt;&gt;1,IF(Table1[[#This Row],[Interactive Tool]]=1,1,""),"")</f>
        <v/>
      </c>
      <c r="CX21" s="169" t="str">
        <f>IF(Table1[[#This Row],[Various  ]]&lt;&gt;1,IF(Table1[[#This Row],[Technical Specifications]]=1,1,""),"")</f>
        <v/>
      </c>
      <c r="CY21" s="169" t="str">
        <f>IF(Table1[[#This Row],[Various  ]]&lt;&gt;1,IF(Table1[[#This Row],[Training Resources]]=1,1,""),"")</f>
        <v/>
      </c>
      <c r="CZ21" s="169" t="str">
        <f>IF(Table1[[#This Row],[Various  ]]&lt;&gt;1,IF(Table1[[#This Row],[Toolbox]]=1,1,""),"")</f>
        <v/>
      </c>
      <c r="DA21" s="169" t="str">
        <f>IF(Table1[[#This Row],[Various  ]]&lt;&gt;1,IF(Table1[[#This Row],[Video]]=1,1,""),"")</f>
        <v/>
      </c>
      <c r="DB21" s="169" t="str">
        <f>IF(Table1[[#This Row],[Various  ]]&lt;&gt;1,IF(Table1[[#This Row],[Case study]]=1,1,""),"")</f>
        <v/>
      </c>
      <c r="DC21" s="169" t="str">
        <f>IF(Table1[[#This Row],[Various  ]]&lt;&gt;1,IF(Table1[[#This Row],[Other   ]]=1,1,""),"")</f>
        <v/>
      </c>
      <c r="DD21" s="169" t="str">
        <f>IF(Table1[[#This Row],[Various  ]]&lt;&gt;1,IF(Table1[[#This Row],[Standards]]=1,1,""),"")</f>
        <v/>
      </c>
      <c r="DE21" s="169">
        <f>IF(Table1[[#This Row],[Various]]=1,1,IF(SUM(Table1[[#This Row],[Calculator / Software]:[Standards]])&gt;1,1,""))</f>
        <v>1</v>
      </c>
      <c r="DF21" s="169" t="str">
        <f>IF(Table1[[#This Row],[Multiple NCC links]]&lt;&gt;1,IF(Table1[[#This Row],[Design]]=1,1,""),"")</f>
        <v/>
      </c>
      <c r="DG21" s="169" t="str">
        <f>IF(Table1[[#This Row],[Multiple NCC links]]&lt;&gt;1,IF(Table1[[#This Row],[Assessment / Verification]]=1,1,""),"")</f>
        <v/>
      </c>
      <c r="DH21" s="169" t="str">
        <f>IF(Table1[[#This Row],[Multiple NCC links]]&lt;&gt;1,IF(Table1[[#This Row],[Climate Specific ]]=1,1,""),"")</f>
        <v/>
      </c>
      <c r="DI21" s="169" t="str">
        <f>IF(Table1[[#This Row],[Multiple NCC links]]&lt;&gt;1,IF(Table1[[#This Row],[Alterations / Additions]]=1,1,""),"")</f>
        <v/>
      </c>
      <c r="DJ21" s="169" t="str">
        <f>IF(Table1[[#This Row],[Multiple NCC links]]&lt;&gt;1,IF(Table1[[#This Row],[Glazing]]=1,1,""),"")</f>
        <v/>
      </c>
      <c r="DK21" s="169" t="str">
        <f>IF(Table1[[#This Row],[Multiple NCC links]]&lt;&gt;1,IF(Table1[[#This Row],[Building Fabric / Thermal / Sealing]]=1,1,""),"")</f>
        <v/>
      </c>
      <c r="DL21" s="169" t="str">
        <f>IF(Table1[[#This Row],[Multiple NCC links]]&lt;&gt;1,IF(Table1[[#This Row],[Lighting]]=1,1,""),"")</f>
        <v/>
      </c>
      <c r="DM21" s="169" t="str">
        <f>IF(Table1[[#This Row],[Multiple NCC links]]&lt;&gt;1,IF(Table1[[#This Row],[HVAC]]=1,1,""),"")</f>
        <v/>
      </c>
      <c r="DN21" s="169" t="str">
        <f>IF(Table1[[#This Row],[Multiple NCC links]]&lt;&gt;1,IF(Table1[[#This Row],[Services]]=1,1,""),"")</f>
        <v/>
      </c>
      <c r="DO21" s="169" t="str">
        <f>IF(Table1[[#This Row],[Multiple NCC links]]&lt;&gt;1,IF(Table1[[#This Row],[Maintenance &amp; Monitoring]]=1,1,""),"")</f>
        <v/>
      </c>
      <c r="DP21" s="169" t="str">
        <f>IF(Table1[[#This Row],[Multiple NCC links]]&lt;&gt;1,IF(Table1[[#This Row],[Hand over / Operations]]=1,1,""),"")</f>
        <v/>
      </c>
      <c r="DQ21" s="169" t="str">
        <f>IF(Table1[[#This Row],[Multiple NCC links]]&lt;&gt;1,IF(Table1[[#This Row],[As built assessment]]=1,1,""),"")</f>
        <v/>
      </c>
      <c r="DR21" s="169" t="str">
        <f>IF(Table1[[#This Row],[Multiple NCC links]]&lt;&gt;1,IF(Table1[[#This Row],[Beyond compliance]]=1,1,""),"")</f>
        <v/>
      </c>
      <c r="DS21" s="169">
        <f>IF(SUM(Table1[[#This Row],[Design]:[Beyond compliance]])&gt;1,1,"")</f>
        <v>1</v>
      </c>
      <c r="DT21" s="169">
        <f>IF(Table1[[#This Row],[Both Residential &amp; Commercial4]]&lt;&gt;1,IF(Table1[[#This Row],[Residential]]=1,1,""),"")</f>
        <v>1</v>
      </c>
      <c r="DU21" s="169" t="str">
        <f>IF(Table1[[#This Row],[Both Residential &amp; Commercial4]]&lt;&gt;1,IF(Table1[[#This Row],[Commercial]]=1,1,""),"")</f>
        <v/>
      </c>
      <c r="DV21" s="169" t="str">
        <f>Table1[[#This Row],[Residential &amp; Commercial]]</f>
        <v/>
      </c>
      <c r="DW21" s="169"/>
    </row>
    <row r="22" spans="1:127" s="49" customFormat="1" ht="95.25" thickTop="1" thickBot="1" x14ac:dyDescent="0.35">
      <c r="A22" s="97">
        <v>18</v>
      </c>
      <c r="B22" s="80"/>
      <c r="C22" s="98" t="s">
        <v>56</v>
      </c>
      <c r="D22" s="68" t="s">
        <v>50</v>
      </c>
      <c r="E22" s="89"/>
      <c r="F22" s="89"/>
      <c r="G22" s="89">
        <v>1</v>
      </c>
      <c r="H22" s="89"/>
      <c r="I22" s="70" t="str">
        <f>IF(AND(Table1[[#This Row],[General]]=1,Table1[[#This Row],[Beginner]]=1,Table1[[#This Row],[Intermediate]]=1,Table1[[#This Row],[Advanced]]=1),1,"")</f>
        <v/>
      </c>
      <c r="J22" s="70" t="str">
        <f>CONCATENATE(IF(Table1[[#This Row],[General]]=1,"General, ",""), IF(Table1[[#This Row],[Beginner]]=1,"Beginner, ",""),IF(Table1[[#This Row],[Intermediate]]=1,"Intermediate, ",""), IF(Table1[[#This Row],[Advanced]]=1,"Advanced",""))</f>
        <v xml:space="preserve">Intermediate, </v>
      </c>
      <c r="K22" s="71"/>
      <c r="L22" s="91"/>
      <c r="M22" s="71"/>
      <c r="N22" s="71"/>
      <c r="O22" s="141">
        <v>1</v>
      </c>
      <c r="P22" s="71"/>
      <c r="Q22" s="71"/>
      <c r="R22" s="71"/>
      <c r="S2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22" s="73"/>
      <c r="U22" s="73"/>
      <c r="V22" s="211">
        <v>1</v>
      </c>
      <c r="W22" s="211"/>
      <c r="X22" s="73"/>
      <c r="Y22" s="73"/>
      <c r="Z22" s="73">
        <v>1</v>
      </c>
      <c r="AA22" s="73"/>
      <c r="AB22" s="73"/>
      <c r="AC22" s="73"/>
      <c r="AD22" s="73"/>
      <c r="AE22" s="92"/>
      <c r="AF22" s="73"/>
      <c r="AG2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22" s="75"/>
      <c r="AI22" s="75">
        <v>1</v>
      </c>
      <c r="AJ22" s="75"/>
      <c r="AK22" s="74" t="str">
        <f>CONCATENATE(IF(Table1[[#This Row],[Digital]]=1,"Digital, ",""),IF(Table1[[#This Row],[Face to Face]]=1,"Face to face, ",""),IF(Table1[[#This Row],[Blended]]=1,"Blended",""))</f>
        <v xml:space="preserve">Face to face, </v>
      </c>
      <c r="AL22" s="69" t="s">
        <v>62</v>
      </c>
      <c r="AM22" s="76">
        <v>1</v>
      </c>
      <c r="AN22" s="127">
        <v>1</v>
      </c>
      <c r="AO22" s="76">
        <v>1</v>
      </c>
      <c r="AP22" s="127">
        <v>1</v>
      </c>
      <c r="AQ22" s="76">
        <v>1</v>
      </c>
      <c r="AR22" s="76">
        <v>1</v>
      </c>
      <c r="AS22" s="76"/>
      <c r="AT22" s="76"/>
      <c r="AU22" s="76"/>
      <c r="AV22" s="127"/>
      <c r="AW22" s="127"/>
      <c r="AX22" s="127"/>
      <c r="AY22" s="76"/>
      <c r="AZ2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22" s="72">
        <v>1</v>
      </c>
      <c r="BC22" s="72"/>
      <c r="BD22" s="74" t="str">
        <f>IF(AND(Table1[[#This Row],[Residential]]=1,Table1[[#This Row],[Commercial]]=1),1,"")</f>
        <v/>
      </c>
      <c r="BE22" s="74" t="str">
        <f>CONCATENATE(IF(Table1[[#This Row],[Residential]]=1,"Residential, ",""),IF(Table1[[#This Row],[Commercial]]=1,"Commercial",""))</f>
        <v xml:space="preserve">Residential, </v>
      </c>
      <c r="BF22" s="76"/>
      <c r="BG22" s="76"/>
      <c r="BH22" s="76"/>
      <c r="BI22" s="76"/>
      <c r="BJ22" s="76"/>
      <c r="BK22" s="76"/>
      <c r="BL22" s="76">
        <v>1</v>
      </c>
      <c r="BM22" s="127"/>
      <c r="BN22" s="76"/>
      <c r="BO2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Western Australia, </v>
      </c>
      <c r="BP22" s="110"/>
      <c r="BQ22" s="112" t="s">
        <v>83</v>
      </c>
      <c r="BR22" s="112" t="s">
        <v>84</v>
      </c>
      <c r="BS22" s="112"/>
      <c r="BT22" s="117" t="s">
        <v>85</v>
      </c>
      <c r="BU22" s="113"/>
      <c r="BV22" s="114"/>
      <c r="BW22" s="115" t="s">
        <v>58</v>
      </c>
      <c r="BX22" s="115" t="s">
        <v>300</v>
      </c>
      <c r="BY22" s="115" t="s">
        <v>57</v>
      </c>
      <c r="BZ22" s="227" t="str">
        <f>IF(SUM(Table1[[#This Row],[Design]:[Beyond compliance]])&gt;0,"Yes","No")</f>
        <v>Yes</v>
      </c>
      <c r="CA2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2" s="48">
        <f>COUNTIF(Table1[[#This Row],[Validity]:[Alignment with NCC (Yes=1,No=0)]],"N/A")</f>
        <v>0</v>
      </c>
      <c r="CC22" s="48">
        <f>IF(ISERROR(Table1[[#This Row],[Total Quality Score (out of 10)]]/(4-Table1[[#This Row],[N/A Count]])),0,Table1[[#This Row],[Total Quality Score (out of 10)]]/(4-Table1[[#This Row],[N/A Count]]))</f>
        <v>1.5</v>
      </c>
      <c r="CE22" s="96"/>
      <c r="CF22" s="169" t="str">
        <f>IF(SUM(Table1[[#This Row],[Multiple]:[Level (all)62]])&lt;1,IF(Table1[[#This Row],[General]]=1,1,""),"")</f>
        <v/>
      </c>
      <c r="CG22" s="171" t="str">
        <f>IF(SUM(Table1[[#This Row],[Multiple]:[Level (all)62]])&lt;1,IF(Table1[[#This Row],[Beginner]]=1,1,""),"")</f>
        <v/>
      </c>
      <c r="CH22" s="169">
        <f>IF(SUM(Table1[[#This Row],[Multiple]:[Level (all)62]])&lt;1,IF(Table1[[#This Row],[Intermediate]]=1,1,""),"")</f>
        <v>1</v>
      </c>
      <c r="CI22" s="169" t="str">
        <f>IF(SUM(Table1[[#This Row],[Multiple]:[Level (all)62]])&lt;1,IF(Table1[[#This Row],[Advanced]]=1,1,""),"")</f>
        <v/>
      </c>
      <c r="CJ22" s="169" t="str">
        <f>IF(AND(SUM(Table1[[#This Row],[General]:[Advanced]])&lt;4,SUM(Table1[[#This Row],[General]:[Advanced]])&gt;1),1,"")</f>
        <v/>
      </c>
      <c r="CK22" s="169" t="str">
        <f>Table1[[#This Row],[Level (all)]]</f>
        <v/>
      </c>
      <c r="CL22" s="169" t="str">
        <f>IF(Table1[[#This Row],[Multiple audience]]&lt;&gt;1,IF(Table1[[#This Row],[General Audience]]=1,1,""),"")</f>
        <v/>
      </c>
      <c r="CM22" s="169" t="str">
        <f>IF(Table1[[#This Row],[Multiple audience]]&lt;&gt;1,IF(Table1[[#This Row],[Planners / Designers ]]=1,1,""),"")</f>
        <v/>
      </c>
      <c r="CN22" s="169" t="str">
        <f>IF(Table1[[#This Row],[Multiple audience]]&lt;&gt;1,IF(Table1[[#This Row],[Regulatory Assessors]]=1,1,""),"")</f>
        <v/>
      </c>
      <c r="CO22" s="169" t="str">
        <f>IF(Table1[[#This Row],[Multiple audience]]&lt;&gt;1,IF(Table1[[#This Row],[Builders / Management]]=1,1,""),"")</f>
        <v/>
      </c>
      <c r="CP22" s="169">
        <f>IF(Table1[[#This Row],[Multiple audience]]&lt;&gt;1,IF(Table1[[#This Row],[Energy / Sus Assessors]]=1,1,""),"")</f>
        <v>1</v>
      </c>
      <c r="CQ22" s="169" t="str">
        <f>IF(Table1[[#This Row],[Multiple audience]]&lt;&gt;1,IF(Table1[[#This Row],[Semi-skilled]]=1,1,""),"")</f>
        <v/>
      </c>
      <c r="CR22" s="169" t="str">
        <f>IF(Table1[[#This Row],[Multiple audience]]&lt;&gt;1,IF(Table1[[#This Row],[Trades]]=1,1,""),"")</f>
        <v/>
      </c>
      <c r="CS22" s="169" t="str">
        <f>IF(Table1[[#This Row],[Multiple audience]]&lt;&gt;1,IF(Table1[[#This Row],[Other]]=1,1,""),"")</f>
        <v/>
      </c>
      <c r="CT22" s="169" t="str">
        <f>IF(SUM(Table1[[#This Row],[General Audience]:[Other]])&gt;1,1,"")</f>
        <v/>
      </c>
      <c r="CU22" s="169" t="str">
        <f>IF(Table1[[#This Row],[Various  ]]&lt;&gt;1,IF(Table1[[#This Row],[Calculator / Software]]=1,1,""),"")</f>
        <v/>
      </c>
      <c r="CV22" s="169" t="str">
        <f>IF(Table1[[#This Row],[Various  ]]&lt;&gt;1,IF(Table1[[#This Row],[Information  ]]=1,1,""),"")</f>
        <v/>
      </c>
      <c r="CW22" s="169" t="str">
        <f>IF(Table1[[#This Row],[Various  ]]&lt;&gt;1,IF(Table1[[#This Row],[Interactive Tool]]=1,1,""),"")</f>
        <v/>
      </c>
      <c r="CX22" s="169" t="str">
        <f>IF(Table1[[#This Row],[Various  ]]&lt;&gt;1,IF(Table1[[#This Row],[Technical Specifications]]=1,1,""),"")</f>
        <v/>
      </c>
      <c r="CY22" s="169" t="str">
        <f>IF(Table1[[#This Row],[Various  ]]&lt;&gt;1,IF(Table1[[#This Row],[Training Resources]]=1,1,""),"")</f>
        <v/>
      </c>
      <c r="CZ22" s="169" t="str">
        <f>IF(Table1[[#This Row],[Various  ]]&lt;&gt;1,IF(Table1[[#This Row],[Toolbox]]=1,1,""),"")</f>
        <v/>
      </c>
      <c r="DA22" s="169" t="str">
        <f>IF(Table1[[#This Row],[Various  ]]&lt;&gt;1,IF(Table1[[#This Row],[Video]]=1,1,""),"")</f>
        <v/>
      </c>
      <c r="DB22" s="169" t="str">
        <f>IF(Table1[[#This Row],[Various  ]]&lt;&gt;1,IF(Table1[[#This Row],[Case study]]=1,1,""),"")</f>
        <v/>
      </c>
      <c r="DC22" s="169" t="str">
        <f>IF(Table1[[#This Row],[Various  ]]&lt;&gt;1,IF(Table1[[#This Row],[Other   ]]=1,1,""),"")</f>
        <v/>
      </c>
      <c r="DD22" s="169" t="str">
        <f>IF(Table1[[#This Row],[Various  ]]&lt;&gt;1,IF(Table1[[#This Row],[Standards]]=1,1,""),"")</f>
        <v/>
      </c>
      <c r="DE22" s="169">
        <f>IF(Table1[[#This Row],[Various]]=1,1,IF(SUM(Table1[[#This Row],[Calculator / Software]:[Standards]])&gt;1,1,""))</f>
        <v>1</v>
      </c>
      <c r="DF22" s="169" t="str">
        <f>IF(Table1[[#This Row],[Multiple NCC links]]&lt;&gt;1,IF(Table1[[#This Row],[Design]]=1,1,""),"")</f>
        <v/>
      </c>
      <c r="DG22" s="169" t="str">
        <f>IF(Table1[[#This Row],[Multiple NCC links]]&lt;&gt;1,IF(Table1[[#This Row],[Assessment / Verification]]=1,1,""),"")</f>
        <v/>
      </c>
      <c r="DH22" s="169" t="str">
        <f>IF(Table1[[#This Row],[Multiple NCC links]]&lt;&gt;1,IF(Table1[[#This Row],[Climate Specific ]]=1,1,""),"")</f>
        <v/>
      </c>
      <c r="DI22" s="169" t="str">
        <f>IF(Table1[[#This Row],[Multiple NCC links]]&lt;&gt;1,IF(Table1[[#This Row],[Alterations / Additions]]=1,1,""),"")</f>
        <v/>
      </c>
      <c r="DJ22" s="169" t="str">
        <f>IF(Table1[[#This Row],[Multiple NCC links]]&lt;&gt;1,IF(Table1[[#This Row],[Glazing]]=1,1,""),"")</f>
        <v/>
      </c>
      <c r="DK22" s="169" t="str">
        <f>IF(Table1[[#This Row],[Multiple NCC links]]&lt;&gt;1,IF(Table1[[#This Row],[Building Fabric / Thermal / Sealing]]=1,1,""),"")</f>
        <v/>
      </c>
      <c r="DL22" s="169" t="str">
        <f>IF(Table1[[#This Row],[Multiple NCC links]]&lt;&gt;1,IF(Table1[[#This Row],[Lighting]]=1,1,""),"")</f>
        <v/>
      </c>
      <c r="DM22" s="169" t="str">
        <f>IF(Table1[[#This Row],[Multiple NCC links]]&lt;&gt;1,IF(Table1[[#This Row],[HVAC]]=1,1,""),"")</f>
        <v/>
      </c>
      <c r="DN22" s="169" t="str">
        <f>IF(Table1[[#This Row],[Multiple NCC links]]&lt;&gt;1,IF(Table1[[#This Row],[Services]]=1,1,""),"")</f>
        <v/>
      </c>
      <c r="DO22" s="169" t="str">
        <f>IF(Table1[[#This Row],[Multiple NCC links]]&lt;&gt;1,IF(Table1[[#This Row],[Maintenance &amp; Monitoring]]=1,1,""),"")</f>
        <v/>
      </c>
      <c r="DP22" s="169" t="str">
        <f>IF(Table1[[#This Row],[Multiple NCC links]]&lt;&gt;1,IF(Table1[[#This Row],[Hand over / Operations]]=1,1,""),"")</f>
        <v/>
      </c>
      <c r="DQ22" s="169" t="str">
        <f>IF(Table1[[#This Row],[Multiple NCC links]]&lt;&gt;1,IF(Table1[[#This Row],[As built assessment]]=1,1,""),"")</f>
        <v/>
      </c>
      <c r="DR22" s="169" t="str">
        <f>IF(Table1[[#This Row],[Multiple NCC links]]&lt;&gt;1,IF(Table1[[#This Row],[Beyond compliance]]=1,1,""),"")</f>
        <v/>
      </c>
      <c r="DS22" s="169">
        <f>IF(SUM(Table1[[#This Row],[Design]:[Beyond compliance]])&gt;1,1,"")</f>
        <v>1</v>
      </c>
      <c r="DT22" s="169">
        <f>IF(Table1[[#This Row],[Both Residential &amp; Commercial4]]&lt;&gt;1,IF(Table1[[#This Row],[Residential]]=1,1,""),"")</f>
        <v>1</v>
      </c>
      <c r="DU22" s="169" t="str">
        <f>IF(Table1[[#This Row],[Both Residential &amp; Commercial4]]&lt;&gt;1,IF(Table1[[#This Row],[Commercial]]=1,1,""),"")</f>
        <v/>
      </c>
      <c r="DV22" s="169" t="str">
        <f>Table1[[#This Row],[Residential &amp; Commercial]]</f>
        <v/>
      </c>
      <c r="DW22" s="169"/>
    </row>
    <row r="23" spans="1:127" s="49" customFormat="1" ht="95.25" thickTop="1" thickBot="1" x14ac:dyDescent="0.35">
      <c r="A23" s="97">
        <v>19</v>
      </c>
      <c r="B23" s="67"/>
      <c r="C23" s="98" t="s">
        <v>86</v>
      </c>
      <c r="D23" s="68" t="s">
        <v>87</v>
      </c>
      <c r="E23" s="89"/>
      <c r="F23" s="89"/>
      <c r="G23" s="89">
        <v>1</v>
      </c>
      <c r="H23" s="89"/>
      <c r="I23" s="70" t="str">
        <f>IF(AND(Table1[[#This Row],[General]]=1,Table1[[#This Row],[Beginner]]=1,Table1[[#This Row],[Intermediate]]=1,Table1[[#This Row],[Advanced]]=1),1,"")</f>
        <v/>
      </c>
      <c r="J23" s="70" t="str">
        <f>CONCATENATE(IF(Table1[[#This Row],[General]]=1,"General, ",""), IF(Table1[[#This Row],[Beginner]]=1,"Beginner, ",""),IF(Table1[[#This Row],[Intermediate]]=1,"Intermediate, ",""), IF(Table1[[#This Row],[Advanced]]=1,"Advanced",""))</f>
        <v xml:space="preserve">Intermediate, </v>
      </c>
      <c r="K23" s="71"/>
      <c r="L23" s="91"/>
      <c r="M23" s="71"/>
      <c r="N23" s="71"/>
      <c r="O23" s="141">
        <v>1</v>
      </c>
      <c r="P23" s="71"/>
      <c r="Q23" s="71"/>
      <c r="R23" s="71"/>
      <c r="S2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23" s="73">
        <v>1</v>
      </c>
      <c r="U23" s="73"/>
      <c r="V23" s="211"/>
      <c r="W23" s="211">
        <v>1</v>
      </c>
      <c r="X23" s="73"/>
      <c r="Y23" s="73"/>
      <c r="Z23" s="73"/>
      <c r="AA23" s="73"/>
      <c r="AB23" s="73"/>
      <c r="AC23" s="73"/>
      <c r="AD23" s="73"/>
      <c r="AE23" s="92"/>
      <c r="AF23" s="73"/>
      <c r="AG2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Calculator / Software, </v>
      </c>
      <c r="AH23" s="75"/>
      <c r="AI23" s="75">
        <v>1</v>
      </c>
      <c r="AJ23" s="75"/>
      <c r="AK23" s="74" t="str">
        <f>CONCATENATE(IF(Table1[[#This Row],[Digital]]=1,"Digital, ",""),IF(Table1[[#This Row],[Face to Face]]=1,"Face to face, ",""),IF(Table1[[#This Row],[Blended]]=1,"Blended",""))</f>
        <v xml:space="preserve">Face to face, </v>
      </c>
      <c r="AL23" s="69" t="s">
        <v>62</v>
      </c>
      <c r="AM23" s="76">
        <v>1</v>
      </c>
      <c r="AN23" s="127">
        <v>1</v>
      </c>
      <c r="AO23" s="76">
        <v>1</v>
      </c>
      <c r="AP23" s="127">
        <v>1</v>
      </c>
      <c r="AQ23" s="76">
        <v>1</v>
      </c>
      <c r="AR23" s="76">
        <v>1</v>
      </c>
      <c r="AS23" s="76"/>
      <c r="AT23" s="76"/>
      <c r="AU23" s="76"/>
      <c r="AV23" s="127"/>
      <c r="AW23" s="127"/>
      <c r="AX23" s="127"/>
      <c r="AY23" s="76"/>
      <c r="AZ2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23" s="72">
        <v>1</v>
      </c>
      <c r="BC23" s="72"/>
      <c r="BD23" s="74" t="str">
        <f>IF(AND(Table1[[#This Row],[Residential]]=1,Table1[[#This Row],[Commercial]]=1),1,"")</f>
        <v/>
      </c>
      <c r="BE23" s="74" t="str">
        <f>CONCATENATE(IF(Table1[[#This Row],[Residential]]=1,"Residential, ",""),IF(Table1[[#This Row],[Commercial]]=1,"Commercial",""))</f>
        <v xml:space="preserve">Residential, </v>
      </c>
      <c r="BF23" s="76"/>
      <c r="BG23" s="76"/>
      <c r="BH23" s="76"/>
      <c r="BI23" s="76"/>
      <c r="BJ23" s="76"/>
      <c r="BK23" s="76"/>
      <c r="BL23" s="76"/>
      <c r="BM23" s="127"/>
      <c r="BN23" s="76">
        <v>1</v>
      </c>
      <c r="BO2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3" s="110"/>
      <c r="BQ23" s="112" t="s">
        <v>88</v>
      </c>
      <c r="BR23" s="112" t="s">
        <v>989</v>
      </c>
      <c r="BS23" s="112"/>
      <c r="BT23" s="117" t="s">
        <v>89</v>
      </c>
      <c r="BU23" s="113"/>
      <c r="BV23" s="114"/>
      <c r="BW23" s="115" t="s">
        <v>59</v>
      </c>
      <c r="BX23" s="115" t="s">
        <v>58</v>
      </c>
      <c r="BY23" s="115" t="s">
        <v>57</v>
      </c>
      <c r="BZ23" s="227" t="str">
        <f>IF(SUM(Table1[[#This Row],[Design]:[Beyond compliance]])&gt;0,"Yes","No")</f>
        <v>Yes</v>
      </c>
      <c r="CA2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23" s="48">
        <f>COUNTIF(Table1[[#This Row],[Validity]:[Alignment with NCC (Yes=1,No=0)]],"N/A")</f>
        <v>1</v>
      </c>
      <c r="CC23" s="48">
        <f>IF(ISERROR(Table1[[#This Row],[Total Quality Score (out of 10)]]/(4-Table1[[#This Row],[N/A Count]])),0,Table1[[#This Row],[Total Quality Score (out of 10)]]/(4-Table1[[#This Row],[N/A Count]]))</f>
        <v>1.6666666666666667</v>
      </c>
      <c r="CE23" s="96"/>
      <c r="CF23" s="169" t="str">
        <f>IF(SUM(Table1[[#This Row],[Multiple]:[Level (all)62]])&lt;1,IF(Table1[[#This Row],[General]]=1,1,""),"")</f>
        <v/>
      </c>
      <c r="CG23" s="171" t="str">
        <f>IF(SUM(Table1[[#This Row],[Multiple]:[Level (all)62]])&lt;1,IF(Table1[[#This Row],[Beginner]]=1,1,""),"")</f>
        <v/>
      </c>
      <c r="CH23" s="169">
        <f>IF(SUM(Table1[[#This Row],[Multiple]:[Level (all)62]])&lt;1,IF(Table1[[#This Row],[Intermediate]]=1,1,""),"")</f>
        <v>1</v>
      </c>
      <c r="CI23" s="169" t="str">
        <f>IF(SUM(Table1[[#This Row],[Multiple]:[Level (all)62]])&lt;1,IF(Table1[[#This Row],[Advanced]]=1,1,""),"")</f>
        <v/>
      </c>
      <c r="CJ23" s="169" t="str">
        <f>IF(AND(SUM(Table1[[#This Row],[General]:[Advanced]])&lt;4,SUM(Table1[[#This Row],[General]:[Advanced]])&gt;1),1,"")</f>
        <v/>
      </c>
      <c r="CK23" s="169" t="str">
        <f>Table1[[#This Row],[Level (all)]]</f>
        <v/>
      </c>
      <c r="CL23" s="169" t="str">
        <f>IF(Table1[[#This Row],[Multiple audience]]&lt;&gt;1,IF(Table1[[#This Row],[General Audience]]=1,1,""),"")</f>
        <v/>
      </c>
      <c r="CM23" s="169" t="str">
        <f>IF(Table1[[#This Row],[Multiple audience]]&lt;&gt;1,IF(Table1[[#This Row],[Planners / Designers ]]=1,1,""),"")</f>
        <v/>
      </c>
      <c r="CN23" s="169" t="str">
        <f>IF(Table1[[#This Row],[Multiple audience]]&lt;&gt;1,IF(Table1[[#This Row],[Regulatory Assessors]]=1,1,""),"")</f>
        <v/>
      </c>
      <c r="CO23" s="169" t="str">
        <f>IF(Table1[[#This Row],[Multiple audience]]&lt;&gt;1,IF(Table1[[#This Row],[Builders / Management]]=1,1,""),"")</f>
        <v/>
      </c>
      <c r="CP23" s="169">
        <f>IF(Table1[[#This Row],[Multiple audience]]&lt;&gt;1,IF(Table1[[#This Row],[Energy / Sus Assessors]]=1,1,""),"")</f>
        <v>1</v>
      </c>
      <c r="CQ23" s="169" t="str">
        <f>IF(Table1[[#This Row],[Multiple audience]]&lt;&gt;1,IF(Table1[[#This Row],[Semi-skilled]]=1,1,""),"")</f>
        <v/>
      </c>
      <c r="CR23" s="169" t="str">
        <f>IF(Table1[[#This Row],[Multiple audience]]&lt;&gt;1,IF(Table1[[#This Row],[Trades]]=1,1,""),"")</f>
        <v/>
      </c>
      <c r="CS23" s="169" t="str">
        <f>IF(Table1[[#This Row],[Multiple audience]]&lt;&gt;1,IF(Table1[[#This Row],[Other]]=1,1,""),"")</f>
        <v/>
      </c>
      <c r="CT23" s="169" t="str">
        <f>IF(SUM(Table1[[#This Row],[General Audience]:[Other]])&gt;1,1,"")</f>
        <v/>
      </c>
      <c r="CU23" s="169" t="str">
        <f>IF(Table1[[#This Row],[Various  ]]&lt;&gt;1,IF(Table1[[#This Row],[Calculator / Software]]=1,1,""),"")</f>
        <v/>
      </c>
      <c r="CV23" s="169" t="str">
        <f>IF(Table1[[#This Row],[Various  ]]&lt;&gt;1,IF(Table1[[#This Row],[Information  ]]=1,1,""),"")</f>
        <v/>
      </c>
      <c r="CW23" s="169" t="str">
        <f>IF(Table1[[#This Row],[Various  ]]&lt;&gt;1,IF(Table1[[#This Row],[Interactive Tool]]=1,1,""),"")</f>
        <v/>
      </c>
      <c r="CX23" s="169" t="str">
        <f>IF(Table1[[#This Row],[Various  ]]&lt;&gt;1,IF(Table1[[#This Row],[Technical Specifications]]=1,1,""),"")</f>
        <v/>
      </c>
      <c r="CY23" s="169" t="str">
        <f>IF(Table1[[#This Row],[Various  ]]&lt;&gt;1,IF(Table1[[#This Row],[Training Resources]]=1,1,""),"")</f>
        <v/>
      </c>
      <c r="CZ23" s="169" t="str">
        <f>IF(Table1[[#This Row],[Various  ]]&lt;&gt;1,IF(Table1[[#This Row],[Toolbox]]=1,1,""),"")</f>
        <v/>
      </c>
      <c r="DA23" s="169" t="str">
        <f>IF(Table1[[#This Row],[Various  ]]&lt;&gt;1,IF(Table1[[#This Row],[Video]]=1,1,""),"")</f>
        <v/>
      </c>
      <c r="DB23" s="169" t="str">
        <f>IF(Table1[[#This Row],[Various  ]]&lt;&gt;1,IF(Table1[[#This Row],[Case study]]=1,1,""),"")</f>
        <v/>
      </c>
      <c r="DC23" s="169" t="str">
        <f>IF(Table1[[#This Row],[Various  ]]&lt;&gt;1,IF(Table1[[#This Row],[Other   ]]=1,1,""),"")</f>
        <v/>
      </c>
      <c r="DD23" s="169" t="str">
        <f>IF(Table1[[#This Row],[Various  ]]&lt;&gt;1,IF(Table1[[#This Row],[Standards]]=1,1,""),"")</f>
        <v/>
      </c>
      <c r="DE23" s="169">
        <f>IF(Table1[[#This Row],[Various]]=1,1,IF(SUM(Table1[[#This Row],[Calculator / Software]:[Standards]])&gt;1,1,""))</f>
        <v>1</v>
      </c>
      <c r="DF23" s="169" t="str">
        <f>IF(Table1[[#This Row],[Multiple NCC links]]&lt;&gt;1,IF(Table1[[#This Row],[Design]]=1,1,""),"")</f>
        <v/>
      </c>
      <c r="DG23" s="169" t="str">
        <f>IF(Table1[[#This Row],[Multiple NCC links]]&lt;&gt;1,IF(Table1[[#This Row],[Assessment / Verification]]=1,1,""),"")</f>
        <v/>
      </c>
      <c r="DH23" s="169" t="str">
        <f>IF(Table1[[#This Row],[Multiple NCC links]]&lt;&gt;1,IF(Table1[[#This Row],[Climate Specific ]]=1,1,""),"")</f>
        <v/>
      </c>
      <c r="DI23" s="169" t="str">
        <f>IF(Table1[[#This Row],[Multiple NCC links]]&lt;&gt;1,IF(Table1[[#This Row],[Alterations / Additions]]=1,1,""),"")</f>
        <v/>
      </c>
      <c r="DJ23" s="169" t="str">
        <f>IF(Table1[[#This Row],[Multiple NCC links]]&lt;&gt;1,IF(Table1[[#This Row],[Glazing]]=1,1,""),"")</f>
        <v/>
      </c>
      <c r="DK23" s="169" t="str">
        <f>IF(Table1[[#This Row],[Multiple NCC links]]&lt;&gt;1,IF(Table1[[#This Row],[Building Fabric / Thermal / Sealing]]=1,1,""),"")</f>
        <v/>
      </c>
      <c r="DL23" s="169" t="str">
        <f>IF(Table1[[#This Row],[Multiple NCC links]]&lt;&gt;1,IF(Table1[[#This Row],[Lighting]]=1,1,""),"")</f>
        <v/>
      </c>
      <c r="DM23" s="169" t="str">
        <f>IF(Table1[[#This Row],[Multiple NCC links]]&lt;&gt;1,IF(Table1[[#This Row],[HVAC]]=1,1,""),"")</f>
        <v/>
      </c>
      <c r="DN23" s="169" t="str">
        <f>IF(Table1[[#This Row],[Multiple NCC links]]&lt;&gt;1,IF(Table1[[#This Row],[Services]]=1,1,""),"")</f>
        <v/>
      </c>
      <c r="DO23" s="169" t="str">
        <f>IF(Table1[[#This Row],[Multiple NCC links]]&lt;&gt;1,IF(Table1[[#This Row],[Maintenance &amp; Monitoring]]=1,1,""),"")</f>
        <v/>
      </c>
      <c r="DP23" s="169" t="str">
        <f>IF(Table1[[#This Row],[Multiple NCC links]]&lt;&gt;1,IF(Table1[[#This Row],[Hand over / Operations]]=1,1,""),"")</f>
        <v/>
      </c>
      <c r="DQ23" s="169" t="str">
        <f>IF(Table1[[#This Row],[Multiple NCC links]]&lt;&gt;1,IF(Table1[[#This Row],[As built assessment]]=1,1,""),"")</f>
        <v/>
      </c>
      <c r="DR23" s="169" t="str">
        <f>IF(Table1[[#This Row],[Multiple NCC links]]&lt;&gt;1,IF(Table1[[#This Row],[Beyond compliance]]=1,1,""),"")</f>
        <v/>
      </c>
      <c r="DS23" s="169">
        <f>IF(SUM(Table1[[#This Row],[Design]:[Beyond compliance]])&gt;1,1,"")</f>
        <v>1</v>
      </c>
      <c r="DT23" s="169">
        <f>IF(Table1[[#This Row],[Both Residential &amp; Commercial4]]&lt;&gt;1,IF(Table1[[#This Row],[Residential]]=1,1,""),"")</f>
        <v>1</v>
      </c>
      <c r="DU23" s="169" t="str">
        <f>IF(Table1[[#This Row],[Both Residential &amp; Commercial4]]&lt;&gt;1,IF(Table1[[#This Row],[Commercial]]=1,1,""),"")</f>
        <v/>
      </c>
      <c r="DV23" s="169" t="str">
        <f>Table1[[#This Row],[Residential &amp; Commercial]]</f>
        <v/>
      </c>
      <c r="DW23" s="169"/>
    </row>
    <row r="24" spans="1:127" s="49" customFormat="1" ht="95.25" thickTop="1" thickBot="1" x14ac:dyDescent="0.35">
      <c r="A24" s="97">
        <v>20</v>
      </c>
      <c r="B24" s="67"/>
      <c r="C24" s="98" t="s">
        <v>90</v>
      </c>
      <c r="D24" s="68" t="s">
        <v>91</v>
      </c>
      <c r="E24" s="89"/>
      <c r="F24" s="89"/>
      <c r="G24" s="89"/>
      <c r="H24" s="89">
        <v>1</v>
      </c>
      <c r="I24" s="70" t="str">
        <f>IF(AND(Table1[[#This Row],[General]]=1,Table1[[#This Row],[Beginner]]=1,Table1[[#This Row],[Intermediate]]=1,Table1[[#This Row],[Advanced]]=1),1,"")</f>
        <v/>
      </c>
      <c r="J24" s="70" t="str">
        <f>CONCATENATE(IF(Table1[[#This Row],[General]]=1,"General, ",""), IF(Table1[[#This Row],[Beginner]]=1,"Beginner, ",""),IF(Table1[[#This Row],[Intermediate]]=1,"Intermediate, ",""), IF(Table1[[#This Row],[Advanced]]=1,"Advanced",""))</f>
        <v>Advanced</v>
      </c>
      <c r="K24" s="71"/>
      <c r="L24" s="91"/>
      <c r="M24" s="71"/>
      <c r="N24" s="71"/>
      <c r="O24" s="141">
        <v>1</v>
      </c>
      <c r="P24" s="71"/>
      <c r="Q24" s="71"/>
      <c r="R24" s="71"/>
      <c r="S2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24" s="73"/>
      <c r="U24" s="73"/>
      <c r="V24" s="211"/>
      <c r="W24" s="211">
        <v>1</v>
      </c>
      <c r="X24" s="73"/>
      <c r="Y24" s="73"/>
      <c r="Z24" s="73">
        <v>1</v>
      </c>
      <c r="AA24" s="73"/>
      <c r="AB24" s="73"/>
      <c r="AC24" s="73"/>
      <c r="AD24" s="73"/>
      <c r="AE24" s="92"/>
      <c r="AF24" s="73"/>
      <c r="AG2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24" s="75"/>
      <c r="AI24" s="75">
        <v>1</v>
      </c>
      <c r="AJ24" s="75"/>
      <c r="AK24" s="74" t="str">
        <f>CONCATENATE(IF(Table1[[#This Row],[Digital]]=1,"Digital, ",""),IF(Table1[[#This Row],[Face to Face]]=1,"Face to face, ",""),IF(Table1[[#This Row],[Blended]]=1,"Blended",""))</f>
        <v xml:space="preserve">Face to face, </v>
      </c>
      <c r="AL24" s="69" t="s">
        <v>62</v>
      </c>
      <c r="AM24" s="76">
        <v>1</v>
      </c>
      <c r="AN24" s="127">
        <v>1</v>
      </c>
      <c r="AO24" s="76">
        <v>1</v>
      </c>
      <c r="AP24" s="127">
        <v>1</v>
      </c>
      <c r="AQ24" s="76">
        <v>1</v>
      </c>
      <c r="AR24" s="76">
        <v>1</v>
      </c>
      <c r="AS24" s="76"/>
      <c r="AT24" s="76"/>
      <c r="AU24" s="76"/>
      <c r="AV24" s="127"/>
      <c r="AW24" s="127"/>
      <c r="AX24" s="127"/>
      <c r="AY24" s="76"/>
      <c r="AZ2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24" s="72">
        <v>1</v>
      </c>
      <c r="BC24" s="72"/>
      <c r="BD24" s="74" t="str">
        <f>IF(AND(Table1[[#This Row],[Residential]]=1,Table1[[#This Row],[Commercial]]=1),1,"")</f>
        <v/>
      </c>
      <c r="BE24" s="74" t="str">
        <f>CONCATENATE(IF(Table1[[#This Row],[Residential]]=1,"Residential, ",""),IF(Table1[[#This Row],[Commercial]]=1,"Commercial",""))</f>
        <v xml:space="preserve">Residential, </v>
      </c>
      <c r="BF24" s="76"/>
      <c r="BG24" s="76"/>
      <c r="BH24" s="76"/>
      <c r="BI24" s="76"/>
      <c r="BJ24" s="76"/>
      <c r="BK24" s="76"/>
      <c r="BL24" s="76"/>
      <c r="BM24" s="127"/>
      <c r="BN24" s="76">
        <v>1</v>
      </c>
      <c r="BO2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4" s="110"/>
      <c r="BQ24" s="112" t="s">
        <v>92</v>
      </c>
      <c r="BR24" s="112" t="s">
        <v>1084</v>
      </c>
      <c r="BS24" s="235"/>
      <c r="BT24" s="117" t="s">
        <v>93</v>
      </c>
      <c r="BU24" s="113"/>
      <c r="BV24" s="117"/>
      <c r="BW24" s="115" t="s">
        <v>59</v>
      </c>
      <c r="BX24" s="115" t="s">
        <v>58</v>
      </c>
      <c r="BY24" s="115" t="s">
        <v>57</v>
      </c>
      <c r="BZ24" s="227" t="str">
        <f>IF(SUM(Table1[[#This Row],[Design]:[Beyond compliance]])&gt;0,"Yes","No")</f>
        <v>Yes</v>
      </c>
      <c r="CA2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24" s="48">
        <f>COUNTIF(Table1[[#This Row],[Validity]:[Alignment with NCC (Yes=1,No=0)]],"N/A")</f>
        <v>1</v>
      </c>
      <c r="CC24" s="48">
        <f>IF(ISERROR(Table1[[#This Row],[Total Quality Score (out of 10)]]/(4-Table1[[#This Row],[N/A Count]])),0,Table1[[#This Row],[Total Quality Score (out of 10)]]/(4-Table1[[#This Row],[N/A Count]]))</f>
        <v>1.6666666666666667</v>
      </c>
      <c r="CE24" s="96"/>
      <c r="CF24" s="169" t="str">
        <f>IF(SUM(Table1[[#This Row],[Multiple]:[Level (all)62]])&lt;1,IF(Table1[[#This Row],[General]]=1,1,""),"")</f>
        <v/>
      </c>
      <c r="CG24" s="171" t="str">
        <f>IF(SUM(Table1[[#This Row],[Multiple]:[Level (all)62]])&lt;1,IF(Table1[[#This Row],[Beginner]]=1,1,""),"")</f>
        <v/>
      </c>
      <c r="CH24" s="169" t="str">
        <f>IF(SUM(Table1[[#This Row],[Multiple]:[Level (all)62]])&lt;1,IF(Table1[[#This Row],[Intermediate]]=1,1,""),"")</f>
        <v/>
      </c>
      <c r="CI24" s="169">
        <f>IF(SUM(Table1[[#This Row],[Multiple]:[Level (all)62]])&lt;1,IF(Table1[[#This Row],[Advanced]]=1,1,""),"")</f>
        <v>1</v>
      </c>
      <c r="CJ24" s="169" t="str">
        <f>IF(AND(SUM(Table1[[#This Row],[General]:[Advanced]])&lt;4,SUM(Table1[[#This Row],[General]:[Advanced]])&gt;1),1,"")</f>
        <v/>
      </c>
      <c r="CK24" s="169" t="str">
        <f>Table1[[#This Row],[Level (all)]]</f>
        <v/>
      </c>
      <c r="CL24" s="169" t="str">
        <f>IF(Table1[[#This Row],[Multiple audience]]&lt;&gt;1,IF(Table1[[#This Row],[General Audience]]=1,1,""),"")</f>
        <v/>
      </c>
      <c r="CM24" s="169" t="str">
        <f>IF(Table1[[#This Row],[Multiple audience]]&lt;&gt;1,IF(Table1[[#This Row],[Planners / Designers ]]=1,1,""),"")</f>
        <v/>
      </c>
      <c r="CN24" s="169" t="str">
        <f>IF(Table1[[#This Row],[Multiple audience]]&lt;&gt;1,IF(Table1[[#This Row],[Regulatory Assessors]]=1,1,""),"")</f>
        <v/>
      </c>
      <c r="CO24" s="169" t="str">
        <f>IF(Table1[[#This Row],[Multiple audience]]&lt;&gt;1,IF(Table1[[#This Row],[Builders / Management]]=1,1,""),"")</f>
        <v/>
      </c>
      <c r="CP24" s="169">
        <f>IF(Table1[[#This Row],[Multiple audience]]&lt;&gt;1,IF(Table1[[#This Row],[Energy / Sus Assessors]]=1,1,""),"")</f>
        <v>1</v>
      </c>
      <c r="CQ24" s="169" t="str">
        <f>IF(Table1[[#This Row],[Multiple audience]]&lt;&gt;1,IF(Table1[[#This Row],[Semi-skilled]]=1,1,""),"")</f>
        <v/>
      </c>
      <c r="CR24" s="169" t="str">
        <f>IF(Table1[[#This Row],[Multiple audience]]&lt;&gt;1,IF(Table1[[#This Row],[Trades]]=1,1,""),"")</f>
        <v/>
      </c>
      <c r="CS24" s="169" t="str">
        <f>IF(Table1[[#This Row],[Multiple audience]]&lt;&gt;1,IF(Table1[[#This Row],[Other]]=1,1,""),"")</f>
        <v/>
      </c>
      <c r="CT24" s="169" t="str">
        <f>IF(SUM(Table1[[#This Row],[General Audience]:[Other]])&gt;1,1,"")</f>
        <v/>
      </c>
      <c r="CU24" s="169" t="str">
        <f>IF(Table1[[#This Row],[Various  ]]&lt;&gt;1,IF(Table1[[#This Row],[Calculator / Software]]=1,1,""),"")</f>
        <v/>
      </c>
      <c r="CV24" s="169" t="str">
        <f>IF(Table1[[#This Row],[Various  ]]&lt;&gt;1,IF(Table1[[#This Row],[Information  ]]=1,1,""),"")</f>
        <v/>
      </c>
      <c r="CW24" s="169" t="str">
        <f>IF(Table1[[#This Row],[Various  ]]&lt;&gt;1,IF(Table1[[#This Row],[Interactive Tool]]=1,1,""),"")</f>
        <v/>
      </c>
      <c r="CX24" s="169" t="str">
        <f>IF(Table1[[#This Row],[Various  ]]&lt;&gt;1,IF(Table1[[#This Row],[Technical Specifications]]=1,1,""),"")</f>
        <v/>
      </c>
      <c r="CY24" s="169" t="str">
        <f>IF(Table1[[#This Row],[Various  ]]&lt;&gt;1,IF(Table1[[#This Row],[Training Resources]]=1,1,""),"")</f>
        <v/>
      </c>
      <c r="CZ24" s="169" t="str">
        <f>IF(Table1[[#This Row],[Various  ]]&lt;&gt;1,IF(Table1[[#This Row],[Toolbox]]=1,1,""),"")</f>
        <v/>
      </c>
      <c r="DA24" s="169" t="str">
        <f>IF(Table1[[#This Row],[Various  ]]&lt;&gt;1,IF(Table1[[#This Row],[Video]]=1,1,""),"")</f>
        <v/>
      </c>
      <c r="DB24" s="169" t="str">
        <f>IF(Table1[[#This Row],[Various  ]]&lt;&gt;1,IF(Table1[[#This Row],[Case study]]=1,1,""),"")</f>
        <v/>
      </c>
      <c r="DC24" s="169" t="str">
        <f>IF(Table1[[#This Row],[Various  ]]&lt;&gt;1,IF(Table1[[#This Row],[Other   ]]=1,1,""),"")</f>
        <v/>
      </c>
      <c r="DD24" s="169" t="str">
        <f>IF(Table1[[#This Row],[Various  ]]&lt;&gt;1,IF(Table1[[#This Row],[Standards]]=1,1,""),"")</f>
        <v/>
      </c>
      <c r="DE24" s="169">
        <f>IF(Table1[[#This Row],[Various]]=1,1,IF(SUM(Table1[[#This Row],[Calculator / Software]:[Standards]])&gt;1,1,""))</f>
        <v>1</v>
      </c>
      <c r="DF24" s="169" t="str">
        <f>IF(Table1[[#This Row],[Multiple NCC links]]&lt;&gt;1,IF(Table1[[#This Row],[Design]]=1,1,""),"")</f>
        <v/>
      </c>
      <c r="DG24" s="169" t="str">
        <f>IF(Table1[[#This Row],[Multiple NCC links]]&lt;&gt;1,IF(Table1[[#This Row],[Assessment / Verification]]=1,1,""),"")</f>
        <v/>
      </c>
      <c r="DH24" s="169" t="str">
        <f>IF(Table1[[#This Row],[Multiple NCC links]]&lt;&gt;1,IF(Table1[[#This Row],[Climate Specific ]]=1,1,""),"")</f>
        <v/>
      </c>
      <c r="DI24" s="169" t="str">
        <f>IF(Table1[[#This Row],[Multiple NCC links]]&lt;&gt;1,IF(Table1[[#This Row],[Alterations / Additions]]=1,1,""),"")</f>
        <v/>
      </c>
      <c r="DJ24" s="169" t="str">
        <f>IF(Table1[[#This Row],[Multiple NCC links]]&lt;&gt;1,IF(Table1[[#This Row],[Glazing]]=1,1,""),"")</f>
        <v/>
      </c>
      <c r="DK24" s="169" t="str">
        <f>IF(Table1[[#This Row],[Multiple NCC links]]&lt;&gt;1,IF(Table1[[#This Row],[Building Fabric / Thermal / Sealing]]=1,1,""),"")</f>
        <v/>
      </c>
      <c r="DL24" s="169" t="str">
        <f>IF(Table1[[#This Row],[Multiple NCC links]]&lt;&gt;1,IF(Table1[[#This Row],[Lighting]]=1,1,""),"")</f>
        <v/>
      </c>
      <c r="DM24" s="169" t="str">
        <f>IF(Table1[[#This Row],[Multiple NCC links]]&lt;&gt;1,IF(Table1[[#This Row],[HVAC]]=1,1,""),"")</f>
        <v/>
      </c>
      <c r="DN24" s="169" t="str">
        <f>IF(Table1[[#This Row],[Multiple NCC links]]&lt;&gt;1,IF(Table1[[#This Row],[Services]]=1,1,""),"")</f>
        <v/>
      </c>
      <c r="DO24" s="169" t="str">
        <f>IF(Table1[[#This Row],[Multiple NCC links]]&lt;&gt;1,IF(Table1[[#This Row],[Maintenance &amp; Monitoring]]=1,1,""),"")</f>
        <v/>
      </c>
      <c r="DP24" s="169" t="str">
        <f>IF(Table1[[#This Row],[Multiple NCC links]]&lt;&gt;1,IF(Table1[[#This Row],[Hand over / Operations]]=1,1,""),"")</f>
        <v/>
      </c>
      <c r="DQ24" s="169" t="str">
        <f>IF(Table1[[#This Row],[Multiple NCC links]]&lt;&gt;1,IF(Table1[[#This Row],[As built assessment]]=1,1,""),"")</f>
        <v/>
      </c>
      <c r="DR24" s="169" t="str">
        <f>IF(Table1[[#This Row],[Multiple NCC links]]&lt;&gt;1,IF(Table1[[#This Row],[Beyond compliance]]=1,1,""),"")</f>
        <v/>
      </c>
      <c r="DS24" s="169">
        <f>IF(SUM(Table1[[#This Row],[Design]:[Beyond compliance]])&gt;1,1,"")</f>
        <v>1</v>
      </c>
      <c r="DT24" s="169">
        <f>IF(Table1[[#This Row],[Both Residential &amp; Commercial4]]&lt;&gt;1,IF(Table1[[#This Row],[Residential]]=1,1,""),"")</f>
        <v>1</v>
      </c>
      <c r="DU24" s="169" t="str">
        <f>IF(Table1[[#This Row],[Both Residential &amp; Commercial4]]&lt;&gt;1,IF(Table1[[#This Row],[Commercial]]=1,1,""),"")</f>
        <v/>
      </c>
      <c r="DV24" s="169" t="str">
        <f>Table1[[#This Row],[Residential &amp; Commercial]]</f>
        <v/>
      </c>
      <c r="DW24" s="169"/>
    </row>
    <row r="25" spans="1:127" s="49" customFormat="1" ht="95.25" thickTop="1" thickBot="1" x14ac:dyDescent="0.35">
      <c r="A25" s="97">
        <v>21</v>
      </c>
      <c r="B25" s="80"/>
      <c r="C25" s="98" t="s">
        <v>95</v>
      </c>
      <c r="D25" s="68" t="s">
        <v>96</v>
      </c>
      <c r="E25" s="89"/>
      <c r="F25" s="89">
        <v>1</v>
      </c>
      <c r="G25" s="89"/>
      <c r="H25" s="89"/>
      <c r="I25" s="70" t="str">
        <f>IF(AND(Table1[[#This Row],[General]]=1,Table1[[#This Row],[Beginner]]=1,Table1[[#This Row],[Intermediate]]=1,Table1[[#This Row],[Advanced]]=1),1,"")</f>
        <v/>
      </c>
      <c r="J25" s="70" t="str">
        <f>CONCATENATE(IF(Table1[[#This Row],[General]]=1,"General, ",""), IF(Table1[[#This Row],[Beginner]]=1,"Beginner, ",""),IF(Table1[[#This Row],[Intermediate]]=1,"Intermediate, ",""), IF(Table1[[#This Row],[Advanced]]=1,"Advanced",""))</f>
        <v xml:space="preserve">Beginner, </v>
      </c>
      <c r="K25" s="71">
        <v>1</v>
      </c>
      <c r="L25" s="91"/>
      <c r="M25" s="71"/>
      <c r="N25" s="71"/>
      <c r="O25" s="141"/>
      <c r="P25" s="71"/>
      <c r="Q25" s="71"/>
      <c r="R25" s="71"/>
      <c r="S2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5" s="73"/>
      <c r="U25" s="73"/>
      <c r="V25" s="211"/>
      <c r="W25" s="211">
        <v>1</v>
      </c>
      <c r="X25" s="73"/>
      <c r="Y25" s="73"/>
      <c r="Z25" s="73">
        <v>1</v>
      </c>
      <c r="AA25" s="73"/>
      <c r="AB25" s="73"/>
      <c r="AC25" s="73"/>
      <c r="AD25" s="73"/>
      <c r="AE25" s="92"/>
      <c r="AF25" s="73"/>
      <c r="AG2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25" s="75"/>
      <c r="AI25" s="75">
        <v>1</v>
      </c>
      <c r="AJ25" s="75"/>
      <c r="AK25" s="74" t="str">
        <f>CONCATENATE(IF(Table1[[#This Row],[Digital]]=1,"Digital, ",""),IF(Table1[[#This Row],[Face to Face]]=1,"Face to face, ",""),IF(Table1[[#This Row],[Blended]]=1,"Blended",""))</f>
        <v xml:space="preserve">Face to face, </v>
      </c>
      <c r="AL25" s="69" t="s">
        <v>62</v>
      </c>
      <c r="AM25" s="76">
        <v>1</v>
      </c>
      <c r="AN25" s="127">
        <v>1</v>
      </c>
      <c r="AO25" s="76">
        <v>1</v>
      </c>
      <c r="AP25" s="127">
        <v>1</v>
      </c>
      <c r="AQ25" s="76">
        <v>1</v>
      </c>
      <c r="AR25" s="76">
        <v>1</v>
      </c>
      <c r="AS25" s="76"/>
      <c r="AT25" s="76"/>
      <c r="AU25" s="76"/>
      <c r="AV25" s="127"/>
      <c r="AW25" s="127"/>
      <c r="AX25" s="127"/>
      <c r="AY25" s="76"/>
      <c r="AZ2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25" s="72">
        <v>1</v>
      </c>
      <c r="BC25" s="72"/>
      <c r="BD25" s="74" t="str">
        <f>IF(AND(Table1[[#This Row],[Residential]]=1,Table1[[#This Row],[Commercial]]=1),1,"")</f>
        <v/>
      </c>
      <c r="BE25" s="74" t="str">
        <f>CONCATENATE(IF(Table1[[#This Row],[Residential]]=1,"Residential, ",""),IF(Table1[[#This Row],[Commercial]]=1,"Commercial",""))</f>
        <v xml:space="preserve">Residential, </v>
      </c>
      <c r="BF25" s="76"/>
      <c r="BG25" s="76">
        <v>1</v>
      </c>
      <c r="BH25" s="76"/>
      <c r="BI25" s="76"/>
      <c r="BJ25" s="76"/>
      <c r="BK25" s="76"/>
      <c r="BL25" s="76"/>
      <c r="BM25" s="127"/>
      <c r="BN25" s="76"/>
      <c r="BO2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25" s="110"/>
      <c r="BQ25" s="112" t="s">
        <v>97</v>
      </c>
      <c r="BR25" s="112" t="s">
        <v>996</v>
      </c>
      <c r="BS25" s="235"/>
      <c r="BT25" s="117" t="s">
        <v>98</v>
      </c>
      <c r="BU25" s="113"/>
      <c r="BV25" s="114"/>
      <c r="BW25" s="115" t="s">
        <v>58</v>
      </c>
      <c r="BX25" s="115" t="s">
        <v>300</v>
      </c>
      <c r="BY25" s="115" t="s">
        <v>58</v>
      </c>
      <c r="BZ25" s="227" t="str">
        <f>IF(SUM(Table1[[#This Row],[Design]:[Beyond compliance]])&gt;0,"Yes","No")</f>
        <v>Yes</v>
      </c>
      <c r="CA2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25" s="48">
        <f>COUNTIF(Table1[[#This Row],[Validity]:[Alignment with NCC (Yes=1,No=0)]],"N/A")</f>
        <v>0</v>
      </c>
      <c r="CC25" s="48">
        <f>IF(ISERROR(Table1[[#This Row],[Total Quality Score (out of 10)]]/(4-Table1[[#This Row],[N/A Count]])),0,Table1[[#This Row],[Total Quality Score (out of 10)]]/(4-Table1[[#This Row],[N/A Count]]))</f>
        <v>1.25</v>
      </c>
      <c r="CE25" s="96"/>
      <c r="CF25" s="169" t="str">
        <f>IF(SUM(Table1[[#This Row],[Multiple]:[Level (all)62]])&lt;1,IF(Table1[[#This Row],[General]]=1,1,""),"")</f>
        <v/>
      </c>
      <c r="CG25" s="171">
        <f>IF(SUM(Table1[[#This Row],[Multiple]:[Level (all)62]])&lt;1,IF(Table1[[#This Row],[Beginner]]=1,1,""),"")</f>
        <v>1</v>
      </c>
      <c r="CH25" s="169" t="str">
        <f>IF(SUM(Table1[[#This Row],[Multiple]:[Level (all)62]])&lt;1,IF(Table1[[#This Row],[Intermediate]]=1,1,""),"")</f>
        <v/>
      </c>
      <c r="CI25" s="169" t="str">
        <f>IF(SUM(Table1[[#This Row],[Multiple]:[Level (all)62]])&lt;1,IF(Table1[[#This Row],[Advanced]]=1,1,""),"")</f>
        <v/>
      </c>
      <c r="CJ25" s="169" t="str">
        <f>IF(AND(SUM(Table1[[#This Row],[General]:[Advanced]])&lt;4,SUM(Table1[[#This Row],[General]:[Advanced]])&gt;1),1,"")</f>
        <v/>
      </c>
      <c r="CK25" s="169" t="str">
        <f>Table1[[#This Row],[Level (all)]]</f>
        <v/>
      </c>
      <c r="CL25" s="169">
        <f>IF(Table1[[#This Row],[Multiple audience]]&lt;&gt;1,IF(Table1[[#This Row],[General Audience]]=1,1,""),"")</f>
        <v>1</v>
      </c>
      <c r="CM25" s="169" t="str">
        <f>IF(Table1[[#This Row],[Multiple audience]]&lt;&gt;1,IF(Table1[[#This Row],[Planners / Designers ]]=1,1,""),"")</f>
        <v/>
      </c>
      <c r="CN25" s="169" t="str">
        <f>IF(Table1[[#This Row],[Multiple audience]]&lt;&gt;1,IF(Table1[[#This Row],[Regulatory Assessors]]=1,1,""),"")</f>
        <v/>
      </c>
      <c r="CO25" s="169" t="str">
        <f>IF(Table1[[#This Row],[Multiple audience]]&lt;&gt;1,IF(Table1[[#This Row],[Builders / Management]]=1,1,""),"")</f>
        <v/>
      </c>
      <c r="CP25" s="169" t="str">
        <f>IF(Table1[[#This Row],[Multiple audience]]&lt;&gt;1,IF(Table1[[#This Row],[Energy / Sus Assessors]]=1,1,""),"")</f>
        <v/>
      </c>
      <c r="CQ25" s="169" t="str">
        <f>IF(Table1[[#This Row],[Multiple audience]]&lt;&gt;1,IF(Table1[[#This Row],[Semi-skilled]]=1,1,""),"")</f>
        <v/>
      </c>
      <c r="CR25" s="169" t="str">
        <f>IF(Table1[[#This Row],[Multiple audience]]&lt;&gt;1,IF(Table1[[#This Row],[Trades]]=1,1,""),"")</f>
        <v/>
      </c>
      <c r="CS25" s="169" t="str">
        <f>IF(Table1[[#This Row],[Multiple audience]]&lt;&gt;1,IF(Table1[[#This Row],[Other]]=1,1,""),"")</f>
        <v/>
      </c>
      <c r="CT25" s="169" t="str">
        <f>IF(SUM(Table1[[#This Row],[General Audience]:[Other]])&gt;1,1,"")</f>
        <v/>
      </c>
      <c r="CU25" s="169" t="str">
        <f>IF(Table1[[#This Row],[Various  ]]&lt;&gt;1,IF(Table1[[#This Row],[Calculator / Software]]=1,1,""),"")</f>
        <v/>
      </c>
      <c r="CV25" s="169" t="str">
        <f>IF(Table1[[#This Row],[Various  ]]&lt;&gt;1,IF(Table1[[#This Row],[Information  ]]=1,1,""),"")</f>
        <v/>
      </c>
      <c r="CW25" s="169" t="str">
        <f>IF(Table1[[#This Row],[Various  ]]&lt;&gt;1,IF(Table1[[#This Row],[Interactive Tool]]=1,1,""),"")</f>
        <v/>
      </c>
      <c r="CX25" s="169" t="str">
        <f>IF(Table1[[#This Row],[Various  ]]&lt;&gt;1,IF(Table1[[#This Row],[Technical Specifications]]=1,1,""),"")</f>
        <v/>
      </c>
      <c r="CY25" s="169" t="str">
        <f>IF(Table1[[#This Row],[Various  ]]&lt;&gt;1,IF(Table1[[#This Row],[Training Resources]]=1,1,""),"")</f>
        <v/>
      </c>
      <c r="CZ25" s="169" t="str">
        <f>IF(Table1[[#This Row],[Various  ]]&lt;&gt;1,IF(Table1[[#This Row],[Toolbox]]=1,1,""),"")</f>
        <v/>
      </c>
      <c r="DA25" s="169" t="str">
        <f>IF(Table1[[#This Row],[Various  ]]&lt;&gt;1,IF(Table1[[#This Row],[Video]]=1,1,""),"")</f>
        <v/>
      </c>
      <c r="DB25" s="169" t="str">
        <f>IF(Table1[[#This Row],[Various  ]]&lt;&gt;1,IF(Table1[[#This Row],[Case study]]=1,1,""),"")</f>
        <v/>
      </c>
      <c r="DC25" s="169" t="str">
        <f>IF(Table1[[#This Row],[Various  ]]&lt;&gt;1,IF(Table1[[#This Row],[Other   ]]=1,1,""),"")</f>
        <v/>
      </c>
      <c r="DD25" s="169" t="str">
        <f>IF(Table1[[#This Row],[Various  ]]&lt;&gt;1,IF(Table1[[#This Row],[Standards]]=1,1,""),"")</f>
        <v/>
      </c>
      <c r="DE25" s="169">
        <f>IF(Table1[[#This Row],[Various]]=1,1,IF(SUM(Table1[[#This Row],[Calculator / Software]:[Standards]])&gt;1,1,""))</f>
        <v>1</v>
      </c>
      <c r="DF25" s="169" t="str">
        <f>IF(Table1[[#This Row],[Multiple NCC links]]&lt;&gt;1,IF(Table1[[#This Row],[Design]]=1,1,""),"")</f>
        <v/>
      </c>
      <c r="DG25" s="169" t="str">
        <f>IF(Table1[[#This Row],[Multiple NCC links]]&lt;&gt;1,IF(Table1[[#This Row],[Assessment / Verification]]=1,1,""),"")</f>
        <v/>
      </c>
      <c r="DH25" s="169" t="str">
        <f>IF(Table1[[#This Row],[Multiple NCC links]]&lt;&gt;1,IF(Table1[[#This Row],[Climate Specific ]]=1,1,""),"")</f>
        <v/>
      </c>
      <c r="DI25" s="169" t="str">
        <f>IF(Table1[[#This Row],[Multiple NCC links]]&lt;&gt;1,IF(Table1[[#This Row],[Alterations / Additions]]=1,1,""),"")</f>
        <v/>
      </c>
      <c r="DJ25" s="169" t="str">
        <f>IF(Table1[[#This Row],[Multiple NCC links]]&lt;&gt;1,IF(Table1[[#This Row],[Glazing]]=1,1,""),"")</f>
        <v/>
      </c>
      <c r="DK25" s="169" t="str">
        <f>IF(Table1[[#This Row],[Multiple NCC links]]&lt;&gt;1,IF(Table1[[#This Row],[Building Fabric / Thermal / Sealing]]=1,1,""),"")</f>
        <v/>
      </c>
      <c r="DL25" s="169" t="str">
        <f>IF(Table1[[#This Row],[Multiple NCC links]]&lt;&gt;1,IF(Table1[[#This Row],[Lighting]]=1,1,""),"")</f>
        <v/>
      </c>
      <c r="DM25" s="169" t="str">
        <f>IF(Table1[[#This Row],[Multiple NCC links]]&lt;&gt;1,IF(Table1[[#This Row],[HVAC]]=1,1,""),"")</f>
        <v/>
      </c>
      <c r="DN25" s="169" t="str">
        <f>IF(Table1[[#This Row],[Multiple NCC links]]&lt;&gt;1,IF(Table1[[#This Row],[Services]]=1,1,""),"")</f>
        <v/>
      </c>
      <c r="DO25" s="169" t="str">
        <f>IF(Table1[[#This Row],[Multiple NCC links]]&lt;&gt;1,IF(Table1[[#This Row],[Maintenance &amp; Monitoring]]=1,1,""),"")</f>
        <v/>
      </c>
      <c r="DP25" s="169" t="str">
        <f>IF(Table1[[#This Row],[Multiple NCC links]]&lt;&gt;1,IF(Table1[[#This Row],[Hand over / Operations]]=1,1,""),"")</f>
        <v/>
      </c>
      <c r="DQ25" s="169" t="str">
        <f>IF(Table1[[#This Row],[Multiple NCC links]]&lt;&gt;1,IF(Table1[[#This Row],[As built assessment]]=1,1,""),"")</f>
        <v/>
      </c>
      <c r="DR25" s="169" t="str">
        <f>IF(Table1[[#This Row],[Multiple NCC links]]&lt;&gt;1,IF(Table1[[#This Row],[Beyond compliance]]=1,1,""),"")</f>
        <v/>
      </c>
      <c r="DS25" s="169">
        <f>IF(SUM(Table1[[#This Row],[Design]:[Beyond compliance]])&gt;1,1,"")</f>
        <v>1</v>
      </c>
      <c r="DT25" s="169">
        <f>IF(Table1[[#This Row],[Both Residential &amp; Commercial4]]&lt;&gt;1,IF(Table1[[#This Row],[Residential]]=1,1,""),"")</f>
        <v>1</v>
      </c>
      <c r="DU25" s="169" t="str">
        <f>IF(Table1[[#This Row],[Both Residential &amp; Commercial4]]&lt;&gt;1,IF(Table1[[#This Row],[Commercial]]=1,1,""),"")</f>
        <v/>
      </c>
      <c r="DV25" s="169" t="str">
        <f>Table1[[#This Row],[Residential &amp; Commercial]]</f>
        <v/>
      </c>
      <c r="DW25" s="169"/>
    </row>
    <row r="26" spans="1:127" s="49" customFormat="1" ht="95.25" thickTop="1" thickBot="1" x14ac:dyDescent="0.35">
      <c r="A26" s="97">
        <v>22</v>
      </c>
      <c r="B26" s="67"/>
      <c r="C26" s="98" t="s">
        <v>100</v>
      </c>
      <c r="D26" s="68" t="s">
        <v>101</v>
      </c>
      <c r="E26" s="89"/>
      <c r="F26" s="89">
        <v>1</v>
      </c>
      <c r="G26" s="89"/>
      <c r="H26" s="89"/>
      <c r="I26" s="70" t="str">
        <f>IF(AND(Table1[[#This Row],[General]]=1,Table1[[#This Row],[Beginner]]=1,Table1[[#This Row],[Intermediate]]=1,Table1[[#This Row],[Advanced]]=1),1,"")</f>
        <v/>
      </c>
      <c r="J26" s="70" t="str">
        <f>CONCATENATE(IF(Table1[[#This Row],[General]]=1,"General, ",""), IF(Table1[[#This Row],[Beginner]]=1,"Beginner, ",""),IF(Table1[[#This Row],[Intermediate]]=1,"Intermediate, ",""), IF(Table1[[#This Row],[Advanced]]=1,"Advanced",""))</f>
        <v xml:space="preserve">Beginner, </v>
      </c>
      <c r="K26" s="71"/>
      <c r="L26" s="91">
        <v>1</v>
      </c>
      <c r="M26" s="71"/>
      <c r="N26" s="71"/>
      <c r="O26" s="141"/>
      <c r="P26" s="71"/>
      <c r="Q26" s="71"/>
      <c r="R26" s="71"/>
      <c r="S2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26" s="73"/>
      <c r="U26" s="73"/>
      <c r="V26" s="211">
        <v>1</v>
      </c>
      <c r="W26" s="211"/>
      <c r="X26" s="73"/>
      <c r="Y26" s="73"/>
      <c r="Z26" s="73">
        <v>1</v>
      </c>
      <c r="AA26" s="73"/>
      <c r="AB26" s="73"/>
      <c r="AC26" s="73"/>
      <c r="AD26" s="73"/>
      <c r="AE26" s="92"/>
      <c r="AF26" s="73"/>
      <c r="AG2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26" s="75"/>
      <c r="AI26" s="75">
        <v>1</v>
      </c>
      <c r="AJ26" s="75"/>
      <c r="AK26" s="74" t="str">
        <f>CONCATENATE(IF(Table1[[#This Row],[Digital]]=1,"Digital, ",""),IF(Table1[[#This Row],[Face to Face]]=1,"Face to face, ",""),IF(Table1[[#This Row],[Blended]]=1,"Blended",""))</f>
        <v xml:space="preserve">Face to face, </v>
      </c>
      <c r="AL26" s="69" t="s">
        <v>62</v>
      </c>
      <c r="AM26" s="76">
        <v>1</v>
      </c>
      <c r="AN26" s="127">
        <v>1</v>
      </c>
      <c r="AO26" s="76">
        <v>1</v>
      </c>
      <c r="AP26" s="127">
        <v>1</v>
      </c>
      <c r="AQ26" s="76">
        <v>1</v>
      </c>
      <c r="AR26" s="76">
        <v>1</v>
      </c>
      <c r="AS26" s="76"/>
      <c r="AT26" s="76"/>
      <c r="AU26" s="76"/>
      <c r="AV26" s="127"/>
      <c r="AW26" s="127"/>
      <c r="AX26" s="127"/>
      <c r="AY26" s="76"/>
      <c r="AZ2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26" s="72">
        <v>1</v>
      </c>
      <c r="BC26" s="72"/>
      <c r="BD26" s="74" t="str">
        <f>IF(AND(Table1[[#This Row],[Residential]]=1,Table1[[#This Row],[Commercial]]=1),1,"")</f>
        <v/>
      </c>
      <c r="BE26" s="74" t="str">
        <f>CONCATENATE(IF(Table1[[#This Row],[Residential]]=1,"Residential, ",""),IF(Table1[[#This Row],[Commercial]]=1,"Commercial",""))</f>
        <v xml:space="preserve">Residential, </v>
      </c>
      <c r="BF26" s="76"/>
      <c r="BG26" s="76"/>
      <c r="BH26" s="76"/>
      <c r="BI26" s="76">
        <v>1</v>
      </c>
      <c r="BJ26" s="76"/>
      <c r="BK26" s="76"/>
      <c r="BL26" s="76"/>
      <c r="BM26" s="127"/>
      <c r="BN26" s="76"/>
      <c r="BO2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New South Wales, </v>
      </c>
      <c r="BP26" s="110"/>
      <c r="BQ26" s="112" t="s">
        <v>103</v>
      </c>
      <c r="BR26" s="112" t="s">
        <v>996</v>
      </c>
      <c r="BS26" s="235"/>
      <c r="BT26" s="117" t="s">
        <v>99</v>
      </c>
      <c r="BU26" s="113"/>
      <c r="BV26" s="114"/>
      <c r="BW26" s="115" t="s">
        <v>58</v>
      </c>
      <c r="BX26" s="115" t="s">
        <v>58</v>
      </c>
      <c r="BY26" s="115" t="s">
        <v>58</v>
      </c>
      <c r="BZ26" s="227" t="str">
        <f>IF(SUM(Table1[[#This Row],[Design]:[Beyond compliance]])&gt;0,"Yes","No")</f>
        <v>Yes</v>
      </c>
      <c r="CA2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6" s="48">
        <f>COUNTIF(Table1[[#This Row],[Validity]:[Alignment with NCC (Yes=1,No=0)]],"N/A")</f>
        <v>0</v>
      </c>
      <c r="CC26" s="48">
        <f>IF(ISERROR(Table1[[#This Row],[Total Quality Score (out of 10)]]/(4-Table1[[#This Row],[N/A Count]])),0,Table1[[#This Row],[Total Quality Score (out of 10)]]/(4-Table1[[#This Row],[N/A Count]]))</f>
        <v>1.5</v>
      </c>
      <c r="CE26" s="96"/>
      <c r="CF26" s="169" t="str">
        <f>IF(SUM(Table1[[#This Row],[Multiple]:[Level (all)62]])&lt;1,IF(Table1[[#This Row],[General]]=1,1,""),"")</f>
        <v/>
      </c>
      <c r="CG26" s="171">
        <f>IF(SUM(Table1[[#This Row],[Multiple]:[Level (all)62]])&lt;1,IF(Table1[[#This Row],[Beginner]]=1,1,""),"")</f>
        <v>1</v>
      </c>
      <c r="CH26" s="169" t="str">
        <f>IF(SUM(Table1[[#This Row],[Multiple]:[Level (all)62]])&lt;1,IF(Table1[[#This Row],[Intermediate]]=1,1,""),"")</f>
        <v/>
      </c>
      <c r="CI26" s="169" t="str">
        <f>IF(SUM(Table1[[#This Row],[Multiple]:[Level (all)62]])&lt;1,IF(Table1[[#This Row],[Advanced]]=1,1,""),"")</f>
        <v/>
      </c>
      <c r="CJ26" s="169" t="str">
        <f>IF(AND(SUM(Table1[[#This Row],[General]:[Advanced]])&lt;4,SUM(Table1[[#This Row],[General]:[Advanced]])&gt;1),1,"")</f>
        <v/>
      </c>
      <c r="CK26" s="169" t="str">
        <f>Table1[[#This Row],[Level (all)]]</f>
        <v/>
      </c>
      <c r="CL26" s="169" t="str">
        <f>IF(Table1[[#This Row],[Multiple audience]]&lt;&gt;1,IF(Table1[[#This Row],[General Audience]]=1,1,""),"")</f>
        <v/>
      </c>
      <c r="CM26" s="169">
        <f>IF(Table1[[#This Row],[Multiple audience]]&lt;&gt;1,IF(Table1[[#This Row],[Planners / Designers ]]=1,1,""),"")</f>
        <v>1</v>
      </c>
      <c r="CN26" s="169" t="str">
        <f>IF(Table1[[#This Row],[Multiple audience]]&lt;&gt;1,IF(Table1[[#This Row],[Regulatory Assessors]]=1,1,""),"")</f>
        <v/>
      </c>
      <c r="CO26" s="169" t="str">
        <f>IF(Table1[[#This Row],[Multiple audience]]&lt;&gt;1,IF(Table1[[#This Row],[Builders / Management]]=1,1,""),"")</f>
        <v/>
      </c>
      <c r="CP26" s="169" t="str">
        <f>IF(Table1[[#This Row],[Multiple audience]]&lt;&gt;1,IF(Table1[[#This Row],[Energy / Sus Assessors]]=1,1,""),"")</f>
        <v/>
      </c>
      <c r="CQ26" s="169" t="str">
        <f>IF(Table1[[#This Row],[Multiple audience]]&lt;&gt;1,IF(Table1[[#This Row],[Semi-skilled]]=1,1,""),"")</f>
        <v/>
      </c>
      <c r="CR26" s="169" t="str">
        <f>IF(Table1[[#This Row],[Multiple audience]]&lt;&gt;1,IF(Table1[[#This Row],[Trades]]=1,1,""),"")</f>
        <v/>
      </c>
      <c r="CS26" s="169" t="str">
        <f>IF(Table1[[#This Row],[Multiple audience]]&lt;&gt;1,IF(Table1[[#This Row],[Other]]=1,1,""),"")</f>
        <v/>
      </c>
      <c r="CT26" s="169" t="str">
        <f>IF(SUM(Table1[[#This Row],[General Audience]:[Other]])&gt;1,1,"")</f>
        <v/>
      </c>
      <c r="CU26" s="169" t="str">
        <f>IF(Table1[[#This Row],[Various  ]]&lt;&gt;1,IF(Table1[[#This Row],[Calculator / Software]]=1,1,""),"")</f>
        <v/>
      </c>
      <c r="CV26" s="169" t="str">
        <f>IF(Table1[[#This Row],[Various  ]]&lt;&gt;1,IF(Table1[[#This Row],[Information  ]]=1,1,""),"")</f>
        <v/>
      </c>
      <c r="CW26" s="169" t="str">
        <f>IF(Table1[[#This Row],[Various  ]]&lt;&gt;1,IF(Table1[[#This Row],[Interactive Tool]]=1,1,""),"")</f>
        <v/>
      </c>
      <c r="CX26" s="169" t="str">
        <f>IF(Table1[[#This Row],[Various  ]]&lt;&gt;1,IF(Table1[[#This Row],[Technical Specifications]]=1,1,""),"")</f>
        <v/>
      </c>
      <c r="CY26" s="169" t="str">
        <f>IF(Table1[[#This Row],[Various  ]]&lt;&gt;1,IF(Table1[[#This Row],[Training Resources]]=1,1,""),"")</f>
        <v/>
      </c>
      <c r="CZ26" s="169" t="str">
        <f>IF(Table1[[#This Row],[Various  ]]&lt;&gt;1,IF(Table1[[#This Row],[Toolbox]]=1,1,""),"")</f>
        <v/>
      </c>
      <c r="DA26" s="169" t="str">
        <f>IF(Table1[[#This Row],[Various  ]]&lt;&gt;1,IF(Table1[[#This Row],[Video]]=1,1,""),"")</f>
        <v/>
      </c>
      <c r="DB26" s="169" t="str">
        <f>IF(Table1[[#This Row],[Various  ]]&lt;&gt;1,IF(Table1[[#This Row],[Case study]]=1,1,""),"")</f>
        <v/>
      </c>
      <c r="DC26" s="169" t="str">
        <f>IF(Table1[[#This Row],[Various  ]]&lt;&gt;1,IF(Table1[[#This Row],[Other   ]]=1,1,""),"")</f>
        <v/>
      </c>
      <c r="DD26" s="169" t="str">
        <f>IF(Table1[[#This Row],[Various  ]]&lt;&gt;1,IF(Table1[[#This Row],[Standards]]=1,1,""),"")</f>
        <v/>
      </c>
      <c r="DE26" s="169">
        <f>IF(Table1[[#This Row],[Various]]=1,1,IF(SUM(Table1[[#This Row],[Calculator / Software]:[Standards]])&gt;1,1,""))</f>
        <v>1</v>
      </c>
      <c r="DF26" s="169" t="str">
        <f>IF(Table1[[#This Row],[Multiple NCC links]]&lt;&gt;1,IF(Table1[[#This Row],[Design]]=1,1,""),"")</f>
        <v/>
      </c>
      <c r="DG26" s="169" t="str">
        <f>IF(Table1[[#This Row],[Multiple NCC links]]&lt;&gt;1,IF(Table1[[#This Row],[Assessment / Verification]]=1,1,""),"")</f>
        <v/>
      </c>
      <c r="DH26" s="169" t="str">
        <f>IF(Table1[[#This Row],[Multiple NCC links]]&lt;&gt;1,IF(Table1[[#This Row],[Climate Specific ]]=1,1,""),"")</f>
        <v/>
      </c>
      <c r="DI26" s="169" t="str">
        <f>IF(Table1[[#This Row],[Multiple NCC links]]&lt;&gt;1,IF(Table1[[#This Row],[Alterations / Additions]]=1,1,""),"")</f>
        <v/>
      </c>
      <c r="DJ26" s="169" t="str">
        <f>IF(Table1[[#This Row],[Multiple NCC links]]&lt;&gt;1,IF(Table1[[#This Row],[Glazing]]=1,1,""),"")</f>
        <v/>
      </c>
      <c r="DK26" s="169" t="str">
        <f>IF(Table1[[#This Row],[Multiple NCC links]]&lt;&gt;1,IF(Table1[[#This Row],[Building Fabric / Thermal / Sealing]]=1,1,""),"")</f>
        <v/>
      </c>
      <c r="DL26" s="169" t="str">
        <f>IF(Table1[[#This Row],[Multiple NCC links]]&lt;&gt;1,IF(Table1[[#This Row],[Lighting]]=1,1,""),"")</f>
        <v/>
      </c>
      <c r="DM26" s="169" t="str">
        <f>IF(Table1[[#This Row],[Multiple NCC links]]&lt;&gt;1,IF(Table1[[#This Row],[HVAC]]=1,1,""),"")</f>
        <v/>
      </c>
      <c r="DN26" s="169" t="str">
        <f>IF(Table1[[#This Row],[Multiple NCC links]]&lt;&gt;1,IF(Table1[[#This Row],[Services]]=1,1,""),"")</f>
        <v/>
      </c>
      <c r="DO26" s="169" t="str">
        <f>IF(Table1[[#This Row],[Multiple NCC links]]&lt;&gt;1,IF(Table1[[#This Row],[Maintenance &amp; Monitoring]]=1,1,""),"")</f>
        <v/>
      </c>
      <c r="DP26" s="169" t="str">
        <f>IF(Table1[[#This Row],[Multiple NCC links]]&lt;&gt;1,IF(Table1[[#This Row],[Hand over / Operations]]=1,1,""),"")</f>
        <v/>
      </c>
      <c r="DQ26" s="169" t="str">
        <f>IF(Table1[[#This Row],[Multiple NCC links]]&lt;&gt;1,IF(Table1[[#This Row],[As built assessment]]=1,1,""),"")</f>
        <v/>
      </c>
      <c r="DR26" s="169" t="str">
        <f>IF(Table1[[#This Row],[Multiple NCC links]]&lt;&gt;1,IF(Table1[[#This Row],[Beyond compliance]]=1,1,""),"")</f>
        <v/>
      </c>
      <c r="DS26" s="169">
        <f>IF(SUM(Table1[[#This Row],[Design]:[Beyond compliance]])&gt;1,1,"")</f>
        <v>1</v>
      </c>
      <c r="DT26" s="169">
        <f>IF(Table1[[#This Row],[Both Residential &amp; Commercial4]]&lt;&gt;1,IF(Table1[[#This Row],[Residential]]=1,1,""),"")</f>
        <v>1</v>
      </c>
      <c r="DU26" s="169" t="str">
        <f>IF(Table1[[#This Row],[Both Residential &amp; Commercial4]]&lt;&gt;1,IF(Table1[[#This Row],[Commercial]]=1,1,""),"")</f>
        <v/>
      </c>
      <c r="DV26" s="169" t="str">
        <f>Table1[[#This Row],[Residential &amp; Commercial]]</f>
        <v/>
      </c>
      <c r="DW26" s="169"/>
    </row>
    <row r="27" spans="1:127" s="49" customFormat="1" ht="95.25" thickTop="1" thickBot="1" x14ac:dyDescent="0.35">
      <c r="A27" s="97">
        <v>23</v>
      </c>
      <c r="B27" s="67"/>
      <c r="C27" s="98" t="s">
        <v>104</v>
      </c>
      <c r="D27" s="68" t="s">
        <v>101</v>
      </c>
      <c r="E27" s="89"/>
      <c r="F27" s="89"/>
      <c r="G27" s="89">
        <v>1</v>
      </c>
      <c r="H27" s="89"/>
      <c r="I27" s="70" t="str">
        <f>IF(AND(Table1[[#This Row],[General]]=1,Table1[[#This Row],[Beginner]]=1,Table1[[#This Row],[Intermediate]]=1,Table1[[#This Row],[Advanced]]=1),1,"")</f>
        <v/>
      </c>
      <c r="J27" s="70" t="str">
        <f>CONCATENATE(IF(Table1[[#This Row],[General]]=1,"General, ",""), IF(Table1[[#This Row],[Beginner]]=1,"Beginner, ",""),IF(Table1[[#This Row],[Intermediate]]=1,"Intermediate, ",""), IF(Table1[[#This Row],[Advanced]]=1,"Advanced",""))</f>
        <v xml:space="preserve">Intermediate, </v>
      </c>
      <c r="K27" s="71"/>
      <c r="L27" s="91">
        <v>1</v>
      </c>
      <c r="M27" s="71"/>
      <c r="N27" s="71"/>
      <c r="O27" s="141"/>
      <c r="P27" s="71"/>
      <c r="Q27" s="71"/>
      <c r="R27" s="71"/>
      <c r="S2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27" s="73"/>
      <c r="U27" s="73"/>
      <c r="V27" s="211">
        <v>1</v>
      </c>
      <c r="W27" s="211"/>
      <c r="X27" s="73"/>
      <c r="Y27" s="73"/>
      <c r="Z27" s="73">
        <v>1</v>
      </c>
      <c r="AA27" s="73"/>
      <c r="AB27" s="73"/>
      <c r="AC27" s="73"/>
      <c r="AD27" s="73"/>
      <c r="AE27" s="92"/>
      <c r="AF27" s="73"/>
      <c r="AG2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27" s="75"/>
      <c r="AI27" s="75">
        <v>1</v>
      </c>
      <c r="AJ27" s="75"/>
      <c r="AK27" s="74" t="str">
        <f>CONCATENATE(IF(Table1[[#This Row],[Digital]]=1,"Digital, ",""),IF(Table1[[#This Row],[Face to Face]]=1,"Face to face, ",""),IF(Table1[[#This Row],[Blended]]=1,"Blended",""))</f>
        <v xml:space="preserve">Face to face, </v>
      </c>
      <c r="AL27" s="69" t="s">
        <v>62</v>
      </c>
      <c r="AM27" s="76">
        <v>1</v>
      </c>
      <c r="AN27" s="127">
        <v>1</v>
      </c>
      <c r="AO27" s="76">
        <v>1</v>
      </c>
      <c r="AP27" s="127">
        <v>1</v>
      </c>
      <c r="AQ27" s="76">
        <v>1</v>
      </c>
      <c r="AR27" s="76">
        <v>1</v>
      </c>
      <c r="AS27" s="76"/>
      <c r="AT27" s="76"/>
      <c r="AU27" s="76"/>
      <c r="AV27" s="127"/>
      <c r="AW27" s="127"/>
      <c r="AX27" s="127"/>
      <c r="AY27" s="76"/>
      <c r="AZ2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27" s="72">
        <v>1</v>
      </c>
      <c r="BC27" s="72"/>
      <c r="BD27" s="74" t="str">
        <f>IF(AND(Table1[[#This Row],[Residential]]=1,Table1[[#This Row],[Commercial]]=1),1,"")</f>
        <v/>
      </c>
      <c r="BE27" s="74" t="str">
        <f>CONCATENATE(IF(Table1[[#This Row],[Residential]]=1,"Residential, ",""),IF(Table1[[#This Row],[Commercial]]=1,"Commercial",""))</f>
        <v xml:space="preserve">Residential, </v>
      </c>
      <c r="BF27" s="76"/>
      <c r="BG27" s="76"/>
      <c r="BH27" s="76"/>
      <c r="BI27" s="76">
        <v>1</v>
      </c>
      <c r="BJ27" s="76"/>
      <c r="BK27" s="76"/>
      <c r="BL27" s="76"/>
      <c r="BM27" s="127"/>
      <c r="BN27" s="76"/>
      <c r="BO2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New South Wales, </v>
      </c>
      <c r="BP27" s="110"/>
      <c r="BQ27" s="112" t="s">
        <v>105</v>
      </c>
      <c r="BR27" s="112" t="s">
        <v>996</v>
      </c>
      <c r="BS27" s="235"/>
      <c r="BT27" s="117" t="s">
        <v>99</v>
      </c>
      <c r="BU27" s="113"/>
      <c r="BV27" s="114"/>
      <c r="BW27" s="115" t="s">
        <v>58</v>
      </c>
      <c r="BX27" s="115" t="s">
        <v>58</v>
      </c>
      <c r="BY27" s="115" t="s">
        <v>58</v>
      </c>
      <c r="BZ27" s="227" t="str">
        <f>IF(SUM(Table1[[#This Row],[Design]:[Beyond compliance]])&gt;0,"Yes","No")</f>
        <v>Yes</v>
      </c>
      <c r="CA2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7" s="48">
        <f>COUNTIF(Table1[[#This Row],[Validity]:[Alignment with NCC (Yes=1,No=0)]],"N/A")</f>
        <v>0</v>
      </c>
      <c r="CC27" s="48">
        <f>IF(ISERROR(Table1[[#This Row],[Total Quality Score (out of 10)]]/(4-Table1[[#This Row],[N/A Count]])),0,Table1[[#This Row],[Total Quality Score (out of 10)]]/(4-Table1[[#This Row],[N/A Count]]))</f>
        <v>1.5</v>
      </c>
      <c r="CE27" s="96"/>
      <c r="CF27" s="169" t="str">
        <f>IF(SUM(Table1[[#This Row],[Multiple]:[Level (all)62]])&lt;1,IF(Table1[[#This Row],[General]]=1,1,""),"")</f>
        <v/>
      </c>
      <c r="CG27" s="171" t="str">
        <f>IF(SUM(Table1[[#This Row],[Multiple]:[Level (all)62]])&lt;1,IF(Table1[[#This Row],[Beginner]]=1,1,""),"")</f>
        <v/>
      </c>
      <c r="CH27" s="169">
        <f>IF(SUM(Table1[[#This Row],[Multiple]:[Level (all)62]])&lt;1,IF(Table1[[#This Row],[Intermediate]]=1,1,""),"")</f>
        <v>1</v>
      </c>
      <c r="CI27" s="169" t="str">
        <f>IF(SUM(Table1[[#This Row],[Multiple]:[Level (all)62]])&lt;1,IF(Table1[[#This Row],[Advanced]]=1,1,""),"")</f>
        <v/>
      </c>
      <c r="CJ27" s="169" t="str">
        <f>IF(AND(SUM(Table1[[#This Row],[General]:[Advanced]])&lt;4,SUM(Table1[[#This Row],[General]:[Advanced]])&gt;1),1,"")</f>
        <v/>
      </c>
      <c r="CK27" s="169" t="str">
        <f>Table1[[#This Row],[Level (all)]]</f>
        <v/>
      </c>
      <c r="CL27" s="169" t="str">
        <f>IF(Table1[[#This Row],[Multiple audience]]&lt;&gt;1,IF(Table1[[#This Row],[General Audience]]=1,1,""),"")</f>
        <v/>
      </c>
      <c r="CM27" s="169">
        <f>IF(Table1[[#This Row],[Multiple audience]]&lt;&gt;1,IF(Table1[[#This Row],[Planners / Designers ]]=1,1,""),"")</f>
        <v>1</v>
      </c>
      <c r="CN27" s="169" t="str">
        <f>IF(Table1[[#This Row],[Multiple audience]]&lt;&gt;1,IF(Table1[[#This Row],[Regulatory Assessors]]=1,1,""),"")</f>
        <v/>
      </c>
      <c r="CO27" s="169" t="str">
        <f>IF(Table1[[#This Row],[Multiple audience]]&lt;&gt;1,IF(Table1[[#This Row],[Builders / Management]]=1,1,""),"")</f>
        <v/>
      </c>
      <c r="CP27" s="169" t="str">
        <f>IF(Table1[[#This Row],[Multiple audience]]&lt;&gt;1,IF(Table1[[#This Row],[Energy / Sus Assessors]]=1,1,""),"")</f>
        <v/>
      </c>
      <c r="CQ27" s="169" t="str">
        <f>IF(Table1[[#This Row],[Multiple audience]]&lt;&gt;1,IF(Table1[[#This Row],[Semi-skilled]]=1,1,""),"")</f>
        <v/>
      </c>
      <c r="CR27" s="169" t="str">
        <f>IF(Table1[[#This Row],[Multiple audience]]&lt;&gt;1,IF(Table1[[#This Row],[Trades]]=1,1,""),"")</f>
        <v/>
      </c>
      <c r="CS27" s="169" t="str">
        <f>IF(Table1[[#This Row],[Multiple audience]]&lt;&gt;1,IF(Table1[[#This Row],[Other]]=1,1,""),"")</f>
        <v/>
      </c>
      <c r="CT27" s="169" t="str">
        <f>IF(SUM(Table1[[#This Row],[General Audience]:[Other]])&gt;1,1,"")</f>
        <v/>
      </c>
      <c r="CU27" s="169" t="str">
        <f>IF(Table1[[#This Row],[Various  ]]&lt;&gt;1,IF(Table1[[#This Row],[Calculator / Software]]=1,1,""),"")</f>
        <v/>
      </c>
      <c r="CV27" s="169" t="str">
        <f>IF(Table1[[#This Row],[Various  ]]&lt;&gt;1,IF(Table1[[#This Row],[Information  ]]=1,1,""),"")</f>
        <v/>
      </c>
      <c r="CW27" s="169" t="str">
        <f>IF(Table1[[#This Row],[Various  ]]&lt;&gt;1,IF(Table1[[#This Row],[Interactive Tool]]=1,1,""),"")</f>
        <v/>
      </c>
      <c r="CX27" s="169" t="str">
        <f>IF(Table1[[#This Row],[Various  ]]&lt;&gt;1,IF(Table1[[#This Row],[Technical Specifications]]=1,1,""),"")</f>
        <v/>
      </c>
      <c r="CY27" s="169" t="str">
        <f>IF(Table1[[#This Row],[Various  ]]&lt;&gt;1,IF(Table1[[#This Row],[Training Resources]]=1,1,""),"")</f>
        <v/>
      </c>
      <c r="CZ27" s="169" t="str">
        <f>IF(Table1[[#This Row],[Various  ]]&lt;&gt;1,IF(Table1[[#This Row],[Toolbox]]=1,1,""),"")</f>
        <v/>
      </c>
      <c r="DA27" s="169" t="str">
        <f>IF(Table1[[#This Row],[Various  ]]&lt;&gt;1,IF(Table1[[#This Row],[Video]]=1,1,""),"")</f>
        <v/>
      </c>
      <c r="DB27" s="169" t="str">
        <f>IF(Table1[[#This Row],[Various  ]]&lt;&gt;1,IF(Table1[[#This Row],[Case study]]=1,1,""),"")</f>
        <v/>
      </c>
      <c r="DC27" s="169" t="str">
        <f>IF(Table1[[#This Row],[Various  ]]&lt;&gt;1,IF(Table1[[#This Row],[Other   ]]=1,1,""),"")</f>
        <v/>
      </c>
      <c r="DD27" s="169" t="str">
        <f>IF(Table1[[#This Row],[Various  ]]&lt;&gt;1,IF(Table1[[#This Row],[Standards]]=1,1,""),"")</f>
        <v/>
      </c>
      <c r="DE27" s="169">
        <f>IF(Table1[[#This Row],[Various]]=1,1,IF(SUM(Table1[[#This Row],[Calculator / Software]:[Standards]])&gt;1,1,""))</f>
        <v>1</v>
      </c>
      <c r="DF27" s="169" t="str">
        <f>IF(Table1[[#This Row],[Multiple NCC links]]&lt;&gt;1,IF(Table1[[#This Row],[Design]]=1,1,""),"")</f>
        <v/>
      </c>
      <c r="DG27" s="169" t="str">
        <f>IF(Table1[[#This Row],[Multiple NCC links]]&lt;&gt;1,IF(Table1[[#This Row],[Assessment / Verification]]=1,1,""),"")</f>
        <v/>
      </c>
      <c r="DH27" s="169" t="str">
        <f>IF(Table1[[#This Row],[Multiple NCC links]]&lt;&gt;1,IF(Table1[[#This Row],[Climate Specific ]]=1,1,""),"")</f>
        <v/>
      </c>
      <c r="DI27" s="169" t="str">
        <f>IF(Table1[[#This Row],[Multiple NCC links]]&lt;&gt;1,IF(Table1[[#This Row],[Alterations / Additions]]=1,1,""),"")</f>
        <v/>
      </c>
      <c r="DJ27" s="169" t="str">
        <f>IF(Table1[[#This Row],[Multiple NCC links]]&lt;&gt;1,IF(Table1[[#This Row],[Glazing]]=1,1,""),"")</f>
        <v/>
      </c>
      <c r="DK27" s="169" t="str">
        <f>IF(Table1[[#This Row],[Multiple NCC links]]&lt;&gt;1,IF(Table1[[#This Row],[Building Fabric / Thermal / Sealing]]=1,1,""),"")</f>
        <v/>
      </c>
      <c r="DL27" s="169" t="str">
        <f>IF(Table1[[#This Row],[Multiple NCC links]]&lt;&gt;1,IF(Table1[[#This Row],[Lighting]]=1,1,""),"")</f>
        <v/>
      </c>
      <c r="DM27" s="169" t="str">
        <f>IF(Table1[[#This Row],[Multiple NCC links]]&lt;&gt;1,IF(Table1[[#This Row],[HVAC]]=1,1,""),"")</f>
        <v/>
      </c>
      <c r="DN27" s="169" t="str">
        <f>IF(Table1[[#This Row],[Multiple NCC links]]&lt;&gt;1,IF(Table1[[#This Row],[Services]]=1,1,""),"")</f>
        <v/>
      </c>
      <c r="DO27" s="169" t="str">
        <f>IF(Table1[[#This Row],[Multiple NCC links]]&lt;&gt;1,IF(Table1[[#This Row],[Maintenance &amp; Monitoring]]=1,1,""),"")</f>
        <v/>
      </c>
      <c r="DP27" s="169" t="str">
        <f>IF(Table1[[#This Row],[Multiple NCC links]]&lt;&gt;1,IF(Table1[[#This Row],[Hand over / Operations]]=1,1,""),"")</f>
        <v/>
      </c>
      <c r="DQ27" s="169" t="str">
        <f>IF(Table1[[#This Row],[Multiple NCC links]]&lt;&gt;1,IF(Table1[[#This Row],[As built assessment]]=1,1,""),"")</f>
        <v/>
      </c>
      <c r="DR27" s="169" t="str">
        <f>IF(Table1[[#This Row],[Multiple NCC links]]&lt;&gt;1,IF(Table1[[#This Row],[Beyond compliance]]=1,1,""),"")</f>
        <v/>
      </c>
      <c r="DS27" s="169">
        <f>IF(SUM(Table1[[#This Row],[Design]:[Beyond compliance]])&gt;1,1,"")</f>
        <v>1</v>
      </c>
      <c r="DT27" s="169">
        <f>IF(Table1[[#This Row],[Both Residential &amp; Commercial4]]&lt;&gt;1,IF(Table1[[#This Row],[Residential]]=1,1,""),"")</f>
        <v>1</v>
      </c>
      <c r="DU27" s="169" t="str">
        <f>IF(Table1[[#This Row],[Both Residential &amp; Commercial4]]&lt;&gt;1,IF(Table1[[#This Row],[Commercial]]=1,1,""),"")</f>
        <v/>
      </c>
      <c r="DV27" s="169" t="str">
        <f>Table1[[#This Row],[Residential &amp; Commercial]]</f>
        <v/>
      </c>
      <c r="DW27" s="169"/>
    </row>
    <row r="28" spans="1:127" s="49" customFormat="1" ht="95.25" thickTop="1" thickBot="1" x14ac:dyDescent="0.35">
      <c r="A28" s="97">
        <v>24</v>
      </c>
      <c r="B28" s="80"/>
      <c r="C28" s="98" t="s">
        <v>107</v>
      </c>
      <c r="D28" s="68" t="s">
        <v>101</v>
      </c>
      <c r="E28" s="89"/>
      <c r="F28" s="89"/>
      <c r="G28" s="89">
        <v>1</v>
      </c>
      <c r="H28" s="89"/>
      <c r="I28" s="70" t="str">
        <f>IF(AND(Table1[[#This Row],[General]]=1,Table1[[#This Row],[Beginner]]=1,Table1[[#This Row],[Intermediate]]=1,Table1[[#This Row],[Advanced]]=1),1,"")</f>
        <v/>
      </c>
      <c r="J28" s="70" t="str">
        <f>CONCATENATE(IF(Table1[[#This Row],[General]]=1,"General, ",""), IF(Table1[[#This Row],[Beginner]]=1,"Beginner, ",""),IF(Table1[[#This Row],[Intermediate]]=1,"Intermediate, ",""), IF(Table1[[#This Row],[Advanced]]=1,"Advanced",""))</f>
        <v xml:space="preserve">Intermediate, </v>
      </c>
      <c r="K28" s="71"/>
      <c r="L28" s="91">
        <v>1</v>
      </c>
      <c r="M28" s="71"/>
      <c r="N28" s="71"/>
      <c r="O28" s="141">
        <v>1</v>
      </c>
      <c r="P28" s="71"/>
      <c r="Q28" s="71"/>
      <c r="R28" s="71"/>
      <c r="S2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Energy / Sus Assessors, </v>
      </c>
      <c r="T28" s="73"/>
      <c r="U28" s="73"/>
      <c r="V28" s="211">
        <v>1</v>
      </c>
      <c r="W28" s="211"/>
      <c r="X28" s="73"/>
      <c r="Y28" s="73"/>
      <c r="Z28" s="73">
        <v>1</v>
      </c>
      <c r="AA28" s="73"/>
      <c r="AB28" s="73"/>
      <c r="AC28" s="73"/>
      <c r="AD28" s="73"/>
      <c r="AE28" s="92"/>
      <c r="AF28" s="73"/>
      <c r="AG2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28" s="75"/>
      <c r="AI28" s="75">
        <v>1</v>
      </c>
      <c r="AJ28" s="75"/>
      <c r="AK28" s="74" t="str">
        <f>CONCATENATE(IF(Table1[[#This Row],[Digital]]=1,"Digital, ",""),IF(Table1[[#This Row],[Face to Face]]=1,"Face to face, ",""),IF(Table1[[#This Row],[Blended]]=1,"Blended",""))</f>
        <v xml:space="preserve">Face to face, </v>
      </c>
      <c r="AL28" s="69" t="s">
        <v>62</v>
      </c>
      <c r="AM28" s="76">
        <v>1</v>
      </c>
      <c r="AN28" s="127">
        <v>1</v>
      </c>
      <c r="AO28" s="76">
        <v>1</v>
      </c>
      <c r="AP28" s="127">
        <v>1</v>
      </c>
      <c r="AQ28" s="76">
        <v>1</v>
      </c>
      <c r="AR28" s="76">
        <v>1</v>
      </c>
      <c r="AS28" s="76"/>
      <c r="AT28" s="76"/>
      <c r="AU28" s="76"/>
      <c r="AV28" s="127"/>
      <c r="AW28" s="127"/>
      <c r="AX28" s="127"/>
      <c r="AY28" s="76"/>
      <c r="AZ2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28" s="72">
        <v>1</v>
      </c>
      <c r="BC28" s="72"/>
      <c r="BD28" s="74" t="str">
        <f>IF(AND(Table1[[#This Row],[Residential]]=1,Table1[[#This Row],[Commercial]]=1),1,"")</f>
        <v/>
      </c>
      <c r="BE28" s="74" t="str">
        <f>CONCATENATE(IF(Table1[[#This Row],[Residential]]=1,"Residential, ",""),IF(Table1[[#This Row],[Commercial]]=1,"Commercial",""))</f>
        <v xml:space="preserve">Residential, </v>
      </c>
      <c r="BF28" s="76"/>
      <c r="BG28" s="76"/>
      <c r="BH28" s="76"/>
      <c r="BI28" s="76">
        <v>1</v>
      </c>
      <c r="BJ28" s="76"/>
      <c r="BK28" s="76"/>
      <c r="BL28" s="76"/>
      <c r="BM28" s="127"/>
      <c r="BN28" s="76"/>
      <c r="BO2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New South Wales, </v>
      </c>
      <c r="BP28" s="110"/>
      <c r="BQ28" s="112" t="s">
        <v>106</v>
      </c>
      <c r="BR28" s="112" t="s">
        <v>996</v>
      </c>
      <c r="BS28" s="235"/>
      <c r="BT28" s="117" t="s">
        <v>99</v>
      </c>
      <c r="BU28" s="113"/>
      <c r="BV28" s="114"/>
      <c r="BW28" s="115" t="s">
        <v>58</v>
      </c>
      <c r="BX28" s="115" t="s">
        <v>58</v>
      </c>
      <c r="BY28" s="115" t="s">
        <v>58</v>
      </c>
      <c r="BZ28" s="227" t="str">
        <f>IF(SUM(Table1[[#This Row],[Design]:[Beyond compliance]])&gt;0,"Yes","No")</f>
        <v>Yes</v>
      </c>
      <c r="CA2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8" s="48">
        <f>COUNTIF(Table1[[#This Row],[Validity]:[Alignment with NCC (Yes=1,No=0)]],"N/A")</f>
        <v>0</v>
      </c>
      <c r="CC28" s="48">
        <f>IF(ISERROR(Table1[[#This Row],[Total Quality Score (out of 10)]]/(4-Table1[[#This Row],[N/A Count]])),0,Table1[[#This Row],[Total Quality Score (out of 10)]]/(4-Table1[[#This Row],[N/A Count]]))</f>
        <v>1.5</v>
      </c>
      <c r="CE28" s="96"/>
      <c r="CF28" s="169" t="str">
        <f>IF(SUM(Table1[[#This Row],[Multiple]:[Level (all)62]])&lt;1,IF(Table1[[#This Row],[General]]=1,1,""),"")</f>
        <v/>
      </c>
      <c r="CG28" s="171" t="str">
        <f>IF(SUM(Table1[[#This Row],[Multiple]:[Level (all)62]])&lt;1,IF(Table1[[#This Row],[Beginner]]=1,1,""),"")</f>
        <v/>
      </c>
      <c r="CH28" s="169">
        <f>IF(SUM(Table1[[#This Row],[Multiple]:[Level (all)62]])&lt;1,IF(Table1[[#This Row],[Intermediate]]=1,1,""),"")</f>
        <v>1</v>
      </c>
      <c r="CI28" s="169" t="str">
        <f>IF(SUM(Table1[[#This Row],[Multiple]:[Level (all)62]])&lt;1,IF(Table1[[#This Row],[Advanced]]=1,1,""),"")</f>
        <v/>
      </c>
      <c r="CJ28" s="169" t="str">
        <f>IF(AND(SUM(Table1[[#This Row],[General]:[Advanced]])&lt;4,SUM(Table1[[#This Row],[General]:[Advanced]])&gt;1),1,"")</f>
        <v/>
      </c>
      <c r="CK28" s="169" t="str">
        <f>Table1[[#This Row],[Level (all)]]</f>
        <v/>
      </c>
      <c r="CL28" s="169" t="str">
        <f>IF(Table1[[#This Row],[Multiple audience]]&lt;&gt;1,IF(Table1[[#This Row],[General Audience]]=1,1,""),"")</f>
        <v/>
      </c>
      <c r="CM28" s="169" t="str">
        <f>IF(Table1[[#This Row],[Multiple audience]]&lt;&gt;1,IF(Table1[[#This Row],[Planners / Designers ]]=1,1,""),"")</f>
        <v/>
      </c>
      <c r="CN28" s="169" t="str">
        <f>IF(Table1[[#This Row],[Multiple audience]]&lt;&gt;1,IF(Table1[[#This Row],[Regulatory Assessors]]=1,1,""),"")</f>
        <v/>
      </c>
      <c r="CO28" s="169" t="str">
        <f>IF(Table1[[#This Row],[Multiple audience]]&lt;&gt;1,IF(Table1[[#This Row],[Builders / Management]]=1,1,""),"")</f>
        <v/>
      </c>
      <c r="CP28" s="169" t="str">
        <f>IF(Table1[[#This Row],[Multiple audience]]&lt;&gt;1,IF(Table1[[#This Row],[Energy / Sus Assessors]]=1,1,""),"")</f>
        <v/>
      </c>
      <c r="CQ28" s="169" t="str">
        <f>IF(Table1[[#This Row],[Multiple audience]]&lt;&gt;1,IF(Table1[[#This Row],[Semi-skilled]]=1,1,""),"")</f>
        <v/>
      </c>
      <c r="CR28" s="169" t="str">
        <f>IF(Table1[[#This Row],[Multiple audience]]&lt;&gt;1,IF(Table1[[#This Row],[Trades]]=1,1,""),"")</f>
        <v/>
      </c>
      <c r="CS28" s="169" t="str">
        <f>IF(Table1[[#This Row],[Multiple audience]]&lt;&gt;1,IF(Table1[[#This Row],[Other]]=1,1,""),"")</f>
        <v/>
      </c>
      <c r="CT28" s="169">
        <f>IF(SUM(Table1[[#This Row],[General Audience]:[Other]])&gt;1,1,"")</f>
        <v>1</v>
      </c>
      <c r="CU28" s="169" t="str">
        <f>IF(Table1[[#This Row],[Various  ]]&lt;&gt;1,IF(Table1[[#This Row],[Calculator / Software]]=1,1,""),"")</f>
        <v/>
      </c>
      <c r="CV28" s="169" t="str">
        <f>IF(Table1[[#This Row],[Various  ]]&lt;&gt;1,IF(Table1[[#This Row],[Information  ]]=1,1,""),"")</f>
        <v/>
      </c>
      <c r="CW28" s="169" t="str">
        <f>IF(Table1[[#This Row],[Various  ]]&lt;&gt;1,IF(Table1[[#This Row],[Interactive Tool]]=1,1,""),"")</f>
        <v/>
      </c>
      <c r="CX28" s="169" t="str">
        <f>IF(Table1[[#This Row],[Various  ]]&lt;&gt;1,IF(Table1[[#This Row],[Technical Specifications]]=1,1,""),"")</f>
        <v/>
      </c>
      <c r="CY28" s="169" t="str">
        <f>IF(Table1[[#This Row],[Various  ]]&lt;&gt;1,IF(Table1[[#This Row],[Training Resources]]=1,1,""),"")</f>
        <v/>
      </c>
      <c r="CZ28" s="169" t="str">
        <f>IF(Table1[[#This Row],[Various  ]]&lt;&gt;1,IF(Table1[[#This Row],[Toolbox]]=1,1,""),"")</f>
        <v/>
      </c>
      <c r="DA28" s="169" t="str">
        <f>IF(Table1[[#This Row],[Various  ]]&lt;&gt;1,IF(Table1[[#This Row],[Video]]=1,1,""),"")</f>
        <v/>
      </c>
      <c r="DB28" s="169" t="str">
        <f>IF(Table1[[#This Row],[Various  ]]&lt;&gt;1,IF(Table1[[#This Row],[Case study]]=1,1,""),"")</f>
        <v/>
      </c>
      <c r="DC28" s="169" t="str">
        <f>IF(Table1[[#This Row],[Various  ]]&lt;&gt;1,IF(Table1[[#This Row],[Other   ]]=1,1,""),"")</f>
        <v/>
      </c>
      <c r="DD28" s="169" t="str">
        <f>IF(Table1[[#This Row],[Various  ]]&lt;&gt;1,IF(Table1[[#This Row],[Standards]]=1,1,""),"")</f>
        <v/>
      </c>
      <c r="DE28" s="169">
        <f>IF(Table1[[#This Row],[Various]]=1,1,IF(SUM(Table1[[#This Row],[Calculator / Software]:[Standards]])&gt;1,1,""))</f>
        <v>1</v>
      </c>
      <c r="DF28" s="169" t="str">
        <f>IF(Table1[[#This Row],[Multiple NCC links]]&lt;&gt;1,IF(Table1[[#This Row],[Design]]=1,1,""),"")</f>
        <v/>
      </c>
      <c r="DG28" s="169" t="str">
        <f>IF(Table1[[#This Row],[Multiple NCC links]]&lt;&gt;1,IF(Table1[[#This Row],[Assessment / Verification]]=1,1,""),"")</f>
        <v/>
      </c>
      <c r="DH28" s="169" t="str">
        <f>IF(Table1[[#This Row],[Multiple NCC links]]&lt;&gt;1,IF(Table1[[#This Row],[Climate Specific ]]=1,1,""),"")</f>
        <v/>
      </c>
      <c r="DI28" s="169" t="str">
        <f>IF(Table1[[#This Row],[Multiple NCC links]]&lt;&gt;1,IF(Table1[[#This Row],[Alterations / Additions]]=1,1,""),"")</f>
        <v/>
      </c>
      <c r="DJ28" s="169" t="str">
        <f>IF(Table1[[#This Row],[Multiple NCC links]]&lt;&gt;1,IF(Table1[[#This Row],[Glazing]]=1,1,""),"")</f>
        <v/>
      </c>
      <c r="DK28" s="169" t="str">
        <f>IF(Table1[[#This Row],[Multiple NCC links]]&lt;&gt;1,IF(Table1[[#This Row],[Building Fabric / Thermal / Sealing]]=1,1,""),"")</f>
        <v/>
      </c>
      <c r="DL28" s="169" t="str">
        <f>IF(Table1[[#This Row],[Multiple NCC links]]&lt;&gt;1,IF(Table1[[#This Row],[Lighting]]=1,1,""),"")</f>
        <v/>
      </c>
      <c r="DM28" s="169" t="str">
        <f>IF(Table1[[#This Row],[Multiple NCC links]]&lt;&gt;1,IF(Table1[[#This Row],[HVAC]]=1,1,""),"")</f>
        <v/>
      </c>
      <c r="DN28" s="169" t="str">
        <f>IF(Table1[[#This Row],[Multiple NCC links]]&lt;&gt;1,IF(Table1[[#This Row],[Services]]=1,1,""),"")</f>
        <v/>
      </c>
      <c r="DO28" s="169" t="str">
        <f>IF(Table1[[#This Row],[Multiple NCC links]]&lt;&gt;1,IF(Table1[[#This Row],[Maintenance &amp; Monitoring]]=1,1,""),"")</f>
        <v/>
      </c>
      <c r="DP28" s="169" t="str">
        <f>IF(Table1[[#This Row],[Multiple NCC links]]&lt;&gt;1,IF(Table1[[#This Row],[Hand over / Operations]]=1,1,""),"")</f>
        <v/>
      </c>
      <c r="DQ28" s="169" t="str">
        <f>IF(Table1[[#This Row],[Multiple NCC links]]&lt;&gt;1,IF(Table1[[#This Row],[As built assessment]]=1,1,""),"")</f>
        <v/>
      </c>
      <c r="DR28" s="169" t="str">
        <f>IF(Table1[[#This Row],[Multiple NCC links]]&lt;&gt;1,IF(Table1[[#This Row],[Beyond compliance]]=1,1,""),"")</f>
        <v/>
      </c>
      <c r="DS28" s="169">
        <f>IF(SUM(Table1[[#This Row],[Design]:[Beyond compliance]])&gt;1,1,"")</f>
        <v>1</v>
      </c>
      <c r="DT28" s="169">
        <f>IF(Table1[[#This Row],[Both Residential &amp; Commercial4]]&lt;&gt;1,IF(Table1[[#This Row],[Residential]]=1,1,""),"")</f>
        <v>1</v>
      </c>
      <c r="DU28" s="169" t="str">
        <f>IF(Table1[[#This Row],[Both Residential &amp; Commercial4]]&lt;&gt;1,IF(Table1[[#This Row],[Commercial]]=1,1,""),"")</f>
        <v/>
      </c>
      <c r="DV28" s="169" t="str">
        <f>Table1[[#This Row],[Residential &amp; Commercial]]</f>
        <v/>
      </c>
      <c r="DW28" s="169"/>
    </row>
    <row r="29" spans="1:127" s="49" customFormat="1" ht="95.25" thickTop="1" thickBot="1" x14ac:dyDescent="0.35">
      <c r="A29" s="97">
        <v>25</v>
      </c>
      <c r="B29" s="67"/>
      <c r="C29" s="98" t="s">
        <v>108</v>
      </c>
      <c r="D29" s="68" t="s">
        <v>101</v>
      </c>
      <c r="E29" s="89"/>
      <c r="F29" s="89"/>
      <c r="G29" s="89">
        <v>1</v>
      </c>
      <c r="H29" s="89"/>
      <c r="I29" s="70" t="str">
        <f>IF(AND(Table1[[#This Row],[General]]=1,Table1[[#This Row],[Beginner]]=1,Table1[[#This Row],[Intermediate]]=1,Table1[[#This Row],[Advanced]]=1),1,"")</f>
        <v/>
      </c>
      <c r="J29" s="70" t="str">
        <f>CONCATENATE(IF(Table1[[#This Row],[General]]=1,"General, ",""), IF(Table1[[#This Row],[Beginner]]=1,"Beginner, ",""),IF(Table1[[#This Row],[Intermediate]]=1,"Intermediate, ",""), IF(Table1[[#This Row],[Advanced]]=1,"Advanced",""))</f>
        <v xml:space="preserve">Intermediate, </v>
      </c>
      <c r="K29" s="71"/>
      <c r="L29" s="91"/>
      <c r="M29" s="71"/>
      <c r="N29" s="71"/>
      <c r="O29" s="141">
        <v>1</v>
      </c>
      <c r="P29" s="71"/>
      <c r="Q29" s="71"/>
      <c r="R29" s="71"/>
      <c r="S2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29" s="73"/>
      <c r="U29" s="73"/>
      <c r="V29" s="211"/>
      <c r="W29" s="211">
        <v>1</v>
      </c>
      <c r="X29" s="73"/>
      <c r="Y29" s="73"/>
      <c r="Z29" s="73">
        <v>1</v>
      </c>
      <c r="AA29" s="73"/>
      <c r="AB29" s="73"/>
      <c r="AC29" s="73"/>
      <c r="AD29" s="73"/>
      <c r="AE29" s="92"/>
      <c r="AF29" s="73"/>
      <c r="AG2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29" s="75">
        <v>1</v>
      </c>
      <c r="AI29" s="75"/>
      <c r="AJ29" s="75"/>
      <c r="AK29" s="74" t="str">
        <f>CONCATENATE(IF(Table1[[#This Row],[Digital]]=1,"Digital, ",""),IF(Table1[[#This Row],[Face to Face]]=1,"Face to face, ",""),IF(Table1[[#This Row],[Blended]]=1,"Blended",""))</f>
        <v xml:space="preserve">Digital, </v>
      </c>
      <c r="AL29" s="69" t="s">
        <v>62</v>
      </c>
      <c r="AM29" s="76">
        <v>1</v>
      </c>
      <c r="AN29" s="127">
        <v>1</v>
      </c>
      <c r="AO29" s="76">
        <v>1</v>
      </c>
      <c r="AP29" s="127">
        <v>1</v>
      </c>
      <c r="AQ29" s="76">
        <v>1</v>
      </c>
      <c r="AR29" s="76">
        <v>1</v>
      </c>
      <c r="AS29" s="76"/>
      <c r="AT29" s="76"/>
      <c r="AU29" s="76"/>
      <c r="AV29" s="127"/>
      <c r="AW29" s="127"/>
      <c r="AX29" s="127"/>
      <c r="AY29" s="76"/>
      <c r="AZ2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29" s="72">
        <v>1</v>
      </c>
      <c r="BC29" s="72"/>
      <c r="BD29" s="74" t="str">
        <f>IF(AND(Table1[[#This Row],[Residential]]=1,Table1[[#This Row],[Commercial]]=1),1,"")</f>
        <v/>
      </c>
      <c r="BE29" s="74" t="str">
        <f>CONCATENATE(IF(Table1[[#This Row],[Residential]]=1,"Residential, ",""),IF(Table1[[#This Row],[Commercial]]=1,"Commercial",""))</f>
        <v xml:space="preserve">Residential, </v>
      </c>
      <c r="BF29" s="76"/>
      <c r="BG29" s="76"/>
      <c r="BH29" s="76"/>
      <c r="BI29" s="76"/>
      <c r="BJ29" s="76"/>
      <c r="BK29" s="76"/>
      <c r="BL29" s="76"/>
      <c r="BM29" s="127"/>
      <c r="BN29" s="76">
        <v>1</v>
      </c>
      <c r="BO2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9" s="110"/>
      <c r="BQ29" s="112" t="s">
        <v>109</v>
      </c>
      <c r="BR29" s="112" t="s">
        <v>996</v>
      </c>
      <c r="BS29" s="235"/>
      <c r="BT29" s="117" t="s">
        <v>99</v>
      </c>
      <c r="BU29" s="113"/>
      <c r="BV29" s="114"/>
      <c r="BW29" s="115" t="s">
        <v>57</v>
      </c>
      <c r="BX29" s="115" t="s">
        <v>58</v>
      </c>
      <c r="BY29" s="115" t="s">
        <v>57</v>
      </c>
      <c r="BZ29" s="227" t="str">
        <f>IF(SUM(Table1[[#This Row],[Design]:[Beyond compliance]])&gt;0,"Yes","No")</f>
        <v>Yes</v>
      </c>
      <c r="CA2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29" s="48">
        <f>COUNTIF(Table1[[#This Row],[Validity]:[Alignment with NCC (Yes=1,No=0)]],"N/A")</f>
        <v>0</v>
      </c>
      <c r="CC29" s="48">
        <f>IF(ISERROR(Table1[[#This Row],[Total Quality Score (out of 10)]]/(4-Table1[[#This Row],[N/A Count]])),0,Table1[[#This Row],[Total Quality Score (out of 10)]]/(4-Table1[[#This Row],[N/A Count]]))</f>
        <v>2</v>
      </c>
      <c r="CE29" s="96"/>
      <c r="CF29" s="169" t="str">
        <f>IF(SUM(Table1[[#This Row],[Multiple]:[Level (all)62]])&lt;1,IF(Table1[[#This Row],[General]]=1,1,""),"")</f>
        <v/>
      </c>
      <c r="CG29" s="171" t="str">
        <f>IF(SUM(Table1[[#This Row],[Multiple]:[Level (all)62]])&lt;1,IF(Table1[[#This Row],[Beginner]]=1,1,""),"")</f>
        <v/>
      </c>
      <c r="CH29" s="169">
        <f>IF(SUM(Table1[[#This Row],[Multiple]:[Level (all)62]])&lt;1,IF(Table1[[#This Row],[Intermediate]]=1,1,""),"")</f>
        <v>1</v>
      </c>
      <c r="CI29" s="169" t="str">
        <f>IF(SUM(Table1[[#This Row],[Multiple]:[Level (all)62]])&lt;1,IF(Table1[[#This Row],[Advanced]]=1,1,""),"")</f>
        <v/>
      </c>
      <c r="CJ29" s="169" t="str">
        <f>IF(AND(SUM(Table1[[#This Row],[General]:[Advanced]])&lt;4,SUM(Table1[[#This Row],[General]:[Advanced]])&gt;1),1,"")</f>
        <v/>
      </c>
      <c r="CK29" s="169" t="str">
        <f>Table1[[#This Row],[Level (all)]]</f>
        <v/>
      </c>
      <c r="CL29" s="169" t="str">
        <f>IF(Table1[[#This Row],[Multiple audience]]&lt;&gt;1,IF(Table1[[#This Row],[General Audience]]=1,1,""),"")</f>
        <v/>
      </c>
      <c r="CM29" s="169" t="str">
        <f>IF(Table1[[#This Row],[Multiple audience]]&lt;&gt;1,IF(Table1[[#This Row],[Planners / Designers ]]=1,1,""),"")</f>
        <v/>
      </c>
      <c r="CN29" s="169" t="str">
        <f>IF(Table1[[#This Row],[Multiple audience]]&lt;&gt;1,IF(Table1[[#This Row],[Regulatory Assessors]]=1,1,""),"")</f>
        <v/>
      </c>
      <c r="CO29" s="169" t="str">
        <f>IF(Table1[[#This Row],[Multiple audience]]&lt;&gt;1,IF(Table1[[#This Row],[Builders / Management]]=1,1,""),"")</f>
        <v/>
      </c>
      <c r="CP29" s="169">
        <f>IF(Table1[[#This Row],[Multiple audience]]&lt;&gt;1,IF(Table1[[#This Row],[Energy / Sus Assessors]]=1,1,""),"")</f>
        <v>1</v>
      </c>
      <c r="CQ29" s="169" t="str">
        <f>IF(Table1[[#This Row],[Multiple audience]]&lt;&gt;1,IF(Table1[[#This Row],[Semi-skilled]]=1,1,""),"")</f>
        <v/>
      </c>
      <c r="CR29" s="169" t="str">
        <f>IF(Table1[[#This Row],[Multiple audience]]&lt;&gt;1,IF(Table1[[#This Row],[Trades]]=1,1,""),"")</f>
        <v/>
      </c>
      <c r="CS29" s="169" t="str">
        <f>IF(Table1[[#This Row],[Multiple audience]]&lt;&gt;1,IF(Table1[[#This Row],[Other]]=1,1,""),"")</f>
        <v/>
      </c>
      <c r="CT29" s="169" t="str">
        <f>IF(SUM(Table1[[#This Row],[General Audience]:[Other]])&gt;1,1,"")</f>
        <v/>
      </c>
      <c r="CU29" s="169" t="str">
        <f>IF(Table1[[#This Row],[Various  ]]&lt;&gt;1,IF(Table1[[#This Row],[Calculator / Software]]=1,1,""),"")</f>
        <v/>
      </c>
      <c r="CV29" s="169" t="str">
        <f>IF(Table1[[#This Row],[Various  ]]&lt;&gt;1,IF(Table1[[#This Row],[Information  ]]=1,1,""),"")</f>
        <v/>
      </c>
      <c r="CW29" s="169" t="str">
        <f>IF(Table1[[#This Row],[Various  ]]&lt;&gt;1,IF(Table1[[#This Row],[Interactive Tool]]=1,1,""),"")</f>
        <v/>
      </c>
      <c r="CX29" s="169" t="str">
        <f>IF(Table1[[#This Row],[Various  ]]&lt;&gt;1,IF(Table1[[#This Row],[Technical Specifications]]=1,1,""),"")</f>
        <v/>
      </c>
      <c r="CY29" s="169" t="str">
        <f>IF(Table1[[#This Row],[Various  ]]&lt;&gt;1,IF(Table1[[#This Row],[Training Resources]]=1,1,""),"")</f>
        <v/>
      </c>
      <c r="CZ29" s="169" t="str">
        <f>IF(Table1[[#This Row],[Various  ]]&lt;&gt;1,IF(Table1[[#This Row],[Toolbox]]=1,1,""),"")</f>
        <v/>
      </c>
      <c r="DA29" s="169" t="str">
        <f>IF(Table1[[#This Row],[Various  ]]&lt;&gt;1,IF(Table1[[#This Row],[Video]]=1,1,""),"")</f>
        <v/>
      </c>
      <c r="DB29" s="169" t="str">
        <f>IF(Table1[[#This Row],[Various  ]]&lt;&gt;1,IF(Table1[[#This Row],[Case study]]=1,1,""),"")</f>
        <v/>
      </c>
      <c r="DC29" s="169" t="str">
        <f>IF(Table1[[#This Row],[Various  ]]&lt;&gt;1,IF(Table1[[#This Row],[Other   ]]=1,1,""),"")</f>
        <v/>
      </c>
      <c r="DD29" s="169" t="str">
        <f>IF(Table1[[#This Row],[Various  ]]&lt;&gt;1,IF(Table1[[#This Row],[Standards]]=1,1,""),"")</f>
        <v/>
      </c>
      <c r="DE29" s="169">
        <f>IF(Table1[[#This Row],[Various]]=1,1,IF(SUM(Table1[[#This Row],[Calculator / Software]:[Standards]])&gt;1,1,""))</f>
        <v>1</v>
      </c>
      <c r="DF29" s="169" t="str">
        <f>IF(Table1[[#This Row],[Multiple NCC links]]&lt;&gt;1,IF(Table1[[#This Row],[Design]]=1,1,""),"")</f>
        <v/>
      </c>
      <c r="DG29" s="169" t="str">
        <f>IF(Table1[[#This Row],[Multiple NCC links]]&lt;&gt;1,IF(Table1[[#This Row],[Assessment / Verification]]=1,1,""),"")</f>
        <v/>
      </c>
      <c r="DH29" s="169" t="str">
        <f>IF(Table1[[#This Row],[Multiple NCC links]]&lt;&gt;1,IF(Table1[[#This Row],[Climate Specific ]]=1,1,""),"")</f>
        <v/>
      </c>
      <c r="DI29" s="169" t="str">
        <f>IF(Table1[[#This Row],[Multiple NCC links]]&lt;&gt;1,IF(Table1[[#This Row],[Alterations / Additions]]=1,1,""),"")</f>
        <v/>
      </c>
      <c r="DJ29" s="169" t="str">
        <f>IF(Table1[[#This Row],[Multiple NCC links]]&lt;&gt;1,IF(Table1[[#This Row],[Glazing]]=1,1,""),"")</f>
        <v/>
      </c>
      <c r="DK29" s="169" t="str">
        <f>IF(Table1[[#This Row],[Multiple NCC links]]&lt;&gt;1,IF(Table1[[#This Row],[Building Fabric / Thermal / Sealing]]=1,1,""),"")</f>
        <v/>
      </c>
      <c r="DL29" s="169" t="str">
        <f>IF(Table1[[#This Row],[Multiple NCC links]]&lt;&gt;1,IF(Table1[[#This Row],[Lighting]]=1,1,""),"")</f>
        <v/>
      </c>
      <c r="DM29" s="169" t="str">
        <f>IF(Table1[[#This Row],[Multiple NCC links]]&lt;&gt;1,IF(Table1[[#This Row],[HVAC]]=1,1,""),"")</f>
        <v/>
      </c>
      <c r="DN29" s="169" t="str">
        <f>IF(Table1[[#This Row],[Multiple NCC links]]&lt;&gt;1,IF(Table1[[#This Row],[Services]]=1,1,""),"")</f>
        <v/>
      </c>
      <c r="DO29" s="169" t="str">
        <f>IF(Table1[[#This Row],[Multiple NCC links]]&lt;&gt;1,IF(Table1[[#This Row],[Maintenance &amp; Monitoring]]=1,1,""),"")</f>
        <v/>
      </c>
      <c r="DP29" s="169" t="str">
        <f>IF(Table1[[#This Row],[Multiple NCC links]]&lt;&gt;1,IF(Table1[[#This Row],[Hand over / Operations]]=1,1,""),"")</f>
        <v/>
      </c>
      <c r="DQ29" s="169" t="str">
        <f>IF(Table1[[#This Row],[Multiple NCC links]]&lt;&gt;1,IF(Table1[[#This Row],[As built assessment]]=1,1,""),"")</f>
        <v/>
      </c>
      <c r="DR29" s="169" t="str">
        <f>IF(Table1[[#This Row],[Multiple NCC links]]&lt;&gt;1,IF(Table1[[#This Row],[Beyond compliance]]=1,1,""),"")</f>
        <v/>
      </c>
      <c r="DS29" s="169">
        <f>IF(SUM(Table1[[#This Row],[Design]:[Beyond compliance]])&gt;1,1,"")</f>
        <v>1</v>
      </c>
      <c r="DT29" s="169">
        <f>IF(Table1[[#This Row],[Both Residential &amp; Commercial4]]&lt;&gt;1,IF(Table1[[#This Row],[Residential]]=1,1,""),"")</f>
        <v>1</v>
      </c>
      <c r="DU29" s="169" t="str">
        <f>IF(Table1[[#This Row],[Both Residential &amp; Commercial4]]&lt;&gt;1,IF(Table1[[#This Row],[Commercial]]=1,1,""),"")</f>
        <v/>
      </c>
      <c r="DV29" s="169" t="str">
        <f>Table1[[#This Row],[Residential &amp; Commercial]]</f>
        <v/>
      </c>
      <c r="DW29" s="169"/>
    </row>
    <row r="30" spans="1:127" s="49" customFormat="1" ht="95.25" thickTop="1" thickBot="1" x14ac:dyDescent="0.35">
      <c r="A30" s="97">
        <v>26</v>
      </c>
      <c r="B30" s="67"/>
      <c r="C30" s="98" t="s">
        <v>110</v>
      </c>
      <c r="D30" s="68" t="s">
        <v>113</v>
      </c>
      <c r="E30" s="89"/>
      <c r="F30" s="89"/>
      <c r="G30" s="89">
        <v>1</v>
      </c>
      <c r="H30" s="89"/>
      <c r="I30" s="70" t="str">
        <f>IF(AND(Table1[[#This Row],[General]]=1,Table1[[#This Row],[Beginner]]=1,Table1[[#This Row],[Intermediate]]=1,Table1[[#This Row],[Advanced]]=1),1,"")</f>
        <v/>
      </c>
      <c r="J30" s="70" t="str">
        <f>CONCATENATE(IF(Table1[[#This Row],[General]]=1,"General, ",""), IF(Table1[[#This Row],[Beginner]]=1,"Beginner, ",""),IF(Table1[[#This Row],[Intermediate]]=1,"Intermediate, ",""), IF(Table1[[#This Row],[Advanced]]=1,"Advanced",""))</f>
        <v xml:space="preserve">Intermediate, </v>
      </c>
      <c r="K30" s="71"/>
      <c r="L30" s="91"/>
      <c r="M30" s="71"/>
      <c r="N30" s="71"/>
      <c r="O30" s="141">
        <v>1</v>
      </c>
      <c r="P30" s="71"/>
      <c r="Q30" s="71"/>
      <c r="R30" s="71"/>
      <c r="S3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30" s="73"/>
      <c r="U30" s="73">
        <v>1</v>
      </c>
      <c r="V30" s="211"/>
      <c r="W30" s="211"/>
      <c r="X30" s="73"/>
      <c r="Y30" s="73"/>
      <c r="Z30" s="73"/>
      <c r="AA30" s="73"/>
      <c r="AB30" s="73"/>
      <c r="AC30" s="73"/>
      <c r="AD30" s="73"/>
      <c r="AE30" s="92"/>
      <c r="AF30" s="73"/>
      <c r="AG3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30" s="75">
        <v>1</v>
      </c>
      <c r="AI30" s="75"/>
      <c r="AJ30" s="75"/>
      <c r="AK30" s="74" t="str">
        <f>CONCATENATE(IF(Table1[[#This Row],[Digital]]=1,"Digital, ",""),IF(Table1[[#This Row],[Face to Face]]=1,"Face to face, ",""),IF(Table1[[#This Row],[Blended]]=1,"Blended",""))</f>
        <v xml:space="preserve">Digital, </v>
      </c>
      <c r="AL30" s="69" t="s">
        <v>733</v>
      </c>
      <c r="AM30" s="76">
        <v>1</v>
      </c>
      <c r="AN30" s="127">
        <v>1</v>
      </c>
      <c r="AO30" s="76">
        <v>1</v>
      </c>
      <c r="AP30" s="127">
        <v>1</v>
      </c>
      <c r="AQ30" s="76">
        <v>1</v>
      </c>
      <c r="AR30" s="76">
        <v>1</v>
      </c>
      <c r="AS30" s="76"/>
      <c r="AT30" s="76"/>
      <c r="AU30" s="76"/>
      <c r="AV30" s="127"/>
      <c r="AW30" s="127"/>
      <c r="AX30" s="127"/>
      <c r="AY30" s="76"/>
      <c r="AZ3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30" s="72">
        <v>1</v>
      </c>
      <c r="BC30" s="72"/>
      <c r="BD30" s="74" t="str">
        <f>IF(AND(Table1[[#This Row],[Residential]]=1,Table1[[#This Row],[Commercial]]=1),1,"")</f>
        <v/>
      </c>
      <c r="BE30" s="74" t="str">
        <f>CONCATENATE(IF(Table1[[#This Row],[Residential]]=1,"Residential, ",""),IF(Table1[[#This Row],[Commercial]]=1,"Commercial",""))</f>
        <v xml:space="preserve">Residential, </v>
      </c>
      <c r="BF30" s="76"/>
      <c r="BG30" s="76"/>
      <c r="BH30" s="76"/>
      <c r="BI30" s="76"/>
      <c r="BJ30" s="76"/>
      <c r="BK30" s="76"/>
      <c r="BL30" s="76"/>
      <c r="BM30" s="127"/>
      <c r="BN30" s="76">
        <v>1</v>
      </c>
      <c r="BO3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30" s="110"/>
      <c r="BQ30" s="112" t="s">
        <v>111</v>
      </c>
      <c r="BR30" s="112" t="s">
        <v>996</v>
      </c>
      <c r="BS30" s="112"/>
      <c r="BT30" s="117" t="s">
        <v>112</v>
      </c>
      <c r="BU30" s="113"/>
      <c r="BV30" s="114"/>
      <c r="BW30" s="115" t="s">
        <v>57</v>
      </c>
      <c r="BX30" s="115" t="s">
        <v>58</v>
      </c>
      <c r="BY30" s="115" t="s">
        <v>58</v>
      </c>
      <c r="BZ30" s="227" t="str">
        <f>IF(SUM(Table1[[#This Row],[Design]:[Beyond compliance]])&gt;0,"Yes","No")</f>
        <v>Yes</v>
      </c>
      <c r="CA3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30" s="48">
        <f>COUNTIF(Table1[[#This Row],[Validity]:[Alignment with NCC (Yes=1,No=0)]],"N/A")</f>
        <v>0</v>
      </c>
      <c r="CC30" s="48">
        <f>IF(ISERROR(Table1[[#This Row],[Total Quality Score (out of 10)]]/(4-Table1[[#This Row],[N/A Count]])),0,Table1[[#This Row],[Total Quality Score (out of 10)]]/(4-Table1[[#This Row],[N/A Count]]))</f>
        <v>1.75</v>
      </c>
      <c r="CE30" s="96"/>
      <c r="CF30" s="169" t="str">
        <f>IF(SUM(Table1[[#This Row],[Multiple]:[Level (all)62]])&lt;1,IF(Table1[[#This Row],[General]]=1,1,""),"")</f>
        <v/>
      </c>
      <c r="CG30" s="171" t="str">
        <f>IF(SUM(Table1[[#This Row],[Multiple]:[Level (all)62]])&lt;1,IF(Table1[[#This Row],[Beginner]]=1,1,""),"")</f>
        <v/>
      </c>
      <c r="CH30" s="169">
        <f>IF(SUM(Table1[[#This Row],[Multiple]:[Level (all)62]])&lt;1,IF(Table1[[#This Row],[Intermediate]]=1,1,""),"")</f>
        <v>1</v>
      </c>
      <c r="CI30" s="169" t="str">
        <f>IF(SUM(Table1[[#This Row],[Multiple]:[Level (all)62]])&lt;1,IF(Table1[[#This Row],[Advanced]]=1,1,""),"")</f>
        <v/>
      </c>
      <c r="CJ30" s="169" t="str">
        <f>IF(AND(SUM(Table1[[#This Row],[General]:[Advanced]])&lt;4,SUM(Table1[[#This Row],[General]:[Advanced]])&gt;1),1,"")</f>
        <v/>
      </c>
      <c r="CK30" s="169" t="str">
        <f>Table1[[#This Row],[Level (all)]]</f>
        <v/>
      </c>
      <c r="CL30" s="169" t="str">
        <f>IF(Table1[[#This Row],[Multiple audience]]&lt;&gt;1,IF(Table1[[#This Row],[General Audience]]=1,1,""),"")</f>
        <v/>
      </c>
      <c r="CM30" s="169" t="str">
        <f>IF(Table1[[#This Row],[Multiple audience]]&lt;&gt;1,IF(Table1[[#This Row],[Planners / Designers ]]=1,1,""),"")</f>
        <v/>
      </c>
      <c r="CN30" s="169" t="str">
        <f>IF(Table1[[#This Row],[Multiple audience]]&lt;&gt;1,IF(Table1[[#This Row],[Regulatory Assessors]]=1,1,""),"")</f>
        <v/>
      </c>
      <c r="CO30" s="169" t="str">
        <f>IF(Table1[[#This Row],[Multiple audience]]&lt;&gt;1,IF(Table1[[#This Row],[Builders / Management]]=1,1,""),"")</f>
        <v/>
      </c>
      <c r="CP30" s="169">
        <f>IF(Table1[[#This Row],[Multiple audience]]&lt;&gt;1,IF(Table1[[#This Row],[Energy / Sus Assessors]]=1,1,""),"")</f>
        <v>1</v>
      </c>
      <c r="CQ30" s="169" t="str">
        <f>IF(Table1[[#This Row],[Multiple audience]]&lt;&gt;1,IF(Table1[[#This Row],[Semi-skilled]]=1,1,""),"")</f>
        <v/>
      </c>
      <c r="CR30" s="169" t="str">
        <f>IF(Table1[[#This Row],[Multiple audience]]&lt;&gt;1,IF(Table1[[#This Row],[Trades]]=1,1,""),"")</f>
        <v/>
      </c>
      <c r="CS30" s="169" t="str">
        <f>IF(Table1[[#This Row],[Multiple audience]]&lt;&gt;1,IF(Table1[[#This Row],[Other]]=1,1,""),"")</f>
        <v/>
      </c>
      <c r="CT30" s="169" t="str">
        <f>IF(SUM(Table1[[#This Row],[General Audience]:[Other]])&gt;1,1,"")</f>
        <v/>
      </c>
      <c r="CU30" s="169" t="str">
        <f>IF(Table1[[#This Row],[Various  ]]&lt;&gt;1,IF(Table1[[#This Row],[Calculator / Software]]=1,1,""),"")</f>
        <v/>
      </c>
      <c r="CV30" s="169">
        <f>IF(Table1[[#This Row],[Various  ]]&lt;&gt;1,IF(Table1[[#This Row],[Information  ]]=1,1,""),"")</f>
        <v>1</v>
      </c>
      <c r="CW30" s="169" t="str">
        <f>IF(Table1[[#This Row],[Various  ]]&lt;&gt;1,IF(Table1[[#This Row],[Interactive Tool]]=1,1,""),"")</f>
        <v/>
      </c>
      <c r="CX30" s="169" t="str">
        <f>IF(Table1[[#This Row],[Various  ]]&lt;&gt;1,IF(Table1[[#This Row],[Technical Specifications]]=1,1,""),"")</f>
        <v/>
      </c>
      <c r="CY30" s="169" t="str">
        <f>IF(Table1[[#This Row],[Various  ]]&lt;&gt;1,IF(Table1[[#This Row],[Training Resources]]=1,1,""),"")</f>
        <v/>
      </c>
      <c r="CZ30" s="169" t="str">
        <f>IF(Table1[[#This Row],[Various  ]]&lt;&gt;1,IF(Table1[[#This Row],[Toolbox]]=1,1,""),"")</f>
        <v/>
      </c>
      <c r="DA30" s="169" t="str">
        <f>IF(Table1[[#This Row],[Various  ]]&lt;&gt;1,IF(Table1[[#This Row],[Video]]=1,1,""),"")</f>
        <v/>
      </c>
      <c r="DB30" s="169" t="str">
        <f>IF(Table1[[#This Row],[Various  ]]&lt;&gt;1,IF(Table1[[#This Row],[Case study]]=1,1,""),"")</f>
        <v/>
      </c>
      <c r="DC30" s="169" t="str">
        <f>IF(Table1[[#This Row],[Various  ]]&lt;&gt;1,IF(Table1[[#This Row],[Other   ]]=1,1,""),"")</f>
        <v/>
      </c>
      <c r="DD30" s="169" t="str">
        <f>IF(Table1[[#This Row],[Various  ]]&lt;&gt;1,IF(Table1[[#This Row],[Standards]]=1,1,""),"")</f>
        <v/>
      </c>
      <c r="DE30" s="169" t="str">
        <f>IF(Table1[[#This Row],[Various]]=1,1,IF(SUM(Table1[[#This Row],[Calculator / Software]:[Standards]])&gt;1,1,""))</f>
        <v/>
      </c>
      <c r="DF30" s="169" t="str">
        <f>IF(Table1[[#This Row],[Multiple NCC links]]&lt;&gt;1,IF(Table1[[#This Row],[Design]]=1,1,""),"")</f>
        <v/>
      </c>
      <c r="DG30" s="169" t="str">
        <f>IF(Table1[[#This Row],[Multiple NCC links]]&lt;&gt;1,IF(Table1[[#This Row],[Assessment / Verification]]=1,1,""),"")</f>
        <v/>
      </c>
      <c r="DH30" s="169" t="str">
        <f>IF(Table1[[#This Row],[Multiple NCC links]]&lt;&gt;1,IF(Table1[[#This Row],[Climate Specific ]]=1,1,""),"")</f>
        <v/>
      </c>
      <c r="DI30" s="169" t="str">
        <f>IF(Table1[[#This Row],[Multiple NCC links]]&lt;&gt;1,IF(Table1[[#This Row],[Alterations / Additions]]=1,1,""),"")</f>
        <v/>
      </c>
      <c r="DJ30" s="169" t="str">
        <f>IF(Table1[[#This Row],[Multiple NCC links]]&lt;&gt;1,IF(Table1[[#This Row],[Glazing]]=1,1,""),"")</f>
        <v/>
      </c>
      <c r="DK30" s="169" t="str">
        <f>IF(Table1[[#This Row],[Multiple NCC links]]&lt;&gt;1,IF(Table1[[#This Row],[Building Fabric / Thermal / Sealing]]=1,1,""),"")</f>
        <v/>
      </c>
      <c r="DL30" s="169" t="str">
        <f>IF(Table1[[#This Row],[Multiple NCC links]]&lt;&gt;1,IF(Table1[[#This Row],[Lighting]]=1,1,""),"")</f>
        <v/>
      </c>
      <c r="DM30" s="169" t="str">
        <f>IF(Table1[[#This Row],[Multiple NCC links]]&lt;&gt;1,IF(Table1[[#This Row],[HVAC]]=1,1,""),"")</f>
        <v/>
      </c>
      <c r="DN30" s="169" t="str">
        <f>IF(Table1[[#This Row],[Multiple NCC links]]&lt;&gt;1,IF(Table1[[#This Row],[Services]]=1,1,""),"")</f>
        <v/>
      </c>
      <c r="DO30" s="169" t="str">
        <f>IF(Table1[[#This Row],[Multiple NCC links]]&lt;&gt;1,IF(Table1[[#This Row],[Maintenance &amp; Monitoring]]=1,1,""),"")</f>
        <v/>
      </c>
      <c r="DP30" s="169" t="str">
        <f>IF(Table1[[#This Row],[Multiple NCC links]]&lt;&gt;1,IF(Table1[[#This Row],[Hand over / Operations]]=1,1,""),"")</f>
        <v/>
      </c>
      <c r="DQ30" s="169" t="str">
        <f>IF(Table1[[#This Row],[Multiple NCC links]]&lt;&gt;1,IF(Table1[[#This Row],[As built assessment]]=1,1,""),"")</f>
        <v/>
      </c>
      <c r="DR30" s="169" t="str">
        <f>IF(Table1[[#This Row],[Multiple NCC links]]&lt;&gt;1,IF(Table1[[#This Row],[Beyond compliance]]=1,1,""),"")</f>
        <v/>
      </c>
      <c r="DS30" s="169">
        <f>IF(SUM(Table1[[#This Row],[Design]:[Beyond compliance]])&gt;1,1,"")</f>
        <v>1</v>
      </c>
      <c r="DT30" s="169">
        <f>IF(Table1[[#This Row],[Both Residential &amp; Commercial4]]&lt;&gt;1,IF(Table1[[#This Row],[Residential]]=1,1,""),"")</f>
        <v>1</v>
      </c>
      <c r="DU30" s="169" t="str">
        <f>IF(Table1[[#This Row],[Both Residential &amp; Commercial4]]&lt;&gt;1,IF(Table1[[#This Row],[Commercial]]=1,1,""),"")</f>
        <v/>
      </c>
      <c r="DV30" s="169" t="str">
        <f>Table1[[#This Row],[Residential &amp; Commercial]]</f>
        <v/>
      </c>
      <c r="DW30" s="169"/>
    </row>
    <row r="31" spans="1:127" s="49" customFormat="1" ht="95.25" thickTop="1" thickBot="1" x14ac:dyDescent="0.35">
      <c r="A31" s="97">
        <v>27</v>
      </c>
      <c r="B31" s="80"/>
      <c r="C31" s="98" t="s">
        <v>114</v>
      </c>
      <c r="D31" s="68" t="s">
        <v>115</v>
      </c>
      <c r="E31" s="89"/>
      <c r="F31" s="89"/>
      <c r="G31" s="89">
        <v>1</v>
      </c>
      <c r="H31" s="89"/>
      <c r="I31" s="70" t="str">
        <f>IF(AND(Table1[[#This Row],[General]]=1,Table1[[#This Row],[Beginner]]=1,Table1[[#This Row],[Intermediate]]=1,Table1[[#This Row],[Advanced]]=1),1,"")</f>
        <v/>
      </c>
      <c r="J31" s="70" t="str">
        <f>CONCATENATE(IF(Table1[[#This Row],[General]]=1,"General, ",""), IF(Table1[[#This Row],[Beginner]]=1,"Beginner, ",""),IF(Table1[[#This Row],[Intermediate]]=1,"Intermediate, ",""), IF(Table1[[#This Row],[Advanced]]=1,"Advanced",""))</f>
        <v xml:space="preserve">Intermediate, </v>
      </c>
      <c r="K31" s="71"/>
      <c r="L31" s="91">
        <v>1</v>
      </c>
      <c r="M31" s="71"/>
      <c r="N31" s="71"/>
      <c r="O31" s="141"/>
      <c r="P31" s="71"/>
      <c r="Q31" s="71"/>
      <c r="R31" s="71"/>
      <c r="S3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31" s="73"/>
      <c r="U31" s="73"/>
      <c r="V31" s="211"/>
      <c r="W31" s="211">
        <v>1</v>
      </c>
      <c r="X31" s="73"/>
      <c r="Y31" s="73"/>
      <c r="Z31" s="73">
        <v>1</v>
      </c>
      <c r="AA31" s="73"/>
      <c r="AB31" s="73"/>
      <c r="AC31" s="73"/>
      <c r="AD31" s="73"/>
      <c r="AE31" s="92"/>
      <c r="AF31" s="73"/>
      <c r="AG3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31" s="75"/>
      <c r="AI31" s="75">
        <v>1</v>
      </c>
      <c r="AJ31" s="75"/>
      <c r="AK31" s="74" t="str">
        <f>CONCATENATE(IF(Table1[[#This Row],[Digital]]=1,"Digital, ",""),IF(Table1[[#This Row],[Face to Face]]=1,"Face to face, ",""),IF(Table1[[#This Row],[Blended]]=1,"Blended",""))</f>
        <v xml:space="preserve">Face to face, </v>
      </c>
      <c r="AL31" s="69" t="s">
        <v>62</v>
      </c>
      <c r="AM31" s="76">
        <v>1</v>
      </c>
      <c r="AN31" s="127">
        <v>1</v>
      </c>
      <c r="AO31" s="76">
        <v>1</v>
      </c>
      <c r="AP31" s="127">
        <v>1</v>
      </c>
      <c r="AQ31" s="76">
        <v>1</v>
      </c>
      <c r="AR31" s="76">
        <v>1</v>
      </c>
      <c r="AS31" s="76"/>
      <c r="AT31" s="76"/>
      <c r="AU31" s="76"/>
      <c r="AV31" s="127"/>
      <c r="AW31" s="127"/>
      <c r="AX31" s="127"/>
      <c r="AY31" s="76"/>
      <c r="AZ3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31" s="72">
        <v>1</v>
      </c>
      <c r="BC31" s="72">
        <v>1</v>
      </c>
      <c r="BD31" s="74">
        <f>IF(AND(Table1[[#This Row],[Residential]]=1,Table1[[#This Row],[Commercial]]=1),1,"")</f>
        <v>1</v>
      </c>
      <c r="BE31" s="74" t="str">
        <f>CONCATENATE(IF(Table1[[#This Row],[Residential]]=1,"Residential, ",""),IF(Table1[[#This Row],[Commercial]]=1,"Commercial",""))</f>
        <v>Residential, Commercial</v>
      </c>
      <c r="BF31" s="76"/>
      <c r="BG31" s="76">
        <v>1</v>
      </c>
      <c r="BH31" s="76"/>
      <c r="BI31" s="76"/>
      <c r="BJ31" s="76"/>
      <c r="BK31" s="76"/>
      <c r="BL31" s="76"/>
      <c r="BM31" s="127"/>
      <c r="BN31" s="76"/>
      <c r="BO3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31" s="110"/>
      <c r="BQ31" s="112" t="s">
        <v>117</v>
      </c>
      <c r="BR31" s="112" t="s">
        <v>116</v>
      </c>
      <c r="BS31" s="235"/>
      <c r="BT31" s="117" t="s">
        <v>119</v>
      </c>
      <c r="BU31" s="113"/>
      <c r="BV31" s="114"/>
      <c r="BW31" s="115" t="s">
        <v>58</v>
      </c>
      <c r="BX31" s="115" t="s">
        <v>300</v>
      </c>
      <c r="BY31" s="115" t="s">
        <v>58</v>
      </c>
      <c r="BZ31" s="227" t="str">
        <f>IF(SUM(Table1[[#This Row],[Design]:[Beyond compliance]])&gt;0,"Yes","No")</f>
        <v>Yes</v>
      </c>
      <c r="CA3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31" s="48">
        <f>COUNTIF(Table1[[#This Row],[Validity]:[Alignment with NCC (Yes=1,No=0)]],"N/A")</f>
        <v>0</v>
      </c>
      <c r="CC31" s="48">
        <f>IF(ISERROR(Table1[[#This Row],[Total Quality Score (out of 10)]]/(4-Table1[[#This Row],[N/A Count]])),0,Table1[[#This Row],[Total Quality Score (out of 10)]]/(4-Table1[[#This Row],[N/A Count]]))</f>
        <v>1.25</v>
      </c>
      <c r="CE31" s="96"/>
      <c r="CF31" s="169" t="str">
        <f>IF(SUM(Table1[[#This Row],[Multiple]:[Level (all)62]])&lt;1,IF(Table1[[#This Row],[General]]=1,1,""),"")</f>
        <v/>
      </c>
      <c r="CG31" s="171" t="str">
        <f>IF(SUM(Table1[[#This Row],[Multiple]:[Level (all)62]])&lt;1,IF(Table1[[#This Row],[Beginner]]=1,1,""),"")</f>
        <v/>
      </c>
      <c r="CH31" s="169">
        <f>IF(SUM(Table1[[#This Row],[Multiple]:[Level (all)62]])&lt;1,IF(Table1[[#This Row],[Intermediate]]=1,1,""),"")</f>
        <v>1</v>
      </c>
      <c r="CI31" s="169" t="str">
        <f>IF(SUM(Table1[[#This Row],[Multiple]:[Level (all)62]])&lt;1,IF(Table1[[#This Row],[Advanced]]=1,1,""),"")</f>
        <v/>
      </c>
      <c r="CJ31" s="169" t="str">
        <f>IF(AND(SUM(Table1[[#This Row],[General]:[Advanced]])&lt;4,SUM(Table1[[#This Row],[General]:[Advanced]])&gt;1),1,"")</f>
        <v/>
      </c>
      <c r="CK31" s="169" t="str">
        <f>Table1[[#This Row],[Level (all)]]</f>
        <v/>
      </c>
      <c r="CL31" s="169" t="str">
        <f>IF(Table1[[#This Row],[Multiple audience]]&lt;&gt;1,IF(Table1[[#This Row],[General Audience]]=1,1,""),"")</f>
        <v/>
      </c>
      <c r="CM31" s="169">
        <f>IF(Table1[[#This Row],[Multiple audience]]&lt;&gt;1,IF(Table1[[#This Row],[Planners / Designers ]]=1,1,""),"")</f>
        <v>1</v>
      </c>
      <c r="CN31" s="169" t="str">
        <f>IF(Table1[[#This Row],[Multiple audience]]&lt;&gt;1,IF(Table1[[#This Row],[Regulatory Assessors]]=1,1,""),"")</f>
        <v/>
      </c>
      <c r="CO31" s="169" t="str">
        <f>IF(Table1[[#This Row],[Multiple audience]]&lt;&gt;1,IF(Table1[[#This Row],[Builders / Management]]=1,1,""),"")</f>
        <v/>
      </c>
      <c r="CP31" s="169" t="str">
        <f>IF(Table1[[#This Row],[Multiple audience]]&lt;&gt;1,IF(Table1[[#This Row],[Energy / Sus Assessors]]=1,1,""),"")</f>
        <v/>
      </c>
      <c r="CQ31" s="169" t="str">
        <f>IF(Table1[[#This Row],[Multiple audience]]&lt;&gt;1,IF(Table1[[#This Row],[Semi-skilled]]=1,1,""),"")</f>
        <v/>
      </c>
      <c r="CR31" s="169" t="str">
        <f>IF(Table1[[#This Row],[Multiple audience]]&lt;&gt;1,IF(Table1[[#This Row],[Trades]]=1,1,""),"")</f>
        <v/>
      </c>
      <c r="CS31" s="169" t="str">
        <f>IF(Table1[[#This Row],[Multiple audience]]&lt;&gt;1,IF(Table1[[#This Row],[Other]]=1,1,""),"")</f>
        <v/>
      </c>
      <c r="CT31" s="169" t="str">
        <f>IF(SUM(Table1[[#This Row],[General Audience]:[Other]])&gt;1,1,"")</f>
        <v/>
      </c>
      <c r="CU31" s="169" t="str">
        <f>IF(Table1[[#This Row],[Various  ]]&lt;&gt;1,IF(Table1[[#This Row],[Calculator / Software]]=1,1,""),"")</f>
        <v/>
      </c>
      <c r="CV31" s="169" t="str">
        <f>IF(Table1[[#This Row],[Various  ]]&lt;&gt;1,IF(Table1[[#This Row],[Information  ]]=1,1,""),"")</f>
        <v/>
      </c>
      <c r="CW31" s="169" t="str">
        <f>IF(Table1[[#This Row],[Various  ]]&lt;&gt;1,IF(Table1[[#This Row],[Interactive Tool]]=1,1,""),"")</f>
        <v/>
      </c>
      <c r="CX31" s="169" t="str">
        <f>IF(Table1[[#This Row],[Various  ]]&lt;&gt;1,IF(Table1[[#This Row],[Technical Specifications]]=1,1,""),"")</f>
        <v/>
      </c>
      <c r="CY31" s="169" t="str">
        <f>IF(Table1[[#This Row],[Various  ]]&lt;&gt;1,IF(Table1[[#This Row],[Training Resources]]=1,1,""),"")</f>
        <v/>
      </c>
      <c r="CZ31" s="169" t="str">
        <f>IF(Table1[[#This Row],[Various  ]]&lt;&gt;1,IF(Table1[[#This Row],[Toolbox]]=1,1,""),"")</f>
        <v/>
      </c>
      <c r="DA31" s="169" t="str">
        <f>IF(Table1[[#This Row],[Various  ]]&lt;&gt;1,IF(Table1[[#This Row],[Video]]=1,1,""),"")</f>
        <v/>
      </c>
      <c r="DB31" s="169" t="str">
        <f>IF(Table1[[#This Row],[Various  ]]&lt;&gt;1,IF(Table1[[#This Row],[Case study]]=1,1,""),"")</f>
        <v/>
      </c>
      <c r="DC31" s="169" t="str">
        <f>IF(Table1[[#This Row],[Various  ]]&lt;&gt;1,IF(Table1[[#This Row],[Other   ]]=1,1,""),"")</f>
        <v/>
      </c>
      <c r="DD31" s="169" t="str">
        <f>IF(Table1[[#This Row],[Various  ]]&lt;&gt;1,IF(Table1[[#This Row],[Standards]]=1,1,""),"")</f>
        <v/>
      </c>
      <c r="DE31" s="169">
        <f>IF(Table1[[#This Row],[Various]]=1,1,IF(SUM(Table1[[#This Row],[Calculator / Software]:[Standards]])&gt;1,1,""))</f>
        <v>1</v>
      </c>
      <c r="DF31" s="169" t="str">
        <f>IF(Table1[[#This Row],[Multiple NCC links]]&lt;&gt;1,IF(Table1[[#This Row],[Design]]=1,1,""),"")</f>
        <v/>
      </c>
      <c r="DG31" s="169" t="str">
        <f>IF(Table1[[#This Row],[Multiple NCC links]]&lt;&gt;1,IF(Table1[[#This Row],[Assessment / Verification]]=1,1,""),"")</f>
        <v/>
      </c>
      <c r="DH31" s="169" t="str">
        <f>IF(Table1[[#This Row],[Multiple NCC links]]&lt;&gt;1,IF(Table1[[#This Row],[Climate Specific ]]=1,1,""),"")</f>
        <v/>
      </c>
      <c r="DI31" s="169" t="str">
        <f>IF(Table1[[#This Row],[Multiple NCC links]]&lt;&gt;1,IF(Table1[[#This Row],[Alterations / Additions]]=1,1,""),"")</f>
        <v/>
      </c>
      <c r="DJ31" s="169" t="str">
        <f>IF(Table1[[#This Row],[Multiple NCC links]]&lt;&gt;1,IF(Table1[[#This Row],[Glazing]]=1,1,""),"")</f>
        <v/>
      </c>
      <c r="DK31" s="169" t="str">
        <f>IF(Table1[[#This Row],[Multiple NCC links]]&lt;&gt;1,IF(Table1[[#This Row],[Building Fabric / Thermal / Sealing]]=1,1,""),"")</f>
        <v/>
      </c>
      <c r="DL31" s="169" t="str">
        <f>IF(Table1[[#This Row],[Multiple NCC links]]&lt;&gt;1,IF(Table1[[#This Row],[Lighting]]=1,1,""),"")</f>
        <v/>
      </c>
      <c r="DM31" s="169" t="str">
        <f>IF(Table1[[#This Row],[Multiple NCC links]]&lt;&gt;1,IF(Table1[[#This Row],[HVAC]]=1,1,""),"")</f>
        <v/>
      </c>
      <c r="DN31" s="169" t="str">
        <f>IF(Table1[[#This Row],[Multiple NCC links]]&lt;&gt;1,IF(Table1[[#This Row],[Services]]=1,1,""),"")</f>
        <v/>
      </c>
      <c r="DO31" s="169" t="str">
        <f>IF(Table1[[#This Row],[Multiple NCC links]]&lt;&gt;1,IF(Table1[[#This Row],[Maintenance &amp; Monitoring]]=1,1,""),"")</f>
        <v/>
      </c>
      <c r="DP31" s="169" t="str">
        <f>IF(Table1[[#This Row],[Multiple NCC links]]&lt;&gt;1,IF(Table1[[#This Row],[Hand over / Operations]]=1,1,""),"")</f>
        <v/>
      </c>
      <c r="DQ31" s="169" t="str">
        <f>IF(Table1[[#This Row],[Multiple NCC links]]&lt;&gt;1,IF(Table1[[#This Row],[As built assessment]]=1,1,""),"")</f>
        <v/>
      </c>
      <c r="DR31" s="169" t="str">
        <f>IF(Table1[[#This Row],[Multiple NCC links]]&lt;&gt;1,IF(Table1[[#This Row],[Beyond compliance]]=1,1,""),"")</f>
        <v/>
      </c>
      <c r="DS31" s="169">
        <f>IF(SUM(Table1[[#This Row],[Design]:[Beyond compliance]])&gt;1,1,"")</f>
        <v>1</v>
      </c>
      <c r="DT31" s="169" t="str">
        <f>IF(Table1[[#This Row],[Both Residential &amp; Commercial4]]&lt;&gt;1,IF(Table1[[#This Row],[Residential]]=1,1,""),"")</f>
        <v/>
      </c>
      <c r="DU31" s="169" t="str">
        <f>IF(Table1[[#This Row],[Both Residential &amp; Commercial4]]&lt;&gt;1,IF(Table1[[#This Row],[Commercial]]=1,1,""),"")</f>
        <v/>
      </c>
      <c r="DV31" s="169">
        <f>Table1[[#This Row],[Residential &amp; Commercial]]</f>
        <v>1</v>
      </c>
      <c r="DW31" s="169"/>
    </row>
    <row r="32" spans="1:127" s="49" customFormat="1" ht="170.25" thickTop="1" thickBot="1" x14ac:dyDescent="0.35">
      <c r="A32" s="97">
        <v>28</v>
      </c>
      <c r="B32" s="67"/>
      <c r="C32" s="98" t="s">
        <v>120</v>
      </c>
      <c r="D32" s="68" t="s">
        <v>121</v>
      </c>
      <c r="E32" s="89"/>
      <c r="F32" s="89"/>
      <c r="G32" s="89">
        <v>1</v>
      </c>
      <c r="H32" s="89"/>
      <c r="I32" s="70" t="str">
        <f>IF(AND(Table1[[#This Row],[General]]=1,Table1[[#This Row],[Beginner]]=1,Table1[[#This Row],[Intermediate]]=1,Table1[[#This Row],[Advanced]]=1),1,"")</f>
        <v/>
      </c>
      <c r="J32" s="70" t="str">
        <f>CONCATENATE(IF(Table1[[#This Row],[General]]=1,"General, ",""), IF(Table1[[#This Row],[Beginner]]=1,"Beginner, ",""),IF(Table1[[#This Row],[Intermediate]]=1,"Intermediate, ",""), IF(Table1[[#This Row],[Advanced]]=1,"Advanced",""))</f>
        <v xml:space="preserve">Intermediate, </v>
      </c>
      <c r="K32" s="71"/>
      <c r="L32" s="91"/>
      <c r="M32" s="71"/>
      <c r="N32" s="71"/>
      <c r="O32" s="141">
        <v>1</v>
      </c>
      <c r="P32" s="71"/>
      <c r="Q32" s="71"/>
      <c r="R32" s="71"/>
      <c r="S3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32" s="73"/>
      <c r="U32" s="73"/>
      <c r="V32" s="211">
        <v>1</v>
      </c>
      <c r="W32" s="211"/>
      <c r="X32" s="73"/>
      <c r="Y32" s="73"/>
      <c r="Z32" s="73">
        <v>1</v>
      </c>
      <c r="AA32" s="73"/>
      <c r="AB32" s="73"/>
      <c r="AC32" s="73"/>
      <c r="AD32" s="73"/>
      <c r="AE32" s="92"/>
      <c r="AF32" s="73">
        <v>1</v>
      </c>
      <c r="AG3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Training Resources, Various</v>
      </c>
      <c r="AH32" s="75"/>
      <c r="AI32" s="75"/>
      <c r="AJ32" s="75">
        <v>1</v>
      </c>
      <c r="AK32" s="74" t="str">
        <f>CONCATENATE(IF(Table1[[#This Row],[Digital]]=1,"Digital, ",""),IF(Table1[[#This Row],[Face to Face]]=1,"Face to face, ",""),IF(Table1[[#This Row],[Blended]]=1,"Blended",""))</f>
        <v>Blended</v>
      </c>
      <c r="AL32" s="69" t="s">
        <v>62</v>
      </c>
      <c r="AM32" s="76">
        <v>1</v>
      </c>
      <c r="AN32" s="127">
        <v>1</v>
      </c>
      <c r="AO32" s="76">
        <v>1</v>
      </c>
      <c r="AP32" s="127"/>
      <c r="AQ32" s="76">
        <v>1</v>
      </c>
      <c r="AR32" s="76">
        <v>1</v>
      </c>
      <c r="AS32" s="76">
        <v>1</v>
      </c>
      <c r="AT32" s="76">
        <v>1</v>
      </c>
      <c r="AU32" s="76">
        <v>1</v>
      </c>
      <c r="AV32" s="127">
        <v>1</v>
      </c>
      <c r="AW32" s="127">
        <v>1</v>
      </c>
      <c r="AX32" s="127">
        <v>1</v>
      </c>
      <c r="AY32" s="76">
        <v>1</v>
      </c>
      <c r="AZ3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Glazing, Building Fabric / Thermal / Sealing, Lighting, HVAC, Services, Maintenance &amp; Monitoring, Hand over / Operations, As built assessment, Beyond compliance</v>
      </c>
      <c r="BB32" s="72"/>
      <c r="BC32" s="72">
        <v>1</v>
      </c>
      <c r="BD32" s="74" t="str">
        <f>IF(AND(Table1[[#This Row],[Residential]]=1,Table1[[#This Row],[Commercial]]=1),1,"")</f>
        <v/>
      </c>
      <c r="BE32" s="74" t="str">
        <f>CONCATENATE(IF(Table1[[#This Row],[Residential]]=1,"Residential, ",""),IF(Table1[[#This Row],[Commercial]]=1,"Commercial",""))</f>
        <v>Commercial</v>
      </c>
      <c r="BF32" s="76"/>
      <c r="BG32" s="76"/>
      <c r="BH32" s="76"/>
      <c r="BI32" s="76"/>
      <c r="BJ32" s="76"/>
      <c r="BK32" s="76"/>
      <c r="BL32" s="76"/>
      <c r="BM32" s="127"/>
      <c r="BN32" s="76">
        <v>1</v>
      </c>
      <c r="BO3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32" s="110"/>
      <c r="BQ32" s="112" t="s">
        <v>123</v>
      </c>
      <c r="BR32" s="112" t="s">
        <v>854</v>
      </c>
      <c r="BS32" s="235"/>
      <c r="BT32" s="117" t="s">
        <v>125</v>
      </c>
      <c r="BU32" s="113"/>
      <c r="BV32" s="114"/>
      <c r="BW32" s="115" t="s">
        <v>58</v>
      </c>
      <c r="BX32" s="115" t="s">
        <v>58</v>
      </c>
      <c r="BY32" s="115" t="s">
        <v>58</v>
      </c>
      <c r="BZ32" s="227" t="str">
        <f>IF(SUM(Table1[[#This Row],[Design]:[Beyond compliance]])&gt;0,"Yes","No")</f>
        <v>Yes</v>
      </c>
      <c r="CA3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32" s="48">
        <f>COUNTIF(Table1[[#This Row],[Validity]:[Alignment with NCC (Yes=1,No=0)]],"N/A")</f>
        <v>0</v>
      </c>
      <c r="CC32" s="48">
        <f>IF(ISERROR(Table1[[#This Row],[Total Quality Score (out of 10)]]/(4-Table1[[#This Row],[N/A Count]])),0,Table1[[#This Row],[Total Quality Score (out of 10)]]/(4-Table1[[#This Row],[N/A Count]]))</f>
        <v>1.5</v>
      </c>
      <c r="CE32" s="96"/>
      <c r="CF32" s="169" t="str">
        <f>IF(SUM(Table1[[#This Row],[Multiple]:[Level (all)62]])&lt;1,IF(Table1[[#This Row],[General]]=1,1,""),"")</f>
        <v/>
      </c>
      <c r="CG32" s="171" t="str">
        <f>IF(SUM(Table1[[#This Row],[Multiple]:[Level (all)62]])&lt;1,IF(Table1[[#This Row],[Beginner]]=1,1,""),"")</f>
        <v/>
      </c>
      <c r="CH32" s="169">
        <f>IF(SUM(Table1[[#This Row],[Multiple]:[Level (all)62]])&lt;1,IF(Table1[[#This Row],[Intermediate]]=1,1,""),"")</f>
        <v>1</v>
      </c>
      <c r="CI32" s="169" t="str">
        <f>IF(SUM(Table1[[#This Row],[Multiple]:[Level (all)62]])&lt;1,IF(Table1[[#This Row],[Advanced]]=1,1,""),"")</f>
        <v/>
      </c>
      <c r="CJ32" s="169" t="str">
        <f>IF(AND(SUM(Table1[[#This Row],[General]:[Advanced]])&lt;4,SUM(Table1[[#This Row],[General]:[Advanced]])&gt;1),1,"")</f>
        <v/>
      </c>
      <c r="CK32" s="169" t="str">
        <f>Table1[[#This Row],[Level (all)]]</f>
        <v/>
      </c>
      <c r="CL32" s="169" t="str">
        <f>IF(Table1[[#This Row],[Multiple audience]]&lt;&gt;1,IF(Table1[[#This Row],[General Audience]]=1,1,""),"")</f>
        <v/>
      </c>
      <c r="CM32" s="169" t="str">
        <f>IF(Table1[[#This Row],[Multiple audience]]&lt;&gt;1,IF(Table1[[#This Row],[Planners / Designers ]]=1,1,""),"")</f>
        <v/>
      </c>
      <c r="CN32" s="169" t="str">
        <f>IF(Table1[[#This Row],[Multiple audience]]&lt;&gt;1,IF(Table1[[#This Row],[Regulatory Assessors]]=1,1,""),"")</f>
        <v/>
      </c>
      <c r="CO32" s="169" t="str">
        <f>IF(Table1[[#This Row],[Multiple audience]]&lt;&gt;1,IF(Table1[[#This Row],[Builders / Management]]=1,1,""),"")</f>
        <v/>
      </c>
      <c r="CP32" s="169">
        <f>IF(Table1[[#This Row],[Multiple audience]]&lt;&gt;1,IF(Table1[[#This Row],[Energy / Sus Assessors]]=1,1,""),"")</f>
        <v>1</v>
      </c>
      <c r="CQ32" s="169" t="str">
        <f>IF(Table1[[#This Row],[Multiple audience]]&lt;&gt;1,IF(Table1[[#This Row],[Semi-skilled]]=1,1,""),"")</f>
        <v/>
      </c>
      <c r="CR32" s="169" t="str">
        <f>IF(Table1[[#This Row],[Multiple audience]]&lt;&gt;1,IF(Table1[[#This Row],[Trades]]=1,1,""),"")</f>
        <v/>
      </c>
      <c r="CS32" s="169" t="str">
        <f>IF(Table1[[#This Row],[Multiple audience]]&lt;&gt;1,IF(Table1[[#This Row],[Other]]=1,1,""),"")</f>
        <v/>
      </c>
      <c r="CT32" s="169" t="str">
        <f>IF(SUM(Table1[[#This Row],[General Audience]:[Other]])&gt;1,1,"")</f>
        <v/>
      </c>
      <c r="CU32" s="169" t="str">
        <f>IF(Table1[[#This Row],[Various  ]]&lt;&gt;1,IF(Table1[[#This Row],[Calculator / Software]]=1,1,""),"")</f>
        <v/>
      </c>
      <c r="CV32" s="169" t="str">
        <f>IF(Table1[[#This Row],[Various  ]]&lt;&gt;1,IF(Table1[[#This Row],[Information  ]]=1,1,""),"")</f>
        <v/>
      </c>
      <c r="CW32" s="169" t="str">
        <f>IF(Table1[[#This Row],[Various  ]]&lt;&gt;1,IF(Table1[[#This Row],[Interactive Tool]]=1,1,""),"")</f>
        <v/>
      </c>
      <c r="CX32" s="169" t="str">
        <f>IF(Table1[[#This Row],[Various  ]]&lt;&gt;1,IF(Table1[[#This Row],[Technical Specifications]]=1,1,""),"")</f>
        <v/>
      </c>
      <c r="CY32" s="169" t="str">
        <f>IF(Table1[[#This Row],[Various  ]]&lt;&gt;1,IF(Table1[[#This Row],[Training Resources]]=1,1,""),"")</f>
        <v/>
      </c>
      <c r="CZ32" s="169" t="str">
        <f>IF(Table1[[#This Row],[Various  ]]&lt;&gt;1,IF(Table1[[#This Row],[Toolbox]]=1,1,""),"")</f>
        <v/>
      </c>
      <c r="DA32" s="169" t="str">
        <f>IF(Table1[[#This Row],[Various  ]]&lt;&gt;1,IF(Table1[[#This Row],[Video]]=1,1,""),"")</f>
        <v/>
      </c>
      <c r="DB32" s="169" t="str">
        <f>IF(Table1[[#This Row],[Various  ]]&lt;&gt;1,IF(Table1[[#This Row],[Case study]]=1,1,""),"")</f>
        <v/>
      </c>
      <c r="DC32" s="169" t="str">
        <f>IF(Table1[[#This Row],[Various  ]]&lt;&gt;1,IF(Table1[[#This Row],[Other   ]]=1,1,""),"")</f>
        <v/>
      </c>
      <c r="DD32" s="169" t="str">
        <f>IF(Table1[[#This Row],[Various  ]]&lt;&gt;1,IF(Table1[[#This Row],[Standards]]=1,1,""),"")</f>
        <v/>
      </c>
      <c r="DE32" s="169">
        <f>IF(Table1[[#This Row],[Various]]=1,1,IF(SUM(Table1[[#This Row],[Calculator / Software]:[Standards]])&gt;1,1,""))</f>
        <v>1</v>
      </c>
      <c r="DF32" s="169" t="str">
        <f>IF(Table1[[#This Row],[Multiple NCC links]]&lt;&gt;1,IF(Table1[[#This Row],[Design]]=1,1,""),"")</f>
        <v/>
      </c>
      <c r="DG32" s="169" t="str">
        <f>IF(Table1[[#This Row],[Multiple NCC links]]&lt;&gt;1,IF(Table1[[#This Row],[Assessment / Verification]]=1,1,""),"")</f>
        <v/>
      </c>
      <c r="DH32" s="169" t="str">
        <f>IF(Table1[[#This Row],[Multiple NCC links]]&lt;&gt;1,IF(Table1[[#This Row],[Climate Specific ]]=1,1,""),"")</f>
        <v/>
      </c>
      <c r="DI32" s="169" t="str">
        <f>IF(Table1[[#This Row],[Multiple NCC links]]&lt;&gt;1,IF(Table1[[#This Row],[Alterations / Additions]]=1,1,""),"")</f>
        <v/>
      </c>
      <c r="DJ32" s="169" t="str">
        <f>IF(Table1[[#This Row],[Multiple NCC links]]&lt;&gt;1,IF(Table1[[#This Row],[Glazing]]=1,1,""),"")</f>
        <v/>
      </c>
      <c r="DK32" s="169" t="str">
        <f>IF(Table1[[#This Row],[Multiple NCC links]]&lt;&gt;1,IF(Table1[[#This Row],[Building Fabric / Thermal / Sealing]]=1,1,""),"")</f>
        <v/>
      </c>
      <c r="DL32" s="169" t="str">
        <f>IF(Table1[[#This Row],[Multiple NCC links]]&lt;&gt;1,IF(Table1[[#This Row],[Lighting]]=1,1,""),"")</f>
        <v/>
      </c>
      <c r="DM32" s="169" t="str">
        <f>IF(Table1[[#This Row],[Multiple NCC links]]&lt;&gt;1,IF(Table1[[#This Row],[HVAC]]=1,1,""),"")</f>
        <v/>
      </c>
      <c r="DN32" s="169" t="str">
        <f>IF(Table1[[#This Row],[Multiple NCC links]]&lt;&gt;1,IF(Table1[[#This Row],[Services]]=1,1,""),"")</f>
        <v/>
      </c>
      <c r="DO32" s="169" t="str">
        <f>IF(Table1[[#This Row],[Multiple NCC links]]&lt;&gt;1,IF(Table1[[#This Row],[Maintenance &amp; Monitoring]]=1,1,""),"")</f>
        <v/>
      </c>
      <c r="DP32" s="169" t="str">
        <f>IF(Table1[[#This Row],[Multiple NCC links]]&lt;&gt;1,IF(Table1[[#This Row],[Hand over / Operations]]=1,1,""),"")</f>
        <v/>
      </c>
      <c r="DQ32" s="169" t="str">
        <f>IF(Table1[[#This Row],[Multiple NCC links]]&lt;&gt;1,IF(Table1[[#This Row],[As built assessment]]=1,1,""),"")</f>
        <v/>
      </c>
      <c r="DR32" s="169" t="str">
        <f>IF(Table1[[#This Row],[Multiple NCC links]]&lt;&gt;1,IF(Table1[[#This Row],[Beyond compliance]]=1,1,""),"")</f>
        <v/>
      </c>
      <c r="DS32" s="169">
        <f>IF(SUM(Table1[[#This Row],[Design]:[Beyond compliance]])&gt;1,1,"")</f>
        <v>1</v>
      </c>
      <c r="DT32" s="169" t="str">
        <f>IF(Table1[[#This Row],[Both Residential &amp; Commercial4]]&lt;&gt;1,IF(Table1[[#This Row],[Residential]]=1,1,""),"")</f>
        <v/>
      </c>
      <c r="DU32" s="169">
        <f>IF(Table1[[#This Row],[Both Residential &amp; Commercial4]]&lt;&gt;1,IF(Table1[[#This Row],[Commercial]]=1,1,""),"")</f>
        <v>1</v>
      </c>
      <c r="DV32" s="169" t="str">
        <f>Table1[[#This Row],[Residential &amp; Commercial]]</f>
        <v/>
      </c>
      <c r="DW32" s="169"/>
    </row>
    <row r="33" spans="1:127" s="49" customFormat="1" ht="170.25" thickTop="1" thickBot="1" x14ac:dyDescent="0.35">
      <c r="A33" s="97">
        <v>29</v>
      </c>
      <c r="B33" s="67"/>
      <c r="C33" s="98" t="s">
        <v>137</v>
      </c>
      <c r="D33" s="68" t="s">
        <v>121</v>
      </c>
      <c r="E33" s="89"/>
      <c r="F33" s="89"/>
      <c r="G33" s="89">
        <v>1</v>
      </c>
      <c r="H33" s="89"/>
      <c r="I33" s="70" t="str">
        <f>IF(AND(Table1[[#This Row],[General]]=1,Table1[[#This Row],[Beginner]]=1,Table1[[#This Row],[Intermediate]]=1,Table1[[#This Row],[Advanced]]=1),1,"")</f>
        <v/>
      </c>
      <c r="J33" s="70" t="str">
        <f>CONCATENATE(IF(Table1[[#This Row],[General]]=1,"General, ",""), IF(Table1[[#This Row],[Beginner]]=1,"Beginner, ",""),IF(Table1[[#This Row],[Intermediate]]=1,"Intermediate, ",""), IF(Table1[[#This Row],[Advanced]]=1,"Advanced",""))</f>
        <v xml:space="preserve">Intermediate, </v>
      </c>
      <c r="K33" s="71"/>
      <c r="L33" s="91"/>
      <c r="M33" s="71"/>
      <c r="N33" s="71"/>
      <c r="O33" s="141">
        <v>1</v>
      </c>
      <c r="P33" s="71"/>
      <c r="Q33" s="71"/>
      <c r="R33" s="71"/>
      <c r="S3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33" s="73"/>
      <c r="U33" s="73"/>
      <c r="V33" s="211"/>
      <c r="W33" s="211">
        <v>1</v>
      </c>
      <c r="X33" s="73"/>
      <c r="Y33" s="73"/>
      <c r="Z33" s="73">
        <v>1</v>
      </c>
      <c r="AA33" s="73"/>
      <c r="AB33" s="73"/>
      <c r="AC33" s="73"/>
      <c r="AD33" s="73"/>
      <c r="AE33" s="92"/>
      <c r="AF33" s="73">
        <v>1</v>
      </c>
      <c r="AG3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Training Resources, Various</v>
      </c>
      <c r="AH33" s="75"/>
      <c r="AI33" s="75"/>
      <c r="AJ33" s="75">
        <v>1</v>
      </c>
      <c r="AK33" s="74" t="str">
        <f>CONCATENATE(IF(Table1[[#This Row],[Digital]]=1,"Digital, ",""),IF(Table1[[#This Row],[Face to Face]]=1,"Face to face, ",""),IF(Table1[[#This Row],[Blended]]=1,"Blended",""))</f>
        <v>Blended</v>
      </c>
      <c r="AL33" s="69" t="s">
        <v>62</v>
      </c>
      <c r="AM33" s="76">
        <v>1</v>
      </c>
      <c r="AN33" s="127">
        <v>1</v>
      </c>
      <c r="AO33" s="76">
        <v>1</v>
      </c>
      <c r="AP33" s="127"/>
      <c r="AQ33" s="76">
        <v>1</v>
      </c>
      <c r="AR33" s="76">
        <v>1</v>
      </c>
      <c r="AS33" s="76">
        <v>1</v>
      </c>
      <c r="AT33" s="76">
        <v>1</v>
      </c>
      <c r="AU33" s="76">
        <v>1</v>
      </c>
      <c r="AV33" s="127">
        <v>1</v>
      </c>
      <c r="AW33" s="127">
        <v>1</v>
      </c>
      <c r="AX33" s="127">
        <v>1</v>
      </c>
      <c r="AY33" s="76">
        <v>1</v>
      </c>
      <c r="AZ3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Glazing, Building Fabric / Thermal / Sealing, Lighting, HVAC, Services, Maintenance &amp; Monitoring, Hand over / Operations, As built assessment, Beyond compliance</v>
      </c>
      <c r="BB33" s="72"/>
      <c r="BC33" s="72">
        <v>1</v>
      </c>
      <c r="BD33" s="74" t="str">
        <f>IF(AND(Table1[[#This Row],[Residential]]=1,Table1[[#This Row],[Commercial]]=1),1,"")</f>
        <v/>
      </c>
      <c r="BE33" s="74" t="str">
        <f>CONCATENATE(IF(Table1[[#This Row],[Residential]]=1,"Residential, ",""),IF(Table1[[#This Row],[Commercial]]=1,"Commercial",""))</f>
        <v>Commercial</v>
      </c>
      <c r="BF33" s="76"/>
      <c r="BG33" s="76"/>
      <c r="BH33" s="76"/>
      <c r="BI33" s="76"/>
      <c r="BJ33" s="76"/>
      <c r="BK33" s="76"/>
      <c r="BL33" s="76"/>
      <c r="BM33" s="127"/>
      <c r="BN33" s="76">
        <v>1</v>
      </c>
      <c r="BO3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33" s="110"/>
      <c r="BQ33" s="112" t="s">
        <v>126</v>
      </c>
      <c r="BR33" s="112" t="s">
        <v>854</v>
      </c>
      <c r="BS33" s="235"/>
      <c r="BT33" s="117" t="s">
        <v>127</v>
      </c>
      <c r="BU33" s="113"/>
      <c r="BV33" s="114"/>
      <c r="BW33" s="115" t="s">
        <v>59</v>
      </c>
      <c r="BX33" s="115" t="s">
        <v>300</v>
      </c>
      <c r="BY33" s="115" t="s">
        <v>57</v>
      </c>
      <c r="BZ33" s="227" t="str">
        <f>IF(SUM(Table1[[#This Row],[Design]:[Beyond compliance]])&gt;0,"Yes","No")</f>
        <v>Yes</v>
      </c>
      <c r="CA3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33" s="48">
        <f>COUNTIF(Table1[[#This Row],[Validity]:[Alignment with NCC (Yes=1,No=0)]],"N/A")</f>
        <v>1</v>
      </c>
      <c r="CC33" s="48">
        <f>IF(ISERROR(Table1[[#This Row],[Total Quality Score (out of 10)]]/(4-Table1[[#This Row],[N/A Count]])),0,Table1[[#This Row],[Total Quality Score (out of 10)]]/(4-Table1[[#This Row],[N/A Count]]))</f>
        <v>1.3333333333333333</v>
      </c>
      <c r="CE33" s="96"/>
      <c r="CF33" s="169" t="str">
        <f>IF(SUM(Table1[[#This Row],[Multiple]:[Level (all)62]])&lt;1,IF(Table1[[#This Row],[General]]=1,1,""),"")</f>
        <v/>
      </c>
      <c r="CG33" s="171" t="str">
        <f>IF(SUM(Table1[[#This Row],[Multiple]:[Level (all)62]])&lt;1,IF(Table1[[#This Row],[Beginner]]=1,1,""),"")</f>
        <v/>
      </c>
      <c r="CH33" s="169">
        <f>IF(SUM(Table1[[#This Row],[Multiple]:[Level (all)62]])&lt;1,IF(Table1[[#This Row],[Intermediate]]=1,1,""),"")</f>
        <v>1</v>
      </c>
      <c r="CI33" s="169" t="str">
        <f>IF(SUM(Table1[[#This Row],[Multiple]:[Level (all)62]])&lt;1,IF(Table1[[#This Row],[Advanced]]=1,1,""),"")</f>
        <v/>
      </c>
      <c r="CJ33" s="169" t="str">
        <f>IF(AND(SUM(Table1[[#This Row],[General]:[Advanced]])&lt;4,SUM(Table1[[#This Row],[General]:[Advanced]])&gt;1),1,"")</f>
        <v/>
      </c>
      <c r="CK33" s="169" t="str">
        <f>Table1[[#This Row],[Level (all)]]</f>
        <v/>
      </c>
      <c r="CL33" s="169" t="str">
        <f>IF(Table1[[#This Row],[Multiple audience]]&lt;&gt;1,IF(Table1[[#This Row],[General Audience]]=1,1,""),"")</f>
        <v/>
      </c>
      <c r="CM33" s="169" t="str">
        <f>IF(Table1[[#This Row],[Multiple audience]]&lt;&gt;1,IF(Table1[[#This Row],[Planners / Designers ]]=1,1,""),"")</f>
        <v/>
      </c>
      <c r="CN33" s="169" t="str">
        <f>IF(Table1[[#This Row],[Multiple audience]]&lt;&gt;1,IF(Table1[[#This Row],[Regulatory Assessors]]=1,1,""),"")</f>
        <v/>
      </c>
      <c r="CO33" s="169" t="str">
        <f>IF(Table1[[#This Row],[Multiple audience]]&lt;&gt;1,IF(Table1[[#This Row],[Builders / Management]]=1,1,""),"")</f>
        <v/>
      </c>
      <c r="CP33" s="169">
        <f>IF(Table1[[#This Row],[Multiple audience]]&lt;&gt;1,IF(Table1[[#This Row],[Energy / Sus Assessors]]=1,1,""),"")</f>
        <v>1</v>
      </c>
      <c r="CQ33" s="169" t="str">
        <f>IF(Table1[[#This Row],[Multiple audience]]&lt;&gt;1,IF(Table1[[#This Row],[Semi-skilled]]=1,1,""),"")</f>
        <v/>
      </c>
      <c r="CR33" s="169" t="str">
        <f>IF(Table1[[#This Row],[Multiple audience]]&lt;&gt;1,IF(Table1[[#This Row],[Trades]]=1,1,""),"")</f>
        <v/>
      </c>
      <c r="CS33" s="169" t="str">
        <f>IF(Table1[[#This Row],[Multiple audience]]&lt;&gt;1,IF(Table1[[#This Row],[Other]]=1,1,""),"")</f>
        <v/>
      </c>
      <c r="CT33" s="169" t="str">
        <f>IF(SUM(Table1[[#This Row],[General Audience]:[Other]])&gt;1,1,"")</f>
        <v/>
      </c>
      <c r="CU33" s="169" t="str">
        <f>IF(Table1[[#This Row],[Various  ]]&lt;&gt;1,IF(Table1[[#This Row],[Calculator / Software]]=1,1,""),"")</f>
        <v/>
      </c>
      <c r="CV33" s="169" t="str">
        <f>IF(Table1[[#This Row],[Various  ]]&lt;&gt;1,IF(Table1[[#This Row],[Information  ]]=1,1,""),"")</f>
        <v/>
      </c>
      <c r="CW33" s="169" t="str">
        <f>IF(Table1[[#This Row],[Various  ]]&lt;&gt;1,IF(Table1[[#This Row],[Interactive Tool]]=1,1,""),"")</f>
        <v/>
      </c>
      <c r="CX33" s="169" t="str">
        <f>IF(Table1[[#This Row],[Various  ]]&lt;&gt;1,IF(Table1[[#This Row],[Technical Specifications]]=1,1,""),"")</f>
        <v/>
      </c>
      <c r="CY33" s="169" t="str">
        <f>IF(Table1[[#This Row],[Various  ]]&lt;&gt;1,IF(Table1[[#This Row],[Training Resources]]=1,1,""),"")</f>
        <v/>
      </c>
      <c r="CZ33" s="169" t="str">
        <f>IF(Table1[[#This Row],[Various  ]]&lt;&gt;1,IF(Table1[[#This Row],[Toolbox]]=1,1,""),"")</f>
        <v/>
      </c>
      <c r="DA33" s="169" t="str">
        <f>IF(Table1[[#This Row],[Various  ]]&lt;&gt;1,IF(Table1[[#This Row],[Video]]=1,1,""),"")</f>
        <v/>
      </c>
      <c r="DB33" s="169" t="str">
        <f>IF(Table1[[#This Row],[Various  ]]&lt;&gt;1,IF(Table1[[#This Row],[Case study]]=1,1,""),"")</f>
        <v/>
      </c>
      <c r="DC33" s="169" t="str">
        <f>IF(Table1[[#This Row],[Various  ]]&lt;&gt;1,IF(Table1[[#This Row],[Other   ]]=1,1,""),"")</f>
        <v/>
      </c>
      <c r="DD33" s="169" t="str">
        <f>IF(Table1[[#This Row],[Various  ]]&lt;&gt;1,IF(Table1[[#This Row],[Standards]]=1,1,""),"")</f>
        <v/>
      </c>
      <c r="DE33" s="169">
        <f>IF(Table1[[#This Row],[Various]]=1,1,IF(SUM(Table1[[#This Row],[Calculator / Software]:[Standards]])&gt;1,1,""))</f>
        <v>1</v>
      </c>
      <c r="DF33" s="169" t="str">
        <f>IF(Table1[[#This Row],[Multiple NCC links]]&lt;&gt;1,IF(Table1[[#This Row],[Design]]=1,1,""),"")</f>
        <v/>
      </c>
      <c r="DG33" s="169" t="str">
        <f>IF(Table1[[#This Row],[Multiple NCC links]]&lt;&gt;1,IF(Table1[[#This Row],[Assessment / Verification]]=1,1,""),"")</f>
        <v/>
      </c>
      <c r="DH33" s="169" t="str">
        <f>IF(Table1[[#This Row],[Multiple NCC links]]&lt;&gt;1,IF(Table1[[#This Row],[Climate Specific ]]=1,1,""),"")</f>
        <v/>
      </c>
      <c r="DI33" s="169" t="str">
        <f>IF(Table1[[#This Row],[Multiple NCC links]]&lt;&gt;1,IF(Table1[[#This Row],[Alterations / Additions]]=1,1,""),"")</f>
        <v/>
      </c>
      <c r="DJ33" s="169" t="str">
        <f>IF(Table1[[#This Row],[Multiple NCC links]]&lt;&gt;1,IF(Table1[[#This Row],[Glazing]]=1,1,""),"")</f>
        <v/>
      </c>
      <c r="DK33" s="169" t="str">
        <f>IF(Table1[[#This Row],[Multiple NCC links]]&lt;&gt;1,IF(Table1[[#This Row],[Building Fabric / Thermal / Sealing]]=1,1,""),"")</f>
        <v/>
      </c>
      <c r="DL33" s="169" t="str">
        <f>IF(Table1[[#This Row],[Multiple NCC links]]&lt;&gt;1,IF(Table1[[#This Row],[Lighting]]=1,1,""),"")</f>
        <v/>
      </c>
      <c r="DM33" s="169" t="str">
        <f>IF(Table1[[#This Row],[Multiple NCC links]]&lt;&gt;1,IF(Table1[[#This Row],[HVAC]]=1,1,""),"")</f>
        <v/>
      </c>
      <c r="DN33" s="169" t="str">
        <f>IF(Table1[[#This Row],[Multiple NCC links]]&lt;&gt;1,IF(Table1[[#This Row],[Services]]=1,1,""),"")</f>
        <v/>
      </c>
      <c r="DO33" s="169" t="str">
        <f>IF(Table1[[#This Row],[Multiple NCC links]]&lt;&gt;1,IF(Table1[[#This Row],[Maintenance &amp; Monitoring]]=1,1,""),"")</f>
        <v/>
      </c>
      <c r="DP33" s="169" t="str">
        <f>IF(Table1[[#This Row],[Multiple NCC links]]&lt;&gt;1,IF(Table1[[#This Row],[Hand over / Operations]]=1,1,""),"")</f>
        <v/>
      </c>
      <c r="DQ33" s="169" t="str">
        <f>IF(Table1[[#This Row],[Multiple NCC links]]&lt;&gt;1,IF(Table1[[#This Row],[As built assessment]]=1,1,""),"")</f>
        <v/>
      </c>
      <c r="DR33" s="169" t="str">
        <f>IF(Table1[[#This Row],[Multiple NCC links]]&lt;&gt;1,IF(Table1[[#This Row],[Beyond compliance]]=1,1,""),"")</f>
        <v/>
      </c>
      <c r="DS33" s="169">
        <f>IF(SUM(Table1[[#This Row],[Design]:[Beyond compliance]])&gt;1,1,"")</f>
        <v>1</v>
      </c>
      <c r="DT33" s="169" t="str">
        <f>IF(Table1[[#This Row],[Both Residential &amp; Commercial4]]&lt;&gt;1,IF(Table1[[#This Row],[Residential]]=1,1,""),"")</f>
        <v/>
      </c>
      <c r="DU33" s="169">
        <f>IF(Table1[[#This Row],[Both Residential &amp; Commercial4]]&lt;&gt;1,IF(Table1[[#This Row],[Commercial]]=1,1,""),"")</f>
        <v>1</v>
      </c>
      <c r="DV33" s="169" t="str">
        <f>Table1[[#This Row],[Residential &amp; Commercial]]</f>
        <v/>
      </c>
      <c r="DW33" s="169"/>
    </row>
    <row r="34" spans="1:127" s="49" customFormat="1" ht="170.25" thickTop="1" thickBot="1" x14ac:dyDescent="0.35">
      <c r="A34" s="97">
        <v>30</v>
      </c>
      <c r="B34" s="80"/>
      <c r="C34" s="98" t="s">
        <v>129</v>
      </c>
      <c r="D34" s="68" t="s">
        <v>121</v>
      </c>
      <c r="E34" s="89"/>
      <c r="F34" s="89"/>
      <c r="G34" s="89">
        <v>1</v>
      </c>
      <c r="H34" s="89"/>
      <c r="I34" s="70" t="str">
        <f>IF(AND(Table1[[#This Row],[General]]=1,Table1[[#This Row],[Beginner]]=1,Table1[[#This Row],[Intermediate]]=1,Table1[[#This Row],[Advanced]]=1),1,"")</f>
        <v/>
      </c>
      <c r="J34" s="70" t="str">
        <f>CONCATENATE(IF(Table1[[#This Row],[General]]=1,"General, ",""), IF(Table1[[#This Row],[Beginner]]=1,"Beginner, ",""),IF(Table1[[#This Row],[Intermediate]]=1,"Intermediate, ",""), IF(Table1[[#This Row],[Advanced]]=1,"Advanced",""))</f>
        <v xml:space="preserve">Intermediate, </v>
      </c>
      <c r="K34" s="71"/>
      <c r="L34" s="91"/>
      <c r="M34" s="71"/>
      <c r="N34" s="71"/>
      <c r="O34" s="141">
        <v>1</v>
      </c>
      <c r="P34" s="71"/>
      <c r="Q34" s="71"/>
      <c r="R34" s="71"/>
      <c r="S3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34" s="73"/>
      <c r="U34" s="73"/>
      <c r="V34" s="211"/>
      <c r="W34" s="211">
        <v>1</v>
      </c>
      <c r="X34" s="73"/>
      <c r="Y34" s="73"/>
      <c r="Z34" s="73">
        <v>1</v>
      </c>
      <c r="AA34" s="73"/>
      <c r="AB34" s="73"/>
      <c r="AC34" s="73"/>
      <c r="AD34" s="73"/>
      <c r="AE34" s="92"/>
      <c r="AF34" s="73">
        <v>1</v>
      </c>
      <c r="AG3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Training Resources, Various</v>
      </c>
      <c r="AH34" s="75"/>
      <c r="AI34" s="75"/>
      <c r="AJ34" s="75">
        <v>1</v>
      </c>
      <c r="AK34" s="74" t="str">
        <f>CONCATENATE(IF(Table1[[#This Row],[Digital]]=1,"Digital, ",""),IF(Table1[[#This Row],[Face to Face]]=1,"Face to face, ",""),IF(Table1[[#This Row],[Blended]]=1,"Blended",""))</f>
        <v>Blended</v>
      </c>
      <c r="AL34" s="69" t="s">
        <v>62</v>
      </c>
      <c r="AM34" s="76">
        <v>1</v>
      </c>
      <c r="AN34" s="127">
        <v>1</v>
      </c>
      <c r="AO34" s="76">
        <v>1</v>
      </c>
      <c r="AP34" s="127"/>
      <c r="AQ34" s="76">
        <v>1</v>
      </c>
      <c r="AR34" s="76">
        <v>1</v>
      </c>
      <c r="AS34" s="76">
        <v>1</v>
      </c>
      <c r="AT34" s="76">
        <v>1</v>
      </c>
      <c r="AU34" s="76">
        <v>1</v>
      </c>
      <c r="AV34" s="127">
        <v>1</v>
      </c>
      <c r="AW34" s="127">
        <v>1</v>
      </c>
      <c r="AX34" s="127">
        <v>1</v>
      </c>
      <c r="AY34" s="76">
        <v>1</v>
      </c>
      <c r="AZ3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Glazing, Building Fabric / Thermal / Sealing, Lighting, HVAC, Services, Maintenance &amp; Monitoring, Hand over / Operations, As built assessment, Beyond compliance</v>
      </c>
      <c r="BB34" s="72">
        <v>1</v>
      </c>
      <c r="BC34" s="72">
        <v>1</v>
      </c>
      <c r="BD34" s="74">
        <f>IF(AND(Table1[[#This Row],[Residential]]=1,Table1[[#This Row],[Commercial]]=1),1,"")</f>
        <v>1</v>
      </c>
      <c r="BE34" s="74" t="str">
        <f>CONCATENATE(IF(Table1[[#This Row],[Residential]]=1,"Residential, ",""),IF(Table1[[#This Row],[Commercial]]=1,"Commercial",""))</f>
        <v>Residential, Commercial</v>
      </c>
      <c r="BF34" s="76"/>
      <c r="BG34" s="76"/>
      <c r="BH34" s="76"/>
      <c r="BI34" s="76"/>
      <c r="BJ34" s="76"/>
      <c r="BK34" s="76"/>
      <c r="BL34" s="76"/>
      <c r="BM34" s="127"/>
      <c r="BN34" s="76">
        <v>1</v>
      </c>
      <c r="BO3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34" s="110"/>
      <c r="BQ34" s="112" t="s">
        <v>128</v>
      </c>
      <c r="BR34" s="112" t="s">
        <v>854</v>
      </c>
      <c r="BS34" s="235"/>
      <c r="BT34" s="117" t="s">
        <v>130</v>
      </c>
      <c r="BU34" s="113"/>
      <c r="BV34" s="114"/>
      <c r="BW34" s="115" t="s">
        <v>59</v>
      </c>
      <c r="BX34" s="115" t="s">
        <v>300</v>
      </c>
      <c r="BY34" s="115" t="s">
        <v>57</v>
      </c>
      <c r="BZ34" s="227" t="str">
        <f>IF(SUM(Table1[[#This Row],[Design]:[Beyond compliance]])&gt;0,"Yes","No")</f>
        <v>Yes</v>
      </c>
      <c r="CA3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34" s="48">
        <f>COUNTIF(Table1[[#This Row],[Validity]:[Alignment with NCC (Yes=1,No=0)]],"N/A")</f>
        <v>1</v>
      </c>
      <c r="CC34" s="48">
        <f>IF(ISERROR(Table1[[#This Row],[Total Quality Score (out of 10)]]/(4-Table1[[#This Row],[N/A Count]])),0,Table1[[#This Row],[Total Quality Score (out of 10)]]/(4-Table1[[#This Row],[N/A Count]]))</f>
        <v>1.3333333333333333</v>
      </c>
      <c r="CE34" s="96"/>
      <c r="CF34" s="169" t="str">
        <f>IF(SUM(Table1[[#This Row],[Multiple]:[Level (all)62]])&lt;1,IF(Table1[[#This Row],[General]]=1,1,""),"")</f>
        <v/>
      </c>
      <c r="CG34" s="171" t="str">
        <f>IF(SUM(Table1[[#This Row],[Multiple]:[Level (all)62]])&lt;1,IF(Table1[[#This Row],[Beginner]]=1,1,""),"")</f>
        <v/>
      </c>
      <c r="CH34" s="169">
        <f>IF(SUM(Table1[[#This Row],[Multiple]:[Level (all)62]])&lt;1,IF(Table1[[#This Row],[Intermediate]]=1,1,""),"")</f>
        <v>1</v>
      </c>
      <c r="CI34" s="169" t="str">
        <f>IF(SUM(Table1[[#This Row],[Multiple]:[Level (all)62]])&lt;1,IF(Table1[[#This Row],[Advanced]]=1,1,""),"")</f>
        <v/>
      </c>
      <c r="CJ34" s="169" t="str">
        <f>IF(AND(SUM(Table1[[#This Row],[General]:[Advanced]])&lt;4,SUM(Table1[[#This Row],[General]:[Advanced]])&gt;1),1,"")</f>
        <v/>
      </c>
      <c r="CK34" s="169" t="str">
        <f>Table1[[#This Row],[Level (all)]]</f>
        <v/>
      </c>
      <c r="CL34" s="169" t="str">
        <f>IF(Table1[[#This Row],[Multiple audience]]&lt;&gt;1,IF(Table1[[#This Row],[General Audience]]=1,1,""),"")</f>
        <v/>
      </c>
      <c r="CM34" s="169" t="str">
        <f>IF(Table1[[#This Row],[Multiple audience]]&lt;&gt;1,IF(Table1[[#This Row],[Planners / Designers ]]=1,1,""),"")</f>
        <v/>
      </c>
      <c r="CN34" s="169" t="str">
        <f>IF(Table1[[#This Row],[Multiple audience]]&lt;&gt;1,IF(Table1[[#This Row],[Regulatory Assessors]]=1,1,""),"")</f>
        <v/>
      </c>
      <c r="CO34" s="169" t="str">
        <f>IF(Table1[[#This Row],[Multiple audience]]&lt;&gt;1,IF(Table1[[#This Row],[Builders / Management]]=1,1,""),"")</f>
        <v/>
      </c>
      <c r="CP34" s="169">
        <f>IF(Table1[[#This Row],[Multiple audience]]&lt;&gt;1,IF(Table1[[#This Row],[Energy / Sus Assessors]]=1,1,""),"")</f>
        <v>1</v>
      </c>
      <c r="CQ34" s="169" t="str">
        <f>IF(Table1[[#This Row],[Multiple audience]]&lt;&gt;1,IF(Table1[[#This Row],[Semi-skilled]]=1,1,""),"")</f>
        <v/>
      </c>
      <c r="CR34" s="169" t="str">
        <f>IF(Table1[[#This Row],[Multiple audience]]&lt;&gt;1,IF(Table1[[#This Row],[Trades]]=1,1,""),"")</f>
        <v/>
      </c>
      <c r="CS34" s="169" t="str">
        <f>IF(Table1[[#This Row],[Multiple audience]]&lt;&gt;1,IF(Table1[[#This Row],[Other]]=1,1,""),"")</f>
        <v/>
      </c>
      <c r="CT34" s="169" t="str">
        <f>IF(SUM(Table1[[#This Row],[General Audience]:[Other]])&gt;1,1,"")</f>
        <v/>
      </c>
      <c r="CU34" s="169" t="str">
        <f>IF(Table1[[#This Row],[Various  ]]&lt;&gt;1,IF(Table1[[#This Row],[Calculator / Software]]=1,1,""),"")</f>
        <v/>
      </c>
      <c r="CV34" s="169" t="str">
        <f>IF(Table1[[#This Row],[Various  ]]&lt;&gt;1,IF(Table1[[#This Row],[Information  ]]=1,1,""),"")</f>
        <v/>
      </c>
      <c r="CW34" s="169" t="str">
        <f>IF(Table1[[#This Row],[Various  ]]&lt;&gt;1,IF(Table1[[#This Row],[Interactive Tool]]=1,1,""),"")</f>
        <v/>
      </c>
      <c r="CX34" s="169" t="str">
        <f>IF(Table1[[#This Row],[Various  ]]&lt;&gt;1,IF(Table1[[#This Row],[Technical Specifications]]=1,1,""),"")</f>
        <v/>
      </c>
      <c r="CY34" s="169" t="str">
        <f>IF(Table1[[#This Row],[Various  ]]&lt;&gt;1,IF(Table1[[#This Row],[Training Resources]]=1,1,""),"")</f>
        <v/>
      </c>
      <c r="CZ34" s="169" t="str">
        <f>IF(Table1[[#This Row],[Various  ]]&lt;&gt;1,IF(Table1[[#This Row],[Toolbox]]=1,1,""),"")</f>
        <v/>
      </c>
      <c r="DA34" s="169" t="str">
        <f>IF(Table1[[#This Row],[Various  ]]&lt;&gt;1,IF(Table1[[#This Row],[Video]]=1,1,""),"")</f>
        <v/>
      </c>
      <c r="DB34" s="169" t="str">
        <f>IF(Table1[[#This Row],[Various  ]]&lt;&gt;1,IF(Table1[[#This Row],[Case study]]=1,1,""),"")</f>
        <v/>
      </c>
      <c r="DC34" s="169" t="str">
        <f>IF(Table1[[#This Row],[Various  ]]&lt;&gt;1,IF(Table1[[#This Row],[Other   ]]=1,1,""),"")</f>
        <v/>
      </c>
      <c r="DD34" s="169" t="str">
        <f>IF(Table1[[#This Row],[Various  ]]&lt;&gt;1,IF(Table1[[#This Row],[Standards]]=1,1,""),"")</f>
        <v/>
      </c>
      <c r="DE34" s="169">
        <f>IF(Table1[[#This Row],[Various]]=1,1,IF(SUM(Table1[[#This Row],[Calculator / Software]:[Standards]])&gt;1,1,""))</f>
        <v>1</v>
      </c>
      <c r="DF34" s="169" t="str">
        <f>IF(Table1[[#This Row],[Multiple NCC links]]&lt;&gt;1,IF(Table1[[#This Row],[Design]]=1,1,""),"")</f>
        <v/>
      </c>
      <c r="DG34" s="169" t="str">
        <f>IF(Table1[[#This Row],[Multiple NCC links]]&lt;&gt;1,IF(Table1[[#This Row],[Assessment / Verification]]=1,1,""),"")</f>
        <v/>
      </c>
      <c r="DH34" s="169" t="str">
        <f>IF(Table1[[#This Row],[Multiple NCC links]]&lt;&gt;1,IF(Table1[[#This Row],[Climate Specific ]]=1,1,""),"")</f>
        <v/>
      </c>
      <c r="DI34" s="169" t="str">
        <f>IF(Table1[[#This Row],[Multiple NCC links]]&lt;&gt;1,IF(Table1[[#This Row],[Alterations / Additions]]=1,1,""),"")</f>
        <v/>
      </c>
      <c r="DJ34" s="169" t="str">
        <f>IF(Table1[[#This Row],[Multiple NCC links]]&lt;&gt;1,IF(Table1[[#This Row],[Glazing]]=1,1,""),"")</f>
        <v/>
      </c>
      <c r="DK34" s="169" t="str">
        <f>IF(Table1[[#This Row],[Multiple NCC links]]&lt;&gt;1,IF(Table1[[#This Row],[Building Fabric / Thermal / Sealing]]=1,1,""),"")</f>
        <v/>
      </c>
      <c r="DL34" s="169" t="str">
        <f>IF(Table1[[#This Row],[Multiple NCC links]]&lt;&gt;1,IF(Table1[[#This Row],[Lighting]]=1,1,""),"")</f>
        <v/>
      </c>
      <c r="DM34" s="169" t="str">
        <f>IF(Table1[[#This Row],[Multiple NCC links]]&lt;&gt;1,IF(Table1[[#This Row],[HVAC]]=1,1,""),"")</f>
        <v/>
      </c>
      <c r="DN34" s="169" t="str">
        <f>IF(Table1[[#This Row],[Multiple NCC links]]&lt;&gt;1,IF(Table1[[#This Row],[Services]]=1,1,""),"")</f>
        <v/>
      </c>
      <c r="DO34" s="169" t="str">
        <f>IF(Table1[[#This Row],[Multiple NCC links]]&lt;&gt;1,IF(Table1[[#This Row],[Maintenance &amp; Monitoring]]=1,1,""),"")</f>
        <v/>
      </c>
      <c r="DP34" s="169" t="str">
        <f>IF(Table1[[#This Row],[Multiple NCC links]]&lt;&gt;1,IF(Table1[[#This Row],[Hand over / Operations]]=1,1,""),"")</f>
        <v/>
      </c>
      <c r="DQ34" s="169" t="str">
        <f>IF(Table1[[#This Row],[Multiple NCC links]]&lt;&gt;1,IF(Table1[[#This Row],[As built assessment]]=1,1,""),"")</f>
        <v/>
      </c>
      <c r="DR34" s="169" t="str">
        <f>IF(Table1[[#This Row],[Multiple NCC links]]&lt;&gt;1,IF(Table1[[#This Row],[Beyond compliance]]=1,1,""),"")</f>
        <v/>
      </c>
      <c r="DS34" s="169">
        <f>IF(SUM(Table1[[#This Row],[Design]:[Beyond compliance]])&gt;1,1,"")</f>
        <v>1</v>
      </c>
      <c r="DT34" s="169" t="str">
        <f>IF(Table1[[#This Row],[Both Residential &amp; Commercial4]]&lt;&gt;1,IF(Table1[[#This Row],[Residential]]=1,1,""),"")</f>
        <v/>
      </c>
      <c r="DU34" s="169" t="str">
        <f>IF(Table1[[#This Row],[Both Residential &amp; Commercial4]]&lt;&gt;1,IF(Table1[[#This Row],[Commercial]]=1,1,""),"")</f>
        <v/>
      </c>
      <c r="DV34" s="169">
        <f>Table1[[#This Row],[Residential &amp; Commercial]]</f>
        <v>1</v>
      </c>
      <c r="DW34" s="169"/>
    </row>
    <row r="35" spans="1:127" s="49" customFormat="1" ht="170.25" thickTop="1" thickBot="1" x14ac:dyDescent="0.35">
      <c r="A35" s="97">
        <v>31</v>
      </c>
      <c r="B35" s="67"/>
      <c r="C35" s="98" t="s">
        <v>132</v>
      </c>
      <c r="D35" s="68" t="s">
        <v>121</v>
      </c>
      <c r="E35" s="89"/>
      <c r="F35" s="89">
        <v>1</v>
      </c>
      <c r="G35" s="89"/>
      <c r="H35" s="89"/>
      <c r="I35" s="70" t="str">
        <f>IF(AND(Table1[[#This Row],[General]]=1,Table1[[#This Row],[Beginner]]=1,Table1[[#This Row],[Intermediate]]=1,Table1[[#This Row],[Advanced]]=1),1,"")</f>
        <v/>
      </c>
      <c r="J35" s="70" t="str">
        <f>CONCATENATE(IF(Table1[[#This Row],[General]]=1,"General, ",""), IF(Table1[[#This Row],[Beginner]]=1,"Beginner, ",""),IF(Table1[[#This Row],[Intermediate]]=1,"Intermediate, ",""), IF(Table1[[#This Row],[Advanced]]=1,"Advanced",""))</f>
        <v xml:space="preserve">Beginner, </v>
      </c>
      <c r="K35" s="71"/>
      <c r="L35" s="91"/>
      <c r="M35" s="71"/>
      <c r="N35" s="71"/>
      <c r="O35" s="141">
        <v>1</v>
      </c>
      <c r="P35" s="71"/>
      <c r="Q35" s="71"/>
      <c r="R35" s="71"/>
      <c r="S3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35" s="73"/>
      <c r="U35" s="73"/>
      <c r="V35" s="211"/>
      <c r="W35" s="211">
        <v>1</v>
      </c>
      <c r="X35" s="73"/>
      <c r="Y35" s="73"/>
      <c r="Z35" s="73">
        <v>1</v>
      </c>
      <c r="AA35" s="73"/>
      <c r="AB35" s="73"/>
      <c r="AC35" s="73"/>
      <c r="AD35" s="73"/>
      <c r="AE35" s="92"/>
      <c r="AF35" s="73">
        <v>1</v>
      </c>
      <c r="AG3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Training Resources, Various</v>
      </c>
      <c r="AH35" s="75"/>
      <c r="AI35" s="75"/>
      <c r="AJ35" s="75">
        <v>1</v>
      </c>
      <c r="AK35" s="74" t="str">
        <f>CONCATENATE(IF(Table1[[#This Row],[Digital]]=1,"Digital, ",""),IF(Table1[[#This Row],[Face to Face]]=1,"Face to face, ",""),IF(Table1[[#This Row],[Blended]]=1,"Blended",""))</f>
        <v>Blended</v>
      </c>
      <c r="AL35" s="69" t="s">
        <v>62</v>
      </c>
      <c r="AM35" s="76">
        <v>1</v>
      </c>
      <c r="AN35" s="127">
        <v>1</v>
      </c>
      <c r="AO35" s="76">
        <v>1</v>
      </c>
      <c r="AP35" s="127"/>
      <c r="AQ35" s="76">
        <v>1</v>
      </c>
      <c r="AR35" s="76">
        <v>1</v>
      </c>
      <c r="AS35" s="76">
        <v>1</v>
      </c>
      <c r="AT35" s="76">
        <v>1</v>
      </c>
      <c r="AU35" s="76">
        <v>1</v>
      </c>
      <c r="AV35" s="127">
        <v>1</v>
      </c>
      <c r="AW35" s="127">
        <v>1</v>
      </c>
      <c r="AX35" s="127">
        <v>1</v>
      </c>
      <c r="AY35" s="76">
        <v>1</v>
      </c>
      <c r="AZ3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Glazing, Building Fabric / Thermal / Sealing, Lighting, HVAC, Services, Maintenance &amp; Monitoring, Hand over / Operations, As built assessment, Beyond compliance</v>
      </c>
      <c r="BB35" s="72"/>
      <c r="BC35" s="72">
        <v>1</v>
      </c>
      <c r="BD35" s="74" t="str">
        <f>IF(AND(Table1[[#This Row],[Residential]]=1,Table1[[#This Row],[Commercial]]=1),1,"")</f>
        <v/>
      </c>
      <c r="BE35" s="74" t="str">
        <f>CONCATENATE(IF(Table1[[#This Row],[Residential]]=1,"Residential, ",""),IF(Table1[[#This Row],[Commercial]]=1,"Commercial",""))</f>
        <v>Commercial</v>
      </c>
      <c r="BF35" s="76"/>
      <c r="BG35" s="76"/>
      <c r="BH35" s="76"/>
      <c r="BI35" s="76"/>
      <c r="BJ35" s="76"/>
      <c r="BK35" s="76"/>
      <c r="BL35" s="76"/>
      <c r="BM35" s="127"/>
      <c r="BN35" s="76">
        <v>1</v>
      </c>
      <c r="BO3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35" s="110"/>
      <c r="BQ35" s="112" t="s">
        <v>133</v>
      </c>
      <c r="BR35" s="112" t="s">
        <v>854</v>
      </c>
      <c r="BS35" s="235"/>
      <c r="BT35" s="117" t="s">
        <v>131</v>
      </c>
      <c r="BU35" s="113"/>
      <c r="BV35" s="114"/>
      <c r="BW35" s="115" t="s">
        <v>59</v>
      </c>
      <c r="BX35" s="115" t="s">
        <v>300</v>
      </c>
      <c r="BY35" s="115" t="s">
        <v>57</v>
      </c>
      <c r="BZ35" s="227" t="str">
        <f>IF(SUM(Table1[[#This Row],[Design]:[Beyond compliance]])&gt;0,"Yes","No")</f>
        <v>Yes</v>
      </c>
      <c r="CA3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35" s="48">
        <f>COUNTIF(Table1[[#This Row],[Validity]:[Alignment with NCC (Yes=1,No=0)]],"N/A")</f>
        <v>1</v>
      </c>
      <c r="CC35" s="48">
        <f>IF(ISERROR(Table1[[#This Row],[Total Quality Score (out of 10)]]/(4-Table1[[#This Row],[N/A Count]])),0,Table1[[#This Row],[Total Quality Score (out of 10)]]/(4-Table1[[#This Row],[N/A Count]]))</f>
        <v>1.3333333333333333</v>
      </c>
      <c r="CE35" s="96"/>
      <c r="CF35" s="169" t="str">
        <f>IF(SUM(Table1[[#This Row],[Multiple]:[Level (all)62]])&lt;1,IF(Table1[[#This Row],[General]]=1,1,""),"")</f>
        <v/>
      </c>
      <c r="CG35" s="171">
        <f>IF(SUM(Table1[[#This Row],[Multiple]:[Level (all)62]])&lt;1,IF(Table1[[#This Row],[Beginner]]=1,1,""),"")</f>
        <v>1</v>
      </c>
      <c r="CH35" s="169" t="str">
        <f>IF(SUM(Table1[[#This Row],[Multiple]:[Level (all)62]])&lt;1,IF(Table1[[#This Row],[Intermediate]]=1,1,""),"")</f>
        <v/>
      </c>
      <c r="CI35" s="169" t="str">
        <f>IF(SUM(Table1[[#This Row],[Multiple]:[Level (all)62]])&lt;1,IF(Table1[[#This Row],[Advanced]]=1,1,""),"")</f>
        <v/>
      </c>
      <c r="CJ35" s="169" t="str">
        <f>IF(AND(SUM(Table1[[#This Row],[General]:[Advanced]])&lt;4,SUM(Table1[[#This Row],[General]:[Advanced]])&gt;1),1,"")</f>
        <v/>
      </c>
      <c r="CK35" s="169" t="str">
        <f>Table1[[#This Row],[Level (all)]]</f>
        <v/>
      </c>
      <c r="CL35" s="169" t="str">
        <f>IF(Table1[[#This Row],[Multiple audience]]&lt;&gt;1,IF(Table1[[#This Row],[General Audience]]=1,1,""),"")</f>
        <v/>
      </c>
      <c r="CM35" s="169" t="str">
        <f>IF(Table1[[#This Row],[Multiple audience]]&lt;&gt;1,IF(Table1[[#This Row],[Planners / Designers ]]=1,1,""),"")</f>
        <v/>
      </c>
      <c r="CN35" s="169" t="str">
        <f>IF(Table1[[#This Row],[Multiple audience]]&lt;&gt;1,IF(Table1[[#This Row],[Regulatory Assessors]]=1,1,""),"")</f>
        <v/>
      </c>
      <c r="CO35" s="169" t="str">
        <f>IF(Table1[[#This Row],[Multiple audience]]&lt;&gt;1,IF(Table1[[#This Row],[Builders / Management]]=1,1,""),"")</f>
        <v/>
      </c>
      <c r="CP35" s="169">
        <f>IF(Table1[[#This Row],[Multiple audience]]&lt;&gt;1,IF(Table1[[#This Row],[Energy / Sus Assessors]]=1,1,""),"")</f>
        <v>1</v>
      </c>
      <c r="CQ35" s="169" t="str">
        <f>IF(Table1[[#This Row],[Multiple audience]]&lt;&gt;1,IF(Table1[[#This Row],[Semi-skilled]]=1,1,""),"")</f>
        <v/>
      </c>
      <c r="CR35" s="169" t="str">
        <f>IF(Table1[[#This Row],[Multiple audience]]&lt;&gt;1,IF(Table1[[#This Row],[Trades]]=1,1,""),"")</f>
        <v/>
      </c>
      <c r="CS35" s="169" t="str">
        <f>IF(Table1[[#This Row],[Multiple audience]]&lt;&gt;1,IF(Table1[[#This Row],[Other]]=1,1,""),"")</f>
        <v/>
      </c>
      <c r="CT35" s="169" t="str">
        <f>IF(SUM(Table1[[#This Row],[General Audience]:[Other]])&gt;1,1,"")</f>
        <v/>
      </c>
      <c r="CU35" s="169" t="str">
        <f>IF(Table1[[#This Row],[Various  ]]&lt;&gt;1,IF(Table1[[#This Row],[Calculator / Software]]=1,1,""),"")</f>
        <v/>
      </c>
      <c r="CV35" s="169" t="str">
        <f>IF(Table1[[#This Row],[Various  ]]&lt;&gt;1,IF(Table1[[#This Row],[Information  ]]=1,1,""),"")</f>
        <v/>
      </c>
      <c r="CW35" s="169" t="str">
        <f>IF(Table1[[#This Row],[Various  ]]&lt;&gt;1,IF(Table1[[#This Row],[Interactive Tool]]=1,1,""),"")</f>
        <v/>
      </c>
      <c r="CX35" s="169" t="str">
        <f>IF(Table1[[#This Row],[Various  ]]&lt;&gt;1,IF(Table1[[#This Row],[Technical Specifications]]=1,1,""),"")</f>
        <v/>
      </c>
      <c r="CY35" s="169" t="str">
        <f>IF(Table1[[#This Row],[Various  ]]&lt;&gt;1,IF(Table1[[#This Row],[Training Resources]]=1,1,""),"")</f>
        <v/>
      </c>
      <c r="CZ35" s="169" t="str">
        <f>IF(Table1[[#This Row],[Various  ]]&lt;&gt;1,IF(Table1[[#This Row],[Toolbox]]=1,1,""),"")</f>
        <v/>
      </c>
      <c r="DA35" s="169" t="str">
        <f>IF(Table1[[#This Row],[Various  ]]&lt;&gt;1,IF(Table1[[#This Row],[Video]]=1,1,""),"")</f>
        <v/>
      </c>
      <c r="DB35" s="169" t="str">
        <f>IF(Table1[[#This Row],[Various  ]]&lt;&gt;1,IF(Table1[[#This Row],[Case study]]=1,1,""),"")</f>
        <v/>
      </c>
      <c r="DC35" s="169" t="str">
        <f>IF(Table1[[#This Row],[Various  ]]&lt;&gt;1,IF(Table1[[#This Row],[Other   ]]=1,1,""),"")</f>
        <v/>
      </c>
      <c r="DD35" s="169" t="str">
        <f>IF(Table1[[#This Row],[Various  ]]&lt;&gt;1,IF(Table1[[#This Row],[Standards]]=1,1,""),"")</f>
        <v/>
      </c>
      <c r="DE35" s="169">
        <f>IF(Table1[[#This Row],[Various]]=1,1,IF(SUM(Table1[[#This Row],[Calculator / Software]:[Standards]])&gt;1,1,""))</f>
        <v>1</v>
      </c>
      <c r="DF35" s="169" t="str">
        <f>IF(Table1[[#This Row],[Multiple NCC links]]&lt;&gt;1,IF(Table1[[#This Row],[Design]]=1,1,""),"")</f>
        <v/>
      </c>
      <c r="DG35" s="169" t="str">
        <f>IF(Table1[[#This Row],[Multiple NCC links]]&lt;&gt;1,IF(Table1[[#This Row],[Assessment / Verification]]=1,1,""),"")</f>
        <v/>
      </c>
      <c r="DH35" s="169" t="str">
        <f>IF(Table1[[#This Row],[Multiple NCC links]]&lt;&gt;1,IF(Table1[[#This Row],[Climate Specific ]]=1,1,""),"")</f>
        <v/>
      </c>
      <c r="DI35" s="169" t="str">
        <f>IF(Table1[[#This Row],[Multiple NCC links]]&lt;&gt;1,IF(Table1[[#This Row],[Alterations / Additions]]=1,1,""),"")</f>
        <v/>
      </c>
      <c r="DJ35" s="169" t="str">
        <f>IF(Table1[[#This Row],[Multiple NCC links]]&lt;&gt;1,IF(Table1[[#This Row],[Glazing]]=1,1,""),"")</f>
        <v/>
      </c>
      <c r="DK35" s="169" t="str">
        <f>IF(Table1[[#This Row],[Multiple NCC links]]&lt;&gt;1,IF(Table1[[#This Row],[Building Fabric / Thermal / Sealing]]=1,1,""),"")</f>
        <v/>
      </c>
      <c r="DL35" s="169" t="str">
        <f>IF(Table1[[#This Row],[Multiple NCC links]]&lt;&gt;1,IF(Table1[[#This Row],[Lighting]]=1,1,""),"")</f>
        <v/>
      </c>
      <c r="DM35" s="169" t="str">
        <f>IF(Table1[[#This Row],[Multiple NCC links]]&lt;&gt;1,IF(Table1[[#This Row],[HVAC]]=1,1,""),"")</f>
        <v/>
      </c>
      <c r="DN35" s="169" t="str">
        <f>IF(Table1[[#This Row],[Multiple NCC links]]&lt;&gt;1,IF(Table1[[#This Row],[Services]]=1,1,""),"")</f>
        <v/>
      </c>
      <c r="DO35" s="169" t="str">
        <f>IF(Table1[[#This Row],[Multiple NCC links]]&lt;&gt;1,IF(Table1[[#This Row],[Maintenance &amp; Monitoring]]=1,1,""),"")</f>
        <v/>
      </c>
      <c r="DP35" s="169" t="str">
        <f>IF(Table1[[#This Row],[Multiple NCC links]]&lt;&gt;1,IF(Table1[[#This Row],[Hand over / Operations]]=1,1,""),"")</f>
        <v/>
      </c>
      <c r="DQ35" s="169" t="str">
        <f>IF(Table1[[#This Row],[Multiple NCC links]]&lt;&gt;1,IF(Table1[[#This Row],[As built assessment]]=1,1,""),"")</f>
        <v/>
      </c>
      <c r="DR35" s="169" t="str">
        <f>IF(Table1[[#This Row],[Multiple NCC links]]&lt;&gt;1,IF(Table1[[#This Row],[Beyond compliance]]=1,1,""),"")</f>
        <v/>
      </c>
      <c r="DS35" s="169">
        <f>IF(SUM(Table1[[#This Row],[Design]:[Beyond compliance]])&gt;1,1,"")</f>
        <v>1</v>
      </c>
      <c r="DT35" s="169" t="str">
        <f>IF(Table1[[#This Row],[Both Residential &amp; Commercial4]]&lt;&gt;1,IF(Table1[[#This Row],[Residential]]=1,1,""),"")</f>
        <v/>
      </c>
      <c r="DU35" s="169">
        <f>IF(Table1[[#This Row],[Both Residential &amp; Commercial4]]&lt;&gt;1,IF(Table1[[#This Row],[Commercial]]=1,1,""),"")</f>
        <v>1</v>
      </c>
      <c r="DV35" s="169" t="str">
        <f>Table1[[#This Row],[Residential &amp; Commercial]]</f>
        <v/>
      </c>
      <c r="DW35" s="169"/>
    </row>
    <row r="36" spans="1:127" s="49" customFormat="1" ht="170.25" thickTop="1" thickBot="1" x14ac:dyDescent="0.35">
      <c r="A36" s="97">
        <v>32</v>
      </c>
      <c r="B36" s="67"/>
      <c r="C36" s="98" t="s">
        <v>134</v>
      </c>
      <c r="D36" s="68" t="s">
        <v>121</v>
      </c>
      <c r="E36" s="89"/>
      <c r="F36" s="89"/>
      <c r="G36" s="89"/>
      <c r="H36" s="89">
        <v>1</v>
      </c>
      <c r="I36" s="70" t="str">
        <f>IF(AND(Table1[[#This Row],[General]]=1,Table1[[#This Row],[Beginner]]=1,Table1[[#This Row],[Intermediate]]=1,Table1[[#This Row],[Advanced]]=1),1,"")</f>
        <v/>
      </c>
      <c r="J36" s="70" t="str">
        <f>CONCATENATE(IF(Table1[[#This Row],[General]]=1,"General, ",""), IF(Table1[[#This Row],[Beginner]]=1,"Beginner, ",""),IF(Table1[[#This Row],[Intermediate]]=1,"Intermediate, ",""), IF(Table1[[#This Row],[Advanced]]=1,"Advanced",""))</f>
        <v>Advanced</v>
      </c>
      <c r="K36" s="71"/>
      <c r="L36" s="91"/>
      <c r="M36" s="71"/>
      <c r="N36" s="71"/>
      <c r="O36" s="141">
        <v>1</v>
      </c>
      <c r="P36" s="71"/>
      <c r="Q36" s="71"/>
      <c r="R36" s="71"/>
      <c r="S3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36" s="73"/>
      <c r="U36" s="73"/>
      <c r="V36" s="211"/>
      <c r="W36" s="211">
        <v>1</v>
      </c>
      <c r="X36" s="73"/>
      <c r="Y36" s="73"/>
      <c r="Z36" s="73">
        <v>1</v>
      </c>
      <c r="AA36" s="73"/>
      <c r="AB36" s="73"/>
      <c r="AC36" s="73"/>
      <c r="AD36" s="73"/>
      <c r="AE36" s="92"/>
      <c r="AF36" s="73">
        <v>1</v>
      </c>
      <c r="AG3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Training Resources, Various</v>
      </c>
      <c r="AH36" s="75">
        <v>1</v>
      </c>
      <c r="AI36" s="75"/>
      <c r="AJ36" s="75"/>
      <c r="AK36" s="74" t="str">
        <f>CONCATENATE(IF(Table1[[#This Row],[Digital]]=1,"Digital, ",""),IF(Table1[[#This Row],[Face to Face]]=1,"Face to face, ",""),IF(Table1[[#This Row],[Blended]]=1,"Blended",""))</f>
        <v xml:space="preserve">Digital, </v>
      </c>
      <c r="AL36" s="69" t="s">
        <v>733</v>
      </c>
      <c r="AM36" s="76">
        <v>1</v>
      </c>
      <c r="AN36" s="127">
        <v>1</v>
      </c>
      <c r="AO36" s="76">
        <v>1</v>
      </c>
      <c r="AP36" s="127"/>
      <c r="AQ36" s="76">
        <v>1</v>
      </c>
      <c r="AR36" s="76">
        <v>1</v>
      </c>
      <c r="AS36" s="76">
        <v>1</v>
      </c>
      <c r="AT36" s="76">
        <v>1</v>
      </c>
      <c r="AU36" s="76">
        <v>1</v>
      </c>
      <c r="AV36" s="127">
        <v>1</v>
      </c>
      <c r="AW36" s="127">
        <v>1</v>
      </c>
      <c r="AX36" s="127">
        <v>1</v>
      </c>
      <c r="AY36" s="76">
        <v>1</v>
      </c>
      <c r="AZ3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Glazing, Building Fabric / Thermal / Sealing, Lighting, HVAC, Services, Maintenance &amp; Monitoring, Hand over / Operations, As built assessment, Beyond compliance</v>
      </c>
      <c r="BB36" s="72">
        <v>1</v>
      </c>
      <c r="BC36" s="72">
        <v>1</v>
      </c>
      <c r="BD36" s="74">
        <f>IF(AND(Table1[[#This Row],[Residential]]=1,Table1[[#This Row],[Commercial]]=1),1,"")</f>
        <v>1</v>
      </c>
      <c r="BE36" s="74" t="str">
        <f>CONCATENATE(IF(Table1[[#This Row],[Residential]]=1,"Residential, ",""),IF(Table1[[#This Row],[Commercial]]=1,"Commercial",""))</f>
        <v>Residential, Commercial</v>
      </c>
      <c r="BF36" s="76"/>
      <c r="BG36" s="76"/>
      <c r="BH36" s="76"/>
      <c r="BI36" s="76"/>
      <c r="BJ36" s="76"/>
      <c r="BK36" s="76"/>
      <c r="BL36" s="76"/>
      <c r="BM36" s="127"/>
      <c r="BN36" s="76">
        <v>1</v>
      </c>
      <c r="BO3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36" s="110"/>
      <c r="BQ36" s="112" t="s">
        <v>136</v>
      </c>
      <c r="BR36" s="112" t="s">
        <v>139</v>
      </c>
      <c r="BS36" s="112"/>
      <c r="BT36" s="117" t="s">
        <v>135</v>
      </c>
      <c r="BU36" s="113"/>
      <c r="BV36" s="117" t="s">
        <v>138</v>
      </c>
      <c r="BW36" s="115" t="s">
        <v>59</v>
      </c>
      <c r="BX36" s="115" t="s">
        <v>300</v>
      </c>
      <c r="BY36" s="115" t="s">
        <v>57</v>
      </c>
      <c r="BZ36" s="227" t="str">
        <f>IF(SUM(Table1[[#This Row],[Design]:[Beyond compliance]])&gt;0,"Yes","No")</f>
        <v>Yes</v>
      </c>
      <c r="CA3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36" s="48">
        <f>COUNTIF(Table1[[#This Row],[Validity]:[Alignment with NCC (Yes=1,No=0)]],"N/A")</f>
        <v>1</v>
      </c>
      <c r="CC36" s="48">
        <f>IF(ISERROR(Table1[[#This Row],[Total Quality Score (out of 10)]]/(4-Table1[[#This Row],[N/A Count]])),0,Table1[[#This Row],[Total Quality Score (out of 10)]]/(4-Table1[[#This Row],[N/A Count]]))</f>
        <v>1.3333333333333333</v>
      </c>
      <c r="CE36" s="96"/>
      <c r="CF36" s="169" t="str">
        <f>IF(SUM(Table1[[#This Row],[Multiple]:[Level (all)62]])&lt;1,IF(Table1[[#This Row],[General]]=1,1,""),"")</f>
        <v/>
      </c>
      <c r="CG36" s="171" t="str">
        <f>IF(SUM(Table1[[#This Row],[Multiple]:[Level (all)62]])&lt;1,IF(Table1[[#This Row],[Beginner]]=1,1,""),"")</f>
        <v/>
      </c>
      <c r="CH36" s="169" t="str">
        <f>IF(SUM(Table1[[#This Row],[Multiple]:[Level (all)62]])&lt;1,IF(Table1[[#This Row],[Intermediate]]=1,1,""),"")</f>
        <v/>
      </c>
      <c r="CI36" s="169">
        <f>IF(SUM(Table1[[#This Row],[Multiple]:[Level (all)62]])&lt;1,IF(Table1[[#This Row],[Advanced]]=1,1,""),"")</f>
        <v>1</v>
      </c>
      <c r="CJ36" s="169" t="str">
        <f>IF(AND(SUM(Table1[[#This Row],[General]:[Advanced]])&lt;4,SUM(Table1[[#This Row],[General]:[Advanced]])&gt;1),1,"")</f>
        <v/>
      </c>
      <c r="CK36" s="169" t="str">
        <f>Table1[[#This Row],[Level (all)]]</f>
        <v/>
      </c>
      <c r="CL36" s="169" t="str">
        <f>IF(Table1[[#This Row],[Multiple audience]]&lt;&gt;1,IF(Table1[[#This Row],[General Audience]]=1,1,""),"")</f>
        <v/>
      </c>
      <c r="CM36" s="169" t="str">
        <f>IF(Table1[[#This Row],[Multiple audience]]&lt;&gt;1,IF(Table1[[#This Row],[Planners / Designers ]]=1,1,""),"")</f>
        <v/>
      </c>
      <c r="CN36" s="169" t="str">
        <f>IF(Table1[[#This Row],[Multiple audience]]&lt;&gt;1,IF(Table1[[#This Row],[Regulatory Assessors]]=1,1,""),"")</f>
        <v/>
      </c>
      <c r="CO36" s="169" t="str">
        <f>IF(Table1[[#This Row],[Multiple audience]]&lt;&gt;1,IF(Table1[[#This Row],[Builders / Management]]=1,1,""),"")</f>
        <v/>
      </c>
      <c r="CP36" s="169">
        <f>IF(Table1[[#This Row],[Multiple audience]]&lt;&gt;1,IF(Table1[[#This Row],[Energy / Sus Assessors]]=1,1,""),"")</f>
        <v>1</v>
      </c>
      <c r="CQ36" s="169" t="str">
        <f>IF(Table1[[#This Row],[Multiple audience]]&lt;&gt;1,IF(Table1[[#This Row],[Semi-skilled]]=1,1,""),"")</f>
        <v/>
      </c>
      <c r="CR36" s="169" t="str">
        <f>IF(Table1[[#This Row],[Multiple audience]]&lt;&gt;1,IF(Table1[[#This Row],[Trades]]=1,1,""),"")</f>
        <v/>
      </c>
      <c r="CS36" s="169" t="str">
        <f>IF(Table1[[#This Row],[Multiple audience]]&lt;&gt;1,IF(Table1[[#This Row],[Other]]=1,1,""),"")</f>
        <v/>
      </c>
      <c r="CT36" s="169" t="str">
        <f>IF(SUM(Table1[[#This Row],[General Audience]:[Other]])&gt;1,1,"")</f>
        <v/>
      </c>
      <c r="CU36" s="169" t="str">
        <f>IF(Table1[[#This Row],[Various  ]]&lt;&gt;1,IF(Table1[[#This Row],[Calculator / Software]]=1,1,""),"")</f>
        <v/>
      </c>
      <c r="CV36" s="169" t="str">
        <f>IF(Table1[[#This Row],[Various  ]]&lt;&gt;1,IF(Table1[[#This Row],[Information  ]]=1,1,""),"")</f>
        <v/>
      </c>
      <c r="CW36" s="169" t="str">
        <f>IF(Table1[[#This Row],[Various  ]]&lt;&gt;1,IF(Table1[[#This Row],[Interactive Tool]]=1,1,""),"")</f>
        <v/>
      </c>
      <c r="CX36" s="169" t="str">
        <f>IF(Table1[[#This Row],[Various  ]]&lt;&gt;1,IF(Table1[[#This Row],[Technical Specifications]]=1,1,""),"")</f>
        <v/>
      </c>
      <c r="CY36" s="169" t="str">
        <f>IF(Table1[[#This Row],[Various  ]]&lt;&gt;1,IF(Table1[[#This Row],[Training Resources]]=1,1,""),"")</f>
        <v/>
      </c>
      <c r="CZ36" s="169" t="str">
        <f>IF(Table1[[#This Row],[Various  ]]&lt;&gt;1,IF(Table1[[#This Row],[Toolbox]]=1,1,""),"")</f>
        <v/>
      </c>
      <c r="DA36" s="169" t="str">
        <f>IF(Table1[[#This Row],[Various  ]]&lt;&gt;1,IF(Table1[[#This Row],[Video]]=1,1,""),"")</f>
        <v/>
      </c>
      <c r="DB36" s="169" t="str">
        <f>IF(Table1[[#This Row],[Various  ]]&lt;&gt;1,IF(Table1[[#This Row],[Case study]]=1,1,""),"")</f>
        <v/>
      </c>
      <c r="DC36" s="169" t="str">
        <f>IF(Table1[[#This Row],[Various  ]]&lt;&gt;1,IF(Table1[[#This Row],[Other   ]]=1,1,""),"")</f>
        <v/>
      </c>
      <c r="DD36" s="169" t="str">
        <f>IF(Table1[[#This Row],[Various  ]]&lt;&gt;1,IF(Table1[[#This Row],[Standards]]=1,1,""),"")</f>
        <v/>
      </c>
      <c r="DE36" s="169">
        <f>IF(Table1[[#This Row],[Various]]=1,1,IF(SUM(Table1[[#This Row],[Calculator / Software]:[Standards]])&gt;1,1,""))</f>
        <v>1</v>
      </c>
      <c r="DF36" s="169" t="str">
        <f>IF(Table1[[#This Row],[Multiple NCC links]]&lt;&gt;1,IF(Table1[[#This Row],[Design]]=1,1,""),"")</f>
        <v/>
      </c>
      <c r="DG36" s="169" t="str">
        <f>IF(Table1[[#This Row],[Multiple NCC links]]&lt;&gt;1,IF(Table1[[#This Row],[Assessment / Verification]]=1,1,""),"")</f>
        <v/>
      </c>
      <c r="DH36" s="169" t="str">
        <f>IF(Table1[[#This Row],[Multiple NCC links]]&lt;&gt;1,IF(Table1[[#This Row],[Climate Specific ]]=1,1,""),"")</f>
        <v/>
      </c>
      <c r="DI36" s="169" t="str">
        <f>IF(Table1[[#This Row],[Multiple NCC links]]&lt;&gt;1,IF(Table1[[#This Row],[Alterations / Additions]]=1,1,""),"")</f>
        <v/>
      </c>
      <c r="DJ36" s="169" t="str">
        <f>IF(Table1[[#This Row],[Multiple NCC links]]&lt;&gt;1,IF(Table1[[#This Row],[Glazing]]=1,1,""),"")</f>
        <v/>
      </c>
      <c r="DK36" s="169" t="str">
        <f>IF(Table1[[#This Row],[Multiple NCC links]]&lt;&gt;1,IF(Table1[[#This Row],[Building Fabric / Thermal / Sealing]]=1,1,""),"")</f>
        <v/>
      </c>
      <c r="DL36" s="169" t="str">
        <f>IF(Table1[[#This Row],[Multiple NCC links]]&lt;&gt;1,IF(Table1[[#This Row],[Lighting]]=1,1,""),"")</f>
        <v/>
      </c>
      <c r="DM36" s="169" t="str">
        <f>IF(Table1[[#This Row],[Multiple NCC links]]&lt;&gt;1,IF(Table1[[#This Row],[HVAC]]=1,1,""),"")</f>
        <v/>
      </c>
      <c r="DN36" s="169" t="str">
        <f>IF(Table1[[#This Row],[Multiple NCC links]]&lt;&gt;1,IF(Table1[[#This Row],[Services]]=1,1,""),"")</f>
        <v/>
      </c>
      <c r="DO36" s="169" t="str">
        <f>IF(Table1[[#This Row],[Multiple NCC links]]&lt;&gt;1,IF(Table1[[#This Row],[Maintenance &amp; Monitoring]]=1,1,""),"")</f>
        <v/>
      </c>
      <c r="DP36" s="169" t="str">
        <f>IF(Table1[[#This Row],[Multiple NCC links]]&lt;&gt;1,IF(Table1[[#This Row],[Hand over / Operations]]=1,1,""),"")</f>
        <v/>
      </c>
      <c r="DQ36" s="169" t="str">
        <f>IF(Table1[[#This Row],[Multiple NCC links]]&lt;&gt;1,IF(Table1[[#This Row],[As built assessment]]=1,1,""),"")</f>
        <v/>
      </c>
      <c r="DR36" s="169" t="str">
        <f>IF(Table1[[#This Row],[Multiple NCC links]]&lt;&gt;1,IF(Table1[[#This Row],[Beyond compliance]]=1,1,""),"")</f>
        <v/>
      </c>
      <c r="DS36" s="169">
        <f>IF(SUM(Table1[[#This Row],[Design]:[Beyond compliance]])&gt;1,1,"")</f>
        <v>1</v>
      </c>
      <c r="DT36" s="169" t="str">
        <f>IF(Table1[[#This Row],[Both Residential &amp; Commercial4]]&lt;&gt;1,IF(Table1[[#This Row],[Residential]]=1,1,""),"")</f>
        <v/>
      </c>
      <c r="DU36" s="169" t="str">
        <f>IF(Table1[[#This Row],[Both Residential &amp; Commercial4]]&lt;&gt;1,IF(Table1[[#This Row],[Commercial]]=1,1,""),"")</f>
        <v/>
      </c>
      <c r="DV36" s="169">
        <f>Table1[[#This Row],[Residential &amp; Commercial]]</f>
        <v>1</v>
      </c>
      <c r="DW36" s="169"/>
    </row>
    <row r="37" spans="1:127" s="49" customFormat="1" ht="170.25" thickTop="1" thickBot="1" x14ac:dyDescent="0.35">
      <c r="A37" s="97">
        <v>33</v>
      </c>
      <c r="B37" s="80"/>
      <c r="C37" s="98" t="s">
        <v>140</v>
      </c>
      <c r="D37" s="68" t="s">
        <v>121</v>
      </c>
      <c r="E37" s="89"/>
      <c r="F37" s="89">
        <v>1</v>
      </c>
      <c r="G37" s="89"/>
      <c r="H37" s="89"/>
      <c r="I37" s="70" t="str">
        <f>IF(AND(Table1[[#This Row],[General]]=1,Table1[[#This Row],[Beginner]]=1,Table1[[#This Row],[Intermediate]]=1,Table1[[#This Row],[Advanced]]=1),1,"")</f>
        <v/>
      </c>
      <c r="J37" s="70" t="str">
        <f>CONCATENATE(IF(Table1[[#This Row],[General]]=1,"General, ",""), IF(Table1[[#This Row],[Beginner]]=1,"Beginner, ",""),IF(Table1[[#This Row],[Intermediate]]=1,"Intermediate, ",""), IF(Table1[[#This Row],[Advanced]]=1,"Advanced",""))</f>
        <v xml:space="preserve">Beginner, </v>
      </c>
      <c r="K37" s="71">
        <v>1</v>
      </c>
      <c r="L37" s="91"/>
      <c r="M37" s="71"/>
      <c r="N37" s="71"/>
      <c r="O37" s="141"/>
      <c r="P37" s="71"/>
      <c r="Q37" s="71"/>
      <c r="R37" s="71"/>
      <c r="S3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37" s="73"/>
      <c r="U37" s="73">
        <v>1</v>
      </c>
      <c r="V37" s="211"/>
      <c r="W37" s="211"/>
      <c r="X37" s="73"/>
      <c r="Y37" s="73"/>
      <c r="Z37" s="73"/>
      <c r="AA37" s="73"/>
      <c r="AB37" s="73"/>
      <c r="AC37" s="73"/>
      <c r="AD37" s="73"/>
      <c r="AE37" s="92"/>
      <c r="AF37" s="73"/>
      <c r="AG3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37" s="75">
        <v>1</v>
      </c>
      <c r="AI37" s="75"/>
      <c r="AJ37" s="75"/>
      <c r="AK37" s="74" t="str">
        <f>CONCATENATE(IF(Table1[[#This Row],[Digital]]=1,"Digital, ",""),IF(Table1[[#This Row],[Face to Face]]=1,"Face to face, ",""),IF(Table1[[#This Row],[Blended]]=1,"Blended",""))</f>
        <v xml:space="preserve">Digital, </v>
      </c>
      <c r="AL37" s="69" t="s">
        <v>733</v>
      </c>
      <c r="AM37" s="76">
        <v>1</v>
      </c>
      <c r="AN37" s="127">
        <v>1</v>
      </c>
      <c r="AO37" s="76">
        <v>1</v>
      </c>
      <c r="AP37" s="127"/>
      <c r="AQ37" s="76">
        <v>1</v>
      </c>
      <c r="AR37" s="76">
        <v>1</v>
      </c>
      <c r="AS37" s="76">
        <v>1</v>
      </c>
      <c r="AT37" s="76">
        <v>1</v>
      </c>
      <c r="AU37" s="76">
        <v>1</v>
      </c>
      <c r="AV37" s="127">
        <v>1</v>
      </c>
      <c r="AW37" s="127">
        <v>1</v>
      </c>
      <c r="AX37" s="127">
        <v>1</v>
      </c>
      <c r="AY37" s="76">
        <v>1</v>
      </c>
      <c r="AZ3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Glazing, Building Fabric / Thermal / Sealing, Lighting, HVAC, Services, Maintenance &amp; Monitoring, Hand over / Operations, As built assessment, Beyond compliance</v>
      </c>
      <c r="BB37" s="72"/>
      <c r="BC37" s="72">
        <v>1</v>
      </c>
      <c r="BD37" s="74" t="str">
        <f>IF(AND(Table1[[#This Row],[Residential]]=1,Table1[[#This Row],[Commercial]]=1),1,"")</f>
        <v/>
      </c>
      <c r="BE37" s="74" t="str">
        <f>CONCATENATE(IF(Table1[[#This Row],[Residential]]=1,"Residential, ",""),IF(Table1[[#This Row],[Commercial]]=1,"Commercial",""))</f>
        <v>Commercial</v>
      </c>
      <c r="BF37" s="76"/>
      <c r="BG37" s="76"/>
      <c r="BH37" s="76"/>
      <c r="BI37" s="76"/>
      <c r="BJ37" s="76"/>
      <c r="BK37" s="76"/>
      <c r="BL37" s="76"/>
      <c r="BM37" s="127"/>
      <c r="BN37" s="76">
        <v>1</v>
      </c>
      <c r="BO3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37" s="110"/>
      <c r="BQ37" s="112" t="s">
        <v>142</v>
      </c>
      <c r="BR37" s="112" t="s">
        <v>139</v>
      </c>
      <c r="BS37" s="112"/>
      <c r="BT37" s="117" t="s">
        <v>141</v>
      </c>
      <c r="BU37" s="113"/>
      <c r="BV37" s="114"/>
      <c r="BW37" s="115" t="s">
        <v>57</v>
      </c>
      <c r="BX37" s="115" t="s">
        <v>57</v>
      </c>
      <c r="BY37" s="115" t="s">
        <v>57</v>
      </c>
      <c r="BZ37" s="227" t="str">
        <f>IF(SUM(Table1[[#This Row],[Design]:[Beyond compliance]])&gt;0,"Yes","No")</f>
        <v>Yes</v>
      </c>
      <c r="CA3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37" s="48">
        <f>COUNTIF(Table1[[#This Row],[Validity]:[Alignment with NCC (Yes=1,No=0)]],"N/A")</f>
        <v>0</v>
      </c>
      <c r="CC37" s="48">
        <f>IF(ISERROR(Table1[[#This Row],[Total Quality Score (out of 10)]]/(4-Table1[[#This Row],[N/A Count]])),0,Table1[[#This Row],[Total Quality Score (out of 10)]]/(4-Table1[[#This Row],[N/A Count]]))</f>
        <v>2.25</v>
      </c>
      <c r="CE37" s="96"/>
      <c r="CF37" s="169" t="str">
        <f>IF(SUM(Table1[[#This Row],[Multiple]:[Level (all)62]])&lt;1,IF(Table1[[#This Row],[General]]=1,1,""),"")</f>
        <v/>
      </c>
      <c r="CG37" s="171">
        <f>IF(SUM(Table1[[#This Row],[Multiple]:[Level (all)62]])&lt;1,IF(Table1[[#This Row],[Beginner]]=1,1,""),"")</f>
        <v>1</v>
      </c>
      <c r="CH37" s="169" t="str">
        <f>IF(SUM(Table1[[#This Row],[Multiple]:[Level (all)62]])&lt;1,IF(Table1[[#This Row],[Intermediate]]=1,1,""),"")</f>
        <v/>
      </c>
      <c r="CI37" s="169" t="str">
        <f>IF(SUM(Table1[[#This Row],[Multiple]:[Level (all)62]])&lt;1,IF(Table1[[#This Row],[Advanced]]=1,1,""),"")</f>
        <v/>
      </c>
      <c r="CJ37" s="169" t="str">
        <f>IF(AND(SUM(Table1[[#This Row],[General]:[Advanced]])&lt;4,SUM(Table1[[#This Row],[General]:[Advanced]])&gt;1),1,"")</f>
        <v/>
      </c>
      <c r="CK37" s="169" t="str">
        <f>Table1[[#This Row],[Level (all)]]</f>
        <v/>
      </c>
      <c r="CL37" s="169">
        <f>IF(Table1[[#This Row],[Multiple audience]]&lt;&gt;1,IF(Table1[[#This Row],[General Audience]]=1,1,""),"")</f>
        <v>1</v>
      </c>
      <c r="CM37" s="169" t="str">
        <f>IF(Table1[[#This Row],[Multiple audience]]&lt;&gt;1,IF(Table1[[#This Row],[Planners / Designers ]]=1,1,""),"")</f>
        <v/>
      </c>
      <c r="CN37" s="169" t="str">
        <f>IF(Table1[[#This Row],[Multiple audience]]&lt;&gt;1,IF(Table1[[#This Row],[Regulatory Assessors]]=1,1,""),"")</f>
        <v/>
      </c>
      <c r="CO37" s="169" t="str">
        <f>IF(Table1[[#This Row],[Multiple audience]]&lt;&gt;1,IF(Table1[[#This Row],[Builders / Management]]=1,1,""),"")</f>
        <v/>
      </c>
      <c r="CP37" s="169" t="str">
        <f>IF(Table1[[#This Row],[Multiple audience]]&lt;&gt;1,IF(Table1[[#This Row],[Energy / Sus Assessors]]=1,1,""),"")</f>
        <v/>
      </c>
      <c r="CQ37" s="169" t="str">
        <f>IF(Table1[[#This Row],[Multiple audience]]&lt;&gt;1,IF(Table1[[#This Row],[Semi-skilled]]=1,1,""),"")</f>
        <v/>
      </c>
      <c r="CR37" s="169" t="str">
        <f>IF(Table1[[#This Row],[Multiple audience]]&lt;&gt;1,IF(Table1[[#This Row],[Trades]]=1,1,""),"")</f>
        <v/>
      </c>
      <c r="CS37" s="169" t="str">
        <f>IF(Table1[[#This Row],[Multiple audience]]&lt;&gt;1,IF(Table1[[#This Row],[Other]]=1,1,""),"")</f>
        <v/>
      </c>
      <c r="CT37" s="169" t="str">
        <f>IF(SUM(Table1[[#This Row],[General Audience]:[Other]])&gt;1,1,"")</f>
        <v/>
      </c>
      <c r="CU37" s="169" t="str">
        <f>IF(Table1[[#This Row],[Various  ]]&lt;&gt;1,IF(Table1[[#This Row],[Calculator / Software]]=1,1,""),"")</f>
        <v/>
      </c>
      <c r="CV37" s="169">
        <f>IF(Table1[[#This Row],[Various  ]]&lt;&gt;1,IF(Table1[[#This Row],[Information  ]]=1,1,""),"")</f>
        <v>1</v>
      </c>
      <c r="CW37" s="169" t="str">
        <f>IF(Table1[[#This Row],[Various  ]]&lt;&gt;1,IF(Table1[[#This Row],[Interactive Tool]]=1,1,""),"")</f>
        <v/>
      </c>
      <c r="CX37" s="169" t="str">
        <f>IF(Table1[[#This Row],[Various  ]]&lt;&gt;1,IF(Table1[[#This Row],[Technical Specifications]]=1,1,""),"")</f>
        <v/>
      </c>
      <c r="CY37" s="169" t="str">
        <f>IF(Table1[[#This Row],[Various  ]]&lt;&gt;1,IF(Table1[[#This Row],[Training Resources]]=1,1,""),"")</f>
        <v/>
      </c>
      <c r="CZ37" s="169" t="str">
        <f>IF(Table1[[#This Row],[Various  ]]&lt;&gt;1,IF(Table1[[#This Row],[Toolbox]]=1,1,""),"")</f>
        <v/>
      </c>
      <c r="DA37" s="169" t="str">
        <f>IF(Table1[[#This Row],[Various  ]]&lt;&gt;1,IF(Table1[[#This Row],[Video]]=1,1,""),"")</f>
        <v/>
      </c>
      <c r="DB37" s="169" t="str">
        <f>IF(Table1[[#This Row],[Various  ]]&lt;&gt;1,IF(Table1[[#This Row],[Case study]]=1,1,""),"")</f>
        <v/>
      </c>
      <c r="DC37" s="169" t="str">
        <f>IF(Table1[[#This Row],[Various  ]]&lt;&gt;1,IF(Table1[[#This Row],[Other   ]]=1,1,""),"")</f>
        <v/>
      </c>
      <c r="DD37" s="169" t="str">
        <f>IF(Table1[[#This Row],[Various  ]]&lt;&gt;1,IF(Table1[[#This Row],[Standards]]=1,1,""),"")</f>
        <v/>
      </c>
      <c r="DE37" s="169" t="str">
        <f>IF(Table1[[#This Row],[Various]]=1,1,IF(SUM(Table1[[#This Row],[Calculator / Software]:[Standards]])&gt;1,1,""))</f>
        <v/>
      </c>
      <c r="DF37" s="169" t="str">
        <f>IF(Table1[[#This Row],[Multiple NCC links]]&lt;&gt;1,IF(Table1[[#This Row],[Design]]=1,1,""),"")</f>
        <v/>
      </c>
      <c r="DG37" s="169" t="str">
        <f>IF(Table1[[#This Row],[Multiple NCC links]]&lt;&gt;1,IF(Table1[[#This Row],[Assessment / Verification]]=1,1,""),"")</f>
        <v/>
      </c>
      <c r="DH37" s="169" t="str">
        <f>IF(Table1[[#This Row],[Multiple NCC links]]&lt;&gt;1,IF(Table1[[#This Row],[Climate Specific ]]=1,1,""),"")</f>
        <v/>
      </c>
      <c r="DI37" s="169" t="str">
        <f>IF(Table1[[#This Row],[Multiple NCC links]]&lt;&gt;1,IF(Table1[[#This Row],[Alterations / Additions]]=1,1,""),"")</f>
        <v/>
      </c>
      <c r="DJ37" s="169" t="str">
        <f>IF(Table1[[#This Row],[Multiple NCC links]]&lt;&gt;1,IF(Table1[[#This Row],[Glazing]]=1,1,""),"")</f>
        <v/>
      </c>
      <c r="DK37" s="169" t="str">
        <f>IF(Table1[[#This Row],[Multiple NCC links]]&lt;&gt;1,IF(Table1[[#This Row],[Building Fabric / Thermal / Sealing]]=1,1,""),"")</f>
        <v/>
      </c>
      <c r="DL37" s="169" t="str">
        <f>IF(Table1[[#This Row],[Multiple NCC links]]&lt;&gt;1,IF(Table1[[#This Row],[Lighting]]=1,1,""),"")</f>
        <v/>
      </c>
      <c r="DM37" s="169" t="str">
        <f>IF(Table1[[#This Row],[Multiple NCC links]]&lt;&gt;1,IF(Table1[[#This Row],[HVAC]]=1,1,""),"")</f>
        <v/>
      </c>
      <c r="DN37" s="169" t="str">
        <f>IF(Table1[[#This Row],[Multiple NCC links]]&lt;&gt;1,IF(Table1[[#This Row],[Services]]=1,1,""),"")</f>
        <v/>
      </c>
      <c r="DO37" s="169" t="str">
        <f>IF(Table1[[#This Row],[Multiple NCC links]]&lt;&gt;1,IF(Table1[[#This Row],[Maintenance &amp; Monitoring]]=1,1,""),"")</f>
        <v/>
      </c>
      <c r="DP37" s="169" t="str">
        <f>IF(Table1[[#This Row],[Multiple NCC links]]&lt;&gt;1,IF(Table1[[#This Row],[Hand over / Operations]]=1,1,""),"")</f>
        <v/>
      </c>
      <c r="DQ37" s="169" t="str">
        <f>IF(Table1[[#This Row],[Multiple NCC links]]&lt;&gt;1,IF(Table1[[#This Row],[As built assessment]]=1,1,""),"")</f>
        <v/>
      </c>
      <c r="DR37" s="169" t="str">
        <f>IF(Table1[[#This Row],[Multiple NCC links]]&lt;&gt;1,IF(Table1[[#This Row],[Beyond compliance]]=1,1,""),"")</f>
        <v/>
      </c>
      <c r="DS37" s="169">
        <f>IF(SUM(Table1[[#This Row],[Design]:[Beyond compliance]])&gt;1,1,"")</f>
        <v>1</v>
      </c>
      <c r="DT37" s="169" t="str">
        <f>IF(Table1[[#This Row],[Both Residential &amp; Commercial4]]&lt;&gt;1,IF(Table1[[#This Row],[Residential]]=1,1,""),"")</f>
        <v/>
      </c>
      <c r="DU37" s="169">
        <f>IF(Table1[[#This Row],[Both Residential &amp; Commercial4]]&lt;&gt;1,IF(Table1[[#This Row],[Commercial]]=1,1,""),"")</f>
        <v>1</v>
      </c>
      <c r="DV37" s="169" t="str">
        <f>Table1[[#This Row],[Residential &amp; Commercial]]</f>
        <v/>
      </c>
      <c r="DW37" s="169"/>
    </row>
    <row r="38" spans="1:127" s="49" customFormat="1" ht="170.25" thickTop="1" thickBot="1" x14ac:dyDescent="0.35">
      <c r="A38" s="97">
        <v>34</v>
      </c>
      <c r="B38" s="67"/>
      <c r="C38" s="98" t="s">
        <v>144</v>
      </c>
      <c r="D38" s="68" t="s">
        <v>121</v>
      </c>
      <c r="E38" s="89">
        <v>1</v>
      </c>
      <c r="F38" s="89"/>
      <c r="G38" s="89"/>
      <c r="H38" s="89"/>
      <c r="I38" s="70" t="str">
        <f>IF(AND(Table1[[#This Row],[General]]=1,Table1[[#This Row],[Beginner]]=1,Table1[[#This Row],[Intermediate]]=1,Table1[[#This Row],[Advanced]]=1),1,"")</f>
        <v/>
      </c>
      <c r="J38" s="70" t="str">
        <f>CONCATENATE(IF(Table1[[#This Row],[General]]=1,"General, ",""), IF(Table1[[#This Row],[Beginner]]=1,"Beginner, ",""),IF(Table1[[#This Row],[Intermediate]]=1,"Intermediate, ",""), IF(Table1[[#This Row],[Advanced]]=1,"Advanced",""))</f>
        <v xml:space="preserve">General, </v>
      </c>
      <c r="K38" s="71">
        <v>1</v>
      </c>
      <c r="L38" s="91"/>
      <c r="M38" s="71"/>
      <c r="N38" s="71"/>
      <c r="O38" s="141"/>
      <c r="P38" s="71"/>
      <c r="Q38" s="71"/>
      <c r="R38" s="71"/>
      <c r="S3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38" s="73"/>
      <c r="U38" s="73">
        <v>1</v>
      </c>
      <c r="V38" s="211"/>
      <c r="W38" s="211"/>
      <c r="X38" s="73"/>
      <c r="Y38" s="73"/>
      <c r="Z38" s="73"/>
      <c r="AA38" s="73"/>
      <c r="AB38" s="73"/>
      <c r="AC38" s="73"/>
      <c r="AD38" s="73"/>
      <c r="AE38" s="92"/>
      <c r="AF38" s="73"/>
      <c r="AG3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38" s="75">
        <v>1</v>
      </c>
      <c r="AI38" s="75"/>
      <c r="AJ38" s="75"/>
      <c r="AK38" s="74" t="str">
        <f>CONCATENATE(IF(Table1[[#This Row],[Digital]]=1,"Digital, ",""),IF(Table1[[#This Row],[Face to Face]]=1,"Face to face, ",""),IF(Table1[[#This Row],[Blended]]=1,"Blended",""))</f>
        <v xml:space="preserve">Digital, </v>
      </c>
      <c r="AL38" s="69" t="s">
        <v>733</v>
      </c>
      <c r="AM38" s="76">
        <v>1</v>
      </c>
      <c r="AN38" s="127">
        <v>1</v>
      </c>
      <c r="AO38" s="76">
        <v>1</v>
      </c>
      <c r="AP38" s="127"/>
      <c r="AQ38" s="76">
        <v>1</v>
      </c>
      <c r="AR38" s="76">
        <v>1</v>
      </c>
      <c r="AS38" s="76">
        <v>1</v>
      </c>
      <c r="AT38" s="76">
        <v>1</v>
      </c>
      <c r="AU38" s="76">
        <v>1</v>
      </c>
      <c r="AV38" s="127">
        <v>1</v>
      </c>
      <c r="AW38" s="127">
        <v>1</v>
      </c>
      <c r="AX38" s="127">
        <v>1</v>
      </c>
      <c r="AY38" s="76">
        <v>1</v>
      </c>
      <c r="AZ3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Glazing, Building Fabric / Thermal / Sealing, Lighting, HVAC, Services, Maintenance &amp; Monitoring, Hand over / Operations, As built assessment, Beyond compliance</v>
      </c>
      <c r="BB38" s="72">
        <v>1</v>
      </c>
      <c r="BC38" s="72">
        <v>1</v>
      </c>
      <c r="BD38" s="74">
        <f>IF(AND(Table1[[#This Row],[Residential]]=1,Table1[[#This Row],[Commercial]]=1),1,"")</f>
        <v>1</v>
      </c>
      <c r="BE38" s="74" t="str">
        <f>CONCATENATE(IF(Table1[[#This Row],[Residential]]=1,"Residential, ",""),IF(Table1[[#This Row],[Commercial]]=1,"Commercial",""))</f>
        <v>Residential, Commercial</v>
      </c>
      <c r="BF38" s="76"/>
      <c r="BG38" s="76"/>
      <c r="BH38" s="76"/>
      <c r="BI38" s="76"/>
      <c r="BJ38" s="76"/>
      <c r="BK38" s="76"/>
      <c r="BL38" s="76"/>
      <c r="BM38" s="127"/>
      <c r="BN38" s="76">
        <v>1</v>
      </c>
      <c r="BO3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38" s="110"/>
      <c r="BQ38" s="112" t="s">
        <v>145</v>
      </c>
      <c r="BR38" s="112" t="s">
        <v>139</v>
      </c>
      <c r="BS38" s="112"/>
      <c r="BT38" s="117" t="s">
        <v>143</v>
      </c>
      <c r="BU38" s="113"/>
      <c r="BV38" s="114"/>
      <c r="BW38" s="115" t="s">
        <v>57</v>
      </c>
      <c r="BX38" s="115" t="s">
        <v>57</v>
      </c>
      <c r="BY38" s="115" t="s">
        <v>57</v>
      </c>
      <c r="BZ38" s="227" t="str">
        <f>IF(SUM(Table1[[#This Row],[Design]:[Beyond compliance]])&gt;0,"Yes","No")</f>
        <v>Yes</v>
      </c>
      <c r="CA3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38" s="48">
        <f>COUNTIF(Table1[[#This Row],[Validity]:[Alignment with NCC (Yes=1,No=0)]],"N/A")</f>
        <v>0</v>
      </c>
      <c r="CC38" s="48">
        <f>IF(ISERROR(Table1[[#This Row],[Total Quality Score (out of 10)]]/(4-Table1[[#This Row],[N/A Count]])),0,Table1[[#This Row],[Total Quality Score (out of 10)]]/(4-Table1[[#This Row],[N/A Count]]))</f>
        <v>2.25</v>
      </c>
      <c r="CE38" s="96"/>
      <c r="CF38" s="169">
        <f>IF(SUM(Table1[[#This Row],[Multiple]:[Level (all)62]])&lt;1,IF(Table1[[#This Row],[General]]=1,1,""),"")</f>
        <v>1</v>
      </c>
      <c r="CG38" s="171" t="str">
        <f>IF(SUM(Table1[[#This Row],[Multiple]:[Level (all)62]])&lt;1,IF(Table1[[#This Row],[Beginner]]=1,1,""),"")</f>
        <v/>
      </c>
      <c r="CH38" s="169" t="str">
        <f>IF(SUM(Table1[[#This Row],[Multiple]:[Level (all)62]])&lt;1,IF(Table1[[#This Row],[Intermediate]]=1,1,""),"")</f>
        <v/>
      </c>
      <c r="CI38" s="169" t="str">
        <f>IF(SUM(Table1[[#This Row],[Multiple]:[Level (all)62]])&lt;1,IF(Table1[[#This Row],[Advanced]]=1,1,""),"")</f>
        <v/>
      </c>
      <c r="CJ38" s="169" t="str">
        <f>IF(AND(SUM(Table1[[#This Row],[General]:[Advanced]])&lt;4,SUM(Table1[[#This Row],[General]:[Advanced]])&gt;1),1,"")</f>
        <v/>
      </c>
      <c r="CK38" s="169" t="str">
        <f>Table1[[#This Row],[Level (all)]]</f>
        <v/>
      </c>
      <c r="CL38" s="169">
        <f>IF(Table1[[#This Row],[Multiple audience]]&lt;&gt;1,IF(Table1[[#This Row],[General Audience]]=1,1,""),"")</f>
        <v>1</v>
      </c>
      <c r="CM38" s="169" t="str">
        <f>IF(Table1[[#This Row],[Multiple audience]]&lt;&gt;1,IF(Table1[[#This Row],[Planners / Designers ]]=1,1,""),"")</f>
        <v/>
      </c>
      <c r="CN38" s="169" t="str">
        <f>IF(Table1[[#This Row],[Multiple audience]]&lt;&gt;1,IF(Table1[[#This Row],[Regulatory Assessors]]=1,1,""),"")</f>
        <v/>
      </c>
      <c r="CO38" s="169" t="str">
        <f>IF(Table1[[#This Row],[Multiple audience]]&lt;&gt;1,IF(Table1[[#This Row],[Builders / Management]]=1,1,""),"")</f>
        <v/>
      </c>
      <c r="CP38" s="169" t="str">
        <f>IF(Table1[[#This Row],[Multiple audience]]&lt;&gt;1,IF(Table1[[#This Row],[Energy / Sus Assessors]]=1,1,""),"")</f>
        <v/>
      </c>
      <c r="CQ38" s="169" t="str">
        <f>IF(Table1[[#This Row],[Multiple audience]]&lt;&gt;1,IF(Table1[[#This Row],[Semi-skilled]]=1,1,""),"")</f>
        <v/>
      </c>
      <c r="CR38" s="169" t="str">
        <f>IF(Table1[[#This Row],[Multiple audience]]&lt;&gt;1,IF(Table1[[#This Row],[Trades]]=1,1,""),"")</f>
        <v/>
      </c>
      <c r="CS38" s="169" t="str">
        <f>IF(Table1[[#This Row],[Multiple audience]]&lt;&gt;1,IF(Table1[[#This Row],[Other]]=1,1,""),"")</f>
        <v/>
      </c>
      <c r="CT38" s="169" t="str">
        <f>IF(SUM(Table1[[#This Row],[General Audience]:[Other]])&gt;1,1,"")</f>
        <v/>
      </c>
      <c r="CU38" s="169" t="str">
        <f>IF(Table1[[#This Row],[Various  ]]&lt;&gt;1,IF(Table1[[#This Row],[Calculator / Software]]=1,1,""),"")</f>
        <v/>
      </c>
      <c r="CV38" s="169">
        <f>IF(Table1[[#This Row],[Various  ]]&lt;&gt;1,IF(Table1[[#This Row],[Information  ]]=1,1,""),"")</f>
        <v>1</v>
      </c>
      <c r="CW38" s="169" t="str">
        <f>IF(Table1[[#This Row],[Various  ]]&lt;&gt;1,IF(Table1[[#This Row],[Interactive Tool]]=1,1,""),"")</f>
        <v/>
      </c>
      <c r="CX38" s="169" t="str">
        <f>IF(Table1[[#This Row],[Various  ]]&lt;&gt;1,IF(Table1[[#This Row],[Technical Specifications]]=1,1,""),"")</f>
        <v/>
      </c>
      <c r="CY38" s="169" t="str">
        <f>IF(Table1[[#This Row],[Various  ]]&lt;&gt;1,IF(Table1[[#This Row],[Training Resources]]=1,1,""),"")</f>
        <v/>
      </c>
      <c r="CZ38" s="169" t="str">
        <f>IF(Table1[[#This Row],[Various  ]]&lt;&gt;1,IF(Table1[[#This Row],[Toolbox]]=1,1,""),"")</f>
        <v/>
      </c>
      <c r="DA38" s="169" t="str">
        <f>IF(Table1[[#This Row],[Various  ]]&lt;&gt;1,IF(Table1[[#This Row],[Video]]=1,1,""),"")</f>
        <v/>
      </c>
      <c r="DB38" s="169" t="str">
        <f>IF(Table1[[#This Row],[Various  ]]&lt;&gt;1,IF(Table1[[#This Row],[Case study]]=1,1,""),"")</f>
        <v/>
      </c>
      <c r="DC38" s="169" t="str">
        <f>IF(Table1[[#This Row],[Various  ]]&lt;&gt;1,IF(Table1[[#This Row],[Other   ]]=1,1,""),"")</f>
        <v/>
      </c>
      <c r="DD38" s="169" t="str">
        <f>IF(Table1[[#This Row],[Various  ]]&lt;&gt;1,IF(Table1[[#This Row],[Standards]]=1,1,""),"")</f>
        <v/>
      </c>
      <c r="DE38" s="169" t="str">
        <f>IF(Table1[[#This Row],[Various]]=1,1,IF(SUM(Table1[[#This Row],[Calculator / Software]:[Standards]])&gt;1,1,""))</f>
        <v/>
      </c>
      <c r="DF38" s="169" t="str">
        <f>IF(Table1[[#This Row],[Multiple NCC links]]&lt;&gt;1,IF(Table1[[#This Row],[Design]]=1,1,""),"")</f>
        <v/>
      </c>
      <c r="DG38" s="169" t="str">
        <f>IF(Table1[[#This Row],[Multiple NCC links]]&lt;&gt;1,IF(Table1[[#This Row],[Assessment / Verification]]=1,1,""),"")</f>
        <v/>
      </c>
      <c r="DH38" s="169" t="str">
        <f>IF(Table1[[#This Row],[Multiple NCC links]]&lt;&gt;1,IF(Table1[[#This Row],[Climate Specific ]]=1,1,""),"")</f>
        <v/>
      </c>
      <c r="DI38" s="169" t="str">
        <f>IF(Table1[[#This Row],[Multiple NCC links]]&lt;&gt;1,IF(Table1[[#This Row],[Alterations / Additions]]=1,1,""),"")</f>
        <v/>
      </c>
      <c r="DJ38" s="169" t="str">
        <f>IF(Table1[[#This Row],[Multiple NCC links]]&lt;&gt;1,IF(Table1[[#This Row],[Glazing]]=1,1,""),"")</f>
        <v/>
      </c>
      <c r="DK38" s="169" t="str">
        <f>IF(Table1[[#This Row],[Multiple NCC links]]&lt;&gt;1,IF(Table1[[#This Row],[Building Fabric / Thermal / Sealing]]=1,1,""),"")</f>
        <v/>
      </c>
      <c r="DL38" s="169" t="str">
        <f>IF(Table1[[#This Row],[Multiple NCC links]]&lt;&gt;1,IF(Table1[[#This Row],[Lighting]]=1,1,""),"")</f>
        <v/>
      </c>
      <c r="DM38" s="169" t="str">
        <f>IF(Table1[[#This Row],[Multiple NCC links]]&lt;&gt;1,IF(Table1[[#This Row],[HVAC]]=1,1,""),"")</f>
        <v/>
      </c>
      <c r="DN38" s="169" t="str">
        <f>IF(Table1[[#This Row],[Multiple NCC links]]&lt;&gt;1,IF(Table1[[#This Row],[Services]]=1,1,""),"")</f>
        <v/>
      </c>
      <c r="DO38" s="169" t="str">
        <f>IF(Table1[[#This Row],[Multiple NCC links]]&lt;&gt;1,IF(Table1[[#This Row],[Maintenance &amp; Monitoring]]=1,1,""),"")</f>
        <v/>
      </c>
      <c r="DP38" s="169" t="str">
        <f>IF(Table1[[#This Row],[Multiple NCC links]]&lt;&gt;1,IF(Table1[[#This Row],[Hand over / Operations]]=1,1,""),"")</f>
        <v/>
      </c>
      <c r="DQ38" s="169" t="str">
        <f>IF(Table1[[#This Row],[Multiple NCC links]]&lt;&gt;1,IF(Table1[[#This Row],[As built assessment]]=1,1,""),"")</f>
        <v/>
      </c>
      <c r="DR38" s="169" t="str">
        <f>IF(Table1[[#This Row],[Multiple NCC links]]&lt;&gt;1,IF(Table1[[#This Row],[Beyond compliance]]=1,1,""),"")</f>
        <v/>
      </c>
      <c r="DS38" s="169">
        <f>IF(SUM(Table1[[#This Row],[Design]:[Beyond compliance]])&gt;1,1,"")</f>
        <v>1</v>
      </c>
      <c r="DT38" s="169" t="str">
        <f>IF(Table1[[#This Row],[Both Residential &amp; Commercial4]]&lt;&gt;1,IF(Table1[[#This Row],[Residential]]=1,1,""),"")</f>
        <v/>
      </c>
      <c r="DU38" s="169" t="str">
        <f>IF(Table1[[#This Row],[Both Residential &amp; Commercial4]]&lt;&gt;1,IF(Table1[[#This Row],[Commercial]]=1,1,""),"")</f>
        <v/>
      </c>
      <c r="DV38" s="169">
        <f>Table1[[#This Row],[Residential &amp; Commercial]]</f>
        <v>1</v>
      </c>
      <c r="DW38" s="169"/>
    </row>
    <row r="39" spans="1:127" s="49" customFormat="1" ht="170.25" thickTop="1" thickBot="1" x14ac:dyDescent="0.35">
      <c r="A39" s="97">
        <v>35</v>
      </c>
      <c r="B39" s="67"/>
      <c r="C39" s="98" t="s">
        <v>146</v>
      </c>
      <c r="D39" s="68" t="s">
        <v>44</v>
      </c>
      <c r="E39" s="89"/>
      <c r="F39" s="89"/>
      <c r="G39" s="89"/>
      <c r="H39" s="89">
        <v>1</v>
      </c>
      <c r="I39" s="70" t="str">
        <f>IF(AND(Table1[[#This Row],[General]]=1,Table1[[#This Row],[Beginner]]=1,Table1[[#This Row],[Intermediate]]=1,Table1[[#This Row],[Advanced]]=1),1,"")</f>
        <v/>
      </c>
      <c r="J39" s="70" t="str">
        <f>CONCATENATE(IF(Table1[[#This Row],[General]]=1,"General, ",""), IF(Table1[[#This Row],[Beginner]]=1,"Beginner, ",""),IF(Table1[[#This Row],[Intermediate]]=1,"Intermediate, ",""), IF(Table1[[#This Row],[Advanced]]=1,"Advanced",""))</f>
        <v>Advanced</v>
      </c>
      <c r="K39" s="71"/>
      <c r="L39" s="91">
        <v>1</v>
      </c>
      <c r="M39" s="71"/>
      <c r="N39" s="71"/>
      <c r="O39" s="141">
        <v>1</v>
      </c>
      <c r="P39" s="71"/>
      <c r="Q39" s="71"/>
      <c r="R39" s="71"/>
      <c r="S3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Energy / Sus Assessors, </v>
      </c>
      <c r="T39" s="73"/>
      <c r="U39" s="73">
        <v>1</v>
      </c>
      <c r="V39" s="211"/>
      <c r="W39" s="211"/>
      <c r="X39" s="73"/>
      <c r="Y39" s="73"/>
      <c r="Z39" s="73"/>
      <c r="AA39" s="73"/>
      <c r="AB39" s="73"/>
      <c r="AC39" s="73"/>
      <c r="AD39" s="73"/>
      <c r="AE39" s="92"/>
      <c r="AF39" s="73"/>
      <c r="AG3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39" s="75">
        <v>1</v>
      </c>
      <c r="AI39" s="75"/>
      <c r="AJ39" s="75"/>
      <c r="AK39" s="74" t="str">
        <f>CONCATENATE(IF(Table1[[#This Row],[Digital]]=1,"Digital, ",""),IF(Table1[[#This Row],[Face to Face]]=1,"Face to face, ",""),IF(Table1[[#This Row],[Blended]]=1,"Blended",""))</f>
        <v xml:space="preserve">Digital, </v>
      </c>
      <c r="AL39" s="69" t="s">
        <v>733</v>
      </c>
      <c r="AM39" s="76">
        <v>1</v>
      </c>
      <c r="AN39" s="127">
        <v>1</v>
      </c>
      <c r="AO39" s="76">
        <v>1</v>
      </c>
      <c r="AP39" s="127"/>
      <c r="AQ39" s="76">
        <v>1</v>
      </c>
      <c r="AR39" s="76">
        <v>1</v>
      </c>
      <c r="AS39" s="76">
        <v>1</v>
      </c>
      <c r="AT39" s="76">
        <v>1</v>
      </c>
      <c r="AU39" s="76">
        <v>1</v>
      </c>
      <c r="AV39" s="127">
        <v>1</v>
      </c>
      <c r="AW39" s="127">
        <v>1</v>
      </c>
      <c r="AX39" s="127">
        <v>1</v>
      </c>
      <c r="AY39" s="76">
        <v>1</v>
      </c>
      <c r="AZ3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Glazing, Building Fabric / Thermal / Sealing, Lighting, HVAC, Services, Maintenance &amp; Monitoring, Hand over / Operations, As built assessment, Beyond compliance</v>
      </c>
      <c r="BB39" s="72">
        <v>1</v>
      </c>
      <c r="BC39" s="72">
        <v>1</v>
      </c>
      <c r="BD39" s="74">
        <f>IF(AND(Table1[[#This Row],[Residential]]=1,Table1[[#This Row],[Commercial]]=1),1,"")</f>
        <v>1</v>
      </c>
      <c r="BE39" s="74" t="str">
        <f>CONCATENATE(IF(Table1[[#This Row],[Residential]]=1,"Residential, ",""),IF(Table1[[#This Row],[Commercial]]=1,"Commercial",""))</f>
        <v>Residential, Commercial</v>
      </c>
      <c r="BF39" s="76"/>
      <c r="BG39" s="76"/>
      <c r="BH39" s="76"/>
      <c r="BI39" s="76"/>
      <c r="BJ39" s="76"/>
      <c r="BK39" s="76"/>
      <c r="BL39" s="76"/>
      <c r="BM39" s="127"/>
      <c r="BN39" s="76">
        <v>1</v>
      </c>
      <c r="BO3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39" s="110"/>
      <c r="BQ39" s="112" t="s">
        <v>148</v>
      </c>
      <c r="BR39" s="112" t="s">
        <v>854</v>
      </c>
      <c r="BS39" s="112"/>
      <c r="BT39" s="117" t="s">
        <v>149</v>
      </c>
      <c r="BU39" s="113"/>
      <c r="BV39" s="114"/>
      <c r="BW39" s="115" t="s">
        <v>57</v>
      </c>
      <c r="BX39" s="115" t="s">
        <v>57</v>
      </c>
      <c r="BY39" s="115" t="s">
        <v>58</v>
      </c>
      <c r="BZ39" s="227" t="str">
        <f>IF(SUM(Table1[[#This Row],[Design]:[Beyond compliance]])&gt;0,"Yes","No")</f>
        <v>Yes</v>
      </c>
      <c r="CA3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39" s="48">
        <f>COUNTIF(Table1[[#This Row],[Validity]:[Alignment with NCC (Yes=1,No=0)]],"N/A")</f>
        <v>0</v>
      </c>
      <c r="CC39" s="48">
        <f>IF(ISERROR(Table1[[#This Row],[Total Quality Score (out of 10)]]/(4-Table1[[#This Row],[N/A Count]])),0,Table1[[#This Row],[Total Quality Score (out of 10)]]/(4-Table1[[#This Row],[N/A Count]]))</f>
        <v>2</v>
      </c>
      <c r="CE39" s="96"/>
      <c r="CF39" s="169" t="str">
        <f>IF(SUM(Table1[[#This Row],[Multiple]:[Level (all)62]])&lt;1,IF(Table1[[#This Row],[General]]=1,1,""),"")</f>
        <v/>
      </c>
      <c r="CG39" s="171" t="str">
        <f>IF(SUM(Table1[[#This Row],[Multiple]:[Level (all)62]])&lt;1,IF(Table1[[#This Row],[Beginner]]=1,1,""),"")</f>
        <v/>
      </c>
      <c r="CH39" s="169" t="str">
        <f>IF(SUM(Table1[[#This Row],[Multiple]:[Level (all)62]])&lt;1,IF(Table1[[#This Row],[Intermediate]]=1,1,""),"")</f>
        <v/>
      </c>
      <c r="CI39" s="169">
        <f>IF(SUM(Table1[[#This Row],[Multiple]:[Level (all)62]])&lt;1,IF(Table1[[#This Row],[Advanced]]=1,1,""),"")</f>
        <v>1</v>
      </c>
      <c r="CJ39" s="169" t="str">
        <f>IF(AND(SUM(Table1[[#This Row],[General]:[Advanced]])&lt;4,SUM(Table1[[#This Row],[General]:[Advanced]])&gt;1),1,"")</f>
        <v/>
      </c>
      <c r="CK39" s="169" t="str">
        <f>Table1[[#This Row],[Level (all)]]</f>
        <v/>
      </c>
      <c r="CL39" s="169" t="str">
        <f>IF(Table1[[#This Row],[Multiple audience]]&lt;&gt;1,IF(Table1[[#This Row],[General Audience]]=1,1,""),"")</f>
        <v/>
      </c>
      <c r="CM39" s="169" t="str">
        <f>IF(Table1[[#This Row],[Multiple audience]]&lt;&gt;1,IF(Table1[[#This Row],[Planners / Designers ]]=1,1,""),"")</f>
        <v/>
      </c>
      <c r="CN39" s="169" t="str">
        <f>IF(Table1[[#This Row],[Multiple audience]]&lt;&gt;1,IF(Table1[[#This Row],[Regulatory Assessors]]=1,1,""),"")</f>
        <v/>
      </c>
      <c r="CO39" s="169" t="str">
        <f>IF(Table1[[#This Row],[Multiple audience]]&lt;&gt;1,IF(Table1[[#This Row],[Builders / Management]]=1,1,""),"")</f>
        <v/>
      </c>
      <c r="CP39" s="169" t="str">
        <f>IF(Table1[[#This Row],[Multiple audience]]&lt;&gt;1,IF(Table1[[#This Row],[Energy / Sus Assessors]]=1,1,""),"")</f>
        <v/>
      </c>
      <c r="CQ39" s="169" t="str">
        <f>IF(Table1[[#This Row],[Multiple audience]]&lt;&gt;1,IF(Table1[[#This Row],[Semi-skilled]]=1,1,""),"")</f>
        <v/>
      </c>
      <c r="CR39" s="169" t="str">
        <f>IF(Table1[[#This Row],[Multiple audience]]&lt;&gt;1,IF(Table1[[#This Row],[Trades]]=1,1,""),"")</f>
        <v/>
      </c>
      <c r="CS39" s="169" t="str">
        <f>IF(Table1[[#This Row],[Multiple audience]]&lt;&gt;1,IF(Table1[[#This Row],[Other]]=1,1,""),"")</f>
        <v/>
      </c>
      <c r="CT39" s="169">
        <f>IF(SUM(Table1[[#This Row],[General Audience]:[Other]])&gt;1,1,"")</f>
        <v>1</v>
      </c>
      <c r="CU39" s="169" t="str">
        <f>IF(Table1[[#This Row],[Various  ]]&lt;&gt;1,IF(Table1[[#This Row],[Calculator / Software]]=1,1,""),"")</f>
        <v/>
      </c>
      <c r="CV39" s="169">
        <f>IF(Table1[[#This Row],[Various  ]]&lt;&gt;1,IF(Table1[[#This Row],[Information  ]]=1,1,""),"")</f>
        <v>1</v>
      </c>
      <c r="CW39" s="169" t="str">
        <f>IF(Table1[[#This Row],[Various  ]]&lt;&gt;1,IF(Table1[[#This Row],[Interactive Tool]]=1,1,""),"")</f>
        <v/>
      </c>
      <c r="CX39" s="169" t="str">
        <f>IF(Table1[[#This Row],[Various  ]]&lt;&gt;1,IF(Table1[[#This Row],[Technical Specifications]]=1,1,""),"")</f>
        <v/>
      </c>
      <c r="CY39" s="169" t="str">
        <f>IF(Table1[[#This Row],[Various  ]]&lt;&gt;1,IF(Table1[[#This Row],[Training Resources]]=1,1,""),"")</f>
        <v/>
      </c>
      <c r="CZ39" s="169" t="str">
        <f>IF(Table1[[#This Row],[Various  ]]&lt;&gt;1,IF(Table1[[#This Row],[Toolbox]]=1,1,""),"")</f>
        <v/>
      </c>
      <c r="DA39" s="169" t="str">
        <f>IF(Table1[[#This Row],[Various  ]]&lt;&gt;1,IF(Table1[[#This Row],[Video]]=1,1,""),"")</f>
        <v/>
      </c>
      <c r="DB39" s="169" t="str">
        <f>IF(Table1[[#This Row],[Various  ]]&lt;&gt;1,IF(Table1[[#This Row],[Case study]]=1,1,""),"")</f>
        <v/>
      </c>
      <c r="DC39" s="169" t="str">
        <f>IF(Table1[[#This Row],[Various  ]]&lt;&gt;1,IF(Table1[[#This Row],[Other   ]]=1,1,""),"")</f>
        <v/>
      </c>
      <c r="DD39" s="169" t="str">
        <f>IF(Table1[[#This Row],[Various  ]]&lt;&gt;1,IF(Table1[[#This Row],[Standards]]=1,1,""),"")</f>
        <v/>
      </c>
      <c r="DE39" s="169" t="str">
        <f>IF(Table1[[#This Row],[Various]]=1,1,IF(SUM(Table1[[#This Row],[Calculator / Software]:[Standards]])&gt;1,1,""))</f>
        <v/>
      </c>
      <c r="DF39" s="169" t="str">
        <f>IF(Table1[[#This Row],[Multiple NCC links]]&lt;&gt;1,IF(Table1[[#This Row],[Design]]=1,1,""),"")</f>
        <v/>
      </c>
      <c r="DG39" s="169" t="str">
        <f>IF(Table1[[#This Row],[Multiple NCC links]]&lt;&gt;1,IF(Table1[[#This Row],[Assessment / Verification]]=1,1,""),"")</f>
        <v/>
      </c>
      <c r="DH39" s="169" t="str">
        <f>IF(Table1[[#This Row],[Multiple NCC links]]&lt;&gt;1,IF(Table1[[#This Row],[Climate Specific ]]=1,1,""),"")</f>
        <v/>
      </c>
      <c r="DI39" s="169" t="str">
        <f>IF(Table1[[#This Row],[Multiple NCC links]]&lt;&gt;1,IF(Table1[[#This Row],[Alterations / Additions]]=1,1,""),"")</f>
        <v/>
      </c>
      <c r="DJ39" s="169" t="str">
        <f>IF(Table1[[#This Row],[Multiple NCC links]]&lt;&gt;1,IF(Table1[[#This Row],[Glazing]]=1,1,""),"")</f>
        <v/>
      </c>
      <c r="DK39" s="169" t="str">
        <f>IF(Table1[[#This Row],[Multiple NCC links]]&lt;&gt;1,IF(Table1[[#This Row],[Building Fabric / Thermal / Sealing]]=1,1,""),"")</f>
        <v/>
      </c>
      <c r="DL39" s="169" t="str">
        <f>IF(Table1[[#This Row],[Multiple NCC links]]&lt;&gt;1,IF(Table1[[#This Row],[Lighting]]=1,1,""),"")</f>
        <v/>
      </c>
      <c r="DM39" s="169" t="str">
        <f>IF(Table1[[#This Row],[Multiple NCC links]]&lt;&gt;1,IF(Table1[[#This Row],[HVAC]]=1,1,""),"")</f>
        <v/>
      </c>
      <c r="DN39" s="169" t="str">
        <f>IF(Table1[[#This Row],[Multiple NCC links]]&lt;&gt;1,IF(Table1[[#This Row],[Services]]=1,1,""),"")</f>
        <v/>
      </c>
      <c r="DO39" s="169" t="str">
        <f>IF(Table1[[#This Row],[Multiple NCC links]]&lt;&gt;1,IF(Table1[[#This Row],[Maintenance &amp; Monitoring]]=1,1,""),"")</f>
        <v/>
      </c>
      <c r="DP39" s="169" t="str">
        <f>IF(Table1[[#This Row],[Multiple NCC links]]&lt;&gt;1,IF(Table1[[#This Row],[Hand over / Operations]]=1,1,""),"")</f>
        <v/>
      </c>
      <c r="DQ39" s="169" t="str">
        <f>IF(Table1[[#This Row],[Multiple NCC links]]&lt;&gt;1,IF(Table1[[#This Row],[As built assessment]]=1,1,""),"")</f>
        <v/>
      </c>
      <c r="DR39" s="169" t="str">
        <f>IF(Table1[[#This Row],[Multiple NCC links]]&lt;&gt;1,IF(Table1[[#This Row],[Beyond compliance]]=1,1,""),"")</f>
        <v/>
      </c>
      <c r="DS39" s="169">
        <f>IF(SUM(Table1[[#This Row],[Design]:[Beyond compliance]])&gt;1,1,"")</f>
        <v>1</v>
      </c>
      <c r="DT39" s="169" t="str">
        <f>IF(Table1[[#This Row],[Both Residential &amp; Commercial4]]&lt;&gt;1,IF(Table1[[#This Row],[Residential]]=1,1,""),"")</f>
        <v/>
      </c>
      <c r="DU39" s="169" t="str">
        <f>IF(Table1[[#This Row],[Both Residential &amp; Commercial4]]&lt;&gt;1,IF(Table1[[#This Row],[Commercial]]=1,1,""),"")</f>
        <v/>
      </c>
      <c r="DV39" s="169">
        <f>Table1[[#This Row],[Residential &amp; Commercial]]</f>
        <v>1</v>
      </c>
      <c r="DW39" s="169"/>
    </row>
    <row r="40" spans="1:127" s="49" customFormat="1" ht="320.25" thickTop="1" thickBot="1" x14ac:dyDescent="0.35">
      <c r="A40" s="97">
        <v>36</v>
      </c>
      <c r="B40" s="80"/>
      <c r="C40" s="98" t="s">
        <v>147</v>
      </c>
      <c r="D40" s="68" t="s">
        <v>151</v>
      </c>
      <c r="E40" s="89"/>
      <c r="F40" s="89"/>
      <c r="G40" s="89"/>
      <c r="H40" s="89">
        <v>1</v>
      </c>
      <c r="I40" s="70" t="str">
        <f>IF(AND(Table1[[#This Row],[General]]=1,Table1[[#This Row],[Beginner]]=1,Table1[[#This Row],[Intermediate]]=1,Table1[[#This Row],[Advanced]]=1),1,"")</f>
        <v/>
      </c>
      <c r="J40" s="70" t="str">
        <f>CONCATENATE(IF(Table1[[#This Row],[General]]=1,"General, ",""), IF(Table1[[#This Row],[Beginner]]=1,"Beginner, ",""),IF(Table1[[#This Row],[Intermediate]]=1,"Intermediate, ",""), IF(Table1[[#This Row],[Advanced]]=1,"Advanced",""))</f>
        <v>Advanced</v>
      </c>
      <c r="K40" s="71"/>
      <c r="L40" s="91">
        <v>1</v>
      </c>
      <c r="M40" s="71"/>
      <c r="N40" s="71"/>
      <c r="O40" s="141">
        <v>1</v>
      </c>
      <c r="P40" s="71"/>
      <c r="Q40" s="71"/>
      <c r="R40" s="71"/>
      <c r="S4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Energy / Sus Assessors, </v>
      </c>
      <c r="T40" s="73"/>
      <c r="U40" s="73"/>
      <c r="V40" s="211">
        <v>1</v>
      </c>
      <c r="W40" s="211"/>
      <c r="X40" s="73"/>
      <c r="Y40" s="73"/>
      <c r="Z40" s="73"/>
      <c r="AA40" s="73"/>
      <c r="AB40" s="73"/>
      <c r="AC40" s="73"/>
      <c r="AD40" s="73"/>
      <c r="AE40" s="92"/>
      <c r="AF40" s="73"/>
      <c r="AG4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0" s="75">
        <v>1</v>
      </c>
      <c r="AI40" s="75"/>
      <c r="AJ40" s="75"/>
      <c r="AK40" s="74" t="str">
        <f>CONCATENATE(IF(Table1[[#This Row],[Digital]]=1,"Digital, ",""),IF(Table1[[#This Row],[Face to Face]]=1,"Face to face, ",""),IF(Table1[[#This Row],[Blended]]=1,"Blended",""))</f>
        <v xml:space="preserve">Digital, </v>
      </c>
      <c r="AL40" s="69" t="s">
        <v>62</v>
      </c>
      <c r="AM40" s="76">
        <v>1</v>
      </c>
      <c r="AN40" s="127"/>
      <c r="AO40" s="76">
        <v>1</v>
      </c>
      <c r="AP40" s="127"/>
      <c r="AQ40" s="76">
        <v>1</v>
      </c>
      <c r="AR40" s="76">
        <v>1</v>
      </c>
      <c r="AS40" s="76"/>
      <c r="AT40" s="76">
        <v>1</v>
      </c>
      <c r="AU40" s="76"/>
      <c r="AV40" s="127"/>
      <c r="AW40" s="127"/>
      <c r="AX40" s="127">
        <v>1</v>
      </c>
      <c r="AY40" s="76">
        <v>1</v>
      </c>
      <c r="AZ4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Glazing, Building Fabric / Thermal / Sealing, HVAC, As built assessment, Beyond compliance</v>
      </c>
      <c r="BB40" s="72">
        <v>1</v>
      </c>
      <c r="BC40" s="72"/>
      <c r="BD40" s="74" t="str">
        <f>IF(AND(Table1[[#This Row],[Residential]]=1,Table1[[#This Row],[Commercial]]=1),1,"")</f>
        <v/>
      </c>
      <c r="BE40" s="74" t="str">
        <f>CONCATENATE(IF(Table1[[#This Row],[Residential]]=1,"Residential, ",""),IF(Table1[[#This Row],[Commercial]]=1,"Commercial",""))</f>
        <v xml:space="preserve">Residential, </v>
      </c>
      <c r="BF40" s="76"/>
      <c r="BG40" s="76"/>
      <c r="BH40" s="76"/>
      <c r="BI40" s="76"/>
      <c r="BJ40" s="76"/>
      <c r="BK40" s="76"/>
      <c r="BL40" s="76"/>
      <c r="BM40" s="127"/>
      <c r="BN40" s="76">
        <v>1</v>
      </c>
      <c r="BO4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40" s="110"/>
      <c r="BQ40" s="112" t="s">
        <v>150</v>
      </c>
      <c r="BR40" s="112" t="s">
        <v>1022</v>
      </c>
      <c r="BS40" s="112"/>
      <c r="BT40" s="117" t="s">
        <v>998</v>
      </c>
      <c r="BU40" s="113"/>
      <c r="BV40" s="114"/>
      <c r="BW40" s="115" t="s">
        <v>57</v>
      </c>
      <c r="BX40" s="115" t="s">
        <v>57</v>
      </c>
      <c r="BY40" s="115" t="s">
        <v>57</v>
      </c>
      <c r="BZ40" s="227" t="str">
        <f>IF(SUM(Table1[[#This Row],[Design]:[Beyond compliance]])&gt;0,"Yes","No")</f>
        <v>Yes</v>
      </c>
      <c r="CA4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40" s="48">
        <f>COUNTIF(Table1[[#This Row],[Validity]:[Alignment with NCC (Yes=1,No=0)]],"N/A")</f>
        <v>0</v>
      </c>
      <c r="CC40" s="48">
        <f>IF(ISERROR(Table1[[#This Row],[Total Quality Score (out of 10)]]/(4-Table1[[#This Row],[N/A Count]])),0,Table1[[#This Row],[Total Quality Score (out of 10)]]/(4-Table1[[#This Row],[N/A Count]]))</f>
        <v>2.25</v>
      </c>
      <c r="CE40" s="96"/>
      <c r="CF40" s="169" t="str">
        <f>IF(SUM(Table1[[#This Row],[Multiple]:[Level (all)62]])&lt;1,IF(Table1[[#This Row],[General]]=1,1,""),"")</f>
        <v/>
      </c>
      <c r="CG40" s="171" t="str">
        <f>IF(SUM(Table1[[#This Row],[Multiple]:[Level (all)62]])&lt;1,IF(Table1[[#This Row],[Beginner]]=1,1,""),"")</f>
        <v/>
      </c>
      <c r="CH40" s="169" t="str">
        <f>IF(SUM(Table1[[#This Row],[Multiple]:[Level (all)62]])&lt;1,IF(Table1[[#This Row],[Intermediate]]=1,1,""),"")</f>
        <v/>
      </c>
      <c r="CI40" s="169">
        <f>IF(SUM(Table1[[#This Row],[Multiple]:[Level (all)62]])&lt;1,IF(Table1[[#This Row],[Advanced]]=1,1,""),"")</f>
        <v>1</v>
      </c>
      <c r="CJ40" s="169" t="str">
        <f>IF(AND(SUM(Table1[[#This Row],[General]:[Advanced]])&lt;4,SUM(Table1[[#This Row],[General]:[Advanced]])&gt;1),1,"")</f>
        <v/>
      </c>
      <c r="CK40" s="169" t="str">
        <f>Table1[[#This Row],[Level (all)]]</f>
        <v/>
      </c>
      <c r="CL40" s="169" t="str">
        <f>IF(Table1[[#This Row],[Multiple audience]]&lt;&gt;1,IF(Table1[[#This Row],[General Audience]]=1,1,""),"")</f>
        <v/>
      </c>
      <c r="CM40" s="169" t="str">
        <f>IF(Table1[[#This Row],[Multiple audience]]&lt;&gt;1,IF(Table1[[#This Row],[Planners / Designers ]]=1,1,""),"")</f>
        <v/>
      </c>
      <c r="CN40" s="169" t="str">
        <f>IF(Table1[[#This Row],[Multiple audience]]&lt;&gt;1,IF(Table1[[#This Row],[Regulatory Assessors]]=1,1,""),"")</f>
        <v/>
      </c>
      <c r="CO40" s="169" t="str">
        <f>IF(Table1[[#This Row],[Multiple audience]]&lt;&gt;1,IF(Table1[[#This Row],[Builders / Management]]=1,1,""),"")</f>
        <v/>
      </c>
      <c r="CP40" s="169" t="str">
        <f>IF(Table1[[#This Row],[Multiple audience]]&lt;&gt;1,IF(Table1[[#This Row],[Energy / Sus Assessors]]=1,1,""),"")</f>
        <v/>
      </c>
      <c r="CQ40" s="169" t="str">
        <f>IF(Table1[[#This Row],[Multiple audience]]&lt;&gt;1,IF(Table1[[#This Row],[Semi-skilled]]=1,1,""),"")</f>
        <v/>
      </c>
      <c r="CR40" s="169" t="str">
        <f>IF(Table1[[#This Row],[Multiple audience]]&lt;&gt;1,IF(Table1[[#This Row],[Trades]]=1,1,""),"")</f>
        <v/>
      </c>
      <c r="CS40" s="169" t="str">
        <f>IF(Table1[[#This Row],[Multiple audience]]&lt;&gt;1,IF(Table1[[#This Row],[Other]]=1,1,""),"")</f>
        <v/>
      </c>
      <c r="CT40" s="169">
        <f>IF(SUM(Table1[[#This Row],[General Audience]:[Other]])&gt;1,1,"")</f>
        <v>1</v>
      </c>
      <c r="CU40" s="169" t="str">
        <f>IF(Table1[[#This Row],[Various  ]]&lt;&gt;1,IF(Table1[[#This Row],[Calculator / Software]]=1,1,""),"")</f>
        <v/>
      </c>
      <c r="CV40" s="169" t="str">
        <f>IF(Table1[[#This Row],[Various  ]]&lt;&gt;1,IF(Table1[[#This Row],[Information  ]]=1,1,""),"")</f>
        <v/>
      </c>
      <c r="CW40" s="169" t="str">
        <f>IF(Table1[[#This Row],[Various  ]]&lt;&gt;1,IF(Table1[[#This Row],[Interactive Tool]]=1,1,""),"")</f>
        <v/>
      </c>
      <c r="CX40" s="169" t="str">
        <f>IF(Table1[[#This Row],[Various  ]]&lt;&gt;1,IF(Table1[[#This Row],[Technical Specifications]]=1,1,""),"")</f>
        <v/>
      </c>
      <c r="CY40" s="169" t="str">
        <f>IF(Table1[[#This Row],[Various  ]]&lt;&gt;1,IF(Table1[[#This Row],[Training Resources]]=1,1,""),"")</f>
        <v/>
      </c>
      <c r="CZ40" s="169" t="str">
        <f>IF(Table1[[#This Row],[Various  ]]&lt;&gt;1,IF(Table1[[#This Row],[Toolbox]]=1,1,""),"")</f>
        <v/>
      </c>
      <c r="DA40" s="169" t="str">
        <f>IF(Table1[[#This Row],[Various  ]]&lt;&gt;1,IF(Table1[[#This Row],[Video]]=1,1,""),"")</f>
        <v/>
      </c>
      <c r="DB40" s="169" t="str">
        <f>IF(Table1[[#This Row],[Various  ]]&lt;&gt;1,IF(Table1[[#This Row],[Case study]]=1,1,""),"")</f>
        <v/>
      </c>
      <c r="DC40" s="169" t="str">
        <f>IF(Table1[[#This Row],[Various  ]]&lt;&gt;1,IF(Table1[[#This Row],[Other   ]]=1,1,""),"")</f>
        <v/>
      </c>
      <c r="DD40" s="169" t="str">
        <f>IF(Table1[[#This Row],[Various  ]]&lt;&gt;1,IF(Table1[[#This Row],[Standards]]=1,1,""),"")</f>
        <v/>
      </c>
      <c r="DE40" s="169" t="str">
        <f>IF(Table1[[#This Row],[Various]]=1,1,IF(SUM(Table1[[#This Row],[Calculator / Software]:[Standards]])&gt;1,1,""))</f>
        <v/>
      </c>
      <c r="DF40" s="169" t="str">
        <f>IF(Table1[[#This Row],[Multiple NCC links]]&lt;&gt;1,IF(Table1[[#This Row],[Design]]=1,1,""),"")</f>
        <v/>
      </c>
      <c r="DG40" s="169" t="str">
        <f>IF(Table1[[#This Row],[Multiple NCC links]]&lt;&gt;1,IF(Table1[[#This Row],[Assessment / Verification]]=1,1,""),"")</f>
        <v/>
      </c>
      <c r="DH40" s="169" t="str">
        <f>IF(Table1[[#This Row],[Multiple NCC links]]&lt;&gt;1,IF(Table1[[#This Row],[Climate Specific ]]=1,1,""),"")</f>
        <v/>
      </c>
      <c r="DI40" s="169" t="str">
        <f>IF(Table1[[#This Row],[Multiple NCC links]]&lt;&gt;1,IF(Table1[[#This Row],[Alterations / Additions]]=1,1,""),"")</f>
        <v/>
      </c>
      <c r="DJ40" s="169" t="str">
        <f>IF(Table1[[#This Row],[Multiple NCC links]]&lt;&gt;1,IF(Table1[[#This Row],[Glazing]]=1,1,""),"")</f>
        <v/>
      </c>
      <c r="DK40" s="169" t="str">
        <f>IF(Table1[[#This Row],[Multiple NCC links]]&lt;&gt;1,IF(Table1[[#This Row],[Building Fabric / Thermal / Sealing]]=1,1,""),"")</f>
        <v/>
      </c>
      <c r="DL40" s="169" t="str">
        <f>IF(Table1[[#This Row],[Multiple NCC links]]&lt;&gt;1,IF(Table1[[#This Row],[Lighting]]=1,1,""),"")</f>
        <v/>
      </c>
      <c r="DM40" s="169" t="str">
        <f>IF(Table1[[#This Row],[Multiple NCC links]]&lt;&gt;1,IF(Table1[[#This Row],[HVAC]]=1,1,""),"")</f>
        <v/>
      </c>
      <c r="DN40" s="169" t="str">
        <f>IF(Table1[[#This Row],[Multiple NCC links]]&lt;&gt;1,IF(Table1[[#This Row],[Services]]=1,1,""),"")</f>
        <v/>
      </c>
      <c r="DO40" s="169" t="str">
        <f>IF(Table1[[#This Row],[Multiple NCC links]]&lt;&gt;1,IF(Table1[[#This Row],[Maintenance &amp; Monitoring]]=1,1,""),"")</f>
        <v/>
      </c>
      <c r="DP40" s="169" t="str">
        <f>IF(Table1[[#This Row],[Multiple NCC links]]&lt;&gt;1,IF(Table1[[#This Row],[Hand over / Operations]]=1,1,""),"")</f>
        <v/>
      </c>
      <c r="DQ40" s="169" t="str">
        <f>IF(Table1[[#This Row],[Multiple NCC links]]&lt;&gt;1,IF(Table1[[#This Row],[As built assessment]]=1,1,""),"")</f>
        <v/>
      </c>
      <c r="DR40" s="169" t="str">
        <f>IF(Table1[[#This Row],[Multiple NCC links]]&lt;&gt;1,IF(Table1[[#This Row],[Beyond compliance]]=1,1,""),"")</f>
        <v/>
      </c>
      <c r="DS40" s="169">
        <f>IF(SUM(Table1[[#This Row],[Design]:[Beyond compliance]])&gt;1,1,"")</f>
        <v>1</v>
      </c>
      <c r="DT40" s="169">
        <f>IF(Table1[[#This Row],[Both Residential &amp; Commercial4]]&lt;&gt;1,IF(Table1[[#This Row],[Residential]]=1,1,""),"")</f>
        <v>1</v>
      </c>
      <c r="DU40" s="169" t="str">
        <f>IF(Table1[[#This Row],[Both Residential &amp; Commercial4]]&lt;&gt;1,IF(Table1[[#This Row],[Commercial]]=1,1,""),"")</f>
        <v/>
      </c>
      <c r="DV40" s="169" t="str">
        <f>Table1[[#This Row],[Residential &amp; Commercial]]</f>
        <v/>
      </c>
      <c r="DW40" s="169"/>
    </row>
    <row r="41" spans="1:127" s="49" customFormat="1" ht="95.25" thickTop="1" thickBot="1" x14ac:dyDescent="0.35">
      <c r="A41" s="97">
        <v>37</v>
      </c>
      <c r="B41" s="67"/>
      <c r="C41" s="98" t="s">
        <v>152</v>
      </c>
      <c r="D41" s="68" t="s">
        <v>151</v>
      </c>
      <c r="E41" s="89">
        <v>1</v>
      </c>
      <c r="F41" s="89"/>
      <c r="G41" s="89"/>
      <c r="H41" s="89"/>
      <c r="I41" s="70" t="str">
        <f>IF(AND(Table1[[#This Row],[General]]=1,Table1[[#This Row],[Beginner]]=1,Table1[[#This Row],[Intermediate]]=1,Table1[[#This Row],[Advanced]]=1),1,"")</f>
        <v/>
      </c>
      <c r="J41" s="70" t="str">
        <f>CONCATENATE(IF(Table1[[#This Row],[General]]=1,"General, ",""), IF(Table1[[#This Row],[Beginner]]=1,"Beginner, ",""),IF(Table1[[#This Row],[Intermediate]]=1,"Intermediate, ",""), IF(Table1[[#This Row],[Advanced]]=1,"Advanced",""))</f>
        <v xml:space="preserve">General, </v>
      </c>
      <c r="K41" s="71">
        <v>1</v>
      </c>
      <c r="L41" s="91"/>
      <c r="M41" s="71"/>
      <c r="N41" s="71"/>
      <c r="O41" s="141"/>
      <c r="P41" s="71"/>
      <c r="Q41" s="71"/>
      <c r="R41" s="71"/>
      <c r="S4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41" s="73"/>
      <c r="U41" s="73">
        <v>1</v>
      </c>
      <c r="V41" s="211"/>
      <c r="W41" s="211"/>
      <c r="X41" s="73"/>
      <c r="Y41" s="73"/>
      <c r="Z41" s="73"/>
      <c r="AA41" s="73"/>
      <c r="AB41" s="73"/>
      <c r="AC41" s="73"/>
      <c r="AD41" s="73"/>
      <c r="AE41" s="92"/>
      <c r="AF41" s="73"/>
      <c r="AG4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41" s="75">
        <v>1</v>
      </c>
      <c r="AI41" s="75"/>
      <c r="AJ41" s="75"/>
      <c r="AK41" s="74" t="str">
        <f>CONCATENATE(IF(Table1[[#This Row],[Digital]]=1,"Digital, ",""),IF(Table1[[#This Row],[Face to Face]]=1,"Face to face, ",""),IF(Table1[[#This Row],[Blended]]=1,"Blended",""))</f>
        <v xml:space="preserve">Digital, </v>
      </c>
      <c r="AL41" s="69" t="s">
        <v>733</v>
      </c>
      <c r="AM41" s="76">
        <v>1</v>
      </c>
      <c r="AN41" s="127"/>
      <c r="AO41" s="76">
        <v>1</v>
      </c>
      <c r="AP41" s="127"/>
      <c r="AQ41" s="76">
        <v>1</v>
      </c>
      <c r="AR41" s="76">
        <v>1</v>
      </c>
      <c r="AS41" s="76"/>
      <c r="AT41" s="76">
        <v>1</v>
      </c>
      <c r="AU41" s="76"/>
      <c r="AV41" s="127"/>
      <c r="AW41" s="127"/>
      <c r="AX41" s="127">
        <v>1</v>
      </c>
      <c r="AY41" s="76">
        <v>1</v>
      </c>
      <c r="AZ4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Glazing, Building Fabric / Thermal / Sealing, HVAC, As built assessment, Beyond compliance</v>
      </c>
      <c r="BB41" s="72">
        <v>1</v>
      </c>
      <c r="BC41" s="72"/>
      <c r="BD41" s="74" t="str">
        <f>IF(AND(Table1[[#This Row],[Residential]]=1,Table1[[#This Row],[Commercial]]=1),1,"")</f>
        <v/>
      </c>
      <c r="BE41" s="74" t="str">
        <f>CONCATENATE(IF(Table1[[#This Row],[Residential]]=1,"Residential, ",""),IF(Table1[[#This Row],[Commercial]]=1,"Commercial",""))</f>
        <v xml:space="preserve">Residential, </v>
      </c>
      <c r="BF41" s="76"/>
      <c r="BG41" s="76"/>
      <c r="BH41" s="76"/>
      <c r="BI41" s="76"/>
      <c r="BJ41" s="76"/>
      <c r="BK41" s="76"/>
      <c r="BL41" s="76"/>
      <c r="BM41" s="127"/>
      <c r="BN41" s="76">
        <v>1</v>
      </c>
      <c r="BO4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41" s="110"/>
      <c r="BQ41" s="112" t="s">
        <v>346</v>
      </c>
      <c r="BR41" s="112" t="s">
        <v>1022</v>
      </c>
      <c r="BS41" s="112"/>
      <c r="BT41" s="117" t="s">
        <v>999</v>
      </c>
      <c r="BU41" s="113"/>
      <c r="BV41" s="114"/>
      <c r="BW41" s="115" t="s">
        <v>58</v>
      </c>
      <c r="BX41" s="115" t="s">
        <v>57</v>
      </c>
      <c r="BY41" s="115" t="s">
        <v>57</v>
      </c>
      <c r="BZ41" s="227" t="str">
        <f>IF(SUM(Table1[[#This Row],[Design]:[Beyond compliance]])&gt;0,"Yes","No")</f>
        <v>Yes</v>
      </c>
      <c r="CA4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41" s="48">
        <f>COUNTIF(Table1[[#This Row],[Validity]:[Alignment with NCC (Yes=1,No=0)]],"N/A")</f>
        <v>0</v>
      </c>
      <c r="CC41" s="48">
        <f>IF(ISERROR(Table1[[#This Row],[Total Quality Score (out of 10)]]/(4-Table1[[#This Row],[N/A Count]])),0,Table1[[#This Row],[Total Quality Score (out of 10)]]/(4-Table1[[#This Row],[N/A Count]]))</f>
        <v>2</v>
      </c>
      <c r="CE41" s="96"/>
      <c r="CF41" s="169">
        <f>IF(SUM(Table1[[#This Row],[Multiple]:[Level (all)62]])&lt;1,IF(Table1[[#This Row],[General]]=1,1,""),"")</f>
        <v>1</v>
      </c>
      <c r="CG41" s="171" t="str">
        <f>IF(SUM(Table1[[#This Row],[Multiple]:[Level (all)62]])&lt;1,IF(Table1[[#This Row],[Beginner]]=1,1,""),"")</f>
        <v/>
      </c>
      <c r="CH41" s="169" t="str">
        <f>IF(SUM(Table1[[#This Row],[Multiple]:[Level (all)62]])&lt;1,IF(Table1[[#This Row],[Intermediate]]=1,1,""),"")</f>
        <v/>
      </c>
      <c r="CI41" s="169" t="str">
        <f>IF(SUM(Table1[[#This Row],[Multiple]:[Level (all)62]])&lt;1,IF(Table1[[#This Row],[Advanced]]=1,1,""),"")</f>
        <v/>
      </c>
      <c r="CJ41" s="169" t="str">
        <f>IF(AND(SUM(Table1[[#This Row],[General]:[Advanced]])&lt;4,SUM(Table1[[#This Row],[General]:[Advanced]])&gt;1),1,"")</f>
        <v/>
      </c>
      <c r="CK41" s="169" t="str">
        <f>Table1[[#This Row],[Level (all)]]</f>
        <v/>
      </c>
      <c r="CL41" s="169">
        <f>IF(Table1[[#This Row],[Multiple audience]]&lt;&gt;1,IF(Table1[[#This Row],[General Audience]]=1,1,""),"")</f>
        <v>1</v>
      </c>
      <c r="CM41" s="169" t="str">
        <f>IF(Table1[[#This Row],[Multiple audience]]&lt;&gt;1,IF(Table1[[#This Row],[Planners / Designers ]]=1,1,""),"")</f>
        <v/>
      </c>
      <c r="CN41" s="169" t="str">
        <f>IF(Table1[[#This Row],[Multiple audience]]&lt;&gt;1,IF(Table1[[#This Row],[Regulatory Assessors]]=1,1,""),"")</f>
        <v/>
      </c>
      <c r="CO41" s="169" t="str">
        <f>IF(Table1[[#This Row],[Multiple audience]]&lt;&gt;1,IF(Table1[[#This Row],[Builders / Management]]=1,1,""),"")</f>
        <v/>
      </c>
      <c r="CP41" s="169" t="str">
        <f>IF(Table1[[#This Row],[Multiple audience]]&lt;&gt;1,IF(Table1[[#This Row],[Energy / Sus Assessors]]=1,1,""),"")</f>
        <v/>
      </c>
      <c r="CQ41" s="169" t="str">
        <f>IF(Table1[[#This Row],[Multiple audience]]&lt;&gt;1,IF(Table1[[#This Row],[Semi-skilled]]=1,1,""),"")</f>
        <v/>
      </c>
      <c r="CR41" s="169" t="str">
        <f>IF(Table1[[#This Row],[Multiple audience]]&lt;&gt;1,IF(Table1[[#This Row],[Trades]]=1,1,""),"")</f>
        <v/>
      </c>
      <c r="CS41" s="169" t="str">
        <f>IF(Table1[[#This Row],[Multiple audience]]&lt;&gt;1,IF(Table1[[#This Row],[Other]]=1,1,""),"")</f>
        <v/>
      </c>
      <c r="CT41" s="169" t="str">
        <f>IF(SUM(Table1[[#This Row],[General Audience]:[Other]])&gt;1,1,"")</f>
        <v/>
      </c>
      <c r="CU41" s="169" t="str">
        <f>IF(Table1[[#This Row],[Various  ]]&lt;&gt;1,IF(Table1[[#This Row],[Calculator / Software]]=1,1,""),"")</f>
        <v/>
      </c>
      <c r="CV41" s="169">
        <f>IF(Table1[[#This Row],[Various  ]]&lt;&gt;1,IF(Table1[[#This Row],[Information  ]]=1,1,""),"")</f>
        <v>1</v>
      </c>
      <c r="CW41" s="169" t="str">
        <f>IF(Table1[[#This Row],[Various  ]]&lt;&gt;1,IF(Table1[[#This Row],[Interactive Tool]]=1,1,""),"")</f>
        <v/>
      </c>
      <c r="CX41" s="169" t="str">
        <f>IF(Table1[[#This Row],[Various  ]]&lt;&gt;1,IF(Table1[[#This Row],[Technical Specifications]]=1,1,""),"")</f>
        <v/>
      </c>
      <c r="CY41" s="169" t="str">
        <f>IF(Table1[[#This Row],[Various  ]]&lt;&gt;1,IF(Table1[[#This Row],[Training Resources]]=1,1,""),"")</f>
        <v/>
      </c>
      <c r="CZ41" s="169" t="str">
        <f>IF(Table1[[#This Row],[Various  ]]&lt;&gt;1,IF(Table1[[#This Row],[Toolbox]]=1,1,""),"")</f>
        <v/>
      </c>
      <c r="DA41" s="169" t="str">
        <f>IF(Table1[[#This Row],[Various  ]]&lt;&gt;1,IF(Table1[[#This Row],[Video]]=1,1,""),"")</f>
        <v/>
      </c>
      <c r="DB41" s="169" t="str">
        <f>IF(Table1[[#This Row],[Various  ]]&lt;&gt;1,IF(Table1[[#This Row],[Case study]]=1,1,""),"")</f>
        <v/>
      </c>
      <c r="DC41" s="169" t="str">
        <f>IF(Table1[[#This Row],[Various  ]]&lt;&gt;1,IF(Table1[[#This Row],[Other   ]]=1,1,""),"")</f>
        <v/>
      </c>
      <c r="DD41" s="169" t="str">
        <f>IF(Table1[[#This Row],[Various  ]]&lt;&gt;1,IF(Table1[[#This Row],[Standards]]=1,1,""),"")</f>
        <v/>
      </c>
      <c r="DE41" s="169" t="str">
        <f>IF(Table1[[#This Row],[Various]]=1,1,IF(SUM(Table1[[#This Row],[Calculator / Software]:[Standards]])&gt;1,1,""))</f>
        <v/>
      </c>
      <c r="DF41" s="169" t="str">
        <f>IF(Table1[[#This Row],[Multiple NCC links]]&lt;&gt;1,IF(Table1[[#This Row],[Design]]=1,1,""),"")</f>
        <v/>
      </c>
      <c r="DG41" s="169" t="str">
        <f>IF(Table1[[#This Row],[Multiple NCC links]]&lt;&gt;1,IF(Table1[[#This Row],[Assessment / Verification]]=1,1,""),"")</f>
        <v/>
      </c>
      <c r="DH41" s="169" t="str">
        <f>IF(Table1[[#This Row],[Multiple NCC links]]&lt;&gt;1,IF(Table1[[#This Row],[Climate Specific ]]=1,1,""),"")</f>
        <v/>
      </c>
      <c r="DI41" s="169" t="str">
        <f>IF(Table1[[#This Row],[Multiple NCC links]]&lt;&gt;1,IF(Table1[[#This Row],[Alterations / Additions]]=1,1,""),"")</f>
        <v/>
      </c>
      <c r="DJ41" s="169" t="str">
        <f>IF(Table1[[#This Row],[Multiple NCC links]]&lt;&gt;1,IF(Table1[[#This Row],[Glazing]]=1,1,""),"")</f>
        <v/>
      </c>
      <c r="DK41" s="169" t="str">
        <f>IF(Table1[[#This Row],[Multiple NCC links]]&lt;&gt;1,IF(Table1[[#This Row],[Building Fabric / Thermal / Sealing]]=1,1,""),"")</f>
        <v/>
      </c>
      <c r="DL41" s="169" t="str">
        <f>IF(Table1[[#This Row],[Multiple NCC links]]&lt;&gt;1,IF(Table1[[#This Row],[Lighting]]=1,1,""),"")</f>
        <v/>
      </c>
      <c r="DM41" s="169" t="str">
        <f>IF(Table1[[#This Row],[Multiple NCC links]]&lt;&gt;1,IF(Table1[[#This Row],[HVAC]]=1,1,""),"")</f>
        <v/>
      </c>
      <c r="DN41" s="169" t="str">
        <f>IF(Table1[[#This Row],[Multiple NCC links]]&lt;&gt;1,IF(Table1[[#This Row],[Services]]=1,1,""),"")</f>
        <v/>
      </c>
      <c r="DO41" s="169" t="str">
        <f>IF(Table1[[#This Row],[Multiple NCC links]]&lt;&gt;1,IF(Table1[[#This Row],[Maintenance &amp; Monitoring]]=1,1,""),"")</f>
        <v/>
      </c>
      <c r="DP41" s="169" t="str">
        <f>IF(Table1[[#This Row],[Multiple NCC links]]&lt;&gt;1,IF(Table1[[#This Row],[Hand over / Operations]]=1,1,""),"")</f>
        <v/>
      </c>
      <c r="DQ41" s="169" t="str">
        <f>IF(Table1[[#This Row],[Multiple NCC links]]&lt;&gt;1,IF(Table1[[#This Row],[As built assessment]]=1,1,""),"")</f>
        <v/>
      </c>
      <c r="DR41" s="169" t="str">
        <f>IF(Table1[[#This Row],[Multiple NCC links]]&lt;&gt;1,IF(Table1[[#This Row],[Beyond compliance]]=1,1,""),"")</f>
        <v/>
      </c>
      <c r="DS41" s="169">
        <f>IF(SUM(Table1[[#This Row],[Design]:[Beyond compliance]])&gt;1,1,"")</f>
        <v>1</v>
      </c>
      <c r="DT41" s="169">
        <f>IF(Table1[[#This Row],[Both Residential &amp; Commercial4]]&lt;&gt;1,IF(Table1[[#This Row],[Residential]]=1,1,""),"")</f>
        <v>1</v>
      </c>
      <c r="DU41" s="169" t="str">
        <f>IF(Table1[[#This Row],[Both Residential &amp; Commercial4]]&lt;&gt;1,IF(Table1[[#This Row],[Commercial]]=1,1,""),"")</f>
        <v/>
      </c>
      <c r="DV41" s="169" t="str">
        <f>Table1[[#This Row],[Residential &amp; Commercial]]</f>
        <v/>
      </c>
      <c r="DW41" s="169"/>
    </row>
    <row r="42" spans="1:127" s="49" customFormat="1" ht="95.25" thickTop="1" thickBot="1" x14ac:dyDescent="0.35">
      <c r="A42" s="97">
        <v>38</v>
      </c>
      <c r="B42" s="67"/>
      <c r="C42" s="98" t="s">
        <v>153</v>
      </c>
      <c r="D42" s="68" t="s">
        <v>44</v>
      </c>
      <c r="E42" s="89"/>
      <c r="F42" s="89"/>
      <c r="G42" s="89">
        <v>1</v>
      </c>
      <c r="H42" s="89"/>
      <c r="I42" s="70" t="str">
        <f>IF(AND(Table1[[#This Row],[General]]=1,Table1[[#This Row],[Beginner]]=1,Table1[[#This Row],[Intermediate]]=1,Table1[[#This Row],[Advanced]]=1),1,"")</f>
        <v/>
      </c>
      <c r="J42" s="70" t="str">
        <f>CONCATENATE(IF(Table1[[#This Row],[General]]=1,"General, ",""), IF(Table1[[#This Row],[Beginner]]=1,"Beginner, ",""),IF(Table1[[#This Row],[Intermediate]]=1,"Intermediate, ",""), IF(Table1[[#This Row],[Advanced]]=1,"Advanced",""))</f>
        <v xml:space="preserve">Intermediate, </v>
      </c>
      <c r="K42" s="71"/>
      <c r="L42" s="91"/>
      <c r="M42" s="71"/>
      <c r="N42" s="71"/>
      <c r="O42" s="141"/>
      <c r="P42" s="71"/>
      <c r="Q42" s="71"/>
      <c r="R42" s="71">
        <v>1</v>
      </c>
      <c r="S4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Other</v>
      </c>
      <c r="T42" s="73"/>
      <c r="U42" s="73">
        <v>1</v>
      </c>
      <c r="V42" s="211"/>
      <c r="W42" s="211"/>
      <c r="X42" s="73"/>
      <c r="Y42" s="73"/>
      <c r="Z42" s="73"/>
      <c r="AA42" s="73"/>
      <c r="AB42" s="73"/>
      <c r="AC42" s="73"/>
      <c r="AD42" s="73"/>
      <c r="AE42" s="92"/>
      <c r="AF42" s="73"/>
      <c r="AG4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42" s="75">
        <v>1</v>
      </c>
      <c r="AI42" s="75"/>
      <c r="AJ42" s="75"/>
      <c r="AK42" s="74" t="str">
        <f>CONCATENATE(IF(Table1[[#This Row],[Digital]]=1,"Digital, ",""),IF(Table1[[#This Row],[Face to Face]]=1,"Face to face, ",""),IF(Table1[[#This Row],[Blended]]=1,"Blended",""))</f>
        <v xml:space="preserve">Digital, </v>
      </c>
      <c r="AL42" s="69" t="s">
        <v>733</v>
      </c>
      <c r="AM42" s="76"/>
      <c r="AN42" s="127"/>
      <c r="AO42" s="76"/>
      <c r="AP42" s="127"/>
      <c r="AQ42" s="76"/>
      <c r="AR42" s="76"/>
      <c r="AS42" s="76"/>
      <c r="AT42" s="76"/>
      <c r="AU42" s="76"/>
      <c r="AV42" s="127"/>
      <c r="AW42" s="127">
        <v>1</v>
      </c>
      <c r="AX42" s="127"/>
      <c r="AY42" s="76">
        <v>1</v>
      </c>
      <c r="AZ4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Hand over / Operations, Beyond compliance</v>
      </c>
      <c r="BB42" s="72">
        <v>1</v>
      </c>
      <c r="BC42" s="72">
        <v>1</v>
      </c>
      <c r="BD42" s="74">
        <f>IF(AND(Table1[[#This Row],[Residential]]=1,Table1[[#This Row],[Commercial]]=1),1,"")</f>
        <v>1</v>
      </c>
      <c r="BE42" s="74" t="str">
        <f>CONCATENATE(IF(Table1[[#This Row],[Residential]]=1,"Residential, ",""),IF(Table1[[#This Row],[Commercial]]=1,"Commercial",""))</f>
        <v>Residential, Commercial</v>
      </c>
      <c r="BF42" s="76"/>
      <c r="BG42" s="76"/>
      <c r="BH42" s="76"/>
      <c r="BI42" s="76"/>
      <c r="BJ42" s="76"/>
      <c r="BK42" s="76"/>
      <c r="BL42" s="76"/>
      <c r="BM42" s="127"/>
      <c r="BN42" s="76">
        <v>1</v>
      </c>
      <c r="BO4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42" s="110"/>
      <c r="BQ42" s="112" t="s">
        <v>154</v>
      </c>
      <c r="BR42" s="112" t="s">
        <v>1023</v>
      </c>
      <c r="BS42" s="112"/>
      <c r="BT42" s="117" t="s">
        <v>155</v>
      </c>
      <c r="BU42" s="113"/>
      <c r="BV42" s="114"/>
      <c r="BW42" s="115" t="s">
        <v>57</v>
      </c>
      <c r="BX42" s="115" t="s">
        <v>300</v>
      </c>
      <c r="BY42" s="115" t="s">
        <v>57</v>
      </c>
      <c r="BZ42" s="227" t="str">
        <f>IF(SUM(Table1[[#This Row],[Design]:[Beyond compliance]])&gt;0,"Yes","No")</f>
        <v>Yes</v>
      </c>
      <c r="CA4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42" s="48">
        <f>COUNTIF(Table1[[#This Row],[Validity]:[Alignment with NCC (Yes=1,No=0)]],"N/A")</f>
        <v>0</v>
      </c>
      <c r="CC42" s="48">
        <f>IF(ISERROR(Table1[[#This Row],[Total Quality Score (out of 10)]]/(4-Table1[[#This Row],[N/A Count]])),0,Table1[[#This Row],[Total Quality Score (out of 10)]]/(4-Table1[[#This Row],[N/A Count]]))</f>
        <v>1.75</v>
      </c>
      <c r="CE42" s="96"/>
      <c r="CF42" s="169" t="str">
        <f>IF(SUM(Table1[[#This Row],[Multiple]:[Level (all)62]])&lt;1,IF(Table1[[#This Row],[General]]=1,1,""),"")</f>
        <v/>
      </c>
      <c r="CG42" s="171" t="str">
        <f>IF(SUM(Table1[[#This Row],[Multiple]:[Level (all)62]])&lt;1,IF(Table1[[#This Row],[Beginner]]=1,1,""),"")</f>
        <v/>
      </c>
      <c r="CH42" s="169">
        <f>IF(SUM(Table1[[#This Row],[Multiple]:[Level (all)62]])&lt;1,IF(Table1[[#This Row],[Intermediate]]=1,1,""),"")</f>
        <v>1</v>
      </c>
      <c r="CI42" s="169" t="str">
        <f>IF(SUM(Table1[[#This Row],[Multiple]:[Level (all)62]])&lt;1,IF(Table1[[#This Row],[Advanced]]=1,1,""),"")</f>
        <v/>
      </c>
      <c r="CJ42" s="169" t="str">
        <f>IF(AND(SUM(Table1[[#This Row],[General]:[Advanced]])&lt;4,SUM(Table1[[#This Row],[General]:[Advanced]])&gt;1),1,"")</f>
        <v/>
      </c>
      <c r="CK42" s="169" t="str">
        <f>Table1[[#This Row],[Level (all)]]</f>
        <v/>
      </c>
      <c r="CL42" s="169" t="str">
        <f>IF(Table1[[#This Row],[Multiple audience]]&lt;&gt;1,IF(Table1[[#This Row],[General Audience]]=1,1,""),"")</f>
        <v/>
      </c>
      <c r="CM42" s="169" t="str">
        <f>IF(Table1[[#This Row],[Multiple audience]]&lt;&gt;1,IF(Table1[[#This Row],[Planners / Designers ]]=1,1,""),"")</f>
        <v/>
      </c>
      <c r="CN42" s="169" t="str">
        <f>IF(Table1[[#This Row],[Multiple audience]]&lt;&gt;1,IF(Table1[[#This Row],[Regulatory Assessors]]=1,1,""),"")</f>
        <v/>
      </c>
      <c r="CO42" s="169" t="str">
        <f>IF(Table1[[#This Row],[Multiple audience]]&lt;&gt;1,IF(Table1[[#This Row],[Builders / Management]]=1,1,""),"")</f>
        <v/>
      </c>
      <c r="CP42" s="169" t="str">
        <f>IF(Table1[[#This Row],[Multiple audience]]&lt;&gt;1,IF(Table1[[#This Row],[Energy / Sus Assessors]]=1,1,""),"")</f>
        <v/>
      </c>
      <c r="CQ42" s="169" t="str">
        <f>IF(Table1[[#This Row],[Multiple audience]]&lt;&gt;1,IF(Table1[[#This Row],[Semi-skilled]]=1,1,""),"")</f>
        <v/>
      </c>
      <c r="CR42" s="169" t="str">
        <f>IF(Table1[[#This Row],[Multiple audience]]&lt;&gt;1,IF(Table1[[#This Row],[Trades]]=1,1,""),"")</f>
        <v/>
      </c>
      <c r="CS42" s="169">
        <f>IF(Table1[[#This Row],[Multiple audience]]&lt;&gt;1,IF(Table1[[#This Row],[Other]]=1,1,""),"")</f>
        <v>1</v>
      </c>
      <c r="CT42" s="169" t="str">
        <f>IF(SUM(Table1[[#This Row],[General Audience]:[Other]])&gt;1,1,"")</f>
        <v/>
      </c>
      <c r="CU42" s="169" t="str">
        <f>IF(Table1[[#This Row],[Various  ]]&lt;&gt;1,IF(Table1[[#This Row],[Calculator / Software]]=1,1,""),"")</f>
        <v/>
      </c>
      <c r="CV42" s="169">
        <f>IF(Table1[[#This Row],[Various  ]]&lt;&gt;1,IF(Table1[[#This Row],[Information  ]]=1,1,""),"")</f>
        <v>1</v>
      </c>
      <c r="CW42" s="169" t="str">
        <f>IF(Table1[[#This Row],[Various  ]]&lt;&gt;1,IF(Table1[[#This Row],[Interactive Tool]]=1,1,""),"")</f>
        <v/>
      </c>
      <c r="CX42" s="169" t="str">
        <f>IF(Table1[[#This Row],[Various  ]]&lt;&gt;1,IF(Table1[[#This Row],[Technical Specifications]]=1,1,""),"")</f>
        <v/>
      </c>
      <c r="CY42" s="169" t="str">
        <f>IF(Table1[[#This Row],[Various  ]]&lt;&gt;1,IF(Table1[[#This Row],[Training Resources]]=1,1,""),"")</f>
        <v/>
      </c>
      <c r="CZ42" s="169" t="str">
        <f>IF(Table1[[#This Row],[Various  ]]&lt;&gt;1,IF(Table1[[#This Row],[Toolbox]]=1,1,""),"")</f>
        <v/>
      </c>
      <c r="DA42" s="169" t="str">
        <f>IF(Table1[[#This Row],[Various  ]]&lt;&gt;1,IF(Table1[[#This Row],[Video]]=1,1,""),"")</f>
        <v/>
      </c>
      <c r="DB42" s="169" t="str">
        <f>IF(Table1[[#This Row],[Various  ]]&lt;&gt;1,IF(Table1[[#This Row],[Case study]]=1,1,""),"")</f>
        <v/>
      </c>
      <c r="DC42" s="169" t="str">
        <f>IF(Table1[[#This Row],[Various  ]]&lt;&gt;1,IF(Table1[[#This Row],[Other   ]]=1,1,""),"")</f>
        <v/>
      </c>
      <c r="DD42" s="169" t="str">
        <f>IF(Table1[[#This Row],[Various  ]]&lt;&gt;1,IF(Table1[[#This Row],[Standards]]=1,1,""),"")</f>
        <v/>
      </c>
      <c r="DE42" s="169" t="str">
        <f>IF(Table1[[#This Row],[Various]]=1,1,IF(SUM(Table1[[#This Row],[Calculator / Software]:[Standards]])&gt;1,1,""))</f>
        <v/>
      </c>
      <c r="DF42" s="169" t="str">
        <f>IF(Table1[[#This Row],[Multiple NCC links]]&lt;&gt;1,IF(Table1[[#This Row],[Design]]=1,1,""),"")</f>
        <v/>
      </c>
      <c r="DG42" s="169" t="str">
        <f>IF(Table1[[#This Row],[Multiple NCC links]]&lt;&gt;1,IF(Table1[[#This Row],[Assessment / Verification]]=1,1,""),"")</f>
        <v/>
      </c>
      <c r="DH42" s="169" t="str">
        <f>IF(Table1[[#This Row],[Multiple NCC links]]&lt;&gt;1,IF(Table1[[#This Row],[Climate Specific ]]=1,1,""),"")</f>
        <v/>
      </c>
      <c r="DI42" s="169" t="str">
        <f>IF(Table1[[#This Row],[Multiple NCC links]]&lt;&gt;1,IF(Table1[[#This Row],[Alterations / Additions]]=1,1,""),"")</f>
        <v/>
      </c>
      <c r="DJ42" s="169" t="str">
        <f>IF(Table1[[#This Row],[Multiple NCC links]]&lt;&gt;1,IF(Table1[[#This Row],[Glazing]]=1,1,""),"")</f>
        <v/>
      </c>
      <c r="DK42" s="169" t="str">
        <f>IF(Table1[[#This Row],[Multiple NCC links]]&lt;&gt;1,IF(Table1[[#This Row],[Building Fabric / Thermal / Sealing]]=1,1,""),"")</f>
        <v/>
      </c>
      <c r="DL42" s="169" t="str">
        <f>IF(Table1[[#This Row],[Multiple NCC links]]&lt;&gt;1,IF(Table1[[#This Row],[Lighting]]=1,1,""),"")</f>
        <v/>
      </c>
      <c r="DM42" s="169" t="str">
        <f>IF(Table1[[#This Row],[Multiple NCC links]]&lt;&gt;1,IF(Table1[[#This Row],[HVAC]]=1,1,""),"")</f>
        <v/>
      </c>
      <c r="DN42" s="169" t="str">
        <f>IF(Table1[[#This Row],[Multiple NCC links]]&lt;&gt;1,IF(Table1[[#This Row],[Services]]=1,1,""),"")</f>
        <v/>
      </c>
      <c r="DO42" s="169" t="str">
        <f>IF(Table1[[#This Row],[Multiple NCC links]]&lt;&gt;1,IF(Table1[[#This Row],[Maintenance &amp; Monitoring]]=1,1,""),"")</f>
        <v/>
      </c>
      <c r="DP42" s="169" t="str">
        <f>IF(Table1[[#This Row],[Multiple NCC links]]&lt;&gt;1,IF(Table1[[#This Row],[Hand over / Operations]]=1,1,""),"")</f>
        <v/>
      </c>
      <c r="DQ42" s="169" t="str">
        <f>IF(Table1[[#This Row],[Multiple NCC links]]&lt;&gt;1,IF(Table1[[#This Row],[As built assessment]]=1,1,""),"")</f>
        <v/>
      </c>
      <c r="DR42" s="169" t="str">
        <f>IF(Table1[[#This Row],[Multiple NCC links]]&lt;&gt;1,IF(Table1[[#This Row],[Beyond compliance]]=1,1,""),"")</f>
        <v/>
      </c>
      <c r="DS42" s="169">
        <f>IF(SUM(Table1[[#This Row],[Design]:[Beyond compliance]])&gt;1,1,"")</f>
        <v>1</v>
      </c>
      <c r="DT42" s="169" t="str">
        <f>IF(Table1[[#This Row],[Both Residential &amp; Commercial4]]&lt;&gt;1,IF(Table1[[#This Row],[Residential]]=1,1,""),"")</f>
        <v/>
      </c>
      <c r="DU42" s="169" t="str">
        <f>IF(Table1[[#This Row],[Both Residential &amp; Commercial4]]&lt;&gt;1,IF(Table1[[#This Row],[Commercial]]=1,1,""),"")</f>
        <v/>
      </c>
      <c r="DV42" s="169">
        <f>Table1[[#This Row],[Residential &amp; Commercial]]</f>
        <v>1</v>
      </c>
      <c r="DW42" s="169"/>
    </row>
    <row r="43" spans="1:127" s="49" customFormat="1" ht="76.5" thickTop="1" thickBot="1" x14ac:dyDescent="0.35">
      <c r="A43" s="97">
        <v>39</v>
      </c>
      <c r="B43" s="80"/>
      <c r="C43" s="98" t="s">
        <v>156</v>
      </c>
      <c r="D43" s="68" t="s">
        <v>91</v>
      </c>
      <c r="E43" s="89"/>
      <c r="F43" s="89"/>
      <c r="G43" s="89"/>
      <c r="H43" s="89">
        <v>1</v>
      </c>
      <c r="I43" s="70" t="str">
        <f>IF(AND(Table1[[#This Row],[General]]=1,Table1[[#This Row],[Beginner]]=1,Table1[[#This Row],[Intermediate]]=1,Table1[[#This Row],[Advanced]]=1),1,"")</f>
        <v/>
      </c>
      <c r="J43" s="70" t="str">
        <f>CONCATENATE(IF(Table1[[#This Row],[General]]=1,"General, ",""), IF(Table1[[#This Row],[Beginner]]=1,"Beginner, ",""),IF(Table1[[#This Row],[Intermediate]]=1,"Intermediate, ",""), IF(Table1[[#This Row],[Advanced]]=1,"Advanced",""))</f>
        <v>Advanced</v>
      </c>
      <c r="K43" s="71"/>
      <c r="L43" s="91"/>
      <c r="M43" s="71"/>
      <c r="N43" s="71"/>
      <c r="O43" s="141">
        <v>1</v>
      </c>
      <c r="P43" s="71"/>
      <c r="Q43" s="71"/>
      <c r="R43" s="71"/>
      <c r="S4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43" s="73">
        <v>1</v>
      </c>
      <c r="U43" s="73"/>
      <c r="V43" s="211"/>
      <c r="W43" s="211">
        <v>1</v>
      </c>
      <c r="X43" s="73"/>
      <c r="Y43" s="73"/>
      <c r="Z43" s="73">
        <v>1</v>
      </c>
      <c r="AA43" s="73"/>
      <c r="AB43" s="73"/>
      <c r="AC43" s="73"/>
      <c r="AD43" s="73"/>
      <c r="AE43" s="92"/>
      <c r="AF43" s="73"/>
      <c r="AG4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Calculator / Software, Training Resources, </v>
      </c>
      <c r="AH43" s="75">
        <v>1</v>
      </c>
      <c r="AI43" s="75"/>
      <c r="AJ43" s="75"/>
      <c r="AK43" s="74" t="str">
        <f>CONCATENATE(IF(Table1[[#This Row],[Digital]]=1,"Digital, ",""),IF(Table1[[#This Row],[Face to Face]]=1,"Face to face, ",""),IF(Table1[[#This Row],[Blended]]=1,"Blended",""))</f>
        <v xml:space="preserve">Digital, </v>
      </c>
      <c r="AL43" s="69" t="s">
        <v>62</v>
      </c>
      <c r="AM43" s="76">
        <v>1</v>
      </c>
      <c r="AN43" s="127">
        <v>1</v>
      </c>
      <c r="AO43" s="76">
        <v>1</v>
      </c>
      <c r="AP43" s="127"/>
      <c r="AQ43" s="76">
        <v>1</v>
      </c>
      <c r="AR43" s="76">
        <v>1</v>
      </c>
      <c r="AS43" s="76"/>
      <c r="AT43" s="76"/>
      <c r="AU43" s="76"/>
      <c r="AV43" s="127"/>
      <c r="AW43" s="127"/>
      <c r="AX43" s="127"/>
      <c r="AY43" s="76"/>
      <c r="AZ4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Glazing, Building Fabric / Thermal / Sealing, </v>
      </c>
      <c r="BB43" s="72">
        <v>1</v>
      </c>
      <c r="BC43" s="72"/>
      <c r="BD43" s="74" t="str">
        <f>IF(AND(Table1[[#This Row],[Residential]]=1,Table1[[#This Row],[Commercial]]=1),1,"")</f>
        <v/>
      </c>
      <c r="BE43" s="74" t="str">
        <f>CONCATENATE(IF(Table1[[#This Row],[Residential]]=1,"Residential, ",""),IF(Table1[[#This Row],[Commercial]]=1,"Commercial",""))</f>
        <v xml:space="preserve">Residential, </v>
      </c>
      <c r="BF43" s="76"/>
      <c r="BG43" s="76"/>
      <c r="BH43" s="76"/>
      <c r="BI43" s="76"/>
      <c r="BJ43" s="76"/>
      <c r="BK43" s="76"/>
      <c r="BL43" s="76"/>
      <c r="BM43" s="127"/>
      <c r="BN43" s="76">
        <v>1</v>
      </c>
      <c r="BO4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43" s="110"/>
      <c r="BQ43" s="112" t="s">
        <v>347</v>
      </c>
      <c r="BR43" s="112" t="s">
        <v>996</v>
      </c>
      <c r="BS43" s="235"/>
      <c r="BT43" s="117" t="s">
        <v>157</v>
      </c>
      <c r="BU43" s="113"/>
      <c r="BV43" s="114"/>
      <c r="BW43" s="115" t="s">
        <v>59</v>
      </c>
      <c r="BX43" s="115" t="s">
        <v>300</v>
      </c>
      <c r="BY43" s="115" t="s">
        <v>58</v>
      </c>
      <c r="BZ43" s="227" t="str">
        <f>IF(SUM(Table1[[#This Row],[Design]:[Beyond compliance]])&gt;0,"Yes","No")</f>
        <v>Yes</v>
      </c>
      <c r="CA4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3</v>
      </c>
      <c r="CB43" s="48">
        <f>COUNTIF(Table1[[#This Row],[Validity]:[Alignment with NCC (Yes=1,No=0)]],"N/A")</f>
        <v>1</v>
      </c>
      <c r="CC43" s="48">
        <f>IF(ISERROR(Table1[[#This Row],[Total Quality Score (out of 10)]]/(4-Table1[[#This Row],[N/A Count]])),0,Table1[[#This Row],[Total Quality Score (out of 10)]]/(4-Table1[[#This Row],[N/A Count]]))</f>
        <v>1</v>
      </c>
      <c r="CE43" s="96"/>
      <c r="CF43" s="169" t="str">
        <f>IF(SUM(Table1[[#This Row],[Multiple]:[Level (all)62]])&lt;1,IF(Table1[[#This Row],[General]]=1,1,""),"")</f>
        <v/>
      </c>
      <c r="CG43" s="171" t="str">
        <f>IF(SUM(Table1[[#This Row],[Multiple]:[Level (all)62]])&lt;1,IF(Table1[[#This Row],[Beginner]]=1,1,""),"")</f>
        <v/>
      </c>
      <c r="CH43" s="169" t="str">
        <f>IF(SUM(Table1[[#This Row],[Multiple]:[Level (all)62]])&lt;1,IF(Table1[[#This Row],[Intermediate]]=1,1,""),"")</f>
        <v/>
      </c>
      <c r="CI43" s="169">
        <f>IF(SUM(Table1[[#This Row],[Multiple]:[Level (all)62]])&lt;1,IF(Table1[[#This Row],[Advanced]]=1,1,""),"")</f>
        <v>1</v>
      </c>
      <c r="CJ43" s="169" t="str">
        <f>IF(AND(SUM(Table1[[#This Row],[General]:[Advanced]])&lt;4,SUM(Table1[[#This Row],[General]:[Advanced]])&gt;1),1,"")</f>
        <v/>
      </c>
      <c r="CK43" s="169" t="str">
        <f>Table1[[#This Row],[Level (all)]]</f>
        <v/>
      </c>
      <c r="CL43" s="169" t="str">
        <f>IF(Table1[[#This Row],[Multiple audience]]&lt;&gt;1,IF(Table1[[#This Row],[General Audience]]=1,1,""),"")</f>
        <v/>
      </c>
      <c r="CM43" s="169" t="str">
        <f>IF(Table1[[#This Row],[Multiple audience]]&lt;&gt;1,IF(Table1[[#This Row],[Planners / Designers ]]=1,1,""),"")</f>
        <v/>
      </c>
      <c r="CN43" s="169" t="str">
        <f>IF(Table1[[#This Row],[Multiple audience]]&lt;&gt;1,IF(Table1[[#This Row],[Regulatory Assessors]]=1,1,""),"")</f>
        <v/>
      </c>
      <c r="CO43" s="169" t="str">
        <f>IF(Table1[[#This Row],[Multiple audience]]&lt;&gt;1,IF(Table1[[#This Row],[Builders / Management]]=1,1,""),"")</f>
        <v/>
      </c>
      <c r="CP43" s="169">
        <f>IF(Table1[[#This Row],[Multiple audience]]&lt;&gt;1,IF(Table1[[#This Row],[Energy / Sus Assessors]]=1,1,""),"")</f>
        <v>1</v>
      </c>
      <c r="CQ43" s="169" t="str">
        <f>IF(Table1[[#This Row],[Multiple audience]]&lt;&gt;1,IF(Table1[[#This Row],[Semi-skilled]]=1,1,""),"")</f>
        <v/>
      </c>
      <c r="CR43" s="169" t="str">
        <f>IF(Table1[[#This Row],[Multiple audience]]&lt;&gt;1,IF(Table1[[#This Row],[Trades]]=1,1,""),"")</f>
        <v/>
      </c>
      <c r="CS43" s="169" t="str">
        <f>IF(Table1[[#This Row],[Multiple audience]]&lt;&gt;1,IF(Table1[[#This Row],[Other]]=1,1,""),"")</f>
        <v/>
      </c>
      <c r="CT43" s="169" t="str">
        <f>IF(SUM(Table1[[#This Row],[General Audience]:[Other]])&gt;1,1,"")</f>
        <v/>
      </c>
      <c r="CU43" s="169" t="str">
        <f>IF(Table1[[#This Row],[Various  ]]&lt;&gt;1,IF(Table1[[#This Row],[Calculator / Software]]=1,1,""),"")</f>
        <v/>
      </c>
      <c r="CV43" s="169" t="str">
        <f>IF(Table1[[#This Row],[Various  ]]&lt;&gt;1,IF(Table1[[#This Row],[Information  ]]=1,1,""),"")</f>
        <v/>
      </c>
      <c r="CW43" s="169" t="str">
        <f>IF(Table1[[#This Row],[Various  ]]&lt;&gt;1,IF(Table1[[#This Row],[Interactive Tool]]=1,1,""),"")</f>
        <v/>
      </c>
      <c r="CX43" s="169" t="str">
        <f>IF(Table1[[#This Row],[Various  ]]&lt;&gt;1,IF(Table1[[#This Row],[Technical Specifications]]=1,1,""),"")</f>
        <v/>
      </c>
      <c r="CY43" s="169" t="str">
        <f>IF(Table1[[#This Row],[Various  ]]&lt;&gt;1,IF(Table1[[#This Row],[Training Resources]]=1,1,""),"")</f>
        <v/>
      </c>
      <c r="CZ43" s="169" t="str">
        <f>IF(Table1[[#This Row],[Various  ]]&lt;&gt;1,IF(Table1[[#This Row],[Toolbox]]=1,1,""),"")</f>
        <v/>
      </c>
      <c r="DA43" s="169" t="str">
        <f>IF(Table1[[#This Row],[Various  ]]&lt;&gt;1,IF(Table1[[#This Row],[Video]]=1,1,""),"")</f>
        <v/>
      </c>
      <c r="DB43" s="169" t="str">
        <f>IF(Table1[[#This Row],[Various  ]]&lt;&gt;1,IF(Table1[[#This Row],[Case study]]=1,1,""),"")</f>
        <v/>
      </c>
      <c r="DC43" s="169" t="str">
        <f>IF(Table1[[#This Row],[Various  ]]&lt;&gt;1,IF(Table1[[#This Row],[Other   ]]=1,1,""),"")</f>
        <v/>
      </c>
      <c r="DD43" s="169" t="str">
        <f>IF(Table1[[#This Row],[Various  ]]&lt;&gt;1,IF(Table1[[#This Row],[Standards]]=1,1,""),"")</f>
        <v/>
      </c>
      <c r="DE43" s="169">
        <f>IF(Table1[[#This Row],[Various]]=1,1,IF(SUM(Table1[[#This Row],[Calculator / Software]:[Standards]])&gt;1,1,""))</f>
        <v>1</v>
      </c>
      <c r="DF43" s="169" t="str">
        <f>IF(Table1[[#This Row],[Multiple NCC links]]&lt;&gt;1,IF(Table1[[#This Row],[Design]]=1,1,""),"")</f>
        <v/>
      </c>
      <c r="DG43" s="169" t="str">
        <f>IF(Table1[[#This Row],[Multiple NCC links]]&lt;&gt;1,IF(Table1[[#This Row],[Assessment / Verification]]=1,1,""),"")</f>
        <v/>
      </c>
      <c r="DH43" s="169" t="str">
        <f>IF(Table1[[#This Row],[Multiple NCC links]]&lt;&gt;1,IF(Table1[[#This Row],[Climate Specific ]]=1,1,""),"")</f>
        <v/>
      </c>
      <c r="DI43" s="169" t="str">
        <f>IF(Table1[[#This Row],[Multiple NCC links]]&lt;&gt;1,IF(Table1[[#This Row],[Alterations / Additions]]=1,1,""),"")</f>
        <v/>
      </c>
      <c r="DJ43" s="169" t="str">
        <f>IF(Table1[[#This Row],[Multiple NCC links]]&lt;&gt;1,IF(Table1[[#This Row],[Glazing]]=1,1,""),"")</f>
        <v/>
      </c>
      <c r="DK43" s="169" t="str">
        <f>IF(Table1[[#This Row],[Multiple NCC links]]&lt;&gt;1,IF(Table1[[#This Row],[Building Fabric / Thermal / Sealing]]=1,1,""),"")</f>
        <v/>
      </c>
      <c r="DL43" s="169" t="str">
        <f>IF(Table1[[#This Row],[Multiple NCC links]]&lt;&gt;1,IF(Table1[[#This Row],[Lighting]]=1,1,""),"")</f>
        <v/>
      </c>
      <c r="DM43" s="169" t="str">
        <f>IF(Table1[[#This Row],[Multiple NCC links]]&lt;&gt;1,IF(Table1[[#This Row],[HVAC]]=1,1,""),"")</f>
        <v/>
      </c>
      <c r="DN43" s="169" t="str">
        <f>IF(Table1[[#This Row],[Multiple NCC links]]&lt;&gt;1,IF(Table1[[#This Row],[Services]]=1,1,""),"")</f>
        <v/>
      </c>
      <c r="DO43" s="169" t="str">
        <f>IF(Table1[[#This Row],[Multiple NCC links]]&lt;&gt;1,IF(Table1[[#This Row],[Maintenance &amp; Monitoring]]=1,1,""),"")</f>
        <v/>
      </c>
      <c r="DP43" s="169" t="str">
        <f>IF(Table1[[#This Row],[Multiple NCC links]]&lt;&gt;1,IF(Table1[[#This Row],[Hand over / Operations]]=1,1,""),"")</f>
        <v/>
      </c>
      <c r="DQ43" s="169" t="str">
        <f>IF(Table1[[#This Row],[Multiple NCC links]]&lt;&gt;1,IF(Table1[[#This Row],[As built assessment]]=1,1,""),"")</f>
        <v/>
      </c>
      <c r="DR43" s="169" t="str">
        <f>IF(Table1[[#This Row],[Multiple NCC links]]&lt;&gt;1,IF(Table1[[#This Row],[Beyond compliance]]=1,1,""),"")</f>
        <v/>
      </c>
      <c r="DS43" s="169">
        <f>IF(SUM(Table1[[#This Row],[Design]:[Beyond compliance]])&gt;1,1,"")</f>
        <v>1</v>
      </c>
      <c r="DT43" s="169">
        <f>IF(Table1[[#This Row],[Both Residential &amp; Commercial4]]&lt;&gt;1,IF(Table1[[#This Row],[Residential]]=1,1,""),"")</f>
        <v>1</v>
      </c>
      <c r="DU43" s="169" t="str">
        <f>IF(Table1[[#This Row],[Both Residential &amp; Commercial4]]&lt;&gt;1,IF(Table1[[#This Row],[Commercial]]=1,1,""),"")</f>
        <v/>
      </c>
      <c r="DV43" s="169" t="str">
        <f>Table1[[#This Row],[Residential &amp; Commercial]]</f>
        <v/>
      </c>
      <c r="DW43" s="169"/>
    </row>
    <row r="44" spans="1:127" s="49" customFormat="1" ht="132.75" thickTop="1" thickBot="1" x14ac:dyDescent="0.35">
      <c r="A44" s="97">
        <v>40</v>
      </c>
      <c r="B44" s="67"/>
      <c r="C44" s="98" t="s">
        <v>158</v>
      </c>
      <c r="D44" s="68" t="s">
        <v>91</v>
      </c>
      <c r="E44" s="89"/>
      <c r="F44" s="89"/>
      <c r="G44" s="89">
        <v>1</v>
      </c>
      <c r="H44" s="89"/>
      <c r="I44" s="70" t="str">
        <f>IF(AND(Table1[[#This Row],[General]]=1,Table1[[#This Row],[Beginner]]=1,Table1[[#This Row],[Intermediate]]=1,Table1[[#This Row],[Advanced]]=1),1,"")</f>
        <v/>
      </c>
      <c r="J44" s="70" t="str">
        <f>CONCATENATE(IF(Table1[[#This Row],[General]]=1,"General, ",""), IF(Table1[[#This Row],[Beginner]]=1,"Beginner, ",""),IF(Table1[[#This Row],[Intermediate]]=1,"Intermediate, ",""), IF(Table1[[#This Row],[Advanced]]=1,"Advanced",""))</f>
        <v xml:space="preserve">Intermediate, </v>
      </c>
      <c r="K44" s="71"/>
      <c r="L44" s="91"/>
      <c r="M44" s="71"/>
      <c r="N44" s="71"/>
      <c r="O44" s="141">
        <v>1</v>
      </c>
      <c r="P44" s="71"/>
      <c r="Q44" s="71"/>
      <c r="R44" s="71"/>
      <c r="S4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44" s="73"/>
      <c r="U44" s="73"/>
      <c r="V44" s="211">
        <v>1</v>
      </c>
      <c r="W44" s="211"/>
      <c r="X44" s="73"/>
      <c r="Y44" s="73"/>
      <c r="Z44" s="73">
        <v>1</v>
      </c>
      <c r="AA44" s="73"/>
      <c r="AB44" s="73"/>
      <c r="AC44" s="73"/>
      <c r="AD44" s="73"/>
      <c r="AE44" s="92"/>
      <c r="AF44" s="73"/>
      <c r="AG4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44" s="75"/>
      <c r="AI44" s="75">
        <v>1</v>
      </c>
      <c r="AJ44" s="75"/>
      <c r="AK44" s="74" t="str">
        <f>CONCATENATE(IF(Table1[[#This Row],[Digital]]=1,"Digital, ",""),IF(Table1[[#This Row],[Face to Face]]=1,"Face to face, ",""),IF(Table1[[#This Row],[Blended]]=1,"Blended",""))</f>
        <v xml:space="preserve">Face to face, </v>
      </c>
      <c r="AL44" s="69" t="s">
        <v>62</v>
      </c>
      <c r="AM44" s="76">
        <v>1</v>
      </c>
      <c r="AN44" s="127">
        <v>1</v>
      </c>
      <c r="AO44" s="76">
        <v>1</v>
      </c>
      <c r="AP44" s="127">
        <v>1</v>
      </c>
      <c r="AQ44" s="76">
        <v>1</v>
      </c>
      <c r="AR44" s="76">
        <v>1</v>
      </c>
      <c r="AS44" s="76">
        <v>1</v>
      </c>
      <c r="AT44" s="76">
        <v>1</v>
      </c>
      <c r="AU44" s="76">
        <v>1</v>
      </c>
      <c r="AV44" s="127">
        <v>1</v>
      </c>
      <c r="AW44" s="127"/>
      <c r="AX44" s="127"/>
      <c r="AY44" s="76"/>
      <c r="AZ4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Lighting, HVAC, Services, Maintenance &amp; Monitoring, </v>
      </c>
      <c r="BB44" s="72"/>
      <c r="BC44" s="72">
        <v>1</v>
      </c>
      <c r="BD44" s="74" t="str">
        <f>IF(AND(Table1[[#This Row],[Residential]]=1,Table1[[#This Row],[Commercial]]=1),1,"")</f>
        <v/>
      </c>
      <c r="BE44" s="74" t="str">
        <f>CONCATENATE(IF(Table1[[#This Row],[Residential]]=1,"Residential, ",""),IF(Table1[[#This Row],[Commercial]]=1,"Commercial",""))</f>
        <v>Commercial</v>
      </c>
      <c r="BF44" s="76"/>
      <c r="BG44" s="76"/>
      <c r="BH44" s="76"/>
      <c r="BI44" s="76"/>
      <c r="BJ44" s="76"/>
      <c r="BK44" s="76"/>
      <c r="BL44" s="76"/>
      <c r="BM44" s="127"/>
      <c r="BN44" s="76">
        <v>1</v>
      </c>
      <c r="BO4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44" s="110"/>
      <c r="BQ44" s="112" t="s">
        <v>348</v>
      </c>
      <c r="BR44" s="112" t="s">
        <v>996</v>
      </c>
      <c r="BS44" s="235"/>
      <c r="BT44" s="117" t="s">
        <v>159</v>
      </c>
      <c r="BU44" s="113"/>
      <c r="BV44" s="114"/>
      <c r="BW44" s="115" t="s">
        <v>59</v>
      </c>
      <c r="BX44" s="115" t="s">
        <v>58</v>
      </c>
      <c r="BY44" s="115" t="s">
        <v>58</v>
      </c>
      <c r="BZ44" s="227" t="str">
        <f>IF(SUM(Table1[[#This Row],[Design]:[Beyond compliance]])&gt;0,"Yes","No")</f>
        <v>Yes</v>
      </c>
      <c r="CA4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44" s="48">
        <f>COUNTIF(Table1[[#This Row],[Validity]:[Alignment with NCC (Yes=1,No=0)]],"N/A")</f>
        <v>1</v>
      </c>
      <c r="CC44" s="48">
        <f>IF(ISERROR(Table1[[#This Row],[Total Quality Score (out of 10)]]/(4-Table1[[#This Row],[N/A Count]])),0,Table1[[#This Row],[Total Quality Score (out of 10)]]/(4-Table1[[#This Row],[N/A Count]]))</f>
        <v>1.3333333333333333</v>
      </c>
      <c r="CE44" s="96"/>
      <c r="CF44" s="169" t="str">
        <f>IF(SUM(Table1[[#This Row],[Multiple]:[Level (all)62]])&lt;1,IF(Table1[[#This Row],[General]]=1,1,""),"")</f>
        <v/>
      </c>
      <c r="CG44" s="171" t="str">
        <f>IF(SUM(Table1[[#This Row],[Multiple]:[Level (all)62]])&lt;1,IF(Table1[[#This Row],[Beginner]]=1,1,""),"")</f>
        <v/>
      </c>
      <c r="CH44" s="169">
        <f>IF(SUM(Table1[[#This Row],[Multiple]:[Level (all)62]])&lt;1,IF(Table1[[#This Row],[Intermediate]]=1,1,""),"")</f>
        <v>1</v>
      </c>
      <c r="CI44" s="169" t="str">
        <f>IF(SUM(Table1[[#This Row],[Multiple]:[Level (all)62]])&lt;1,IF(Table1[[#This Row],[Advanced]]=1,1,""),"")</f>
        <v/>
      </c>
      <c r="CJ44" s="169" t="str">
        <f>IF(AND(SUM(Table1[[#This Row],[General]:[Advanced]])&lt;4,SUM(Table1[[#This Row],[General]:[Advanced]])&gt;1),1,"")</f>
        <v/>
      </c>
      <c r="CK44" s="169" t="str">
        <f>Table1[[#This Row],[Level (all)]]</f>
        <v/>
      </c>
      <c r="CL44" s="169" t="str">
        <f>IF(Table1[[#This Row],[Multiple audience]]&lt;&gt;1,IF(Table1[[#This Row],[General Audience]]=1,1,""),"")</f>
        <v/>
      </c>
      <c r="CM44" s="169" t="str">
        <f>IF(Table1[[#This Row],[Multiple audience]]&lt;&gt;1,IF(Table1[[#This Row],[Planners / Designers ]]=1,1,""),"")</f>
        <v/>
      </c>
      <c r="CN44" s="169" t="str">
        <f>IF(Table1[[#This Row],[Multiple audience]]&lt;&gt;1,IF(Table1[[#This Row],[Regulatory Assessors]]=1,1,""),"")</f>
        <v/>
      </c>
      <c r="CO44" s="169" t="str">
        <f>IF(Table1[[#This Row],[Multiple audience]]&lt;&gt;1,IF(Table1[[#This Row],[Builders / Management]]=1,1,""),"")</f>
        <v/>
      </c>
      <c r="CP44" s="169">
        <f>IF(Table1[[#This Row],[Multiple audience]]&lt;&gt;1,IF(Table1[[#This Row],[Energy / Sus Assessors]]=1,1,""),"")</f>
        <v>1</v>
      </c>
      <c r="CQ44" s="169" t="str">
        <f>IF(Table1[[#This Row],[Multiple audience]]&lt;&gt;1,IF(Table1[[#This Row],[Semi-skilled]]=1,1,""),"")</f>
        <v/>
      </c>
      <c r="CR44" s="169" t="str">
        <f>IF(Table1[[#This Row],[Multiple audience]]&lt;&gt;1,IF(Table1[[#This Row],[Trades]]=1,1,""),"")</f>
        <v/>
      </c>
      <c r="CS44" s="169" t="str">
        <f>IF(Table1[[#This Row],[Multiple audience]]&lt;&gt;1,IF(Table1[[#This Row],[Other]]=1,1,""),"")</f>
        <v/>
      </c>
      <c r="CT44" s="169" t="str">
        <f>IF(SUM(Table1[[#This Row],[General Audience]:[Other]])&gt;1,1,"")</f>
        <v/>
      </c>
      <c r="CU44" s="169" t="str">
        <f>IF(Table1[[#This Row],[Various  ]]&lt;&gt;1,IF(Table1[[#This Row],[Calculator / Software]]=1,1,""),"")</f>
        <v/>
      </c>
      <c r="CV44" s="169" t="str">
        <f>IF(Table1[[#This Row],[Various  ]]&lt;&gt;1,IF(Table1[[#This Row],[Information  ]]=1,1,""),"")</f>
        <v/>
      </c>
      <c r="CW44" s="169" t="str">
        <f>IF(Table1[[#This Row],[Various  ]]&lt;&gt;1,IF(Table1[[#This Row],[Interactive Tool]]=1,1,""),"")</f>
        <v/>
      </c>
      <c r="CX44" s="169" t="str">
        <f>IF(Table1[[#This Row],[Various  ]]&lt;&gt;1,IF(Table1[[#This Row],[Technical Specifications]]=1,1,""),"")</f>
        <v/>
      </c>
      <c r="CY44" s="169" t="str">
        <f>IF(Table1[[#This Row],[Various  ]]&lt;&gt;1,IF(Table1[[#This Row],[Training Resources]]=1,1,""),"")</f>
        <v/>
      </c>
      <c r="CZ44" s="169" t="str">
        <f>IF(Table1[[#This Row],[Various  ]]&lt;&gt;1,IF(Table1[[#This Row],[Toolbox]]=1,1,""),"")</f>
        <v/>
      </c>
      <c r="DA44" s="169" t="str">
        <f>IF(Table1[[#This Row],[Various  ]]&lt;&gt;1,IF(Table1[[#This Row],[Video]]=1,1,""),"")</f>
        <v/>
      </c>
      <c r="DB44" s="169" t="str">
        <f>IF(Table1[[#This Row],[Various  ]]&lt;&gt;1,IF(Table1[[#This Row],[Case study]]=1,1,""),"")</f>
        <v/>
      </c>
      <c r="DC44" s="169" t="str">
        <f>IF(Table1[[#This Row],[Various  ]]&lt;&gt;1,IF(Table1[[#This Row],[Other   ]]=1,1,""),"")</f>
        <v/>
      </c>
      <c r="DD44" s="169" t="str">
        <f>IF(Table1[[#This Row],[Various  ]]&lt;&gt;1,IF(Table1[[#This Row],[Standards]]=1,1,""),"")</f>
        <v/>
      </c>
      <c r="DE44" s="169">
        <f>IF(Table1[[#This Row],[Various]]=1,1,IF(SUM(Table1[[#This Row],[Calculator / Software]:[Standards]])&gt;1,1,""))</f>
        <v>1</v>
      </c>
      <c r="DF44" s="169" t="str">
        <f>IF(Table1[[#This Row],[Multiple NCC links]]&lt;&gt;1,IF(Table1[[#This Row],[Design]]=1,1,""),"")</f>
        <v/>
      </c>
      <c r="DG44" s="169" t="str">
        <f>IF(Table1[[#This Row],[Multiple NCC links]]&lt;&gt;1,IF(Table1[[#This Row],[Assessment / Verification]]=1,1,""),"")</f>
        <v/>
      </c>
      <c r="DH44" s="169" t="str">
        <f>IF(Table1[[#This Row],[Multiple NCC links]]&lt;&gt;1,IF(Table1[[#This Row],[Climate Specific ]]=1,1,""),"")</f>
        <v/>
      </c>
      <c r="DI44" s="169" t="str">
        <f>IF(Table1[[#This Row],[Multiple NCC links]]&lt;&gt;1,IF(Table1[[#This Row],[Alterations / Additions]]=1,1,""),"")</f>
        <v/>
      </c>
      <c r="DJ44" s="169" t="str">
        <f>IF(Table1[[#This Row],[Multiple NCC links]]&lt;&gt;1,IF(Table1[[#This Row],[Glazing]]=1,1,""),"")</f>
        <v/>
      </c>
      <c r="DK44" s="169" t="str">
        <f>IF(Table1[[#This Row],[Multiple NCC links]]&lt;&gt;1,IF(Table1[[#This Row],[Building Fabric / Thermal / Sealing]]=1,1,""),"")</f>
        <v/>
      </c>
      <c r="DL44" s="169" t="str">
        <f>IF(Table1[[#This Row],[Multiple NCC links]]&lt;&gt;1,IF(Table1[[#This Row],[Lighting]]=1,1,""),"")</f>
        <v/>
      </c>
      <c r="DM44" s="169" t="str">
        <f>IF(Table1[[#This Row],[Multiple NCC links]]&lt;&gt;1,IF(Table1[[#This Row],[HVAC]]=1,1,""),"")</f>
        <v/>
      </c>
      <c r="DN44" s="169" t="str">
        <f>IF(Table1[[#This Row],[Multiple NCC links]]&lt;&gt;1,IF(Table1[[#This Row],[Services]]=1,1,""),"")</f>
        <v/>
      </c>
      <c r="DO44" s="169" t="str">
        <f>IF(Table1[[#This Row],[Multiple NCC links]]&lt;&gt;1,IF(Table1[[#This Row],[Maintenance &amp; Monitoring]]=1,1,""),"")</f>
        <v/>
      </c>
      <c r="DP44" s="169" t="str">
        <f>IF(Table1[[#This Row],[Multiple NCC links]]&lt;&gt;1,IF(Table1[[#This Row],[Hand over / Operations]]=1,1,""),"")</f>
        <v/>
      </c>
      <c r="DQ44" s="169" t="str">
        <f>IF(Table1[[#This Row],[Multiple NCC links]]&lt;&gt;1,IF(Table1[[#This Row],[As built assessment]]=1,1,""),"")</f>
        <v/>
      </c>
      <c r="DR44" s="169" t="str">
        <f>IF(Table1[[#This Row],[Multiple NCC links]]&lt;&gt;1,IF(Table1[[#This Row],[Beyond compliance]]=1,1,""),"")</f>
        <v/>
      </c>
      <c r="DS44" s="169">
        <f>IF(SUM(Table1[[#This Row],[Design]:[Beyond compliance]])&gt;1,1,"")</f>
        <v>1</v>
      </c>
      <c r="DT44" s="169" t="str">
        <f>IF(Table1[[#This Row],[Both Residential &amp; Commercial4]]&lt;&gt;1,IF(Table1[[#This Row],[Residential]]=1,1,""),"")</f>
        <v/>
      </c>
      <c r="DU44" s="169">
        <f>IF(Table1[[#This Row],[Both Residential &amp; Commercial4]]&lt;&gt;1,IF(Table1[[#This Row],[Commercial]]=1,1,""),"")</f>
        <v>1</v>
      </c>
      <c r="DV44" s="169" t="str">
        <f>Table1[[#This Row],[Residential &amp; Commercial]]</f>
        <v/>
      </c>
      <c r="DW44" s="169"/>
    </row>
    <row r="45" spans="1:127" s="49" customFormat="1" ht="409.6" thickTop="1" thickBot="1" x14ac:dyDescent="0.35">
      <c r="A45" s="97">
        <v>41</v>
      </c>
      <c r="B45" s="67"/>
      <c r="C45" s="98" t="s">
        <v>160</v>
      </c>
      <c r="D45" s="68" t="s">
        <v>91</v>
      </c>
      <c r="E45" s="89"/>
      <c r="F45" s="89"/>
      <c r="G45" s="89">
        <v>1</v>
      </c>
      <c r="H45" s="89"/>
      <c r="I45" s="70" t="str">
        <f>IF(AND(Table1[[#This Row],[General]]=1,Table1[[#This Row],[Beginner]]=1,Table1[[#This Row],[Intermediate]]=1,Table1[[#This Row],[Advanced]]=1),1,"")</f>
        <v/>
      </c>
      <c r="J45" s="70" t="str">
        <f>CONCATENATE(IF(Table1[[#This Row],[General]]=1,"General, ",""), IF(Table1[[#This Row],[Beginner]]=1,"Beginner, ",""),IF(Table1[[#This Row],[Intermediate]]=1,"Intermediate, ",""), IF(Table1[[#This Row],[Advanced]]=1,"Advanced",""))</f>
        <v xml:space="preserve">Intermediate, </v>
      </c>
      <c r="K45" s="71"/>
      <c r="L45" s="91"/>
      <c r="M45" s="71"/>
      <c r="N45" s="71"/>
      <c r="O45" s="141">
        <v>1</v>
      </c>
      <c r="P45" s="71"/>
      <c r="Q45" s="71"/>
      <c r="R45" s="71"/>
      <c r="S4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45" s="73">
        <v>1</v>
      </c>
      <c r="U45" s="73"/>
      <c r="V45" s="211"/>
      <c r="W45" s="211">
        <v>1</v>
      </c>
      <c r="X45" s="73"/>
      <c r="Y45" s="73"/>
      <c r="Z45" s="73">
        <v>1</v>
      </c>
      <c r="AA45" s="73"/>
      <c r="AB45" s="73"/>
      <c r="AC45" s="73"/>
      <c r="AD45" s="73"/>
      <c r="AE45" s="92"/>
      <c r="AF45" s="73"/>
      <c r="AG4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Calculator / Software, Training Resources, </v>
      </c>
      <c r="AH45" s="75"/>
      <c r="AI45" s="75">
        <v>1</v>
      </c>
      <c r="AJ45" s="75"/>
      <c r="AK45" s="74" t="str">
        <f>CONCATENATE(IF(Table1[[#This Row],[Digital]]=1,"Digital, ",""),IF(Table1[[#This Row],[Face to Face]]=1,"Face to face, ",""),IF(Table1[[#This Row],[Blended]]=1,"Blended",""))</f>
        <v xml:space="preserve">Face to face, </v>
      </c>
      <c r="AL45" s="69" t="s">
        <v>62</v>
      </c>
      <c r="AM45" s="76">
        <v>1</v>
      </c>
      <c r="AN45" s="127">
        <v>1</v>
      </c>
      <c r="AO45" s="76">
        <v>1</v>
      </c>
      <c r="AP45" s="127"/>
      <c r="AQ45" s="76">
        <v>1</v>
      </c>
      <c r="AR45" s="76">
        <v>1</v>
      </c>
      <c r="AS45" s="76"/>
      <c r="AT45" s="76"/>
      <c r="AU45" s="76"/>
      <c r="AV45" s="127"/>
      <c r="AW45" s="127"/>
      <c r="AX45" s="127"/>
      <c r="AY45" s="76"/>
      <c r="AZ4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Glazing, Building Fabric / Thermal / Sealing, </v>
      </c>
      <c r="BB45" s="72">
        <v>1</v>
      </c>
      <c r="BC45" s="72"/>
      <c r="BD45" s="74" t="str">
        <f>IF(AND(Table1[[#This Row],[Residential]]=1,Table1[[#This Row],[Commercial]]=1),1,"")</f>
        <v/>
      </c>
      <c r="BE45" s="74" t="str">
        <f>CONCATENATE(IF(Table1[[#This Row],[Residential]]=1,"Residential, ",""),IF(Table1[[#This Row],[Commercial]]=1,"Commercial",""))</f>
        <v xml:space="preserve">Residential, </v>
      </c>
      <c r="BF45" s="76"/>
      <c r="BG45" s="76"/>
      <c r="BH45" s="76"/>
      <c r="BI45" s="76"/>
      <c r="BJ45" s="76">
        <v>1</v>
      </c>
      <c r="BK45" s="76"/>
      <c r="BL45" s="76"/>
      <c r="BM45" s="127"/>
      <c r="BN45" s="76"/>
      <c r="BO4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Queensland, </v>
      </c>
      <c r="BP45" s="110"/>
      <c r="BQ45" s="112" t="s">
        <v>919</v>
      </c>
      <c r="BR45" s="112" t="s">
        <v>996</v>
      </c>
      <c r="BS45" s="235"/>
      <c r="BT45" s="117" t="s">
        <v>161</v>
      </c>
      <c r="BU45" s="113" t="s">
        <v>420</v>
      </c>
      <c r="BV45" s="114"/>
      <c r="BW45" s="115" t="s">
        <v>59</v>
      </c>
      <c r="BX45" s="115" t="s">
        <v>300</v>
      </c>
      <c r="BY45" s="115" t="s">
        <v>58</v>
      </c>
      <c r="BZ45" s="227" t="str">
        <f>IF(SUM(Table1[[#This Row],[Design]:[Beyond compliance]])&gt;0,"Yes","No")</f>
        <v>Yes</v>
      </c>
      <c r="CA4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3</v>
      </c>
      <c r="CB45" s="48">
        <f>COUNTIF(Table1[[#This Row],[Validity]:[Alignment with NCC (Yes=1,No=0)]],"N/A")</f>
        <v>1</v>
      </c>
      <c r="CC45" s="48">
        <f>IF(ISERROR(Table1[[#This Row],[Total Quality Score (out of 10)]]/(4-Table1[[#This Row],[N/A Count]])),0,Table1[[#This Row],[Total Quality Score (out of 10)]]/(4-Table1[[#This Row],[N/A Count]]))</f>
        <v>1</v>
      </c>
      <c r="CE45" s="96"/>
      <c r="CF45" s="169" t="str">
        <f>IF(SUM(Table1[[#This Row],[Multiple]:[Level (all)62]])&lt;1,IF(Table1[[#This Row],[General]]=1,1,""),"")</f>
        <v/>
      </c>
      <c r="CG45" s="171" t="str">
        <f>IF(SUM(Table1[[#This Row],[Multiple]:[Level (all)62]])&lt;1,IF(Table1[[#This Row],[Beginner]]=1,1,""),"")</f>
        <v/>
      </c>
      <c r="CH45" s="169">
        <f>IF(SUM(Table1[[#This Row],[Multiple]:[Level (all)62]])&lt;1,IF(Table1[[#This Row],[Intermediate]]=1,1,""),"")</f>
        <v>1</v>
      </c>
      <c r="CI45" s="169" t="str">
        <f>IF(SUM(Table1[[#This Row],[Multiple]:[Level (all)62]])&lt;1,IF(Table1[[#This Row],[Advanced]]=1,1,""),"")</f>
        <v/>
      </c>
      <c r="CJ45" s="169" t="str">
        <f>IF(AND(SUM(Table1[[#This Row],[General]:[Advanced]])&lt;4,SUM(Table1[[#This Row],[General]:[Advanced]])&gt;1),1,"")</f>
        <v/>
      </c>
      <c r="CK45" s="169" t="str">
        <f>Table1[[#This Row],[Level (all)]]</f>
        <v/>
      </c>
      <c r="CL45" s="169" t="str">
        <f>IF(Table1[[#This Row],[Multiple audience]]&lt;&gt;1,IF(Table1[[#This Row],[General Audience]]=1,1,""),"")</f>
        <v/>
      </c>
      <c r="CM45" s="169" t="str">
        <f>IF(Table1[[#This Row],[Multiple audience]]&lt;&gt;1,IF(Table1[[#This Row],[Planners / Designers ]]=1,1,""),"")</f>
        <v/>
      </c>
      <c r="CN45" s="169" t="str">
        <f>IF(Table1[[#This Row],[Multiple audience]]&lt;&gt;1,IF(Table1[[#This Row],[Regulatory Assessors]]=1,1,""),"")</f>
        <v/>
      </c>
      <c r="CO45" s="169" t="str">
        <f>IF(Table1[[#This Row],[Multiple audience]]&lt;&gt;1,IF(Table1[[#This Row],[Builders / Management]]=1,1,""),"")</f>
        <v/>
      </c>
      <c r="CP45" s="169">
        <f>IF(Table1[[#This Row],[Multiple audience]]&lt;&gt;1,IF(Table1[[#This Row],[Energy / Sus Assessors]]=1,1,""),"")</f>
        <v>1</v>
      </c>
      <c r="CQ45" s="169" t="str">
        <f>IF(Table1[[#This Row],[Multiple audience]]&lt;&gt;1,IF(Table1[[#This Row],[Semi-skilled]]=1,1,""),"")</f>
        <v/>
      </c>
      <c r="CR45" s="169" t="str">
        <f>IF(Table1[[#This Row],[Multiple audience]]&lt;&gt;1,IF(Table1[[#This Row],[Trades]]=1,1,""),"")</f>
        <v/>
      </c>
      <c r="CS45" s="169" t="str">
        <f>IF(Table1[[#This Row],[Multiple audience]]&lt;&gt;1,IF(Table1[[#This Row],[Other]]=1,1,""),"")</f>
        <v/>
      </c>
      <c r="CT45" s="169" t="str">
        <f>IF(SUM(Table1[[#This Row],[General Audience]:[Other]])&gt;1,1,"")</f>
        <v/>
      </c>
      <c r="CU45" s="169" t="str">
        <f>IF(Table1[[#This Row],[Various  ]]&lt;&gt;1,IF(Table1[[#This Row],[Calculator / Software]]=1,1,""),"")</f>
        <v/>
      </c>
      <c r="CV45" s="169" t="str">
        <f>IF(Table1[[#This Row],[Various  ]]&lt;&gt;1,IF(Table1[[#This Row],[Information  ]]=1,1,""),"")</f>
        <v/>
      </c>
      <c r="CW45" s="169" t="str">
        <f>IF(Table1[[#This Row],[Various  ]]&lt;&gt;1,IF(Table1[[#This Row],[Interactive Tool]]=1,1,""),"")</f>
        <v/>
      </c>
      <c r="CX45" s="169" t="str">
        <f>IF(Table1[[#This Row],[Various  ]]&lt;&gt;1,IF(Table1[[#This Row],[Technical Specifications]]=1,1,""),"")</f>
        <v/>
      </c>
      <c r="CY45" s="169" t="str">
        <f>IF(Table1[[#This Row],[Various  ]]&lt;&gt;1,IF(Table1[[#This Row],[Training Resources]]=1,1,""),"")</f>
        <v/>
      </c>
      <c r="CZ45" s="169" t="str">
        <f>IF(Table1[[#This Row],[Various  ]]&lt;&gt;1,IF(Table1[[#This Row],[Toolbox]]=1,1,""),"")</f>
        <v/>
      </c>
      <c r="DA45" s="169" t="str">
        <f>IF(Table1[[#This Row],[Various  ]]&lt;&gt;1,IF(Table1[[#This Row],[Video]]=1,1,""),"")</f>
        <v/>
      </c>
      <c r="DB45" s="169" t="str">
        <f>IF(Table1[[#This Row],[Various  ]]&lt;&gt;1,IF(Table1[[#This Row],[Case study]]=1,1,""),"")</f>
        <v/>
      </c>
      <c r="DC45" s="169" t="str">
        <f>IF(Table1[[#This Row],[Various  ]]&lt;&gt;1,IF(Table1[[#This Row],[Other   ]]=1,1,""),"")</f>
        <v/>
      </c>
      <c r="DD45" s="169" t="str">
        <f>IF(Table1[[#This Row],[Various  ]]&lt;&gt;1,IF(Table1[[#This Row],[Standards]]=1,1,""),"")</f>
        <v/>
      </c>
      <c r="DE45" s="169">
        <f>IF(Table1[[#This Row],[Various]]=1,1,IF(SUM(Table1[[#This Row],[Calculator / Software]:[Standards]])&gt;1,1,""))</f>
        <v>1</v>
      </c>
      <c r="DF45" s="169" t="str">
        <f>IF(Table1[[#This Row],[Multiple NCC links]]&lt;&gt;1,IF(Table1[[#This Row],[Design]]=1,1,""),"")</f>
        <v/>
      </c>
      <c r="DG45" s="169" t="str">
        <f>IF(Table1[[#This Row],[Multiple NCC links]]&lt;&gt;1,IF(Table1[[#This Row],[Assessment / Verification]]=1,1,""),"")</f>
        <v/>
      </c>
      <c r="DH45" s="169" t="str">
        <f>IF(Table1[[#This Row],[Multiple NCC links]]&lt;&gt;1,IF(Table1[[#This Row],[Climate Specific ]]=1,1,""),"")</f>
        <v/>
      </c>
      <c r="DI45" s="169" t="str">
        <f>IF(Table1[[#This Row],[Multiple NCC links]]&lt;&gt;1,IF(Table1[[#This Row],[Alterations / Additions]]=1,1,""),"")</f>
        <v/>
      </c>
      <c r="DJ45" s="169" t="str">
        <f>IF(Table1[[#This Row],[Multiple NCC links]]&lt;&gt;1,IF(Table1[[#This Row],[Glazing]]=1,1,""),"")</f>
        <v/>
      </c>
      <c r="DK45" s="169" t="str">
        <f>IF(Table1[[#This Row],[Multiple NCC links]]&lt;&gt;1,IF(Table1[[#This Row],[Building Fabric / Thermal / Sealing]]=1,1,""),"")</f>
        <v/>
      </c>
      <c r="DL45" s="169" t="str">
        <f>IF(Table1[[#This Row],[Multiple NCC links]]&lt;&gt;1,IF(Table1[[#This Row],[Lighting]]=1,1,""),"")</f>
        <v/>
      </c>
      <c r="DM45" s="169" t="str">
        <f>IF(Table1[[#This Row],[Multiple NCC links]]&lt;&gt;1,IF(Table1[[#This Row],[HVAC]]=1,1,""),"")</f>
        <v/>
      </c>
      <c r="DN45" s="169" t="str">
        <f>IF(Table1[[#This Row],[Multiple NCC links]]&lt;&gt;1,IF(Table1[[#This Row],[Services]]=1,1,""),"")</f>
        <v/>
      </c>
      <c r="DO45" s="169" t="str">
        <f>IF(Table1[[#This Row],[Multiple NCC links]]&lt;&gt;1,IF(Table1[[#This Row],[Maintenance &amp; Monitoring]]=1,1,""),"")</f>
        <v/>
      </c>
      <c r="DP45" s="169" t="str">
        <f>IF(Table1[[#This Row],[Multiple NCC links]]&lt;&gt;1,IF(Table1[[#This Row],[Hand over / Operations]]=1,1,""),"")</f>
        <v/>
      </c>
      <c r="DQ45" s="169" t="str">
        <f>IF(Table1[[#This Row],[Multiple NCC links]]&lt;&gt;1,IF(Table1[[#This Row],[As built assessment]]=1,1,""),"")</f>
        <v/>
      </c>
      <c r="DR45" s="169" t="str">
        <f>IF(Table1[[#This Row],[Multiple NCC links]]&lt;&gt;1,IF(Table1[[#This Row],[Beyond compliance]]=1,1,""),"")</f>
        <v/>
      </c>
      <c r="DS45" s="169">
        <f>IF(SUM(Table1[[#This Row],[Design]:[Beyond compliance]])&gt;1,1,"")</f>
        <v>1</v>
      </c>
      <c r="DT45" s="169">
        <f>IF(Table1[[#This Row],[Both Residential &amp; Commercial4]]&lt;&gt;1,IF(Table1[[#This Row],[Residential]]=1,1,""),"")</f>
        <v>1</v>
      </c>
      <c r="DU45" s="169" t="str">
        <f>IF(Table1[[#This Row],[Both Residential &amp; Commercial4]]&lt;&gt;1,IF(Table1[[#This Row],[Commercial]]=1,1,""),"")</f>
        <v/>
      </c>
      <c r="DV45" s="169" t="str">
        <f>Table1[[#This Row],[Residential &amp; Commercial]]</f>
        <v/>
      </c>
      <c r="DW45" s="169"/>
    </row>
    <row r="46" spans="1:127" s="49" customFormat="1" ht="95.25" thickTop="1" thickBot="1" x14ac:dyDescent="0.35">
      <c r="A46" s="97">
        <v>42</v>
      </c>
      <c r="B46" s="80"/>
      <c r="C46" s="98" t="s">
        <v>162</v>
      </c>
      <c r="D46" s="68" t="s">
        <v>91</v>
      </c>
      <c r="E46" s="89"/>
      <c r="F46" s="89"/>
      <c r="G46" s="89">
        <v>1</v>
      </c>
      <c r="H46" s="89"/>
      <c r="I46" s="70" t="str">
        <f>IF(AND(Table1[[#This Row],[General]]=1,Table1[[#This Row],[Beginner]]=1,Table1[[#This Row],[Intermediate]]=1,Table1[[#This Row],[Advanced]]=1),1,"")</f>
        <v/>
      </c>
      <c r="J46" s="70" t="str">
        <f>CONCATENATE(IF(Table1[[#This Row],[General]]=1,"General, ",""), IF(Table1[[#This Row],[Beginner]]=1,"Beginner, ",""),IF(Table1[[#This Row],[Intermediate]]=1,"Intermediate, ",""), IF(Table1[[#This Row],[Advanced]]=1,"Advanced",""))</f>
        <v xml:space="preserve">Intermediate, </v>
      </c>
      <c r="K46" s="71"/>
      <c r="L46" s="91"/>
      <c r="M46" s="71"/>
      <c r="N46" s="71"/>
      <c r="O46" s="141">
        <v>1</v>
      </c>
      <c r="P46" s="71"/>
      <c r="Q46" s="71"/>
      <c r="R46" s="71"/>
      <c r="S4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46" s="73"/>
      <c r="U46" s="73"/>
      <c r="V46" s="211">
        <v>1</v>
      </c>
      <c r="W46" s="211"/>
      <c r="X46" s="73"/>
      <c r="Y46" s="73"/>
      <c r="Z46" s="73">
        <v>1</v>
      </c>
      <c r="AA46" s="73"/>
      <c r="AB46" s="73"/>
      <c r="AC46" s="73"/>
      <c r="AD46" s="73"/>
      <c r="AE46" s="92"/>
      <c r="AF46" s="73"/>
      <c r="AG4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46" s="75"/>
      <c r="AI46" s="75">
        <v>1</v>
      </c>
      <c r="AJ46" s="75"/>
      <c r="AK46" s="74" t="str">
        <f>CONCATENATE(IF(Table1[[#This Row],[Digital]]=1,"Digital, ",""),IF(Table1[[#This Row],[Face to Face]]=1,"Face to face, ",""),IF(Table1[[#This Row],[Blended]]=1,"Blended",""))</f>
        <v xml:space="preserve">Face to face, </v>
      </c>
      <c r="AL46" s="69" t="s">
        <v>62</v>
      </c>
      <c r="AM46" s="76"/>
      <c r="AN46" s="127"/>
      <c r="AO46" s="76"/>
      <c r="AP46" s="127"/>
      <c r="AQ46" s="76"/>
      <c r="AR46" s="76"/>
      <c r="AS46" s="76"/>
      <c r="AT46" s="76"/>
      <c r="AU46" s="76"/>
      <c r="AV46" s="127"/>
      <c r="AW46" s="127"/>
      <c r="AX46" s="127"/>
      <c r="AY46" s="76">
        <v>1</v>
      </c>
      <c r="AZ4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Beyond compliance</v>
      </c>
      <c r="BB46" s="72">
        <v>1</v>
      </c>
      <c r="BC46" s="72"/>
      <c r="BD46" s="74" t="str">
        <f>IF(AND(Table1[[#This Row],[Residential]]=1,Table1[[#This Row],[Commercial]]=1),1,"")</f>
        <v/>
      </c>
      <c r="BE46" s="74" t="str">
        <f>CONCATENATE(IF(Table1[[#This Row],[Residential]]=1,"Residential, ",""),IF(Table1[[#This Row],[Commercial]]=1,"Commercial",""))</f>
        <v xml:space="preserve">Residential, </v>
      </c>
      <c r="BF46" s="76"/>
      <c r="BG46" s="76"/>
      <c r="BH46" s="76"/>
      <c r="BI46" s="76"/>
      <c r="BJ46" s="76"/>
      <c r="BK46" s="76"/>
      <c r="BL46" s="76"/>
      <c r="BM46" s="127"/>
      <c r="BN46" s="76">
        <v>1</v>
      </c>
      <c r="BO4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46" s="110"/>
      <c r="BQ46" s="112" t="s">
        <v>349</v>
      </c>
      <c r="BR46" s="112" t="s">
        <v>996</v>
      </c>
      <c r="BS46" s="235"/>
      <c r="BT46" s="117" t="s">
        <v>163</v>
      </c>
      <c r="BU46" s="113"/>
      <c r="BV46" s="114"/>
      <c r="BW46" s="115" t="s">
        <v>59</v>
      </c>
      <c r="BX46" s="115" t="s">
        <v>300</v>
      </c>
      <c r="BY46" s="115" t="s">
        <v>58</v>
      </c>
      <c r="BZ46" s="227" t="str">
        <f>IF(SUM(Table1[[#This Row],[Design]:[Beyond compliance]])&gt;0,"Yes","No")</f>
        <v>Yes</v>
      </c>
      <c r="CA4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3</v>
      </c>
      <c r="CB46" s="48">
        <f>COUNTIF(Table1[[#This Row],[Validity]:[Alignment with NCC (Yes=1,No=0)]],"N/A")</f>
        <v>1</v>
      </c>
      <c r="CC46" s="48">
        <f>IF(ISERROR(Table1[[#This Row],[Total Quality Score (out of 10)]]/(4-Table1[[#This Row],[N/A Count]])),0,Table1[[#This Row],[Total Quality Score (out of 10)]]/(4-Table1[[#This Row],[N/A Count]]))</f>
        <v>1</v>
      </c>
      <c r="CE46" s="96"/>
      <c r="CF46" s="169" t="str">
        <f>IF(SUM(Table1[[#This Row],[Multiple]:[Level (all)62]])&lt;1,IF(Table1[[#This Row],[General]]=1,1,""),"")</f>
        <v/>
      </c>
      <c r="CG46" s="171" t="str">
        <f>IF(SUM(Table1[[#This Row],[Multiple]:[Level (all)62]])&lt;1,IF(Table1[[#This Row],[Beginner]]=1,1,""),"")</f>
        <v/>
      </c>
      <c r="CH46" s="169">
        <f>IF(SUM(Table1[[#This Row],[Multiple]:[Level (all)62]])&lt;1,IF(Table1[[#This Row],[Intermediate]]=1,1,""),"")</f>
        <v>1</v>
      </c>
      <c r="CI46" s="169" t="str">
        <f>IF(SUM(Table1[[#This Row],[Multiple]:[Level (all)62]])&lt;1,IF(Table1[[#This Row],[Advanced]]=1,1,""),"")</f>
        <v/>
      </c>
      <c r="CJ46" s="169" t="str">
        <f>IF(AND(SUM(Table1[[#This Row],[General]:[Advanced]])&lt;4,SUM(Table1[[#This Row],[General]:[Advanced]])&gt;1),1,"")</f>
        <v/>
      </c>
      <c r="CK46" s="169" t="str">
        <f>Table1[[#This Row],[Level (all)]]</f>
        <v/>
      </c>
      <c r="CL46" s="169" t="str">
        <f>IF(Table1[[#This Row],[Multiple audience]]&lt;&gt;1,IF(Table1[[#This Row],[General Audience]]=1,1,""),"")</f>
        <v/>
      </c>
      <c r="CM46" s="169" t="str">
        <f>IF(Table1[[#This Row],[Multiple audience]]&lt;&gt;1,IF(Table1[[#This Row],[Planners / Designers ]]=1,1,""),"")</f>
        <v/>
      </c>
      <c r="CN46" s="169" t="str">
        <f>IF(Table1[[#This Row],[Multiple audience]]&lt;&gt;1,IF(Table1[[#This Row],[Regulatory Assessors]]=1,1,""),"")</f>
        <v/>
      </c>
      <c r="CO46" s="169" t="str">
        <f>IF(Table1[[#This Row],[Multiple audience]]&lt;&gt;1,IF(Table1[[#This Row],[Builders / Management]]=1,1,""),"")</f>
        <v/>
      </c>
      <c r="CP46" s="169">
        <f>IF(Table1[[#This Row],[Multiple audience]]&lt;&gt;1,IF(Table1[[#This Row],[Energy / Sus Assessors]]=1,1,""),"")</f>
        <v>1</v>
      </c>
      <c r="CQ46" s="169" t="str">
        <f>IF(Table1[[#This Row],[Multiple audience]]&lt;&gt;1,IF(Table1[[#This Row],[Semi-skilled]]=1,1,""),"")</f>
        <v/>
      </c>
      <c r="CR46" s="169" t="str">
        <f>IF(Table1[[#This Row],[Multiple audience]]&lt;&gt;1,IF(Table1[[#This Row],[Trades]]=1,1,""),"")</f>
        <v/>
      </c>
      <c r="CS46" s="169" t="str">
        <f>IF(Table1[[#This Row],[Multiple audience]]&lt;&gt;1,IF(Table1[[#This Row],[Other]]=1,1,""),"")</f>
        <v/>
      </c>
      <c r="CT46" s="169" t="str">
        <f>IF(SUM(Table1[[#This Row],[General Audience]:[Other]])&gt;1,1,"")</f>
        <v/>
      </c>
      <c r="CU46" s="169" t="str">
        <f>IF(Table1[[#This Row],[Various  ]]&lt;&gt;1,IF(Table1[[#This Row],[Calculator / Software]]=1,1,""),"")</f>
        <v/>
      </c>
      <c r="CV46" s="169" t="str">
        <f>IF(Table1[[#This Row],[Various  ]]&lt;&gt;1,IF(Table1[[#This Row],[Information  ]]=1,1,""),"")</f>
        <v/>
      </c>
      <c r="CW46" s="169" t="str">
        <f>IF(Table1[[#This Row],[Various  ]]&lt;&gt;1,IF(Table1[[#This Row],[Interactive Tool]]=1,1,""),"")</f>
        <v/>
      </c>
      <c r="CX46" s="169" t="str">
        <f>IF(Table1[[#This Row],[Various  ]]&lt;&gt;1,IF(Table1[[#This Row],[Technical Specifications]]=1,1,""),"")</f>
        <v/>
      </c>
      <c r="CY46" s="169" t="str">
        <f>IF(Table1[[#This Row],[Various  ]]&lt;&gt;1,IF(Table1[[#This Row],[Training Resources]]=1,1,""),"")</f>
        <v/>
      </c>
      <c r="CZ46" s="169" t="str">
        <f>IF(Table1[[#This Row],[Various  ]]&lt;&gt;1,IF(Table1[[#This Row],[Toolbox]]=1,1,""),"")</f>
        <v/>
      </c>
      <c r="DA46" s="169" t="str">
        <f>IF(Table1[[#This Row],[Various  ]]&lt;&gt;1,IF(Table1[[#This Row],[Video]]=1,1,""),"")</f>
        <v/>
      </c>
      <c r="DB46" s="169" t="str">
        <f>IF(Table1[[#This Row],[Various  ]]&lt;&gt;1,IF(Table1[[#This Row],[Case study]]=1,1,""),"")</f>
        <v/>
      </c>
      <c r="DC46" s="169" t="str">
        <f>IF(Table1[[#This Row],[Various  ]]&lt;&gt;1,IF(Table1[[#This Row],[Other   ]]=1,1,""),"")</f>
        <v/>
      </c>
      <c r="DD46" s="169" t="str">
        <f>IF(Table1[[#This Row],[Various  ]]&lt;&gt;1,IF(Table1[[#This Row],[Standards]]=1,1,""),"")</f>
        <v/>
      </c>
      <c r="DE46" s="169">
        <f>IF(Table1[[#This Row],[Various]]=1,1,IF(SUM(Table1[[#This Row],[Calculator / Software]:[Standards]])&gt;1,1,""))</f>
        <v>1</v>
      </c>
      <c r="DF46" s="169" t="str">
        <f>IF(Table1[[#This Row],[Multiple NCC links]]&lt;&gt;1,IF(Table1[[#This Row],[Design]]=1,1,""),"")</f>
        <v/>
      </c>
      <c r="DG46" s="169" t="str">
        <f>IF(Table1[[#This Row],[Multiple NCC links]]&lt;&gt;1,IF(Table1[[#This Row],[Assessment / Verification]]=1,1,""),"")</f>
        <v/>
      </c>
      <c r="DH46" s="169" t="str">
        <f>IF(Table1[[#This Row],[Multiple NCC links]]&lt;&gt;1,IF(Table1[[#This Row],[Climate Specific ]]=1,1,""),"")</f>
        <v/>
      </c>
      <c r="DI46" s="169" t="str">
        <f>IF(Table1[[#This Row],[Multiple NCC links]]&lt;&gt;1,IF(Table1[[#This Row],[Alterations / Additions]]=1,1,""),"")</f>
        <v/>
      </c>
      <c r="DJ46" s="169" t="str">
        <f>IF(Table1[[#This Row],[Multiple NCC links]]&lt;&gt;1,IF(Table1[[#This Row],[Glazing]]=1,1,""),"")</f>
        <v/>
      </c>
      <c r="DK46" s="169" t="str">
        <f>IF(Table1[[#This Row],[Multiple NCC links]]&lt;&gt;1,IF(Table1[[#This Row],[Building Fabric / Thermal / Sealing]]=1,1,""),"")</f>
        <v/>
      </c>
      <c r="DL46" s="169" t="str">
        <f>IF(Table1[[#This Row],[Multiple NCC links]]&lt;&gt;1,IF(Table1[[#This Row],[Lighting]]=1,1,""),"")</f>
        <v/>
      </c>
      <c r="DM46" s="169" t="str">
        <f>IF(Table1[[#This Row],[Multiple NCC links]]&lt;&gt;1,IF(Table1[[#This Row],[HVAC]]=1,1,""),"")</f>
        <v/>
      </c>
      <c r="DN46" s="169" t="str">
        <f>IF(Table1[[#This Row],[Multiple NCC links]]&lt;&gt;1,IF(Table1[[#This Row],[Services]]=1,1,""),"")</f>
        <v/>
      </c>
      <c r="DO46" s="169" t="str">
        <f>IF(Table1[[#This Row],[Multiple NCC links]]&lt;&gt;1,IF(Table1[[#This Row],[Maintenance &amp; Monitoring]]=1,1,""),"")</f>
        <v/>
      </c>
      <c r="DP46" s="169" t="str">
        <f>IF(Table1[[#This Row],[Multiple NCC links]]&lt;&gt;1,IF(Table1[[#This Row],[Hand over / Operations]]=1,1,""),"")</f>
        <v/>
      </c>
      <c r="DQ46" s="169" t="str">
        <f>IF(Table1[[#This Row],[Multiple NCC links]]&lt;&gt;1,IF(Table1[[#This Row],[As built assessment]]=1,1,""),"")</f>
        <v/>
      </c>
      <c r="DR46" s="169">
        <f>IF(Table1[[#This Row],[Multiple NCC links]]&lt;&gt;1,IF(Table1[[#This Row],[Beyond compliance]]=1,1,""),"")</f>
        <v>1</v>
      </c>
      <c r="DS46" s="169" t="str">
        <f>IF(SUM(Table1[[#This Row],[Design]:[Beyond compliance]])&gt;1,1,"")</f>
        <v/>
      </c>
      <c r="DT46" s="169">
        <f>IF(Table1[[#This Row],[Both Residential &amp; Commercial4]]&lt;&gt;1,IF(Table1[[#This Row],[Residential]]=1,1,""),"")</f>
        <v>1</v>
      </c>
      <c r="DU46" s="169" t="str">
        <f>IF(Table1[[#This Row],[Both Residential &amp; Commercial4]]&lt;&gt;1,IF(Table1[[#This Row],[Commercial]]=1,1,""),"")</f>
        <v/>
      </c>
      <c r="DV46" s="169" t="str">
        <f>Table1[[#This Row],[Residential &amp; Commercial]]</f>
        <v/>
      </c>
      <c r="DW46" s="169"/>
    </row>
    <row r="47" spans="1:127" s="49" customFormat="1" ht="170.25" thickTop="1" thickBot="1" x14ac:dyDescent="0.35">
      <c r="A47" s="97">
        <v>43</v>
      </c>
      <c r="B47" s="67"/>
      <c r="C47" s="98" t="s">
        <v>164</v>
      </c>
      <c r="D47" s="68" t="s">
        <v>91</v>
      </c>
      <c r="E47" s="89"/>
      <c r="F47" s="89"/>
      <c r="G47" s="89"/>
      <c r="H47" s="89">
        <v>1</v>
      </c>
      <c r="I47" s="70" t="str">
        <f>IF(AND(Table1[[#This Row],[General]]=1,Table1[[#This Row],[Beginner]]=1,Table1[[#This Row],[Intermediate]]=1,Table1[[#This Row],[Advanced]]=1),1,"")</f>
        <v/>
      </c>
      <c r="J47" s="70" t="str">
        <f>CONCATENATE(IF(Table1[[#This Row],[General]]=1,"General, ",""), IF(Table1[[#This Row],[Beginner]]=1,"Beginner, ",""),IF(Table1[[#This Row],[Intermediate]]=1,"Intermediate, ",""), IF(Table1[[#This Row],[Advanced]]=1,"Advanced",""))</f>
        <v>Advanced</v>
      </c>
      <c r="K47" s="71"/>
      <c r="L47" s="91"/>
      <c r="M47" s="71"/>
      <c r="N47" s="71"/>
      <c r="O47" s="141">
        <v>1</v>
      </c>
      <c r="P47" s="71"/>
      <c r="Q47" s="71"/>
      <c r="R47" s="71"/>
      <c r="S4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47" s="73">
        <v>1</v>
      </c>
      <c r="U47" s="73"/>
      <c r="V47" s="211"/>
      <c r="W47" s="211">
        <v>1</v>
      </c>
      <c r="X47" s="73"/>
      <c r="Y47" s="73"/>
      <c r="Z47" s="73">
        <v>1</v>
      </c>
      <c r="AA47" s="73"/>
      <c r="AB47" s="73"/>
      <c r="AC47" s="73"/>
      <c r="AD47" s="73"/>
      <c r="AE47" s="92"/>
      <c r="AF47" s="73"/>
      <c r="AG4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Calculator / Software, Training Resources, </v>
      </c>
      <c r="AH47" s="75"/>
      <c r="AI47" s="75">
        <v>1</v>
      </c>
      <c r="AJ47" s="75"/>
      <c r="AK47" s="74" t="str">
        <f>CONCATENATE(IF(Table1[[#This Row],[Digital]]=1,"Digital, ",""),IF(Table1[[#This Row],[Face to Face]]=1,"Face to face, ",""),IF(Table1[[#This Row],[Blended]]=1,"Blended",""))</f>
        <v xml:space="preserve">Face to face, </v>
      </c>
      <c r="AL47" s="69" t="s">
        <v>62</v>
      </c>
      <c r="AM47" s="76">
        <v>1</v>
      </c>
      <c r="AN47" s="127">
        <v>1</v>
      </c>
      <c r="AO47" s="76">
        <v>1</v>
      </c>
      <c r="AP47" s="127">
        <v>1</v>
      </c>
      <c r="AQ47" s="76">
        <v>1</v>
      </c>
      <c r="AR47" s="76">
        <v>1</v>
      </c>
      <c r="AS47" s="76"/>
      <c r="AT47" s="76"/>
      <c r="AU47" s="76"/>
      <c r="AV47" s="127"/>
      <c r="AW47" s="127"/>
      <c r="AX47" s="127"/>
      <c r="AY47" s="76"/>
      <c r="AZ4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47" s="72">
        <v>1</v>
      </c>
      <c r="BC47" s="72"/>
      <c r="BD47" s="74" t="str">
        <f>IF(AND(Table1[[#This Row],[Residential]]=1,Table1[[#This Row],[Commercial]]=1),1,"")</f>
        <v/>
      </c>
      <c r="BE47" s="74" t="str">
        <f>CONCATENATE(IF(Table1[[#This Row],[Residential]]=1,"Residential, ",""),IF(Table1[[#This Row],[Commercial]]=1,"Commercial",""))</f>
        <v xml:space="preserve">Residential, </v>
      </c>
      <c r="BF47" s="76"/>
      <c r="BG47" s="76"/>
      <c r="BH47" s="76"/>
      <c r="BI47" s="76"/>
      <c r="BJ47" s="76"/>
      <c r="BK47" s="76"/>
      <c r="BL47" s="76"/>
      <c r="BM47" s="127"/>
      <c r="BN47" s="76">
        <v>1</v>
      </c>
      <c r="BO4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47" s="110"/>
      <c r="BQ47" s="112" t="s">
        <v>350</v>
      </c>
      <c r="BR47" s="112" t="s">
        <v>996</v>
      </c>
      <c r="BS47" s="235"/>
      <c r="BT47" s="117" t="s">
        <v>165</v>
      </c>
      <c r="BU47" s="113"/>
      <c r="BV47" s="114"/>
      <c r="BW47" s="115" t="s">
        <v>59</v>
      </c>
      <c r="BX47" s="115" t="s">
        <v>300</v>
      </c>
      <c r="BY47" s="115" t="s">
        <v>58</v>
      </c>
      <c r="BZ47" s="227" t="str">
        <f>IF(SUM(Table1[[#This Row],[Design]:[Beyond compliance]])&gt;0,"Yes","No")</f>
        <v>Yes</v>
      </c>
      <c r="CA4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3</v>
      </c>
      <c r="CB47" s="48">
        <f>COUNTIF(Table1[[#This Row],[Validity]:[Alignment with NCC (Yes=1,No=0)]],"N/A")</f>
        <v>1</v>
      </c>
      <c r="CC47" s="48">
        <f>IF(ISERROR(Table1[[#This Row],[Total Quality Score (out of 10)]]/(4-Table1[[#This Row],[N/A Count]])),0,Table1[[#This Row],[Total Quality Score (out of 10)]]/(4-Table1[[#This Row],[N/A Count]]))</f>
        <v>1</v>
      </c>
      <c r="CE47" s="96"/>
      <c r="CF47" s="169" t="str">
        <f>IF(SUM(Table1[[#This Row],[Multiple]:[Level (all)62]])&lt;1,IF(Table1[[#This Row],[General]]=1,1,""),"")</f>
        <v/>
      </c>
      <c r="CG47" s="171" t="str">
        <f>IF(SUM(Table1[[#This Row],[Multiple]:[Level (all)62]])&lt;1,IF(Table1[[#This Row],[Beginner]]=1,1,""),"")</f>
        <v/>
      </c>
      <c r="CH47" s="169" t="str">
        <f>IF(SUM(Table1[[#This Row],[Multiple]:[Level (all)62]])&lt;1,IF(Table1[[#This Row],[Intermediate]]=1,1,""),"")</f>
        <v/>
      </c>
      <c r="CI47" s="169">
        <f>IF(SUM(Table1[[#This Row],[Multiple]:[Level (all)62]])&lt;1,IF(Table1[[#This Row],[Advanced]]=1,1,""),"")</f>
        <v>1</v>
      </c>
      <c r="CJ47" s="169" t="str">
        <f>IF(AND(SUM(Table1[[#This Row],[General]:[Advanced]])&lt;4,SUM(Table1[[#This Row],[General]:[Advanced]])&gt;1),1,"")</f>
        <v/>
      </c>
      <c r="CK47" s="169" t="str">
        <f>Table1[[#This Row],[Level (all)]]</f>
        <v/>
      </c>
      <c r="CL47" s="169" t="str">
        <f>IF(Table1[[#This Row],[Multiple audience]]&lt;&gt;1,IF(Table1[[#This Row],[General Audience]]=1,1,""),"")</f>
        <v/>
      </c>
      <c r="CM47" s="169" t="str">
        <f>IF(Table1[[#This Row],[Multiple audience]]&lt;&gt;1,IF(Table1[[#This Row],[Planners / Designers ]]=1,1,""),"")</f>
        <v/>
      </c>
      <c r="CN47" s="169" t="str">
        <f>IF(Table1[[#This Row],[Multiple audience]]&lt;&gt;1,IF(Table1[[#This Row],[Regulatory Assessors]]=1,1,""),"")</f>
        <v/>
      </c>
      <c r="CO47" s="169" t="str">
        <f>IF(Table1[[#This Row],[Multiple audience]]&lt;&gt;1,IF(Table1[[#This Row],[Builders / Management]]=1,1,""),"")</f>
        <v/>
      </c>
      <c r="CP47" s="169">
        <f>IF(Table1[[#This Row],[Multiple audience]]&lt;&gt;1,IF(Table1[[#This Row],[Energy / Sus Assessors]]=1,1,""),"")</f>
        <v>1</v>
      </c>
      <c r="CQ47" s="169" t="str">
        <f>IF(Table1[[#This Row],[Multiple audience]]&lt;&gt;1,IF(Table1[[#This Row],[Semi-skilled]]=1,1,""),"")</f>
        <v/>
      </c>
      <c r="CR47" s="169" t="str">
        <f>IF(Table1[[#This Row],[Multiple audience]]&lt;&gt;1,IF(Table1[[#This Row],[Trades]]=1,1,""),"")</f>
        <v/>
      </c>
      <c r="CS47" s="169" t="str">
        <f>IF(Table1[[#This Row],[Multiple audience]]&lt;&gt;1,IF(Table1[[#This Row],[Other]]=1,1,""),"")</f>
        <v/>
      </c>
      <c r="CT47" s="169" t="str">
        <f>IF(SUM(Table1[[#This Row],[General Audience]:[Other]])&gt;1,1,"")</f>
        <v/>
      </c>
      <c r="CU47" s="169" t="str">
        <f>IF(Table1[[#This Row],[Various  ]]&lt;&gt;1,IF(Table1[[#This Row],[Calculator / Software]]=1,1,""),"")</f>
        <v/>
      </c>
      <c r="CV47" s="169" t="str">
        <f>IF(Table1[[#This Row],[Various  ]]&lt;&gt;1,IF(Table1[[#This Row],[Information  ]]=1,1,""),"")</f>
        <v/>
      </c>
      <c r="CW47" s="169" t="str">
        <f>IF(Table1[[#This Row],[Various  ]]&lt;&gt;1,IF(Table1[[#This Row],[Interactive Tool]]=1,1,""),"")</f>
        <v/>
      </c>
      <c r="CX47" s="169" t="str">
        <f>IF(Table1[[#This Row],[Various  ]]&lt;&gt;1,IF(Table1[[#This Row],[Technical Specifications]]=1,1,""),"")</f>
        <v/>
      </c>
      <c r="CY47" s="169" t="str">
        <f>IF(Table1[[#This Row],[Various  ]]&lt;&gt;1,IF(Table1[[#This Row],[Training Resources]]=1,1,""),"")</f>
        <v/>
      </c>
      <c r="CZ47" s="169" t="str">
        <f>IF(Table1[[#This Row],[Various  ]]&lt;&gt;1,IF(Table1[[#This Row],[Toolbox]]=1,1,""),"")</f>
        <v/>
      </c>
      <c r="DA47" s="169" t="str">
        <f>IF(Table1[[#This Row],[Various  ]]&lt;&gt;1,IF(Table1[[#This Row],[Video]]=1,1,""),"")</f>
        <v/>
      </c>
      <c r="DB47" s="169" t="str">
        <f>IF(Table1[[#This Row],[Various  ]]&lt;&gt;1,IF(Table1[[#This Row],[Case study]]=1,1,""),"")</f>
        <v/>
      </c>
      <c r="DC47" s="169" t="str">
        <f>IF(Table1[[#This Row],[Various  ]]&lt;&gt;1,IF(Table1[[#This Row],[Other   ]]=1,1,""),"")</f>
        <v/>
      </c>
      <c r="DD47" s="169" t="str">
        <f>IF(Table1[[#This Row],[Various  ]]&lt;&gt;1,IF(Table1[[#This Row],[Standards]]=1,1,""),"")</f>
        <v/>
      </c>
      <c r="DE47" s="169">
        <f>IF(Table1[[#This Row],[Various]]=1,1,IF(SUM(Table1[[#This Row],[Calculator / Software]:[Standards]])&gt;1,1,""))</f>
        <v>1</v>
      </c>
      <c r="DF47" s="169" t="str">
        <f>IF(Table1[[#This Row],[Multiple NCC links]]&lt;&gt;1,IF(Table1[[#This Row],[Design]]=1,1,""),"")</f>
        <v/>
      </c>
      <c r="DG47" s="169" t="str">
        <f>IF(Table1[[#This Row],[Multiple NCC links]]&lt;&gt;1,IF(Table1[[#This Row],[Assessment / Verification]]=1,1,""),"")</f>
        <v/>
      </c>
      <c r="DH47" s="169" t="str">
        <f>IF(Table1[[#This Row],[Multiple NCC links]]&lt;&gt;1,IF(Table1[[#This Row],[Climate Specific ]]=1,1,""),"")</f>
        <v/>
      </c>
      <c r="DI47" s="169" t="str">
        <f>IF(Table1[[#This Row],[Multiple NCC links]]&lt;&gt;1,IF(Table1[[#This Row],[Alterations / Additions]]=1,1,""),"")</f>
        <v/>
      </c>
      <c r="DJ47" s="169" t="str">
        <f>IF(Table1[[#This Row],[Multiple NCC links]]&lt;&gt;1,IF(Table1[[#This Row],[Glazing]]=1,1,""),"")</f>
        <v/>
      </c>
      <c r="DK47" s="169" t="str">
        <f>IF(Table1[[#This Row],[Multiple NCC links]]&lt;&gt;1,IF(Table1[[#This Row],[Building Fabric / Thermal / Sealing]]=1,1,""),"")</f>
        <v/>
      </c>
      <c r="DL47" s="169" t="str">
        <f>IF(Table1[[#This Row],[Multiple NCC links]]&lt;&gt;1,IF(Table1[[#This Row],[Lighting]]=1,1,""),"")</f>
        <v/>
      </c>
      <c r="DM47" s="169" t="str">
        <f>IF(Table1[[#This Row],[Multiple NCC links]]&lt;&gt;1,IF(Table1[[#This Row],[HVAC]]=1,1,""),"")</f>
        <v/>
      </c>
      <c r="DN47" s="169" t="str">
        <f>IF(Table1[[#This Row],[Multiple NCC links]]&lt;&gt;1,IF(Table1[[#This Row],[Services]]=1,1,""),"")</f>
        <v/>
      </c>
      <c r="DO47" s="169" t="str">
        <f>IF(Table1[[#This Row],[Multiple NCC links]]&lt;&gt;1,IF(Table1[[#This Row],[Maintenance &amp; Monitoring]]=1,1,""),"")</f>
        <v/>
      </c>
      <c r="DP47" s="169" t="str">
        <f>IF(Table1[[#This Row],[Multiple NCC links]]&lt;&gt;1,IF(Table1[[#This Row],[Hand over / Operations]]=1,1,""),"")</f>
        <v/>
      </c>
      <c r="DQ47" s="169" t="str">
        <f>IF(Table1[[#This Row],[Multiple NCC links]]&lt;&gt;1,IF(Table1[[#This Row],[As built assessment]]=1,1,""),"")</f>
        <v/>
      </c>
      <c r="DR47" s="169" t="str">
        <f>IF(Table1[[#This Row],[Multiple NCC links]]&lt;&gt;1,IF(Table1[[#This Row],[Beyond compliance]]=1,1,""),"")</f>
        <v/>
      </c>
      <c r="DS47" s="169">
        <f>IF(SUM(Table1[[#This Row],[Design]:[Beyond compliance]])&gt;1,1,"")</f>
        <v>1</v>
      </c>
      <c r="DT47" s="169">
        <f>IF(Table1[[#This Row],[Both Residential &amp; Commercial4]]&lt;&gt;1,IF(Table1[[#This Row],[Residential]]=1,1,""),"")</f>
        <v>1</v>
      </c>
      <c r="DU47" s="169" t="str">
        <f>IF(Table1[[#This Row],[Both Residential &amp; Commercial4]]&lt;&gt;1,IF(Table1[[#This Row],[Commercial]]=1,1,""),"")</f>
        <v/>
      </c>
      <c r="DV47" s="169" t="str">
        <f>Table1[[#This Row],[Residential &amp; Commercial]]</f>
        <v/>
      </c>
      <c r="DW47" s="169"/>
    </row>
    <row r="48" spans="1:127" s="49" customFormat="1" ht="151.5" thickTop="1" thickBot="1" x14ac:dyDescent="0.35">
      <c r="A48" s="97">
        <v>44</v>
      </c>
      <c r="B48" s="67"/>
      <c r="C48" s="98" t="s">
        <v>166</v>
      </c>
      <c r="D48" s="68" t="s">
        <v>91</v>
      </c>
      <c r="E48" s="89"/>
      <c r="F48" s="89">
        <v>1</v>
      </c>
      <c r="G48" s="89"/>
      <c r="H48" s="89"/>
      <c r="I48" s="70" t="str">
        <f>IF(AND(Table1[[#This Row],[General]]=1,Table1[[#This Row],[Beginner]]=1,Table1[[#This Row],[Intermediate]]=1,Table1[[#This Row],[Advanced]]=1),1,"")</f>
        <v/>
      </c>
      <c r="J48" s="70" t="str">
        <f>CONCATENATE(IF(Table1[[#This Row],[General]]=1,"General, ",""), IF(Table1[[#This Row],[Beginner]]=1,"Beginner, ",""),IF(Table1[[#This Row],[Intermediate]]=1,"Intermediate, ",""), IF(Table1[[#This Row],[Advanced]]=1,"Advanced",""))</f>
        <v xml:space="preserve">Beginner, </v>
      </c>
      <c r="K48" s="71"/>
      <c r="L48" s="91"/>
      <c r="M48" s="71"/>
      <c r="N48" s="71"/>
      <c r="O48" s="141">
        <v>1</v>
      </c>
      <c r="P48" s="71"/>
      <c r="Q48" s="71"/>
      <c r="R48" s="71"/>
      <c r="S4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48" s="73"/>
      <c r="U48" s="73"/>
      <c r="V48" s="211"/>
      <c r="W48" s="211">
        <v>1</v>
      </c>
      <c r="X48" s="73"/>
      <c r="Y48" s="73"/>
      <c r="Z48" s="73">
        <v>1</v>
      </c>
      <c r="AA48" s="73"/>
      <c r="AB48" s="73"/>
      <c r="AC48" s="73"/>
      <c r="AD48" s="73"/>
      <c r="AE48" s="92"/>
      <c r="AF48" s="73"/>
      <c r="AG4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48" s="75"/>
      <c r="AI48" s="75">
        <v>1</v>
      </c>
      <c r="AJ48" s="75"/>
      <c r="AK48" s="74" t="str">
        <f>CONCATENATE(IF(Table1[[#This Row],[Digital]]=1,"Digital, ",""),IF(Table1[[#This Row],[Face to Face]]=1,"Face to face, ",""),IF(Table1[[#This Row],[Blended]]=1,"Blended",""))</f>
        <v xml:space="preserve">Face to face, </v>
      </c>
      <c r="AL48" s="69" t="s">
        <v>62</v>
      </c>
      <c r="AM48" s="76">
        <v>1</v>
      </c>
      <c r="AN48" s="127">
        <v>1</v>
      </c>
      <c r="AO48" s="76">
        <v>1</v>
      </c>
      <c r="AP48" s="127">
        <v>1</v>
      </c>
      <c r="AQ48" s="76">
        <v>1</v>
      </c>
      <c r="AR48" s="76">
        <v>1</v>
      </c>
      <c r="AS48" s="76"/>
      <c r="AT48" s="76"/>
      <c r="AU48" s="76"/>
      <c r="AV48" s="127"/>
      <c r="AW48" s="127"/>
      <c r="AX48" s="127"/>
      <c r="AY48" s="76"/>
      <c r="AZ4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48" s="72">
        <v>1</v>
      </c>
      <c r="BC48" s="72"/>
      <c r="BD48" s="74" t="str">
        <f>IF(AND(Table1[[#This Row],[Residential]]=1,Table1[[#This Row],[Commercial]]=1),1,"")</f>
        <v/>
      </c>
      <c r="BE48" s="74" t="str">
        <f>CONCATENATE(IF(Table1[[#This Row],[Residential]]=1,"Residential, ",""),IF(Table1[[#This Row],[Commercial]]=1,"Commercial",""))</f>
        <v xml:space="preserve">Residential, </v>
      </c>
      <c r="BF48" s="76"/>
      <c r="BG48" s="76"/>
      <c r="BH48" s="76"/>
      <c r="BI48" s="76"/>
      <c r="BJ48" s="76"/>
      <c r="BK48" s="76"/>
      <c r="BL48" s="76"/>
      <c r="BM48" s="127"/>
      <c r="BN48" s="76">
        <v>1</v>
      </c>
      <c r="BO4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48" s="110"/>
      <c r="BQ48" s="112" t="s">
        <v>351</v>
      </c>
      <c r="BR48" s="112" t="s">
        <v>996</v>
      </c>
      <c r="BS48" s="235"/>
      <c r="BT48" s="117" t="s">
        <v>429</v>
      </c>
      <c r="BU48" s="113"/>
      <c r="BV48" s="114"/>
      <c r="BW48" s="115" t="s">
        <v>58</v>
      </c>
      <c r="BX48" s="115" t="s">
        <v>300</v>
      </c>
      <c r="BY48" s="115" t="s">
        <v>58</v>
      </c>
      <c r="BZ48" s="227" t="str">
        <f>IF(SUM(Table1[[#This Row],[Design]:[Beyond compliance]])&gt;0,"Yes","No")</f>
        <v>Yes</v>
      </c>
      <c r="CA4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48" s="48">
        <f>COUNTIF(Table1[[#This Row],[Validity]:[Alignment with NCC (Yes=1,No=0)]],"N/A")</f>
        <v>0</v>
      </c>
      <c r="CC48" s="48">
        <f>IF(ISERROR(Table1[[#This Row],[Total Quality Score (out of 10)]]/(4-Table1[[#This Row],[N/A Count]])),0,Table1[[#This Row],[Total Quality Score (out of 10)]]/(4-Table1[[#This Row],[N/A Count]]))</f>
        <v>1.25</v>
      </c>
      <c r="CE48" s="96"/>
      <c r="CF48" s="169" t="str">
        <f>IF(SUM(Table1[[#This Row],[Multiple]:[Level (all)62]])&lt;1,IF(Table1[[#This Row],[General]]=1,1,""),"")</f>
        <v/>
      </c>
      <c r="CG48" s="171">
        <f>IF(SUM(Table1[[#This Row],[Multiple]:[Level (all)62]])&lt;1,IF(Table1[[#This Row],[Beginner]]=1,1,""),"")</f>
        <v>1</v>
      </c>
      <c r="CH48" s="169" t="str">
        <f>IF(SUM(Table1[[#This Row],[Multiple]:[Level (all)62]])&lt;1,IF(Table1[[#This Row],[Intermediate]]=1,1,""),"")</f>
        <v/>
      </c>
      <c r="CI48" s="169" t="str">
        <f>IF(SUM(Table1[[#This Row],[Multiple]:[Level (all)62]])&lt;1,IF(Table1[[#This Row],[Advanced]]=1,1,""),"")</f>
        <v/>
      </c>
      <c r="CJ48" s="169" t="str">
        <f>IF(AND(SUM(Table1[[#This Row],[General]:[Advanced]])&lt;4,SUM(Table1[[#This Row],[General]:[Advanced]])&gt;1),1,"")</f>
        <v/>
      </c>
      <c r="CK48" s="169" t="str">
        <f>Table1[[#This Row],[Level (all)]]</f>
        <v/>
      </c>
      <c r="CL48" s="169" t="str">
        <f>IF(Table1[[#This Row],[Multiple audience]]&lt;&gt;1,IF(Table1[[#This Row],[General Audience]]=1,1,""),"")</f>
        <v/>
      </c>
      <c r="CM48" s="169" t="str">
        <f>IF(Table1[[#This Row],[Multiple audience]]&lt;&gt;1,IF(Table1[[#This Row],[Planners / Designers ]]=1,1,""),"")</f>
        <v/>
      </c>
      <c r="CN48" s="169" t="str">
        <f>IF(Table1[[#This Row],[Multiple audience]]&lt;&gt;1,IF(Table1[[#This Row],[Regulatory Assessors]]=1,1,""),"")</f>
        <v/>
      </c>
      <c r="CO48" s="169" t="str">
        <f>IF(Table1[[#This Row],[Multiple audience]]&lt;&gt;1,IF(Table1[[#This Row],[Builders / Management]]=1,1,""),"")</f>
        <v/>
      </c>
      <c r="CP48" s="169">
        <f>IF(Table1[[#This Row],[Multiple audience]]&lt;&gt;1,IF(Table1[[#This Row],[Energy / Sus Assessors]]=1,1,""),"")</f>
        <v>1</v>
      </c>
      <c r="CQ48" s="169" t="str">
        <f>IF(Table1[[#This Row],[Multiple audience]]&lt;&gt;1,IF(Table1[[#This Row],[Semi-skilled]]=1,1,""),"")</f>
        <v/>
      </c>
      <c r="CR48" s="169" t="str">
        <f>IF(Table1[[#This Row],[Multiple audience]]&lt;&gt;1,IF(Table1[[#This Row],[Trades]]=1,1,""),"")</f>
        <v/>
      </c>
      <c r="CS48" s="169" t="str">
        <f>IF(Table1[[#This Row],[Multiple audience]]&lt;&gt;1,IF(Table1[[#This Row],[Other]]=1,1,""),"")</f>
        <v/>
      </c>
      <c r="CT48" s="169" t="str">
        <f>IF(SUM(Table1[[#This Row],[General Audience]:[Other]])&gt;1,1,"")</f>
        <v/>
      </c>
      <c r="CU48" s="169" t="str">
        <f>IF(Table1[[#This Row],[Various  ]]&lt;&gt;1,IF(Table1[[#This Row],[Calculator / Software]]=1,1,""),"")</f>
        <v/>
      </c>
      <c r="CV48" s="169" t="str">
        <f>IF(Table1[[#This Row],[Various  ]]&lt;&gt;1,IF(Table1[[#This Row],[Information  ]]=1,1,""),"")</f>
        <v/>
      </c>
      <c r="CW48" s="169" t="str">
        <f>IF(Table1[[#This Row],[Various  ]]&lt;&gt;1,IF(Table1[[#This Row],[Interactive Tool]]=1,1,""),"")</f>
        <v/>
      </c>
      <c r="CX48" s="169" t="str">
        <f>IF(Table1[[#This Row],[Various  ]]&lt;&gt;1,IF(Table1[[#This Row],[Technical Specifications]]=1,1,""),"")</f>
        <v/>
      </c>
      <c r="CY48" s="169" t="str">
        <f>IF(Table1[[#This Row],[Various  ]]&lt;&gt;1,IF(Table1[[#This Row],[Training Resources]]=1,1,""),"")</f>
        <v/>
      </c>
      <c r="CZ48" s="169" t="str">
        <f>IF(Table1[[#This Row],[Various  ]]&lt;&gt;1,IF(Table1[[#This Row],[Toolbox]]=1,1,""),"")</f>
        <v/>
      </c>
      <c r="DA48" s="169" t="str">
        <f>IF(Table1[[#This Row],[Various  ]]&lt;&gt;1,IF(Table1[[#This Row],[Video]]=1,1,""),"")</f>
        <v/>
      </c>
      <c r="DB48" s="169" t="str">
        <f>IF(Table1[[#This Row],[Various  ]]&lt;&gt;1,IF(Table1[[#This Row],[Case study]]=1,1,""),"")</f>
        <v/>
      </c>
      <c r="DC48" s="169" t="str">
        <f>IF(Table1[[#This Row],[Various  ]]&lt;&gt;1,IF(Table1[[#This Row],[Other   ]]=1,1,""),"")</f>
        <v/>
      </c>
      <c r="DD48" s="169" t="str">
        <f>IF(Table1[[#This Row],[Various  ]]&lt;&gt;1,IF(Table1[[#This Row],[Standards]]=1,1,""),"")</f>
        <v/>
      </c>
      <c r="DE48" s="169">
        <f>IF(Table1[[#This Row],[Various]]=1,1,IF(SUM(Table1[[#This Row],[Calculator / Software]:[Standards]])&gt;1,1,""))</f>
        <v>1</v>
      </c>
      <c r="DF48" s="169" t="str">
        <f>IF(Table1[[#This Row],[Multiple NCC links]]&lt;&gt;1,IF(Table1[[#This Row],[Design]]=1,1,""),"")</f>
        <v/>
      </c>
      <c r="DG48" s="169" t="str">
        <f>IF(Table1[[#This Row],[Multiple NCC links]]&lt;&gt;1,IF(Table1[[#This Row],[Assessment / Verification]]=1,1,""),"")</f>
        <v/>
      </c>
      <c r="DH48" s="169" t="str">
        <f>IF(Table1[[#This Row],[Multiple NCC links]]&lt;&gt;1,IF(Table1[[#This Row],[Climate Specific ]]=1,1,""),"")</f>
        <v/>
      </c>
      <c r="DI48" s="169" t="str">
        <f>IF(Table1[[#This Row],[Multiple NCC links]]&lt;&gt;1,IF(Table1[[#This Row],[Alterations / Additions]]=1,1,""),"")</f>
        <v/>
      </c>
      <c r="DJ48" s="169" t="str">
        <f>IF(Table1[[#This Row],[Multiple NCC links]]&lt;&gt;1,IF(Table1[[#This Row],[Glazing]]=1,1,""),"")</f>
        <v/>
      </c>
      <c r="DK48" s="169" t="str">
        <f>IF(Table1[[#This Row],[Multiple NCC links]]&lt;&gt;1,IF(Table1[[#This Row],[Building Fabric / Thermal / Sealing]]=1,1,""),"")</f>
        <v/>
      </c>
      <c r="DL48" s="169" t="str">
        <f>IF(Table1[[#This Row],[Multiple NCC links]]&lt;&gt;1,IF(Table1[[#This Row],[Lighting]]=1,1,""),"")</f>
        <v/>
      </c>
      <c r="DM48" s="169" t="str">
        <f>IF(Table1[[#This Row],[Multiple NCC links]]&lt;&gt;1,IF(Table1[[#This Row],[HVAC]]=1,1,""),"")</f>
        <v/>
      </c>
      <c r="DN48" s="169" t="str">
        <f>IF(Table1[[#This Row],[Multiple NCC links]]&lt;&gt;1,IF(Table1[[#This Row],[Services]]=1,1,""),"")</f>
        <v/>
      </c>
      <c r="DO48" s="169" t="str">
        <f>IF(Table1[[#This Row],[Multiple NCC links]]&lt;&gt;1,IF(Table1[[#This Row],[Maintenance &amp; Monitoring]]=1,1,""),"")</f>
        <v/>
      </c>
      <c r="DP48" s="169" t="str">
        <f>IF(Table1[[#This Row],[Multiple NCC links]]&lt;&gt;1,IF(Table1[[#This Row],[Hand over / Operations]]=1,1,""),"")</f>
        <v/>
      </c>
      <c r="DQ48" s="169" t="str">
        <f>IF(Table1[[#This Row],[Multiple NCC links]]&lt;&gt;1,IF(Table1[[#This Row],[As built assessment]]=1,1,""),"")</f>
        <v/>
      </c>
      <c r="DR48" s="169" t="str">
        <f>IF(Table1[[#This Row],[Multiple NCC links]]&lt;&gt;1,IF(Table1[[#This Row],[Beyond compliance]]=1,1,""),"")</f>
        <v/>
      </c>
      <c r="DS48" s="169">
        <f>IF(SUM(Table1[[#This Row],[Design]:[Beyond compliance]])&gt;1,1,"")</f>
        <v>1</v>
      </c>
      <c r="DT48" s="169">
        <f>IF(Table1[[#This Row],[Both Residential &amp; Commercial4]]&lt;&gt;1,IF(Table1[[#This Row],[Residential]]=1,1,""),"")</f>
        <v>1</v>
      </c>
      <c r="DU48" s="169" t="str">
        <f>IF(Table1[[#This Row],[Both Residential &amp; Commercial4]]&lt;&gt;1,IF(Table1[[#This Row],[Commercial]]=1,1,""),"")</f>
        <v/>
      </c>
      <c r="DV48" s="169" t="str">
        <f>Table1[[#This Row],[Residential &amp; Commercial]]</f>
        <v/>
      </c>
      <c r="DW48" s="169"/>
    </row>
    <row r="49" spans="1:127" s="49" customFormat="1" ht="95.25" thickTop="1" thickBot="1" x14ac:dyDescent="0.35">
      <c r="A49" s="97">
        <v>45</v>
      </c>
      <c r="B49" s="80"/>
      <c r="C49" s="98" t="s">
        <v>167</v>
      </c>
      <c r="D49" s="68" t="s">
        <v>91</v>
      </c>
      <c r="E49" s="89"/>
      <c r="F49" s="89"/>
      <c r="G49" s="89">
        <v>1</v>
      </c>
      <c r="H49" s="89"/>
      <c r="I49" s="70" t="str">
        <f>IF(AND(Table1[[#This Row],[General]]=1,Table1[[#This Row],[Beginner]]=1,Table1[[#This Row],[Intermediate]]=1,Table1[[#This Row],[Advanced]]=1),1,"")</f>
        <v/>
      </c>
      <c r="J49" s="70" t="str">
        <f>CONCATENATE(IF(Table1[[#This Row],[General]]=1,"General, ",""), IF(Table1[[#This Row],[Beginner]]=1,"Beginner, ",""),IF(Table1[[#This Row],[Intermediate]]=1,"Intermediate, ",""), IF(Table1[[#This Row],[Advanced]]=1,"Advanced",""))</f>
        <v xml:space="preserve">Intermediate, </v>
      </c>
      <c r="K49" s="71"/>
      <c r="L49" s="91"/>
      <c r="M49" s="71"/>
      <c r="N49" s="71"/>
      <c r="O49" s="141">
        <v>1</v>
      </c>
      <c r="P49" s="71"/>
      <c r="Q49" s="71"/>
      <c r="R49" s="71"/>
      <c r="S4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49" s="73"/>
      <c r="U49" s="73"/>
      <c r="V49" s="211"/>
      <c r="W49" s="211">
        <v>1</v>
      </c>
      <c r="X49" s="73"/>
      <c r="Y49" s="73"/>
      <c r="Z49" s="73">
        <v>1</v>
      </c>
      <c r="AA49" s="73"/>
      <c r="AB49" s="73"/>
      <c r="AC49" s="73"/>
      <c r="AD49" s="73"/>
      <c r="AE49" s="92"/>
      <c r="AF49" s="73"/>
      <c r="AG4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49" s="75"/>
      <c r="AI49" s="75">
        <v>1</v>
      </c>
      <c r="AJ49" s="75"/>
      <c r="AK49" s="74" t="str">
        <f>CONCATENATE(IF(Table1[[#This Row],[Digital]]=1,"Digital, ",""),IF(Table1[[#This Row],[Face to Face]]=1,"Face to face, ",""),IF(Table1[[#This Row],[Blended]]=1,"Blended",""))</f>
        <v xml:space="preserve">Face to face, </v>
      </c>
      <c r="AL49" s="69" t="s">
        <v>62</v>
      </c>
      <c r="AM49" s="76">
        <v>1</v>
      </c>
      <c r="AN49" s="127">
        <v>1</v>
      </c>
      <c r="AO49" s="76">
        <v>1</v>
      </c>
      <c r="AP49" s="127"/>
      <c r="AQ49" s="76">
        <v>1</v>
      </c>
      <c r="AR49" s="76">
        <v>1</v>
      </c>
      <c r="AS49" s="76"/>
      <c r="AT49" s="76"/>
      <c r="AU49" s="76"/>
      <c r="AV49" s="127"/>
      <c r="AW49" s="127"/>
      <c r="AX49" s="127"/>
      <c r="AY49" s="76"/>
      <c r="AZ4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Glazing, Building Fabric / Thermal / Sealing, </v>
      </c>
      <c r="BB49" s="72">
        <v>1</v>
      </c>
      <c r="BC49" s="72"/>
      <c r="BD49" s="74" t="str">
        <f>IF(AND(Table1[[#This Row],[Residential]]=1,Table1[[#This Row],[Commercial]]=1),1,"")</f>
        <v/>
      </c>
      <c r="BE49" s="74" t="str">
        <f>CONCATENATE(IF(Table1[[#This Row],[Residential]]=1,"Residential, ",""),IF(Table1[[#This Row],[Commercial]]=1,"Commercial",""))</f>
        <v xml:space="preserve">Residential, </v>
      </c>
      <c r="BF49" s="76"/>
      <c r="BG49" s="76"/>
      <c r="BH49" s="76"/>
      <c r="BI49" s="76"/>
      <c r="BJ49" s="76"/>
      <c r="BK49" s="76"/>
      <c r="BL49" s="76"/>
      <c r="BM49" s="127"/>
      <c r="BN49" s="76">
        <v>1</v>
      </c>
      <c r="BO4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49" s="110"/>
      <c r="BQ49" s="112" t="s">
        <v>352</v>
      </c>
      <c r="BR49" s="112" t="s">
        <v>996</v>
      </c>
      <c r="BS49" s="235"/>
      <c r="BT49" s="117" t="s">
        <v>168</v>
      </c>
      <c r="BU49" s="113"/>
      <c r="BV49" s="114"/>
      <c r="BW49" s="115" t="s">
        <v>58</v>
      </c>
      <c r="BX49" s="115" t="s">
        <v>300</v>
      </c>
      <c r="BY49" s="115" t="s">
        <v>58</v>
      </c>
      <c r="BZ49" s="227" t="str">
        <f>IF(SUM(Table1[[#This Row],[Design]:[Beyond compliance]])&gt;0,"Yes","No")</f>
        <v>Yes</v>
      </c>
      <c r="CA4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49" s="48">
        <f>COUNTIF(Table1[[#This Row],[Validity]:[Alignment with NCC (Yes=1,No=0)]],"N/A")</f>
        <v>0</v>
      </c>
      <c r="CC49" s="48">
        <f>IF(ISERROR(Table1[[#This Row],[Total Quality Score (out of 10)]]/(4-Table1[[#This Row],[N/A Count]])),0,Table1[[#This Row],[Total Quality Score (out of 10)]]/(4-Table1[[#This Row],[N/A Count]]))</f>
        <v>1.25</v>
      </c>
      <c r="CE49" s="96"/>
      <c r="CF49" s="169" t="str">
        <f>IF(SUM(Table1[[#This Row],[Multiple]:[Level (all)62]])&lt;1,IF(Table1[[#This Row],[General]]=1,1,""),"")</f>
        <v/>
      </c>
      <c r="CG49" s="171" t="str">
        <f>IF(SUM(Table1[[#This Row],[Multiple]:[Level (all)62]])&lt;1,IF(Table1[[#This Row],[Beginner]]=1,1,""),"")</f>
        <v/>
      </c>
      <c r="CH49" s="169">
        <f>IF(SUM(Table1[[#This Row],[Multiple]:[Level (all)62]])&lt;1,IF(Table1[[#This Row],[Intermediate]]=1,1,""),"")</f>
        <v>1</v>
      </c>
      <c r="CI49" s="169" t="str">
        <f>IF(SUM(Table1[[#This Row],[Multiple]:[Level (all)62]])&lt;1,IF(Table1[[#This Row],[Advanced]]=1,1,""),"")</f>
        <v/>
      </c>
      <c r="CJ49" s="169" t="str">
        <f>IF(AND(SUM(Table1[[#This Row],[General]:[Advanced]])&lt;4,SUM(Table1[[#This Row],[General]:[Advanced]])&gt;1),1,"")</f>
        <v/>
      </c>
      <c r="CK49" s="169" t="str">
        <f>Table1[[#This Row],[Level (all)]]</f>
        <v/>
      </c>
      <c r="CL49" s="169" t="str">
        <f>IF(Table1[[#This Row],[Multiple audience]]&lt;&gt;1,IF(Table1[[#This Row],[General Audience]]=1,1,""),"")</f>
        <v/>
      </c>
      <c r="CM49" s="169" t="str">
        <f>IF(Table1[[#This Row],[Multiple audience]]&lt;&gt;1,IF(Table1[[#This Row],[Planners / Designers ]]=1,1,""),"")</f>
        <v/>
      </c>
      <c r="CN49" s="169" t="str">
        <f>IF(Table1[[#This Row],[Multiple audience]]&lt;&gt;1,IF(Table1[[#This Row],[Regulatory Assessors]]=1,1,""),"")</f>
        <v/>
      </c>
      <c r="CO49" s="169" t="str">
        <f>IF(Table1[[#This Row],[Multiple audience]]&lt;&gt;1,IF(Table1[[#This Row],[Builders / Management]]=1,1,""),"")</f>
        <v/>
      </c>
      <c r="CP49" s="169">
        <f>IF(Table1[[#This Row],[Multiple audience]]&lt;&gt;1,IF(Table1[[#This Row],[Energy / Sus Assessors]]=1,1,""),"")</f>
        <v>1</v>
      </c>
      <c r="CQ49" s="169" t="str">
        <f>IF(Table1[[#This Row],[Multiple audience]]&lt;&gt;1,IF(Table1[[#This Row],[Semi-skilled]]=1,1,""),"")</f>
        <v/>
      </c>
      <c r="CR49" s="169" t="str">
        <f>IF(Table1[[#This Row],[Multiple audience]]&lt;&gt;1,IF(Table1[[#This Row],[Trades]]=1,1,""),"")</f>
        <v/>
      </c>
      <c r="CS49" s="169" t="str">
        <f>IF(Table1[[#This Row],[Multiple audience]]&lt;&gt;1,IF(Table1[[#This Row],[Other]]=1,1,""),"")</f>
        <v/>
      </c>
      <c r="CT49" s="169" t="str">
        <f>IF(SUM(Table1[[#This Row],[General Audience]:[Other]])&gt;1,1,"")</f>
        <v/>
      </c>
      <c r="CU49" s="169" t="str">
        <f>IF(Table1[[#This Row],[Various  ]]&lt;&gt;1,IF(Table1[[#This Row],[Calculator / Software]]=1,1,""),"")</f>
        <v/>
      </c>
      <c r="CV49" s="169" t="str">
        <f>IF(Table1[[#This Row],[Various  ]]&lt;&gt;1,IF(Table1[[#This Row],[Information  ]]=1,1,""),"")</f>
        <v/>
      </c>
      <c r="CW49" s="169" t="str">
        <f>IF(Table1[[#This Row],[Various  ]]&lt;&gt;1,IF(Table1[[#This Row],[Interactive Tool]]=1,1,""),"")</f>
        <v/>
      </c>
      <c r="CX49" s="169" t="str">
        <f>IF(Table1[[#This Row],[Various  ]]&lt;&gt;1,IF(Table1[[#This Row],[Technical Specifications]]=1,1,""),"")</f>
        <v/>
      </c>
      <c r="CY49" s="169" t="str">
        <f>IF(Table1[[#This Row],[Various  ]]&lt;&gt;1,IF(Table1[[#This Row],[Training Resources]]=1,1,""),"")</f>
        <v/>
      </c>
      <c r="CZ49" s="169" t="str">
        <f>IF(Table1[[#This Row],[Various  ]]&lt;&gt;1,IF(Table1[[#This Row],[Toolbox]]=1,1,""),"")</f>
        <v/>
      </c>
      <c r="DA49" s="169" t="str">
        <f>IF(Table1[[#This Row],[Various  ]]&lt;&gt;1,IF(Table1[[#This Row],[Video]]=1,1,""),"")</f>
        <v/>
      </c>
      <c r="DB49" s="169" t="str">
        <f>IF(Table1[[#This Row],[Various  ]]&lt;&gt;1,IF(Table1[[#This Row],[Case study]]=1,1,""),"")</f>
        <v/>
      </c>
      <c r="DC49" s="169" t="str">
        <f>IF(Table1[[#This Row],[Various  ]]&lt;&gt;1,IF(Table1[[#This Row],[Other   ]]=1,1,""),"")</f>
        <v/>
      </c>
      <c r="DD49" s="169" t="str">
        <f>IF(Table1[[#This Row],[Various  ]]&lt;&gt;1,IF(Table1[[#This Row],[Standards]]=1,1,""),"")</f>
        <v/>
      </c>
      <c r="DE49" s="169">
        <f>IF(Table1[[#This Row],[Various]]=1,1,IF(SUM(Table1[[#This Row],[Calculator / Software]:[Standards]])&gt;1,1,""))</f>
        <v>1</v>
      </c>
      <c r="DF49" s="169" t="str">
        <f>IF(Table1[[#This Row],[Multiple NCC links]]&lt;&gt;1,IF(Table1[[#This Row],[Design]]=1,1,""),"")</f>
        <v/>
      </c>
      <c r="DG49" s="169" t="str">
        <f>IF(Table1[[#This Row],[Multiple NCC links]]&lt;&gt;1,IF(Table1[[#This Row],[Assessment / Verification]]=1,1,""),"")</f>
        <v/>
      </c>
      <c r="DH49" s="169" t="str">
        <f>IF(Table1[[#This Row],[Multiple NCC links]]&lt;&gt;1,IF(Table1[[#This Row],[Climate Specific ]]=1,1,""),"")</f>
        <v/>
      </c>
      <c r="DI49" s="169" t="str">
        <f>IF(Table1[[#This Row],[Multiple NCC links]]&lt;&gt;1,IF(Table1[[#This Row],[Alterations / Additions]]=1,1,""),"")</f>
        <v/>
      </c>
      <c r="DJ49" s="169" t="str">
        <f>IF(Table1[[#This Row],[Multiple NCC links]]&lt;&gt;1,IF(Table1[[#This Row],[Glazing]]=1,1,""),"")</f>
        <v/>
      </c>
      <c r="DK49" s="169" t="str">
        <f>IF(Table1[[#This Row],[Multiple NCC links]]&lt;&gt;1,IF(Table1[[#This Row],[Building Fabric / Thermal / Sealing]]=1,1,""),"")</f>
        <v/>
      </c>
      <c r="DL49" s="169" t="str">
        <f>IF(Table1[[#This Row],[Multiple NCC links]]&lt;&gt;1,IF(Table1[[#This Row],[Lighting]]=1,1,""),"")</f>
        <v/>
      </c>
      <c r="DM49" s="169" t="str">
        <f>IF(Table1[[#This Row],[Multiple NCC links]]&lt;&gt;1,IF(Table1[[#This Row],[HVAC]]=1,1,""),"")</f>
        <v/>
      </c>
      <c r="DN49" s="169" t="str">
        <f>IF(Table1[[#This Row],[Multiple NCC links]]&lt;&gt;1,IF(Table1[[#This Row],[Services]]=1,1,""),"")</f>
        <v/>
      </c>
      <c r="DO49" s="169" t="str">
        <f>IF(Table1[[#This Row],[Multiple NCC links]]&lt;&gt;1,IF(Table1[[#This Row],[Maintenance &amp; Monitoring]]=1,1,""),"")</f>
        <v/>
      </c>
      <c r="DP49" s="169" t="str">
        <f>IF(Table1[[#This Row],[Multiple NCC links]]&lt;&gt;1,IF(Table1[[#This Row],[Hand over / Operations]]=1,1,""),"")</f>
        <v/>
      </c>
      <c r="DQ49" s="169" t="str">
        <f>IF(Table1[[#This Row],[Multiple NCC links]]&lt;&gt;1,IF(Table1[[#This Row],[As built assessment]]=1,1,""),"")</f>
        <v/>
      </c>
      <c r="DR49" s="169" t="str">
        <f>IF(Table1[[#This Row],[Multiple NCC links]]&lt;&gt;1,IF(Table1[[#This Row],[Beyond compliance]]=1,1,""),"")</f>
        <v/>
      </c>
      <c r="DS49" s="169">
        <f>IF(SUM(Table1[[#This Row],[Design]:[Beyond compliance]])&gt;1,1,"")</f>
        <v>1</v>
      </c>
      <c r="DT49" s="169">
        <f>IF(Table1[[#This Row],[Both Residential &amp; Commercial4]]&lt;&gt;1,IF(Table1[[#This Row],[Residential]]=1,1,""),"")</f>
        <v>1</v>
      </c>
      <c r="DU49" s="169" t="str">
        <f>IF(Table1[[#This Row],[Both Residential &amp; Commercial4]]&lt;&gt;1,IF(Table1[[#This Row],[Commercial]]=1,1,""),"")</f>
        <v/>
      </c>
      <c r="DV49" s="169" t="str">
        <f>Table1[[#This Row],[Residential &amp; Commercial]]</f>
        <v/>
      </c>
      <c r="DW49" s="169"/>
    </row>
    <row r="50" spans="1:127" s="49" customFormat="1" ht="151.5" thickTop="1" thickBot="1" x14ac:dyDescent="0.35">
      <c r="A50" s="97">
        <v>46</v>
      </c>
      <c r="B50" s="67"/>
      <c r="C50" s="98" t="s">
        <v>169</v>
      </c>
      <c r="D50" s="68" t="s">
        <v>91</v>
      </c>
      <c r="E50" s="89"/>
      <c r="F50" s="89"/>
      <c r="G50" s="89">
        <v>1</v>
      </c>
      <c r="H50" s="89"/>
      <c r="I50" s="70" t="str">
        <f>IF(AND(Table1[[#This Row],[General]]=1,Table1[[#This Row],[Beginner]]=1,Table1[[#This Row],[Intermediate]]=1,Table1[[#This Row],[Advanced]]=1),1,"")</f>
        <v/>
      </c>
      <c r="J50" s="70" t="str">
        <f>CONCATENATE(IF(Table1[[#This Row],[General]]=1,"General, ",""), IF(Table1[[#This Row],[Beginner]]=1,"Beginner, ",""),IF(Table1[[#This Row],[Intermediate]]=1,"Intermediate, ",""), IF(Table1[[#This Row],[Advanced]]=1,"Advanced",""))</f>
        <v xml:space="preserve">Intermediate, </v>
      </c>
      <c r="K50" s="71"/>
      <c r="L50" s="91"/>
      <c r="M50" s="71"/>
      <c r="N50" s="71"/>
      <c r="O50" s="141">
        <v>1</v>
      </c>
      <c r="P50" s="71"/>
      <c r="Q50" s="71"/>
      <c r="R50" s="71"/>
      <c r="S5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50" s="73"/>
      <c r="U50" s="73"/>
      <c r="V50" s="211"/>
      <c r="W50" s="211">
        <v>1</v>
      </c>
      <c r="X50" s="73"/>
      <c r="Y50" s="73"/>
      <c r="Z50" s="73">
        <v>1</v>
      </c>
      <c r="AA50" s="73"/>
      <c r="AB50" s="73"/>
      <c r="AC50" s="73"/>
      <c r="AD50" s="73"/>
      <c r="AE50" s="92"/>
      <c r="AF50" s="73"/>
      <c r="AG5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50" s="75"/>
      <c r="AI50" s="75">
        <v>1</v>
      </c>
      <c r="AJ50" s="75"/>
      <c r="AK50" s="74" t="str">
        <f>CONCATENATE(IF(Table1[[#This Row],[Digital]]=1,"Digital, ",""),IF(Table1[[#This Row],[Face to Face]]=1,"Face to face, ",""),IF(Table1[[#This Row],[Blended]]=1,"Blended",""))</f>
        <v xml:space="preserve">Face to face, </v>
      </c>
      <c r="AL50" s="69" t="s">
        <v>62</v>
      </c>
      <c r="AM50" s="76">
        <v>1</v>
      </c>
      <c r="AN50" s="127">
        <v>1</v>
      </c>
      <c r="AO50" s="76">
        <v>1</v>
      </c>
      <c r="AP50" s="127"/>
      <c r="AQ50" s="76">
        <v>1</v>
      </c>
      <c r="AR50" s="76">
        <v>1</v>
      </c>
      <c r="AS50" s="76"/>
      <c r="AT50" s="76"/>
      <c r="AU50" s="76"/>
      <c r="AV50" s="127"/>
      <c r="AW50" s="127"/>
      <c r="AX50" s="127"/>
      <c r="AY50" s="76"/>
      <c r="AZ5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Glazing, Building Fabric / Thermal / Sealing, </v>
      </c>
      <c r="BB50" s="72">
        <v>1</v>
      </c>
      <c r="BC50" s="72"/>
      <c r="BD50" s="74" t="str">
        <f>IF(AND(Table1[[#This Row],[Residential]]=1,Table1[[#This Row],[Commercial]]=1),1,"")</f>
        <v/>
      </c>
      <c r="BE50" s="74" t="str">
        <f>CONCATENATE(IF(Table1[[#This Row],[Residential]]=1,"Residential, ",""),IF(Table1[[#This Row],[Commercial]]=1,"Commercial",""))</f>
        <v xml:space="preserve">Residential, </v>
      </c>
      <c r="BF50" s="76"/>
      <c r="BG50" s="76"/>
      <c r="BH50" s="76"/>
      <c r="BI50" s="76"/>
      <c r="BJ50" s="76"/>
      <c r="BK50" s="76"/>
      <c r="BL50" s="76"/>
      <c r="BM50" s="127"/>
      <c r="BN50" s="76">
        <v>1</v>
      </c>
      <c r="BO5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50" s="110"/>
      <c r="BQ50" s="112" t="s">
        <v>353</v>
      </c>
      <c r="BR50" s="112" t="s">
        <v>996</v>
      </c>
      <c r="BS50" s="235"/>
      <c r="BT50" s="117" t="s">
        <v>170</v>
      </c>
      <c r="BU50" s="113"/>
      <c r="BV50" s="114"/>
      <c r="BW50" s="115" t="s">
        <v>58</v>
      </c>
      <c r="BX50" s="115" t="s">
        <v>300</v>
      </c>
      <c r="BY50" s="115" t="s">
        <v>58</v>
      </c>
      <c r="BZ50" s="227" t="str">
        <f>IF(SUM(Table1[[#This Row],[Design]:[Beyond compliance]])&gt;0,"Yes","No")</f>
        <v>Yes</v>
      </c>
      <c r="CA5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50" s="48">
        <f>COUNTIF(Table1[[#This Row],[Validity]:[Alignment with NCC (Yes=1,No=0)]],"N/A")</f>
        <v>0</v>
      </c>
      <c r="CC50" s="48">
        <f>IF(ISERROR(Table1[[#This Row],[Total Quality Score (out of 10)]]/(4-Table1[[#This Row],[N/A Count]])),0,Table1[[#This Row],[Total Quality Score (out of 10)]]/(4-Table1[[#This Row],[N/A Count]]))</f>
        <v>1.25</v>
      </c>
      <c r="CE50" s="96"/>
      <c r="CF50" s="169" t="str">
        <f>IF(SUM(Table1[[#This Row],[Multiple]:[Level (all)62]])&lt;1,IF(Table1[[#This Row],[General]]=1,1,""),"")</f>
        <v/>
      </c>
      <c r="CG50" s="171" t="str">
        <f>IF(SUM(Table1[[#This Row],[Multiple]:[Level (all)62]])&lt;1,IF(Table1[[#This Row],[Beginner]]=1,1,""),"")</f>
        <v/>
      </c>
      <c r="CH50" s="169">
        <f>IF(SUM(Table1[[#This Row],[Multiple]:[Level (all)62]])&lt;1,IF(Table1[[#This Row],[Intermediate]]=1,1,""),"")</f>
        <v>1</v>
      </c>
      <c r="CI50" s="169" t="str">
        <f>IF(SUM(Table1[[#This Row],[Multiple]:[Level (all)62]])&lt;1,IF(Table1[[#This Row],[Advanced]]=1,1,""),"")</f>
        <v/>
      </c>
      <c r="CJ50" s="169" t="str">
        <f>IF(AND(SUM(Table1[[#This Row],[General]:[Advanced]])&lt;4,SUM(Table1[[#This Row],[General]:[Advanced]])&gt;1),1,"")</f>
        <v/>
      </c>
      <c r="CK50" s="169" t="str">
        <f>Table1[[#This Row],[Level (all)]]</f>
        <v/>
      </c>
      <c r="CL50" s="169" t="str">
        <f>IF(Table1[[#This Row],[Multiple audience]]&lt;&gt;1,IF(Table1[[#This Row],[General Audience]]=1,1,""),"")</f>
        <v/>
      </c>
      <c r="CM50" s="169" t="str">
        <f>IF(Table1[[#This Row],[Multiple audience]]&lt;&gt;1,IF(Table1[[#This Row],[Planners / Designers ]]=1,1,""),"")</f>
        <v/>
      </c>
      <c r="CN50" s="169" t="str">
        <f>IF(Table1[[#This Row],[Multiple audience]]&lt;&gt;1,IF(Table1[[#This Row],[Regulatory Assessors]]=1,1,""),"")</f>
        <v/>
      </c>
      <c r="CO50" s="169" t="str">
        <f>IF(Table1[[#This Row],[Multiple audience]]&lt;&gt;1,IF(Table1[[#This Row],[Builders / Management]]=1,1,""),"")</f>
        <v/>
      </c>
      <c r="CP50" s="169">
        <f>IF(Table1[[#This Row],[Multiple audience]]&lt;&gt;1,IF(Table1[[#This Row],[Energy / Sus Assessors]]=1,1,""),"")</f>
        <v>1</v>
      </c>
      <c r="CQ50" s="169" t="str">
        <f>IF(Table1[[#This Row],[Multiple audience]]&lt;&gt;1,IF(Table1[[#This Row],[Semi-skilled]]=1,1,""),"")</f>
        <v/>
      </c>
      <c r="CR50" s="169" t="str">
        <f>IF(Table1[[#This Row],[Multiple audience]]&lt;&gt;1,IF(Table1[[#This Row],[Trades]]=1,1,""),"")</f>
        <v/>
      </c>
      <c r="CS50" s="169" t="str">
        <f>IF(Table1[[#This Row],[Multiple audience]]&lt;&gt;1,IF(Table1[[#This Row],[Other]]=1,1,""),"")</f>
        <v/>
      </c>
      <c r="CT50" s="169" t="str">
        <f>IF(SUM(Table1[[#This Row],[General Audience]:[Other]])&gt;1,1,"")</f>
        <v/>
      </c>
      <c r="CU50" s="169" t="str">
        <f>IF(Table1[[#This Row],[Various  ]]&lt;&gt;1,IF(Table1[[#This Row],[Calculator / Software]]=1,1,""),"")</f>
        <v/>
      </c>
      <c r="CV50" s="169" t="str">
        <f>IF(Table1[[#This Row],[Various  ]]&lt;&gt;1,IF(Table1[[#This Row],[Information  ]]=1,1,""),"")</f>
        <v/>
      </c>
      <c r="CW50" s="169" t="str">
        <f>IF(Table1[[#This Row],[Various  ]]&lt;&gt;1,IF(Table1[[#This Row],[Interactive Tool]]=1,1,""),"")</f>
        <v/>
      </c>
      <c r="CX50" s="169" t="str">
        <f>IF(Table1[[#This Row],[Various  ]]&lt;&gt;1,IF(Table1[[#This Row],[Technical Specifications]]=1,1,""),"")</f>
        <v/>
      </c>
      <c r="CY50" s="169" t="str">
        <f>IF(Table1[[#This Row],[Various  ]]&lt;&gt;1,IF(Table1[[#This Row],[Training Resources]]=1,1,""),"")</f>
        <v/>
      </c>
      <c r="CZ50" s="169" t="str">
        <f>IF(Table1[[#This Row],[Various  ]]&lt;&gt;1,IF(Table1[[#This Row],[Toolbox]]=1,1,""),"")</f>
        <v/>
      </c>
      <c r="DA50" s="169" t="str">
        <f>IF(Table1[[#This Row],[Various  ]]&lt;&gt;1,IF(Table1[[#This Row],[Video]]=1,1,""),"")</f>
        <v/>
      </c>
      <c r="DB50" s="169" t="str">
        <f>IF(Table1[[#This Row],[Various  ]]&lt;&gt;1,IF(Table1[[#This Row],[Case study]]=1,1,""),"")</f>
        <v/>
      </c>
      <c r="DC50" s="169" t="str">
        <f>IF(Table1[[#This Row],[Various  ]]&lt;&gt;1,IF(Table1[[#This Row],[Other   ]]=1,1,""),"")</f>
        <v/>
      </c>
      <c r="DD50" s="169" t="str">
        <f>IF(Table1[[#This Row],[Various  ]]&lt;&gt;1,IF(Table1[[#This Row],[Standards]]=1,1,""),"")</f>
        <v/>
      </c>
      <c r="DE50" s="169">
        <f>IF(Table1[[#This Row],[Various]]=1,1,IF(SUM(Table1[[#This Row],[Calculator / Software]:[Standards]])&gt;1,1,""))</f>
        <v>1</v>
      </c>
      <c r="DF50" s="169" t="str">
        <f>IF(Table1[[#This Row],[Multiple NCC links]]&lt;&gt;1,IF(Table1[[#This Row],[Design]]=1,1,""),"")</f>
        <v/>
      </c>
      <c r="DG50" s="169" t="str">
        <f>IF(Table1[[#This Row],[Multiple NCC links]]&lt;&gt;1,IF(Table1[[#This Row],[Assessment / Verification]]=1,1,""),"")</f>
        <v/>
      </c>
      <c r="DH50" s="169" t="str">
        <f>IF(Table1[[#This Row],[Multiple NCC links]]&lt;&gt;1,IF(Table1[[#This Row],[Climate Specific ]]=1,1,""),"")</f>
        <v/>
      </c>
      <c r="DI50" s="169" t="str">
        <f>IF(Table1[[#This Row],[Multiple NCC links]]&lt;&gt;1,IF(Table1[[#This Row],[Alterations / Additions]]=1,1,""),"")</f>
        <v/>
      </c>
      <c r="DJ50" s="169" t="str">
        <f>IF(Table1[[#This Row],[Multiple NCC links]]&lt;&gt;1,IF(Table1[[#This Row],[Glazing]]=1,1,""),"")</f>
        <v/>
      </c>
      <c r="DK50" s="169" t="str">
        <f>IF(Table1[[#This Row],[Multiple NCC links]]&lt;&gt;1,IF(Table1[[#This Row],[Building Fabric / Thermal / Sealing]]=1,1,""),"")</f>
        <v/>
      </c>
      <c r="DL50" s="169" t="str">
        <f>IF(Table1[[#This Row],[Multiple NCC links]]&lt;&gt;1,IF(Table1[[#This Row],[Lighting]]=1,1,""),"")</f>
        <v/>
      </c>
      <c r="DM50" s="169" t="str">
        <f>IF(Table1[[#This Row],[Multiple NCC links]]&lt;&gt;1,IF(Table1[[#This Row],[HVAC]]=1,1,""),"")</f>
        <v/>
      </c>
      <c r="DN50" s="169" t="str">
        <f>IF(Table1[[#This Row],[Multiple NCC links]]&lt;&gt;1,IF(Table1[[#This Row],[Services]]=1,1,""),"")</f>
        <v/>
      </c>
      <c r="DO50" s="169" t="str">
        <f>IF(Table1[[#This Row],[Multiple NCC links]]&lt;&gt;1,IF(Table1[[#This Row],[Maintenance &amp; Monitoring]]=1,1,""),"")</f>
        <v/>
      </c>
      <c r="DP50" s="169" t="str">
        <f>IF(Table1[[#This Row],[Multiple NCC links]]&lt;&gt;1,IF(Table1[[#This Row],[Hand over / Operations]]=1,1,""),"")</f>
        <v/>
      </c>
      <c r="DQ50" s="169" t="str">
        <f>IF(Table1[[#This Row],[Multiple NCC links]]&lt;&gt;1,IF(Table1[[#This Row],[As built assessment]]=1,1,""),"")</f>
        <v/>
      </c>
      <c r="DR50" s="169" t="str">
        <f>IF(Table1[[#This Row],[Multiple NCC links]]&lt;&gt;1,IF(Table1[[#This Row],[Beyond compliance]]=1,1,""),"")</f>
        <v/>
      </c>
      <c r="DS50" s="169">
        <f>IF(SUM(Table1[[#This Row],[Design]:[Beyond compliance]])&gt;1,1,"")</f>
        <v>1</v>
      </c>
      <c r="DT50" s="169">
        <f>IF(Table1[[#This Row],[Both Residential &amp; Commercial4]]&lt;&gt;1,IF(Table1[[#This Row],[Residential]]=1,1,""),"")</f>
        <v>1</v>
      </c>
      <c r="DU50" s="169" t="str">
        <f>IF(Table1[[#This Row],[Both Residential &amp; Commercial4]]&lt;&gt;1,IF(Table1[[#This Row],[Commercial]]=1,1,""),"")</f>
        <v/>
      </c>
      <c r="DV50" s="169" t="str">
        <f>Table1[[#This Row],[Residential &amp; Commercial]]</f>
        <v/>
      </c>
      <c r="DW50" s="169"/>
    </row>
    <row r="51" spans="1:127" s="49" customFormat="1" ht="114" thickTop="1" thickBot="1" x14ac:dyDescent="0.35">
      <c r="A51" s="97">
        <v>47</v>
      </c>
      <c r="B51" s="67"/>
      <c r="C51" s="98" t="s">
        <v>171</v>
      </c>
      <c r="D51" s="68" t="s">
        <v>91</v>
      </c>
      <c r="E51" s="89"/>
      <c r="F51" s="89"/>
      <c r="G51" s="89"/>
      <c r="H51" s="89">
        <v>1</v>
      </c>
      <c r="I51" s="70" t="str">
        <f>IF(AND(Table1[[#This Row],[General]]=1,Table1[[#This Row],[Beginner]]=1,Table1[[#This Row],[Intermediate]]=1,Table1[[#This Row],[Advanced]]=1),1,"")</f>
        <v/>
      </c>
      <c r="J51" s="70" t="str">
        <f>CONCATENATE(IF(Table1[[#This Row],[General]]=1,"General, ",""), IF(Table1[[#This Row],[Beginner]]=1,"Beginner, ",""),IF(Table1[[#This Row],[Intermediate]]=1,"Intermediate, ",""), IF(Table1[[#This Row],[Advanced]]=1,"Advanced",""))</f>
        <v>Advanced</v>
      </c>
      <c r="K51" s="71"/>
      <c r="L51" s="91"/>
      <c r="M51" s="71"/>
      <c r="N51" s="71"/>
      <c r="O51" s="141">
        <v>1</v>
      </c>
      <c r="P51" s="71"/>
      <c r="Q51" s="71"/>
      <c r="R51" s="71"/>
      <c r="S5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51" s="73"/>
      <c r="U51" s="73"/>
      <c r="V51" s="211"/>
      <c r="W51" s="211">
        <v>1</v>
      </c>
      <c r="X51" s="73"/>
      <c r="Y51" s="73"/>
      <c r="Z51" s="73">
        <v>1</v>
      </c>
      <c r="AA51" s="73"/>
      <c r="AB51" s="73"/>
      <c r="AC51" s="73"/>
      <c r="AD51" s="73"/>
      <c r="AE51" s="92"/>
      <c r="AF51" s="73"/>
      <c r="AG5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51" s="75"/>
      <c r="AI51" s="75">
        <v>1</v>
      </c>
      <c r="AJ51" s="75"/>
      <c r="AK51" s="74" t="str">
        <f>CONCATENATE(IF(Table1[[#This Row],[Digital]]=1,"Digital, ",""),IF(Table1[[#This Row],[Face to Face]]=1,"Face to face, ",""),IF(Table1[[#This Row],[Blended]]=1,"Blended",""))</f>
        <v xml:space="preserve">Face to face, </v>
      </c>
      <c r="AL51" s="69" t="s">
        <v>62</v>
      </c>
      <c r="AM51" s="76">
        <v>1</v>
      </c>
      <c r="AN51" s="127">
        <v>1</v>
      </c>
      <c r="AO51" s="76">
        <v>1</v>
      </c>
      <c r="AP51" s="127">
        <v>1</v>
      </c>
      <c r="AQ51" s="76">
        <v>1</v>
      </c>
      <c r="AR51" s="76">
        <v>1</v>
      </c>
      <c r="AS51" s="76"/>
      <c r="AT51" s="76"/>
      <c r="AU51" s="76"/>
      <c r="AV51" s="127"/>
      <c r="AW51" s="127"/>
      <c r="AX51" s="127"/>
      <c r="AY51" s="76"/>
      <c r="AZ5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51" s="72">
        <v>1</v>
      </c>
      <c r="BC51" s="72"/>
      <c r="BD51" s="74" t="str">
        <f>IF(AND(Table1[[#This Row],[Residential]]=1,Table1[[#This Row],[Commercial]]=1),1,"")</f>
        <v/>
      </c>
      <c r="BE51" s="74" t="str">
        <f>CONCATENATE(IF(Table1[[#This Row],[Residential]]=1,"Residential, ",""),IF(Table1[[#This Row],[Commercial]]=1,"Commercial",""))</f>
        <v xml:space="preserve">Residential, </v>
      </c>
      <c r="BF51" s="76"/>
      <c r="BG51" s="76"/>
      <c r="BH51" s="76"/>
      <c r="BI51" s="76"/>
      <c r="BJ51" s="76"/>
      <c r="BK51" s="76"/>
      <c r="BL51" s="76"/>
      <c r="BM51" s="127"/>
      <c r="BN51" s="76">
        <v>1</v>
      </c>
      <c r="BO5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51" s="110"/>
      <c r="BQ51" s="112" t="s">
        <v>354</v>
      </c>
      <c r="BR51" s="112" t="s">
        <v>996</v>
      </c>
      <c r="BS51" s="235"/>
      <c r="BT51" s="117" t="s">
        <v>172</v>
      </c>
      <c r="BU51" s="113"/>
      <c r="BV51" s="114"/>
      <c r="BW51" s="115" t="s">
        <v>58</v>
      </c>
      <c r="BX51" s="115" t="s">
        <v>300</v>
      </c>
      <c r="BY51" s="115" t="s">
        <v>58</v>
      </c>
      <c r="BZ51" s="227" t="str">
        <f>IF(SUM(Table1[[#This Row],[Design]:[Beyond compliance]])&gt;0,"Yes","No")</f>
        <v>Yes</v>
      </c>
      <c r="CA5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51" s="48">
        <f>COUNTIF(Table1[[#This Row],[Validity]:[Alignment with NCC (Yes=1,No=0)]],"N/A")</f>
        <v>0</v>
      </c>
      <c r="CC51" s="48">
        <f>IF(ISERROR(Table1[[#This Row],[Total Quality Score (out of 10)]]/(4-Table1[[#This Row],[N/A Count]])),0,Table1[[#This Row],[Total Quality Score (out of 10)]]/(4-Table1[[#This Row],[N/A Count]]))</f>
        <v>1.25</v>
      </c>
      <c r="CE51" s="96"/>
      <c r="CF51" s="169" t="str">
        <f>IF(SUM(Table1[[#This Row],[Multiple]:[Level (all)62]])&lt;1,IF(Table1[[#This Row],[General]]=1,1,""),"")</f>
        <v/>
      </c>
      <c r="CG51" s="171" t="str">
        <f>IF(SUM(Table1[[#This Row],[Multiple]:[Level (all)62]])&lt;1,IF(Table1[[#This Row],[Beginner]]=1,1,""),"")</f>
        <v/>
      </c>
      <c r="CH51" s="169" t="str">
        <f>IF(SUM(Table1[[#This Row],[Multiple]:[Level (all)62]])&lt;1,IF(Table1[[#This Row],[Intermediate]]=1,1,""),"")</f>
        <v/>
      </c>
      <c r="CI51" s="169">
        <f>IF(SUM(Table1[[#This Row],[Multiple]:[Level (all)62]])&lt;1,IF(Table1[[#This Row],[Advanced]]=1,1,""),"")</f>
        <v>1</v>
      </c>
      <c r="CJ51" s="169" t="str">
        <f>IF(AND(SUM(Table1[[#This Row],[General]:[Advanced]])&lt;4,SUM(Table1[[#This Row],[General]:[Advanced]])&gt;1),1,"")</f>
        <v/>
      </c>
      <c r="CK51" s="169" t="str">
        <f>Table1[[#This Row],[Level (all)]]</f>
        <v/>
      </c>
      <c r="CL51" s="169" t="str">
        <f>IF(Table1[[#This Row],[Multiple audience]]&lt;&gt;1,IF(Table1[[#This Row],[General Audience]]=1,1,""),"")</f>
        <v/>
      </c>
      <c r="CM51" s="169" t="str">
        <f>IF(Table1[[#This Row],[Multiple audience]]&lt;&gt;1,IF(Table1[[#This Row],[Planners / Designers ]]=1,1,""),"")</f>
        <v/>
      </c>
      <c r="CN51" s="169" t="str">
        <f>IF(Table1[[#This Row],[Multiple audience]]&lt;&gt;1,IF(Table1[[#This Row],[Regulatory Assessors]]=1,1,""),"")</f>
        <v/>
      </c>
      <c r="CO51" s="169" t="str">
        <f>IF(Table1[[#This Row],[Multiple audience]]&lt;&gt;1,IF(Table1[[#This Row],[Builders / Management]]=1,1,""),"")</f>
        <v/>
      </c>
      <c r="CP51" s="169">
        <f>IF(Table1[[#This Row],[Multiple audience]]&lt;&gt;1,IF(Table1[[#This Row],[Energy / Sus Assessors]]=1,1,""),"")</f>
        <v>1</v>
      </c>
      <c r="CQ51" s="169" t="str">
        <f>IF(Table1[[#This Row],[Multiple audience]]&lt;&gt;1,IF(Table1[[#This Row],[Semi-skilled]]=1,1,""),"")</f>
        <v/>
      </c>
      <c r="CR51" s="169" t="str">
        <f>IF(Table1[[#This Row],[Multiple audience]]&lt;&gt;1,IF(Table1[[#This Row],[Trades]]=1,1,""),"")</f>
        <v/>
      </c>
      <c r="CS51" s="169" t="str">
        <f>IF(Table1[[#This Row],[Multiple audience]]&lt;&gt;1,IF(Table1[[#This Row],[Other]]=1,1,""),"")</f>
        <v/>
      </c>
      <c r="CT51" s="169" t="str">
        <f>IF(SUM(Table1[[#This Row],[General Audience]:[Other]])&gt;1,1,"")</f>
        <v/>
      </c>
      <c r="CU51" s="169" t="str">
        <f>IF(Table1[[#This Row],[Various  ]]&lt;&gt;1,IF(Table1[[#This Row],[Calculator / Software]]=1,1,""),"")</f>
        <v/>
      </c>
      <c r="CV51" s="169" t="str">
        <f>IF(Table1[[#This Row],[Various  ]]&lt;&gt;1,IF(Table1[[#This Row],[Information  ]]=1,1,""),"")</f>
        <v/>
      </c>
      <c r="CW51" s="169" t="str">
        <f>IF(Table1[[#This Row],[Various  ]]&lt;&gt;1,IF(Table1[[#This Row],[Interactive Tool]]=1,1,""),"")</f>
        <v/>
      </c>
      <c r="CX51" s="169" t="str">
        <f>IF(Table1[[#This Row],[Various  ]]&lt;&gt;1,IF(Table1[[#This Row],[Technical Specifications]]=1,1,""),"")</f>
        <v/>
      </c>
      <c r="CY51" s="169" t="str">
        <f>IF(Table1[[#This Row],[Various  ]]&lt;&gt;1,IF(Table1[[#This Row],[Training Resources]]=1,1,""),"")</f>
        <v/>
      </c>
      <c r="CZ51" s="169" t="str">
        <f>IF(Table1[[#This Row],[Various  ]]&lt;&gt;1,IF(Table1[[#This Row],[Toolbox]]=1,1,""),"")</f>
        <v/>
      </c>
      <c r="DA51" s="169" t="str">
        <f>IF(Table1[[#This Row],[Various  ]]&lt;&gt;1,IF(Table1[[#This Row],[Video]]=1,1,""),"")</f>
        <v/>
      </c>
      <c r="DB51" s="169" t="str">
        <f>IF(Table1[[#This Row],[Various  ]]&lt;&gt;1,IF(Table1[[#This Row],[Case study]]=1,1,""),"")</f>
        <v/>
      </c>
      <c r="DC51" s="169" t="str">
        <f>IF(Table1[[#This Row],[Various  ]]&lt;&gt;1,IF(Table1[[#This Row],[Other   ]]=1,1,""),"")</f>
        <v/>
      </c>
      <c r="DD51" s="169" t="str">
        <f>IF(Table1[[#This Row],[Various  ]]&lt;&gt;1,IF(Table1[[#This Row],[Standards]]=1,1,""),"")</f>
        <v/>
      </c>
      <c r="DE51" s="169">
        <f>IF(Table1[[#This Row],[Various]]=1,1,IF(SUM(Table1[[#This Row],[Calculator / Software]:[Standards]])&gt;1,1,""))</f>
        <v>1</v>
      </c>
      <c r="DF51" s="169" t="str">
        <f>IF(Table1[[#This Row],[Multiple NCC links]]&lt;&gt;1,IF(Table1[[#This Row],[Design]]=1,1,""),"")</f>
        <v/>
      </c>
      <c r="DG51" s="169" t="str">
        <f>IF(Table1[[#This Row],[Multiple NCC links]]&lt;&gt;1,IF(Table1[[#This Row],[Assessment / Verification]]=1,1,""),"")</f>
        <v/>
      </c>
      <c r="DH51" s="169" t="str">
        <f>IF(Table1[[#This Row],[Multiple NCC links]]&lt;&gt;1,IF(Table1[[#This Row],[Climate Specific ]]=1,1,""),"")</f>
        <v/>
      </c>
      <c r="DI51" s="169" t="str">
        <f>IF(Table1[[#This Row],[Multiple NCC links]]&lt;&gt;1,IF(Table1[[#This Row],[Alterations / Additions]]=1,1,""),"")</f>
        <v/>
      </c>
      <c r="DJ51" s="169" t="str">
        <f>IF(Table1[[#This Row],[Multiple NCC links]]&lt;&gt;1,IF(Table1[[#This Row],[Glazing]]=1,1,""),"")</f>
        <v/>
      </c>
      <c r="DK51" s="169" t="str">
        <f>IF(Table1[[#This Row],[Multiple NCC links]]&lt;&gt;1,IF(Table1[[#This Row],[Building Fabric / Thermal / Sealing]]=1,1,""),"")</f>
        <v/>
      </c>
      <c r="DL51" s="169" t="str">
        <f>IF(Table1[[#This Row],[Multiple NCC links]]&lt;&gt;1,IF(Table1[[#This Row],[Lighting]]=1,1,""),"")</f>
        <v/>
      </c>
      <c r="DM51" s="169" t="str">
        <f>IF(Table1[[#This Row],[Multiple NCC links]]&lt;&gt;1,IF(Table1[[#This Row],[HVAC]]=1,1,""),"")</f>
        <v/>
      </c>
      <c r="DN51" s="169" t="str">
        <f>IF(Table1[[#This Row],[Multiple NCC links]]&lt;&gt;1,IF(Table1[[#This Row],[Services]]=1,1,""),"")</f>
        <v/>
      </c>
      <c r="DO51" s="169" t="str">
        <f>IF(Table1[[#This Row],[Multiple NCC links]]&lt;&gt;1,IF(Table1[[#This Row],[Maintenance &amp; Monitoring]]=1,1,""),"")</f>
        <v/>
      </c>
      <c r="DP51" s="169" t="str">
        <f>IF(Table1[[#This Row],[Multiple NCC links]]&lt;&gt;1,IF(Table1[[#This Row],[Hand over / Operations]]=1,1,""),"")</f>
        <v/>
      </c>
      <c r="DQ51" s="169" t="str">
        <f>IF(Table1[[#This Row],[Multiple NCC links]]&lt;&gt;1,IF(Table1[[#This Row],[As built assessment]]=1,1,""),"")</f>
        <v/>
      </c>
      <c r="DR51" s="169" t="str">
        <f>IF(Table1[[#This Row],[Multiple NCC links]]&lt;&gt;1,IF(Table1[[#This Row],[Beyond compliance]]=1,1,""),"")</f>
        <v/>
      </c>
      <c r="DS51" s="169">
        <f>IF(SUM(Table1[[#This Row],[Design]:[Beyond compliance]])&gt;1,1,"")</f>
        <v>1</v>
      </c>
      <c r="DT51" s="169">
        <f>IF(Table1[[#This Row],[Both Residential &amp; Commercial4]]&lt;&gt;1,IF(Table1[[#This Row],[Residential]]=1,1,""),"")</f>
        <v>1</v>
      </c>
      <c r="DU51" s="169" t="str">
        <f>IF(Table1[[#This Row],[Both Residential &amp; Commercial4]]&lt;&gt;1,IF(Table1[[#This Row],[Commercial]]=1,1,""),"")</f>
        <v/>
      </c>
      <c r="DV51" s="169" t="str">
        <f>Table1[[#This Row],[Residential &amp; Commercial]]</f>
        <v/>
      </c>
      <c r="DW51" s="169"/>
    </row>
    <row r="52" spans="1:127" s="49" customFormat="1" ht="114" thickTop="1" thickBot="1" x14ac:dyDescent="0.35">
      <c r="A52" s="97">
        <v>48</v>
      </c>
      <c r="B52" s="80"/>
      <c r="C52" s="98" t="s">
        <v>173</v>
      </c>
      <c r="D52" s="68" t="s">
        <v>91</v>
      </c>
      <c r="E52" s="89"/>
      <c r="F52" s="89"/>
      <c r="G52" s="89">
        <v>1</v>
      </c>
      <c r="H52" s="89"/>
      <c r="I52" s="70" t="str">
        <f>IF(AND(Table1[[#This Row],[General]]=1,Table1[[#This Row],[Beginner]]=1,Table1[[#This Row],[Intermediate]]=1,Table1[[#This Row],[Advanced]]=1),1,"")</f>
        <v/>
      </c>
      <c r="J52" s="70" t="str">
        <f>CONCATENATE(IF(Table1[[#This Row],[General]]=1,"General, ",""), IF(Table1[[#This Row],[Beginner]]=1,"Beginner, ",""),IF(Table1[[#This Row],[Intermediate]]=1,"Intermediate, ",""), IF(Table1[[#This Row],[Advanced]]=1,"Advanced",""))</f>
        <v xml:space="preserve">Intermediate, </v>
      </c>
      <c r="K52" s="71"/>
      <c r="L52" s="91"/>
      <c r="M52" s="71"/>
      <c r="N52" s="71"/>
      <c r="O52" s="141">
        <v>1</v>
      </c>
      <c r="P52" s="71"/>
      <c r="Q52" s="71"/>
      <c r="R52" s="71"/>
      <c r="S5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52" s="73"/>
      <c r="U52" s="73"/>
      <c r="V52" s="211"/>
      <c r="W52" s="211">
        <v>1</v>
      </c>
      <c r="X52" s="73"/>
      <c r="Y52" s="73"/>
      <c r="Z52" s="73">
        <v>1</v>
      </c>
      <c r="AA52" s="73"/>
      <c r="AB52" s="73"/>
      <c r="AC52" s="73"/>
      <c r="AD52" s="73"/>
      <c r="AE52" s="92"/>
      <c r="AF52" s="73"/>
      <c r="AG5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52" s="75"/>
      <c r="AI52" s="75">
        <v>1</v>
      </c>
      <c r="AJ52" s="75"/>
      <c r="AK52" s="74" t="str">
        <f>CONCATENATE(IF(Table1[[#This Row],[Digital]]=1,"Digital, ",""),IF(Table1[[#This Row],[Face to Face]]=1,"Face to face, ",""),IF(Table1[[#This Row],[Blended]]=1,"Blended",""))</f>
        <v xml:space="preserve">Face to face, </v>
      </c>
      <c r="AL52" s="69" t="s">
        <v>62</v>
      </c>
      <c r="AM52" s="76"/>
      <c r="AN52" s="127"/>
      <c r="AO52" s="76"/>
      <c r="AP52" s="127"/>
      <c r="AQ52" s="76"/>
      <c r="AR52" s="76"/>
      <c r="AS52" s="76"/>
      <c r="AT52" s="76"/>
      <c r="AU52" s="76"/>
      <c r="AV52" s="127"/>
      <c r="AW52" s="127"/>
      <c r="AX52" s="127"/>
      <c r="AY52" s="76">
        <v>1</v>
      </c>
      <c r="AZ5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Beyond compliance</v>
      </c>
      <c r="BB52" s="72">
        <v>1</v>
      </c>
      <c r="BC52" s="72"/>
      <c r="BD52" s="74" t="str">
        <f>IF(AND(Table1[[#This Row],[Residential]]=1,Table1[[#This Row],[Commercial]]=1),1,"")</f>
        <v/>
      </c>
      <c r="BE52" s="74" t="str">
        <f>CONCATENATE(IF(Table1[[#This Row],[Residential]]=1,"Residential, ",""),IF(Table1[[#This Row],[Commercial]]=1,"Commercial",""))</f>
        <v xml:space="preserve">Residential, </v>
      </c>
      <c r="BF52" s="76"/>
      <c r="BG52" s="76"/>
      <c r="BH52" s="76"/>
      <c r="BI52" s="76"/>
      <c r="BJ52" s="76"/>
      <c r="BK52" s="76"/>
      <c r="BL52" s="76"/>
      <c r="BM52" s="127"/>
      <c r="BN52" s="76">
        <v>1</v>
      </c>
      <c r="BO5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52" s="110"/>
      <c r="BQ52" s="112" t="s">
        <v>355</v>
      </c>
      <c r="BR52" s="112" t="s">
        <v>996</v>
      </c>
      <c r="BS52" s="235"/>
      <c r="BT52" s="117" t="s">
        <v>174</v>
      </c>
      <c r="BU52" s="113"/>
      <c r="BV52" s="114"/>
      <c r="BW52" s="115" t="s">
        <v>59</v>
      </c>
      <c r="BX52" s="115" t="s">
        <v>300</v>
      </c>
      <c r="BY52" s="115" t="s">
        <v>58</v>
      </c>
      <c r="BZ52" s="227" t="str">
        <f>IF(SUM(Table1[[#This Row],[Design]:[Beyond compliance]])&gt;0,"Yes","No")</f>
        <v>Yes</v>
      </c>
      <c r="CA5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3</v>
      </c>
      <c r="CB52" s="48">
        <f>COUNTIF(Table1[[#This Row],[Validity]:[Alignment with NCC (Yes=1,No=0)]],"N/A")</f>
        <v>1</v>
      </c>
      <c r="CC52" s="48">
        <f>IF(ISERROR(Table1[[#This Row],[Total Quality Score (out of 10)]]/(4-Table1[[#This Row],[N/A Count]])),0,Table1[[#This Row],[Total Quality Score (out of 10)]]/(4-Table1[[#This Row],[N/A Count]]))</f>
        <v>1</v>
      </c>
      <c r="CE52" s="96"/>
      <c r="CF52" s="169" t="str">
        <f>IF(SUM(Table1[[#This Row],[Multiple]:[Level (all)62]])&lt;1,IF(Table1[[#This Row],[General]]=1,1,""),"")</f>
        <v/>
      </c>
      <c r="CG52" s="171" t="str">
        <f>IF(SUM(Table1[[#This Row],[Multiple]:[Level (all)62]])&lt;1,IF(Table1[[#This Row],[Beginner]]=1,1,""),"")</f>
        <v/>
      </c>
      <c r="CH52" s="169">
        <f>IF(SUM(Table1[[#This Row],[Multiple]:[Level (all)62]])&lt;1,IF(Table1[[#This Row],[Intermediate]]=1,1,""),"")</f>
        <v>1</v>
      </c>
      <c r="CI52" s="169" t="str">
        <f>IF(SUM(Table1[[#This Row],[Multiple]:[Level (all)62]])&lt;1,IF(Table1[[#This Row],[Advanced]]=1,1,""),"")</f>
        <v/>
      </c>
      <c r="CJ52" s="169" t="str">
        <f>IF(AND(SUM(Table1[[#This Row],[General]:[Advanced]])&lt;4,SUM(Table1[[#This Row],[General]:[Advanced]])&gt;1),1,"")</f>
        <v/>
      </c>
      <c r="CK52" s="169" t="str">
        <f>Table1[[#This Row],[Level (all)]]</f>
        <v/>
      </c>
      <c r="CL52" s="169" t="str">
        <f>IF(Table1[[#This Row],[Multiple audience]]&lt;&gt;1,IF(Table1[[#This Row],[General Audience]]=1,1,""),"")</f>
        <v/>
      </c>
      <c r="CM52" s="169" t="str">
        <f>IF(Table1[[#This Row],[Multiple audience]]&lt;&gt;1,IF(Table1[[#This Row],[Planners / Designers ]]=1,1,""),"")</f>
        <v/>
      </c>
      <c r="CN52" s="169" t="str">
        <f>IF(Table1[[#This Row],[Multiple audience]]&lt;&gt;1,IF(Table1[[#This Row],[Regulatory Assessors]]=1,1,""),"")</f>
        <v/>
      </c>
      <c r="CO52" s="169" t="str">
        <f>IF(Table1[[#This Row],[Multiple audience]]&lt;&gt;1,IF(Table1[[#This Row],[Builders / Management]]=1,1,""),"")</f>
        <v/>
      </c>
      <c r="CP52" s="169">
        <f>IF(Table1[[#This Row],[Multiple audience]]&lt;&gt;1,IF(Table1[[#This Row],[Energy / Sus Assessors]]=1,1,""),"")</f>
        <v>1</v>
      </c>
      <c r="CQ52" s="169" t="str">
        <f>IF(Table1[[#This Row],[Multiple audience]]&lt;&gt;1,IF(Table1[[#This Row],[Semi-skilled]]=1,1,""),"")</f>
        <v/>
      </c>
      <c r="CR52" s="169" t="str">
        <f>IF(Table1[[#This Row],[Multiple audience]]&lt;&gt;1,IF(Table1[[#This Row],[Trades]]=1,1,""),"")</f>
        <v/>
      </c>
      <c r="CS52" s="169" t="str">
        <f>IF(Table1[[#This Row],[Multiple audience]]&lt;&gt;1,IF(Table1[[#This Row],[Other]]=1,1,""),"")</f>
        <v/>
      </c>
      <c r="CT52" s="169" t="str">
        <f>IF(SUM(Table1[[#This Row],[General Audience]:[Other]])&gt;1,1,"")</f>
        <v/>
      </c>
      <c r="CU52" s="169" t="str">
        <f>IF(Table1[[#This Row],[Various  ]]&lt;&gt;1,IF(Table1[[#This Row],[Calculator / Software]]=1,1,""),"")</f>
        <v/>
      </c>
      <c r="CV52" s="169" t="str">
        <f>IF(Table1[[#This Row],[Various  ]]&lt;&gt;1,IF(Table1[[#This Row],[Information  ]]=1,1,""),"")</f>
        <v/>
      </c>
      <c r="CW52" s="169" t="str">
        <f>IF(Table1[[#This Row],[Various  ]]&lt;&gt;1,IF(Table1[[#This Row],[Interactive Tool]]=1,1,""),"")</f>
        <v/>
      </c>
      <c r="CX52" s="169" t="str">
        <f>IF(Table1[[#This Row],[Various  ]]&lt;&gt;1,IF(Table1[[#This Row],[Technical Specifications]]=1,1,""),"")</f>
        <v/>
      </c>
      <c r="CY52" s="169" t="str">
        <f>IF(Table1[[#This Row],[Various  ]]&lt;&gt;1,IF(Table1[[#This Row],[Training Resources]]=1,1,""),"")</f>
        <v/>
      </c>
      <c r="CZ52" s="169" t="str">
        <f>IF(Table1[[#This Row],[Various  ]]&lt;&gt;1,IF(Table1[[#This Row],[Toolbox]]=1,1,""),"")</f>
        <v/>
      </c>
      <c r="DA52" s="169" t="str">
        <f>IF(Table1[[#This Row],[Various  ]]&lt;&gt;1,IF(Table1[[#This Row],[Video]]=1,1,""),"")</f>
        <v/>
      </c>
      <c r="DB52" s="169" t="str">
        <f>IF(Table1[[#This Row],[Various  ]]&lt;&gt;1,IF(Table1[[#This Row],[Case study]]=1,1,""),"")</f>
        <v/>
      </c>
      <c r="DC52" s="169" t="str">
        <f>IF(Table1[[#This Row],[Various  ]]&lt;&gt;1,IF(Table1[[#This Row],[Other   ]]=1,1,""),"")</f>
        <v/>
      </c>
      <c r="DD52" s="169" t="str">
        <f>IF(Table1[[#This Row],[Various  ]]&lt;&gt;1,IF(Table1[[#This Row],[Standards]]=1,1,""),"")</f>
        <v/>
      </c>
      <c r="DE52" s="169">
        <f>IF(Table1[[#This Row],[Various]]=1,1,IF(SUM(Table1[[#This Row],[Calculator / Software]:[Standards]])&gt;1,1,""))</f>
        <v>1</v>
      </c>
      <c r="DF52" s="169" t="str">
        <f>IF(Table1[[#This Row],[Multiple NCC links]]&lt;&gt;1,IF(Table1[[#This Row],[Design]]=1,1,""),"")</f>
        <v/>
      </c>
      <c r="DG52" s="169" t="str">
        <f>IF(Table1[[#This Row],[Multiple NCC links]]&lt;&gt;1,IF(Table1[[#This Row],[Assessment / Verification]]=1,1,""),"")</f>
        <v/>
      </c>
      <c r="DH52" s="169" t="str">
        <f>IF(Table1[[#This Row],[Multiple NCC links]]&lt;&gt;1,IF(Table1[[#This Row],[Climate Specific ]]=1,1,""),"")</f>
        <v/>
      </c>
      <c r="DI52" s="169" t="str">
        <f>IF(Table1[[#This Row],[Multiple NCC links]]&lt;&gt;1,IF(Table1[[#This Row],[Alterations / Additions]]=1,1,""),"")</f>
        <v/>
      </c>
      <c r="DJ52" s="169" t="str">
        <f>IF(Table1[[#This Row],[Multiple NCC links]]&lt;&gt;1,IF(Table1[[#This Row],[Glazing]]=1,1,""),"")</f>
        <v/>
      </c>
      <c r="DK52" s="169" t="str">
        <f>IF(Table1[[#This Row],[Multiple NCC links]]&lt;&gt;1,IF(Table1[[#This Row],[Building Fabric / Thermal / Sealing]]=1,1,""),"")</f>
        <v/>
      </c>
      <c r="DL52" s="169" t="str">
        <f>IF(Table1[[#This Row],[Multiple NCC links]]&lt;&gt;1,IF(Table1[[#This Row],[Lighting]]=1,1,""),"")</f>
        <v/>
      </c>
      <c r="DM52" s="169" t="str">
        <f>IF(Table1[[#This Row],[Multiple NCC links]]&lt;&gt;1,IF(Table1[[#This Row],[HVAC]]=1,1,""),"")</f>
        <v/>
      </c>
      <c r="DN52" s="169" t="str">
        <f>IF(Table1[[#This Row],[Multiple NCC links]]&lt;&gt;1,IF(Table1[[#This Row],[Services]]=1,1,""),"")</f>
        <v/>
      </c>
      <c r="DO52" s="169" t="str">
        <f>IF(Table1[[#This Row],[Multiple NCC links]]&lt;&gt;1,IF(Table1[[#This Row],[Maintenance &amp; Monitoring]]=1,1,""),"")</f>
        <v/>
      </c>
      <c r="DP52" s="169" t="str">
        <f>IF(Table1[[#This Row],[Multiple NCC links]]&lt;&gt;1,IF(Table1[[#This Row],[Hand over / Operations]]=1,1,""),"")</f>
        <v/>
      </c>
      <c r="DQ52" s="169" t="str">
        <f>IF(Table1[[#This Row],[Multiple NCC links]]&lt;&gt;1,IF(Table1[[#This Row],[As built assessment]]=1,1,""),"")</f>
        <v/>
      </c>
      <c r="DR52" s="169">
        <f>IF(Table1[[#This Row],[Multiple NCC links]]&lt;&gt;1,IF(Table1[[#This Row],[Beyond compliance]]=1,1,""),"")</f>
        <v>1</v>
      </c>
      <c r="DS52" s="169" t="str">
        <f>IF(SUM(Table1[[#This Row],[Design]:[Beyond compliance]])&gt;1,1,"")</f>
        <v/>
      </c>
      <c r="DT52" s="169">
        <f>IF(Table1[[#This Row],[Both Residential &amp; Commercial4]]&lt;&gt;1,IF(Table1[[#This Row],[Residential]]=1,1,""),"")</f>
        <v>1</v>
      </c>
      <c r="DU52" s="169" t="str">
        <f>IF(Table1[[#This Row],[Both Residential &amp; Commercial4]]&lt;&gt;1,IF(Table1[[#This Row],[Commercial]]=1,1,""),"")</f>
        <v/>
      </c>
      <c r="DV52" s="169" t="str">
        <f>Table1[[#This Row],[Residential &amp; Commercial]]</f>
        <v/>
      </c>
      <c r="DW52" s="169"/>
    </row>
    <row r="53" spans="1:127" s="49" customFormat="1" ht="170.25" thickTop="1" thickBot="1" x14ac:dyDescent="0.35">
      <c r="A53" s="97">
        <v>49</v>
      </c>
      <c r="B53" s="67"/>
      <c r="C53" s="98" t="s">
        <v>175</v>
      </c>
      <c r="D53" s="68" t="s">
        <v>35</v>
      </c>
      <c r="E53" s="89"/>
      <c r="F53" s="89"/>
      <c r="G53" s="89"/>
      <c r="H53" s="89">
        <v>1</v>
      </c>
      <c r="I53" s="70" t="str">
        <f>IF(AND(Table1[[#This Row],[General]]=1,Table1[[#This Row],[Beginner]]=1,Table1[[#This Row],[Intermediate]]=1,Table1[[#This Row],[Advanced]]=1),1,"")</f>
        <v/>
      </c>
      <c r="J53" s="70" t="str">
        <f>CONCATENATE(IF(Table1[[#This Row],[General]]=1,"General, ",""), IF(Table1[[#This Row],[Beginner]]=1,"Beginner, ",""),IF(Table1[[#This Row],[Intermediate]]=1,"Intermediate, ",""), IF(Table1[[#This Row],[Advanced]]=1,"Advanced",""))</f>
        <v>Advanced</v>
      </c>
      <c r="K53" s="71"/>
      <c r="L53" s="91">
        <v>1</v>
      </c>
      <c r="M53" s="71"/>
      <c r="N53" s="71"/>
      <c r="O53" s="141">
        <v>1</v>
      </c>
      <c r="P53" s="71"/>
      <c r="Q53" s="71"/>
      <c r="R53" s="71"/>
      <c r="S5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Energy / Sus Assessors, </v>
      </c>
      <c r="T53" s="73">
        <v>1</v>
      </c>
      <c r="U53" s="73"/>
      <c r="V53" s="211">
        <v>1</v>
      </c>
      <c r="W53" s="211"/>
      <c r="X53" s="73"/>
      <c r="Y53" s="73"/>
      <c r="Z53" s="73"/>
      <c r="AA53" s="73"/>
      <c r="AB53" s="73"/>
      <c r="AC53" s="73"/>
      <c r="AD53" s="73"/>
      <c r="AE53" s="92"/>
      <c r="AF53" s="73"/>
      <c r="AG5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Calculator / Software, </v>
      </c>
      <c r="AH53" s="75">
        <v>1</v>
      </c>
      <c r="AI53" s="75"/>
      <c r="AJ53" s="75"/>
      <c r="AK53" s="74" t="str">
        <f>CONCATENATE(IF(Table1[[#This Row],[Digital]]=1,"Digital, ",""),IF(Table1[[#This Row],[Face to Face]]=1,"Face to face, ",""),IF(Table1[[#This Row],[Blended]]=1,"Blended",""))</f>
        <v xml:space="preserve">Digital, </v>
      </c>
      <c r="AL53" s="69" t="s">
        <v>733</v>
      </c>
      <c r="AM53" s="76">
        <v>1</v>
      </c>
      <c r="AN53" s="127">
        <v>1</v>
      </c>
      <c r="AO53" s="76">
        <v>1</v>
      </c>
      <c r="AP53" s="127">
        <v>1</v>
      </c>
      <c r="AQ53" s="76"/>
      <c r="AR53" s="76"/>
      <c r="AS53" s="76"/>
      <c r="AT53" s="76"/>
      <c r="AU53" s="76"/>
      <c r="AV53" s="127"/>
      <c r="AW53" s="127"/>
      <c r="AX53" s="127"/>
      <c r="AY53" s="76"/>
      <c r="AZ5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v>
      </c>
      <c r="BB53" s="72">
        <v>1</v>
      </c>
      <c r="BC53" s="72"/>
      <c r="BD53" s="74" t="str">
        <f>IF(AND(Table1[[#This Row],[Residential]]=1,Table1[[#This Row],[Commercial]]=1),1,"")</f>
        <v/>
      </c>
      <c r="BE53" s="74" t="str">
        <f>CONCATENATE(IF(Table1[[#This Row],[Residential]]=1,"Residential, ",""),IF(Table1[[#This Row],[Commercial]]=1,"Commercial",""))</f>
        <v xml:space="preserve">Residential, </v>
      </c>
      <c r="BF53" s="76"/>
      <c r="BG53" s="76"/>
      <c r="BH53" s="76"/>
      <c r="BI53" s="76"/>
      <c r="BJ53" s="76"/>
      <c r="BK53" s="76"/>
      <c r="BL53" s="76"/>
      <c r="BM53" s="127"/>
      <c r="BN53" s="76">
        <v>1</v>
      </c>
      <c r="BO5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53" s="110"/>
      <c r="BQ53" s="112" t="s">
        <v>356</v>
      </c>
      <c r="BR53" s="112" t="s">
        <v>996</v>
      </c>
      <c r="BS53" s="116"/>
      <c r="BT53" s="117" t="s">
        <v>176</v>
      </c>
      <c r="BU53" s="113"/>
      <c r="BV53" s="114"/>
      <c r="BW53" s="115" t="s">
        <v>57</v>
      </c>
      <c r="BX53" s="115" t="s">
        <v>57</v>
      </c>
      <c r="BY53" s="115" t="s">
        <v>57</v>
      </c>
      <c r="BZ53" s="227" t="str">
        <f>IF(SUM(Table1[[#This Row],[Design]:[Beyond compliance]])&gt;0,"Yes","No")</f>
        <v>Yes</v>
      </c>
      <c r="CA5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53" s="48">
        <f>COUNTIF(Table1[[#This Row],[Validity]:[Alignment with NCC (Yes=1,No=0)]],"N/A")</f>
        <v>0</v>
      </c>
      <c r="CC53" s="48">
        <f>IF(ISERROR(Table1[[#This Row],[Total Quality Score (out of 10)]]/(4-Table1[[#This Row],[N/A Count]])),0,Table1[[#This Row],[Total Quality Score (out of 10)]]/(4-Table1[[#This Row],[N/A Count]]))</f>
        <v>2.25</v>
      </c>
      <c r="CE53" s="96"/>
      <c r="CF53" s="169" t="str">
        <f>IF(SUM(Table1[[#This Row],[Multiple]:[Level (all)62]])&lt;1,IF(Table1[[#This Row],[General]]=1,1,""),"")</f>
        <v/>
      </c>
      <c r="CG53" s="171" t="str">
        <f>IF(SUM(Table1[[#This Row],[Multiple]:[Level (all)62]])&lt;1,IF(Table1[[#This Row],[Beginner]]=1,1,""),"")</f>
        <v/>
      </c>
      <c r="CH53" s="169" t="str">
        <f>IF(SUM(Table1[[#This Row],[Multiple]:[Level (all)62]])&lt;1,IF(Table1[[#This Row],[Intermediate]]=1,1,""),"")</f>
        <v/>
      </c>
      <c r="CI53" s="169">
        <f>IF(SUM(Table1[[#This Row],[Multiple]:[Level (all)62]])&lt;1,IF(Table1[[#This Row],[Advanced]]=1,1,""),"")</f>
        <v>1</v>
      </c>
      <c r="CJ53" s="169" t="str">
        <f>IF(AND(SUM(Table1[[#This Row],[General]:[Advanced]])&lt;4,SUM(Table1[[#This Row],[General]:[Advanced]])&gt;1),1,"")</f>
        <v/>
      </c>
      <c r="CK53" s="169" t="str">
        <f>Table1[[#This Row],[Level (all)]]</f>
        <v/>
      </c>
      <c r="CL53" s="169" t="str">
        <f>IF(Table1[[#This Row],[Multiple audience]]&lt;&gt;1,IF(Table1[[#This Row],[General Audience]]=1,1,""),"")</f>
        <v/>
      </c>
      <c r="CM53" s="169" t="str">
        <f>IF(Table1[[#This Row],[Multiple audience]]&lt;&gt;1,IF(Table1[[#This Row],[Planners / Designers ]]=1,1,""),"")</f>
        <v/>
      </c>
      <c r="CN53" s="169" t="str">
        <f>IF(Table1[[#This Row],[Multiple audience]]&lt;&gt;1,IF(Table1[[#This Row],[Regulatory Assessors]]=1,1,""),"")</f>
        <v/>
      </c>
      <c r="CO53" s="169" t="str">
        <f>IF(Table1[[#This Row],[Multiple audience]]&lt;&gt;1,IF(Table1[[#This Row],[Builders / Management]]=1,1,""),"")</f>
        <v/>
      </c>
      <c r="CP53" s="169" t="str">
        <f>IF(Table1[[#This Row],[Multiple audience]]&lt;&gt;1,IF(Table1[[#This Row],[Energy / Sus Assessors]]=1,1,""),"")</f>
        <v/>
      </c>
      <c r="CQ53" s="169" t="str">
        <f>IF(Table1[[#This Row],[Multiple audience]]&lt;&gt;1,IF(Table1[[#This Row],[Semi-skilled]]=1,1,""),"")</f>
        <v/>
      </c>
      <c r="CR53" s="169" t="str">
        <f>IF(Table1[[#This Row],[Multiple audience]]&lt;&gt;1,IF(Table1[[#This Row],[Trades]]=1,1,""),"")</f>
        <v/>
      </c>
      <c r="CS53" s="169" t="str">
        <f>IF(Table1[[#This Row],[Multiple audience]]&lt;&gt;1,IF(Table1[[#This Row],[Other]]=1,1,""),"")</f>
        <v/>
      </c>
      <c r="CT53" s="169">
        <f>IF(SUM(Table1[[#This Row],[General Audience]:[Other]])&gt;1,1,"")</f>
        <v>1</v>
      </c>
      <c r="CU53" s="169" t="str">
        <f>IF(Table1[[#This Row],[Various  ]]&lt;&gt;1,IF(Table1[[#This Row],[Calculator / Software]]=1,1,""),"")</f>
        <v/>
      </c>
      <c r="CV53" s="169" t="str">
        <f>IF(Table1[[#This Row],[Various  ]]&lt;&gt;1,IF(Table1[[#This Row],[Information  ]]=1,1,""),"")</f>
        <v/>
      </c>
      <c r="CW53" s="169" t="str">
        <f>IF(Table1[[#This Row],[Various  ]]&lt;&gt;1,IF(Table1[[#This Row],[Interactive Tool]]=1,1,""),"")</f>
        <v/>
      </c>
      <c r="CX53" s="169" t="str">
        <f>IF(Table1[[#This Row],[Various  ]]&lt;&gt;1,IF(Table1[[#This Row],[Technical Specifications]]=1,1,""),"")</f>
        <v/>
      </c>
      <c r="CY53" s="169" t="str">
        <f>IF(Table1[[#This Row],[Various  ]]&lt;&gt;1,IF(Table1[[#This Row],[Training Resources]]=1,1,""),"")</f>
        <v/>
      </c>
      <c r="CZ53" s="169" t="str">
        <f>IF(Table1[[#This Row],[Various  ]]&lt;&gt;1,IF(Table1[[#This Row],[Toolbox]]=1,1,""),"")</f>
        <v/>
      </c>
      <c r="DA53" s="169" t="str">
        <f>IF(Table1[[#This Row],[Various  ]]&lt;&gt;1,IF(Table1[[#This Row],[Video]]=1,1,""),"")</f>
        <v/>
      </c>
      <c r="DB53" s="169" t="str">
        <f>IF(Table1[[#This Row],[Various  ]]&lt;&gt;1,IF(Table1[[#This Row],[Case study]]=1,1,""),"")</f>
        <v/>
      </c>
      <c r="DC53" s="169" t="str">
        <f>IF(Table1[[#This Row],[Various  ]]&lt;&gt;1,IF(Table1[[#This Row],[Other   ]]=1,1,""),"")</f>
        <v/>
      </c>
      <c r="DD53" s="169" t="str">
        <f>IF(Table1[[#This Row],[Various  ]]&lt;&gt;1,IF(Table1[[#This Row],[Standards]]=1,1,""),"")</f>
        <v/>
      </c>
      <c r="DE53" s="169">
        <f>IF(Table1[[#This Row],[Various]]=1,1,IF(SUM(Table1[[#This Row],[Calculator / Software]:[Standards]])&gt;1,1,""))</f>
        <v>1</v>
      </c>
      <c r="DF53" s="169" t="str">
        <f>IF(Table1[[#This Row],[Multiple NCC links]]&lt;&gt;1,IF(Table1[[#This Row],[Design]]=1,1,""),"")</f>
        <v/>
      </c>
      <c r="DG53" s="169" t="str">
        <f>IF(Table1[[#This Row],[Multiple NCC links]]&lt;&gt;1,IF(Table1[[#This Row],[Assessment / Verification]]=1,1,""),"")</f>
        <v/>
      </c>
      <c r="DH53" s="169" t="str">
        <f>IF(Table1[[#This Row],[Multiple NCC links]]&lt;&gt;1,IF(Table1[[#This Row],[Climate Specific ]]=1,1,""),"")</f>
        <v/>
      </c>
      <c r="DI53" s="169" t="str">
        <f>IF(Table1[[#This Row],[Multiple NCC links]]&lt;&gt;1,IF(Table1[[#This Row],[Alterations / Additions]]=1,1,""),"")</f>
        <v/>
      </c>
      <c r="DJ53" s="169" t="str">
        <f>IF(Table1[[#This Row],[Multiple NCC links]]&lt;&gt;1,IF(Table1[[#This Row],[Glazing]]=1,1,""),"")</f>
        <v/>
      </c>
      <c r="DK53" s="169" t="str">
        <f>IF(Table1[[#This Row],[Multiple NCC links]]&lt;&gt;1,IF(Table1[[#This Row],[Building Fabric / Thermal / Sealing]]=1,1,""),"")</f>
        <v/>
      </c>
      <c r="DL53" s="169" t="str">
        <f>IF(Table1[[#This Row],[Multiple NCC links]]&lt;&gt;1,IF(Table1[[#This Row],[Lighting]]=1,1,""),"")</f>
        <v/>
      </c>
      <c r="DM53" s="169" t="str">
        <f>IF(Table1[[#This Row],[Multiple NCC links]]&lt;&gt;1,IF(Table1[[#This Row],[HVAC]]=1,1,""),"")</f>
        <v/>
      </c>
      <c r="DN53" s="169" t="str">
        <f>IF(Table1[[#This Row],[Multiple NCC links]]&lt;&gt;1,IF(Table1[[#This Row],[Services]]=1,1,""),"")</f>
        <v/>
      </c>
      <c r="DO53" s="169" t="str">
        <f>IF(Table1[[#This Row],[Multiple NCC links]]&lt;&gt;1,IF(Table1[[#This Row],[Maintenance &amp; Monitoring]]=1,1,""),"")</f>
        <v/>
      </c>
      <c r="DP53" s="169" t="str">
        <f>IF(Table1[[#This Row],[Multiple NCC links]]&lt;&gt;1,IF(Table1[[#This Row],[Hand over / Operations]]=1,1,""),"")</f>
        <v/>
      </c>
      <c r="DQ53" s="169" t="str">
        <f>IF(Table1[[#This Row],[Multiple NCC links]]&lt;&gt;1,IF(Table1[[#This Row],[As built assessment]]=1,1,""),"")</f>
        <v/>
      </c>
      <c r="DR53" s="169" t="str">
        <f>IF(Table1[[#This Row],[Multiple NCC links]]&lt;&gt;1,IF(Table1[[#This Row],[Beyond compliance]]=1,1,""),"")</f>
        <v/>
      </c>
      <c r="DS53" s="169">
        <f>IF(SUM(Table1[[#This Row],[Design]:[Beyond compliance]])&gt;1,1,"")</f>
        <v>1</v>
      </c>
      <c r="DT53" s="169">
        <f>IF(Table1[[#This Row],[Both Residential &amp; Commercial4]]&lt;&gt;1,IF(Table1[[#This Row],[Residential]]=1,1,""),"")</f>
        <v>1</v>
      </c>
      <c r="DU53" s="169" t="str">
        <f>IF(Table1[[#This Row],[Both Residential &amp; Commercial4]]&lt;&gt;1,IF(Table1[[#This Row],[Commercial]]=1,1,""),"")</f>
        <v/>
      </c>
      <c r="DV53" s="169" t="str">
        <f>Table1[[#This Row],[Residential &amp; Commercial]]</f>
        <v/>
      </c>
      <c r="DW53" s="169"/>
    </row>
    <row r="54" spans="1:127" s="49" customFormat="1" ht="151.5" thickTop="1" thickBot="1" x14ac:dyDescent="0.35">
      <c r="A54" s="97">
        <v>50</v>
      </c>
      <c r="B54" s="67"/>
      <c r="C54" s="98" t="s">
        <v>235</v>
      </c>
      <c r="D54" s="68" t="s">
        <v>35</v>
      </c>
      <c r="E54" s="89"/>
      <c r="F54" s="89"/>
      <c r="G54" s="89"/>
      <c r="H54" s="89">
        <v>1</v>
      </c>
      <c r="I54" s="70" t="str">
        <f>IF(AND(Table1[[#This Row],[General]]=1,Table1[[#This Row],[Beginner]]=1,Table1[[#This Row],[Intermediate]]=1,Table1[[#This Row],[Advanced]]=1),1,"")</f>
        <v/>
      </c>
      <c r="J54" s="70" t="str">
        <f>CONCATENATE(IF(Table1[[#This Row],[General]]=1,"General, ",""), IF(Table1[[#This Row],[Beginner]]=1,"Beginner, ",""),IF(Table1[[#This Row],[Intermediate]]=1,"Intermediate, ",""), IF(Table1[[#This Row],[Advanced]]=1,"Advanced",""))</f>
        <v>Advanced</v>
      </c>
      <c r="K54" s="71">
        <v>1</v>
      </c>
      <c r="L54" s="91"/>
      <c r="M54" s="71"/>
      <c r="N54" s="71"/>
      <c r="O54" s="141"/>
      <c r="P54" s="71"/>
      <c r="Q54" s="71"/>
      <c r="R54" s="71"/>
      <c r="S5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54" s="73"/>
      <c r="U54" s="73">
        <v>1</v>
      </c>
      <c r="V54" s="211"/>
      <c r="W54" s="211"/>
      <c r="X54" s="73"/>
      <c r="Y54" s="73"/>
      <c r="Z54" s="73"/>
      <c r="AA54" s="73"/>
      <c r="AB54" s="73"/>
      <c r="AC54" s="73"/>
      <c r="AD54" s="73"/>
      <c r="AE54" s="92"/>
      <c r="AF54" s="73">
        <v>1</v>
      </c>
      <c r="AG5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Information Only, Various</v>
      </c>
      <c r="AH54" s="75">
        <v>1</v>
      </c>
      <c r="AI54" s="75"/>
      <c r="AJ54" s="75"/>
      <c r="AK54" s="74" t="str">
        <f>CONCATENATE(IF(Table1[[#This Row],[Digital]]=1,"Digital, ",""),IF(Table1[[#This Row],[Face to Face]]=1,"Face to face, ",""),IF(Table1[[#This Row],[Blended]]=1,"Blended",""))</f>
        <v xml:space="preserve">Digital, </v>
      </c>
      <c r="AL54" s="69" t="s">
        <v>733</v>
      </c>
      <c r="AM54" s="76">
        <v>1</v>
      </c>
      <c r="AN54" s="127">
        <v>1</v>
      </c>
      <c r="AO54" s="76">
        <v>1</v>
      </c>
      <c r="AP54" s="127">
        <v>1</v>
      </c>
      <c r="AQ54" s="76"/>
      <c r="AR54" s="76"/>
      <c r="AS54" s="76"/>
      <c r="AT54" s="76"/>
      <c r="AU54" s="76"/>
      <c r="AV54" s="127"/>
      <c r="AW54" s="127"/>
      <c r="AX54" s="127"/>
      <c r="AY54" s="76"/>
      <c r="AZ5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v>
      </c>
      <c r="BB54" s="72">
        <v>1</v>
      </c>
      <c r="BC54" s="72">
        <v>1</v>
      </c>
      <c r="BD54" s="74">
        <f>IF(AND(Table1[[#This Row],[Residential]]=1,Table1[[#This Row],[Commercial]]=1),1,"")</f>
        <v>1</v>
      </c>
      <c r="BE54" s="74" t="str">
        <f>CONCATENATE(IF(Table1[[#This Row],[Residential]]=1,"Residential, ",""),IF(Table1[[#This Row],[Commercial]]=1,"Commercial",""))</f>
        <v>Residential, Commercial</v>
      </c>
      <c r="BF54" s="76"/>
      <c r="BG54" s="76"/>
      <c r="BH54" s="76"/>
      <c r="BI54" s="76"/>
      <c r="BJ54" s="76"/>
      <c r="BK54" s="76"/>
      <c r="BL54" s="76"/>
      <c r="BM54" s="127"/>
      <c r="BN54" s="76">
        <v>1</v>
      </c>
      <c r="BO5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54" s="110"/>
      <c r="BQ54" s="112" t="s">
        <v>357</v>
      </c>
      <c r="BR54" s="112" t="s">
        <v>996</v>
      </c>
      <c r="BS54" s="116"/>
      <c r="BT54" s="117" t="s">
        <v>234</v>
      </c>
      <c r="BU54" s="113"/>
      <c r="BV54" s="114"/>
      <c r="BW54" s="115" t="s">
        <v>57</v>
      </c>
      <c r="BX54" s="115" t="s">
        <v>57</v>
      </c>
      <c r="BY54" s="115" t="s">
        <v>57</v>
      </c>
      <c r="BZ54" s="227" t="str">
        <f>IF(SUM(Table1[[#This Row],[Design]:[Beyond compliance]])&gt;0,"Yes","No")</f>
        <v>Yes</v>
      </c>
      <c r="CA5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54" s="48">
        <f>COUNTIF(Table1[[#This Row],[Validity]:[Alignment with NCC (Yes=1,No=0)]],"N/A")</f>
        <v>0</v>
      </c>
      <c r="CC54" s="48">
        <f>IF(ISERROR(Table1[[#This Row],[Total Quality Score (out of 10)]]/(4-Table1[[#This Row],[N/A Count]])),0,Table1[[#This Row],[Total Quality Score (out of 10)]]/(4-Table1[[#This Row],[N/A Count]]))</f>
        <v>2.25</v>
      </c>
      <c r="CE54" s="96"/>
      <c r="CF54" s="169" t="str">
        <f>IF(SUM(Table1[[#This Row],[Multiple]:[Level (all)62]])&lt;1,IF(Table1[[#This Row],[General]]=1,1,""),"")</f>
        <v/>
      </c>
      <c r="CG54" s="171" t="str">
        <f>IF(SUM(Table1[[#This Row],[Multiple]:[Level (all)62]])&lt;1,IF(Table1[[#This Row],[Beginner]]=1,1,""),"")</f>
        <v/>
      </c>
      <c r="CH54" s="169" t="str">
        <f>IF(SUM(Table1[[#This Row],[Multiple]:[Level (all)62]])&lt;1,IF(Table1[[#This Row],[Intermediate]]=1,1,""),"")</f>
        <v/>
      </c>
      <c r="CI54" s="169">
        <f>IF(SUM(Table1[[#This Row],[Multiple]:[Level (all)62]])&lt;1,IF(Table1[[#This Row],[Advanced]]=1,1,""),"")</f>
        <v>1</v>
      </c>
      <c r="CJ54" s="169" t="str">
        <f>IF(AND(SUM(Table1[[#This Row],[General]:[Advanced]])&lt;4,SUM(Table1[[#This Row],[General]:[Advanced]])&gt;1),1,"")</f>
        <v/>
      </c>
      <c r="CK54" s="169" t="str">
        <f>Table1[[#This Row],[Level (all)]]</f>
        <v/>
      </c>
      <c r="CL54" s="169">
        <f>IF(Table1[[#This Row],[Multiple audience]]&lt;&gt;1,IF(Table1[[#This Row],[General Audience]]=1,1,""),"")</f>
        <v>1</v>
      </c>
      <c r="CM54" s="169" t="str">
        <f>IF(Table1[[#This Row],[Multiple audience]]&lt;&gt;1,IF(Table1[[#This Row],[Planners / Designers ]]=1,1,""),"")</f>
        <v/>
      </c>
      <c r="CN54" s="169" t="str">
        <f>IF(Table1[[#This Row],[Multiple audience]]&lt;&gt;1,IF(Table1[[#This Row],[Regulatory Assessors]]=1,1,""),"")</f>
        <v/>
      </c>
      <c r="CO54" s="169" t="str">
        <f>IF(Table1[[#This Row],[Multiple audience]]&lt;&gt;1,IF(Table1[[#This Row],[Builders / Management]]=1,1,""),"")</f>
        <v/>
      </c>
      <c r="CP54" s="169" t="str">
        <f>IF(Table1[[#This Row],[Multiple audience]]&lt;&gt;1,IF(Table1[[#This Row],[Energy / Sus Assessors]]=1,1,""),"")</f>
        <v/>
      </c>
      <c r="CQ54" s="169" t="str">
        <f>IF(Table1[[#This Row],[Multiple audience]]&lt;&gt;1,IF(Table1[[#This Row],[Semi-skilled]]=1,1,""),"")</f>
        <v/>
      </c>
      <c r="CR54" s="169" t="str">
        <f>IF(Table1[[#This Row],[Multiple audience]]&lt;&gt;1,IF(Table1[[#This Row],[Trades]]=1,1,""),"")</f>
        <v/>
      </c>
      <c r="CS54" s="169" t="str">
        <f>IF(Table1[[#This Row],[Multiple audience]]&lt;&gt;1,IF(Table1[[#This Row],[Other]]=1,1,""),"")</f>
        <v/>
      </c>
      <c r="CT54" s="169" t="str">
        <f>IF(SUM(Table1[[#This Row],[General Audience]:[Other]])&gt;1,1,"")</f>
        <v/>
      </c>
      <c r="CU54" s="169" t="str">
        <f>IF(Table1[[#This Row],[Various  ]]&lt;&gt;1,IF(Table1[[#This Row],[Calculator / Software]]=1,1,""),"")</f>
        <v/>
      </c>
      <c r="CV54" s="169" t="str">
        <f>IF(Table1[[#This Row],[Various  ]]&lt;&gt;1,IF(Table1[[#This Row],[Information  ]]=1,1,""),"")</f>
        <v/>
      </c>
      <c r="CW54" s="169" t="str">
        <f>IF(Table1[[#This Row],[Various  ]]&lt;&gt;1,IF(Table1[[#This Row],[Interactive Tool]]=1,1,""),"")</f>
        <v/>
      </c>
      <c r="CX54" s="169" t="str">
        <f>IF(Table1[[#This Row],[Various  ]]&lt;&gt;1,IF(Table1[[#This Row],[Technical Specifications]]=1,1,""),"")</f>
        <v/>
      </c>
      <c r="CY54" s="169" t="str">
        <f>IF(Table1[[#This Row],[Various  ]]&lt;&gt;1,IF(Table1[[#This Row],[Training Resources]]=1,1,""),"")</f>
        <v/>
      </c>
      <c r="CZ54" s="169" t="str">
        <f>IF(Table1[[#This Row],[Various  ]]&lt;&gt;1,IF(Table1[[#This Row],[Toolbox]]=1,1,""),"")</f>
        <v/>
      </c>
      <c r="DA54" s="169" t="str">
        <f>IF(Table1[[#This Row],[Various  ]]&lt;&gt;1,IF(Table1[[#This Row],[Video]]=1,1,""),"")</f>
        <v/>
      </c>
      <c r="DB54" s="169" t="str">
        <f>IF(Table1[[#This Row],[Various  ]]&lt;&gt;1,IF(Table1[[#This Row],[Case study]]=1,1,""),"")</f>
        <v/>
      </c>
      <c r="DC54" s="169" t="str">
        <f>IF(Table1[[#This Row],[Various  ]]&lt;&gt;1,IF(Table1[[#This Row],[Other   ]]=1,1,""),"")</f>
        <v/>
      </c>
      <c r="DD54" s="169" t="str">
        <f>IF(Table1[[#This Row],[Various  ]]&lt;&gt;1,IF(Table1[[#This Row],[Standards]]=1,1,""),"")</f>
        <v/>
      </c>
      <c r="DE54" s="169">
        <f>IF(Table1[[#This Row],[Various]]=1,1,IF(SUM(Table1[[#This Row],[Calculator / Software]:[Standards]])&gt;1,1,""))</f>
        <v>1</v>
      </c>
      <c r="DF54" s="169" t="str">
        <f>IF(Table1[[#This Row],[Multiple NCC links]]&lt;&gt;1,IF(Table1[[#This Row],[Design]]=1,1,""),"")</f>
        <v/>
      </c>
      <c r="DG54" s="169" t="str">
        <f>IF(Table1[[#This Row],[Multiple NCC links]]&lt;&gt;1,IF(Table1[[#This Row],[Assessment / Verification]]=1,1,""),"")</f>
        <v/>
      </c>
      <c r="DH54" s="169" t="str">
        <f>IF(Table1[[#This Row],[Multiple NCC links]]&lt;&gt;1,IF(Table1[[#This Row],[Climate Specific ]]=1,1,""),"")</f>
        <v/>
      </c>
      <c r="DI54" s="169" t="str">
        <f>IF(Table1[[#This Row],[Multiple NCC links]]&lt;&gt;1,IF(Table1[[#This Row],[Alterations / Additions]]=1,1,""),"")</f>
        <v/>
      </c>
      <c r="DJ54" s="169" t="str">
        <f>IF(Table1[[#This Row],[Multiple NCC links]]&lt;&gt;1,IF(Table1[[#This Row],[Glazing]]=1,1,""),"")</f>
        <v/>
      </c>
      <c r="DK54" s="169" t="str">
        <f>IF(Table1[[#This Row],[Multiple NCC links]]&lt;&gt;1,IF(Table1[[#This Row],[Building Fabric / Thermal / Sealing]]=1,1,""),"")</f>
        <v/>
      </c>
      <c r="DL54" s="169" t="str">
        <f>IF(Table1[[#This Row],[Multiple NCC links]]&lt;&gt;1,IF(Table1[[#This Row],[Lighting]]=1,1,""),"")</f>
        <v/>
      </c>
      <c r="DM54" s="169" t="str">
        <f>IF(Table1[[#This Row],[Multiple NCC links]]&lt;&gt;1,IF(Table1[[#This Row],[HVAC]]=1,1,""),"")</f>
        <v/>
      </c>
      <c r="DN54" s="169" t="str">
        <f>IF(Table1[[#This Row],[Multiple NCC links]]&lt;&gt;1,IF(Table1[[#This Row],[Services]]=1,1,""),"")</f>
        <v/>
      </c>
      <c r="DO54" s="169" t="str">
        <f>IF(Table1[[#This Row],[Multiple NCC links]]&lt;&gt;1,IF(Table1[[#This Row],[Maintenance &amp; Monitoring]]=1,1,""),"")</f>
        <v/>
      </c>
      <c r="DP54" s="169" t="str">
        <f>IF(Table1[[#This Row],[Multiple NCC links]]&lt;&gt;1,IF(Table1[[#This Row],[Hand over / Operations]]=1,1,""),"")</f>
        <v/>
      </c>
      <c r="DQ54" s="169" t="str">
        <f>IF(Table1[[#This Row],[Multiple NCC links]]&lt;&gt;1,IF(Table1[[#This Row],[As built assessment]]=1,1,""),"")</f>
        <v/>
      </c>
      <c r="DR54" s="169" t="str">
        <f>IF(Table1[[#This Row],[Multiple NCC links]]&lt;&gt;1,IF(Table1[[#This Row],[Beyond compliance]]=1,1,""),"")</f>
        <v/>
      </c>
      <c r="DS54" s="169">
        <f>IF(SUM(Table1[[#This Row],[Design]:[Beyond compliance]])&gt;1,1,"")</f>
        <v>1</v>
      </c>
      <c r="DT54" s="169" t="str">
        <f>IF(Table1[[#This Row],[Both Residential &amp; Commercial4]]&lt;&gt;1,IF(Table1[[#This Row],[Residential]]=1,1,""),"")</f>
        <v/>
      </c>
      <c r="DU54" s="169" t="str">
        <f>IF(Table1[[#This Row],[Both Residential &amp; Commercial4]]&lt;&gt;1,IF(Table1[[#This Row],[Commercial]]=1,1,""),"")</f>
        <v/>
      </c>
      <c r="DV54" s="169">
        <f>Table1[[#This Row],[Residential &amp; Commercial]]</f>
        <v>1</v>
      </c>
      <c r="DW54" s="169"/>
    </row>
    <row r="55" spans="1:127" s="49" customFormat="1" ht="151.5" thickTop="1" thickBot="1" x14ac:dyDescent="0.35">
      <c r="A55" s="97">
        <v>51</v>
      </c>
      <c r="B55" s="80"/>
      <c r="C55" s="98" t="s">
        <v>177</v>
      </c>
      <c r="D55" s="68" t="s">
        <v>35</v>
      </c>
      <c r="E55" s="89"/>
      <c r="F55" s="89"/>
      <c r="G55" s="89"/>
      <c r="H55" s="89">
        <v>1</v>
      </c>
      <c r="I55" s="70" t="str">
        <f>IF(AND(Table1[[#This Row],[General]]=1,Table1[[#This Row],[Beginner]]=1,Table1[[#This Row],[Intermediate]]=1,Table1[[#This Row],[Advanced]]=1),1,"")</f>
        <v/>
      </c>
      <c r="J55" s="70" t="str">
        <f>CONCATENATE(IF(Table1[[#This Row],[General]]=1,"General, ",""), IF(Table1[[#This Row],[Beginner]]=1,"Beginner, ",""),IF(Table1[[#This Row],[Intermediate]]=1,"Intermediate, ",""), IF(Table1[[#This Row],[Advanced]]=1,"Advanced",""))</f>
        <v>Advanced</v>
      </c>
      <c r="K55" s="71"/>
      <c r="L55" s="91">
        <v>1</v>
      </c>
      <c r="M55" s="71"/>
      <c r="N55" s="71"/>
      <c r="O55" s="141">
        <v>1</v>
      </c>
      <c r="P55" s="71"/>
      <c r="Q55" s="71"/>
      <c r="R55" s="71"/>
      <c r="S5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Energy / Sus Assessors, </v>
      </c>
      <c r="T55" s="73">
        <v>1</v>
      </c>
      <c r="U55" s="73"/>
      <c r="V55" s="211">
        <v>1</v>
      </c>
      <c r="W55" s="211"/>
      <c r="X55" s="73"/>
      <c r="Y55" s="73"/>
      <c r="Z55" s="73"/>
      <c r="AA55" s="73"/>
      <c r="AB55" s="73"/>
      <c r="AC55" s="73"/>
      <c r="AD55" s="73"/>
      <c r="AE55" s="92"/>
      <c r="AF55" s="73"/>
      <c r="AG5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Calculator / Software, </v>
      </c>
      <c r="AH55" s="75">
        <v>1</v>
      </c>
      <c r="AI55" s="75"/>
      <c r="AJ55" s="75"/>
      <c r="AK55" s="74" t="str">
        <f>CONCATENATE(IF(Table1[[#This Row],[Digital]]=1,"Digital, ",""),IF(Table1[[#This Row],[Face to Face]]=1,"Face to face, ",""),IF(Table1[[#This Row],[Blended]]=1,"Blended",""))</f>
        <v xml:space="preserve">Digital, </v>
      </c>
      <c r="AL55" s="69" t="s">
        <v>733</v>
      </c>
      <c r="AM55" s="76">
        <v>1</v>
      </c>
      <c r="AN55" s="127">
        <v>1</v>
      </c>
      <c r="AO55" s="76"/>
      <c r="AP55" s="127">
        <v>1</v>
      </c>
      <c r="AQ55" s="76"/>
      <c r="AR55" s="76"/>
      <c r="AS55" s="76">
        <v>1</v>
      </c>
      <c r="AT55" s="76"/>
      <c r="AU55" s="76"/>
      <c r="AV55" s="127"/>
      <c r="AW55" s="127"/>
      <c r="AX55" s="127"/>
      <c r="AY55" s="76"/>
      <c r="AZ5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Alterations / Additions, Lighting, </v>
      </c>
      <c r="BB55" s="72">
        <v>1</v>
      </c>
      <c r="BC55" s="72"/>
      <c r="BD55" s="74" t="str">
        <f>IF(AND(Table1[[#This Row],[Residential]]=1,Table1[[#This Row],[Commercial]]=1),1,"")</f>
        <v/>
      </c>
      <c r="BE55" s="74" t="str">
        <f>CONCATENATE(IF(Table1[[#This Row],[Residential]]=1,"Residential, ",""),IF(Table1[[#This Row],[Commercial]]=1,"Commercial",""))</f>
        <v xml:space="preserve">Residential, </v>
      </c>
      <c r="BF55" s="76"/>
      <c r="BG55" s="76"/>
      <c r="BH55" s="76"/>
      <c r="BI55" s="76"/>
      <c r="BJ55" s="76"/>
      <c r="BK55" s="76"/>
      <c r="BL55" s="76"/>
      <c r="BM55" s="127"/>
      <c r="BN55" s="76">
        <v>1</v>
      </c>
      <c r="BO5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55" s="110"/>
      <c r="BQ55" s="112" t="s">
        <v>358</v>
      </c>
      <c r="BR55" s="112" t="s">
        <v>996</v>
      </c>
      <c r="BS55" s="112"/>
      <c r="BT55" s="117" t="s">
        <v>178</v>
      </c>
      <c r="BU55" s="113"/>
      <c r="BV55" s="114"/>
      <c r="BW55" s="115" t="s">
        <v>57</v>
      </c>
      <c r="BX55" s="115" t="s">
        <v>57</v>
      </c>
      <c r="BY55" s="115" t="s">
        <v>57</v>
      </c>
      <c r="BZ55" s="227" t="str">
        <f>IF(SUM(Table1[[#This Row],[Design]:[Beyond compliance]])&gt;0,"Yes","No")</f>
        <v>Yes</v>
      </c>
      <c r="CA5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55" s="48">
        <f>COUNTIF(Table1[[#This Row],[Validity]:[Alignment with NCC (Yes=1,No=0)]],"N/A")</f>
        <v>0</v>
      </c>
      <c r="CC55" s="48">
        <f>IF(ISERROR(Table1[[#This Row],[Total Quality Score (out of 10)]]/(4-Table1[[#This Row],[N/A Count]])),0,Table1[[#This Row],[Total Quality Score (out of 10)]]/(4-Table1[[#This Row],[N/A Count]]))</f>
        <v>2.25</v>
      </c>
      <c r="CE55" s="96"/>
      <c r="CF55" s="169" t="str">
        <f>IF(SUM(Table1[[#This Row],[Multiple]:[Level (all)62]])&lt;1,IF(Table1[[#This Row],[General]]=1,1,""),"")</f>
        <v/>
      </c>
      <c r="CG55" s="171" t="str">
        <f>IF(SUM(Table1[[#This Row],[Multiple]:[Level (all)62]])&lt;1,IF(Table1[[#This Row],[Beginner]]=1,1,""),"")</f>
        <v/>
      </c>
      <c r="CH55" s="169" t="str">
        <f>IF(SUM(Table1[[#This Row],[Multiple]:[Level (all)62]])&lt;1,IF(Table1[[#This Row],[Intermediate]]=1,1,""),"")</f>
        <v/>
      </c>
      <c r="CI55" s="169">
        <f>IF(SUM(Table1[[#This Row],[Multiple]:[Level (all)62]])&lt;1,IF(Table1[[#This Row],[Advanced]]=1,1,""),"")</f>
        <v>1</v>
      </c>
      <c r="CJ55" s="169" t="str">
        <f>IF(AND(SUM(Table1[[#This Row],[General]:[Advanced]])&lt;4,SUM(Table1[[#This Row],[General]:[Advanced]])&gt;1),1,"")</f>
        <v/>
      </c>
      <c r="CK55" s="169" t="str">
        <f>Table1[[#This Row],[Level (all)]]</f>
        <v/>
      </c>
      <c r="CL55" s="169" t="str">
        <f>IF(Table1[[#This Row],[Multiple audience]]&lt;&gt;1,IF(Table1[[#This Row],[General Audience]]=1,1,""),"")</f>
        <v/>
      </c>
      <c r="CM55" s="169" t="str">
        <f>IF(Table1[[#This Row],[Multiple audience]]&lt;&gt;1,IF(Table1[[#This Row],[Planners / Designers ]]=1,1,""),"")</f>
        <v/>
      </c>
      <c r="CN55" s="169" t="str">
        <f>IF(Table1[[#This Row],[Multiple audience]]&lt;&gt;1,IF(Table1[[#This Row],[Regulatory Assessors]]=1,1,""),"")</f>
        <v/>
      </c>
      <c r="CO55" s="169" t="str">
        <f>IF(Table1[[#This Row],[Multiple audience]]&lt;&gt;1,IF(Table1[[#This Row],[Builders / Management]]=1,1,""),"")</f>
        <v/>
      </c>
      <c r="CP55" s="169" t="str">
        <f>IF(Table1[[#This Row],[Multiple audience]]&lt;&gt;1,IF(Table1[[#This Row],[Energy / Sus Assessors]]=1,1,""),"")</f>
        <v/>
      </c>
      <c r="CQ55" s="169" t="str">
        <f>IF(Table1[[#This Row],[Multiple audience]]&lt;&gt;1,IF(Table1[[#This Row],[Semi-skilled]]=1,1,""),"")</f>
        <v/>
      </c>
      <c r="CR55" s="169" t="str">
        <f>IF(Table1[[#This Row],[Multiple audience]]&lt;&gt;1,IF(Table1[[#This Row],[Trades]]=1,1,""),"")</f>
        <v/>
      </c>
      <c r="CS55" s="169" t="str">
        <f>IF(Table1[[#This Row],[Multiple audience]]&lt;&gt;1,IF(Table1[[#This Row],[Other]]=1,1,""),"")</f>
        <v/>
      </c>
      <c r="CT55" s="169">
        <f>IF(SUM(Table1[[#This Row],[General Audience]:[Other]])&gt;1,1,"")</f>
        <v>1</v>
      </c>
      <c r="CU55" s="169" t="str">
        <f>IF(Table1[[#This Row],[Various  ]]&lt;&gt;1,IF(Table1[[#This Row],[Calculator / Software]]=1,1,""),"")</f>
        <v/>
      </c>
      <c r="CV55" s="169" t="str">
        <f>IF(Table1[[#This Row],[Various  ]]&lt;&gt;1,IF(Table1[[#This Row],[Information  ]]=1,1,""),"")</f>
        <v/>
      </c>
      <c r="CW55" s="169" t="str">
        <f>IF(Table1[[#This Row],[Various  ]]&lt;&gt;1,IF(Table1[[#This Row],[Interactive Tool]]=1,1,""),"")</f>
        <v/>
      </c>
      <c r="CX55" s="169" t="str">
        <f>IF(Table1[[#This Row],[Various  ]]&lt;&gt;1,IF(Table1[[#This Row],[Technical Specifications]]=1,1,""),"")</f>
        <v/>
      </c>
      <c r="CY55" s="169" t="str">
        <f>IF(Table1[[#This Row],[Various  ]]&lt;&gt;1,IF(Table1[[#This Row],[Training Resources]]=1,1,""),"")</f>
        <v/>
      </c>
      <c r="CZ55" s="169" t="str">
        <f>IF(Table1[[#This Row],[Various  ]]&lt;&gt;1,IF(Table1[[#This Row],[Toolbox]]=1,1,""),"")</f>
        <v/>
      </c>
      <c r="DA55" s="169" t="str">
        <f>IF(Table1[[#This Row],[Various  ]]&lt;&gt;1,IF(Table1[[#This Row],[Video]]=1,1,""),"")</f>
        <v/>
      </c>
      <c r="DB55" s="169" t="str">
        <f>IF(Table1[[#This Row],[Various  ]]&lt;&gt;1,IF(Table1[[#This Row],[Case study]]=1,1,""),"")</f>
        <v/>
      </c>
      <c r="DC55" s="169" t="str">
        <f>IF(Table1[[#This Row],[Various  ]]&lt;&gt;1,IF(Table1[[#This Row],[Other   ]]=1,1,""),"")</f>
        <v/>
      </c>
      <c r="DD55" s="169" t="str">
        <f>IF(Table1[[#This Row],[Various  ]]&lt;&gt;1,IF(Table1[[#This Row],[Standards]]=1,1,""),"")</f>
        <v/>
      </c>
      <c r="DE55" s="169">
        <f>IF(Table1[[#This Row],[Various]]=1,1,IF(SUM(Table1[[#This Row],[Calculator / Software]:[Standards]])&gt;1,1,""))</f>
        <v>1</v>
      </c>
      <c r="DF55" s="169" t="str">
        <f>IF(Table1[[#This Row],[Multiple NCC links]]&lt;&gt;1,IF(Table1[[#This Row],[Design]]=1,1,""),"")</f>
        <v/>
      </c>
      <c r="DG55" s="169" t="str">
        <f>IF(Table1[[#This Row],[Multiple NCC links]]&lt;&gt;1,IF(Table1[[#This Row],[Assessment / Verification]]=1,1,""),"")</f>
        <v/>
      </c>
      <c r="DH55" s="169" t="str">
        <f>IF(Table1[[#This Row],[Multiple NCC links]]&lt;&gt;1,IF(Table1[[#This Row],[Climate Specific ]]=1,1,""),"")</f>
        <v/>
      </c>
      <c r="DI55" s="169" t="str">
        <f>IF(Table1[[#This Row],[Multiple NCC links]]&lt;&gt;1,IF(Table1[[#This Row],[Alterations / Additions]]=1,1,""),"")</f>
        <v/>
      </c>
      <c r="DJ55" s="169" t="str">
        <f>IF(Table1[[#This Row],[Multiple NCC links]]&lt;&gt;1,IF(Table1[[#This Row],[Glazing]]=1,1,""),"")</f>
        <v/>
      </c>
      <c r="DK55" s="169" t="str">
        <f>IF(Table1[[#This Row],[Multiple NCC links]]&lt;&gt;1,IF(Table1[[#This Row],[Building Fabric / Thermal / Sealing]]=1,1,""),"")</f>
        <v/>
      </c>
      <c r="DL55" s="169" t="str">
        <f>IF(Table1[[#This Row],[Multiple NCC links]]&lt;&gt;1,IF(Table1[[#This Row],[Lighting]]=1,1,""),"")</f>
        <v/>
      </c>
      <c r="DM55" s="169" t="str">
        <f>IF(Table1[[#This Row],[Multiple NCC links]]&lt;&gt;1,IF(Table1[[#This Row],[HVAC]]=1,1,""),"")</f>
        <v/>
      </c>
      <c r="DN55" s="169" t="str">
        <f>IF(Table1[[#This Row],[Multiple NCC links]]&lt;&gt;1,IF(Table1[[#This Row],[Services]]=1,1,""),"")</f>
        <v/>
      </c>
      <c r="DO55" s="169" t="str">
        <f>IF(Table1[[#This Row],[Multiple NCC links]]&lt;&gt;1,IF(Table1[[#This Row],[Maintenance &amp; Monitoring]]=1,1,""),"")</f>
        <v/>
      </c>
      <c r="DP55" s="169" t="str">
        <f>IF(Table1[[#This Row],[Multiple NCC links]]&lt;&gt;1,IF(Table1[[#This Row],[Hand over / Operations]]=1,1,""),"")</f>
        <v/>
      </c>
      <c r="DQ55" s="169" t="str">
        <f>IF(Table1[[#This Row],[Multiple NCC links]]&lt;&gt;1,IF(Table1[[#This Row],[As built assessment]]=1,1,""),"")</f>
        <v/>
      </c>
      <c r="DR55" s="169" t="str">
        <f>IF(Table1[[#This Row],[Multiple NCC links]]&lt;&gt;1,IF(Table1[[#This Row],[Beyond compliance]]=1,1,""),"")</f>
        <v/>
      </c>
      <c r="DS55" s="169">
        <f>IF(SUM(Table1[[#This Row],[Design]:[Beyond compliance]])&gt;1,1,"")</f>
        <v>1</v>
      </c>
      <c r="DT55" s="169">
        <f>IF(Table1[[#This Row],[Both Residential &amp; Commercial4]]&lt;&gt;1,IF(Table1[[#This Row],[Residential]]=1,1,""),"")</f>
        <v>1</v>
      </c>
      <c r="DU55" s="169" t="str">
        <f>IF(Table1[[#This Row],[Both Residential &amp; Commercial4]]&lt;&gt;1,IF(Table1[[#This Row],[Commercial]]=1,1,""),"")</f>
        <v/>
      </c>
      <c r="DV55" s="169" t="str">
        <f>Table1[[#This Row],[Residential &amp; Commercial]]</f>
        <v/>
      </c>
      <c r="DW55" s="169"/>
    </row>
    <row r="56" spans="1:127" s="49" customFormat="1" ht="170.25" thickTop="1" thickBot="1" x14ac:dyDescent="0.35">
      <c r="A56" s="97">
        <v>52</v>
      </c>
      <c r="B56" s="67"/>
      <c r="C56" s="98" t="s">
        <v>179</v>
      </c>
      <c r="D56" s="68" t="s">
        <v>35</v>
      </c>
      <c r="E56" s="89">
        <v>1</v>
      </c>
      <c r="F56" s="89">
        <v>1</v>
      </c>
      <c r="G56" s="89"/>
      <c r="H56" s="89"/>
      <c r="I56" s="70" t="str">
        <f>IF(AND(Table1[[#This Row],[General]]=1,Table1[[#This Row],[Beginner]]=1,Table1[[#This Row],[Intermediate]]=1,Table1[[#This Row],[Advanced]]=1),1,"")</f>
        <v/>
      </c>
      <c r="J56" s="70" t="str">
        <f>CONCATENATE(IF(Table1[[#This Row],[General]]=1,"General, ",""), IF(Table1[[#This Row],[Beginner]]=1,"Beginner, ",""),IF(Table1[[#This Row],[Intermediate]]=1,"Intermediate, ",""), IF(Table1[[#This Row],[Advanced]]=1,"Advanced",""))</f>
        <v xml:space="preserve">General, Beginner, </v>
      </c>
      <c r="K56" s="71">
        <v>1</v>
      </c>
      <c r="L56" s="91"/>
      <c r="M56" s="71"/>
      <c r="N56" s="71"/>
      <c r="O56" s="141"/>
      <c r="P56" s="71"/>
      <c r="Q56" s="71"/>
      <c r="R56" s="71"/>
      <c r="S5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56" s="73"/>
      <c r="U56" s="73">
        <v>1</v>
      </c>
      <c r="V56" s="211"/>
      <c r="W56" s="211"/>
      <c r="X56" s="73"/>
      <c r="Y56" s="73"/>
      <c r="Z56" s="73"/>
      <c r="AA56" s="73"/>
      <c r="AB56" s="73"/>
      <c r="AC56" s="73"/>
      <c r="AD56" s="73"/>
      <c r="AE56" s="92"/>
      <c r="AF56" s="73"/>
      <c r="AG5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56" s="75">
        <v>1</v>
      </c>
      <c r="AI56" s="75"/>
      <c r="AJ56" s="75"/>
      <c r="AK56" s="74" t="str">
        <f>CONCATENATE(IF(Table1[[#This Row],[Digital]]=1,"Digital, ",""),IF(Table1[[#This Row],[Face to Face]]=1,"Face to face, ",""),IF(Table1[[#This Row],[Blended]]=1,"Blended",""))</f>
        <v xml:space="preserve">Digital, </v>
      </c>
      <c r="AL56" s="69" t="s">
        <v>733</v>
      </c>
      <c r="AM56" s="76">
        <v>1</v>
      </c>
      <c r="AN56" s="127">
        <v>1</v>
      </c>
      <c r="AO56" s="76">
        <v>1</v>
      </c>
      <c r="AP56" s="127">
        <v>1</v>
      </c>
      <c r="AQ56" s="76">
        <v>1</v>
      </c>
      <c r="AR56" s="76">
        <v>1</v>
      </c>
      <c r="AS56" s="76">
        <v>1</v>
      </c>
      <c r="AT56" s="76">
        <v>1</v>
      </c>
      <c r="AU56" s="76">
        <v>1</v>
      </c>
      <c r="AV56" s="127"/>
      <c r="AW56" s="127"/>
      <c r="AX56" s="127"/>
      <c r="AY56" s="76">
        <v>1</v>
      </c>
      <c r="AZ5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Alterations / Additions, Glazing, Building Fabric / Thermal / Sealing, Lighting, HVAC, Services, Beyond compliance</v>
      </c>
      <c r="BB56" s="72">
        <v>1</v>
      </c>
      <c r="BC56" s="72"/>
      <c r="BD56" s="74" t="str">
        <f>IF(AND(Table1[[#This Row],[Residential]]=1,Table1[[#This Row],[Commercial]]=1),1,"")</f>
        <v/>
      </c>
      <c r="BE56" s="74" t="str">
        <f>CONCATENATE(IF(Table1[[#This Row],[Residential]]=1,"Residential, ",""),IF(Table1[[#This Row],[Commercial]]=1,"Commercial",""))</f>
        <v xml:space="preserve">Residential, </v>
      </c>
      <c r="BF56" s="76"/>
      <c r="BG56" s="76"/>
      <c r="BH56" s="76"/>
      <c r="BI56" s="76"/>
      <c r="BJ56" s="76"/>
      <c r="BK56" s="76"/>
      <c r="BL56" s="76"/>
      <c r="BM56" s="127"/>
      <c r="BN56" s="76">
        <v>1</v>
      </c>
      <c r="BO5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56" s="110"/>
      <c r="BQ56" s="112" t="s">
        <v>360</v>
      </c>
      <c r="BR56" s="112" t="s">
        <v>996</v>
      </c>
      <c r="BS56" s="112"/>
      <c r="BT56" s="117" t="s">
        <v>180</v>
      </c>
      <c r="BU56" s="113" t="s">
        <v>950</v>
      </c>
      <c r="BV56" s="114"/>
      <c r="BW56" s="115" t="s">
        <v>57</v>
      </c>
      <c r="BX56" s="115" t="s">
        <v>57</v>
      </c>
      <c r="BY56" s="115" t="s">
        <v>57</v>
      </c>
      <c r="BZ56" s="227" t="str">
        <f>IF(SUM(Table1[[#This Row],[Design]:[Beyond compliance]])&gt;0,"Yes","No")</f>
        <v>Yes</v>
      </c>
      <c r="CA5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56" s="48">
        <f>COUNTIF(Table1[[#This Row],[Validity]:[Alignment with NCC (Yes=1,No=0)]],"N/A")</f>
        <v>0</v>
      </c>
      <c r="CC56" s="48">
        <f>IF(ISERROR(Table1[[#This Row],[Total Quality Score (out of 10)]]/(4-Table1[[#This Row],[N/A Count]])),0,Table1[[#This Row],[Total Quality Score (out of 10)]]/(4-Table1[[#This Row],[N/A Count]]))</f>
        <v>2.25</v>
      </c>
      <c r="CE56" s="96"/>
      <c r="CF56" s="169" t="str">
        <f>IF(SUM(Table1[[#This Row],[Multiple]:[Level (all)62]])&lt;1,IF(Table1[[#This Row],[General]]=1,1,""),"")</f>
        <v/>
      </c>
      <c r="CG56" s="171" t="str">
        <f>IF(SUM(Table1[[#This Row],[Multiple]:[Level (all)62]])&lt;1,IF(Table1[[#This Row],[Beginner]]=1,1,""),"")</f>
        <v/>
      </c>
      <c r="CH56" s="169" t="str">
        <f>IF(SUM(Table1[[#This Row],[Multiple]:[Level (all)62]])&lt;1,IF(Table1[[#This Row],[Intermediate]]=1,1,""),"")</f>
        <v/>
      </c>
      <c r="CI56" s="169" t="str">
        <f>IF(SUM(Table1[[#This Row],[Multiple]:[Level (all)62]])&lt;1,IF(Table1[[#This Row],[Advanced]]=1,1,""),"")</f>
        <v/>
      </c>
      <c r="CJ56" s="169">
        <f>IF(AND(SUM(Table1[[#This Row],[General]:[Advanced]])&lt;4,SUM(Table1[[#This Row],[General]:[Advanced]])&gt;1),1,"")</f>
        <v>1</v>
      </c>
      <c r="CK56" s="169" t="str">
        <f>Table1[[#This Row],[Level (all)]]</f>
        <v/>
      </c>
      <c r="CL56" s="169">
        <f>IF(Table1[[#This Row],[Multiple audience]]&lt;&gt;1,IF(Table1[[#This Row],[General Audience]]=1,1,""),"")</f>
        <v>1</v>
      </c>
      <c r="CM56" s="169" t="str">
        <f>IF(Table1[[#This Row],[Multiple audience]]&lt;&gt;1,IF(Table1[[#This Row],[Planners / Designers ]]=1,1,""),"")</f>
        <v/>
      </c>
      <c r="CN56" s="169" t="str">
        <f>IF(Table1[[#This Row],[Multiple audience]]&lt;&gt;1,IF(Table1[[#This Row],[Regulatory Assessors]]=1,1,""),"")</f>
        <v/>
      </c>
      <c r="CO56" s="169" t="str">
        <f>IF(Table1[[#This Row],[Multiple audience]]&lt;&gt;1,IF(Table1[[#This Row],[Builders / Management]]=1,1,""),"")</f>
        <v/>
      </c>
      <c r="CP56" s="169" t="str">
        <f>IF(Table1[[#This Row],[Multiple audience]]&lt;&gt;1,IF(Table1[[#This Row],[Energy / Sus Assessors]]=1,1,""),"")</f>
        <v/>
      </c>
      <c r="CQ56" s="169" t="str">
        <f>IF(Table1[[#This Row],[Multiple audience]]&lt;&gt;1,IF(Table1[[#This Row],[Semi-skilled]]=1,1,""),"")</f>
        <v/>
      </c>
      <c r="CR56" s="169" t="str">
        <f>IF(Table1[[#This Row],[Multiple audience]]&lt;&gt;1,IF(Table1[[#This Row],[Trades]]=1,1,""),"")</f>
        <v/>
      </c>
      <c r="CS56" s="169" t="str">
        <f>IF(Table1[[#This Row],[Multiple audience]]&lt;&gt;1,IF(Table1[[#This Row],[Other]]=1,1,""),"")</f>
        <v/>
      </c>
      <c r="CT56" s="169" t="str">
        <f>IF(SUM(Table1[[#This Row],[General Audience]:[Other]])&gt;1,1,"")</f>
        <v/>
      </c>
      <c r="CU56" s="169" t="str">
        <f>IF(Table1[[#This Row],[Various  ]]&lt;&gt;1,IF(Table1[[#This Row],[Calculator / Software]]=1,1,""),"")</f>
        <v/>
      </c>
      <c r="CV56" s="169">
        <f>IF(Table1[[#This Row],[Various  ]]&lt;&gt;1,IF(Table1[[#This Row],[Information  ]]=1,1,""),"")</f>
        <v>1</v>
      </c>
      <c r="CW56" s="169" t="str">
        <f>IF(Table1[[#This Row],[Various  ]]&lt;&gt;1,IF(Table1[[#This Row],[Interactive Tool]]=1,1,""),"")</f>
        <v/>
      </c>
      <c r="CX56" s="169" t="str">
        <f>IF(Table1[[#This Row],[Various  ]]&lt;&gt;1,IF(Table1[[#This Row],[Technical Specifications]]=1,1,""),"")</f>
        <v/>
      </c>
      <c r="CY56" s="169" t="str">
        <f>IF(Table1[[#This Row],[Various  ]]&lt;&gt;1,IF(Table1[[#This Row],[Training Resources]]=1,1,""),"")</f>
        <v/>
      </c>
      <c r="CZ56" s="169" t="str">
        <f>IF(Table1[[#This Row],[Various  ]]&lt;&gt;1,IF(Table1[[#This Row],[Toolbox]]=1,1,""),"")</f>
        <v/>
      </c>
      <c r="DA56" s="169" t="str">
        <f>IF(Table1[[#This Row],[Various  ]]&lt;&gt;1,IF(Table1[[#This Row],[Video]]=1,1,""),"")</f>
        <v/>
      </c>
      <c r="DB56" s="169" t="str">
        <f>IF(Table1[[#This Row],[Various  ]]&lt;&gt;1,IF(Table1[[#This Row],[Case study]]=1,1,""),"")</f>
        <v/>
      </c>
      <c r="DC56" s="169" t="str">
        <f>IF(Table1[[#This Row],[Various  ]]&lt;&gt;1,IF(Table1[[#This Row],[Other   ]]=1,1,""),"")</f>
        <v/>
      </c>
      <c r="DD56" s="169" t="str">
        <f>IF(Table1[[#This Row],[Various  ]]&lt;&gt;1,IF(Table1[[#This Row],[Standards]]=1,1,""),"")</f>
        <v/>
      </c>
      <c r="DE56" s="169" t="str">
        <f>IF(Table1[[#This Row],[Various]]=1,1,IF(SUM(Table1[[#This Row],[Calculator / Software]:[Standards]])&gt;1,1,""))</f>
        <v/>
      </c>
      <c r="DF56" s="169" t="str">
        <f>IF(Table1[[#This Row],[Multiple NCC links]]&lt;&gt;1,IF(Table1[[#This Row],[Design]]=1,1,""),"")</f>
        <v/>
      </c>
      <c r="DG56" s="169" t="str">
        <f>IF(Table1[[#This Row],[Multiple NCC links]]&lt;&gt;1,IF(Table1[[#This Row],[Assessment / Verification]]=1,1,""),"")</f>
        <v/>
      </c>
      <c r="DH56" s="169" t="str">
        <f>IF(Table1[[#This Row],[Multiple NCC links]]&lt;&gt;1,IF(Table1[[#This Row],[Climate Specific ]]=1,1,""),"")</f>
        <v/>
      </c>
      <c r="DI56" s="169" t="str">
        <f>IF(Table1[[#This Row],[Multiple NCC links]]&lt;&gt;1,IF(Table1[[#This Row],[Alterations / Additions]]=1,1,""),"")</f>
        <v/>
      </c>
      <c r="DJ56" s="169" t="str">
        <f>IF(Table1[[#This Row],[Multiple NCC links]]&lt;&gt;1,IF(Table1[[#This Row],[Glazing]]=1,1,""),"")</f>
        <v/>
      </c>
      <c r="DK56" s="169" t="str">
        <f>IF(Table1[[#This Row],[Multiple NCC links]]&lt;&gt;1,IF(Table1[[#This Row],[Building Fabric / Thermal / Sealing]]=1,1,""),"")</f>
        <v/>
      </c>
      <c r="DL56" s="169" t="str">
        <f>IF(Table1[[#This Row],[Multiple NCC links]]&lt;&gt;1,IF(Table1[[#This Row],[Lighting]]=1,1,""),"")</f>
        <v/>
      </c>
      <c r="DM56" s="169" t="str">
        <f>IF(Table1[[#This Row],[Multiple NCC links]]&lt;&gt;1,IF(Table1[[#This Row],[HVAC]]=1,1,""),"")</f>
        <v/>
      </c>
      <c r="DN56" s="169" t="str">
        <f>IF(Table1[[#This Row],[Multiple NCC links]]&lt;&gt;1,IF(Table1[[#This Row],[Services]]=1,1,""),"")</f>
        <v/>
      </c>
      <c r="DO56" s="169" t="str">
        <f>IF(Table1[[#This Row],[Multiple NCC links]]&lt;&gt;1,IF(Table1[[#This Row],[Maintenance &amp; Monitoring]]=1,1,""),"")</f>
        <v/>
      </c>
      <c r="DP56" s="169" t="str">
        <f>IF(Table1[[#This Row],[Multiple NCC links]]&lt;&gt;1,IF(Table1[[#This Row],[Hand over / Operations]]=1,1,""),"")</f>
        <v/>
      </c>
      <c r="DQ56" s="169" t="str">
        <f>IF(Table1[[#This Row],[Multiple NCC links]]&lt;&gt;1,IF(Table1[[#This Row],[As built assessment]]=1,1,""),"")</f>
        <v/>
      </c>
      <c r="DR56" s="169" t="str">
        <f>IF(Table1[[#This Row],[Multiple NCC links]]&lt;&gt;1,IF(Table1[[#This Row],[Beyond compliance]]=1,1,""),"")</f>
        <v/>
      </c>
      <c r="DS56" s="169">
        <f>IF(SUM(Table1[[#This Row],[Design]:[Beyond compliance]])&gt;1,1,"")</f>
        <v>1</v>
      </c>
      <c r="DT56" s="169">
        <f>IF(Table1[[#This Row],[Both Residential &amp; Commercial4]]&lt;&gt;1,IF(Table1[[#This Row],[Residential]]=1,1,""),"")</f>
        <v>1</v>
      </c>
      <c r="DU56" s="169" t="str">
        <f>IF(Table1[[#This Row],[Both Residential &amp; Commercial4]]&lt;&gt;1,IF(Table1[[#This Row],[Commercial]]=1,1,""),"")</f>
        <v/>
      </c>
      <c r="DV56" s="169" t="str">
        <f>Table1[[#This Row],[Residential &amp; Commercial]]</f>
        <v/>
      </c>
      <c r="DW56" s="169"/>
    </row>
    <row r="57" spans="1:127" s="49" customFormat="1" ht="170.25" thickTop="1" thickBot="1" x14ac:dyDescent="0.35">
      <c r="A57" s="97">
        <v>53</v>
      </c>
      <c r="B57" s="67"/>
      <c r="C57" s="98" t="s">
        <v>224</v>
      </c>
      <c r="D57" s="68" t="s">
        <v>35</v>
      </c>
      <c r="E57" s="89"/>
      <c r="F57" s="89"/>
      <c r="G57" s="89">
        <v>1</v>
      </c>
      <c r="H57" s="89"/>
      <c r="I57" s="70" t="str">
        <f>IF(AND(Table1[[#This Row],[General]]=1,Table1[[#This Row],[Beginner]]=1,Table1[[#This Row],[Intermediate]]=1,Table1[[#This Row],[Advanced]]=1),1,"")</f>
        <v/>
      </c>
      <c r="J57" s="70" t="str">
        <f>CONCATENATE(IF(Table1[[#This Row],[General]]=1,"General, ",""), IF(Table1[[#This Row],[Beginner]]=1,"Beginner, ",""),IF(Table1[[#This Row],[Intermediate]]=1,"Intermediate, ",""), IF(Table1[[#This Row],[Advanced]]=1,"Advanced",""))</f>
        <v xml:space="preserve">Intermediate, </v>
      </c>
      <c r="K57" s="71"/>
      <c r="L57" s="91"/>
      <c r="M57" s="71">
        <v>1</v>
      </c>
      <c r="N57" s="71">
        <v>1</v>
      </c>
      <c r="O57" s="141">
        <v>1</v>
      </c>
      <c r="P57" s="71"/>
      <c r="Q57" s="71">
        <v>1</v>
      </c>
      <c r="R57" s="71"/>
      <c r="S5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Regulatory Assessors, Builders / Management, Energy / Sus Assessors, Trades, </v>
      </c>
      <c r="T57" s="73"/>
      <c r="U57" s="73">
        <v>1</v>
      </c>
      <c r="V57" s="211"/>
      <c r="W57" s="211"/>
      <c r="X57" s="73"/>
      <c r="Y57" s="73"/>
      <c r="Z57" s="73"/>
      <c r="AA57" s="73"/>
      <c r="AB57" s="73"/>
      <c r="AC57" s="73"/>
      <c r="AD57" s="73"/>
      <c r="AE57" s="92"/>
      <c r="AF57" s="73">
        <v>1</v>
      </c>
      <c r="AG5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Information Only, Various</v>
      </c>
      <c r="AH57" s="75">
        <v>1</v>
      </c>
      <c r="AI57" s="75"/>
      <c r="AJ57" s="75"/>
      <c r="AK57" s="74" t="str">
        <f>CONCATENATE(IF(Table1[[#This Row],[Digital]]=1,"Digital, ",""),IF(Table1[[#This Row],[Face to Face]]=1,"Face to face, ",""),IF(Table1[[#This Row],[Blended]]=1,"Blended",""))</f>
        <v xml:space="preserve">Digital, </v>
      </c>
      <c r="AL57" s="69" t="s">
        <v>733</v>
      </c>
      <c r="AM57" s="76">
        <v>1</v>
      </c>
      <c r="AN57" s="127">
        <v>1</v>
      </c>
      <c r="AO57" s="76"/>
      <c r="AP57" s="127"/>
      <c r="AQ57" s="76"/>
      <c r="AR57" s="76"/>
      <c r="AS57" s="76"/>
      <c r="AT57" s="76"/>
      <c r="AU57" s="76"/>
      <c r="AV57" s="127"/>
      <c r="AW57" s="127"/>
      <c r="AX57" s="127"/>
      <c r="AY57" s="76">
        <v>1</v>
      </c>
      <c r="AZ5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Beyond compliance</v>
      </c>
      <c r="BB57" s="72">
        <v>1</v>
      </c>
      <c r="BC57" s="72">
        <v>1</v>
      </c>
      <c r="BD57" s="74">
        <f>IF(AND(Table1[[#This Row],[Residential]]=1,Table1[[#This Row],[Commercial]]=1),1,"")</f>
        <v>1</v>
      </c>
      <c r="BE57" s="74" t="str">
        <f>CONCATENATE(IF(Table1[[#This Row],[Residential]]=1,"Residential, ",""),IF(Table1[[#This Row],[Commercial]]=1,"Commercial",""))</f>
        <v>Residential, Commercial</v>
      </c>
      <c r="BF57" s="76"/>
      <c r="BG57" s="76"/>
      <c r="BH57" s="76"/>
      <c r="BI57" s="76"/>
      <c r="BJ57" s="76"/>
      <c r="BK57" s="76"/>
      <c r="BL57" s="76"/>
      <c r="BM57" s="127"/>
      <c r="BN57" s="76">
        <v>1</v>
      </c>
      <c r="BO5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57" s="110"/>
      <c r="BQ57" s="112" t="s">
        <v>361</v>
      </c>
      <c r="BR57" s="112" t="s">
        <v>996</v>
      </c>
      <c r="BS57" s="116"/>
      <c r="BT57" s="117" t="s">
        <v>225</v>
      </c>
      <c r="BU57" s="113"/>
      <c r="BV57" s="114"/>
      <c r="BW57" s="115" t="s">
        <v>57</v>
      </c>
      <c r="BX57" s="115" t="s">
        <v>57</v>
      </c>
      <c r="BY57" s="115" t="s">
        <v>57</v>
      </c>
      <c r="BZ57" s="227" t="str">
        <f>IF(SUM(Table1[[#This Row],[Design]:[Beyond compliance]])&gt;0,"Yes","No")</f>
        <v>Yes</v>
      </c>
      <c r="CA5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57" s="48">
        <f>COUNTIF(Table1[[#This Row],[Validity]:[Alignment with NCC (Yes=1,No=0)]],"N/A")</f>
        <v>0</v>
      </c>
      <c r="CC57" s="48">
        <f>IF(ISERROR(Table1[[#This Row],[Total Quality Score (out of 10)]]/(4-Table1[[#This Row],[N/A Count]])),0,Table1[[#This Row],[Total Quality Score (out of 10)]]/(4-Table1[[#This Row],[N/A Count]]))</f>
        <v>2.25</v>
      </c>
      <c r="CE57" s="96"/>
      <c r="CF57" s="169" t="str">
        <f>IF(SUM(Table1[[#This Row],[Multiple]:[Level (all)62]])&lt;1,IF(Table1[[#This Row],[General]]=1,1,""),"")</f>
        <v/>
      </c>
      <c r="CG57" s="171" t="str">
        <f>IF(SUM(Table1[[#This Row],[Multiple]:[Level (all)62]])&lt;1,IF(Table1[[#This Row],[Beginner]]=1,1,""),"")</f>
        <v/>
      </c>
      <c r="CH57" s="169">
        <f>IF(SUM(Table1[[#This Row],[Multiple]:[Level (all)62]])&lt;1,IF(Table1[[#This Row],[Intermediate]]=1,1,""),"")</f>
        <v>1</v>
      </c>
      <c r="CI57" s="169" t="str">
        <f>IF(SUM(Table1[[#This Row],[Multiple]:[Level (all)62]])&lt;1,IF(Table1[[#This Row],[Advanced]]=1,1,""),"")</f>
        <v/>
      </c>
      <c r="CJ57" s="169" t="str">
        <f>IF(AND(SUM(Table1[[#This Row],[General]:[Advanced]])&lt;4,SUM(Table1[[#This Row],[General]:[Advanced]])&gt;1),1,"")</f>
        <v/>
      </c>
      <c r="CK57" s="169" t="str">
        <f>Table1[[#This Row],[Level (all)]]</f>
        <v/>
      </c>
      <c r="CL57" s="169" t="str">
        <f>IF(Table1[[#This Row],[Multiple audience]]&lt;&gt;1,IF(Table1[[#This Row],[General Audience]]=1,1,""),"")</f>
        <v/>
      </c>
      <c r="CM57" s="169" t="str">
        <f>IF(Table1[[#This Row],[Multiple audience]]&lt;&gt;1,IF(Table1[[#This Row],[Planners / Designers ]]=1,1,""),"")</f>
        <v/>
      </c>
      <c r="CN57" s="169" t="str">
        <f>IF(Table1[[#This Row],[Multiple audience]]&lt;&gt;1,IF(Table1[[#This Row],[Regulatory Assessors]]=1,1,""),"")</f>
        <v/>
      </c>
      <c r="CO57" s="169" t="str">
        <f>IF(Table1[[#This Row],[Multiple audience]]&lt;&gt;1,IF(Table1[[#This Row],[Builders / Management]]=1,1,""),"")</f>
        <v/>
      </c>
      <c r="CP57" s="169" t="str">
        <f>IF(Table1[[#This Row],[Multiple audience]]&lt;&gt;1,IF(Table1[[#This Row],[Energy / Sus Assessors]]=1,1,""),"")</f>
        <v/>
      </c>
      <c r="CQ57" s="169" t="str">
        <f>IF(Table1[[#This Row],[Multiple audience]]&lt;&gt;1,IF(Table1[[#This Row],[Semi-skilled]]=1,1,""),"")</f>
        <v/>
      </c>
      <c r="CR57" s="169" t="str">
        <f>IF(Table1[[#This Row],[Multiple audience]]&lt;&gt;1,IF(Table1[[#This Row],[Trades]]=1,1,""),"")</f>
        <v/>
      </c>
      <c r="CS57" s="169" t="str">
        <f>IF(Table1[[#This Row],[Multiple audience]]&lt;&gt;1,IF(Table1[[#This Row],[Other]]=1,1,""),"")</f>
        <v/>
      </c>
      <c r="CT57" s="169">
        <f>IF(SUM(Table1[[#This Row],[General Audience]:[Other]])&gt;1,1,"")</f>
        <v>1</v>
      </c>
      <c r="CU57" s="169" t="str">
        <f>IF(Table1[[#This Row],[Various  ]]&lt;&gt;1,IF(Table1[[#This Row],[Calculator / Software]]=1,1,""),"")</f>
        <v/>
      </c>
      <c r="CV57" s="169" t="str">
        <f>IF(Table1[[#This Row],[Various  ]]&lt;&gt;1,IF(Table1[[#This Row],[Information  ]]=1,1,""),"")</f>
        <v/>
      </c>
      <c r="CW57" s="169" t="str">
        <f>IF(Table1[[#This Row],[Various  ]]&lt;&gt;1,IF(Table1[[#This Row],[Interactive Tool]]=1,1,""),"")</f>
        <v/>
      </c>
      <c r="CX57" s="169" t="str">
        <f>IF(Table1[[#This Row],[Various  ]]&lt;&gt;1,IF(Table1[[#This Row],[Technical Specifications]]=1,1,""),"")</f>
        <v/>
      </c>
      <c r="CY57" s="169" t="str">
        <f>IF(Table1[[#This Row],[Various  ]]&lt;&gt;1,IF(Table1[[#This Row],[Training Resources]]=1,1,""),"")</f>
        <v/>
      </c>
      <c r="CZ57" s="169" t="str">
        <f>IF(Table1[[#This Row],[Various  ]]&lt;&gt;1,IF(Table1[[#This Row],[Toolbox]]=1,1,""),"")</f>
        <v/>
      </c>
      <c r="DA57" s="169" t="str">
        <f>IF(Table1[[#This Row],[Various  ]]&lt;&gt;1,IF(Table1[[#This Row],[Video]]=1,1,""),"")</f>
        <v/>
      </c>
      <c r="DB57" s="169" t="str">
        <f>IF(Table1[[#This Row],[Various  ]]&lt;&gt;1,IF(Table1[[#This Row],[Case study]]=1,1,""),"")</f>
        <v/>
      </c>
      <c r="DC57" s="169" t="str">
        <f>IF(Table1[[#This Row],[Various  ]]&lt;&gt;1,IF(Table1[[#This Row],[Other   ]]=1,1,""),"")</f>
        <v/>
      </c>
      <c r="DD57" s="169" t="str">
        <f>IF(Table1[[#This Row],[Various  ]]&lt;&gt;1,IF(Table1[[#This Row],[Standards]]=1,1,""),"")</f>
        <v/>
      </c>
      <c r="DE57" s="169">
        <f>IF(Table1[[#This Row],[Various]]=1,1,IF(SUM(Table1[[#This Row],[Calculator / Software]:[Standards]])&gt;1,1,""))</f>
        <v>1</v>
      </c>
      <c r="DF57" s="169" t="str">
        <f>IF(Table1[[#This Row],[Multiple NCC links]]&lt;&gt;1,IF(Table1[[#This Row],[Design]]=1,1,""),"")</f>
        <v/>
      </c>
      <c r="DG57" s="169" t="str">
        <f>IF(Table1[[#This Row],[Multiple NCC links]]&lt;&gt;1,IF(Table1[[#This Row],[Assessment / Verification]]=1,1,""),"")</f>
        <v/>
      </c>
      <c r="DH57" s="169" t="str">
        <f>IF(Table1[[#This Row],[Multiple NCC links]]&lt;&gt;1,IF(Table1[[#This Row],[Climate Specific ]]=1,1,""),"")</f>
        <v/>
      </c>
      <c r="DI57" s="169" t="str">
        <f>IF(Table1[[#This Row],[Multiple NCC links]]&lt;&gt;1,IF(Table1[[#This Row],[Alterations / Additions]]=1,1,""),"")</f>
        <v/>
      </c>
      <c r="DJ57" s="169" t="str">
        <f>IF(Table1[[#This Row],[Multiple NCC links]]&lt;&gt;1,IF(Table1[[#This Row],[Glazing]]=1,1,""),"")</f>
        <v/>
      </c>
      <c r="DK57" s="169" t="str">
        <f>IF(Table1[[#This Row],[Multiple NCC links]]&lt;&gt;1,IF(Table1[[#This Row],[Building Fabric / Thermal / Sealing]]=1,1,""),"")</f>
        <v/>
      </c>
      <c r="DL57" s="169" t="str">
        <f>IF(Table1[[#This Row],[Multiple NCC links]]&lt;&gt;1,IF(Table1[[#This Row],[Lighting]]=1,1,""),"")</f>
        <v/>
      </c>
      <c r="DM57" s="169" t="str">
        <f>IF(Table1[[#This Row],[Multiple NCC links]]&lt;&gt;1,IF(Table1[[#This Row],[HVAC]]=1,1,""),"")</f>
        <v/>
      </c>
      <c r="DN57" s="169" t="str">
        <f>IF(Table1[[#This Row],[Multiple NCC links]]&lt;&gt;1,IF(Table1[[#This Row],[Services]]=1,1,""),"")</f>
        <v/>
      </c>
      <c r="DO57" s="169" t="str">
        <f>IF(Table1[[#This Row],[Multiple NCC links]]&lt;&gt;1,IF(Table1[[#This Row],[Maintenance &amp; Monitoring]]=1,1,""),"")</f>
        <v/>
      </c>
      <c r="DP57" s="169" t="str">
        <f>IF(Table1[[#This Row],[Multiple NCC links]]&lt;&gt;1,IF(Table1[[#This Row],[Hand over / Operations]]=1,1,""),"")</f>
        <v/>
      </c>
      <c r="DQ57" s="169" t="str">
        <f>IF(Table1[[#This Row],[Multiple NCC links]]&lt;&gt;1,IF(Table1[[#This Row],[As built assessment]]=1,1,""),"")</f>
        <v/>
      </c>
      <c r="DR57" s="169" t="str">
        <f>IF(Table1[[#This Row],[Multiple NCC links]]&lt;&gt;1,IF(Table1[[#This Row],[Beyond compliance]]=1,1,""),"")</f>
        <v/>
      </c>
      <c r="DS57" s="169">
        <f>IF(SUM(Table1[[#This Row],[Design]:[Beyond compliance]])&gt;1,1,"")</f>
        <v>1</v>
      </c>
      <c r="DT57" s="169" t="str">
        <f>IF(Table1[[#This Row],[Both Residential &amp; Commercial4]]&lt;&gt;1,IF(Table1[[#This Row],[Residential]]=1,1,""),"")</f>
        <v/>
      </c>
      <c r="DU57" s="169" t="str">
        <f>IF(Table1[[#This Row],[Both Residential &amp; Commercial4]]&lt;&gt;1,IF(Table1[[#This Row],[Commercial]]=1,1,""),"")</f>
        <v/>
      </c>
      <c r="DV57" s="169">
        <f>Table1[[#This Row],[Residential &amp; Commercial]]</f>
        <v>1</v>
      </c>
      <c r="DW57" s="169"/>
    </row>
    <row r="58" spans="1:127" s="49" customFormat="1" ht="132.75" thickTop="1" thickBot="1" x14ac:dyDescent="0.35">
      <c r="A58" s="97">
        <v>54</v>
      </c>
      <c r="B58" s="80"/>
      <c r="C58" s="98" t="s">
        <v>226</v>
      </c>
      <c r="D58" s="68" t="s">
        <v>35</v>
      </c>
      <c r="E58" s="89"/>
      <c r="F58" s="89"/>
      <c r="G58" s="89">
        <v>1</v>
      </c>
      <c r="H58" s="89"/>
      <c r="I58" s="70" t="str">
        <f>IF(AND(Table1[[#This Row],[General]]=1,Table1[[#This Row],[Beginner]]=1,Table1[[#This Row],[Intermediate]]=1,Table1[[#This Row],[Advanced]]=1),1,"")</f>
        <v/>
      </c>
      <c r="J58" s="70" t="str">
        <f>CONCATENATE(IF(Table1[[#This Row],[General]]=1,"General, ",""), IF(Table1[[#This Row],[Beginner]]=1,"Beginner, ",""),IF(Table1[[#This Row],[Intermediate]]=1,"Intermediate, ",""), IF(Table1[[#This Row],[Advanced]]=1,"Advanced",""))</f>
        <v xml:space="preserve">Intermediate, </v>
      </c>
      <c r="K58" s="71"/>
      <c r="L58" s="91"/>
      <c r="M58" s="71"/>
      <c r="N58" s="71"/>
      <c r="O58" s="141"/>
      <c r="P58" s="71"/>
      <c r="Q58" s="71">
        <v>1</v>
      </c>
      <c r="R58" s="71"/>
      <c r="S5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Trades, </v>
      </c>
      <c r="T58" s="73"/>
      <c r="U58" s="73">
        <v>1</v>
      </c>
      <c r="V58" s="211"/>
      <c r="W58" s="211"/>
      <c r="X58" s="73"/>
      <c r="Y58" s="73"/>
      <c r="Z58" s="73"/>
      <c r="AA58" s="73"/>
      <c r="AB58" s="73"/>
      <c r="AC58" s="73"/>
      <c r="AD58" s="73"/>
      <c r="AE58" s="92"/>
      <c r="AF58" s="73">
        <v>1</v>
      </c>
      <c r="AG5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Information Only, Various</v>
      </c>
      <c r="AH58" s="75">
        <v>1</v>
      </c>
      <c r="AI58" s="75"/>
      <c r="AJ58" s="75"/>
      <c r="AK58" s="74" t="str">
        <f>CONCATENATE(IF(Table1[[#This Row],[Digital]]=1,"Digital, ",""),IF(Table1[[#This Row],[Face to Face]]=1,"Face to face, ",""),IF(Table1[[#This Row],[Blended]]=1,"Blended",""))</f>
        <v xml:space="preserve">Digital, </v>
      </c>
      <c r="AL58" s="69" t="s">
        <v>733</v>
      </c>
      <c r="AM58" s="76">
        <v>1</v>
      </c>
      <c r="AN58" s="127">
        <v>1</v>
      </c>
      <c r="AO58" s="76"/>
      <c r="AP58" s="127"/>
      <c r="AQ58" s="76"/>
      <c r="AR58" s="76"/>
      <c r="AS58" s="76">
        <v>1</v>
      </c>
      <c r="AT58" s="76">
        <v>1</v>
      </c>
      <c r="AU58" s="76">
        <v>1</v>
      </c>
      <c r="AV58" s="127"/>
      <c r="AW58" s="127"/>
      <c r="AX58" s="127"/>
      <c r="AY58" s="76"/>
      <c r="AZ5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Lighting, HVAC, Services, </v>
      </c>
      <c r="BB58" s="72">
        <v>1</v>
      </c>
      <c r="BC58" s="72">
        <v>1</v>
      </c>
      <c r="BD58" s="74">
        <f>IF(AND(Table1[[#This Row],[Residential]]=1,Table1[[#This Row],[Commercial]]=1),1,"")</f>
        <v>1</v>
      </c>
      <c r="BE58" s="74" t="str">
        <f>CONCATENATE(IF(Table1[[#This Row],[Residential]]=1,"Residential, ",""),IF(Table1[[#This Row],[Commercial]]=1,"Commercial",""))</f>
        <v>Residential, Commercial</v>
      </c>
      <c r="BF58" s="76"/>
      <c r="BG58" s="76"/>
      <c r="BH58" s="76"/>
      <c r="BI58" s="76"/>
      <c r="BJ58" s="76"/>
      <c r="BK58" s="76"/>
      <c r="BL58" s="76"/>
      <c r="BM58" s="127"/>
      <c r="BN58" s="76">
        <v>1</v>
      </c>
      <c r="BO5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58" s="110"/>
      <c r="BQ58" s="112" t="s">
        <v>362</v>
      </c>
      <c r="BR58" s="112" t="s">
        <v>996</v>
      </c>
      <c r="BS58" s="116"/>
      <c r="BT58" s="117" t="s">
        <v>227</v>
      </c>
      <c r="BU58" s="113"/>
      <c r="BV58" s="114"/>
      <c r="BW58" s="115" t="s">
        <v>57</v>
      </c>
      <c r="BX58" s="115" t="s">
        <v>58</v>
      </c>
      <c r="BY58" s="115" t="s">
        <v>57</v>
      </c>
      <c r="BZ58" s="227" t="str">
        <f>IF(SUM(Table1[[#This Row],[Design]:[Beyond compliance]])&gt;0,"Yes","No")</f>
        <v>Yes</v>
      </c>
      <c r="CA5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58" s="48">
        <f>COUNTIF(Table1[[#This Row],[Validity]:[Alignment with NCC (Yes=1,No=0)]],"N/A")</f>
        <v>0</v>
      </c>
      <c r="CC58" s="48">
        <f>IF(ISERROR(Table1[[#This Row],[Total Quality Score (out of 10)]]/(4-Table1[[#This Row],[N/A Count]])),0,Table1[[#This Row],[Total Quality Score (out of 10)]]/(4-Table1[[#This Row],[N/A Count]]))</f>
        <v>2</v>
      </c>
      <c r="CE58" s="96"/>
      <c r="CF58" s="169" t="str">
        <f>IF(SUM(Table1[[#This Row],[Multiple]:[Level (all)62]])&lt;1,IF(Table1[[#This Row],[General]]=1,1,""),"")</f>
        <v/>
      </c>
      <c r="CG58" s="171" t="str">
        <f>IF(SUM(Table1[[#This Row],[Multiple]:[Level (all)62]])&lt;1,IF(Table1[[#This Row],[Beginner]]=1,1,""),"")</f>
        <v/>
      </c>
      <c r="CH58" s="169">
        <f>IF(SUM(Table1[[#This Row],[Multiple]:[Level (all)62]])&lt;1,IF(Table1[[#This Row],[Intermediate]]=1,1,""),"")</f>
        <v>1</v>
      </c>
      <c r="CI58" s="169" t="str">
        <f>IF(SUM(Table1[[#This Row],[Multiple]:[Level (all)62]])&lt;1,IF(Table1[[#This Row],[Advanced]]=1,1,""),"")</f>
        <v/>
      </c>
      <c r="CJ58" s="169" t="str">
        <f>IF(AND(SUM(Table1[[#This Row],[General]:[Advanced]])&lt;4,SUM(Table1[[#This Row],[General]:[Advanced]])&gt;1),1,"")</f>
        <v/>
      </c>
      <c r="CK58" s="169" t="str">
        <f>Table1[[#This Row],[Level (all)]]</f>
        <v/>
      </c>
      <c r="CL58" s="169" t="str">
        <f>IF(Table1[[#This Row],[Multiple audience]]&lt;&gt;1,IF(Table1[[#This Row],[General Audience]]=1,1,""),"")</f>
        <v/>
      </c>
      <c r="CM58" s="169" t="str">
        <f>IF(Table1[[#This Row],[Multiple audience]]&lt;&gt;1,IF(Table1[[#This Row],[Planners / Designers ]]=1,1,""),"")</f>
        <v/>
      </c>
      <c r="CN58" s="169" t="str">
        <f>IF(Table1[[#This Row],[Multiple audience]]&lt;&gt;1,IF(Table1[[#This Row],[Regulatory Assessors]]=1,1,""),"")</f>
        <v/>
      </c>
      <c r="CO58" s="169" t="str">
        <f>IF(Table1[[#This Row],[Multiple audience]]&lt;&gt;1,IF(Table1[[#This Row],[Builders / Management]]=1,1,""),"")</f>
        <v/>
      </c>
      <c r="CP58" s="169" t="str">
        <f>IF(Table1[[#This Row],[Multiple audience]]&lt;&gt;1,IF(Table1[[#This Row],[Energy / Sus Assessors]]=1,1,""),"")</f>
        <v/>
      </c>
      <c r="CQ58" s="169" t="str">
        <f>IF(Table1[[#This Row],[Multiple audience]]&lt;&gt;1,IF(Table1[[#This Row],[Semi-skilled]]=1,1,""),"")</f>
        <v/>
      </c>
      <c r="CR58" s="169">
        <f>IF(Table1[[#This Row],[Multiple audience]]&lt;&gt;1,IF(Table1[[#This Row],[Trades]]=1,1,""),"")</f>
        <v>1</v>
      </c>
      <c r="CS58" s="169" t="str">
        <f>IF(Table1[[#This Row],[Multiple audience]]&lt;&gt;1,IF(Table1[[#This Row],[Other]]=1,1,""),"")</f>
        <v/>
      </c>
      <c r="CT58" s="169" t="str">
        <f>IF(SUM(Table1[[#This Row],[General Audience]:[Other]])&gt;1,1,"")</f>
        <v/>
      </c>
      <c r="CU58" s="169" t="str">
        <f>IF(Table1[[#This Row],[Various  ]]&lt;&gt;1,IF(Table1[[#This Row],[Calculator / Software]]=1,1,""),"")</f>
        <v/>
      </c>
      <c r="CV58" s="169" t="str">
        <f>IF(Table1[[#This Row],[Various  ]]&lt;&gt;1,IF(Table1[[#This Row],[Information  ]]=1,1,""),"")</f>
        <v/>
      </c>
      <c r="CW58" s="169" t="str">
        <f>IF(Table1[[#This Row],[Various  ]]&lt;&gt;1,IF(Table1[[#This Row],[Interactive Tool]]=1,1,""),"")</f>
        <v/>
      </c>
      <c r="CX58" s="169" t="str">
        <f>IF(Table1[[#This Row],[Various  ]]&lt;&gt;1,IF(Table1[[#This Row],[Technical Specifications]]=1,1,""),"")</f>
        <v/>
      </c>
      <c r="CY58" s="169" t="str">
        <f>IF(Table1[[#This Row],[Various  ]]&lt;&gt;1,IF(Table1[[#This Row],[Training Resources]]=1,1,""),"")</f>
        <v/>
      </c>
      <c r="CZ58" s="169" t="str">
        <f>IF(Table1[[#This Row],[Various  ]]&lt;&gt;1,IF(Table1[[#This Row],[Toolbox]]=1,1,""),"")</f>
        <v/>
      </c>
      <c r="DA58" s="169" t="str">
        <f>IF(Table1[[#This Row],[Various  ]]&lt;&gt;1,IF(Table1[[#This Row],[Video]]=1,1,""),"")</f>
        <v/>
      </c>
      <c r="DB58" s="169" t="str">
        <f>IF(Table1[[#This Row],[Various  ]]&lt;&gt;1,IF(Table1[[#This Row],[Case study]]=1,1,""),"")</f>
        <v/>
      </c>
      <c r="DC58" s="169" t="str">
        <f>IF(Table1[[#This Row],[Various  ]]&lt;&gt;1,IF(Table1[[#This Row],[Other   ]]=1,1,""),"")</f>
        <v/>
      </c>
      <c r="DD58" s="169" t="str">
        <f>IF(Table1[[#This Row],[Various  ]]&lt;&gt;1,IF(Table1[[#This Row],[Standards]]=1,1,""),"")</f>
        <v/>
      </c>
      <c r="DE58" s="169">
        <f>IF(Table1[[#This Row],[Various]]=1,1,IF(SUM(Table1[[#This Row],[Calculator / Software]:[Standards]])&gt;1,1,""))</f>
        <v>1</v>
      </c>
      <c r="DF58" s="169" t="str">
        <f>IF(Table1[[#This Row],[Multiple NCC links]]&lt;&gt;1,IF(Table1[[#This Row],[Design]]=1,1,""),"")</f>
        <v/>
      </c>
      <c r="DG58" s="169" t="str">
        <f>IF(Table1[[#This Row],[Multiple NCC links]]&lt;&gt;1,IF(Table1[[#This Row],[Assessment / Verification]]=1,1,""),"")</f>
        <v/>
      </c>
      <c r="DH58" s="169" t="str">
        <f>IF(Table1[[#This Row],[Multiple NCC links]]&lt;&gt;1,IF(Table1[[#This Row],[Climate Specific ]]=1,1,""),"")</f>
        <v/>
      </c>
      <c r="DI58" s="169" t="str">
        <f>IF(Table1[[#This Row],[Multiple NCC links]]&lt;&gt;1,IF(Table1[[#This Row],[Alterations / Additions]]=1,1,""),"")</f>
        <v/>
      </c>
      <c r="DJ58" s="169" t="str">
        <f>IF(Table1[[#This Row],[Multiple NCC links]]&lt;&gt;1,IF(Table1[[#This Row],[Glazing]]=1,1,""),"")</f>
        <v/>
      </c>
      <c r="DK58" s="169" t="str">
        <f>IF(Table1[[#This Row],[Multiple NCC links]]&lt;&gt;1,IF(Table1[[#This Row],[Building Fabric / Thermal / Sealing]]=1,1,""),"")</f>
        <v/>
      </c>
      <c r="DL58" s="169" t="str">
        <f>IF(Table1[[#This Row],[Multiple NCC links]]&lt;&gt;1,IF(Table1[[#This Row],[Lighting]]=1,1,""),"")</f>
        <v/>
      </c>
      <c r="DM58" s="169" t="str">
        <f>IF(Table1[[#This Row],[Multiple NCC links]]&lt;&gt;1,IF(Table1[[#This Row],[HVAC]]=1,1,""),"")</f>
        <v/>
      </c>
      <c r="DN58" s="169" t="str">
        <f>IF(Table1[[#This Row],[Multiple NCC links]]&lt;&gt;1,IF(Table1[[#This Row],[Services]]=1,1,""),"")</f>
        <v/>
      </c>
      <c r="DO58" s="169" t="str">
        <f>IF(Table1[[#This Row],[Multiple NCC links]]&lt;&gt;1,IF(Table1[[#This Row],[Maintenance &amp; Monitoring]]=1,1,""),"")</f>
        <v/>
      </c>
      <c r="DP58" s="169" t="str">
        <f>IF(Table1[[#This Row],[Multiple NCC links]]&lt;&gt;1,IF(Table1[[#This Row],[Hand over / Operations]]=1,1,""),"")</f>
        <v/>
      </c>
      <c r="DQ58" s="169" t="str">
        <f>IF(Table1[[#This Row],[Multiple NCC links]]&lt;&gt;1,IF(Table1[[#This Row],[As built assessment]]=1,1,""),"")</f>
        <v/>
      </c>
      <c r="DR58" s="169" t="str">
        <f>IF(Table1[[#This Row],[Multiple NCC links]]&lt;&gt;1,IF(Table1[[#This Row],[Beyond compliance]]=1,1,""),"")</f>
        <v/>
      </c>
      <c r="DS58" s="169">
        <f>IF(SUM(Table1[[#This Row],[Design]:[Beyond compliance]])&gt;1,1,"")</f>
        <v>1</v>
      </c>
      <c r="DT58" s="169" t="str">
        <f>IF(Table1[[#This Row],[Both Residential &amp; Commercial4]]&lt;&gt;1,IF(Table1[[#This Row],[Residential]]=1,1,""),"")</f>
        <v/>
      </c>
      <c r="DU58" s="169" t="str">
        <f>IF(Table1[[#This Row],[Both Residential &amp; Commercial4]]&lt;&gt;1,IF(Table1[[#This Row],[Commercial]]=1,1,""),"")</f>
        <v/>
      </c>
      <c r="DV58" s="169">
        <f>Table1[[#This Row],[Residential &amp; Commercial]]</f>
        <v>1</v>
      </c>
      <c r="DW58" s="169"/>
    </row>
    <row r="59" spans="1:127" s="49" customFormat="1" ht="170.25" thickTop="1" thickBot="1" x14ac:dyDescent="0.35">
      <c r="A59" s="97">
        <v>55</v>
      </c>
      <c r="B59" s="67"/>
      <c r="C59" s="98" t="s">
        <v>228</v>
      </c>
      <c r="D59" s="68" t="s">
        <v>35</v>
      </c>
      <c r="E59" s="89"/>
      <c r="F59" s="89"/>
      <c r="G59" s="89">
        <v>1</v>
      </c>
      <c r="H59" s="89"/>
      <c r="I59" s="70" t="str">
        <f>IF(AND(Table1[[#This Row],[General]]=1,Table1[[#This Row],[Beginner]]=1,Table1[[#This Row],[Intermediate]]=1,Table1[[#This Row],[Advanced]]=1),1,"")</f>
        <v/>
      </c>
      <c r="J59" s="70" t="str">
        <f>CONCATENATE(IF(Table1[[#This Row],[General]]=1,"General, ",""), IF(Table1[[#This Row],[Beginner]]=1,"Beginner, ",""),IF(Table1[[#This Row],[Intermediate]]=1,"Intermediate, ",""), IF(Table1[[#This Row],[Advanced]]=1,"Advanced",""))</f>
        <v xml:space="preserve">Intermediate, </v>
      </c>
      <c r="K59" s="71">
        <v>1</v>
      </c>
      <c r="L59" s="91"/>
      <c r="M59" s="71"/>
      <c r="N59" s="71"/>
      <c r="O59" s="141"/>
      <c r="P59" s="71"/>
      <c r="Q59" s="71"/>
      <c r="R59" s="71"/>
      <c r="S5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59" s="73"/>
      <c r="U59" s="73">
        <v>1</v>
      </c>
      <c r="V59" s="211"/>
      <c r="W59" s="211"/>
      <c r="X59" s="73"/>
      <c r="Y59" s="73"/>
      <c r="Z59" s="73"/>
      <c r="AA59" s="73"/>
      <c r="AB59" s="73"/>
      <c r="AC59" s="73"/>
      <c r="AD59" s="73"/>
      <c r="AE59" s="92"/>
      <c r="AF59" s="73">
        <v>1</v>
      </c>
      <c r="AG5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Information Only, Various</v>
      </c>
      <c r="AH59" s="75">
        <v>1</v>
      </c>
      <c r="AI59" s="75"/>
      <c r="AJ59" s="75"/>
      <c r="AK59" s="74" t="str">
        <f>CONCATENATE(IF(Table1[[#This Row],[Digital]]=1,"Digital, ",""),IF(Table1[[#This Row],[Face to Face]]=1,"Face to face, ",""),IF(Table1[[#This Row],[Blended]]=1,"Blended",""))</f>
        <v xml:space="preserve">Digital, </v>
      </c>
      <c r="AL59" s="69" t="s">
        <v>733</v>
      </c>
      <c r="AM59" s="76">
        <v>1</v>
      </c>
      <c r="AN59" s="127">
        <v>1</v>
      </c>
      <c r="AO59" s="76"/>
      <c r="AP59" s="127"/>
      <c r="AQ59" s="76"/>
      <c r="AR59" s="76"/>
      <c r="AS59" s="76"/>
      <c r="AT59" s="76"/>
      <c r="AU59" s="76"/>
      <c r="AV59" s="127"/>
      <c r="AW59" s="127"/>
      <c r="AX59" s="127"/>
      <c r="AY59" s="76">
        <v>1</v>
      </c>
      <c r="AZ5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Beyond compliance</v>
      </c>
      <c r="BB59" s="72">
        <v>1</v>
      </c>
      <c r="BC59" s="72">
        <v>1</v>
      </c>
      <c r="BD59" s="74">
        <f>IF(AND(Table1[[#This Row],[Residential]]=1,Table1[[#This Row],[Commercial]]=1),1,"")</f>
        <v>1</v>
      </c>
      <c r="BE59" s="74" t="str">
        <f>CONCATENATE(IF(Table1[[#This Row],[Residential]]=1,"Residential, ",""),IF(Table1[[#This Row],[Commercial]]=1,"Commercial",""))</f>
        <v>Residential, Commercial</v>
      </c>
      <c r="BF59" s="76"/>
      <c r="BG59" s="76"/>
      <c r="BH59" s="76"/>
      <c r="BI59" s="76"/>
      <c r="BJ59" s="76"/>
      <c r="BK59" s="76"/>
      <c r="BL59" s="76"/>
      <c r="BM59" s="127"/>
      <c r="BN59" s="76">
        <v>1</v>
      </c>
      <c r="BO5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59" s="110"/>
      <c r="BQ59" s="112" t="s">
        <v>363</v>
      </c>
      <c r="BR59" s="112" t="s">
        <v>996</v>
      </c>
      <c r="BS59" s="116"/>
      <c r="BT59" s="117" t="s">
        <v>229</v>
      </c>
      <c r="BU59" s="113"/>
      <c r="BV59" s="114"/>
      <c r="BW59" s="115" t="s">
        <v>57</v>
      </c>
      <c r="BX59" s="115" t="s">
        <v>58</v>
      </c>
      <c r="BY59" s="115" t="s">
        <v>57</v>
      </c>
      <c r="BZ59" s="227" t="str">
        <f>IF(SUM(Table1[[#This Row],[Design]:[Beyond compliance]])&gt;0,"Yes","No")</f>
        <v>Yes</v>
      </c>
      <c r="CA5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59" s="48">
        <f>COUNTIF(Table1[[#This Row],[Validity]:[Alignment with NCC (Yes=1,No=0)]],"N/A")</f>
        <v>0</v>
      </c>
      <c r="CC59" s="48">
        <f>IF(ISERROR(Table1[[#This Row],[Total Quality Score (out of 10)]]/(4-Table1[[#This Row],[N/A Count]])),0,Table1[[#This Row],[Total Quality Score (out of 10)]]/(4-Table1[[#This Row],[N/A Count]]))</f>
        <v>2</v>
      </c>
      <c r="CE59" s="96"/>
      <c r="CF59" s="169" t="str">
        <f>IF(SUM(Table1[[#This Row],[Multiple]:[Level (all)62]])&lt;1,IF(Table1[[#This Row],[General]]=1,1,""),"")</f>
        <v/>
      </c>
      <c r="CG59" s="171" t="str">
        <f>IF(SUM(Table1[[#This Row],[Multiple]:[Level (all)62]])&lt;1,IF(Table1[[#This Row],[Beginner]]=1,1,""),"")</f>
        <v/>
      </c>
      <c r="CH59" s="169">
        <f>IF(SUM(Table1[[#This Row],[Multiple]:[Level (all)62]])&lt;1,IF(Table1[[#This Row],[Intermediate]]=1,1,""),"")</f>
        <v>1</v>
      </c>
      <c r="CI59" s="169" t="str">
        <f>IF(SUM(Table1[[#This Row],[Multiple]:[Level (all)62]])&lt;1,IF(Table1[[#This Row],[Advanced]]=1,1,""),"")</f>
        <v/>
      </c>
      <c r="CJ59" s="169" t="str">
        <f>IF(AND(SUM(Table1[[#This Row],[General]:[Advanced]])&lt;4,SUM(Table1[[#This Row],[General]:[Advanced]])&gt;1),1,"")</f>
        <v/>
      </c>
      <c r="CK59" s="169" t="str">
        <f>Table1[[#This Row],[Level (all)]]</f>
        <v/>
      </c>
      <c r="CL59" s="169">
        <f>IF(Table1[[#This Row],[Multiple audience]]&lt;&gt;1,IF(Table1[[#This Row],[General Audience]]=1,1,""),"")</f>
        <v>1</v>
      </c>
      <c r="CM59" s="169" t="str">
        <f>IF(Table1[[#This Row],[Multiple audience]]&lt;&gt;1,IF(Table1[[#This Row],[Planners / Designers ]]=1,1,""),"")</f>
        <v/>
      </c>
      <c r="CN59" s="169" t="str">
        <f>IF(Table1[[#This Row],[Multiple audience]]&lt;&gt;1,IF(Table1[[#This Row],[Regulatory Assessors]]=1,1,""),"")</f>
        <v/>
      </c>
      <c r="CO59" s="169" t="str">
        <f>IF(Table1[[#This Row],[Multiple audience]]&lt;&gt;1,IF(Table1[[#This Row],[Builders / Management]]=1,1,""),"")</f>
        <v/>
      </c>
      <c r="CP59" s="169" t="str">
        <f>IF(Table1[[#This Row],[Multiple audience]]&lt;&gt;1,IF(Table1[[#This Row],[Energy / Sus Assessors]]=1,1,""),"")</f>
        <v/>
      </c>
      <c r="CQ59" s="169" t="str">
        <f>IF(Table1[[#This Row],[Multiple audience]]&lt;&gt;1,IF(Table1[[#This Row],[Semi-skilled]]=1,1,""),"")</f>
        <v/>
      </c>
      <c r="CR59" s="169" t="str">
        <f>IF(Table1[[#This Row],[Multiple audience]]&lt;&gt;1,IF(Table1[[#This Row],[Trades]]=1,1,""),"")</f>
        <v/>
      </c>
      <c r="CS59" s="169" t="str">
        <f>IF(Table1[[#This Row],[Multiple audience]]&lt;&gt;1,IF(Table1[[#This Row],[Other]]=1,1,""),"")</f>
        <v/>
      </c>
      <c r="CT59" s="169" t="str">
        <f>IF(SUM(Table1[[#This Row],[General Audience]:[Other]])&gt;1,1,"")</f>
        <v/>
      </c>
      <c r="CU59" s="169" t="str">
        <f>IF(Table1[[#This Row],[Various  ]]&lt;&gt;1,IF(Table1[[#This Row],[Calculator / Software]]=1,1,""),"")</f>
        <v/>
      </c>
      <c r="CV59" s="169" t="str">
        <f>IF(Table1[[#This Row],[Various  ]]&lt;&gt;1,IF(Table1[[#This Row],[Information  ]]=1,1,""),"")</f>
        <v/>
      </c>
      <c r="CW59" s="169" t="str">
        <f>IF(Table1[[#This Row],[Various  ]]&lt;&gt;1,IF(Table1[[#This Row],[Interactive Tool]]=1,1,""),"")</f>
        <v/>
      </c>
      <c r="CX59" s="169" t="str">
        <f>IF(Table1[[#This Row],[Various  ]]&lt;&gt;1,IF(Table1[[#This Row],[Technical Specifications]]=1,1,""),"")</f>
        <v/>
      </c>
      <c r="CY59" s="169" t="str">
        <f>IF(Table1[[#This Row],[Various  ]]&lt;&gt;1,IF(Table1[[#This Row],[Training Resources]]=1,1,""),"")</f>
        <v/>
      </c>
      <c r="CZ59" s="169" t="str">
        <f>IF(Table1[[#This Row],[Various  ]]&lt;&gt;1,IF(Table1[[#This Row],[Toolbox]]=1,1,""),"")</f>
        <v/>
      </c>
      <c r="DA59" s="169" t="str">
        <f>IF(Table1[[#This Row],[Various  ]]&lt;&gt;1,IF(Table1[[#This Row],[Video]]=1,1,""),"")</f>
        <v/>
      </c>
      <c r="DB59" s="169" t="str">
        <f>IF(Table1[[#This Row],[Various  ]]&lt;&gt;1,IF(Table1[[#This Row],[Case study]]=1,1,""),"")</f>
        <v/>
      </c>
      <c r="DC59" s="169" t="str">
        <f>IF(Table1[[#This Row],[Various  ]]&lt;&gt;1,IF(Table1[[#This Row],[Other   ]]=1,1,""),"")</f>
        <v/>
      </c>
      <c r="DD59" s="169" t="str">
        <f>IF(Table1[[#This Row],[Various  ]]&lt;&gt;1,IF(Table1[[#This Row],[Standards]]=1,1,""),"")</f>
        <v/>
      </c>
      <c r="DE59" s="169">
        <f>IF(Table1[[#This Row],[Various]]=1,1,IF(SUM(Table1[[#This Row],[Calculator / Software]:[Standards]])&gt;1,1,""))</f>
        <v>1</v>
      </c>
      <c r="DF59" s="169" t="str">
        <f>IF(Table1[[#This Row],[Multiple NCC links]]&lt;&gt;1,IF(Table1[[#This Row],[Design]]=1,1,""),"")</f>
        <v/>
      </c>
      <c r="DG59" s="169" t="str">
        <f>IF(Table1[[#This Row],[Multiple NCC links]]&lt;&gt;1,IF(Table1[[#This Row],[Assessment / Verification]]=1,1,""),"")</f>
        <v/>
      </c>
      <c r="DH59" s="169" t="str">
        <f>IF(Table1[[#This Row],[Multiple NCC links]]&lt;&gt;1,IF(Table1[[#This Row],[Climate Specific ]]=1,1,""),"")</f>
        <v/>
      </c>
      <c r="DI59" s="169" t="str">
        <f>IF(Table1[[#This Row],[Multiple NCC links]]&lt;&gt;1,IF(Table1[[#This Row],[Alterations / Additions]]=1,1,""),"")</f>
        <v/>
      </c>
      <c r="DJ59" s="169" t="str">
        <f>IF(Table1[[#This Row],[Multiple NCC links]]&lt;&gt;1,IF(Table1[[#This Row],[Glazing]]=1,1,""),"")</f>
        <v/>
      </c>
      <c r="DK59" s="169" t="str">
        <f>IF(Table1[[#This Row],[Multiple NCC links]]&lt;&gt;1,IF(Table1[[#This Row],[Building Fabric / Thermal / Sealing]]=1,1,""),"")</f>
        <v/>
      </c>
      <c r="DL59" s="169" t="str">
        <f>IF(Table1[[#This Row],[Multiple NCC links]]&lt;&gt;1,IF(Table1[[#This Row],[Lighting]]=1,1,""),"")</f>
        <v/>
      </c>
      <c r="DM59" s="169" t="str">
        <f>IF(Table1[[#This Row],[Multiple NCC links]]&lt;&gt;1,IF(Table1[[#This Row],[HVAC]]=1,1,""),"")</f>
        <v/>
      </c>
      <c r="DN59" s="169" t="str">
        <f>IF(Table1[[#This Row],[Multiple NCC links]]&lt;&gt;1,IF(Table1[[#This Row],[Services]]=1,1,""),"")</f>
        <v/>
      </c>
      <c r="DO59" s="169" t="str">
        <f>IF(Table1[[#This Row],[Multiple NCC links]]&lt;&gt;1,IF(Table1[[#This Row],[Maintenance &amp; Monitoring]]=1,1,""),"")</f>
        <v/>
      </c>
      <c r="DP59" s="169" t="str">
        <f>IF(Table1[[#This Row],[Multiple NCC links]]&lt;&gt;1,IF(Table1[[#This Row],[Hand over / Operations]]=1,1,""),"")</f>
        <v/>
      </c>
      <c r="DQ59" s="169" t="str">
        <f>IF(Table1[[#This Row],[Multiple NCC links]]&lt;&gt;1,IF(Table1[[#This Row],[As built assessment]]=1,1,""),"")</f>
        <v/>
      </c>
      <c r="DR59" s="169" t="str">
        <f>IF(Table1[[#This Row],[Multiple NCC links]]&lt;&gt;1,IF(Table1[[#This Row],[Beyond compliance]]=1,1,""),"")</f>
        <v/>
      </c>
      <c r="DS59" s="169">
        <f>IF(SUM(Table1[[#This Row],[Design]:[Beyond compliance]])&gt;1,1,"")</f>
        <v>1</v>
      </c>
      <c r="DT59" s="169" t="str">
        <f>IF(Table1[[#This Row],[Both Residential &amp; Commercial4]]&lt;&gt;1,IF(Table1[[#This Row],[Residential]]=1,1,""),"")</f>
        <v/>
      </c>
      <c r="DU59" s="169" t="str">
        <f>IF(Table1[[#This Row],[Both Residential &amp; Commercial4]]&lt;&gt;1,IF(Table1[[#This Row],[Commercial]]=1,1,""),"")</f>
        <v/>
      </c>
      <c r="DV59" s="169">
        <f>Table1[[#This Row],[Residential &amp; Commercial]]</f>
        <v>1</v>
      </c>
      <c r="DW59" s="169"/>
    </row>
    <row r="60" spans="1:127" s="49" customFormat="1" ht="207.75" thickTop="1" thickBot="1" x14ac:dyDescent="0.35">
      <c r="A60" s="97">
        <v>56</v>
      </c>
      <c r="B60" s="67"/>
      <c r="C60" s="98" t="s">
        <v>230</v>
      </c>
      <c r="D60" s="68" t="s">
        <v>35</v>
      </c>
      <c r="E60" s="89"/>
      <c r="F60" s="89"/>
      <c r="G60" s="89">
        <v>1</v>
      </c>
      <c r="H60" s="89"/>
      <c r="I60" s="70" t="str">
        <f>IF(AND(Table1[[#This Row],[General]]=1,Table1[[#This Row],[Beginner]]=1,Table1[[#This Row],[Intermediate]]=1,Table1[[#This Row],[Advanced]]=1),1,"")</f>
        <v/>
      </c>
      <c r="J60" s="70" t="str">
        <f>CONCATENATE(IF(Table1[[#This Row],[General]]=1,"General, ",""), IF(Table1[[#This Row],[Beginner]]=1,"Beginner, ",""),IF(Table1[[#This Row],[Intermediate]]=1,"Intermediate, ",""), IF(Table1[[#This Row],[Advanced]]=1,"Advanced",""))</f>
        <v xml:space="preserve">Intermediate, </v>
      </c>
      <c r="K60" s="71">
        <v>1</v>
      </c>
      <c r="L60" s="91">
        <v>1</v>
      </c>
      <c r="M60" s="71">
        <v>1</v>
      </c>
      <c r="N60" s="71">
        <v>1</v>
      </c>
      <c r="O60" s="141">
        <v>1</v>
      </c>
      <c r="P60" s="71">
        <v>1</v>
      </c>
      <c r="Q60" s="71">
        <v>1</v>
      </c>
      <c r="R60" s="71"/>
      <c r="S6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Planners / Designers, Regulatory Assessors, Builders / Management, Energy / Sus Assessors, Semi-skilled, Trades, </v>
      </c>
      <c r="T60" s="73"/>
      <c r="U60" s="73">
        <v>1</v>
      </c>
      <c r="V60" s="211"/>
      <c r="W60" s="211"/>
      <c r="X60" s="73"/>
      <c r="Y60" s="73"/>
      <c r="Z60" s="73"/>
      <c r="AA60" s="73"/>
      <c r="AB60" s="73"/>
      <c r="AC60" s="73"/>
      <c r="AD60" s="73"/>
      <c r="AE60" s="92"/>
      <c r="AF60" s="73">
        <v>1</v>
      </c>
      <c r="AG6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Information Only, Various</v>
      </c>
      <c r="AH60" s="75">
        <v>1</v>
      </c>
      <c r="AI60" s="75"/>
      <c r="AJ60" s="75"/>
      <c r="AK60" s="74" t="str">
        <f>CONCATENATE(IF(Table1[[#This Row],[Digital]]=1,"Digital, ",""),IF(Table1[[#This Row],[Face to Face]]=1,"Face to face, ",""),IF(Table1[[#This Row],[Blended]]=1,"Blended",""))</f>
        <v xml:space="preserve">Digital, </v>
      </c>
      <c r="AL60" s="69" t="s">
        <v>733</v>
      </c>
      <c r="AM60" s="76">
        <v>1</v>
      </c>
      <c r="AN60" s="127">
        <v>1</v>
      </c>
      <c r="AO60" s="76">
        <v>1</v>
      </c>
      <c r="AP60" s="127">
        <v>1</v>
      </c>
      <c r="AQ60" s="76">
        <v>1</v>
      </c>
      <c r="AR60" s="76">
        <v>1</v>
      </c>
      <c r="AS60" s="76">
        <v>1</v>
      </c>
      <c r="AT60" s="76">
        <v>1</v>
      </c>
      <c r="AU60" s="76">
        <v>1</v>
      </c>
      <c r="AV60" s="127">
        <v>1</v>
      </c>
      <c r="AW60" s="127"/>
      <c r="AX60" s="127"/>
      <c r="AY60" s="76"/>
      <c r="AZ6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Lighting, HVAC, Services, Maintenance &amp; Monitoring, </v>
      </c>
      <c r="BB60" s="72"/>
      <c r="BC60" s="72">
        <v>1</v>
      </c>
      <c r="BD60" s="74" t="str">
        <f>IF(AND(Table1[[#This Row],[Residential]]=1,Table1[[#This Row],[Commercial]]=1),1,"")</f>
        <v/>
      </c>
      <c r="BE60" s="74" t="str">
        <f>CONCATENATE(IF(Table1[[#This Row],[Residential]]=1,"Residential, ",""),IF(Table1[[#This Row],[Commercial]]=1,"Commercial",""))</f>
        <v>Commercial</v>
      </c>
      <c r="BF60" s="76"/>
      <c r="BG60" s="76"/>
      <c r="BH60" s="76"/>
      <c r="BI60" s="76"/>
      <c r="BJ60" s="76"/>
      <c r="BK60" s="76"/>
      <c r="BL60" s="76"/>
      <c r="BM60" s="127"/>
      <c r="BN60" s="76">
        <v>1</v>
      </c>
      <c r="BO6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60" s="110"/>
      <c r="BQ60" s="112" t="s">
        <v>364</v>
      </c>
      <c r="BR60" s="112" t="s">
        <v>996</v>
      </c>
      <c r="BS60" s="116"/>
      <c r="BT60" s="117" t="s">
        <v>231</v>
      </c>
      <c r="BU60" s="113"/>
      <c r="BV60" s="114"/>
      <c r="BW60" s="115" t="s">
        <v>57</v>
      </c>
      <c r="BX60" s="115" t="s">
        <v>58</v>
      </c>
      <c r="BY60" s="115" t="s">
        <v>57</v>
      </c>
      <c r="BZ60" s="227" t="str">
        <f>IF(SUM(Table1[[#This Row],[Design]:[Beyond compliance]])&gt;0,"Yes","No")</f>
        <v>Yes</v>
      </c>
      <c r="CA6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60" s="48">
        <f>COUNTIF(Table1[[#This Row],[Validity]:[Alignment with NCC (Yes=1,No=0)]],"N/A")</f>
        <v>0</v>
      </c>
      <c r="CC60" s="48">
        <f>IF(ISERROR(Table1[[#This Row],[Total Quality Score (out of 10)]]/(4-Table1[[#This Row],[N/A Count]])),0,Table1[[#This Row],[Total Quality Score (out of 10)]]/(4-Table1[[#This Row],[N/A Count]]))</f>
        <v>2</v>
      </c>
      <c r="CE60" s="96"/>
      <c r="CF60" s="169" t="str">
        <f>IF(SUM(Table1[[#This Row],[Multiple]:[Level (all)62]])&lt;1,IF(Table1[[#This Row],[General]]=1,1,""),"")</f>
        <v/>
      </c>
      <c r="CG60" s="171" t="str">
        <f>IF(SUM(Table1[[#This Row],[Multiple]:[Level (all)62]])&lt;1,IF(Table1[[#This Row],[Beginner]]=1,1,""),"")</f>
        <v/>
      </c>
      <c r="CH60" s="169">
        <f>IF(SUM(Table1[[#This Row],[Multiple]:[Level (all)62]])&lt;1,IF(Table1[[#This Row],[Intermediate]]=1,1,""),"")</f>
        <v>1</v>
      </c>
      <c r="CI60" s="169" t="str">
        <f>IF(SUM(Table1[[#This Row],[Multiple]:[Level (all)62]])&lt;1,IF(Table1[[#This Row],[Advanced]]=1,1,""),"")</f>
        <v/>
      </c>
      <c r="CJ60" s="169" t="str">
        <f>IF(AND(SUM(Table1[[#This Row],[General]:[Advanced]])&lt;4,SUM(Table1[[#This Row],[General]:[Advanced]])&gt;1),1,"")</f>
        <v/>
      </c>
      <c r="CK60" s="169" t="str">
        <f>Table1[[#This Row],[Level (all)]]</f>
        <v/>
      </c>
      <c r="CL60" s="169" t="str">
        <f>IF(Table1[[#This Row],[Multiple audience]]&lt;&gt;1,IF(Table1[[#This Row],[General Audience]]=1,1,""),"")</f>
        <v/>
      </c>
      <c r="CM60" s="169" t="str">
        <f>IF(Table1[[#This Row],[Multiple audience]]&lt;&gt;1,IF(Table1[[#This Row],[Planners / Designers ]]=1,1,""),"")</f>
        <v/>
      </c>
      <c r="CN60" s="169" t="str">
        <f>IF(Table1[[#This Row],[Multiple audience]]&lt;&gt;1,IF(Table1[[#This Row],[Regulatory Assessors]]=1,1,""),"")</f>
        <v/>
      </c>
      <c r="CO60" s="169" t="str">
        <f>IF(Table1[[#This Row],[Multiple audience]]&lt;&gt;1,IF(Table1[[#This Row],[Builders / Management]]=1,1,""),"")</f>
        <v/>
      </c>
      <c r="CP60" s="169" t="str">
        <f>IF(Table1[[#This Row],[Multiple audience]]&lt;&gt;1,IF(Table1[[#This Row],[Energy / Sus Assessors]]=1,1,""),"")</f>
        <v/>
      </c>
      <c r="CQ60" s="169" t="str">
        <f>IF(Table1[[#This Row],[Multiple audience]]&lt;&gt;1,IF(Table1[[#This Row],[Semi-skilled]]=1,1,""),"")</f>
        <v/>
      </c>
      <c r="CR60" s="169" t="str">
        <f>IF(Table1[[#This Row],[Multiple audience]]&lt;&gt;1,IF(Table1[[#This Row],[Trades]]=1,1,""),"")</f>
        <v/>
      </c>
      <c r="CS60" s="169" t="str">
        <f>IF(Table1[[#This Row],[Multiple audience]]&lt;&gt;1,IF(Table1[[#This Row],[Other]]=1,1,""),"")</f>
        <v/>
      </c>
      <c r="CT60" s="169">
        <f>IF(SUM(Table1[[#This Row],[General Audience]:[Other]])&gt;1,1,"")</f>
        <v>1</v>
      </c>
      <c r="CU60" s="169" t="str">
        <f>IF(Table1[[#This Row],[Various  ]]&lt;&gt;1,IF(Table1[[#This Row],[Calculator / Software]]=1,1,""),"")</f>
        <v/>
      </c>
      <c r="CV60" s="169" t="str">
        <f>IF(Table1[[#This Row],[Various  ]]&lt;&gt;1,IF(Table1[[#This Row],[Information  ]]=1,1,""),"")</f>
        <v/>
      </c>
      <c r="CW60" s="169" t="str">
        <f>IF(Table1[[#This Row],[Various  ]]&lt;&gt;1,IF(Table1[[#This Row],[Interactive Tool]]=1,1,""),"")</f>
        <v/>
      </c>
      <c r="CX60" s="169" t="str">
        <f>IF(Table1[[#This Row],[Various  ]]&lt;&gt;1,IF(Table1[[#This Row],[Technical Specifications]]=1,1,""),"")</f>
        <v/>
      </c>
      <c r="CY60" s="169" t="str">
        <f>IF(Table1[[#This Row],[Various  ]]&lt;&gt;1,IF(Table1[[#This Row],[Training Resources]]=1,1,""),"")</f>
        <v/>
      </c>
      <c r="CZ60" s="169" t="str">
        <f>IF(Table1[[#This Row],[Various  ]]&lt;&gt;1,IF(Table1[[#This Row],[Toolbox]]=1,1,""),"")</f>
        <v/>
      </c>
      <c r="DA60" s="169" t="str">
        <f>IF(Table1[[#This Row],[Various  ]]&lt;&gt;1,IF(Table1[[#This Row],[Video]]=1,1,""),"")</f>
        <v/>
      </c>
      <c r="DB60" s="169" t="str">
        <f>IF(Table1[[#This Row],[Various  ]]&lt;&gt;1,IF(Table1[[#This Row],[Case study]]=1,1,""),"")</f>
        <v/>
      </c>
      <c r="DC60" s="169" t="str">
        <f>IF(Table1[[#This Row],[Various  ]]&lt;&gt;1,IF(Table1[[#This Row],[Other   ]]=1,1,""),"")</f>
        <v/>
      </c>
      <c r="DD60" s="169" t="str">
        <f>IF(Table1[[#This Row],[Various  ]]&lt;&gt;1,IF(Table1[[#This Row],[Standards]]=1,1,""),"")</f>
        <v/>
      </c>
      <c r="DE60" s="169">
        <f>IF(Table1[[#This Row],[Various]]=1,1,IF(SUM(Table1[[#This Row],[Calculator / Software]:[Standards]])&gt;1,1,""))</f>
        <v>1</v>
      </c>
      <c r="DF60" s="169" t="str">
        <f>IF(Table1[[#This Row],[Multiple NCC links]]&lt;&gt;1,IF(Table1[[#This Row],[Design]]=1,1,""),"")</f>
        <v/>
      </c>
      <c r="DG60" s="169" t="str">
        <f>IF(Table1[[#This Row],[Multiple NCC links]]&lt;&gt;1,IF(Table1[[#This Row],[Assessment / Verification]]=1,1,""),"")</f>
        <v/>
      </c>
      <c r="DH60" s="169" t="str">
        <f>IF(Table1[[#This Row],[Multiple NCC links]]&lt;&gt;1,IF(Table1[[#This Row],[Climate Specific ]]=1,1,""),"")</f>
        <v/>
      </c>
      <c r="DI60" s="169" t="str">
        <f>IF(Table1[[#This Row],[Multiple NCC links]]&lt;&gt;1,IF(Table1[[#This Row],[Alterations / Additions]]=1,1,""),"")</f>
        <v/>
      </c>
      <c r="DJ60" s="169" t="str">
        <f>IF(Table1[[#This Row],[Multiple NCC links]]&lt;&gt;1,IF(Table1[[#This Row],[Glazing]]=1,1,""),"")</f>
        <v/>
      </c>
      <c r="DK60" s="169" t="str">
        <f>IF(Table1[[#This Row],[Multiple NCC links]]&lt;&gt;1,IF(Table1[[#This Row],[Building Fabric / Thermal / Sealing]]=1,1,""),"")</f>
        <v/>
      </c>
      <c r="DL60" s="169" t="str">
        <f>IF(Table1[[#This Row],[Multiple NCC links]]&lt;&gt;1,IF(Table1[[#This Row],[Lighting]]=1,1,""),"")</f>
        <v/>
      </c>
      <c r="DM60" s="169" t="str">
        <f>IF(Table1[[#This Row],[Multiple NCC links]]&lt;&gt;1,IF(Table1[[#This Row],[HVAC]]=1,1,""),"")</f>
        <v/>
      </c>
      <c r="DN60" s="169" t="str">
        <f>IF(Table1[[#This Row],[Multiple NCC links]]&lt;&gt;1,IF(Table1[[#This Row],[Services]]=1,1,""),"")</f>
        <v/>
      </c>
      <c r="DO60" s="169" t="str">
        <f>IF(Table1[[#This Row],[Multiple NCC links]]&lt;&gt;1,IF(Table1[[#This Row],[Maintenance &amp; Monitoring]]=1,1,""),"")</f>
        <v/>
      </c>
      <c r="DP60" s="169" t="str">
        <f>IF(Table1[[#This Row],[Multiple NCC links]]&lt;&gt;1,IF(Table1[[#This Row],[Hand over / Operations]]=1,1,""),"")</f>
        <v/>
      </c>
      <c r="DQ60" s="169" t="str">
        <f>IF(Table1[[#This Row],[Multiple NCC links]]&lt;&gt;1,IF(Table1[[#This Row],[As built assessment]]=1,1,""),"")</f>
        <v/>
      </c>
      <c r="DR60" s="169" t="str">
        <f>IF(Table1[[#This Row],[Multiple NCC links]]&lt;&gt;1,IF(Table1[[#This Row],[Beyond compliance]]=1,1,""),"")</f>
        <v/>
      </c>
      <c r="DS60" s="169">
        <f>IF(SUM(Table1[[#This Row],[Design]:[Beyond compliance]])&gt;1,1,"")</f>
        <v>1</v>
      </c>
      <c r="DT60" s="169" t="str">
        <f>IF(Table1[[#This Row],[Both Residential &amp; Commercial4]]&lt;&gt;1,IF(Table1[[#This Row],[Residential]]=1,1,""),"")</f>
        <v/>
      </c>
      <c r="DU60" s="169">
        <f>IF(Table1[[#This Row],[Both Residential &amp; Commercial4]]&lt;&gt;1,IF(Table1[[#This Row],[Commercial]]=1,1,""),"")</f>
        <v>1</v>
      </c>
      <c r="DV60" s="169" t="str">
        <f>Table1[[#This Row],[Residential &amp; Commercial]]</f>
        <v/>
      </c>
      <c r="DW60" s="169"/>
    </row>
    <row r="61" spans="1:127" s="49" customFormat="1" ht="207.75" thickTop="1" thickBot="1" x14ac:dyDescent="0.35">
      <c r="A61" s="97">
        <v>57</v>
      </c>
      <c r="B61" s="80"/>
      <c r="C61" s="98" t="s">
        <v>232</v>
      </c>
      <c r="D61" s="68" t="s">
        <v>35</v>
      </c>
      <c r="E61" s="89"/>
      <c r="F61" s="89"/>
      <c r="G61" s="89">
        <v>1</v>
      </c>
      <c r="H61" s="89"/>
      <c r="I61" s="70" t="str">
        <f>IF(AND(Table1[[#This Row],[General]]=1,Table1[[#This Row],[Beginner]]=1,Table1[[#This Row],[Intermediate]]=1,Table1[[#This Row],[Advanced]]=1),1,"")</f>
        <v/>
      </c>
      <c r="J61" s="70" t="str">
        <f>CONCATENATE(IF(Table1[[#This Row],[General]]=1,"General, ",""), IF(Table1[[#This Row],[Beginner]]=1,"Beginner, ",""),IF(Table1[[#This Row],[Intermediate]]=1,"Intermediate, ",""), IF(Table1[[#This Row],[Advanced]]=1,"Advanced",""))</f>
        <v xml:space="preserve">Intermediate, </v>
      </c>
      <c r="K61" s="71">
        <v>1</v>
      </c>
      <c r="L61" s="91">
        <v>1</v>
      </c>
      <c r="M61" s="71">
        <v>1</v>
      </c>
      <c r="N61" s="71">
        <v>1</v>
      </c>
      <c r="O61" s="141">
        <v>1</v>
      </c>
      <c r="P61" s="71">
        <v>1</v>
      </c>
      <c r="Q61" s="71">
        <v>1</v>
      </c>
      <c r="R61" s="71"/>
      <c r="S6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Planners / Designers, Regulatory Assessors, Builders / Management, Energy / Sus Assessors, Semi-skilled, Trades, </v>
      </c>
      <c r="T61" s="73"/>
      <c r="U61" s="73">
        <v>1</v>
      </c>
      <c r="V61" s="211"/>
      <c r="W61" s="211"/>
      <c r="X61" s="73"/>
      <c r="Y61" s="73"/>
      <c r="Z61" s="73"/>
      <c r="AA61" s="73"/>
      <c r="AB61" s="73"/>
      <c r="AC61" s="73"/>
      <c r="AD61" s="73"/>
      <c r="AE61" s="92"/>
      <c r="AF61" s="73">
        <v>1</v>
      </c>
      <c r="AG6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Information Only, Various</v>
      </c>
      <c r="AH61" s="75">
        <v>1</v>
      </c>
      <c r="AI61" s="75"/>
      <c r="AJ61" s="75"/>
      <c r="AK61" s="74" t="str">
        <f>CONCATENATE(IF(Table1[[#This Row],[Digital]]=1,"Digital, ",""),IF(Table1[[#This Row],[Face to Face]]=1,"Face to face, ",""),IF(Table1[[#This Row],[Blended]]=1,"Blended",""))</f>
        <v xml:space="preserve">Digital, </v>
      </c>
      <c r="AL61" s="69" t="s">
        <v>733</v>
      </c>
      <c r="AM61" s="76">
        <v>1</v>
      </c>
      <c r="AN61" s="127">
        <v>1</v>
      </c>
      <c r="AO61" s="76">
        <v>1</v>
      </c>
      <c r="AP61" s="127">
        <v>1</v>
      </c>
      <c r="AQ61" s="76">
        <v>1</v>
      </c>
      <c r="AR61" s="76">
        <v>1</v>
      </c>
      <c r="AS61" s="76">
        <v>1</v>
      </c>
      <c r="AT61" s="76">
        <v>1</v>
      </c>
      <c r="AU61" s="76">
        <v>1</v>
      </c>
      <c r="AV61" s="127"/>
      <c r="AW61" s="127"/>
      <c r="AX61" s="127"/>
      <c r="AY61" s="76"/>
      <c r="AZ6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Lighting, HVAC, Services, </v>
      </c>
      <c r="BB61" s="72">
        <v>1</v>
      </c>
      <c r="BC61" s="72">
        <v>1</v>
      </c>
      <c r="BD61" s="74">
        <f>IF(AND(Table1[[#This Row],[Residential]]=1,Table1[[#This Row],[Commercial]]=1),1,"")</f>
        <v>1</v>
      </c>
      <c r="BE61" s="74" t="str">
        <f>CONCATENATE(IF(Table1[[#This Row],[Residential]]=1,"Residential, ",""),IF(Table1[[#This Row],[Commercial]]=1,"Commercial",""))</f>
        <v>Residential, Commercial</v>
      </c>
      <c r="BF61" s="76"/>
      <c r="BG61" s="76"/>
      <c r="BH61" s="76"/>
      <c r="BI61" s="76"/>
      <c r="BJ61" s="76"/>
      <c r="BK61" s="76"/>
      <c r="BL61" s="76"/>
      <c r="BM61" s="127"/>
      <c r="BN61" s="76">
        <v>1</v>
      </c>
      <c r="BO6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61" s="110"/>
      <c r="BQ61" s="112" t="s">
        <v>365</v>
      </c>
      <c r="BR61" s="112" t="s">
        <v>996</v>
      </c>
      <c r="BS61" s="116"/>
      <c r="BT61" s="117" t="s">
        <v>233</v>
      </c>
      <c r="BU61" s="113"/>
      <c r="BV61" s="114"/>
      <c r="BW61" s="115" t="s">
        <v>57</v>
      </c>
      <c r="BX61" s="115" t="s">
        <v>58</v>
      </c>
      <c r="BY61" s="115" t="s">
        <v>57</v>
      </c>
      <c r="BZ61" s="227" t="str">
        <f>IF(SUM(Table1[[#This Row],[Design]:[Beyond compliance]])&gt;0,"Yes","No")</f>
        <v>Yes</v>
      </c>
      <c r="CA6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61" s="48">
        <f>COUNTIF(Table1[[#This Row],[Validity]:[Alignment with NCC (Yes=1,No=0)]],"N/A")</f>
        <v>0</v>
      </c>
      <c r="CC61" s="48">
        <f>IF(ISERROR(Table1[[#This Row],[Total Quality Score (out of 10)]]/(4-Table1[[#This Row],[N/A Count]])),0,Table1[[#This Row],[Total Quality Score (out of 10)]]/(4-Table1[[#This Row],[N/A Count]]))</f>
        <v>2</v>
      </c>
      <c r="CE61" s="96"/>
      <c r="CF61" s="169" t="str">
        <f>IF(SUM(Table1[[#This Row],[Multiple]:[Level (all)62]])&lt;1,IF(Table1[[#This Row],[General]]=1,1,""),"")</f>
        <v/>
      </c>
      <c r="CG61" s="171" t="str">
        <f>IF(SUM(Table1[[#This Row],[Multiple]:[Level (all)62]])&lt;1,IF(Table1[[#This Row],[Beginner]]=1,1,""),"")</f>
        <v/>
      </c>
      <c r="CH61" s="169">
        <f>IF(SUM(Table1[[#This Row],[Multiple]:[Level (all)62]])&lt;1,IF(Table1[[#This Row],[Intermediate]]=1,1,""),"")</f>
        <v>1</v>
      </c>
      <c r="CI61" s="169" t="str">
        <f>IF(SUM(Table1[[#This Row],[Multiple]:[Level (all)62]])&lt;1,IF(Table1[[#This Row],[Advanced]]=1,1,""),"")</f>
        <v/>
      </c>
      <c r="CJ61" s="169" t="str">
        <f>IF(AND(SUM(Table1[[#This Row],[General]:[Advanced]])&lt;4,SUM(Table1[[#This Row],[General]:[Advanced]])&gt;1),1,"")</f>
        <v/>
      </c>
      <c r="CK61" s="169" t="str">
        <f>Table1[[#This Row],[Level (all)]]</f>
        <v/>
      </c>
      <c r="CL61" s="169" t="str">
        <f>IF(Table1[[#This Row],[Multiple audience]]&lt;&gt;1,IF(Table1[[#This Row],[General Audience]]=1,1,""),"")</f>
        <v/>
      </c>
      <c r="CM61" s="169" t="str">
        <f>IF(Table1[[#This Row],[Multiple audience]]&lt;&gt;1,IF(Table1[[#This Row],[Planners / Designers ]]=1,1,""),"")</f>
        <v/>
      </c>
      <c r="CN61" s="169" t="str">
        <f>IF(Table1[[#This Row],[Multiple audience]]&lt;&gt;1,IF(Table1[[#This Row],[Regulatory Assessors]]=1,1,""),"")</f>
        <v/>
      </c>
      <c r="CO61" s="169" t="str">
        <f>IF(Table1[[#This Row],[Multiple audience]]&lt;&gt;1,IF(Table1[[#This Row],[Builders / Management]]=1,1,""),"")</f>
        <v/>
      </c>
      <c r="CP61" s="169" t="str">
        <f>IF(Table1[[#This Row],[Multiple audience]]&lt;&gt;1,IF(Table1[[#This Row],[Energy / Sus Assessors]]=1,1,""),"")</f>
        <v/>
      </c>
      <c r="CQ61" s="169" t="str">
        <f>IF(Table1[[#This Row],[Multiple audience]]&lt;&gt;1,IF(Table1[[#This Row],[Semi-skilled]]=1,1,""),"")</f>
        <v/>
      </c>
      <c r="CR61" s="169" t="str">
        <f>IF(Table1[[#This Row],[Multiple audience]]&lt;&gt;1,IF(Table1[[#This Row],[Trades]]=1,1,""),"")</f>
        <v/>
      </c>
      <c r="CS61" s="169" t="str">
        <f>IF(Table1[[#This Row],[Multiple audience]]&lt;&gt;1,IF(Table1[[#This Row],[Other]]=1,1,""),"")</f>
        <v/>
      </c>
      <c r="CT61" s="169">
        <f>IF(SUM(Table1[[#This Row],[General Audience]:[Other]])&gt;1,1,"")</f>
        <v>1</v>
      </c>
      <c r="CU61" s="169" t="str">
        <f>IF(Table1[[#This Row],[Various  ]]&lt;&gt;1,IF(Table1[[#This Row],[Calculator / Software]]=1,1,""),"")</f>
        <v/>
      </c>
      <c r="CV61" s="169" t="str">
        <f>IF(Table1[[#This Row],[Various  ]]&lt;&gt;1,IF(Table1[[#This Row],[Information  ]]=1,1,""),"")</f>
        <v/>
      </c>
      <c r="CW61" s="169" t="str">
        <f>IF(Table1[[#This Row],[Various  ]]&lt;&gt;1,IF(Table1[[#This Row],[Interactive Tool]]=1,1,""),"")</f>
        <v/>
      </c>
      <c r="CX61" s="169" t="str">
        <f>IF(Table1[[#This Row],[Various  ]]&lt;&gt;1,IF(Table1[[#This Row],[Technical Specifications]]=1,1,""),"")</f>
        <v/>
      </c>
      <c r="CY61" s="169" t="str">
        <f>IF(Table1[[#This Row],[Various  ]]&lt;&gt;1,IF(Table1[[#This Row],[Training Resources]]=1,1,""),"")</f>
        <v/>
      </c>
      <c r="CZ61" s="169" t="str">
        <f>IF(Table1[[#This Row],[Various  ]]&lt;&gt;1,IF(Table1[[#This Row],[Toolbox]]=1,1,""),"")</f>
        <v/>
      </c>
      <c r="DA61" s="169" t="str">
        <f>IF(Table1[[#This Row],[Various  ]]&lt;&gt;1,IF(Table1[[#This Row],[Video]]=1,1,""),"")</f>
        <v/>
      </c>
      <c r="DB61" s="169" t="str">
        <f>IF(Table1[[#This Row],[Various  ]]&lt;&gt;1,IF(Table1[[#This Row],[Case study]]=1,1,""),"")</f>
        <v/>
      </c>
      <c r="DC61" s="169" t="str">
        <f>IF(Table1[[#This Row],[Various  ]]&lt;&gt;1,IF(Table1[[#This Row],[Other   ]]=1,1,""),"")</f>
        <v/>
      </c>
      <c r="DD61" s="169" t="str">
        <f>IF(Table1[[#This Row],[Various  ]]&lt;&gt;1,IF(Table1[[#This Row],[Standards]]=1,1,""),"")</f>
        <v/>
      </c>
      <c r="DE61" s="169">
        <f>IF(Table1[[#This Row],[Various]]=1,1,IF(SUM(Table1[[#This Row],[Calculator / Software]:[Standards]])&gt;1,1,""))</f>
        <v>1</v>
      </c>
      <c r="DF61" s="169" t="str">
        <f>IF(Table1[[#This Row],[Multiple NCC links]]&lt;&gt;1,IF(Table1[[#This Row],[Design]]=1,1,""),"")</f>
        <v/>
      </c>
      <c r="DG61" s="169" t="str">
        <f>IF(Table1[[#This Row],[Multiple NCC links]]&lt;&gt;1,IF(Table1[[#This Row],[Assessment / Verification]]=1,1,""),"")</f>
        <v/>
      </c>
      <c r="DH61" s="169" t="str">
        <f>IF(Table1[[#This Row],[Multiple NCC links]]&lt;&gt;1,IF(Table1[[#This Row],[Climate Specific ]]=1,1,""),"")</f>
        <v/>
      </c>
      <c r="DI61" s="169" t="str">
        <f>IF(Table1[[#This Row],[Multiple NCC links]]&lt;&gt;1,IF(Table1[[#This Row],[Alterations / Additions]]=1,1,""),"")</f>
        <v/>
      </c>
      <c r="DJ61" s="169" t="str">
        <f>IF(Table1[[#This Row],[Multiple NCC links]]&lt;&gt;1,IF(Table1[[#This Row],[Glazing]]=1,1,""),"")</f>
        <v/>
      </c>
      <c r="DK61" s="169" t="str">
        <f>IF(Table1[[#This Row],[Multiple NCC links]]&lt;&gt;1,IF(Table1[[#This Row],[Building Fabric / Thermal / Sealing]]=1,1,""),"")</f>
        <v/>
      </c>
      <c r="DL61" s="169" t="str">
        <f>IF(Table1[[#This Row],[Multiple NCC links]]&lt;&gt;1,IF(Table1[[#This Row],[Lighting]]=1,1,""),"")</f>
        <v/>
      </c>
      <c r="DM61" s="169" t="str">
        <f>IF(Table1[[#This Row],[Multiple NCC links]]&lt;&gt;1,IF(Table1[[#This Row],[HVAC]]=1,1,""),"")</f>
        <v/>
      </c>
      <c r="DN61" s="169" t="str">
        <f>IF(Table1[[#This Row],[Multiple NCC links]]&lt;&gt;1,IF(Table1[[#This Row],[Services]]=1,1,""),"")</f>
        <v/>
      </c>
      <c r="DO61" s="169" t="str">
        <f>IF(Table1[[#This Row],[Multiple NCC links]]&lt;&gt;1,IF(Table1[[#This Row],[Maintenance &amp; Monitoring]]=1,1,""),"")</f>
        <v/>
      </c>
      <c r="DP61" s="169" t="str">
        <f>IF(Table1[[#This Row],[Multiple NCC links]]&lt;&gt;1,IF(Table1[[#This Row],[Hand over / Operations]]=1,1,""),"")</f>
        <v/>
      </c>
      <c r="DQ61" s="169" t="str">
        <f>IF(Table1[[#This Row],[Multiple NCC links]]&lt;&gt;1,IF(Table1[[#This Row],[As built assessment]]=1,1,""),"")</f>
        <v/>
      </c>
      <c r="DR61" s="169" t="str">
        <f>IF(Table1[[#This Row],[Multiple NCC links]]&lt;&gt;1,IF(Table1[[#This Row],[Beyond compliance]]=1,1,""),"")</f>
        <v/>
      </c>
      <c r="DS61" s="169">
        <f>IF(SUM(Table1[[#This Row],[Design]:[Beyond compliance]])&gt;1,1,"")</f>
        <v>1</v>
      </c>
      <c r="DT61" s="169" t="str">
        <f>IF(Table1[[#This Row],[Both Residential &amp; Commercial4]]&lt;&gt;1,IF(Table1[[#This Row],[Residential]]=1,1,""),"")</f>
        <v/>
      </c>
      <c r="DU61" s="169" t="str">
        <f>IF(Table1[[#This Row],[Both Residential &amp; Commercial4]]&lt;&gt;1,IF(Table1[[#This Row],[Commercial]]=1,1,""),"")</f>
        <v/>
      </c>
      <c r="DV61" s="169">
        <f>Table1[[#This Row],[Residential &amp; Commercial]]</f>
        <v>1</v>
      </c>
      <c r="DW61" s="169"/>
    </row>
    <row r="62" spans="1:127" s="49" customFormat="1" ht="282.75" thickTop="1" thickBot="1" x14ac:dyDescent="0.35">
      <c r="A62" s="97">
        <v>58</v>
      </c>
      <c r="B62" s="67"/>
      <c r="C62" s="98" t="s">
        <v>957</v>
      </c>
      <c r="D62" s="68" t="s">
        <v>415</v>
      </c>
      <c r="E62" s="89"/>
      <c r="F62" s="89"/>
      <c r="G62" s="89">
        <v>1</v>
      </c>
      <c r="H62" s="89"/>
      <c r="I62" s="70" t="str">
        <f>IF(AND(Table1[[#This Row],[General]]=1,Table1[[#This Row],[Beginner]]=1,Table1[[#This Row],[Intermediate]]=1,Table1[[#This Row],[Advanced]]=1),1,"")</f>
        <v/>
      </c>
      <c r="J62" s="70" t="str">
        <f>CONCATENATE(IF(Table1[[#This Row],[General]]=1,"General, ",""), IF(Table1[[#This Row],[Beginner]]=1,"Beginner, ",""),IF(Table1[[#This Row],[Intermediate]]=1,"Intermediate, ",""), IF(Table1[[#This Row],[Advanced]]=1,"Advanced",""))</f>
        <v xml:space="preserve">Intermediate, </v>
      </c>
      <c r="K62" s="71">
        <v>1</v>
      </c>
      <c r="L62" s="91"/>
      <c r="M62" s="71"/>
      <c r="N62" s="71"/>
      <c r="O62" s="141"/>
      <c r="P62" s="71"/>
      <c r="Q62" s="71"/>
      <c r="R62" s="71"/>
      <c r="S6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62" s="73"/>
      <c r="U62" s="73"/>
      <c r="V62" s="211"/>
      <c r="W62" s="211">
        <v>1</v>
      </c>
      <c r="X62" s="73"/>
      <c r="Y62" s="73"/>
      <c r="Z62" s="73"/>
      <c r="AA62" s="73"/>
      <c r="AB62" s="73"/>
      <c r="AC62" s="73"/>
      <c r="AD62" s="73"/>
      <c r="AE62" s="92"/>
      <c r="AF62" s="73"/>
      <c r="AG6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2" s="75"/>
      <c r="AI62" s="75"/>
      <c r="AJ62" s="75">
        <v>1</v>
      </c>
      <c r="AK62" s="74" t="s">
        <v>956</v>
      </c>
      <c r="AL62" s="69" t="s">
        <v>733</v>
      </c>
      <c r="AM62" s="76">
        <v>1</v>
      </c>
      <c r="AN62" s="127"/>
      <c r="AO62" s="76">
        <v>1</v>
      </c>
      <c r="AP62" s="127">
        <v>1</v>
      </c>
      <c r="AQ62" s="76">
        <v>1</v>
      </c>
      <c r="AR62" s="76">
        <v>1</v>
      </c>
      <c r="AS62" s="76">
        <v>1</v>
      </c>
      <c r="AT62" s="76"/>
      <c r="AU62" s="76">
        <v>1</v>
      </c>
      <c r="AV62" s="127"/>
      <c r="AW62" s="127"/>
      <c r="AX62" s="127"/>
      <c r="AY62" s="76"/>
      <c r="AZ6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Services, </v>
      </c>
      <c r="BB62" s="72">
        <v>1</v>
      </c>
      <c r="BC62" s="72">
        <v>1</v>
      </c>
      <c r="BD62" s="74">
        <f>IF(AND(Table1[[#This Row],[Residential]]=1,Table1[[#This Row],[Commercial]]=1),1,"")</f>
        <v>1</v>
      </c>
      <c r="BE62" s="74" t="str">
        <f>CONCATENATE(IF(Table1[[#This Row],[Residential]]=1,"Residential, ",""),IF(Table1[[#This Row],[Commercial]]=1,"Commercial",""))</f>
        <v>Residential, Commercial</v>
      </c>
      <c r="BF62" s="76"/>
      <c r="BG62" s="76"/>
      <c r="BH62" s="76"/>
      <c r="BI62" s="76"/>
      <c r="BJ62" s="76"/>
      <c r="BK62" s="76"/>
      <c r="BL62" s="76"/>
      <c r="BM62" s="127"/>
      <c r="BN62" s="76">
        <v>1</v>
      </c>
      <c r="BO6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62" s="110"/>
      <c r="BQ62" s="112" t="s">
        <v>955</v>
      </c>
      <c r="BR62" s="112" t="s">
        <v>954</v>
      </c>
      <c r="BS62" s="116"/>
      <c r="BT62" s="117" t="s">
        <v>546</v>
      </c>
      <c r="BU62" s="113"/>
      <c r="BV62" s="114"/>
      <c r="BW62" s="115" t="s">
        <v>57</v>
      </c>
      <c r="BX62" s="115" t="s">
        <v>58</v>
      </c>
      <c r="BY62" s="115" t="s">
        <v>57</v>
      </c>
      <c r="BZ62" s="227" t="str">
        <f>IF(SUM(Table1[[#This Row],[Design]:[Beyond compliance]])&gt;0,"Yes","No")</f>
        <v>Yes</v>
      </c>
      <c r="CA6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62" s="48">
        <f>COUNTIF(Table1[[#This Row],[Validity]:[Alignment with NCC (Yes=1,No=0)]],"N/A")</f>
        <v>0</v>
      </c>
      <c r="CC62" s="48">
        <f>IF(ISERROR(Table1[[#This Row],[Total Quality Score (out of 10)]]/(4-Table1[[#This Row],[N/A Count]])),0,Table1[[#This Row],[Total Quality Score (out of 10)]]/(4-Table1[[#This Row],[N/A Count]]))</f>
        <v>2</v>
      </c>
      <c r="CE62" s="96"/>
      <c r="CF62" s="169" t="str">
        <f>IF(SUM(Table1[[#This Row],[Multiple]:[Level (all)62]])&lt;1,IF(Table1[[#This Row],[General]]=1,1,""),"")</f>
        <v/>
      </c>
      <c r="CG62" s="171" t="str">
        <f>IF(SUM(Table1[[#This Row],[Multiple]:[Level (all)62]])&lt;1,IF(Table1[[#This Row],[Beginner]]=1,1,""),"")</f>
        <v/>
      </c>
      <c r="CH62" s="169">
        <f>IF(SUM(Table1[[#This Row],[Multiple]:[Level (all)62]])&lt;1,IF(Table1[[#This Row],[Intermediate]]=1,1,""),"")</f>
        <v>1</v>
      </c>
      <c r="CI62" s="169" t="str">
        <f>IF(SUM(Table1[[#This Row],[Multiple]:[Level (all)62]])&lt;1,IF(Table1[[#This Row],[Advanced]]=1,1,""),"")</f>
        <v/>
      </c>
      <c r="CJ62" s="169" t="str">
        <f>IF(AND(SUM(Table1[[#This Row],[General]:[Advanced]])&lt;4,SUM(Table1[[#This Row],[General]:[Advanced]])&gt;1),1,"")</f>
        <v/>
      </c>
      <c r="CK62" s="169" t="str">
        <f>Table1[[#This Row],[Level (all)]]</f>
        <v/>
      </c>
      <c r="CL62" s="169">
        <f>IF(Table1[[#This Row],[Multiple audience]]&lt;&gt;1,IF(Table1[[#This Row],[General Audience]]=1,1,""),"")</f>
        <v>1</v>
      </c>
      <c r="CM62" s="169" t="str">
        <f>IF(Table1[[#This Row],[Multiple audience]]&lt;&gt;1,IF(Table1[[#This Row],[Planners / Designers ]]=1,1,""),"")</f>
        <v/>
      </c>
      <c r="CN62" s="169" t="str">
        <f>IF(Table1[[#This Row],[Multiple audience]]&lt;&gt;1,IF(Table1[[#This Row],[Regulatory Assessors]]=1,1,""),"")</f>
        <v/>
      </c>
      <c r="CO62" s="169" t="str">
        <f>IF(Table1[[#This Row],[Multiple audience]]&lt;&gt;1,IF(Table1[[#This Row],[Builders / Management]]=1,1,""),"")</f>
        <v/>
      </c>
      <c r="CP62" s="169" t="str">
        <f>IF(Table1[[#This Row],[Multiple audience]]&lt;&gt;1,IF(Table1[[#This Row],[Energy / Sus Assessors]]=1,1,""),"")</f>
        <v/>
      </c>
      <c r="CQ62" s="169" t="str">
        <f>IF(Table1[[#This Row],[Multiple audience]]&lt;&gt;1,IF(Table1[[#This Row],[Semi-skilled]]=1,1,""),"")</f>
        <v/>
      </c>
      <c r="CR62" s="169" t="str">
        <f>IF(Table1[[#This Row],[Multiple audience]]&lt;&gt;1,IF(Table1[[#This Row],[Trades]]=1,1,""),"")</f>
        <v/>
      </c>
      <c r="CS62" s="169" t="str">
        <f>IF(Table1[[#This Row],[Multiple audience]]&lt;&gt;1,IF(Table1[[#This Row],[Other]]=1,1,""),"")</f>
        <v/>
      </c>
      <c r="CT62" s="169" t="str">
        <f>IF(SUM(Table1[[#This Row],[General Audience]:[Other]])&gt;1,1,"")</f>
        <v/>
      </c>
      <c r="CU62" s="169" t="str">
        <f>IF(Table1[[#This Row],[Various  ]]&lt;&gt;1,IF(Table1[[#This Row],[Calculator / Software]]=1,1,""),"")</f>
        <v/>
      </c>
      <c r="CV62" s="169" t="str">
        <f>IF(Table1[[#This Row],[Various  ]]&lt;&gt;1,IF(Table1[[#This Row],[Information  ]]=1,1,""),"")</f>
        <v/>
      </c>
      <c r="CW62" s="169" t="str">
        <f>IF(Table1[[#This Row],[Various  ]]&lt;&gt;1,IF(Table1[[#This Row],[Interactive Tool]]=1,1,""),"")</f>
        <v/>
      </c>
      <c r="CX62" s="169" t="str">
        <f>IF(Table1[[#This Row],[Various  ]]&lt;&gt;1,IF(Table1[[#This Row],[Technical Specifications]]=1,1,""),"")</f>
        <v/>
      </c>
      <c r="CY62" s="169" t="str">
        <f>IF(Table1[[#This Row],[Various  ]]&lt;&gt;1,IF(Table1[[#This Row],[Training Resources]]=1,1,""),"")</f>
        <v/>
      </c>
      <c r="CZ62" s="169" t="str">
        <f>IF(Table1[[#This Row],[Various  ]]&lt;&gt;1,IF(Table1[[#This Row],[Toolbox]]=1,1,""),"")</f>
        <v/>
      </c>
      <c r="DA62" s="169" t="str">
        <f>IF(Table1[[#This Row],[Various  ]]&lt;&gt;1,IF(Table1[[#This Row],[Video]]=1,1,""),"")</f>
        <v/>
      </c>
      <c r="DB62" s="169" t="str">
        <f>IF(Table1[[#This Row],[Various  ]]&lt;&gt;1,IF(Table1[[#This Row],[Case study]]=1,1,""),"")</f>
        <v/>
      </c>
      <c r="DC62" s="169" t="str">
        <f>IF(Table1[[#This Row],[Various  ]]&lt;&gt;1,IF(Table1[[#This Row],[Other   ]]=1,1,""),"")</f>
        <v/>
      </c>
      <c r="DD62" s="169" t="str">
        <f>IF(Table1[[#This Row],[Various  ]]&lt;&gt;1,IF(Table1[[#This Row],[Standards]]=1,1,""),"")</f>
        <v/>
      </c>
      <c r="DE62" s="169" t="str">
        <f>IF(Table1[[#This Row],[Various]]=1,1,IF(SUM(Table1[[#This Row],[Calculator / Software]:[Standards]])&gt;1,1,""))</f>
        <v/>
      </c>
      <c r="DF62" s="169" t="str">
        <f>IF(Table1[[#This Row],[Multiple NCC links]]&lt;&gt;1,IF(Table1[[#This Row],[Design]]=1,1,""),"")</f>
        <v/>
      </c>
      <c r="DG62" s="169" t="str">
        <f>IF(Table1[[#This Row],[Multiple NCC links]]&lt;&gt;1,IF(Table1[[#This Row],[Assessment / Verification]]=1,1,""),"")</f>
        <v/>
      </c>
      <c r="DH62" s="169" t="str">
        <f>IF(Table1[[#This Row],[Multiple NCC links]]&lt;&gt;1,IF(Table1[[#This Row],[Climate Specific ]]=1,1,""),"")</f>
        <v/>
      </c>
      <c r="DI62" s="169" t="str">
        <f>IF(Table1[[#This Row],[Multiple NCC links]]&lt;&gt;1,IF(Table1[[#This Row],[Alterations / Additions]]=1,1,""),"")</f>
        <v/>
      </c>
      <c r="DJ62" s="169" t="str">
        <f>IF(Table1[[#This Row],[Multiple NCC links]]&lt;&gt;1,IF(Table1[[#This Row],[Glazing]]=1,1,""),"")</f>
        <v/>
      </c>
      <c r="DK62" s="169" t="str">
        <f>IF(Table1[[#This Row],[Multiple NCC links]]&lt;&gt;1,IF(Table1[[#This Row],[Building Fabric / Thermal / Sealing]]=1,1,""),"")</f>
        <v/>
      </c>
      <c r="DL62" s="169" t="str">
        <f>IF(Table1[[#This Row],[Multiple NCC links]]&lt;&gt;1,IF(Table1[[#This Row],[Lighting]]=1,1,""),"")</f>
        <v/>
      </c>
      <c r="DM62" s="169" t="str">
        <f>IF(Table1[[#This Row],[Multiple NCC links]]&lt;&gt;1,IF(Table1[[#This Row],[HVAC]]=1,1,""),"")</f>
        <v/>
      </c>
      <c r="DN62" s="169" t="str">
        <f>IF(Table1[[#This Row],[Multiple NCC links]]&lt;&gt;1,IF(Table1[[#This Row],[Services]]=1,1,""),"")</f>
        <v/>
      </c>
      <c r="DO62" s="169" t="str">
        <f>IF(Table1[[#This Row],[Multiple NCC links]]&lt;&gt;1,IF(Table1[[#This Row],[Maintenance &amp; Monitoring]]=1,1,""),"")</f>
        <v/>
      </c>
      <c r="DP62" s="169" t="str">
        <f>IF(Table1[[#This Row],[Multiple NCC links]]&lt;&gt;1,IF(Table1[[#This Row],[Hand over / Operations]]=1,1,""),"")</f>
        <v/>
      </c>
      <c r="DQ62" s="169" t="str">
        <f>IF(Table1[[#This Row],[Multiple NCC links]]&lt;&gt;1,IF(Table1[[#This Row],[As built assessment]]=1,1,""),"")</f>
        <v/>
      </c>
      <c r="DR62" s="169" t="str">
        <f>IF(Table1[[#This Row],[Multiple NCC links]]&lt;&gt;1,IF(Table1[[#This Row],[Beyond compliance]]=1,1,""),"")</f>
        <v/>
      </c>
      <c r="DS62" s="169">
        <f>IF(SUM(Table1[[#This Row],[Design]:[Beyond compliance]])&gt;1,1,"")</f>
        <v>1</v>
      </c>
      <c r="DT62" s="169" t="str">
        <f>IF(Table1[[#This Row],[Both Residential &amp; Commercial4]]&lt;&gt;1,IF(Table1[[#This Row],[Residential]]=1,1,""),"")</f>
        <v/>
      </c>
      <c r="DU62" s="169" t="str">
        <f>IF(Table1[[#This Row],[Both Residential &amp; Commercial4]]&lt;&gt;1,IF(Table1[[#This Row],[Commercial]]=1,1,""),"")</f>
        <v/>
      </c>
      <c r="DV62" s="169">
        <f>Table1[[#This Row],[Residential &amp; Commercial]]</f>
        <v>1</v>
      </c>
      <c r="DW62" s="169"/>
    </row>
    <row r="63" spans="1:127" s="49" customFormat="1" ht="301.5" thickTop="1" thickBot="1" x14ac:dyDescent="0.35">
      <c r="A63" s="97">
        <v>59</v>
      </c>
      <c r="B63" s="67"/>
      <c r="C63" s="98" t="s">
        <v>181</v>
      </c>
      <c r="D63" s="68" t="s">
        <v>35</v>
      </c>
      <c r="E63" s="89">
        <v>1</v>
      </c>
      <c r="F63" s="89"/>
      <c r="G63" s="89"/>
      <c r="H63" s="89"/>
      <c r="I63" s="70" t="str">
        <f>IF(AND(Table1[[#This Row],[General]]=1,Table1[[#This Row],[Beginner]]=1,Table1[[#This Row],[Intermediate]]=1,Table1[[#This Row],[Advanced]]=1),1,"")</f>
        <v/>
      </c>
      <c r="J63" s="70" t="str">
        <f>CONCATENATE(IF(Table1[[#This Row],[General]]=1,"General, ",""), IF(Table1[[#This Row],[Beginner]]=1,"Beginner, ",""),IF(Table1[[#This Row],[Intermediate]]=1,"Intermediate, ",""), IF(Table1[[#This Row],[Advanced]]=1,"Advanced",""))</f>
        <v xml:space="preserve">General, </v>
      </c>
      <c r="K63" s="71">
        <v>1</v>
      </c>
      <c r="L63" s="91"/>
      <c r="M63" s="71"/>
      <c r="N63" s="71"/>
      <c r="O63" s="141"/>
      <c r="P63" s="71"/>
      <c r="Q63" s="71"/>
      <c r="R63" s="71"/>
      <c r="S6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63" s="73"/>
      <c r="U63" s="73">
        <v>1</v>
      </c>
      <c r="V63" s="211"/>
      <c r="W63" s="211"/>
      <c r="X63" s="73"/>
      <c r="Y63" s="73"/>
      <c r="Z63" s="73"/>
      <c r="AA63" s="73"/>
      <c r="AB63" s="73"/>
      <c r="AC63" s="73"/>
      <c r="AD63" s="73"/>
      <c r="AE63" s="92"/>
      <c r="AF63" s="73"/>
      <c r="AG6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63" s="75">
        <v>1</v>
      </c>
      <c r="AI63" s="75"/>
      <c r="AJ63" s="75"/>
      <c r="AK63" s="74" t="str">
        <f>CONCATENATE(IF(Table1[[#This Row],[Digital]]=1,"Digital, ",""),IF(Table1[[#This Row],[Face to Face]]=1,"Face to face, ",""),IF(Table1[[#This Row],[Blended]]=1,"Blended",""))</f>
        <v xml:space="preserve">Digital, </v>
      </c>
      <c r="AL63" s="69" t="s">
        <v>733</v>
      </c>
      <c r="AM63" s="76">
        <v>1</v>
      </c>
      <c r="AN63" s="127">
        <v>1</v>
      </c>
      <c r="AO63" s="76">
        <v>1</v>
      </c>
      <c r="AP63" s="127"/>
      <c r="AQ63" s="76"/>
      <c r="AR63" s="76"/>
      <c r="AS63" s="76"/>
      <c r="AT63" s="76"/>
      <c r="AU63" s="76"/>
      <c r="AV63" s="127"/>
      <c r="AW63" s="127"/>
      <c r="AX63" s="127"/>
      <c r="AY63" s="76"/>
      <c r="AZ6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v>
      </c>
      <c r="BB63" s="72">
        <v>1</v>
      </c>
      <c r="BC63" s="72">
        <v>1</v>
      </c>
      <c r="BD63" s="74">
        <f>IF(AND(Table1[[#This Row],[Residential]]=1,Table1[[#This Row],[Commercial]]=1),1,"")</f>
        <v>1</v>
      </c>
      <c r="BE63" s="74" t="str">
        <f>CONCATENATE(IF(Table1[[#This Row],[Residential]]=1,"Residential, ",""),IF(Table1[[#This Row],[Commercial]]=1,"Commercial",""))</f>
        <v>Residential, Commercial</v>
      </c>
      <c r="BF63" s="76"/>
      <c r="BG63" s="76"/>
      <c r="BH63" s="76"/>
      <c r="BI63" s="76"/>
      <c r="BJ63" s="76"/>
      <c r="BK63" s="76"/>
      <c r="BL63" s="76"/>
      <c r="BM63" s="127"/>
      <c r="BN63" s="76">
        <v>1</v>
      </c>
      <c r="BO6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63" s="110"/>
      <c r="BQ63" s="112" t="s">
        <v>366</v>
      </c>
      <c r="BR63" s="112" t="s">
        <v>1039</v>
      </c>
      <c r="BS63" s="235"/>
      <c r="BT63" s="117" t="s">
        <v>182</v>
      </c>
      <c r="BU63" s="113"/>
      <c r="BV63" s="114"/>
      <c r="BW63" s="115" t="s">
        <v>57</v>
      </c>
      <c r="BX63" s="115" t="s">
        <v>57</v>
      </c>
      <c r="BY63" s="115" t="s">
        <v>57</v>
      </c>
      <c r="BZ63" s="227" t="str">
        <f>IF(SUM(Table1[[#This Row],[Design]:[Beyond compliance]])&gt;0,"Yes","No")</f>
        <v>Yes</v>
      </c>
      <c r="CA6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63" s="48">
        <f>COUNTIF(Table1[[#This Row],[Validity]:[Alignment with NCC (Yes=1,No=0)]],"N/A")</f>
        <v>0</v>
      </c>
      <c r="CC63" s="48">
        <f>IF(ISERROR(Table1[[#This Row],[Total Quality Score (out of 10)]]/(4-Table1[[#This Row],[N/A Count]])),0,Table1[[#This Row],[Total Quality Score (out of 10)]]/(4-Table1[[#This Row],[N/A Count]]))</f>
        <v>2.25</v>
      </c>
      <c r="CE63" s="96"/>
      <c r="CF63" s="169">
        <f>IF(SUM(Table1[[#This Row],[Multiple]:[Level (all)62]])&lt;1,IF(Table1[[#This Row],[General]]=1,1,""),"")</f>
        <v>1</v>
      </c>
      <c r="CG63" s="171" t="str">
        <f>IF(SUM(Table1[[#This Row],[Multiple]:[Level (all)62]])&lt;1,IF(Table1[[#This Row],[Beginner]]=1,1,""),"")</f>
        <v/>
      </c>
      <c r="CH63" s="169" t="str">
        <f>IF(SUM(Table1[[#This Row],[Multiple]:[Level (all)62]])&lt;1,IF(Table1[[#This Row],[Intermediate]]=1,1,""),"")</f>
        <v/>
      </c>
      <c r="CI63" s="169" t="str">
        <f>IF(SUM(Table1[[#This Row],[Multiple]:[Level (all)62]])&lt;1,IF(Table1[[#This Row],[Advanced]]=1,1,""),"")</f>
        <v/>
      </c>
      <c r="CJ63" s="169" t="str">
        <f>IF(AND(SUM(Table1[[#This Row],[General]:[Advanced]])&lt;4,SUM(Table1[[#This Row],[General]:[Advanced]])&gt;1),1,"")</f>
        <v/>
      </c>
      <c r="CK63" s="169" t="str">
        <f>Table1[[#This Row],[Level (all)]]</f>
        <v/>
      </c>
      <c r="CL63" s="169">
        <f>IF(Table1[[#This Row],[Multiple audience]]&lt;&gt;1,IF(Table1[[#This Row],[General Audience]]=1,1,""),"")</f>
        <v>1</v>
      </c>
      <c r="CM63" s="169" t="str">
        <f>IF(Table1[[#This Row],[Multiple audience]]&lt;&gt;1,IF(Table1[[#This Row],[Planners / Designers ]]=1,1,""),"")</f>
        <v/>
      </c>
      <c r="CN63" s="169" t="str">
        <f>IF(Table1[[#This Row],[Multiple audience]]&lt;&gt;1,IF(Table1[[#This Row],[Regulatory Assessors]]=1,1,""),"")</f>
        <v/>
      </c>
      <c r="CO63" s="169" t="str">
        <f>IF(Table1[[#This Row],[Multiple audience]]&lt;&gt;1,IF(Table1[[#This Row],[Builders / Management]]=1,1,""),"")</f>
        <v/>
      </c>
      <c r="CP63" s="169" t="str">
        <f>IF(Table1[[#This Row],[Multiple audience]]&lt;&gt;1,IF(Table1[[#This Row],[Energy / Sus Assessors]]=1,1,""),"")</f>
        <v/>
      </c>
      <c r="CQ63" s="169" t="str">
        <f>IF(Table1[[#This Row],[Multiple audience]]&lt;&gt;1,IF(Table1[[#This Row],[Semi-skilled]]=1,1,""),"")</f>
        <v/>
      </c>
      <c r="CR63" s="169" t="str">
        <f>IF(Table1[[#This Row],[Multiple audience]]&lt;&gt;1,IF(Table1[[#This Row],[Trades]]=1,1,""),"")</f>
        <v/>
      </c>
      <c r="CS63" s="169" t="str">
        <f>IF(Table1[[#This Row],[Multiple audience]]&lt;&gt;1,IF(Table1[[#This Row],[Other]]=1,1,""),"")</f>
        <v/>
      </c>
      <c r="CT63" s="169" t="str">
        <f>IF(SUM(Table1[[#This Row],[General Audience]:[Other]])&gt;1,1,"")</f>
        <v/>
      </c>
      <c r="CU63" s="169" t="str">
        <f>IF(Table1[[#This Row],[Various  ]]&lt;&gt;1,IF(Table1[[#This Row],[Calculator / Software]]=1,1,""),"")</f>
        <v/>
      </c>
      <c r="CV63" s="169">
        <f>IF(Table1[[#This Row],[Various  ]]&lt;&gt;1,IF(Table1[[#This Row],[Information  ]]=1,1,""),"")</f>
        <v>1</v>
      </c>
      <c r="CW63" s="169" t="str">
        <f>IF(Table1[[#This Row],[Various  ]]&lt;&gt;1,IF(Table1[[#This Row],[Interactive Tool]]=1,1,""),"")</f>
        <v/>
      </c>
      <c r="CX63" s="169" t="str">
        <f>IF(Table1[[#This Row],[Various  ]]&lt;&gt;1,IF(Table1[[#This Row],[Technical Specifications]]=1,1,""),"")</f>
        <v/>
      </c>
      <c r="CY63" s="169" t="str">
        <f>IF(Table1[[#This Row],[Various  ]]&lt;&gt;1,IF(Table1[[#This Row],[Training Resources]]=1,1,""),"")</f>
        <v/>
      </c>
      <c r="CZ63" s="169" t="str">
        <f>IF(Table1[[#This Row],[Various  ]]&lt;&gt;1,IF(Table1[[#This Row],[Toolbox]]=1,1,""),"")</f>
        <v/>
      </c>
      <c r="DA63" s="169" t="str">
        <f>IF(Table1[[#This Row],[Various  ]]&lt;&gt;1,IF(Table1[[#This Row],[Video]]=1,1,""),"")</f>
        <v/>
      </c>
      <c r="DB63" s="169" t="str">
        <f>IF(Table1[[#This Row],[Various  ]]&lt;&gt;1,IF(Table1[[#This Row],[Case study]]=1,1,""),"")</f>
        <v/>
      </c>
      <c r="DC63" s="169" t="str">
        <f>IF(Table1[[#This Row],[Various  ]]&lt;&gt;1,IF(Table1[[#This Row],[Other   ]]=1,1,""),"")</f>
        <v/>
      </c>
      <c r="DD63" s="169" t="str">
        <f>IF(Table1[[#This Row],[Various  ]]&lt;&gt;1,IF(Table1[[#This Row],[Standards]]=1,1,""),"")</f>
        <v/>
      </c>
      <c r="DE63" s="169" t="str">
        <f>IF(Table1[[#This Row],[Various]]=1,1,IF(SUM(Table1[[#This Row],[Calculator / Software]:[Standards]])&gt;1,1,""))</f>
        <v/>
      </c>
      <c r="DF63" s="169" t="str">
        <f>IF(Table1[[#This Row],[Multiple NCC links]]&lt;&gt;1,IF(Table1[[#This Row],[Design]]=1,1,""),"")</f>
        <v/>
      </c>
      <c r="DG63" s="169" t="str">
        <f>IF(Table1[[#This Row],[Multiple NCC links]]&lt;&gt;1,IF(Table1[[#This Row],[Assessment / Verification]]=1,1,""),"")</f>
        <v/>
      </c>
      <c r="DH63" s="169" t="str">
        <f>IF(Table1[[#This Row],[Multiple NCC links]]&lt;&gt;1,IF(Table1[[#This Row],[Climate Specific ]]=1,1,""),"")</f>
        <v/>
      </c>
      <c r="DI63" s="169" t="str">
        <f>IF(Table1[[#This Row],[Multiple NCC links]]&lt;&gt;1,IF(Table1[[#This Row],[Alterations / Additions]]=1,1,""),"")</f>
        <v/>
      </c>
      <c r="DJ63" s="169" t="str">
        <f>IF(Table1[[#This Row],[Multiple NCC links]]&lt;&gt;1,IF(Table1[[#This Row],[Glazing]]=1,1,""),"")</f>
        <v/>
      </c>
      <c r="DK63" s="169" t="str">
        <f>IF(Table1[[#This Row],[Multiple NCC links]]&lt;&gt;1,IF(Table1[[#This Row],[Building Fabric / Thermal / Sealing]]=1,1,""),"")</f>
        <v/>
      </c>
      <c r="DL63" s="169" t="str">
        <f>IF(Table1[[#This Row],[Multiple NCC links]]&lt;&gt;1,IF(Table1[[#This Row],[Lighting]]=1,1,""),"")</f>
        <v/>
      </c>
      <c r="DM63" s="169" t="str">
        <f>IF(Table1[[#This Row],[Multiple NCC links]]&lt;&gt;1,IF(Table1[[#This Row],[HVAC]]=1,1,""),"")</f>
        <v/>
      </c>
      <c r="DN63" s="169" t="str">
        <f>IF(Table1[[#This Row],[Multiple NCC links]]&lt;&gt;1,IF(Table1[[#This Row],[Services]]=1,1,""),"")</f>
        <v/>
      </c>
      <c r="DO63" s="169" t="str">
        <f>IF(Table1[[#This Row],[Multiple NCC links]]&lt;&gt;1,IF(Table1[[#This Row],[Maintenance &amp; Monitoring]]=1,1,""),"")</f>
        <v/>
      </c>
      <c r="DP63" s="169" t="str">
        <f>IF(Table1[[#This Row],[Multiple NCC links]]&lt;&gt;1,IF(Table1[[#This Row],[Hand over / Operations]]=1,1,""),"")</f>
        <v/>
      </c>
      <c r="DQ63" s="169" t="str">
        <f>IF(Table1[[#This Row],[Multiple NCC links]]&lt;&gt;1,IF(Table1[[#This Row],[As built assessment]]=1,1,""),"")</f>
        <v/>
      </c>
      <c r="DR63" s="169" t="str">
        <f>IF(Table1[[#This Row],[Multiple NCC links]]&lt;&gt;1,IF(Table1[[#This Row],[Beyond compliance]]=1,1,""),"")</f>
        <v/>
      </c>
      <c r="DS63" s="169">
        <f>IF(SUM(Table1[[#This Row],[Design]:[Beyond compliance]])&gt;1,1,"")</f>
        <v>1</v>
      </c>
      <c r="DT63" s="169" t="str">
        <f>IF(Table1[[#This Row],[Both Residential &amp; Commercial4]]&lt;&gt;1,IF(Table1[[#This Row],[Residential]]=1,1,""),"")</f>
        <v/>
      </c>
      <c r="DU63" s="169" t="str">
        <f>IF(Table1[[#This Row],[Both Residential &amp; Commercial4]]&lt;&gt;1,IF(Table1[[#This Row],[Commercial]]=1,1,""),"")</f>
        <v/>
      </c>
      <c r="DV63" s="169">
        <f>Table1[[#This Row],[Residential &amp; Commercial]]</f>
        <v>1</v>
      </c>
      <c r="DW63" s="169"/>
    </row>
    <row r="64" spans="1:127" s="49" customFormat="1" ht="207.75" thickTop="1" thickBot="1" x14ac:dyDescent="0.35">
      <c r="A64" s="97">
        <v>60</v>
      </c>
      <c r="B64" s="80"/>
      <c r="C64" s="98" t="s">
        <v>183</v>
      </c>
      <c r="D64" s="68" t="s">
        <v>184</v>
      </c>
      <c r="E64" s="89"/>
      <c r="F64" s="89"/>
      <c r="G64" s="89"/>
      <c r="H64" s="89">
        <v>1</v>
      </c>
      <c r="I64" s="70" t="str">
        <f>IF(AND(Table1[[#This Row],[General]]=1,Table1[[#This Row],[Beginner]]=1,Table1[[#This Row],[Intermediate]]=1,Table1[[#This Row],[Advanced]]=1),1,"")</f>
        <v/>
      </c>
      <c r="J64" s="70" t="str">
        <f>CONCATENATE(IF(Table1[[#This Row],[General]]=1,"General, ",""), IF(Table1[[#This Row],[Beginner]]=1,"Beginner, ",""),IF(Table1[[#This Row],[Intermediate]]=1,"Intermediate, ",""), IF(Table1[[#This Row],[Advanced]]=1,"Advanced",""))</f>
        <v>Advanced</v>
      </c>
      <c r="K64" s="71"/>
      <c r="L64" s="91"/>
      <c r="M64" s="71"/>
      <c r="N64" s="71">
        <v>1</v>
      </c>
      <c r="O64" s="141"/>
      <c r="P64" s="71"/>
      <c r="Q64" s="71">
        <v>1</v>
      </c>
      <c r="R64" s="71">
        <v>1</v>
      </c>
      <c r="S6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Builders / Management, Trades, Other</v>
      </c>
      <c r="T64" s="73"/>
      <c r="U64" s="73"/>
      <c r="V64" s="211"/>
      <c r="W64" s="211">
        <v>1</v>
      </c>
      <c r="X64" s="73"/>
      <c r="Y64" s="73"/>
      <c r="Z64" s="73">
        <v>1</v>
      </c>
      <c r="AA64" s="73"/>
      <c r="AB64" s="73"/>
      <c r="AC64" s="73"/>
      <c r="AD64" s="73"/>
      <c r="AE64" s="92"/>
      <c r="AF64" s="73"/>
      <c r="AG6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64" s="75"/>
      <c r="AI64" s="75">
        <v>1</v>
      </c>
      <c r="AJ64" s="75"/>
      <c r="AK64" s="74" t="str">
        <f>CONCATENATE(IF(Table1[[#This Row],[Digital]]=1,"Digital, ",""),IF(Table1[[#This Row],[Face to Face]]=1,"Face to face, ",""),IF(Table1[[#This Row],[Blended]]=1,"Blended",""))</f>
        <v xml:space="preserve">Face to face, </v>
      </c>
      <c r="AL64" s="69" t="s">
        <v>62</v>
      </c>
      <c r="AM64" s="76"/>
      <c r="AN64" s="127"/>
      <c r="AO64" s="76"/>
      <c r="AP64" s="127"/>
      <c r="AQ64" s="76"/>
      <c r="AR64" s="76"/>
      <c r="AS64" s="76"/>
      <c r="AT64" s="76">
        <v>1</v>
      </c>
      <c r="AU64" s="76">
        <v>1</v>
      </c>
      <c r="AV64" s="127"/>
      <c r="AW64" s="127"/>
      <c r="AX64" s="127"/>
      <c r="AY64" s="76"/>
      <c r="AZ6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HVAC, Services, </v>
      </c>
      <c r="BB64" s="72"/>
      <c r="BC64" s="72">
        <v>1</v>
      </c>
      <c r="BD64" s="74" t="str">
        <f>IF(AND(Table1[[#This Row],[Residential]]=1,Table1[[#This Row],[Commercial]]=1),1,"")</f>
        <v/>
      </c>
      <c r="BE64" s="74" t="str">
        <f>CONCATENATE(IF(Table1[[#This Row],[Residential]]=1,"Residential, ",""),IF(Table1[[#This Row],[Commercial]]=1,"Commercial",""))</f>
        <v>Commercial</v>
      </c>
      <c r="BF64" s="76"/>
      <c r="BG64" s="76"/>
      <c r="BH64" s="76"/>
      <c r="BI64" s="76"/>
      <c r="BJ64" s="76"/>
      <c r="BK64" s="76"/>
      <c r="BL64" s="76"/>
      <c r="BM64" s="127"/>
      <c r="BN64" s="76">
        <v>1</v>
      </c>
      <c r="BO6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64" s="110"/>
      <c r="BQ64" s="112" t="s">
        <v>367</v>
      </c>
      <c r="BR64" s="112" t="s">
        <v>1039</v>
      </c>
      <c r="BS64" s="235"/>
      <c r="BT64" s="117" t="s">
        <v>185</v>
      </c>
      <c r="BU64" s="113"/>
      <c r="BV64" s="114"/>
      <c r="BW64" s="115" t="s">
        <v>58</v>
      </c>
      <c r="BX64" s="115" t="s">
        <v>58</v>
      </c>
      <c r="BY64" s="115" t="s">
        <v>57</v>
      </c>
      <c r="BZ64" s="227" t="str">
        <f>IF(SUM(Table1[[#This Row],[Design]:[Beyond compliance]])&gt;0,"Yes","No")</f>
        <v>Yes</v>
      </c>
      <c r="CA6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64" s="48">
        <f>COUNTIF(Table1[[#This Row],[Validity]:[Alignment with NCC (Yes=1,No=0)]],"N/A")</f>
        <v>0</v>
      </c>
      <c r="CC64" s="48">
        <f>IF(ISERROR(Table1[[#This Row],[Total Quality Score (out of 10)]]/(4-Table1[[#This Row],[N/A Count]])),0,Table1[[#This Row],[Total Quality Score (out of 10)]]/(4-Table1[[#This Row],[N/A Count]]))</f>
        <v>1.75</v>
      </c>
      <c r="CE64" s="96"/>
      <c r="CF64" s="169" t="str">
        <f>IF(SUM(Table1[[#This Row],[Multiple]:[Level (all)62]])&lt;1,IF(Table1[[#This Row],[General]]=1,1,""),"")</f>
        <v/>
      </c>
      <c r="CG64" s="171" t="str">
        <f>IF(SUM(Table1[[#This Row],[Multiple]:[Level (all)62]])&lt;1,IF(Table1[[#This Row],[Beginner]]=1,1,""),"")</f>
        <v/>
      </c>
      <c r="CH64" s="169" t="str">
        <f>IF(SUM(Table1[[#This Row],[Multiple]:[Level (all)62]])&lt;1,IF(Table1[[#This Row],[Intermediate]]=1,1,""),"")</f>
        <v/>
      </c>
      <c r="CI64" s="169">
        <f>IF(SUM(Table1[[#This Row],[Multiple]:[Level (all)62]])&lt;1,IF(Table1[[#This Row],[Advanced]]=1,1,""),"")</f>
        <v>1</v>
      </c>
      <c r="CJ64" s="169" t="str">
        <f>IF(AND(SUM(Table1[[#This Row],[General]:[Advanced]])&lt;4,SUM(Table1[[#This Row],[General]:[Advanced]])&gt;1),1,"")</f>
        <v/>
      </c>
      <c r="CK64" s="169" t="str">
        <f>Table1[[#This Row],[Level (all)]]</f>
        <v/>
      </c>
      <c r="CL64" s="169" t="str">
        <f>IF(Table1[[#This Row],[Multiple audience]]&lt;&gt;1,IF(Table1[[#This Row],[General Audience]]=1,1,""),"")</f>
        <v/>
      </c>
      <c r="CM64" s="169" t="str">
        <f>IF(Table1[[#This Row],[Multiple audience]]&lt;&gt;1,IF(Table1[[#This Row],[Planners / Designers ]]=1,1,""),"")</f>
        <v/>
      </c>
      <c r="CN64" s="169" t="str">
        <f>IF(Table1[[#This Row],[Multiple audience]]&lt;&gt;1,IF(Table1[[#This Row],[Regulatory Assessors]]=1,1,""),"")</f>
        <v/>
      </c>
      <c r="CO64" s="169" t="str">
        <f>IF(Table1[[#This Row],[Multiple audience]]&lt;&gt;1,IF(Table1[[#This Row],[Builders / Management]]=1,1,""),"")</f>
        <v/>
      </c>
      <c r="CP64" s="169" t="str">
        <f>IF(Table1[[#This Row],[Multiple audience]]&lt;&gt;1,IF(Table1[[#This Row],[Energy / Sus Assessors]]=1,1,""),"")</f>
        <v/>
      </c>
      <c r="CQ64" s="169" t="str">
        <f>IF(Table1[[#This Row],[Multiple audience]]&lt;&gt;1,IF(Table1[[#This Row],[Semi-skilled]]=1,1,""),"")</f>
        <v/>
      </c>
      <c r="CR64" s="169" t="str">
        <f>IF(Table1[[#This Row],[Multiple audience]]&lt;&gt;1,IF(Table1[[#This Row],[Trades]]=1,1,""),"")</f>
        <v/>
      </c>
      <c r="CS64" s="169" t="str">
        <f>IF(Table1[[#This Row],[Multiple audience]]&lt;&gt;1,IF(Table1[[#This Row],[Other]]=1,1,""),"")</f>
        <v/>
      </c>
      <c r="CT64" s="169">
        <f>IF(SUM(Table1[[#This Row],[General Audience]:[Other]])&gt;1,1,"")</f>
        <v>1</v>
      </c>
      <c r="CU64" s="169" t="str">
        <f>IF(Table1[[#This Row],[Various  ]]&lt;&gt;1,IF(Table1[[#This Row],[Calculator / Software]]=1,1,""),"")</f>
        <v/>
      </c>
      <c r="CV64" s="169" t="str">
        <f>IF(Table1[[#This Row],[Various  ]]&lt;&gt;1,IF(Table1[[#This Row],[Information  ]]=1,1,""),"")</f>
        <v/>
      </c>
      <c r="CW64" s="169" t="str">
        <f>IF(Table1[[#This Row],[Various  ]]&lt;&gt;1,IF(Table1[[#This Row],[Interactive Tool]]=1,1,""),"")</f>
        <v/>
      </c>
      <c r="CX64" s="169" t="str">
        <f>IF(Table1[[#This Row],[Various  ]]&lt;&gt;1,IF(Table1[[#This Row],[Technical Specifications]]=1,1,""),"")</f>
        <v/>
      </c>
      <c r="CY64" s="169" t="str">
        <f>IF(Table1[[#This Row],[Various  ]]&lt;&gt;1,IF(Table1[[#This Row],[Training Resources]]=1,1,""),"")</f>
        <v/>
      </c>
      <c r="CZ64" s="169" t="str">
        <f>IF(Table1[[#This Row],[Various  ]]&lt;&gt;1,IF(Table1[[#This Row],[Toolbox]]=1,1,""),"")</f>
        <v/>
      </c>
      <c r="DA64" s="169" t="str">
        <f>IF(Table1[[#This Row],[Various  ]]&lt;&gt;1,IF(Table1[[#This Row],[Video]]=1,1,""),"")</f>
        <v/>
      </c>
      <c r="DB64" s="169" t="str">
        <f>IF(Table1[[#This Row],[Various  ]]&lt;&gt;1,IF(Table1[[#This Row],[Case study]]=1,1,""),"")</f>
        <v/>
      </c>
      <c r="DC64" s="169" t="str">
        <f>IF(Table1[[#This Row],[Various  ]]&lt;&gt;1,IF(Table1[[#This Row],[Other   ]]=1,1,""),"")</f>
        <v/>
      </c>
      <c r="DD64" s="169" t="str">
        <f>IF(Table1[[#This Row],[Various  ]]&lt;&gt;1,IF(Table1[[#This Row],[Standards]]=1,1,""),"")</f>
        <v/>
      </c>
      <c r="DE64" s="169">
        <f>IF(Table1[[#This Row],[Various]]=1,1,IF(SUM(Table1[[#This Row],[Calculator / Software]:[Standards]])&gt;1,1,""))</f>
        <v>1</v>
      </c>
      <c r="DF64" s="169" t="str">
        <f>IF(Table1[[#This Row],[Multiple NCC links]]&lt;&gt;1,IF(Table1[[#This Row],[Design]]=1,1,""),"")</f>
        <v/>
      </c>
      <c r="DG64" s="169" t="str">
        <f>IF(Table1[[#This Row],[Multiple NCC links]]&lt;&gt;1,IF(Table1[[#This Row],[Assessment / Verification]]=1,1,""),"")</f>
        <v/>
      </c>
      <c r="DH64" s="169" t="str">
        <f>IF(Table1[[#This Row],[Multiple NCC links]]&lt;&gt;1,IF(Table1[[#This Row],[Climate Specific ]]=1,1,""),"")</f>
        <v/>
      </c>
      <c r="DI64" s="169" t="str">
        <f>IF(Table1[[#This Row],[Multiple NCC links]]&lt;&gt;1,IF(Table1[[#This Row],[Alterations / Additions]]=1,1,""),"")</f>
        <v/>
      </c>
      <c r="DJ64" s="169" t="str">
        <f>IF(Table1[[#This Row],[Multiple NCC links]]&lt;&gt;1,IF(Table1[[#This Row],[Glazing]]=1,1,""),"")</f>
        <v/>
      </c>
      <c r="DK64" s="169" t="str">
        <f>IF(Table1[[#This Row],[Multiple NCC links]]&lt;&gt;1,IF(Table1[[#This Row],[Building Fabric / Thermal / Sealing]]=1,1,""),"")</f>
        <v/>
      </c>
      <c r="DL64" s="169" t="str">
        <f>IF(Table1[[#This Row],[Multiple NCC links]]&lt;&gt;1,IF(Table1[[#This Row],[Lighting]]=1,1,""),"")</f>
        <v/>
      </c>
      <c r="DM64" s="169" t="str">
        <f>IF(Table1[[#This Row],[Multiple NCC links]]&lt;&gt;1,IF(Table1[[#This Row],[HVAC]]=1,1,""),"")</f>
        <v/>
      </c>
      <c r="DN64" s="169" t="str">
        <f>IF(Table1[[#This Row],[Multiple NCC links]]&lt;&gt;1,IF(Table1[[#This Row],[Services]]=1,1,""),"")</f>
        <v/>
      </c>
      <c r="DO64" s="169" t="str">
        <f>IF(Table1[[#This Row],[Multiple NCC links]]&lt;&gt;1,IF(Table1[[#This Row],[Maintenance &amp; Monitoring]]=1,1,""),"")</f>
        <v/>
      </c>
      <c r="DP64" s="169" t="str">
        <f>IF(Table1[[#This Row],[Multiple NCC links]]&lt;&gt;1,IF(Table1[[#This Row],[Hand over / Operations]]=1,1,""),"")</f>
        <v/>
      </c>
      <c r="DQ64" s="169" t="str">
        <f>IF(Table1[[#This Row],[Multiple NCC links]]&lt;&gt;1,IF(Table1[[#This Row],[As built assessment]]=1,1,""),"")</f>
        <v/>
      </c>
      <c r="DR64" s="169" t="str">
        <f>IF(Table1[[#This Row],[Multiple NCC links]]&lt;&gt;1,IF(Table1[[#This Row],[Beyond compliance]]=1,1,""),"")</f>
        <v/>
      </c>
      <c r="DS64" s="169">
        <f>IF(SUM(Table1[[#This Row],[Design]:[Beyond compliance]])&gt;1,1,"")</f>
        <v>1</v>
      </c>
      <c r="DT64" s="169" t="str">
        <f>IF(Table1[[#This Row],[Both Residential &amp; Commercial4]]&lt;&gt;1,IF(Table1[[#This Row],[Residential]]=1,1,""),"")</f>
        <v/>
      </c>
      <c r="DU64" s="169">
        <f>IF(Table1[[#This Row],[Both Residential &amp; Commercial4]]&lt;&gt;1,IF(Table1[[#This Row],[Commercial]]=1,1,""),"")</f>
        <v>1</v>
      </c>
      <c r="DV64" s="169" t="str">
        <f>Table1[[#This Row],[Residential &amp; Commercial]]</f>
        <v/>
      </c>
      <c r="DW64" s="169"/>
    </row>
    <row r="65" spans="1:127" s="49" customFormat="1" ht="207.75" thickTop="1" thickBot="1" x14ac:dyDescent="0.35">
      <c r="A65" s="97">
        <v>61</v>
      </c>
      <c r="B65" s="67"/>
      <c r="C65" s="98" t="s">
        <v>186</v>
      </c>
      <c r="D65" s="68" t="s">
        <v>184</v>
      </c>
      <c r="E65" s="89"/>
      <c r="F65" s="89"/>
      <c r="G65" s="89"/>
      <c r="H65" s="89">
        <v>1</v>
      </c>
      <c r="I65" s="70" t="str">
        <f>IF(AND(Table1[[#This Row],[General]]=1,Table1[[#This Row],[Beginner]]=1,Table1[[#This Row],[Intermediate]]=1,Table1[[#This Row],[Advanced]]=1),1,"")</f>
        <v/>
      </c>
      <c r="J65" s="70" t="str">
        <f>CONCATENATE(IF(Table1[[#This Row],[General]]=1,"General, ",""), IF(Table1[[#This Row],[Beginner]]=1,"Beginner, ",""),IF(Table1[[#This Row],[Intermediate]]=1,"Intermediate, ",""), IF(Table1[[#This Row],[Advanced]]=1,"Advanced",""))</f>
        <v>Advanced</v>
      </c>
      <c r="K65" s="71"/>
      <c r="L65" s="91">
        <v>1</v>
      </c>
      <c r="M65" s="71"/>
      <c r="N65" s="71"/>
      <c r="O65" s="141"/>
      <c r="P65" s="71"/>
      <c r="Q65" s="71"/>
      <c r="R65" s="71">
        <v>1</v>
      </c>
      <c r="S6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Planners / Designers, Other</v>
      </c>
      <c r="T65" s="73"/>
      <c r="U65" s="73"/>
      <c r="V65" s="211"/>
      <c r="W65" s="211">
        <v>1</v>
      </c>
      <c r="X65" s="73"/>
      <c r="Y65" s="73"/>
      <c r="Z65" s="73">
        <v>1</v>
      </c>
      <c r="AA65" s="73"/>
      <c r="AB65" s="73"/>
      <c r="AC65" s="73"/>
      <c r="AD65" s="73"/>
      <c r="AE65" s="92"/>
      <c r="AF65" s="73"/>
      <c r="AG6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65" s="75"/>
      <c r="AI65" s="75">
        <v>1</v>
      </c>
      <c r="AJ65" s="75"/>
      <c r="AK65" s="74" t="str">
        <f>CONCATENATE(IF(Table1[[#This Row],[Digital]]=1,"Digital, ",""),IF(Table1[[#This Row],[Face to Face]]=1,"Face to face, ",""),IF(Table1[[#This Row],[Blended]]=1,"Blended",""))</f>
        <v xml:space="preserve">Face to face, </v>
      </c>
      <c r="AL65" s="69" t="s">
        <v>62</v>
      </c>
      <c r="AM65" s="76">
        <v>1</v>
      </c>
      <c r="AN65" s="127"/>
      <c r="AO65" s="76"/>
      <c r="AP65" s="127"/>
      <c r="AQ65" s="76"/>
      <c r="AR65" s="76"/>
      <c r="AS65" s="76"/>
      <c r="AT65" s="76">
        <v>1</v>
      </c>
      <c r="AU65" s="76"/>
      <c r="AV65" s="127"/>
      <c r="AW65" s="127"/>
      <c r="AX65" s="127"/>
      <c r="AY65" s="76"/>
      <c r="AZ6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HVAC, </v>
      </c>
      <c r="BB65" s="72"/>
      <c r="BC65" s="72">
        <v>1</v>
      </c>
      <c r="BD65" s="74" t="str">
        <f>IF(AND(Table1[[#This Row],[Residential]]=1,Table1[[#This Row],[Commercial]]=1),1,"")</f>
        <v/>
      </c>
      <c r="BE65" s="74" t="str">
        <f>CONCATENATE(IF(Table1[[#This Row],[Residential]]=1,"Residential, ",""),IF(Table1[[#This Row],[Commercial]]=1,"Commercial",""))</f>
        <v>Commercial</v>
      </c>
      <c r="BF65" s="76"/>
      <c r="BG65" s="76"/>
      <c r="BH65" s="76"/>
      <c r="BI65" s="76"/>
      <c r="BJ65" s="76"/>
      <c r="BK65" s="76"/>
      <c r="BL65" s="76"/>
      <c r="BM65" s="127"/>
      <c r="BN65" s="76">
        <v>1</v>
      </c>
      <c r="BO6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65" s="110"/>
      <c r="BQ65" s="112" t="s">
        <v>187</v>
      </c>
      <c r="BR65" s="112" t="s">
        <v>1039</v>
      </c>
      <c r="BS65" s="112"/>
      <c r="BT65" s="117" t="s">
        <v>1000</v>
      </c>
      <c r="BU65" s="113"/>
      <c r="BV65" s="114"/>
      <c r="BW65" s="115" t="s">
        <v>58</v>
      </c>
      <c r="BX65" s="115" t="s">
        <v>58</v>
      </c>
      <c r="BY65" s="115" t="s">
        <v>57</v>
      </c>
      <c r="BZ65" s="227" t="str">
        <f>IF(SUM(Table1[[#This Row],[Design]:[Beyond compliance]])&gt;0,"Yes","No")</f>
        <v>Yes</v>
      </c>
      <c r="CA6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65" s="48">
        <f>COUNTIF(Table1[[#This Row],[Validity]:[Alignment with NCC (Yes=1,No=0)]],"N/A")</f>
        <v>0</v>
      </c>
      <c r="CC65" s="48">
        <f>IF(ISERROR(Table1[[#This Row],[Total Quality Score (out of 10)]]/(4-Table1[[#This Row],[N/A Count]])),0,Table1[[#This Row],[Total Quality Score (out of 10)]]/(4-Table1[[#This Row],[N/A Count]]))</f>
        <v>1.75</v>
      </c>
      <c r="CE65" s="96"/>
      <c r="CF65" s="169" t="str">
        <f>IF(SUM(Table1[[#This Row],[Multiple]:[Level (all)62]])&lt;1,IF(Table1[[#This Row],[General]]=1,1,""),"")</f>
        <v/>
      </c>
      <c r="CG65" s="171" t="str">
        <f>IF(SUM(Table1[[#This Row],[Multiple]:[Level (all)62]])&lt;1,IF(Table1[[#This Row],[Beginner]]=1,1,""),"")</f>
        <v/>
      </c>
      <c r="CH65" s="169" t="str">
        <f>IF(SUM(Table1[[#This Row],[Multiple]:[Level (all)62]])&lt;1,IF(Table1[[#This Row],[Intermediate]]=1,1,""),"")</f>
        <v/>
      </c>
      <c r="CI65" s="169">
        <f>IF(SUM(Table1[[#This Row],[Multiple]:[Level (all)62]])&lt;1,IF(Table1[[#This Row],[Advanced]]=1,1,""),"")</f>
        <v>1</v>
      </c>
      <c r="CJ65" s="169" t="str">
        <f>IF(AND(SUM(Table1[[#This Row],[General]:[Advanced]])&lt;4,SUM(Table1[[#This Row],[General]:[Advanced]])&gt;1),1,"")</f>
        <v/>
      </c>
      <c r="CK65" s="169" t="str">
        <f>Table1[[#This Row],[Level (all)]]</f>
        <v/>
      </c>
      <c r="CL65" s="169" t="str">
        <f>IF(Table1[[#This Row],[Multiple audience]]&lt;&gt;1,IF(Table1[[#This Row],[General Audience]]=1,1,""),"")</f>
        <v/>
      </c>
      <c r="CM65" s="169" t="str">
        <f>IF(Table1[[#This Row],[Multiple audience]]&lt;&gt;1,IF(Table1[[#This Row],[Planners / Designers ]]=1,1,""),"")</f>
        <v/>
      </c>
      <c r="CN65" s="169" t="str">
        <f>IF(Table1[[#This Row],[Multiple audience]]&lt;&gt;1,IF(Table1[[#This Row],[Regulatory Assessors]]=1,1,""),"")</f>
        <v/>
      </c>
      <c r="CO65" s="169" t="str">
        <f>IF(Table1[[#This Row],[Multiple audience]]&lt;&gt;1,IF(Table1[[#This Row],[Builders / Management]]=1,1,""),"")</f>
        <v/>
      </c>
      <c r="CP65" s="169" t="str">
        <f>IF(Table1[[#This Row],[Multiple audience]]&lt;&gt;1,IF(Table1[[#This Row],[Energy / Sus Assessors]]=1,1,""),"")</f>
        <v/>
      </c>
      <c r="CQ65" s="169" t="str">
        <f>IF(Table1[[#This Row],[Multiple audience]]&lt;&gt;1,IF(Table1[[#This Row],[Semi-skilled]]=1,1,""),"")</f>
        <v/>
      </c>
      <c r="CR65" s="169" t="str">
        <f>IF(Table1[[#This Row],[Multiple audience]]&lt;&gt;1,IF(Table1[[#This Row],[Trades]]=1,1,""),"")</f>
        <v/>
      </c>
      <c r="CS65" s="169" t="str">
        <f>IF(Table1[[#This Row],[Multiple audience]]&lt;&gt;1,IF(Table1[[#This Row],[Other]]=1,1,""),"")</f>
        <v/>
      </c>
      <c r="CT65" s="169">
        <f>IF(SUM(Table1[[#This Row],[General Audience]:[Other]])&gt;1,1,"")</f>
        <v>1</v>
      </c>
      <c r="CU65" s="169" t="str">
        <f>IF(Table1[[#This Row],[Various  ]]&lt;&gt;1,IF(Table1[[#This Row],[Calculator / Software]]=1,1,""),"")</f>
        <v/>
      </c>
      <c r="CV65" s="169" t="str">
        <f>IF(Table1[[#This Row],[Various  ]]&lt;&gt;1,IF(Table1[[#This Row],[Information  ]]=1,1,""),"")</f>
        <v/>
      </c>
      <c r="CW65" s="169" t="str">
        <f>IF(Table1[[#This Row],[Various  ]]&lt;&gt;1,IF(Table1[[#This Row],[Interactive Tool]]=1,1,""),"")</f>
        <v/>
      </c>
      <c r="CX65" s="169" t="str">
        <f>IF(Table1[[#This Row],[Various  ]]&lt;&gt;1,IF(Table1[[#This Row],[Technical Specifications]]=1,1,""),"")</f>
        <v/>
      </c>
      <c r="CY65" s="169" t="str">
        <f>IF(Table1[[#This Row],[Various  ]]&lt;&gt;1,IF(Table1[[#This Row],[Training Resources]]=1,1,""),"")</f>
        <v/>
      </c>
      <c r="CZ65" s="169" t="str">
        <f>IF(Table1[[#This Row],[Various  ]]&lt;&gt;1,IF(Table1[[#This Row],[Toolbox]]=1,1,""),"")</f>
        <v/>
      </c>
      <c r="DA65" s="169" t="str">
        <f>IF(Table1[[#This Row],[Various  ]]&lt;&gt;1,IF(Table1[[#This Row],[Video]]=1,1,""),"")</f>
        <v/>
      </c>
      <c r="DB65" s="169" t="str">
        <f>IF(Table1[[#This Row],[Various  ]]&lt;&gt;1,IF(Table1[[#This Row],[Case study]]=1,1,""),"")</f>
        <v/>
      </c>
      <c r="DC65" s="169" t="str">
        <f>IF(Table1[[#This Row],[Various  ]]&lt;&gt;1,IF(Table1[[#This Row],[Other   ]]=1,1,""),"")</f>
        <v/>
      </c>
      <c r="DD65" s="169" t="str">
        <f>IF(Table1[[#This Row],[Various  ]]&lt;&gt;1,IF(Table1[[#This Row],[Standards]]=1,1,""),"")</f>
        <v/>
      </c>
      <c r="DE65" s="169">
        <f>IF(Table1[[#This Row],[Various]]=1,1,IF(SUM(Table1[[#This Row],[Calculator / Software]:[Standards]])&gt;1,1,""))</f>
        <v>1</v>
      </c>
      <c r="DF65" s="169" t="str">
        <f>IF(Table1[[#This Row],[Multiple NCC links]]&lt;&gt;1,IF(Table1[[#This Row],[Design]]=1,1,""),"")</f>
        <v/>
      </c>
      <c r="DG65" s="169" t="str">
        <f>IF(Table1[[#This Row],[Multiple NCC links]]&lt;&gt;1,IF(Table1[[#This Row],[Assessment / Verification]]=1,1,""),"")</f>
        <v/>
      </c>
      <c r="DH65" s="169" t="str">
        <f>IF(Table1[[#This Row],[Multiple NCC links]]&lt;&gt;1,IF(Table1[[#This Row],[Climate Specific ]]=1,1,""),"")</f>
        <v/>
      </c>
      <c r="DI65" s="169" t="str">
        <f>IF(Table1[[#This Row],[Multiple NCC links]]&lt;&gt;1,IF(Table1[[#This Row],[Alterations / Additions]]=1,1,""),"")</f>
        <v/>
      </c>
      <c r="DJ65" s="169" t="str">
        <f>IF(Table1[[#This Row],[Multiple NCC links]]&lt;&gt;1,IF(Table1[[#This Row],[Glazing]]=1,1,""),"")</f>
        <v/>
      </c>
      <c r="DK65" s="169" t="str">
        <f>IF(Table1[[#This Row],[Multiple NCC links]]&lt;&gt;1,IF(Table1[[#This Row],[Building Fabric / Thermal / Sealing]]=1,1,""),"")</f>
        <v/>
      </c>
      <c r="DL65" s="169" t="str">
        <f>IF(Table1[[#This Row],[Multiple NCC links]]&lt;&gt;1,IF(Table1[[#This Row],[Lighting]]=1,1,""),"")</f>
        <v/>
      </c>
      <c r="DM65" s="169" t="str">
        <f>IF(Table1[[#This Row],[Multiple NCC links]]&lt;&gt;1,IF(Table1[[#This Row],[HVAC]]=1,1,""),"")</f>
        <v/>
      </c>
      <c r="DN65" s="169" t="str">
        <f>IF(Table1[[#This Row],[Multiple NCC links]]&lt;&gt;1,IF(Table1[[#This Row],[Services]]=1,1,""),"")</f>
        <v/>
      </c>
      <c r="DO65" s="169" t="str">
        <f>IF(Table1[[#This Row],[Multiple NCC links]]&lt;&gt;1,IF(Table1[[#This Row],[Maintenance &amp; Monitoring]]=1,1,""),"")</f>
        <v/>
      </c>
      <c r="DP65" s="169" t="str">
        <f>IF(Table1[[#This Row],[Multiple NCC links]]&lt;&gt;1,IF(Table1[[#This Row],[Hand over / Operations]]=1,1,""),"")</f>
        <v/>
      </c>
      <c r="DQ65" s="169" t="str">
        <f>IF(Table1[[#This Row],[Multiple NCC links]]&lt;&gt;1,IF(Table1[[#This Row],[As built assessment]]=1,1,""),"")</f>
        <v/>
      </c>
      <c r="DR65" s="169" t="str">
        <f>IF(Table1[[#This Row],[Multiple NCC links]]&lt;&gt;1,IF(Table1[[#This Row],[Beyond compliance]]=1,1,""),"")</f>
        <v/>
      </c>
      <c r="DS65" s="169">
        <f>IF(SUM(Table1[[#This Row],[Design]:[Beyond compliance]])&gt;1,1,"")</f>
        <v>1</v>
      </c>
      <c r="DT65" s="169" t="str">
        <f>IF(Table1[[#This Row],[Both Residential &amp; Commercial4]]&lt;&gt;1,IF(Table1[[#This Row],[Residential]]=1,1,""),"")</f>
        <v/>
      </c>
      <c r="DU65" s="169">
        <f>IF(Table1[[#This Row],[Both Residential &amp; Commercial4]]&lt;&gt;1,IF(Table1[[#This Row],[Commercial]]=1,1,""),"")</f>
        <v>1</v>
      </c>
      <c r="DV65" s="169" t="str">
        <f>Table1[[#This Row],[Residential &amp; Commercial]]</f>
        <v/>
      </c>
      <c r="DW65" s="169"/>
    </row>
    <row r="66" spans="1:127" s="49" customFormat="1" ht="282.75" thickTop="1" thickBot="1" x14ac:dyDescent="0.35">
      <c r="A66" s="97">
        <v>62</v>
      </c>
      <c r="B66" s="67"/>
      <c r="C66" s="98" t="s">
        <v>188</v>
      </c>
      <c r="D66" s="68" t="s">
        <v>184</v>
      </c>
      <c r="E66" s="89"/>
      <c r="F66" s="89"/>
      <c r="G66" s="89">
        <v>1</v>
      </c>
      <c r="H66" s="89"/>
      <c r="I66" s="70">
        <v>1</v>
      </c>
      <c r="J66" s="70" t="str">
        <f>CONCATENATE(IF(Table1[[#This Row],[General]]=1,"General, ",""), IF(Table1[[#This Row],[Beginner]]=1,"Beginner, ",""),IF(Table1[[#This Row],[Intermediate]]=1,"Intermediate, ",""), IF(Table1[[#This Row],[Advanced]]=1,"Advanced",""))</f>
        <v xml:space="preserve">Intermediate, </v>
      </c>
      <c r="K66" s="71"/>
      <c r="L66" s="91">
        <v>1</v>
      </c>
      <c r="M66" s="71"/>
      <c r="N66" s="71"/>
      <c r="O66" s="141"/>
      <c r="P66" s="71"/>
      <c r="Q66" s="71"/>
      <c r="R66" s="71">
        <v>1</v>
      </c>
      <c r="S6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Planners / Designers, Other</v>
      </c>
      <c r="T66" s="73"/>
      <c r="U66" s="73"/>
      <c r="V66" s="211">
        <v>1</v>
      </c>
      <c r="W66" s="211"/>
      <c r="X66" s="73"/>
      <c r="Y66" s="73"/>
      <c r="Z66" s="73">
        <v>1</v>
      </c>
      <c r="AA66" s="73"/>
      <c r="AB66" s="73"/>
      <c r="AC66" s="73"/>
      <c r="AD66" s="73"/>
      <c r="AE66" s="92"/>
      <c r="AF66" s="73"/>
      <c r="AG6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66" s="75"/>
      <c r="AI66" s="75">
        <v>1</v>
      </c>
      <c r="AJ66" s="75"/>
      <c r="AK66" s="74" t="str">
        <f>CONCATENATE(IF(Table1[[#This Row],[Digital]]=1,"Digital, ",""),IF(Table1[[#This Row],[Face to Face]]=1,"Face to face, ",""),IF(Table1[[#This Row],[Blended]]=1,"Blended",""))</f>
        <v xml:space="preserve">Face to face, </v>
      </c>
      <c r="AL66" s="69" t="s">
        <v>62</v>
      </c>
      <c r="AM66" s="76">
        <v>1</v>
      </c>
      <c r="AN66" s="127">
        <v>1</v>
      </c>
      <c r="AO66" s="76">
        <v>1</v>
      </c>
      <c r="AP66" s="127">
        <v>1</v>
      </c>
      <c r="AQ66" s="76">
        <v>1</v>
      </c>
      <c r="AR66" s="76">
        <v>1</v>
      </c>
      <c r="AS66" s="76">
        <v>1</v>
      </c>
      <c r="AT66" s="76">
        <v>1</v>
      </c>
      <c r="AU66" s="76">
        <v>1</v>
      </c>
      <c r="AV66" s="127">
        <v>1</v>
      </c>
      <c r="AW66" s="127"/>
      <c r="AX66" s="127"/>
      <c r="AY66" s="76"/>
      <c r="AZ6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Lighting, HVAC, Services, Maintenance &amp; Monitoring, </v>
      </c>
      <c r="BB66" s="72"/>
      <c r="BC66" s="72">
        <v>1</v>
      </c>
      <c r="BD66" s="74" t="str">
        <f>IF(AND(Table1[[#This Row],[Residential]]=1,Table1[[#This Row],[Commercial]]=1),1,"")</f>
        <v/>
      </c>
      <c r="BE66" s="74" t="str">
        <f>CONCATENATE(IF(Table1[[#This Row],[Residential]]=1,"Residential, ",""),IF(Table1[[#This Row],[Commercial]]=1,"Commercial",""))</f>
        <v>Commercial</v>
      </c>
      <c r="BF66" s="76"/>
      <c r="BG66" s="76"/>
      <c r="BH66" s="76"/>
      <c r="BI66" s="76"/>
      <c r="BJ66" s="76"/>
      <c r="BK66" s="76"/>
      <c r="BL66" s="76"/>
      <c r="BM66" s="127"/>
      <c r="BN66" s="76">
        <v>1</v>
      </c>
      <c r="BO6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66" s="110"/>
      <c r="BQ66" s="112" t="s">
        <v>368</v>
      </c>
      <c r="BR66" s="112" t="s">
        <v>1039</v>
      </c>
      <c r="BS66" s="235"/>
      <c r="BT66" s="117" t="s">
        <v>189</v>
      </c>
      <c r="BU66" s="113"/>
      <c r="BV66" s="114"/>
      <c r="BW66" s="115" t="s">
        <v>59</v>
      </c>
      <c r="BX66" s="115" t="s">
        <v>58</v>
      </c>
      <c r="BY66" s="115" t="s">
        <v>57</v>
      </c>
      <c r="BZ66" s="227" t="str">
        <f>IF(SUM(Table1[[#This Row],[Design]:[Beyond compliance]])&gt;0,"Yes","No")</f>
        <v>Yes</v>
      </c>
      <c r="CA6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66" s="48">
        <f>COUNTIF(Table1[[#This Row],[Validity]:[Alignment with NCC (Yes=1,No=0)]],"N/A")</f>
        <v>1</v>
      </c>
      <c r="CC66" s="48">
        <f>IF(ISERROR(Table1[[#This Row],[Total Quality Score (out of 10)]]/(4-Table1[[#This Row],[N/A Count]])),0,Table1[[#This Row],[Total Quality Score (out of 10)]]/(4-Table1[[#This Row],[N/A Count]]))</f>
        <v>1.6666666666666667</v>
      </c>
      <c r="CE66" s="96"/>
      <c r="CF66" s="169" t="str">
        <f>IF(SUM(Table1[[#This Row],[Multiple]:[Level (all)62]])&lt;1,IF(Table1[[#This Row],[General]]=1,1,""),"")</f>
        <v/>
      </c>
      <c r="CG66" s="171" t="str">
        <f>IF(SUM(Table1[[#This Row],[Multiple]:[Level (all)62]])&lt;1,IF(Table1[[#This Row],[Beginner]]=1,1,""),"")</f>
        <v/>
      </c>
      <c r="CH66" s="169" t="str">
        <f>IF(SUM(Table1[[#This Row],[Multiple]:[Level (all)62]])&lt;1,IF(Table1[[#This Row],[Intermediate]]=1,1,""),"")</f>
        <v/>
      </c>
      <c r="CI66" s="169" t="str">
        <f>IF(SUM(Table1[[#This Row],[Multiple]:[Level (all)62]])&lt;1,IF(Table1[[#This Row],[Advanced]]=1,1,""),"")</f>
        <v/>
      </c>
      <c r="CJ66" s="169" t="str">
        <f>IF(AND(SUM(Table1[[#This Row],[General]:[Advanced]])&lt;4,SUM(Table1[[#This Row],[General]:[Advanced]])&gt;1),1,"")</f>
        <v/>
      </c>
      <c r="CK66" s="169">
        <f>Table1[[#This Row],[Level (all)]]</f>
        <v>1</v>
      </c>
      <c r="CL66" s="169" t="str">
        <f>IF(Table1[[#This Row],[Multiple audience]]&lt;&gt;1,IF(Table1[[#This Row],[General Audience]]=1,1,""),"")</f>
        <v/>
      </c>
      <c r="CM66" s="169" t="str">
        <f>IF(Table1[[#This Row],[Multiple audience]]&lt;&gt;1,IF(Table1[[#This Row],[Planners / Designers ]]=1,1,""),"")</f>
        <v/>
      </c>
      <c r="CN66" s="169" t="str">
        <f>IF(Table1[[#This Row],[Multiple audience]]&lt;&gt;1,IF(Table1[[#This Row],[Regulatory Assessors]]=1,1,""),"")</f>
        <v/>
      </c>
      <c r="CO66" s="169" t="str">
        <f>IF(Table1[[#This Row],[Multiple audience]]&lt;&gt;1,IF(Table1[[#This Row],[Builders / Management]]=1,1,""),"")</f>
        <v/>
      </c>
      <c r="CP66" s="169" t="str">
        <f>IF(Table1[[#This Row],[Multiple audience]]&lt;&gt;1,IF(Table1[[#This Row],[Energy / Sus Assessors]]=1,1,""),"")</f>
        <v/>
      </c>
      <c r="CQ66" s="169" t="str">
        <f>IF(Table1[[#This Row],[Multiple audience]]&lt;&gt;1,IF(Table1[[#This Row],[Semi-skilled]]=1,1,""),"")</f>
        <v/>
      </c>
      <c r="CR66" s="169" t="str">
        <f>IF(Table1[[#This Row],[Multiple audience]]&lt;&gt;1,IF(Table1[[#This Row],[Trades]]=1,1,""),"")</f>
        <v/>
      </c>
      <c r="CS66" s="169" t="str">
        <f>IF(Table1[[#This Row],[Multiple audience]]&lt;&gt;1,IF(Table1[[#This Row],[Other]]=1,1,""),"")</f>
        <v/>
      </c>
      <c r="CT66" s="169">
        <f>IF(SUM(Table1[[#This Row],[General Audience]:[Other]])&gt;1,1,"")</f>
        <v>1</v>
      </c>
      <c r="CU66" s="169" t="str">
        <f>IF(Table1[[#This Row],[Various  ]]&lt;&gt;1,IF(Table1[[#This Row],[Calculator / Software]]=1,1,""),"")</f>
        <v/>
      </c>
      <c r="CV66" s="169" t="str">
        <f>IF(Table1[[#This Row],[Various  ]]&lt;&gt;1,IF(Table1[[#This Row],[Information  ]]=1,1,""),"")</f>
        <v/>
      </c>
      <c r="CW66" s="169" t="str">
        <f>IF(Table1[[#This Row],[Various  ]]&lt;&gt;1,IF(Table1[[#This Row],[Interactive Tool]]=1,1,""),"")</f>
        <v/>
      </c>
      <c r="CX66" s="169" t="str">
        <f>IF(Table1[[#This Row],[Various  ]]&lt;&gt;1,IF(Table1[[#This Row],[Technical Specifications]]=1,1,""),"")</f>
        <v/>
      </c>
      <c r="CY66" s="169" t="str">
        <f>IF(Table1[[#This Row],[Various  ]]&lt;&gt;1,IF(Table1[[#This Row],[Training Resources]]=1,1,""),"")</f>
        <v/>
      </c>
      <c r="CZ66" s="169" t="str">
        <f>IF(Table1[[#This Row],[Various  ]]&lt;&gt;1,IF(Table1[[#This Row],[Toolbox]]=1,1,""),"")</f>
        <v/>
      </c>
      <c r="DA66" s="169" t="str">
        <f>IF(Table1[[#This Row],[Various  ]]&lt;&gt;1,IF(Table1[[#This Row],[Video]]=1,1,""),"")</f>
        <v/>
      </c>
      <c r="DB66" s="169" t="str">
        <f>IF(Table1[[#This Row],[Various  ]]&lt;&gt;1,IF(Table1[[#This Row],[Case study]]=1,1,""),"")</f>
        <v/>
      </c>
      <c r="DC66" s="169" t="str">
        <f>IF(Table1[[#This Row],[Various  ]]&lt;&gt;1,IF(Table1[[#This Row],[Other   ]]=1,1,""),"")</f>
        <v/>
      </c>
      <c r="DD66" s="169" t="str">
        <f>IF(Table1[[#This Row],[Various  ]]&lt;&gt;1,IF(Table1[[#This Row],[Standards]]=1,1,""),"")</f>
        <v/>
      </c>
      <c r="DE66" s="169">
        <f>IF(Table1[[#This Row],[Various]]=1,1,IF(SUM(Table1[[#This Row],[Calculator / Software]:[Standards]])&gt;1,1,""))</f>
        <v>1</v>
      </c>
      <c r="DF66" s="169" t="str">
        <f>IF(Table1[[#This Row],[Multiple NCC links]]&lt;&gt;1,IF(Table1[[#This Row],[Design]]=1,1,""),"")</f>
        <v/>
      </c>
      <c r="DG66" s="169" t="str">
        <f>IF(Table1[[#This Row],[Multiple NCC links]]&lt;&gt;1,IF(Table1[[#This Row],[Assessment / Verification]]=1,1,""),"")</f>
        <v/>
      </c>
      <c r="DH66" s="169" t="str">
        <f>IF(Table1[[#This Row],[Multiple NCC links]]&lt;&gt;1,IF(Table1[[#This Row],[Climate Specific ]]=1,1,""),"")</f>
        <v/>
      </c>
      <c r="DI66" s="169" t="str">
        <f>IF(Table1[[#This Row],[Multiple NCC links]]&lt;&gt;1,IF(Table1[[#This Row],[Alterations / Additions]]=1,1,""),"")</f>
        <v/>
      </c>
      <c r="DJ66" s="169" t="str">
        <f>IF(Table1[[#This Row],[Multiple NCC links]]&lt;&gt;1,IF(Table1[[#This Row],[Glazing]]=1,1,""),"")</f>
        <v/>
      </c>
      <c r="DK66" s="169" t="str">
        <f>IF(Table1[[#This Row],[Multiple NCC links]]&lt;&gt;1,IF(Table1[[#This Row],[Building Fabric / Thermal / Sealing]]=1,1,""),"")</f>
        <v/>
      </c>
      <c r="DL66" s="169" t="str">
        <f>IF(Table1[[#This Row],[Multiple NCC links]]&lt;&gt;1,IF(Table1[[#This Row],[Lighting]]=1,1,""),"")</f>
        <v/>
      </c>
      <c r="DM66" s="169" t="str">
        <f>IF(Table1[[#This Row],[Multiple NCC links]]&lt;&gt;1,IF(Table1[[#This Row],[HVAC]]=1,1,""),"")</f>
        <v/>
      </c>
      <c r="DN66" s="169" t="str">
        <f>IF(Table1[[#This Row],[Multiple NCC links]]&lt;&gt;1,IF(Table1[[#This Row],[Services]]=1,1,""),"")</f>
        <v/>
      </c>
      <c r="DO66" s="169" t="str">
        <f>IF(Table1[[#This Row],[Multiple NCC links]]&lt;&gt;1,IF(Table1[[#This Row],[Maintenance &amp; Monitoring]]=1,1,""),"")</f>
        <v/>
      </c>
      <c r="DP66" s="169" t="str">
        <f>IF(Table1[[#This Row],[Multiple NCC links]]&lt;&gt;1,IF(Table1[[#This Row],[Hand over / Operations]]=1,1,""),"")</f>
        <v/>
      </c>
      <c r="DQ66" s="169" t="str">
        <f>IF(Table1[[#This Row],[Multiple NCC links]]&lt;&gt;1,IF(Table1[[#This Row],[As built assessment]]=1,1,""),"")</f>
        <v/>
      </c>
      <c r="DR66" s="169" t="str">
        <f>IF(Table1[[#This Row],[Multiple NCC links]]&lt;&gt;1,IF(Table1[[#This Row],[Beyond compliance]]=1,1,""),"")</f>
        <v/>
      </c>
      <c r="DS66" s="169">
        <f>IF(SUM(Table1[[#This Row],[Design]:[Beyond compliance]])&gt;1,1,"")</f>
        <v>1</v>
      </c>
      <c r="DT66" s="169" t="str">
        <f>IF(Table1[[#This Row],[Both Residential &amp; Commercial4]]&lt;&gt;1,IF(Table1[[#This Row],[Residential]]=1,1,""),"")</f>
        <v/>
      </c>
      <c r="DU66" s="169">
        <f>IF(Table1[[#This Row],[Both Residential &amp; Commercial4]]&lt;&gt;1,IF(Table1[[#This Row],[Commercial]]=1,1,""),"")</f>
        <v>1</v>
      </c>
      <c r="DV66" s="169" t="str">
        <f>Table1[[#This Row],[Residential &amp; Commercial]]</f>
        <v/>
      </c>
      <c r="DW66" s="169"/>
    </row>
    <row r="67" spans="1:127" s="49" customFormat="1" ht="170.25" thickTop="1" thickBot="1" x14ac:dyDescent="0.35">
      <c r="A67" s="97">
        <v>63</v>
      </c>
      <c r="B67" s="80"/>
      <c r="C67" s="98" t="s">
        <v>190</v>
      </c>
      <c r="D67" s="68" t="s">
        <v>184</v>
      </c>
      <c r="E67" s="89"/>
      <c r="F67" s="89"/>
      <c r="G67" s="89">
        <v>1</v>
      </c>
      <c r="H67" s="89"/>
      <c r="I67" s="70" t="str">
        <f>IF(AND(Table1[[#This Row],[General]]=1,Table1[[#This Row],[Beginner]]=1,Table1[[#This Row],[Intermediate]]=1,Table1[[#This Row],[Advanced]]=1),1,"")</f>
        <v/>
      </c>
      <c r="J67" s="70" t="str">
        <f>CONCATENATE(IF(Table1[[#This Row],[General]]=1,"General, ",""), IF(Table1[[#This Row],[Beginner]]=1,"Beginner, ",""),IF(Table1[[#This Row],[Intermediate]]=1,"Intermediate, ",""), IF(Table1[[#This Row],[Advanced]]=1,"Advanced",""))</f>
        <v xml:space="preserve">Intermediate, </v>
      </c>
      <c r="K67" s="71"/>
      <c r="L67" s="91">
        <v>1</v>
      </c>
      <c r="M67" s="71"/>
      <c r="N67" s="71">
        <v>1</v>
      </c>
      <c r="O67" s="141"/>
      <c r="P67" s="71"/>
      <c r="Q67" s="71">
        <v>1</v>
      </c>
      <c r="R67" s="71">
        <v>1</v>
      </c>
      <c r="S6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Planners / Designers, Builders / Management, Trades, Other</v>
      </c>
      <c r="T67" s="73"/>
      <c r="U67" s="73"/>
      <c r="V67" s="211">
        <v>1</v>
      </c>
      <c r="W67" s="211"/>
      <c r="X67" s="73"/>
      <c r="Y67" s="73"/>
      <c r="Z67" s="73">
        <v>1</v>
      </c>
      <c r="AA67" s="73"/>
      <c r="AB67" s="73"/>
      <c r="AC67" s="73"/>
      <c r="AD67" s="73"/>
      <c r="AE67" s="92"/>
      <c r="AF67" s="73"/>
      <c r="AG6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67" s="75"/>
      <c r="AI67" s="75">
        <v>1</v>
      </c>
      <c r="AJ67" s="75"/>
      <c r="AK67" s="74" t="str">
        <f>CONCATENATE(IF(Table1[[#This Row],[Digital]]=1,"Digital, ",""),IF(Table1[[#This Row],[Face to Face]]=1,"Face to face, ",""),IF(Table1[[#This Row],[Blended]]=1,"Blended",""))</f>
        <v xml:space="preserve">Face to face, </v>
      </c>
      <c r="AL67" s="69" t="s">
        <v>62</v>
      </c>
      <c r="AM67" s="76">
        <v>1</v>
      </c>
      <c r="AN67" s="127">
        <v>1</v>
      </c>
      <c r="AO67" s="76">
        <v>1</v>
      </c>
      <c r="AP67" s="127">
        <v>1</v>
      </c>
      <c r="AQ67" s="76">
        <v>1</v>
      </c>
      <c r="AR67" s="76">
        <v>1</v>
      </c>
      <c r="AS67" s="76">
        <v>1</v>
      </c>
      <c r="AT67" s="76">
        <v>1</v>
      </c>
      <c r="AU67" s="76">
        <v>1</v>
      </c>
      <c r="AV67" s="127">
        <v>1</v>
      </c>
      <c r="AW67" s="127"/>
      <c r="AX67" s="127"/>
      <c r="AY67" s="76"/>
      <c r="AZ6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Lighting, HVAC, Services, Maintenance &amp; Monitoring, </v>
      </c>
      <c r="BB67" s="72">
        <v>1</v>
      </c>
      <c r="BC67" s="72">
        <v>1</v>
      </c>
      <c r="BD67" s="74">
        <f>IF(AND(Table1[[#This Row],[Residential]]=1,Table1[[#This Row],[Commercial]]=1),1,"")</f>
        <v>1</v>
      </c>
      <c r="BE67" s="74" t="str">
        <f>CONCATENATE(IF(Table1[[#This Row],[Residential]]=1,"Residential, ",""),IF(Table1[[#This Row],[Commercial]]=1,"Commercial",""))</f>
        <v>Residential, Commercial</v>
      </c>
      <c r="BF67" s="76"/>
      <c r="BG67" s="76"/>
      <c r="BH67" s="76"/>
      <c r="BI67" s="76"/>
      <c r="BJ67" s="76"/>
      <c r="BK67" s="76"/>
      <c r="BL67" s="76"/>
      <c r="BM67" s="127"/>
      <c r="BN67" s="76">
        <v>1</v>
      </c>
      <c r="BO6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67" s="110"/>
      <c r="BQ67" s="112" t="s">
        <v>369</v>
      </c>
      <c r="BR67" s="112" t="s">
        <v>1039</v>
      </c>
      <c r="BS67" s="235"/>
      <c r="BT67" s="117" t="s">
        <v>191</v>
      </c>
      <c r="BU67" s="113"/>
      <c r="BV67" s="114"/>
      <c r="BW67" s="115" t="s">
        <v>59</v>
      </c>
      <c r="BX67" s="115" t="s">
        <v>58</v>
      </c>
      <c r="BY67" s="115" t="s">
        <v>57</v>
      </c>
      <c r="BZ67" s="227" t="str">
        <f>IF(SUM(Table1[[#This Row],[Design]:[Beyond compliance]])&gt;0,"Yes","No")</f>
        <v>Yes</v>
      </c>
      <c r="CA6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67" s="48">
        <f>COUNTIF(Table1[[#This Row],[Validity]:[Alignment with NCC (Yes=1,No=0)]],"N/A")</f>
        <v>1</v>
      </c>
      <c r="CC67" s="48">
        <f>IF(ISERROR(Table1[[#This Row],[Total Quality Score (out of 10)]]/(4-Table1[[#This Row],[N/A Count]])),0,Table1[[#This Row],[Total Quality Score (out of 10)]]/(4-Table1[[#This Row],[N/A Count]]))</f>
        <v>1.6666666666666667</v>
      </c>
      <c r="CE67" s="96"/>
      <c r="CF67" s="169" t="str">
        <f>IF(SUM(Table1[[#This Row],[Multiple]:[Level (all)62]])&lt;1,IF(Table1[[#This Row],[General]]=1,1,""),"")</f>
        <v/>
      </c>
      <c r="CG67" s="171" t="str">
        <f>IF(SUM(Table1[[#This Row],[Multiple]:[Level (all)62]])&lt;1,IF(Table1[[#This Row],[Beginner]]=1,1,""),"")</f>
        <v/>
      </c>
      <c r="CH67" s="169">
        <f>IF(SUM(Table1[[#This Row],[Multiple]:[Level (all)62]])&lt;1,IF(Table1[[#This Row],[Intermediate]]=1,1,""),"")</f>
        <v>1</v>
      </c>
      <c r="CI67" s="169" t="str">
        <f>IF(SUM(Table1[[#This Row],[Multiple]:[Level (all)62]])&lt;1,IF(Table1[[#This Row],[Advanced]]=1,1,""),"")</f>
        <v/>
      </c>
      <c r="CJ67" s="169" t="str">
        <f>IF(AND(SUM(Table1[[#This Row],[General]:[Advanced]])&lt;4,SUM(Table1[[#This Row],[General]:[Advanced]])&gt;1),1,"")</f>
        <v/>
      </c>
      <c r="CK67" s="169" t="str">
        <f>Table1[[#This Row],[Level (all)]]</f>
        <v/>
      </c>
      <c r="CL67" s="169" t="str">
        <f>IF(Table1[[#This Row],[Multiple audience]]&lt;&gt;1,IF(Table1[[#This Row],[General Audience]]=1,1,""),"")</f>
        <v/>
      </c>
      <c r="CM67" s="169" t="str">
        <f>IF(Table1[[#This Row],[Multiple audience]]&lt;&gt;1,IF(Table1[[#This Row],[Planners / Designers ]]=1,1,""),"")</f>
        <v/>
      </c>
      <c r="CN67" s="169" t="str">
        <f>IF(Table1[[#This Row],[Multiple audience]]&lt;&gt;1,IF(Table1[[#This Row],[Regulatory Assessors]]=1,1,""),"")</f>
        <v/>
      </c>
      <c r="CO67" s="169" t="str">
        <f>IF(Table1[[#This Row],[Multiple audience]]&lt;&gt;1,IF(Table1[[#This Row],[Builders / Management]]=1,1,""),"")</f>
        <v/>
      </c>
      <c r="CP67" s="169" t="str">
        <f>IF(Table1[[#This Row],[Multiple audience]]&lt;&gt;1,IF(Table1[[#This Row],[Energy / Sus Assessors]]=1,1,""),"")</f>
        <v/>
      </c>
      <c r="CQ67" s="169" t="str">
        <f>IF(Table1[[#This Row],[Multiple audience]]&lt;&gt;1,IF(Table1[[#This Row],[Semi-skilled]]=1,1,""),"")</f>
        <v/>
      </c>
      <c r="CR67" s="169" t="str">
        <f>IF(Table1[[#This Row],[Multiple audience]]&lt;&gt;1,IF(Table1[[#This Row],[Trades]]=1,1,""),"")</f>
        <v/>
      </c>
      <c r="CS67" s="169" t="str">
        <f>IF(Table1[[#This Row],[Multiple audience]]&lt;&gt;1,IF(Table1[[#This Row],[Other]]=1,1,""),"")</f>
        <v/>
      </c>
      <c r="CT67" s="169">
        <f>IF(SUM(Table1[[#This Row],[General Audience]:[Other]])&gt;1,1,"")</f>
        <v>1</v>
      </c>
      <c r="CU67" s="169" t="str">
        <f>IF(Table1[[#This Row],[Various  ]]&lt;&gt;1,IF(Table1[[#This Row],[Calculator / Software]]=1,1,""),"")</f>
        <v/>
      </c>
      <c r="CV67" s="169" t="str">
        <f>IF(Table1[[#This Row],[Various  ]]&lt;&gt;1,IF(Table1[[#This Row],[Information  ]]=1,1,""),"")</f>
        <v/>
      </c>
      <c r="CW67" s="169" t="str">
        <f>IF(Table1[[#This Row],[Various  ]]&lt;&gt;1,IF(Table1[[#This Row],[Interactive Tool]]=1,1,""),"")</f>
        <v/>
      </c>
      <c r="CX67" s="169" t="str">
        <f>IF(Table1[[#This Row],[Various  ]]&lt;&gt;1,IF(Table1[[#This Row],[Technical Specifications]]=1,1,""),"")</f>
        <v/>
      </c>
      <c r="CY67" s="169" t="str">
        <f>IF(Table1[[#This Row],[Various  ]]&lt;&gt;1,IF(Table1[[#This Row],[Training Resources]]=1,1,""),"")</f>
        <v/>
      </c>
      <c r="CZ67" s="169" t="str">
        <f>IF(Table1[[#This Row],[Various  ]]&lt;&gt;1,IF(Table1[[#This Row],[Toolbox]]=1,1,""),"")</f>
        <v/>
      </c>
      <c r="DA67" s="169" t="str">
        <f>IF(Table1[[#This Row],[Various  ]]&lt;&gt;1,IF(Table1[[#This Row],[Video]]=1,1,""),"")</f>
        <v/>
      </c>
      <c r="DB67" s="169" t="str">
        <f>IF(Table1[[#This Row],[Various  ]]&lt;&gt;1,IF(Table1[[#This Row],[Case study]]=1,1,""),"")</f>
        <v/>
      </c>
      <c r="DC67" s="169" t="str">
        <f>IF(Table1[[#This Row],[Various  ]]&lt;&gt;1,IF(Table1[[#This Row],[Other   ]]=1,1,""),"")</f>
        <v/>
      </c>
      <c r="DD67" s="169" t="str">
        <f>IF(Table1[[#This Row],[Various  ]]&lt;&gt;1,IF(Table1[[#This Row],[Standards]]=1,1,""),"")</f>
        <v/>
      </c>
      <c r="DE67" s="169">
        <f>IF(Table1[[#This Row],[Various]]=1,1,IF(SUM(Table1[[#This Row],[Calculator / Software]:[Standards]])&gt;1,1,""))</f>
        <v>1</v>
      </c>
      <c r="DF67" s="169" t="str">
        <f>IF(Table1[[#This Row],[Multiple NCC links]]&lt;&gt;1,IF(Table1[[#This Row],[Design]]=1,1,""),"")</f>
        <v/>
      </c>
      <c r="DG67" s="169" t="str">
        <f>IF(Table1[[#This Row],[Multiple NCC links]]&lt;&gt;1,IF(Table1[[#This Row],[Assessment / Verification]]=1,1,""),"")</f>
        <v/>
      </c>
      <c r="DH67" s="169" t="str">
        <f>IF(Table1[[#This Row],[Multiple NCC links]]&lt;&gt;1,IF(Table1[[#This Row],[Climate Specific ]]=1,1,""),"")</f>
        <v/>
      </c>
      <c r="DI67" s="169" t="str">
        <f>IF(Table1[[#This Row],[Multiple NCC links]]&lt;&gt;1,IF(Table1[[#This Row],[Alterations / Additions]]=1,1,""),"")</f>
        <v/>
      </c>
      <c r="DJ67" s="169" t="str">
        <f>IF(Table1[[#This Row],[Multiple NCC links]]&lt;&gt;1,IF(Table1[[#This Row],[Glazing]]=1,1,""),"")</f>
        <v/>
      </c>
      <c r="DK67" s="169" t="str">
        <f>IF(Table1[[#This Row],[Multiple NCC links]]&lt;&gt;1,IF(Table1[[#This Row],[Building Fabric / Thermal / Sealing]]=1,1,""),"")</f>
        <v/>
      </c>
      <c r="DL67" s="169" t="str">
        <f>IF(Table1[[#This Row],[Multiple NCC links]]&lt;&gt;1,IF(Table1[[#This Row],[Lighting]]=1,1,""),"")</f>
        <v/>
      </c>
      <c r="DM67" s="169" t="str">
        <f>IF(Table1[[#This Row],[Multiple NCC links]]&lt;&gt;1,IF(Table1[[#This Row],[HVAC]]=1,1,""),"")</f>
        <v/>
      </c>
      <c r="DN67" s="169" t="str">
        <f>IF(Table1[[#This Row],[Multiple NCC links]]&lt;&gt;1,IF(Table1[[#This Row],[Services]]=1,1,""),"")</f>
        <v/>
      </c>
      <c r="DO67" s="169" t="str">
        <f>IF(Table1[[#This Row],[Multiple NCC links]]&lt;&gt;1,IF(Table1[[#This Row],[Maintenance &amp; Monitoring]]=1,1,""),"")</f>
        <v/>
      </c>
      <c r="DP67" s="169" t="str">
        <f>IF(Table1[[#This Row],[Multiple NCC links]]&lt;&gt;1,IF(Table1[[#This Row],[Hand over / Operations]]=1,1,""),"")</f>
        <v/>
      </c>
      <c r="DQ67" s="169" t="str">
        <f>IF(Table1[[#This Row],[Multiple NCC links]]&lt;&gt;1,IF(Table1[[#This Row],[As built assessment]]=1,1,""),"")</f>
        <v/>
      </c>
      <c r="DR67" s="169" t="str">
        <f>IF(Table1[[#This Row],[Multiple NCC links]]&lt;&gt;1,IF(Table1[[#This Row],[Beyond compliance]]=1,1,""),"")</f>
        <v/>
      </c>
      <c r="DS67" s="169">
        <f>IF(SUM(Table1[[#This Row],[Design]:[Beyond compliance]])&gt;1,1,"")</f>
        <v>1</v>
      </c>
      <c r="DT67" s="169" t="str">
        <f>IF(Table1[[#This Row],[Both Residential &amp; Commercial4]]&lt;&gt;1,IF(Table1[[#This Row],[Residential]]=1,1,""),"")</f>
        <v/>
      </c>
      <c r="DU67" s="169" t="str">
        <f>IF(Table1[[#This Row],[Both Residential &amp; Commercial4]]&lt;&gt;1,IF(Table1[[#This Row],[Commercial]]=1,1,""),"")</f>
        <v/>
      </c>
      <c r="DV67" s="169">
        <f>Table1[[#This Row],[Residential &amp; Commercial]]</f>
        <v>1</v>
      </c>
      <c r="DW67" s="169"/>
    </row>
    <row r="68" spans="1:127" s="49" customFormat="1" ht="170.25" thickTop="1" thickBot="1" x14ac:dyDescent="0.35">
      <c r="A68" s="97">
        <v>64</v>
      </c>
      <c r="B68" s="67"/>
      <c r="C68" s="98" t="s">
        <v>192</v>
      </c>
      <c r="D68" s="68" t="s">
        <v>184</v>
      </c>
      <c r="E68" s="89"/>
      <c r="F68" s="89"/>
      <c r="G68" s="89"/>
      <c r="H68" s="89">
        <v>1</v>
      </c>
      <c r="I68" s="70" t="str">
        <f>IF(AND(Table1[[#This Row],[General]]=1,Table1[[#This Row],[Beginner]]=1,Table1[[#This Row],[Intermediate]]=1,Table1[[#This Row],[Advanced]]=1),1,"")</f>
        <v/>
      </c>
      <c r="J68" s="70" t="str">
        <f>CONCATENATE(IF(Table1[[#This Row],[General]]=1,"General, ",""), IF(Table1[[#This Row],[Beginner]]=1,"Beginner, ",""),IF(Table1[[#This Row],[Intermediate]]=1,"Intermediate, ",""), IF(Table1[[#This Row],[Advanced]]=1,"Advanced",""))</f>
        <v>Advanced</v>
      </c>
      <c r="K68" s="71"/>
      <c r="L68" s="91"/>
      <c r="M68" s="71"/>
      <c r="N68" s="71"/>
      <c r="O68" s="141">
        <v>1</v>
      </c>
      <c r="P68" s="71"/>
      <c r="Q68" s="71"/>
      <c r="R68" s="71"/>
      <c r="S6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68" s="73"/>
      <c r="U68" s="73"/>
      <c r="V68" s="211">
        <v>1</v>
      </c>
      <c r="W68" s="211"/>
      <c r="X68" s="73"/>
      <c r="Y68" s="73"/>
      <c r="Z68" s="73">
        <v>1</v>
      </c>
      <c r="AA68" s="73"/>
      <c r="AB68" s="73"/>
      <c r="AC68" s="73"/>
      <c r="AD68" s="73"/>
      <c r="AE68" s="92"/>
      <c r="AF68" s="73"/>
      <c r="AG6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68" s="75"/>
      <c r="AI68" s="75">
        <v>1</v>
      </c>
      <c r="AJ68" s="75"/>
      <c r="AK68" s="74" t="str">
        <f>CONCATENATE(IF(Table1[[#This Row],[Digital]]=1,"Digital, ",""),IF(Table1[[#This Row],[Face to Face]]=1,"Face to face, ",""),IF(Table1[[#This Row],[Blended]]=1,"Blended",""))</f>
        <v xml:space="preserve">Face to face, </v>
      </c>
      <c r="AL68" s="69" t="s">
        <v>62</v>
      </c>
      <c r="AM68" s="76"/>
      <c r="AN68" s="127">
        <v>1</v>
      </c>
      <c r="AO68" s="76"/>
      <c r="AP68" s="127"/>
      <c r="AQ68" s="76"/>
      <c r="AR68" s="76"/>
      <c r="AS68" s="76"/>
      <c r="AT68" s="76"/>
      <c r="AU68" s="76"/>
      <c r="AV68" s="127"/>
      <c r="AW68" s="127"/>
      <c r="AX68" s="127"/>
      <c r="AY68" s="76"/>
      <c r="AZ6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v>
      </c>
      <c r="BB68" s="72"/>
      <c r="BC68" s="72">
        <v>1</v>
      </c>
      <c r="BD68" s="74" t="str">
        <f>IF(AND(Table1[[#This Row],[Residential]]=1,Table1[[#This Row],[Commercial]]=1),1,"")</f>
        <v/>
      </c>
      <c r="BE68" s="74" t="str">
        <f>CONCATENATE(IF(Table1[[#This Row],[Residential]]=1,"Residential, ",""),IF(Table1[[#This Row],[Commercial]]=1,"Commercial",""))</f>
        <v>Commercial</v>
      </c>
      <c r="BF68" s="76"/>
      <c r="BG68" s="76"/>
      <c r="BH68" s="76"/>
      <c r="BI68" s="76"/>
      <c r="BJ68" s="76"/>
      <c r="BK68" s="76"/>
      <c r="BL68" s="76"/>
      <c r="BM68" s="127"/>
      <c r="BN68" s="76">
        <v>1</v>
      </c>
      <c r="BO6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68" s="110"/>
      <c r="BQ68" s="112" t="s">
        <v>370</v>
      </c>
      <c r="BR68" s="112" t="s">
        <v>1039</v>
      </c>
      <c r="BS68" s="235"/>
      <c r="BT68" s="117" t="s">
        <v>193</v>
      </c>
      <c r="BU68" s="113"/>
      <c r="BV68" s="114"/>
      <c r="BW68" s="115" t="s">
        <v>59</v>
      </c>
      <c r="BX68" s="115" t="s">
        <v>58</v>
      </c>
      <c r="BY68" s="115" t="s">
        <v>57</v>
      </c>
      <c r="BZ68" s="227" t="str">
        <f>IF(SUM(Table1[[#This Row],[Design]:[Beyond compliance]])&gt;0,"Yes","No")</f>
        <v>Yes</v>
      </c>
      <c r="CA6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68" s="48">
        <f>COUNTIF(Table1[[#This Row],[Validity]:[Alignment with NCC (Yes=1,No=0)]],"N/A")</f>
        <v>1</v>
      </c>
      <c r="CC68" s="48">
        <f>IF(ISERROR(Table1[[#This Row],[Total Quality Score (out of 10)]]/(4-Table1[[#This Row],[N/A Count]])),0,Table1[[#This Row],[Total Quality Score (out of 10)]]/(4-Table1[[#This Row],[N/A Count]]))</f>
        <v>1.6666666666666667</v>
      </c>
      <c r="CE68" s="96"/>
      <c r="CF68" s="169" t="str">
        <f>IF(SUM(Table1[[#This Row],[Multiple]:[Level (all)62]])&lt;1,IF(Table1[[#This Row],[General]]=1,1,""),"")</f>
        <v/>
      </c>
      <c r="CG68" s="171" t="str">
        <f>IF(SUM(Table1[[#This Row],[Multiple]:[Level (all)62]])&lt;1,IF(Table1[[#This Row],[Beginner]]=1,1,""),"")</f>
        <v/>
      </c>
      <c r="CH68" s="169" t="str">
        <f>IF(SUM(Table1[[#This Row],[Multiple]:[Level (all)62]])&lt;1,IF(Table1[[#This Row],[Intermediate]]=1,1,""),"")</f>
        <v/>
      </c>
      <c r="CI68" s="169">
        <f>IF(SUM(Table1[[#This Row],[Multiple]:[Level (all)62]])&lt;1,IF(Table1[[#This Row],[Advanced]]=1,1,""),"")</f>
        <v>1</v>
      </c>
      <c r="CJ68" s="169" t="str">
        <f>IF(AND(SUM(Table1[[#This Row],[General]:[Advanced]])&lt;4,SUM(Table1[[#This Row],[General]:[Advanced]])&gt;1),1,"")</f>
        <v/>
      </c>
      <c r="CK68" s="169" t="str">
        <f>Table1[[#This Row],[Level (all)]]</f>
        <v/>
      </c>
      <c r="CL68" s="169" t="str">
        <f>IF(Table1[[#This Row],[Multiple audience]]&lt;&gt;1,IF(Table1[[#This Row],[General Audience]]=1,1,""),"")</f>
        <v/>
      </c>
      <c r="CM68" s="169" t="str">
        <f>IF(Table1[[#This Row],[Multiple audience]]&lt;&gt;1,IF(Table1[[#This Row],[Planners / Designers ]]=1,1,""),"")</f>
        <v/>
      </c>
      <c r="CN68" s="169" t="str">
        <f>IF(Table1[[#This Row],[Multiple audience]]&lt;&gt;1,IF(Table1[[#This Row],[Regulatory Assessors]]=1,1,""),"")</f>
        <v/>
      </c>
      <c r="CO68" s="169" t="str">
        <f>IF(Table1[[#This Row],[Multiple audience]]&lt;&gt;1,IF(Table1[[#This Row],[Builders / Management]]=1,1,""),"")</f>
        <v/>
      </c>
      <c r="CP68" s="169">
        <f>IF(Table1[[#This Row],[Multiple audience]]&lt;&gt;1,IF(Table1[[#This Row],[Energy / Sus Assessors]]=1,1,""),"")</f>
        <v>1</v>
      </c>
      <c r="CQ68" s="169" t="str">
        <f>IF(Table1[[#This Row],[Multiple audience]]&lt;&gt;1,IF(Table1[[#This Row],[Semi-skilled]]=1,1,""),"")</f>
        <v/>
      </c>
      <c r="CR68" s="169" t="str">
        <f>IF(Table1[[#This Row],[Multiple audience]]&lt;&gt;1,IF(Table1[[#This Row],[Trades]]=1,1,""),"")</f>
        <v/>
      </c>
      <c r="CS68" s="169" t="str">
        <f>IF(Table1[[#This Row],[Multiple audience]]&lt;&gt;1,IF(Table1[[#This Row],[Other]]=1,1,""),"")</f>
        <v/>
      </c>
      <c r="CT68" s="169" t="str">
        <f>IF(SUM(Table1[[#This Row],[General Audience]:[Other]])&gt;1,1,"")</f>
        <v/>
      </c>
      <c r="CU68" s="169" t="str">
        <f>IF(Table1[[#This Row],[Various  ]]&lt;&gt;1,IF(Table1[[#This Row],[Calculator / Software]]=1,1,""),"")</f>
        <v/>
      </c>
      <c r="CV68" s="169" t="str">
        <f>IF(Table1[[#This Row],[Various  ]]&lt;&gt;1,IF(Table1[[#This Row],[Information  ]]=1,1,""),"")</f>
        <v/>
      </c>
      <c r="CW68" s="169" t="str">
        <f>IF(Table1[[#This Row],[Various  ]]&lt;&gt;1,IF(Table1[[#This Row],[Interactive Tool]]=1,1,""),"")</f>
        <v/>
      </c>
      <c r="CX68" s="169" t="str">
        <f>IF(Table1[[#This Row],[Various  ]]&lt;&gt;1,IF(Table1[[#This Row],[Technical Specifications]]=1,1,""),"")</f>
        <v/>
      </c>
      <c r="CY68" s="169" t="str">
        <f>IF(Table1[[#This Row],[Various  ]]&lt;&gt;1,IF(Table1[[#This Row],[Training Resources]]=1,1,""),"")</f>
        <v/>
      </c>
      <c r="CZ68" s="169" t="str">
        <f>IF(Table1[[#This Row],[Various  ]]&lt;&gt;1,IF(Table1[[#This Row],[Toolbox]]=1,1,""),"")</f>
        <v/>
      </c>
      <c r="DA68" s="169" t="str">
        <f>IF(Table1[[#This Row],[Various  ]]&lt;&gt;1,IF(Table1[[#This Row],[Video]]=1,1,""),"")</f>
        <v/>
      </c>
      <c r="DB68" s="169" t="str">
        <f>IF(Table1[[#This Row],[Various  ]]&lt;&gt;1,IF(Table1[[#This Row],[Case study]]=1,1,""),"")</f>
        <v/>
      </c>
      <c r="DC68" s="169" t="str">
        <f>IF(Table1[[#This Row],[Various  ]]&lt;&gt;1,IF(Table1[[#This Row],[Other   ]]=1,1,""),"")</f>
        <v/>
      </c>
      <c r="DD68" s="169" t="str">
        <f>IF(Table1[[#This Row],[Various  ]]&lt;&gt;1,IF(Table1[[#This Row],[Standards]]=1,1,""),"")</f>
        <v/>
      </c>
      <c r="DE68" s="169">
        <f>IF(Table1[[#This Row],[Various]]=1,1,IF(SUM(Table1[[#This Row],[Calculator / Software]:[Standards]])&gt;1,1,""))</f>
        <v>1</v>
      </c>
      <c r="DF68" s="169" t="str">
        <f>IF(Table1[[#This Row],[Multiple NCC links]]&lt;&gt;1,IF(Table1[[#This Row],[Design]]=1,1,""),"")</f>
        <v/>
      </c>
      <c r="DG68" s="169">
        <f>IF(Table1[[#This Row],[Multiple NCC links]]&lt;&gt;1,IF(Table1[[#This Row],[Assessment / Verification]]=1,1,""),"")</f>
        <v>1</v>
      </c>
      <c r="DH68" s="169" t="str">
        <f>IF(Table1[[#This Row],[Multiple NCC links]]&lt;&gt;1,IF(Table1[[#This Row],[Climate Specific ]]=1,1,""),"")</f>
        <v/>
      </c>
      <c r="DI68" s="169" t="str">
        <f>IF(Table1[[#This Row],[Multiple NCC links]]&lt;&gt;1,IF(Table1[[#This Row],[Alterations / Additions]]=1,1,""),"")</f>
        <v/>
      </c>
      <c r="DJ68" s="169" t="str">
        <f>IF(Table1[[#This Row],[Multiple NCC links]]&lt;&gt;1,IF(Table1[[#This Row],[Glazing]]=1,1,""),"")</f>
        <v/>
      </c>
      <c r="DK68" s="169" t="str">
        <f>IF(Table1[[#This Row],[Multiple NCC links]]&lt;&gt;1,IF(Table1[[#This Row],[Building Fabric / Thermal / Sealing]]=1,1,""),"")</f>
        <v/>
      </c>
      <c r="DL68" s="169" t="str">
        <f>IF(Table1[[#This Row],[Multiple NCC links]]&lt;&gt;1,IF(Table1[[#This Row],[Lighting]]=1,1,""),"")</f>
        <v/>
      </c>
      <c r="DM68" s="169" t="str">
        <f>IF(Table1[[#This Row],[Multiple NCC links]]&lt;&gt;1,IF(Table1[[#This Row],[HVAC]]=1,1,""),"")</f>
        <v/>
      </c>
      <c r="DN68" s="169" t="str">
        <f>IF(Table1[[#This Row],[Multiple NCC links]]&lt;&gt;1,IF(Table1[[#This Row],[Services]]=1,1,""),"")</f>
        <v/>
      </c>
      <c r="DO68" s="169" t="str">
        <f>IF(Table1[[#This Row],[Multiple NCC links]]&lt;&gt;1,IF(Table1[[#This Row],[Maintenance &amp; Monitoring]]=1,1,""),"")</f>
        <v/>
      </c>
      <c r="DP68" s="169" t="str">
        <f>IF(Table1[[#This Row],[Multiple NCC links]]&lt;&gt;1,IF(Table1[[#This Row],[Hand over / Operations]]=1,1,""),"")</f>
        <v/>
      </c>
      <c r="DQ68" s="169" t="str">
        <f>IF(Table1[[#This Row],[Multiple NCC links]]&lt;&gt;1,IF(Table1[[#This Row],[As built assessment]]=1,1,""),"")</f>
        <v/>
      </c>
      <c r="DR68" s="169" t="str">
        <f>IF(Table1[[#This Row],[Multiple NCC links]]&lt;&gt;1,IF(Table1[[#This Row],[Beyond compliance]]=1,1,""),"")</f>
        <v/>
      </c>
      <c r="DS68" s="169" t="str">
        <f>IF(SUM(Table1[[#This Row],[Design]:[Beyond compliance]])&gt;1,1,"")</f>
        <v/>
      </c>
      <c r="DT68" s="169" t="str">
        <f>IF(Table1[[#This Row],[Both Residential &amp; Commercial4]]&lt;&gt;1,IF(Table1[[#This Row],[Residential]]=1,1,""),"")</f>
        <v/>
      </c>
      <c r="DU68" s="169">
        <f>IF(Table1[[#This Row],[Both Residential &amp; Commercial4]]&lt;&gt;1,IF(Table1[[#This Row],[Commercial]]=1,1,""),"")</f>
        <v>1</v>
      </c>
      <c r="DV68" s="169" t="str">
        <f>Table1[[#This Row],[Residential &amp; Commercial]]</f>
        <v/>
      </c>
      <c r="DW68" s="169"/>
    </row>
    <row r="69" spans="1:127" s="49" customFormat="1" ht="301.5" thickTop="1" thickBot="1" x14ac:dyDescent="0.35">
      <c r="A69" s="97">
        <v>65</v>
      </c>
      <c r="B69" s="67"/>
      <c r="C69" s="98" t="s">
        <v>194</v>
      </c>
      <c r="D69" s="68" t="s">
        <v>184</v>
      </c>
      <c r="E69" s="89"/>
      <c r="F69" s="89"/>
      <c r="G69" s="89">
        <v>1</v>
      </c>
      <c r="H69" s="89"/>
      <c r="I69" s="70" t="str">
        <f>IF(AND(Table1[[#This Row],[General]]=1,Table1[[#This Row],[Beginner]]=1,Table1[[#This Row],[Intermediate]]=1,Table1[[#This Row],[Advanced]]=1),1,"")</f>
        <v/>
      </c>
      <c r="J69" s="70" t="str">
        <f>CONCATENATE(IF(Table1[[#This Row],[General]]=1,"General, ",""), IF(Table1[[#This Row],[Beginner]]=1,"Beginner, ",""),IF(Table1[[#This Row],[Intermediate]]=1,"Intermediate, ",""), IF(Table1[[#This Row],[Advanced]]=1,"Advanced",""))</f>
        <v xml:space="preserve">Intermediate, </v>
      </c>
      <c r="K69" s="71"/>
      <c r="L69" s="91">
        <v>1</v>
      </c>
      <c r="M69" s="71"/>
      <c r="N69" s="71"/>
      <c r="O69" s="141"/>
      <c r="P69" s="71"/>
      <c r="Q69" s="71"/>
      <c r="R69" s="71">
        <v>1</v>
      </c>
      <c r="S6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Planners / Designers, Other</v>
      </c>
      <c r="T69" s="73"/>
      <c r="U69" s="73"/>
      <c r="V69" s="211">
        <v>1</v>
      </c>
      <c r="W69" s="211"/>
      <c r="X69" s="73"/>
      <c r="Y69" s="73"/>
      <c r="Z69" s="73">
        <v>1</v>
      </c>
      <c r="AA69" s="73"/>
      <c r="AB69" s="73"/>
      <c r="AC69" s="73"/>
      <c r="AD69" s="73"/>
      <c r="AE69" s="92"/>
      <c r="AF69" s="73"/>
      <c r="AG6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69" s="75"/>
      <c r="AI69" s="75">
        <v>1</v>
      </c>
      <c r="AJ69" s="75"/>
      <c r="AK69" s="74" t="str">
        <f>CONCATENATE(IF(Table1[[#This Row],[Digital]]=1,"Digital, ",""),IF(Table1[[#This Row],[Face to Face]]=1,"Face to face, ",""),IF(Table1[[#This Row],[Blended]]=1,"Blended",""))</f>
        <v xml:space="preserve">Face to face, </v>
      </c>
      <c r="AL69" s="69" t="s">
        <v>62</v>
      </c>
      <c r="AM69" s="76">
        <v>1</v>
      </c>
      <c r="AN69" s="127"/>
      <c r="AO69" s="76"/>
      <c r="AP69" s="127"/>
      <c r="AQ69" s="76"/>
      <c r="AR69" s="76"/>
      <c r="AS69" s="76"/>
      <c r="AT69" s="76">
        <v>1</v>
      </c>
      <c r="AU69" s="76">
        <v>1</v>
      </c>
      <c r="AV69" s="127"/>
      <c r="AW69" s="127"/>
      <c r="AX69" s="127"/>
      <c r="AY69" s="76"/>
      <c r="AZ6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HVAC, Services, </v>
      </c>
      <c r="BB69" s="72"/>
      <c r="BC69" s="72">
        <v>1</v>
      </c>
      <c r="BD69" s="74" t="str">
        <f>IF(AND(Table1[[#This Row],[Residential]]=1,Table1[[#This Row],[Commercial]]=1),1,"")</f>
        <v/>
      </c>
      <c r="BE69" s="74" t="str">
        <f>CONCATENATE(IF(Table1[[#This Row],[Residential]]=1,"Residential, ",""),IF(Table1[[#This Row],[Commercial]]=1,"Commercial",""))</f>
        <v>Commercial</v>
      </c>
      <c r="BF69" s="76"/>
      <c r="BG69" s="76"/>
      <c r="BH69" s="76"/>
      <c r="BI69" s="76"/>
      <c r="BJ69" s="76"/>
      <c r="BK69" s="76"/>
      <c r="BL69" s="76"/>
      <c r="BM69" s="127"/>
      <c r="BN69" s="76">
        <v>1</v>
      </c>
      <c r="BO6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69" s="110"/>
      <c r="BQ69" s="112" t="s">
        <v>371</v>
      </c>
      <c r="BR69" s="112" t="s">
        <v>1039</v>
      </c>
      <c r="BS69" s="235"/>
      <c r="BT69" s="117" t="s">
        <v>195</v>
      </c>
      <c r="BU69" s="113"/>
      <c r="BV69" s="114"/>
      <c r="BW69" s="115" t="s">
        <v>59</v>
      </c>
      <c r="BX69" s="115" t="s">
        <v>58</v>
      </c>
      <c r="BY69" s="115" t="s">
        <v>57</v>
      </c>
      <c r="BZ69" s="227" t="str">
        <f>IF(SUM(Table1[[#This Row],[Design]:[Beyond compliance]])&gt;0,"Yes","No")</f>
        <v>Yes</v>
      </c>
      <c r="CA6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69" s="48">
        <f>COUNTIF(Table1[[#This Row],[Validity]:[Alignment with NCC (Yes=1,No=0)]],"N/A")</f>
        <v>1</v>
      </c>
      <c r="CC69" s="48">
        <f>IF(ISERROR(Table1[[#This Row],[Total Quality Score (out of 10)]]/(4-Table1[[#This Row],[N/A Count]])),0,Table1[[#This Row],[Total Quality Score (out of 10)]]/(4-Table1[[#This Row],[N/A Count]]))</f>
        <v>1.6666666666666667</v>
      </c>
      <c r="CE69" s="96"/>
      <c r="CF69" s="169" t="str">
        <f>IF(SUM(Table1[[#This Row],[Multiple]:[Level (all)62]])&lt;1,IF(Table1[[#This Row],[General]]=1,1,""),"")</f>
        <v/>
      </c>
      <c r="CG69" s="171" t="str">
        <f>IF(SUM(Table1[[#This Row],[Multiple]:[Level (all)62]])&lt;1,IF(Table1[[#This Row],[Beginner]]=1,1,""),"")</f>
        <v/>
      </c>
      <c r="CH69" s="169">
        <f>IF(SUM(Table1[[#This Row],[Multiple]:[Level (all)62]])&lt;1,IF(Table1[[#This Row],[Intermediate]]=1,1,""),"")</f>
        <v>1</v>
      </c>
      <c r="CI69" s="169" t="str">
        <f>IF(SUM(Table1[[#This Row],[Multiple]:[Level (all)62]])&lt;1,IF(Table1[[#This Row],[Advanced]]=1,1,""),"")</f>
        <v/>
      </c>
      <c r="CJ69" s="169" t="str">
        <f>IF(AND(SUM(Table1[[#This Row],[General]:[Advanced]])&lt;4,SUM(Table1[[#This Row],[General]:[Advanced]])&gt;1),1,"")</f>
        <v/>
      </c>
      <c r="CK69" s="169" t="str">
        <f>Table1[[#This Row],[Level (all)]]</f>
        <v/>
      </c>
      <c r="CL69" s="169" t="str">
        <f>IF(Table1[[#This Row],[Multiple audience]]&lt;&gt;1,IF(Table1[[#This Row],[General Audience]]=1,1,""),"")</f>
        <v/>
      </c>
      <c r="CM69" s="169" t="str">
        <f>IF(Table1[[#This Row],[Multiple audience]]&lt;&gt;1,IF(Table1[[#This Row],[Planners / Designers ]]=1,1,""),"")</f>
        <v/>
      </c>
      <c r="CN69" s="169" t="str">
        <f>IF(Table1[[#This Row],[Multiple audience]]&lt;&gt;1,IF(Table1[[#This Row],[Regulatory Assessors]]=1,1,""),"")</f>
        <v/>
      </c>
      <c r="CO69" s="169" t="str">
        <f>IF(Table1[[#This Row],[Multiple audience]]&lt;&gt;1,IF(Table1[[#This Row],[Builders / Management]]=1,1,""),"")</f>
        <v/>
      </c>
      <c r="CP69" s="169" t="str">
        <f>IF(Table1[[#This Row],[Multiple audience]]&lt;&gt;1,IF(Table1[[#This Row],[Energy / Sus Assessors]]=1,1,""),"")</f>
        <v/>
      </c>
      <c r="CQ69" s="169" t="str">
        <f>IF(Table1[[#This Row],[Multiple audience]]&lt;&gt;1,IF(Table1[[#This Row],[Semi-skilled]]=1,1,""),"")</f>
        <v/>
      </c>
      <c r="CR69" s="169" t="str">
        <f>IF(Table1[[#This Row],[Multiple audience]]&lt;&gt;1,IF(Table1[[#This Row],[Trades]]=1,1,""),"")</f>
        <v/>
      </c>
      <c r="CS69" s="169" t="str">
        <f>IF(Table1[[#This Row],[Multiple audience]]&lt;&gt;1,IF(Table1[[#This Row],[Other]]=1,1,""),"")</f>
        <v/>
      </c>
      <c r="CT69" s="169">
        <f>IF(SUM(Table1[[#This Row],[General Audience]:[Other]])&gt;1,1,"")</f>
        <v>1</v>
      </c>
      <c r="CU69" s="169" t="str">
        <f>IF(Table1[[#This Row],[Various  ]]&lt;&gt;1,IF(Table1[[#This Row],[Calculator / Software]]=1,1,""),"")</f>
        <v/>
      </c>
      <c r="CV69" s="169" t="str">
        <f>IF(Table1[[#This Row],[Various  ]]&lt;&gt;1,IF(Table1[[#This Row],[Information  ]]=1,1,""),"")</f>
        <v/>
      </c>
      <c r="CW69" s="169" t="str">
        <f>IF(Table1[[#This Row],[Various  ]]&lt;&gt;1,IF(Table1[[#This Row],[Interactive Tool]]=1,1,""),"")</f>
        <v/>
      </c>
      <c r="CX69" s="169" t="str">
        <f>IF(Table1[[#This Row],[Various  ]]&lt;&gt;1,IF(Table1[[#This Row],[Technical Specifications]]=1,1,""),"")</f>
        <v/>
      </c>
      <c r="CY69" s="169" t="str">
        <f>IF(Table1[[#This Row],[Various  ]]&lt;&gt;1,IF(Table1[[#This Row],[Training Resources]]=1,1,""),"")</f>
        <v/>
      </c>
      <c r="CZ69" s="169" t="str">
        <f>IF(Table1[[#This Row],[Various  ]]&lt;&gt;1,IF(Table1[[#This Row],[Toolbox]]=1,1,""),"")</f>
        <v/>
      </c>
      <c r="DA69" s="169" t="str">
        <f>IF(Table1[[#This Row],[Various  ]]&lt;&gt;1,IF(Table1[[#This Row],[Video]]=1,1,""),"")</f>
        <v/>
      </c>
      <c r="DB69" s="169" t="str">
        <f>IF(Table1[[#This Row],[Various  ]]&lt;&gt;1,IF(Table1[[#This Row],[Case study]]=1,1,""),"")</f>
        <v/>
      </c>
      <c r="DC69" s="169" t="str">
        <f>IF(Table1[[#This Row],[Various  ]]&lt;&gt;1,IF(Table1[[#This Row],[Other   ]]=1,1,""),"")</f>
        <v/>
      </c>
      <c r="DD69" s="169" t="str">
        <f>IF(Table1[[#This Row],[Various  ]]&lt;&gt;1,IF(Table1[[#This Row],[Standards]]=1,1,""),"")</f>
        <v/>
      </c>
      <c r="DE69" s="169">
        <f>IF(Table1[[#This Row],[Various]]=1,1,IF(SUM(Table1[[#This Row],[Calculator / Software]:[Standards]])&gt;1,1,""))</f>
        <v>1</v>
      </c>
      <c r="DF69" s="169" t="str">
        <f>IF(Table1[[#This Row],[Multiple NCC links]]&lt;&gt;1,IF(Table1[[#This Row],[Design]]=1,1,""),"")</f>
        <v/>
      </c>
      <c r="DG69" s="169" t="str">
        <f>IF(Table1[[#This Row],[Multiple NCC links]]&lt;&gt;1,IF(Table1[[#This Row],[Assessment / Verification]]=1,1,""),"")</f>
        <v/>
      </c>
      <c r="DH69" s="169" t="str">
        <f>IF(Table1[[#This Row],[Multiple NCC links]]&lt;&gt;1,IF(Table1[[#This Row],[Climate Specific ]]=1,1,""),"")</f>
        <v/>
      </c>
      <c r="DI69" s="169" t="str">
        <f>IF(Table1[[#This Row],[Multiple NCC links]]&lt;&gt;1,IF(Table1[[#This Row],[Alterations / Additions]]=1,1,""),"")</f>
        <v/>
      </c>
      <c r="DJ69" s="169" t="str">
        <f>IF(Table1[[#This Row],[Multiple NCC links]]&lt;&gt;1,IF(Table1[[#This Row],[Glazing]]=1,1,""),"")</f>
        <v/>
      </c>
      <c r="DK69" s="169" t="str">
        <f>IF(Table1[[#This Row],[Multiple NCC links]]&lt;&gt;1,IF(Table1[[#This Row],[Building Fabric / Thermal / Sealing]]=1,1,""),"")</f>
        <v/>
      </c>
      <c r="DL69" s="169" t="str">
        <f>IF(Table1[[#This Row],[Multiple NCC links]]&lt;&gt;1,IF(Table1[[#This Row],[Lighting]]=1,1,""),"")</f>
        <v/>
      </c>
      <c r="DM69" s="169" t="str">
        <f>IF(Table1[[#This Row],[Multiple NCC links]]&lt;&gt;1,IF(Table1[[#This Row],[HVAC]]=1,1,""),"")</f>
        <v/>
      </c>
      <c r="DN69" s="169" t="str">
        <f>IF(Table1[[#This Row],[Multiple NCC links]]&lt;&gt;1,IF(Table1[[#This Row],[Services]]=1,1,""),"")</f>
        <v/>
      </c>
      <c r="DO69" s="169" t="str">
        <f>IF(Table1[[#This Row],[Multiple NCC links]]&lt;&gt;1,IF(Table1[[#This Row],[Maintenance &amp; Monitoring]]=1,1,""),"")</f>
        <v/>
      </c>
      <c r="DP69" s="169" t="str">
        <f>IF(Table1[[#This Row],[Multiple NCC links]]&lt;&gt;1,IF(Table1[[#This Row],[Hand over / Operations]]=1,1,""),"")</f>
        <v/>
      </c>
      <c r="DQ69" s="169" t="str">
        <f>IF(Table1[[#This Row],[Multiple NCC links]]&lt;&gt;1,IF(Table1[[#This Row],[As built assessment]]=1,1,""),"")</f>
        <v/>
      </c>
      <c r="DR69" s="169" t="str">
        <f>IF(Table1[[#This Row],[Multiple NCC links]]&lt;&gt;1,IF(Table1[[#This Row],[Beyond compliance]]=1,1,""),"")</f>
        <v/>
      </c>
      <c r="DS69" s="169">
        <f>IF(SUM(Table1[[#This Row],[Design]:[Beyond compliance]])&gt;1,1,"")</f>
        <v>1</v>
      </c>
      <c r="DT69" s="169" t="str">
        <f>IF(Table1[[#This Row],[Both Residential &amp; Commercial4]]&lt;&gt;1,IF(Table1[[#This Row],[Residential]]=1,1,""),"")</f>
        <v/>
      </c>
      <c r="DU69" s="169">
        <f>IF(Table1[[#This Row],[Both Residential &amp; Commercial4]]&lt;&gt;1,IF(Table1[[#This Row],[Commercial]]=1,1,""),"")</f>
        <v>1</v>
      </c>
      <c r="DV69" s="169" t="str">
        <f>Table1[[#This Row],[Residential &amp; Commercial]]</f>
        <v/>
      </c>
      <c r="DW69" s="169"/>
    </row>
    <row r="70" spans="1:127" s="49" customFormat="1" ht="320.25" thickTop="1" thickBot="1" x14ac:dyDescent="0.35">
      <c r="A70" s="97">
        <v>66</v>
      </c>
      <c r="B70" s="80"/>
      <c r="C70" s="98" t="s">
        <v>196</v>
      </c>
      <c r="D70" s="68" t="s">
        <v>184</v>
      </c>
      <c r="E70" s="89"/>
      <c r="F70" s="89"/>
      <c r="G70" s="89">
        <v>1</v>
      </c>
      <c r="H70" s="89"/>
      <c r="I70" s="70" t="str">
        <f>IF(AND(Table1[[#This Row],[General]]=1,Table1[[#This Row],[Beginner]]=1,Table1[[#This Row],[Intermediate]]=1,Table1[[#This Row],[Advanced]]=1),1,"")</f>
        <v/>
      </c>
      <c r="J70" s="70" t="str">
        <f>CONCATENATE(IF(Table1[[#This Row],[General]]=1,"General, ",""), IF(Table1[[#This Row],[Beginner]]=1,"Beginner, ",""),IF(Table1[[#This Row],[Intermediate]]=1,"Intermediate, ",""), IF(Table1[[#This Row],[Advanced]]=1,"Advanced",""))</f>
        <v xml:space="preserve">Intermediate, </v>
      </c>
      <c r="K70" s="71"/>
      <c r="L70" s="91"/>
      <c r="M70" s="71"/>
      <c r="N70" s="71">
        <v>1</v>
      </c>
      <c r="O70" s="141"/>
      <c r="P70" s="71"/>
      <c r="Q70" s="71"/>
      <c r="R70" s="71"/>
      <c r="S7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v>
      </c>
      <c r="T70" s="73"/>
      <c r="U70" s="73"/>
      <c r="V70" s="211">
        <v>1</v>
      </c>
      <c r="W70" s="211"/>
      <c r="X70" s="73"/>
      <c r="Y70" s="73"/>
      <c r="Z70" s="73">
        <v>1</v>
      </c>
      <c r="AA70" s="73"/>
      <c r="AB70" s="73"/>
      <c r="AC70" s="73"/>
      <c r="AD70" s="73"/>
      <c r="AE70" s="92"/>
      <c r="AF70" s="73"/>
      <c r="AG7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70" s="75"/>
      <c r="AI70" s="75">
        <v>1</v>
      </c>
      <c r="AJ70" s="75"/>
      <c r="AK70" s="74" t="str">
        <f>CONCATENATE(IF(Table1[[#This Row],[Digital]]=1,"Digital, ",""),IF(Table1[[#This Row],[Face to Face]]=1,"Face to face, ",""),IF(Table1[[#This Row],[Blended]]=1,"Blended",""))</f>
        <v xml:space="preserve">Face to face, </v>
      </c>
      <c r="AL70" s="69" t="s">
        <v>62</v>
      </c>
      <c r="AM70" s="76"/>
      <c r="AN70" s="127"/>
      <c r="AO70" s="76"/>
      <c r="AP70" s="127"/>
      <c r="AQ70" s="76"/>
      <c r="AR70" s="76"/>
      <c r="AS70" s="76"/>
      <c r="AT70" s="76"/>
      <c r="AU70" s="76"/>
      <c r="AV70" s="127">
        <v>1</v>
      </c>
      <c r="AW70" s="127"/>
      <c r="AX70" s="127">
        <v>1</v>
      </c>
      <c r="AY70" s="76"/>
      <c r="AZ7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Maintenance &amp; Monitoring, As built assessment, </v>
      </c>
      <c r="BB70" s="72"/>
      <c r="BC70" s="72">
        <v>1</v>
      </c>
      <c r="BD70" s="74" t="str">
        <f>IF(AND(Table1[[#This Row],[Residential]]=1,Table1[[#This Row],[Commercial]]=1),1,"")</f>
        <v/>
      </c>
      <c r="BE70" s="74" t="str">
        <f>CONCATENATE(IF(Table1[[#This Row],[Residential]]=1,"Residential, ",""),IF(Table1[[#This Row],[Commercial]]=1,"Commercial",""))</f>
        <v>Commercial</v>
      </c>
      <c r="BF70" s="76"/>
      <c r="BG70" s="76"/>
      <c r="BH70" s="76"/>
      <c r="BI70" s="76"/>
      <c r="BJ70" s="76"/>
      <c r="BK70" s="76"/>
      <c r="BL70" s="76"/>
      <c r="BM70" s="127"/>
      <c r="BN70" s="76">
        <v>1</v>
      </c>
      <c r="BO7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70" s="110"/>
      <c r="BQ70" s="112" t="s">
        <v>1040</v>
      </c>
      <c r="BR70" s="112" t="s">
        <v>1039</v>
      </c>
      <c r="BS70" s="235"/>
      <c r="BT70" s="117" t="s">
        <v>197</v>
      </c>
      <c r="BU70" s="113"/>
      <c r="BV70" s="114"/>
      <c r="BW70" s="115" t="s">
        <v>59</v>
      </c>
      <c r="BX70" s="115" t="s">
        <v>58</v>
      </c>
      <c r="BY70" s="115" t="s">
        <v>57</v>
      </c>
      <c r="BZ70" s="227" t="str">
        <f>IF(SUM(Table1[[#This Row],[Design]:[Beyond compliance]])&gt;0,"Yes","No")</f>
        <v>Yes</v>
      </c>
      <c r="CA7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70" s="48">
        <f>COUNTIF(Table1[[#This Row],[Validity]:[Alignment with NCC (Yes=1,No=0)]],"N/A")</f>
        <v>1</v>
      </c>
      <c r="CC70" s="48">
        <f>IF(ISERROR(Table1[[#This Row],[Total Quality Score (out of 10)]]/(4-Table1[[#This Row],[N/A Count]])),0,Table1[[#This Row],[Total Quality Score (out of 10)]]/(4-Table1[[#This Row],[N/A Count]]))</f>
        <v>1.6666666666666667</v>
      </c>
      <c r="CE70" s="96"/>
      <c r="CF70" s="169" t="str">
        <f>IF(SUM(Table1[[#This Row],[Multiple]:[Level (all)62]])&lt;1,IF(Table1[[#This Row],[General]]=1,1,""),"")</f>
        <v/>
      </c>
      <c r="CG70" s="171" t="str">
        <f>IF(SUM(Table1[[#This Row],[Multiple]:[Level (all)62]])&lt;1,IF(Table1[[#This Row],[Beginner]]=1,1,""),"")</f>
        <v/>
      </c>
      <c r="CH70" s="169">
        <f>IF(SUM(Table1[[#This Row],[Multiple]:[Level (all)62]])&lt;1,IF(Table1[[#This Row],[Intermediate]]=1,1,""),"")</f>
        <v>1</v>
      </c>
      <c r="CI70" s="169" t="str">
        <f>IF(SUM(Table1[[#This Row],[Multiple]:[Level (all)62]])&lt;1,IF(Table1[[#This Row],[Advanced]]=1,1,""),"")</f>
        <v/>
      </c>
      <c r="CJ70" s="169" t="str">
        <f>IF(AND(SUM(Table1[[#This Row],[General]:[Advanced]])&lt;4,SUM(Table1[[#This Row],[General]:[Advanced]])&gt;1),1,"")</f>
        <v/>
      </c>
      <c r="CK70" s="169" t="str">
        <f>Table1[[#This Row],[Level (all)]]</f>
        <v/>
      </c>
      <c r="CL70" s="169" t="str">
        <f>IF(Table1[[#This Row],[Multiple audience]]&lt;&gt;1,IF(Table1[[#This Row],[General Audience]]=1,1,""),"")</f>
        <v/>
      </c>
      <c r="CM70" s="169" t="str">
        <f>IF(Table1[[#This Row],[Multiple audience]]&lt;&gt;1,IF(Table1[[#This Row],[Planners / Designers ]]=1,1,""),"")</f>
        <v/>
      </c>
      <c r="CN70" s="169" t="str">
        <f>IF(Table1[[#This Row],[Multiple audience]]&lt;&gt;1,IF(Table1[[#This Row],[Regulatory Assessors]]=1,1,""),"")</f>
        <v/>
      </c>
      <c r="CO70" s="169">
        <f>IF(Table1[[#This Row],[Multiple audience]]&lt;&gt;1,IF(Table1[[#This Row],[Builders / Management]]=1,1,""),"")</f>
        <v>1</v>
      </c>
      <c r="CP70" s="169" t="str">
        <f>IF(Table1[[#This Row],[Multiple audience]]&lt;&gt;1,IF(Table1[[#This Row],[Energy / Sus Assessors]]=1,1,""),"")</f>
        <v/>
      </c>
      <c r="CQ70" s="169" t="str">
        <f>IF(Table1[[#This Row],[Multiple audience]]&lt;&gt;1,IF(Table1[[#This Row],[Semi-skilled]]=1,1,""),"")</f>
        <v/>
      </c>
      <c r="CR70" s="169" t="str">
        <f>IF(Table1[[#This Row],[Multiple audience]]&lt;&gt;1,IF(Table1[[#This Row],[Trades]]=1,1,""),"")</f>
        <v/>
      </c>
      <c r="CS70" s="169" t="str">
        <f>IF(Table1[[#This Row],[Multiple audience]]&lt;&gt;1,IF(Table1[[#This Row],[Other]]=1,1,""),"")</f>
        <v/>
      </c>
      <c r="CT70" s="169" t="str">
        <f>IF(SUM(Table1[[#This Row],[General Audience]:[Other]])&gt;1,1,"")</f>
        <v/>
      </c>
      <c r="CU70" s="169" t="str">
        <f>IF(Table1[[#This Row],[Various  ]]&lt;&gt;1,IF(Table1[[#This Row],[Calculator / Software]]=1,1,""),"")</f>
        <v/>
      </c>
      <c r="CV70" s="169" t="str">
        <f>IF(Table1[[#This Row],[Various  ]]&lt;&gt;1,IF(Table1[[#This Row],[Information  ]]=1,1,""),"")</f>
        <v/>
      </c>
      <c r="CW70" s="169" t="str">
        <f>IF(Table1[[#This Row],[Various  ]]&lt;&gt;1,IF(Table1[[#This Row],[Interactive Tool]]=1,1,""),"")</f>
        <v/>
      </c>
      <c r="CX70" s="169" t="str">
        <f>IF(Table1[[#This Row],[Various  ]]&lt;&gt;1,IF(Table1[[#This Row],[Technical Specifications]]=1,1,""),"")</f>
        <v/>
      </c>
      <c r="CY70" s="169" t="str">
        <f>IF(Table1[[#This Row],[Various  ]]&lt;&gt;1,IF(Table1[[#This Row],[Training Resources]]=1,1,""),"")</f>
        <v/>
      </c>
      <c r="CZ70" s="169" t="str">
        <f>IF(Table1[[#This Row],[Various  ]]&lt;&gt;1,IF(Table1[[#This Row],[Toolbox]]=1,1,""),"")</f>
        <v/>
      </c>
      <c r="DA70" s="169" t="str">
        <f>IF(Table1[[#This Row],[Various  ]]&lt;&gt;1,IF(Table1[[#This Row],[Video]]=1,1,""),"")</f>
        <v/>
      </c>
      <c r="DB70" s="169" t="str">
        <f>IF(Table1[[#This Row],[Various  ]]&lt;&gt;1,IF(Table1[[#This Row],[Case study]]=1,1,""),"")</f>
        <v/>
      </c>
      <c r="DC70" s="169" t="str">
        <f>IF(Table1[[#This Row],[Various  ]]&lt;&gt;1,IF(Table1[[#This Row],[Other   ]]=1,1,""),"")</f>
        <v/>
      </c>
      <c r="DD70" s="169" t="str">
        <f>IF(Table1[[#This Row],[Various  ]]&lt;&gt;1,IF(Table1[[#This Row],[Standards]]=1,1,""),"")</f>
        <v/>
      </c>
      <c r="DE70" s="169">
        <f>IF(Table1[[#This Row],[Various]]=1,1,IF(SUM(Table1[[#This Row],[Calculator / Software]:[Standards]])&gt;1,1,""))</f>
        <v>1</v>
      </c>
      <c r="DF70" s="169" t="str">
        <f>IF(Table1[[#This Row],[Multiple NCC links]]&lt;&gt;1,IF(Table1[[#This Row],[Design]]=1,1,""),"")</f>
        <v/>
      </c>
      <c r="DG70" s="169" t="str">
        <f>IF(Table1[[#This Row],[Multiple NCC links]]&lt;&gt;1,IF(Table1[[#This Row],[Assessment / Verification]]=1,1,""),"")</f>
        <v/>
      </c>
      <c r="DH70" s="169" t="str">
        <f>IF(Table1[[#This Row],[Multiple NCC links]]&lt;&gt;1,IF(Table1[[#This Row],[Climate Specific ]]=1,1,""),"")</f>
        <v/>
      </c>
      <c r="DI70" s="169" t="str">
        <f>IF(Table1[[#This Row],[Multiple NCC links]]&lt;&gt;1,IF(Table1[[#This Row],[Alterations / Additions]]=1,1,""),"")</f>
        <v/>
      </c>
      <c r="DJ70" s="169" t="str">
        <f>IF(Table1[[#This Row],[Multiple NCC links]]&lt;&gt;1,IF(Table1[[#This Row],[Glazing]]=1,1,""),"")</f>
        <v/>
      </c>
      <c r="DK70" s="169" t="str">
        <f>IF(Table1[[#This Row],[Multiple NCC links]]&lt;&gt;1,IF(Table1[[#This Row],[Building Fabric / Thermal / Sealing]]=1,1,""),"")</f>
        <v/>
      </c>
      <c r="DL70" s="169" t="str">
        <f>IF(Table1[[#This Row],[Multiple NCC links]]&lt;&gt;1,IF(Table1[[#This Row],[Lighting]]=1,1,""),"")</f>
        <v/>
      </c>
      <c r="DM70" s="169" t="str">
        <f>IF(Table1[[#This Row],[Multiple NCC links]]&lt;&gt;1,IF(Table1[[#This Row],[HVAC]]=1,1,""),"")</f>
        <v/>
      </c>
      <c r="DN70" s="169" t="str">
        <f>IF(Table1[[#This Row],[Multiple NCC links]]&lt;&gt;1,IF(Table1[[#This Row],[Services]]=1,1,""),"")</f>
        <v/>
      </c>
      <c r="DO70" s="169" t="str">
        <f>IF(Table1[[#This Row],[Multiple NCC links]]&lt;&gt;1,IF(Table1[[#This Row],[Maintenance &amp; Monitoring]]=1,1,""),"")</f>
        <v/>
      </c>
      <c r="DP70" s="169" t="str">
        <f>IF(Table1[[#This Row],[Multiple NCC links]]&lt;&gt;1,IF(Table1[[#This Row],[Hand over / Operations]]=1,1,""),"")</f>
        <v/>
      </c>
      <c r="DQ70" s="169" t="str">
        <f>IF(Table1[[#This Row],[Multiple NCC links]]&lt;&gt;1,IF(Table1[[#This Row],[As built assessment]]=1,1,""),"")</f>
        <v/>
      </c>
      <c r="DR70" s="169" t="str">
        <f>IF(Table1[[#This Row],[Multiple NCC links]]&lt;&gt;1,IF(Table1[[#This Row],[Beyond compliance]]=1,1,""),"")</f>
        <v/>
      </c>
      <c r="DS70" s="169">
        <f>IF(SUM(Table1[[#This Row],[Design]:[Beyond compliance]])&gt;1,1,"")</f>
        <v>1</v>
      </c>
      <c r="DT70" s="169" t="str">
        <f>IF(Table1[[#This Row],[Both Residential &amp; Commercial4]]&lt;&gt;1,IF(Table1[[#This Row],[Residential]]=1,1,""),"")</f>
        <v/>
      </c>
      <c r="DU70" s="169">
        <f>IF(Table1[[#This Row],[Both Residential &amp; Commercial4]]&lt;&gt;1,IF(Table1[[#This Row],[Commercial]]=1,1,""),"")</f>
        <v>1</v>
      </c>
      <c r="DV70" s="169" t="str">
        <f>Table1[[#This Row],[Residential &amp; Commercial]]</f>
        <v/>
      </c>
      <c r="DW70" s="169"/>
    </row>
    <row r="71" spans="1:127" s="49" customFormat="1" ht="245.25" thickTop="1" thickBot="1" x14ac:dyDescent="0.35">
      <c r="A71" s="97">
        <v>67</v>
      </c>
      <c r="B71" s="67"/>
      <c r="C71" s="98" t="s">
        <v>198</v>
      </c>
      <c r="D71" s="68" t="s">
        <v>184</v>
      </c>
      <c r="E71" s="89"/>
      <c r="F71" s="89"/>
      <c r="G71" s="89">
        <v>1</v>
      </c>
      <c r="H71" s="89"/>
      <c r="I71" s="70" t="str">
        <f>IF(AND(Table1[[#This Row],[General]]=1,Table1[[#This Row],[Beginner]]=1,Table1[[#This Row],[Intermediate]]=1,Table1[[#This Row],[Advanced]]=1),1,"")</f>
        <v/>
      </c>
      <c r="J71" s="70" t="str">
        <f>CONCATENATE(IF(Table1[[#This Row],[General]]=1,"General, ",""), IF(Table1[[#This Row],[Beginner]]=1,"Beginner, ",""),IF(Table1[[#This Row],[Intermediate]]=1,"Intermediate, ",""), IF(Table1[[#This Row],[Advanced]]=1,"Advanced",""))</f>
        <v xml:space="preserve">Intermediate, </v>
      </c>
      <c r="K71" s="71"/>
      <c r="L71" s="91"/>
      <c r="M71" s="71"/>
      <c r="N71" s="71">
        <v>1</v>
      </c>
      <c r="O71" s="141"/>
      <c r="P71" s="71"/>
      <c r="Q71" s="71"/>
      <c r="R71" s="71"/>
      <c r="S7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v>
      </c>
      <c r="T71" s="73"/>
      <c r="U71" s="73"/>
      <c r="V71" s="211">
        <v>1</v>
      </c>
      <c r="W71" s="211"/>
      <c r="X71" s="73"/>
      <c r="Y71" s="73"/>
      <c r="Z71" s="73">
        <v>1</v>
      </c>
      <c r="AA71" s="73"/>
      <c r="AB71" s="73"/>
      <c r="AC71" s="73"/>
      <c r="AD71" s="73"/>
      <c r="AE71" s="92"/>
      <c r="AF71" s="73"/>
      <c r="AG7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71" s="75"/>
      <c r="AI71" s="75">
        <v>1</v>
      </c>
      <c r="AJ71" s="75"/>
      <c r="AK71" s="74" t="str">
        <f>CONCATENATE(IF(Table1[[#This Row],[Digital]]=1,"Digital, ",""),IF(Table1[[#This Row],[Face to Face]]=1,"Face to face, ",""),IF(Table1[[#This Row],[Blended]]=1,"Blended",""))</f>
        <v xml:space="preserve">Face to face, </v>
      </c>
      <c r="AL71" s="69" t="s">
        <v>62</v>
      </c>
      <c r="AM71" s="76"/>
      <c r="AN71" s="127"/>
      <c r="AO71" s="76"/>
      <c r="AP71" s="127"/>
      <c r="AQ71" s="76"/>
      <c r="AR71" s="76"/>
      <c r="AS71" s="76"/>
      <c r="AT71" s="76"/>
      <c r="AU71" s="76"/>
      <c r="AV71" s="127">
        <v>1</v>
      </c>
      <c r="AW71" s="127"/>
      <c r="AX71" s="127"/>
      <c r="AY71" s="76"/>
      <c r="AZ7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Maintenance &amp; Monitoring, </v>
      </c>
      <c r="BB71" s="72"/>
      <c r="BC71" s="72">
        <v>1</v>
      </c>
      <c r="BD71" s="74" t="str">
        <f>IF(AND(Table1[[#This Row],[Residential]]=1,Table1[[#This Row],[Commercial]]=1),1,"")</f>
        <v/>
      </c>
      <c r="BE71" s="74" t="str">
        <f>CONCATENATE(IF(Table1[[#This Row],[Residential]]=1,"Residential, ",""),IF(Table1[[#This Row],[Commercial]]=1,"Commercial",""))</f>
        <v>Commercial</v>
      </c>
      <c r="BF71" s="76"/>
      <c r="BG71" s="76"/>
      <c r="BH71" s="76"/>
      <c r="BI71" s="76"/>
      <c r="BJ71" s="76"/>
      <c r="BK71" s="76"/>
      <c r="BL71" s="76"/>
      <c r="BM71" s="127"/>
      <c r="BN71" s="76">
        <v>1</v>
      </c>
      <c r="BO7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71" s="110"/>
      <c r="BQ71" s="112" t="s">
        <v>1041</v>
      </c>
      <c r="BR71" s="112" t="s">
        <v>1039</v>
      </c>
      <c r="BS71" s="235"/>
      <c r="BT71" s="117" t="s">
        <v>199</v>
      </c>
      <c r="BU71" s="113"/>
      <c r="BV71" s="114"/>
      <c r="BW71" s="115" t="s">
        <v>59</v>
      </c>
      <c r="BX71" s="115" t="s">
        <v>58</v>
      </c>
      <c r="BY71" s="115" t="s">
        <v>57</v>
      </c>
      <c r="BZ71" s="227" t="str">
        <f>IF(SUM(Table1[[#This Row],[Design]:[Beyond compliance]])&gt;0,"Yes","No")</f>
        <v>Yes</v>
      </c>
      <c r="CA7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71" s="48">
        <f>COUNTIF(Table1[[#This Row],[Validity]:[Alignment with NCC (Yes=1,No=0)]],"N/A")</f>
        <v>1</v>
      </c>
      <c r="CC71" s="48">
        <f>IF(ISERROR(Table1[[#This Row],[Total Quality Score (out of 10)]]/(4-Table1[[#This Row],[N/A Count]])),0,Table1[[#This Row],[Total Quality Score (out of 10)]]/(4-Table1[[#This Row],[N/A Count]]))</f>
        <v>1.6666666666666667</v>
      </c>
      <c r="CE71" s="96"/>
      <c r="CF71" s="169" t="str">
        <f>IF(SUM(Table1[[#This Row],[Multiple]:[Level (all)62]])&lt;1,IF(Table1[[#This Row],[General]]=1,1,""),"")</f>
        <v/>
      </c>
      <c r="CG71" s="171" t="str">
        <f>IF(SUM(Table1[[#This Row],[Multiple]:[Level (all)62]])&lt;1,IF(Table1[[#This Row],[Beginner]]=1,1,""),"")</f>
        <v/>
      </c>
      <c r="CH71" s="169">
        <f>IF(SUM(Table1[[#This Row],[Multiple]:[Level (all)62]])&lt;1,IF(Table1[[#This Row],[Intermediate]]=1,1,""),"")</f>
        <v>1</v>
      </c>
      <c r="CI71" s="169" t="str">
        <f>IF(SUM(Table1[[#This Row],[Multiple]:[Level (all)62]])&lt;1,IF(Table1[[#This Row],[Advanced]]=1,1,""),"")</f>
        <v/>
      </c>
      <c r="CJ71" s="169" t="str">
        <f>IF(AND(SUM(Table1[[#This Row],[General]:[Advanced]])&lt;4,SUM(Table1[[#This Row],[General]:[Advanced]])&gt;1),1,"")</f>
        <v/>
      </c>
      <c r="CK71" s="169" t="str">
        <f>Table1[[#This Row],[Level (all)]]</f>
        <v/>
      </c>
      <c r="CL71" s="169" t="str">
        <f>IF(Table1[[#This Row],[Multiple audience]]&lt;&gt;1,IF(Table1[[#This Row],[General Audience]]=1,1,""),"")</f>
        <v/>
      </c>
      <c r="CM71" s="169" t="str">
        <f>IF(Table1[[#This Row],[Multiple audience]]&lt;&gt;1,IF(Table1[[#This Row],[Planners / Designers ]]=1,1,""),"")</f>
        <v/>
      </c>
      <c r="CN71" s="169" t="str">
        <f>IF(Table1[[#This Row],[Multiple audience]]&lt;&gt;1,IF(Table1[[#This Row],[Regulatory Assessors]]=1,1,""),"")</f>
        <v/>
      </c>
      <c r="CO71" s="169">
        <f>IF(Table1[[#This Row],[Multiple audience]]&lt;&gt;1,IF(Table1[[#This Row],[Builders / Management]]=1,1,""),"")</f>
        <v>1</v>
      </c>
      <c r="CP71" s="169" t="str">
        <f>IF(Table1[[#This Row],[Multiple audience]]&lt;&gt;1,IF(Table1[[#This Row],[Energy / Sus Assessors]]=1,1,""),"")</f>
        <v/>
      </c>
      <c r="CQ71" s="169" t="str">
        <f>IF(Table1[[#This Row],[Multiple audience]]&lt;&gt;1,IF(Table1[[#This Row],[Semi-skilled]]=1,1,""),"")</f>
        <v/>
      </c>
      <c r="CR71" s="169" t="str">
        <f>IF(Table1[[#This Row],[Multiple audience]]&lt;&gt;1,IF(Table1[[#This Row],[Trades]]=1,1,""),"")</f>
        <v/>
      </c>
      <c r="CS71" s="169" t="str">
        <f>IF(Table1[[#This Row],[Multiple audience]]&lt;&gt;1,IF(Table1[[#This Row],[Other]]=1,1,""),"")</f>
        <v/>
      </c>
      <c r="CT71" s="169" t="str">
        <f>IF(SUM(Table1[[#This Row],[General Audience]:[Other]])&gt;1,1,"")</f>
        <v/>
      </c>
      <c r="CU71" s="169" t="str">
        <f>IF(Table1[[#This Row],[Various  ]]&lt;&gt;1,IF(Table1[[#This Row],[Calculator / Software]]=1,1,""),"")</f>
        <v/>
      </c>
      <c r="CV71" s="169" t="str">
        <f>IF(Table1[[#This Row],[Various  ]]&lt;&gt;1,IF(Table1[[#This Row],[Information  ]]=1,1,""),"")</f>
        <v/>
      </c>
      <c r="CW71" s="169" t="str">
        <f>IF(Table1[[#This Row],[Various  ]]&lt;&gt;1,IF(Table1[[#This Row],[Interactive Tool]]=1,1,""),"")</f>
        <v/>
      </c>
      <c r="CX71" s="169" t="str">
        <f>IF(Table1[[#This Row],[Various  ]]&lt;&gt;1,IF(Table1[[#This Row],[Technical Specifications]]=1,1,""),"")</f>
        <v/>
      </c>
      <c r="CY71" s="169" t="str">
        <f>IF(Table1[[#This Row],[Various  ]]&lt;&gt;1,IF(Table1[[#This Row],[Training Resources]]=1,1,""),"")</f>
        <v/>
      </c>
      <c r="CZ71" s="169" t="str">
        <f>IF(Table1[[#This Row],[Various  ]]&lt;&gt;1,IF(Table1[[#This Row],[Toolbox]]=1,1,""),"")</f>
        <v/>
      </c>
      <c r="DA71" s="169" t="str">
        <f>IF(Table1[[#This Row],[Various  ]]&lt;&gt;1,IF(Table1[[#This Row],[Video]]=1,1,""),"")</f>
        <v/>
      </c>
      <c r="DB71" s="169" t="str">
        <f>IF(Table1[[#This Row],[Various  ]]&lt;&gt;1,IF(Table1[[#This Row],[Case study]]=1,1,""),"")</f>
        <v/>
      </c>
      <c r="DC71" s="169" t="str">
        <f>IF(Table1[[#This Row],[Various  ]]&lt;&gt;1,IF(Table1[[#This Row],[Other   ]]=1,1,""),"")</f>
        <v/>
      </c>
      <c r="DD71" s="169" t="str">
        <f>IF(Table1[[#This Row],[Various  ]]&lt;&gt;1,IF(Table1[[#This Row],[Standards]]=1,1,""),"")</f>
        <v/>
      </c>
      <c r="DE71" s="169">
        <f>IF(Table1[[#This Row],[Various]]=1,1,IF(SUM(Table1[[#This Row],[Calculator / Software]:[Standards]])&gt;1,1,""))</f>
        <v>1</v>
      </c>
      <c r="DF71" s="169" t="str">
        <f>IF(Table1[[#This Row],[Multiple NCC links]]&lt;&gt;1,IF(Table1[[#This Row],[Design]]=1,1,""),"")</f>
        <v/>
      </c>
      <c r="DG71" s="169" t="str">
        <f>IF(Table1[[#This Row],[Multiple NCC links]]&lt;&gt;1,IF(Table1[[#This Row],[Assessment / Verification]]=1,1,""),"")</f>
        <v/>
      </c>
      <c r="DH71" s="169" t="str">
        <f>IF(Table1[[#This Row],[Multiple NCC links]]&lt;&gt;1,IF(Table1[[#This Row],[Climate Specific ]]=1,1,""),"")</f>
        <v/>
      </c>
      <c r="DI71" s="169" t="str">
        <f>IF(Table1[[#This Row],[Multiple NCC links]]&lt;&gt;1,IF(Table1[[#This Row],[Alterations / Additions]]=1,1,""),"")</f>
        <v/>
      </c>
      <c r="DJ71" s="169" t="str">
        <f>IF(Table1[[#This Row],[Multiple NCC links]]&lt;&gt;1,IF(Table1[[#This Row],[Glazing]]=1,1,""),"")</f>
        <v/>
      </c>
      <c r="DK71" s="169" t="str">
        <f>IF(Table1[[#This Row],[Multiple NCC links]]&lt;&gt;1,IF(Table1[[#This Row],[Building Fabric / Thermal / Sealing]]=1,1,""),"")</f>
        <v/>
      </c>
      <c r="DL71" s="169" t="str">
        <f>IF(Table1[[#This Row],[Multiple NCC links]]&lt;&gt;1,IF(Table1[[#This Row],[Lighting]]=1,1,""),"")</f>
        <v/>
      </c>
      <c r="DM71" s="169" t="str">
        <f>IF(Table1[[#This Row],[Multiple NCC links]]&lt;&gt;1,IF(Table1[[#This Row],[HVAC]]=1,1,""),"")</f>
        <v/>
      </c>
      <c r="DN71" s="169" t="str">
        <f>IF(Table1[[#This Row],[Multiple NCC links]]&lt;&gt;1,IF(Table1[[#This Row],[Services]]=1,1,""),"")</f>
        <v/>
      </c>
      <c r="DO71" s="169">
        <f>IF(Table1[[#This Row],[Multiple NCC links]]&lt;&gt;1,IF(Table1[[#This Row],[Maintenance &amp; Monitoring]]=1,1,""),"")</f>
        <v>1</v>
      </c>
      <c r="DP71" s="169" t="str">
        <f>IF(Table1[[#This Row],[Multiple NCC links]]&lt;&gt;1,IF(Table1[[#This Row],[Hand over / Operations]]=1,1,""),"")</f>
        <v/>
      </c>
      <c r="DQ71" s="169" t="str">
        <f>IF(Table1[[#This Row],[Multiple NCC links]]&lt;&gt;1,IF(Table1[[#This Row],[As built assessment]]=1,1,""),"")</f>
        <v/>
      </c>
      <c r="DR71" s="169" t="str">
        <f>IF(Table1[[#This Row],[Multiple NCC links]]&lt;&gt;1,IF(Table1[[#This Row],[Beyond compliance]]=1,1,""),"")</f>
        <v/>
      </c>
      <c r="DS71" s="169" t="str">
        <f>IF(SUM(Table1[[#This Row],[Design]:[Beyond compliance]])&gt;1,1,"")</f>
        <v/>
      </c>
      <c r="DT71" s="169" t="str">
        <f>IF(Table1[[#This Row],[Both Residential &amp; Commercial4]]&lt;&gt;1,IF(Table1[[#This Row],[Residential]]=1,1,""),"")</f>
        <v/>
      </c>
      <c r="DU71" s="169">
        <f>IF(Table1[[#This Row],[Both Residential &amp; Commercial4]]&lt;&gt;1,IF(Table1[[#This Row],[Commercial]]=1,1,""),"")</f>
        <v>1</v>
      </c>
      <c r="DV71" s="169" t="str">
        <f>Table1[[#This Row],[Residential &amp; Commercial]]</f>
        <v/>
      </c>
      <c r="DW71" s="169"/>
    </row>
    <row r="72" spans="1:127" s="49" customFormat="1" ht="226.5" thickTop="1" thickBot="1" x14ac:dyDescent="0.35">
      <c r="A72" s="97">
        <v>68</v>
      </c>
      <c r="B72" s="67"/>
      <c r="C72" s="98" t="s">
        <v>200</v>
      </c>
      <c r="D72" s="68" t="s">
        <v>184</v>
      </c>
      <c r="E72" s="89"/>
      <c r="F72" s="89"/>
      <c r="G72" s="89">
        <v>1</v>
      </c>
      <c r="H72" s="89"/>
      <c r="I72" s="70" t="str">
        <f>IF(AND(Table1[[#This Row],[General]]=1,Table1[[#This Row],[Beginner]]=1,Table1[[#This Row],[Intermediate]]=1,Table1[[#This Row],[Advanced]]=1),1,"")</f>
        <v/>
      </c>
      <c r="J72" s="70" t="str">
        <f>CONCATENATE(IF(Table1[[#This Row],[General]]=1,"General, ",""), IF(Table1[[#This Row],[Beginner]]=1,"Beginner, ",""),IF(Table1[[#This Row],[Intermediate]]=1,"Intermediate, ",""), IF(Table1[[#This Row],[Advanced]]=1,"Advanced",""))</f>
        <v xml:space="preserve">Intermediate, </v>
      </c>
      <c r="K72" s="71"/>
      <c r="L72" s="91"/>
      <c r="M72" s="71"/>
      <c r="N72" s="71">
        <v>1</v>
      </c>
      <c r="O72" s="141"/>
      <c r="P72" s="71"/>
      <c r="Q72" s="71">
        <v>1</v>
      </c>
      <c r="R72" s="71"/>
      <c r="S7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Trades, </v>
      </c>
      <c r="T72" s="73"/>
      <c r="U72" s="73"/>
      <c r="V72" s="211">
        <v>1</v>
      </c>
      <c r="W72" s="211"/>
      <c r="X72" s="73"/>
      <c r="Y72" s="73"/>
      <c r="Z72" s="73">
        <v>1</v>
      </c>
      <c r="AA72" s="73"/>
      <c r="AB72" s="73"/>
      <c r="AC72" s="73"/>
      <c r="AD72" s="73"/>
      <c r="AE72" s="92"/>
      <c r="AF72" s="73"/>
      <c r="AG7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72" s="75"/>
      <c r="AI72" s="75">
        <v>1</v>
      </c>
      <c r="AJ72" s="75"/>
      <c r="AK72" s="74" t="str">
        <f>CONCATENATE(IF(Table1[[#This Row],[Digital]]=1,"Digital, ",""),IF(Table1[[#This Row],[Face to Face]]=1,"Face to face, ",""),IF(Table1[[#This Row],[Blended]]=1,"Blended",""))</f>
        <v xml:space="preserve">Face to face, </v>
      </c>
      <c r="AL72" s="69" t="s">
        <v>62</v>
      </c>
      <c r="AM72" s="76"/>
      <c r="AN72" s="127"/>
      <c r="AO72" s="76"/>
      <c r="AP72" s="127"/>
      <c r="AQ72" s="76"/>
      <c r="AR72" s="76"/>
      <c r="AS72" s="76"/>
      <c r="AT72" s="76">
        <v>1</v>
      </c>
      <c r="AU72" s="76"/>
      <c r="AV72" s="127">
        <v>1</v>
      </c>
      <c r="AW72" s="127"/>
      <c r="AX72" s="127"/>
      <c r="AY72" s="76"/>
      <c r="AZ7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HVAC, Maintenance &amp; Monitoring, </v>
      </c>
      <c r="BB72" s="72"/>
      <c r="BC72" s="72">
        <v>1</v>
      </c>
      <c r="BD72" s="74" t="str">
        <f>IF(AND(Table1[[#This Row],[Residential]]=1,Table1[[#This Row],[Commercial]]=1),1,"")</f>
        <v/>
      </c>
      <c r="BE72" s="74" t="str">
        <f>CONCATENATE(IF(Table1[[#This Row],[Residential]]=1,"Residential, ",""),IF(Table1[[#This Row],[Commercial]]=1,"Commercial",""))</f>
        <v>Commercial</v>
      </c>
      <c r="BF72" s="76"/>
      <c r="BG72" s="76"/>
      <c r="BH72" s="76"/>
      <c r="BI72" s="76"/>
      <c r="BJ72" s="76"/>
      <c r="BK72" s="76"/>
      <c r="BL72" s="76"/>
      <c r="BM72" s="127"/>
      <c r="BN72" s="76">
        <v>1</v>
      </c>
      <c r="BO7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72" s="110"/>
      <c r="BQ72" s="112" t="s">
        <v>1042</v>
      </c>
      <c r="BR72" s="112" t="s">
        <v>1039</v>
      </c>
      <c r="BS72" s="235"/>
      <c r="BT72" s="117" t="s">
        <v>201</v>
      </c>
      <c r="BU72" s="113"/>
      <c r="BV72" s="114"/>
      <c r="BW72" s="115" t="s">
        <v>59</v>
      </c>
      <c r="BX72" s="115" t="s">
        <v>58</v>
      </c>
      <c r="BY72" s="115" t="s">
        <v>57</v>
      </c>
      <c r="BZ72" s="227" t="str">
        <f>IF(SUM(Table1[[#This Row],[Design]:[Beyond compliance]])&gt;0,"Yes","No")</f>
        <v>Yes</v>
      </c>
      <c r="CA7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72" s="48">
        <f>COUNTIF(Table1[[#This Row],[Validity]:[Alignment with NCC (Yes=1,No=0)]],"N/A")</f>
        <v>1</v>
      </c>
      <c r="CC72" s="48">
        <f>IF(ISERROR(Table1[[#This Row],[Total Quality Score (out of 10)]]/(4-Table1[[#This Row],[N/A Count]])),0,Table1[[#This Row],[Total Quality Score (out of 10)]]/(4-Table1[[#This Row],[N/A Count]]))</f>
        <v>1.6666666666666667</v>
      </c>
      <c r="CE72" s="96"/>
      <c r="CF72" s="169" t="str">
        <f>IF(SUM(Table1[[#This Row],[Multiple]:[Level (all)62]])&lt;1,IF(Table1[[#This Row],[General]]=1,1,""),"")</f>
        <v/>
      </c>
      <c r="CG72" s="171" t="str">
        <f>IF(SUM(Table1[[#This Row],[Multiple]:[Level (all)62]])&lt;1,IF(Table1[[#This Row],[Beginner]]=1,1,""),"")</f>
        <v/>
      </c>
      <c r="CH72" s="169">
        <f>IF(SUM(Table1[[#This Row],[Multiple]:[Level (all)62]])&lt;1,IF(Table1[[#This Row],[Intermediate]]=1,1,""),"")</f>
        <v>1</v>
      </c>
      <c r="CI72" s="169" t="str">
        <f>IF(SUM(Table1[[#This Row],[Multiple]:[Level (all)62]])&lt;1,IF(Table1[[#This Row],[Advanced]]=1,1,""),"")</f>
        <v/>
      </c>
      <c r="CJ72" s="169" t="str">
        <f>IF(AND(SUM(Table1[[#This Row],[General]:[Advanced]])&lt;4,SUM(Table1[[#This Row],[General]:[Advanced]])&gt;1),1,"")</f>
        <v/>
      </c>
      <c r="CK72" s="169" t="str">
        <f>Table1[[#This Row],[Level (all)]]</f>
        <v/>
      </c>
      <c r="CL72" s="169" t="str">
        <f>IF(Table1[[#This Row],[Multiple audience]]&lt;&gt;1,IF(Table1[[#This Row],[General Audience]]=1,1,""),"")</f>
        <v/>
      </c>
      <c r="CM72" s="169" t="str">
        <f>IF(Table1[[#This Row],[Multiple audience]]&lt;&gt;1,IF(Table1[[#This Row],[Planners / Designers ]]=1,1,""),"")</f>
        <v/>
      </c>
      <c r="CN72" s="169" t="str">
        <f>IF(Table1[[#This Row],[Multiple audience]]&lt;&gt;1,IF(Table1[[#This Row],[Regulatory Assessors]]=1,1,""),"")</f>
        <v/>
      </c>
      <c r="CO72" s="169" t="str">
        <f>IF(Table1[[#This Row],[Multiple audience]]&lt;&gt;1,IF(Table1[[#This Row],[Builders / Management]]=1,1,""),"")</f>
        <v/>
      </c>
      <c r="CP72" s="169" t="str">
        <f>IF(Table1[[#This Row],[Multiple audience]]&lt;&gt;1,IF(Table1[[#This Row],[Energy / Sus Assessors]]=1,1,""),"")</f>
        <v/>
      </c>
      <c r="CQ72" s="169" t="str">
        <f>IF(Table1[[#This Row],[Multiple audience]]&lt;&gt;1,IF(Table1[[#This Row],[Semi-skilled]]=1,1,""),"")</f>
        <v/>
      </c>
      <c r="CR72" s="169" t="str">
        <f>IF(Table1[[#This Row],[Multiple audience]]&lt;&gt;1,IF(Table1[[#This Row],[Trades]]=1,1,""),"")</f>
        <v/>
      </c>
      <c r="CS72" s="169" t="str">
        <f>IF(Table1[[#This Row],[Multiple audience]]&lt;&gt;1,IF(Table1[[#This Row],[Other]]=1,1,""),"")</f>
        <v/>
      </c>
      <c r="CT72" s="169">
        <f>IF(SUM(Table1[[#This Row],[General Audience]:[Other]])&gt;1,1,"")</f>
        <v>1</v>
      </c>
      <c r="CU72" s="169" t="str">
        <f>IF(Table1[[#This Row],[Various  ]]&lt;&gt;1,IF(Table1[[#This Row],[Calculator / Software]]=1,1,""),"")</f>
        <v/>
      </c>
      <c r="CV72" s="169" t="str">
        <f>IF(Table1[[#This Row],[Various  ]]&lt;&gt;1,IF(Table1[[#This Row],[Information  ]]=1,1,""),"")</f>
        <v/>
      </c>
      <c r="CW72" s="169" t="str">
        <f>IF(Table1[[#This Row],[Various  ]]&lt;&gt;1,IF(Table1[[#This Row],[Interactive Tool]]=1,1,""),"")</f>
        <v/>
      </c>
      <c r="CX72" s="169" t="str">
        <f>IF(Table1[[#This Row],[Various  ]]&lt;&gt;1,IF(Table1[[#This Row],[Technical Specifications]]=1,1,""),"")</f>
        <v/>
      </c>
      <c r="CY72" s="169" t="str">
        <f>IF(Table1[[#This Row],[Various  ]]&lt;&gt;1,IF(Table1[[#This Row],[Training Resources]]=1,1,""),"")</f>
        <v/>
      </c>
      <c r="CZ72" s="169" t="str">
        <f>IF(Table1[[#This Row],[Various  ]]&lt;&gt;1,IF(Table1[[#This Row],[Toolbox]]=1,1,""),"")</f>
        <v/>
      </c>
      <c r="DA72" s="169" t="str">
        <f>IF(Table1[[#This Row],[Various  ]]&lt;&gt;1,IF(Table1[[#This Row],[Video]]=1,1,""),"")</f>
        <v/>
      </c>
      <c r="DB72" s="169" t="str">
        <f>IF(Table1[[#This Row],[Various  ]]&lt;&gt;1,IF(Table1[[#This Row],[Case study]]=1,1,""),"")</f>
        <v/>
      </c>
      <c r="DC72" s="169" t="str">
        <f>IF(Table1[[#This Row],[Various  ]]&lt;&gt;1,IF(Table1[[#This Row],[Other   ]]=1,1,""),"")</f>
        <v/>
      </c>
      <c r="DD72" s="169" t="str">
        <f>IF(Table1[[#This Row],[Various  ]]&lt;&gt;1,IF(Table1[[#This Row],[Standards]]=1,1,""),"")</f>
        <v/>
      </c>
      <c r="DE72" s="169">
        <f>IF(Table1[[#This Row],[Various]]=1,1,IF(SUM(Table1[[#This Row],[Calculator / Software]:[Standards]])&gt;1,1,""))</f>
        <v>1</v>
      </c>
      <c r="DF72" s="169" t="str">
        <f>IF(Table1[[#This Row],[Multiple NCC links]]&lt;&gt;1,IF(Table1[[#This Row],[Design]]=1,1,""),"")</f>
        <v/>
      </c>
      <c r="DG72" s="169" t="str">
        <f>IF(Table1[[#This Row],[Multiple NCC links]]&lt;&gt;1,IF(Table1[[#This Row],[Assessment / Verification]]=1,1,""),"")</f>
        <v/>
      </c>
      <c r="DH72" s="169" t="str">
        <f>IF(Table1[[#This Row],[Multiple NCC links]]&lt;&gt;1,IF(Table1[[#This Row],[Climate Specific ]]=1,1,""),"")</f>
        <v/>
      </c>
      <c r="DI72" s="169" t="str">
        <f>IF(Table1[[#This Row],[Multiple NCC links]]&lt;&gt;1,IF(Table1[[#This Row],[Alterations / Additions]]=1,1,""),"")</f>
        <v/>
      </c>
      <c r="DJ72" s="169" t="str">
        <f>IF(Table1[[#This Row],[Multiple NCC links]]&lt;&gt;1,IF(Table1[[#This Row],[Glazing]]=1,1,""),"")</f>
        <v/>
      </c>
      <c r="DK72" s="169" t="str">
        <f>IF(Table1[[#This Row],[Multiple NCC links]]&lt;&gt;1,IF(Table1[[#This Row],[Building Fabric / Thermal / Sealing]]=1,1,""),"")</f>
        <v/>
      </c>
      <c r="DL72" s="169" t="str">
        <f>IF(Table1[[#This Row],[Multiple NCC links]]&lt;&gt;1,IF(Table1[[#This Row],[Lighting]]=1,1,""),"")</f>
        <v/>
      </c>
      <c r="DM72" s="169" t="str">
        <f>IF(Table1[[#This Row],[Multiple NCC links]]&lt;&gt;1,IF(Table1[[#This Row],[HVAC]]=1,1,""),"")</f>
        <v/>
      </c>
      <c r="DN72" s="169" t="str">
        <f>IF(Table1[[#This Row],[Multiple NCC links]]&lt;&gt;1,IF(Table1[[#This Row],[Services]]=1,1,""),"")</f>
        <v/>
      </c>
      <c r="DO72" s="169" t="str">
        <f>IF(Table1[[#This Row],[Multiple NCC links]]&lt;&gt;1,IF(Table1[[#This Row],[Maintenance &amp; Monitoring]]=1,1,""),"")</f>
        <v/>
      </c>
      <c r="DP72" s="169" t="str">
        <f>IF(Table1[[#This Row],[Multiple NCC links]]&lt;&gt;1,IF(Table1[[#This Row],[Hand over / Operations]]=1,1,""),"")</f>
        <v/>
      </c>
      <c r="DQ72" s="169" t="str">
        <f>IF(Table1[[#This Row],[Multiple NCC links]]&lt;&gt;1,IF(Table1[[#This Row],[As built assessment]]=1,1,""),"")</f>
        <v/>
      </c>
      <c r="DR72" s="169" t="str">
        <f>IF(Table1[[#This Row],[Multiple NCC links]]&lt;&gt;1,IF(Table1[[#This Row],[Beyond compliance]]=1,1,""),"")</f>
        <v/>
      </c>
      <c r="DS72" s="169">
        <f>IF(SUM(Table1[[#This Row],[Design]:[Beyond compliance]])&gt;1,1,"")</f>
        <v>1</v>
      </c>
      <c r="DT72" s="169" t="str">
        <f>IF(Table1[[#This Row],[Both Residential &amp; Commercial4]]&lt;&gt;1,IF(Table1[[#This Row],[Residential]]=1,1,""),"")</f>
        <v/>
      </c>
      <c r="DU72" s="169">
        <f>IF(Table1[[#This Row],[Both Residential &amp; Commercial4]]&lt;&gt;1,IF(Table1[[#This Row],[Commercial]]=1,1,""),"")</f>
        <v>1</v>
      </c>
      <c r="DV72" s="169" t="str">
        <f>Table1[[#This Row],[Residential &amp; Commercial]]</f>
        <v/>
      </c>
      <c r="DW72" s="169"/>
    </row>
    <row r="73" spans="1:127" s="49" customFormat="1" ht="282.75" thickTop="1" thickBot="1" x14ac:dyDescent="0.35">
      <c r="A73" s="97">
        <v>69</v>
      </c>
      <c r="B73" s="80"/>
      <c r="C73" s="98" t="s">
        <v>202</v>
      </c>
      <c r="D73" s="68" t="s">
        <v>184</v>
      </c>
      <c r="E73" s="89"/>
      <c r="F73" s="89"/>
      <c r="G73" s="89">
        <v>1</v>
      </c>
      <c r="H73" s="89"/>
      <c r="I73" s="70" t="str">
        <f>IF(AND(Table1[[#This Row],[General]]=1,Table1[[#This Row],[Beginner]]=1,Table1[[#This Row],[Intermediate]]=1,Table1[[#This Row],[Advanced]]=1),1,"")</f>
        <v/>
      </c>
      <c r="J73" s="70" t="str">
        <f>CONCATENATE(IF(Table1[[#This Row],[General]]=1,"General, ",""), IF(Table1[[#This Row],[Beginner]]=1,"Beginner, ",""),IF(Table1[[#This Row],[Intermediate]]=1,"Intermediate, ",""), IF(Table1[[#This Row],[Advanced]]=1,"Advanced",""))</f>
        <v xml:space="preserve">Intermediate, </v>
      </c>
      <c r="K73" s="71"/>
      <c r="L73" s="91"/>
      <c r="M73" s="71"/>
      <c r="N73" s="71">
        <v>1</v>
      </c>
      <c r="O73" s="141"/>
      <c r="P73" s="71"/>
      <c r="Q73" s="71"/>
      <c r="R73" s="71"/>
      <c r="S7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v>
      </c>
      <c r="T73" s="73"/>
      <c r="U73" s="73"/>
      <c r="V73" s="211">
        <v>1</v>
      </c>
      <c r="W73" s="211"/>
      <c r="X73" s="73"/>
      <c r="Y73" s="73"/>
      <c r="Z73" s="73">
        <v>1</v>
      </c>
      <c r="AA73" s="73"/>
      <c r="AB73" s="73"/>
      <c r="AC73" s="73"/>
      <c r="AD73" s="73"/>
      <c r="AE73" s="92"/>
      <c r="AF73" s="73"/>
      <c r="AG7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73" s="75"/>
      <c r="AI73" s="75">
        <v>1</v>
      </c>
      <c r="AJ73" s="75"/>
      <c r="AK73" s="74" t="str">
        <f>CONCATENATE(IF(Table1[[#This Row],[Digital]]=1,"Digital, ",""),IF(Table1[[#This Row],[Face to Face]]=1,"Face to face, ",""),IF(Table1[[#This Row],[Blended]]=1,"Blended",""))</f>
        <v xml:space="preserve">Face to face, </v>
      </c>
      <c r="AL73" s="69" t="s">
        <v>62</v>
      </c>
      <c r="AM73" s="76"/>
      <c r="AN73" s="127"/>
      <c r="AO73" s="76"/>
      <c r="AP73" s="127"/>
      <c r="AQ73" s="76"/>
      <c r="AR73" s="76"/>
      <c r="AS73" s="76"/>
      <c r="AT73" s="76"/>
      <c r="AU73" s="76"/>
      <c r="AV73" s="127">
        <v>1</v>
      </c>
      <c r="AW73" s="127">
        <v>1</v>
      </c>
      <c r="AX73" s="127"/>
      <c r="AY73" s="76">
        <v>1</v>
      </c>
      <c r="AZ7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Maintenance &amp; Monitoring, Hand over / Operations, Beyond compliance</v>
      </c>
      <c r="BB73" s="72"/>
      <c r="BC73" s="72">
        <v>1</v>
      </c>
      <c r="BD73" s="74" t="str">
        <f>IF(AND(Table1[[#This Row],[Residential]]=1,Table1[[#This Row],[Commercial]]=1),1,"")</f>
        <v/>
      </c>
      <c r="BE73" s="74" t="str">
        <f>CONCATENATE(IF(Table1[[#This Row],[Residential]]=1,"Residential, ",""),IF(Table1[[#This Row],[Commercial]]=1,"Commercial",""))</f>
        <v>Commercial</v>
      </c>
      <c r="BF73" s="76"/>
      <c r="BG73" s="76"/>
      <c r="BH73" s="76"/>
      <c r="BI73" s="76"/>
      <c r="BJ73" s="76"/>
      <c r="BK73" s="76"/>
      <c r="BL73" s="76"/>
      <c r="BM73" s="127"/>
      <c r="BN73" s="76">
        <v>1</v>
      </c>
      <c r="BO7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73" s="110"/>
      <c r="BQ73" s="112" t="s">
        <v>1043</v>
      </c>
      <c r="BR73" s="112" t="s">
        <v>1039</v>
      </c>
      <c r="BS73" s="235"/>
      <c r="BT73" s="117" t="s">
        <v>203</v>
      </c>
      <c r="BU73" s="113"/>
      <c r="BV73" s="114"/>
      <c r="BW73" s="115" t="s">
        <v>59</v>
      </c>
      <c r="BX73" s="115" t="s">
        <v>58</v>
      </c>
      <c r="BY73" s="115" t="s">
        <v>57</v>
      </c>
      <c r="BZ73" s="227" t="str">
        <f>IF(SUM(Table1[[#This Row],[Design]:[Beyond compliance]])&gt;0,"Yes","No")</f>
        <v>Yes</v>
      </c>
      <c r="CA7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73" s="48">
        <f>COUNTIF(Table1[[#This Row],[Validity]:[Alignment with NCC (Yes=1,No=0)]],"N/A")</f>
        <v>1</v>
      </c>
      <c r="CC73" s="48">
        <f>IF(ISERROR(Table1[[#This Row],[Total Quality Score (out of 10)]]/(4-Table1[[#This Row],[N/A Count]])),0,Table1[[#This Row],[Total Quality Score (out of 10)]]/(4-Table1[[#This Row],[N/A Count]]))</f>
        <v>1.6666666666666667</v>
      </c>
      <c r="CE73" s="96"/>
      <c r="CF73" s="169" t="str">
        <f>IF(SUM(Table1[[#This Row],[Multiple]:[Level (all)62]])&lt;1,IF(Table1[[#This Row],[General]]=1,1,""),"")</f>
        <v/>
      </c>
      <c r="CG73" s="171" t="str">
        <f>IF(SUM(Table1[[#This Row],[Multiple]:[Level (all)62]])&lt;1,IF(Table1[[#This Row],[Beginner]]=1,1,""),"")</f>
        <v/>
      </c>
      <c r="CH73" s="169">
        <f>IF(SUM(Table1[[#This Row],[Multiple]:[Level (all)62]])&lt;1,IF(Table1[[#This Row],[Intermediate]]=1,1,""),"")</f>
        <v>1</v>
      </c>
      <c r="CI73" s="169" t="str">
        <f>IF(SUM(Table1[[#This Row],[Multiple]:[Level (all)62]])&lt;1,IF(Table1[[#This Row],[Advanced]]=1,1,""),"")</f>
        <v/>
      </c>
      <c r="CJ73" s="169" t="str">
        <f>IF(AND(SUM(Table1[[#This Row],[General]:[Advanced]])&lt;4,SUM(Table1[[#This Row],[General]:[Advanced]])&gt;1),1,"")</f>
        <v/>
      </c>
      <c r="CK73" s="169" t="str">
        <f>Table1[[#This Row],[Level (all)]]</f>
        <v/>
      </c>
      <c r="CL73" s="169" t="str">
        <f>IF(Table1[[#This Row],[Multiple audience]]&lt;&gt;1,IF(Table1[[#This Row],[General Audience]]=1,1,""),"")</f>
        <v/>
      </c>
      <c r="CM73" s="169" t="str">
        <f>IF(Table1[[#This Row],[Multiple audience]]&lt;&gt;1,IF(Table1[[#This Row],[Planners / Designers ]]=1,1,""),"")</f>
        <v/>
      </c>
      <c r="CN73" s="169" t="str">
        <f>IF(Table1[[#This Row],[Multiple audience]]&lt;&gt;1,IF(Table1[[#This Row],[Regulatory Assessors]]=1,1,""),"")</f>
        <v/>
      </c>
      <c r="CO73" s="169">
        <f>IF(Table1[[#This Row],[Multiple audience]]&lt;&gt;1,IF(Table1[[#This Row],[Builders / Management]]=1,1,""),"")</f>
        <v>1</v>
      </c>
      <c r="CP73" s="169" t="str">
        <f>IF(Table1[[#This Row],[Multiple audience]]&lt;&gt;1,IF(Table1[[#This Row],[Energy / Sus Assessors]]=1,1,""),"")</f>
        <v/>
      </c>
      <c r="CQ73" s="169" t="str">
        <f>IF(Table1[[#This Row],[Multiple audience]]&lt;&gt;1,IF(Table1[[#This Row],[Semi-skilled]]=1,1,""),"")</f>
        <v/>
      </c>
      <c r="CR73" s="169" t="str">
        <f>IF(Table1[[#This Row],[Multiple audience]]&lt;&gt;1,IF(Table1[[#This Row],[Trades]]=1,1,""),"")</f>
        <v/>
      </c>
      <c r="CS73" s="169" t="str">
        <f>IF(Table1[[#This Row],[Multiple audience]]&lt;&gt;1,IF(Table1[[#This Row],[Other]]=1,1,""),"")</f>
        <v/>
      </c>
      <c r="CT73" s="169" t="str">
        <f>IF(SUM(Table1[[#This Row],[General Audience]:[Other]])&gt;1,1,"")</f>
        <v/>
      </c>
      <c r="CU73" s="169" t="str">
        <f>IF(Table1[[#This Row],[Various  ]]&lt;&gt;1,IF(Table1[[#This Row],[Calculator / Software]]=1,1,""),"")</f>
        <v/>
      </c>
      <c r="CV73" s="169" t="str">
        <f>IF(Table1[[#This Row],[Various  ]]&lt;&gt;1,IF(Table1[[#This Row],[Information  ]]=1,1,""),"")</f>
        <v/>
      </c>
      <c r="CW73" s="169" t="str">
        <f>IF(Table1[[#This Row],[Various  ]]&lt;&gt;1,IF(Table1[[#This Row],[Interactive Tool]]=1,1,""),"")</f>
        <v/>
      </c>
      <c r="CX73" s="169" t="str">
        <f>IF(Table1[[#This Row],[Various  ]]&lt;&gt;1,IF(Table1[[#This Row],[Technical Specifications]]=1,1,""),"")</f>
        <v/>
      </c>
      <c r="CY73" s="169" t="str">
        <f>IF(Table1[[#This Row],[Various  ]]&lt;&gt;1,IF(Table1[[#This Row],[Training Resources]]=1,1,""),"")</f>
        <v/>
      </c>
      <c r="CZ73" s="169" t="str">
        <f>IF(Table1[[#This Row],[Various  ]]&lt;&gt;1,IF(Table1[[#This Row],[Toolbox]]=1,1,""),"")</f>
        <v/>
      </c>
      <c r="DA73" s="169" t="str">
        <f>IF(Table1[[#This Row],[Various  ]]&lt;&gt;1,IF(Table1[[#This Row],[Video]]=1,1,""),"")</f>
        <v/>
      </c>
      <c r="DB73" s="169" t="str">
        <f>IF(Table1[[#This Row],[Various  ]]&lt;&gt;1,IF(Table1[[#This Row],[Case study]]=1,1,""),"")</f>
        <v/>
      </c>
      <c r="DC73" s="169" t="str">
        <f>IF(Table1[[#This Row],[Various  ]]&lt;&gt;1,IF(Table1[[#This Row],[Other   ]]=1,1,""),"")</f>
        <v/>
      </c>
      <c r="DD73" s="169" t="str">
        <f>IF(Table1[[#This Row],[Various  ]]&lt;&gt;1,IF(Table1[[#This Row],[Standards]]=1,1,""),"")</f>
        <v/>
      </c>
      <c r="DE73" s="169">
        <f>IF(Table1[[#This Row],[Various]]=1,1,IF(SUM(Table1[[#This Row],[Calculator / Software]:[Standards]])&gt;1,1,""))</f>
        <v>1</v>
      </c>
      <c r="DF73" s="169" t="str">
        <f>IF(Table1[[#This Row],[Multiple NCC links]]&lt;&gt;1,IF(Table1[[#This Row],[Design]]=1,1,""),"")</f>
        <v/>
      </c>
      <c r="DG73" s="169" t="str">
        <f>IF(Table1[[#This Row],[Multiple NCC links]]&lt;&gt;1,IF(Table1[[#This Row],[Assessment / Verification]]=1,1,""),"")</f>
        <v/>
      </c>
      <c r="DH73" s="169" t="str">
        <f>IF(Table1[[#This Row],[Multiple NCC links]]&lt;&gt;1,IF(Table1[[#This Row],[Climate Specific ]]=1,1,""),"")</f>
        <v/>
      </c>
      <c r="DI73" s="169" t="str">
        <f>IF(Table1[[#This Row],[Multiple NCC links]]&lt;&gt;1,IF(Table1[[#This Row],[Alterations / Additions]]=1,1,""),"")</f>
        <v/>
      </c>
      <c r="DJ73" s="169" t="str">
        <f>IF(Table1[[#This Row],[Multiple NCC links]]&lt;&gt;1,IF(Table1[[#This Row],[Glazing]]=1,1,""),"")</f>
        <v/>
      </c>
      <c r="DK73" s="169" t="str">
        <f>IF(Table1[[#This Row],[Multiple NCC links]]&lt;&gt;1,IF(Table1[[#This Row],[Building Fabric / Thermal / Sealing]]=1,1,""),"")</f>
        <v/>
      </c>
      <c r="DL73" s="169" t="str">
        <f>IF(Table1[[#This Row],[Multiple NCC links]]&lt;&gt;1,IF(Table1[[#This Row],[Lighting]]=1,1,""),"")</f>
        <v/>
      </c>
      <c r="DM73" s="169" t="str">
        <f>IF(Table1[[#This Row],[Multiple NCC links]]&lt;&gt;1,IF(Table1[[#This Row],[HVAC]]=1,1,""),"")</f>
        <v/>
      </c>
      <c r="DN73" s="169" t="str">
        <f>IF(Table1[[#This Row],[Multiple NCC links]]&lt;&gt;1,IF(Table1[[#This Row],[Services]]=1,1,""),"")</f>
        <v/>
      </c>
      <c r="DO73" s="169" t="str">
        <f>IF(Table1[[#This Row],[Multiple NCC links]]&lt;&gt;1,IF(Table1[[#This Row],[Maintenance &amp; Monitoring]]=1,1,""),"")</f>
        <v/>
      </c>
      <c r="DP73" s="169" t="str">
        <f>IF(Table1[[#This Row],[Multiple NCC links]]&lt;&gt;1,IF(Table1[[#This Row],[Hand over / Operations]]=1,1,""),"")</f>
        <v/>
      </c>
      <c r="DQ73" s="169" t="str">
        <f>IF(Table1[[#This Row],[Multiple NCC links]]&lt;&gt;1,IF(Table1[[#This Row],[As built assessment]]=1,1,""),"")</f>
        <v/>
      </c>
      <c r="DR73" s="169" t="str">
        <f>IF(Table1[[#This Row],[Multiple NCC links]]&lt;&gt;1,IF(Table1[[#This Row],[Beyond compliance]]=1,1,""),"")</f>
        <v/>
      </c>
      <c r="DS73" s="169">
        <f>IF(SUM(Table1[[#This Row],[Design]:[Beyond compliance]])&gt;1,1,"")</f>
        <v>1</v>
      </c>
      <c r="DT73" s="169" t="str">
        <f>IF(Table1[[#This Row],[Both Residential &amp; Commercial4]]&lt;&gt;1,IF(Table1[[#This Row],[Residential]]=1,1,""),"")</f>
        <v/>
      </c>
      <c r="DU73" s="169">
        <f>IF(Table1[[#This Row],[Both Residential &amp; Commercial4]]&lt;&gt;1,IF(Table1[[#This Row],[Commercial]]=1,1,""),"")</f>
        <v>1</v>
      </c>
      <c r="DV73" s="169" t="str">
        <f>Table1[[#This Row],[Residential &amp; Commercial]]</f>
        <v/>
      </c>
      <c r="DW73" s="169"/>
    </row>
    <row r="74" spans="1:127" s="49" customFormat="1" ht="207.75" thickTop="1" thickBot="1" x14ac:dyDescent="0.35">
      <c r="A74" s="97">
        <v>70</v>
      </c>
      <c r="B74" s="67"/>
      <c r="C74" s="98" t="s">
        <v>204</v>
      </c>
      <c r="D74" s="68" t="s">
        <v>184</v>
      </c>
      <c r="E74" s="89"/>
      <c r="F74" s="89"/>
      <c r="G74" s="89">
        <v>1</v>
      </c>
      <c r="H74" s="89"/>
      <c r="I74" s="70" t="str">
        <f>IF(AND(Table1[[#This Row],[General]]=1,Table1[[#This Row],[Beginner]]=1,Table1[[#This Row],[Intermediate]]=1,Table1[[#This Row],[Advanced]]=1),1,"")</f>
        <v/>
      </c>
      <c r="J74" s="70" t="str">
        <f>CONCATENATE(IF(Table1[[#This Row],[General]]=1,"General, ",""), IF(Table1[[#This Row],[Beginner]]=1,"Beginner, ",""),IF(Table1[[#This Row],[Intermediate]]=1,"Intermediate, ",""), IF(Table1[[#This Row],[Advanced]]=1,"Advanced",""))</f>
        <v xml:space="preserve">Intermediate, </v>
      </c>
      <c r="K74" s="71"/>
      <c r="L74" s="91">
        <v>1</v>
      </c>
      <c r="M74" s="71"/>
      <c r="N74" s="71"/>
      <c r="O74" s="141"/>
      <c r="P74" s="71"/>
      <c r="Q74" s="71"/>
      <c r="R74" s="71"/>
      <c r="S7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74" s="73"/>
      <c r="U74" s="73"/>
      <c r="V74" s="211">
        <v>1</v>
      </c>
      <c r="W74" s="211"/>
      <c r="X74" s="73"/>
      <c r="Y74" s="73"/>
      <c r="Z74" s="73">
        <v>1</v>
      </c>
      <c r="AA74" s="73"/>
      <c r="AB74" s="73"/>
      <c r="AC74" s="73"/>
      <c r="AD74" s="73"/>
      <c r="AE74" s="92"/>
      <c r="AF74" s="73"/>
      <c r="AG7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74" s="75"/>
      <c r="AI74" s="75">
        <v>1</v>
      </c>
      <c r="AJ74" s="75"/>
      <c r="AK74" s="74" t="str">
        <f>CONCATENATE(IF(Table1[[#This Row],[Digital]]=1,"Digital, ",""),IF(Table1[[#This Row],[Face to Face]]=1,"Face to face, ",""),IF(Table1[[#This Row],[Blended]]=1,"Blended",""))</f>
        <v xml:space="preserve">Face to face, </v>
      </c>
      <c r="AL74" s="69" t="s">
        <v>62</v>
      </c>
      <c r="AM74" s="76">
        <v>1</v>
      </c>
      <c r="AN74" s="127"/>
      <c r="AO74" s="76"/>
      <c r="AP74" s="127"/>
      <c r="AQ74" s="76"/>
      <c r="AR74" s="76"/>
      <c r="AS74" s="76"/>
      <c r="AT74" s="76">
        <v>1</v>
      </c>
      <c r="AU74" s="76">
        <v>1</v>
      </c>
      <c r="AV74" s="127"/>
      <c r="AW74" s="127"/>
      <c r="AX74" s="127"/>
      <c r="AY74" s="76">
        <v>1</v>
      </c>
      <c r="AZ7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HVAC, Services, Beyond compliance</v>
      </c>
      <c r="BB74" s="72"/>
      <c r="BC74" s="72">
        <v>1</v>
      </c>
      <c r="BD74" s="74" t="str">
        <f>IF(AND(Table1[[#This Row],[Residential]]=1,Table1[[#This Row],[Commercial]]=1),1,"")</f>
        <v/>
      </c>
      <c r="BE74" s="74" t="str">
        <f>CONCATENATE(IF(Table1[[#This Row],[Residential]]=1,"Residential, ",""),IF(Table1[[#This Row],[Commercial]]=1,"Commercial",""))</f>
        <v>Commercial</v>
      </c>
      <c r="BF74" s="76"/>
      <c r="BG74" s="76"/>
      <c r="BH74" s="76"/>
      <c r="BI74" s="76"/>
      <c r="BJ74" s="76"/>
      <c r="BK74" s="76"/>
      <c r="BL74" s="76"/>
      <c r="BM74" s="127"/>
      <c r="BN74" s="76">
        <v>1</v>
      </c>
      <c r="BO7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74" s="110"/>
      <c r="BQ74" s="112" t="s">
        <v>1044</v>
      </c>
      <c r="BR74" s="112" t="s">
        <v>1039</v>
      </c>
      <c r="BS74" s="235"/>
      <c r="BT74" s="117" t="s">
        <v>205</v>
      </c>
      <c r="BU74" s="113"/>
      <c r="BV74" s="114"/>
      <c r="BW74" s="115" t="s">
        <v>59</v>
      </c>
      <c r="BX74" s="115" t="s">
        <v>58</v>
      </c>
      <c r="BY74" s="115" t="s">
        <v>57</v>
      </c>
      <c r="BZ74" s="227" t="str">
        <f>IF(SUM(Table1[[#This Row],[Design]:[Beyond compliance]])&gt;0,"Yes","No")</f>
        <v>Yes</v>
      </c>
      <c r="CA7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74" s="48">
        <f>COUNTIF(Table1[[#This Row],[Validity]:[Alignment with NCC (Yes=1,No=0)]],"N/A")</f>
        <v>1</v>
      </c>
      <c r="CC74" s="48">
        <f>IF(ISERROR(Table1[[#This Row],[Total Quality Score (out of 10)]]/(4-Table1[[#This Row],[N/A Count]])),0,Table1[[#This Row],[Total Quality Score (out of 10)]]/(4-Table1[[#This Row],[N/A Count]]))</f>
        <v>1.6666666666666667</v>
      </c>
      <c r="CE74" s="96"/>
      <c r="CF74" s="169" t="str">
        <f>IF(SUM(Table1[[#This Row],[Multiple]:[Level (all)62]])&lt;1,IF(Table1[[#This Row],[General]]=1,1,""),"")</f>
        <v/>
      </c>
      <c r="CG74" s="171" t="str">
        <f>IF(SUM(Table1[[#This Row],[Multiple]:[Level (all)62]])&lt;1,IF(Table1[[#This Row],[Beginner]]=1,1,""),"")</f>
        <v/>
      </c>
      <c r="CH74" s="169">
        <f>IF(SUM(Table1[[#This Row],[Multiple]:[Level (all)62]])&lt;1,IF(Table1[[#This Row],[Intermediate]]=1,1,""),"")</f>
        <v>1</v>
      </c>
      <c r="CI74" s="169" t="str">
        <f>IF(SUM(Table1[[#This Row],[Multiple]:[Level (all)62]])&lt;1,IF(Table1[[#This Row],[Advanced]]=1,1,""),"")</f>
        <v/>
      </c>
      <c r="CJ74" s="169" t="str">
        <f>IF(AND(SUM(Table1[[#This Row],[General]:[Advanced]])&lt;4,SUM(Table1[[#This Row],[General]:[Advanced]])&gt;1),1,"")</f>
        <v/>
      </c>
      <c r="CK74" s="169" t="str">
        <f>Table1[[#This Row],[Level (all)]]</f>
        <v/>
      </c>
      <c r="CL74" s="169" t="str">
        <f>IF(Table1[[#This Row],[Multiple audience]]&lt;&gt;1,IF(Table1[[#This Row],[General Audience]]=1,1,""),"")</f>
        <v/>
      </c>
      <c r="CM74" s="169">
        <f>IF(Table1[[#This Row],[Multiple audience]]&lt;&gt;1,IF(Table1[[#This Row],[Planners / Designers ]]=1,1,""),"")</f>
        <v>1</v>
      </c>
      <c r="CN74" s="169" t="str">
        <f>IF(Table1[[#This Row],[Multiple audience]]&lt;&gt;1,IF(Table1[[#This Row],[Regulatory Assessors]]=1,1,""),"")</f>
        <v/>
      </c>
      <c r="CO74" s="169" t="str">
        <f>IF(Table1[[#This Row],[Multiple audience]]&lt;&gt;1,IF(Table1[[#This Row],[Builders / Management]]=1,1,""),"")</f>
        <v/>
      </c>
      <c r="CP74" s="169" t="str">
        <f>IF(Table1[[#This Row],[Multiple audience]]&lt;&gt;1,IF(Table1[[#This Row],[Energy / Sus Assessors]]=1,1,""),"")</f>
        <v/>
      </c>
      <c r="CQ74" s="169" t="str">
        <f>IF(Table1[[#This Row],[Multiple audience]]&lt;&gt;1,IF(Table1[[#This Row],[Semi-skilled]]=1,1,""),"")</f>
        <v/>
      </c>
      <c r="CR74" s="169" t="str">
        <f>IF(Table1[[#This Row],[Multiple audience]]&lt;&gt;1,IF(Table1[[#This Row],[Trades]]=1,1,""),"")</f>
        <v/>
      </c>
      <c r="CS74" s="169" t="str">
        <f>IF(Table1[[#This Row],[Multiple audience]]&lt;&gt;1,IF(Table1[[#This Row],[Other]]=1,1,""),"")</f>
        <v/>
      </c>
      <c r="CT74" s="169" t="str">
        <f>IF(SUM(Table1[[#This Row],[General Audience]:[Other]])&gt;1,1,"")</f>
        <v/>
      </c>
      <c r="CU74" s="169" t="str">
        <f>IF(Table1[[#This Row],[Various  ]]&lt;&gt;1,IF(Table1[[#This Row],[Calculator / Software]]=1,1,""),"")</f>
        <v/>
      </c>
      <c r="CV74" s="169" t="str">
        <f>IF(Table1[[#This Row],[Various  ]]&lt;&gt;1,IF(Table1[[#This Row],[Information  ]]=1,1,""),"")</f>
        <v/>
      </c>
      <c r="CW74" s="169" t="str">
        <f>IF(Table1[[#This Row],[Various  ]]&lt;&gt;1,IF(Table1[[#This Row],[Interactive Tool]]=1,1,""),"")</f>
        <v/>
      </c>
      <c r="CX74" s="169" t="str">
        <f>IF(Table1[[#This Row],[Various  ]]&lt;&gt;1,IF(Table1[[#This Row],[Technical Specifications]]=1,1,""),"")</f>
        <v/>
      </c>
      <c r="CY74" s="169" t="str">
        <f>IF(Table1[[#This Row],[Various  ]]&lt;&gt;1,IF(Table1[[#This Row],[Training Resources]]=1,1,""),"")</f>
        <v/>
      </c>
      <c r="CZ74" s="169" t="str">
        <f>IF(Table1[[#This Row],[Various  ]]&lt;&gt;1,IF(Table1[[#This Row],[Toolbox]]=1,1,""),"")</f>
        <v/>
      </c>
      <c r="DA74" s="169" t="str">
        <f>IF(Table1[[#This Row],[Various  ]]&lt;&gt;1,IF(Table1[[#This Row],[Video]]=1,1,""),"")</f>
        <v/>
      </c>
      <c r="DB74" s="169" t="str">
        <f>IF(Table1[[#This Row],[Various  ]]&lt;&gt;1,IF(Table1[[#This Row],[Case study]]=1,1,""),"")</f>
        <v/>
      </c>
      <c r="DC74" s="169" t="str">
        <f>IF(Table1[[#This Row],[Various  ]]&lt;&gt;1,IF(Table1[[#This Row],[Other   ]]=1,1,""),"")</f>
        <v/>
      </c>
      <c r="DD74" s="169" t="str">
        <f>IF(Table1[[#This Row],[Various  ]]&lt;&gt;1,IF(Table1[[#This Row],[Standards]]=1,1,""),"")</f>
        <v/>
      </c>
      <c r="DE74" s="169">
        <f>IF(Table1[[#This Row],[Various]]=1,1,IF(SUM(Table1[[#This Row],[Calculator / Software]:[Standards]])&gt;1,1,""))</f>
        <v>1</v>
      </c>
      <c r="DF74" s="169" t="str">
        <f>IF(Table1[[#This Row],[Multiple NCC links]]&lt;&gt;1,IF(Table1[[#This Row],[Design]]=1,1,""),"")</f>
        <v/>
      </c>
      <c r="DG74" s="169" t="str">
        <f>IF(Table1[[#This Row],[Multiple NCC links]]&lt;&gt;1,IF(Table1[[#This Row],[Assessment / Verification]]=1,1,""),"")</f>
        <v/>
      </c>
      <c r="DH74" s="169" t="str">
        <f>IF(Table1[[#This Row],[Multiple NCC links]]&lt;&gt;1,IF(Table1[[#This Row],[Climate Specific ]]=1,1,""),"")</f>
        <v/>
      </c>
      <c r="DI74" s="169" t="str">
        <f>IF(Table1[[#This Row],[Multiple NCC links]]&lt;&gt;1,IF(Table1[[#This Row],[Alterations / Additions]]=1,1,""),"")</f>
        <v/>
      </c>
      <c r="DJ74" s="169" t="str">
        <f>IF(Table1[[#This Row],[Multiple NCC links]]&lt;&gt;1,IF(Table1[[#This Row],[Glazing]]=1,1,""),"")</f>
        <v/>
      </c>
      <c r="DK74" s="169" t="str">
        <f>IF(Table1[[#This Row],[Multiple NCC links]]&lt;&gt;1,IF(Table1[[#This Row],[Building Fabric / Thermal / Sealing]]=1,1,""),"")</f>
        <v/>
      </c>
      <c r="DL74" s="169" t="str">
        <f>IF(Table1[[#This Row],[Multiple NCC links]]&lt;&gt;1,IF(Table1[[#This Row],[Lighting]]=1,1,""),"")</f>
        <v/>
      </c>
      <c r="DM74" s="169" t="str">
        <f>IF(Table1[[#This Row],[Multiple NCC links]]&lt;&gt;1,IF(Table1[[#This Row],[HVAC]]=1,1,""),"")</f>
        <v/>
      </c>
      <c r="DN74" s="169" t="str">
        <f>IF(Table1[[#This Row],[Multiple NCC links]]&lt;&gt;1,IF(Table1[[#This Row],[Services]]=1,1,""),"")</f>
        <v/>
      </c>
      <c r="DO74" s="169" t="str">
        <f>IF(Table1[[#This Row],[Multiple NCC links]]&lt;&gt;1,IF(Table1[[#This Row],[Maintenance &amp; Monitoring]]=1,1,""),"")</f>
        <v/>
      </c>
      <c r="DP74" s="169" t="str">
        <f>IF(Table1[[#This Row],[Multiple NCC links]]&lt;&gt;1,IF(Table1[[#This Row],[Hand over / Operations]]=1,1,""),"")</f>
        <v/>
      </c>
      <c r="DQ74" s="169" t="str">
        <f>IF(Table1[[#This Row],[Multiple NCC links]]&lt;&gt;1,IF(Table1[[#This Row],[As built assessment]]=1,1,""),"")</f>
        <v/>
      </c>
      <c r="DR74" s="169" t="str">
        <f>IF(Table1[[#This Row],[Multiple NCC links]]&lt;&gt;1,IF(Table1[[#This Row],[Beyond compliance]]=1,1,""),"")</f>
        <v/>
      </c>
      <c r="DS74" s="169">
        <f>IF(SUM(Table1[[#This Row],[Design]:[Beyond compliance]])&gt;1,1,"")</f>
        <v>1</v>
      </c>
      <c r="DT74" s="169" t="str">
        <f>IF(Table1[[#This Row],[Both Residential &amp; Commercial4]]&lt;&gt;1,IF(Table1[[#This Row],[Residential]]=1,1,""),"")</f>
        <v/>
      </c>
      <c r="DU74" s="169">
        <f>IF(Table1[[#This Row],[Both Residential &amp; Commercial4]]&lt;&gt;1,IF(Table1[[#This Row],[Commercial]]=1,1,""),"")</f>
        <v>1</v>
      </c>
      <c r="DV74" s="169" t="str">
        <f>Table1[[#This Row],[Residential &amp; Commercial]]</f>
        <v/>
      </c>
      <c r="DW74" s="169"/>
    </row>
    <row r="75" spans="1:127" s="49" customFormat="1" ht="95.25" thickTop="1" thickBot="1" x14ac:dyDescent="0.35">
      <c r="A75" s="97">
        <v>71</v>
      </c>
      <c r="B75" s="67"/>
      <c r="C75" s="98" t="s">
        <v>206</v>
      </c>
      <c r="D75" s="68" t="s">
        <v>207</v>
      </c>
      <c r="E75" s="89">
        <v>1</v>
      </c>
      <c r="F75" s="89"/>
      <c r="G75" s="89"/>
      <c r="H75" s="89"/>
      <c r="I75" s="70" t="str">
        <f>IF(AND(Table1[[#This Row],[General]]=1,Table1[[#This Row],[Beginner]]=1,Table1[[#This Row],[Intermediate]]=1,Table1[[#This Row],[Advanced]]=1),1,"")</f>
        <v/>
      </c>
      <c r="J75" s="70" t="str">
        <f>CONCATENATE(IF(Table1[[#This Row],[General]]=1,"General, ",""), IF(Table1[[#This Row],[Beginner]]=1,"Beginner, ",""),IF(Table1[[#This Row],[Intermediate]]=1,"Intermediate, ",""), IF(Table1[[#This Row],[Advanced]]=1,"Advanced",""))</f>
        <v xml:space="preserve">General, </v>
      </c>
      <c r="K75" s="71">
        <v>1</v>
      </c>
      <c r="L75" s="91"/>
      <c r="M75" s="71"/>
      <c r="N75" s="71"/>
      <c r="O75" s="141"/>
      <c r="P75" s="71"/>
      <c r="Q75" s="71"/>
      <c r="R75" s="71"/>
      <c r="S7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75" s="73"/>
      <c r="U75" s="73">
        <v>1</v>
      </c>
      <c r="V75" s="211"/>
      <c r="W75" s="211"/>
      <c r="X75" s="73"/>
      <c r="Y75" s="73"/>
      <c r="Z75" s="73"/>
      <c r="AA75" s="73"/>
      <c r="AB75" s="73"/>
      <c r="AC75" s="73">
        <v>1</v>
      </c>
      <c r="AD75" s="73"/>
      <c r="AE75" s="92"/>
      <c r="AF75" s="73"/>
      <c r="AG7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Case Study, </v>
      </c>
      <c r="AH75" s="75">
        <v>1</v>
      </c>
      <c r="AI75" s="75"/>
      <c r="AJ75" s="75"/>
      <c r="AK75" s="74" t="str">
        <f>CONCATENATE(IF(Table1[[#This Row],[Digital]]=1,"Digital, ",""),IF(Table1[[#This Row],[Face to Face]]=1,"Face to face, ",""),IF(Table1[[#This Row],[Blended]]=1,"Blended",""))</f>
        <v xml:space="preserve">Digital, </v>
      </c>
      <c r="AL75" s="69" t="s">
        <v>733</v>
      </c>
      <c r="AM75" s="76">
        <v>1</v>
      </c>
      <c r="AN75" s="127"/>
      <c r="AO75" s="76">
        <v>1</v>
      </c>
      <c r="AP75" s="127"/>
      <c r="AQ75" s="76">
        <v>1</v>
      </c>
      <c r="AR75" s="76">
        <v>1</v>
      </c>
      <c r="AS75" s="76">
        <v>1</v>
      </c>
      <c r="AT75" s="76">
        <v>1</v>
      </c>
      <c r="AU75" s="76">
        <v>1</v>
      </c>
      <c r="AV75" s="127"/>
      <c r="AW75" s="127"/>
      <c r="AX75" s="127"/>
      <c r="AY75" s="76">
        <v>1</v>
      </c>
      <c r="AZ7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Glazing, Building Fabric / Thermal / Sealing, Lighting, HVAC, Services, Beyond compliance</v>
      </c>
      <c r="BB75" s="72"/>
      <c r="BC75" s="72">
        <v>1</v>
      </c>
      <c r="BD75" s="74" t="str">
        <f>IF(AND(Table1[[#This Row],[Residential]]=1,Table1[[#This Row],[Commercial]]=1),1,"")</f>
        <v/>
      </c>
      <c r="BE75" s="74" t="str">
        <f>CONCATENATE(IF(Table1[[#This Row],[Residential]]=1,"Residential, ",""),IF(Table1[[#This Row],[Commercial]]=1,"Commercial",""))</f>
        <v>Commercial</v>
      </c>
      <c r="BF75" s="76"/>
      <c r="BG75" s="76">
        <v>1</v>
      </c>
      <c r="BH75" s="76"/>
      <c r="BI75" s="76"/>
      <c r="BJ75" s="76"/>
      <c r="BK75" s="76"/>
      <c r="BL75" s="76"/>
      <c r="BM75" s="127"/>
      <c r="BN75" s="76"/>
      <c r="BO7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75" s="110"/>
      <c r="BQ75" s="112" t="s">
        <v>208</v>
      </c>
      <c r="BR75" s="112" t="s">
        <v>1024</v>
      </c>
      <c r="BS75" s="235"/>
      <c r="BT75" s="117" t="s">
        <v>209</v>
      </c>
      <c r="BU75" s="113"/>
      <c r="BV75" s="114"/>
      <c r="BW75" s="115" t="s">
        <v>58</v>
      </c>
      <c r="BX75" s="115" t="s">
        <v>58</v>
      </c>
      <c r="BY75" s="115" t="s">
        <v>58</v>
      </c>
      <c r="BZ75" s="227" t="str">
        <f>IF(SUM(Table1[[#This Row],[Design]:[Beyond compliance]])&gt;0,"Yes","No")</f>
        <v>Yes</v>
      </c>
      <c r="CA7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75" s="48">
        <f>COUNTIF(Table1[[#This Row],[Validity]:[Alignment with NCC (Yes=1,No=0)]],"N/A")</f>
        <v>0</v>
      </c>
      <c r="CC75" s="48">
        <f>IF(ISERROR(Table1[[#This Row],[Total Quality Score (out of 10)]]/(4-Table1[[#This Row],[N/A Count]])),0,Table1[[#This Row],[Total Quality Score (out of 10)]]/(4-Table1[[#This Row],[N/A Count]]))</f>
        <v>1.5</v>
      </c>
      <c r="CE75" s="96"/>
      <c r="CF75" s="169">
        <f>IF(SUM(Table1[[#This Row],[Multiple]:[Level (all)62]])&lt;1,IF(Table1[[#This Row],[General]]=1,1,""),"")</f>
        <v>1</v>
      </c>
      <c r="CG75" s="171" t="str">
        <f>IF(SUM(Table1[[#This Row],[Multiple]:[Level (all)62]])&lt;1,IF(Table1[[#This Row],[Beginner]]=1,1,""),"")</f>
        <v/>
      </c>
      <c r="CH75" s="169" t="str">
        <f>IF(SUM(Table1[[#This Row],[Multiple]:[Level (all)62]])&lt;1,IF(Table1[[#This Row],[Intermediate]]=1,1,""),"")</f>
        <v/>
      </c>
      <c r="CI75" s="169" t="str">
        <f>IF(SUM(Table1[[#This Row],[Multiple]:[Level (all)62]])&lt;1,IF(Table1[[#This Row],[Advanced]]=1,1,""),"")</f>
        <v/>
      </c>
      <c r="CJ75" s="169" t="str">
        <f>IF(AND(SUM(Table1[[#This Row],[General]:[Advanced]])&lt;4,SUM(Table1[[#This Row],[General]:[Advanced]])&gt;1),1,"")</f>
        <v/>
      </c>
      <c r="CK75" s="169" t="str">
        <f>Table1[[#This Row],[Level (all)]]</f>
        <v/>
      </c>
      <c r="CL75" s="169">
        <f>IF(Table1[[#This Row],[Multiple audience]]&lt;&gt;1,IF(Table1[[#This Row],[General Audience]]=1,1,""),"")</f>
        <v>1</v>
      </c>
      <c r="CM75" s="169" t="str">
        <f>IF(Table1[[#This Row],[Multiple audience]]&lt;&gt;1,IF(Table1[[#This Row],[Planners / Designers ]]=1,1,""),"")</f>
        <v/>
      </c>
      <c r="CN75" s="169" t="str">
        <f>IF(Table1[[#This Row],[Multiple audience]]&lt;&gt;1,IF(Table1[[#This Row],[Regulatory Assessors]]=1,1,""),"")</f>
        <v/>
      </c>
      <c r="CO75" s="169" t="str">
        <f>IF(Table1[[#This Row],[Multiple audience]]&lt;&gt;1,IF(Table1[[#This Row],[Builders / Management]]=1,1,""),"")</f>
        <v/>
      </c>
      <c r="CP75" s="169" t="str">
        <f>IF(Table1[[#This Row],[Multiple audience]]&lt;&gt;1,IF(Table1[[#This Row],[Energy / Sus Assessors]]=1,1,""),"")</f>
        <v/>
      </c>
      <c r="CQ75" s="169" t="str">
        <f>IF(Table1[[#This Row],[Multiple audience]]&lt;&gt;1,IF(Table1[[#This Row],[Semi-skilled]]=1,1,""),"")</f>
        <v/>
      </c>
      <c r="CR75" s="169" t="str">
        <f>IF(Table1[[#This Row],[Multiple audience]]&lt;&gt;1,IF(Table1[[#This Row],[Trades]]=1,1,""),"")</f>
        <v/>
      </c>
      <c r="CS75" s="169" t="str">
        <f>IF(Table1[[#This Row],[Multiple audience]]&lt;&gt;1,IF(Table1[[#This Row],[Other]]=1,1,""),"")</f>
        <v/>
      </c>
      <c r="CT75" s="169" t="str">
        <f>IF(SUM(Table1[[#This Row],[General Audience]:[Other]])&gt;1,1,"")</f>
        <v/>
      </c>
      <c r="CU75" s="169" t="str">
        <f>IF(Table1[[#This Row],[Various  ]]&lt;&gt;1,IF(Table1[[#This Row],[Calculator / Software]]=1,1,""),"")</f>
        <v/>
      </c>
      <c r="CV75" s="169" t="str">
        <f>IF(Table1[[#This Row],[Various  ]]&lt;&gt;1,IF(Table1[[#This Row],[Information  ]]=1,1,""),"")</f>
        <v/>
      </c>
      <c r="CW75" s="169" t="str">
        <f>IF(Table1[[#This Row],[Various  ]]&lt;&gt;1,IF(Table1[[#This Row],[Interactive Tool]]=1,1,""),"")</f>
        <v/>
      </c>
      <c r="CX75" s="169" t="str">
        <f>IF(Table1[[#This Row],[Various  ]]&lt;&gt;1,IF(Table1[[#This Row],[Technical Specifications]]=1,1,""),"")</f>
        <v/>
      </c>
      <c r="CY75" s="169" t="str">
        <f>IF(Table1[[#This Row],[Various  ]]&lt;&gt;1,IF(Table1[[#This Row],[Training Resources]]=1,1,""),"")</f>
        <v/>
      </c>
      <c r="CZ75" s="169" t="str">
        <f>IF(Table1[[#This Row],[Various  ]]&lt;&gt;1,IF(Table1[[#This Row],[Toolbox]]=1,1,""),"")</f>
        <v/>
      </c>
      <c r="DA75" s="169" t="str">
        <f>IF(Table1[[#This Row],[Various  ]]&lt;&gt;1,IF(Table1[[#This Row],[Video]]=1,1,""),"")</f>
        <v/>
      </c>
      <c r="DB75" s="169" t="str">
        <f>IF(Table1[[#This Row],[Various  ]]&lt;&gt;1,IF(Table1[[#This Row],[Case study]]=1,1,""),"")</f>
        <v/>
      </c>
      <c r="DC75" s="169" t="str">
        <f>IF(Table1[[#This Row],[Various  ]]&lt;&gt;1,IF(Table1[[#This Row],[Other   ]]=1,1,""),"")</f>
        <v/>
      </c>
      <c r="DD75" s="169" t="str">
        <f>IF(Table1[[#This Row],[Various  ]]&lt;&gt;1,IF(Table1[[#This Row],[Standards]]=1,1,""),"")</f>
        <v/>
      </c>
      <c r="DE75" s="169">
        <f>IF(Table1[[#This Row],[Various]]=1,1,IF(SUM(Table1[[#This Row],[Calculator / Software]:[Standards]])&gt;1,1,""))</f>
        <v>1</v>
      </c>
      <c r="DF75" s="169" t="str">
        <f>IF(Table1[[#This Row],[Multiple NCC links]]&lt;&gt;1,IF(Table1[[#This Row],[Design]]=1,1,""),"")</f>
        <v/>
      </c>
      <c r="DG75" s="169" t="str">
        <f>IF(Table1[[#This Row],[Multiple NCC links]]&lt;&gt;1,IF(Table1[[#This Row],[Assessment / Verification]]=1,1,""),"")</f>
        <v/>
      </c>
      <c r="DH75" s="169" t="str">
        <f>IF(Table1[[#This Row],[Multiple NCC links]]&lt;&gt;1,IF(Table1[[#This Row],[Climate Specific ]]=1,1,""),"")</f>
        <v/>
      </c>
      <c r="DI75" s="169" t="str">
        <f>IF(Table1[[#This Row],[Multiple NCC links]]&lt;&gt;1,IF(Table1[[#This Row],[Alterations / Additions]]=1,1,""),"")</f>
        <v/>
      </c>
      <c r="DJ75" s="169" t="str">
        <f>IF(Table1[[#This Row],[Multiple NCC links]]&lt;&gt;1,IF(Table1[[#This Row],[Glazing]]=1,1,""),"")</f>
        <v/>
      </c>
      <c r="DK75" s="169" t="str">
        <f>IF(Table1[[#This Row],[Multiple NCC links]]&lt;&gt;1,IF(Table1[[#This Row],[Building Fabric / Thermal / Sealing]]=1,1,""),"")</f>
        <v/>
      </c>
      <c r="DL75" s="169" t="str">
        <f>IF(Table1[[#This Row],[Multiple NCC links]]&lt;&gt;1,IF(Table1[[#This Row],[Lighting]]=1,1,""),"")</f>
        <v/>
      </c>
      <c r="DM75" s="169" t="str">
        <f>IF(Table1[[#This Row],[Multiple NCC links]]&lt;&gt;1,IF(Table1[[#This Row],[HVAC]]=1,1,""),"")</f>
        <v/>
      </c>
      <c r="DN75" s="169" t="str">
        <f>IF(Table1[[#This Row],[Multiple NCC links]]&lt;&gt;1,IF(Table1[[#This Row],[Services]]=1,1,""),"")</f>
        <v/>
      </c>
      <c r="DO75" s="169" t="str">
        <f>IF(Table1[[#This Row],[Multiple NCC links]]&lt;&gt;1,IF(Table1[[#This Row],[Maintenance &amp; Monitoring]]=1,1,""),"")</f>
        <v/>
      </c>
      <c r="DP75" s="169" t="str">
        <f>IF(Table1[[#This Row],[Multiple NCC links]]&lt;&gt;1,IF(Table1[[#This Row],[Hand over / Operations]]=1,1,""),"")</f>
        <v/>
      </c>
      <c r="DQ75" s="169" t="str">
        <f>IF(Table1[[#This Row],[Multiple NCC links]]&lt;&gt;1,IF(Table1[[#This Row],[As built assessment]]=1,1,""),"")</f>
        <v/>
      </c>
      <c r="DR75" s="169" t="str">
        <f>IF(Table1[[#This Row],[Multiple NCC links]]&lt;&gt;1,IF(Table1[[#This Row],[Beyond compliance]]=1,1,""),"")</f>
        <v/>
      </c>
      <c r="DS75" s="169">
        <f>IF(SUM(Table1[[#This Row],[Design]:[Beyond compliance]])&gt;1,1,"")</f>
        <v>1</v>
      </c>
      <c r="DT75" s="169" t="str">
        <f>IF(Table1[[#This Row],[Both Residential &amp; Commercial4]]&lt;&gt;1,IF(Table1[[#This Row],[Residential]]=1,1,""),"")</f>
        <v/>
      </c>
      <c r="DU75" s="169">
        <f>IF(Table1[[#This Row],[Both Residential &amp; Commercial4]]&lt;&gt;1,IF(Table1[[#This Row],[Commercial]]=1,1,""),"")</f>
        <v>1</v>
      </c>
      <c r="DV75" s="169" t="str">
        <f>Table1[[#This Row],[Residential &amp; Commercial]]</f>
        <v/>
      </c>
      <c r="DW75" s="169"/>
    </row>
    <row r="76" spans="1:127" s="49" customFormat="1" ht="95.25" thickTop="1" thickBot="1" x14ac:dyDescent="0.35">
      <c r="A76" s="97">
        <v>72</v>
      </c>
      <c r="B76" s="80"/>
      <c r="C76" s="98" t="s">
        <v>206</v>
      </c>
      <c r="D76" s="68" t="s">
        <v>207</v>
      </c>
      <c r="E76" s="89">
        <v>1</v>
      </c>
      <c r="F76" s="89"/>
      <c r="G76" s="89"/>
      <c r="H76" s="89"/>
      <c r="I76" s="70" t="str">
        <f>IF(AND(Table1[[#This Row],[General]]=1,Table1[[#This Row],[Beginner]]=1,Table1[[#This Row],[Intermediate]]=1,Table1[[#This Row],[Advanced]]=1),1,"")</f>
        <v/>
      </c>
      <c r="J76" s="70" t="str">
        <f>CONCATENATE(IF(Table1[[#This Row],[General]]=1,"General, ",""), IF(Table1[[#This Row],[Beginner]]=1,"Beginner, ",""),IF(Table1[[#This Row],[Intermediate]]=1,"Intermediate, ",""), IF(Table1[[#This Row],[Advanced]]=1,"Advanced",""))</f>
        <v xml:space="preserve">General, </v>
      </c>
      <c r="K76" s="71">
        <v>1</v>
      </c>
      <c r="L76" s="91"/>
      <c r="M76" s="71"/>
      <c r="N76" s="71"/>
      <c r="O76" s="141"/>
      <c r="P76" s="71"/>
      <c r="Q76" s="71"/>
      <c r="R76" s="71"/>
      <c r="S7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76" s="73"/>
      <c r="U76" s="73">
        <v>1</v>
      </c>
      <c r="V76" s="211"/>
      <c r="W76" s="211"/>
      <c r="X76" s="73"/>
      <c r="Y76" s="73"/>
      <c r="Z76" s="73"/>
      <c r="AA76" s="73"/>
      <c r="AB76" s="73"/>
      <c r="AC76" s="73">
        <v>1</v>
      </c>
      <c r="AD76" s="73"/>
      <c r="AE76" s="92"/>
      <c r="AF76" s="73"/>
      <c r="AG7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Case Study, </v>
      </c>
      <c r="AH76" s="75">
        <v>1</v>
      </c>
      <c r="AI76" s="75"/>
      <c r="AJ76" s="75"/>
      <c r="AK76" s="74" t="str">
        <f>CONCATENATE(IF(Table1[[#This Row],[Digital]]=1,"Digital, ",""),IF(Table1[[#This Row],[Face to Face]]=1,"Face to face, ",""),IF(Table1[[#This Row],[Blended]]=1,"Blended",""))</f>
        <v xml:space="preserve">Digital, </v>
      </c>
      <c r="AL76" s="69" t="s">
        <v>733</v>
      </c>
      <c r="AM76" s="76">
        <v>1</v>
      </c>
      <c r="AN76" s="127"/>
      <c r="AO76" s="76">
        <v>1</v>
      </c>
      <c r="AP76" s="127"/>
      <c r="AQ76" s="76">
        <v>1</v>
      </c>
      <c r="AR76" s="76">
        <v>1</v>
      </c>
      <c r="AS76" s="76">
        <v>1</v>
      </c>
      <c r="AT76" s="76">
        <v>1</v>
      </c>
      <c r="AU76" s="76">
        <v>1</v>
      </c>
      <c r="AV76" s="127"/>
      <c r="AW76" s="127"/>
      <c r="AX76" s="127"/>
      <c r="AY76" s="76">
        <v>1</v>
      </c>
      <c r="AZ7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Glazing, Building Fabric / Thermal / Sealing, Lighting, HVAC, Services, Beyond compliance</v>
      </c>
      <c r="BB76" s="72"/>
      <c r="BC76" s="72">
        <v>1</v>
      </c>
      <c r="BD76" s="74" t="str">
        <f>IF(AND(Table1[[#This Row],[Residential]]=1,Table1[[#This Row],[Commercial]]=1),1,"")</f>
        <v/>
      </c>
      <c r="BE76" s="74" t="str">
        <f>CONCATENATE(IF(Table1[[#This Row],[Residential]]=1,"Residential, ",""),IF(Table1[[#This Row],[Commercial]]=1,"Commercial",""))</f>
        <v>Commercial</v>
      </c>
      <c r="BF76" s="76"/>
      <c r="BG76" s="76">
        <v>1</v>
      </c>
      <c r="BH76" s="76"/>
      <c r="BI76" s="76"/>
      <c r="BJ76" s="76"/>
      <c r="BK76" s="76"/>
      <c r="BL76" s="76"/>
      <c r="BM76" s="127"/>
      <c r="BN76" s="76"/>
      <c r="BO7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76" s="110"/>
      <c r="BQ76" s="112" t="s">
        <v>210</v>
      </c>
      <c r="BR76" s="112" t="s">
        <v>1024</v>
      </c>
      <c r="BS76" s="235"/>
      <c r="BT76" s="117" t="s">
        <v>211</v>
      </c>
      <c r="BU76" s="113"/>
      <c r="BV76" s="114"/>
      <c r="BW76" s="115" t="s">
        <v>58</v>
      </c>
      <c r="BX76" s="115" t="s">
        <v>58</v>
      </c>
      <c r="BY76" s="115" t="s">
        <v>58</v>
      </c>
      <c r="BZ76" s="227" t="str">
        <f>IF(SUM(Table1[[#This Row],[Design]:[Beyond compliance]])&gt;0,"Yes","No")</f>
        <v>Yes</v>
      </c>
      <c r="CA7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76" s="48">
        <f>COUNTIF(Table1[[#This Row],[Validity]:[Alignment with NCC (Yes=1,No=0)]],"N/A")</f>
        <v>0</v>
      </c>
      <c r="CC76" s="48">
        <f>IF(ISERROR(Table1[[#This Row],[Total Quality Score (out of 10)]]/(4-Table1[[#This Row],[N/A Count]])),0,Table1[[#This Row],[Total Quality Score (out of 10)]]/(4-Table1[[#This Row],[N/A Count]]))</f>
        <v>1.5</v>
      </c>
      <c r="CE76" s="96"/>
      <c r="CF76" s="169">
        <f>IF(SUM(Table1[[#This Row],[Multiple]:[Level (all)62]])&lt;1,IF(Table1[[#This Row],[General]]=1,1,""),"")</f>
        <v>1</v>
      </c>
      <c r="CG76" s="171" t="str">
        <f>IF(SUM(Table1[[#This Row],[Multiple]:[Level (all)62]])&lt;1,IF(Table1[[#This Row],[Beginner]]=1,1,""),"")</f>
        <v/>
      </c>
      <c r="CH76" s="169" t="str">
        <f>IF(SUM(Table1[[#This Row],[Multiple]:[Level (all)62]])&lt;1,IF(Table1[[#This Row],[Intermediate]]=1,1,""),"")</f>
        <v/>
      </c>
      <c r="CI76" s="169" t="str">
        <f>IF(SUM(Table1[[#This Row],[Multiple]:[Level (all)62]])&lt;1,IF(Table1[[#This Row],[Advanced]]=1,1,""),"")</f>
        <v/>
      </c>
      <c r="CJ76" s="169" t="str">
        <f>IF(AND(SUM(Table1[[#This Row],[General]:[Advanced]])&lt;4,SUM(Table1[[#This Row],[General]:[Advanced]])&gt;1),1,"")</f>
        <v/>
      </c>
      <c r="CK76" s="169" t="str">
        <f>Table1[[#This Row],[Level (all)]]</f>
        <v/>
      </c>
      <c r="CL76" s="169">
        <f>IF(Table1[[#This Row],[Multiple audience]]&lt;&gt;1,IF(Table1[[#This Row],[General Audience]]=1,1,""),"")</f>
        <v>1</v>
      </c>
      <c r="CM76" s="169" t="str">
        <f>IF(Table1[[#This Row],[Multiple audience]]&lt;&gt;1,IF(Table1[[#This Row],[Planners / Designers ]]=1,1,""),"")</f>
        <v/>
      </c>
      <c r="CN76" s="169" t="str">
        <f>IF(Table1[[#This Row],[Multiple audience]]&lt;&gt;1,IF(Table1[[#This Row],[Regulatory Assessors]]=1,1,""),"")</f>
        <v/>
      </c>
      <c r="CO76" s="169" t="str">
        <f>IF(Table1[[#This Row],[Multiple audience]]&lt;&gt;1,IF(Table1[[#This Row],[Builders / Management]]=1,1,""),"")</f>
        <v/>
      </c>
      <c r="CP76" s="169" t="str">
        <f>IF(Table1[[#This Row],[Multiple audience]]&lt;&gt;1,IF(Table1[[#This Row],[Energy / Sus Assessors]]=1,1,""),"")</f>
        <v/>
      </c>
      <c r="CQ76" s="169" t="str">
        <f>IF(Table1[[#This Row],[Multiple audience]]&lt;&gt;1,IF(Table1[[#This Row],[Semi-skilled]]=1,1,""),"")</f>
        <v/>
      </c>
      <c r="CR76" s="169" t="str">
        <f>IF(Table1[[#This Row],[Multiple audience]]&lt;&gt;1,IF(Table1[[#This Row],[Trades]]=1,1,""),"")</f>
        <v/>
      </c>
      <c r="CS76" s="169" t="str">
        <f>IF(Table1[[#This Row],[Multiple audience]]&lt;&gt;1,IF(Table1[[#This Row],[Other]]=1,1,""),"")</f>
        <v/>
      </c>
      <c r="CT76" s="169" t="str">
        <f>IF(SUM(Table1[[#This Row],[General Audience]:[Other]])&gt;1,1,"")</f>
        <v/>
      </c>
      <c r="CU76" s="169" t="str">
        <f>IF(Table1[[#This Row],[Various  ]]&lt;&gt;1,IF(Table1[[#This Row],[Calculator / Software]]=1,1,""),"")</f>
        <v/>
      </c>
      <c r="CV76" s="169" t="str">
        <f>IF(Table1[[#This Row],[Various  ]]&lt;&gt;1,IF(Table1[[#This Row],[Information  ]]=1,1,""),"")</f>
        <v/>
      </c>
      <c r="CW76" s="169" t="str">
        <f>IF(Table1[[#This Row],[Various  ]]&lt;&gt;1,IF(Table1[[#This Row],[Interactive Tool]]=1,1,""),"")</f>
        <v/>
      </c>
      <c r="CX76" s="169" t="str">
        <f>IF(Table1[[#This Row],[Various  ]]&lt;&gt;1,IF(Table1[[#This Row],[Technical Specifications]]=1,1,""),"")</f>
        <v/>
      </c>
      <c r="CY76" s="169" t="str">
        <f>IF(Table1[[#This Row],[Various  ]]&lt;&gt;1,IF(Table1[[#This Row],[Training Resources]]=1,1,""),"")</f>
        <v/>
      </c>
      <c r="CZ76" s="169" t="str">
        <f>IF(Table1[[#This Row],[Various  ]]&lt;&gt;1,IF(Table1[[#This Row],[Toolbox]]=1,1,""),"")</f>
        <v/>
      </c>
      <c r="DA76" s="169" t="str">
        <f>IF(Table1[[#This Row],[Various  ]]&lt;&gt;1,IF(Table1[[#This Row],[Video]]=1,1,""),"")</f>
        <v/>
      </c>
      <c r="DB76" s="169" t="str">
        <f>IF(Table1[[#This Row],[Various  ]]&lt;&gt;1,IF(Table1[[#This Row],[Case study]]=1,1,""),"")</f>
        <v/>
      </c>
      <c r="DC76" s="169" t="str">
        <f>IF(Table1[[#This Row],[Various  ]]&lt;&gt;1,IF(Table1[[#This Row],[Other   ]]=1,1,""),"")</f>
        <v/>
      </c>
      <c r="DD76" s="169" t="str">
        <f>IF(Table1[[#This Row],[Various  ]]&lt;&gt;1,IF(Table1[[#This Row],[Standards]]=1,1,""),"")</f>
        <v/>
      </c>
      <c r="DE76" s="169">
        <f>IF(Table1[[#This Row],[Various]]=1,1,IF(SUM(Table1[[#This Row],[Calculator / Software]:[Standards]])&gt;1,1,""))</f>
        <v>1</v>
      </c>
      <c r="DF76" s="169" t="str">
        <f>IF(Table1[[#This Row],[Multiple NCC links]]&lt;&gt;1,IF(Table1[[#This Row],[Design]]=1,1,""),"")</f>
        <v/>
      </c>
      <c r="DG76" s="169" t="str">
        <f>IF(Table1[[#This Row],[Multiple NCC links]]&lt;&gt;1,IF(Table1[[#This Row],[Assessment / Verification]]=1,1,""),"")</f>
        <v/>
      </c>
      <c r="DH76" s="169" t="str">
        <f>IF(Table1[[#This Row],[Multiple NCC links]]&lt;&gt;1,IF(Table1[[#This Row],[Climate Specific ]]=1,1,""),"")</f>
        <v/>
      </c>
      <c r="DI76" s="169" t="str">
        <f>IF(Table1[[#This Row],[Multiple NCC links]]&lt;&gt;1,IF(Table1[[#This Row],[Alterations / Additions]]=1,1,""),"")</f>
        <v/>
      </c>
      <c r="DJ76" s="169" t="str">
        <f>IF(Table1[[#This Row],[Multiple NCC links]]&lt;&gt;1,IF(Table1[[#This Row],[Glazing]]=1,1,""),"")</f>
        <v/>
      </c>
      <c r="DK76" s="169" t="str">
        <f>IF(Table1[[#This Row],[Multiple NCC links]]&lt;&gt;1,IF(Table1[[#This Row],[Building Fabric / Thermal / Sealing]]=1,1,""),"")</f>
        <v/>
      </c>
      <c r="DL76" s="169" t="str">
        <f>IF(Table1[[#This Row],[Multiple NCC links]]&lt;&gt;1,IF(Table1[[#This Row],[Lighting]]=1,1,""),"")</f>
        <v/>
      </c>
      <c r="DM76" s="169" t="str">
        <f>IF(Table1[[#This Row],[Multiple NCC links]]&lt;&gt;1,IF(Table1[[#This Row],[HVAC]]=1,1,""),"")</f>
        <v/>
      </c>
      <c r="DN76" s="169" t="str">
        <f>IF(Table1[[#This Row],[Multiple NCC links]]&lt;&gt;1,IF(Table1[[#This Row],[Services]]=1,1,""),"")</f>
        <v/>
      </c>
      <c r="DO76" s="169" t="str">
        <f>IF(Table1[[#This Row],[Multiple NCC links]]&lt;&gt;1,IF(Table1[[#This Row],[Maintenance &amp; Monitoring]]=1,1,""),"")</f>
        <v/>
      </c>
      <c r="DP76" s="169" t="str">
        <f>IF(Table1[[#This Row],[Multiple NCC links]]&lt;&gt;1,IF(Table1[[#This Row],[Hand over / Operations]]=1,1,""),"")</f>
        <v/>
      </c>
      <c r="DQ76" s="169" t="str">
        <f>IF(Table1[[#This Row],[Multiple NCC links]]&lt;&gt;1,IF(Table1[[#This Row],[As built assessment]]=1,1,""),"")</f>
        <v/>
      </c>
      <c r="DR76" s="169" t="str">
        <f>IF(Table1[[#This Row],[Multiple NCC links]]&lt;&gt;1,IF(Table1[[#This Row],[Beyond compliance]]=1,1,""),"")</f>
        <v/>
      </c>
      <c r="DS76" s="169">
        <f>IF(SUM(Table1[[#This Row],[Design]:[Beyond compliance]])&gt;1,1,"")</f>
        <v>1</v>
      </c>
      <c r="DT76" s="169" t="str">
        <f>IF(Table1[[#This Row],[Both Residential &amp; Commercial4]]&lt;&gt;1,IF(Table1[[#This Row],[Residential]]=1,1,""),"")</f>
        <v/>
      </c>
      <c r="DU76" s="169">
        <f>IF(Table1[[#This Row],[Both Residential &amp; Commercial4]]&lt;&gt;1,IF(Table1[[#This Row],[Commercial]]=1,1,""),"")</f>
        <v>1</v>
      </c>
      <c r="DV76" s="169" t="str">
        <f>Table1[[#This Row],[Residential &amp; Commercial]]</f>
        <v/>
      </c>
      <c r="DW76" s="169"/>
    </row>
    <row r="77" spans="1:127" s="49" customFormat="1" ht="95.25" thickTop="1" thickBot="1" x14ac:dyDescent="0.35">
      <c r="A77" s="97">
        <v>73</v>
      </c>
      <c r="B77" s="67"/>
      <c r="C77" s="98" t="s">
        <v>206</v>
      </c>
      <c r="D77" s="68" t="s">
        <v>207</v>
      </c>
      <c r="E77" s="89">
        <v>1</v>
      </c>
      <c r="F77" s="89"/>
      <c r="G77" s="89"/>
      <c r="H77" s="89"/>
      <c r="I77" s="70" t="str">
        <f>IF(AND(Table1[[#This Row],[General]]=1,Table1[[#This Row],[Beginner]]=1,Table1[[#This Row],[Intermediate]]=1,Table1[[#This Row],[Advanced]]=1),1,"")</f>
        <v/>
      </c>
      <c r="J77" s="70" t="str">
        <f>CONCATENATE(IF(Table1[[#This Row],[General]]=1,"General, ",""), IF(Table1[[#This Row],[Beginner]]=1,"Beginner, ",""),IF(Table1[[#This Row],[Intermediate]]=1,"Intermediate, ",""), IF(Table1[[#This Row],[Advanced]]=1,"Advanced",""))</f>
        <v xml:space="preserve">General, </v>
      </c>
      <c r="K77" s="71">
        <v>1</v>
      </c>
      <c r="L77" s="91"/>
      <c r="M77" s="71"/>
      <c r="N77" s="71"/>
      <c r="O77" s="141"/>
      <c r="P77" s="71"/>
      <c r="Q77" s="71"/>
      <c r="R77" s="71"/>
      <c r="S7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77" s="73"/>
      <c r="U77" s="73">
        <v>1</v>
      </c>
      <c r="V77" s="211"/>
      <c r="W77" s="211"/>
      <c r="X77" s="73"/>
      <c r="Y77" s="73"/>
      <c r="Z77" s="73"/>
      <c r="AA77" s="73"/>
      <c r="AB77" s="73"/>
      <c r="AC77" s="73">
        <v>1</v>
      </c>
      <c r="AD77" s="73"/>
      <c r="AE77" s="92"/>
      <c r="AF77" s="73"/>
      <c r="AG7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Case Study, </v>
      </c>
      <c r="AH77" s="75">
        <v>1</v>
      </c>
      <c r="AI77" s="75"/>
      <c r="AJ77" s="75"/>
      <c r="AK77" s="74" t="str">
        <f>CONCATENATE(IF(Table1[[#This Row],[Digital]]=1,"Digital, ",""),IF(Table1[[#This Row],[Face to Face]]=1,"Face to face, ",""),IF(Table1[[#This Row],[Blended]]=1,"Blended",""))</f>
        <v xml:space="preserve">Digital, </v>
      </c>
      <c r="AL77" s="69" t="s">
        <v>733</v>
      </c>
      <c r="AM77" s="76">
        <v>1</v>
      </c>
      <c r="AN77" s="127"/>
      <c r="AO77" s="76">
        <v>1</v>
      </c>
      <c r="AP77" s="127"/>
      <c r="AQ77" s="76">
        <v>1</v>
      </c>
      <c r="AR77" s="76">
        <v>1</v>
      </c>
      <c r="AS77" s="76">
        <v>1</v>
      </c>
      <c r="AT77" s="76">
        <v>1</v>
      </c>
      <c r="AU77" s="76">
        <v>1</v>
      </c>
      <c r="AV77" s="127"/>
      <c r="AW77" s="127"/>
      <c r="AX77" s="127"/>
      <c r="AY77" s="76">
        <v>1</v>
      </c>
      <c r="AZ7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Glazing, Building Fabric / Thermal / Sealing, Lighting, HVAC, Services, Beyond compliance</v>
      </c>
      <c r="BB77" s="72">
        <v>1</v>
      </c>
      <c r="BC77" s="72"/>
      <c r="BD77" s="74" t="str">
        <f>IF(AND(Table1[[#This Row],[Residential]]=1,Table1[[#This Row],[Commercial]]=1),1,"")</f>
        <v/>
      </c>
      <c r="BE77" s="74" t="str">
        <f>CONCATENATE(IF(Table1[[#This Row],[Residential]]=1,"Residential, ",""),IF(Table1[[#This Row],[Commercial]]=1,"Commercial",""))</f>
        <v xml:space="preserve">Residential, </v>
      </c>
      <c r="BF77" s="76"/>
      <c r="BG77" s="76">
        <v>1</v>
      </c>
      <c r="BH77" s="76"/>
      <c r="BI77" s="76"/>
      <c r="BJ77" s="76"/>
      <c r="BK77" s="76"/>
      <c r="BL77" s="76"/>
      <c r="BM77" s="127"/>
      <c r="BN77" s="76"/>
      <c r="BO7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77" s="110"/>
      <c r="BQ77" s="112" t="s">
        <v>212</v>
      </c>
      <c r="BR77" s="112" t="s">
        <v>1024</v>
      </c>
      <c r="BS77" s="235"/>
      <c r="BT77" s="117" t="s">
        <v>213</v>
      </c>
      <c r="BU77" s="113"/>
      <c r="BV77" s="114"/>
      <c r="BW77" s="115" t="s">
        <v>58</v>
      </c>
      <c r="BX77" s="115" t="s">
        <v>58</v>
      </c>
      <c r="BY77" s="115" t="s">
        <v>58</v>
      </c>
      <c r="BZ77" s="227" t="str">
        <f>IF(SUM(Table1[[#This Row],[Design]:[Beyond compliance]])&gt;0,"Yes","No")</f>
        <v>Yes</v>
      </c>
      <c r="CA7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77" s="48">
        <f>COUNTIF(Table1[[#This Row],[Validity]:[Alignment with NCC (Yes=1,No=0)]],"N/A")</f>
        <v>0</v>
      </c>
      <c r="CC77" s="48">
        <f>IF(ISERROR(Table1[[#This Row],[Total Quality Score (out of 10)]]/(4-Table1[[#This Row],[N/A Count]])),0,Table1[[#This Row],[Total Quality Score (out of 10)]]/(4-Table1[[#This Row],[N/A Count]]))</f>
        <v>1.5</v>
      </c>
      <c r="CE77" s="96"/>
      <c r="CF77" s="169">
        <f>IF(SUM(Table1[[#This Row],[Multiple]:[Level (all)62]])&lt;1,IF(Table1[[#This Row],[General]]=1,1,""),"")</f>
        <v>1</v>
      </c>
      <c r="CG77" s="171" t="str">
        <f>IF(SUM(Table1[[#This Row],[Multiple]:[Level (all)62]])&lt;1,IF(Table1[[#This Row],[Beginner]]=1,1,""),"")</f>
        <v/>
      </c>
      <c r="CH77" s="169" t="str">
        <f>IF(SUM(Table1[[#This Row],[Multiple]:[Level (all)62]])&lt;1,IF(Table1[[#This Row],[Intermediate]]=1,1,""),"")</f>
        <v/>
      </c>
      <c r="CI77" s="169" t="str">
        <f>IF(SUM(Table1[[#This Row],[Multiple]:[Level (all)62]])&lt;1,IF(Table1[[#This Row],[Advanced]]=1,1,""),"")</f>
        <v/>
      </c>
      <c r="CJ77" s="169" t="str">
        <f>IF(AND(SUM(Table1[[#This Row],[General]:[Advanced]])&lt;4,SUM(Table1[[#This Row],[General]:[Advanced]])&gt;1),1,"")</f>
        <v/>
      </c>
      <c r="CK77" s="169" t="str">
        <f>Table1[[#This Row],[Level (all)]]</f>
        <v/>
      </c>
      <c r="CL77" s="169">
        <f>IF(Table1[[#This Row],[Multiple audience]]&lt;&gt;1,IF(Table1[[#This Row],[General Audience]]=1,1,""),"")</f>
        <v>1</v>
      </c>
      <c r="CM77" s="169" t="str">
        <f>IF(Table1[[#This Row],[Multiple audience]]&lt;&gt;1,IF(Table1[[#This Row],[Planners / Designers ]]=1,1,""),"")</f>
        <v/>
      </c>
      <c r="CN77" s="169" t="str">
        <f>IF(Table1[[#This Row],[Multiple audience]]&lt;&gt;1,IF(Table1[[#This Row],[Regulatory Assessors]]=1,1,""),"")</f>
        <v/>
      </c>
      <c r="CO77" s="169" t="str">
        <f>IF(Table1[[#This Row],[Multiple audience]]&lt;&gt;1,IF(Table1[[#This Row],[Builders / Management]]=1,1,""),"")</f>
        <v/>
      </c>
      <c r="CP77" s="169" t="str">
        <f>IF(Table1[[#This Row],[Multiple audience]]&lt;&gt;1,IF(Table1[[#This Row],[Energy / Sus Assessors]]=1,1,""),"")</f>
        <v/>
      </c>
      <c r="CQ77" s="169" t="str">
        <f>IF(Table1[[#This Row],[Multiple audience]]&lt;&gt;1,IF(Table1[[#This Row],[Semi-skilled]]=1,1,""),"")</f>
        <v/>
      </c>
      <c r="CR77" s="169" t="str">
        <f>IF(Table1[[#This Row],[Multiple audience]]&lt;&gt;1,IF(Table1[[#This Row],[Trades]]=1,1,""),"")</f>
        <v/>
      </c>
      <c r="CS77" s="169" t="str">
        <f>IF(Table1[[#This Row],[Multiple audience]]&lt;&gt;1,IF(Table1[[#This Row],[Other]]=1,1,""),"")</f>
        <v/>
      </c>
      <c r="CT77" s="169" t="str">
        <f>IF(SUM(Table1[[#This Row],[General Audience]:[Other]])&gt;1,1,"")</f>
        <v/>
      </c>
      <c r="CU77" s="169" t="str">
        <f>IF(Table1[[#This Row],[Various  ]]&lt;&gt;1,IF(Table1[[#This Row],[Calculator / Software]]=1,1,""),"")</f>
        <v/>
      </c>
      <c r="CV77" s="169" t="str">
        <f>IF(Table1[[#This Row],[Various  ]]&lt;&gt;1,IF(Table1[[#This Row],[Information  ]]=1,1,""),"")</f>
        <v/>
      </c>
      <c r="CW77" s="169" t="str">
        <f>IF(Table1[[#This Row],[Various  ]]&lt;&gt;1,IF(Table1[[#This Row],[Interactive Tool]]=1,1,""),"")</f>
        <v/>
      </c>
      <c r="CX77" s="169" t="str">
        <f>IF(Table1[[#This Row],[Various  ]]&lt;&gt;1,IF(Table1[[#This Row],[Technical Specifications]]=1,1,""),"")</f>
        <v/>
      </c>
      <c r="CY77" s="169" t="str">
        <f>IF(Table1[[#This Row],[Various  ]]&lt;&gt;1,IF(Table1[[#This Row],[Training Resources]]=1,1,""),"")</f>
        <v/>
      </c>
      <c r="CZ77" s="169" t="str">
        <f>IF(Table1[[#This Row],[Various  ]]&lt;&gt;1,IF(Table1[[#This Row],[Toolbox]]=1,1,""),"")</f>
        <v/>
      </c>
      <c r="DA77" s="169" t="str">
        <f>IF(Table1[[#This Row],[Various  ]]&lt;&gt;1,IF(Table1[[#This Row],[Video]]=1,1,""),"")</f>
        <v/>
      </c>
      <c r="DB77" s="169" t="str">
        <f>IF(Table1[[#This Row],[Various  ]]&lt;&gt;1,IF(Table1[[#This Row],[Case study]]=1,1,""),"")</f>
        <v/>
      </c>
      <c r="DC77" s="169" t="str">
        <f>IF(Table1[[#This Row],[Various  ]]&lt;&gt;1,IF(Table1[[#This Row],[Other   ]]=1,1,""),"")</f>
        <v/>
      </c>
      <c r="DD77" s="169" t="str">
        <f>IF(Table1[[#This Row],[Various  ]]&lt;&gt;1,IF(Table1[[#This Row],[Standards]]=1,1,""),"")</f>
        <v/>
      </c>
      <c r="DE77" s="169">
        <f>IF(Table1[[#This Row],[Various]]=1,1,IF(SUM(Table1[[#This Row],[Calculator / Software]:[Standards]])&gt;1,1,""))</f>
        <v>1</v>
      </c>
      <c r="DF77" s="169" t="str">
        <f>IF(Table1[[#This Row],[Multiple NCC links]]&lt;&gt;1,IF(Table1[[#This Row],[Design]]=1,1,""),"")</f>
        <v/>
      </c>
      <c r="DG77" s="169" t="str">
        <f>IF(Table1[[#This Row],[Multiple NCC links]]&lt;&gt;1,IF(Table1[[#This Row],[Assessment / Verification]]=1,1,""),"")</f>
        <v/>
      </c>
      <c r="DH77" s="169" t="str">
        <f>IF(Table1[[#This Row],[Multiple NCC links]]&lt;&gt;1,IF(Table1[[#This Row],[Climate Specific ]]=1,1,""),"")</f>
        <v/>
      </c>
      <c r="DI77" s="169" t="str">
        <f>IF(Table1[[#This Row],[Multiple NCC links]]&lt;&gt;1,IF(Table1[[#This Row],[Alterations / Additions]]=1,1,""),"")</f>
        <v/>
      </c>
      <c r="DJ77" s="169" t="str">
        <f>IF(Table1[[#This Row],[Multiple NCC links]]&lt;&gt;1,IF(Table1[[#This Row],[Glazing]]=1,1,""),"")</f>
        <v/>
      </c>
      <c r="DK77" s="169" t="str">
        <f>IF(Table1[[#This Row],[Multiple NCC links]]&lt;&gt;1,IF(Table1[[#This Row],[Building Fabric / Thermal / Sealing]]=1,1,""),"")</f>
        <v/>
      </c>
      <c r="DL77" s="169" t="str">
        <f>IF(Table1[[#This Row],[Multiple NCC links]]&lt;&gt;1,IF(Table1[[#This Row],[Lighting]]=1,1,""),"")</f>
        <v/>
      </c>
      <c r="DM77" s="169" t="str">
        <f>IF(Table1[[#This Row],[Multiple NCC links]]&lt;&gt;1,IF(Table1[[#This Row],[HVAC]]=1,1,""),"")</f>
        <v/>
      </c>
      <c r="DN77" s="169" t="str">
        <f>IF(Table1[[#This Row],[Multiple NCC links]]&lt;&gt;1,IF(Table1[[#This Row],[Services]]=1,1,""),"")</f>
        <v/>
      </c>
      <c r="DO77" s="169" t="str">
        <f>IF(Table1[[#This Row],[Multiple NCC links]]&lt;&gt;1,IF(Table1[[#This Row],[Maintenance &amp; Monitoring]]=1,1,""),"")</f>
        <v/>
      </c>
      <c r="DP77" s="169" t="str">
        <f>IF(Table1[[#This Row],[Multiple NCC links]]&lt;&gt;1,IF(Table1[[#This Row],[Hand over / Operations]]=1,1,""),"")</f>
        <v/>
      </c>
      <c r="DQ77" s="169" t="str">
        <f>IF(Table1[[#This Row],[Multiple NCC links]]&lt;&gt;1,IF(Table1[[#This Row],[As built assessment]]=1,1,""),"")</f>
        <v/>
      </c>
      <c r="DR77" s="169" t="str">
        <f>IF(Table1[[#This Row],[Multiple NCC links]]&lt;&gt;1,IF(Table1[[#This Row],[Beyond compliance]]=1,1,""),"")</f>
        <v/>
      </c>
      <c r="DS77" s="169">
        <f>IF(SUM(Table1[[#This Row],[Design]:[Beyond compliance]])&gt;1,1,"")</f>
        <v>1</v>
      </c>
      <c r="DT77" s="169">
        <f>IF(Table1[[#This Row],[Both Residential &amp; Commercial4]]&lt;&gt;1,IF(Table1[[#This Row],[Residential]]=1,1,""),"")</f>
        <v>1</v>
      </c>
      <c r="DU77" s="169" t="str">
        <f>IF(Table1[[#This Row],[Both Residential &amp; Commercial4]]&lt;&gt;1,IF(Table1[[#This Row],[Commercial]]=1,1,""),"")</f>
        <v/>
      </c>
      <c r="DV77" s="169" t="str">
        <f>Table1[[#This Row],[Residential &amp; Commercial]]</f>
        <v/>
      </c>
      <c r="DW77" s="169"/>
    </row>
    <row r="78" spans="1:127" s="49" customFormat="1" ht="95.25" thickTop="1" thickBot="1" x14ac:dyDescent="0.35">
      <c r="A78" s="97">
        <v>74</v>
      </c>
      <c r="B78" s="67"/>
      <c r="C78" s="98" t="s">
        <v>206</v>
      </c>
      <c r="D78" s="68" t="s">
        <v>207</v>
      </c>
      <c r="E78" s="89">
        <v>1</v>
      </c>
      <c r="F78" s="89"/>
      <c r="G78" s="89"/>
      <c r="H78" s="89"/>
      <c r="I78" s="70" t="str">
        <f>IF(AND(Table1[[#This Row],[General]]=1,Table1[[#This Row],[Beginner]]=1,Table1[[#This Row],[Intermediate]]=1,Table1[[#This Row],[Advanced]]=1),1,"")</f>
        <v/>
      </c>
      <c r="J78" s="70" t="str">
        <f>CONCATENATE(IF(Table1[[#This Row],[General]]=1,"General, ",""), IF(Table1[[#This Row],[Beginner]]=1,"Beginner, ",""),IF(Table1[[#This Row],[Intermediate]]=1,"Intermediate, ",""), IF(Table1[[#This Row],[Advanced]]=1,"Advanced",""))</f>
        <v xml:space="preserve">General, </v>
      </c>
      <c r="K78" s="71">
        <v>1</v>
      </c>
      <c r="L78" s="91"/>
      <c r="M78" s="71"/>
      <c r="N78" s="71"/>
      <c r="O78" s="141"/>
      <c r="P78" s="71"/>
      <c r="Q78" s="71"/>
      <c r="R78" s="71"/>
      <c r="S7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78" s="73"/>
      <c r="U78" s="73">
        <v>1</v>
      </c>
      <c r="V78" s="211"/>
      <c r="W78" s="211"/>
      <c r="X78" s="73"/>
      <c r="Y78" s="73"/>
      <c r="Z78" s="73"/>
      <c r="AA78" s="73"/>
      <c r="AB78" s="73"/>
      <c r="AC78" s="73">
        <v>1</v>
      </c>
      <c r="AD78" s="73"/>
      <c r="AE78" s="92"/>
      <c r="AF78" s="73"/>
      <c r="AG7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Case Study, </v>
      </c>
      <c r="AH78" s="75">
        <v>1</v>
      </c>
      <c r="AI78" s="75"/>
      <c r="AJ78" s="75"/>
      <c r="AK78" s="74" t="str">
        <f>CONCATENATE(IF(Table1[[#This Row],[Digital]]=1,"Digital, ",""),IF(Table1[[#This Row],[Face to Face]]=1,"Face to face, ",""),IF(Table1[[#This Row],[Blended]]=1,"Blended",""))</f>
        <v xml:space="preserve">Digital, </v>
      </c>
      <c r="AL78" s="69" t="s">
        <v>733</v>
      </c>
      <c r="AM78" s="76">
        <v>1</v>
      </c>
      <c r="AN78" s="127"/>
      <c r="AO78" s="76">
        <v>1</v>
      </c>
      <c r="AP78" s="127"/>
      <c r="AQ78" s="76">
        <v>1</v>
      </c>
      <c r="AR78" s="76">
        <v>1</v>
      </c>
      <c r="AS78" s="76">
        <v>1</v>
      </c>
      <c r="AT78" s="76">
        <v>1</v>
      </c>
      <c r="AU78" s="76">
        <v>1</v>
      </c>
      <c r="AV78" s="127"/>
      <c r="AW78" s="127"/>
      <c r="AX78" s="127"/>
      <c r="AY78" s="76">
        <v>1</v>
      </c>
      <c r="AZ7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Glazing, Building Fabric / Thermal / Sealing, Lighting, HVAC, Services, Beyond compliance</v>
      </c>
      <c r="BB78" s="72">
        <v>1</v>
      </c>
      <c r="BC78" s="72"/>
      <c r="BD78" s="74" t="str">
        <f>IF(AND(Table1[[#This Row],[Residential]]=1,Table1[[#This Row],[Commercial]]=1),1,"")</f>
        <v/>
      </c>
      <c r="BE78" s="74" t="str">
        <f>CONCATENATE(IF(Table1[[#This Row],[Residential]]=1,"Residential, ",""),IF(Table1[[#This Row],[Commercial]]=1,"Commercial",""))</f>
        <v xml:space="preserve">Residential, </v>
      </c>
      <c r="BF78" s="76"/>
      <c r="BG78" s="76">
        <v>1</v>
      </c>
      <c r="BH78" s="76"/>
      <c r="BI78" s="76"/>
      <c r="BJ78" s="76"/>
      <c r="BK78" s="76"/>
      <c r="BL78" s="76"/>
      <c r="BM78" s="127"/>
      <c r="BN78" s="76"/>
      <c r="BO7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78" s="110"/>
      <c r="BQ78" s="112" t="s">
        <v>214</v>
      </c>
      <c r="BR78" s="112" t="s">
        <v>1024</v>
      </c>
      <c r="BS78" s="235"/>
      <c r="BT78" s="117" t="s">
        <v>215</v>
      </c>
      <c r="BU78" s="113"/>
      <c r="BV78" s="114"/>
      <c r="BW78" s="115" t="s">
        <v>58</v>
      </c>
      <c r="BX78" s="115" t="s">
        <v>58</v>
      </c>
      <c r="BY78" s="115" t="s">
        <v>58</v>
      </c>
      <c r="BZ78" s="227" t="str">
        <f>IF(SUM(Table1[[#This Row],[Design]:[Beyond compliance]])&gt;0,"Yes","No")</f>
        <v>Yes</v>
      </c>
      <c r="CA7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78" s="48">
        <f>COUNTIF(Table1[[#This Row],[Validity]:[Alignment with NCC (Yes=1,No=0)]],"N/A")</f>
        <v>0</v>
      </c>
      <c r="CC78" s="48">
        <f>IF(ISERROR(Table1[[#This Row],[Total Quality Score (out of 10)]]/(4-Table1[[#This Row],[N/A Count]])),0,Table1[[#This Row],[Total Quality Score (out of 10)]]/(4-Table1[[#This Row],[N/A Count]]))</f>
        <v>1.5</v>
      </c>
      <c r="CE78" s="96"/>
      <c r="CF78" s="169">
        <f>IF(SUM(Table1[[#This Row],[Multiple]:[Level (all)62]])&lt;1,IF(Table1[[#This Row],[General]]=1,1,""),"")</f>
        <v>1</v>
      </c>
      <c r="CG78" s="171" t="str">
        <f>IF(SUM(Table1[[#This Row],[Multiple]:[Level (all)62]])&lt;1,IF(Table1[[#This Row],[Beginner]]=1,1,""),"")</f>
        <v/>
      </c>
      <c r="CH78" s="169" t="str">
        <f>IF(SUM(Table1[[#This Row],[Multiple]:[Level (all)62]])&lt;1,IF(Table1[[#This Row],[Intermediate]]=1,1,""),"")</f>
        <v/>
      </c>
      <c r="CI78" s="169" t="str">
        <f>IF(SUM(Table1[[#This Row],[Multiple]:[Level (all)62]])&lt;1,IF(Table1[[#This Row],[Advanced]]=1,1,""),"")</f>
        <v/>
      </c>
      <c r="CJ78" s="169" t="str">
        <f>IF(AND(SUM(Table1[[#This Row],[General]:[Advanced]])&lt;4,SUM(Table1[[#This Row],[General]:[Advanced]])&gt;1),1,"")</f>
        <v/>
      </c>
      <c r="CK78" s="169" t="str">
        <f>Table1[[#This Row],[Level (all)]]</f>
        <v/>
      </c>
      <c r="CL78" s="169">
        <f>IF(Table1[[#This Row],[Multiple audience]]&lt;&gt;1,IF(Table1[[#This Row],[General Audience]]=1,1,""),"")</f>
        <v>1</v>
      </c>
      <c r="CM78" s="169" t="str">
        <f>IF(Table1[[#This Row],[Multiple audience]]&lt;&gt;1,IF(Table1[[#This Row],[Planners / Designers ]]=1,1,""),"")</f>
        <v/>
      </c>
      <c r="CN78" s="169" t="str">
        <f>IF(Table1[[#This Row],[Multiple audience]]&lt;&gt;1,IF(Table1[[#This Row],[Regulatory Assessors]]=1,1,""),"")</f>
        <v/>
      </c>
      <c r="CO78" s="169" t="str">
        <f>IF(Table1[[#This Row],[Multiple audience]]&lt;&gt;1,IF(Table1[[#This Row],[Builders / Management]]=1,1,""),"")</f>
        <v/>
      </c>
      <c r="CP78" s="169" t="str">
        <f>IF(Table1[[#This Row],[Multiple audience]]&lt;&gt;1,IF(Table1[[#This Row],[Energy / Sus Assessors]]=1,1,""),"")</f>
        <v/>
      </c>
      <c r="CQ78" s="169" t="str">
        <f>IF(Table1[[#This Row],[Multiple audience]]&lt;&gt;1,IF(Table1[[#This Row],[Semi-skilled]]=1,1,""),"")</f>
        <v/>
      </c>
      <c r="CR78" s="169" t="str">
        <f>IF(Table1[[#This Row],[Multiple audience]]&lt;&gt;1,IF(Table1[[#This Row],[Trades]]=1,1,""),"")</f>
        <v/>
      </c>
      <c r="CS78" s="169" t="str">
        <f>IF(Table1[[#This Row],[Multiple audience]]&lt;&gt;1,IF(Table1[[#This Row],[Other]]=1,1,""),"")</f>
        <v/>
      </c>
      <c r="CT78" s="169" t="str">
        <f>IF(SUM(Table1[[#This Row],[General Audience]:[Other]])&gt;1,1,"")</f>
        <v/>
      </c>
      <c r="CU78" s="169" t="str">
        <f>IF(Table1[[#This Row],[Various  ]]&lt;&gt;1,IF(Table1[[#This Row],[Calculator / Software]]=1,1,""),"")</f>
        <v/>
      </c>
      <c r="CV78" s="169" t="str">
        <f>IF(Table1[[#This Row],[Various  ]]&lt;&gt;1,IF(Table1[[#This Row],[Information  ]]=1,1,""),"")</f>
        <v/>
      </c>
      <c r="CW78" s="169" t="str">
        <f>IF(Table1[[#This Row],[Various  ]]&lt;&gt;1,IF(Table1[[#This Row],[Interactive Tool]]=1,1,""),"")</f>
        <v/>
      </c>
      <c r="CX78" s="169" t="str">
        <f>IF(Table1[[#This Row],[Various  ]]&lt;&gt;1,IF(Table1[[#This Row],[Technical Specifications]]=1,1,""),"")</f>
        <v/>
      </c>
      <c r="CY78" s="169" t="str">
        <f>IF(Table1[[#This Row],[Various  ]]&lt;&gt;1,IF(Table1[[#This Row],[Training Resources]]=1,1,""),"")</f>
        <v/>
      </c>
      <c r="CZ78" s="169" t="str">
        <f>IF(Table1[[#This Row],[Various  ]]&lt;&gt;1,IF(Table1[[#This Row],[Toolbox]]=1,1,""),"")</f>
        <v/>
      </c>
      <c r="DA78" s="169" t="str">
        <f>IF(Table1[[#This Row],[Various  ]]&lt;&gt;1,IF(Table1[[#This Row],[Video]]=1,1,""),"")</f>
        <v/>
      </c>
      <c r="DB78" s="169" t="str">
        <f>IF(Table1[[#This Row],[Various  ]]&lt;&gt;1,IF(Table1[[#This Row],[Case study]]=1,1,""),"")</f>
        <v/>
      </c>
      <c r="DC78" s="169" t="str">
        <f>IF(Table1[[#This Row],[Various  ]]&lt;&gt;1,IF(Table1[[#This Row],[Other   ]]=1,1,""),"")</f>
        <v/>
      </c>
      <c r="DD78" s="169" t="str">
        <f>IF(Table1[[#This Row],[Various  ]]&lt;&gt;1,IF(Table1[[#This Row],[Standards]]=1,1,""),"")</f>
        <v/>
      </c>
      <c r="DE78" s="169">
        <f>IF(Table1[[#This Row],[Various]]=1,1,IF(SUM(Table1[[#This Row],[Calculator / Software]:[Standards]])&gt;1,1,""))</f>
        <v>1</v>
      </c>
      <c r="DF78" s="169" t="str">
        <f>IF(Table1[[#This Row],[Multiple NCC links]]&lt;&gt;1,IF(Table1[[#This Row],[Design]]=1,1,""),"")</f>
        <v/>
      </c>
      <c r="DG78" s="169" t="str">
        <f>IF(Table1[[#This Row],[Multiple NCC links]]&lt;&gt;1,IF(Table1[[#This Row],[Assessment / Verification]]=1,1,""),"")</f>
        <v/>
      </c>
      <c r="DH78" s="169" t="str">
        <f>IF(Table1[[#This Row],[Multiple NCC links]]&lt;&gt;1,IF(Table1[[#This Row],[Climate Specific ]]=1,1,""),"")</f>
        <v/>
      </c>
      <c r="DI78" s="169" t="str">
        <f>IF(Table1[[#This Row],[Multiple NCC links]]&lt;&gt;1,IF(Table1[[#This Row],[Alterations / Additions]]=1,1,""),"")</f>
        <v/>
      </c>
      <c r="DJ78" s="169" t="str">
        <f>IF(Table1[[#This Row],[Multiple NCC links]]&lt;&gt;1,IF(Table1[[#This Row],[Glazing]]=1,1,""),"")</f>
        <v/>
      </c>
      <c r="DK78" s="169" t="str">
        <f>IF(Table1[[#This Row],[Multiple NCC links]]&lt;&gt;1,IF(Table1[[#This Row],[Building Fabric / Thermal / Sealing]]=1,1,""),"")</f>
        <v/>
      </c>
      <c r="DL78" s="169" t="str">
        <f>IF(Table1[[#This Row],[Multiple NCC links]]&lt;&gt;1,IF(Table1[[#This Row],[Lighting]]=1,1,""),"")</f>
        <v/>
      </c>
      <c r="DM78" s="169" t="str">
        <f>IF(Table1[[#This Row],[Multiple NCC links]]&lt;&gt;1,IF(Table1[[#This Row],[HVAC]]=1,1,""),"")</f>
        <v/>
      </c>
      <c r="DN78" s="169" t="str">
        <f>IF(Table1[[#This Row],[Multiple NCC links]]&lt;&gt;1,IF(Table1[[#This Row],[Services]]=1,1,""),"")</f>
        <v/>
      </c>
      <c r="DO78" s="169" t="str">
        <f>IF(Table1[[#This Row],[Multiple NCC links]]&lt;&gt;1,IF(Table1[[#This Row],[Maintenance &amp; Monitoring]]=1,1,""),"")</f>
        <v/>
      </c>
      <c r="DP78" s="169" t="str">
        <f>IF(Table1[[#This Row],[Multiple NCC links]]&lt;&gt;1,IF(Table1[[#This Row],[Hand over / Operations]]=1,1,""),"")</f>
        <v/>
      </c>
      <c r="DQ78" s="169" t="str">
        <f>IF(Table1[[#This Row],[Multiple NCC links]]&lt;&gt;1,IF(Table1[[#This Row],[As built assessment]]=1,1,""),"")</f>
        <v/>
      </c>
      <c r="DR78" s="169" t="str">
        <f>IF(Table1[[#This Row],[Multiple NCC links]]&lt;&gt;1,IF(Table1[[#This Row],[Beyond compliance]]=1,1,""),"")</f>
        <v/>
      </c>
      <c r="DS78" s="169">
        <f>IF(SUM(Table1[[#This Row],[Design]:[Beyond compliance]])&gt;1,1,"")</f>
        <v>1</v>
      </c>
      <c r="DT78" s="169">
        <f>IF(Table1[[#This Row],[Both Residential &amp; Commercial4]]&lt;&gt;1,IF(Table1[[#This Row],[Residential]]=1,1,""),"")</f>
        <v>1</v>
      </c>
      <c r="DU78" s="169" t="str">
        <f>IF(Table1[[#This Row],[Both Residential &amp; Commercial4]]&lt;&gt;1,IF(Table1[[#This Row],[Commercial]]=1,1,""),"")</f>
        <v/>
      </c>
      <c r="DV78" s="169" t="str">
        <f>Table1[[#This Row],[Residential &amp; Commercial]]</f>
        <v/>
      </c>
      <c r="DW78" s="169"/>
    </row>
    <row r="79" spans="1:127" s="49" customFormat="1" ht="151.5" thickTop="1" thickBot="1" x14ac:dyDescent="0.35">
      <c r="A79" s="97">
        <v>75</v>
      </c>
      <c r="B79" s="80"/>
      <c r="C79" s="98" t="s">
        <v>216</v>
      </c>
      <c r="D79" s="68" t="s">
        <v>217</v>
      </c>
      <c r="E79" s="89">
        <v>1</v>
      </c>
      <c r="F79" s="89"/>
      <c r="G79" s="89"/>
      <c r="H79" s="89"/>
      <c r="I79" s="70" t="str">
        <f>IF(AND(Table1[[#This Row],[General]]=1,Table1[[#This Row],[Beginner]]=1,Table1[[#This Row],[Intermediate]]=1,Table1[[#This Row],[Advanced]]=1),1,"")</f>
        <v/>
      </c>
      <c r="J79" s="70" t="str">
        <f>CONCATENATE(IF(Table1[[#This Row],[General]]=1,"General, ",""), IF(Table1[[#This Row],[Beginner]]=1,"Beginner, ",""),IF(Table1[[#This Row],[Intermediate]]=1,"Intermediate, ",""), IF(Table1[[#This Row],[Advanced]]=1,"Advanced",""))</f>
        <v xml:space="preserve">General, </v>
      </c>
      <c r="K79" s="71">
        <v>1</v>
      </c>
      <c r="L79" s="91"/>
      <c r="M79" s="71"/>
      <c r="N79" s="71"/>
      <c r="O79" s="141"/>
      <c r="P79" s="71"/>
      <c r="Q79" s="71"/>
      <c r="R79" s="71"/>
      <c r="S7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79" s="73"/>
      <c r="U79" s="73">
        <v>1</v>
      </c>
      <c r="V79" s="211"/>
      <c r="W79" s="211"/>
      <c r="X79" s="73"/>
      <c r="Y79" s="73"/>
      <c r="Z79" s="73"/>
      <c r="AA79" s="73"/>
      <c r="AB79" s="73"/>
      <c r="AC79" s="73"/>
      <c r="AD79" s="73"/>
      <c r="AE79" s="92"/>
      <c r="AF79" s="73"/>
      <c r="AG7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79" s="75">
        <v>1</v>
      </c>
      <c r="AI79" s="75"/>
      <c r="AJ79" s="75"/>
      <c r="AK79" s="74" t="str">
        <f>CONCATENATE(IF(Table1[[#This Row],[Digital]]=1,"Digital, ",""),IF(Table1[[#This Row],[Face to Face]]=1,"Face to face, ",""),IF(Table1[[#This Row],[Blended]]=1,"Blended",""))</f>
        <v xml:space="preserve">Digital, </v>
      </c>
      <c r="AL79" s="69" t="s">
        <v>733</v>
      </c>
      <c r="AM79" s="76">
        <v>1</v>
      </c>
      <c r="AN79" s="127">
        <v>1</v>
      </c>
      <c r="AO79" s="76">
        <v>1</v>
      </c>
      <c r="AP79" s="127">
        <v>1</v>
      </c>
      <c r="AQ79" s="76">
        <v>1</v>
      </c>
      <c r="AR79" s="76">
        <v>1</v>
      </c>
      <c r="AS79" s="76">
        <v>1</v>
      </c>
      <c r="AT79" s="76">
        <v>1</v>
      </c>
      <c r="AU79" s="76">
        <v>1</v>
      </c>
      <c r="AV79" s="127">
        <v>1</v>
      </c>
      <c r="AW79" s="127"/>
      <c r="AX79" s="127"/>
      <c r="AY79" s="76">
        <v>1</v>
      </c>
      <c r="AZ7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Alterations / Additions, Glazing, Building Fabric / Thermal / Sealing, Lighting, HVAC, Services, Maintenance &amp; Monitoring, Beyond compliance</v>
      </c>
      <c r="BB79" s="72"/>
      <c r="BC79" s="72">
        <v>1</v>
      </c>
      <c r="BD79" s="74" t="str">
        <f>IF(AND(Table1[[#This Row],[Residential]]=1,Table1[[#This Row],[Commercial]]=1),1,"")</f>
        <v/>
      </c>
      <c r="BE79" s="74" t="str">
        <f>CONCATENATE(IF(Table1[[#This Row],[Residential]]=1,"Residential, ",""),IF(Table1[[#This Row],[Commercial]]=1,"Commercial",""))</f>
        <v>Commercial</v>
      </c>
      <c r="BF79" s="76"/>
      <c r="BG79" s="76"/>
      <c r="BH79" s="76"/>
      <c r="BI79" s="76"/>
      <c r="BJ79" s="76"/>
      <c r="BK79" s="76"/>
      <c r="BL79" s="76"/>
      <c r="BM79" s="127"/>
      <c r="BN79" s="76">
        <v>1</v>
      </c>
      <c r="BO7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79" s="110"/>
      <c r="BQ79" s="112" t="s">
        <v>218</v>
      </c>
      <c r="BR79" s="112" t="s">
        <v>996</v>
      </c>
      <c r="BS79" s="235"/>
      <c r="BT79" s="117" t="s">
        <v>219</v>
      </c>
      <c r="BU79" s="113"/>
      <c r="BV79" s="114"/>
      <c r="BW79" s="115" t="s">
        <v>57</v>
      </c>
      <c r="BX79" s="115" t="s">
        <v>58</v>
      </c>
      <c r="BY79" s="115" t="s">
        <v>57</v>
      </c>
      <c r="BZ79" s="227" t="str">
        <f>IF(SUM(Table1[[#This Row],[Design]:[Beyond compliance]])&gt;0,"Yes","No")</f>
        <v>Yes</v>
      </c>
      <c r="CA7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79" s="48">
        <f>COUNTIF(Table1[[#This Row],[Validity]:[Alignment with NCC (Yes=1,No=0)]],"N/A")</f>
        <v>0</v>
      </c>
      <c r="CC79" s="48">
        <f>IF(ISERROR(Table1[[#This Row],[Total Quality Score (out of 10)]]/(4-Table1[[#This Row],[N/A Count]])),0,Table1[[#This Row],[Total Quality Score (out of 10)]]/(4-Table1[[#This Row],[N/A Count]]))</f>
        <v>2</v>
      </c>
      <c r="CE79" s="96"/>
      <c r="CF79" s="169">
        <f>IF(SUM(Table1[[#This Row],[Multiple]:[Level (all)62]])&lt;1,IF(Table1[[#This Row],[General]]=1,1,""),"")</f>
        <v>1</v>
      </c>
      <c r="CG79" s="171" t="str">
        <f>IF(SUM(Table1[[#This Row],[Multiple]:[Level (all)62]])&lt;1,IF(Table1[[#This Row],[Beginner]]=1,1,""),"")</f>
        <v/>
      </c>
      <c r="CH79" s="169" t="str">
        <f>IF(SUM(Table1[[#This Row],[Multiple]:[Level (all)62]])&lt;1,IF(Table1[[#This Row],[Intermediate]]=1,1,""),"")</f>
        <v/>
      </c>
      <c r="CI79" s="169" t="str">
        <f>IF(SUM(Table1[[#This Row],[Multiple]:[Level (all)62]])&lt;1,IF(Table1[[#This Row],[Advanced]]=1,1,""),"")</f>
        <v/>
      </c>
      <c r="CJ79" s="169" t="str">
        <f>IF(AND(SUM(Table1[[#This Row],[General]:[Advanced]])&lt;4,SUM(Table1[[#This Row],[General]:[Advanced]])&gt;1),1,"")</f>
        <v/>
      </c>
      <c r="CK79" s="169" t="str">
        <f>Table1[[#This Row],[Level (all)]]</f>
        <v/>
      </c>
      <c r="CL79" s="169">
        <f>IF(Table1[[#This Row],[Multiple audience]]&lt;&gt;1,IF(Table1[[#This Row],[General Audience]]=1,1,""),"")</f>
        <v>1</v>
      </c>
      <c r="CM79" s="169" t="str">
        <f>IF(Table1[[#This Row],[Multiple audience]]&lt;&gt;1,IF(Table1[[#This Row],[Planners / Designers ]]=1,1,""),"")</f>
        <v/>
      </c>
      <c r="CN79" s="169" t="str">
        <f>IF(Table1[[#This Row],[Multiple audience]]&lt;&gt;1,IF(Table1[[#This Row],[Regulatory Assessors]]=1,1,""),"")</f>
        <v/>
      </c>
      <c r="CO79" s="169" t="str">
        <f>IF(Table1[[#This Row],[Multiple audience]]&lt;&gt;1,IF(Table1[[#This Row],[Builders / Management]]=1,1,""),"")</f>
        <v/>
      </c>
      <c r="CP79" s="169" t="str">
        <f>IF(Table1[[#This Row],[Multiple audience]]&lt;&gt;1,IF(Table1[[#This Row],[Energy / Sus Assessors]]=1,1,""),"")</f>
        <v/>
      </c>
      <c r="CQ79" s="169" t="str">
        <f>IF(Table1[[#This Row],[Multiple audience]]&lt;&gt;1,IF(Table1[[#This Row],[Semi-skilled]]=1,1,""),"")</f>
        <v/>
      </c>
      <c r="CR79" s="169" t="str">
        <f>IF(Table1[[#This Row],[Multiple audience]]&lt;&gt;1,IF(Table1[[#This Row],[Trades]]=1,1,""),"")</f>
        <v/>
      </c>
      <c r="CS79" s="169" t="str">
        <f>IF(Table1[[#This Row],[Multiple audience]]&lt;&gt;1,IF(Table1[[#This Row],[Other]]=1,1,""),"")</f>
        <v/>
      </c>
      <c r="CT79" s="169" t="str">
        <f>IF(SUM(Table1[[#This Row],[General Audience]:[Other]])&gt;1,1,"")</f>
        <v/>
      </c>
      <c r="CU79" s="169" t="str">
        <f>IF(Table1[[#This Row],[Various  ]]&lt;&gt;1,IF(Table1[[#This Row],[Calculator / Software]]=1,1,""),"")</f>
        <v/>
      </c>
      <c r="CV79" s="169">
        <f>IF(Table1[[#This Row],[Various  ]]&lt;&gt;1,IF(Table1[[#This Row],[Information  ]]=1,1,""),"")</f>
        <v>1</v>
      </c>
      <c r="CW79" s="169" t="str">
        <f>IF(Table1[[#This Row],[Various  ]]&lt;&gt;1,IF(Table1[[#This Row],[Interactive Tool]]=1,1,""),"")</f>
        <v/>
      </c>
      <c r="CX79" s="169" t="str">
        <f>IF(Table1[[#This Row],[Various  ]]&lt;&gt;1,IF(Table1[[#This Row],[Technical Specifications]]=1,1,""),"")</f>
        <v/>
      </c>
      <c r="CY79" s="169" t="str">
        <f>IF(Table1[[#This Row],[Various  ]]&lt;&gt;1,IF(Table1[[#This Row],[Training Resources]]=1,1,""),"")</f>
        <v/>
      </c>
      <c r="CZ79" s="169" t="str">
        <f>IF(Table1[[#This Row],[Various  ]]&lt;&gt;1,IF(Table1[[#This Row],[Toolbox]]=1,1,""),"")</f>
        <v/>
      </c>
      <c r="DA79" s="169" t="str">
        <f>IF(Table1[[#This Row],[Various  ]]&lt;&gt;1,IF(Table1[[#This Row],[Video]]=1,1,""),"")</f>
        <v/>
      </c>
      <c r="DB79" s="169" t="str">
        <f>IF(Table1[[#This Row],[Various  ]]&lt;&gt;1,IF(Table1[[#This Row],[Case study]]=1,1,""),"")</f>
        <v/>
      </c>
      <c r="DC79" s="169" t="str">
        <f>IF(Table1[[#This Row],[Various  ]]&lt;&gt;1,IF(Table1[[#This Row],[Other   ]]=1,1,""),"")</f>
        <v/>
      </c>
      <c r="DD79" s="169" t="str">
        <f>IF(Table1[[#This Row],[Various  ]]&lt;&gt;1,IF(Table1[[#This Row],[Standards]]=1,1,""),"")</f>
        <v/>
      </c>
      <c r="DE79" s="169" t="str">
        <f>IF(Table1[[#This Row],[Various]]=1,1,IF(SUM(Table1[[#This Row],[Calculator / Software]:[Standards]])&gt;1,1,""))</f>
        <v/>
      </c>
      <c r="DF79" s="169" t="str">
        <f>IF(Table1[[#This Row],[Multiple NCC links]]&lt;&gt;1,IF(Table1[[#This Row],[Design]]=1,1,""),"")</f>
        <v/>
      </c>
      <c r="DG79" s="169" t="str">
        <f>IF(Table1[[#This Row],[Multiple NCC links]]&lt;&gt;1,IF(Table1[[#This Row],[Assessment / Verification]]=1,1,""),"")</f>
        <v/>
      </c>
      <c r="DH79" s="169" t="str">
        <f>IF(Table1[[#This Row],[Multiple NCC links]]&lt;&gt;1,IF(Table1[[#This Row],[Climate Specific ]]=1,1,""),"")</f>
        <v/>
      </c>
      <c r="DI79" s="169" t="str">
        <f>IF(Table1[[#This Row],[Multiple NCC links]]&lt;&gt;1,IF(Table1[[#This Row],[Alterations / Additions]]=1,1,""),"")</f>
        <v/>
      </c>
      <c r="DJ79" s="169" t="str">
        <f>IF(Table1[[#This Row],[Multiple NCC links]]&lt;&gt;1,IF(Table1[[#This Row],[Glazing]]=1,1,""),"")</f>
        <v/>
      </c>
      <c r="DK79" s="169" t="str">
        <f>IF(Table1[[#This Row],[Multiple NCC links]]&lt;&gt;1,IF(Table1[[#This Row],[Building Fabric / Thermal / Sealing]]=1,1,""),"")</f>
        <v/>
      </c>
      <c r="DL79" s="169" t="str">
        <f>IF(Table1[[#This Row],[Multiple NCC links]]&lt;&gt;1,IF(Table1[[#This Row],[Lighting]]=1,1,""),"")</f>
        <v/>
      </c>
      <c r="DM79" s="169" t="str">
        <f>IF(Table1[[#This Row],[Multiple NCC links]]&lt;&gt;1,IF(Table1[[#This Row],[HVAC]]=1,1,""),"")</f>
        <v/>
      </c>
      <c r="DN79" s="169" t="str">
        <f>IF(Table1[[#This Row],[Multiple NCC links]]&lt;&gt;1,IF(Table1[[#This Row],[Services]]=1,1,""),"")</f>
        <v/>
      </c>
      <c r="DO79" s="169" t="str">
        <f>IF(Table1[[#This Row],[Multiple NCC links]]&lt;&gt;1,IF(Table1[[#This Row],[Maintenance &amp; Monitoring]]=1,1,""),"")</f>
        <v/>
      </c>
      <c r="DP79" s="169" t="str">
        <f>IF(Table1[[#This Row],[Multiple NCC links]]&lt;&gt;1,IF(Table1[[#This Row],[Hand over / Operations]]=1,1,""),"")</f>
        <v/>
      </c>
      <c r="DQ79" s="169" t="str">
        <f>IF(Table1[[#This Row],[Multiple NCC links]]&lt;&gt;1,IF(Table1[[#This Row],[As built assessment]]=1,1,""),"")</f>
        <v/>
      </c>
      <c r="DR79" s="169" t="str">
        <f>IF(Table1[[#This Row],[Multiple NCC links]]&lt;&gt;1,IF(Table1[[#This Row],[Beyond compliance]]=1,1,""),"")</f>
        <v/>
      </c>
      <c r="DS79" s="169">
        <f>IF(SUM(Table1[[#This Row],[Design]:[Beyond compliance]])&gt;1,1,"")</f>
        <v>1</v>
      </c>
      <c r="DT79" s="169" t="str">
        <f>IF(Table1[[#This Row],[Both Residential &amp; Commercial4]]&lt;&gt;1,IF(Table1[[#This Row],[Residential]]=1,1,""),"")</f>
        <v/>
      </c>
      <c r="DU79" s="169">
        <f>IF(Table1[[#This Row],[Both Residential &amp; Commercial4]]&lt;&gt;1,IF(Table1[[#This Row],[Commercial]]=1,1,""),"")</f>
        <v>1</v>
      </c>
      <c r="DV79" s="169" t="str">
        <f>Table1[[#This Row],[Residential &amp; Commercial]]</f>
        <v/>
      </c>
      <c r="DW79" s="169"/>
    </row>
    <row r="80" spans="1:127" s="49" customFormat="1" ht="76.5" thickTop="1" thickBot="1" x14ac:dyDescent="0.35">
      <c r="A80" s="97">
        <v>76</v>
      </c>
      <c r="B80" s="67"/>
      <c r="C80" s="98" t="s">
        <v>220</v>
      </c>
      <c r="D80" s="68" t="s">
        <v>221</v>
      </c>
      <c r="E80" s="89"/>
      <c r="F80" s="89"/>
      <c r="G80" s="89"/>
      <c r="H80" s="89"/>
      <c r="I80" s="70" t="str">
        <f>IF(AND(Table1[[#This Row],[General]]=1,Table1[[#This Row],[Beginner]]=1,Table1[[#This Row],[Intermediate]]=1,Table1[[#This Row],[Advanced]]=1),1,"")</f>
        <v/>
      </c>
      <c r="J80" s="70" t="str">
        <f>CONCATENATE(IF(Table1[[#This Row],[General]]=1,"General, ",""), IF(Table1[[#This Row],[Beginner]]=1,"Beginner, ",""),IF(Table1[[#This Row],[Intermediate]]=1,"Intermediate, ",""), IF(Table1[[#This Row],[Advanced]]=1,"Advanced",""))</f>
        <v/>
      </c>
      <c r="K80" s="71"/>
      <c r="L80" s="91"/>
      <c r="M80" s="71"/>
      <c r="N80" s="71"/>
      <c r="O80" s="141">
        <v>1</v>
      </c>
      <c r="P80" s="71"/>
      <c r="Q80" s="71"/>
      <c r="R80" s="71"/>
      <c r="S8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80" s="73"/>
      <c r="U80" s="73">
        <v>1</v>
      </c>
      <c r="V80" s="211"/>
      <c r="W80" s="211"/>
      <c r="X80" s="73"/>
      <c r="Y80" s="73"/>
      <c r="Z80" s="73"/>
      <c r="AA80" s="73"/>
      <c r="AB80" s="73"/>
      <c r="AC80" s="73"/>
      <c r="AD80" s="73"/>
      <c r="AE80" s="92"/>
      <c r="AF80" s="73"/>
      <c r="AG8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80" s="75">
        <v>1</v>
      </c>
      <c r="AI80" s="75"/>
      <c r="AJ80" s="75"/>
      <c r="AK80" s="74" t="str">
        <f>CONCATENATE(IF(Table1[[#This Row],[Digital]]=1,"Digital, ",""),IF(Table1[[#This Row],[Face to Face]]=1,"Face to face, ",""),IF(Table1[[#This Row],[Blended]]=1,"Blended",""))</f>
        <v xml:space="preserve">Digital, </v>
      </c>
      <c r="AL80" s="69" t="s">
        <v>733</v>
      </c>
      <c r="AM80" s="76"/>
      <c r="AN80" s="127"/>
      <c r="AO80" s="76">
        <v>1</v>
      </c>
      <c r="AP80" s="127"/>
      <c r="AQ80" s="76"/>
      <c r="AR80" s="76"/>
      <c r="AS80" s="76"/>
      <c r="AT80" s="76"/>
      <c r="AU80" s="76"/>
      <c r="AV80" s="127"/>
      <c r="AW80" s="127"/>
      <c r="AX80" s="127">
        <v>1</v>
      </c>
      <c r="AY80" s="76">
        <v>1</v>
      </c>
      <c r="AZ8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Climate Specific, As built assessment, Beyond compliance</v>
      </c>
      <c r="BB80" s="72"/>
      <c r="BC80" s="72">
        <v>1</v>
      </c>
      <c r="BD80" s="74" t="str">
        <f>IF(AND(Table1[[#This Row],[Residential]]=1,Table1[[#This Row],[Commercial]]=1),1,"")</f>
        <v/>
      </c>
      <c r="BE80" s="74" t="str">
        <f>CONCATENATE(IF(Table1[[#This Row],[Residential]]=1,"Residential, ",""),IF(Table1[[#This Row],[Commercial]]=1,"Commercial",""))</f>
        <v>Commercial</v>
      </c>
      <c r="BF80" s="76"/>
      <c r="BG80" s="76"/>
      <c r="BH80" s="76"/>
      <c r="BI80" s="76"/>
      <c r="BJ80" s="76"/>
      <c r="BK80" s="76"/>
      <c r="BL80" s="76"/>
      <c r="BM80" s="127"/>
      <c r="BN80" s="76">
        <v>1</v>
      </c>
      <c r="BO8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80" s="110"/>
      <c r="BQ80" s="112" t="s">
        <v>222</v>
      </c>
      <c r="BR80" s="112" t="s">
        <v>996</v>
      </c>
      <c r="BS80" s="235"/>
      <c r="BT80" s="117" t="s">
        <v>223</v>
      </c>
      <c r="BU80" s="113"/>
      <c r="BV80" s="114"/>
      <c r="BW80" s="115" t="s">
        <v>57</v>
      </c>
      <c r="BX80" s="115" t="s">
        <v>58</v>
      </c>
      <c r="BY80" s="115" t="s">
        <v>57</v>
      </c>
      <c r="BZ80" s="227" t="str">
        <f>IF(SUM(Table1[[#This Row],[Design]:[Beyond compliance]])&gt;0,"Yes","No")</f>
        <v>Yes</v>
      </c>
      <c r="CA8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80" s="48">
        <f>COUNTIF(Table1[[#This Row],[Validity]:[Alignment with NCC (Yes=1,No=0)]],"N/A")</f>
        <v>0</v>
      </c>
      <c r="CC80" s="48">
        <f>IF(ISERROR(Table1[[#This Row],[Total Quality Score (out of 10)]]/(4-Table1[[#This Row],[N/A Count]])),0,Table1[[#This Row],[Total Quality Score (out of 10)]]/(4-Table1[[#This Row],[N/A Count]]))</f>
        <v>2</v>
      </c>
      <c r="CE80" s="96"/>
      <c r="CF80" s="169" t="str">
        <f>IF(SUM(Table1[[#This Row],[Multiple]:[Level (all)62]])&lt;1,IF(Table1[[#This Row],[General]]=1,1,""),"")</f>
        <v/>
      </c>
      <c r="CG80" s="171" t="str">
        <f>IF(SUM(Table1[[#This Row],[Multiple]:[Level (all)62]])&lt;1,IF(Table1[[#This Row],[Beginner]]=1,1,""),"")</f>
        <v/>
      </c>
      <c r="CH80" s="169" t="str">
        <f>IF(SUM(Table1[[#This Row],[Multiple]:[Level (all)62]])&lt;1,IF(Table1[[#This Row],[Intermediate]]=1,1,""),"")</f>
        <v/>
      </c>
      <c r="CI80" s="169" t="str">
        <f>IF(SUM(Table1[[#This Row],[Multiple]:[Level (all)62]])&lt;1,IF(Table1[[#This Row],[Advanced]]=1,1,""),"")</f>
        <v/>
      </c>
      <c r="CJ80" s="169" t="str">
        <f>IF(AND(SUM(Table1[[#This Row],[General]:[Advanced]])&lt;4,SUM(Table1[[#This Row],[General]:[Advanced]])&gt;1),1,"")</f>
        <v/>
      </c>
      <c r="CK80" s="169" t="str">
        <f>Table1[[#This Row],[Level (all)]]</f>
        <v/>
      </c>
      <c r="CL80" s="169" t="str">
        <f>IF(Table1[[#This Row],[Multiple audience]]&lt;&gt;1,IF(Table1[[#This Row],[General Audience]]=1,1,""),"")</f>
        <v/>
      </c>
      <c r="CM80" s="169" t="str">
        <f>IF(Table1[[#This Row],[Multiple audience]]&lt;&gt;1,IF(Table1[[#This Row],[Planners / Designers ]]=1,1,""),"")</f>
        <v/>
      </c>
      <c r="CN80" s="169" t="str">
        <f>IF(Table1[[#This Row],[Multiple audience]]&lt;&gt;1,IF(Table1[[#This Row],[Regulatory Assessors]]=1,1,""),"")</f>
        <v/>
      </c>
      <c r="CO80" s="169" t="str">
        <f>IF(Table1[[#This Row],[Multiple audience]]&lt;&gt;1,IF(Table1[[#This Row],[Builders / Management]]=1,1,""),"")</f>
        <v/>
      </c>
      <c r="CP80" s="169">
        <f>IF(Table1[[#This Row],[Multiple audience]]&lt;&gt;1,IF(Table1[[#This Row],[Energy / Sus Assessors]]=1,1,""),"")</f>
        <v>1</v>
      </c>
      <c r="CQ80" s="169" t="str">
        <f>IF(Table1[[#This Row],[Multiple audience]]&lt;&gt;1,IF(Table1[[#This Row],[Semi-skilled]]=1,1,""),"")</f>
        <v/>
      </c>
      <c r="CR80" s="169" t="str">
        <f>IF(Table1[[#This Row],[Multiple audience]]&lt;&gt;1,IF(Table1[[#This Row],[Trades]]=1,1,""),"")</f>
        <v/>
      </c>
      <c r="CS80" s="169" t="str">
        <f>IF(Table1[[#This Row],[Multiple audience]]&lt;&gt;1,IF(Table1[[#This Row],[Other]]=1,1,""),"")</f>
        <v/>
      </c>
      <c r="CT80" s="169" t="str">
        <f>IF(SUM(Table1[[#This Row],[General Audience]:[Other]])&gt;1,1,"")</f>
        <v/>
      </c>
      <c r="CU80" s="169" t="str">
        <f>IF(Table1[[#This Row],[Various  ]]&lt;&gt;1,IF(Table1[[#This Row],[Calculator / Software]]=1,1,""),"")</f>
        <v/>
      </c>
      <c r="CV80" s="169">
        <f>IF(Table1[[#This Row],[Various  ]]&lt;&gt;1,IF(Table1[[#This Row],[Information  ]]=1,1,""),"")</f>
        <v>1</v>
      </c>
      <c r="CW80" s="169" t="str">
        <f>IF(Table1[[#This Row],[Various  ]]&lt;&gt;1,IF(Table1[[#This Row],[Interactive Tool]]=1,1,""),"")</f>
        <v/>
      </c>
      <c r="CX80" s="169" t="str">
        <f>IF(Table1[[#This Row],[Various  ]]&lt;&gt;1,IF(Table1[[#This Row],[Technical Specifications]]=1,1,""),"")</f>
        <v/>
      </c>
      <c r="CY80" s="169" t="str">
        <f>IF(Table1[[#This Row],[Various  ]]&lt;&gt;1,IF(Table1[[#This Row],[Training Resources]]=1,1,""),"")</f>
        <v/>
      </c>
      <c r="CZ80" s="169" t="str">
        <f>IF(Table1[[#This Row],[Various  ]]&lt;&gt;1,IF(Table1[[#This Row],[Toolbox]]=1,1,""),"")</f>
        <v/>
      </c>
      <c r="DA80" s="169" t="str">
        <f>IF(Table1[[#This Row],[Various  ]]&lt;&gt;1,IF(Table1[[#This Row],[Video]]=1,1,""),"")</f>
        <v/>
      </c>
      <c r="DB80" s="169" t="str">
        <f>IF(Table1[[#This Row],[Various  ]]&lt;&gt;1,IF(Table1[[#This Row],[Case study]]=1,1,""),"")</f>
        <v/>
      </c>
      <c r="DC80" s="169" t="str">
        <f>IF(Table1[[#This Row],[Various  ]]&lt;&gt;1,IF(Table1[[#This Row],[Other   ]]=1,1,""),"")</f>
        <v/>
      </c>
      <c r="DD80" s="169" t="str">
        <f>IF(Table1[[#This Row],[Various  ]]&lt;&gt;1,IF(Table1[[#This Row],[Standards]]=1,1,""),"")</f>
        <v/>
      </c>
      <c r="DE80" s="169" t="str">
        <f>IF(Table1[[#This Row],[Various]]=1,1,IF(SUM(Table1[[#This Row],[Calculator / Software]:[Standards]])&gt;1,1,""))</f>
        <v/>
      </c>
      <c r="DF80" s="169" t="str">
        <f>IF(Table1[[#This Row],[Multiple NCC links]]&lt;&gt;1,IF(Table1[[#This Row],[Design]]=1,1,""),"")</f>
        <v/>
      </c>
      <c r="DG80" s="169" t="str">
        <f>IF(Table1[[#This Row],[Multiple NCC links]]&lt;&gt;1,IF(Table1[[#This Row],[Assessment / Verification]]=1,1,""),"")</f>
        <v/>
      </c>
      <c r="DH80" s="169" t="str">
        <f>IF(Table1[[#This Row],[Multiple NCC links]]&lt;&gt;1,IF(Table1[[#This Row],[Climate Specific ]]=1,1,""),"")</f>
        <v/>
      </c>
      <c r="DI80" s="169" t="str">
        <f>IF(Table1[[#This Row],[Multiple NCC links]]&lt;&gt;1,IF(Table1[[#This Row],[Alterations / Additions]]=1,1,""),"")</f>
        <v/>
      </c>
      <c r="DJ80" s="169" t="str">
        <f>IF(Table1[[#This Row],[Multiple NCC links]]&lt;&gt;1,IF(Table1[[#This Row],[Glazing]]=1,1,""),"")</f>
        <v/>
      </c>
      <c r="DK80" s="169" t="str">
        <f>IF(Table1[[#This Row],[Multiple NCC links]]&lt;&gt;1,IF(Table1[[#This Row],[Building Fabric / Thermal / Sealing]]=1,1,""),"")</f>
        <v/>
      </c>
      <c r="DL80" s="169" t="str">
        <f>IF(Table1[[#This Row],[Multiple NCC links]]&lt;&gt;1,IF(Table1[[#This Row],[Lighting]]=1,1,""),"")</f>
        <v/>
      </c>
      <c r="DM80" s="169" t="str">
        <f>IF(Table1[[#This Row],[Multiple NCC links]]&lt;&gt;1,IF(Table1[[#This Row],[HVAC]]=1,1,""),"")</f>
        <v/>
      </c>
      <c r="DN80" s="169" t="str">
        <f>IF(Table1[[#This Row],[Multiple NCC links]]&lt;&gt;1,IF(Table1[[#This Row],[Services]]=1,1,""),"")</f>
        <v/>
      </c>
      <c r="DO80" s="169" t="str">
        <f>IF(Table1[[#This Row],[Multiple NCC links]]&lt;&gt;1,IF(Table1[[#This Row],[Maintenance &amp; Monitoring]]=1,1,""),"")</f>
        <v/>
      </c>
      <c r="DP80" s="169" t="str">
        <f>IF(Table1[[#This Row],[Multiple NCC links]]&lt;&gt;1,IF(Table1[[#This Row],[Hand over / Operations]]=1,1,""),"")</f>
        <v/>
      </c>
      <c r="DQ80" s="169" t="str">
        <f>IF(Table1[[#This Row],[Multiple NCC links]]&lt;&gt;1,IF(Table1[[#This Row],[As built assessment]]=1,1,""),"")</f>
        <v/>
      </c>
      <c r="DR80" s="169" t="str">
        <f>IF(Table1[[#This Row],[Multiple NCC links]]&lt;&gt;1,IF(Table1[[#This Row],[Beyond compliance]]=1,1,""),"")</f>
        <v/>
      </c>
      <c r="DS80" s="169">
        <f>IF(SUM(Table1[[#This Row],[Design]:[Beyond compliance]])&gt;1,1,"")</f>
        <v>1</v>
      </c>
      <c r="DT80" s="169" t="str">
        <f>IF(Table1[[#This Row],[Both Residential &amp; Commercial4]]&lt;&gt;1,IF(Table1[[#This Row],[Residential]]=1,1,""),"")</f>
        <v/>
      </c>
      <c r="DU80" s="169">
        <f>IF(Table1[[#This Row],[Both Residential &amp; Commercial4]]&lt;&gt;1,IF(Table1[[#This Row],[Commercial]]=1,1,""),"")</f>
        <v>1</v>
      </c>
      <c r="DV80" s="169" t="str">
        <f>Table1[[#This Row],[Residential &amp; Commercial]]</f>
        <v/>
      </c>
      <c r="DW80" s="169"/>
    </row>
    <row r="81" spans="1:127" s="49" customFormat="1" ht="207.75" thickTop="1" thickBot="1" x14ac:dyDescent="0.35">
      <c r="A81" s="97">
        <v>77</v>
      </c>
      <c r="B81" s="67"/>
      <c r="C81" s="98" t="s">
        <v>1003</v>
      </c>
      <c r="D81" s="68" t="s">
        <v>1002</v>
      </c>
      <c r="E81" s="89">
        <v>1</v>
      </c>
      <c r="F81" s="89"/>
      <c r="G81" s="89"/>
      <c r="H81" s="89"/>
      <c r="I81" s="70" t="str">
        <f>IF(AND(Table1[[#This Row],[General]]=1,Table1[[#This Row],[Beginner]]=1,Table1[[#This Row],[Intermediate]]=1,Table1[[#This Row],[Advanced]]=1),1,"")</f>
        <v/>
      </c>
      <c r="J81" s="70" t="str">
        <f>CONCATENATE(IF(Table1[[#This Row],[General]]=1,"General, ",""), IF(Table1[[#This Row],[Beginner]]=1,"Beginner, ",""),IF(Table1[[#This Row],[Intermediate]]=1,"Intermediate, ",""), IF(Table1[[#This Row],[Advanced]]=1,"Advanced",""))</f>
        <v xml:space="preserve">General, </v>
      </c>
      <c r="K81" s="71">
        <v>1</v>
      </c>
      <c r="L81" s="91"/>
      <c r="M81" s="71"/>
      <c r="N81" s="71"/>
      <c r="O81" s="141"/>
      <c r="P81" s="71"/>
      <c r="Q81" s="71"/>
      <c r="R81" s="71"/>
      <c r="S8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81" s="73"/>
      <c r="U81" s="73">
        <v>1</v>
      </c>
      <c r="V81" s="211"/>
      <c r="W81" s="211"/>
      <c r="X81" s="73">
        <v>1</v>
      </c>
      <c r="Y81" s="73"/>
      <c r="Z81" s="73"/>
      <c r="AA81" s="73"/>
      <c r="AB81" s="73"/>
      <c r="AC81" s="73"/>
      <c r="AD81" s="73"/>
      <c r="AE81" s="92"/>
      <c r="AF81" s="73"/>
      <c r="AG8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Interactive Tool, </v>
      </c>
      <c r="AH81" s="75">
        <v>1</v>
      </c>
      <c r="AI81" s="75"/>
      <c r="AJ81" s="75"/>
      <c r="AK81" s="74" t="str">
        <f>CONCATENATE(IF(Table1[[#This Row],[Digital]]=1,"Digital, ",""),IF(Table1[[#This Row],[Face to Face]]=1,"Face to face, ",""),IF(Table1[[#This Row],[Blended]]=1,"Blended",""))</f>
        <v xml:space="preserve">Digital, </v>
      </c>
      <c r="AL81" s="69" t="s">
        <v>733</v>
      </c>
      <c r="AM81" s="76">
        <v>1</v>
      </c>
      <c r="AN81" s="127">
        <v>1</v>
      </c>
      <c r="AO81" s="76">
        <v>1</v>
      </c>
      <c r="AP81" s="127"/>
      <c r="AQ81" s="76">
        <v>1</v>
      </c>
      <c r="AR81" s="76">
        <v>1</v>
      </c>
      <c r="AS81" s="76"/>
      <c r="AT81" s="76">
        <v>1</v>
      </c>
      <c r="AU81" s="76">
        <v>1</v>
      </c>
      <c r="AV81" s="127"/>
      <c r="AW81" s="127"/>
      <c r="AX81" s="127"/>
      <c r="AY81" s="76">
        <v>1</v>
      </c>
      <c r="AZ8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Glazing, Building Fabric / Thermal / Sealing, HVAC, Services, Beyond compliance</v>
      </c>
      <c r="BB81" s="72">
        <v>1</v>
      </c>
      <c r="BC81" s="72"/>
      <c r="BD81" s="74" t="str">
        <f>IF(AND(Table1[[#This Row],[Residential]]=1,Table1[[#This Row],[Commercial]]=1),1,"")</f>
        <v/>
      </c>
      <c r="BE81" s="74" t="str">
        <f>CONCATENATE(IF(Table1[[#This Row],[Residential]]=1,"Residential, ",""),IF(Table1[[#This Row],[Commercial]]=1,"Commercial",""))</f>
        <v xml:space="preserve">Residential, </v>
      </c>
      <c r="BF81" s="76"/>
      <c r="BG81" s="76"/>
      <c r="BH81" s="76"/>
      <c r="BI81" s="76"/>
      <c r="BJ81" s="76"/>
      <c r="BK81" s="76"/>
      <c r="BL81" s="76"/>
      <c r="BM81" s="127"/>
      <c r="BN81" s="76">
        <v>1</v>
      </c>
      <c r="BO8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81" s="110"/>
      <c r="BQ81" s="112" t="s">
        <v>1045</v>
      </c>
      <c r="BR81" s="112"/>
      <c r="BS81" s="235"/>
      <c r="BT81" s="117" t="s">
        <v>1001</v>
      </c>
      <c r="BU81" s="113"/>
      <c r="BV81" s="114"/>
      <c r="BW81" s="115" t="s">
        <v>57</v>
      </c>
      <c r="BX81" s="115" t="s">
        <v>58</v>
      </c>
      <c r="BY81" s="115" t="s">
        <v>300</v>
      </c>
      <c r="BZ81" s="227" t="str">
        <f>IF(SUM(Table1[[#This Row],[Design]:[Beyond compliance]])&gt;0,"Yes","No")</f>
        <v>Yes</v>
      </c>
      <c r="CA8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81" s="48">
        <f>COUNTIF(Table1[[#This Row],[Validity]:[Alignment with NCC (Yes=1,No=0)]],"N/A")</f>
        <v>0</v>
      </c>
      <c r="CC81" s="48">
        <f>IF(ISERROR(Table1[[#This Row],[Total Quality Score (out of 10)]]/(4-Table1[[#This Row],[N/A Count]])),0,Table1[[#This Row],[Total Quality Score (out of 10)]]/(4-Table1[[#This Row],[N/A Count]]))</f>
        <v>1.5</v>
      </c>
      <c r="CE81" s="96"/>
      <c r="CF81" s="169">
        <f>IF(SUM(Table1[[#This Row],[Multiple]:[Level (all)62]])&lt;1,IF(Table1[[#This Row],[General]]=1,1,""),"")</f>
        <v>1</v>
      </c>
      <c r="CG81" s="171" t="str">
        <f>IF(SUM(Table1[[#This Row],[Multiple]:[Level (all)62]])&lt;1,IF(Table1[[#This Row],[Beginner]]=1,1,""),"")</f>
        <v/>
      </c>
      <c r="CH81" s="169" t="str">
        <f>IF(SUM(Table1[[#This Row],[Multiple]:[Level (all)62]])&lt;1,IF(Table1[[#This Row],[Intermediate]]=1,1,""),"")</f>
        <v/>
      </c>
      <c r="CI81" s="169" t="str">
        <f>IF(SUM(Table1[[#This Row],[Multiple]:[Level (all)62]])&lt;1,IF(Table1[[#This Row],[Advanced]]=1,1,""),"")</f>
        <v/>
      </c>
      <c r="CJ81" s="169" t="str">
        <f>IF(AND(SUM(Table1[[#This Row],[General]:[Advanced]])&lt;4,SUM(Table1[[#This Row],[General]:[Advanced]])&gt;1),1,"")</f>
        <v/>
      </c>
      <c r="CK81" s="169" t="str">
        <f>Table1[[#This Row],[Level (all)]]</f>
        <v/>
      </c>
      <c r="CL81" s="169">
        <f>IF(Table1[[#This Row],[Multiple audience]]&lt;&gt;1,IF(Table1[[#This Row],[General Audience]]=1,1,""),"")</f>
        <v>1</v>
      </c>
      <c r="CM81" s="169" t="str">
        <f>IF(Table1[[#This Row],[Multiple audience]]&lt;&gt;1,IF(Table1[[#This Row],[Planners / Designers ]]=1,1,""),"")</f>
        <v/>
      </c>
      <c r="CN81" s="169" t="str">
        <f>IF(Table1[[#This Row],[Multiple audience]]&lt;&gt;1,IF(Table1[[#This Row],[Regulatory Assessors]]=1,1,""),"")</f>
        <v/>
      </c>
      <c r="CO81" s="169" t="str">
        <f>IF(Table1[[#This Row],[Multiple audience]]&lt;&gt;1,IF(Table1[[#This Row],[Builders / Management]]=1,1,""),"")</f>
        <v/>
      </c>
      <c r="CP81" s="169" t="str">
        <f>IF(Table1[[#This Row],[Multiple audience]]&lt;&gt;1,IF(Table1[[#This Row],[Energy / Sus Assessors]]=1,1,""),"")</f>
        <v/>
      </c>
      <c r="CQ81" s="169" t="str">
        <f>IF(Table1[[#This Row],[Multiple audience]]&lt;&gt;1,IF(Table1[[#This Row],[Semi-skilled]]=1,1,""),"")</f>
        <v/>
      </c>
      <c r="CR81" s="169" t="str">
        <f>IF(Table1[[#This Row],[Multiple audience]]&lt;&gt;1,IF(Table1[[#This Row],[Trades]]=1,1,""),"")</f>
        <v/>
      </c>
      <c r="CS81" s="169" t="str">
        <f>IF(Table1[[#This Row],[Multiple audience]]&lt;&gt;1,IF(Table1[[#This Row],[Other]]=1,1,""),"")</f>
        <v/>
      </c>
      <c r="CT81" s="169" t="str">
        <f>IF(SUM(Table1[[#This Row],[General Audience]:[Other]])&gt;1,1,"")</f>
        <v/>
      </c>
      <c r="CU81" s="169" t="str">
        <f>IF(Table1[[#This Row],[Various  ]]&lt;&gt;1,IF(Table1[[#This Row],[Calculator / Software]]=1,1,""),"")</f>
        <v/>
      </c>
      <c r="CV81" s="169" t="str">
        <f>IF(Table1[[#This Row],[Various  ]]&lt;&gt;1,IF(Table1[[#This Row],[Information  ]]=1,1,""),"")</f>
        <v/>
      </c>
      <c r="CW81" s="169" t="str">
        <f>IF(Table1[[#This Row],[Various  ]]&lt;&gt;1,IF(Table1[[#This Row],[Interactive Tool]]=1,1,""),"")</f>
        <v/>
      </c>
      <c r="CX81" s="169" t="str">
        <f>IF(Table1[[#This Row],[Various  ]]&lt;&gt;1,IF(Table1[[#This Row],[Technical Specifications]]=1,1,""),"")</f>
        <v/>
      </c>
      <c r="CY81" s="169" t="str">
        <f>IF(Table1[[#This Row],[Various  ]]&lt;&gt;1,IF(Table1[[#This Row],[Training Resources]]=1,1,""),"")</f>
        <v/>
      </c>
      <c r="CZ81" s="169" t="str">
        <f>IF(Table1[[#This Row],[Various  ]]&lt;&gt;1,IF(Table1[[#This Row],[Toolbox]]=1,1,""),"")</f>
        <v/>
      </c>
      <c r="DA81" s="169" t="str">
        <f>IF(Table1[[#This Row],[Various  ]]&lt;&gt;1,IF(Table1[[#This Row],[Video]]=1,1,""),"")</f>
        <v/>
      </c>
      <c r="DB81" s="169" t="str">
        <f>IF(Table1[[#This Row],[Various  ]]&lt;&gt;1,IF(Table1[[#This Row],[Case study]]=1,1,""),"")</f>
        <v/>
      </c>
      <c r="DC81" s="169" t="str">
        <f>IF(Table1[[#This Row],[Various  ]]&lt;&gt;1,IF(Table1[[#This Row],[Other   ]]=1,1,""),"")</f>
        <v/>
      </c>
      <c r="DD81" s="169" t="str">
        <f>IF(Table1[[#This Row],[Various  ]]&lt;&gt;1,IF(Table1[[#This Row],[Standards]]=1,1,""),"")</f>
        <v/>
      </c>
      <c r="DE81" s="169">
        <f>IF(Table1[[#This Row],[Various]]=1,1,IF(SUM(Table1[[#This Row],[Calculator / Software]:[Standards]])&gt;1,1,""))</f>
        <v>1</v>
      </c>
      <c r="DF81" s="169" t="str">
        <f>IF(Table1[[#This Row],[Multiple NCC links]]&lt;&gt;1,IF(Table1[[#This Row],[Design]]=1,1,""),"")</f>
        <v/>
      </c>
      <c r="DG81" s="169" t="str">
        <f>IF(Table1[[#This Row],[Multiple NCC links]]&lt;&gt;1,IF(Table1[[#This Row],[Assessment / Verification]]=1,1,""),"")</f>
        <v/>
      </c>
      <c r="DH81" s="169" t="str">
        <f>IF(Table1[[#This Row],[Multiple NCC links]]&lt;&gt;1,IF(Table1[[#This Row],[Climate Specific ]]=1,1,""),"")</f>
        <v/>
      </c>
      <c r="DI81" s="169" t="str">
        <f>IF(Table1[[#This Row],[Multiple NCC links]]&lt;&gt;1,IF(Table1[[#This Row],[Alterations / Additions]]=1,1,""),"")</f>
        <v/>
      </c>
      <c r="DJ81" s="169" t="str">
        <f>IF(Table1[[#This Row],[Multiple NCC links]]&lt;&gt;1,IF(Table1[[#This Row],[Glazing]]=1,1,""),"")</f>
        <v/>
      </c>
      <c r="DK81" s="169" t="str">
        <f>IF(Table1[[#This Row],[Multiple NCC links]]&lt;&gt;1,IF(Table1[[#This Row],[Building Fabric / Thermal / Sealing]]=1,1,""),"")</f>
        <v/>
      </c>
      <c r="DL81" s="169" t="str">
        <f>IF(Table1[[#This Row],[Multiple NCC links]]&lt;&gt;1,IF(Table1[[#This Row],[Lighting]]=1,1,""),"")</f>
        <v/>
      </c>
      <c r="DM81" s="169" t="str">
        <f>IF(Table1[[#This Row],[Multiple NCC links]]&lt;&gt;1,IF(Table1[[#This Row],[HVAC]]=1,1,""),"")</f>
        <v/>
      </c>
      <c r="DN81" s="169" t="str">
        <f>IF(Table1[[#This Row],[Multiple NCC links]]&lt;&gt;1,IF(Table1[[#This Row],[Services]]=1,1,""),"")</f>
        <v/>
      </c>
      <c r="DO81" s="169" t="str">
        <f>IF(Table1[[#This Row],[Multiple NCC links]]&lt;&gt;1,IF(Table1[[#This Row],[Maintenance &amp; Monitoring]]=1,1,""),"")</f>
        <v/>
      </c>
      <c r="DP81" s="169" t="str">
        <f>IF(Table1[[#This Row],[Multiple NCC links]]&lt;&gt;1,IF(Table1[[#This Row],[Hand over / Operations]]=1,1,""),"")</f>
        <v/>
      </c>
      <c r="DQ81" s="169" t="str">
        <f>IF(Table1[[#This Row],[Multiple NCC links]]&lt;&gt;1,IF(Table1[[#This Row],[As built assessment]]=1,1,""),"")</f>
        <v/>
      </c>
      <c r="DR81" s="169" t="str">
        <f>IF(Table1[[#This Row],[Multiple NCC links]]&lt;&gt;1,IF(Table1[[#This Row],[Beyond compliance]]=1,1,""),"")</f>
        <v/>
      </c>
      <c r="DS81" s="169">
        <f>IF(SUM(Table1[[#This Row],[Design]:[Beyond compliance]])&gt;1,1,"")</f>
        <v>1</v>
      </c>
      <c r="DT81" s="169">
        <f>IF(Table1[[#This Row],[Both Residential &amp; Commercial4]]&lt;&gt;1,IF(Table1[[#This Row],[Residential]]=1,1,""),"")</f>
        <v>1</v>
      </c>
      <c r="DU81" s="169" t="str">
        <f>IF(Table1[[#This Row],[Both Residential &amp; Commercial4]]&lt;&gt;1,IF(Table1[[#This Row],[Commercial]]=1,1,""),"")</f>
        <v/>
      </c>
      <c r="DV81" s="169" t="str">
        <f>Table1[[#This Row],[Residential &amp; Commercial]]</f>
        <v/>
      </c>
      <c r="DW81" s="169"/>
    </row>
    <row r="82" spans="1:127" s="49" customFormat="1" ht="76.5" thickTop="1" thickBot="1" x14ac:dyDescent="0.35">
      <c r="A82" s="97">
        <v>78</v>
      </c>
      <c r="B82" s="80"/>
      <c r="C82" s="98" t="s">
        <v>329</v>
      </c>
      <c r="D82" s="68" t="s">
        <v>221</v>
      </c>
      <c r="E82" s="89"/>
      <c r="F82" s="89"/>
      <c r="G82" s="89"/>
      <c r="H82" s="89">
        <v>1</v>
      </c>
      <c r="I82" s="70" t="str">
        <f>IF(AND(Table1[[#This Row],[General]]=1,Table1[[#This Row],[Beginner]]=1,Table1[[#This Row],[Intermediate]]=1,Table1[[#This Row],[Advanced]]=1),1,"")</f>
        <v/>
      </c>
      <c r="J82" s="70" t="str">
        <f>CONCATENATE(IF(Table1[[#This Row],[General]]=1,"General, ",""), IF(Table1[[#This Row],[Beginner]]=1,"Beginner, ",""),IF(Table1[[#This Row],[Intermediate]]=1,"Intermediate, ",""), IF(Table1[[#This Row],[Advanced]]=1,"Advanced",""))</f>
        <v>Advanced</v>
      </c>
      <c r="K82" s="71"/>
      <c r="L82" s="91"/>
      <c r="M82" s="71"/>
      <c r="N82" s="71">
        <v>1</v>
      </c>
      <c r="O82" s="141">
        <v>1</v>
      </c>
      <c r="P82" s="71"/>
      <c r="Q82" s="71"/>
      <c r="R82" s="71"/>
      <c r="S8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Energy / Sus Assessors, </v>
      </c>
      <c r="T82" s="73"/>
      <c r="U82" s="73">
        <v>1</v>
      </c>
      <c r="V82" s="211"/>
      <c r="W82" s="211"/>
      <c r="X82" s="73"/>
      <c r="Y82" s="73">
        <v>1</v>
      </c>
      <c r="Z82" s="73"/>
      <c r="AA82" s="73"/>
      <c r="AB82" s="73"/>
      <c r="AC82" s="73"/>
      <c r="AD82" s="73"/>
      <c r="AE82" s="92"/>
      <c r="AF82" s="73"/>
      <c r="AG8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Technical Specifications, </v>
      </c>
      <c r="AH82" s="75">
        <v>1</v>
      </c>
      <c r="AI82" s="75"/>
      <c r="AJ82" s="75"/>
      <c r="AK82" s="74" t="str">
        <f>CONCATENATE(IF(Table1[[#This Row],[Digital]]=1,"Digital, ",""),IF(Table1[[#This Row],[Face to Face]]=1,"Face to face, ",""),IF(Table1[[#This Row],[Blended]]=1,"Blended",""))</f>
        <v xml:space="preserve">Digital, </v>
      </c>
      <c r="AL82" s="69" t="s">
        <v>733</v>
      </c>
      <c r="AM82" s="76"/>
      <c r="AN82" s="127">
        <v>1</v>
      </c>
      <c r="AO82" s="76"/>
      <c r="AP82" s="127"/>
      <c r="AQ82" s="76"/>
      <c r="AR82" s="76"/>
      <c r="AS82" s="76"/>
      <c r="AT82" s="76"/>
      <c r="AU82" s="76"/>
      <c r="AV82" s="127">
        <v>1</v>
      </c>
      <c r="AW82" s="127">
        <v>1</v>
      </c>
      <c r="AX82" s="127">
        <v>1</v>
      </c>
      <c r="AY82" s="76"/>
      <c r="AZ8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Maintenance &amp; Monitoring, Hand over / Operations, As built assessment, </v>
      </c>
      <c r="BB82" s="72"/>
      <c r="BC82" s="72">
        <v>1</v>
      </c>
      <c r="BD82" s="74" t="str">
        <f>IF(AND(Table1[[#This Row],[Residential]]=1,Table1[[#This Row],[Commercial]]=1),1,"")</f>
        <v/>
      </c>
      <c r="BE82" s="74" t="str">
        <f>CONCATENATE(IF(Table1[[#This Row],[Residential]]=1,"Residential, ",""),IF(Table1[[#This Row],[Commercial]]=1,"Commercial",""))</f>
        <v>Commercial</v>
      </c>
      <c r="BF82" s="76"/>
      <c r="BG82" s="76"/>
      <c r="BH82" s="76"/>
      <c r="BI82" s="76"/>
      <c r="BJ82" s="76"/>
      <c r="BK82" s="76"/>
      <c r="BL82" s="76"/>
      <c r="BM82" s="127"/>
      <c r="BN82" s="76">
        <v>1</v>
      </c>
      <c r="BO8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82" s="110"/>
      <c r="BQ82" s="112" t="s">
        <v>1046</v>
      </c>
      <c r="BR82" s="112" t="s">
        <v>996</v>
      </c>
      <c r="BS82" s="116"/>
      <c r="BT82" s="117" t="s">
        <v>237</v>
      </c>
      <c r="BU82" s="113"/>
      <c r="BV82" s="114"/>
      <c r="BW82" s="115" t="s">
        <v>57</v>
      </c>
      <c r="BX82" s="115" t="s">
        <v>57</v>
      </c>
      <c r="BY82" s="115" t="s">
        <v>58</v>
      </c>
      <c r="BZ82" s="227" t="str">
        <f>IF(SUM(Table1[[#This Row],[Design]:[Beyond compliance]])&gt;0,"Yes","No")</f>
        <v>Yes</v>
      </c>
      <c r="CA8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82" s="48">
        <f>COUNTIF(Table1[[#This Row],[Validity]:[Alignment with NCC (Yes=1,No=0)]],"N/A")</f>
        <v>0</v>
      </c>
      <c r="CC82" s="48">
        <f>IF(ISERROR(Table1[[#This Row],[Total Quality Score (out of 10)]]/(4-Table1[[#This Row],[N/A Count]])),0,Table1[[#This Row],[Total Quality Score (out of 10)]]/(4-Table1[[#This Row],[N/A Count]]))</f>
        <v>2</v>
      </c>
      <c r="CE82" s="96"/>
      <c r="CF82" s="169" t="str">
        <f>IF(SUM(Table1[[#This Row],[Multiple]:[Level (all)62]])&lt;1,IF(Table1[[#This Row],[General]]=1,1,""),"")</f>
        <v/>
      </c>
      <c r="CG82" s="171" t="str">
        <f>IF(SUM(Table1[[#This Row],[Multiple]:[Level (all)62]])&lt;1,IF(Table1[[#This Row],[Beginner]]=1,1,""),"")</f>
        <v/>
      </c>
      <c r="CH82" s="169" t="str">
        <f>IF(SUM(Table1[[#This Row],[Multiple]:[Level (all)62]])&lt;1,IF(Table1[[#This Row],[Intermediate]]=1,1,""),"")</f>
        <v/>
      </c>
      <c r="CI82" s="169">
        <f>IF(SUM(Table1[[#This Row],[Multiple]:[Level (all)62]])&lt;1,IF(Table1[[#This Row],[Advanced]]=1,1,""),"")</f>
        <v>1</v>
      </c>
      <c r="CJ82" s="169" t="str">
        <f>IF(AND(SUM(Table1[[#This Row],[General]:[Advanced]])&lt;4,SUM(Table1[[#This Row],[General]:[Advanced]])&gt;1),1,"")</f>
        <v/>
      </c>
      <c r="CK82" s="169" t="str">
        <f>Table1[[#This Row],[Level (all)]]</f>
        <v/>
      </c>
      <c r="CL82" s="169" t="str">
        <f>IF(Table1[[#This Row],[Multiple audience]]&lt;&gt;1,IF(Table1[[#This Row],[General Audience]]=1,1,""),"")</f>
        <v/>
      </c>
      <c r="CM82" s="169" t="str">
        <f>IF(Table1[[#This Row],[Multiple audience]]&lt;&gt;1,IF(Table1[[#This Row],[Planners / Designers ]]=1,1,""),"")</f>
        <v/>
      </c>
      <c r="CN82" s="169" t="str">
        <f>IF(Table1[[#This Row],[Multiple audience]]&lt;&gt;1,IF(Table1[[#This Row],[Regulatory Assessors]]=1,1,""),"")</f>
        <v/>
      </c>
      <c r="CO82" s="169" t="str">
        <f>IF(Table1[[#This Row],[Multiple audience]]&lt;&gt;1,IF(Table1[[#This Row],[Builders / Management]]=1,1,""),"")</f>
        <v/>
      </c>
      <c r="CP82" s="169" t="str">
        <f>IF(Table1[[#This Row],[Multiple audience]]&lt;&gt;1,IF(Table1[[#This Row],[Energy / Sus Assessors]]=1,1,""),"")</f>
        <v/>
      </c>
      <c r="CQ82" s="169" t="str">
        <f>IF(Table1[[#This Row],[Multiple audience]]&lt;&gt;1,IF(Table1[[#This Row],[Semi-skilled]]=1,1,""),"")</f>
        <v/>
      </c>
      <c r="CR82" s="169" t="str">
        <f>IF(Table1[[#This Row],[Multiple audience]]&lt;&gt;1,IF(Table1[[#This Row],[Trades]]=1,1,""),"")</f>
        <v/>
      </c>
      <c r="CS82" s="169" t="str">
        <f>IF(Table1[[#This Row],[Multiple audience]]&lt;&gt;1,IF(Table1[[#This Row],[Other]]=1,1,""),"")</f>
        <v/>
      </c>
      <c r="CT82" s="169">
        <f>IF(SUM(Table1[[#This Row],[General Audience]:[Other]])&gt;1,1,"")</f>
        <v>1</v>
      </c>
      <c r="CU82" s="169" t="str">
        <f>IF(Table1[[#This Row],[Various  ]]&lt;&gt;1,IF(Table1[[#This Row],[Calculator / Software]]=1,1,""),"")</f>
        <v/>
      </c>
      <c r="CV82" s="169" t="str">
        <f>IF(Table1[[#This Row],[Various  ]]&lt;&gt;1,IF(Table1[[#This Row],[Information  ]]=1,1,""),"")</f>
        <v/>
      </c>
      <c r="CW82" s="169" t="str">
        <f>IF(Table1[[#This Row],[Various  ]]&lt;&gt;1,IF(Table1[[#This Row],[Interactive Tool]]=1,1,""),"")</f>
        <v/>
      </c>
      <c r="CX82" s="169" t="str">
        <f>IF(Table1[[#This Row],[Various  ]]&lt;&gt;1,IF(Table1[[#This Row],[Technical Specifications]]=1,1,""),"")</f>
        <v/>
      </c>
      <c r="CY82" s="169" t="str">
        <f>IF(Table1[[#This Row],[Various  ]]&lt;&gt;1,IF(Table1[[#This Row],[Training Resources]]=1,1,""),"")</f>
        <v/>
      </c>
      <c r="CZ82" s="169" t="str">
        <f>IF(Table1[[#This Row],[Various  ]]&lt;&gt;1,IF(Table1[[#This Row],[Toolbox]]=1,1,""),"")</f>
        <v/>
      </c>
      <c r="DA82" s="169" t="str">
        <f>IF(Table1[[#This Row],[Various  ]]&lt;&gt;1,IF(Table1[[#This Row],[Video]]=1,1,""),"")</f>
        <v/>
      </c>
      <c r="DB82" s="169" t="str">
        <f>IF(Table1[[#This Row],[Various  ]]&lt;&gt;1,IF(Table1[[#This Row],[Case study]]=1,1,""),"")</f>
        <v/>
      </c>
      <c r="DC82" s="169" t="str">
        <f>IF(Table1[[#This Row],[Various  ]]&lt;&gt;1,IF(Table1[[#This Row],[Other   ]]=1,1,""),"")</f>
        <v/>
      </c>
      <c r="DD82" s="169" t="str">
        <f>IF(Table1[[#This Row],[Various  ]]&lt;&gt;1,IF(Table1[[#This Row],[Standards]]=1,1,""),"")</f>
        <v/>
      </c>
      <c r="DE82" s="169">
        <f>IF(Table1[[#This Row],[Various]]=1,1,IF(SUM(Table1[[#This Row],[Calculator / Software]:[Standards]])&gt;1,1,""))</f>
        <v>1</v>
      </c>
      <c r="DF82" s="169" t="str">
        <f>IF(Table1[[#This Row],[Multiple NCC links]]&lt;&gt;1,IF(Table1[[#This Row],[Design]]=1,1,""),"")</f>
        <v/>
      </c>
      <c r="DG82" s="169" t="str">
        <f>IF(Table1[[#This Row],[Multiple NCC links]]&lt;&gt;1,IF(Table1[[#This Row],[Assessment / Verification]]=1,1,""),"")</f>
        <v/>
      </c>
      <c r="DH82" s="169" t="str">
        <f>IF(Table1[[#This Row],[Multiple NCC links]]&lt;&gt;1,IF(Table1[[#This Row],[Climate Specific ]]=1,1,""),"")</f>
        <v/>
      </c>
      <c r="DI82" s="169" t="str">
        <f>IF(Table1[[#This Row],[Multiple NCC links]]&lt;&gt;1,IF(Table1[[#This Row],[Alterations / Additions]]=1,1,""),"")</f>
        <v/>
      </c>
      <c r="DJ82" s="169" t="str">
        <f>IF(Table1[[#This Row],[Multiple NCC links]]&lt;&gt;1,IF(Table1[[#This Row],[Glazing]]=1,1,""),"")</f>
        <v/>
      </c>
      <c r="DK82" s="169" t="str">
        <f>IF(Table1[[#This Row],[Multiple NCC links]]&lt;&gt;1,IF(Table1[[#This Row],[Building Fabric / Thermal / Sealing]]=1,1,""),"")</f>
        <v/>
      </c>
      <c r="DL82" s="169" t="str">
        <f>IF(Table1[[#This Row],[Multiple NCC links]]&lt;&gt;1,IF(Table1[[#This Row],[Lighting]]=1,1,""),"")</f>
        <v/>
      </c>
      <c r="DM82" s="169" t="str">
        <f>IF(Table1[[#This Row],[Multiple NCC links]]&lt;&gt;1,IF(Table1[[#This Row],[HVAC]]=1,1,""),"")</f>
        <v/>
      </c>
      <c r="DN82" s="169" t="str">
        <f>IF(Table1[[#This Row],[Multiple NCC links]]&lt;&gt;1,IF(Table1[[#This Row],[Services]]=1,1,""),"")</f>
        <v/>
      </c>
      <c r="DO82" s="169" t="str">
        <f>IF(Table1[[#This Row],[Multiple NCC links]]&lt;&gt;1,IF(Table1[[#This Row],[Maintenance &amp; Monitoring]]=1,1,""),"")</f>
        <v/>
      </c>
      <c r="DP82" s="169" t="str">
        <f>IF(Table1[[#This Row],[Multiple NCC links]]&lt;&gt;1,IF(Table1[[#This Row],[Hand over / Operations]]=1,1,""),"")</f>
        <v/>
      </c>
      <c r="DQ82" s="169" t="str">
        <f>IF(Table1[[#This Row],[Multiple NCC links]]&lt;&gt;1,IF(Table1[[#This Row],[As built assessment]]=1,1,""),"")</f>
        <v/>
      </c>
      <c r="DR82" s="169" t="str">
        <f>IF(Table1[[#This Row],[Multiple NCC links]]&lt;&gt;1,IF(Table1[[#This Row],[Beyond compliance]]=1,1,""),"")</f>
        <v/>
      </c>
      <c r="DS82" s="169">
        <f>IF(SUM(Table1[[#This Row],[Design]:[Beyond compliance]])&gt;1,1,"")</f>
        <v>1</v>
      </c>
      <c r="DT82" s="169" t="str">
        <f>IF(Table1[[#This Row],[Both Residential &amp; Commercial4]]&lt;&gt;1,IF(Table1[[#This Row],[Residential]]=1,1,""),"")</f>
        <v/>
      </c>
      <c r="DU82" s="169">
        <f>IF(Table1[[#This Row],[Both Residential &amp; Commercial4]]&lt;&gt;1,IF(Table1[[#This Row],[Commercial]]=1,1,""),"")</f>
        <v>1</v>
      </c>
      <c r="DV82" s="169" t="str">
        <f>Table1[[#This Row],[Residential &amp; Commercial]]</f>
        <v/>
      </c>
      <c r="DW82" s="169"/>
    </row>
    <row r="83" spans="1:127" s="49" customFormat="1" ht="170.25" thickTop="1" thickBot="1" x14ac:dyDescent="0.35">
      <c r="A83" s="97">
        <v>79</v>
      </c>
      <c r="B83" s="67"/>
      <c r="C83" s="98" t="s">
        <v>372</v>
      </c>
      <c r="D83" s="81" t="s">
        <v>1047</v>
      </c>
      <c r="E83" s="89">
        <v>1</v>
      </c>
      <c r="F83" s="89"/>
      <c r="G83" s="89"/>
      <c r="H83" s="89"/>
      <c r="I83" s="83">
        <v>1</v>
      </c>
      <c r="J83" s="83" t="str">
        <f>CONCATENATE(IF(Table1[[#This Row],[General]]=1,"General, ",""), IF(Table1[[#This Row],[Beginner]]=1,"Beginner, ",""),IF(Table1[[#This Row],[Intermediate]]=1,"Intermediate, ",""), IF(Table1[[#This Row],[Advanced]]=1,"Advanced",""))</f>
        <v xml:space="preserve">General, </v>
      </c>
      <c r="K83" s="72">
        <v>1</v>
      </c>
      <c r="L83" s="91"/>
      <c r="M83" s="72"/>
      <c r="N83" s="72"/>
      <c r="O83" s="141"/>
      <c r="P83" s="72"/>
      <c r="Q83" s="72"/>
      <c r="R83" s="72"/>
      <c r="S8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83" s="73"/>
      <c r="U83" s="73">
        <v>1</v>
      </c>
      <c r="V83" s="211"/>
      <c r="W83" s="211"/>
      <c r="X83" s="73"/>
      <c r="Y83" s="73"/>
      <c r="Z83" s="73"/>
      <c r="AA83" s="73">
        <v>1</v>
      </c>
      <c r="AB83" s="73"/>
      <c r="AC83" s="73"/>
      <c r="AD83" s="73"/>
      <c r="AE83" s="92"/>
      <c r="AF83" s="73"/>
      <c r="AG8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Toolbox, </v>
      </c>
      <c r="AH83" s="84">
        <v>1</v>
      </c>
      <c r="AI83" s="84"/>
      <c r="AJ83" s="84"/>
      <c r="AK83" s="74" t="str">
        <f>CONCATENATE(IF(Table1[[#This Row],[Digital]]=1,"Digital, ",""),IF(Table1[[#This Row],[Face to Face]]=1,"Face to face, ",""),IF(Table1[[#This Row],[Blended]]=1,"Blended",""))</f>
        <v xml:space="preserve">Digital, </v>
      </c>
      <c r="AL83" s="82" t="s">
        <v>733</v>
      </c>
      <c r="AM83" s="85">
        <v>1</v>
      </c>
      <c r="AN83" s="94">
        <v>1</v>
      </c>
      <c r="AO83" s="85">
        <v>1</v>
      </c>
      <c r="AP83" s="94">
        <v>1</v>
      </c>
      <c r="AQ83" s="85">
        <v>1</v>
      </c>
      <c r="AR83" s="85">
        <v>1</v>
      </c>
      <c r="AS83" s="85">
        <v>1</v>
      </c>
      <c r="AT83" s="85">
        <v>1</v>
      </c>
      <c r="AU83" s="85">
        <v>1</v>
      </c>
      <c r="AV83" s="94">
        <v>1</v>
      </c>
      <c r="AW83" s="94">
        <v>1</v>
      </c>
      <c r="AX83" s="94">
        <v>1</v>
      </c>
      <c r="AY83" s="85"/>
      <c r="AZ8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Lighting, HVAC, Services, Maintenance &amp; Monitoring, Hand over / Operations, As built assessment, </v>
      </c>
      <c r="BB83" s="86"/>
      <c r="BC83" s="86">
        <v>1</v>
      </c>
      <c r="BD83" s="83" t="str">
        <f>IF(AND(Table1[[#This Row],[Residential]]=1,Table1[[#This Row],[Commercial]]=1),1,"")</f>
        <v/>
      </c>
      <c r="BE83" s="83" t="str">
        <f>CONCATENATE(IF(Table1[[#This Row],[Residential]]=1,"Residential, ",""),IF(Table1[[#This Row],[Commercial]]=1,"Commercial",""))</f>
        <v>Commercial</v>
      </c>
      <c r="BF83" s="85"/>
      <c r="BG83" s="85"/>
      <c r="BH83" s="85"/>
      <c r="BI83" s="85"/>
      <c r="BJ83" s="85"/>
      <c r="BK83" s="85"/>
      <c r="BL83" s="85"/>
      <c r="BM83" s="94"/>
      <c r="BN83" s="85">
        <v>1</v>
      </c>
      <c r="BO8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83" s="90"/>
      <c r="BQ83" s="118" t="s">
        <v>1048</v>
      </c>
      <c r="BR83" s="118" t="s">
        <v>314</v>
      </c>
      <c r="BS83" s="118"/>
      <c r="BT83" s="117" t="s">
        <v>313</v>
      </c>
      <c r="BU83" s="113"/>
      <c r="BV83" s="114"/>
      <c r="BW83" s="119" t="s">
        <v>57</v>
      </c>
      <c r="BX83" s="119" t="s">
        <v>57</v>
      </c>
      <c r="BY83" s="119" t="s">
        <v>58</v>
      </c>
      <c r="BZ83" s="227" t="str">
        <f>IF(SUM(Table1[[#This Row],[Design]:[Beyond compliance]])&gt;0,"Yes","No")</f>
        <v>Yes</v>
      </c>
      <c r="CA8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83" s="48">
        <f>COUNTIF(Table1[[#This Row],[Validity]:[Alignment with NCC (Yes=1,No=0)]],"N/A")</f>
        <v>0</v>
      </c>
      <c r="CC83" s="48">
        <f>IF(ISERROR(Table1[[#This Row],[Total Quality Score (out of 10)]]/(4-Table1[[#This Row],[N/A Count]])),0,Table1[[#This Row],[Total Quality Score (out of 10)]]/(4-Table1[[#This Row],[N/A Count]]))</f>
        <v>2</v>
      </c>
      <c r="CD83" s="87"/>
      <c r="CE83" s="96"/>
      <c r="CF83" s="170" t="str">
        <f>IF(SUM(Table1[[#This Row],[Multiple]:[Level (all)62]])&lt;1,IF(Table1[[#This Row],[General]]=1,1,""),"")</f>
        <v/>
      </c>
      <c r="CG83" s="171" t="str">
        <f>IF(SUM(Table1[[#This Row],[Multiple]:[Level (all)62]])&lt;1,IF(Table1[[#This Row],[Beginner]]=1,1,""),"")</f>
        <v/>
      </c>
      <c r="CH83" s="169" t="str">
        <f>IF(SUM(Table1[[#This Row],[Multiple]:[Level (all)62]])&lt;1,IF(Table1[[#This Row],[Intermediate]]=1,1,""),"")</f>
        <v/>
      </c>
      <c r="CI83" s="169" t="str">
        <f>IF(SUM(Table1[[#This Row],[Multiple]:[Level (all)62]])&lt;1,IF(Table1[[#This Row],[Advanced]]=1,1,""),"")</f>
        <v/>
      </c>
      <c r="CJ83" s="169" t="str">
        <f>IF(AND(SUM(Table1[[#This Row],[General]:[Advanced]])&lt;4,SUM(Table1[[#This Row],[General]:[Advanced]])&gt;1),1,"")</f>
        <v/>
      </c>
      <c r="CK83" s="169">
        <f>Table1[[#This Row],[Level (all)]]</f>
        <v>1</v>
      </c>
      <c r="CL83" s="169">
        <f>IF(Table1[[#This Row],[Multiple audience]]&lt;&gt;1,IF(Table1[[#This Row],[General Audience]]=1,1,""),"")</f>
        <v>1</v>
      </c>
      <c r="CM83" s="169" t="str">
        <f>IF(Table1[[#This Row],[Multiple audience]]&lt;&gt;1,IF(Table1[[#This Row],[Planners / Designers ]]=1,1,""),"")</f>
        <v/>
      </c>
      <c r="CN83" s="169" t="str">
        <f>IF(Table1[[#This Row],[Multiple audience]]&lt;&gt;1,IF(Table1[[#This Row],[Regulatory Assessors]]=1,1,""),"")</f>
        <v/>
      </c>
      <c r="CO83" s="169" t="str">
        <f>IF(Table1[[#This Row],[Multiple audience]]&lt;&gt;1,IF(Table1[[#This Row],[Builders / Management]]=1,1,""),"")</f>
        <v/>
      </c>
      <c r="CP83" s="169" t="str">
        <f>IF(Table1[[#This Row],[Multiple audience]]&lt;&gt;1,IF(Table1[[#This Row],[Energy / Sus Assessors]]=1,1,""),"")</f>
        <v/>
      </c>
      <c r="CQ83" s="169" t="str">
        <f>IF(Table1[[#This Row],[Multiple audience]]&lt;&gt;1,IF(Table1[[#This Row],[Semi-skilled]]=1,1,""),"")</f>
        <v/>
      </c>
      <c r="CR83" s="169" t="str">
        <f>IF(Table1[[#This Row],[Multiple audience]]&lt;&gt;1,IF(Table1[[#This Row],[Trades]]=1,1,""),"")</f>
        <v/>
      </c>
      <c r="CS83" s="169" t="str">
        <f>IF(Table1[[#This Row],[Multiple audience]]&lt;&gt;1,IF(Table1[[#This Row],[Other]]=1,1,""),"")</f>
        <v/>
      </c>
      <c r="CT83" s="169" t="str">
        <f>IF(SUM(Table1[[#This Row],[General Audience]:[Other]])&gt;1,1,"")</f>
        <v/>
      </c>
      <c r="CU83" s="169" t="str">
        <f>IF(Table1[[#This Row],[Various  ]]&lt;&gt;1,IF(Table1[[#This Row],[Calculator / Software]]=1,1,""),"")</f>
        <v/>
      </c>
      <c r="CV83" s="169" t="str">
        <f>IF(Table1[[#This Row],[Various  ]]&lt;&gt;1,IF(Table1[[#This Row],[Information  ]]=1,1,""),"")</f>
        <v/>
      </c>
      <c r="CW83" s="169" t="str">
        <f>IF(Table1[[#This Row],[Various  ]]&lt;&gt;1,IF(Table1[[#This Row],[Interactive Tool]]=1,1,""),"")</f>
        <v/>
      </c>
      <c r="CX83" s="169" t="str">
        <f>IF(Table1[[#This Row],[Various  ]]&lt;&gt;1,IF(Table1[[#This Row],[Technical Specifications]]=1,1,""),"")</f>
        <v/>
      </c>
      <c r="CY83" s="169" t="str">
        <f>IF(Table1[[#This Row],[Various  ]]&lt;&gt;1,IF(Table1[[#This Row],[Training Resources]]=1,1,""),"")</f>
        <v/>
      </c>
      <c r="CZ83" s="169" t="str">
        <f>IF(Table1[[#This Row],[Various  ]]&lt;&gt;1,IF(Table1[[#This Row],[Toolbox]]=1,1,""),"")</f>
        <v/>
      </c>
      <c r="DA83" s="169" t="str">
        <f>IF(Table1[[#This Row],[Various  ]]&lt;&gt;1,IF(Table1[[#This Row],[Video]]=1,1,""),"")</f>
        <v/>
      </c>
      <c r="DB83" s="169" t="str">
        <f>IF(Table1[[#This Row],[Various  ]]&lt;&gt;1,IF(Table1[[#This Row],[Case study]]=1,1,""),"")</f>
        <v/>
      </c>
      <c r="DC83" s="169" t="str">
        <f>IF(Table1[[#This Row],[Various  ]]&lt;&gt;1,IF(Table1[[#This Row],[Other   ]]=1,1,""),"")</f>
        <v/>
      </c>
      <c r="DD83" s="169" t="str">
        <f>IF(Table1[[#This Row],[Various  ]]&lt;&gt;1,IF(Table1[[#This Row],[Standards]]=1,1,""),"")</f>
        <v/>
      </c>
      <c r="DE83" s="169">
        <f>IF(Table1[[#This Row],[Various]]=1,1,IF(SUM(Table1[[#This Row],[Calculator / Software]:[Standards]])&gt;1,1,""))</f>
        <v>1</v>
      </c>
      <c r="DF83" s="169" t="str">
        <f>IF(Table1[[#This Row],[Multiple NCC links]]&lt;&gt;1,IF(Table1[[#This Row],[Design]]=1,1,""),"")</f>
        <v/>
      </c>
      <c r="DG83" s="169" t="str">
        <f>IF(Table1[[#This Row],[Multiple NCC links]]&lt;&gt;1,IF(Table1[[#This Row],[Assessment / Verification]]=1,1,""),"")</f>
        <v/>
      </c>
      <c r="DH83" s="169" t="str">
        <f>IF(Table1[[#This Row],[Multiple NCC links]]&lt;&gt;1,IF(Table1[[#This Row],[Climate Specific ]]=1,1,""),"")</f>
        <v/>
      </c>
      <c r="DI83" s="169" t="str">
        <f>IF(Table1[[#This Row],[Multiple NCC links]]&lt;&gt;1,IF(Table1[[#This Row],[Alterations / Additions]]=1,1,""),"")</f>
        <v/>
      </c>
      <c r="DJ83" s="169" t="str">
        <f>IF(Table1[[#This Row],[Multiple NCC links]]&lt;&gt;1,IF(Table1[[#This Row],[Glazing]]=1,1,""),"")</f>
        <v/>
      </c>
      <c r="DK83" s="169" t="str">
        <f>IF(Table1[[#This Row],[Multiple NCC links]]&lt;&gt;1,IF(Table1[[#This Row],[Building Fabric / Thermal / Sealing]]=1,1,""),"")</f>
        <v/>
      </c>
      <c r="DL83" s="169" t="str">
        <f>IF(Table1[[#This Row],[Multiple NCC links]]&lt;&gt;1,IF(Table1[[#This Row],[Lighting]]=1,1,""),"")</f>
        <v/>
      </c>
      <c r="DM83" s="169" t="str">
        <f>IF(Table1[[#This Row],[Multiple NCC links]]&lt;&gt;1,IF(Table1[[#This Row],[HVAC]]=1,1,""),"")</f>
        <v/>
      </c>
      <c r="DN83" s="169" t="str">
        <f>IF(Table1[[#This Row],[Multiple NCC links]]&lt;&gt;1,IF(Table1[[#This Row],[Services]]=1,1,""),"")</f>
        <v/>
      </c>
      <c r="DO83" s="169" t="str">
        <f>IF(Table1[[#This Row],[Multiple NCC links]]&lt;&gt;1,IF(Table1[[#This Row],[Maintenance &amp; Monitoring]]=1,1,""),"")</f>
        <v/>
      </c>
      <c r="DP83" s="169" t="str">
        <f>IF(Table1[[#This Row],[Multiple NCC links]]&lt;&gt;1,IF(Table1[[#This Row],[Hand over / Operations]]=1,1,""),"")</f>
        <v/>
      </c>
      <c r="DQ83" s="169" t="str">
        <f>IF(Table1[[#This Row],[Multiple NCC links]]&lt;&gt;1,IF(Table1[[#This Row],[As built assessment]]=1,1,""),"")</f>
        <v/>
      </c>
      <c r="DR83" s="169" t="str">
        <f>IF(Table1[[#This Row],[Multiple NCC links]]&lt;&gt;1,IF(Table1[[#This Row],[Beyond compliance]]=1,1,""),"")</f>
        <v/>
      </c>
      <c r="DS83" s="169">
        <f>IF(SUM(Table1[[#This Row],[Design]:[Beyond compliance]])&gt;1,1,"")</f>
        <v>1</v>
      </c>
      <c r="DT83" s="169" t="str">
        <f>IF(Table1[[#This Row],[Both Residential &amp; Commercial4]]&lt;&gt;1,IF(Table1[[#This Row],[Residential]]=1,1,""),"")</f>
        <v/>
      </c>
      <c r="DU83" s="169">
        <f>IF(Table1[[#This Row],[Both Residential &amp; Commercial4]]&lt;&gt;1,IF(Table1[[#This Row],[Commercial]]=1,1,""),"")</f>
        <v>1</v>
      </c>
      <c r="DV83" s="169" t="str">
        <f>Table1[[#This Row],[Residential &amp; Commercial]]</f>
        <v/>
      </c>
      <c r="DW83" s="169"/>
    </row>
    <row r="84" spans="1:127" s="49" customFormat="1" ht="170.25" thickTop="1" thickBot="1" x14ac:dyDescent="0.35">
      <c r="A84" s="97">
        <v>80</v>
      </c>
      <c r="B84" s="67"/>
      <c r="C84" s="98" t="s">
        <v>373</v>
      </c>
      <c r="D84" s="81"/>
      <c r="E84" s="89">
        <v>1</v>
      </c>
      <c r="F84" s="89"/>
      <c r="G84" s="89"/>
      <c r="H84" s="89"/>
      <c r="I84" s="83" t="str">
        <f>IF(AND(Table1[[#This Row],[General]]=1,Table1[[#This Row],[Beginner]]=1,Table1[[#This Row],[Intermediate]]=1,Table1[[#This Row],[Advanced]]=1),1,"")</f>
        <v/>
      </c>
      <c r="J84" s="83" t="str">
        <f>CONCATENATE(IF(Table1[[#This Row],[General]]=1,"General, ",""), IF(Table1[[#This Row],[Beginner]]=1,"Beginner, ",""),IF(Table1[[#This Row],[Intermediate]]=1,"Intermediate, ",""), IF(Table1[[#This Row],[Advanced]]=1,"Advanced",""))</f>
        <v xml:space="preserve">General, </v>
      </c>
      <c r="K84" s="72">
        <v>1</v>
      </c>
      <c r="L84" s="91"/>
      <c r="M84" s="72"/>
      <c r="N84" s="72"/>
      <c r="O84" s="141"/>
      <c r="P84" s="72"/>
      <c r="Q84" s="72"/>
      <c r="R84" s="72"/>
      <c r="S8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84" s="73"/>
      <c r="U84" s="73">
        <v>1</v>
      </c>
      <c r="V84" s="211"/>
      <c r="W84" s="211"/>
      <c r="X84" s="73"/>
      <c r="Y84" s="73"/>
      <c r="Z84" s="73"/>
      <c r="AA84" s="73">
        <v>1</v>
      </c>
      <c r="AB84" s="73"/>
      <c r="AC84" s="73"/>
      <c r="AD84" s="73"/>
      <c r="AE84" s="92"/>
      <c r="AF84" s="73"/>
      <c r="AG8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Toolbox, </v>
      </c>
      <c r="AH84" s="84">
        <v>1</v>
      </c>
      <c r="AI84" s="84"/>
      <c r="AJ84" s="84"/>
      <c r="AK84" s="74" t="str">
        <f>CONCATENATE(IF(Table1[[#This Row],[Digital]]=1,"Digital, ",""),IF(Table1[[#This Row],[Face to Face]]=1,"Face to face, ",""),IF(Table1[[#This Row],[Blended]]=1,"Blended",""))</f>
        <v xml:space="preserve">Digital, </v>
      </c>
      <c r="AL84" s="82" t="s">
        <v>733</v>
      </c>
      <c r="AM84" s="85">
        <v>1</v>
      </c>
      <c r="AN84" s="94">
        <v>1</v>
      </c>
      <c r="AO84" s="85">
        <v>1</v>
      </c>
      <c r="AP84" s="94">
        <v>1</v>
      </c>
      <c r="AQ84" s="85">
        <v>1</v>
      </c>
      <c r="AR84" s="85">
        <v>1</v>
      </c>
      <c r="AS84" s="85">
        <v>1</v>
      </c>
      <c r="AT84" s="85">
        <v>1</v>
      </c>
      <c r="AU84" s="85">
        <v>1</v>
      </c>
      <c r="AV84" s="94">
        <v>1</v>
      </c>
      <c r="AW84" s="94">
        <v>1</v>
      </c>
      <c r="AX84" s="94">
        <v>1</v>
      </c>
      <c r="AY84" s="85"/>
      <c r="AZ8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Lighting, HVAC, Services, Maintenance &amp; Monitoring, Hand over / Operations, As built assessment, </v>
      </c>
      <c r="BB84" s="86"/>
      <c r="BC84" s="86">
        <v>1</v>
      </c>
      <c r="BD84" s="83" t="str">
        <f>IF(AND(Table1[[#This Row],[Residential]]=1,Table1[[#This Row],[Commercial]]=1),1,"")</f>
        <v/>
      </c>
      <c r="BE84" s="83" t="str">
        <f>CONCATENATE(IF(Table1[[#This Row],[Residential]]=1,"Residential, ",""),IF(Table1[[#This Row],[Commercial]]=1,"Commercial",""))</f>
        <v>Commercial</v>
      </c>
      <c r="BF84" s="85"/>
      <c r="BG84" s="85"/>
      <c r="BH84" s="85"/>
      <c r="BI84" s="85"/>
      <c r="BJ84" s="85"/>
      <c r="BK84" s="85"/>
      <c r="BL84" s="85"/>
      <c r="BM84" s="94"/>
      <c r="BN84" s="85">
        <v>1</v>
      </c>
      <c r="BO8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84" s="90"/>
      <c r="BQ84" s="118" t="s">
        <v>319</v>
      </c>
      <c r="BR84" s="118" t="s">
        <v>317</v>
      </c>
      <c r="BS84" s="118"/>
      <c r="BT84" s="117" t="s">
        <v>318</v>
      </c>
      <c r="BU84" s="113"/>
      <c r="BV84" s="114"/>
      <c r="BW84" s="119" t="s">
        <v>57</v>
      </c>
      <c r="BX84" s="119" t="s">
        <v>57</v>
      </c>
      <c r="BY84" s="119" t="s">
        <v>58</v>
      </c>
      <c r="BZ84" s="227" t="str">
        <f>IF(SUM(Table1[[#This Row],[Design]:[Beyond compliance]])&gt;0,"Yes","No")</f>
        <v>Yes</v>
      </c>
      <c r="CA8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84" s="48">
        <f>COUNTIF(Table1[[#This Row],[Validity]:[Alignment with NCC (Yes=1,No=0)]],"N/A")</f>
        <v>0</v>
      </c>
      <c r="CC84" s="48">
        <f>IF(ISERROR(Table1[[#This Row],[Total Quality Score (out of 10)]]/(4-Table1[[#This Row],[N/A Count]])),0,Table1[[#This Row],[Total Quality Score (out of 10)]]/(4-Table1[[#This Row],[N/A Count]]))</f>
        <v>2</v>
      </c>
      <c r="CD84" s="87"/>
      <c r="CE84" s="96"/>
      <c r="CF84" s="170">
        <f>IF(SUM(Table1[[#This Row],[Multiple]:[Level (all)62]])&lt;1,IF(Table1[[#This Row],[General]]=1,1,""),"")</f>
        <v>1</v>
      </c>
      <c r="CG84" s="171" t="str">
        <f>IF(SUM(Table1[[#This Row],[Multiple]:[Level (all)62]])&lt;1,IF(Table1[[#This Row],[Beginner]]=1,1,""),"")</f>
        <v/>
      </c>
      <c r="CH84" s="169" t="str">
        <f>IF(SUM(Table1[[#This Row],[Multiple]:[Level (all)62]])&lt;1,IF(Table1[[#This Row],[Intermediate]]=1,1,""),"")</f>
        <v/>
      </c>
      <c r="CI84" s="169" t="str">
        <f>IF(SUM(Table1[[#This Row],[Multiple]:[Level (all)62]])&lt;1,IF(Table1[[#This Row],[Advanced]]=1,1,""),"")</f>
        <v/>
      </c>
      <c r="CJ84" s="169" t="str">
        <f>IF(AND(SUM(Table1[[#This Row],[General]:[Advanced]])&lt;4,SUM(Table1[[#This Row],[General]:[Advanced]])&gt;1),1,"")</f>
        <v/>
      </c>
      <c r="CK84" s="169" t="str">
        <f>Table1[[#This Row],[Level (all)]]</f>
        <v/>
      </c>
      <c r="CL84" s="169">
        <f>IF(Table1[[#This Row],[Multiple audience]]&lt;&gt;1,IF(Table1[[#This Row],[General Audience]]=1,1,""),"")</f>
        <v>1</v>
      </c>
      <c r="CM84" s="169" t="str">
        <f>IF(Table1[[#This Row],[Multiple audience]]&lt;&gt;1,IF(Table1[[#This Row],[Planners / Designers ]]=1,1,""),"")</f>
        <v/>
      </c>
      <c r="CN84" s="169" t="str">
        <f>IF(Table1[[#This Row],[Multiple audience]]&lt;&gt;1,IF(Table1[[#This Row],[Regulatory Assessors]]=1,1,""),"")</f>
        <v/>
      </c>
      <c r="CO84" s="169" t="str">
        <f>IF(Table1[[#This Row],[Multiple audience]]&lt;&gt;1,IF(Table1[[#This Row],[Builders / Management]]=1,1,""),"")</f>
        <v/>
      </c>
      <c r="CP84" s="169" t="str">
        <f>IF(Table1[[#This Row],[Multiple audience]]&lt;&gt;1,IF(Table1[[#This Row],[Energy / Sus Assessors]]=1,1,""),"")</f>
        <v/>
      </c>
      <c r="CQ84" s="169" t="str">
        <f>IF(Table1[[#This Row],[Multiple audience]]&lt;&gt;1,IF(Table1[[#This Row],[Semi-skilled]]=1,1,""),"")</f>
        <v/>
      </c>
      <c r="CR84" s="169" t="str">
        <f>IF(Table1[[#This Row],[Multiple audience]]&lt;&gt;1,IF(Table1[[#This Row],[Trades]]=1,1,""),"")</f>
        <v/>
      </c>
      <c r="CS84" s="169" t="str">
        <f>IF(Table1[[#This Row],[Multiple audience]]&lt;&gt;1,IF(Table1[[#This Row],[Other]]=1,1,""),"")</f>
        <v/>
      </c>
      <c r="CT84" s="169" t="str">
        <f>IF(SUM(Table1[[#This Row],[General Audience]:[Other]])&gt;1,1,"")</f>
        <v/>
      </c>
      <c r="CU84" s="169" t="str">
        <f>IF(Table1[[#This Row],[Various  ]]&lt;&gt;1,IF(Table1[[#This Row],[Calculator / Software]]=1,1,""),"")</f>
        <v/>
      </c>
      <c r="CV84" s="169" t="str">
        <f>IF(Table1[[#This Row],[Various  ]]&lt;&gt;1,IF(Table1[[#This Row],[Information  ]]=1,1,""),"")</f>
        <v/>
      </c>
      <c r="CW84" s="169" t="str">
        <f>IF(Table1[[#This Row],[Various  ]]&lt;&gt;1,IF(Table1[[#This Row],[Interactive Tool]]=1,1,""),"")</f>
        <v/>
      </c>
      <c r="CX84" s="169" t="str">
        <f>IF(Table1[[#This Row],[Various  ]]&lt;&gt;1,IF(Table1[[#This Row],[Technical Specifications]]=1,1,""),"")</f>
        <v/>
      </c>
      <c r="CY84" s="169" t="str">
        <f>IF(Table1[[#This Row],[Various  ]]&lt;&gt;1,IF(Table1[[#This Row],[Training Resources]]=1,1,""),"")</f>
        <v/>
      </c>
      <c r="CZ84" s="169" t="str">
        <f>IF(Table1[[#This Row],[Various  ]]&lt;&gt;1,IF(Table1[[#This Row],[Toolbox]]=1,1,""),"")</f>
        <v/>
      </c>
      <c r="DA84" s="169" t="str">
        <f>IF(Table1[[#This Row],[Various  ]]&lt;&gt;1,IF(Table1[[#This Row],[Video]]=1,1,""),"")</f>
        <v/>
      </c>
      <c r="DB84" s="169" t="str">
        <f>IF(Table1[[#This Row],[Various  ]]&lt;&gt;1,IF(Table1[[#This Row],[Case study]]=1,1,""),"")</f>
        <v/>
      </c>
      <c r="DC84" s="169" t="str">
        <f>IF(Table1[[#This Row],[Various  ]]&lt;&gt;1,IF(Table1[[#This Row],[Other   ]]=1,1,""),"")</f>
        <v/>
      </c>
      <c r="DD84" s="169" t="str">
        <f>IF(Table1[[#This Row],[Various  ]]&lt;&gt;1,IF(Table1[[#This Row],[Standards]]=1,1,""),"")</f>
        <v/>
      </c>
      <c r="DE84" s="169">
        <f>IF(Table1[[#This Row],[Various]]=1,1,IF(SUM(Table1[[#This Row],[Calculator / Software]:[Standards]])&gt;1,1,""))</f>
        <v>1</v>
      </c>
      <c r="DF84" s="169" t="str">
        <f>IF(Table1[[#This Row],[Multiple NCC links]]&lt;&gt;1,IF(Table1[[#This Row],[Design]]=1,1,""),"")</f>
        <v/>
      </c>
      <c r="DG84" s="169" t="str">
        <f>IF(Table1[[#This Row],[Multiple NCC links]]&lt;&gt;1,IF(Table1[[#This Row],[Assessment / Verification]]=1,1,""),"")</f>
        <v/>
      </c>
      <c r="DH84" s="169" t="str">
        <f>IF(Table1[[#This Row],[Multiple NCC links]]&lt;&gt;1,IF(Table1[[#This Row],[Climate Specific ]]=1,1,""),"")</f>
        <v/>
      </c>
      <c r="DI84" s="169" t="str">
        <f>IF(Table1[[#This Row],[Multiple NCC links]]&lt;&gt;1,IF(Table1[[#This Row],[Alterations / Additions]]=1,1,""),"")</f>
        <v/>
      </c>
      <c r="DJ84" s="169" t="str">
        <f>IF(Table1[[#This Row],[Multiple NCC links]]&lt;&gt;1,IF(Table1[[#This Row],[Glazing]]=1,1,""),"")</f>
        <v/>
      </c>
      <c r="DK84" s="169" t="str">
        <f>IF(Table1[[#This Row],[Multiple NCC links]]&lt;&gt;1,IF(Table1[[#This Row],[Building Fabric / Thermal / Sealing]]=1,1,""),"")</f>
        <v/>
      </c>
      <c r="DL84" s="169" t="str">
        <f>IF(Table1[[#This Row],[Multiple NCC links]]&lt;&gt;1,IF(Table1[[#This Row],[Lighting]]=1,1,""),"")</f>
        <v/>
      </c>
      <c r="DM84" s="169" t="str">
        <f>IF(Table1[[#This Row],[Multiple NCC links]]&lt;&gt;1,IF(Table1[[#This Row],[HVAC]]=1,1,""),"")</f>
        <v/>
      </c>
      <c r="DN84" s="169" t="str">
        <f>IF(Table1[[#This Row],[Multiple NCC links]]&lt;&gt;1,IF(Table1[[#This Row],[Services]]=1,1,""),"")</f>
        <v/>
      </c>
      <c r="DO84" s="169" t="str">
        <f>IF(Table1[[#This Row],[Multiple NCC links]]&lt;&gt;1,IF(Table1[[#This Row],[Maintenance &amp; Monitoring]]=1,1,""),"")</f>
        <v/>
      </c>
      <c r="DP84" s="169" t="str">
        <f>IF(Table1[[#This Row],[Multiple NCC links]]&lt;&gt;1,IF(Table1[[#This Row],[Hand over / Operations]]=1,1,""),"")</f>
        <v/>
      </c>
      <c r="DQ84" s="169" t="str">
        <f>IF(Table1[[#This Row],[Multiple NCC links]]&lt;&gt;1,IF(Table1[[#This Row],[As built assessment]]=1,1,""),"")</f>
        <v/>
      </c>
      <c r="DR84" s="169" t="str">
        <f>IF(Table1[[#This Row],[Multiple NCC links]]&lt;&gt;1,IF(Table1[[#This Row],[Beyond compliance]]=1,1,""),"")</f>
        <v/>
      </c>
      <c r="DS84" s="169">
        <f>IF(SUM(Table1[[#This Row],[Design]:[Beyond compliance]])&gt;1,1,"")</f>
        <v>1</v>
      </c>
      <c r="DT84" s="169" t="str">
        <f>IF(Table1[[#This Row],[Both Residential &amp; Commercial4]]&lt;&gt;1,IF(Table1[[#This Row],[Residential]]=1,1,""),"")</f>
        <v/>
      </c>
      <c r="DU84" s="169">
        <f>IF(Table1[[#This Row],[Both Residential &amp; Commercial4]]&lt;&gt;1,IF(Table1[[#This Row],[Commercial]]=1,1,""),"")</f>
        <v>1</v>
      </c>
      <c r="DV84" s="169" t="str">
        <f>Table1[[#This Row],[Residential &amp; Commercial]]</f>
        <v/>
      </c>
      <c r="DW84" s="169"/>
    </row>
    <row r="85" spans="1:127" s="49" customFormat="1" ht="409.6" thickTop="1" thickBot="1" x14ac:dyDescent="0.35">
      <c r="A85" s="97">
        <v>81</v>
      </c>
      <c r="B85" s="67"/>
      <c r="C85" s="98" t="s">
        <v>374</v>
      </c>
      <c r="D85" s="81"/>
      <c r="E85" s="89">
        <v>1</v>
      </c>
      <c r="F85" s="89"/>
      <c r="G85" s="89"/>
      <c r="H85" s="89"/>
      <c r="I85" s="83" t="str">
        <f>IF(AND(Table1[[#This Row],[General]]=1,Table1[[#This Row],[Beginner]]=1,Table1[[#This Row],[Intermediate]]=1,Table1[[#This Row],[Advanced]]=1),1,"")</f>
        <v/>
      </c>
      <c r="J85" s="83" t="str">
        <f>CONCATENATE(IF(Table1[[#This Row],[General]]=1,"General, ",""), IF(Table1[[#This Row],[Beginner]]=1,"Beginner, ",""),IF(Table1[[#This Row],[Intermediate]]=1,"Intermediate, ",""), IF(Table1[[#This Row],[Advanced]]=1,"Advanced",""))</f>
        <v xml:space="preserve">General, </v>
      </c>
      <c r="K85" s="72"/>
      <c r="L85" s="91">
        <v>1</v>
      </c>
      <c r="M85" s="72"/>
      <c r="N85" s="72">
        <v>1</v>
      </c>
      <c r="O85" s="141"/>
      <c r="P85" s="72"/>
      <c r="Q85" s="72">
        <v>1</v>
      </c>
      <c r="R85" s="72"/>
      <c r="S8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Builders / Management, Trades, </v>
      </c>
      <c r="T85" s="73"/>
      <c r="U85" s="73">
        <v>1</v>
      </c>
      <c r="V85" s="211"/>
      <c r="W85" s="211"/>
      <c r="X85" s="73"/>
      <c r="Y85" s="73"/>
      <c r="Z85" s="73"/>
      <c r="AA85" s="73"/>
      <c r="AB85" s="73"/>
      <c r="AC85" s="73"/>
      <c r="AD85" s="73"/>
      <c r="AE85" s="92"/>
      <c r="AF85" s="73"/>
      <c r="AG8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85" s="84">
        <v>1</v>
      </c>
      <c r="AI85" s="84"/>
      <c r="AJ85" s="84"/>
      <c r="AK85" s="74" t="str">
        <f>CONCATENATE(IF(Table1[[#This Row],[Digital]]=1,"Digital, ",""),IF(Table1[[#This Row],[Face to Face]]=1,"Face to face, ",""),IF(Table1[[#This Row],[Blended]]=1,"Blended",""))</f>
        <v xml:space="preserve">Digital, </v>
      </c>
      <c r="AL85" s="82" t="s">
        <v>733</v>
      </c>
      <c r="AM85" s="85">
        <v>1</v>
      </c>
      <c r="AN85" s="94"/>
      <c r="AO85" s="85"/>
      <c r="AP85" s="94"/>
      <c r="AQ85" s="85"/>
      <c r="AR85" s="85"/>
      <c r="AS85" s="85">
        <v>1</v>
      </c>
      <c r="AT85" s="85"/>
      <c r="AU85" s="85"/>
      <c r="AV85" s="94"/>
      <c r="AW85" s="94"/>
      <c r="AX85" s="94"/>
      <c r="AY85" s="85"/>
      <c r="AZ8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Lighting, </v>
      </c>
      <c r="BB85" s="86"/>
      <c r="BC85" s="86">
        <v>1</v>
      </c>
      <c r="BD85" s="83" t="str">
        <f>IF(AND(Table1[[#This Row],[Residential]]=1,Table1[[#This Row],[Commercial]]=1),1,"")</f>
        <v/>
      </c>
      <c r="BE85" s="83" t="str">
        <f>CONCATENATE(IF(Table1[[#This Row],[Residential]]=1,"Residential, ",""),IF(Table1[[#This Row],[Commercial]]=1,"Commercial",""))</f>
        <v>Commercial</v>
      </c>
      <c r="BF85" s="85"/>
      <c r="BG85" s="85"/>
      <c r="BH85" s="85"/>
      <c r="BI85" s="85"/>
      <c r="BJ85" s="85"/>
      <c r="BK85" s="85"/>
      <c r="BL85" s="85"/>
      <c r="BM85" s="94"/>
      <c r="BN85" s="85">
        <v>1</v>
      </c>
      <c r="BO8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85" s="90"/>
      <c r="BQ85" s="118" t="s">
        <v>1049</v>
      </c>
      <c r="BR85" s="118" t="s">
        <v>323</v>
      </c>
      <c r="BS85" s="118"/>
      <c r="BT85" s="117" t="s">
        <v>320</v>
      </c>
      <c r="BU85" s="113"/>
      <c r="BV85" s="114"/>
      <c r="BW85" s="119" t="s">
        <v>57</v>
      </c>
      <c r="BX85" s="119" t="s">
        <v>57</v>
      </c>
      <c r="BY85" s="119" t="s">
        <v>58</v>
      </c>
      <c r="BZ85" s="227" t="str">
        <f>IF(SUM(Table1[[#This Row],[Design]:[Beyond compliance]])&gt;0,"Yes","No")</f>
        <v>Yes</v>
      </c>
      <c r="CA8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85" s="48">
        <f>COUNTIF(Table1[[#This Row],[Validity]:[Alignment with NCC (Yes=1,No=0)]],"N/A")</f>
        <v>0</v>
      </c>
      <c r="CC85" s="48">
        <f>IF(ISERROR(Table1[[#This Row],[Total Quality Score (out of 10)]]/(4-Table1[[#This Row],[N/A Count]])),0,Table1[[#This Row],[Total Quality Score (out of 10)]]/(4-Table1[[#This Row],[N/A Count]]))</f>
        <v>2</v>
      </c>
      <c r="CD85" s="87"/>
      <c r="CE85" s="96"/>
      <c r="CF85" s="170">
        <f>IF(SUM(Table1[[#This Row],[Multiple]:[Level (all)62]])&lt;1,IF(Table1[[#This Row],[General]]=1,1,""),"")</f>
        <v>1</v>
      </c>
      <c r="CG85" s="171" t="str">
        <f>IF(SUM(Table1[[#This Row],[Multiple]:[Level (all)62]])&lt;1,IF(Table1[[#This Row],[Beginner]]=1,1,""),"")</f>
        <v/>
      </c>
      <c r="CH85" s="169" t="str">
        <f>IF(SUM(Table1[[#This Row],[Multiple]:[Level (all)62]])&lt;1,IF(Table1[[#This Row],[Intermediate]]=1,1,""),"")</f>
        <v/>
      </c>
      <c r="CI85" s="169" t="str">
        <f>IF(SUM(Table1[[#This Row],[Multiple]:[Level (all)62]])&lt;1,IF(Table1[[#This Row],[Advanced]]=1,1,""),"")</f>
        <v/>
      </c>
      <c r="CJ85" s="169" t="str">
        <f>IF(AND(SUM(Table1[[#This Row],[General]:[Advanced]])&lt;4,SUM(Table1[[#This Row],[General]:[Advanced]])&gt;1),1,"")</f>
        <v/>
      </c>
      <c r="CK85" s="169" t="str">
        <f>Table1[[#This Row],[Level (all)]]</f>
        <v/>
      </c>
      <c r="CL85" s="169" t="str">
        <f>IF(Table1[[#This Row],[Multiple audience]]&lt;&gt;1,IF(Table1[[#This Row],[General Audience]]=1,1,""),"")</f>
        <v/>
      </c>
      <c r="CM85" s="169" t="str">
        <f>IF(Table1[[#This Row],[Multiple audience]]&lt;&gt;1,IF(Table1[[#This Row],[Planners / Designers ]]=1,1,""),"")</f>
        <v/>
      </c>
      <c r="CN85" s="169" t="str">
        <f>IF(Table1[[#This Row],[Multiple audience]]&lt;&gt;1,IF(Table1[[#This Row],[Regulatory Assessors]]=1,1,""),"")</f>
        <v/>
      </c>
      <c r="CO85" s="169" t="str">
        <f>IF(Table1[[#This Row],[Multiple audience]]&lt;&gt;1,IF(Table1[[#This Row],[Builders / Management]]=1,1,""),"")</f>
        <v/>
      </c>
      <c r="CP85" s="169" t="str">
        <f>IF(Table1[[#This Row],[Multiple audience]]&lt;&gt;1,IF(Table1[[#This Row],[Energy / Sus Assessors]]=1,1,""),"")</f>
        <v/>
      </c>
      <c r="CQ85" s="169" t="str">
        <f>IF(Table1[[#This Row],[Multiple audience]]&lt;&gt;1,IF(Table1[[#This Row],[Semi-skilled]]=1,1,""),"")</f>
        <v/>
      </c>
      <c r="CR85" s="169" t="str">
        <f>IF(Table1[[#This Row],[Multiple audience]]&lt;&gt;1,IF(Table1[[#This Row],[Trades]]=1,1,""),"")</f>
        <v/>
      </c>
      <c r="CS85" s="169" t="str">
        <f>IF(Table1[[#This Row],[Multiple audience]]&lt;&gt;1,IF(Table1[[#This Row],[Other]]=1,1,""),"")</f>
        <v/>
      </c>
      <c r="CT85" s="169">
        <f>IF(SUM(Table1[[#This Row],[General Audience]:[Other]])&gt;1,1,"")</f>
        <v>1</v>
      </c>
      <c r="CU85" s="169" t="str">
        <f>IF(Table1[[#This Row],[Various  ]]&lt;&gt;1,IF(Table1[[#This Row],[Calculator / Software]]=1,1,""),"")</f>
        <v/>
      </c>
      <c r="CV85" s="169">
        <f>IF(Table1[[#This Row],[Various  ]]&lt;&gt;1,IF(Table1[[#This Row],[Information  ]]=1,1,""),"")</f>
        <v>1</v>
      </c>
      <c r="CW85" s="169" t="str">
        <f>IF(Table1[[#This Row],[Various  ]]&lt;&gt;1,IF(Table1[[#This Row],[Interactive Tool]]=1,1,""),"")</f>
        <v/>
      </c>
      <c r="CX85" s="169" t="str">
        <f>IF(Table1[[#This Row],[Various  ]]&lt;&gt;1,IF(Table1[[#This Row],[Technical Specifications]]=1,1,""),"")</f>
        <v/>
      </c>
      <c r="CY85" s="169" t="str">
        <f>IF(Table1[[#This Row],[Various  ]]&lt;&gt;1,IF(Table1[[#This Row],[Training Resources]]=1,1,""),"")</f>
        <v/>
      </c>
      <c r="CZ85" s="169" t="str">
        <f>IF(Table1[[#This Row],[Various  ]]&lt;&gt;1,IF(Table1[[#This Row],[Toolbox]]=1,1,""),"")</f>
        <v/>
      </c>
      <c r="DA85" s="169" t="str">
        <f>IF(Table1[[#This Row],[Various  ]]&lt;&gt;1,IF(Table1[[#This Row],[Video]]=1,1,""),"")</f>
        <v/>
      </c>
      <c r="DB85" s="169" t="str">
        <f>IF(Table1[[#This Row],[Various  ]]&lt;&gt;1,IF(Table1[[#This Row],[Case study]]=1,1,""),"")</f>
        <v/>
      </c>
      <c r="DC85" s="169" t="str">
        <f>IF(Table1[[#This Row],[Various  ]]&lt;&gt;1,IF(Table1[[#This Row],[Other   ]]=1,1,""),"")</f>
        <v/>
      </c>
      <c r="DD85" s="169" t="str">
        <f>IF(Table1[[#This Row],[Various  ]]&lt;&gt;1,IF(Table1[[#This Row],[Standards]]=1,1,""),"")</f>
        <v/>
      </c>
      <c r="DE85" s="169" t="str">
        <f>IF(Table1[[#This Row],[Various]]=1,1,IF(SUM(Table1[[#This Row],[Calculator / Software]:[Standards]])&gt;1,1,""))</f>
        <v/>
      </c>
      <c r="DF85" s="169" t="str">
        <f>IF(Table1[[#This Row],[Multiple NCC links]]&lt;&gt;1,IF(Table1[[#This Row],[Design]]=1,1,""),"")</f>
        <v/>
      </c>
      <c r="DG85" s="169" t="str">
        <f>IF(Table1[[#This Row],[Multiple NCC links]]&lt;&gt;1,IF(Table1[[#This Row],[Assessment / Verification]]=1,1,""),"")</f>
        <v/>
      </c>
      <c r="DH85" s="169" t="str">
        <f>IF(Table1[[#This Row],[Multiple NCC links]]&lt;&gt;1,IF(Table1[[#This Row],[Climate Specific ]]=1,1,""),"")</f>
        <v/>
      </c>
      <c r="DI85" s="169" t="str">
        <f>IF(Table1[[#This Row],[Multiple NCC links]]&lt;&gt;1,IF(Table1[[#This Row],[Alterations / Additions]]=1,1,""),"")</f>
        <v/>
      </c>
      <c r="DJ85" s="169" t="str">
        <f>IF(Table1[[#This Row],[Multiple NCC links]]&lt;&gt;1,IF(Table1[[#This Row],[Glazing]]=1,1,""),"")</f>
        <v/>
      </c>
      <c r="DK85" s="169" t="str">
        <f>IF(Table1[[#This Row],[Multiple NCC links]]&lt;&gt;1,IF(Table1[[#This Row],[Building Fabric / Thermal / Sealing]]=1,1,""),"")</f>
        <v/>
      </c>
      <c r="DL85" s="169" t="str">
        <f>IF(Table1[[#This Row],[Multiple NCC links]]&lt;&gt;1,IF(Table1[[#This Row],[Lighting]]=1,1,""),"")</f>
        <v/>
      </c>
      <c r="DM85" s="169" t="str">
        <f>IF(Table1[[#This Row],[Multiple NCC links]]&lt;&gt;1,IF(Table1[[#This Row],[HVAC]]=1,1,""),"")</f>
        <v/>
      </c>
      <c r="DN85" s="169" t="str">
        <f>IF(Table1[[#This Row],[Multiple NCC links]]&lt;&gt;1,IF(Table1[[#This Row],[Services]]=1,1,""),"")</f>
        <v/>
      </c>
      <c r="DO85" s="169" t="str">
        <f>IF(Table1[[#This Row],[Multiple NCC links]]&lt;&gt;1,IF(Table1[[#This Row],[Maintenance &amp; Monitoring]]=1,1,""),"")</f>
        <v/>
      </c>
      <c r="DP85" s="169" t="str">
        <f>IF(Table1[[#This Row],[Multiple NCC links]]&lt;&gt;1,IF(Table1[[#This Row],[Hand over / Operations]]=1,1,""),"")</f>
        <v/>
      </c>
      <c r="DQ85" s="169" t="str">
        <f>IF(Table1[[#This Row],[Multiple NCC links]]&lt;&gt;1,IF(Table1[[#This Row],[As built assessment]]=1,1,""),"")</f>
        <v/>
      </c>
      <c r="DR85" s="169" t="str">
        <f>IF(Table1[[#This Row],[Multiple NCC links]]&lt;&gt;1,IF(Table1[[#This Row],[Beyond compliance]]=1,1,""),"")</f>
        <v/>
      </c>
      <c r="DS85" s="169">
        <f>IF(SUM(Table1[[#This Row],[Design]:[Beyond compliance]])&gt;1,1,"")</f>
        <v>1</v>
      </c>
      <c r="DT85" s="169" t="str">
        <f>IF(Table1[[#This Row],[Both Residential &amp; Commercial4]]&lt;&gt;1,IF(Table1[[#This Row],[Residential]]=1,1,""),"")</f>
        <v/>
      </c>
      <c r="DU85" s="169">
        <f>IF(Table1[[#This Row],[Both Residential &amp; Commercial4]]&lt;&gt;1,IF(Table1[[#This Row],[Commercial]]=1,1,""),"")</f>
        <v>1</v>
      </c>
      <c r="DV85" s="169" t="str">
        <f>Table1[[#This Row],[Residential &amp; Commercial]]</f>
        <v/>
      </c>
      <c r="DW85" s="169"/>
    </row>
    <row r="86" spans="1:127" s="49" customFormat="1" ht="170.25" thickTop="1" thickBot="1" x14ac:dyDescent="0.35">
      <c r="A86" s="97">
        <v>82</v>
      </c>
      <c r="B86" s="67"/>
      <c r="C86" s="98" t="s">
        <v>326</v>
      </c>
      <c r="D86" s="81" t="s">
        <v>325</v>
      </c>
      <c r="E86" s="89">
        <v>1</v>
      </c>
      <c r="F86" s="89"/>
      <c r="G86" s="89"/>
      <c r="H86" s="89"/>
      <c r="I86" s="83" t="str">
        <f>IF(AND(Table1[[#This Row],[General]]=1,Table1[[#This Row],[Beginner]]=1,Table1[[#This Row],[Intermediate]]=1,Table1[[#This Row],[Advanced]]=1),1,"")</f>
        <v/>
      </c>
      <c r="J86" s="83" t="str">
        <f>CONCATENATE(IF(Table1[[#This Row],[General]]=1,"General, ",""), IF(Table1[[#This Row],[Beginner]]=1,"Beginner, ",""),IF(Table1[[#This Row],[Intermediate]]=1,"Intermediate, ",""), IF(Table1[[#This Row],[Advanced]]=1,"Advanced",""))</f>
        <v xml:space="preserve">General, </v>
      </c>
      <c r="K86" s="72">
        <v>1</v>
      </c>
      <c r="L86" s="91"/>
      <c r="M86" s="72"/>
      <c r="N86" s="72"/>
      <c r="O86" s="141"/>
      <c r="P86" s="72"/>
      <c r="Q86" s="72"/>
      <c r="R86" s="72"/>
      <c r="S8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86" s="73"/>
      <c r="U86" s="73">
        <v>1</v>
      </c>
      <c r="V86" s="211"/>
      <c r="W86" s="211"/>
      <c r="X86" s="73"/>
      <c r="Y86" s="73"/>
      <c r="Z86" s="73"/>
      <c r="AA86" s="73"/>
      <c r="AB86" s="73"/>
      <c r="AC86" s="73"/>
      <c r="AD86" s="73"/>
      <c r="AE86" s="92">
        <v>1</v>
      </c>
      <c r="AF86" s="73"/>
      <c r="AG8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Standards, </v>
      </c>
      <c r="AH86" s="84">
        <v>1</v>
      </c>
      <c r="AI86" s="84"/>
      <c r="AJ86" s="84"/>
      <c r="AK86" s="74" t="str">
        <f>CONCATENATE(IF(Table1[[#This Row],[Digital]]=1,"Digital, ",""),IF(Table1[[#This Row],[Face to Face]]=1,"Face to face, ",""),IF(Table1[[#This Row],[Blended]]=1,"Blended",""))</f>
        <v xml:space="preserve">Digital, </v>
      </c>
      <c r="AL86" s="82" t="s">
        <v>62</v>
      </c>
      <c r="AM86" s="85">
        <v>1</v>
      </c>
      <c r="AN86" s="94"/>
      <c r="AO86" s="85"/>
      <c r="AP86" s="94"/>
      <c r="AQ86" s="85"/>
      <c r="AR86" s="85"/>
      <c r="AS86" s="85">
        <v>1</v>
      </c>
      <c r="AT86" s="85"/>
      <c r="AU86" s="85"/>
      <c r="AV86" s="94"/>
      <c r="AW86" s="94"/>
      <c r="AX86" s="94"/>
      <c r="AY86" s="85"/>
      <c r="AZ8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Lighting, </v>
      </c>
      <c r="BB86" s="86"/>
      <c r="BC86" s="86">
        <v>1</v>
      </c>
      <c r="BD86" s="83" t="str">
        <f>IF(AND(Table1[[#This Row],[Residential]]=1,Table1[[#This Row],[Commercial]]=1),1,"")</f>
        <v/>
      </c>
      <c r="BE86" s="83" t="str">
        <f>CONCATENATE(IF(Table1[[#This Row],[Residential]]=1,"Residential, ",""),IF(Table1[[#This Row],[Commercial]]=1,"Commercial",""))</f>
        <v>Commercial</v>
      </c>
      <c r="BF86" s="85"/>
      <c r="BG86" s="85"/>
      <c r="BH86" s="85"/>
      <c r="BI86" s="85"/>
      <c r="BJ86" s="85"/>
      <c r="BK86" s="85"/>
      <c r="BL86" s="85"/>
      <c r="BM86" s="94"/>
      <c r="BN86" s="85">
        <v>1</v>
      </c>
      <c r="BO8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86" s="90"/>
      <c r="BQ86" s="118" t="s">
        <v>321</v>
      </c>
      <c r="BR86" s="118" t="s">
        <v>324</v>
      </c>
      <c r="BS86" s="118"/>
      <c r="BT86" s="117" t="s">
        <v>322</v>
      </c>
      <c r="BU86" s="113"/>
      <c r="BV86" s="114"/>
      <c r="BW86" s="119" t="s">
        <v>57</v>
      </c>
      <c r="BX86" s="119" t="s">
        <v>57</v>
      </c>
      <c r="BY86" s="119" t="s">
        <v>57</v>
      </c>
      <c r="BZ86" s="227" t="str">
        <f>IF(SUM(Table1[[#This Row],[Design]:[Beyond compliance]])&gt;0,"Yes","No")</f>
        <v>Yes</v>
      </c>
      <c r="CA8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86" s="48">
        <f>COUNTIF(Table1[[#This Row],[Validity]:[Alignment with NCC (Yes=1,No=0)]],"N/A")</f>
        <v>0</v>
      </c>
      <c r="CC86" s="48">
        <f>IF(ISERROR(Table1[[#This Row],[Total Quality Score (out of 10)]]/(4-Table1[[#This Row],[N/A Count]])),0,Table1[[#This Row],[Total Quality Score (out of 10)]]/(4-Table1[[#This Row],[N/A Count]]))</f>
        <v>2.25</v>
      </c>
      <c r="CD86" s="87"/>
      <c r="CE86" s="96"/>
      <c r="CF86" s="170">
        <f>IF(SUM(Table1[[#This Row],[Multiple]:[Level (all)62]])&lt;1,IF(Table1[[#This Row],[General]]=1,1,""),"")</f>
        <v>1</v>
      </c>
      <c r="CG86" s="171" t="str">
        <f>IF(SUM(Table1[[#This Row],[Multiple]:[Level (all)62]])&lt;1,IF(Table1[[#This Row],[Beginner]]=1,1,""),"")</f>
        <v/>
      </c>
      <c r="CH86" s="169" t="str">
        <f>IF(SUM(Table1[[#This Row],[Multiple]:[Level (all)62]])&lt;1,IF(Table1[[#This Row],[Intermediate]]=1,1,""),"")</f>
        <v/>
      </c>
      <c r="CI86" s="169" t="str">
        <f>IF(SUM(Table1[[#This Row],[Multiple]:[Level (all)62]])&lt;1,IF(Table1[[#This Row],[Advanced]]=1,1,""),"")</f>
        <v/>
      </c>
      <c r="CJ86" s="169" t="str">
        <f>IF(AND(SUM(Table1[[#This Row],[General]:[Advanced]])&lt;4,SUM(Table1[[#This Row],[General]:[Advanced]])&gt;1),1,"")</f>
        <v/>
      </c>
      <c r="CK86" s="169" t="str">
        <f>Table1[[#This Row],[Level (all)]]</f>
        <v/>
      </c>
      <c r="CL86" s="169">
        <f>IF(Table1[[#This Row],[Multiple audience]]&lt;&gt;1,IF(Table1[[#This Row],[General Audience]]=1,1,""),"")</f>
        <v>1</v>
      </c>
      <c r="CM86" s="169" t="str">
        <f>IF(Table1[[#This Row],[Multiple audience]]&lt;&gt;1,IF(Table1[[#This Row],[Planners / Designers ]]=1,1,""),"")</f>
        <v/>
      </c>
      <c r="CN86" s="169" t="str">
        <f>IF(Table1[[#This Row],[Multiple audience]]&lt;&gt;1,IF(Table1[[#This Row],[Regulatory Assessors]]=1,1,""),"")</f>
        <v/>
      </c>
      <c r="CO86" s="169" t="str">
        <f>IF(Table1[[#This Row],[Multiple audience]]&lt;&gt;1,IF(Table1[[#This Row],[Builders / Management]]=1,1,""),"")</f>
        <v/>
      </c>
      <c r="CP86" s="169" t="str">
        <f>IF(Table1[[#This Row],[Multiple audience]]&lt;&gt;1,IF(Table1[[#This Row],[Energy / Sus Assessors]]=1,1,""),"")</f>
        <v/>
      </c>
      <c r="CQ86" s="169" t="str">
        <f>IF(Table1[[#This Row],[Multiple audience]]&lt;&gt;1,IF(Table1[[#This Row],[Semi-skilled]]=1,1,""),"")</f>
        <v/>
      </c>
      <c r="CR86" s="169" t="str">
        <f>IF(Table1[[#This Row],[Multiple audience]]&lt;&gt;1,IF(Table1[[#This Row],[Trades]]=1,1,""),"")</f>
        <v/>
      </c>
      <c r="CS86" s="169" t="str">
        <f>IF(Table1[[#This Row],[Multiple audience]]&lt;&gt;1,IF(Table1[[#This Row],[Other]]=1,1,""),"")</f>
        <v/>
      </c>
      <c r="CT86" s="169" t="str">
        <f>IF(SUM(Table1[[#This Row],[General Audience]:[Other]])&gt;1,1,"")</f>
        <v/>
      </c>
      <c r="CU86" s="169" t="str">
        <f>IF(Table1[[#This Row],[Various  ]]&lt;&gt;1,IF(Table1[[#This Row],[Calculator / Software]]=1,1,""),"")</f>
        <v/>
      </c>
      <c r="CV86" s="169" t="str">
        <f>IF(Table1[[#This Row],[Various  ]]&lt;&gt;1,IF(Table1[[#This Row],[Information  ]]=1,1,""),"")</f>
        <v/>
      </c>
      <c r="CW86" s="169" t="str">
        <f>IF(Table1[[#This Row],[Various  ]]&lt;&gt;1,IF(Table1[[#This Row],[Interactive Tool]]=1,1,""),"")</f>
        <v/>
      </c>
      <c r="CX86" s="169" t="str">
        <f>IF(Table1[[#This Row],[Various  ]]&lt;&gt;1,IF(Table1[[#This Row],[Technical Specifications]]=1,1,""),"")</f>
        <v/>
      </c>
      <c r="CY86" s="169" t="str">
        <f>IF(Table1[[#This Row],[Various  ]]&lt;&gt;1,IF(Table1[[#This Row],[Training Resources]]=1,1,""),"")</f>
        <v/>
      </c>
      <c r="CZ86" s="169" t="str">
        <f>IF(Table1[[#This Row],[Various  ]]&lt;&gt;1,IF(Table1[[#This Row],[Toolbox]]=1,1,""),"")</f>
        <v/>
      </c>
      <c r="DA86" s="169" t="str">
        <f>IF(Table1[[#This Row],[Various  ]]&lt;&gt;1,IF(Table1[[#This Row],[Video]]=1,1,""),"")</f>
        <v/>
      </c>
      <c r="DB86" s="169" t="str">
        <f>IF(Table1[[#This Row],[Various  ]]&lt;&gt;1,IF(Table1[[#This Row],[Case study]]=1,1,""),"")</f>
        <v/>
      </c>
      <c r="DC86" s="169" t="str">
        <f>IF(Table1[[#This Row],[Various  ]]&lt;&gt;1,IF(Table1[[#This Row],[Other   ]]=1,1,""),"")</f>
        <v/>
      </c>
      <c r="DD86" s="169" t="str">
        <f>IF(Table1[[#This Row],[Various  ]]&lt;&gt;1,IF(Table1[[#This Row],[Standards]]=1,1,""),"")</f>
        <v/>
      </c>
      <c r="DE86" s="169">
        <f>IF(Table1[[#This Row],[Various]]=1,1,IF(SUM(Table1[[#This Row],[Calculator / Software]:[Standards]])&gt;1,1,""))</f>
        <v>1</v>
      </c>
      <c r="DF86" s="169" t="str">
        <f>IF(Table1[[#This Row],[Multiple NCC links]]&lt;&gt;1,IF(Table1[[#This Row],[Design]]=1,1,""),"")</f>
        <v/>
      </c>
      <c r="DG86" s="169" t="str">
        <f>IF(Table1[[#This Row],[Multiple NCC links]]&lt;&gt;1,IF(Table1[[#This Row],[Assessment / Verification]]=1,1,""),"")</f>
        <v/>
      </c>
      <c r="DH86" s="169" t="str">
        <f>IF(Table1[[#This Row],[Multiple NCC links]]&lt;&gt;1,IF(Table1[[#This Row],[Climate Specific ]]=1,1,""),"")</f>
        <v/>
      </c>
      <c r="DI86" s="169" t="str">
        <f>IF(Table1[[#This Row],[Multiple NCC links]]&lt;&gt;1,IF(Table1[[#This Row],[Alterations / Additions]]=1,1,""),"")</f>
        <v/>
      </c>
      <c r="DJ86" s="169" t="str">
        <f>IF(Table1[[#This Row],[Multiple NCC links]]&lt;&gt;1,IF(Table1[[#This Row],[Glazing]]=1,1,""),"")</f>
        <v/>
      </c>
      <c r="DK86" s="169" t="str">
        <f>IF(Table1[[#This Row],[Multiple NCC links]]&lt;&gt;1,IF(Table1[[#This Row],[Building Fabric / Thermal / Sealing]]=1,1,""),"")</f>
        <v/>
      </c>
      <c r="DL86" s="169" t="str">
        <f>IF(Table1[[#This Row],[Multiple NCC links]]&lt;&gt;1,IF(Table1[[#This Row],[Lighting]]=1,1,""),"")</f>
        <v/>
      </c>
      <c r="DM86" s="169" t="str">
        <f>IF(Table1[[#This Row],[Multiple NCC links]]&lt;&gt;1,IF(Table1[[#This Row],[HVAC]]=1,1,""),"")</f>
        <v/>
      </c>
      <c r="DN86" s="169" t="str">
        <f>IF(Table1[[#This Row],[Multiple NCC links]]&lt;&gt;1,IF(Table1[[#This Row],[Services]]=1,1,""),"")</f>
        <v/>
      </c>
      <c r="DO86" s="169" t="str">
        <f>IF(Table1[[#This Row],[Multiple NCC links]]&lt;&gt;1,IF(Table1[[#This Row],[Maintenance &amp; Monitoring]]=1,1,""),"")</f>
        <v/>
      </c>
      <c r="DP86" s="169" t="str">
        <f>IF(Table1[[#This Row],[Multiple NCC links]]&lt;&gt;1,IF(Table1[[#This Row],[Hand over / Operations]]=1,1,""),"")</f>
        <v/>
      </c>
      <c r="DQ86" s="169" t="str">
        <f>IF(Table1[[#This Row],[Multiple NCC links]]&lt;&gt;1,IF(Table1[[#This Row],[As built assessment]]=1,1,""),"")</f>
        <v/>
      </c>
      <c r="DR86" s="169" t="str">
        <f>IF(Table1[[#This Row],[Multiple NCC links]]&lt;&gt;1,IF(Table1[[#This Row],[Beyond compliance]]=1,1,""),"")</f>
        <v/>
      </c>
      <c r="DS86" s="169">
        <f>IF(SUM(Table1[[#This Row],[Design]:[Beyond compliance]])&gt;1,1,"")</f>
        <v>1</v>
      </c>
      <c r="DT86" s="169" t="str">
        <f>IF(Table1[[#This Row],[Both Residential &amp; Commercial4]]&lt;&gt;1,IF(Table1[[#This Row],[Residential]]=1,1,""),"")</f>
        <v/>
      </c>
      <c r="DU86" s="169">
        <f>IF(Table1[[#This Row],[Both Residential &amp; Commercial4]]&lt;&gt;1,IF(Table1[[#This Row],[Commercial]]=1,1,""),"")</f>
        <v>1</v>
      </c>
      <c r="DV86" s="169" t="str">
        <f>Table1[[#This Row],[Residential &amp; Commercial]]</f>
        <v/>
      </c>
      <c r="DW86" s="169"/>
    </row>
    <row r="87" spans="1:127" s="49" customFormat="1" ht="207.75" thickTop="1" thickBot="1" x14ac:dyDescent="0.35">
      <c r="A87" s="97">
        <v>83</v>
      </c>
      <c r="B87" s="67"/>
      <c r="C87" s="98" t="s">
        <v>376</v>
      </c>
      <c r="D87" s="81" t="s">
        <v>377</v>
      </c>
      <c r="E87" s="89"/>
      <c r="F87" s="89">
        <v>1</v>
      </c>
      <c r="G87" s="89"/>
      <c r="H87" s="89"/>
      <c r="I87" s="83" t="str">
        <f>IF(AND(Table1[[#This Row],[General]]=1,Table1[[#This Row],[Beginner]]=1,Table1[[#This Row],[Intermediate]]=1,Table1[[#This Row],[Advanced]]=1),1,"")</f>
        <v/>
      </c>
      <c r="J87" s="83" t="str">
        <f>CONCATENATE(IF(Table1[[#This Row],[General]]=1,"General, ",""), IF(Table1[[#This Row],[Beginner]]=1,"Beginner, ",""),IF(Table1[[#This Row],[Intermediate]]=1,"Intermediate, ",""), IF(Table1[[#This Row],[Advanced]]=1,"Advanced",""))</f>
        <v xml:space="preserve">Beginner, </v>
      </c>
      <c r="K87" s="72">
        <v>1</v>
      </c>
      <c r="L87" s="91">
        <v>1</v>
      </c>
      <c r="M87" s="72">
        <v>1</v>
      </c>
      <c r="N87" s="72">
        <v>1</v>
      </c>
      <c r="O87" s="141">
        <v>1</v>
      </c>
      <c r="P87" s="72">
        <v>1</v>
      </c>
      <c r="Q87" s="72">
        <v>1</v>
      </c>
      <c r="R87" s="72"/>
      <c r="S8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Planners / Designers, Regulatory Assessors, Builders / Management, Energy / Sus Assessors, Semi-skilled, Trades, </v>
      </c>
      <c r="T87" s="73"/>
      <c r="U87" s="73">
        <v>1</v>
      </c>
      <c r="V87" s="211"/>
      <c r="W87" s="211"/>
      <c r="X87" s="73"/>
      <c r="Y87" s="73"/>
      <c r="Z87" s="73"/>
      <c r="AA87" s="73"/>
      <c r="AB87" s="73"/>
      <c r="AC87" s="73"/>
      <c r="AD87" s="73"/>
      <c r="AE87" s="92"/>
      <c r="AF87" s="73"/>
      <c r="AG8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87" s="84">
        <v>1</v>
      </c>
      <c r="AI87" s="84"/>
      <c r="AJ87" s="84"/>
      <c r="AK87" s="74" t="str">
        <f>CONCATENATE(IF(Table1[[#This Row],[Digital]]=1,"Digital, ",""),IF(Table1[[#This Row],[Face to Face]]=1,"Face to face, ",""),IF(Table1[[#This Row],[Blended]]=1,"Blended",""))</f>
        <v xml:space="preserve">Digital, </v>
      </c>
      <c r="AL87" s="82" t="s">
        <v>733</v>
      </c>
      <c r="AM87" s="85">
        <v>1</v>
      </c>
      <c r="AN87" s="94"/>
      <c r="AO87" s="85">
        <v>1</v>
      </c>
      <c r="AP87" s="94">
        <v>1</v>
      </c>
      <c r="AQ87" s="85">
        <v>1</v>
      </c>
      <c r="AR87" s="85">
        <v>1</v>
      </c>
      <c r="AS87" s="85">
        <v>1</v>
      </c>
      <c r="AT87" s="85">
        <v>1</v>
      </c>
      <c r="AU87" s="85">
        <v>1</v>
      </c>
      <c r="AV87" s="94">
        <v>1</v>
      </c>
      <c r="AW87" s="94">
        <v>1</v>
      </c>
      <c r="AX87" s="94"/>
      <c r="AY87" s="85"/>
      <c r="AZ8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HVAC, Services, Maintenance &amp; Monitoring, Hand over / Operations, </v>
      </c>
      <c r="BB87" s="86">
        <v>1</v>
      </c>
      <c r="BC87" s="86"/>
      <c r="BD87" s="83" t="str">
        <f>IF(AND(Table1[[#This Row],[Residential]]=1,Table1[[#This Row],[Commercial]]=1),1,"")</f>
        <v/>
      </c>
      <c r="BE87" s="83" t="str">
        <f>CONCATENATE(IF(Table1[[#This Row],[Residential]]=1,"Residential, ",""),IF(Table1[[#This Row],[Commercial]]=1,"Commercial",""))</f>
        <v xml:space="preserve">Residential, </v>
      </c>
      <c r="BF87" s="85"/>
      <c r="BG87" s="85"/>
      <c r="BH87" s="85"/>
      <c r="BI87" s="85"/>
      <c r="BJ87" s="85"/>
      <c r="BK87" s="85">
        <v>1</v>
      </c>
      <c r="BL87" s="85"/>
      <c r="BM87" s="94"/>
      <c r="BN87" s="85"/>
      <c r="BO8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Northern Territory, </v>
      </c>
      <c r="BP87" s="90"/>
      <c r="BQ87" s="118" t="s">
        <v>381</v>
      </c>
      <c r="BR87" s="118" t="s">
        <v>1025</v>
      </c>
      <c r="BS87" s="118"/>
      <c r="BT87" s="117" t="s">
        <v>380</v>
      </c>
      <c r="BU87" s="113"/>
      <c r="BV87" s="114"/>
      <c r="BW87" s="119" t="s">
        <v>58</v>
      </c>
      <c r="BX87" s="119" t="s">
        <v>57</v>
      </c>
      <c r="BY87" s="119" t="s">
        <v>57</v>
      </c>
      <c r="BZ87" s="227" t="str">
        <f>IF(SUM(Table1[[#This Row],[Design]:[Beyond compliance]])&gt;0,"Yes","No")</f>
        <v>Yes</v>
      </c>
      <c r="CA8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87" s="48">
        <f>COUNTIF(Table1[[#This Row],[Validity]:[Alignment with NCC (Yes=1,No=0)]],"N/A")</f>
        <v>0</v>
      </c>
      <c r="CC87" s="48">
        <f>IF(ISERROR(Table1[[#This Row],[Total Quality Score (out of 10)]]/(4-Table1[[#This Row],[N/A Count]])),0,Table1[[#This Row],[Total Quality Score (out of 10)]]/(4-Table1[[#This Row],[N/A Count]]))</f>
        <v>2</v>
      </c>
      <c r="CD87" s="87"/>
      <c r="CE87" s="96"/>
      <c r="CF87" s="170" t="str">
        <f>IF(SUM(Table1[[#This Row],[Multiple]:[Level (all)62]])&lt;1,IF(Table1[[#This Row],[General]]=1,1,""),"")</f>
        <v/>
      </c>
      <c r="CG87" s="171">
        <f>IF(SUM(Table1[[#This Row],[Multiple]:[Level (all)62]])&lt;1,IF(Table1[[#This Row],[Beginner]]=1,1,""),"")</f>
        <v>1</v>
      </c>
      <c r="CH87" s="169" t="str">
        <f>IF(SUM(Table1[[#This Row],[Multiple]:[Level (all)62]])&lt;1,IF(Table1[[#This Row],[Intermediate]]=1,1,""),"")</f>
        <v/>
      </c>
      <c r="CI87" s="169" t="str">
        <f>IF(SUM(Table1[[#This Row],[Multiple]:[Level (all)62]])&lt;1,IF(Table1[[#This Row],[Advanced]]=1,1,""),"")</f>
        <v/>
      </c>
      <c r="CJ87" s="169" t="str">
        <f>IF(AND(SUM(Table1[[#This Row],[General]:[Advanced]])&lt;4,SUM(Table1[[#This Row],[General]:[Advanced]])&gt;1),1,"")</f>
        <v/>
      </c>
      <c r="CK87" s="169" t="str">
        <f>Table1[[#This Row],[Level (all)]]</f>
        <v/>
      </c>
      <c r="CL87" s="169" t="str">
        <f>IF(Table1[[#This Row],[Multiple audience]]&lt;&gt;1,IF(Table1[[#This Row],[General Audience]]=1,1,""),"")</f>
        <v/>
      </c>
      <c r="CM87" s="169" t="str">
        <f>IF(Table1[[#This Row],[Multiple audience]]&lt;&gt;1,IF(Table1[[#This Row],[Planners / Designers ]]=1,1,""),"")</f>
        <v/>
      </c>
      <c r="CN87" s="169" t="str">
        <f>IF(Table1[[#This Row],[Multiple audience]]&lt;&gt;1,IF(Table1[[#This Row],[Regulatory Assessors]]=1,1,""),"")</f>
        <v/>
      </c>
      <c r="CO87" s="169" t="str">
        <f>IF(Table1[[#This Row],[Multiple audience]]&lt;&gt;1,IF(Table1[[#This Row],[Builders / Management]]=1,1,""),"")</f>
        <v/>
      </c>
      <c r="CP87" s="169" t="str">
        <f>IF(Table1[[#This Row],[Multiple audience]]&lt;&gt;1,IF(Table1[[#This Row],[Energy / Sus Assessors]]=1,1,""),"")</f>
        <v/>
      </c>
      <c r="CQ87" s="169" t="str">
        <f>IF(Table1[[#This Row],[Multiple audience]]&lt;&gt;1,IF(Table1[[#This Row],[Semi-skilled]]=1,1,""),"")</f>
        <v/>
      </c>
      <c r="CR87" s="169" t="str">
        <f>IF(Table1[[#This Row],[Multiple audience]]&lt;&gt;1,IF(Table1[[#This Row],[Trades]]=1,1,""),"")</f>
        <v/>
      </c>
      <c r="CS87" s="169" t="str">
        <f>IF(Table1[[#This Row],[Multiple audience]]&lt;&gt;1,IF(Table1[[#This Row],[Other]]=1,1,""),"")</f>
        <v/>
      </c>
      <c r="CT87" s="169">
        <f>IF(SUM(Table1[[#This Row],[General Audience]:[Other]])&gt;1,1,"")</f>
        <v>1</v>
      </c>
      <c r="CU87" s="169" t="str">
        <f>IF(Table1[[#This Row],[Various  ]]&lt;&gt;1,IF(Table1[[#This Row],[Calculator / Software]]=1,1,""),"")</f>
        <v/>
      </c>
      <c r="CV87" s="169">
        <f>IF(Table1[[#This Row],[Various  ]]&lt;&gt;1,IF(Table1[[#This Row],[Information  ]]=1,1,""),"")</f>
        <v>1</v>
      </c>
      <c r="CW87" s="169" t="str">
        <f>IF(Table1[[#This Row],[Various  ]]&lt;&gt;1,IF(Table1[[#This Row],[Interactive Tool]]=1,1,""),"")</f>
        <v/>
      </c>
      <c r="CX87" s="169" t="str">
        <f>IF(Table1[[#This Row],[Various  ]]&lt;&gt;1,IF(Table1[[#This Row],[Technical Specifications]]=1,1,""),"")</f>
        <v/>
      </c>
      <c r="CY87" s="169" t="str">
        <f>IF(Table1[[#This Row],[Various  ]]&lt;&gt;1,IF(Table1[[#This Row],[Training Resources]]=1,1,""),"")</f>
        <v/>
      </c>
      <c r="CZ87" s="169" t="str">
        <f>IF(Table1[[#This Row],[Various  ]]&lt;&gt;1,IF(Table1[[#This Row],[Toolbox]]=1,1,""),"")</f>
        <v/>
      </c>
      <c r="DA87" s="169" t="str">
        <f>IF(Table1[[#This Row],[Various  ]]&lt;&gt;1,IF(Table1[[#This Row],[Video]]=1,1,""),"")</f>
        <v/>
      </c>
      <c r="DB87" s="169" t="str">
        <f>IF(Table1[[#This Row],[Various  ]]&lt;&gt;1,IF(Table1[[#This Row],[Case study]]=1,1,""),"")</f>
        <v/>
      </c>
      <c r="DC87" s="169" t="str">
        <f>IF(Table1[[#This Row],[Various  ]]&lt;&gt;1,IF(Table1[[#This Row],[Other   ]]=1,1,""),"")</f>
        <v/>
      </c>
      <c r="DD87" s="169" t="str">
        <f>IF(Table1[[#This Row],[Various  ]]&lt;&gt;1,IF(Table1[[#This Row],[Standards]]=1,1,""),"")</f>
        <v/>
      </c>
      <c r="DE87" s="169" t="str">
        <f>IF(Table1[[#This Row],[Various]]=1,1,IF(SUM(Table1[[#This Row],[Calculator / Software]:[Standards]])&gt;1,1,""))</f>
        <v/>
      </c>
      <c r="DF87" s="169" t="str">
        <f>IF(Table1[[#This Row],[Multiple NCC links]]&lt;&gt;1,IF(Table1[[#This Row],[Design]]=1,1,""),"")</f>
        <v/>
      </c>
      <c r="DG87" s="169" t="str">
        <f>IF(Table1[[#This Row],[Multiple NCC links]]&lt;&gt;1,IF(Table1[[#This Row],[Assessment / Verification]]=1,1,""),"")</f>
        <v/>
      </c>
      <c r="DH87" s="169" t="str">
        <f>IF(Table1[[#This Row],[Multiple NCC links]]&lt;&gt;1,IF(Table1[[#This Row],[Climate Specific ]]=1,1,""),"")</f>
        <v/>
      </c>
      <c r="DI87" s="169" t="str">
        <f>IF(Table1[[#This Row],[Multiple NCC links]]&lt;&gt;1,IF(Table1[[#This Row],[Alterations / Additions]]=1,1,""),"")</f>
        <v/>
      </c>
      <c r="DJ87" s="169" t="str">
        <f>IF(Table1[[#This Row],[Multiple NCC links]]&lt;&gt;1,IF(Table1[[#This Row],[Glazing]]=1,1,""),"")</f>
        <v/>
      </c>
      <c r="DK87" s="169" t="str">
        <f>IF(Table1[[#This Row],[Multiple NCC links]]&lt;&gt;1,IF(Table1[[#This Row],[Building Fabric / Thermal / Sealing]]=1,1,""),"")</f>
        <v/>
      </c>
      <c r="DL87" s="169" t="str">
        <f>IF(Table1[[#This Row],[Multiple NCC links]]&lt;&gt;1,IF(Table1[[#This Row],[Lighting]]=1,1,""),"")</f>
        <v/>
      </c>
      <c r="DM87" s="169" t="str">
        <f>IF(Table1[[#This Row],[Multiple NCC links]]&lt;&gt;1,IF(Table1[[#This Row],[HVAC]]=1,1,""),"")</f>
        <v/>
      </c>
      <c r="DN87" s="169" t="str">
        <f>IF(Table1[[#This Row],[Multiple NCC links]]&lt;&gt;1,IF(Table1[[#This Row],[Services]]=1,1,""),"")</f>
        <v/>
      </c>
      <c r="DO87" s="169" t="str">
        <f>IF(Table1[[#This Row],[Multiple NCC links]]&lt;&gt;1,IF(Table1[[#This Row],[Maintenance &amp; Monitoring]]=1,1,""),"")</f>
        <v/>
      </c>
      <c r="DP87" s="169" t="str">
        <f>IF(Table1[[#This Row],[Multiple NCC links]]&lt;&gt;1,IF(Table1[[#This Row],[Hand over / Operations]]=1,1,""),"")</f>
        <v/>
      </c>
      <c r="DQ87" s="169" t="str">
        <f>IF(Table1[[#This Row],[Multiple NCC links]]&lt;&gt;1,IF(Table1[[#This Row],[As built assessment]]=1,1,""),"")</f>
        <v/>
      </c>
      <c r="DR87" s="169" t="str">
        <f>IF(Table1[[#This Row],[Multiple NCC links]]&lt;&gt;1,IF(Table1[[#This Row],[Beyond compliance]]=1,1,""),"")</f>
        <v/>
      </c>
      <c r="DS87" s="169">
        <f>IF(SUM(Table1[[#This Row],[Design]:[Beyond compliance]])&gt;1,1,"")</f>
        <v>1</v>
      </c>
      <c r="DT87" s="169">
        <f>IF(Table1[[#This Row],[Both Residential &amp; Commercial4]]&lt;&gt;1,IF(Table1[[#This Row],[Residential]]=1,1,""),"")</f>
        <v>1</v>
      </c>
      <c r="DU87" s="169" t="str">
        <f>IF(Table1[[#This Row],[Both Residential &amp; Commercial4]]&lt;&gt;1,IF(Table1[[#This Row],[Commercial]]=1,1,""),"")</f>
        <v/>
      </c>
      <c r="DV87" s="169" t="str">
        <f>Table1[[#This Row],[Residential &amp; Commercial]]</f>
        <v/>
      </c>
      <c r="DW87" s="169"/>
    </row>
    <row r="88" spans="1:127" s="49" customFormat="1" ht="207.75" thickTop="1" thickBot="1" x14ac:dyDescent="0.35">
      <c r="A88" s="97">
        <v>84</v>
      </c>
      <c r="B88" s="67"/>
      <c r="C88" s="98" t="s">
        <v>379</v>
      </c>
      <c r="D88" s="81" t="s">
        <v>377</v>
      </c>
      <c r="E88" s="89"/>
      <c r="F88" s="89">
        <v>1</v>
      </c>
      <c r="G88" s="89"/>
      <c r="H88" s="89"/>
      <c r="I88" s="83" t="str">
        <f>IF(AND(Table1[[#This Row],[General]]=1,Table1[[#This Row],[Beginner]]=1,Table1[[#This Row],[Intermediate]]=1,Table1[[#This Row],[Advanced]]=1),1,"")</f>
        <v/>
      </c>
      <c r="J88" s="83" t="str">
        <f>CONCATENATE(IF(Table1[[#This Row],[General]]=1,"General, ",""), IF(Table1[[#This Row],[Beginner]]=1,"Beginner, ",""),IF(Table1[[#This Row],[Intermediate]]=1,"Intermediate, ",""), IF(Table1[[#This Row],[Advanced]]=1,"Advanced",""))</f>
        <v xml:space="preserve">Beginner, </v>
      </c>
      <c r="K88" s="72">
        <v>1</v>
      </c>
      <c r="L88" s="91">
        <v>1</v>
      </c>
      <c r="M88" s="72">
        <v>1</v>
      </c>
      <c r="N88" s="72">
        <v>1</v>
      </c>
      <c r="O88" s="141">
        <v>1</v>
      </c>
      <c r="P88" s="72">
        <v>1</v>
      </c>
      <c r="Q88" s="72">
        <v>1</v>
      </c>
      <c r="R88" s="72"/>
      <c r="S8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Planners / Designers, Regulatory Assessors, Builders / Management, Energy / Sus Assessors, Semi-skilled, Trades, </v>
      </c>
      <c r="T88" s="73"/>
      <c r="U88" s="73">
        <v>1</v>
      </c>
      <c r="V88" s="211"/>
      <c r="W88" s="211"/>
      <c r="X88" s="73"/>
      <c r="Y88" s="73"/>
      <c r="Z88" s="73"/>
      <c r="AA88" s="73"/>
      <c r="AB88" s="73"/>
      <c r="AC88" s="73"/>
      <c r="AD88" s="73"/>
      <c r="AE88" s="92"/>
      <c r="AF88" s="73"/>
      <c r="AG8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88" s="84">
        <v>1</v>
      </c>
      <c r="AI88" s="84"/>
      <c r="AJ88" s="84"/>
      <c r="AK88" s="74" t="str">
        <f>CONCATENATE(IF(Table1[[#This Row],[Digital]]=1,"Digital, ",""),IF(Table1[[#This Row],[Face to Face]]=1,"Face to face, ",""),IF(Table1[[#This Row],[Blended]]=1,"Blended",""))</f>
        <v xml:space="preserve">Digital, </v>
      </c>
      <c r="AL88" s="82" t="s">
        <v>733</v>
      </c>
      <c r="AM88" s="85">
        <v>1</v>
      </c>
      <c r="AN88" s="94"/>
      <c r="AO88" s="85">
        <v>1</v>
      </c>
      <c r="AP88" s="94">
        <v>1</v>
      </c>
      <c r="AQ88" s="85">
        <v>1</v>
      </c>
      <c r="AR88" s="85">
        <v>1</v>
      </c>
      <c r="AS88" s="85">
        <v>1</v>
      </c>
      <c r="AT88" s="85">
        <v>1</v>
      </c>
      <c r="AU88" s="85">
        <v>1</v>
      </c>
      <c r="AV88" s="94">
        <v>1</v>
      </c>
      <c r="AW88" s="94">
        <v>1</v>
      </c>
      <c r="AX88" s="94"/>
      <c r="AY88" s="85"/>
      <c r="AZ8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HVAC, Services, Maintenance &amp; Monitoring, Hand over / Operations, </v>
      </c>
      <c r="BB88" s="86">
        <v>1</v>
      </c>
      <c r="BC88" s="86"/>
      <c r="BD88" s="83" t="str">
        <f>IF(AND(Table1[[#This Row],[Residential]]=1,Table1[[#This Row],[Commercial]]=1),1,"")</f>
        <v/>
      </c>
      <c r="BE88" s="83" t="str">
        <f>CONCATENATE(IF(Table1[[#This Row],[Residential]]=1,"Residential, ",""),IF(Table1[[#This Row],[Commercial]]=1,"Commercial",""))</f>
        <v xml:space="preserve">Residential, </v>
      </c>
      <c r="BF88" s="85"/>
      <c r="BG88" s="85"/>
      <c r="BH88" s="85"/>
      <c r="BI88" s="85"/>
      <c r="BJ88" s="85"/>
      <c r="BK88" s="85">
        <v>1</v>
      </c>
      <c r="BL88" s="85"/>
      <c r="BM88" s="94"/>
      <c r="BN88" s="85"/>
      <c r="BO8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Northern Territory, </v>
      </c>
      <c r="BP88" s="90"/>
      <c r="BQ88" s="118"/>
      <c r="BR88" s="118" t="s">
        <v>1025</v>
      </c>
      <c r="BS88" s="118"/>
      <c r="BT88" s="117" t="s">
        <v>378</v>
      </c>
      <c r="BU88" s="113"/>
      <c r="BV88" s="114"/>
      <c r="BW88" s="119" t="s">
        <v>58</v>
      </c>
      <c r="BX88" s="119" t="s">
        <v>57</v>
      </c>
      <c r="BY88" s="119" t="s">
        <v>57</v>
      </c>
      <c r="BZ88" s="227" t="str">
        <f>IF(SUM(Table1[[#This Row],[Design]:[Beyond compliance]])&gt;0,"Yes","No")</f>
        <v>Yes</v>
      </c>
      <c r="CA8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88" s="48">
        <f>COUNTIF(Table1[[#This Row],[Validity]:[Alignment with NCC (Yes=1,No=0)]],"N/A")</f>
        <v>0</v>
      </c>
      <c r="CC88" s="48">
        <f>IF(ISERROR(Table1[[#This Row],[Total Quality Score (out of 10)]]/(4-Table1[[#This Row],[N/A Count]])),0,Table1[[#This Row],[Total Quality Score (out of 10)]]/(4-Table1[[#This Row],[N/A Count]]))</f>
        <v>2</v>
      </c>
      <c r="CD88" s="87"/>
      <c r="CE88" s="96"/>
      <c r="CF88" s="170" t="str">
        <f>IF(SUM(Table1[[#This Row],[Multiple]:[Level (all)62]])&lt;1,IF(Table1[[#This Row],[General]]=1,1,""),"")</f>
        <v/>
      </c>
      <c r="CG88" s="171">
        <f>IF(SUM(Table1[[#This Row],[Multiple]:[Level (all)62]])&lt;1,IF(Table1[[#This Row],[Beginner]]=1,1,""),"")</f>
        <v>1</v>
      </c>
      <c r="CH88" s="169" t="str">
        <f>IF(SUM(Table1[[#This Row],[Multiple]:[Level (all)62]])&lt;1,IF(Table1[[#This Row],[Intermediate]]=1,1,""),"")</f>
        <v/>
      </c>
      <c r="CI88" s="169" t="str">
        <f>IF(SUM(Table1[[#This Row],[Multiple]:[Level (all)62]])&lt;1,IF(Table1[[#This Row],[Advanced]]=1,1,""),"")</f>
        <v/>
      </c>
      <c r="CJ88" s="169" t="str">
        <f>IF(AND(SUM(Table1[[#This Row],[General]:[Advanced]])&lt;4,SUM(Table1[[#This Row],[General]:[Advanced]])&gt;1),1,"")</f>
        <v/>
      </c>
      <c r="CK88" s="169" t="str">
        <f>Table1[[#This Row],[Level (all)]]</f>
        <v/>
      </c>
      <c r="CL88" s="169" t="str">
        <f>IF(Table1[[#This Row],[Multiple audience]]&lt;&gt;1,IF(Table1[[#This Row],[General Audience]]=1,1,""),"")</f>
        <v/>
      </c>
      <c r="CM88" s="169" t="str">
        <f>IF(Table1[[#This Row],[Multiple audience]]&lt;&gt;1,IF(Table1[[#This Row],[Planners / Designers ]]=1,1,""),"")</f>
        <v/>
      </c>
      <c r="CN88" s="169" t="str">
        <f>IF(Table1[[#This Row],[Multiple audience]]&lt;&gt;1,IF(Table1[[#This Row],[Regulatory Assessors]]=1,1,""),"")</f>
        <v/>
      </c>
      <c r="CO88" s="169" t="str">
        <f>IF(Table1[[#This Row],[Multiple audience]]&lt;&gt;1,IF(Table1[[#This Row],[Builders / Management]]=1,1,""),"")</f>
        <v/>
      </c>
      <c r="CP88" s="169" t="str">
        <f>IF(Table1[[#This Row],[Multiple audience]]&lt;&gt;1,IF(Table1[[#This Row],[Energy / Sus Assessors]]=1,1,""),"")</f>
        <v/>
      </c>
      <c r="CQ88" s="169" t="str">
        <f>IF(Table1[[#This Row],[Multiple audience]]&lt;&gt;1,IF(Table1[[#This Row],[Semi-skilled]]=1,1,""),"")</f>
        <v/>
      </c>
      <c r="CR88" s="169" t="str">
        <f>IF(Table1[[#This Row],[Multiple audience]]&lt;&gt;1,IF(Table1[[#This Row],[Trades]]=1,1,""),"")</f>
        <v/>
      </c>
      <c r="CS88" s="169" t="str">
        <f>IF(Table1[[#This Row],[Multiple audience]]&lt;&gt;1,IF(Table1[[#This Row],[Other]]=1,1,""),"")</f>
        <v/>
      </c>
      <c r="CT88" s="169">
        <f>IF(SUM(Table1[[#This Row],[General Audience]:[Other]])&gt;1,1,"")</f>
        <v>1</v>
      </c>
      <c r="CU88" s="169" t="str">
        <f>IF(Table1[[#This Row],[Various  ]]&lt;&gt;1,IF(Table1[[#This Row],[Calculator / Software]]=1,1,""),"")</f>
        <v/>
      </c>
      <c r="CV88" s="169">
        <f>IF(Table1[[#This Row],[Various  ]]&lt;&gt;1,IF(Table1[[#This Row],[Information  ]]=1,1,""),"")</f>
        <v>1</v>
      </c>
      <c r="CW88" s="169" t="str">
        <f>IF(Table1[[#This Row],[Various  ]]&lt;&gt;1,IF(Table1[[#This Row],[Interactive Tool]]=1,1,""),"")</f>
        <v/>
      </c>
      <c r="CX88" s="169" t="str">
        <f>IF(Table1[[#This Row],[Various  ]]&lt;&gt;1,IF(Table1[[#This Row],[Technical Specifications]]=1,1,""),"")</f>
        <v/>
      </c>
      <c r="CY88" s="169" t="str">
        <f>IF(Table1[[#This Row],[Various  ]]&lt;&gt;1,IF(Table1[[#This Row],[Training Resources]]=1,1,""),"")</f>
        <v/>
      </c>
      <c r="CZ88" s="169" t="str">
        <f>IF(Table1[[#This Row],[Various  ]]&lt;&gt;1,IF(Table1[[#This Row],[Toolbox]]=1,1,""),"")</f>
        <v/>
      </c>
      <c r="DA88" s="169" t="str">
        <f>IF(Table1[[#This Row],[Various  ]]&lt;&gt;1,IF(Table1[[#This Row],[Video]]=1,1,""),"")</f>
        <v/>
      </c>
      <c r="DB88" s="169" t="str">
        <f>IF(Table1[[#This Row],[Various  ]]&lt;&gt;1,IF(Table1[[#This Row],[Case study]]=1,1,""),"")</f>
        <v/>
      </c>
      <c r="DC88" s="169" t="str">
        <f>IF(Table1[[#This Row],[Various  ]]&lt;&gt;1,IF(Table1[[#This Row],[Other   ]]=1,1,""),"")</f>
        <v/>
      </c>
      <c r="DD88" s="169" t="str">
        <f>IF(Table1[[#This Row],[Various  ]]&lt;&gt;1,IF(Table1[[#This Row],[Standards]]=1,1,""),"")</f>
        <v/>
      </c>
      <c r="DE88" s="169" t="str">
        <f>IF(Table1[[#This Row],[Various]]=1,1,IF(SUM(Table1[[#This Row],[Calculator / Software]:[Standards]])&gt;1,1,""))</f>
        <v/>
      </c>
      <c r="DF88" s="169" t="str">
        <f>IF(Table1[[#This Row],[Multiple NCC links]]&lt;&gt;1,IF(Table1[[#This Row],[Design]]=1,1,""),"")</f>
        <v/>
      </c>
      <c r="DG88" s="169" t="str">
        <f>IF(Table1[[#This Row],[Multiple NCC links]]&lt;&gt;1,IF(Table1[[#This Row],[Assessment / Verification]]=1,1,""),"")</f>
        <v/>
      </c>
      <c r="DH88" s="169" t="str">
        <f>IF(Table1[[#This Row],[Multiple NCC links]]&lt;&gt;1,IF(Table1[[#This Row],[Climate Specific ]]=1,1,""),"")</f>
        <v/>
      </c>
      <c r="DI88" s="169" t="str">
        <f>IF(Table1[[#This Row],[Multiple NCC links]]&lt;&gt;1,IF(Table1[[#This Row],[Alterations / Additions]]=1,1,""),"")</f>
        <v/>
      </c>
      <c r="DJ88" s="169" t="str">
        <f>IF(Table1[[#This Row],[Multiple NCC links]]&lt;&gt;1,IF(Table1[[#This Row],[Glazing]]=1,1,""),"")</f>
        <v/>
      </c>
      <c r="DK88" s="169" t="str">
        <f>IF(Table1[[#This Row],[Multiple NCC links]]&lt;&gt;1,IF(Table1[[#This Row],[Building Fabric / Thermal / Sealing]]=1,1,""),"")</f>
        <v/>
      </c>
      <c r="DL88" s="169" t="str">
        <f>IF(Table1[[#This Row],[Multiple NCC links]]&lt;&gt;1,IF(Table1[[#This Row],[Lighting]]=1,1,""),"")</f>
        <v/>
      </c>
      <c r="DM88" s="169" t="str">
        <f>IF(Table1[[#This Row],[Multiple NCC links]]&lt;&gt;1,IF(Table1[[#This Row],[HVAC]]=1,1,""),"")</f>
        <v/>
      </c>
      <c r="DN88" s="169" t="str">
        <f>IF(Table1[[#This Row],[Multiple NCC links]]&lt;&gt;1,IF(Table1[[#This Row],[Services]]=1,1,""),"")</f>
        <v/>
      </c>
      <c r="DO88" s="169" t="str">
        <f>IF(Table1[[#This Row],[Multiple NCC links]]&lt;&gt;1,IF(Table1[[#This Row],[Maintenance &amp; Monitoring]]=1,1,""),"")</f>
        <v/>
      </c>
      <c r="DP88" s="169" t="str">
        <f>IF(Table1[[#This Row],[Multiple NCC links]]&lt;&gt;1,IF(Table1[[#This Row],[Hand over / Operations]]=1,1,""),"")</f>
        <v/>
      </c>
      <c r="DQ88" s="169" t="str">
        <f>IF(Table1[[#This Row],[Multiple NCC links]]&lt;&gt;1,IF(Table1[[#This Row],[As built assessment]]=1,1,""),"")</f>
        <v/>
      </c>
      <c r="DR88" s="169" t="str">
        <f>IF(Table1[[#This Row],[Multiple NCC links]]&lt;&gt;1,IF(Table1[[#This Row],[Beyond compliance]]=1,1,""),"")</f>
        <v/>
      </c>
      <c r="DS88" s="169">
        <f>IF(SUM(Table1[[#This Row],[Design]:[Beyond compliance]])&gt;1,1,"")</f>
        <v>1</v>
      </c>
      <c r="DT88" s="169">
        <f>IF(Table1[[#This Row],[Both Residential &amp; Commercial4]]&lt;&gt;1,IF(Table1[[#This Row],[Residential]]=1,1,""),"")</f>
        <v>1</v>
      </c>
      <c r="DU88" s="169" t="str">
        <f>IF(Table1[[#This Row],[Both Residential &amp; Commercial4]]&lt;&gt;1,IF(Table1[[#This Row],[Commercial]]=1,1,""),"")</f>
        <v/>
      </c>
      <c r="DV88" s="169" t="str">
        <f>Table1[[#This Row],[Residential &amp; Commercial]]</f>
        <v/>
      </c>
      <c r="DW88" s="169"/>
    </row>
    <row r="89" spans="1:127" s="49" customFormat="1" ht="207.75" thickTop="1" thickBot="1" x14ac:dyDescent="0.35">
      <c r="A89" s="97">
        <v>85</v>
      </c>
      <c r="B89" s="67"/>
      <c r="C89" s="98" t="s">
        <v>384</v>
      </c>
      <c r="D89" s="81" t="s">
        <v>377</v>
      </c>
      <c r="E89" s="89"/>
      <c r="F89" s="89">
        <v>1</v>
      </c>
      <c r="G89" s="89"/>
      <c r="H89" s="89"/>
      <c r="I89" s="83" t="str">
        <f>IF(AND(Table1[[#This Row],[General]]=1,Table1[[#This Row],[Beginner]]=1,Table1[[#This Row],[Intermediate]]=1,Table1[[#This Row],[Advanced]]=1),1,"")</f>
        <v/>
      </c>
      <c r="J89" s="83" t="str">
        <f>CONCATENATE(IF(Table1[[#This Row],[General]]=1,"General, ",""), IF(Table1[[#This Row],[Beginner]]=1,"Beginner, ",""),IF(Table1[[#This Row],[Intermediate]]=1,"Intermediate, ",""), IF(Table1[[#This Row],[Advanced]]=1,"Advanced",""))</f>
        <v xml:space="preserve">Beginner, </v>
      </c>
      <c r="K89" s="72">
        <v>1</v>
      </c>
      <c r="L89" s="91">
        <v>1</v>
      </c>
      <c r="M89" s="72">
        <v>1</v>
      </c>
      <c r="N89" s="72">
        <v>1</v>
      </c>
      <c r="O89" s="141">
        <v>1</v>
      </c>
      <c r="P89" s="72">
        <v>1</v>
      </c>
      <c r="Q89" s="72">
        <v>1</v>
      </c>
      <c r="R89" s="72"/>
      <c r="S8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Planners / Designers, Regulatory Assessors, Builders / Management, Energy / Sus Assessors, Semi-skilled, Trades, </v>
      </c>
      <c r="T89" s="73"/>
      <c r="U89" s="73">
        <v>1</v>
      </c>
      <c r="V89" s="211"/>
      <c r="W89" s="211"/>
      <c r="X89" s="73"/>
      <c r="Y89" s="73"/>
      <c r="Z89" s="73"/>
      <c r="AA89" s="73"/>
      <c r="AB89" s="73"/>
      <c r="AC89" s="73"/>
      <c r="AD89" s="73"/>
      <c r="AE89" s="92"/>
      <c r="AF89" s="73"/>
      <c r="AG8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89" s="84">
        <v>1</v>
      </c>
      <c r="AI89" s="84"/>
      <c r="AJ89" s="84"/>
      <c r="AK89" s="74" t="str">
        <f>CONCATENATE(IF(Table1[[#This Row],[Digital]]=1,"Digital, ",""),IF(Table1[[#This Row],[Face to Face]]=1,"Face to face, ",""),IF(Table1[[#This Row],[Blended]]=1,"Blended",""))</f>
        <v xml:space="preserve">Digital, </v>
      </c>
      <c r="AL89" s="82" t="s">
        <v>733</v>
      </c>
      <c r="AM89" s="85">
        <v>1</v>
      </c>
      <c r="AN89" s="94"/>
      <c r="AO89" s="85">
        <v>1</v>
      </c>
      <c r="AP89" s="94">
        <v>1</v>
      </c>
      <c r="AQ89" s="85">
        <v>1</v>
      </c>
      <c r="AR89" s="85">
        <v>1</v>
      </c>
      <c r="AS89" s="85">
        <v>1</v>
      </c>
      <c r="AT89" s="85">
        <v>1</v>
      </c>
      <c r="AU89" s="85">
        <v>1</v>
      </c>
      <c r="AV89" s="94">
        <v>1</v>
      </c>
      <c r="AW89" s="94">
        <v>1</v>
      </c>
      <c r="AX89" s="94"/>
      <c r="AY89" s="85"/>
      <c r="AZ8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HVAC, Services, Maintenance &amp; Monitoring, Hand over / Operations, </v>
      </c>
      <c r="BB89" s="86">
        <v>1</v>
      </c>
      <c r="BC89" s="86"/>
      <c r="BD89" s="83" t="str">
        <f>IF(AND(Table1[[#This Row],[Residential]]=1,Table1[[#This Row],[Commercial]]=1),1,"")</f>
        <v/>
      </c>
      <c r="BE89" s="83" t="str">
        <f>CONCATENATE(IF(Table1[[#This Row],[Residential]]=1,"Residential, ",""),IF(Table1[[#This Row],[Commercial]]=1,"Commercial",""))</f>
        <v xml:space="preserve">Residential, </v>
      </c>
      <c r="BF89" s="85"/>
      <c r="BG89" s="85"/>
      <c r="BH89" s="85"/>
      <c r="BI89" s="85"/>
      <c r="BJ89" s="85"/>
      <c r="BK89" s="85">
        <v>1</v>
      </c>
      <c r="BL89" s="85"/>
      <c r="BM89" s="94"/>
      <c r="BN89" s="85"/>
      <c r="BO8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Northern Territory, </v>
      </c>
      <c r="BP89" s="90"/>
      <c r="BQ89" s="118" t="s">
        <v>383</v>
      </c>
      <c r="BR89" s="118" t="s">
        <v>1025</v>
      </c>
      <c r="BS89" s="118"/>
      <c r="BT89" s="117" t="s">
        <v>382</v>
      </c>
      <c r="BU89" s="113"/>
      <c r="BV89" s="114"/>
      <c r="BW89" s="119" t="s">
        <v>58</v>
      </c>
      <c r="BX89" s="119" t="s">
        <v>57</v>
      </c>
      <c r="BY89" s="119" t="s">
        <v>57</v>
      </c>
      <c r="BZ89" s="227" t="str">
        <f>IF(SUM(Table1[[#This Row],[Design]:[Beyond compliance]])&gt;0,"Yes","No")</f>
        <v>Yes</v>
      </c>
      <c r="CA8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89" s="48">
        <f>COUNTIF(Table1[[#This Row],[Validity]:[Alignment with NCC (Yes=1,No=0)]],"N/A")</f>
        <v>0</v>
      </c>
      <c r="CC89" s="48">
        <f>IF(ISERROR(Table1[[#This Row],[Total Quality Score (out of 10)]]/(4-Table1[[#This Row],[N/A Count]])),0,Table1[[#This Row],[Total Quality Score (out of 10)]]/(4-Table1[[#This Row],[N/A Count]]))</f>
        <v>2</v>
      </c>
      <c r="CD89" s="87"/>
      <c r="CE89" s="96"/>
      <c r="CF89" s="170" t="str">
        <f>IF(SUM(Table1[[#This Row],[Multiple]:[Level (all)62]])&lt;1,IF(Table1[[#This Row],[General]]=1,1,""),"")</f>
        <v/>
      </c>
      <c r="CG89" s="171">
        <f>IF(SUM(Table1[[#This Row],[Multiple]:[Level (all)62]])&lt;1,IF(Table1[[#This Row],[Beginner]]=1,1,""),"")</f>
        <v>1</v>
      </c>
      <c r="CH89" s="169" t="str">
        <f>IF(SUM(Table1[[#This Row],[Multiple]:[Level (all)62]])&lt;1,IF(Table1[[#This Row],[Intermediate]]=1,1,""),"")</f>
        <v/>
      </c>
      <c r="CI89" s="169" t="str">
        <f>IF(SUM(Table1[[#This Row],[Multiple]:[Level (all)62]])&lt;1,IF(Table1[[#This Row],[Advanced]]=1,1,""),"")</f>
        <v/>
      </c>
      <c r="CJ89" s="169" t="str">
        <f>IF(AND(SUM(Table1[[#This Row],[General]:[Advanced]])&lt;4,SUM(Table1[[#This Row],[General]:[Advanced]])&gt;1),1,"")</f>
        <v/>
      </c>
      <c r="CK89" s="169" t="str">
        <f>Table1[[#This Row],[Level (all)]]</f>
        <v/>
      </c>
      <c r="CL89" s="169" t="str">
        <f>IF(Table1[[#This Row],[Multiple audience]]&lt;&gt;1,IF(Table1[[#This Row],[General Audience]]=1,1,""),"")</f>
        <v/>
      </c>
      <c r="CM89" s="169" t="str">
        <f>IF(Table1[[#This Row],[Multiple audience]]&lt;&gt;1,IF(Table1[[#This Row],[Planners / Designers ]]=1,1,""),"")</f>
        <v/>
      </c>
      <c r="CN89" s="169" t="str">
        <f>IF(Table1[[#This Row],[Multiple audience]]&lt;&gt;1,IF(Table1[[#This Row],[Regulatory Assessors]]=1,1,""),"")</f>
        <v/>
      </c>
      <c r="CO89" s="169" t="str">
        <f>IF(Table1[[#This Row],[Multiple audience]]&lt;&gt;1,IF(Table1[[#This Row],[Builders / Management]]=1,1,""),"")</f>
        <v/>
      </c>
      <c r="CP89" s="169" t="str">
        <f>IF(Table1[[#This Row],[Multiple audience]]&lt;&gt;1,IF(Table1[[#This Row],[Energy / Sus Assessors]]=1,1,""),"")</f>
        <v/>
      </c>
      <c r="CQ89" s="169" t="str">
        <f>IF(Table1[[#This Row],[Multiple audience]]&lt;&gt;1,IF(Table1[[#This Row],[Semi-skilled]]=1,1,""),"")</f>
        <v/>
      </c>
      <c r="CR89" s="169" t="str">
        <f>IF(Table1[[#This Row],[Multiple audience]]&lt;&gt;1,IF(Table1[[#This Row],[Trades]]=1,1,""),"")</f>
        <v/>
      </c>
      <c r="CS89" s="169" t="str">
        <f>IF(Table1[[#This Row],[Multiple audience]]&lt;&gt;1,IF(Table1[[#This Row],[Other]]=1,1,""),"")</f>
        <v/>
      </c>
      <c r="CT89" s="169">
        <f>IF(SUM(Table1[[#This Row],[General Audience]:[Other]])&gt;1,1,"")</f>
        <v>1</v>
      </c>
      <c r="CU89" s="169" t="str">
        <f>IF(Table1[[#This Row],[Various  ]]&lt;&gt;1,IF(Table1[[#This Row],[Calculator / Software]]=1,1,""),"")</f>
        <v/>
      </c>
      <c r="CV89" s="169">
        <f>IF(Table1[[#This Row],[Various  ]]&lt;&gt;1,IF(Table1[[#This Row],[Information  ]]=1,1,""),"")</f>
        <v>1</v>
      </c>
      <c r="CW89" s="169" t="str">
        <f>IF(Table1[[#This Row],[Various  ]]&lt;&gt;1,IF(Table1[[#This Row],[Interactive Tool]]=1,1,""),"")</f>
        <v/>
      </c>
      <c r="CX89" s="169" t="str">
        <f>IF(Table1[[#This Row],[Various  ]]&lt;&gt;1,IF(Table1[[#This Row],[Technical Specifications]]=1,1,""),"")</f>
        <v/>
      </c>
      <c r="CY89" s="169" t="str">
        <f>IF(Table1[[#This Row],[Various  ]]&lt;&gt;1,IF(Table1[[#This Row],[Training Resources]]=1,1,""),"")</f>
        <v/>
      </c>
      <c r="CZ89" s="169" t="str">
        <f>IF(Table1[[#This Row],[Various  ]]&lt;&gt;1,IF(Table1[[#This Row],[Toolbox]]=1,1,""),"")</f>
        <v/>
      </c>
      <c r="DA89" s="169" t="str">
        <f>IF(Table1[[#This Row],[Various  ]]&lt;&gt;1,IF(Table1[[#This Row],[Video]]=1,1,""),"")</f>
        <v/>
      </c>
      <c r="DB89" s="169" t="str">
        <f>IF(Table1[[#This Row],[Various  ]]&lt;&gt;1,IF(Table1[[#This Row],[Case study]]=1,1,""),"")</f>
        <v/>
      </c>
      <c r="DC89" s="169" t="str">
        <f>IF(Table1[[#This Row],[Various  ]]&lt;&gt;1,IF(Table1[[#This Row],[Other   ]]=1,1,""),"")</f>
        <v/>
      </c>
      <c r="DD89" s="169" t="str">
        <f>IF(Table1[[#This Row],[Various  ]]&lt;&gt;1,IF(Table1[[#This Row],[Standards]]=1,1,""),"")</f>
        <v/>
      </c>
      <c r="DE89" s="169" t="str">
        <f>IF(Table1[[#This Row],[Various]]=1,1,IF(SUM(Table1[[#This Row],[Calculator / Software]:[Standards]])&gt;1,1,""))</f>
        <v/>
      </c>
      <c r="DF89" s="169" t="str">
        <f>IF(Table1[[#This Row],[Multiple NCC links]]&lt;&gt;1,IF(Table1[[#This Row],[Design]]=1,1,""),"")</f>
        <v/>
      </c>
      <c r="DG89" s="169" t="str">
        <f>IF(Table1[[#This Row],[Multiple NCC links]]&lt;&gt;1,IF(Table1[[#This Row],[Assessment / Verification]]=1,1,""),"")</f>
        <v/>
      </c>
      <c r="DH89" s="169" t="str">
        <f>IF(Table1[[#This Row],[Multiple NCC links]]&lt;&gt;1,IF(Table1[[#This Row],[Climate Specific ]]=1,1,""),"")</f>
        <v/>
      </c>
      <c r="DI89" s="169" t="str">
        <f>IF(Table1[[#This Row],[Multiple NCC links]]&lt;&gt;1,IF(Table1[[#This Row],[Alterations / Additions]]=1,1,""),"")</f>
        <v/>
      </c>
      <c r="DJ89" s="169" t="str">
        <f>IF(Table1[[#This Row],[Multiple NCC links]]&lt;&gt;1,IF(Table1[[#This Row],[Glazing]]=1,1,""),"")</f>
        <v/>
      </c>
      <c r="DK89" s="169" t="str">
        <f>IF(Table1[[#This Row],[Multiple NCC links]]&lt;&gt;1,IF(Table1[[#This Row],[Building Fabric / Thermal / Sealing]]=1,1,""),"")</f>
        <v/>
      </c>
      <c r="DL89" s="169" t="str">
        <f>IF(Table1[[#This Row],[Multiple NCC links]]&lt;&gt;1,IF(Table1[[#This Row],[Lighting]]=1,1,""),"")</f>
        <v/>
      </c>
      <c r="DM89" s="169" t="str">
        <f>IF(Table1[[#This Row],[Multiple NCC links]]&lt;&gt;1,IF(Table1[[#This Row],[HVAC]]=1,1,""),"")</f>
        <v/>
      </c>
      <c r="DN89" s="169" t="str">
        <f>IF(Table1[[#This Row],[Multiple NCC links]]&lt;&gt;1,IF(Table1[[#This Row],[Services]]=1,1,""),"")</f>
        <v/>
      </c>
      <c r="DO89" s="169" t="str">
        <f>IF(Table1[[#This Row],[Multiple NCC links]]&lt;&gt;1,IF(Table1[[#This Row],[Maintenance &amp; Monitoring]]=1,1,""),"")</f>
        <v/>
      </c>
      <c r="DP89" s="169" t="str">
        <f>IF(Table1[[#This Row],[Multiple NCC links]]&lt;&gt;1,IF(Table1[[#This Row],[Hand over / Operations]]=1,1,""),"")</f>
        <v/>
      </c>
      <c r="DQ89" s="169" t="str">
        <f>IF(Table1[[#This Row],[Multiple NCC links]]&lt;&gt;1,IF(Table1[[#This Row],[As built assessment]]=1,1,""),"")</f>
        <v/>
      </c>
      <c r="DR89" s="169" t="str">
        <f>IF(Table1[[#This Row],[Multiple NCC links]]&lt;&gt;1,IF(Table1[[#This Row],[Beyond compliance]]=1,1,""),"")</f>
        <v/>
      </c>
      <c r="DS89" s="169">
        <f>IF(SUM(Table1[[#This Row],[Design]:[Beyond compliance]])&gt;1,1,"")</f>
        <v>1</v>
      </c>
      <c r="DT89" s="169">
        <f>IF(Table1[[#This Row],[Both Residential &amp; Commercial4]]&lt;&gt;1,IF(Table1[[#This Row],[Residential]]=1,1,""),"")</f>
        <v>1</v>
      </c>
      <c r="DU89" s="169" t="str">
        <f>IF(Table1[[#This Row],[Both Residential &amp; Commercial4]]&lt;&gt;1,IF(Table1[[#This Row],[Commercial]]=1,1,""),"")</f>
        <v/>
      </c>
      <c r="DV89" s="169" t="str">
        <f>Table1[[#This Row],[Residential &amp; Commercial]]</f>
        <v/>
      </c>
      <c r="DW89" s="169"/>
    </row>
    <row r="90" spans="1:127" s="49" customFormat="1" ht="395.25" thickTop="1" thickBot="1" x14ac:dyDescent="0.35">
      <c r="A90" s="97">
        <v>86</v>
      </c>
      <c r="B90" s="67">
        <v>2013</v>
      </c>
      <c r="C90" s="98" t="s">
        <v>1006</v>
      </c>
      <c r="D90" s="81" t="s">
        <v>1004</v>
      </c>
      <c r="E90" s="89"/>
      <c r="F90" s="89"/>
      <c r="G90" s="89">
        <v>1</v>
      </c>
      <c r="H90" s="89"/>
      <c r="I90" s="83" t="str">
        <f>IF(AND(Table1[[#This Row],[General]]=1,Table1[[#This Row],[Beginner]]=1,Table1[[#This Row],[Intermediate]]=1,Table1[[#This Row],[Advanced]]=1),1,"")</f>
        <v/>
      </c>
      <c r="J90" s="83" t="str">
        <f>CONCATENATE(IF(Table1[[#This Row],[General]]=1,"General, ",""), IF(Table1[[#This Row],[Beginner]]=1,"Beginner, ",""),IF(Table1[[#This Row],[Intermediate]]=1,"Intermediate, ",""), IF(Table1[[#This Row],[Advanced]]=1,"Advanced",""))</f>
        <v xml:space="preserve">Intermediate, </v>
      </c>
      <c r="K90" s="72">
        <v>1</v>
      </c>
      <c r="L90" s="91"/>
      <c r="M90" s="72"/>
      <c r="N90" s="72"/>
      <c r="O90" s="141"/>
      <c r="P90" s="72"/>
      <c r="Q90" s="72"/>
      <c r="R90" s="72"/>
      <c r="S9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90" s="73"/>
      <c r="U90" s="73"/>
      <c r="V90" s="211">
        <v>1</v>
      </c>
      <c r="W90" s="211"/>
      <c r="X90" s="73"/>
      <c r="Y90" s="73"/>
      <c r="Z90" s="73"/>
      <c r="AA90" s="73"/>
      <c r="AB90" s="73"/>
      <c r="AC90" s="73"/>
      <c r="AD90" s="73"/>
      <c r="AE90" s="92"/>
      <c r="AF90" s="73"/>
      <c r="AG9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0" s="84">
        <v>1</v>
      </c>
      <c r="AI90" s="84"/>
      <c r="AJ90" s="84"/>
      <c r="AK90" s="74" t="str">
        <f>CONCATENATE(IF(Table1[[#This Row],[Digital]]=1,"Digital, ",""),IF(Table1[[#This Row],[Face to Face]]=1,"Face to face, ",""),IF(Table1[[#This Row],[Blended]]=1,"Blended",""))</f>
        <v xml:space="preserve">Digital, </v>
      </c>
      <c r="AL90" s="69" t="s">
        <v>62</v>
      </c>
      <c r="AM90" s="85"/>
      <c r="AN90" s="94"/>
      <c r="AO90" s="85"/>
      <c r="AP90" s="94"/>
      <c r="AQ90" s="85"/>
      <c r="AR90" s="85"/>
      <c r="AS90" s="85"/>
      <c r="AT90" s="85"/>
      <c r="AU90" s="85"/>
      <c r="AV90" s="94"/>
      <c r="AW90" s="94"/>
      <c r="AX90" s="94"/>
      <c r="AY90" s="85">
        <v>1</v>
      </c>
      <c r="AZ9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Beyond compliance</v>
      </c>
      <c r="BB90" s="86">
        <v>1</v>
      </c>
      <c r="BC90" s="86">
        <v>1</v>
      </c>
      <c r="BD90" s="83">
        <f>IF(AND(Table1[[#This Row],[Residential]]=1,Table1[[#This Row],[Commercial]]=1),1,"")</f>
        <v>1</v>
      </c>
      <c r="BE90" s="83" t="str">
        <f>CONCATENATE(IF(Table1[[#This Row],[Residential]]=1,"Residential, ",""),IF(Table1[[#This Row],[Commercial]]=1,"Commercial",""))</f>
        <v>Residential, Commercial</v>
      </c>
      <c r="BF90" s="85"/>
      <c r="BG90" s="85"/>
      <c r="BH90" s="85"/>
      <c r="BI90" s="85"/>
      <c r="BJ90" s="85"/>
      <c r="BK90" s="85"/>
      <c r="BL90" s="85"/>
      <c r="BM90" s="94"/>
      <c r="BN90" s="85">
        <v>1</v>
      </c>
      <c r="BO9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90" s="90"/>
      <c r="BQ90" s="118" t="s">
        <v>1007</v>
      </c>
      <c r="BR90" s="118" t="s">
        <v>1026</v>
      </c>
      <c r="BS90" s="118"/>
      <c r="BT90" s="117" t="s">
        <v>1005</v>
      </c>
      <c r="BU90" s="113"/>
      <c r="BV90" s="114"/>
      <c r="BW90" s="119" t="s">
        <v>57</v>
      </c>
      <c r="BX90" s="119" t="s">
        <v>57</v>
      </c>
      <c r="BY90" s="119" t="s">
        <v>57</v>
      </c>
      <c r="BZ90" s="227" t="str">
        <f>IF(SUM(Table1[[#This Row],[Design]:[Beyond compliance]])&gt;0,"Yes","No")</f>
        <v>Yes</v>
      </c>
      <c r="CA9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90" s="48">
        <f>COUNTIF(Table1[[#This Row],[Validity]:[Alignment with NCC (Yes=1,No=0)]],"N/A")</f>
        <v>0</v>
      </c>
      <c r="CC90" s="48">
        <f>IF(ISERROR(Table1[[#This Row],[Total Quality Score (out of 10)]]/(4-Table1[[#This Row],[N/A Count]])),0,Table1[[#This Row],[Total Quality Score (out of 10)]]/(4-Table1[[#This Row],[N/A Count]]))</f>
        <v>2.25</v>
      </c>
      <c r="CD90" s="87"/>
      <c r="CE90" s="96"/>
      <c r="CF90" s="170" t="str">
        <f>IF(SUM(Table1[[#This Row],[Multiple]:[Level (all)62]])&lt;1,IF(Table1[[#This Row],[General]]=1,1,""),"")</f>
        <v/>
      </c>
      <c r="CG90" s="171" t="str">
        <f>IF(SUM(Table1[[#This Row],[Multiple]:[Level (all)62]])&lt;1,IF(Table1[[#This Row],[Beginner]]=1,1,""),"")</f>
        <v/>
      </c>
      <c r="CH90" s="169">
        <f>IF(SUM(Table1[[#This Row],[Multiple]:[Level (all)62]])&lt;1,IF(Table1[[#This Row],[Intermediate]]=1,1,""),"")</f>
        <v>1</v>
      </c>
      <c r="CI90" s="169" t="str">
        <f>IF(SUM(Table1[[#This Row],[Multiple]:[Level (all)62]])&lt;1,IF(Table1[[#This Row],[Advanced]]=1,1,""),"")</f>
        <v/>
      </c>
      <c r="CJ90" s="169" t="str">
        <f>IF(AND(SUM(Table1[[#This Row],[General]:[Advanced]])&lt;4,SUM(Table1[[#This Row],[General]:[Advanced]])&gt;1),1,"")</f>
        <v/>
      </c>
      <c r="CK90" s="169" t="str">
        <f>Table1[[#This Row],[Level (all)]]</f>
        <v/>
      </c>
      <c r="CL90" s="169">
        <f>IF(Table1[[#This Row],[Multiple audience]]&lt;&gt;1,IF(Table1[[#This Row],[General Audience]]=1,1,""),"")</f>
        <v>1</v>
      </c>
      <c r="CM90" s="169" t="str">
        <f>IF(Table1[[#This Row],[Multiple audience]]&lt;&gt;1,IF(Table1[[#This Row],[Planners / Designers ]]=1,1,""),"")</f>
        <v/>
      </c>
      <c r="CN90" s="169" t="str">
        <f>IF(Table1[[#This Row],[Multiple audience]]&lt;&gt;1,IF(Table1[[#This Row],[Regulatory Assessors]]=1,1,""),"")</f>
        <v/>
      </c>
      <c r="CO90" s="169" t="str">
        <f>IF(Table1[[#This Row],[Multiple audience]]&lt;&gt;1,IF(Table1[[#This Row],[Builders / Management]]=1,1,""),"")</f>
        <v/>
      </c>
      <c r="CP90" s="169" t="str">
        <f>IF(Table1[[#This Row],[Multiple audience]]&lt;&gt;1,IF(Table1[[#This Row],[Energy / Sus Assessors]]=1,1,""),"")</f>
        <v/>
      </c>
      <c r="CQ90" s="169" t="str">
        <f>IF(Table1[[#This Row],[Multiple audience]]&lt;&gt;1,IF(Table1[[#This Row],[Semi-skilled]]=1,1,""),"")</f>
        <v/>
      </c>
      <c r="CR90" s="169" t="str">
        <f>IF(Table1[[#This Row],[Multiple audience]]&lt;&gt;1,IF(Table1[[#This Row],[Trades]]=1,1,""),"")</f>
        <v/>
      </c>
      <c r="CS90" s="169" t="str">
        <f>IF(Table1[[#This Row],[Multiple audience]]&lt;&gt;1,IF(Table1[[#This Row],[Other]]=1,1,""),"")</f>
        <v/>
      </c>
      <c r="CT90" s="169" t="str">
        <f>IF(SUM(Table1[[#This Row],[General Audience]:[Other]])&gt;1,1,"")</f>
        <v/>
      </c>
      <c r="CU90" s="169" t="str">
        <f>IF(Table1[[#This Row],[Various  ]]&lt;&gt;1,IF(Table1[[#This Row],[Calculator / Software]]=1,1,""),"")</f>
        <v/>
      </c>
      <c r="CV90" s="169" t="str">
        <f>IF(Table1[[#This Row],[Various  ]]&lt;&gt;1,IF(Table1[[#This Row],[Information  ]]=1,1,""),"")</f>
        <v/>
      </c>
      <c r="CW90" s="169" t="str">
        <f>IF(Table1[[#This Row],[Various  ]]&lt;&gt;1,IF(Table1[[#This Row],[Interactive Tool]]=1,1,""),"")</f>
        <v/>
      </c>
      <c r="CX90" s="169" t="str">
        <f>IF(Table1[[#This Row],[Various  ]]&lt;&gt;1,IF(Table1[[#This Row],[Technical Specifications]]=1,1,""),"")</f>
        <v/>
      </c>
      <c r="CY90" s="169" t="str">
        <f>IF(Table1[[#This Row],[Various  ]]&lt;&gt;1,IF(Table1[[#This Row],[Training Resources]]=1,1,""),"")</f>
        <v/>
      </c>
      <c r="CZ90" s="169" t="str">
        <f>IF(Table1[[#This Row],[Various  ]]&lt;&gt;1,IF(Table1[[#This Row],[Toolbox]]=1,1,""),"")</f>
        <v/>
      </c>
      <c r="DA90" s="169" t="str">
        <f>IF(Table1[[#This Row],[Various  ]]&lt;&gt;1,IF(Table1[[#This Row],[Video]]=1,1,""),"")</f>
        <v/>
      </c>
      <c r="DB90" s="169" t="str">
        <f>IF(Table1[[#This Row],[Various  ]]&lt;&gt;1,IF(Table1[[#This Row],[Case study]]=1,1,""),"")</f>
        <v/>
      </c>
      <c r="DC90" s="169" t="str">
        <f>IF(Table1[[#This Row],[Various  ]]&lt;&gt;1,IF(Table1[[#This Row],[Other   ]]=1,1,""),"")</f>
        <v/>
      </c>
      <c r="DD90" s="169" t="str">
        <f>IF(Table1[[#This Row],[Various  ]]&lt;&gt;1,IF(Table1[[#This Row],[Standards]]=1,1,""),"")</f>
        <v/>
      </c>
      <c r="DE90" s="169" t="str">
        <f>IF(Table1[[#This Row],[Various]]=1,1,IF(SUM(Table1[[#This Row],[Calculator / Software]:[Standards]])&gt;1,1,""))</f>
        <v/>
      </c>
      <c r="DF90" s="169" t="str">
        <f>IF(Table1[[#This Row],[Multiple NCC links]]&lt;&gt;1,IF(Table1[[#This Row],[Design]]=1,1,""),"")</f>
        <v/>
      </c>
      <c r="DG90" s="169" t="str">
        <f>IF(Table1[[#This Row],[Multiple NCC links]]&lt;&gt;1,IF(Table1[[#This Row],[Assessment / Verification]]=1,1,""),"")</f>
        <v/>
      </c>
      <c r="DH90" s="169" t="str">
        <f>IF(Table1[[#This Row],[Multiple NCC links]]&lt;&gt;1,IF(Table1[[#This Row],[Climate Specific ]]=1,1,""),"")</f>
        <v/>
      </c>
      <c r="DI90" s="169" t="str">
        <f>IF(Table1[[#This Row],[Multiple NCC links]]&lt;&gt;1,IF(Table1[[#This Row],[Alterations / Additions]]=1,1,""),"")</f>
        <v/>
      </c>
      <c r="DJ90" s="169" t="str">
        <f>IF(Table1[[#This Row],[Multiple NCC links]]&lt;&gt;1,IF(Table1[[#This Row],[Glazing]]=1,1,""),"")</f>
        <v/>
      </c>
      <c r="DK90" s="169" t="str">
        <f>IF(Table1[[#This Row],[Multiple NCC links]]&lt;&gt;1,IF(Table1[[#This Row],[Building Fabric / Thermal / Sealing]]=1,1,""),"")</f>
        <v/>
      </c>
      <c r="DL90" s="169" t="str">
        <f>IF(Table1[[#This Row],[Multiple NCC links]]&lt;&gt;1,IF(Table1[[#This Row],[Lighting]]=1,1,""),"")</f>
        <v/>
      </c>
      <c r="DM90" s="169" t="str">
        <f>IF(Table1[[#This Row],[Multiple NCC links]]&lt;&gt;1,IF(Table1[[#This Row],[HVAC]]=1,1,""),"")</f>
        <v/>
      </c>
      <c r="DN90" s="169" t="str">
        <f>IF(Table1[[#This Row],[Multiple NCC links]]&lt;&gt;1,IF(Table1[[#This Row],[Services]]=1,1,""),"")</f>
        <v/>
      </c>
      <c r="DO90" s="169" t="str">
        <f>IF(Table1[[#This Row],[Multiple NCC links]]&lt;&gt;1,IF(Table1[[#This Row],[Maintenance &amp; Monitoring]]=1,1,""),"")</f>
        <v/>
      </c>
      <c r="DP90" s="169" t="str">
        <f>IF(Table1[[#This Row],[Multiple NCC links]]&lt;&gt;1,IF(Table1[[#This Row],[Hand over / Operations]]=1,1,""),"")</f>
        <v/>
      </c>
      <c r="DQ90" s="169" t="str">
        <f>IF(Table1[[#This Row],[Multiple NCC links]]&lt;&gt;1,IF(Table1[[#This Row],[As built assessment]]=1,1,""),"")</f>
        <v/>
      </c>
      <c r="DR90" s="169">
        <f>IF(Table1[[#This Row],[Multiple NCC links]]&lt;&gt;1,IF(Table1[[#This Row],[Beyond compliance]]=1,1,""),"")</f>
        <v>1</v>
      </c>
      <c r="DS90" s="169" t="str">
        <f>IF(SUM(Table1[[#This Row],[Design]:[Beyond compliance]])&gt;1,1,"")</f>
        <v/>
      </c>
      <c r="DT90" s="169" t="str">
        <f>IF(Table1[[#This Row],[Both Residential &amp; Commercial4]]&lt;&gt;1,IF(Table1[[#This Row],[Residential]]=1,1,""),"")</f>
        <v/>
      </c>
      <c r="DU90" s="169" t="str">
        <f>IF(Table1[[#This Row],[Both Residential &amp; Commercial4]]&lt;&gt;1,IF(Table1[[#This Row],[Commercial]]=1,1,""),"")</f>
        <v/>
      </c>
      <c r="DV90" s="169">
        <f>Table1[[#This Row],[Residential &amp; Commercial]]</f>
        <v>1</v>
      </c>
      <c r="DW90" s="169"/>
    </row>
    <row r="91" spans="1:127" s="49" customFormat="1" ht="170.25" thickTop="1" thickBot="1" x14ac:dyDescent="0.35">
      <c r="A91" s="97">
        <v>87</v>
      </c>
      <c r="B91" s="67"/>
      <c r="C91" s="98" t="s">
        <v>385</v>
      </c>
      <c r="D91" s="81" t="s">
        <v>386</v>
      </c>
      <c r="E91" s="89">
        <v>1</v>
      </c>
      <c r="F91" s="89"/>
      <c r="G91" s="89"/>
      <c r="H91" s="89"/>
      <c r="I91" s="83" t="str">
        <f>IF(AND(Table1[[#This Row],[General]]=1,Table1[[#This Row],[Beginner]]=1,Table1[[#This Row],[Intermediate]]=1,Table1[[#This Row],[Advanced]]=1),1,"")</f>
        <v/>
      </c>
      <c r="J91" s="83" t="str">
        <f>CONCATENATE(IF(Table1[[#This Row],[General]]=1,"General, ",""), IF(Table1[[#This Row],[Beginner]]=1,"Beginner, ",""),IF(Table1[[#This Row],[Intermediate]]=1,"Intermediate, ",""), IF(Table1[[#This Row],[Advanced]]=1,"Advanced",""))</f>
        <v xml:space="preserve">General, </v>
      </c>
      <c r="K91" s="72">
        <v>1</v>
      </c>
      <c r="L91" s="91"/>
      <c r="M91" s="72"/>
      <c r="N91" s="72"/>
      <c r="O91" s="141">
        <v>1</v>
      </c>
      <c r="P91" s="72"/>
      <c r="Q91" s="72"/>
      <c r="R91" s="72"/>
      <c r="S9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Energy / Sus Assessors, </v>
      </c>
      <c r="T91" s="73"/>
      <c r="U91" s="73">
        <v>1</v>
      </c>
      <c r="V91" s="211"/>
      <c r="W91" s="211"/>
      <c r="X91" s="73"/>
      <c r="Y91" s="73"/>
      <c r="Z91" s="73"/>
      <c r="AA91" s="73"/>
      <c r="AB91" s="73"/>
      <c r="AC91" s="73"/>
      <c r="AD91" s="73"/>
      <c r="AE91" s="92"/>
      <c r="AF91" s="73"/>
      <c r="AG9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91" s="84">
        <v>1</v>
      </c>
      <c r="AI91" s="84"/>
      <c r="AJ91" s="84"/>
      <c r="AK91" s="74" t="str">
        <f>CONCATENATE(IF(Table1[[#This Row],[Digital]]=1,"Digital, ",""),IF(Table1[[#This Row],[Face to Face]]=1,"Face to face, ",""),IF(Table1[[#This Row],[Blended]]=1,"Blended",""))</f>
        <v xml:space="preserve">Digital, </v>
      </c>
      <c r="AL91" s="82" t="s">
        <v>733</v>
      </c>
      <c r="AM91" s="85">
        <v>1</v>
      </c>
      <c r="AN91" s="94"/>
      <c r="AO91" s="85">
        <v>1</v>
      </c>
      <c r="AP91" s="94">
        <v>1</v>
      </c>
      <c r="AQ91" s="85">
        <v>1</v>
      </c>
      <c r="AR91" s="85">
        <v>1</v>
      </c>
      <c r="AS91" s="85">
        <v>1</v>
      </c>
      <c r="AT91" s="85">
        <v>1</v>
      </c>
      <c r="AU91" s="85">
        <v>1</v>
      </c>
      <c r="AV91" s="94">
        <v>1</v>
      </c>
      <c r="AW91" s="94">
        <v>1</v>
      </c>
      <c r="AX91" s="94">
        <v>1</v>
      </c>
      <c r="AY91" s="85">
        <v>1</v>
      </c>
      <c r="AZ9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Alterations / Additions, Glazing, Building Fabric / Thermal / Sealing, Lighting, HVAC, Services, Maintenance &amp; Monitoring, Hand over / Operations, As built assessment, Beyond compliance</v>
      </c>
      <c r="BB91" s="86">
        <v>1</v>
      </c>
      <c r="BC91" s="86">
        <v>1</v>
      </c>
      <c r="BD91" s="83">
        <f>IF(AND(Table1[[#This Row],[Residential]]=1,Table1[[#This Row],[Commercial]]=1),1,"")</f>
        <v>1</v>
      </c>
      <c r="BE91" s="83" t="str">
        <f>CONCATENATE(IF(Table1[[#This Row],[Residential]]=1,"Residential, ",""),IF(Table1[[#This Row],[Commercial]]=1,"Commercial",""))</f>
        <v>Residential, Commercial</v>
      </c>
      <c r="BF91" s="85"/>
      <c r="BG91" s="85"/>
      <c r="BH91" s="85"/>
      <c r="BI91" s="85"/>
      <c r="BJ91" s="85"/>
      <c r="BK91" s="85"/>
      <c r="BL91" s="85"/>
      <c r="BM91" s="94"/>
      <c r="BN91" s="85">
        <v>1</v>
      </c>
      <c r="BO9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91" s="90"/>
      <c r="BQ91" s="118" t="s">
        <v>1050</v>
      </c>
      <c r="BR91" s="118" t="s">
        <v>1027</v>
      </c>
      <c r="BS91" s="118"/>
      <c r="BT91" s="117" t="s">
        <v>387</v>
      </c>
      <c r="BU91" s="113"/>
      <c r="BV91" s="114"/>
      <c r="BW91" s="119" t="s">
        <v>300</v>
      </c>
      <c r="BX91" s="119" t="s">
        <v>57</v>
      </c>
      <c r="BY91" s="119" t="s">
        <v>58</v>
      </c>
      <c r="BZ91" s="227" t="str">
        <f>IF(SUM(Table1[[#This Row],[Design]:[Beyond compliance]])&gt;0,"Yes","No")</f>
        <v>Yes</v>
      </c>
      <c r="CA9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91" s="48">
        <f>COUNTIF(Table1[[#This Row],[Validity]:[Alignment with NCC (Yes=1,No=0)]],"N/A")</f>
        <v>0</v>
      </c>
      <c r="CC91" s="48">
        <f>IF(ISERROR(Table1[[#This Row],[Total Quality Score (out of 10)]]/(4-Table1[[#This Row],[N/A Count]])),0,Table1[[#This Row],[Total Quality Score (out of 10)]]/(4-Table1[[#This Row],[N/A Count]]))</f>
        <v>1.5</v>
      </c>
      <c r="CD91" s="87"/>
      <c r="CE91" s="96"/>
      <c r="CF91" s="170">
        <f>IF(SUM(Table1[[#This Row],[Multiple]:[Level (all)62]])&lt;1,IF(Table1[[#This Row],[General]]=1,1,""),"")</f>
        <v>1</v>
      </c>
      <c r="CG91" s="171" t="str">
        <f>IF(SUM(Table1[[#This Row],[Multiple]:[Level (all)62]])&lt;1,IF(Table1[[#This Row],[Beginner]]=1,1,""),"")</f>
        <v/>
      </c>
      <c r="CH91" s="169" t="str">
        <f>IF(SUM(Table1[[#This Row],[Multiple]:[Level (all)62]])&lt;1,IF(Table1[[#This Row],[Intermediate]]=1,1,""),"")</f>
        <v/>
      </c>
      <c r="CI91" s="169" t="str">
        <f>IF(SUM(Table1[[#This Row],[Multiple]:[Level (all)62]])&lt;1,IF(Table1[[#This Row],[Advanced]]=1,1,""),"")</f>
        <v/>
      </c>
      <c r="CJ91" s="169" t="str">
        <f>IF(AND(SUM(Table1[[#This Row],[General]:[Advanced]])&lt;4,SUM(Table1[[#This Row],[General]:[Advanced]])&gt;1),1,"")</f>
        <v/>
      </c>
      <c r="CK91" s="169" t="str">
        <f>Table1[[#This Row],[Level (all)]]</f>
        <v/>
      </c>
      <c r="CL91" s="169" t="str">
        <f>IF(Table1[[#This Row],[Multiple audience]]&lt;&gt;1,IF(Table1[[#This Row],[General Audience]]=1,1,""),"")</f>
        <v/>
      </c>
      <c r="CM91" s="169" t="str">
        <f>IF(Table1[[#This Row],[Multiple audience]]&lt;&gt;1,IF(Table1[[#This Row],[Planners / Designers ]]=1,1,""),"")</f>
        <v/>
      </c>
      <c r="CN91" s="169" t="str">
        <f>IF(Table1[[#This Row],[Multiple audience]]&lt;&gt;1,IF(Table1[[#This Row],[Regulatory Assessors]]=1,1,""),"")</f>
        <v/>
      </c>
      <c r="CO91" s="169" t="str">
        <f>IF(Table1[[#This Row],[Multiple audience]]&lt;&gt;1,IF(Table1[[#This Row],[Builders / Management]]=1,1,""),"")</f>
        <v/>
      </c>
      <c r="CP91" s="169" t="str">
        <f>IF(Table1[[#This Row],[Multiple audience]]&lt;&gt;1,IF(Table1[[#This Row],[Energy / Sus Assessors]]=1,1,""),"")</f>
        <v/>
      </c>
      <c r="CQ91" s="169" t="str">
        <f>IF(Table1[[#This Row],[Multiple audience]]&lt;&gt;1,IF(Table1[[#This Row],[Semi-skilled]]=1,1,""),"")</f>
        <v/>
      </c>
      <c r="CR91" s="169" t="str">
        <f>IF(Table1[[#This Row],[Multiple audience]]&lt;&gt;1,IF(Table1[[#This Row],[Trades]]=1,1,""),"")</f>
        <v/>
      </c>
      <c r="CS91" s="169" t="str">
        <f>IF(Table1[[#This Row],[Multiple audience]]&lt;&gt;1,IF(Table1[[#This Row],[Other]]=1,1,""),"")</f>
        <v/>
      </c>
      <c r="CT91" s="169">
        <f>IF(SUM(Table1[[#This Row],[General Audience]:[Other]])&gt;1,1,"")</f>
        <v>1</v>
      </c>
      <c r="CU91" s="169" t="str">
        <f>IF(Table1[[#This Row],[Various  ]]&lt;&gt;1,IF(Table1[[#This Row],[Calculator / Software]]=1,1,""),"")</f>
        <v/>
      </c>
      <c r="CV91" s="169">
        <f>IF(Table1[[#This Row],[Various  ]]&lt;&gt;1,IF(Table1[[#This Row],[Information  ]]=1,1,""),"")</f>
        <v>1</v>
      </c>
      <c r="CW91" s="169" t="str">
        <f>IF(Table1[[#This Row],[Various  ]]&lt;&gt;1,IF(Table1[[#This Row],[Interactive Tool]]=1,1,""),"")</f>
        <v/>
      </c>
      <c r="CX91" s="169" t="str">
        <f>IF(Table1[[#This Row],[Various  ]]&lt;&gt;1,IF(Table1[[#This Row],[Technical Specifications]]=1,1,""),"")</f>
        <v/>
      </c>
      <c r="CY91" s="169" t="str">
        <f>IF(Table1[[#This Row],[Various  ]]&lt;&gt;1,IF(Table1[[#This Row],[Training Resources]]=1,1,""),"")</f>
        <v/>
      </c>
      <c r="CZ91" s="169" t="str">
        <f>IF(Table1[[#This Row],[Various  ]]&lt;&gt;1,IF(Table1[[#This Row],[Toolbox]]=1,1,""),"")</f>
        <v/>
      </c>
      <c r="DA91" s="169" t="str">
        <f>IF(Table1[[#This Row],[Various  ]]&lt;&gt;1,IF(Table1[[#This Row],[Video]]=1,1,""),"")</f>
        <v/>
      </c>
      <c r="DB91" s="169" t="str">
        <f>IF(Table1[[#This Row],[Various  ]]&lt;&gt;1,IF(Table1[[#This Row],[Case study]]=1,1,""),"")</f>
        <v/>
      </c>
      <c r="DC91" s="169" t="str">
        <f>IF(Table1[[#This Row],[Various  ]]&lt;&gt;1,IF(Table1[[#This Row],[Other   ]]=1,1,""),"")</f>
        <v/>
      </c>
      <c r="DD91" s="169" t="str">
        <f>IF(Table1[[#This Row],[Various  ]]&lt;&gt;1,IF(Table1[[#This Row],[Standards]]=1,1,""),"")</f>
        <v/>
      </c>
      <c r="DE91" s="169" t="str">
        <f>IF(Table1[[#This Row],[Various]]=1,1,IF(SUM(Table1[[#This Row],[Calculator / Software]:[Standards]])&gt;1,1,""))</f>
        <v/>
      </c>
      <c r="DF91" s="169" t="str">
        <f>IF(Table1[[#This Row],[Multiple NCC links]]&lt;&gt;1,IF(Table1[[#This Row],[Design]]=1,1,""),"")</f>
        <v/>
      </c>
      <c r="DG91" s="169" t="str">
        <f>IF(Table1[[#This Row],[Multiple NCC links]]&lt;&gt;1,IF(Table1[[#This Row],[Assessment / Verification]]=1,1,""),"")</f>
        <v/>
      </c>
      <c r="DH91" s="169" t="str">
        <f>IF(Table1[[#This Row],[Multiple NCC links]]&lt;&gt;1,IF(Table1[[#This Row],[Climate Specific ]]=1,1,""),"")</f>
        <v/>
      </c>
      <c r="DI91" s="169" t="str">
        <f>IF(Table1[[#This Row],[Multiple NCC links]]&lt;&gt;1,IF(Table1[[#This Row],[Alterations / Additions]]=1,1,""),"")</f>
        <v/>
      </c>
      <c r="DJ91" s="169" t="str">
        <f>IF(Table1[[#This Row],[Multiple NCC links]]&lt;&gt;1,IF(Table1[[#This Row],[Glazing]]=1,1,""),"")</f>
        <v/>
      </c>
      <c r="DK91" s="169" t="str">
        <f>IF(Table1[[#This Row],[Multiple NCC links]]&lt;&gt;1,IF(Table1[[#This Row],[Building Fabric / Thermal / Sealing]]=1,1,""),"")</f>
        <v/>
      </c>
      <c r="DL91" s="169" t="str">
        <f>IF(Table1[[#This Row],[Multiple NCC links]]&lt;&gt;1,IF(Table1[[#This Row],[Lighting]]=1,1,""),"")</f>
        <v/>
      </c>
      <c r="DM91" s="169" t="str">
        <f>IF(Table1[[#This Row],[Multiple NCC links]]&lt;&gt;1,IF(Table1[[#This Row],[HVAC]]=1,1,""),"")</f>
        <v/>
      </c>
      <c r="DN91" s="169" t="str">
        <f>IF(Table1[[#This Row],[Multiple NCC links]]&lt;&gt;1,IF(Table1[[#This Row],[Services]]=1,1,""),"")</f>
        <v/>
      </c>
      <c r="DO91" s="169" t="str">
        <f>IF(Table1[[#This Row],[Multiple NCC links]]&lt;&gt;1,IF(Table1[[#This Row],[Maintenance &amp; Monitoring]]=1,1,""),"")</f>
        <v/>
      </c>
      <c r="DP91" s="169" t="str">
        <f>IF(Table1[[#This Row],[Multiple NCC links]]&lt;&gt;1,IF(Table1[[#This Row],[Hand over / Operations]]=1,1,""),"")</f>
        <v/>
      </c>
      <c r="DQ91" s="169" t="str">
        <f>IF(Table1[[#This Row],[Multiple NCC links]]&lt;&gt;1,IF(Table1[[#This Row],[As built assessment]]=1,1,""),"")</f>
        <v/>
      </c>
      <c r="DR91" s="169" t="str">
        <f>IF(Table1[[#This Row],[Multiple NCC links]]&lt;&gt;1,IF(Table1[[#This Row],[Beyond compliance]]=1,1,""),"")</f>
        <v/>
      </c>
      <c r="DS91" s="169">
        <f>IF(SUM(Table1[[#This Row],[Design]:[Beyond compliance]])&gt;1,1,"")</f>
        <v>1</v>
      </c>
      <c r="DT91" s="169" t="str">
        <f>IF(Table1[[#This Row],[Both Residential &amp; Commercial4]]&lt;&gt;1,IF(Table1[[#This Row],[Residential]]=1,1,""),"")</f>
        <v/>
      </c>
      <c r="DU91" s="169" t="str">
        <f>IF(Table1[[#This Row],[Both Residential &amp; Commercial4]]&lt;&gt;1,IF(Table1[[#This Row],[Commercial]]=1,1,""),"")</f>
        <v/>
      </c>
      <c r="DV91" s="169">
        <f>Table1[[#This Row],[Residential &amp; Commercial]]</f>
        <v>1</v>
      </c>
      <c r="DW91" s="169"/>
    </row>
    <row r="92" spans="1:127" s="49" customFormat="1" ht="57.75" thickTop="1" thickBot="1" x14ac:dyDescent="0.35">
      <c r="A92" s="97">
        <v>88</v>
      </c>
      <c r="B92" s="67"/>
      <c r="C92" s="98" t="s">
        <v>390</v>
      </c>
      <c r="D92" s="81" t="s">
        <v>386</v>
      </c>
      <c r="E92" s="89">
        <v>1</v>
      </c>
      <c r="F92" s="89"/>
      <c r="G92" s="89"/>
      <c r="H92" s="89"/>
      <c r="I92" s="83" t="str">
        <f>IF(AND(Table1[[#This Row],[General]]=1,Table1[[#This Row],[Beginner]]=1,Table1[[#This Row],[Intermediate]]=1,Table1[[#This Row],[Advanced]]=1),1,"")</f>
        <v/>
      </c>
      <c r="J92" s="83" t="str">
        <f>CONCATENATE(IF(Table1[[#This Row],[General]]=1,"General, ",""), IF(Table1[[#This Row],[Beginner]]=1,"Beginner, ",""),IF(Table1[[#This Row],[Intermediate]]=1,"Intermediate, ",""), IF(Table1[[#This Row],[Advanced]]=1,"Advanced",""))</f>
        <v xml:space="preserve">General, </v>
      </c>
      <c r="K92" s="72">
        <v>1</v>
      </c>
      <c r="L92" s="91"/>
      <c r="M92" s="72"/>
      <c r="N92" s="72"/>
      <c r="O92" s="141"/>
      <c r="P92" s="72"/>
      <c r="Q92" s="72"/>
      <c r="R92" s="72"/>
      <c r="S9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92" s="73"/>
      <c r="U92" s="73">
        <v>1</v>
      </c>
      <c r="V92" s="211"/>
      <c r="W92" s="211"/>
      <c r="X92" s="73"/>
      <c r="Y92" s="73"/>
      <c r="Z92" s="73"/>
      <c r="AA92" s="73"/>
      <c r="AB92" s="73"/>
      <c r="AC92" s="73"/>
      <c r="AD92" s="73"/>
      <c r="AE92" s="92"/>
      <c r="AF92" s="73"/>
      <c r="AG9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92" s="84">
        <v>1</v>
      </c>
      <c r="AI92" s="84"/>
      <c r="AJ92" s="84"/>
      <c r="AK92" s="74" t="str">
        <f>CONCATENATE(IF(Table1[[#This Row],[Digital]]=1,"Digital, ",""),IF(Table1[[#This Row],[Face to Face]]=1,"Face to face, ",""),IF(Table1[[#This Row],[Blended]]=1,"Blended",""))</f>
        <v xml:space="preserve">Digital, </v>
      </c>
      <c r="AL92" s="82" t="s">
        <v>733</v>
      </c>
      <c r="AM92" s="85">
        <v>1</v>
      </c>
      <c r="AN92" s="94"/>
      <c r="AO92" s="85"/>
      <c r="AP92" s="94"/>
      <c r="AQ92" s="85">
        <v>1</v>
      </c>
      <c r="AR92" s="85"/>
      <c r="AS92" s="85"/>
      <c r="AT92" s="85"/>
      <c r="AU92" s="85"/>
      <c r="AV92" s="94"/>
      <c r="AW92" s="94"/>
      <c r="AX92" s="94"/>
      <c r="AY92" s="85"/>
      <c r="AZ9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v>
      </c>
      <c r="BB92" s="86">
        <v>1</v>
      </c>
      <c r="BC92" s="86"/>
      <c r="BD92" s="83" t="str">
        <f>IF(AND(Table1[[#This Row],[Residential]]=1,Table1[[#This Row],[Commercial]]=1),1,"")</f>
        <v/>
      </c>
      <c r="BE92" s="83" t="str">
        <f>CONCATENATE(IF(Table1[[#This Row],[Residential]]=1,"Residential, ",""),IF(Table1[[#This Row],[Commercial]]=1,"Commercial",""))</f>
        <v xml:space="preserve">Residential, </v>
      </c>
      <c r="BF92" s="85"/>
      <c r="BG92" s="85"/>
      <c r="BH92" s="85"/>
      <c r="BI92" s="85"/>
      <c r="BJ92" s="85"/>
      <c r="BK92" s="85"/>
      <c r="BL92" s="85"/>
      <c r="BM92" s="94"/>
      <c r="BN92" s="85">
        <v>1</v>
      </c>
      <c r="BO9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92" s="90"/>
      <c r="BQ92" s="118" t="s">
        <v>389</v>
      </c>
      <c r="BR92" s="118" t="s">
        <v>1027</v>
      </c>
      <c r="BS92" s="118"/>
      <c r="BT92" s="117" t="s">
        <v>388</v>
      </c>
      <c r="BU92" s="113"/>
      <c r="BV92" s="114"/>
      <c r="BW92" s="119" t="s">
        <v>58</v>
      </c>
      <c r="BX92" s="119" t="s">
        <v>57</v>
      </c>
      <c r="BY92" s="119" t="s">
        <v>58</v>
      </c>
      <c r="BZ92" s="227" t="str">
        <f>IF(SUM(Table1[[#This Row],[Design]:[Beyond compliance]])&gt;0,"Yes","No")</f>
        <v>Yes</v>
      </c>
      <c r="CA9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92" s="48">
        <f>COUNTIF(Table1[[#This Row],[Validity]:[Alignment with NCC (Yes=1,No=0)]],"N/A")</f>
        <v>0</v>
      </c>
      <c r="CC92" s="48">
        <f>IF(ISERROR(Table1[[#This Row],[Total Quality Score (out of 10)]]/(4-Table1[[#This Row],[N/A Count]])),0,Table1[[#This Row],[Total Quality Score (out of 10)]]/(4-Table1[[#This Row],[N/A Count]]))</f>
        <v>1.75</v>
      </c>
      <c r="CD92" s="87"/>
      <c r="CE92" s="96"/>
      <c r="CF92" s="170">
        <f>IF(SUM(Table1[[#This Row],[Multiple]:[Level (all)62]])&lt;1,IF(Table1[[#This Row],[General]]=1,1,""),"")</f>
        <v>1</v>
      </c>
      <c r="CG92" s="171" t="str">
        <f>IF(SUM(Table1[[#This Row],[Multiple]:[Level (all)62]])&lt;1,IF(Table1[[#This Row],[Beginner]]=1,1,""),"")</f>
        <v/>
      </c>
      <c r="CH92" s="169" t="str">
        <f>IF(SUM(Table1[[#This Row],[Multiple]:[Level (all)62]])&lt;1,IF(Table1[[#This Row],[Intermediate]]=1,1,""),"")</f>
        <v/>
      </c>
      <c r="CI92" s="169" t="str">
        <f>IF(SUM(Table1[[#This Row],[Multiple]:[Level (all)62]])&lt;1,IF(Table1[[#This Row],[Advanced]]=1,1,""),"")</f>
        <v/>
      </c>
      <c r="CJ92" s="169" t="str">
        <f>IF(AND(SUM(Table1[[#This Row],[General]:[Advanced]])&lt;4,SUM(Table1[[#This Row],[General]:[Advanced]])&gt;1),1,"")</f>
        <v/>
      </c>
      <c r="CK92" s="169" t="str">
        <f>Table1[[#This Row],[Level (all)]]</f>
        <v/>
      </c>
      <c r="CL92" s="169">
        <f>IF(Table1[[#This Row],[Multiple audience]]&lt;&gt;1,IF(Table1[[#This Row],[General Audience]]=1,1,""),"")</f>
        <v>1</v>
      </c>
      <c r="CM92" s="169" t="str">
        <f>IF(Table1[[#This Row],[Multiple audience]]&lt;&gt;1,IF(Table1[[#This Row],[Planners / Designers ]]=1,1,""),"")</f>
        <v/>
      </c>
      <c r="CN92" s="169" t="str">
        <f>IF(Table1[[#This Row],[Multiple audience]]&lt;&gt;1,IF(Table1[[#This Row],[Regulatory Assessors]]=1,1,""),"")</f>
        <v/>
      </c>
      <c r="CO92" s="169" t="str">
        <f>IF(Table1[[#This Row],[Multiple audience]]&lt;&gt;1,IF(Table1[[#This Row],[Builders / Management]]=1,1,""),"")</f>
        <v/>
      </c>
      <c r="CP92" s="169" t="str">
        <f>IF(Table1[[#This Row],[Multiple audience]]&lt;&gt;1,IF(Table1[[#This Row],[Energy / Sus Assessors]]=1,1,""),"")</f>
        <v/>
      </c>
      <c r="CQ92" s="169" t="str">
        <f>IF(Table1[[#This Row],[Multiple audience]]&lt;&gt;1,IF(Table1[[#This Row],[Semi-skilled]]=1,1,""),"")</f>
        <v/>
      </c>
      <c r="CR92" s="169" t="str">
        <f>IF(Table1[[#This Row],[Multiple audience]]&lt;&gt;1,IF(Table1[[#This Row],[Trades]]=1,1,""),"")</f>
        <v/>
      </c>
      <c r="CS92" s="169" t="str">
        <f>IF(Table1[[#This Row],[Multiple audience]]&lt;&gt;1,IF(Table1[[#This Row],[Other]]=1,1,""),"")</f>
        <v/>
      </c>
      <c r="CT92" s="169" t="str">
        <f>IF(SUM(Table1[[#This Row],[General Audience]:[Other]])&gt;1,1,"")</f>
        <v/>
      </c>
      <c r="CU92" s="169" t="str">
        <f>IF(Table1[[#This Row],[Various  ]]&lt;&gt;1,IF(Table1[[#This Row],[Calculator / Software]]=1,1,""),"")</f>
        <v/>
      </c>
      <c r="CV92" s="169">
        <f>IF(Table1[[#This Row],[Various  ]]&lt;&gt;1,IF(Table1[[#This Row],[Information  ]]=1,1,""),"")</f>
        <v>1</v>
      </c>
      <c r="CW92" s="169" t="str">
        <f>IF(Table1[[#This Row],[Various  ]]&lt;&gt;1,IF(Table1[[#This Row],[Interactive Tool]]=1,1,""),"")</f>
        <v/>
      </c>
      <c r="CX92" s="169" t="str">
        <f>IF(Table1[[#This Row],[Various  ]]&lt;&gt;1,IF(Table1[[#This Row],[Technical Specifications]]=1,1,""),"")</f>
        <v/>
      </c>
      <c r="CY92" s="169" t="str">
        <f>IF(Table1[[#This Row],[Various  ]]&lt;&gt;1,IF(Table1[[#This Row],[Training Resources]]=1,1,""),"")</f>
        <v/>
      </c>
      <c r="CZ92" s="169" t="str">
        <f>IF(Table1[[#This Row],[Various  ]]&lt;&gt;1,IF(Table1[[#This Row],[Toolbox]]=1,1,""),"")</f>
        <v/>
      </c>
      <c r="DA92" s="169" t="str">
        <f>IF(Table1[[#This Row],[Various  ]]&lt;&gt;1,IF(Table1[[#This Row],[Video]]=1,1,""),"")</f>
        <v/>
      </c>
      <c r="DB92" s="169" t="str">
        <f>IF(Table1[[#This Row],[Various  ]]&lt;&gt;1,IF(Table1[[#This Row],[Case study]]=1,1,""),"")</f>
        <v/>
      </c>
      <c r="DC92" s="169" t="str">
        <f>IF(Table1[[#This Row],[Various  ]]&lt;&gt;1,IF(Table1[[#This Row],[Other   ]]=1,1,""),"")</f>
        <v/>
      </c>
      <c r="DD92" s="169" t="str">
        <f>IF(Table1[[#This Row],[Various  ]]&lt;&gt;1,IF(Table1[[#This Row],[Standards]]=1,1,""),"")</f>
        <v/>
      </c>
      <c r="DE92" s="169" t="str">
        <f>IF(Table1[[#This Row],[Various]]=1,1,IF(SUM(Table1[[#This Row],[Calculator / Software]:[Standards]])&gt;1,1,""))</f>
        <v/>
      </c>
      <c r="DF92" s="169" t="str">
        <f>IF(Table1[[#This Row],[Multiple NCC links]]&lt;&gt;1,IF(Table1[[#This Row],[Design]]=1,1,""),"")</f>
        <v/>
      </c>
      <c r="DG92" s="169" t="str">
        <f>IF(Table1[[#This Row],[Multiple NCC links]]&lt;&gt;1,IF(Table1[[#This Row],[Assessment / Verification]]=1,1,""),"")</f>
        <v/>
      </c>
      <c r="DH92" s="169" t="str">
        <f>IF(Table1[[#This Row],[Multiple NCC links]]&lt;&gt;1,IF(Table1[[#This Row],[Climate Specific ]]=1,1,""),"")</f>
        <v/>
      </c>
      <c r="DI92" s="169" t="str">
        <f>IF(Table1[[#This Row],[Multiple NCC links]]&lt;&gt;1,IF(Table1[[#This Row],[Alterations / Additions]]=1,1,""),"")</f>
        <v/>
      </c>
      <c r="DJ92" s="169" t="str">
        <f>IF(Table1[[#This Row],[Multiple NCC links]]&lt;&gt;1,IF(Table1[[#This Row],[Glazing]]=1,1,""),"")</f>
        <v/>
      </c>
      <c r="DK92" s="169" t="str">
        <f>IF(Table1[[#This Row],[Multiple NCC links]]&lt;&gt;1,IF(Table1[[#This Row],[Building Fabric / Thermal / Sealing]]=1,1,""),"")</f>
        <v/>
      </c>
      <c r="DL92" s="169" t="str">
        <f>IF(Table1[[#This Row],[Multiple NCC links]]&lt;&gt;1,IF(Table1[[#This Row],[Lighting]]=1,1,""),"")</f>
        <v/>
      </c>
      <c r="DM92" s="169" t="str">
        <f>IF(Table1[[#This Row],[Multiple NCC links]]&lt;&gt;1,IF(Table1[[#This Row],[HVAC]]=1,1,""),"")</f>
        <v/>
      </c>
      <c r="DN92" s="169" t="str">
        <f>IF(Table1[[#This Row],[Multiple NCC links]]&lt;&gt;1,IF(Table1[[#This Row],[Services]]=1,1,""),"")</f>
        <v/>
      </c>
      <c r="DO92" s="169" t="str">
        <f>IF(Table1[[#This Row],[Multiple NCC links]]&lt;&gt;1,IF(Table1[[#This Row],[Maintenance &amp; Monitoring]]=1,1,""),"")</f>
        <v/>
      </c>
      <c r="DP92" s="169" t="str">
        <f>IF(Table1[[#This Row],[Multiple NCC links]]&lt;&gt;1,IF(Table1[[#This Row],[Hand over / Operations]]=1,1,""),"")</f>
        <v/>
      </c>
      <c r="DQ92" s="169" t="str">
        <f>IF(Table1[[#This Row],[Multiple NCC links]]&lt;&gt;1,IF(Table1[[#This Row],[As built assessment]]=1,1,""),"")</f>
        <v/>
      </c>
      <c r="DR92" s="169" t="str">
        <f>IF(Table1[[#This Row],[Multiple NCC links]]&lt;&gt;1,IF(Table1[[#This Row],[Beyond compliance]]=1,1,""),"")</f>
        <v/>
      </c>
      <c r="DS92" s="169">
        <f>IF(SUM(Table1[[#This Row],[Design]:[Beyond compliance]])&gt;1,1,"")</f>
        <v>1</v>
      </c>
      <c r="DT92" s="169">
        <f>IF(Table1[[#This Row],[Both Residential &amp; Commercial4]]&lt;&gt;1,IF(Table1[[#This Row],[Residential]]=1,1,""),"")</f>
        <v>1</v>
      </c>
      <c r="DU92" s="169" t="str">
        <f>IF(Table1[[#This Row],[Both Residential &amp; Commercial4]]&lt;&gt;1,IF(Table1[[#This Row],[Commercial]]=1,1,""),"")</f>
        <v/>
      </c>
      <c r="DV92" s="169" t="str">
        <f>Table1[[#This Row],[Residential &amp; Commercial]]</f>
        <v/>
      </c>
      <c r="DW92" s="169"/>
    </row>
    <row r="93" spans="1:127" s="49" customFormat="1" ht="76.5" thickTop="1" thickBot="1" x14ac:dyDescent="0.35">
      <c r="A93" s="97">
        <v>89</v>
      </c>
      <c r="B93" s="67"/>
      <c r="C93" s="98" t="s">
        <v>1051</v>
      </c>
      <c r="D93" s="81" t="s">
        <v>386</v>
      </c>
      <c r="E93" s="89">
        <v>1</v>
      </c>
      <c r="F93" s="89"/>
      <c r="G93" s="89"/>
      <c r="H93" s="89"/>
      <c r="I93" s="83" t="str">
        <f>IF(AND(Table1[[#This Row],[General]]=1,Table1[[#This Row],[Beginner]]=1,Table1[[#This Row],[Intermediate]]=1,Table1[[#This Row],[Advanced]]=1),1,"")</f>
        <v/>
      </c>
      <c r="J93" s="83" t="str">
        <f>CONCATENATE(IF(Table1[[#This Row],[General]]=1,"General, ",""), IF(Table1[[#This Row],[Beginner]]=1,"Beginner, ",""),IF(Table1[[#This Row],[Intermediate]]=1,"Intermediate, ",""), IF(Table1[[#This Row],[Advanced]]=1,"Advanced",""))</f>
        <v xml:space="preserve">General, </v>
      </c>
      <c r="K93" s="72">
        <v>1</v>
      </c>
      <c r="L93" s="91"/>
      <c r="M93" s="72"/>
      <c r="N93" s="72"/>
      <c r="O93" s="141"/>
      <c r="P93" s="72"/>
      <c r="Q93" s="72"/>
      <c r="R93" s="72"/>
      <c r="S9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93" s="73"/>
      <c r="U93" s="73">
        <v>1</v>
      </c>
      <c r="V93" s="211"/>
      <c r="W93" s="211"/>
      <c r="X93" s="73"/>
      <c r="Y93" s="73"/>
      <c r="Z93" s="73"/>
      <c r="AA93" s="73"/>
      <c r="AB93" s="73"/>
      <c r="AC93" s="73"/>
      <c r="AD93" s="73"/>
      <c r="AE93" s="92">
        <v>1</v>
      </c>
      <c r="AF93" s="73"/>
      <c r="AG9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Standards, </v>
      </c>
      <c r="AH93" s="84">
        <v>1</v>
      </c>
      <c r="AI93" s="84"/>
      <c r="AJ93" s="84"/>
      <c r="AK93" s="74" t="str">
        <f>CONCATENATE(IF(Table1[[#This Row],[Digital]]=1,"Digital, ",""),IF(Table1[[#This Row],[Face to Face]]=1,"Face to face, ",""),IF(Table1[[#This Row],[Blended]]=1,"Blended",""))</f>
        <v xml:space="preserve">Digital, </v>
      </c>
      <c r="AL93" s="82" t="s">
        <v>733</v>
      </c>
      <c r="AM93" s="85">
        <v>1</v>
      </c>
      <c r="AN93" s="94">
        <v>1</v>
      </c>
      <c r="AO93" s="85"/>
      <c r="AP93" s="94"/>
      <c r="AQ93" s="85">
        <v>1</v>
      </c>
      <c r="AR93" s="85">
        <v>1</v>
      </c>
      <c r="AS93" s="85"/>
      <c r="AT93" s="85"/>
      <c r="AU93" s="85">
        <v>1</v>
      </c>
      <c r="AV93" s="94"/>
      <c r="AW93" s="94"/>
      <c r="AX93" s="94"/>
      <c r="AY93" s="85"/>
      <c r="AZ9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Glazing, Building Fabric / Thermal / Sealing, Services, </v>
      </c>
      <c r="BB93" s="86">
        <v>1</v>
      </c>
      <c r="BC93" s="86"/>
      <c r="BD93" s="83" t="str">
        <f>IF(AND(Table1[[#This Row],[Residential]]=1,Table1[[#This Row],[Commercial]]=1),1,"")</f>
        <v/>
      </c>
      <c r="BE93" s="83" t="str">
        <f>CONCATENATE(IF(Table1[[#This Row],[Residential]]=1,"Residential, ",""),IF(Table1[[#This Row],[Commercial]]=1,"Commercial",""))</f>
        <v xml:space="preserve">Residential, </v>
      </c>
      <c r="BF93" s="85"/>
      <c r="BG93" s="85"/>
      <c r="BH93" s="85"/>
      <c r="BI93" s="85"/>
      <c r="BJ93" s="85"/>
      <c r="BK93" s="85"/>
      <c r="BL93" s="85"/>
      <c r="BM93" s="94"/>
      <c r="BN93" s="85">
        <v>1</v>
      </c>
      <c r="BO9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93" s="90"/>
      <c r="BQ93" s="118" t="s">
        <v>391</v>
      </c>
      <c r="BR93" s="118" t="s">
        <v>50</v>
      </c>
      <c r="BS93" s="118"/>
      <c r="BT93" s="117" t="s">
        <v>392</v>
      </c>
      <c r="BU93" s="113"/>
      <c r="BV93" s="114"/>
      <c r="BW93" s="119" t="s">
        <v>58</v>
      </c>
      <c r="BX93" s="119" t="s">
        <v>57</v>
      </c>
      <c r="BY93" s="119" t="s">
        <v>58</v>
      </c>
      <c r="BZ93" s="227" t="str">
        <f>IF(SUM(Table1[[#This Row],[Design]:[Beyond compliance]])&gt;0,"Yes","No")</f>
        <v>Yes</v>
      </c>
      <c r="CA9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93" s="48">
        <f>COUNTIF(Table1[[#This Row],[Validity]:[Alignment with NCC (Yes=1,No=0)]],"N/A")</f>
        <v>0</v>
      </c>
      <c r="CC93" s="48">
        <f>IF(ISERROR(Table1[[#This Row],[Total Quality Score (out of 10)]]/(4-Table1[[#This Row],[N/A Count]])),0,Table1[[#This Row],[Total Quality Score (out of 10)]]/(4-Table1[[#This Row],[N/A Count]]))</f>
        <v>1.75</v>
      </c>
      <c r="CD93" s="87"/>
      <c r="CE93" s="96"/>
      <c r="CF93" s="170">
        <f>IF(SUM(Table1[[#This Row],[Multiple]:[Level (all)62]])&lt;1,IF(Table1[[#This Row],[General]]=1,1,""),"")</f>
        <v>1</v>
      </c>
      <c r="CG93" s="171" t="str">
        <f>IF(SUM(Table1[[#This Row],[Multiple]:[Level (all)62]])&lt;1,IF(Table1[[#This Row],[Beginner]]=1,1,""),"")</f>
        <v/>
      </c>
      <c r="CH93" s="169" t="str">
        <f>IF(SUM(Table1[[#This Row],[Multiple]:[Level (all)62]])&lt;1,IF(Table1[[#This Row],[Intermediate]]=1,1,""),"")</f>
        <v/>
      </c>
      <c r="CI93" s="169" t="str">
        <f>IF(SUM(Table1[[#This Row],[Multiple]:[Level (all)62]])&lt;1,IF(Table1[[#This Row],[Advanced]]=1,1,""),"")</f>
        <v/>
      </c>
      <c r="CJ93" s="169" t="str">
        <f>IF(AND(SUM(Table1[[#This Row],[General]:[Advanced]])&lt;4,SUM(Table1[[#This Row],[General]:[Advanced]])&gt;1),1,"")</f>
        <v/>
      </c>
      <c r="CK93" s="169" t="str">
        <f>Table1[[#This Row],[Level (all)]]</f>
        <v/>
      </c>
      <c r="CL93" s="169">
        <f>IF(Table1[[#This Row],[Multiple audience]]&lt;&gt;1,IF(Table1[[#This Row],[General Audience]]=1,1,""),"")</f>
        <v>1</v>
      </c>
      <c r="CM93" s="169" t="str">
        <f>IF(Table1[[#This Row],[Multiple audience]]&lt;&gt;1,IF(Table1[[#This Row],[Planners / Designers ]]=1,1,""),"")</f>
        <v/>
      </c>
      <c r="CN93" s="169" t="str">
        <f>IF(Table1[[#This Row],[Multiple audience]]&lt;&gt;1,IF(Table1[[#This Row],[Regulatory Assessors]]=1,1,""),"")</f>
        <v/>
      </c>
      <c r="CO93" s="169" t="str">
        <f>IF(Table1[[#This Row],[Multiple audience]]&lt;&gt;1,IF(Table1[[#This Row],[Builders / Management]]=1,1,""),"")</f>
        <v/>
      </c>
      <c r="CP93" s="169" t="str">
        <f>IF(Table1[[#This Row],[Multiple audience]]&lt;&gt;1,IF(Table1[[#This Row],[Energy / Sus Assessors]]=1,1,""),"")</f>
        <v/>
      </c>
      <c r="CQ93" s="169" t="str">
        <f>IF(Table1[[#This Row],[Multiple audience]]&lt;&gt;1,IF(Table1[[#This Row],[Semi-skilled]]=1,1,""),"")</f>
        <v/>
      </c>
      <c r="CR93" s="169" t="str">
        <f>IF(Table1[[#This Row],[Multiple audience]]&lt;&gt;1,IF(Table1[[#This Row],[Trades]]=1,1,""),"")</f>
        <v/>
      </c>
      <c r="CS93" s="169" t="str">
        <f>IF(Table1[[#This Row],[Multiple audience]]&lt;&gt;1,IF(Table1[[#This Row],[Other]]=1,1,""),"")</f>
        <v/>
      </c>
      <c r="CT93" s="169" t="str">
        <f>IF(SUM(Table1[[#This Row],[General Audience]:[Other]])&gt;1,1,"")</f>
        <v/>
      </c>
      <c r="CU93" s="169" t="str">
        <f>IF(Table1[[#This Row],[Various  ]]&lt;&gt;1,IF(Table1[[#This Row],[Calculator / Software]]=1,1,""),"")</f>
        <v/>
      </c>
      <c r="CV93" s="169" t="str">
        <f>IF(Table1[[#This Row],[Various  ]]&lt;&gt;1,IF(Table1[[#This Row],[Information  ]]=1,1,""),"")</f>
        <v/>
      </c>
      <c r="CW93" s="169" t="str">
        <f>IF(Table1[[#This Row],[Various  ]]&lt;&gt;1,IF(Table1[[#This Row],[Interactive Tool]]=1,1,""),"")</f>
        <v/>
      </c>
      <c r="CX93" s="169" t="str">
        <f>IF(Table1[[#This Row],[Various  ]]&lt;&gt;1,IF(Table1[[#This Row],[Technical Specifications]]=1,1,""),"")</f>
        <v/>
      </c>
      <c r="CY93" s="169" t="str">
        <f>IF(Table1[[#This Row],[Various  ]]&lt;&gt;1,IF(Table1[[#This Row],[Training Resources]]=1,1,""),"")</f>
        <v/>
      </c>
      <c r="CZ93" s="169" t="str">
        <f>IF(Table1[[#This Row],[Various  ]]&lt;&gt;1,IF(Table1[[#This Row],[Toolbox]]=1,1,""),"")</f>
        <v/>
      </c>
      <c r="DA93" s="169" t="str">
        <f>IF(Table1[[#This Row],[Various  ]]&lt;&gt;1,IF(Table1[[#This Row],[Video]]=1,1,""),"")</f>
        <v/>
      </c>
      <c r="DB93" s="169" t="str">
        <f>IF(Table1[[#This Row],[Various  ]]&lt;&gt;1,IF(Table1[[#This Row],[Case study]]=1,1,""),"")</f>
        <v/>
      </c>
      <c r="DC93" s="169" t="str">
        <f>IF(Table1[[#This Row],[Various  ]]&lt;&gt;1,IF(Table1[[#This Row],[Other   ]]=1,1,""),"")</f>
        <v/>
      </c>
      <c r="DD93" s="169" t="str">
        <f>IF(Table1[[#This Row],[Various  ]]&lt;&gt;1,IF(Table1[[#This Row],[Standards]]=1,1,""),"")</f>
        <v/>
      </c>
      <c r="DE93" s="169">
        <f>IF(Table1[[#This Row],[Various]]=1,1,IF(SUM(Table1[[#This Row],[Calculator / Software]:[Standards]])&gt;1,1,""))</f>
        <v>1</v>
      </c>
      <c r="DF93" s="169" t="str">
        <f>IF(Table1[[#This Row],[Multiple NCC links]]&lt;&gt;1,IF(Table1[[#This Row],[Design]]=1,1,""),"")</f>
        <v/>
      </c>
      <c r="DG93" s="169" t="str">
        <f>IF(Table1[[#This Row],[Multiple NCC links]]&lt;&gt;1,IF(Table1[[#This Row],[Assessment / Verification]]=1,1,""),"")</f>
        <v/>
      </c>
      <c r="DH93" s="169" t="str">
        <f>IF(Table1[[#This Row],[Multiple NCC links]]&lt;&gt;1,IF(Table1[[#This Row],[Climate Specific ]]=1,1,""),"")</f>
        <v/>
      </c>
      <c r="DI93" s="169" t="str">
        <f>IF(Table1[[#This Row],[Multiple NCC links]]&lt;&gt;1,IF(Table1[[#This Row],[Alterations / Additions]]=1,1,""),"")</f>
        <v/>
      </c>
      <c r="DJ93" s="169" t="str">
        <f>IF(Table1[[#This Row],[Multiple NCC links]]&lt;&gt;1,IF(Table1[[#This Row],[Glazing]]=1,1,""),"")</f>
        <v/>
      </c>
      <c r="DK93" s="169" t="str">
        <f>IF(Table1[[#This Row],[Multiple NCC links]]&lt;&gt;1,IF(Table1[[#This Row],[Building Fabric / Thermal / Sealing]]=1,1,""),"")</f>
        <v/>
      </c>
      <c r="DL93" s="169" t="str">
        <f>IF(Table1[[#This Row],[Multiple NCC links]]&lt;&gt;1,IF(Table1[[#This Row],[Lighting]]=1,1,""),"")</f>
        <v/>
      </c>
      <c r="DM93" s="169" t="str">
        <f>IF(Table1[[#This Row],[Multiple NCC links]]&lt;&gt;1,IF(Table1[[#This Row],[HVAC]]=1,1,""),"")</f>
        <v/>
      </c>
      <c r="DN93" s="169" t="str">
        <f>IF(Table1[[#This Row],[Multiple NCC links]]&lt;&gt;1,IF(Table1[[#This Row],[Services]]=1,1,""),"")</f>
        <v/>
      </c>
      <c r="DO93" s="169" t="str">
        <f>IF(Table1[[#This Row],[Multiple NCC links]]&lt;&gt;1,IF(Table1[[#This Row],[Maintenance &amp; Monitoring]]=1,1,""),"")</f>
        <v/>
      </c>
      <c r="DP93" s="169" t="str">
        <f>IF(Table1[[#This Row],[Multiple NCC links]]&lt;&gt;1,IF(Table1[[#This Row],[Hand over / Operations]]=1,1,""),"")</f>
        <v/>
      </c>
      <c r="DQ93" s="169" t="str">
        <f>IF(Table1[[#This Row],[Multiple NCC links]]&lt;&gt;1,IF(Table1[[#This Row],[As built assessment]]=1,1,""),"")</f>
        <v/>
      </c>
      <c r="DR93" s="169" t="str">
        <f>IF(Table1[[#This Row],[Multiple NCC links]]&lt;&gt;1,IF(Table1[[#This Row],[Beyond compliance]]=1,1,""),"")</f>
        <v/>
      </c>
      <c r="DS93" s="169">
        <f>IF(SUM(Table1[[#This Row],[Design]:[Beyond compliance]])&gt;1,1,"")</f>
        <v>1</v>
      </c>
      <c r="DT93" s="169">
        <f>IF(Table1[[#This Row],[Both Residential &amp; Commercial4]]&lt;&gt;1,IF(Table1[[#This Row],[Residential]]=1,1,""),"")</f>
        <v>1</v>
      </c>
      <c r="DU93" s="169" t="str">
        <f>IF(Table1[[#This Row],[Both Residential &amp; Commercial4]]&lt;&gt;1,IF(Table1[[#This Row],[Commercial]]=1,1,""),"")</f>
        <v/>
      </c>
      <c r="DV93" s="169" t="str">
        <f>Table1[[#This Row],[Residential &amp; Commercial]]</f>
        <v/>
      </c>
      <c r="DW93" s="169"/>
    </row>
    <row r="94" spans="1:127" s="49" customFormat="1" ht="76.5" thickTop="1" thickBot="1" x14ac:dyDescent="0.35">
      <c r="A94" s="97">
        <v>90</v>
      </c>
      <c r="B94" s="67"/>
      <c r="C94" s="98" t="s">
        <v>394</v>
      </c>
      <c r="D94" s="81" t="s">
        <v>386</v>
      </c>
      <c r="E94" s="89">
        <v>1</v>
      </c>
      <c r="F94" s="89"/>
      <c r="G94" s="89"/>
      <c r="H94" s="89"/>
      <c r="I94" s="83" t="str">
        <f>IF(AND(Table1[[#This Row],[General]]=1,Table1[[#This Row],[Beginner]]=1,Table1[[#This Row],[Intermediate]]=1,Table1[[#This Row],[Advanced]]=1),1,"")</f>
        <v/>
      </c>
      <c r="J94" s="83" t="str">
        <f>CONCATENATE(IF(Table1[[#This Row],[General]]=1,"General, ",""), IF(Table1[[#This Row],[Beginner]]=1,"Beginner, ",""),IF(Table1[[#This Row],[Intermediate]]=1,"Intermediate, ",""), IF(Table1[[#This Row],[Advanced]]=1,"Advanced",""))</f>
        <v xml:space="preserve">General, </v>
      </c>
      <c r="K94" s="72">
        <v>1</v>
      </c>
      <c r="L94" s="91"/>
      <c r="M94" s="72"/>
      <c r="N94" s="72"/>
      <c r="O94" s="141"/>
      <c r="P94" s="72"/>
      <c r="Q94" s="72"/>
      <c r="R94" s="72"/>
      <c r="S9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94" s="73"/>
      <c r="U94" s="73">
        <v>1</v>
      </c>
      <c r="V94" s="211"/>
      <c r="W94" s="211"/>
      <c r="X94" s="73"/>
      <c r="Y94" s="73"/>
      <c r="Z94" s="73"/>
      <c r="AA94" s="73"/>
      <c r="AB94" s="73"/>
      <c r="AC94" s="73"/>
      <c r="AD94" s="73"/>
      <c r="AE94" s="92">
        <v>1</v>
      </c>
      <c r="AF94" s="73"/>
      <c r="AG9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Standards, </v>
      </c>
      <c r="AH94" s="84">
        <v>1</v>
      </c>
      <c r="AI94" s="84"/>
      <c r="AJ94" s="84"/>
      <c r="AK94" s="74" t="str">
        <f>CONCATENATE(IF(Table1[[#This Row],[Digital]]=1,"Digital, ",""),IF(Table1[[#This Row],[Face to Face]]=1,"Face to face, ",""),IF(Table1[[#This Row],[Blended]]=1,"Blended",""))</f>
        <v xml:space="preserve">Digital, </v>
      </c>
      <c r="AL94" s="82" t="s">
        <v>733</v>
      </c>
      <c r="AM94" s="85">
        <v>1</v>
      </c>
      <c r="AN94" s="94">
        <v>1</v>
      </c>
      <c r="AO94" s="85">
        <v>1</v>
      </c>
      <c r="AP94" s="94"/>
      <c r="AQ94" s="85"/>
      <c r="AR94" s="85"/>
      <c r="AS94" s="85"/>
      <c r="AT94" s="85"/>
      <c r="AU94" s="85">
        <v>1</v>
      </c>
      <c r="AV94" s="94"/>
      <c r="AW94" s="94"/>
      <c r="AX94" s="94"/>
      <c r="AY94" s="85">
        <v>1</v>
      </c>
      <c r="AZ9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Services, Beyond compliance</v>
      </c>
      <c r="BB94" s="86">
        <v>1</v>
      </c>
      <c r="BC94" s="86"/>
      <c r="BD94" s="83" t="str">
        <f>IF(AND(Table1[[#This Row],[Residential]]=1,Table1[[#This Row],[Commercial]]=1),1,"")</f>
        <v/>
      </c>
      <c r="BE94" s="83" t="str">
        <f>CONCATENATE(IF(Table1[[#This Row],[Residential]]=1,"Residential, ",""),IF(Table1[[#This Row],[Commercial]]=1,"Commercial",""))</f>
        <v xml:space="preserve">Residential, </v>
      </c>
      <c r="BF94" s="85"/>
      <c r="BG94" s="85"/>
      <c r="BH94" s="85"/>
      <c r="BI94" s="85"/>
      <c r="BJ94" s="85"/>
      <c r="BK94" s="85"/>
      <c r="BL94" s="85"/>
      <c r="BM94" s="94"/>
      <c r="BN94" s="85">
        <v>1</v>
      </c>
      <c r="BO9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94" s="90"/>
      <c r="BQ94" s="118" t="s">
        <v>396</v>
      </c>
      <c r="BR94" s="118" t="s">
        <v>1027</v>
      </c>
      <c r="BS94" s="118"/>
      <c r="BT94" s="117" t="s">
        <v>393</v>
      </c>
      <c r="BU94" s="113"/>
      <c r="BV94" s="114"/>
      <c r="BW94" s="119" t="s">
        <v>57</v>
      </c>
      <c r="BX94" s="119" t="s">
        <v>57</v>
      </c>
      <c r="BY94" s="119" t="s">
        <v>58</v>
      </c>
      <c r="BZ94" s="227" t="str">
        <f>IF(SUM(Table1[[#This Row],[Design]:[Beyond compliance]])&gt;0,"Yes","No")</f>
        <v>Yes</v>
      </c>
      <c r="CA9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94" s="48">
        <f>COUNTIF(Table1[[#This Row],[Validity]:[Alignment with NCC (Yes=1,No=0)]],"N/A")</f>
        <v>0</v>
      </c>
      <c r="CC94" s="48">
        <f>IF(ISERROR(Table1[[#This Row],[Total Quality Score (out of 10)]]/(4-Table1[[#This Row],[N/A Count]])),0,Table1[[#This Row],[Total Quality Score (out of 10)]]/(4-Table1[[#This Row],[N/A Count]]))</f>
        <v>2</v>
      </c>
      <c r="CD94" s="87"/>
      <c r="CE94" s="96"/>
      <c r="CF94" s="170">
        <f>IF(SUM(Table1[[#This Row],[Multiple]:[Level (all)62]])&lt;1,IF(Table1[[#This Row],[General]]=1,1,""),"")</f>
        <v>1</v>
      </c>
      <c r="CG94" s="171" t="str">
        <f>IF(SUM(Table1[[#This Row],[Multiple]:[Level (all)62]])&lt;1,IF(Table1[[#This Row],[Beginner]]=1,1,""),"")</f>
        <v/>
      </c>
      <c r="CH94" s="169" t="str">
        <f>IF(SUM(Table1[[#This Row],[Multiple]:[Level (all)62]])&lt;1,IF(Table1[[#This Row],[Intermediate]]=1,1,""),"")</f>
        <v/>
      </c>
      <c r="CI94" s="169" t="str">
        <f>IF(SUM(Table1[[#This Row],[Multiple]:[Level (all)62]])&lt;1,IF(Table1[[#This Row],[Advanced]]=1,1,""),"")</f>
        <v/>
      </c>
      <c r="CJ94" s="169" t="str">
        <f>IF(AND(SUM(Table1[[#This Row],[General]:[Advanced]])&lt;4,SUM(Table1[[#This Row],[General]:[Advanced]])&gt;1),1,"")</f>
        <v/>
      </c>
      <c r="CK94" s="169" t="str">
        <f>Table1[[#This Row],[Level (all)]]</f>
        <v/>
      </c>
      <c r="CL94" s="169">
        <f>IF(Table1[[#This Row],[Multiple audience]]&lt;&gt;1,IF(Table1[[#This Row],[General Audience]]=1,1,""),"")</f>
        <v>1</v>
      </c>
      <c r="CM94" s="169" t="str">
        <f>IF(Table1[[#This Row],[Multiple audience]]&lt;&gt;1,IF(Table1[[#This Row],[Planners / Designers ]]=1,1,""),"")</f>
        <v/>
      </c>
      <c r="CN94" s="169" t="str">
        <f>IF(Table1[[#This Row],[Multiple audience]]&lt;&gt;1,IF(Table1[[#This Row],[Regulatory Assessors]]=1,1,""),"")</f>
        <v/>
      </c>
      <c r="CO94" s="169" t="str">
        <f>IF(Table1[[#This Row],[Multiple audience]]&lt;&gt;1,IF(Table1[[#This Row],[Builders / Management]]=1,1,""),"")</f>
        <v/>
      </c>
      <c r="CP94" s="169" t="str">
        <f>IF(Table1[[#This Row],[Multiple audience]]&lt;&gt;1,IF(Table1[[#This Row],[Energy / Sus Assessors]]=1,1,""),"")</f>
        <v/>
      </c>
      <c r="CQ94" s="169" t="str">
        <f>IF(Table1[[#This Row],[Multiple audience]]&lt;&gt;1,IF(Table1[[#This Row],[Semi-skilled]]=1,1,""),"")</f>
        <v/>
      </c>
      <c r="CR94" s="169" t="str">
        <f>IF(Table1[[#This Row],[Multiple audience]]&lt;&gt;1,IF(Table1[[#This Row],[Trades]]=1,1,""),"")</f>
        <v/>
      </c>
      <c r="CS94" s="169" t="str">
        <f>IF(Table1[[#This Row],[Multiple audience]]&lt;&gt;1,IF(Table1[[#This Row],[Other]]=1,1,""),"")</f>
        <v/>
      </c>
      <c r="CT94" s="169" t="str">
        <f>IF(SUM(Table1[[#This Row],[General Audience]:[Other]])&gt;1,1,"")</f>
        <v/>
      </c>
      <c r="CU94" s="169" t="str">
        <f>IF(Table1[[#This Row],[Various  ]]&lt;&gt;1,IF(Table1[[#This Row],[Calculator / Software]]=1,1,""),"")</f>
        <v/>
      </c>
      <c r="CV94" s="169" t="str">
        <f>IF(Table1[[#This Row],[Various  ]]&lt;&gt;1,IF(Table1[[#This Row],[Information  ]]=1,1,""),"")</f>
        <v/>
      </c>
      <c r="CW94" s="169" t="str">
        <f>IF(Table1[[#This Row],[Various  ]]&lt;&gt;1,IF(Table1[[#This Row],[Interactive Tool]]=1,1,""),"")</f>
        <v/>
      </c>
      <c r="CX94" s="169" t="str">
        <f>IF(Table1[[#This Row],[Various  ]]&lt;&gt;1,IF(Table1[[#This Row],[Technical Specifications]]=1,1,""),"")</f>
        <v/>
      </c>
      <c r="CY94" s="169" t="str">
        <f>IF(Table1[[#This Row],[Various  ]]&lt;&gt;1,IF(Table1[[#This Row],[Training Resources]]=1,1,""),"")</f>
        <v/>
      </c>
      <c r="CZ94" s="169" t="str">
        <f>IF(Table1[[#This Row],[Various  ]]&lt;&gt;1,IF(Table1[[#This Row],[Toolbox]]=1,1,""),"")</f>
        <v/>
      </c>
      <c r="DA94" s="169" t="str">
        <f>IF(Table1[[#This Row],[Various  ]]&lt;&gt;1,IF(Table1[[#This Row],[Video]]=1,1,""),"")</f>
        <v/>
      </c>
      <c r="DB94" s="169" t="str">
        <f>IF(Table1[[#This Row],[Various  ]]&lt;&gt;1,IF(Table1[[#This Row],[Case study]]=1,1,""),"")</f>
        <v/>
      </c>
      <c r="DC94" s="169" t="str">
        <f>IF(Table1[[#This Row],[Various  ]]&lt;&gt;1,IF(Table1[[#This Row],[Other   ]]=1,1,""),"")</f>
        <v/>
      </c>
      <c r="DD94" s="169" t="str">
        <f>IF(Table1[[#This Row],[Various  ]]&lt;&gt;1,IF(Table1[[#This Row],[Standards]]=1,1,""),"")</f>
        <v/>
      </c>
      <c r="DE94" s="169">
        <f>IF(Table1[[#This Row],[Various]]=1,1,IF(SUM(Table1[[#This Row],[Calculator / Software]:[Standards]])&gt;1,1,""))</f>
        <v>1</v>
      </c>
      <c r="DF94" s="169" t="str">
        <f>IF(Table1[[#This Row],[Multiple NCC links]]&lt;&gt;1,IF(Table1[[#This Row],[Design]]=1,1,""),"")</f>
        <v/>
      </c>
      <c r="DG94" s="169" t="str">
        <f>IF(Table1[[#This Row],[Multiple NCC links]]&lt;&gt;1,IF(Table1[[#This Row],[Assessment / Verification]]=1,1,""),"")</f>
        <v/>
      </c>
      <c r="DH94" s="169" t="str">
        <f>IF(Table1[[#This Row],[Multiple NCC links]]&lt;&gt;1,IF(Table1[[#This Row],[Climate Specific ]]=1,1,""),"")</f>
        <v/>
      </c>
      <c r="DI94" s="169" t="str">
        <f>IF(Table1[[#This Row],[Multiple NCC links]]&lt;&gt;1,IF(Table1[[#This Row],[Alterations / Additions]]=1,1,""),"")</f>
        <v/>
      </c>
      <c r="DJ94" s="169" t="str">
        <f>IF(Table1[[#This Row],[Multiple NCC links]]&lt;&gt;1,IF(Table1[[#This Row],[Glazing]]=1,1,""),"")</f>
        <v/>
      </c>
      <c r="DK94" s="169" t="str">
        <f>IF(Table1[[#This Row],[Multiple NCC links]]&lt;&gt;1,IF(Table1[[#This Row],[Building Fabric / Thermal / Sealing]]=1,1,""),"")</f>
        <v/>
      </c>
      <c r="DL94" s="169" t="str">
        <f>IF(Table1[[#This Row],[Multiple NCC links]]&lt;&gt;1,IF(Table1[[#This Row],[Lighting]]=1,1,""),"")</f>
        <v/>
      </c>
      <c r="DM94" s="169" t="str">
        <f>IF(Table1[[#This Row],[Multiple NCC links]]&lt;&gt;1,IF(Table1[[#This Row],[HVAC]]=1,1,""),"")</f>
        <v/>
      </c>
      <c r="DN94" s="169" t="str">
        <f>IF(Table1[[#This Row],[Multiple NCC links]]&lt;&gt;1,IF(Table1[[#This Row],[Services]]=1,1,""),"")</f>
        <v/>
      </c>
      <c r="DO94" s="169" t="str">
        <f>IF(Table1[[#This Row],[Multiple NCC links]]&lt;&gt;1,IF(Table1[[#This Row],[Maintenance &amp; Monitoring]]=1,1,""),"")</f>
        <v/>
      </c>
      <c r="DP94" s="169" t="str">
        <f>IF(Table1[[#This Row],[Multiple NCC links]]&lt;&gt;1,IF(Table1[[#This Row],[Hand over / Operations]]=1,1,""),"")</f>
        <v/>
      </c>
      <c r="DQ94" s="169" t="str">
        <f>IF(Table1[[#This Row],[Multiple NCC links]]&lt;&gt;1,IF(Table1[[#This Row],[As built assessment]]=1,1,""),"")</f>
        <v/>
      </c>
      <c r="DR94" s="169" t="str">
        <f>IF(Table1[[#This Row],[Multiple NCC links]]&lt;&gt;1,IF(Table1[[#This Row],[Beyond compliance]]=1,1,""),"")</f>
        <v/>
      </c>
      <c r="DS94" s="169">
        <f>IF(SUM(Table1[[#This Row],[Design]:[Beyond compliance]])&gt;1,1,"")</f>
        <v>1</v>
      </c>
      <c r="DT94" s="169">
        <f>IF(Table1[[#This Row],[Both Residential &amp; Commercial4]]&lt;&gt;1,IF(Table1[[#This Row],[Residential]]=1,1,""),"")</f>
        <v>1</v>
      </c>
      <c r="DU94" s="169" t="str">
        <f>IF(Table1[[#This Row],[Both Residential &amp; Commercial4]]&lt;&gt;1,IF(Table1[[#This Row],[Commercial]]=1,1,""),"")</f>
        <v/>
      </c>
      <c r="DV94" s="169" t="str">
        <f>Table1[[#This Row],[Residential &amp; Commercial]]</f>
        <v/>
      </c>
      <c r="DW94" s="169"/>
    </row>
    <row r="95" spans="1:127" s="49" customFormat="1" ht="95.25" thickTop="1" thickBot="1" x14ac:dyDescent="0.35">
      <c r="A95" s="97">
        <v>91</v>
      </c>
      <c r="B95" s="67"/>
      <c r="C95" s="98" t="s">
        <v>397</v>
      </c>
      <c r="D95" s="81" t="s">
        <v>386</v>
      </c>
      <c r="E95" s="89">
        <v>1</v>
      </c>
      <c r="F95" s="89"/>
      <c r="G95" s="89"/>
      <c r="H95" s="89"/>
      <c r="I95" s="83" t="str">
        <f>IF(AND(Table1[[#This Row],[General]]=1,Table1[[#This Row],[Beginner]]=1,Table1[[#This Row],[Intermediate]]=1,Table1[[#This Row],[Advanced]]=1),1,"")</f>
        <v/>
      </c>
      <c r="J95" s="83" t="str">
        <f>CONCATENATE(IF(Table1[[#This Row],[General]]=1,"General, ",""), IF(Table1[[#This Row],[Beginner]]=1,"Beginner, ",""),IF(Table1[[#This Row],[Intermediate]]=1,"Intermediate, ",""), IF(Table1[[#This Row],[Advanced]]=1,"Advanced",""))</f>
        <v xml:space="preserve">General, </v>
      </c>
      <c r="K95" s="72">
        <v>1</v>
      </c>
      <c r="L95" s="91"/>
      <c r="M95" s="72"/>
      <c r="N95" s="72"/>
      <c r="O95" s="141"/>
      <c r="P95" s="72"/>
      <c r="Q95" s="72"/>
      <c r="R95" s="72"/>
      <c r="S9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95" s="73"/>
      <c r="U95" s="73">
        <v>1</v>
      </c>
      <c r="V95" s="211"/>
      <c r="W95" s="211"/>
      <c r="X95" s="73"/>
      <c r="Y95" s="73"/>
      <c r="Z95" s="73"/>
      <c r="AA95" s="73"/>
      <c r="AB95" s="73"/>
      <c r="AC95" s="73"/>
      <c r="AD95" s="73"/>
      <c r="AE95" s="92">
        <v>1</v>
      </c>
      <c r="AF95" s="73"/>
      <c r="AG9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Standards, </v>
      </c>
      <c r="AH95" s="84">
        <v>1</v>
      </c>
      <c r="AI95" s="84"/>
      <c r="AJ95" s="84"/>
      <c r="AK95" s="74" t="str">
        <f>CONCATENATE(IF(Table1[[#This Row],[Digital]]=1,"Digital, ",""),IF(Table1[[#This Row],[Face to Face]]=1,"Face to face, ",""),IF(Table1[[#This Row],[Blended]]=1,"Blended",""))</f>
        <v xml:space="preserve">Digital, </v>
      </c>
      <c r="AL95" s="82" t="s">
        <v>733</v>
      </c>
      <c r="AM95" s="85">
        <v>1</v>
      </c>
      <c r="AN95" s="94">
        <v>1</v>
      </c>
      <c r="AO95" s="85">
        <v>1</v>
      </c>
      <c r="AP95" s="94">
        <v>1</v>
      </c>
      <c r="AQ95" s="85">
        <v>1</v>
      </c>
      <c r="AR95" s="85">
        <v>1</v>
      </c>
      <c r="AS95" s="85"/>
      <c r="AT95" s="85"/>
      <c r="AU95" s="85">
        <v>1</v>
      </c>
      <c r="AV95" s="94"/>
      <c r="AW95" s="94"/>
      <c r="AX95" s="94"/>
      <c r="AY95" s="85"/>
      <c r="AZ9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Services, </v>
      </c>
      <c r="BB95" s="86">
        <v>1</v>
      </c>
      <c r="BC95" s="86"/>
      <c r="BD95" s="83" t="str">
        <f>IF(AND(Table1[[#This Row],[Residential]]=1,Table1[[#This Row],[Commercial]]=1),1,"")</f>
        <v/>
      </c>
      <c r="BE95" s="83" t="str">
        <f>CONCATENATE(IF(Table1[[#This Row],[Residential]]=1,"Residential, ",""),IF(Table1[[#This Row],[Commercial]]=1,"Commercial",""))</f>
        <v xml:space="preserve">Residential, </v>
      </c>
      <c r="BF95" s="85"/>
      <c r="BG95" s="85"/>
      <c r="BH95" s="85"/>
      <c r="BI95" s="85">
        <v>1</v>
      </c>
      <c r="BJ95" s="85"/>
      <c r="BK95" s="85"/>
      <c r="BL95" s="85"/>
      <c r="BM95" s="94"/>
      <c r="BN95" s="85"/>
      <c r="BO9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New South Wales, </v>
      </c>
      <c r="BP95" s="90"/>
      <c r="BQ95" s="118"/>
      <c r="BR95" s="118" t="s">
        <v>1027</v>
      </c>
      <c r="BS95" s="118"/>
      <c r="BT95" s="117" t="s">
        <v>395</v>
      </c>
      <c r="BU95" s="113"/>
      <c r="BV95" s="114"/>
      <c r="BW95" s="119" t="s">
        <v>57</v>
      </c>
      <c r="BX95" s="119" t="s">
        <v>57</v>
      </c>
      <c r="BY95" s="119" t="s">
        <v>58</v>
      </c>
      <c r="BZ95" s="227" t="str">
        <f>IF(SUM(Table1[[#This Row],[Design]:[Beyond compliance]])&gt;0,"Yes","No")</f>
        <v>Yes</v>
      </c>
      <c r="CA9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95" s="48">
        <f>COUNTIF(Table1[[#This Row],[Validity]:[Alignment with NCC (Yes=1,No=0)]],"N/A")</f>
        <v>0</v>
      </c>
      <c r="CC95" s="48">
        <f>IF(ISERROR(Table1[[#This Row],[Total Quality Score (out of 10)]]/(4-Table1[[#This Row],[N/A Count]])),0,Table1[[#This Row],[Total Quality Score (out of 10)]]/(4-Table1[[#This Row],[N/A Count]]))</f>
        <v>2</v>
      </c>
      <c r="CD95" s="87"/>
      <c r="CE95" s="96"/>
      <c r="CF95" s="170">
        <f>IF(SUM(Table1[[#This Row],[Multiple]:[Level (all)62]])&lt;1,IF(Table1[[#This Row],[General]]=1,1,""),"")</f>
        <v>1</v>
      </c>
      <c r="CG95" s="171" t="str">
        <f>IF(SUM(Table1[[#This Row],[Multiple]:[Level (all)62]])&lt;1,IF(Table1[[#This Row],[Beginner]]=1,1,""),"")</f>
        <v/>
      </c>
      <c r="CH95" s="169" t="str">
        <f>IF(SUM(Table1[[#This Row],[Multiple]:[Level (all)62]])&lt;1,IF(Table1[[#This Row],[Intermediate]]=1,1,""),"")</f>
        <v/>
      </c>
      <c r="CI95" s="169" t="str">
        <f>IF(SUM(Table1[[#This Row],[Multiple]:[Level (all)62]])&lt;1,IF(Table1[[#This Row],[Advanced]]=1,1,""),"")</f>
        <v/>
      </c>
      <c r="CJ95" s="169" t="str">
        <f>IF(AND(SUM(Table1[[#This Row],[General]:[Advanced]])&lt;4,SUM(Table1[[#This Row],[General]:[Advanced]])&gt;1),1,"")</f>
        <v/>
      </c>
      <c r="CK95" s="169" t="str">
        <f>Table1[[#This Row],[Level (all)]]</f>
        <v/>
      </c>
      <c r="CL95" s="169">
        <f>IF(Table1[[#This Row],[Multiple audience]]&lt;&gt;1,IF(Table1[[#This Row],[General Audience]]=1,1,""),"")</f>
        <v>1</v>
      </c>
      <c r="CM95" s="169" t="str">
        <f>IF(Table1[[#This Row],[Multiple audience]]&lt;&gt;1,IF(Table1[[#This Row],[Planners / Designers ]]=1,1,""),"")</f>
        <v/>
      </c>
      <c r="CN95" s="169" t="str">
        <f>IF(Table1[[#This Row],[Multiple audience]]&lt;&gt;1,IF(Table1[[#This Row],[Regulatory Assessors]]=1,1,""),"")</f>
        <v/>
      </c>
      <c r="CO95" s="169" t="str">
        <f>IF(Table1[[#This Row],[Multiple audience]]&lt;&gt;1,IF(Table1[[#This Row],[Builders / Management]]=1,1,""),"")</f>
        <v/>
      </c>
      <c r="CP95" s="169" t="str">
        <f>IF(Table1[[#This Row],[Multiple audience]]&lt;&gt;1,IF(Table1[[#This Row],[Energy / Sus Assessors]]=1,1,""),"")</f>
        <v/>
      </c>
      <c r="CQ95" s="169" t="str">
        <f>IF(Table1[[#This Row],[Multiple audience]]&lt;&gt;1,IF(Table1[[#This Row],[Semi-skilled]]=1,1,""),"")</f>
        <v/>
      </c>
      <c r="CR95" s="169" t="str">
        <f>IF(Table1[[#This Row],[Multiple audience]]&lt;&gt;1,IF(Table1[[#This Row],[Trades]]=1,1,""),"")</f>
        <v/>
      </c>
      <c r="CS95" s="169" t="str">
        <f>IF(Table1[[#This Row],[Multiple audience]]&lt;&gt;1,IF(Table1[[#This Row],[Other]]=1,1,""),"")</f>
        <v/>
      </c>
      <c r="CT95" s="169" t="str">
        <f>IF(SUM(Table1[[#This Row],[General Audience]:[Other]])&gt;1,1,"")</f>
        <v/>
      </c>
      <c r="CU95" s="169" t="str">
        <f>IF(Table1[[#This Row],[Various  ]]&lt;&gt;1,IF(Table1[[#This Row],[Calculator / Software]]=1,1,""),"")</f>
        <v/>
      </c>
      <c r="CV95" s="169" t="str">
        <f>IF(Table1[[#This Row],[Various  ]]&lt;&gt;1,IF(Table1[[#This Row],[Information  ]]=1,1,""),"")</f>
        <v/>
      </c>
      <c r="CW95" s="169" t="str">
        <f>IF(Table1[[#This Row],[Various  ]]&lt;&gt;1,IF(Table1[[#This Row],[Interactive Tool]]=1,1,""),"")</f>
        <v/>
      </c>
      <c r="CX95" s="169" t="str">
        <f>IF(Table1[[#This Row],[Various  ]]&lt;&gt;1,IF(Table1[[#This Row],[Technical Specifications]]=1,1,""),"")</f>
        <v/>
      </c>
      <c r="CY95" s="169" t="str">
        <f>IF(Table1[[#This Row],[Various  ]]&lt;&gt;1,IF(Table1[[#This Row],[Training Resources]]=1,1,""),"")</f>
        <v/>
      </c>
      <c r="CZ95" s="169" t="str">
        <f>IF(Table1[[#This Row],[Various  ]]&lt;&gt;1,IF(Table1[[#This Row],[Toolbox]]=1,1,""),"")</f>
        <v/>
      </c>
      <c r="DA95" s="169" t="str">
        <f>IF(Table1[[#This Row],[Various  ]]&lt;&gt;1,IF(Table1[[#This Row],[Video]]=1,1,""),"")</f>
        <v/>
      </c>
      <c r="DB95" s="169" t="str">
        <f>IF(Table1[[#This Row],[Various  ]]&lt;&gt;1,IF(Table1[[#This Row],[Case study]]=1,1,""),"")</f>
        <v/>
      </c>
      <c r="DC95" s="169" t="str">
        <f>IF(Table1[[#This Row],[Various  ]]&lt;&gt;1,IF(Table1[[#This Row],[Other   ]]=1,1,""),"")</f>
        <v/>
      </c>
      <c r="DD95" s="169" t="str">
        <f>IF(Table1[[#This Row],[Various  ]]&lt;&gt;1,IF(Table1[[#This Row],[Standards]]=1,1,""),"")</f>
        <v/>
      </c>
      <c r="DE95" s="169">
        <f>IF(Table1[[#This Row],[Various]]=1,1,IF(SUM(Table1[[#This Row],[Calculator / Software]:[Standards]])&gt;1,1,""))</f>
        <v>1</v>
      </c>
      <c r="DF95" s="169" t="str">
        <f>IF(Table1[[#This Row],[Multiple NCC links]]&lt;&gt;1,IF(Table1[[#This Row],[Design]]=1,1,""),"")</f>
        <v/>
      </c>
      <c r="DG95" s="169" t="str">
        <f>IF(Table1[[#This Row],[Multiple NCC links]]&lt;&gt;1,IF(Table1[[#This Row],[Assessment / Verification]]=1,1,""),"")</f>
        <v/>
      </c>
      <c r="DH95" s="169" t="str">
        <f>IF(Table1[[#This Row],[Multiple NCC links]]&lt;&gt;1,IF(Table1[[#This Row],[Climate Specific ]]=1,1,""),"")</f>
        <v/>
      </c>
      <c r="DI95" s="169" t="str">
        <f>IF(Table1[[#This Row],[Multiple NCC links]]&lt;&gt;1,IF(Table1[[#This Row],[Alterations / Additions]]=1,1,""),"")</f>
        <v/>
      </c>
      <c r="DJ95" s="169" t="str">
        <f>IF(Table1[[#This Row],[Multiple NCC links]]&lt;&gt;1,IF(Table1[[#This Row],[Glazing]]=1,1,""),"")</f>
        <v/>
      </c>
      <c r="DK95" s="169" t="str">
        <f>IF(Table1[[#This Row],[Multiple NCC links]]&lt;&gt;1,IF(Table1[[#This Row],[Building Fabric / Thermal / Sealing]]=1,1,""),"")</f>
        <v/>
      </c>
      <c r="DL95" s="169" t="str">
        <f>IF(Table1[[#This Row],[Multiple NCC links]]&lt;&gt;1,IF(Table1[[#This Row],[Lighting]]=1,1,""),"")</f>
        <v/>
      </c>
      <c r="DM95" s="169" t="str">
        <f>IF(Table1[[#This Row],[Multiple NCC links]]&lt;&gt;1,IF(Table1[[#This Row],[HVAC]]=1,1,""),"")</f>
        <v/>
      </c>
      <c r="DN95" s="169" t="str">
        <f>IF(Table1[[#This Row],[Multiple NCC links]]&lt;&gt;1,IF(Table1[[#This Row],[Services]]=1,1,""),"")</f>
        <v/>
      </c>
      <c r="DO95" s="169" t="str">
        <f>IF(Table1[[#This Row],[Multiple NCC links]]&lt;&gt;1,IF(Table1[[#This Row],[Maintenance &amp; Monitoring]]=1,1,""),"")</f>
        <v/>
      </c>
      <c r="DP95" s="169" t="str">
        <f>IF(Table1[[#This Row],[Multiple NCC links]]&lt;&gt;1,IF(Table1[[#This Row],[Hand over / Operations]]=1,1,""),"")</f>
        <v/>
      </c>
      <c r="DQ95" s="169" t="str">
        <f>IF(Table1[[#This Row],[Multiple NCC links]]&lt;&gt;1,IF(Table1[[#This Row],[As built assessment]]=1,1,""),"")</f>
        <v/>
      </c>
      <c r="DR95" s="169" t="str">
        <f>IF(Table1[[#This Row],[Multiple NCC links]]&lt;&gt;1,IF(Table1[[#This Row],[Beyond compliance]]=1,1,""),"")</f>
        <v/>
      </c>
      <c r="DS95" s="169">
        <f>IF(SUM(Table1[[#This Row],[Design]:[Beyond compliance]])&gt;1,1,"")</f>
        <v>1</v>
      </c>
      <c r="DT95" s="169">
        <f>IF(Table1[[#This Row],[Both Residential &amp; Commercial4]]&lt;&gt;1,IF(Table1[[#This Row],[Residential]]=1,1,""),"")</f>
        <v>1</v>
      </c>
      <c r="DU95" s="169" t="str">
        <f>IF(Table1[[#This Row],[Both Residential &amp; Commercial4]]&lt;&gt;1,IF(Table1[[#This Row],[Commercial]]=1,1,""),"")</f>
        <v/>
      </c>
      <c r="DV95" s="169" t="str">
        <f>Table1[[#This Row],[Residential &amp; Commercial]]</f>
        <v/>
      </c>
      <c r="DW95" s="169"/>
    </row>
    <row r="96" spans="1:127" s="49" customFormat="1" ht="76.5" thickTop="1" thickBot="1" x14ac:dyDescent="0.35">
      <c r="A96" s="97">
        <v>92</v>
      </c>
      <c r="B96" s="67"/>
      <c r="C96" s="98" t="s">
        <v>398</v>
      </c>
      <c r="D96" s="81" t="s">
        <v>386</v>
      </c>
      <c r="E96" s="89"/>
      <c r="F96" s="89">
        <v>1</v>
      </c>
      <c r="G96" s="89"/>
      <c r="H96" s="89"/>
      <c r="I96" s="83" t="str">
        <f>IF(AND(Table1[[#This Row],[General]]=1,Table1[[#This Row],[Beginner]]=1,Table1[[#This Row],[Intermediate]]=1,Table1[[#This Row],[Advanced]]=1),1,"")</f>
        <v/>
      </c>
      <c r="J96" s="83" t="str">
        <f>CONCATENATE(IF(Table1[[#This Row],[General]]=1,"General, ",""), IF(Table1[[#This Row],[Beginner]]=1,"Beginner, ",""),IF(Table1[[#This Row],[Intermediate]]=1,"Intermediate, ",""), IF(Table1[[#This Row],[Advanced]]=1,"Advanced",""))</f>
        <v xml:space="preserve">Beginner, </v>
      </c>
      <c r="K96" s="72">
        <v>1</v>
      </c>
      <c r="L96" s="91">
        <v>1</v>
      </c>
      <c r="M96" s="72"/>
      <c r="N96" s="72"/>
      <c r="O96" s="141"/>
      <c r="P96" s="72"/>
      <c r="Q96" s="72"/>
      <c r="R96" s="72"/>
      <c r="S9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Planners / Designers, </v>
      </c>
      <c r="T96" s="73"/>
      <c r="U96" s="73">
        <v>1</v>
      </c>
      <c r="V96" s="211"/>
      <c r="W96" s="211"/>
      <c r="X96" s="73"/>
      <c r="Y96" s="73"/>
      <c r="Z96" s="73"/>
      <c r="AA96" s="73"/>
      <c r="AB96" s="73"/>
      <c r="AC96" s="73"/>
      <c r="AD96" s="73"/>
      <c r="AE96" s="92">
        <v>1</v>
      </c>
      <c r="AF96" s="73"/>
      <c r="AG9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Standards, </v>
      </c>
      <c r="AH96" s="84">
        <v>1</v>
      </c>
      <c r="AI96" s="84"/>
      <c r="AJ96" s="84"/>
      <c r="AK96" s="74" t="str">
        <f>CONCATENATE(IF(Table1[[#This Row],[Digital]]=1,"Digital, ",""),IF(Table1[[#This Row],[Face to Face]]=1,"Face to face, ",""),IF(Table1[[#This Row],[Blended]]=1,"Blended",""))</f>
        <v xml:space="preserve">Digital, </v>
      </c>
      <c r="AL96" s="82" t="s">
        <v>733</v>
      </c>
      <c r="AM96" s="85">
        <v>1</v>
      </c>
      <c r="AN96" s="94">
        <v>1</v>
      </c>
      <c r="AO96" s="85">
        <v>1</v>
      </c>
      <c r="AP96" s="94"/>
      <c r="AQ96" s="85"/>
      <c r="AR96" s="85"/>
      <c r="AS96" s="85"/>
      <c r="AT96" s="85"/>
      <c r="AU96" s="85"/>
      <c r="AV96" s="94"/>
      <c r="AW96" s="94"/>
      <c r="AX96" s="94"/>
      <c r="AY96" s="85"/>
      <c r="AZ9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v>
      </c>
      <c r="BB96" s="86">
        <v>1</v>
      </c>
      <c r="BC96" s="86"/>
      <c r="BD96" s="83" t="str">
        <f>IF(AND(Table1[[#This Row],[Residential]]=1,Table1[[#This Row],[Commercial]]=1),1,"")</f>
        <v/>
      </c>
      <c r="BE96" s="83" t="str">
        <f>CONCATENATE(IF(Table1[[#This Row],[Residential]]=1,"Residential, ",""),IF(Table1[[#This Row],[Commercial]]=1,"Commercial",""))</f>
        <v xml:space="preserve">Residential, </v>
      </c>
      <c r="BF96" s="85"/>
      <c r="BG96" s="85"/>
      <c r="BH96" s="85"/>
      <c r="BI96" s="85"/>
      <c r="BJ96" s="85"/>
      <c r="BK96" s="85"/>
      <c r="BL96" s="85"/>
      <c r="BM96" s="94"/>
      <c r="BN96" s="85">
        <v>1</v>
      </c>
      <c r="BO9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96" s="90"/>
      <c r="BQ96" s="118" t="s">
        <v>399</v>
      </c>
      <c r="BR96" s="118" t="s">
        <v>1027</v>
      </c>
      <c r="BS96" s="118"/>
      <c r="BT96" s="117" t="s">
        <v>400</v>
      </c>
      <c r="BU96" s="113"/>
      <c r="BV96" s="114"/>
      <c r="BW96" s="119" t="s">
        <v>58</v>
      </c>
      <c r="BX96" s="119" t="s">
        <v>57</v>
      </c>
      <c r="BY96" s="119" t="s">
        <v>58</v>
      </c>
      <c r="BZ96" s="227" t="str">
        <f>IF(SUM(Table1[[#This Row],[Design]:[Beyond compliance]])&gt;0,"Yes","No")</f>
        <v>Yes</v>
      </c>
      <c r="CA9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96" s="48">
        <f>COUNTIF(Table1[[#This Row],[Validity]:[Alignment with NCC (Yes=1,No=0)]],"N/A")</f>
        <v>0</v>
      </c>
      <c r="CC96" s="48">
        <f>IF(ISERROR(Table1[[#This Row],[Total Quality Score (out of 10)]]/(4-Table1[[#This Row],[N/A Count]])),0,Table1[[#This Row],[Total Quality Score (out of 10)]]/(4-Table1[[#This Row],[N/A Count]]))</f>
        <v>1.75</v>
      </c>
      <c r="CD96" s="87"/>
      <c r="CE96" s="96"/>
      <c r="CF96" s="170" t="str">
        <f>IF(SUM(Table1[[#This Row],[Multiple]:[Level (all)62]])&lt;1,IF(Table1[[#This Row],[General]]=1,1,""),"")</f>
        <v/>
      </c>
      <c r="CG96" s="171">
        <f>IF(SUM(Table1[[#This Row],[Multiple]:[Level (all)62]])&lt;1,IF(Table1[[#This Row],[Beginner]]=1,1,""),"")</f>
        <v>1</v>
      </c>
      <c r="CH96" s="169" t="str">
        <f>IF(SUM(Table1[[#This Row],[Multiple]:[Level (all)62]])&lt;1,IF(Table1[[#This Row],[Intermediate]]=1,1,""),"")</f>
        <v/>
      </c>
      <c r="CI96" s="169" t="str">
        <f>IF(SUM(Table1[[#This Row],[Multiple]:[Level (all)62]])&lt;1,IF(Table1[[#This Row],[Advanced]]=1,1,""),"")</f>
        <v/>
      </c>
      <c r="CJ96" s="169" t="str">
        <f>IF(AND(SUM(Table1[[#This Row],[General]:[Advanced]])&lt;4,SUM(Table1[[#This Row],[General]:[Advanced]])&gt;1),1,"")</f>
        <v/>
      </c>
      <c r="CK96" s="169" t="str">
        <f>Table1[[#This Row],[Level (all)]]</f>
        <v/>
      </c>
      <c r="CL96" s="169" t="str">
        <f>IF(Table1[[#This Row],[Multiple audience]]&lt;&gt;1,IF(Table1[[#This Row],[General Audience]]=1,1,""),"")</f>
        <v/>
      </c>
      <c r="CM96" s="169" t="str">
        <f>IF(Table1[[#This Row],[Multiple audience]]&lt;&gt;1,IF(Table1[[#This Row],[Planners / Designers ]]=1,1,""),"")</f>
        <v/>
      </c>
      <c r="CN96" s="169" t="str">
        <f>IF(Table1[[#This Row],[Multiple audience]]&lt;&gt;1,IF(Table1[[#This Row],[Regulatory Assessors]]=1,1,""),"")</f>
        <v/>
      </c>
      <c r="CO96" s="169" t="str">
        <f>IF(Table1[[#This Row],[Multiple audience]]&lt;&gt;1,IF(Table1[[#This Row],[Builders / Management]]=1,1,""),"")</f>
        <v/>
      </c>
      <c r="CP96" s="169" t="str">
        <f>IF(Table1[[#This Row],[Multiple audience]]&lt;&gt;1,IF(Table1[[#This Row],[Energy / Sus Assessors]]=1,1,""),"")</f>
        <v/>
      </c>
      <c r="CQ96" s="169" t="str">
        <f>IF(Table1[[#This Row],[Multiple audience]]&lt;&gt;1,IF(Table1[[#This Row],[Semi-skilled]]=1,1,""),"")</f>
        <v/>
      </c>
      <c r="CR96" s="169" t="str">
        <f>IF(Table1[[#This Row],[Multiple audience]]&lt;&gt;1,IF(Table1[[#This Row],[Trades]]=1,1,""),"")</f>
        <v/>
      </c>
      <c r="CS96" s="169" t="str">
        <f>IF(Table1[[#This Row],[Multiple audience]]&lt;&gt;1,IF(Table1[[#This Row],[Other]]=1,1,""),"")</f>
        <v/>
      </c>
      <c r="CT96" s="169">
        <f>IF(SUM(Table1[[#This Row],[General Audience]:[Other]])&gt;1,1,"")</f>
        <v>1</v>
      </c>
      <c r="CU96" s="169" t="str">
        <f>IF(Table1[[#This Row],[Various  ]]&lt;&gt;1,IF(Table1[[#This Row],[Calculator / Software]]=1,1,""),"")</f>
        <v/>
      </c>
      <c r="CV96" s="169" t="str">
        <f>IF(Table1[[#This Row],[Various  ]]&lt;&gt;1,IF(Table1[[#This Row],[Information  ]]=1,1,""),"")</f>
        <v/>
      </c>
      <c r="CW96" s="169" t="str">
        <f>IF(Table1[[#This Row],[Various  ]]&lt;&gt;1,IF(Table1[[#This Row],[Interactive Tool]]=1,1,""),"")</f>
        <v/>
      </c>
      <c r="CX96" s="169" t="str">
        <f>IF(Table1[[#This Row],[Various  ]]&lt;&gt;1,IF(Table1[[#This Row],[Technical Specifications]]=1,1,""),"")</f>
        <v/>
      </c>
      <c r="CY96" s="169" t="str">
        <f>IF(Table1[[#This Row],[Various  ]]&lt;&gt;1,IF(Table1[[#This Row],[Training Resources]]=1,1,""),"")</f>
        <v/>
      </c>
      <c r="CZ96" s="169" t="str">
        <f>IF(Table1[[#This Row],[Various  ]]&lt;&gt;1,IF(Table1[[#This Row],[Toolbox]]=1,1,""),"")</f>
        <v/>
      </c>
      <c r="DA96" s="169" t="str">
        <f>IF(Table1[[#This Row],[Various  ]]&lt;&gt;1,IF(Table1[[#This Row],[Video]]=1,1,""),"")</f>
        <v/>
      </c>
      <c r="DB96" s="169" t="str">
        <f>IF(Table1[[#This Row],[Various  ]]&lt;&gt;1,IF(Table1[[#This Row],[Case study]]=1,1,""),"")</f>
        <v/>
      </c>
      <c r="DC96" s="169" t="str">
        <f>IF(Table1[[#This Row],[Various  ]]&lt;&gt;1,IF(Table1[[#This Row],[Other   ]]=1,1,""),"")</f>
        <v/>
      </c>
      <c r="DD96" s="169" t="str">
        <f>IF(Table1[[#This Row],[Various  ]]&lt;&gt;1,IF(Table1[[#This Row],[Standards]]=1,1,""),"")</f>
        <v/>
      </c>
      <c r="DE96" s="169">
        <f>IF(Table1[[#This Row],[Various]]=1,1,IF(SUM(Table1[[#This Row],[Calculator / Software]:[Standards]])&gt;1,1,""))</f>
        <v>1</v>
      </c>
      <c r="DF96" s="169" t="str">
        <f>IF(Table1[[#This Row],[Multiple NCC links]]&lt;&gt;1,IF(Table1[[#This Row],[Design]]=1,1,""),"")</f>
        <v/>
      </c>
      <c r="DG96" s="169" t="str">
        <f>IF(Table1[[#This Row],[Multiple NCC links]]&lt;&gt;1,IF(Table1[[#This Row],[Assessment / Verification]]=1,1,""),"")</f>
        <v/>
      </c>
      <c r="DH96" s="169" t="str">
        <f>IF(Table1[[#This Row],[Multiple NCC links]]&lt;&gt;1,IF(Table1[[#This Row],[Climate Specific ]]=1,1,""),"")</f>
        <v/>
      </c>
      <c r="DI96" s="169" t="str">
        <f>IF(Table1[[#This Row],[Multiple NCC links]]&lt;&gt;1,IF(Table1[[#This Row],[Alterations / Additions]]=1,1,""),"")</f>
        <v/>
      </c>
      <c r="DJ96" s="169" t="str">
        <f>IF(Table1[[#This Row],[Multiple NCC links]]&lt;&gt;1,IF(Table1[[#This Row],[Glazing]]=1,1,""),"")</f>
        <v/>
      </c>
      <c r="DK96" s="169" t="str">
        <f>IF(Table1[[#This Row],[Multiple NCC links]]&lt;&gt;1,IF(Table1[[#This Row],[Building Fabric / Thermal / Sealing]]=1,1,""),"")</f>
        <v/>
      </c>
      <c r="DL96" s="169" t="str">
        <f>IF(Table1[[#This Row],[Multiple NCC links]]&lt;&gt;1,IF(Table1[[#This Row],[Lighting]]=1,1,""),"")</f>
        <v/>
      </c>
      <c r="DM96" s="169" t="str">
        <f>IF(Table1[[#This Row],[Multiple NCC links]]&lt;&gt;1,IF(Table1[[#This Row],[HVAC]]=1,1,""),"")</f>
        <v/>
      </c>
      <c r="DN96" s="169" t="str">
        <f>IF(Table1[[#This Row],[Multiple NCC links]]&lt;&gt;1,IF(Table1[[#This Row],[Services]]=1,1,""),"")</f>
        <v/>
      </c>
      <c r="DO96" s="169" t="str">
        <f>IF(Table1[[#This Row],[Multiple NCC links]]&lt;&gt;1,IF(Table1[[#This Row],[Maintenance &amp; Monitoring]]=1,1,""),"")</f>
        <v/>
      </c>
      <c r="DP96" s="169" t="str">
        <f>IF(Table1[[#This Row],[Multiple NCC links]]&lt;&gt;1,IF(Table1[[#This Row],[Hand over / Operations]]=1,1,""),"")</f>
        <v/>
      </c>
      <c r="DQ96" s="169" t="str">
        <f>IF(Table1[[#This Row],[Multiple NCC links]]&lt;&gt;1,IF(Table1[[#This Row],[As built assessment]]=1,1,""),"")</f>
        <v/>
      </c>
      <c r="DR96" s="169" t="str">
        <f>IF(Table1[[#This Row],[Multiple NCC links]]&lt;&gt;1,IF(Table1[[#This Row],[Beyond compliance]]=1,1,""),"")</f>
        <v/>
      </c>
      <c r="DS96" s="169">
        <f>IF(SUM(Table1[[#This Row],[Design]:[Beyond compliance]])&gt;1,1,"")</f>
        <v>1</v>
      </c>
      <c r="DT96" s="169">
        <f>IF(Table1[[#This Row],[Both Residential &amp; Commercial4]]&lt;&gt;1,IF(Table1[[#This Row],[Residential]]=1,1,""),"")</f>
        <v>1</v>
      </c>
      <c r="DU96" s="169" t="str">
        <f>IF(Table1[[#This Row],[Both Residential &amp; Commercial4]]&lt;&gt;1,IF(Table1[[#This Row],[Commercial]]=1,1,""),"")</f>
        <v/>
      </c>
      <c r="DV96" s="169" t="str">
        <f>Table1[[#This Row],[Residential &amp; Commercial]]</f>
        <v/>
      </c>
      <c r="DW96" s="169"/>
    </row>
    <row r="97" spans="1:127" s="49" customFormat="1" ht="189" thickTop="1" thickBot="1" x14ac:dyDescent="0.35">
      <c r="A97" s="97">
        <v>93</v>
      </c>
      <c r="B97" s="67">
        <v>2004</v>
      </c>
      <c r="C97" s="98" t="s">
        <v>375</v>
      </c>
      <c r="D97" s="88" t="s">
        <v>407</v>
      </c>
      <c r="E97" s="89">
        <v>1</v>
      </c>
      <c r="F97" s="89"/>
      <c r="G97" s="89"/>
      <c r="H97" s="89"/>
      <c r="I97" s="90" t="str">
        <f>IF(AND(Table1[[#This Row],[General]]=1,Table1[[#This Row],[Beginner]]=1,Table1[[#This Row],[Intermediate]]=1,Table1[[#This Row],[Advanced]]=1),1,"")</f>
        <v/>
      </c>
      <c r="J97" s="90" t="str">
        <f>CONCATENATE(IF(Table1[[#This Row],[General]]=1,"General, ",""), IF(Table1[[#This Row],[Beginner]]=1,"Beginner, ",""),IF(Table1[[#This Row],[Intermediate]]=1,"Intermediate, ",""), IF(Table1[[#This Row],[Advanced]]=1,"Advanced",""))</f>
        <v xml:space="preserve">General, </v>
      </c>
      <c r="K97" s="91">
        <v>1</v>
      </c>
      <c r="L97" s="91"/>
      <c r="M97" s="91"/>
      <c r="N97" s="91"/>
      <c r="O97" s="142"/>
      <c r="P97" s="91"/>
      <c r="Q97" s="91"/>
      <c r="R97" s="91"/>
      <c r="S9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97" s="92"/>
      <c r="U97" s="92">
        <v>1</v>
      </c>
      <c r="V97" s="211"/>
      <c r="W97" s="211"/>
      <c r="X97" s="92"/>
      <c r="Y97" s="92"/>
      <c r="Z97" s="92"/>
      <c r="AA97" s="92"/>
      <c r="AB97" s="92"/>
      <c r="AC97" s="92"/>
      <c r="AD97" s="92"/>
      <c r="AE97" s="92"/>
      <c r="AF97" s="92"/>
      <c r="AG9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97" s="93">
        <v>1</v>
      </c>
      <c r="AI97" s="93"/>
      <c r="AJ97" s="93"/>
      <c r="AK97" s="74" t="str">
        <f>CONCATENATE(IF(Table1[[#This Row],[Digital]]=1,"Digital, ",""),IF(Table1[[#This Row],[Face to Face]]=1,"Face to face, ",""),IF(Table1[[#This Row],[Blended]]=1,"Blended",""))</f>
        <v xml:space="preserve">Digital, </v>
      </c>
      <c r="AL97" s="89" t="s">
        <v>733</v>
      </c>
      <c r="AM97" s="94">
        <v>1</v>
      </c>
      <c r="AN97" s="94"/>
      <c r="AO97" s="94"/>
      <c r="AP97" s="94"/>
      <c r="AQ97" s="94"/>
      <c r="AR97" s="94"/>
      <c r="AS97" s="94"/>
      <c r="AT97" s="94">
        <v>1</v>
      </c>
      <c r="AU97" s="94"/>
      <c r="AV97" s="94"/>
      <c r="AW97" s="94"/>
      <c r="AX97" s="94">
        <v>1</v>
      </c>
      <c r="AY97" s="94"/>
      <c r="AZ9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HVAC, As built assessment, </v>
      </c>
      <c r="BB97" s="95">
        <v>1</v>
      </c>
      <c r="BC97" s="95">
        <v>1</v>
      </c>
      <c r="BD97" s="90">
        <f>IF(AND(Table1[[#This Row],[Residential]]=1,Table1[[#This Row],[Commercial]]=1),1,"")</f>
        <v>1</v>
      </c>
      <c r="BE97" s="90" t="str">
        <f>CONCATENATE(IF(Table1[[#This Row],[Residential]]=1,"Residential, ",""),IF(Table1[[#This Row],[Commercial]]=1,"Commercial",""))</f>
        <v>Residential, Commercial</v>
      </c>
      <c r="BF97" s="94"/>
      <c r="BG97" s="94"/>
      <c r="BH97" s="94"/>
      <c r="BI97" s="94"/>
      <c r="BJ97" s="94"/>
      <c r="BK97" s="94"/>
      <c r="BL97" s="94"/>
      <c r="BM97" s="94"/>
      <c r="BN97" s="94">
        <v>1</v>
      </c>
      <c r="BO9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97" s="90"/>
      <c r="BQ97" s="120" t="s">
        <v>1052</v>
      </c>
      <c r="BR97" s="120" t="s">
        <v>81</v>
      </c>
      <c r="BS97" s="120"/>
      <c r="BT97" s="117" t="s">
        <v>315</v>
      </c>
      <c r="BU97" s="113" t="s">
        <v>316</v>
      </c>
      <c r="BV97" s="114"/>
      <c r="BW97" s="121" t="s">
        <v>58</v>
      </c>
      <c r="BX97" s="121" t="s">
        <v>300</v>
      </c>
      <c r="BY97" s="121" t="s">
        <v>58</v>
      </c>
      <c r="BZ97" s="227" t="str">
        <f>IF(SUM(Table1[[#This Row],[Design]:[Beyond compliance]])&gt;0,"Yes","No")</f>
        <v>Yes</v>
      </c>
      <c r="CA9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97" s="48">
        <f>COUNTIF(Table1[[#This Row],[Validity]:[Alignment with NCC (Yes=1,No=0)]],"N/A")</f>
        <v>0</v>
      </c>
      <c r="CC97" s="48">
        <f>IF(ISERROR(Table1[[#This Row],[Total Quality Score (out of 10)]]/(4-Table1[[#This Row],[N/A Count]])),0,Table1[[#This Row],[Total Quality Score (out of 10)]]/(4-Table1[[#This Row],[N/A Count]]))</f>
        <v>1.25</v>
      </c>
      <c r="CD97" s="96"/>
      <c r="CE97" s="96"/>
      <c r="CF97" s="171">
        <f>IF(SUM(Table1[[#This Row],[Multiple]:[Level (all)62]])&lt;1,IF(Table1[[#This Row],[General]]=1,1,""),"")</f>
        <v>1</v>
      </c>
      <c r="CG97" s="171" t="str">
        <f>IF(SUM(Table1[[#This Row],[Multiple]:[Level (all)62]])&lt;1,IF(Table1[[#This Row],[Beginner]]=1,1,""),"")</f>
        <v/>
      </c>
      <c r="CH97" s="169" t="str">
        <f>IF(SUM(Table1[[#This Row],[Multiple]:[Level (all)62]])&lt;1,IF(Table1[[#This Row],[Intermediate]]=1,1,""),"")</f>
        <v/>
      </c>
      <c r="CI97" s="169" t="str">
        <f>IF(SUM(Table1[[#This Row],[Multiple]:[Level (all)62]])&lt;1,IF(Table1[[#This Row],[Advanced]]=1,1,""),"")</f>
        <v/>
      </c>
      <c r="CJ97" s="169" t="str">
        <f>IF(AND(SUM(Table1[[#This Row],[General]:[Advanced]])&lt;4,SUM(Table1[[#This Row],[General]:[Advanced]])&gt;1),1,"")</f>
        <v/>
      </c>
      <c r="CK97" s="169" t="str">
        <f>Table1[[#This Row],[Level (all)]]</f>
        <v/>
      </c>
      <c r="CL97" s="169">
        <f>IF(Table1[[#This Row],[Multiple audience]]&lt;&gt;1,IF(Table1[[#This Row],[General Audience]]=1,1,""),"")</f>
        <v>1</v>
      </c>
      <c r="CM97" s="169" t="str">
        <f>IF(Table1[[#This Row],[Multiple audience]]&lt;&gt;1,IF(Table1[[#This Row],[Planners / Designers ]]=1,1,""),"")</f>
        <v/>
      </c>
      <c r="CN97" s="169" t="str">
        <f>IF(Table1[[#This Row],[Multiple audience]]&lt;&gt;1,IF(Table1[[#This Row],[Regulatory Assessors]]=1,1,""),"")</f>
        <v/>
      </c>
      <c r="CO97" s="169" t="str">
        <f>IF(Table1[[#This Row],[Multiple audience]]&lt;&gt;1,IF(Table1[[#This Row],[Builders / Management]]=1,1,""),"")</f>
        <v/>
      </c>
      <c r="CP97" s="169" t="str">
        <f>IF(Table1[[#This Row],[Multiple audience]]&lt;&gt;1,IF(Table1[[#This Row],[Energy / Sus Assessors]]=1,1,""),"")</f>
        <v/>
      </c>
      <c r="CQ97" s="169" t="str">
        <f>IF(Table1[[#This Row],[Multiple audience]]&lt;&gt;1,IF(Table1[[#This Row],[Semi-skilled]]=1,1,""),"")</f>
        <v/>
      </c>
      <c r="CR97" s="169" t="str">
        <f>IF(Table1[[#This Row],[Multiple audience]]&lt;&gt;1,IF(Table1[[#This Row],[Trades]]=1,1,""),"")</f>
        <v/>
      </c>
      <c r="CS97" s="169" t="str">
        <f>IF(Table1[[#This Row],[Multiple audience]]&lt;&gt;1,IF(Table1[[#This Row],[Other]]=1,1,""),"")</f>
        <v/>
      </c>
      <c r="CT97" s="169" t="str">
        <f>IF(SUM(Table1[[#This Row],[General Audience]:[Other]])&gt;1,1,"")</f>
        <v/>
      </c>
      <c r="CU97" s="169" t="str">
        <f>IF(Table1[[#This Row],[Various  ]]&lt;&gt;1,IF(Table1[[#This Row],[Calculator / Software]]=1,1,""),"")</f>
        <v/>
      </c>
      <c r="CV97" s="169">
        <f>IF(Table1[[#This Row],[Various  ]]&lt;&gt;1,IF(Table1[[#This Row],[Information  ]]=1,1,""),"")</f>
        <v>1</v>
      </c>
      <c r="CW97" s="169" t="str">
        <f>IF(Table1[[#This Row],[Various  ]]&lt;&gt;1,IF(Table1[[#This Row],[Interactive Tool]]=1,1,""),"")</f>
        <v/>
      </c>
      <c r="CX97" s="169" t="str">
        <f>IF(Table1[[#This Row],[Various  ]]&lt;&gt;1,IF(Table1[[#This Row],[Technical Specifications]]=1,1,""),"")</f>
        <v/>
      </c>
      <c r="CY97" s="169" t="str">
        <f>IF(Table1[[#This Row],[Various  ]]&lt;&gt;1,IF(Table1[[#This Row],[Training Resources]]=1,1,""),"")</f>
        <v/>
      </c>
      <c r="CZ97" s="169" t="str">
        <f>IF(Table1[[#This Row],[Various  ]]&lt;&gt;1,IF(Table1[[#This Row],[Toolbox]]=1,1,""),"")</f>
        <v/>
      </c>
      <c r="DA97" s="169" t="str">
        <f>IF(Table1[[#This Row],[Various  ]]&lt;&gt;1,IF(Table1[[#This Row],[Video]]=1,1,""),"")</f>
        <v/>
      </c>
      <c r="DB97" s="169" t="str">
        <f>IF(Table1[[#This Row],[Various  ]]&lt;&gt;1,IF(Table1[[#This Row],[Case study]]=1,1,""),"")</f>
        <v/>
      </c>
      <c r="DC97" s="169" t="str">
        <f>IF(Table1[[#This Row],[Various  ]]&lt;&gt;1,IF(Table1[[#This Row],[Other   ]]=1,1,""),"")</f>
        <v/>
      </c>
      <c r="DD97" s="169" t="str">
        <f>IF(Table1[[#This Row],[Various  ]]&lt;&gt;1,IF(Table1[[#This Row],[Standards]]=1,1,""),"")</f>
        <v/>
      </c>
      <c r="DE97" s="169" t="str">
        <f>IF(Table1[[#This Row],[Various]]=1,1,IF(SUM(Table1[[#This Row],[Calculator / Software]:[Standards]])&gt;1,1,""))</f>
        <v/>
      </c>
      <c r="DF97" s="169" t="str">
        <f>IF(Table1[[#This Row],[Multiple NCC links]]&lt;&gt;1,IF(Table1[[#This Row],[Design]]=1,1,""),"")</f>
        <v/>
      </c>
      <c r="DG97" s="169" t="str">
        <f>IF(Table1[[#This Row],[Multiple NCC links]]&lt;&gt;1,IF(Table1[[#This Row],[Assessment / Verification]]=1,1,""),"")</f>
        <v/>
      </c>
      <c r="DH97" s="169" t="str">
        <f>IF(Table1[[#This Row],[Multiple NCC links]]&lt;&gt;1,IF(Table1[[#This Row],[Climate Specific ]]=1,1,""),"")</f>
        <v/>
      </c>
      <c r="DI97" s="169" t="str">
        <f>IF(Table1[[#This Row],[Multiple NCC links]]&lt;&gt;1,IF(Table1[[#This Row],[Alterations / Additions]]=1,1,""),"")</f>
        <v/>
      </c>
      <c r="DJ97" s="169" t="str">
        <f>IF(Table1[[#This Row],[Multiple NCC links]]&lt;&gt;1,IF(Table1[[#This Row],[Glazing]]=1,1,""),"")</f>
        <v/>
      </c>
      <c r="DK97" s="169" t="str">
        <f>IF(Table1[[#This Row],[Multiple NCC links]]&lt;&gt;1,IF(Table1[[#This Row],[Building Fabric / Thermal / Sealing]]=1,1,""),"")</f>
        <v/>
      </c>
      <c r="DL97" s="169" t="str">
        <f>IF(Table1[[#This Row],[Multiple NCC links]]&lt;&gt;1,IF(Table1[[#This Row],[Lighting]]=1,1,""),"")</f>
        <v/>
      </c>
      <c r="DM97" s="169" t="str">
        <f>IF(Table1[[#This Row],[Multiple NCC links]]&lt;&gt;1,IF(Table1[[#This Row],[HVAC]]=1,1,""),"")</f>
        <v/>
      </c>
      <c r="DN97" s="169" t="str">
        <f>IF(Table1[[#This Row],[Multiple NCC links]]&lt;&gt;1,IF(Table1[[#This Row],[Services]]=1,1,""),"")</f>
        <v/>
      </c>
      <c r="DO97" s="169" t="str">
        <f>IF(Table1[[#This Row],[Multiple NCC links]]&lt;&gt;1,IF(Table1[[#This Row],[Maintenance &amp; Monitoring]]=1,1,""),"")</f>
        <v/>
      </c>
      <c r="DP97" s="169" t="str">
        <f>IF(Table1[[#This Row],[Multiple NCC links]]&lt;&gt;1,IF(Table1[[#This Row],[Hand over / Operations]]=1,1,""),"")</f>
        <v/>
      </c>
      <c r="DQ97" s="169" t="str">
        <f>IF(Table1[[#This Row],[Multiple NCC links]]&lt;&gt;1,IF(Table1[[#This Row],[As built assessment]]=1,1,""),"")</f>
        <v/>
      </c>
      <c r="DR97" s="169" t="str">
        <f>IF(Table1[[#This Row],[Multiple NCC links]]&lt;&gt;1,IF(Table1[[#This Row],[Beyond compliance]]=1,1,""),"")</f>
        <v/>
      </c>
      <c r="DS97" s="169">
        <f>IF(SUM(Table1[[#This Row],[Design]:[Beyond compliance]])&gt;1,1,"")</f>
        <v>1</v>
      </c>
      <c r="DT97" s="169" t="str">
        <f>IF(Table1[[#This Row],[Both Residential &amp; Commercial4]]&lt;&gt;1,IF(Table1[[#This Row],[Residential]]=1,1,""),"")</f>
        <v/>
      </c>
      <c r="DU97" s="169" t="str">
        <f>IF(Table1[[#This Row],[Both Residential &amp; Commercial4]]&lt;&gt;1,IF(Table1[[#This Row],[Commercial]]=1,1,""),"")</f>
        <v/>
      </c>
      <c r="DV97" s="169">
        <f>Table1[[#This Row],[Residential &amp; Commercial]]</f>
        <v>1</v>
      </c>
      <c r="DW97" s="169"/>
    </row>
    <row r="98" spans="1:127" s="49" customFormat="1" ht="114" thickTop="1" thickBot="1" x14ac:dyDescent="0.35">
      <c r="A98" s="97">
        <v>94</v>
      </c>
      <c r="B98" s="67"/>
      <c r="C98" s="98" t="s">
        <v>401</v>
      </c>
      <c r="D98" s="81" t="s">
        <v>386</v>
      </c>
      <c r="E98" s="89">
        <v>1</v>
      </c>
      <c r="F98" s="89"/>
      <c r="G98" s="89"/>
      <c r="H98" s="89"/>
      <c r="I98" s="90" t="str">
        <f>IF(AND(Table1[[#This Row],[General]]=1,Table1[[#This Row],[Beginner]]=1,Table1[[#This Row],[Intermediate]]=1,Table1[[#This Row],[Advanced]]=1),1,"")</f>
        <v/>
      </c>
      <c r="J98" s="90" t="str">
        <f>CONCATENATE(IF(Table1[[#This Row],[General]]=1,"General, ",""), IF(Table1[[#This Row],[Beginner]]=1,"Beginner, ",""),IF(Table1[[#This Row],[Intermediate]]=1,"Intermediate, ",""), IF(Table1[[#This Row],[Advanced]]=1,"Advanced",""))</f>
        <v xml:space="preserve">General, </v>
      </c>
      <c r="K98" s="91"/>
      <c r="L98" s="91"/>
      <c r="M98" s="91"/>
      <c r="N98" s="91"/>
      <c r="O98" s="142"/>
      <c r="P98" s="91"/>
      <c r="Q98" s="91"/>
      <c r="R98" s="91">
        <v>1</v>
      </c>
      <c r="S9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Other</v>
      </c>
      <c r="T98" s="92"/>
      <c r="U98" s="92"/>
      <c r="V98" s="211">
        <v>1</v>
      </c>
      <c r="W98" s="211"/>
      <c r="X98" s="92"/>
      <c r="Y98" s="92"/>
      <c r="Z98" s="92">
        <v>1</v>
      </c>
      <c r="AA98" s="92"/>
      <c r="AB98" s="92"/>
      <c r="AC98" s="92"/>
      <c r="AD98" s="92"/>
      <c r="AE98" s="92">
        <v>1</v>
      </c>
      <c r="AF98" s="92"/>
      <c r="AG9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Standards, </v>
      </c>
      <c r="AH98" s="93"/>
      <c r="AI98" s="93">
        <v>1</v>
      </c>
      <c r="AJ98" s="93"/>
      <c r="AK98" s="74" t="str">
        <f>CONCATENATE(IF(Table1[[#This Row],[Digital]]=1,"Digital, ",""),IF(Table1[[#This Row],[Face to Face]]=1,"Face to face, ",""),IF(Table1[[#This Row],[Blended]]=1,"Blended",""))</f>
        <v xml:space="preserve">Face to face, </v>
      </c>
      <c r="AL98" s="89" t="s">
        <v>62</v>
      </c>
      <c r="AM98" s="94">
        <v>1</v>
      </c>
      <c r="AN98" s="94"/>
      <c r="AO98" s="94"/>
      <c r="AP98" s="94"/>
      <c r="AQ98" s="94"/>
      <c r="AR98" s="94"/>
      <c r="AS98" s="94"/>
      <c r="AT98" s="94"/>
      <c r="AU98" s="94">
        <v>1</v>
      </c>
      <c r="AV98" s="94"/>
      <c r="AW98" s="94"/>
      <c r="AX98" s="94">
        <v>1</v>
      </c>
      <c r="AY98" s="94">
        <v>1</v>
      </c>
      <c r="AZ9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Services, As built assessment, Beyond compliance</v>
      </c>
      <c r="BB98" s="95">
        <v>1</v>
      </c>
      <c r="BC98" s="95"/>
      <c r="BD98" s="90" t="str">
        <f>IF(AND(Table1[[#This Row],[Residential]]=1,Table1[[#This Row],[Commercial]]=1),1,"")</f>
        <v/>
      </c>
      <c r="BE98" s="90" t="str">
        <f>CONCATENATE(IF(Table1[[#This Row],[Residential]]=1,"Residential, ",""),IF(Table1[[#This Row],[Commercial]]=1,"Commercial",""))</f>
        <v xml:space="preserve">Residential, </v>
      </c>
      <c r="BF98" s="94"/>
      <c r="BG98" s="94"/>
      <c r="BH98" s="94"/>
      <c r="BI98" s="94"/>
      <c r="BJ98" s="94"/>
      <c r="BK98" s="94"/>
      <c r="BL98" s="94"/>
      <c r="BM98" s="94"/>
      <c r="BN98" s="94">
        <v>1</v>
      </c>
      <c r="BO9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98" s="90"/>
      <c r="BQ98" s="120" t="s">
        <v>1053</v>
      </c>
      <c r="BR98" s="120" t="s">
        <v>403</v>
      </c>
      <c r="BS98" s="120"/>
      <c r="BT98" s="117" t="s">
        <v>402</v>
      </c>
      <c r="BU98" s="113"/>
      <c r="BV98" s="114"/>
      <c r="BW98" s="121" t="s">
        <v>57</v>
      </c>
      <c r="BX98" s="121" t="s">
        <v>57</v>
      </c>
      <c r="BY98" s="121" t="s">
        <v>57</v>
      </c>
      <c r="BZ98" s="227" t="str">
        <f>IF(SUM(Table1[[#This Row],[Design]:[Beyond compliance]])&gt;0,"Yes","No")</f>
        <v>Yes</v>
      </c>
      <c r="CA9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98" s="48">
        <f>COUNTIF(Table1[[#This Row],[Validity]:[Alignment with NCC (Yes=1,No=0)]],"N/A")</f>
        <v>0</v>
      </c>
      <c r="CC98" s="48">
        <f>IF(ISERROR(Table1[[#This Row],[Total Quality Score (out of 10)]]/(4-Table1[[#This Row],[N/A Count]])),0,Table1[[#This Row],[Total Quality Score (out of 10)]]/(4-Table1[[#This Row],[N/A Count]]))</f>
        <v>2.25</v>
      </c>
      <c r="CD98" s="96"/>
      <c r="CE98" s="96"/>
      <c r="CF98" s="171">
        <f>IF(SUM(Table1[[#This Row],[Multiple]:[Level (all)62]])&lt;1,IF(Table1[[#This Row],[General]]=1,1,""),"")</f>
        <v>1</v>
      </c>
      <c r="CG98" s="171" t="str">
        <f>IF(SUM(Table1[[#This Row],[Multiple]:[Level (all)62]])&lt;1,IF(Table1[[#This Row],[Beginner]]=1,1,""),"")</f>
        <v/>
      </c>
      <c r="CH98" s="169" t="str">
        <f>IF(SUM(Table1[[#This Row],[Multiple]:[Level (all)62]])&lt;1,IF(Table1[[#This Row],[Intermediate]]=1,1,""),"")</f>
        <v/>
      </c>
      <c r="CI98" s="169" t="str">
        <f>IF(SUM(Table1[[#This Row],[Multiple]:[Level (all)62]])&lt;1,IF(Table1[[#This Row],[Advanced]]=1,1,""),"")</f>
        <v/>
      </c>
      <c r="CJ98" s="169" t="str">
        <f>IF(AND(SUM(Table1[[#This Row],[General]:[Advanced]])&lt;4,SUM(Table1[[#This Row],[General]:[Advanced]])&gt;1),1,"")</f>
        <v/>
      </c>
      <c r="CK98" s="169" t="str">
        <f>Table1[[#This Row],[Level (all)]]</f>
        <v/>
      </c>
      <c r="CL98" s="169" t="str">
        <f>IF(Table1[[#This Row],[Multiple audience]]&lt;&gt;1,IF(Table1[[#This Row],[General Audience]]=1,1,""),"")</f>
        <v/>
      </c>
      <c r="CM98" s="169" t="str">
        <f>IF(Table1[[#This Row],[Multiple audience]]&lt;&gt;1,IF(Table1[[#This Row],[Planners / Designers ]]=1,1,""),"")</f>
        <v/>
      </c>
      <c r="CN98" s="169" t="str">
        <f>IF(Table1[[#This Row],[Multiple audience]]&lt;&gt;1,IF(Table1[[#This Row],[Regulatory Assessors]]=1,1,""),"")</f>
        <v/>
      </c>
      <c r="CO98" s="169" t="str">
        <f>IF(Table1[[#This Row],[Multiple audience]]&lt;&gt;1,IF(Table1[[#This Row],[Builders / Management]]=1,1,""),"")</f>
        <v/>
      </c>
      <c r="CP98" s="169" t="str">
        <f>IF(Table1[[#This Row],[Multiple audience]]&lt;&gt;1,IF(Table1[[#This Row],[Energy / Sus Assessors]]=1,1,""),"")</f>
        <v/>
      </c>
      <c r="CQ98" s="169" t="str">
        <f>IF(Table1[[#This Row],[Multiple audience]]&lt;&gt;1,IF(Table1[[#This Row],[Semi-skilled]]=1,1,""),"")</f>
        <v/>
      </c>
      <c r="CR98" s="169" t="str">
        <f>IF(Table1[[#This Row],[Multiple audience]]&lt;&gt;1,IF(Table1[[#This Row],[Trades]]=1,1,""),"")</f>
        <v/>
      </c>
      <c r="CS98" s="169">
        <f>IF(Table1[[#This Row],[Multiple audience]]&lt;&gt;1,IF(Table1[[#This Row],[Other]]=1,1,""),"")</f>
        <v>1</v>
      </c>
      <c r="CT98" s="169" t="str">
        <f>IF(SUM(Table1[[#This Row],[General Audience]:[Other]])&gt;1,1,"")</f>
        <v/>
      </c>
      <c r="CU98" s="169" t="str">
        <f>IF(Table1[[#This Row],[Various  ]]&lt;&gt;1,IF(Table1[[#This Row],[Calculator / Software]]=1,1,""),"")</f>
        <v/>
      </c>
      <c r="CV98" s="169" t="str">
        <f>IF(Table1[[#This Row],[Various  ]]&lt;&gt;1,IF(Table1[[#This Row],[Information  ]]=1,1,""),"")</f>
        <v/>
      </c>
      <c r="CW98" s="169" t="str">
        <f>IF(Table1[[#This Row],[Various  ]]&lt;&gt;1,IF(Table1[[#This Row],[Interactive Tool]]=1,1,""),"")</f>
        <v/>
      </c>
      <c r="CX98" s="169" t="str">
        <f>IF(Table1[[#This Row],[Various  ]]&lt;&gt;1,IF(Table1[[#This Row],[Technical Specifications]]=1,1,""),"")</f>
        <v/>
      </c>
      <c r="CY98" s="169" t="str">
        <f>IF(Table1[[#This Row],[Various  ]]&lt;&gt;1,IF(Table1[[#This Row],[Training Resources]]=1,1,""),"")</f>
        <v/>
      </c>
      <c r="CZ98" s="169" t="str">
        <f>IF(Table1[[#This Row],[Various  ]]&lt;&gt;1,IF(Table1[[#This Row],[Toolbox]]=1,1,""),"")</f>
        <v/>
      </c>
      <c r="DA98" s="169" t="str">
        <f>IF(Table1[[#This Row],[Various  ]]&lt;&gt;1,IF(Table1[[#This Row],[Video]]=1,1,""),"")</f>
        <v/>
      </c>
      <c r="DB98" s="169" t="str">
        <f>IF(Table1[[#This Row],[Various  ]]&lt;&gt;1,IF(Table1[[#This Row],[Case study]]=1,1,""),"")</f>
        <v/>
      </c>
      <c r="DC98" s="169" t="str">
        <f>IF(Table1[[#This Row],[Various  ]]&lt;&gt;1,IF(Table1[[#This Row],[Other   ]]=1,1,""),"")</f>
        <v/>
      </c>
      <c r="DD98" s="169" t="str">
        <f>IF(Table1[[#This Row],[Various  ]]&lt;&gt;1,IF(Table1[[#This Row],[Standards]]=1,1,""),"")</f>
        <v/>
      </c>
      <c r="DE98" s="169">
        <f>IF(Table1[[#This Row],[Various]]=1,1,IF(SUM(Table1[[#This Row],[Calculator / Software]:[Standards]])&gt;1,1,""))</f>
        <v>1</v>
      </c>
      <c r="DF98" s="169" t="str">
        <f>IF(Table1[[#This Row],[Multiple NCC links]]&lt;&gt;1,IF(Table1[[#This Row],[Design]]=1,1,""),"")</f>
        <v/>
      </c>
      <c r="DG98" s="169" t="str">
        <f>IF(Table1[[#This Row],[Multiple NCC links]]&lt;&gt;1,IF(Table1[[#This Row],[Assessment / Verification]]=1,1,""),"")</f>
        <v/>
      </c>
      <c r="DH98" s="169" t="str">
        <f>IF(Table1[[#This Row],[Multiple NCC links]]&lt;&gt;1,IF(Table1[[#This Row],[Climate Specific ]]=1,1,""),"")</f>
        <v/>
      </c>
      <c r="DI98" s="169" t="str">
        <f>IF(Table1[[#This Row],[Multiple NCC links]]&lt;&gt;1,IF(Table1[[#This Row],[Alterations / Additions]]=1,1,""),"")</f>
        <v/>
      </c>
      <c r="DJ98" s="169" t="str">
        <f>IF(Table1[[#This Row],[Multiple NCC links]]&lt;&gt;1,IF(Table1[[#This Row],[Glazing]]=1,1,""),"")</f>
        <v/>
      </c>
      <c r="DK98" s="169" t="str">
        <f>IF(Table1[[#This Row],[Multiple NCC links]]&lt;&gt;1,IF(Table1[[#This Row],[Building Fabric / Thermal / Sealing]]=1,1,""),"")</f>
        <v/>
      </c>
      <c r="DL98" s="169" t="str">
        <f>IF(Table1[[#This Row],[Multiple NCC links]]&lt;&gt;1,IF(Table1[[#This Row],[Lighting]]=1,1,""),"")</f>
        <v/>
      </c>
      <c r="DM98" s="169" t="str">
        <f>IF(Table1[[#This Row],[Multiple NCC links]]&lt;&gt;1,IF(Table1[[#This Row],[HVAC]]=1,1,""),"")</f>
        <v/>
      </c>
      <c r="DN98" s="169" t="str">
        <f>IF(Table1[[#This Row],[Multiple NCC links]]&lt;&gt;1,IF(Table1[[#This Row],[Services]]=1,1,""),"")</f>
        <v/>
      </c>
      <c r="DO98" s="169" t="str">
        <f>IF(Table1[[#This Row],[Multiple NCC links]]&lt;&gt;1,IF(Table1[[#This Row],[Maintenance &amp; Monitoring]]=1,1,""),"")</f>
        <v/>
      </c>
      <c r="DP98" s="169" t="str">
        <f>IF(Table1[[#This Row],[Multiple NCC links]]&lt;&gt;1,IF(Table1[[#This Row],[Hand over / Operations]]=1,1,""),"")</f>
        <v/>
      </c>
      <c r="DQ98" s="169" t="str">
        <f>IF(Table1[[#This Row],[Multiple NCC links]]&lt;&gt;1,IF(Table1[[#This Row],[As built assessment]]=1,1,""),"")</f>
        <v/>
      </c>
      <c r="DR98" s="169" t="str">
        <f>IF(Table1[[#This Row],[Multiple NCC links]]&lt;&gt;1,IF(Table1[[#This Row],[Beyond compliance]]=1,1,""),"")</f>
        <v/>
      </c>
      <c r="DS98" s="169">
        <f>IF(SUM(Table1[[#This Row],[Design]:[Beyond compliance]])&gt;1,1,"")</f>
        <v>1</v>
      </c>
      <c r="DT98" s="169">
        <f>IF(Table1[[#This Row],[Both Residential &amp; Commercial4]]&lt;&gt;1,IF(Table1[[#This Row],[Residential]]=1,1,""),"")</f>
        <v>1</v>
      </c>
      <c r="DU98" s="169" t="str">
        <f>IF(Table1[[#This Row],[Both Residential &amp; Commercial4]]&lt;&gt;1,IF(Table1[[#This Row],[Commercial]]=1,1,""),"")</f>
        <v/>
      </c>
      <c r="DV98" s="169" t="str">
        <f>Table1[[#This Row],[Residential &amp; Commercial]]</f>
        <v/>
      </c>
      <c r="DW98" s="169"/>
    </row>
    <row r="99" spans="1:127" s="49" customFormat="1" ht="226.5" thickTop="1" thickBot="1" x14ac:dyDescent="0.35">
      <c r="A99" s="97">
        <v>95</v>
      </c>
      <c r="B99" s="97"/>
      <c r="C99" s="98" t="s">
        <v>404</v>
      </c>
      <c r="D99" s="98" t="s">
        <v>386</v>
      </c>
      <c r="E99" s="99">
        <v>1</v>
      </c>
      <c r="F99" s="99"/>
      <c r="G99" s="99"/>
      <c r="H99" s="99"/>
      <c r="I99" s="100" t="str">
        <f>IF(AND(Table1[[#This Row],[General]]=1,Table1[[#This Row],[Beginner]]=1,Table1[[#This Row],[Intermediate]]=1,Table1[[#This Row],[Advanced]]=1),1,"")</f>
        <v/>
      </c>
      <c r="J99" s="100" t="str">
        <f>CONCATENATE(IF(Table1[[#This Row],[General]]=1,"General, ",""), IF(Table1[[#This Row],[Beginner]]=1,"Beginner, ",""),IF(Table1[[#This Row],[Intermediate]]=1,"Intermediate, ",""), IF(Table1[[#This Row],[Advanced]]=1,"Advanced",""))</f>
        <v xml:space="preserve">General, </v>
      </c>
      <c r="K99" s="101"/>
      <c r="L99" s="101"/>
      <c r="M99" s="101"/>
      <c r="N99" s="101"/>
      <c r="O99" s="143"/>
      <c r="P99" s="101"/>
      <c r="Q99" s="101"/>
      <c r="R99" s="101">
        <v>1</v>
      </c>
      <c r="S9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Other</v>
      </c>
      <c r="T99" s="102"/>
      <c r="U99" s="102">
        <v>1</v>
      </c>
      <c r="V99" s="240"/>
      <c r="W99" s="240"/>
      <c r="X99" s="102"/>
      <c r="Y99" s="102"/>
      <c r="Z99" s="102"/>
      <c r="AA99" s="102"/>
      <c r="AB99" s="102"/>
      <c r="AC99" s="102"/>
      <c r="AD99" s="102"/>
      <c r="AE99" s="102"/>
      <c r="AF99" s="102"/>
      <c r="AG9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99" s="103"/>
      <c r="AI99" s="103"/>
      <c r="AJ99" s="103">
        <v>1</v>
      </c>
      <c r="AK99" s="74" t="str">
        <f>CONCATENATE(IF(Table1[[#This Row],[Digital]]=1,"Digital, ",""),IF(Table1[[#This Row],[Face to Face]]=1,"Face to face, ",""),IF(Table1[[#This Row],[Blended]]=1,"Blended",""))</f>
        <v>Blended</v>
      </c>
      <c r="AL99" s="99" t="s">
        <v>733</v>
      </c>
      <c r="AM99" s="104">
        <v>1</v>
      </c>
      <c r="AN99" s="104"/>
      <c r="AO99" s="104"/>
      <c r="AP99" s="104"/>
      <c r="AQ99" s="104"/>
      <c r="AR99" s="104"/>
      <c r="AS99" s="104"/>
      <c r="AT99" s="104"/>
      <c r="AU99" s="104">
        <v>1</v>
      </c>
      <c r="AV99" s="104"/>
      <c r="AW99" s="104"/>
      <c r="AX99" s="104">
        <v>1</v>
      </c>
      <c r="AY99" s="104">
        <v>1</v>
      </c>
      <c r="AZ9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Services, As built assessment, Beyond compliance</v>
      </c>
      <c r="BB99" s="105">
        <v>1</v>
      </c>
      <c r="BC99" s="105"/>
      <c r="BD99" s="100" t="str">
        <f>IF(AND(Table1[[#This Row],[Residential]]=1,Table1[[#This Row],[Commercial]]=1),1,"")</f>
        <v/>
      </c>
      <c r="BE99" s="100" t="str">
        <f>CONCATENATE(IF(Table1[[#This Row],[Residential]]=1,"Residential, ",""),IF(Table1[[#This Row],[Commercial]]=1,"Commercial",""))</f>
        <v xml:space="preserve">Residential, </v>
      </c>
      <c r="BF99" s="104"/>
      <c r="BG99" s="104"/>
      <c r="BH99" s="104"/>
      <c r="BI99" s="104"/>
      <c r="BJ99" s="104"/>
      <c r="BK99" s="104"/>
      <c r="BL99" s="104"/>
      <c r="BM99" s="104"/>
      <c r="BN99" s="104">
        <v>1</v>
      </c>
      <c r="BO9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99" s="90"/>
      <c r="BQ99" s="122" t="s">
        <v>405</v>
      </c>
      <c r="BR99" s="118" t="s">
        <v>1027</v>
      </c>
      <c r="BS99" s="122"/>
      <c r="BT99" s="117" t="s">
        <v>406</v>
      </c>
      <c r="BU99" s="113"/>
      <c r="BV99" s="114"/>
      <c r="BW99" s="123" t="s">
        <v>57</v>
      </c>
      <c r="BX99" s="123" t="s">
        <v>57</v>
      </c>
      <c r="BY99" s="123" t="s">
        <v>57</v>
      </c>
      <c r="BZ99" s="227" t="str">
        <f>IF(SUM(Table1[[#This Row],[Design]:[Beyond compliance]])&gt;0,"Yes","No")</f>
        <v>Yes</v>
      </c>
      <c r="CA9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99" s="48">
        <f>COUNTIF(Table1[[#This Row],[Validity]:[Alignment with NCC (Yes=1,No=0)]],"N/A")</f>
        <v>0</v>
      </c>
      <c r="CC99" s="48">
        <f>IF(ISERROR(Table1[[#This Row],[Total Quality Score (out of 10)]]/(4-Table1[[#This Row],[N/A Count]])),0,Table1[[#This Row],[Total Quality Score (out of 10)]]/(4-Table1[[#This Row],[N/A Count]]))</f>
        <v>2.25</v>
      </c>
      <c r="CD99" s="106"/>
      <c r="CE99" s="106"/>
      <c r="CF99" s="172">
        <f>IF(SUM(Table1[[#This Row],[Multiple]:[Level (all)62]])&lt;1,IF(Table1[[#This Row],[General]]=1,1,""),"")</f>
        <v>1</v>
      </c>
      <c r="CG99" s="172" t="str">
        <f>IF(SUM(Table1[[#This Row],[Multiple]:[Level (all)62]])&lt;1,IF(Table1[[#This Row],[Beginner]]=1,1,""),"")</f>
        <v/>
      </c>
      <c r="CH99" s="169" t="str">
        <f>IF(SUM(Table1[[#This Row],[Multiple]:[Level (all)62]])&lt;1,IF(Table1[[#This Row],[Intermediate]]=1,1,""),"")</f>
        <v/>
      </c>
      <c r="CI99" s="169" t="str">
        <f>IF(SUM(Table1[[#This Row],[Multiple]:[Level (all)62]])&lt;1,IF(Table1[[#This Row],[Advanced]]=1,1,""),"")</f>
        <v/>
      </c>
      <c r="CJ99" s="169" t="str">
        <f>IF(AND(SUM(Table1[[#This Row],[General]:[Advanced]])&lt;4,SUM(Table1[[#This Row],[General]:[Advanced]])&gt;1),1,"")</f>
        <v/>
      </c>
      <c r="CK99" s="169" t="str">
        <f>Table1[[#This Row],[Level (all)]]</f>
        <v/>
      </c>
      <c r="CL99" s="169" t="str">
        <f>IF(Table1[[#This Row],[Multiple audience]]&lt;&gt;1,IF(Table1[[#This Row],[General Audience]]=1,1,""),"")</f>
        <v/>
      </c>
      <c r="CM99" s="169" t="str">
        <f>IF(Table1[[#This Row],[Multiple audience]]&lt;&gt;1,IF(Table1[[#This Row],[Planners / Designers ]]=1,1,""),"")</f>
        <v/>
      </c>
      <c r="CN99" s="169" t="str">
        <f>IF(Table1[[#This Row],[Multiple audience]]&lt;&gt;1,IF(Table1[[#This Row],[Regulatory Assessors]]=1,1,""),"")</f>
        <v/>
      </c>
      <c r="CO99" s="169" t="str">
        <f>IF(Table1[[#This Row],[Multiple audience]]&lt;&gt;1,IF(Table1[[#This Row],[Builders / Management]]=1,1,""),"")</f>
        <v/>
      </c>
      <c r="CP99" s="169" t="str">
        <f>IF(Table1[[#This Row],[Multiple audience]]&lt;&gt;1,IF(Table1[[#This Row],[Energy / Sus Assessors]]=1,1,""),"")</f>
        <v/>
      </c>
      <c r="CQ99" s="169" t="str">
        <f>IF(Table1[[#This Row],[Multiple audience]]&lt;&gt;1,IF(Table1[[#This Row],[Semi-skilled]]=1,1,""),"")</f>
        <v/>
      </c>
      <c r="CR99" s="169" t="str">
        <f>IF(Table1[[#This Row],[Multiple audience]]&lt;&gt;1,IF(Table1[[#This Row],[Trades]]=1,1,""),"")</f>
        <v/>
      </c>
      <c r="CS99" s="169">
        <f>IF(Table1[[#This Row],[Multiple audience]]&lt;&gt;1,IF(Table1[[#This Row],[Other]]=1,1,""),"")</f>
        <v>1</v>
      </c>
      <c r="CT99" s="169" t="str">
        <f>IF(SUM(Table1[[#This Row],[General Audience]:[Other]])&gt;1,1,"")</f>
        <v/>
      </c>
      <c r="CU99" s="169" t="str">
        <f>IF(Table1[[#This Row],[Various  ]]&lt;&gt;1,IF(Table1[[#This Row],[Calculator / Software]]=1,1,""),"")</f>
        <v/>
      </c>
      <c r="CV99" s="169">
        <f>IF(Table1[[#This Row],[Various  ]]&lt;&gt;1,IF(Table1[[#This Row],[Information  ]]=1,1,""),"")</f>
        <v>1</v>
      </c>
      <c r="CW99" s="169" t="str">
        <f>IF(Table1[[#This Row],[Various  ]]&lt;&gt;1,IF(Table1[[#This Row],[Interactive Tool]]=1,1,""),"")</f>
        <v/>
      </c>
      <c r="CX99" s="169" t="str">
        <f>IF(Table1[[#This Row],[Various  ]]&lt;&gt;1,IF(Table1[[#This Row],[Technical Specifications]]=1,1,""),"")</f>
        <v/>
      </c>
      <c r="CY99" s="169" t="str">
        <f>IF(Table1[[#This Row],[Various  ]]&lt;&gt;1,IF(Table1[[#This Row],[Training Resources]]=1,1,""),"")</f>
        <v/>
      </c>
      <c r="CZ99" s="169" t="str">
        <f>IF(Table1[[#This Row],[Various  ]]&lt;&gt;1,IF(Table1[[#This Row],[Toolbox]]=1,1,""),"")</f>
        <v/>
      </c>
      <c r="DA99" s="169" t="str">
        <f>IF(Table1[[#This Row],[Various  ]]&lt;&gt;1,IF(Table1[[#This Row],[Video]]=1,1,""),"")</f>
        <v/>
      </c>
      <c r="DB99" s="169" t="str">
        <f>IF(Table1[[#This Row],[Various  ]]&lt;&gt;1,IF(Table1[[#This Row],[Case study]]=1,1,""),"")</f>
        <v/>
      </c>
      <c r="DC99" s="169" t="str">
        <f>IF(Table1[[#This Row],[Various  ]]&lt;&gt;1,IF(Table1[[#This Row],[Other   ]]=1,1,""),"")</f>
        <v/>
      </c>
      <c r="DD99" s="169" t="str">
        <f>IF(Table1[[#This Row],[Various  ]]&lt;&gt;1,IF(Table1[[#This Row],[Standards]]=1,1,""),"")</f>
        <v/>
      </c>
      <c r="DE99" s="169" t="str">
        <f>IF(Table1[[#This Row],[Various]]=1,1,IF(SUM(Table1[[#This Row],[Calculator / Software]:[Standards]])&gt;1,1,""))</f>
        <v/>
      </c>
      <c r="DF99" s="169" t="str">
        <f>IF(Table1[[#This Row],[Multiple NCC links]]&lt;&gt;1,IF(Table1[[#This Row],[Design]]=1,1,""),"")</f>
        <v/>
      </c>
      <c r="DG99" s="169" t="str">
        <f>IF(Table1[[#This Row],[Multiple NCC links]]&lt;&gt;1,IF(Table1[[#This Row],[Assessment / Verification]]=1,1,""),"")</f>
        <v/>
      </c>
      <c r="DH99" s="169" t="str">
        <f>IF(Table1[[#This Row],[Multiple NCC links]]&lt;&gt;1,IF(Table1[[#This Row],[Climate Specific ]]=1,1,""),"")</f>
        <v/>
      </c>
      <c r="DI99" s="169" t="str">
        <f>IF(Table1[[#This Row],[Multiple NCC links]]&lt;&gt;1,IF(Table1[[#This Row],[Alterations / Additions]]=1,1,""),"")</f>
        <v/>
      </c>
      <c r="DJ99" s="169" t="str">
        <f>IF(Table1[[#This Row],[Multiple NCC links]]&lt;&gt;1,IF(Table1[[#This Row],[Glazing]]=1,1,""),"")</f>
        <v/>
      </c>
      <c r="DK99" s="169" t="str">
        <f>IF(Table1[[#This Row],[Multiple NCC links]]&lt;&gt;1,IF(Table1[[#This Row],[Building Fabric / Thermal / Sealing]]=1,1,""),"")</f>
        <v/>
      </c>
      <c r="DL99" s="169" t="str">
        <f>IF(Table1[[#This Row],[Multiple NCC links]]&lt;&gt;1,IF(Table1[[#This Row],[Lighting]]=1,1,""),"")</f>
        <v/>
      </c>
      <c r="DM99" s="169" t="str">
        <f>IF(Table1[[#This Row],[Multiple NCC links]]&lt;&gt;1,IF(Table1[[#This Row],[HVAC]]=1,1,""),"")</f>
        <v/>
      </c>
      <c r="DN99" s="169" t="str">
        <f>IF(Table1[[#This Row],[Multiple NCC links]]&lt;&gt;1,IF(Table1[[#This Row],[Services]]=1,1,""),"")</f>
        <v/>
      </c>
      <c r="DO99" s="169" t="str">
        <f>IF(Table1[[#This Row],[Multiple NCC links]]&lt;&gt;1,IF(Table1[[#This Row],[Maintenance &amp; Monitoring]]=1,1,""),"")</f>
        <v/>
      </c>
      <c r="DP99" s="169" t="str">
        <f>IF(Table1[[#This Row],[Multiple NCC links]]&lt;&gt;1,IF(Table1[[#This Row],[Hand over / Operations]]=1,1,""),"")</f>
        <v/>
      </c>
      <c r="DQ99" s="169" t="str">
        <f>IF(Table1[[#This Row],[Multiple NCC links]]&lt;&gt;1,IF(Table1[[#This Row],[As built assessment]]=1,1,""),"")</f>
        <v/>
      </c>
      <c r="DR99" s="169" t="str">
        <f>IF(Table1[[#This Row],[Multiple NCC links]]&lt;&gt;1,IF(Table1[[#This Row],[Beyond compliance]]=1,1,""),"")</f>
        <v/>
      </c>
      <c r="DS99" s="169">
        <f>IF(SUM(Table1[[#This Row],[Design]:[Beyond compliance]])&gt;1,1,"")</f>
        <v>1</v>
      </c>
      <c r="DT99" s="169">
        <f>IF(Table1[[#This Row],[Both Residential &amp; Commercial4]]&lt;&gt;1,IF(Table1[[#This Row],[Residential]]=1,1,""),"")</f>
        <v>1</v>
      </c>
      <c r="DU99" s="169" t="str">
        <f>IF(Table1[[#This Row],[Both Residential &amp; Commercial4]]&lt;&gt;1,IF(Table1[[#This Row],[Commercial]]=1,1,""),"")</f>
        <v/>
      </c>
      <c r="DV99" s="169" t="str">
        <f>Table1[[#This Row],[Residential &amp; Commercial]]</f>
        <v/>
      </c>
      <c r="DW99" s="169"/>
    </row>
    <row r="100" spans="1:127" s="49" customFormat="1" ht="132.75" thickTop="1" thickBot="1" x14ac:dyDescent="0.35">
      <c r="A100" s="97">
        <v>96</v>
      </c>
      <c r="B100" s="67"/>
      <c r="C100" s="98" t="s">
        <v>409</v>
      </c>
      <c r="D100" s="98" t="s">
        <v>386</v>
      </c>
      <c r="E100" s="89"/>
      <c r="F100" s="89">
        <v>1</v>
      </c>
      <c r="G100" s="89"/>
      <c r="H100" s="89"/>
      <c r="I100" s="90" t="str">
        <f>IF(AND(Table1[[#This Row],[General]]=1,Table1[[#This Row],[Beginner]]=1,Table1[[#This Row],[Intermediate]]=1,Table1[[#This Row],[Advanced]]=1),1,"")</f>
        <v/>
      </c>
      <c r="J100" s="90" t="str">
        <f>CONCATENATE(IF(Table1[[#This Row],[General]]=1,"General, ",""), IF(Table1[[#This Row],[Beginner]]=1,"Beginner, ",""),IF(Table1[[#This Row],[Intermediate]]=1,"Intermediate, ",""), IF(Table1[[#This Row],[Advanced]]=1,"Advanced",""))</f>
        <v xml:space="preserve">Beginner, </v>
      </c>
      <c r="K100" s="91"/>
      <c r="L100" s="91"/>
      <c r="M100" s="91"/>
      <c r="N100" s="91"/>
      <c r="O100" s="142"/>
      <c r="P100" s="91"/>
      <c r="Q100" s="91"/>
      <c r="R100" s="91">
        <v>1</v>
      </c>
      <c r="S10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Other</v>
      </c>
      <c r="T100" s="92"/>
      <c r="U100" s="92"/>
      <c r="V100" s="211">
        <v>1</v>
      </c>
      <c r="W100" s="211"/>
      <c r="X100" s="92"/>
      <c r="Y100" s="92"/>
      <c r="Z100" s="92">
        <v>1</v>
      </c>
      <c r="AA100" s="92"/>
      <c r="AB100" s="92"/>
      <c r="AC100" s="92"/>
      <c r="AD100" s="92"/>
      <c r="AE100" s="92"/>
      <c r="AF100" s="92"/>
      <c r="AG10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00" s="93"/>
      <c r="AI100" s="93"/>
      <c r="AJ100" s="93">
        <v>1</v>
      </c>
      <c r="AK100" s="74" t="str">
        <f>CONCATENATE(IF(Table1[[#This Row],[Digital]]=1,"Digital, ",""),IF(Table1[[#This Row],[Face to Face]]=1,"Face to face, ",""),IF(Table1[[#This Row],[Blended]]=1,"Blended",""))</f>
        <v>Blended</v>
      </c>
      <c r="AL100" s="89" t="s">
        <v>419</v>
      </c>
      <c r="AM100" s="94">
        <v>1</v>
      </c>
      <c r="AN100" s="94">
        <v>1</v>
      </c>
      <c r="AO100" s="94">
        <v>1</v>
      </c>
      <c r="AP100" s="94"/>
      <c r="AQ100" s="94"/>
      <c r="AR100" s="94">
        <v>1</v>
      </c>
      <c r="AS100" s="94">
        <v>1</v>
      </c>
      <c r="AT100" s="94">
        <v>1</v>
      </c>
      <c r="AU100" s="94">
        <v>1</v>
      </c>
      <c r="AV100" s="94">
        <v>1</v>
      </c>
      <c r="AW100" s="94">
        <v>1</v>
      </c>
      <c r="AX100" s="94"/>
      <c r="AY100" s="94"/>
      <c r="AZ10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0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Building Fabric / Thermal / Sealing, Lighting, HVAC, Services, Maintenance &amp; Monitoring, Hand over / Operations, </v>
      </c>
      <c r="BB100" s="95">
        <v>1</v>
      </c>
      <c r="BC100" s="95"/>
      <c r="BD100" s="90" t="str">
        <f>IF(AND(Table1[[#This Row],[Residential]]=1,Table1[[#This Row],[Commercial]]=1),1,"")</f>
        <v/>
      </c>
      <c r="BE100" s="90" t="str">
        <f>CONCATENATE(IF(Table1[[#This Row],[Residential]]=1,"Residential, ",""),IF(Table1[[#This Row],[Commercial]]=1,"Commercial",""))</f>
        <v xml:space="preserve">Residential, </v>
      </c>
      <c r="BF100" s="94"/>
      <c r="BG100" s="94"/>
      <c r="BH100" s="94"/>
      <c r="BI100" s="94"/>
      <c r="BJ100" s="94"/>
      <c r="BK100" s="94"/>
      <c r="BL100" s="94"/>
      <c r="BM100" s="94"/>
      <c r="BN100" s="94">
        <v>1</v>
      </c>
      <c r="BO10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00" s="90"/>
      <c r="BQ100" s="120" t="s">
        <v>408</v>
      </c>
      <c r="BR100" s="118" t="s">
        <v>1027</v>
      </c>
      <c r="BS100" s="120"/>
      <c r="BT100" s="117" t="s">
        <v>951</v>
      </c>
      <c r="BU100" s="113"/>
      <c r="BV100" s="114"/>
      <c r="BW100" s="123" t="s">
        <v>57</v>
      </c>
      <c r="BX100" s="123" t="s">
        <v>58</v>
      </c>
      <c r="BY100" s="123" t="s">
        <v>57</v>
      </c>
      <c r="BZ100" s="227" t="str">
        <f>IF(SUM(Table1[[#This Row],[Design]:[Beyond compliance]])&gt;0,"Yes","No")</f>
        <v>Yes</v>
      </c>
      <c r="CA10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00" s="48">
        <f>COUNTIF(Table1[[#This Row],[Validity]:[Alignment with NCC (Yes=1,No=0)]],"N/A")</f>
        <v>0</v>
      </c>
      <c r="CC100" s="48">
        <f>IF(ISERROR(Table1[[#This Row],[Total Quality Score (out of 10)]]/(4-Table1[[#This Row],[N/A Count]])),0,Table1[[#This Row],[Total Quality Score (out of 10)]]/(4-Table1[[#This Row],[N/A Count]]))</f>
        <v>2</v>
      </c>
      <c r="CD100" s="96"/>
      <c r="CE100" s="96"/>
      <c r="CF100" s="171" t="str">
        <f>IF(SUM(Table1[[#This Row],[Multiple]:[Level (all)62]])&lt;1,IF(Table1[[#This Row],[General]]=1,1,""),"")</f>
        <v/>
      </c>
      <c r="CG100" s="171">
        <f>IF(SUM(Table1[[#This Row],[Multiple]:[Level (all)62]])&lt;1,IF(Table1[[#This Row],[Beginner]]=1,1,""),"")</f>
        <v>1</v>
      </c>
      <c r="CH100" s="169" t="str">
        <f>IF(SUM(Table1[[#This Row],[Multiple]:[Level (all)62]])&lt;1,IF(Table1[[#This Row],[Intermediate]]=1,1,""),"")</f>
        <v/>
      </c>
      <c r="CI100" s="169" t="str">
        <f>IF(SUM(Table1[[#This Row],[Multiple]:[Level (all)62]])&lt;1,IF(Table1[[#This Row],[Advanced]]=1,1,""),"")</f>
        <v/>
      </c>
      <c r="CJ100" s="169" t="str">
        <f>IF(AND(SUM(Table1[[#This Row],[General]:[Advanced]])&lt;4,SUM(Table1[[#This Row],[General]:[Advanced]])&gt;1),1,"")</f>
        <v/>
      </c>
      <c r="CK100" s="169" t="str">
        <f>Table1[[#This Row],[Level (all)]]</f>
        <v/>
      </c>
      <c r="CL100" s="169" t="str">
        <f>IF(Table1[[#This Row],[Multiple audience]]&lt;&gt;1,IF(Table1[[#This Row],[General Audience]]=1,1,""),"")</f>
        <v/>
      </c>
      <c r="CM100" s="169" t="str">
        <f>IF(Table1[[#This Row],[Multiple audience]]&lt;&gt;1,IF(Table1[[#This Row],[Planners / Designers ]]=1,1,""),"")</f>
        <v/>
      </c>
      <c r="CN100" s="169" t="str">
        <f>IF(Table1[[#This Row],[Multiple audience]]&lt;&gt;1,IF(Table1[[#This Row],[Regulatory Assessors]]=1,1,""),"")</f>
        <v/>
      </c>
      <c r="CO100" s="169" t="str">
        <f>IF(Table1[[#This Row],[Multiple audience]]&lt;&gt;1,IF(Table1[[#This Row],[Builders / Management]]=1,1,""),"")</f>
        <v/>
      </c>
      <c r="CP100" s="169" t="str">
        <f>IF(Table1[[#This Row],[Multiple audience]]&lt;&gt;1,IF(Table1[[#This Row],[Energy / Sus Assessors]]=1,1,""),"")</f>
        <v/>
      </c>
      <c r="CQ100" s="169" t="str">
        <f>IF(Table1[[#This Row],[Multiple audience]]&lt;&gt;1,IF(Table1[[#This Row],[Semi-skilled]]=1,1,""),"")</f>
        <v/>
      </c>
      <c r="CR100" s="169" t="str">
        <f>IF(Table1[[#This Row],[Multiple audience]]&lt;&gt;1,IF(Table1[[#This Row],[Trades]]=1,1,""),"")</f>
        <v/>
      </c>
      <c r="CS100" s="169">
        <f>IF(Table1[[#This Row],[Multiple audience]]&lt;&gt;1,IF(Table1[[#This Row],[Other]]=1,1,""),"")</f>
        <v>1</v>
      </c>
      <c r="CT100" s="169" t="str">
        <f>IF(SUM(Table1[[#This Row],[General Audience]:[Other]])&gt;1,1,"")</f>
        <v/>
      </c>
      <c r="CU100" s="169" t="str">
        <f>IF(Table1[[#This Row],[Various  ]]&lt;&gt;1,IF(Table1[[#This Row],[Calculator / Software]]=1,1,""),"")</f>
        <v/>
      </c>
      <c r="CV100" s="169" t="str">
        <f>IF(Table1[[#This Row],[Various  ]]&lt;&gt;1,IF(Table1[[#This Row],[Information  ]]=1,1,""),"")</f>
        <v/>
      </c>
      <c r="CW100" s="169" t="str">
        <f>IF(Table1[[#This Row],[Various  ]]&lt;&gt;1,IF(Table1[[#This Row],[Interactive Tool]]=1,1,""),"")</f>
        <v/>
      </c>
      <c r="CX100" s="169" t="str">
        <f>IF(Table1[[#This Row],[Various  ]]&lt;&gt;1,IF(Table1[[#This Row],[Technical Specifications]]=1,1,""),"")</f>
        <v/>
      </c>
      <c r="CY100" s="169" t="str">
        <f>IF(Table1[[#This Row],[Various  ]]&lt;&gt;1,IF(Table1[[#This Row],[Training Resources]]=1,1,""),"")</f>
        <v/>
      </c>
      <c r="CZ100" s="169" t="str">
        <f>IF(Table1[[#This Row],[Various  ]]&lt;&gt;1,IF(Table1[[#This Row],[Toolbox]]=1,1,""),"")</f>
        <v/>
      </c>
      <c r="DA100" s="169" t="str">
        <f>IF(Table1[[#This Row],[Various  ]]&lt;&gt;1,IF(Table1[[#This Row],[Video]]=1,1,""),"")</f>
        <v/>
      </c>
      <c r="DB100" s="169" t="str">
        <f>IF(Table1[[#This Row],[Various  ]]&lt;&gt;1,IF(Table1[[#This Row],[Case study]]=1,1,""),"")</f>
        <v/>
      </c>
      <c r="DC100" s="169" t="str">
        <f>IF(Table1[[#This Row],[Various  ]]&lt;&gt;1,IF(Table1[[#This Row],[Other   ]]=1,1,""),"")</f>
        <v/>
      </c>
      <c r="DD100" s="169" t="str">
        <f>IF(Table1[[#This Row],[Various  ]]&lt;&gt;1,IF(Table1[[#This Row],[Standards]]=1,1,""),"")</f>
        <v/>
      </c>
      <c r="DE100" s="169">
        <f>IF(Table1[[#This Row],[Various]]=1,1,IF(SUM(Table1[[#This Row],[Calculator / Software]:[Standards]])&gt;1,1,""))</f>
        <v>1</v>
      </c>
      <c r="DF100" s="169" t="str">
        <f>IF(Table1[[#This Row],[Multiple NCC links]]&lt;&gt;1,IF(Table1[[#This Row],[Design]]=1,1,""),"")</f>
        <v/>
      </c>
      <c r="DG100" s="169" t="str">
        <f>IF(Table1[[#This Row],[Multiple NCC links]]&lt;&gt;1,IF(Table1[[#This Row],[Assessment / Verification]]=1,1,""),"")</f>
        <v/>
      </c>
      <c r="DH100" s="169" t="str">
        <f>IF(Table1[[#This Row],[Multiple NCC links]]&lt;&gt;1,IF(Table1[[#This Row],[Climate Specific ]]=1,1,""),"")</f>
        <v/>
      </c>
      <c r="DI100" s="169" t="str">
        <f>IF(Table1[[#This Row],[Multiple NCC links]]&lt;&gt;1,IF(Table1[[#This Row],[Alterations / Additions]]=1,1,""),"")</f>
        <v/>
      </c>
      <c r="DJ100" s="169" t="str">
        <f>IF(Table1[[#This Row],[Multiple NCC links]]&lt;&gt;1,IF(Table1[[#This Row],[Glazing]]=1,1,""),"")</f>
        <v/>
      </c>
      <c r="DK100" s="169" t="str">
        <f>IF(Table1[[#This Row],[Multiple NCC links]]&lt;&gt;1,IF(Table1[[#This Row],[Building Fabric / Thermal / Sealing]]=1,1,""),"")</f>
        <v/>
      </c>
      <c r="DL100" s="169" t="str">
        <f>IF(Table1[[#This Row],[Multiple NCC links]]&lt;&gt;1,IF(Table1[[#This Row],[Lighting]]=1,1,""),"")</f>
        <v/>
      </c>
      <c r="DM100" s="169" t="str">
        <f>IF(Table1[[#This Row],[Multiple NCC links]]&lt;&gt;1,IF(Table1[[#This Row],[HVAC]]=1,1,""),"")</f>
        <v/>
      </c>
      <c r="DN100" s="169" t="str">
        <f>IF(Table1[[#This Row],[Multiple NCC links]]&lt;&gt;1,IF(Table1[[#This Row],[Services]]=1,1,""),"")</f>
        <v/>
      </c>
      <c r="DO100" s="169" t="str">
        <f>IF(Table1[[#This Row],[Multiple NCC links]]&lt;&gt;1,IF(Table1[[#This Row],[Maintenance &amp; Monitoring]]=1,1,""),"")</f>
        <v/>
      </c>
      <c r="DP100" s="169" t="str">
        <f>IF(Table1[[#This Row],[Multiple NCC links]]&lt;&gt;1,IF(Table1[[#This Row],[Hand over / Operations]]=1,1,""),"")</f>
        <v/>
      </c>
      <c r="DQ100" s="169" t="str">
        <f>IF(Table1[[#This Row],[Multiple NCC links]]&lt;&gt;1,IF(Table1[[#This Row],[As built assessment]]=1,1,""),"")</f>
        <v/>
      </c>
      <c r="DR100" s="169" t="str">
        <f>IF(Table1[[#This Row],[Multiple NCC links]]&lt;&gt;1,IF(Table1[[#This Row],[Beyond compliance]]=1,1,""),"")</f>
        <v/>
      </c>
      <c r="DS100" s="169">
        <f>IF(SUM(Table1[[#This Row],[Design]:[Beyond compliance]])&gt;1,1,"")</f>
        <v>1</v>
      </c>
      <c r="DT100" s="169">
        <f>IF(Table1[[#This Row],[Both Residential &amp; Commercial4]]&lt;&gt;1,IF(Table1[[#This Row],[Residential]]=1,1,""),"")</f>
        <v>1</v>
      </c>
      <c r="DU100" s="169" t="str">
        <f>IF(Table1[[#This Row],[Both Residential &amp; Commercial4]]&lt;&gt;1,IF(Table1[[#This Row],[Commercial]]=1,1,""),"")</f>
        <v/>
      </c>
      <c r="DV100" s="169" t="str">
        <f>Table1[[#This Row],[Residential &amp; Commercial]]</f>
        <v/>
      </c>
      <c r="DW100" s="169"/>
    </row>
    <row r="101" spans="1:127" s="49" customFormat="1" ht="114" thickTop="1" thickBot="1" x14ac:dyDescent="0.35">
      <c r="A101" s="97">
        <v>97</v>
      </c>
      <c r="B101" s="67"/>
      <c r="C101" s="98" t="s">
        <v>410</v>
      </c>
      <c r="D101" s="88" t="s">
        <v>386</v>
      </c>
      <c r="E101" s="89">
        <v>1</v>
      </c>
      <c r="F101" s="89"/>
      <c r="G101" s="89"/>
      <c r="H101" s="89"/>
      <c r="I101" s="90" t="str">
        <f>IF(AND(Table1[[#This Row],[General]]=1,Table1[[#This Row],[Beginner]]=1,Table1[[#This Row],[Intermediate]]=1,Table1[[#This Row],[Advanced]]=1),1,"")</f>
        <v/>
      </c>
      <c r="J101" s="90" t="str">
        <f>CONCATENATE(IF(Table1[[#This Row],[General]]=1,"General, ",""), IF(Table1[[#This Row],[Beginner]]=1,"Beginner, ",""),IF(Table1[[#This Row],[Intermediate]]=1,"Intermediate, ",""), IF(Table1[[#This Row],[Advanced]]=1,"Advanced",""))</f>
        <v xml:space="preserve">General, </v>
      </c>
      <c r="K101" s="91">
        <v>1</v>
      </c>
      <c r="L101" s="91"/>
      <c r="M101" s="91"/>
      <c r="N101" s="91"/>
      <c r="O101" s="142"/>
      <c r="P101" s="91"/>
      <c r="Q101" s="91"/>
      <c r="R101" s="91"/>
      <c r="S10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01" s="92"/>
      <c r="U101" s="92">
        <v>1</v>
      </c>
      <c r="V101" s="211"/>
      <c r="W101" s="211"/>
      <c r="X101" s="92"/>
      <c r="Y101" s="92"/>
      <c r="Z101" s="92">
        <v>1</v>
      </c>
      <c r="AA101" s="92"/>
      <c r="AB101" s="92"/>
      <c r="AC101" s="92"/>
      <c r="AD101" s="92"/>
      <c r="AE101" s="92">
        <v>1</v>
      </c>
      <c r="AF101" s="92"/>
      <c r="AG10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Training Resources, Standards, </v>
      </c>
      <c r="AH101" s="93"/>
      <c r="AI101" s="93"/>
      <c r="AJ101" s="93">
        <v>1</v>
      </c>
      <c r="AK101" s="74" t="str">
        <f>CONCATENATE(IF(Table1[[#This Row],[Digital]]=1,"Digital, ",""),IF(Table1[[#This Row],[Face to Face]]=1,"Face to face, ",""),IF(Table1[[#This Row],[Blended]]=1,"Blended",""))</f>
        <v>Blended</v>
      </c>
      <c r="AL101" s="89" t="s">
        <v>733</v>
      </c>
      <c r="AM101" s="94">
        <v>1</v>
      </c>
      <c r="AN101" s="94">
        <v>1</v>
      </c>
      <c r="AO101" s="94">
        <v>1</v>
      </c>
      <c r="AP101" s="94">
        <v>1</v>
      </c>
      <c r="AQ101" s="94">
        <v>1</v>
      </c>
      <c r="AR101" s="94">
        <v>1</v>
      </c>
      <c r="AS101" s="94"/>
      <c r="AT101" s="94"/>
      <c r="AU101" s="94"/>
      <c r="AV101" s="94"/>
      <c r="AW101" s="94"/>
      <c r="AX101" s="94"/>
      <c r="AY101" s="94"/>
      <c r="AZ10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0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v>
      </c>
      <c r="BB101" s="95">
        <v>1</v>
      </c>
      <c r="BC101" s="95">
        <v>1</v>
      </c>
      <c r="BD101" s="90">
        <f>IF(AND(Table1[[#This Row],[Residential]]=1,Table1[[#This Row],[Commercial]]=1),1,"")</f>
        <v>1</v>
      </c>
      <c r="BE101" s="90" t="str">
        <f>CONCATENATE(IF(Table1[[#This Row],[Residential]]=1,"Residential, ",""),IF(Table1[[#This Row],[Commercial]]=1,"Commercial",""))</f>
        <v>Residential, Commercial</v>
      </c>
      <c r="BF101" s="94"/>
      <c r="BG101" s="94"/>
      <c r="BH101" s="94"/>
      <c r="BI101" s="94"/>
      <c r="BJ101" s="94"/>
      <c r="BK101" s="94"/>
      <c r="BL101" s="94"/>
      <c r="BM101" s="94"/>
      <c r="BN101" s="94"/>
      <c r="BO10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101" s="90"/>
      <c r="BQ101" s="120" t="s">
        <v>411</v>
      </c>
      <c r="BR101" s="118" t="s">
        <v>1027</v>
      </c>
      <c r="BS101" s="120" t="s">
        <v>412</v>
      </c>
      <c r="BT101" s="117" t="s">
        <v>413</v>
      </c>
      <c r="BU101" s="113"/>
      <c r="BV101" s="114"/>
      <c r="BW101" s="123" t="s">
        <v>57</v>
      </c>
      <c r="BX101" s="123" t="s">
        <v>58</v>
      </c>
      <c r="BY101" s="123" t="s">
        <v>57</v>
      </c>
      <c r="BZ101" s="227" t="str">
        <f>IF(SUM(Table1[[#This Row],[Design]:[Beyond compliance]])&gt;0,"Yes","No")</f>
        <v>Yes</v>
      </c>
      <c r="CA10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01" s="48">
        <f>COUNTIF(Table1[[#This Row],[Validity]:[Alignment with NCC (Yes=1,No=0)]],"N/A")</f>
        <v>0</v>
      </c>
      <c r="CC101" s="48">
        <f>IF(ISERROR(Table1[[#This Row],[Total Quality Score (out of 10)]]/(4-Table1[[#This Row],[N/A Count]])),0,Table1[[#This Row],[Total Quality Score (out of 10)]]/(4-Table1[[#This Row],[N/A Count]]))</f>
        <v>2</v>
      </c>
      <c r="CD101" s="96"/>
      <c r="CE101" s="96"/>
      <c r="CF101" s="171">
        <f>IF(SUM(Table1[[#This Row],[Multiple]:[Level (all)62]])&lt;1,IF(Table1[[#This Row],[General]]=1,1,""),"")</f>
        <v>1</v>
      </c>
      <c r="CG101" s="171" t="str">
        <f>IF(SUM(Table1[[#This Row],[Multiple]:[Level (all)62]])&lt;1,IF(Table1[[#This Row],[Beginner]]=1,1,""),"")</f>
        <v/>
      </c>
      <c r="CH101" s="169" t="str">
        <f>IF(SUM(Table1[[#This Row],[Multiple]:[Level (all)62]])&lt;1,IF(Table1[[#This Row],[Intermediate]]=1,1,""),"")</f>
        <v/>
      </c>
      <c r="CI101" s="169" t="str">
        <f>IF(SUM(Table1[[#This Row],[Multiple]:[Level (all)62]])&lt;1,IF(Table1[[#This Row],[Advanced]]=1,1,""),"")</f>
        <v/>
      </c>
      <c r="CJ101" s="169" t="str">
        <f>IF(AND(SUM(Table1[[#This Row],[General]:[Advanced]])&lt;4,SUM(Table1[[#This Row],[General]:[Advanced]])&gt;1),1,"")</f>
        <v/>
      </c>
      <c r="CK101" s="169" t="str">
        <f>Table1[[#This Row],[Level (all)]]</f>
        <v/>
      </c>
      <c r="CL101" s="169">
        <f>IF(Table1[[#This Row],[Multiple audience]]&lt;&gt;1,IF(Table1[[#This Row],[General Audience]]=1,1,""),"")</f>
        <v>1</v>
      </c>
      <c r="CM101" s="169" t="str">
        <f>IF(Table1[[#This Row],[Multiple audience]]&lt;&gt;1,IF(Table1[[#This Row],[Planners / Designers ]]=1,1,""),"")</f>
        <v/>
      </c>
      <c r="CN101" s="169" t="str">
        <f>IF(Table1[[#This Row],[Multiple audience]]&lt;&gt;1,IF(Table1[[#This Row],[Regulatory Assessors]]=1,1,""),"")</f>
        <v/>
      </c>
      <c r="CO101" s="169" t="str">
        <f>IF(Table1[[#This Row],[Multiple audience]]&lt;&gt;1,IF(Table1[[#This Row],[Builders / Management]]=1,1,""),"")</f>
        <v/>
      </c>
      <c r="CP101" s="169" t="str">
        <f>IF(Table1[[#This Row],[Multiple audience]]&lt;&gt;1,IF(Table1[[#This Row],[Energy / Sus Assessors]]=1,1,""),"")</f>
        <v/>
      </c>
      <c r="CQ101" s="169" t="str">
        <f>IF(Table1[[#This Row],[Multiple audience]]&lt;&gt;1,IF(Table1[[#This Row],[Semi-skilled]]=1,1,""),"")</f>
        <v/>
      </c>
      <c r="CR101" s="169" t="str">
        <f>IF(Table1[[#This Row],[Multiple audience]]&lt;&gt;1,IF(Table1[[#This Row],[Trades]]=1,1,""),"")</f>
        <v/>
      </c>
      <c r="CS101" s="169" t="str">
        <f>IF(Table1[[#This Row],[Multiple audience]]&lt;&gt;1,IF(Table1[[#This Row],[Other]]=1,1,""),"")</f>
        <v/>
      </c>
      <c r="CT101" s="169" t="str">
        <f>IF(SUM(Table1[[#This Row],[General Audience]:[Other]])&gt;1,1,"")</f>
        <v/>
      </c>
      <c r="CU101" s="169" t="str">
        <f>IF(Table1[[#This Row],[Various  ]]&lt;&gt;1,IF(Table1[[#This Row],[Calculator / Software]]=1,1,""),"")</f>
        <v/>
      </c>
      <c r="CV101" s="169" t="str">
        <f>IF(Table1[[#This Row],[Various  ]]&lt;&gt;1,IF(Table1[[#This Row],[Information  ]]=1,1,""),"")</f>
        <v/>
      </c>
      <c r="CW101" s="169" t="str">
        <f>IF(Table1[[#This Row],[Various  ]]&lt;&gt;1,IF(Table1[[#This Row],[Interactive Tool]]=1,1,""),"")</f>
        <v/>
      </c>
      <c r="CX101" s="169" t="str">
        <f>IF(Table1[[#This Row],[Various  ]]&lt;&gt;1,IF(Table1[[#This Row],[Technical Specifications]]=1,1,""),"")</f>
        <v/>
      </c>
      <c r="CY101" s="169" t="str">
        <f>IF(Table1[[#This Row],[Various  ]]&lt;&gt;1,IF(Table1[[#This Row],[Training Resources]]=1,1,""),"")</f>
        <v/>
      </c>
      <c r="CZ101" s="169" t="str">
        <f>IF(Table1[[#This Row],[Various  ]]&lt;&gt;1,IF(Table1[[#This Row],[Toolbox]]=1,1,""),"")</f>
        <v/>
      </c>
      <c r="DA101" s="169" t="str">
        <f>IF(Table1[[#This Row],[Various  ]]&lt;&gt;1,IF(Table1[[#This Row],[Video]]=1,1,""),"")</f>
        <v/>
      </c>
      <c r="DB101" s="169" t="str">
        <f>IF(Table1[[#This Row],[Various  ]]&lt;&gt;1,IF(Table1[[#This Row],[Case study]]=1,1,""),"")</f>
        <v/>
      </c>
      <c r="DC101" s="169" t="str">
        <f>IF(Table1[[#This Row],[Various  ]]&lt;&gt;1,IF(Table1[[#This Row],[Other   ]]=1,1,""),"")</f>
        <v/>
      </c>
      <c r="DD101" s="169" t="str">
        <f>IF(Table1[[#This Row],[Various  ]]&lt;&gt;1,IF(Table1[[#This Row],[Standards]]=1,1,""),"")</f>
        <v/>
      </c>
      <c r="DE101" s="169">
        <f>IF(Table1[[#This Row],[Various]]=1,1,IF(SUM(Table1[[#This Row],[Calculator / Software]:[Standards]])&gt;1,1,""))</f>
        <v>1</v>
      </c>
      <c r="DF101" s="169" t="str">
        <f>IF(Table1[[#This Row],[Multiple NCC links]]&lt;&gt;1,IF(Table1[[#This Row],[Design]]=1,1,""),"")</f>
        <v/>
      </c>
      <c r="DG101" s="169" t="str">
        <f>IF(Table1[[#This Row],[Multiple NCC links]]&lt;&gt;1,IF(Table1[[#This Row],[Assessment / Verification]]=1,1,""),"")</f>
        <v/>
      </c>
      <c r="DH101" s="169" t="str">
        <f>IF(Table1[[#This Row],[Multiple NCC links]]&lt;&gt;1,IF(Table1[[#This Row],[Climate Specific ]]=1,1,""),"")</f>
        <v/>
      </c>
      <c r="DI101" s="169" t="str">
        <f>IF(Table1[[#This Row],[Multiple NCC links]]&lt;&gt;1,IF(Table1[[#This Row],[Alterations / Additions]]=1,1,""),"")</f>
        <v/>
      </c>
      <c r="DJ101" s="169" t="str">
        <f>IF(Table1[[#This Row],[Multiple NCC links]]&lt;&gt;1,IF(Table1[[#This Row],[Glazing]]=1,1,""),"")</f>
        <v/>
      </c>
      <c r="DK101" s="169" t="str">
        <f>IF(Table1[[#This Row],[Multiple NCC links]]&lt;&gt;1,IF(Table1[[#This Row],[Building Fabric / Thermal / Sealing]]=1,1,""),"")</f>
        <v/>
      </c>
      <c r="DL101" s="169" t="str">
        <f>IF(Table1[[#This Row],[Multiple NCC links]]&lt;&gt;1,IF(Table1[[#This Row],[Lighting]]=1,1,""),"")</f>
        <v/>
      </c>
      <c r="DM101" s="169" t="str">
        <f>IF(Table1[[#This Row],[Multiple NCC links]]&lt;&gt;1,IF(Table1[[#This Row],[HVAC]]=1,1,""),"")</f>
        <v/>
      </c>
      <c r="DN101" s="169" t="str">
        <f>IF(Table1[[#This Row],[Multiple NCC links]]&lt;&gt;1,IF(Table1[[#This Row],[Services]]=1,1,""),"")</f>
        <v/>
      </c>
      <c r="DO101" s="169" t="str">
        <f>IF(Table1[[#This Row],[Multiple NCC links]]&lt;&gt;1,IF(Table1[[#This Row],[Maintenance &amp; Monitoring]]=1,1,""),"")</f>
        <v/>
      </c>
      <c r="DP101" s="169" t="str">
        <f>IF(Table1[[#This Row],[Multiple NCC links]]&lt;&gt;1,IF(Table1[[#This Row],[Hand over / Operations]]=1,1,""),"")</f>
        <v/>
      </c>
      <c r="DQ101" s="169" t="str">
        <f>IF(Table1[[#This Row],[Multiple NCC links]]&lt;&gt;1,IF(Table1[[#This Row],[As built assessment]]=1,1,""),"")</f>
        <v/>
      </c>
      <c r="DR101" s="169" t="str">
        <f>IF(Table1[[#This Row],[Multiple NCC links]]&lt;&gt;1,IF(Table1[[#This Row],[Beyond compliance]]=1,1,""),"")</f>
        <v/>
      </c>
      <c r="DS101" s="169">
        <f>IF(SUM(Table1[[#This Row],[Design]:[Beyond compliance]])&gt;1,1,"")</f>
        <v>1</v>
      </c>
      <c r="DT101" s="169" t="str">
        <f>IF(Table1[[#This Row],[Both Residential &amp; Commercial4]]&lt;&gt;1,IF(Table1[[#This Row],[Residential]]=1,1,""),"")</f>
        <v/>
      </c>
      <c r="DU101" s="169" t="str">
        <f>IF(Table1[[#This Row],[Both Residential &amp; Commercial4]]&lt;&gt;1,IF(Table1[[#This Row],[Commercial]]=1,1,""),"")</f>
        <v/>
      </c>
      <c r="DV101" s="169">
        <f>Table1[[#This Row],[Residential &amp; Commercial]]</f>
        <v>1</v>
      </c>
      <c r="DW101" s="169"/>
    </row>
    <row r="102" spans="1:127" s="49" customFormat="1" ht="76.5" thickTop="1" thickBot="1" x14ac:dyDescent="0.35">
      <c r="A102" s="97">
        <v>98</v>
      </c>
      <c r="B102" s="97">
        <v>2006</v>
      </c>
      <c r="C102" s="98" t="s">
        <v>580</v>
      </c>
      <c r="D102" s="98" t="s">
        <v>415</v>
      </c>
      <c r="E102" s="99">
        <v>1</v>
      </c>
      <c r="F102" s="99"/>
      <c r="G102" s="99"/>
      <c r="H102" s="99"/>
      <c r="I102" s="100" t="str">
        <f>IF(AND(Table1[[#This Row],[General]]=1,Table1[[#This Row],[Beginner]]=1,Table1[[#This Row],[Intermediate]]=1,Table1[[#This Row],[Advanced]]=1),1,"")</f>
        <v/>
      </c>
      <c r="J102" s="100" t="str">
        <f>CONCATENATE(IF(Table1[[#This Row],[General]]=1,"General, ",""), IF(Table1[[#This Row],[Beginner]]=1,"Beginner, ",""),IF(Table1[[#This Row],[Intermediate]]=1,"Intermediate, ",""), IF(Table1[[#This Row],[Advanced]]=1,"Advanced",""))</f>
        <v xml:space="preserve">General, </v>
      </c>
      <c r="K102" s="101">
        <v>1</v>
      </c>
      <c r="L102" s="101"/>
      <c r="M102" s="101"/>
      <c r="N102" s="101"/>
      <c r="O102" s="143"/>
      <c r="P102" s="101"/>
      <c r="Q102" s="101"/>
      <c r="R102" s="101"/>
      <c r="S10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02" s="102"/>
      <c r="U102" s="102"/>
      <c r="V102" s="240">
        <v>1</v>
      </c>
      <c r="W102" s="240"/>
      <c r="X102" s="102">
        <v>1</v>
      </c>
      <c r="Y102" s="102"/>
      <c r="Z102" s="102"/>
      <c r="AA102" s="102"/>
      <c r="AB102" s="102"/>
      <c r="AC102" s="102"/>
      <c r="AD102" s="102"/>
      <c r="AE102" s="102"/>
      <c r="AF102" s="102"/>
      <c r="AG10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Interactive Tool, </v>
      </c>
      <c r="AH102" s="103">
        <v>1</v>
      </c>
      <c r="AI102" s="103"/>
      <c r="AJ102" s="103"/>
      <c r="AK102" s="74" t="str">
        <f>CONCATENATE(IF(Table1[[#This Row],[Digital]]=1,"Digital, ",""),IF(Table1[[#This Row],[Face to Face]]=1,"Face to face, ",""),IF(Table1[[#This Row],[Blended]]=1,"Blended",""))</f>
        <v xml:space="preserve">Digital, </v>
      </c>
      <c r="AL102" s="99" t="s">
        <v>733</v>
      </c>
      <c r="AM102" s="104"/>
      <c r="AN102" s="104"/>
      <c r="AO102" s="104"/>
      <c r="AP102" s="104"/>
      <c r="AQ102" s="104"/>
      <c r="AR102" s="104"/>
      <c r="AS102" s="104"/>
      <c r="AT102" s="104"/>
      <c r="AU102" s="104"/>
      <c r="AV102" s="104"/>
      <c r="AW102" s="104">
        <v>1</v>
      </c>
      <c r="AX102" s="104">
        <v>1</v>
      </c>
      <c r="AY102" s="104">
        <v>1</v>
      </c>
      <c r="AZ10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0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Hand over / Operations, As built assessment, Beyond compliance</v>
      </c>
      <c r="BB102" s="105">
        <v>1</v>
      </c>
      <c r="BC102" s="105"/>
      <c r="BD102" s="100" t="str">
        <f>IF(AND(Table1[[#This Row],[Residential]]=1,Table1[[#This Row],[Commercial]]=1),1,"")</f>
        <v/>
      </c>
      <c r="BE102" s="100" t="str">
        <f>CONCATENATE(IF(Table1[[#This Row],[Residential]]=1,"Residential, ",""),IF(Table1[[#This Row],[Commercial]]=1,"Commercial",""))</f>
        <v xml:space="preserve">Residential, </v>
      </c>
      <c r="BF102" s="104"/>
      <c r="BG102" s="104"/>
      <c r="BH102" s="104"/>
      <c r="BI102" s="104"/>
      <c r="BJ102" s="104"/>
      <c r="BK102" s="104"/>
      <c r="BL102" s="104"/>
      <c r="BM102" s="104"/>
      <c r="BN102" s="104">
        <v>1</v>
      </c>
      <c r="BO10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02" s="90"/>
      <c r="BQ102" s="122" t="s">
        <v>1054</v>
      </c>
      <c r="BR102" s="122" t="s">
        <v>996</v>
      </c>
      <c r="BS102" s="122"/>
      <c r="BT102" s="117" t="s">
        <v>414</v>
      </c>
      <c r="BU102" s="113"/>
      <c r="BV102" s="114"/>
      <c r="BW102" s="119" t="s">
        <v>57</v>
      </c>
      <c r="BX102" s="119" t="s">
        <v>58</v>
      </c>
      <c r="BY102" s="119" t="s">
        <v>57</v>
      </c>
      <c r="BZ102" s="227" t="str">
        <f>IF(SUM(Table1[[#This Row],[Design]:[Beyond compliance]])&gt;0,"Yes","No")</f>
        <v>Yes</v>
      </c>
      <c r="CA10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02" s="48">
        <f>COUNTIF(Table1[[#This Row],[Validity]:[Alignment with NCC (Yes=1,No=0)]],"N/A")</f>
        <v>0</v>
      </c>
      <c r="CC102" s="48">
        <f>IF(ISERROR(Table1[[#This Row],[Total Quality Score (out of 10)]]/(4-Table1[[#This Row],[N/A Count]])),0,Table1[[#This Row],[Total Quality Score (out of 10)]]/(4-Table1[[#This Row],[N/A Count]]))</f>
        <v>2</v>
      </c>
      <c r="CD102" s="106"/>
      <c r="CE102" s="106"/>
      <c r="CF102" s="172">
        <f>IF(SUM(Table1[[#This Row],[Multiple]:[Level (all)62]])&lt;1,IF(Table1[[#This Row],[General]]=1,1,""),"")</f>
        <v>1</v>
      </c>
      <c r="CG102" s="172" t="str">
        <f>IF(SUM(Table1[[#This Row],[Multiple]:[Level (all)62]])&lt;1,IF(Table1[[#This Row],[Beginner]]=1,1,""),"")</f>
        <v/>
      </c>
      <c r="CH102" s="169" t="str">
        <f>IF(SUM(Table1[[#This Row],[Multiple]:[Level (all)62]])&lt;1,IF(Table1[[#This Row],[Intermediate]]=1,1,""),"")</f>
        <v/>
      </c>
      <c r="CI102" s="169" t="str">
        <f>IF(SUM(Table1[[#This Row],[Multiple]:[Level (all)62]])&lt;1,IF(Table1[[#This Row],[Advanced]]=1,1,""),"")</f>
        <v/>
      </c>
      <c r="CJ102" s="169" t="str">
        <f>IF(AND(SUM(Table1[[#This Row],[General]:[Advanced]])&lt;4,SUM(Table1[[#This Row],[General]:[Advanced]])&gt;1),1,"")</f>
        <v/>
      </c>
      <c r="CK102" s="169" t="str">
        <f>Table1[[#This Row],[Level (all)]]</f>
        <v/>
      </c>
      <c r="CL102" s="169">
        <f>IF(Table1[[#This Row],[Multiple audience]]&lt;&gt;1,IF(Table1[[#This Row],[General Audience]]=1,1,""),"")</f>
        <v>1</v>
      </c>
      <c r="CM102" s="169" t="str">
        <f>IF(Table1[[#This Row],[Multiple audience]]&lt;&gt;1,IF(Table1[[#This Row],[Planners / Designers ]]=1,1,""),"")</f>
        <v/>
      </c>
      <c r="CN102" s="169" t="str">
        <f>IF(Table1[[#This Row],[Multiple audience]]&lt;&gt;1,IF(Table1[[#This Row],[Regulatory Assessors]]=1,1,""),"")</f>
        <v/>
      </c>
      <c r="CO102" s="169" t="str">
        <f>IF(Table1[[#This Row],[Multiple audience]]&lt;&gt;1,IF(Table1[[#This Row],[Builders / Management]]=1,1,""),"")</f>
        <v/>
      </c>
      <c r="CP102" s="169" t="str">
        <f>IF(Table1[[#This Row],[Multiple audience]]&lt;&gt;1,IF(Table1[[#This Row],[Energy / Sus Assessors]]=1,1,""),"")</f>
        <v/>
      </c>
      <c r="CQ102" s="169" t="str">
        <f>IF(Table1[[#This Row],[Multiple audience]]&lt;&gt;1,IF(Table1[[#This Row],[Semi-skilled]]=1,1,""),"")</f>
        <v/>
      </c>
      <c r="CR102" s="169" t="str">
        <f>IF(Table1[[#This Row],[Multiple audience]]&lt;&gt;1,IF(Table1[[#This Row],[Trades]]=1,1,""),"")</f>
        <v/>
      </c>
      <c r="CS102" s="169" t="str">
        <f>IF(Table1[[#This Row],[Multiple audience]]&lt;&gt;1,IF(Table1[[#This Row],[Other]]=1,1,""),"")</f>
        <v/>
      </c>
      <c r="CT102" s="169" t="str">
        <f>IF(SUM(Table1[[#This Row],[General Audience]:[Other]])&gt;1,1,"")</f>
        <v/>
      </c>
      <c r="CU102" s="169" t="str">
        <f>IF(Table1[[#This Row],[Various  ]]&lt;&gt;1,IF(Table1[[#This Row],[Calculator / Software]]=1,1,""),"")</f>
        <v/>
      </c>
      <c r="CV102" s="169" t="str">
        <f>IF(Table1[[#This Row],[Various  ]]&lt;&gt;1,IF(Table1[[#This Row],[Information  ]]=1,1,""),"")</f>
        <v/>
      </c>
      <c r="CW102" s="169" t="str">
        <f>IF(Table1[[#This Row],[Various  ]]&lt;&gt;1,IF(Table1[[#This Row],[Interactive Tool]]=1,1,""),"")</f>
        <v/>
      </c>
      <c r="CX102" s="169" t="str">
        <f>IF(Table1[[#This Row],[Various  ]]&lt;&gt;1,IF(Table1[[#This Row],[Technical Specifications]]=1,1,""),"")</f>
        <v/>
      </c>
      <c r="CY102" s="169" t="str">
        <f>IF(Table1[[#This Row],[Various  ]]&lt;&gt;1,IF(Table1[[#This Row],[Training Resources]]=1,1,""),"")</f>
        <v/>
      </c>
      <c r="CZ102" s="169" t="str">
        <f>IF(Table1[[#This Row],[Various  ]]&lt;&gt;1,IF(Table1[[#This Row],[Toolbox]]=1,1,""),"")</f>
        <v/>
      </c>
      <c r="DA102" s="169" t="str">
        <f>IF(Table1[[#This Row],[Various  ]]&lt;&gt;1,IF(Table1[[#This Row],[Video]]=1,1,""),"")</f>
        <v/>
      </c>
      <c r="DB102" s="169" t="str">
        <f>IF(Table1[[#This Row],[Various  ]]&lt;&gt;1,IF(Table1[[#This Row],[Case study]]=1,1,""),"")</f>
        <v/>
      </c>
      <c r="DC102" s="169" t="str">
        <f>IF(Table1[[#This Row],[Various  ]]&lt;&gt;1,IF(Table1[[#This Row],[Other   ]]=1,1,""),"")</f>
        <v/>
      </c>
      <c r="DD102" s="169" t="str">
        <f>IF(Table1[[#This Row],[Various  ]]&lt;&gt;1,IF(Table1[[#This Row],[Standards]]=1,1,""),"")</f>
        <v/>
      </c>
      <c r="DE102" s="169">
        <f>IF(Table1[[#This Row],[Various]]=1,1,IF(SUM(Table1[[#This Row],[Calculator / Software]:[Standards]])&gt;1,1,""))</f>
        <v>1</v>
      </c>
      <c r="DF102" s="169" t="str">
        <f>IF(Table1[[#This Row],[Multiple NCC links]]&lt;&gt;1,IF(Table1[[#This Row],[Design]]=1,1,""),"")</f>
        <v/>
      </c>
      <c r="DG102" s="169" t="str">
        <f>IF(Table1[[#This Row],[Multiple NCC links]]&lt;&gt;1,IF(Table1[[#This Row],[Assessment / Verification]]=1,1,""),"")</f>
        <v/>
      </c>
      <c r="DH102" s="169" t="str">
        <f>IF(Table1[[#This Row],[Multiple NCC links]]&lt;&gt;1,IF(Table1[[#This Row],[Climate Specific ]]=1,1,""),"")</f>
        <v/>
      </c>
      <c r="DI102" s="169" t="str">
        <f>IF(Table1[[#This Row],[Multiple NCC links]]&lt;&gt;1,IF(Table1[[#This Row],[Alterations / Additions]]=1,1,""),"")</f>
        <v/>
      </c>
      <c r="DJ102" s="169" t="str">
        <f>IF(Table1[[#This Row],[Multiple NCC links]]&lt;&gt;1,IF(Table1[[#This Row],[Glazing]]=1,1,""),"")</f>
        <v/>
      </c>
      <c r="DK102" s="169" t="str">
        <f>IF(Table1[[#This Row],[Multiple NCC links]]&lt;&gt;1,IF(Table1[[#This Row],[Building Fabric / Thermal / Sealing]]=1,1,""),"")</f>
        <v/>
      </c>
      <c r="DL102" s="169" t="str">
        <f>IF(Table1[[#This Row],[Multiple NCC links]]&lt;&gt;1,IF(Table1[[#This Row],[Lighting]]=1,1,""),"")</f>
        <v/>
      </c>
      <c r="DM102" s="169" t="str">
        <f>IF(Table1[[#This Row],[Multiple NCC links]]&lt;&gt;1,IF(Table1[[#This Row],[HVAC]]=1,1,""),"")</f>
        <v/>
      </c>
      <c r="DN102" s="169" t="str">
        <f>IF(Table1[[#This Row],[Multiple NCC links]]&lt;&gt;1,IF(Table1[[#This Row],[Services]]=1,1,""),"")</f>
        <v/>
      </c>
      <c r="DO102" s="169" t="str">
        <f>IF(Table1[[#This Row],[Multiple NCC links]]&lt;&gt;1,IF(Table1[[#This Row],[Maintenance &amp; Monitoring]]=1,1,""),"")</f>
        <v/>
      </c>
      <c r="DP102" s="169" t="str">
        <f>IF(Table1[[#This Row],[Multiple NCC links]]&lt;&gt;1,IF(Table1[[#This Row],[Hand over / Operations]]=1,1,""),"")</f>
        <v/>
      </c>
      <c r="DQ102" s="169" t="str">
        <f>IF(Table1[[#This Row],[Multiple NCC links]]&lt;&gt;1,IF(Table1[[#This Row],[As built assessment]]=1,1,""),"")</f>
        <v/>
      </c>
      <c r="DR102" s="169" t="str">
        <f>IF(Table1[[#This Row],[Multiple NCC links]]&lt;&gt;1,IF(Table1[[#This Row],[Beyond compliance]]=1,1,""),"")</f>
        <v/>
      </c>
      <c r="DS102" s="169">
        <f>IF(SUM(Table1[[#This Row],[Design]:[Beyond compliance]])&gt;1,1,"")</f>
        <v>1</v>
      </c>
      <c r="DT102" s="169">
        <f>IF(Table1[[#This Row],[Both Residential &amp; Commercial4]]&lt;&gt;1,IF(Table1[[#This Row],[Residential]]=1,1,""),"")</f>
        <v>1</v>
      </c>
      <c r="DU102" s="169" t="str">
        <f>IF(Table1[[#This Row],[Both Residential &amp; Commercial4]]&lt;&gt;1,IF(Table1[[#This Row],[Commercial]]=1,1,""),"")</f>
        <v/>
      </c>
      <c r="DV102" s="169" t="str">
        <f>Table1[[#This Row],[Residential &amp; Commercial]]</f>
        <v/>
      </c>
      <c r="DW102" s="169"/>
    </row>
    <row r="103" spans="1:127" s="49" customFormat="1" ht="207.75" thickTop="1" thickBot="1" x14ac:dyDescent="0.35">
      <c r="A103" s="97">
        <v>99</v>
      </c>
      <c r="B103" s="97"/>
      <c r="C103" s="98" t="s">
        <v>416</v>
      </c>
      <c r="D103" s="98" t="s">
        <v>417</v>
      </c>
      <c r="E103" s="99">
        <v>1</v>
      </c>
      <c r="F103" s="99">
        <v>1</v>
      </c>
      <c r="G103" s="99">
        <v>1</v>
      </c>
      <c r="H103" s="99">
        <v>1</v>
      </c>
      <c r="I103" s="128">
        <f>IF(AND(Table1[[#This Row],[General]]=1,Table1[[#This Row],[Beginner]]=1,Table1[[#This Row],[Intermediate]]=1,Table1[[#This Row],[Advanced]]=1),1,"")</f>
        <v>1</v>
      </c>
      <c r="J103" s="128" t="str">
        <f>CONCATENATE(IF(Table1[[#This Row],[General]]=1,"General, ",""), IF(Table1[[#This Row],[Beginner]]=1,"Beginner, ",""),IF(Table1[[#This Row],[Intermediate]]=1,"Intermediate, ",""), IF(Table1[[#This Row],[Advanced]]=1,"Advanced",""))</f>
        <v>General, Beginner, Intermediate, Advanced</v>
      </c>
      <c r="K103" s="101">
        <v>1</v>
      </c>
      <c r="L103" s="101">
        <v>1</v>
      </c>
      <c r="M103" s="101">
        <v>1</v>
      </c>
      <c r="N103" s="101">
        <v>1</v>
      </c>
      <c r="O103" s="143">
        <v>1</v>
      </c>
      <c r="P103" s="101"/>
      <c r="Q103" s="101">
        <v>1</v>
      </c>
      <c r="R103" s="101"/>
      <c r="S10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Planners / Designers, Regulatory Assessors, Builders / Management, Energy / Sus Assessors, Trades, </v>
      </c>
      <c r="T103" s="102"/>
      <c r="U103" s="102">
        <v>1</v>
      </c>
      <c r="V103" s="240"/>
      <c r="W103" s="240"/>
      <c r="X103" s="102">
        <v>1</v>
      </c>
      <c r="Y103" s="102"/>
      <c r="Z103" s="102"/>
      <c r="AA103" s="102">
        <v>1</v>
      </c>
      <c r="AB103" s="102"/>
      <c r="AC103" s="102"/>
      <c r="AD103" s="102"/>
      <c r="AE103" s="102">
        <v>1</v>
      </c>
      <c r="AF103" s="102"/>
      <c r="AG10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Interactive Tool, Toolbox, Standards, </v>
      </c>
      <c r="AH103" s="129">
        <v>1</v>
      </c>
      <c r="AI103" s="129"/>
      <c r="AJ103" s="129"/>
      <c r="AK103" s="74" t="str">
        <f>CONCATENATE(IF(Table1[[#This Row],[Digital]]=1,"Digital, ",""),IF(Table1[[#This Row],[Face to Face]]=1,"Face to face, ",""),IF(Table1[[#This Row],[Blended]]=1,"Blended",""))</f>
        <v xml:space="preserve">Digital, </v>
      </c>
      <c r="AL103" s="99" t="s">
        <v>733</v>
      </c>
      <c r="AM103" s="130">
        <v>1</v>
      </c>
      <c r="AN103" s="130"/>
      <c r="AO103" s="130">
        <v>1</v>
      </c>
      <c r="AP103" s="130"/>
      <c r="AQ103" s="130">
        <v>1</v>
      </c>
      <c r="AR103" s="130"/>
      <c r="AS103" s="130"/>
      <c r="AT103" s="130"/>
      <c r="AU103" s="130"/>
      <c r="AV103" s="130"/>
      <c r="AW103" s="130"/>
      <c r="AX103" s="130"/>
      <c r="AY103" s="130"/>
      <c r="AZ10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0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v>
      </c>
      <c r="BB103" s="101">
        <v>1</v>
      </c>
      <c r="BC103" s="101">
        <v>1</v>
      </c>
      <c r="BD103" s="128">
        <f>IF(AND(Table1[[#This Row],[Residential]]=1,Table1[[#This Row],[Commercial]]=1),1,"")</f>
        <v>1</v>
      </c>
      <c r="BE103" s="128" t="str">
        <f>CONCATENATE(IF(Table1[[#This Row],[Residential]]=1,"Residential, ",""),IF(Table1[[#This Row],[Commercial]]=1,"Commercial",""))</f>
        <v>Residential, Commercial</v>
      </c>
      <c r="BF103" s="130"/>
      <c r="BG103" s="130"/>
      <c r="BH103" s="130"/>
      <c r="BI103" s="130"/>
      <c r="BJ103" s="130"/>
      <c r="BK103" s="130"/>
      <c r="BL103" s="130"/>
      <c r="BM103" s="130"/>
      <c r="BN103" s="130">
        <v>1</v>
      </c>
      <c r="BO10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03" s="131"/>
      <c r="BQ103" s="122" t="s">
        <v>418</v>
      </c>
      <c r="BR103" s="132" t="s">
        <v>417</v>
      </c>
      <c r="BS103" s="132"/>
      <c r="BT103" s="117" t="s">
        <v>953</v>
      </c>
      <c r="BU103" s="113"/>
      <c r="BV103" s="114"/>
      <c r="BW103" s="119" t="s">
        <v>57</v>
      </c>
      <c r="BX103" s="119" t="s">
        <v>57</v>
      </c>
      <c r="BY103" s="119" t="s">
        <v>58</v>
      </c>
      <c r="BZ103" s="227" t="str">
        <f>IF(SUM(Table1[[#This Row],[Design]:[Beyond compliance]])&gt;0,"Yes","No")</f>
        <v>Yes</v>
      </c>
      <c r="CA10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03" s="24">
        <f>COUNTIF(Table1[[#This Row],[Validity]:[Alignment with NCC (Yes=1,No=0)]],"N/A")</f>
        <v>0</v>
      </c>
      <c r="CC103" s="24">
        <f>IF(ISERROR(Table1[[#This Row],[Total Quality Score (out of 10)]]/(4-Table1[[#This Row],[N/A Count]])),0,Table1[[#This Row],[Total Quality Score (out of 10)]]/(4-Table1[[#This Row],[N/A Count]]))</f>
        <v>2</v>
      </c>
      <c r="CD103" s="106"/>
      <c r="CE103" s="106"/>
      <c r="CF103" s="172" t="str">
        <f>IF(SUM(Table1[[#This Row],[Multiple]:[Level (all)62]])&lt;1,IF(Table1[[#This Row],[General]]=1,1,""),"")</f>
        <v/>
      </c>
      <c r="CG103" s="172" t="str">
        <f>IF(SUM(Table1[[#This Row],[Multiple]:[Level (all)62]])&lt;1,IF(Table1[[#This Row],[Beginner]]=1,1,""),"")</f>
        <v/>
      </c>
      <c r="CH103" s="169" t="str">
        <f>IF(SUM(Table1[[#This Row],[Multiple]:[Level (all)62]])&lt;1,IF(Table1[[#This Row],[Intermediate]]=1,1,""),"")</f>
        <v/>
      </c>
      <c r="CI103" s="169" t="str">
        <f>IF(SUM(Table1[[#This Row],[Multiple]:[Level (all)62]])&lt;1,IF(Table1[[#This Row],[Advanced]]=1,1,""),"")</f>
        <v/>
      </c>
      <c r="CJ103" s="169" t="str">
        <f>IF(AND(SUM(Table1[[#This Row],[General]:[Advanced]])&lt;4,SUM(Table1[[#This Row],[General]:[Advanced]])&gt;1),1,"")</f>
        <v/>
      </c>
      <c r="CK103" s="169">
        <f>Table1[[#This Row],[Level (all)]]</f>
        <v>1</v>
      </c>
      <c r="CL103" s="169" t="str">
        <f>IF(Table1[[#This Row],[Multiple audience]]&lt;&gt;1,IF(Table1[[#This Row],[General Audience]]=1,1,""),"")</f>
        <v/>
      </c>
      <c r="CM103" s="169" t="str">
        <f>IF(Table1[[#This Row],[Multiple audience]]&lt;&gt;1,IF(Table1[[#This Row],[Planners / Designers ]]=1,1,""),"")</f>
        <v/>
      </c>
      <c r="CN103" s="169" t="str">
        <f>IF(Table1[[#This Row],[Multiple audience]]&lt;&gt;1,IF(Table1[[#This Row],[Regulatory Assessors]]=1,1,""),"")</f>
        <v/>
      </c>
      <c r="CO103" s="169" t="str">
        <f>IF(Table1[[#This Row],[Multiple audience]]&lt;&gt;1,IF(Table1[[#This Row],[Builders / Management]]=1,1,""),"")</f>
        <v/>
      </c>
      <c r="CP103" s="169" t="str">
        <f>IF(Table1[[#This Row],[Multiple audience]]&lt;&gt;1,IF(Table1[[#This Row],[Energy / Sus Assessors]]=1,1,""),"")</f>
        <v/>
      </c>
      <c r="CQ103" s="169" t="str">
        <f>IF(Table1[[#This Row],[Multiple audience]]&lt;&gt;1,IF(Table1[[#This Row],[Semi-skilled]]=1,1,""),"")</f>
        <v/>
      </c>
      <c r="CR103" s="169" t="str">
        <f>IF(Table1[[#This Row],[Multiple audience]]&lt;&gt;1,IF(Table1[[#This Row],[Trades]]=1,1,""),"")</f>
        <v/>
      </c>
      <c r="CS103" s="169" t="str">
        <f>IF(Table1[[#This Row],[Multiple audience]]&lt;&gt;1,IF(Table1[[#This Row],[Other]]=1,1,""),"")</f>
        <v/>
      </c>
      <c r="CT103" s="169">
        <f>IF(SUM(Table1[[#This Row],[General Audience]:[Other]])&gt;1,1,"")</f>
        <v>1</v>
      </c>
      <c r="CU103" s="169" t="str">
        <f>IF(Table1[[#This Row],[Various  ]]&lt;&gt;1,IF(Table1[[#This Row],[Calculator / Software]]=1,1,""),"")</f>
        <v/>
      </c>
      <c r="CV103" s="169" t="str">
        <f>IF(Table1[[#This Row],[Various  ]]&lt;&gt;1,IF(Table1[[#This Row],[Information  ]]=1,1,""),"")</f>
        <v/>
      </c>
      <c r="CW103" s="169" t="str">
        <f>IF(Table1[[#This Row],[Various  ]]&lt;&gt;1,IF(Table1[[#This Row],[Interactive Tool]]=1,1,""),"")</f>
        <v/>
      </c>
      <c r="CX103" s="169" t="str">
        <f>IF(Table1[[#This Row],[Various  ]]&lt;&gt;1,IF(Table1[[#This Row],[Technical Specifications]]=1,1,""),"")</f>
        <v/>
      </c>
      <c r="CY103" s="169" t="str">
        <f>IF(Table1[[#This Row],[Various  ]]&lt;&gt;1,IF(Table1[[#This Row],[Training Resources]]=1,1,""),"")</f>
        <v/>
      </c>
      <c r="CZ103" s="169" t="str">
        <f>IF(Table1[[#This Row],[Various  ]]&lt;&gt;1,IF(Table1[[#This Row],[Toolbox]]=1,1,""),"")</f>
        <v/>
      </c>
      <c r="DA103" s="169" t="str">
        <f>IF(Table1[[#This Row],[Various  ]]&lt;&gt;1,IF(Table1[[#This Row],[Video]]=1,1,""),"")</f>
        <v/>
      </c>
      <c r="DB103" s="169" t="str">
        <f>IF(Table1[[#This Row],[Various  ]]&lt;&gt;1,IF(Table1[[#This Row],[Case study]]=1,1,""),"")</f>
        <v/>
      </c>
      <c r="DC103" s="169" t="str">
        <f>IF(Table1[[#This Row],[Various  ]]&lt;&gt;1,IF(Table1[[#This Row],[Other   ]]=1,1,""),"")</f>
        <v/>
      </c>
      <c r="DD103" s="169" t="str">
        <f>IF(Table1[[#This Row],[Various  ]]&lt;&gt;1,IF(Table1[[#This Row],[Standards]]=1,1,""),"")</f>
        <v/>
      </c>
      <c r="DE103" s="169">
        <f>IF(Table1[[#This Row],[Various]]=1,1,IF(SUM(Table1[[#This Row],[Calculator / Software]:[Standards]])&gt;1,1,""))</f>
        <v>1</v>
      </c>
      <c r="DF103" s="169" t="str">
        <f>IF(Table1[[#This Row],[Multiple NCC links]]&lt;&gt;1,IF(Table1[[#This Row],[Design]]=1,1,""),"")</f>
        <v/>
      </c>
      <c r="DG103" s="169" t="str">
        <f>IF(Table1[[#This Row],[Multiple NCC links]]&lt;&gt;1,IF(Table1[[#This Row],[Assessment / Verification]]=1,1,""),"")</f>
        <v/>
      </c>
      <c r="DH103" s="169" t="str">
        <f>IF(Table1[[#This Row],[Multiple NCC links]]&lt;&gt;1,IF(Table1[[#This Row],[Climate Specific ]]=1,1,""),"")</f>
        <v/>
      </c>
      <c r="DI103" s="169" t="str">
        <f>IF(Table1[[#This Row],[Multiple NCC links]]&lt;&gt;1,IF(Table1[[#This Row],[Alterations / Additions]]=1,1,""),"")</f>
        <v/>
      </c>
      <c r="DJ103" s="169" t="str">
        <f>IF(Table1[[#This Row],[Multiple NCC links]]&lt;&gt;1,IF(Table1[[#This Row],[Glazing]]=1,1,""),"")</f>
        <v/>
      </c>
      <c r="DK103" s="169" t="str">
        <f>IF(Table1[[#This Row],[Multiple NCC links]]&lt;&gt;1,IF(Table1[[#This Row],[Building Fabric / Thermal / Sealing]]=1,1,""),"")</f>
        <v/>
      </c>
      <c r="DL103" s="169" t="str">
        <f>IF(Table1[[#This Row],[Multiple NCC links]]&lt;&gt;1,IF(Table1[[#This Row],[Lighting]]=1,1,""),"")</f>
        <v/>
      </c>
      <c r="DM103" s="169" t="str">
        <f>IF(Table1[[#This Row],[Multiple NCC links]]&lt;&gt;1,IF(Table1[[#This Row],[HVAC]]=1,1,""),"")</f>
        <v/>
      </c>
      <c r="DN103" s="169" t="str">
        <f>IF(Table1[[#This Row],[Multiple NCC links]]&lt;&gt;1,IF(Table1[[#This Row],[Services]]=1,1,""),"")</f>
        <v/>
      </c>
      <c r="DO103" s="169" t="str">
        <f>IF(Table1[[#This Row],[Multiple NCC links]]&lt;&gt;1,IF(Table1[[#This Row],[Maintenance &amp; Monitoring]]=1,1,""),"")</f>
        <v/>
      </c>
      <c r="DP103" s="169" t="str">
        <f>IF(Table1[[#This Row],[Multiple NCC links]]&lt;&gt;1,IF(Table1[[#This Row],[Hand over / Operations]]=1,1,""),"")</f>
        <v/>
      </c>
      <c r="DQ103" s="169" t="str">
        <f>IF(Table1[[#This Row],[Multiple NCC links]]&lt;&gt;1,IF(Table1[[#This Row],[As built assessment]]=1,1,""),"")</f>
        <v/>
      </c>
      <c r="DR103" s="169" t="str">
        <f>IF(Table1[[#This Row],[Multiple NCC links]]&lt;&gt;1,IF(Table1[[#This Row],[Beyond compliance]]=1,1,""),"")</f>
        <v/>
      </c>
      <c r="DS103" s="169">
        <f>IF(SUM(Table1[[#This Row],[Design]:[Beyond compliance]])&gt;1,1,"")</f>
        <v>1</v>
      </c>
      <c r="DT103" s="169" t="str">
        <f>IF(Table1[[#This Row],[Both Residential &amp; Commercial4]]&lt;&gt;1,IF(Table1[[#This Row],[Residential]]=1,1,""),"")</f>
        <v/>
      </c>
      <c r="DU103" s="169" t="str">
        <f>IF(Table1[[#This Row],[Both Residential &amp; Commercial4]]&lt;&gt;1,IF(Table1[[#This Row],[Commercial]]=1,1,""),"")</f>
        <v/>
      </c>
      <c r="DV103" s="169">
        <f>Table1[[#This Row],[Residential &amp; Commercial]]</f>
        <v>1</v>
      </c>
      <c r="DW103" s="169"/>
    </row>
    <row r="104" spans="1:127" s="49" customFormat="1" ht="170.25" thickTop="1" thickBot="1" x14ac:dyDescent="0.35">
      <c r="A104" s="97">
        <v>100</v>
      </c>
      <c r="B104" s="97">
        <v>2010</v>
      </c>
      <c r="C104" s="98" t="s">
        <v>468</v>
      </c>
      <c r="D104" s="98" t="s">
        <v>469</v>
      </c>
      <c r="E104" s="99">
        <v>1</v>
      </c>
      <c r="F104" s="99"/>
      <c r="G104" s="99"/>
      <c r="H104" s="99"/>
      <c r="I104" s="128" t="str">
        <f>IF(AND(Table1[[#This Row],[General]]=1,Table1[[#This Row],[Beginner]]=1,Table1[[#This Row],[Intermediate]]=1,Table1[[#This Row],[Advanced]]=1),1,"")</f>
        <v/>
      </c>
      <c r="J104" s="128" t="str">
        <f>CONCATENATE(IF(Table1[[#This Row],[General]]=1,"General, ",""), IF(Table1[[#This Row],[Beginner]]=1,"Beginner, ",""),IF(Table1[[#This Row],[Intermediate]]=1,"Intermediate, ",""), IF(Table1[[#This Row],[Advanced]]=1,"Advanced",""))</f>
        <v xml:space="preserve">General, </v>
      </c>
      <c r="K104" s="101">
        <v>1</v>
      </c>
      <c r="L104" s="101"/>
      <c r="M104" s="101"/>
      <c r="N104" s="101"/>
      <c r="O104" s="143"/>
      <c r="P104" s="101"/>
      <c r="Q104" s="101"/>
      <c r="R104" s="101"/>
      <c r="S10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04" s="102"/>
      <c r="U104" s="102">
        <v>1</v>
      </c>
      <c r="V104" s="240"/>
      <c r="W104" s="240"/>
      <c r="X104" s="102"/>
      <c r="Y104" s="102"/>
      <c r="Z104" s="102"/>
      <c r="AA104" s="102"/>
      <c r="AB104" s="102"/>
      <c r="AC104" s="102"/>
      <c r="AD104" s="102"/>
      <c r="AE104" s="102"/>
      <c r="AF104" s="102"/>
      <c r="AG10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04" s="129">
        <v>1</v>
      </c>
      <c r="AI104" s="129"/>
      <c r="AJ104" s="129"/>
      <c r="AK104" s="74" t="str">
        <f>CONCATENATE(IF(Table1[[#This Row],[Digital]]=1,"Digital, ",""),IF(Table1[[#This Row],[Face to Face]]=1,"Face to face, ",""),IF(Table1[[#This Row],[Blended]]=1,"Blended",""))</f>
        <v xml:space="preserve">Digital, </v>
      </c>
      <c r="AL104" s="99" t="s">
        <v>733</v>
      </c>
      <c r="AM104" s="130"/>
      <c r="AN104" s="130">
        <v>1</v>
      </c>
      <c r="AO104" s="130"/>
      <c r="AP104" s="130"/>
      <c r="AQ104" s="130"/>
      <c r="AR104" s="130"/>
      <c r="AS104" s="130"/>
      <c r="AT104" s="130"/>
      <c r="AU104" s="130"/>
      <c r="AV104" s="130"/>
      <c r="AW104" s="130"/>
      <c r="AX104" s="130">
        <v>1</v>
      </c>
      <c r="AY104" s="130"/>
      <c r="AZ10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0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As built assessment, </v>
      </c>
      <c r="BB104" s="101">
        <v>1</v>
      </c>
      <c r="BC104" s="101"/>
      <c r="BD104" s="128" t="str">
        <f>IF(AND(Table1[[#This Row],[Residential]]=1,Table1[[#This Row],[Commercial]]=1),1,"")</f>
        <v/>
      </c>
      <c r="BE104" s="128" t="str">
        <f>CONCATENATE(IF(Table1[[#This Row],[Residential]]=1,"Residential, ",""),IF(Table1[[#This Row],[Commercial]]=1,"Commercial",""))</f>
        <v xml:space="preserve">Residential, </v>
      </c>
      <c r="BF104" s="130"/>
      <c r="BG104" s="130"/>
      <c r="BH104" s="130"/>
      <c r="BI104" s="130"/>
      <c r="BJ104" s="130"/>
      <c r="BK104" s="130"/>
      <c r="BL104" s="130"/>
      <c r="BM104" s="130"/>
      <c r="BN104" s="130">
        <v>1</v>
      </c>
      <c r="BO10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04" s="131"/>
      <c r="BQ104" s="122" t="s">
        <v>470</v>
      </c>
      <c r="BR104" s="122" t="s">
        <v>996</v>
      </c>
      <c r="BS104" s="132"/>
      <c r="BT104" s="117" t="s">
        <v>952</v>
      </c>
      <c r="BU104" s="113"/>
      <c r="BV104" s="114"/>
      <c r="BW104" s="119" t="s">
        <v>57</v>
      </c>
      <c r="BX104" s="119" t="s">
        <v>57</v>
      </c>
      <c r="BY104" s="119" t="s">
        <v>58</v>
      </c>
      <c r="BZ104" s="227" t="str">
        <f>IF(SUM(Table1[[#This Row],[Design]:[Beyond compliance]])&gt;0,"Yes","No")</f>
        <v>Yes</v>
      </c>
      <c r="CA10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04" s="24">
        <f>COUNTIF(Table1[[#This Row],[Validity]:[Alignment with NCC (Yes=1,No=0)]],"N/A")</f>
        <v>0</v>
      </c>
      <c r="CC104" s="24">
        <f>IF(ISERROR(Table1[[#This Row],[Total Quality Score (out of 10)]]/(4-Table1[[#This Row],[N/A Count]])),0,Table1[[#This Row],[Total Quality Score (out of 10)]]/(4-Table1[[#This Row],[N/A Count]]))</f>
        <v>2</v>
      </c>
      <c r="CD104" s="106"/>
      <c r="CE104" s="106"/>
      <c r="CF104" s="172">
        <f>IF(SUM(Table1[[#This Row],[Multiple]:[Level (all)62]])&lt;1,IF(Table1[[#This Row],[General]]=1,1,""),"")</f>
        <v>1</v>
      </c>
      <c r="CG104" s="172" t="str">
        <f>IF(SUM(Table1[[#This Row],[Multiple]:[Level (all)62]])&lt;1,IF(Table1[[#This Row],[Beginner]]=1,1,""),"")</f>
        <v/>
      </c>
      <c r="CH104" s="169" t="str">
        <f>IF(SUM(Table1[[#This Row],[Multiple]:[Level (all)62]])&lt;1,IF(Table1[[#This Row],[Intermediate]]=1,1,""),"")</f>
        <v/>
      </c>
      <c r="CI104" s="169" t="str">
        <f>IF(SUM(Table1[[#This Row],[Multiple]:[Level (all)62]])&lt;1,IF(Table1[[#This Row],[Advanced]]=1,1,""),"")</f>
        <v/>
      </c>
      <c r="CJ104" s="169" t="str">
        <f>IF(AND(SUM(Table1[[#This Row],[General]:[Advanced]])&lt;4,SUM(Table1[[#This Row],[General]:[Advanced]])&gt;1),1,"")</f>
        <v/>
      </c>
      <c r="CK104" s="169" t="str">
        <f>Table1[[#This Row],[Level (all)]]</f>
        <v/>
      </c>
      <c r="CL104" s="169">
        <f>IF(Table1[[#This Row],[Multiple audience]]&lt;&gt;1,IF(Table1[[#This Row],[General Audience]]=1,1,""),"")</f>
        <v>1</v>
      </c>
      <c r="CM104" s="169" t="str">
        <f>IF(Table1[[#This Row],[Multiple audience]]&lt;&gt;1,IF(Table1[[#This Row],[Planners / Designers ]]=1,1,""),"")</f>
        <v/>
      </c>
      <c r="CN104" s="169" t="str">
        <f>IF(Table1[[#This Row],[Multiple audience]]&lt;&gt;1,IF(Table1[[#This Row],[Regulatory Assessors]]=1,1,""),"")</f>
        <v/>
      </c>
      <c r="CO104" s="169" t="str">
        <f>IF(Table1[[#This Row],[Multiple audience]]&lt;&gt;1,IF(Table1[[#This Row],[Builders / Management]]=1,1,""),"")</f>
        <v/>
      </c>
      <c r="CP104" s="169" t="str">
        <f>IF(Table1[[#This Row],[Multiple audience]]&lt;&gt;1,IF(Table1[[#This Row],[Energy / Sus Assessors]]=1,1,""),"")</f>
        <v/>
      </c>
      <c r="CQ104" s="169" t="str">
        <f>IF(Table1[[#This Row],[Multiple audience]]&lt;&gt;1,IF(Table1[[#This Row],[Semi-skilled]]=1,1,""),"")</f>
        <v/>
      </c>
      <c r="CR104" s="169" t="str">
        <f>IF(Table1[[#This Row],[Multiple audience]]&lt;&gt;1,IF(Table1[[#This Row],[Trades]]=1,1,""),"")</f>
        <v/>
      </c>
      <c r="CS104" s="169" t="str">
        <f>IF(Table1[[#This Row],[Multiple audience]]&lt;&gt;1,IF(Table1[[#This Row],[Other]]=1,1,""),"")</f>
        <v/>
      </c>
      <c r="CT104" s="169" t="str">
        <f>IF(SUM(Table1[[#This Row],[General Audience]:[Other]])&gt;1,1,"")</f>
        <v/>
      </c>
      <c r="CU104" s="169" t="str">
        <f>IF(Table1[[#This Row],[Various  ]]&lt;&gt;1,IF(Table1[[#This Row],[Calculator / Software]]=1,1,""),"")</f>
        <v/>
      </c>
      <c r="CV104" s="169">
        <f>IF(Table1[[#This Row],[Various  ]]&lt;&gt;1,IF(Table1[[#This Row],[Information  ]]=1,1,""),"")</f>
        <v>1</v>
      </c>
      <c r="CW104" s="169" t="str">
        <f>IF(Table1[[#This Row],[Various  ]]&lt;&gt;1,IF(Table1[[#This Row],[Interactive Tool]]=1,1,""),"")</f>
        <v/>
      </c>
      <c r="CX104" s="169" t="str">
        <f>IF(Table1[[#This Row],[Various  ]]&lt;&gt;1,IF(Table1[[#This Row],[Technical Specifications]]=1,1,""),"")</f>
        <v/>
      </c>
      <c r="CY104" s="169" t="str">
        <f>IF(Table1[[#This Row],[Various  ]]&lt;&gt;1,IF(Table1[[#This Row],[Training Resources]]=1,1,""),"")</f>
        <v/>
      </c>
      <c r="CZ104" s="169" t="str">
        <f>IF(Table1[[#This Row],[Various  ]]&lt;&gt;1,IF(Table1[[#This Row],[Toolbox]]=1,1,""),"")</f>
        <v/>
      </c>
      <c r="DA104" s="169" t="str">
        <f>IF(Table1[[#This Row],[Various  ]]&lt;&gt;1,IF(Table1[[#This Row],[Video]]=1,1,""),"")</f>
        <v/>
      </c>
      <c r="DB104" s="169" t="str">
        <f>IF(Table1[[#This Row],[Various  ]]&lt;&gt;1,IF(Table1[[#This Row],[Case study]]=1,1,""),"")</f>
        <v/>
      </c>
      <c r="DC104" s="169" t="str">
        <f>IF(Table1[[#This Row],[Various  ]]&lt;&gt;1,IF(Table1[[#This Row],[Other   ]]=1,1,""),"")</f>
        <v/>
      </c>
      <c r="DD104" s="169" t="str">
        <f>IF(Table1[[#This Row],[Various  ]]&lt;&gt;1,IF(Table1[[#This Row],[Standards]]=1,1,""),"")</f>
        <v/>
      </c>
      <c r="DE104" s="169" t="str">
        <f>IF(Table1[[#This Row],[Various]]=1,1,IF(SUM(Table1[[#This Row],[Calculator / Software]:[Standards]])&gt;1,1,""))</f>
        <v/>
      </c>
      <c r="DF104" s="169" t="str">
        <f>IF(Table1[[#This Row],[Multiple NCC links]]&lt;&gt;1,IF(Table1[[#This Row],[Design]]=1,1,""),"")</f>
        <v/>
      </c>
      <c r="DG104" s="169" t="str">
        <f>IF(Table1[[#This Row],[Multiple NCC links]]&lt;&gt;1,IF(Table1[[#This Row],[Assessment / Verification]]=1,1,""),"")</f>
        <v/>
      </c>
      <c r="DH104" s="169" t="str">
        <f>IF(Table1[[#This Row],[Multiple NCC links]]&lt;&gt;1,IF(Table1[[#This Row],[Climate Specific ]]=1,1,""),"")</f>
        <v/>
      </c>
      <c r="DI104" s="169" t="str">
        <f>IF(Table1[[#This Row],[Multiple NCC links]]&lt;&gt;1,IF(Table1[[#This Row],[Alterations / Additions]]=1,1,""),"")</f>
        <v/>
      </c>
      <c r="DJ104" s="169" t="str">
        <f>IF(Table1[[#This Row],[Multiple NCC links]]&lt;&gt;1,IF(Table1[[#This Row],[Glazing]]=1,1,""),"")</f>
        <v/>
      </c>
      <c r="DK104" s="169" t="str">
        <f>IF(Table1[[#This Row],[Multiple NCC links]]&lt;&gt;1,IF(Table1[[#This Row],[Building Fabric / Thermal / Sealing]]=1,1,""),"")</f>
        <v/>
      </c>
      <c r="DL104" s="169" t="str">
        <f>IF(Table1[[#This Row],[Multiple NCC links]]&lt;&gt;1,IF(Table1[[#This Row],[Lighting]]=1,1,""),"")</f>
        <v/>
      </c>
      <c r="DM104" s="169" t="str">
        <f>IF(Table1[[#This Row],[Multiple NCC links]]&lt;&gt;1,IF(Table1[[#This Row],[HVAC]]=1,1,""),"")</f>
        <v/>
      </c>
      <c r="DN104" s="169" t="str">
        <f>IF(Table1[[#This Row],[Multiple NCC links]]&lt;&gt;1,IF(Table1[[#This Row],[Services]]=1,1,""),"")</f>
        <v/>
      </c>
      <c r="DO104" s="169" t="str">
        <f>IF(Table1[[#This Row],[Multiple NCC links]]&lt;&gt;1,IF(Table1[[#This Row],[Maintenance &amp; Monitoring]]=1,1,""),"")</f>
        <v/>
      </c>
      <c r="DP104" s="169" t="str">
        <f>IF(Table1[[#This Row],[Multiple NCC links]]&lt;&gt;1,IF(Table1[[#This Row],[Hand over / Operations]]=1,1,""),"")</f>
        <v/>
      </c>
      <c r="DQ104" s="169" t="str">
        <f>IF(Table1[[#This Row],[Multiple NCC links]]&lt;&gt;1,IF(Table1[[#This Row],[As built assessment]]=1,1,""),"")</f>
        <v/>
      </c>
      <c r="DR104" s="169" t="str">
        <f>IF(Table1[[#This Row],[Multiple NCC links]]&lt;&gt;1,IF(Table1[[#This Row],[Beyond compliance]]=1,1,""),"")</f>
        <v/>
      </c>
      <c r="DS104" s="169">
        <f>IF(SUM(Table1[[#This Row],[Design]:[Beyond compliance]])&gt;1,1,"")</f>
        <v>1</v>
      </c>
      <c r="DT104" s="169">
        <f>IF(Table1[[#This Row],[Both Residential &amp; Commercial4]]&lt;&gt;1,IF(Table1[[#This Row],[Residential]]=1,1,""),"")</f>
        <v>1</v>
      </c>
      <c r="DU104" s="169" t="str">
        <f>IF(Table1[[#This Row],[Both Residential &amp; Commercial4]]&lt;&gt;1,IF(Table1[[#This Row],[Commercial]]=1,1,""),"")</f>
        <v/>
      </c>
      <c r="DV104" s="169" t="str">
        <f>Table1[[#This Row],[Residential &amp; Commercial]]</f>
        <v/>
      </c>
      <c r="DW104" s="169"/>
    </row>
    <row r="105" spans="1:127" s="49" customFormat="1" ht="264" thickTop="1" thickBot="1" x14ac:dyDescent="0.35">
      <c r="A105" s="97">
        <v>101</v>
      </c>
      <c r="B105" s="97">
        <v>2000</v>
      </c>
      <c r="C105" s="98" t="s">
        <v>471</v>
      </c>
      <c r="D105" s="98" t="s">
        <v>469</v>
      </c>
      <c r="E105" s="99">
        <v>1</v>
      </c>
      <c r="F105" s="99"/>
      <c r="G105" s="99"/>
      <c r="H105" s="99"/>
      <c r="I105" s="128" t="str">
        <f>IF(AND(Table1[[#This Row],[General]]=1,Table1[[#This Row],[Beginner]]=1,Table1[[#This Row],[Intermediate]]=1,Table1[[#This Row],[Advanced]]=1),1,"")</f>
        <v/>
      </c>
      <c r="J105" s="128" t="str">
        <f>CONCATENATE(IF(Table1[[#This Row],[General]]=1,"General, ",""), IF(Table1[[#This Row],[Beginner]]=1,"Beginner, ",""),IF(Table1[[#This Row],[Intermediate]]=1,"Intermediate, ",""), IF(Table1[[#This Row],[Advanced]]=1,"Advanced",""))</f>
        <v xml:space="preserve">General, </v>
      </c>
      <c r="K105" s="101">
        <v>1</v>
      </c>
      <c r="L105" s="138"/>
      <c r="M105" s="101"/>
      <c r="N105" s="101"/>
      <c r="O105" s="143"/>
      <c r="P105" s="101"/>
      <c r="Q105" s="101"/>
      <c r="R105" s="101"/>
      <c r="S10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05" s="102"/>
      <c r="U105" s="102">
        <v>1</v>
      </c>
      <c r="V105" s="240"/>
      <c r="W105" s="240"/>
      <c r="X105" s="102"/>
      <c r="Y105" s="102"/>
      <c r="Z105" s="102"/>
      <c r="AA105" s="102"/>
      <c r="AB105" s="102"/>
      <c r="AC105" s="102"/>
      <c r="AD105" s="102"/>
      <c r="AE105" s="139"/>
      <c r="AF105" s="102"/>
      <c r="AG10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05" s="129">
        <v>1</v>
      </c>
      <c r="AI105" s="129"/>
      <c r="AJ105" s="129"/>
      <c r="AK105" s="74" t="str">
        <f>CONCATENATE(IF(Table1[[#This Row],[Digital]]=1,"Digital, ",""),IF(Table1[[#This Row],[Face to Face]]=1,"Face to face, ",""),IF(Table1[[#This Row],[Blended]]=1,"Blended",""))</f>
        <v xml:space="preserve">Digital, </v>
      </c>
      <c r="AL105" s="144" t="s">
        <v>733</v>
      </c>
      <c r="AM105" s="130"/>
      <c r="AN105" s="130">
        <v>1</v>
      </c>
      <c r="AO105" s="130"/>
      <c r="AP105" s="140"/>
      <c r="AQ105" s="130"/>
      <c r="AR105" s="130"/>
      <c r="AS105" s="130"/>
      <c r="AT105" s="130"/>
      <c r="AU105" s="130"/>
      <c r="AV105" s="130"/>
      <c r="AW105" s="130"/>
      <c r="AX105" s="130"/>
      <c r="AY105" s="130"/>
      <c r="AZ10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0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v>
      </c>
      <c r="BB105" s="101">
        <v>1</v>
      </c>
      <c r="BC105" s="101"/>
      <c r="BD105" s="128" t="str">
        <f>IF(AND(Table1[[#This Row],[Residential]]=1,Table1[[#This Row],[Commercial]]=1),1,"")</f>
        <v/>
      </c>
      <c r="BE105" s="128" t="str">
        <f>CONCATENATE(IF(Table1[[#This Row],[Residential]]=1,"Residential, ",""),IF(Table1[[#This Row],[Commercial]]=1,"Commercial",""))</f>
        <v xml:space="preserve">Residential, </v>
      </c>
      <c r="BF105" s="130"/>
      <c r="BG105" s="130"/>
      <c r="BH105" s="130"/>
      <c r="BI105" s="130">
        <v>1</v>
      </c>
      <c r="BJ105" s="130"/>
      <c r="BK105" s="130"/>
      <c r="BL105" s="130"/>
      <c r="BM105" s="140"/>
      <c r="BN105" s="130"/>
      <c r="BO10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New South Wales, </v>
      </c>
      <c r="BP105" s="131"/>
      <c r="BQ105" s="122" t="s">
        <v>1055</v>
      </c>
      <c r="BR105" s="122" t="s">
        <v>996</v>
      </c>
      <c r="BS105" s="132"/>
      <c r="BT105" s="117" t="s">
        <v>472</v>
      </c>
      <c r="BU105" s="113"/>
      <c r="BV105" s="114"/>
      <c r="BW105" s="119" t="s">
        <v>58</v>
      </c>
      <c r="BX105" s="119" t="s">
        <v>300</v>
      </c>
      <c r="BY105" s="119" t="s">
        <v>300</v>
      </c>
      <c r="BZ105" s="227" t="str">
        <f>IF(SUM(Table1[[#This Row],[Design]:[Beyond compliance]])&gt;0,"Yes","No")</f>
        <v>Yes</v>
      </c>
      <c r="CA10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05" s="24">
        <f>COUNTIF(Table1[[#This Row],[Validity]:[Alignment with NCC (Yes=1,No=0)]],"N/A")</f>
        <v>0</v>
      </c>
      <c r="CC105" s="24">
        <f>IF(ISERROR(Table1[[#This Row],[Total Quality Score (out of 10)]]/(4-Table1[[#This Row],[N/A Count]])),0,Table1[[#This Row],[Total Quality Score (out of 10)]]/(4-Table1[[#This Row],[N/A Count]]))</f>
        <v>1</v>
      </c>
      <c r="CD105" s="106"/>
      <c r="CE105" s="106"/>
      <c r="CF105" s="172">
        <f>IF(SUM(Table1[[#This Row],[Multiple]:[Level (all)62]])&lt;1,IF(Table1[[#This Row],[General]]=1,1,""),"")</f>
        <v>1</v>
      </c>
      <c r="CG105" s="172" t="str">
        <f>IF(SUM(Table1[[#This Row],[Multiple]:[Level (all)62]])&lt;1,IF(Table1[[#This Row],[Beginner]]=1,1,""),"")</f>
        <v/>
      </c>
      <c r="CH105" s="169" t="str">
        <f>IF(SUM(Table1[[#This Row],[Multiple]:[Level (all)62]])&lt;1,IF(Table1[[#This Row],[Intermediate]]=1,1,""),"")</f>
        <v/>
      </c>
      <c r="CI105" s="169" t="str">
        <f>IF(SUM(Table1[[#This Row],[Multiple]:[Level (all)62]])&lt;1,IF(Table1[[#This Row],[Advanced]]=1,1,""),"")</f>
        <v/>
      </c>
      <c r="CJ105" s="169" t="str">
        <f>IF(AND(SUM(Table1[[#This Row],[General]:[Advanced]])&lt;4,SUM(Table1[[#This Row],[General]:[Advanced]])&gt;1),1,"")</f>
        <v/>
      </c>
      <c r="CK105" s="169" t="str">
        <f>Table1[[#This Row],[Level (all)]]</f>
        <v/>
      </c>
      <c r="CL105" s="169">
        <f>IF(Table1[[#This Row],[Multiple audience]]&lt;&gt;1,IF(Table1[[#This Row],[General Audience]]=1,1,""),"")</f>
        <v>1</v>
      </c>
      <c r="CM105" s="169" t="str">
        <f>IF(Table1[[#This Row],[Multiple audience]]&lt;&gt;1,IF(Table1[[#This Row],[Planners / Designers ]]=1,1,""),"")</f>
        <v/>
      </c>
      <c r="CN105" s="169" t="str">
        <f>IF(Table1[[#This Row],[Multiple audience]]&lt;&gt;1,IF(Table1[[#This Row],[Regulatory Assessors]]=1,1,""),"")</f>
        <v/>
      </c>
      <c r="CO105" s="169" t="str">
        <f>IF(Table1[[#This Row],[Multiple audience]]&lt;&gt;1,IF(Table1[[#This Row],[Builders / Management]]=1,1,""),"")</f>
        <v/>
      </c>
      <c r="CP105" s="169" t="str">
        <f>IF(Table1[[#This Row],[Multiple audience]]&lt;&gt;1,IF(Table1[[#This Row],[Energy / Sus Assessors]]=1,1,""),"")</f>
        <v/>
      </c>
      <c r="CQ105" s="169" t="str">
        <f>IF(Table1[[#This Row],[Multiple audience]]&lt;&gt;1,IF(Table1[[#This Row],[Semi-skilled]]=1,1,""),"")</f>
        <v/>
      </c>
      <c r="CR105" s="169" t="str">
        <f>IF(Table1[[#This Row],[Multiple audience]]&lt;&gt;1,IF(Table1[[#This Row],[Trades]]=1,1,""),"")</f>
        <v/>
      </c>
      <c r="CS105" s="169" t="str">
        <f>IF(Table1[[#This Row],[Multiple audience]]&lt;&gt;1,IF(Table1[[#This Row],[Other]]=1,1,""),"")</f>
        <v/>
      </c>
      <c r="CT105" s="169" t="str">
        <f>IF(SUM(Table1[[#This Row],[General Audience]:[Other]])&gt;1,1,"")</f>
        <v/>
      </c>
      <c r="CU105" s="169" t="str">
        <f>IF(Table1[[#This Row],[Various  ]]&lt;&gt;1,IF(Table1[[#This Row],[Calculator / Software]]=1,1,""),"")</f>
        <v/>
      </c>
      <c r="CV105" s="169">
        <f>IF(Table1[[#This Row],[Various  ]]&lt;&gt;1,IF(Table1[[#This Row],[Information  ]]=1,1,""),"")</f>
        <v>1</v>
      </c>
      <c r="CW105" s="169" t="str">
        <f>IF(Table1[[#This Row],[Various  ]]&lt;&gt;1,IF(Table1[[#This Row],[Interactive Tool]]=1,1,""),"")</f>
        <v/>
      </c>
      <c r="CX105" s="169" t="str">
        <f>IF(Table1[[#This Row],[Various  ]]&lt;&gt;1,IF(Table1[[#This Row],[Technical Specifications]]=1,1,""),"")</f>
        <v/>
      </c>
      <c r="CY105" s="169" t="str">
        <f>IF(Table1[[#This Row],[Various  ]]&lt;&gt;1,IF(Table1[[#This Row],[Training Resources]]=1,1,""),"")</f>
        <v/>
      </c>
      <c r="CZ105" s="169" t="str">
        <f>IF(Table1[[#This Row],[Various  ]]&lt;&gt;1,IF(Table1[[#This Row],[Toolbox]]=1,1,""),"")</f>
        <v/>
      </c>
      <c r="DA105" s="169" t="str">
        <f>IF(Table1[[#This Row],[Various  ]]&lt;&gt;1,IF(Table1[[#This Row],[Video]]=1,1,""),"")</f>
        <v/>
      </c>
      <c r="DB105" s="169" t="str">
        <f>IF(Table1[[#This Row],[Various  ]]&lt;&gt;1,IF(Table1[[#This Row],[Case study]]=1,1,""),"")</f>
        <v/>
      </c>
      <c r="DC105" s="169" t="str">
        <f>IF(Table1[[#This Row],[Various  ]]&lt;&gt;1,IF(Table1[[#This Row],[Other   ]]=1,1,""),"")</f>
        <v/>
      </c>
      <c r="DD105" s="169" t="str">
        <f>IF(Table1[[#This Row],[Various  ]]&lt;&gt;1,IF(Table1[[#This Row],[Standards]]=1,1,""),"")</f>
        <v/>
      </c>
      <c r="DE105" s="169" t="str">
        <f>IF(Table1[[#This Row],[Various]]=1,1,IF(SUM(Table1[[#This Row],[Calculator / Software]:[Standards]])&gt;1,1,""))</f>
        <v/>
      </c>
      <c r="DF105" s="169" t="str">
        <f>IF(Table1[[#This Row],[Multiple NCC links]]&lt;&gt;1,IF(Table1[[#This Row],[Design]]=1,1,""),"")</f>
        <v/>
      </c>
      <c r="DG105" s="169">
        <f>IF(Table1[[#This Row],[Multiple NCC links]]&lt;&gt;1,IF(Table1[[#This Row],[Assessment / Verification]]=1,1,""),"")</f>
        <v>1</v>
      </c>
      <c r="DH105" s="169" t="str">
        <f>IF(Table1[[#This Row],[Multiple NCC links]]&lt;&gt;1,IF(Table1[[#This Row],[Climate Specific ]]=1,1,""),"")</f>
        <v/>
      </c>
      <c r="DI105" s="169" t="str">
        <f>IF(Table1[[#This Row],[Multiple NCC links]]&lt;&gt;1,IF(Table1[[#This Row],[Alterations / Additions]]=1,1,""),"")</f>
        <v/>
      </c>
      <c r="DJ105" s="169" t="str">
        <f>IF(Table1[[#This Row],[Multiple NCC links]]&lt;&gt;1,IF(Table1[[#This Row],[Glazing]]=1,1,""),"")</f>
        <v/>
      </c>
      <c r="DK105" s="169" t="str">
        <f>IF(Table1[[#This Row],[Multiple NCC links]]&lt;&gt;1,IF(Table1[[#This Row],[Building Fabric / Thermal / Sealing]]=1,1,""),"")</f>
        <v/>
      </c>
      <c r="DL105" s="169" t="str">
        <f>IF(Table1[[#This Row],[Multiple NCC links]]&lt;&gt;1,IF(Table1[[#This Row],[Lighting]]=1,1,""),"")</f>
        <v/>
      </c>
      <c r="DM105" s="169" t="str">
        <f>IF(Table1[[#This Row],[Multiple NCC links]]&lt;&gt;1,IF(Table1[[#This Row],[HVAC]]=1,1,""),"")</f>
        <v/>
      </c>
      <c r="DN105" s="169" t="str">
        <f>IF(Table1[[#This Row],[Multiple NCC links]]&lt;&gt;1,IF(Table1[[#This Row],[Services]]=1,1,""),"")</f>
        <v/>
      </c>
      <c r="DO105" s="169" t="str">
        <f>IF(Table1[[#This Row],[Multiple NCC links]]&lt;&gt;1,IF(Table1[[#This Row],[Maintenance &amp; Monitoring]]=1,1,""),"")</f>
        <v/>
      </c>
      <c r="DP105" s="169" t="str">
        <f>IF(Table1[[#This Row],[Multiple NCC links]]&lt;&gt;1,IF(Table1[[#This Row],[Hand over / Operations]]=1,1,""),"")</f>
        <v/>
      </c>
      <c r="DQ105" s="169" t="str">
        <f>IF(Table1[[#This Row],[Multiple NCC links]]&lt;&gt;1,IF(Table1[[#This Row],[As built assessment]]=1,1,""),"")</f>
        <v/>
      </c>
      <c r="DR105" s="169" t="str">
        <f>IF(Table1[[#This Row],[Multiple NCC links]]&lt;&gt;1,IF(Table1[[#This Row],[Beyond compliance]]=1,1,""),"")</f>
        <v/>
      </c>
      <c r="DS105" s="169" t="str">
        <f>IF(SUM(Table1[[#This Row],[Design]:[Beyond compliance]])&gt;1,1,"")</f>
        <v/>
      </c>
      <c r="DT105" s="169">
        <f>IF(Table1[[#This Row],[Both Residential &amp; Commercial4]]&lt;&gt;1,IF(Table1[[#This Row],[Residential]]=1,1,""),"")</f>
        <v>1</v>
      </c>
      <c r="DU105" s="169" t="str">
        <f>IF(Table1[[#This Row],[Both Residential &amp; Commercial4]]&lt;&gt;1,IF(Table1[[#This Row],[Commercial]]=1,1,""),"")</f>
        <v/>
      </c>
      <c r="DV105" s="169" t="str">
        <f>Table1[[#This Row],[Residential &amp; Commercial]]</f>
        <v/>
      </c>
      <c r="DW105" s="169"/>
    </row>
    <row r="106" spans="1:127" s="49" customFormat="1" ht="207.75" thickTop="1" thickBot="1" x14ac:dyDescent="0.35">
      <c r="A106" s="97">
        <v>102</v>
      </c>
      <c r="B106" s="97">
        <v>2010</v>
      </c>
      <c r="C106" s="98" t="s">
        <v>474</v>
      </c>
      <c r="D106" s="98" t="s">
        <v>475</v>
      </c>
      <c r="E106" s="99">
        <v>1</v>
      </c>
      <c r="F106" s="99"/>
      <c r="G106" s="99"/>
      <c r="H106" s="99"/>
      <c r="I106" s="128" t="str">
        <f>IF(AND(Table1[[#This Row],[General]]=1,Table1[[#This Row],[Beginner]]=1,Table1[[#This Row],[Intermediate]]=1,Table1[[#This Row],[Advanced]]=1),1,"")</f>
        <v/>
      </c>
      <c r="J106" s="128" t="str">
        <f>CONCATENATE(IF(Table1[[#This Row],[General]]=1,"General, ",""), IF(Table1[[#This Row],[Beginner]]=1,"Beginner, ",""),IF(Table1[[#This Row],[Intermediate]]=1,"Intermediate, ",""), IF(Table1[[#This Row],[Advanced]]=1,"Advanced",""))</f>
        <v xml:space="preserve">General, </v>
      </c>
      <c r="K106" s="101">
        <v>1</v>
      </c>
      <c r="L106" s="138"/>
      <c r="M106" s="101"/>
      <c r="N106" s="101"/>
      <c r="O106" s="143"/>
      <c r="P106" s="101"/>
      <c r="Q106" s="101"/>
      <c r="R106" s="101"/>
      <c r="S10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06" s="102"/>
      <c r="U106" s="102"/>
      <c r="V106" s="240">
        <v>1</v>
      </c>
      <c r="W106" s="240"/>
      <c r="X106" s="102"/>
      <c r="Y106" s="102"/>
      <c r="Z106" s="102"/>
      <c r="AA106" s="102"/>
      <c r="AB106" s="102"/>
      <c r="AC106" s="102"/>
      <c r="AD106" s="102"/>
      <c r="AE106" s="139"/>
      <c r="AF106" s="102"/>
      <c r="AG10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106" s="129">
        <v>1</v>
      </c>
      <c r="AI106" s="129"/>
      <c r="AJ106" s="129"/>
      <c r="AK106" s="74" t="str">
        <f>CONCATENATE(IF(Table1[[#This Row],[Digital]]=1,"Digital, ",""),IF(Table1[[#This Row],[Face to Face]]=1,"Face to face, ",""),IF(Table1[[#This Row],[Blended]]=1,"Blended",""))</f>
        <v xml:space="preserve">Digital, </v>
      </c>
      <c r="AL106" s="144" t="s">
        <v>733</v>
      </c>
      <c r="AM106" s="130">
        <v>1</v>
      </c>
      <c r="AN106" s="130"/>
      <c r="AO106" s="130">
        <v>1</v>
      </c>
      <c r="AP106" s="140"/>
      <c r="AQ106" s="130">
        <v>1</v>
      </c>
      <c r="AR106" s="130">
        <v>1</v>
      </c>
      <c r="AS106" s="130">
        <v>1</v>
      </c>
      <c r="AT106" s="130">
        <v>1</v>
      </c>
      <c r="AU106" s="130">
        <v>1</v>
      </c>
      <c r="AV106" s="130"/>
      <c r="AW106" s="130"/>
      <c r="AX106" s="130">
        <v>1</v>
      </c>
      <c r="AY106" s="130"/>
      <c r="AZ10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0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HVAC, Services, As built assessment, </v>
      </c>
      <c r="BB106" s="101">
        <v>1</v>
      </c>
      <c r="BC106" s="101">
        <v>1</v>
      </c>
      <c r="BD106" s="128">
        <f>IF(AND(Table1[[#This Row],[Residential]]=1,Table1[[#This Row],[Commercial]]=1),1,"")</f>
        <v>1</v>
      </c>
      <c r="BE106" s="128" t="str">
        <f>CONCATENATE(IF(Table1[[#This Row],[Residential]]=1,"Residential, ",""),IF(Table1[[#This Row],[Commercial]]=1,"Commercial",""))</f>
        <v>Residential, Commercial</v>
      </c>
      <c r="BF106" s="130"/>
      <c r="BG106" s="130"/>
      <c r="BH106" s="130"/>
      <c r="BI106" s="130"/>
      <c r="BJ106" s="130">
        <v>1</v>
      </c>
      <c r="BK106" s="130"/>
      <c r="BL106" s="130"/>
      <c r="BM106" s="140"/>
      <c r="BN106" s="130"/>
      <c r="BO10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Queensland, </v>
      </c>
      <c r="BP106" s="131"/>
      <c r="BQ106" s="122" t="s">
        <v>476</v>
      </c>
      <c r="BR106" s="122" t="s">
        <v>996</v>
      </c>
      <c r="BS106" s="132"/>
      <c r="BT106" s="117" t="s">
        <v>473</v>
      </c>
      <c r="BU106" s="113"/>
      <c r="BV106" s="114"/>
      <c r="BW106" s="119" t="s">
        <v>58</v>
      </c>
      <c r="BX106" s="119" t="s">
        <v>300</v>
      </c>
      <c r="BY106" s="119" t="s">
        <v>58</v>
      </c>
      <c r="BZ106" s="227" t="str">
        <f>IF(SUM(Table1[[#This Row],[Design]:[Beyond compliance]])&gt;0,"Yes","No")</f>
        <v>Yes</v>
      </c>
      <c r="CA10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106" s="24">
        <f>COUNTIF(Table1[[#This Row],[Validity]:[Alignment with NCC (Yes=1,No=0)]],"N/A")</f>
        <v>0</v>
      </c>
      <c r="CC106" s="24">
        <f>IF(ISERROR(Table1[[#This Row],[Total Quality Score (out of 10)]]/(4-Table1[[#This Row],[N/A Count]])),0,Table1[[#This Row],[Total Quality Score (out of 10)]]/(4-Table1[[#This Row],[N/A Count]]))</f>
        <v>1.25</v>
      </c>
      <c r="CD106" s="106"/>
      <c r="CE106" s="106"/>
      <c r="CF106" s="172">
        <f>IF(SUM(Table1[[#This Row],[Multiple]:[Level (all)62]])&lt;1,IF(Table1[[#This Row],[General]]=1,1,""),"")</f>
        <v>1</v>
      </c>
      <c r="CG106" s="172" t="str">
        <f>IF(SUM(Table1[[#This Row],[Multiple]:[Level (all)62]])&lt;1,IF(Table1[[#This Row],[Beginner]]=1,1,""),"")</f>
        <v/>
      </c>
      <c r="CH106" s="169" t="str">
        <f>IF(SUM(Table1[[#This Row],[Multiple]:[Level (all)62]])&lt;1,IF(Table1[[#This Row],[Intermediate]]=1,1,""),"")</f>
        <v/>
      </c>
      <c r="CI106" s="169" t="str">
        <f>IF(SUM(Table1[[#This Row],[Multiple]:[Level (all)62]])&lt;1,IF(Table1[[#This Row],[Advanced]]=1,1,""),"")</f>
        <v/>
      </c>
      <c r="CJ106" s="169" t="str">
        <f>IF(AND(SUM(Table1[[#This Row],[General]:[Advanced]])&lt;4,SUM(Table1[[#This Row],[General]:[Advanced]])&gt;1),1,"")</f>
        <v/>
      </c>
      <c r="CK106" s="169" t="str">
        <f>Table1[[#This Row],[Level (all)]]</f>
        <v/>
      </c>
      <c r="CL106" s="169">
        <f>IF(Table1[[#This Row],[Multiple audience]]&lt;&gt;1,IF(Table1[[#This Row],[General Audience]]=1,1,""),"")</f>
        <v>1</v>
      </c>
      <c r="CM106" s="169" t="str">
        <f>IF(Table1[[#This Row],[Multiple audience]]&lt;&gt;1,IF(Table1[[#This Row],[Planners / Designers ]]=1,1,""),"")</f>
        <v/>
      </c>
      <c r="CN106" s="169" t="str">
        <f>IF(Table1[[#This Row],[Multiple audience]]&lt;&gt;1,IF(Table1[[#This Row],[Regulatory Assessors]]=1,1,""),"")</f>
        <v/>
      </c>
      <c r="CO106" s="169" t="str">
        <f>IF(Table1[[#This Row],[Multiple audience]]&lt;&gt;1,IF(Table1[[#This Row],[Builders / Management]]=1,1,""),"")</f>
        <v/>
      </c>
      <c r="CP106" s="169" t="str">
        <f>IF(Table1[[#This Row],[Multiple audience]]&lt;&gt;1,IF(Table1[[#This Row],[Energy / Sus Assessors]]=1,1,""),"")</f>
        <v/>
      </c>
      <c r="CQ106" s="169" t="str">
        <f>IF(Table1[[#This Row],[Multiple audience]]&lt;&gt;1,IF(Table1[[#This Row],[Semi-skilled]]=1,1,""),"")</f>
        <v/>
      </c>
      <c r="CR106" s="169" t="str">
        <f>IF(Table1[[#This Row],[Multiple audience]]&lt;&gt;1,IF(Table1[[#This Row],[Trades]]=1,1,""),"")</f>
        <v/>
      </c>
      <c r="CS106" s="169" t="str">
        <f>IF(Table1[[#This Row],[Multiple audience]]&lt;&gt;1,IF(Table1[[#This Row],[Other]]=1,1,""),"")</f>
        <v/>
      </c>
      <c r="CT106" s="169" t="str">
        <f>IF(SUM(Table1[[#This Row],[General Audience]:[Other]])&gt;1,1,"")</f>
        <v/>
      </c>
      <c r="CU106" s="169" t="str">
        <f>IF(Table1[[#This Row],[Various  ]]&lt;&gt;1,IF(Table1[[#This Row],[Calculator / Software]]=1,1,""),"")</f>
        <v/>
      </c>
      <c r="CV106" s="169" t="str">
        <f>IF(Table1[[#This Row],[Various  ]]&lt;&gt;1,IF(Table1[[#This Row],[Information  ]]=1,1,""),"")</f>
        <v/>
      </c>
      <c r="CW106" s="169" t="str">
        <f>IF(Table1[[#This Row],[Various  ]]&lt;&gt;1,IF(Table1[[#This Row],[Interactive Tool]]=1,1,""),"")</f>
        <v/>
      </c>
      <c r="CX106" s="169" t="str">
        <f>IF(Table1[[#This Row],[Various  ]]&lt;&gt;1,IF(Table1[[#This Row],[Technical Specifications]]=1,1,""),"")</f>
        <v/>
      </c>
      <c r="CY106" s="169" t="str">
        <f>IF(Table1[[#This Row],[Various  ]]&lt;&gt;1,IF(Table1[[#This Row],[Training Resources]]=1,1,""),"")</f>
        <v/>
      </c>
      <c r="CZ106" s="169" t="str">
        <f>IF(Table1[[#This Row],[Various  ]]&lt;&gt;1,IF(Table1[[#This Row],[Toolbox]]=1,1,""),"")</f>
        <v/>
      </c>
      <c r="DA106" s="169" t="str">
        <f>IF(Table1[[#This Row],[Various  ]]&lt;&gt;1,IF(Table1[[#This Row],[Video]]=1,1,""),"")</f>
        <v/>
      </c>
      <c r="DB106" s="169" t="str">
        <f>IF(Table1[[#This Row],[Various  ]]&lt;&gt;1,IF(Table1[[#This Row],[Case study]]=1,1,""),"")</f>
        <v/>
      </c>
      <c r="DC106" s="169" t="str">
        <f>IF(Table1[[#This Row],[Various  ]]&lt;&gt;1,IF(Table1[[#This Row],[Other   ]]=1,1,""),"")</f>
        <v/>
      </c>
      <c r="DD106" s="169" t="str">
        <f>IF(Table1[[#This Row],[Various  ]]&lt;&gt;1,IF(Table1[[#This Row],[Standards]]=1,1,""),"")</f>
        <v/>
      </c>
      <c r="DE106" s="169" t="str">
        <f>IF(Table1[[#This Row],[Various]]=1,1,IF(SUM(Table1[[#This Row],[Calculator / Software]:[Standards]])&gt;1,1,""))</f>
        <v/>
      </c>
      <c r="DF106" s="169" t="str">
        <f>IF(Table1[[#This Row],[Multiple NCC links]]&lt;&gt;1,IF(Table1[[#This Row],[Design]]=1,1,""),"")</f>
        <v/>
      </c>
      <c r="DG106" s="169" t="str">
        <f>IF(Table1[[#This Row],[Multiple NCC links]]&lt;&gt;1,IF(Table1[[#This Row],[Assessment / Verification]]=1,1,""),"")</f>
        <v/>
      </c>
      <c r="DH106" s="169" t="str">
        <f>IF(Table1[[#This Row],[Multiple NCC links]]&lt;&gt;1,IF(Table1[[#This Row],[Climate Specific ]]=1,1,""),"")</f>
        <v/>
      </c>
      <c r="DI106" s="169" t="str">
        <f>IF(Table1[[#This Row],[Multiple NCC links]]&lt;&gt;1,IF(Table1[[#This Row],[Alterations / Additions]]=1,1,""),"")</f>
        <v/>
      </c>
      <c r="DJ106" s="169" t="str">
        <f>IF(Table1[[#This Row],[Multiple NCC links]]&lt;&gt;1,IF(Table1[[#This Row],[Glazing]]=1,1,""),"")</f>
        <v/>
      </c>
      <c r="DK106" s="169" t="str">
        <f>IF(Table1[[#This Row],[Multiple NCC links]]&lt;&gt;1,IF(Table1[[#This Row],[Building Fabric / Thermal / Sealing]]=1,1,""),"")</f>
        <v/>
      </c>
      <c r="DL106" s="169" t="str">
        <f>IF(Table1[[#This Row],[Multiple NCC links]]&lt;&gt;1,IF(Table1[[#This Row],[Lighting]]=1,1,""),"")</f>
        <v/>
      </c>
      <c r="DM106" s="169" t="str">
        <f>IF(Table1[[#This Row],[Multiple NCC links]]&lt;&gt;1,IF(Table1[[#This Row],[HVAC]]=1,1,""),"")</f>
        <v/>
      </c>
      <c r="DN106" s="169" t="str">
        <f>IF(Table1[[#This Row],[Multiple NCC links]]&lt;&gt;1,IF(Table1[[#This Row],[Services]]=1,1,""),"")</f>
        <v/>
      </c>
      <c r="DO106" s="169" t="str">
        <f>IF(Table1[[#This Row],[Multiple NCC links]]&lt;&gt;1,IF(Table1[[#This Row],[Maintenance &amp; Monitoring]]=1,1,""),"")</f>
        <v/>
      </c>
      <c r="DP106" s="169" t="str">
        <f>IF(Table1[[#This Row],[Multiple NCC links]]&lt;&gt;1,IF(Table1[[#This Row],[Hand over / Operations]]=1,1,""),"")</f>
        <v/>
      </c>
      <c r="DQ106" s="169" t="str">
        <f>IF(Table1[[#This Row],[Multiple NCC links]]&lt;&gt;1,IF(Table1[[#This Row],[As built assessment]]=1,1,""),"")</f>
        <v/>
      </c>
      <c r="DR106" s="169" t="str">
        <f>IF(Table1[[#This Row],[Multiple NCC links]]&lt;&gt;1,IF(Table1[[#This Row],[Beyond compliance]]=1,1,""),"")</f>
        <v/>
      </c>
      <c r="DS106" s="169">
        <f>IF(SUM(Table1[[#This Row],[Design]:[Beyond compliance]])&gt;1,1,"")</f>
        <v>1</v>
      </c>
      <c r="DT106" s="169" t="str">
        <f>IF(Table1[[#This Row],[Both Residential &amp; Commercial4]]&lt;&gt;1,IF(Table1[[#This Row],[Residential]]=1,1,""),"")</f>
        <v/>
      </c>
      <c r="DU106" s="169" t="str">
        <f>IF(Table1[[#This Row],[Both Residential &amp; Commercial4]]&lt;&gt;1,IF(Table1[[#This Row],[Commercial]]=1,1,""),"")</f>
        <v/>
      </c>
      <c r="DV106" s="169">
        <f>Table1[[#This Row],[Residential &amp; Commercial]]</f>
        <v>1</v>
      </c>
      <c r="DW106" s="169"/>
    </row>
    <row r="107" spans="1:127" s="49" customFormat="1" ht="95.25" thickTop="1" thickBot="1" x14ac:dyDescent="0.35">
      <c r="A107" s="97">
        <v>103</v>
      </c>
      <c r="B107" s="97">
        <v>2010</v>
      </c>
      <c r="C107" s="98" t="s">
        <v>477</v>
      </c>
      <c r="D107" s="98" t="s">
        <v>480</v>
      </c>
      <c r="E107" s="99">
        <v>1</v>
      </c>
      <c r="F107" s="99"/>
      <c r="G107" s="99"/>
      <c r="H107" s="99"/>
      <c r="I107" s="128" t="str">
        <f>IF(AND(Table1[[#This Row],[General]]=1,Table1[[#This Row],[Beginner]]=1,Table1[[#This Row],[Intermediate]]=1,Table1[[#This Row],[Advanced]]=1),1,"")</f>
        <v/>
      </c>
      <c r="J107" s="128" t="str">
        <f>CONCATENATE(IF(Table1[[#This Row],[General]]=1,"General, ",""), IF(Table1[[#This Row],[Beginner]]=1,"Beginner, ",""),IF(Table1[[#This Row],[Intermediate]]=1,"Intermediate, ",""), IF(Table1[[#This Row],[Advanced]]=1,"Advanced",""))</f>
        <v xml:space="preserve">General, </v>
      </c>
      <c r="K107" s="101">
        <v>1</v>
      </c>
      <c r="L107" s="138"/>
      <c r="M107" s="101"/>
      <c r="N107" s="101"/>
      <c r="O107" s="143"/>
      <c r="P107" s="101"/>
      <c r="Q107" s="101"/>
      <c r="R107" s="101"/>
      <c r="S10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07" s="102"/>
      <c r="U107" s="102">
        <v>1</v>
      </c>
      <c r="V107" s="240"/>
      <c r="W107" s="240"/>
      <c r="X107" s="102"/>
      <c r="Y107" s="102"/>
      <c r="Z107" s="102"/>
      <c r="AA107" s="102"/>
      <c r="AB107" s="102"/>
      <c r="AC107" s="102"/>
      <c r="AD107" s="102"/>
      <c r="AE107" s="139"/>
      <c r="AF107" s="102"/>
      <c r="AG10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07" s="129">
        <v>1</v>
      </c>
      <c r="AI107" s="129"/>
      <c r="AJ107" s="129"/>
      <c r="AK107" s="74" t="str">
        <f>CONCATENATE(IF(Table1[[#This Row],[Digital]]=1,"Digital, ",""),IF(Table1[[#This Row],[Face to Face]]=1,"Face to face, ",""),IF(Table1[[#This Row],[Blended]]=1,"Blended",""))</f>
        <v xml:space="preserve">Digital, </v>
      </c>
      <c r="AL107" s="144" t="s">
        <v>733</v>
      </c>
      <c r="AM107" s="130"/>
      <c r="AN107" s="130">
        <v>1</v>
      </c>
      <c r="AO107" s="130"/>
      <c r="AP107" s="140"/>
      <c r="AQ107" s="130"/>
      <c r="AR107" s="130"/>
      <c r="AS107" s="130"/>
      <c r="AT107" s="130"/>
      <c r="AU107" s="130"/>
      <c r="AV107" s="130"/>
      <c r="AW107" s="130"/>
      <c r="AX107" s="130">
        <v>1</v>
      </c>
      <c r="AY107" s="130"/>
      <c r="AZ10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0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As built assessment, </v>
      </c>
      <c r="BB107" s="101"/>
      <c r="BC107" s="101">
        <v>1</v>
      </c>
      <c r="BD107" s="128" t="str">
        <f>IF(AND(Table1[[#This Row],[Residential]]=1,Table1[[#This Row],[Commercial]]=1),1,"")</f>
        <v/>
      </c>
      <c r="BE107" s="128" t="str">
        <f>CONCATENATE(IF(Table1[[#This Row],[Residential]]=1,"Residential, ",""),IF(Table1[[#This Row],[Commercial]]=1,"Commercial",""))</f>
        <v>Commercial</v>
      </c>
      <c r="BF107" s="130"/>
      <c r="BG107" s="130"/>
      <c r="BH107" s="130"/>
      <c r="BI107" s="130"/>
      <c r="BJ107" s="130"/>
      <c r="BK107" s="130"/>
      <c r="BL107" s="130"/>
      <c r="BM107" s="140"/>
      <c r="BN107" s="130">
        <v>1</v>
      </c>
      <c r="BO10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07" s="131"/>
      <c r="BQ107" s="122" t="s">
        <v>479</v>
      </c>
      <c r="BR107" s="122" t="s">
        <v>996</v>
      </c>
      <c r="BS107" s="132"/>
      <c r="BT107" s="117" t="s">
        <v>478</v>
      </c>
      <c r="BU107" s="113"/>
      <c r="BV107" s="114"/>
      <c r="BW107" s="119" t="s">
        <v>300</v>
      </c>
      <c r="BX107" s="119" t="s">
        <v>58</v>
      </c>
      <c r="BY107" s="119" t="s">
        <v>57</v>
      </c>
      <c r="BZ107" s="227" t="str">
        <f>IF(SUM(Table1[[#This Row],[Design]:[Beyond compliance]])&gt;0,"Yes","No")</f>
        <v>Yes</v>
      </c>
      <c r="CA10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07" s="24">
        <f>COUNTIF(Table1[[#This Row],[Validity]:[Alignment with NCC (Yes=1,No=0)]],"N/A")</f>
        <v>0</v>
      </c>
      <c r="CC107" s="24">
        <f>IF(ISERROR(Table1[[#This Row],[Total Quality Score (out of 10)]]/(4-Table1[[#This Row],[N/A Count]])),0,Table1[[#This Row],[Total Quality Score (out of 10)]]/(4-Table1[[#This Row],[N/A Count]]))</f>
        <v>1.5</v>
      </c>
      <c r="CD107" s="106"/>
      <c r="CE107" s="106"/>
      <c r="CF107" s="172">
        <f>IF(SUM(Table1[[#This Row],[Multiple]:[Level (all)62]])&lt;1,IF(Table1[[#This Row],[General]]=1,1,""),"")</f>
        <v>1</v>
      </c>
      <c r="CG107" s="172" t="str">
        <f>IF(SUM(Table1[[#This Row],[Multiple]:[Level (all)62]])&lt;1,IF(Table1[[#This Row],[Beginner]]=1,1,""),"")</f>
        <v/>
      </c>
      <c r="CH107" s="169" t="str">
        <f>IF(SUM(Table1[[#This Row],[Multiple]:[Level (all)62]])&lt;1,IF(Table1[[#This Row],[Intermediate]]=1,1,""),"")</f>
        <v/>
      </c>
      <c r="CI107" s="169" t="str">
        <f>IF(SUM(Table1[[#This Row],[Multiple]:[Level (all)62]])&lt;1,IF(Table1[[#This Row],[Advanced]]=1,1,""),"")</f>
        <v/>
      </c>
      <c r="CJ107" s="169" t="str">
        <f>IF(AND(SUM(Table1[[#This Row],[General]:[Advanced]])&lt;4,SUM(Table1[[#This Row],[General]:[Advanced]])&gt;1),1,"")</f>
        <v/>
      </c>
      <c r="CK107" s="169" t="str">
        <f>Table1[[#This Row],[Level (all)]]</f>
        <v/>
      </c>
      <c r="CL107" s="169">
        <f>IF(Table1[[#This Row],[Multiple audience]]&lt;&gt;1,IF(Table1[[#This Row],[General Audience]]=1,1,""),"")</f>
        <v>1</v>
      </c>
      <c r="CM107" s="169" t="str">
        <f>IF(Table1[[#This Row],[Multiple audience]]&lt;&gt;1,IF(Table1[[#This Row],[Planners / Designers ]]=1,1,""),"")</f>
        <v/>
      </c>
      <c r="CN107" s="169" t="str">
        <f>IF(Table1[[#This Row],[Multiple audience]]&lt;&gt;1,IF(Table1[[#This Row],[Regulatory Assessors]]=1,1,""),"")</f>
        <v/>
      </c>
      <c r="CO107" s="169" t="str">
        <f>IF(Table1[[#This Row],[Multiple audience]]&lt;&gt;1,IF(Table1[[#This Row],[Builders / Management]]=1,1,""),"")</f>
        <v/>
      </c>
      <c r="CP107" s="169" t="str">
        <f>IF(Table1[[#This Row],[Multiple audience]]&lt;&gt;1,IF(Table1[[#This Row],[Energy / Sus Assessors]]=1,1,""),"")</f>
        <v/>
      </c>
      <c r="CQ107" s="169" t="str">
        <f>IF(Table1[[#This Row],[Multiple audience]]&lt;&gt;1,IF(Table1[[#This Row],[Semi-skilled]]=1,1,""),"")</f>
        <v/>
      </c>
      <c r="CR107" s="169" t="str">
        <f>IF(Table1[[#This Row],[Multiple audience]]&lt;&gt;1,IF(Table1[[#This Row],[Trades]]=1,1,""),"")</f>
        <v/>
      </c>
      <c r="CS107" s="169" t="str">
        <f>IF(Table1[[#This Row],[Multiple audience]]&lt;&gt;1,IF(Table1[[#This Row],[Other]]=1,1,""),"")</f>
        <v/>
      </c>
      <c r="CT107" s="169" t="str">
        <f>IF(SUM(Table1[[#This Row],[General Audience]:[Other]])&gt;1,1,"")</f>
        <v/>
      </c>
      <c r="CU107" s="169" t="str">
        <f>IF(Table1[[#This Row],[Various  ]]&lt;&gt;1,IF(Table1[[#This Row],[Calculator / Software]]=1,1,""),"")</f>
        <v/>
      </c>
      <c r="CV107" s="169">
        <f>IF(Table1[[#This Row],[Various  ]]&lt;&gt;1,IF(Table1[[#This Row],[Information  ]]=1,1,""),"")</f>
        <v>1</v>
      </c>
      <c r="CW107" s="169" t="str">
        <f>IF(Table1[[#This Row],[Various  ]]&lt;&gt;1,IF(Table1[[#This Row],[Interactive Tool]]=1,1,""),"")</f>
        <v/>
      </c>
      <c r="CX107" s="169" t="str">
        <f>IF(Table1[[#This Row],[Various  ]]&lt;&gt;1,IF(Table1[[#This Row],[Technical Specifications]]=1,1,""),"")</f>
        <v/>
      </c>
      <c r="CY107" s="169" t="str">
        <f>IF(Table1[[#This Row],[Various  ]]&lt;&gt;1,IF(Table1[[#This Row],[Training Resources]]=1,1,""),"")</f>
        <v/>
      </c>
      <c r="CZ107" s="169" t="str">
        <f>IF(Table1[[#This Row],[Various  ]]&lt;&gt;1,IF(Table1[[#This Row],[Toolbox]]=1,1,""),"")</f>
        <v/>
      </c>
      <c r="DA107" s="169" t="str">
        <f>IF(Table1[[#This Row],[Various  ]]&lt;&gt;1,IF(Table1[[#This Row],[Video]]=1,1,""),"")</f>
        <v/>
      </c>
      <c r="DB107" s="169" t="str">
        <f>IF(Table1[[#This Row],[Various  ]]&lt;&gt;1,IF(Table1[[#This Row],[Case study]]=1,1,""),"")</f>
        <v/>
      </c>
      <c r="DC107" s="169" t="str">
        <f>IF(Table1[[#This Row],[Various  ]]&lt;&gt;1,IF(Table1[[#This Row],[Other   ]]=1,1,""),"")</f>
        <v/>
      </c>
      <c r="DD107" s="169" t="str">
        <f>IF(Table1[[#This Row],[Various  ]]&lt;&gt;1,IF(Table1[[#This Row],[Standards]]=1,1,""),"")</f>
        <v/>
      </c>
      <c r="DE107" s="169" t="str">
        <f>IF(Table1[[#This Row],[Various]]=1,1,IF(SUM(Table1[[#This Row],[Calculator / Software]:[Standards]])&gt;1,1,""))</f>
        <v/>
      </c>
      <c r="DF107" s="169" t="str">
        <f>IF(Table1[[#This Row],[Multiple NCC links]]&lt;&gt;1,IF(Table1[[#This Row],[Design]]=1,1,""),"")</f>
        <v/>
      </c>
      <c r="DG107" s="169" t="str">
        <f>IF(Table1[[#This Row],[Multiple NCC links]]&lt;&gt;1,IF(Table1[[#This Row],[Assessment / Verification]]=1,1,""),"")</f>
        <v/>
      </c>
      <c r="DH107" s="169" t="str">
        <f>IF(Table1[[#This Row],[Multiple NCC links]]&lt;&gt;1,IF(Table1[[#This Row],[Climate Specific ]]=1,1,""),"")</f>
        <v/>
      </c>
      <c r="DI107" s="169" t="str">
        <f>IF(Table1[[#This Row],[Multiple NCC links]]&lt;&gt;1,IF(Table1[[#This Row],[Alterations / Additions]]=1,1,""),"")</f>
        <v/>
      </c>
      <c r="DJ107" s="169" t="str">
        <f>IF(Table1[[#This Row],[Multiple NCC links]]&lt;&gt;1,IF(Table1[[#This Row],[Glazing]]=1,1,""),"")</f>
        <v/>
      </c>
      <c r="DK107" s="169" t="str">
        <f>IF(Table1[[#This Row],[Multiple NCC links]]&lt;&gt;1,IF(Table1[[#This Row],[Building Fabric / Thermal / Sealing]]=1,1,""),"")</f>
        <v/>
      </c>
      <c r="DL107" s="169" t="str">
        <f>IF(Table1[[#This Row],[Multiple NCC links]]&lt;&gt;1,IF(Table1[[#This Row],[Lighting]]=1,1,""),"")</f>
        <v/>
      </c>
      <c r="DM107" s="169" t="str">
        <f>IF(Table1[[#This Row],[Multiple NCC links]]&lt;&gt;1,IF(Table1[[#This Row],[HVAC]]=1,1,""),"")</f>
        <v/>
      </c>
      <c r="DN107" s="169" t="str">
        <f>IF(Table1[[#This Row],[Multiple NCC links]]&lt;&gt;1,IF(Table1[[#This Row],[Services]]=1,1,""),"")</f>
        <v/>
      </c>
      <c r="DO107" s="169" t="str">
        <f>IF(Table1[[#This Row],[Multiple NCC links]]&lt;&gt;1,IF(Table1[[#This Row],[Maintenance &amp; Monitoring]]=1,1,""),"")</f>
        <v/>
      </c>
      <c r="DP107" s="169" t="str">
        <f>IF(Table1[[#This Row],[Multiple NCC links]]&lt;&gt;1,IF(Table1[[#This Row],[Hand over / Operations]]=1,1,""),"")</f>
        <v/>
      </c>
      <c r="DQ107" s="169" t="str">
        <f>IF(Table1[[#This Row],[Multiple NCC links]]&lt;&gt;1,IF(Table1[[#This Row],[As built assessment]]=1,1,""),"")</f>
        <v/>
      </c>
      <c r="DR107" s="169" t="str">
        <f>IF(Table1[[#This Row],[Multiple NCC links]]&lt;&gt;1,IF(Table1[[#This Row],[Beyond compliance]]=1,1,""),"")</f>
        <v/>
      </c>
      <c r="DS107" s="169">
        <f>IF(SUM(Table1[[#This Row],[Design]:[Beyond compliance]])&gt;1,1,"")</f>
        <v>1</v>
      </c>
      <c r="DT107" s="169" t="str">
        <f>IF(Table1[[#This Row],[Both Residential &amp; Commercial4]]&lt;&gt;1,IF(Table1[[#This Row],[Residential]]=1,1,""),"")</f>
        <v/>
      </c>
      <c r="DU107" s="169">
        <f>IF(Table1[[#This Row],[Both Residential &amp; Commercial4]]&lt;&gt;1,IF(Table1[[#This Row],[Commercial]]=1,1,""),"")</f>
        <v>1</v>
      </c>
      <c r="DV107" s="169" t="str">
        <f>Table1[[#This Row],[Residential &amp; Commercial]]</f>
        <v/>
      </c>
      <c r="DW107" s="169"/>
    </row>
    <row r="108" spans="1:127" s="49" customFormat="1" ht="95.25" thickTop="1" thickBot="1" x14ac:dyDescent="0.35">
      <c r="A108" s="97">
        <v>104</v>
      </c>
      <c r="B108" s="97">
        <v>2009</v>
      </c>
      <c r="C108" s="98" t="s">
        <v>482</v>
      </c>
      <c r="D108" s="98" t="s">
        <v>469</v>
      </c>
      <c r="E108" s="99">
        <v>1</v>
      </c>
      <c r="F108" s="99"/>
      <c r="G108" s="99"/>
      <c r="H108" s="99"/>
      <c r="I108" s="128" t="str">
        <f>IF(AND(Table1[[#This Row],[General]]=1,Table1[[#This Row],[Beginner]]=1,Table1[[#This Row],[Intermediate]]=1,Table1[[#This Row],[Advanced]]=1),1,"")</f>
        <v/>
      </c>
      <c r="J108" s="128" t="str">
        <f>CONCATENATE(IF(Table1[[#This Row],[General]]=1,"General, ",""), IF(Table1[[#This Row],[Beginner]]=1,"Beginner, ",""),IF(Table1[[#This Row],[Intermediate]]=1,"Intermediate, ",""), IF(Table1[[#This Row],[Advanced]]=1,"Advanced",""))</f>
        <v xml:space="preserve">General, </v>
      </c>
      <c r="K108" s="101">
        <v>1</v>
      </c>
      <c r="L108" s="138"/>
      <c r="M108" s="101"/>
      <c r="N108" s="101"/>
      <c r="O108" s="143"/>
      <c r="P108" s="101"/>
      <c r="Q108" s="101"/>
      <c r="R108" s="101"/>
      <c r="S10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08" s="102"/>
      <c r="U108" s="102">
        <v>1</v>
      </c>
      <c r="V108" s="240"/>
      <c r="W108" s="240"/>
      <c r="X108" s="102"/>
      <c r="Y108" s="102"/>
      <c r="Z108" s="102"/>
      <c r="AA108" s="102"/>
      <c r="AB108" s="102"/>
      <c r="AC108" s="102"/>
      <c r="AD108" s="102"/>
      <c r="AE108" s="139"/>
      <c r="AF108" s="102"/>
      <c r="AG10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08" s="129">
        <v>1</v>
      </c>
      <c r="AI108" s="129"/>
      <c r="AJ108" s="129"/>
      <c r="AK108" s="74" t="str">
        <f>CONCATENATE(IF(Table1[[#This Row],[Digital]]=1,"Digital, ",""),IF(Table1[[#This Row],[Face to Face]]=1,"Face to face, ",""),IF(Table1[[#This Row],[Blended]]=1,"Blended",""))</f>
        <v xml:space="preserve">Digital, </v>
      </c>
      <c r="AL108" s="144" t="s">
        <v>733</v>
      </c>
      <c r="AM108" s="130"/>
      <c r="AN108" s="130">
        <v>1</v>
      </c>
      <c r="AO108" s="130"/>
      <c r="AP108" s="140"/>
      <c r="AQ108" s="130"/>
      <c r="AR108" s="130"/>
      <c r="AS108" s="130"/>
      <c r="AT108" s="130"/>
      <c r="AU108" s="130"/>
      <c r="AV108" s="130"/>
      <c r="AW108" s="130"/>
      <c r="AX108" s="130">
        <v>1</v>
      </c>
      <c r="AY108" s="130"/>
      <c r="AZ10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0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As built assessment, </v>
      </c>
      <c r="BB108" s="101">
        <v>1</v>
      </c>
      <c r="BC108" s="101"/>
      <c r="BD108" s="128"/>
      <c r="BE108" s="128" t="str">
        <f>CONCATENATE(IF(Table1[[#This Row],[Residential]]=1,"Residential, ",""),IF(Table1[[#This Row],[Commercial]]=1,"Commercial",""))</f>
        <v xml:space="preserve">Residential, </v>
      </c>
      <c r="BF108" s="130"/>
      <c r="BG108" s="130">
        <v>1</v>
      </c>
      <c r="BH108" s="130"/>
      <c r="BI108" s="130"/>
      <c r="BJ108" s="130"/>
      <c r="BK108" s="130"/>
      <c r="BL108" s="130"/>
      <c r="BM108" s="140"/>
      <c r="BN108" s="130"/>
      <c r="BO10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08" s="131"/>
      <c r="BQ108" s="122" t="s">
        <v>483</v>
      </c>
      <c r="BR108" s="122" t="s">
        <v>996</v>
      </c>
      <c r="BS108" s="132"/>
      <c r="BT108" s="117" t="s">
        <v>481</v>
      </c>
      <c r="BU108" s="113"/>
      <c r="BV108" s="114"/>
      <c r="BW108" s="119" t="s">
        <v>300</v>
      </c>
      <c r="BX108" s="119" t="s">
        <v>58</v>
      </c>
      <c r="BY108" s="119" t="s">
        <v>57</v>
      </c>
      <c r="BZ108" s="227" t="str">
        <f>IF(SUM(Table1[[#This Row],[Design]:[Beyond compliance]])&gt;0,"Yes","No")</f>
        <v>Yes</v>
      </c>
      <c r="CA10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08" s="24">
        <f>COUNTIF(Table1[[#This Row],[Validity]:[Alignment with NCC (Yes=1,No=0)]],"N/A")</f>
        <v>0</v>
      </c>
      <c r="CC108" s="24">
        <f>IF(ISERROR(Table1[[#This Row],[Total Quality Score (out of 10)]]/(4-Table1[[#This Row],[N/A Count]])),0,Table1[[#This Row],[Total Quality Score (out of 10)]]/(4-Table1[[#This Row],[N/A Count]]))</f>
        <v>1.5</v>
      </c>
      <c r="CD108" s="106"/>
      <c r="CE108" s="106"/>
      <c r="CF108" s="172">
        <f>IF(SUM(Table1[[#This Row],[Multiple]:[Level (all)62]])&lt;1,IF(Table1[[#This Row],[General]]=1,1,""),"")</f>
        <v>1</v>
      </c>
      <c r="CG108" s="172" t="str">
        <f>IF(SUM(Table1[[#This Row],[Multiple]:[Level (all)62]])&lt;1,IF(Table1[[#This Row],[Beginner]]=1,1,""),"")</f>
        <v/>
      </c>
      <c r="CH108" s="169" t="str">
        <f>IF(SUM(Table1[[#This Row],[Multiple]:[Level (all)62]])&lt;1,IF(Table1[[#This Row],[Intermediate]]=1,1,""),"")</f>
        <v/>
      </c>
      <c r="CI108" s="169" t="str">
        <f>IF(SUM(Table1[[#This Row],[Multiple]:[Level (all)62]])&lt;1,IF(Table1[[#This Row],[Advanced]]=1,1,""),"")</f>
        <v/>
      </c>
      <c r="CJ108" s="169" t="str">
        <f>IF(AND(SUM(Table1[[#This Row],[General]:[Advanced]])&lt;4,SUM(Table1[[#This Row],[General]:[Advanced]])&gt;1),1,"")</f>
        <v/>
      </c>
      <c r="CK108" s="169" t="str">
        <f>Table1[[#This Row],[Level (all)]]</f>
        <v/>
      </c>
      <c r="CL108" s="169">
        <f>IF(Table1[[#This Row],[Multiple audience]]&lt;&gt;1,IF(Table1[[#This Row],[General Audience]]=1,1,""),"")</f>
        <v>1</v>
      </c>
      <c r="CM108" s="169" t="str">
        <f>IF(Table1[[#This Row],[Multiple audience]]&lt;&gt;1,IF(Table1[[#This Row],[Planners / Designers ]]=1,1,""),"")</f>
        <v/>
      </c>
      <c r="CN108" s="169" t="str">
        <f>IF(Table1[[#This Row],[Multiple audience]]&lt;&gt;1,IF(Table1[[#This Row],[Regulatory Assessors]]=1,1,""),"")</f>
        <v/>
      </c>
      <c r="CO108" s="169" t="str">
        <f>IF(Table1[[#This Row],[Multiple audience]]&lt;&gt;1,IF(Table1[[#This Row],[Builders / Management]]=1,1,""),"")</f>
        <v/>
      </c>
      <c r="CP108" s="169" t="str">
        <f>IF(Table1[[#This Row],[Multiple audience]]&lt;&gt;1,IF(Table1[[#This Row],[Energy / Sus Assessors]]=1,1,""),"")</f>
        <v/>
      </c>
      <c r="CQ108" s="169" t="str">
        <f>IF(Table1[[#This Row],[Multiple audience]]&lt;&gt;1,IF(Table1[[#This Row],[Semi-skilled]]=1,1,""),"")</f>
        <v/>
      </c>
      <c r="CR108" s="169" t="str">
        <f>IF(Table1[[#This Row],[Multiple audience]]&lt;&gt;1,IF(Table1[[#This Row],[Trades]]=1,1,""),"")</f>
        <v/>
      </c>
      <c r="CS108" s="169" t="str">
        <f>IF(Table1[[#This Row],[Multiple audience]]&lt;&gt;1,IF(Table1[[#This Row],[Other]]=1,1,""),"")</f>
        <v/>
      </c>
      <c r="CT108" s="169" t="str">
        <f>IF(SUM(Table1[[#This Row],[General Audience]:[Other]])&gt;1,1,"")</f>
        <v/>
      </c>
      <c r="CU108" s="169" t="str">
        <f>IF(Table1[[#This Row],[Various  ]]&lt;&gt;1,IF(Table1[[#This Row],[Calculator / Software]]=1,1,""),"")</f>
        <v/>
      </c>
      <c r="CV108" s="169">
        <f>IF(Table1[[#This Row],[Various  ]]&lt;&gt;1,IF(Table1[[#This Row],[Information  ]]=1,1,""),"")</f>
        <v>1</v>
      </c>
      <c r="CW108" s="169" t="str">
        <f>IF(Table1[[#This Row],[Various  ]]&lt;&gt;1,IF(Table1[[#This Row],[Interactive Tool]]=1,1,""),"")</f>
        <v/>
      </c>
      <c r="CX108" s="169" t="str">
        <f>IF(Table1[[#This Row],[Various  ]]&lt;&gt;1,IF(Table1[[#This Row],[Technical Specifications]]=1,1,""),"")</f>
        <v/>
      </c>
      <c r="CY108" s="169" t="str">
        <f>IF(Table1[[#This Row],[Various  ]]&lt;&gt;1,IF(Table1[[#This Row],[Training Resources]]=1,1,""),"")</f>
        <v/>
      </c>
      <c r="CZ108" s="169" t="str">
        <f>IF(Table1[[#This Row],[Various  ]]&lt;&gt;1,IF(Table1[[#This Row],[Toolbox]]=1,1,""),"")</f>
        <v/>
      </c>
      <c r="DA108" s="169" t="str">
        <f>IF(Table1[[#This Row],[Various  ]]&lt;&gt;1,IF(Table1[[#This Row],[Video]]=1,1,""),"")</f>
        <v/>
      </c>
      <c r="DB108" s="169" t="str">
        <f>IF(Table1[[#This Row],[Various  ]]&lt;&gt;1,IF(Table1[[#This Row],[Case study]]=1,1,""),"")</f>
        <v/>
      </c>
      <c r="DC108" s="169" t="str">
        <f>IF(Table1[[#This Row],[Various  ]]&lt;&gt;1,IF(Table1[[#This Row],[Other   ]]=1,1,""),"")</f>
        <v/>
      </c>
      <c r="DD108" s="169" t="str">
        <f>IF(Table1[[#This Row],[Various  ]]&lt;&gt;1,IF(Table1[[#This Row],[Standards]]=1,1,""),"")</f>
        <v/>
      </c>
      <c r="DE108" s="169" t="str">
        <f>IF(Table1[[#This Row],[Various]]=1,1,IF(SUM(Table1[[#This Row],[Calculator / Software]:[Standards]])&gt;1,1,""))</f>
        <v/>
      </c>
      <c r="DF108" s="169" t="str">
        <f>IF(Table1[[#This Row],[Multiple NCC links]]&lt;&gt;1,IF(Table1[[#This Row],[Design]]=1,1,""),"")</f>
        <v/>
      </c>
      <c r="DG108" s="169" t="str">
        <f>IF(Table1[[#This Row],[Multiple NCC links]]&lt;&gt;1,IF(Table1[[#This Row],[Assessment / Verification]]=1,1,""),"")</f>
        <v/>
      </c>
      <c r="DH108" s="169" t="str">
        <f>IF(Table1[[#This Row],[Multiple NCC links]]&lt;&gt;1,IF(Table1[[#This Row],[Climate Specific ]]=1,1,""),"")</f>
        <v/>
      </c>
      <c r="DI108" s="169" t="str">
        <f>IF(Table1[[#This Row],[Multiple NCC links]]&lt;&gt;1,IF(Table1[[#This Row],[Alterations / Additions]]=1,1,""),"")</f>
        <v/>
      </c>
      <c r="DJ108" s="169" t="str">
        <f>IF(Table1[[#This Row],[Multiple NCC links]]&lt;&gt;1,IF(Table1[[#This Row],[Glazing]]=1,1,""),"")</f>
        <v/>
      </c>
      <c r="DK108" s="169" t="str">
        <f>IF(Table1[[#This Row],[Multiple NCC links]]&lt;&gt;1,IF(Table1[[#This Row],[Building Fabric / Thermal / Sealing]]=1,1,""),"")</f>
        <v/>
      </c>
      <c r="DL108" s="169" t="str">
        <f>IF(Table1[[#This Row],[Multiple NCC links]]&lt;&gt;1,IF(Table1[[#This Row],[Lighting]]=1,1,""),"")</f>
        <v/>
      </c>
      <c r="DM108" s="169" t="str">
        <f>IF(Table1[[#This Row],[Multiple NCC links]]&lt;&gt;1,IF(Table1[[#This Row],[HVAC]]=1,1,""),"")</f>
        <v/>
      </c>
      <c r="DN108" s="169" t="str">
        <f>IF(Table1[[#This Row],[Multiple NCC links]]&lt;&gt;1,IF(Table1[[#This Row],[Services]]=1,1,""),"")</f>
        <v/>
      </c>
      <c r="DO108" s="169" t="str">
        <f>IF(Table1[[#This Row],[Multiple NCC links]]&lt;&gt;1,IF(Table1[[#This Row],[Maintenance &amp; Monitoring]]=1,1,""),"")</f>
        <v/>
      </c>
      <c r="DP108" s="169" t="str">
        <f>IF(Table1[[#This Row],[Multiple NCC links]]&lt;&gt;1,IF(Table1[[#This Row],[Hand over / Operations]]=1,1,""),"")</f>
        <v/>
      </c>
      <c r="DQ108" s="169" t="str">
        <f>IF(Table1[[#This Row],[Multiple NCC links]]&lt;&gt;1,IF(Table1[[#This Row],[As built assessment]]=1,1,""),"")</f>
        <v/>
      </c>
      <c r="DR108" s="169" t="str">
        <f>IF(Table1[[#This Row],[Multiple NCC links]]&lt;&gt;1,IF(Table1[[#This Row],[Beyond compliance]]=1,1,""),"")</f>
        <v/>
      </c>
      <c r="DS108" s="169">
        <f>IF(SUM(Table1[[#This Row],[Design]:[Beyond compliance]])&gt;1,1,"")</f>
        <v>1</v>
      </c>
      <c r="DT108" s="169">
        <f>IF(Table1[[#This Row],[Both Residential &amp; Commercial4]]&lt;&gt;1,IF(Table1[[#This Row],[Residential]]=1,1,""),"")</f>
        <v>1</v>
      </c>
      <c r="DU108" s="169" t="str">
        <f>IF(Table1[[#This Row],[Both Residential &amp; Commercial4]]&lt;&gt;1,IF(Table1[[#This Row],[Commercial]]=1,1,""),"")</f>
        <v/>
      </c>
      <c r="DV108" s="169">
        <f>Table1[[#This Row],[Residential &amp; Commercial]]</f>
        <v>0</v>
      </c>
      <c r="DW108" s="169"/>
    </row>
    <row r="109" spans="1:127" s="49" customFormat="1" ht="170.25" thickTop="1" thickBot="1" x14ac:dyDescent="0.35">
      <c r="A109" s="97">
        <v>105</v>
      </c>
      <c r="B109" s="97">
        <v>2007</v>
      </c>
      <c r="C109" s="98" t="s">
        <v>486</v>
      </c>
      <c r="D109" s="98" t="s">
        <v>485</v>
      </c>
      <c r="E109" s="99">
        <v>1</v>
      </c>
      <c r="F109" s="99"/>
      <c r="G109" s="99"/>
      <c r="H109" s="99"/>
      <c r="I109" s="128" t="str">
        <f>IF(AND(Table1[[#This Row],[General]]=1,Table1[[#This Row],[Beginner]]=1,Table1[[#This Row],[Intermediate]]=1,Table1[[#This Row],[Advanced]]=1),1,"")</f>
        <v/>
      </c>
      <c r="J109" s="128" t="str">
        <f>CONCATENATE(IF(Table1[[#This Row],[General]]=1,"General, ",""), IF(Table1[[#This Row],[Beginner]]=1,"Beginner, ",""),IF(Table1[[#This Row],[Intermediate]]=1,"Intermediate, ",""), IF(Table1[[#This Row],[Advanced]]=1,"Advanced",""))</f>
        <v xml:space="preserve">General, </v>
      </c>
      <c r="K109" s="101">
        <v>1</v>
      </c>
      <c r="L109" s="138"/>
      <c r="M109" s="101"/>
      <c r="N109" s="101"/>
      <c r="O109" s="143"/>
      <c r="P109" s="101"/>
      <c r="Q109" s="101"/>
      <c r="R109" s="101"/>
      <c r="S10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09" s="102"/>
      <c r="U109" s="102"/>
      <c r="V109" s="240">
        <v>1</v>
      </c>
      <c r="W109" s="240"/>
      <c r="X109" s="102"/>
      <c r="Y109" s="102"/>
      <c r="Z109" s="102"/>
      <c r="AA109" s="102"/>
      <c r="AB109" s="102"/>
      <c r="AC109" s="102"/>
      <c r="AD109" s="102"/>
      <c r="AE109" s="139"/>
      <c r="AF109" s="102"/>
      <c r="AG10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109" s="129">
        <v>1</v>
      </c>
      <c r="AI109" s="129"/>
      <c r="AJ109" s="129"/>
      <c r="AK109" s="74" t="str">
        <f>CONCATENATE(IF(Table1[[#This Row],[Digital]]=1,"Digital, ",""),IF(Table1[[#This Row],[Face to Face]]=1,"Face to face, ",""),IF(Table1[[#This Row],[Blended]]=1,"Blended",""))</f>
        <v xml:space="preserve">Digital, </v>
      </c>
      <c r="AL109" s="99" t="s">
        <v>733</v>
      </c>
      <c r="AM109" s="130">
        <v>1</v>
      </c>
      <c r="AN109" s="140">
        <v>1</v>
      </c>
      <c r="AO109" s="130"/>
      <c r="AP109" s="140"/>
      <c r="AQ109" s="130"/>
      <c r="AR109" s="130"/>
      <c r="AS109" s="130"/>
      <c r="AT109" s="130"/>
      <c r="AU109" s="130"/>
      <c r="AV109" s="140"/>
      <c r="AW109" s="140"/>
      <c r="AX109" s="140"/>
      <c r="AY109" s="130"/>
      <c r="AZ10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0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v>
      </c>
      <c r="BB109" s="101">
        <v>1</v>
      </c>
      <c r="BC109" s="101"/>
      <c r="BD109" s="128" t="str">
        <f>IF(AND(Table1[[#This Row],[Residential]]=1,Table1[[#This Row],[Commercial]]=1),1,"")</f>
        <v/>
      </c>
      <c r="BE109" s="128" t="str">
        <f>CONCATENATE(IF(Table1[[#This Row],[Residential]]=1,"Residential, ",""),IF(Table1[[#This Row],[Commercial]]=1,"Commercial",""))</f>
        <v xml:space="preserve">Residential, </v>
      </c>
      <c r="BF109" s="130"/>
      <c r="BG109" s="130">
        <v>1</v>
      </c>
      <c r="BH109" s="130"/>
      <c r="BI109" s="130"/>
      <c r="BJ109" s="130"/>
      <c r="BK109" s="130"/>
      <c r="BL109" s="130"/>
      <c r="BM109" s="140"/>
      <c r="BN109" s="130"/>
      <c r="BO10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09" s="131"/>
      <c r="BQ109" s="122" t="s">
        <v>487</v>
      </c>
      <c r="BR109" s="132" t="s">
        <v>1028</v>
      </c>
      <c r="BS109" s="132"/>
      <c r="BT109" s="117" t="s">
        <v>484</v>
      </c>
      <c r="BU109" s="113"/>
      <c r="BV109" s="114"/>
      <c r="BW109" s="119" t="s">
        <v>57</v>
      </c>
      <c r="BX109" s="119" t="s">
        <v>57</v>
      </c>
      <c r="BY109" s="119" t="s">
        <v>57</v>
      </c>
      <c r="BZ109" s="227" t="str">
        <f>IF(SUM(Table1[[#This Row],[Design]:[Beyond compliance]])&gt;0,"Yes","No")</f>
        <v>Yes</v>
      </c>
      <c r="CA10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09" s="24">
        <f>COUNTIF(Table1[[#This Row],[Validity]:[Alignment with NCC (Yes=1,No=0)]],"N/A")</f>
        <v>0</v>
      </c>
      <c r="CC109" s="24">
        <f>IF(ISERROR(Table1[[#This Row],[Total Quality Score (out of 10)]]/(4-Table1[[#This Row],[N/A Count]])),0,Table1[[#This Row],[Total Quality Score (out of 10)]]/(4-Table1[[#This Row],[N/A Count]]))</f>
        <v>2.25</v>
      </c>
      <c r="CD109" s="106"/>
      <c r="CE109" s="106"/>
      <c r="CF109" s="172">
        <f>IF(SUM(Table1[[#This Row],[Multiple]:[Level (all)62]])&lt;1,IF(Table1[[#This Row],[General]]=1,1,""),"")</f>
        <v>1</v>
      </c>
      <c r="CG109" s="172" t="str">
        <f>IF(SUM(Table1[[#This Row],[Multiple]:[Level (all)62]])&lt;1,IF(Table1[[#This Row],[Beginner]]=1,1,""),"")</f>
        <v/>
      </c>
      <c r="CH109" s="169" t="str">
        <f>IF(SUM(Table1[[#This Row],[Multiple]:[Level (all)62]])&lt;1,IF(Table1[[#This Row],[Intermediate]]=1,1,""),"")</f>
        <v/>
      </c>
      <c r="CI109" s="169" t="str">
        <f>IF(SUM(Table1[[#This Row],[Multiple]:[Level (all)62]])&lt;1,IF(Table1[[#This Row],[Advanced]]=1,1,""),"")</f>
        <v/>
      </c>
      <c r="CJ109" s="169" t="str">
        <f>IF(AND(SUM(Table1[[#This Row],[General]:[Advanced]])&lt;4,SUM(Table1[[#This Row],[General]:[Advanced]])&gt;1),1,"")</f>
        <v/>
      </c>
      <c r="CK109" s="169" t="str">
        <f>Table1[[#This Row],[Level (all)]]</f>
        <v/>
      </c>
      <c r="CL109" s="169">
        <f>IF(Table1[[#This Row],[Multiple audience]]&lt;&gt;1,IF(Table1[[#This Row],[General Audience]]=1,1,""),"")</f>
        <v>1</v>
      </c>
      <c r="CM109" s="169" t="str">
        <f>IF(Table1[[#This Row],[Multiple audience]]&lt;&gt;1,IF(Table1[[#This Row],[Planners / Designers ]]=1,1,""),"")</f>
        <v/>
      </c>
      <c r="CN109" s="169" t="str">
        <f>IF(Table1[[#This Row],[Multiple audience]]&lt;&gt;1,IF(Table1[[#This Row],[Regulatory Assessors]]=1,1,""),"")</f>
        <v/>
      </c>
      <c r="CO109" s="169" t="str">
        <f>IF(Table1[[#This Row],[Multiple audience]]&lt;&gt;1,IF(Table1[[#This Row],[Builders / Management]]=1,1,""),"")</f>
        <v/>
      </c>
      <c r="CP109" s="169" t="str">
        <f>IF(Table1[[#This Row],[Multiple audience]]&lt;&gt;1,IF(Table1[[#This Row],[Energy / Sus Assessors]]=1,1,""),"")</f>
        <v/>
      </c>
      <c r="CQ109" s="169" t="str">
        <f>IF(Table1[[#This Row],[Multiple audience]]&lt;&gt;1,IF(Table1[[#This Row],[Semi-skilled]]=1,1,""),"")</f>
        <v/>
      </c>
      <c r="CR109" s="169" t="str">
        <f>IF(Table1[[#This Row],[Multiple audience]]&lt;&gt;1,IF(Table1[[#This Row],[Trades]]=1,1,""),"")</f>
        <v/>
      </c>
      <c r="CS109" s="169" t="str">
        <f>IF(Table1[[#This Row],[Multiple audience]]&lt;&gt;1,IF(Table1[[#This Row],[Other]]=1,1,""),"")</f>
        <v/>
      </c>
      <c r="CT109" s="169" t="str">
        <f>IF(SUM(Table1[[#This Row],[General Audience]:[Other]])&gt;1,1,"")</f>
        <v/>
      </c>
      <c r="CU109" s="169" t="str">
        <f>IF(Table1[[#This Row],[Various  ]]&lt;&gt;1,IF(Table1[[#This Row],[Calculator / Software]]=1,1,""),"")</f>
        <v/>
      </c>
      <c r="CV109" s="169" t="str">
        <f>IF(Table1[[#This Row],[Various  ]]&lt;&gt;1,IF(Table1[[#This Row],[Information  ]]=1,1,""),"")</f>
        <v/>
      </c>
      <c r="CW109" s="169" t="str">
        <f>IF(Table1[[#This Row],[Various  ]]&lt;&gt;1,IF(Table1[[#This Row],[Interactive Tool]]=1,1,""),"")</f>
        <v/>
      </c>
      <c r="CX109" s="169" t="str">
        <f>IF(Table1[[#This Row],[Various  ]]&lt;&gt;1,IF(Table1[[#This Row],[Technical Specifications]]=1,1,""),"")</f>
        <v/>
      </c>
      <c r="CY109" s="169" t="str">
        <f>IF(Table1[[#This Row],[Various  ]]&lt;&gt;1,IF(Table1[[#This Row],[Training Resources]]=1,1,""),"")</f>
        <v/>
      </c>
      <c r="CZ109" s="169" t="str">
        <f>IF(Table1[[#This Row],[Various  ]]&lt;&gt;1,IF(Table1[[#This Row],[Toolbox]]=1,1,""),"")</f>
        <v/>
      </c>
      <c r="DA109" s="169" t="str">
        <f>IF(Table1[[#This Row],[Various  ]]&lt;&gt;1,IF(Table1[[#This Row],[Video]]=1,1,""),"")</f>
        <v/>
      </c>
      <c r="DB109" s="169" t="str">
        <f>IF(Table1[[#This Row],[Various  ]]&lt;&gt;1,IF(Table1[[#This Row],[Case study]]=1,1,""),"")</f>
        <v/>
      </c>
      <c r="DC109" s="169" t="str">
        <f>IF(Table1[[#This Row],[Various  ]]&lt;&gt;1,IF(Table1[[#This Row],[Other   ]]=1,1,""),"")</f>
        <v/>
      </c>
      <c r="DD109" s="169" t="str">
        <f>IF(Table1[[#This Row],[Various  ]]&lt;&gt;1,IF(Table1[[#This Row],[Standards]]=1,1,""),"")</f>
        <v/>
      </c>
      <c r="DE109" s="169" t="str">
        <f>IF(Table1[[#This Row],[Various]]=1,1,IF(SUM(Table1[[#This Row],[Calculator / Software]:[Standards]])&gt;1,1,""))</f>
        <v/>
      </c>
      <c r="DF109" s="169" t="str">
        <f>IF(Table1[[#This Row],[Multiple NCC links]]&lt;&gt;1,IF(Table1[[#This Row],[Design]]=1,1,""),"")</f>
        <v/>
      </c>
      <c r="DG109" s="169" t="str">
        <f>IF(Table1[[#This Row],[Multiple NCC links]]&lt;&gt;1,IF(Table1[[#This Row],[Assessment / Verification]]=1,1,""),"")</f>
        <v/>
      </c>
      <c r="DH109" s="169" t="str">
        <f>IF(Table1[[#This Row],[Multiple NCC links]]&lt;&gt;1,IF(Table1[[#This Row],[Climate Specific ]]=1,1,""),"")</f>
        <v/>
      </c>
      <c r="DI109" s="169" t="str">
        <f>IF(Table1[[#This Row],[Multiple NCC links]]&lt;&gt;1,IF(Table1[[#This Row],[Alterations / Additions]]=1,1,""),"")</f>
        <v/>
      </c>
      <c r="DJ109" s="169" t="str">
        <f>IF(Table1[[#This Row],[Multiple NCC links]]&lt;&gt;1,IF(Table1[[#This Row],[Glazing]]=1,1,""),"")</f>
        <v/>
      </c>
      <c r="DK109" s="169" t="str">
        <f>IF(Table1[[#This Row],[Multiple NCC links]]&lt;&gt;1,IF(Table1[[#This Row],[Building Fabric / Thermal / Sealing]]=1,1,""),"")</f>
        <v/>
      </c>
      <c r="DL109" s="169" t="str">
        <f>IF(Table1[[#This Row],[Multiple NCC links]]&lt;&gt;1,IF(Table1[[#This Row],[Lighting]]=1,1,""),"")</f>
        <v/>
      </c>
      <c r="DM109" s="169" t="str">
        <f>IF(Table1[[#This Row],[Multiple NCC links]]&lt;&gt;1,IF(Table1[[#This Row],[HVAC]]=1,1,""),"")</f>
        <v/>
      </c>
      <c r="DN109" s="169" t="str">
        <f>IF(Table1[[#This Row],[Multiple NCC links]]&lt;&gt;1,IF(Table1[[#This Row],[Services]]=1,1,""),"")</f>
        <v/>
      </c>
      <c r="DO109" s="169" t="str">
        <f>IF(Table1[[#This Row],[Multiple NCC links]]&lt;&gt;1,IF(Table1[[#This Row],[Maintenance &amp; Monitoring]]=1,1,""),"")</f>
        <v/>
      </c>
      <c r="DP109" s="169" t="str">
        <f>IF(Table1[[#This Row],[Multiple NCC links]]&lt;&gt;1,IF(Table1[[#This Row],[Hand over / Operations]]=1,1,""),"")</f>
        <v/>
      </c>
      <c r="DQ109" s="169" t="str">
        <f>IF(Table1[[#This Row],[Multiple NCC links]]&lt;&gt;1,IF(Table1[[#This Row],[As built assessment]]=1,1,""),"")</f>
        <v/>
      </c>
      <c r="DR109" s="169" t="str">
        <f>IF(Table1[[#This Row],[Multiple NCC links]]&lt;&gt;1,IF(Table1[[#This Row],[Beyond compliance]]=1,1,""),"")</f>
        <v/>
      </c>
      <c r="DS109" s="169">
        <f>IF(SUM(Table1[[#This Row],[Design]:[Beyond compliance]])&gt;1,1,"")</f>
        <v>1</v>
      </c>
      <c r="DT109" s="169">
        <f>IF(Table1[[#This Row],[Both Residential &amp; Commercial4]]&lt;&gt;1,IF(Table1[[#This Row],[Residential]]=1,1,""),"")</f>
        <v>1</v>
      </c>
      <c r="DU109" s="169" t="str">
        <f>IF(Table1[[#This Row],[Both Residential &amp; Commercial4]]&lt;&gt;1,IF(Table1[[#This Row],[Commercial]]=1,1,""),"")</f>
        <v/>
      </c>
      <c r="DV109" s="169" t="str">
        <f>Table1[[#This Row],[Residential &amp; Commercial]]</f>
        <v/>
      </c>
      <c r="DW109" s="169"/>
    </row>
    <row r="110" spans="1:127" s="49" customFormat="1" ht="245.25" thickTop="1" thickBot="1" x14ac:dyDescent="0.35">
      <c r="A110" s="97">
        <v>106</v>
      </c>
      <c r="B110" s="97">
        <v>2011</v>
      </c>
      <c r="C110" s="98" t="s">
        <v>489</v>
      </c>
      <c r="D110" s="98" t="s">
        <v>490</v>
      </c>
      <c r="E110" s="99">
        <v>1</v>
      </c>
      <c r="F110" s="99"/>
      <c r="G110" s="99"/>
      <c r="H110" s="99"/>
      <c r="I110" s="128" t="str">
        <f>IF(AND(Table1[[#This Row],[General]]=1,Table1[[#This Row],[Beginner]]=1,Table1[[#This Row],[Intermediate]]=1,Table1[[#This Row],[Advanced]]=1),1,"")</f>
        <v/>
      </c>
      <c r="J110" s="128" t="str">
        <f>CONCATENATE(IF(Table1[[#This Row],[General]]=1,"General, ",""), IF(Table1[[#This Row],[Beginner]]=1,"Beginner, ",""),IF(Table1[[#This Row],[Intermediate]]=1,"Intermediate, ",""), IF(Table1[[#This Row],[Advanced]]=1,"Advanced",""))</f>
        <v xml:space="preserve">General, </v>
      </c>
      <c r="K110" s="101">
        <v>1</v>
      </c>
      <c r="L110" s="138"/>
      <c r="M110" s="101"/>
      <c r="N110" s="101"/>
      <c r="O110" s="143"/>
      <c r="P110" s="101"/>
      <c r="Q110" s="101"/>
      <c r="R110" s="101"/>
      <c r="S11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10" s="102"/>
      <c r="U110" s="102"/>
      <c r="V110" s="240">
        <v>1</v>
      </c>
      <c r="W110" s="240"/>
      <c r="X110" s="102"/>
      <c r="Y110" s="102"/>
      <c r="Z110" s="102"/>
      <c r="AA110" s="102"/>
      <c r="AB110" s="102"/>
      <c r="AC110" s="102"/>
      <c r="AD110" s="102"/>
      <c r="AE110" s="139"/>
      <c r="AF110" s="102"/>
      <c r="AG11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110" s="129">
        <v>1</v>
      </c>
      <c r="AI110" s="129"/>
      <c r="AJ110" s="129"/>
      <c r="AK110" s="74" t="str">
        <f>CONCATENATE(IF(Table1[[#This Row],[Digital]]=1,"Digital, ",""),IF(Table1[[#This Row],[Face to Face]]=1,"Face to face, ",""),IF(Table1[[#This Row],[Blended]]=1,"Blended",""))</f>
        <v xml:space="preserve">Digital, </v>
      </c>
      <c r="AL110" s="99" t="s">
        <v>733</v>
      </c>
      <c r="AM110" s="130">
        <v>1</v>
      </c>
      <c r="AN110" s="140">
        <v>1</v>
      </c>
      <c r="AO110" s="130">
        <v>1</v>
      </c>
      <c r="AP110" s="140"/>
      <c r="AQ110" s="130"/>
      <c r="AR110" s="130"/>
      <c r="AS110" s="130"/>
      <c r="AT110" s="130"/>
      <c r="AU110" s="130"/>
      <c r="AV110" s="140"/>
      <c r="AW110" s="140"/>
      <c r="AX110" s="140">
        <v>1</v>
      </c>
      <c r="AY110" s="130"/>
      <c r="AZ11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1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As built assessment, </v>
      </c>
      <c r="BB110" s="101">
        <v>1</v>
      </c>
      <c r="BC110" s="101"/>
      <c r="BD110" s="128" t="str">
        <f>IF(AND(Table1[[#This Row],[Residential]]=1,Table1[[#This Row],[Commercial]]=1),1,"")</f>
        <v/>
      </c>
      <c r="BE110" s="128" t="str">
        <f>CONCATENATE(IF(Table1[[#This Row],[Residential]]=1,"Residential, ",""),IF(Table1[[#This Row],[Commercial]]=1,"Commercial",""))</f>
        <v xml:space="preserve">Residential, </v>
      </c>
      <c r="BF110" s="130"/>
      <c r="BG110" s="130">
        <v>1</v>
      </c>
      <c r="BH110" s="130"/>
      <c r="BI110" s="130"/>
      <c r="BJ110" s="130"/>
      <c r="BK110" s="130"/>
      <c r="BL110" s="130"/>
      <c r="BM110" s="140"/>
      <c r="BN110" s="130">
        <v>1</v>
      </c>
      <c r="BO11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Australia wide, </v>
      </c>
      <c r="BP110" s="131"/>
      <c r="BQ110" s="122" t="s">
        <v>491</v>
      </c>
      <c r="BR110" s="132" t="s">
        <v>1028</v>
      </c>
      <c r="BS110" s="132"/>
      <c r="BT110" s="117" t="s">
        <v>488</v>
      </c>
      <c r="BU110" s="113"/>
      <c r="BV110" s="114"/>
      <c r="BW110" s="119" t="s">
        <v>57</v>
      </c>
      <c r="BX110" s="119" t="s">
        <v>58</v>
      </c>
      <c r="BY110" s="119" t="s">
        <v>57</v>
      </c>
      <c r="BZ110" s="227" t="str">
        <f>IF(SUM(Table1[[#This Row],[Design]:[Beyond compliance]])&gt;0,"Yes","No")</f>
        <v>Yes</v>
      </c>
      <c r="CA11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10" s="24">
        <f>COUNTIF(Table1[[#This Row],[Validity]:[Alignment with NCC (Yes=1,No=0)]],"N/A")</f>
        <v>0</v>
      </c>
      <c r="CC110" s="24">
        <f>IF(ISERROR(Table1[[#This Row],[Total Quality Score (out of 10)]]/(4-Table1[[#This Row],[N/A Count]])),0,Table1[[#This Row],[Total Quality Score (out of 10)]]/(4-Table1[[#This Row],[N/A Count]]))</f>
        <v>2</v>
      </c>
      <c r="CD110" s="106"/>
      <c r="CE110" s="106"/>
      <c r="CF110" s="172">
        <f>IF(SUM(Table1[[#This Row],[Multiple]:[Level (all)62]])&lt;1,IF(Table1[[#This Row],[General]]=1,1,""),"")</f>
        <v>1</v>
      </c>
      <c r="CG110" s="172" t="str">
        <f>IF(SUM(Table1[[#This Row],[Multiple]:[Level (all)62]])&lt;1,IF(Table1[[#This Row],[Beginner]]=1,1,""),"")</f>
        <v/>
      </c>
      <c r="CH110" s="169" t="str">
        <f>IF(SUM(Table1[[#This Row],[Multiple]:[Level (all)62]])&lt;1,IF(Table1[[#This Row],[Intermediate]]=1,1,""),"")</f>
        <v/>
      </c>
      <c r="CI110" s="169" t="str">
        <f>IF(SUM(Table1[[#This Row],[Multiple]:[Level (all)62]])&lt;1,IF(Table1[[#This Row],[Advanced]]=1,1,""),"")</f>
        <v/>
      </c>
      <c r="CJ110" s="169" t="str">
        <f>IF(AND(SUM(Table1[[#This Row],[General]:[Advanced]])&lt;4,SUM(Table1[[#This Row],[General]:[Advanced]])&gt;1),1,"")</f>
        <v/>
      </c>
      <c r="CK110" s="169" t="str">
        <f>Table1[[#This Row],[Level (all)]]</f>
        <v/>
      </c>
      <c r="CL110" s="169">
        <f>IF(Table1[[#This Row],[Multiple audience]]&lt;&gt;1,IF(Table1[[#This Row],[General Audience]]=1,1,""),"")</f>
        <v>1</v>
      </c>
      <c r="CM110" s="169" t="str">
        <f>IF(Table1[[#This Row],[Multiple audience]]&lt;&gt;1,IF(Table1[[#This Row],[Planners / Designers ]]=1,1,""),"")</f>
        <v/>
      </c>
      <c r="CN110" s="169" t="str">
        <f>IF(Table1[[#This Row],[Multiple audience]]&lt;&gt;1,IF(Table1[[#This Row],[Regulatory Assessors]]=1,1,""),"")</f>
        <v/>
      </c>
      <c r="CO110" s="169" t="str">
        <f>IF(Table1[[#This Row],[Multiple audience]]&lt;&gt;1,IF(Table1[[#This Row],[Builders / Management]]=1,1,""),"")</f>
        <v/>
      </c>
      <c r="CP110" s="169" t="str">
        <f>IF(Table1[[#This Row],[Multiple audience]]&lt;&gt;1,IF(Table1[[#This Row],[Energy / Sus Assessors]]=1,1,""),"")</f>
        <v/>
      </c>
      <c r="CQ110" s="169" t="str">
        <f>IF(Table1[[#This Row],[Multiple audience]]&lt;&gt;1,IF(Table1[[#This Row],[Semi-skilled]]=1,1,""),"")</f>
        <v/>
      </c>
      <c r="CR110" s="169" t="str">
        <f>IF(Table1[[#This Row],[Multiple audience]]&lt;&gt;1,IF(Table1[[#This Row],[Trades]]=1,1,""),"")</f>
        <v/>
      </c>
      <c r="CS110" s="169" t="str">
        <f>IF(Table1[[#This Row],[Multiple audience]]&lt;&gt;1,IF(Table1[[#This Row],[Other]]=1,1,""),"")</f>
        <v/>
      </c>
      <c r="CT110" s="169" t="str">
        <f>IF(SUM(Table1[[#This Row],[General Audience]:[Other]])&gt;1,1,"")</f>
        <v/>
      </c>
      <c r="CU110" s="169" t="str">
        <f>IF(Table1[[#This Row],[Various  ]]&lt;&gt;1,IF(Table1[[#This Row],[Calculator / Software]]=1,1,""),"")</f>
        <v/>
      </c>
      <c r="CV110" s="169" t="str">
        <f>IF(Table1[[#This Row],[Various  ]]&lt;&gt;1,IF(Table1[[#This Row],[Information  ]]=1,1,""),"")</f>
        <v/>
      </c>
      <c r="CW110" s="169" t="str">
        <f>IF(Table1[[#This Row],[Various  ]]&lt;&gt;1,IF(Table1[[#This Row],[Interactive Tool]]=1,1,""),"")</f>
        <v/>
      </c>
      <c r="CX110" s="169" t="str">
        <f>IF(Table1[[#This Row],[Various  ]]&lt;&gt;1,IF(Table1[[#This Row],[Technical Specifications]]=1,1,""),"")</f>
        <v/>
      </c>
      <c r="CY110" s="169" t="str">
        <f>IF(Table1[[#This Row],[Various  ]]&lt;&gt;1,IF(Table1[[#This Row],[Training Resources]]=1,1,""),"")</f>
        <v/>
      </c>
      <c r="CZ110" s="169" t="str">
        <f>IF(Table1[[#This Row],[Various  ]]&lt;&gt;1,IF(Table1[[#This Row],[Toolbox]]=1,1,""),"")</f>
        <v/>
      </c>
      <c r="DA110" s="169" t="str">
        <f>IF(Table1[[#This Row],[Various  ]]&lt;&gt;1,IF(Table1[[#This Row],[Video]]=1,1,""),"")</f>
        <v/>
      </c>
      <c r="DB110" s="169" t="str">
        <f>IF(Table1[[#This Row],[Various  ]]&lt;&gt;1,IF(Table1[[#This Row],[Case study]]=1,1,""),"")</f>
        <v/>
      </c>
      <c r="DC110" s="169" t="str">
        <f>IF(Table1[[#This Row],[Various  ]]&lt;&gt;1,IF(Table1[[#This Row],[Other   ]]=1,1,""),"")</f>
        <v/>
      </c>
      <c r="DD110" s="169" t="str">
        <f>IF(Table1[[#This Row],[Various  ]]&lt;&gt;1,IF(Table1[[#This Row],[Standards]]=1,1,""),"")</f>
        <v/>
      </c>
      <c r="DE110" s="169" t="str">
        <f>IF(Table1[[#This Row],[Various]]=1,1,IF(SUM(Table1[[#This Row],[Calculator / Software]:[Standards]])&gt;1,1,""))</f>
        <v/>
      </c>
      <c r="DF110" s="169" t="str">
        <f>IF(Table1[[#This Row],[Multiple NCC links]]&lt;&gt;1,IF(Table1[[#This Row],[Design]]=1,1,""),"")</f>
        <v/>
      </c>
      <c r="DG110" s="169" t="str">
        <f>IF(Table1[[#This Row],[Multiple NCC links]]&lt;&gt;1,IF(Table1[[#This Row],[Assessment / Verification]]=1,1,""),"")</f>
        <v/>
      </c>
      <c r="DH110" s="169" t="str">
        <f>IF(Table1[[#This Row],[Multiple NCC links]]&lt;&gt;1,IF(Table1[[#This Row],[Climate Specific ]]=1,1,""),"")</f>
        <v/>
      </c>
      <c r="DI110" s="169" t="str">
        <f>IF(Table1[[#This Row],[Multiple NCC links]]&lt;&gt;1,IF(Table1[[#This Row],[Alterations / Additions]]=1,1,""),"")</f>
        <v/>
      </c>
      <c r="DJ110" s="169" t="str">
        <f>IF(Table1[[#This Row],[Multiple NCC links]]&lt;&gt;1,IF(Table1[[#This Row],[Glazing]]=1,1,""),"")</f>
        <v/>
      </c>
      <c r="DK110" s="169" t="str">
        <f>IF(Table1[[#This Row],[Multiple NCC links]]&lt;&gt;1,IF(Table1[[#This Row],[Building Fabric / Thermal / Sealing]]=1,1,""),"")</f>
        <v/>
      </c>
      <c r="DL110" s="169" t="str">
        <f>IF(Table1[[#This Row],[Multiple NCC links]]&lt;&gt;1,IF(Table1[[#This Row],[Lighting]]=1,1,""),"")</f>
        <v/>
      </c>
      <c r="DM110" s="169" t="str">
        <f>IF(Table1[[#This Row],[Multiple NCC links]]&lt;&gt;1,IF(Table1[[#This Row],[HVAC]]=1,1,""),"")</f>
        <v/>
      </c>
      <c r="DN110" s="169" t="str">
        <f>IF(Table1[[#This Row],[Multiple NCC links]]&lt;&gt;1,IF(Table1[[#This Row],[Services]]=1,1,""),"")</f>
        <v/>
      </c>
      <c r="DO110" s="169" t="str">
        <f>IF(Table1[[#This Row],[Multiple NCC links]]&lt;&gt;1,IF(Table1[[#This Row],[Maintenance &amp; Monitoring]]=1,1,""),"")</f>
        <v/>
      </c>
      <c r="DP110" s="169" t="str">
        <f>IF(Table1[[#This Row],[Multiple NCC links]]&lt;&gt;1,IF(Table1[[#This Row],[Hand over / Operations]]=1,1,""),"")</f>
        <v/>
      </c>
      <c r="DQ110" s="169" t="str">
        <f>IF(Table1[[#This Row],[Multiple NCC links]]&lt;&gt;1,IF(Table1[[#This Row],[As built assessment]]=1,1,""),"")</f>
        <v/>
      </c>
      <c r="DR110" s="169" t="str">
        <f>IF(Table1[[#This Row],[Multiple NCC links]]&lt;&gt;1,IF(Table1[[#This Row],[Beyond compliance]]=1,1,""),"")</f>
        <v/>
      </c>
      <c r="DS110" s="169">
        <f>IF(SUM(Table1[[#This Row],[Design]:[Beyond compliance]])&gt;1,1,"")</f>
        <v>1</v>
      </c>
      <c r="DT110" s="169">
        <f>IF(Table1[[#This Row],[Both Residential &amp; Commercial4]]&lt;&gt;1,IF(Table1[[#This Row],[Residential]]=1,1,""),"")</f>
        <v>1</v>
      </c>
      <c r="DU110" s="169" t="str">
        <f>IF(Table1[[#This Row],[Both Residential &amp; Commercial4]]&lt;&gt;1,IF(Table1[[#This Row],[Commercial]]=1,1,""),"")</f>
        <v/>
      </c>
      <c r="DV110" s="169" t="str">
        <f>Table1[[#This Row],[Residential &amp; Commercial]]</f>
        <v/>
      </c>
      <c r="DW110" s="169"/>
    </row>
    <row r="111" spans="1:127" s="49" customFormat="1" ht="245.25" thickTop="1" thickBot="1" x14ac:dyDescent="0.35">
      <c r="A111" s="97">
        <v>107</v>
      </c>
      <c r="B111" s="97">
        <v>2004</v>
      </c>
      <c r="C111" s="98" t="s">
        <v>494</v>
      </c>
      <c r="D111" s="98" t="s">
        <v>495</v>
      </c>
      <c r="E111" s="99">
        <v>1</v>
      </c>
      <c r="F111" s="99"/>
      <c r="G111" s="99"/>
      <c r="H111" s="99"/>
      <c r="I111" s="128" t="str">
        <f>IF(AND(Table1[[#This Row],[General]]=1,Table1[[#This Row],[Beginner]]=1,Table1[[#This Row],[Intermediate]]=1,Table1[[#This Row],[Advanced]]=1),1,"")</f>
        <v/>
      </c>
      <c r="J111" s="128" t="str">
        <f>CONCATENATE(IF(Table1[[#This Row],[General]]=1,"General, ",""), IF(Table1[[#This Row],[Beginner]]=1,"Beginner, ",""),IF(Table1[[#This Row],[Intermediate]]=1,"Intermediate, ",""), IF(Table1[[#This Row],[Advanced]]=1,"Advanced",""))</f>
        <v xml:space="preserve">General, </v>
      </c>
      <c r="K111" s="101">
        <v>1</v>
      </c>
      <c r="L111" s="138"/>
      <c r="M111" s="101"/>
      <c r="N111" s="101"/>
      <c r="O111" s="143"/>
      <c r="P111" s="101"/>
      <c r="Q111" s="101"/>
      <c r="R111" s="101"/>
      <c r="S11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11" s="102"/>
      <c r="U111" s="102">
        <v>1</v>
      </c>
      <c r="V111" s="240"/>
      <c r="W111" s="240"/>
      <c r="X111" s="102"/>
      <c r="Y111" s="102"/>
      <c r="Z111" s="102"/>
      <c r="AA111" s="102"/>
      <c r="AB111" s="102"/>
      <c r="AC111" s="102"/>
      <c r="AD111" s="102"/>
      <c r="AE111" s="139"/>
      <c r="AF111" s="102"/>
      <c r="AG11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11" s="129">
        <v>1</v>
      </c>
      <c r="AI111" s="129"/>
      <c r="AJ111" s="129"/>
      <c r="AK111" s="74" t="str">
        <f>CONCATENATE(IF(Table1[[#This Row],[Digital]]=1,"Digital, ",""),IF(Table1[[#This Row],[Face to Face]]=1,"Face to face, ",""),IF(Table1[[#This Row],[Blended]]=1,"Blended",""))</f>
        <v xml:space="preserve">Digital, </v>
      </c>
      <c r="AL111" s="99" t="s">
        <v>733</v>
      </c>
      <c r="AM111" s="130"/>
      <c r="AN111" s="140">
        <v>1</v>
      </c>
      <c r="AO111" s="130"/>
      <c r="AP111" s="140"/>
      <c r="AQ111" s="130"/>
      <c r="AR111" s="130"/>
      <c r="AS111" s="130"/>
      <c r="AT111" s="130"/>
      <c r="AU111" s="130"/>
      <c r="AV111" s="140"/>
      <c r="AW111" s="140"/>
      <c r="AX111" s="140">
        <v>1</v>
      </c>
      <c r="AY111" s="130"/>
      <c r="AZ11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1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As built assessment, </v>
      </c>
      <c r="BB111" s="101">
        <v>1</v>
      </c>
      <c r="BC111" s="101"/>
      <c r="BD111" s="128" t="str">
        <f>IF(AND(Table1[[#This Row],[Residential]]=1,Table1[[#This Row],[Commercial]]=1),1,"")</f>
        <v/>
      </c>
      <c r="BE111" s="128" t="str">
        <f>CONCATENATE(IF(Table1[[#This Row],[Residential]]=1,"Residential, ",""),IF(Table1[[#This Row],[Commercial]]=1,"Commercial",""))</f>
        <v xml:space="preserve">Residential, </v>
      </c>
      <c r="BF111" s="130"/>
      <c r="BG111" s="130"/>
      <c r="BH111" s="130"/>
      <c r="BI111" s="130">
        <v>1</v>
      </c>
      <c r="BJ111" s="130"/>
      <c r="BK111" s="130"/>
      <c r="BL111" s="130"/>
      <c r="BM111" s="140"/>
      <c r="BN111" s="130"/>
      <c r="BO11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New South Wales, </v>
      </c>
      <c r="BP111" s="131"/>
      <c r="BQ111" s="122" t="s">
        <v>493</v>
      </c>
      <c r="BR111" s="132" t="s">
        <v>1028</v>
      </c>
      <c r="BS111" s="132"/>
      <c r="BT111" s="117" t="s">
        <v>492</v>
      </c>
      <c r="BU111" s="113"/>
      <c r="BV111" s="114"/>
      <c r="BW111" s="119" t="s">
        <v>57</v>
      </c>
      <c r="BX111" s="119" t="s">
        <v>58</v>
      </c>
      <c r="BY111" s="119" t="s">
        <v>57</v>
      </c>
      <c r="BZ111" s="227" t="str">
        <f>IF(SUM(Table1[[#This Row],[Design]:[Beyond compliance]])&gt;0,"Yes","No")</f>
        <v>Yes</v>
      </c>
      <c r="CA11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11" s="24">
        <f>COUNTIF(Table1[[#This Row],[Validity]:[Alignment with NCC (Yes=1,No=0)]],"N/A")</f>
        <v>0</v>
      </c>
      <c r="CC111" s="24">
        <f>IF(ISERROR(Table1[[#This Row],[Total Quality Score (out of 10)]]/(4-Table1[[#This Row],[N/A Count]])),0,Table1[[#This Row],[Total Quality Score (out of 10)]]/(4-Table1[[#This Row],[N/A Count]]))</f>
        <v>2</v>
      </c>
      <c r="CD111" s="106"/>
      <c r="CE111" s="106"/>
      <c r="CF111" s="172">
        <f>IF(SUM(Table1[[#This Row],[Multiple]:[Level (all)62]])&lt;1,IF(Table1[[#This Row],[General]]=1,1,""),"")</f>
        <v>1</v>
      </c>
      <c r="CG111" s="172" t="str">
        <f>IF(SUM(Table1[[#This Row],[Multiple]:[Level (all)62]])&lt;1,IF(Table1[[#This Row],[Beginner]]=1,1,""),"")</f>
        <v/>
      </c>
      <c r="CH111" s="169" t="str">
        <f>IF(SUM(Table1[[#This Row],[Multiple]:[Level (all)62]])&lt;1,IF(Table1[[#This Row],[Intermediate]]=1,1,""),"")</f>
        <v/>
      </c>
      <c r="CI111" s="169" t="str">
        <f>IF(SUM(Table1[[#This Row],[Multiple]:[Level (all)62]])&lt;1,IF(Table1[[#This Row],[Advanced]]=1,1,""),"")</f>
        <v/>
      </c>
      <c r="CJ111" s="169" t="str">
        <f>IF(AND(SUM(Table1[[#This Row],[General]:[Advanced]])&lt;4,SUM(Table1[[#This Row],[General]:[Advanced]])&gt;1),1,"")</f>
        <v/>
      </c>
      <c r="CK111" s="169" t="str">
        <f>Table1[[#This Row],[Level (all)]]</f>
        <v/>
      </c>
      <c r="CL111" s="169">
        <f>IF(Table1[[#This Row],[Multiple audience]]&lt;&gt;1,IF(Table1[[#This Row],[General Audience]]=1,1,""),"")</f>
        <v>1</v>
      </c>
      <c r="CM111" s="169" t="str">
        <f>IF(Table1[[#This Row],[Multiple audience]]&lt;&gt;1,IF(Table1[[#This Row],[Planners / Designers ]]=1,1,""),"")</f>
        <v/>
      </c>
      <c r="CN111" s="169" t="str">
        <f>IF(Table1[[#This Row],[Multiple audience]]&lt;&gt;1,IF(Table1[[#This Row],[Regulatory Assessors]]=1,1,""),"")</f>
        <v/>
      </c>
      <c r="CO111" s="169" t="str">
        <f>IF(Table1[[#This Row],[Multiple audience]]&lt;&gt;1,IF(Table1[[#This Row],[Builders / Management]]=1,1,""),"")</f>
        <v/>
      </c>
      <c r="CP111" s="169" t="str">
        <f>IF(Table1[[#This Row],[Multiple audience]]&lt;&gt;1,IF(Table1[[#This Row],[Energy / Sus Assessors]]=1,1,""),"")</f>
        <v/>
      </c>
      <c r="CQ111" s="169" t="str">
        <f>IF(Table1[[#This Row],[Multiple audience]]&lt;&gt;1,IF(Table1[[#This Row],[Semi-skilled]]=1,1,""),"")</f>
        <v/>
      </c>
      <c r="CR111" s="169" t="str">
        <f>IF(Table1[[#This Row],[Multiple audience]]&lt;&gt;1,IF(Table1[[#This Row],[Trades]]=1,1,""),"")</f>
        <v/>
      </c>
      <c r="CS111" s="169" t="str">
        <f>IF(Table1[[#This Row],[Multiple audience]]&lt;&gt;1,IF(Table1[[#This Row],[Other]]=1,1,""),"")</f>
        <v/>
      </c>
      <c r="CT111" s="169" t="str">
        <f>IF(SUM(Table1[[#This Row],[General Audience]:[Other]])&gt;1,1,"")</f>
        <v/>
      </c>
      <c r="CU111" s="169" t="str">
        <f>IF(Table1[[#This Row],[Various  ]]&lt;&gt;1,IF(Table1[[#This Row],[Calculator / Software]]=1,1,""),"")</f>
        <v/>
      </c>
      <c r="CV111" s="169">
        <f>IF(Table1[[#This Row],[Various  ]]&lt;&gt;1,IF(Table1[[#This Row],[Information  ]]=1,1,""),"")</f>
        <v>1</v>
      </c>
      <c r="CW111" s="169" t="str">
        <f>IF(Table1[[#This Row],[Various  ]]&lt;&gt;1,IF(Table1[[#This Row],[Interactive Tool]]=1,1,""),"")</f>
        <v/>
      </c>
      <c r="CX111" s="169" t="str">
        <f>IF(Table1[[#This Row],[Various  ]]&lt;&gt;1,IF(Table1[[#This Row],[Technical Specifications]]=1,1,""),"")</f>
        <v/>
      </c>
      <c r="CY111" s="169" t="str">
        <f>IF(Table1[[#This Row],[Various  ]]&lt;&gt;1,IF(Table1[[#This Row],[Training Resources]]=1,1,""),"")</f>
        <v/>
      </c>
      <c r="CZ111" s="169" t="str">
        <f>IF(Table1[[#This Row],[Various  ]]&lt;&gt;1,IF(Table1[[#This Row],[Toolbox]]=1,1,""),"")</f>
        <v/>
      </c>
      <c r="DA111" s="169" t="str">
        <f>IF(Table1[[#This Row],[Various  ]]&lt;&gt;1,IF(Table1[[#This Row],[Video]]=1,1,""),"")</f>
        <v/>
      </c>
      <c r="DB111" s="169" t="str">
        <f>IF(Table1[[#This Row],[Various  ]]&lt;&gt;1,IF(Table1[[#This Row],[Case study]]=1,1,""),"")</f>
        <v/>
      </c>
      <c r="DC111" s="169" t="str">
        <f>IF(Table1[[#This Row],[Various  ]]&lt;&gt;1,IF(Table1[[#This Row],[Other   ]]=1,1,""),"")</f>
        <v/>
      </c>
      <c r="DD111" s="169" t="str">
        <f>IF(Table1[[#This Row],[Various  ]]&lt;&gt;1,IF(Table1[[#This Row],[Standards]]=1,1,""),"")</f>
        <v/>
      </c>
      <c r="DE111" s="169" t="str">
        <f>IF(Table1[[#This Row],[Various]]=1,1,IF(SUM(Table1[[#This Row],[Calculator / Software]:[Standards]])&gt;1,1,""))</f>
        <v/>
      </c>
      <c r="DF111" s="169" t="str">
        <f>IF(Table1[[#This Row],[Multiple NCC links]]&lt;&gt;1,IF(Table1[[#This Row],[Design]]=1,1,""),"")</f>
        <v/>
      </c>
      <c r="DG111" s="169" t="str">
        <f>IF(Table1[[#This Row],[Multiple NCC links]]&lt;&gt;1,IF(Table1[[#This Row],[Assessment / Verification]]=1,1,""),"")</f>
        <v/>
      </c>
      <c r="DH111" s="169" t="str">
        <f>IF(Table1[[#This Row],[Multiple NCC links]]&lt;&gt;1,IF(Table1[[#This Row],[Climate Specific ]]=1,1,""),"")</f>
        <v/>
      </c>
      <c r="DI111" s="169" t="str">
        <f>IF(Table1[[#This Row],[Multiple NCC links]]&lt;&gt;1,IF(Table1[[#This Row],[Alterations / Additions]]=1,1,""),"")</f>
        <v/>
      </c>
      <c r="DJ111" s="169" t="str">
        <f>IF(Table1[[#This Row],[Multiple NCC links]]&lt;&gt;1,IF(Table1[[#This Row],[Glazing]]=1,1,""),"")</f>
        <v/>
      </c>
      <c r="DK111" s="169" t="str">
        <f>IF(Table1[[#This Row],[Multiple NCC links]]&lt;&gt;1,IF(Table1[[#This Row],[Building Fabric / Thermal / Sealing]]=1,1,""),"")</f>
        <v/>
      </c>
      <c r="DL111" s="169" t="str">
        <f>IF(Table1[[#This Row],[Multiple NCC links]]&lt;&gt;1,IF(Table1[[#This Row],[Lighting]]=1,1,""),"")</f>
        <v/>
      </c>
      <c r="DM111" s="169" t="str">
        <f>IF(Table1[[#This Row],[Multiple NCC links]]&lt;&gt;1,IF(Table1[[#This Row],[HVAC]]=1,1,""),"")</f>
        <v/>
      </c>
      <c r="DN111" s="169" t="str">
        <f>IF(Table1[[#This Row],[Multiple NCC links]]&lt;&gt;1,IF(Table1[[#This Row],[Services]]=1,1,""),"")</f>
        <v/>
      </c>
      <c r="DO111" s="169" t="str">
        <f>IF(Table1[[#This Row],[Multiple NCC links]]&lt;&gt;1,IF(Table1[[#This Row],[Maintenance &amp; Monitoring]]=1,1,""),"")</f>
        <v/>
      </c>
      <c r="DP111" s="169" t="str">
        <f>IF(Table1[[#This Row],[Multiple NCC links]]&lt;&gt;1,IF(Table1[[#This Row],[Hand over / Operations]]=1,1,""),"")</f>
        <v/>
      </c>
      <c r="DQ111" s="169" t="str">
        <f>IF(Table1[[#This Row],[Multiple NCC links]]&lt;&gt;1,IF(Table1[[#This Row],[As built assessment]]=1,1,""),"")</f>
        <v/>
      </c>
      <c r="DR111" s="169" t="str">
        <f>IF(Table1[[#This Row],[Multiple NCC links]]&lt;&gt;1,IF(Table1[[#This Row],[Beyond compliance]]=1,1,""),"")</f>
        <v/>
      </c>
      <c r="DS111" s="169">
        <f>IF(SUM(Table1[[#This Row],[Design]:[Beyond compliance]])&gt;1,1,"")</f>
        <v>1</v>
      </c>
      <c r="DT111" s="169">
        <f>IF(Table1[[#This Row],[Both Residential &amp; Commercial4]]&lt;&gt;1,IF(Table1[[#This Row],[Residential]]=1,1,""),"")</f>
        <v>1</v>
      </c>
      <c r="DU111" s="169" t="str">
        <f>IF(Table1[[#This Row],[Both Residential &amp; Commercial4]]&lt;&gt;1,IF(Table1[[#This Row],[Commercial]]=1,1,""),"")</f>
        <v/>
      </c>
      <c r="DV111" s="169" t="str">
        <f>Table1[[#This Row],[Residential &amp; Commercial]]</f>
        <v/>
      </c>
      <c r="DW111" s="169"/>
    </row>
    <row r="112" spans="1:127" s="49" customFormat="1" ht="114" thickTop="1" thickBot="1" x14ac:dyDescent="0.35">
      <c r="A112" s="97">
        <v>108</v>
      </c>
      <c r="B112" s="97">
        <v>2005</v>
      </c>
      <c r="C112" s="98" t="s">
        <v>496</v>
      </c>
      <c r="D112" s="98" t="s">
        <v>497</v>
      </c>
      <c r="E112" s="99">
        <v>1</v>
      </c>
      <c r="F112" s="99"/>
      <c r="G112" s="99"/>
      <c r="H112" s="99"/>
      <c r="I112" s="128" t="str">
        <f>IF(AND(Table1[[#This Row],[General]]=1,Table1[[#This Row],[Beginner]]=1,Table1[[#This Row],[Intermediate]]=1,Table1[[#This Row],[Advanced]]=1),1,"")</f>
        <v/>
      </c>
      <c r="J112" s="128" t="str">
        <f>CONCATENATE(IF(Table1[[#This Row],[General]]=1,"General, ",""), IF(Table1[[#This Row],[Beginner]]=1,"Beginner, ",""),IF(Table1[[#This Row],[Intermediate]]=1,"Intermediate, ",""), IF(Table1[[#This Row],[Advanced]]=1,"Advanced",""))</f>
        <v xml:space="preserve">General, </v>
      </c>
      <c r="K112" s="101">
        <v>1</v>
      </c>
      <c r="L112" s="138"/>
      <c r="M112" s="101"/>
      <c r="N112" s="101"/>
      <c r="O112" s="143"/>
      <c r="P112" s="101"/>
      <c r="Q112" s="101"/>
      <c r="R112" s="101"/>
      <c r="S11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12" s="102"/>
      <c r="U112" s="102">
        <v>1</v>
      </c>
      <c r="V112" s="240"/>
      <c r="W112" s="240"/>
      <c r="X112" s="102"/>
      <c r="Y112" s="102"/>
      <c r="Z112" s="102"/>
      <c r="AA112" s="102"/>
      <c r="AB112" s="102"/>
      <c r="AC112" s="102"/>
      <c r="AD112" s="102"/>
      <c r="AE112" s="139"/>
      <c r="AF112" s="102"/>
      <c r="AG11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12" s="129">
        <v>1</v>
      </c>
      <c r="AI112" s="129"/>
      <c r="AJ112" s="129"/>
      <c r="AK112" s="74" t="str">
        <f>CONCATENATE(IF(Table1[[#This Row],[Digital]]=1,"Digital, ",""),IF(Table1[[#This Row],[Face to Face]]=1,"Face to face, ",""),IF(Table1[[#This Row],[Blended]]=1,"Blended",""))</f>
        <v xml:space="preserve">Digital, </v>
      </c>
      <c r="AL112" s="99" t="s">
        <v>733</v>
      </c>
      <c r="AM112" s="130"/>
      <c r="AN112" s="140">
        <v>1</v>
      </c>
      <c r="AO112" s="130"/>
      <c r="AP112" s="140"/>
      <c r="AQ112" s="130"/>
      <c r="AR112" s="130"/>
      <c r="AS112" s="130"/>
      <c r="AT112" s="130"/>
      <c r="AU112" s="130"/>
      <c r="AV112" s="140"/>
      <c r="AW112" s="140"/>
      <c r="AX112" s="140">
        <v>1</v>
      </c>
      <c r="AY112" s="130"/>
      <c r="AZ11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1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As built assessment, </v>
      </c>
      <c r="BB112" s="101"/>
      <c r="BC112" s="101">
        <v>1</v>
      </c>
      <c r="BD112" s="128" t="str">
        <f>IF(AND(Table1[[#This Row],[Residential]]=1,Table1[[#This Row],[Commercial]]=1),1,"")</f>
        <v/>
      </c>
      <c r="BE112" s="128" t="str">
        <f>CONCATENATE(IF(Table1[[#This Row],[Residential]]=1,"Residential, ",""),IF(Table1[[#This Row],[Commercial]]=1,"Commercial",""))</f>
        <v>Commercial</v>
      </c>
      <c r="BF112" s="130"/>
      <c r="BG112" s="130"/>
      <c r="BH112" s="130"/>
      <c r="BI112" s="130">
        <v>1</v>
      </c>
      <c r="BJ112" s="130"/>
      <c r="BK112" s="130"/>
      <c r="BL112" s="130"/>
      <c r="BM112" s="140"/>
      <c r="BN112" s="130"/>
      <c r="BO11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New South Wales, </v>
      </c>
      <c r="BP112" s="131"/>
      <c r="BQ112" s="122" t="s">
        <v>498</v>
      </c>
      <c r="BR112" s="132" t="s">
        <v>1028</v>
      </c>
      <c r="BS112" s="132"/>
      <c r="BT112" s="117" t="s">
        <v>499</v>
      </c>
      <c r="BU112" s="113"/>
      <c r="BV112" s="114"/>
      <c r="BW112" s="119" t="s">
        <v>57</v>
      </c>
      <c r="BX112" s="119" t="s">
        <v>58</v>
      </c>
      <c r="BY112" s="119" t="s">
        <v>57</v>
      </c>
      <c r="BZ112" s="227" t="str">
        <f>IF(SUM(Table1[[#This Row],[Design]:[Beyond compliance]])&gt;0,"Yes","No")</f>
        <v>Yes</v>
      </c>
      <c r="CA11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12" s="24">
        <f>COUNTIF(Table1[[#This Row],[Validity]:[Alignment with NCC (Yes=1,No=0)]],"N/A")</f>
        <v>0</v>
      </c>
      <c r="CC112" s="24">
        <f>IF(ISERROR(Table1[[#This Row],[Total Quality Score (out of 10)]]/(4-Table1[[#This Row],[N/A Count]])),0,Table1[[#This Row],[Total Quality Score (out of 10)]]/(4-Table1[[#This Row],[N/A Count]]))</f>
        <v>2</v>
      </c>
      <c r="CD112" s="106"/>
      <c r="CE112" s="106"/>
      <c r="CF112" s="172">
        <f>IF(SUM(Table1[[#This Row],[Multiple]:[Level (all)62]])&lt;1,IF(Table1[[#This Row],[General]]=1,1,""),"")</f>
        <v>1</v>
      </c>
      <c r="CG112" s="172" t="str">
        <f>IF(SUM(Table1[[#This Row],[Multiple]:[Level (all)62]])&lt;1,IF(Table1[[#This Row],[Beginner]]=1,1,""),"")</f>
        <v/>
      </c>
      <c r="CH112" s="169" t="str">
        <f>IF(SUM(Table1[[#This Row],[Multiple]:[Level (all)62]])&lt;1,IF(Table1[[#This Row],[Intermediate]]=1,1,""),"")</f>
        <v/>
      </c>
      <c r="CI112" s="169" t="str">
        <f>IF(SUM(Table1[[#This Row],[Multiple]:[Level (all)62]])&lt;1,IF(Table1[[#This Row],[Advanced]]=1,1,""),"")</f>
        <v/>
      </c>
      <c r="CJ112" s="169" t="str">
        <f>IF(AND(SUM(Table1[[#This Row],[General]:[Advanced]])&lt;4,SUM(Table1[[#This Row],[General]:[Advanced]])&gt;1),1,"")</f>
        <v/>
      </c>
      <c r="CK112" s="169" t="str">
        <f>Table1[[#This Row],[Level (all)]]</f>
        <v/>
      </c>
      <c r="CL112" s="169">
        <f>IF(Table1[[#This Row],[Multiple audience]]&lt;&gt;1,IF(Table1[[#This Row],[General Audience]]=1,1,""),"")</f>
        <v>1</v>
      </c>
      <c r="CM112" s="169" t="str">
        <f>IF(Table1[[#This Row],[Multiple audience]]&lt;&gt;1,IF(Table1[[#This Row],[Planners / Designers ]]=1,1,""),"")</f>
        <v/>
      </c>
      <c r="CN112" s="169" t="str">
        <f>IF(Table1[[#This Row],[Multiple audience]]&lt;&gt;1,IF(Table1[[#This Row],[Regulatory Assessors]]=1,1,""),"")</f>
        <v/>
      </c>
      <c r="CO112" s="169" t="str">
        <f>IF(Table1[[#This Row],[Multiple audience]]&lt;&gt;1,IF(Table1[[#This Row],[Builders / Management]]=1,1,""),"")</f>
        <v/>
      </c>
      <c r="CP112" s="169" t="str">
        <f>IF(Table1[[#This Row],[Multiple audience]]&lt;&gt;1,IF(Table1[[#This Row],[Energy / Sus Assessors]]=1,1,""),"")</f>
        <v/>
      </c>
      <c r="CQ112" s="169" t="str">
        <f>IF(Table1[[#This Row],[Multiple audience]]&lt;&gt;1,IF(Table1[[#This Row],[Semi-skilled]]=1,1,""),"")</f>
        <v/>
      </c>
      <c r="CR112" s="169" t="str">
        <f>IF(Table1[[#This Row],[Multiple audience]]&lt;&gt;1,IF(Table1[[#This Row],[Trades]]=1,1,""),"")</f>
        <v/>
      </c>
      <c r="CS112" s="169" t="str">
        <f>IF(Table1[[#This Row],[Multiple audience]]&lt;&gt;1,IF(Table1[[#This Row],[Other]]=1,1,""),"")</f>
        <v/>
      </c>
      <c r="CT112" s="169" t="str">
        <f>IF(SUM(Table1[[#This Row],[General Audience]:[Other]])&gt;1,1,"")</f>
        <v/>
      </c>
      <c r="CU112" s="169" t="str">
        <f>IF(Table1[[#This Row],[Various  ]]&lt;&gt;1,IF(Table1[[#This Row],[Calculator / Software]]=1,1,""),"")</f>
        <v/>
      </c>
      <c r="CV112" s="169">
        <f>IF(Table1[[#This Row],[Various  ]]&lt;&gt;1,IF(Table1[[#This Row],[Information  ]]=1,1,""),"")</f>
        <v>1</v>
      </c>
      <c r="CW112" s="169" t="str">
        <f>IF(Table1[[#This Row],[Various  ]]&lt;&gt;1,IF(Table1[[#This Row],[Interactive Tool]]=1,1,""),"")</f>
        <v/>
      </c>
      <c r="CX112" s="169" t="str">
        <f>IF(Table1[[#This Row],[Various  ]]&lt;&gt;1,IF(Table1[[#This Row],[Technical Specifications]]=1,1,""),"")</f>
        <v/>
      </c>
      <c r="CY112" s="169" t="str">
        <f>IF(Table1[[#This Row],[Various  ]]&lt;&gt;1,IF(Table1[[#This Row],[Training Resources]]=1,1,""),"")</f>
        <v/>
      </c>
      <c r="CZ112" s="169" t="str">
        <f>IF(Table1[[#This Row],[Various  ]]&lt;&gt;1,IF(Table1[[#This Row],[Toolbox]]=1,1,""),"")</f>
        <v/>
      </c>
      <c r="DA112" s="169" t="str">
        <f>IF(Table1[[#This Row],[Various  ]]&lt;&gt;1,IF(Table1[[#This Row],[Video]]=1,1,""),"")</f>
        <v/>
      </c>
      <c r="DB112" s="169" t="str">
        <f>IF(Table1[[#This Row],[Various  ]]&lt;&gt;1,IF(Table1[[#This Row],[Case study]]=1,1,""),"")</f>
        <v/>
      </c>
      <c r="DC112" s="169" t="str">
        <f>IF(Table1[[#This Row],[Various  ]]&lt;&gt;1,IF(Table1[[#This Row],[Other   ]]=1,1,""),"")</f>
        <v/>
      </c>
      <c r="DD112" s="169" t="str">
        <f>IF(Table1[[#This Row],[Various  ]]&lt;&gt;1,IF(Table1[[#This Row],[Standards]]=1,1,""),"")</f>
        <v/>
      </c>
      <c r="DE112" s="169" t="str">
        <f>IF(Table1[[#This Row],[Various]]=1,1,IF(SUM(Table1[[#This Row],[Calculator / Software]:[Standards]])&gt;1,1,""))</f>
        <v/>
      </c>
      <c r="DF112" s="169" t="str">
        <f>IF(Table1[[#This Row],[Multiple NCC links]]&lt;&gt;1,IF(Table1[[#This Row],[Design]]=1,1,""),"")</f>
        <v/>
      </c>
      <c r="DG112" s="169" t="str">
        <f>IF(Table1[[#This Row],[Multiple NCC links]]&lt;&gt;1,IF(Table1[[#This Row],[Assessment / Verification]]=1,1,""),"")</f>
        <v/>
      </c>
      <c r="DH112" s="169" t="str">
        <f>IF(Table1[[#This Row],[Multiple NCC links]]&lt;&gt;1,IF(Table1[[#This Row],[Climate Specific ]]=1,1,""),"")</f>
        <v/>
      </c>
      <c r="DI112" s="169" t="str">
        <f>IF(Table1[[#This Row],[Multiple NCC links]]&lt;&gt;1,IF(Table1[[#This Row],[Alterations / Additions]]=1,1,""),"")</f>
        <v/>
      </c>
      <c r="DJ112" s="169" t="str">
        <f>IF(Table1[[#This Row],[Multiple NCC links]]&lt;&gt;1,IF(Table1[[#This Row],[Glazing]]=1,1,""),"")</f>
        <v/>
      </c>
      <c r="DK112" s="169" t="str">
        <f>IF(Table1[[#This Row],[Multiple NCC links]]&lt;&gt;1,IF(Table1[[#This Row],[Building Fabric / Thermal / Sealing]]=1,1,""),"")</f>
        <v/>
      </c>
      <c r="DL112" s="169" t="str">
        <f>IF(Table1[[#This Row],[Multiple NCC links]]&lt;&gt;1,IF(Table1[[#This Row],[Lighting]]=1,1,""),"")</f>
        <v/>
      </c>
      <c r="DM112" s="169" t="str">
        <f>IF(Table1[[#This Row],[Multiple NCC links]]&lt;&gt;1,IF(Table1[[#This Row],[HVAC]]=1,1,""),"")</f>
        <v/>
      </c>
      <c r="DN112" s="169" t="str">
        <f>IF(Table1[[#This Row],[Multiple NCC links]]&lt;&gt;1,IF(Table1[[#This Row],[Services]]=1,1,""),"")</f>
        <v/>
      </c>
      <c r="DO112" s="169" t="str">
        <f>IF(Table1[[#This Row],[Multiple NCC links]]&lt;&gt;1,IF(Table1[[#This Row],[Maintenance &amp; Monitoring]]=1,1,""),"")</f>
        <v/>
      </c>
      <c r="DP112" s="169" t="str">
        <f>IF(Table1[[#This Row],[Multiple NCC links]]&lt;&gt;1,IF(Table1[[#This Row],[Hand over / Operations]]=1,1,""),"")</f>
        <v/>
      </c>
      <c r="DQ112" s="169" t="str">
        <f>IF(Table1[[#This Row],[Multiple NCC links]]&lt;&gt;1,IF(Table1[[#This Row],[As built assessment]]=1,1,""),"")</f>
        <v/>
      </c>
      <c r="DR112" s="169" t="str">
        <f>IF(Table1[[#This Row],[Multiple NCC links]]&lt;&gt;1,IF(Table1[[#This Row],[Beyond compliance]]=1,1,""),"")</f>
        <v/>
      </c>
      <c r="DS112" s="169">
        <f>IF(SUM(Table1[[#This Row],[Design]:[Beyond compliance]])&gt;1,1,"")</f>
        <v>1</v>
      </c>
      <c r="DT112" s="169" t="str">
        <f>IF(Table1[[#This Row],[Both Residential &amp; Commercial4]]&lt;&gt;1,IF(Table1[[#This Row],[Residential]]=1,1,""),"")</f>
        <v/>
      </c>
      <c r="DU112" s="169">
        <f>IF(Table1[[#This Row],[Both Residential &amp; Commercial4]]&lt;&gt;1,IF(Table1[[#This Row],[Commercial]]=1,1,""),"")</f>
        <v>1</v>
      </c>
      <c r="DV112" s="169" t="str">
        <f>Table1[[#This Row],[Residential &amp; Commercial]]</f>
        <v/>
      </c>
      <c r="DW112" s="169"/>
    </row>
    <row r="113" spans="1:127" s="49" customFormat="1" ht="264" thickTop="1" thickBot="1" x14ac:dyDescent="0.35">
      <c r="A113" s="97">
        <v>109</v>
      </c>
      <c r="B113" s="97">
        <v>2010</v>
      </c>
      <c r="C113" s="98" t="s">
        <v>503</v>
      </c>
      <c r="D113" s="98" t="s">
        <v>502</v>
      </c>
      <c r="E113" s="99">
        <v>1</v>
      </c>
      <c r="F113" s="99"/>
      <c r="G113" s="99"/>
      <c r="H113" s="99"/>
      <c r="I113" s="128" t="str">
        <f>IF(AND(Table1[[#This Row],[General]]=1,Table1[[#This Row],[Beginner]]=1,Table1[[#This Row],[Intermediate]]=1,Table1[[#This Row],[Advanced]]=1),1,"")</f>
        <v/>
      </c>
      <c r="J113" s="128" t="str">
        <f>CONCATENATE(IF(Table1[[#This Row],[General]]=1,"General, ",""), IF(Table1[[#This Row],[Beginner]]=1,"Beginner, ",""),IF(Table1[[#This Row],[Intermediate]]=1,"Intermediate, ",""), IF(Table1[[#This Row],[Advanced]]=1,"Advanced",""))</f>
        <v xml:space="preserve">General, </v>
      </c>
      <c r="K113" s="101">
        <v>1</v>
      </c>
      <c r="L113" s="138"/>
      <c r="M113" s="101"/>
      <c r="N113" s="101"/>
      <c r="O113" s="143"/>
      <c r="P113" s="101"/>
      <c r="Q113" s="101"/>
      <c r="R113" s="101"/>
      <c r="S11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13" s="102"/>
      <c r="U113" s="102">
        <v>1</v>
      </c>
      <c r="V113" s="240"/>
      <c r="W113" s="240"/>
      <c r="X113" s="102"/>
      <c r="Y113" s="102"/>
      <c r="Z113" s="102"/>
      <c r="AA113" s="102"/>
      <c r="AB113" s="102"/>
      <c r="AC113" s="102"/>
      <c r="AD113" s="102"/>
      <c r="AE113" s="139"/>
      <c r="AF113" s="102"/>
      <c r="AG11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13" s="129">
        <v>1</v>
      </c>
      <c r="AI113" s="129"/>
      <c r="AJ113" s="129"/>
      <c r="AK113" s="74" t="str">
        <f>CONCATENATE(IF(Table1[[#This Row],[Digital]]=1,"Digital, ",""),IF(Table1[[#This Row],[Face to Face]]=1,"Face to face, ",""),IF(Table1[[#This Row],[Blended]]=1,"Blended",""))</f>
        <v xml:space="preserve">Digital, </v>
      </c>
      <c r="AL113" s="99" t="s">
        <v>733</v>
      </c>
      <c r="AM113" s="130"/>
      <c r="AN113" s="140">
        <v>1</v>
      </c>
      <c r="AO113" s="130"/>
      <c r="AP113" s="140"/>
      <c r="AQ113" s="130"/>
      <c r="AR113" s="130"/>
      <c r="AS113" s="130"/>
      <c r="AT113" s="130"/>
      <c r="AU113" s="130"/>
      <c r="AV113" s="140"/>
      <c r="AW113" s="140"/>
      <c r="AX113" s="140">
        <v>1</v>
      </c>
      <c r="AY113" s="130"/>
      <c r="AZ11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1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As built assessment, </v>
      </c>
      <c r="BB113" s="101">
        <v>1</v>
      </c>
      <c r="BC113" s="101"/>
      <c r="BD113" s="128" t="str">
        <f>IF(AND(Table1[[#This Row],[Residential]]=1,Table1[[#This Row],[Commercial]]=1),1,"")</f>
        <v/>
      </c>
      <c r="BE113" s="128" t="str">
        <f>CONCATENATE(IF(Table1[[#This Row],[Residential]]=1,"Residential, ",""),IF(Table1[[#This Row],[Commercial]]=1,"Commercial",""))</f>
        <v xml:space="preserve">Residential, </v>
      </c>
      <c r="BF113" s="130"/>
      <c r="BG113" s="130"/>
      <c r="BH113" s="130"/>
      <c r="BI113" s="130"/>
      <c r="BJ113" s="130"/>
      <c r="BK113" s="130"/>
      <c r="BL113" s="130"/>
      <c r="BM113" s="140"/>
      <c r="BN113" s="130">
        <v>1</v>
      </c>
      <c r="BO11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13" s="131"/>
      <c r="BQ113" s="122" t="s">
        <v>501</v>
      </c>
      <c r="BR113" s="132" t="s">
        <v>1028</v>
      </c>
      <c r="BS113" s="132"/>
      <c r="BT113" s="117" t="s">
        <v>500</v>
      </c>
      <c r="BU113" s="113"/>
      <c r="BV113" s="114"/>
      <c r="BW113" s="119" t="s">
        <v>300</v>
      </c>
      <c r="BX113" s="119" t="s">
        <v>58</v>
      </c>
      <c r="BY113" s="119" t="s">
        <v>57</v>
      </c>
      <c r="BZ113" s="227" t="str">
        <f>IF(SUM(Table1[[#This Row],[Design]:[Beyond compliance]])&gt;0,"Yes","No")</f>
        <v>Yes</v>
      </c>
      <c r="CA11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13" s="24">
        <f>COUNTIF(Table1[[#This Row],[Validity]:[Alignment with NCC (Yes=1,No=0)]],"N/A")</f>
        <v>0</v>
      </c>
      <c r="CC113" s="24">
        <f>IF(ISERROR(Table1[[#This Row],[Total Quality Score (out of 10)]]/(4-Table1[[#This Row],[N/A Count]])),0,Table1[[#This Row],[Total Quality Score (out of 10)]]/(4-Table1[[#This Row],[N/A Count]]))</f>
        <v>1.5</v>
      </c>
      <c r="CD113" s="106"/>
      <c r="CE113" s="106"/>
      <c r="CF113" s="172">
        <f>IF(SUM(Table1[[#This Row],[Multiple]:[Level (all)62]])&lt;1,IF(Table1[[#This Row],[General]]=1,1,""),"")</f>
        <v>1</v>
      </c>
      <c r="CG113" s="172" t="str">
        <f>IF(SUM(Table1[[#This Row],[Multiple]:[Level (all)62]])&lt;1,IF(Table1[[#This Row],[Beginner]]=1,1,""),"")</f>
        <v/>
      </c>
      <c r="CH113" s="169" t="str">
        <f>IF(SUM(Table1[[#This Row],[Multiple]:[Level (all)62]])&lt;1,IF(Table1[[#This Row],[Intermediate]]=1,1,""),"")</f>
        <v/>
      </c>
      <c r="CI113" s="169" t="str">
        <f>IF(SUM(Table1[[#This Row],[Multiple]:[Level (all)62]])&lt;1,IF(Table1[[#This Row],[Advanced]]=1,1,""),"")</f>
        <v/>
      </c>
      <c r="CJ113" s="169" t="str">
        <f>IF(AND(SUM(Table1[[#This Row],[General]:[Advanced]])&lt;4,SUM(Table1[[#This Row],[General]:[Advanced]])&gt;1),1,"")</f>
        <v/>
      </c>
      <c r="CK113" s="169" t="str">
        <f>Table1[[#This Row],[Level (all)]]</f>
        <v/>
      </c>
      <c r="CL113" s="169">
        <f>IF(Table1[[#This Row],[Multiple audience]]&lt;&gt;1,IF(Table1[[#This Row],[General Audience]]=1,1,""),"")</f>
        <v>1</v>
      </c>
      <c r="CM113" s="169" t="str">
        <f>IF(Table1[[#This Row],[Multiple audience]]&lt;&gt;1,IF(Table1[[#This Row],[Planners / Designers ]]=1,1,""),"")</f>
        <v/>
      </c>
      <c r="CN113" s="169" t="str">
        <f>IF(Table1[[#This Row],[Multiple audience]]&lt;&gt;1,IF(Table1[[#This Row],[Regulatory Assessors]]=1,1,""),"")</f>
        <v/>
      </c>
      <c r="CO113" s="169" t="str">
        <f>IF(Table1[[#This Row],[Multiple audience]]&lt;&gt;1,IF(Table1[[#This Row],[Builders / Management]]=1,1,""),"")</f>
        <v/>
      </c>
      <c r="CP113" s="169" t="str">
        <f>IF(Table1[[#This Row],[Multiple audience]]&lt;&gt;1,IF(Table1[[#This Row],[Energy / Sus Assessors]]=1,1,""),"")</f>
        <v/>
      </c>
      <c r="CQ113" s="169" t="str">
        <f>IF(Table1[[#This Row],[Multiple audience]]&lt;&gt;1,IF(Table1[[#This Row],[Semi-skilled]]=1,1,""),"")</f>
        <v/>
      </c>
      <c r="CR113" s="169" t="str">
        <f>IF(Table1[[#This Row],[Multiple audience]]&lt;&gt;1,IF(Table1[[#This Row],[Trades]]=1,1,""),"")</f>
        <v/>
      </c>
      <c r="CS113" s="169" t="str">
        <f>IF(Table1[[#This Row],[Multiple audience]]&lt;&gt;1,IF(Table1[[#This Row],[Other]]=1,1,""),"")</f>
        <v/>
      </c>
      <c r="CT113" s="169" t="str">
        <f>IF(SUM(Table1[[#This Row],[General Audience]:[Other]])&gt;1,1,"")</f>
        <v/>
      </c>
      <c r="CU113" s="169" t="str">
        <f>IF(Table1[[#This Row],[Various  ]]&lt;&gt;1,IF(Table1[[#This Row],[Calculator / Software]]=1,1,""),"")</f>
        <v/>
      </c>
      <c r="CV113" s="169">
        <f>IF(Table1[[#This Row],[Various  ]]&lt;&gt;1,IF(Table1[[#This Row],[Information  ]]=1,1,""),"")</f>
        <v>1</v>
      </c>
      <c r="CW113" s="169" t="str">
        <f>IF(Table1[[#This Row],[Various  ]]&lt;&gt;1,IF(Table1[[#This Row],[Interactive Tool]]=1,1,""),"")</f>
        <v/>
      </c>
      <c r="CX113" s="169" t="str">
        <f>IF(Table1[[#This Row],[Various  ]]&lt;&gt;1,IF(Table1[[#This Row],[Technical Specifications]]=1,1,""),"")</f>
        <v/>
      </c>
      <c r="CY113" s="169" t="str">
        <f>IF(Table1[[#This Row],[Various  ]]&lt;&gt;1,IF(Table1[[#This Row],[Training Resources]]=1,1,""),"")</f>
        <v/>
      </c>
      <c r="CZ113" s="169" t="str">
        <f>IF(Table1[[#This Row],[Various  ]]&lt;&gt;1,IF(Table1[[#This Row],[Toolbox]]=1,1,""),"")</f>
        <v/>
      </c>
      <c r="DA113" s="169" t="str">
        <f>IF(Table1[[#This Row],[Various  ]]&lt;&gt;1,IF(Table1[[#This Row],[Video]]=1,1,""),"")</f>
        <v/>
      </c>
      <c r="DB113" s="169" t="str">
        <f>IF(Table1[[#This Row],[Various  ]]&lt;&gt;1,IF(Table1[[#This Row],[Case study]]=1,1,""),"")</f>
        <v/>
      </c>
      <c r="DC113" s="169" t="str">
        <f>IF(Table1[[#This Row],[Various  ]]&lt;&gt;1,IF(Table1[[#This Row],[Other   ]]=1,1,""),"")</f>
        <v/>
      </c>
      <c r="DD113" s="169" t="str">
        <f>IF(Table1[[#This Row],[Various  ]]&lt;&gt;1,IF(Table1[[#This Row],[Standards]]=1,1,""),"")</f>
        <v/>
      </c>
      <c r="DE113" s="169" t="str">
        <f>IF(Table1[[#This Row],[Various]]=1,1,IF(SUM(Table1[[#This Row],[Calculator / Software]:[Standards]])&gt;1,1,""))</f>
        <v/>
      </c>
      <c r="DF113" s="169" t="str">
        <f>IF(Table1[[#This Row],[Multiple NCC links]]&lt;&gt;1,IF(Table1[[#This Row],[Design]]=1,1,""),"")</f>
        <v/>
      </c>
      <c r="DG113" s="169" t="str">
        <f>IF(Table1[[#This Row],[Multiple NCC links]]&lt;&gt;1,IF(Table1[[#This Row],[Assessment / Verification]]=1,1,""),"")</f>
        <v/>
      </c>
      <c r="DH113" s="169" t="str">
        <f>IF(Table1[[#This Row],[Multiple NCC links]]&lt;&gt;1,IF(Table1[[#This Row],[Climate Specific ]]=1,1,""),"")</f>
        <v/>
      </c>
      <c r="DI113" s="169" t="str">
        <f>IF(Table1[[#This Row],[Multiple NCC links]]&lt;&gt;1,IF(Table1[[#This Row],[Alterations / Additions]]=1,1,""),"")</f>
        <v/>
      </c>
      <c r="DJ113" s="169" t="str">
        <f>IF(Table1[[#This Row],[Multiple NCC links]]&lt;&gt;1,IF(Table1[[#This Row],[Glazing]]=1,1,""),"")</f>
        <v/>
      </c>
      <c r="DK113" s="169" t="str">
        <f>IF(Table1[[#This Row],[Multiple NCC links]]&lt;&gt;1,IF(Table1[[#This Row],[Building Fabric / Thermal / Sealing]]=1,1,""),"")</f>
        <v/>
      </c>
      <c r="DL113" s="169" t="str">
        <f>IF(Table1[[#This Row],[Multiple NCC links]]&lt;&gt;1,IF(Table1[[#This Row],[Lighting]]=1,1,""),"")</f>
        <v/>
      </c>
      <c r="DM113" s="169" t="str">
        <f>IF(Table1[[#This Row],[Multiple NCC links]]&lt;&gt;1,IF(Table1[[#This Row],[HVAC]]=1,1,""),"")</f>
        <v/>
      </c>
      <c r="DN113" s="169" t="str">
        <f>IF(Table1[[#This Row],[Multiple NCC links]]&lt;&gt;1,IF(Table1[[#This Row],[Services]]=1,1,""),"")</f>
        <v/>
      </c>
      <c r="DO113" s="169" t="str">
        <f>IF(Table1[[#This Row],[Multiple NCC links]]&lt;&gt;1,IF(Table1[[#This Row],[Maintenance &amp; Monitoring]]=1,1,""),"")</f>
        <v/>
      </c>
      <c r="DP113" s="169" t="str">
        <f>IF(Table1[[#This Row],[Multiple NCC links]]&lt;&gt;1,IF(Table1[[#This Row],[Hand over / Operations]]=1,1,""),"")</f>
        <v/>
      </c>
      <c r="DQ113" s="169" t="str">
        <f>IF(Table1[[#This Row],[Multiple NCC links]]&lt;&gt;1,IF(Table1[[#This Row],[As built assessment]]=1,1,""),"")</f>
        <v/>
      </c>
      <c r="DR113" s="169" t="str">
        <f>IF(Table1[[#This Row],[Multiple NCC links]]&lt;&gt;1,IF(Table1[[#This Row],[Beyond compliance]]=1,1,""),"")</f>
        <v/>
      </c>
      <c r="DS113" s="169">
        <f>IF(SUM(Table1[[#This Row],[Design]:[Beyond compliance]])&gt;1,1,"")</f>
        <v>1</v>
      </c>
      <c r="DT113" s="169">
        <f>IF(Table1[[#This Row],[Both Residential &amp; Commercial4]]&lt;&gt;1,IF(Table1[[#This Row],[Residential]]=1,1,""),"")</f>
        <v>1</v>
      </c>
      <c r="DU113" s="169" t="str">
        <f>IF(Table1[[#This Row],[Both Residential &amp; Commercial4]]&lt;&gt;1,IF(Table1[[#This Row],[Commercial]]=1,1,""),"")</f>
        <v/>
      </c>
      <c r="DV113" s="169" t="str">
        <f>Table1[[#This Row],[Residential &amp; Commercial]]</f>
        <v/>
      </c>
      <c r="DW113" s="169"/>
    </row>
    <row r="114" spans="1:127" s="49" customFormat="1" ht="76.5" thickTop="1" thickBot="1" x14ac:dyDescent="0.35">
      <c r="A114" s="97">
        <v>110</v>
      </c>
      <c r="B114" s="97">
        <v>2010</v>
      </c>
      <c r="C114" s="98" t="s">
        <v>1056</v>
      </c>
      <c r="D114" s="98" t="s">
        <v>504</v>
      </c>
      <c r="E114" s="99">
        <v>1</v>
      </c>
      <c r="F114" s="99"/>
      <c r="G114" s="99"/>
      <c r="H114" s="99"/>
      <c r="I114" s="128" t="str">
        <f>IF(AND(Table1[[#This Row],[General]]=1,Table1[[#This Row],[Beginner]]=1,Table1[[#This Row],[Intermediate]]=1,Table1[[#This Row],[Advanced]]=1),1,"")</f>
        <v/>
      </c>
      <c r="J114" s="128" t="str">
        <f>CONCATENATE(IF(Table1[[#This Row],[General]]=1,"General, ",""), IF(Table1[[#This Row],[Beginner]]=1,"Beginner, ",""),IF(Table1[[#This Row],[Intermediate]]=1,"Intermediate, ",""), IF(Table1[[#This Row],[Advanced]]=1,"Advanced",""))</f>
        <v xml:space="preserve">General, </v>
      </c>
      <c r="K114" s="101">
        <v>1</v>
      </c>
      <c r="L114" s="138"/>
      <c r="M114" s="101"/>
      <c r="N114" s="101"/>
      <c r="O114" s="143"/>
      <c r="P114" s="101"/>
      <c r="Q114" s="101"/>
      <c r="R114" s="101"/>
      <c r="S11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14" s="102"/>
      <c r="U114" s="102">
        <v>1</v>
      </c>
      <c r="V114" s="240"/>
      <c r="W114" s="240"/>
      <c r="X114" s="102"/>
      <c r="Y114" s="102"/>
      <c r="Z114" s="102"/>
      <c r="AA114" s="102"/>
      <c r="AB114" s="102"/>
      <c r="AC114" s="102"/>
      <c r="AD114" s="102"/>
      <c r="AE114" s="139"/>
      <c r="AF114" s="102"/>
      <c r="AG11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14" s="129">
        <v>1</v>
      </c>
      <c r="AI114" s="129"/>
      <c r="AJ114" s="129"/>
      <c r="AK114" s="74" t="str">
        <f>CONCATENATE(IF(Table1[[#This Row],[Digital]]=1,"Digital, ",""),IF(Table1[[#This Row],[Face to Face]]=1,"Face to face, ",""),IF(Table1[[#This Row],[Blended]]=1,"Blended",""))</f>
        <v xml:space="preserve">Digital, </v>
      </c>
      <c r="AL114" s="99" t="s">
        <v>733</v>
      </c>
      <c r="AM114" s="130"/>
      <c r="AN114" s="140">
        <v>1</v>
      </c>
      <c r="AO114" s="130"/>
      <c r="AP114" s="140"/>
      <c r="AQ114" s="130"/>
      <c r="AR114" s="130"/>
      <c r="AS114" s="130"/>
      <c r="AT114" s="130"/>
      <c r="AU114" s="130"/>
      <c r="AV114" s="140"/>
      <c r="AW114" s="140"/>
      <c r="AX114" s="140"/>
      <c r="AY114" s="130"/>
      <c r="AZ11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1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v>
      </c>
      <c r="BB114" s="101">
        <v>1</v>
      </c>
      <c r="BC114" s="101">
        <v>1</v>
      </c>
      <c r="BD114" s="128">
        <f>IF(AND(Table1[[#This Row],[Residential]]=1,Table1[[#This Row],[Commercial]]=1),1,"")</f>
        <v>1</v>
      </c>
      <c r="BE114" s="128" t="str">
        <f>CONCATENATE(IF(Table1[[#This Row],[Residential]]=1,"Residential, ",""),IF(Table1[[#This Row],[Commercial]]=1,"Commercial",""))</f>
        <v>Residential, Commercial</v>
      </c>
      <c r="BF114" s="130"/>
      <c r="BG114" s="130"/>
      <c r="BH114" s="130"/>
      <c r="BI114" s="130"/>
      <c r="BJ114" s="130"/>
      <c r="BK114" s="130"/>
      <c r="BL114" s="130"/>
      <c r="BM114" s="140"/>
      <c r="BN114" s="130">
        <v>1</v>
      </c>
      <c r="BO11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14" s="131"/>
      <c r="BQ114" s="122" t="s">
        <v>506</v>
      </c>
      <c r="BR114" s="132" t="s">
        <v>996</v>
      </c>
      <c r="BS114" s="132"/>
      <c r="BT114" s="117" t="s">
        <v>505</v>
      </c>
      <c r="BU114" s="113"/>
      <c r="BV114" s="114"/>
      <c r="BW114" s="119" t="s">
        <v>300</v>
      </c>
      <c r="BX114" s="119" t="s">
        <v>58</v>
      </c>
      <c r="BY114" s="119" t="s">
        <v>57</v>
      </c>
      <c r="BZ114" s="227" t="str">
        <f>IF(SUM(Table1[[#This Row],[Design]:[Beyond compliance]])&gt;0,"Yes","No")</f>
        <v>Yes</v>
      </c>
      <c r="CA11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14" s="24">
        <f>COUNTIF(Table1[[#This Row],[Validity]:[Alignment with NCC (Yes=1,No=0)]],"N/A")</f>
        <v>0</v>
      </c>
      <c r="CC114" s="24">
        <f>IF(ISERROR(Table1[[#This Row],[Total Quality Score (out of 10)]]/(4-Table1[[#This Row],[N/A Count]])),0,Table1[[#This Row],[Total Quality Score (out of 10)]]/(4-Table1[[#This Row],[N/A Count]]))</f>
        <v>1.5</v>
      </c>
      <c r="CD114" s="106"/>
      <c r="CE114" s="106"/>
      <c r="CF114" s="172">
        <f>IF(SUM(Table1[[#This Row],[Multiple]:[Level (all)62]])&lt;1,IF(Table1[[#This Row],[General]]=1,1,""),"")</f>
        <v>1</v>
      </c>
      <c r="CG114" s="172" t="str">
        <f>IF(SUM(Table1[[#This Row],[Multiple]:[Level (all)62]])&lt;1,IF(Table1[[#This Row],[Beginner]]=1,1,""),"")</f>
        <v/>
      </c>
      <c r="CH114" s="169" t="str">
        <f>IF(SUM(Table1[[#This Row],[Multiple]:[Level (all)62]])&lt;1,IF(Table1[[#This Row],[Intermediate]]=1,1,""),"")</f>
        <v/>
      </c>
      <c r="CI114" s="169" t="str">
        <f>IF(SUM(Table1[[#This Row],[Multiple]:[Level (all)62]])&lt;1,IF(Table1[[#This Row],[Advanced]]=1,1,""),"")</f>
        <v/>
      </c>
      <c r="CJ114" s="169" t="str">
        <f>IF(AND(SUM(Table1[[#This Row],[General]:[Advanced]])&lt;4,SUM(Table1[[#This Row],[General]:[Advanced]])&gt;1),1,"")</f>
        <v/>
      </c>
      <c r="CK114" s="169" t="str">
        <f>Table1[[#This Row],[Level (all)]]</f>
        <v/>
      </c>
      <c r="CL114" s="169">
        <f>IF(Table1[[#This Row],[Multiple audience]]&lt;&gt;1,IF(Table1[[#This Row],[General Audience]]=1,1,""),"")</f>
        <v>1</v>
      </c>
      <c r="CM114" s="169" t="str">
        <f>IF(Table1[[#This Row],[Multiple audience]]&lt;&gt;1,IF(Table1[[#This Row],[Planners / Designers ]]=1,1,""),"")</f>
        <v/>
      </c>
      <c r="CN114" s="169" t="str">
        <f>IF(Table1[[#This Row],[Multiple audience]]&lt;&gt;1,IF(Table1[[#This Row],[Regulatory Assessors]]=1,1,""),"")</f>
        <v/>
      </c>
      <c r="CO114" s="169" t="str">
        <f>IF(Table1[[#This Row],[Multiple audience]]&lt;&gt;1,IF(Table1[[#This Row],[Builders / Management]]=1,1,""),"")</f>
        <v/>
      </c>
      <c r="CP114" s="169" t="str">
        <f>IF(Table1[[#This Row],[Multiple audience]]&lt;&gt;1,IF(Table1[[#This Row],[Energy / Sus Assessors]]=1,1,""),"")</f>
        <v/>
      </c>
      <c r="CQ114" s="169" t="str">
        <f>IF(Table1[[#This Row],[Multiple audience]]&lt;&gt;1,IF(Table1[[#This Row],[Semi-skilled]]=1,1,""),"")</f>
        <v/>
      </c>
      <c r="CR114" s="169" t="str">
        <f>IF(Table1[[#This Row],[Multiple audience]]&lt;&gt;1,IF(Table1[[#This Row],[Trades]]=1,1,""),"")</f>
        <v/>
      </c>
      <c r="CS114" s="169" t="str">
        <f>IF(Table1[[#This Row],[Multiple audience]]&lt;&gt;1,IF(Table1[[#This Row],[Other]]=1,1,""),"")</f>
        <v/>
      </c>
      <c r="CT114" s="169" t="str">
        <f>IF(SUM(Table1[[#This Row],[General Audience]:[Other]])&gt;1,1,"")</f>
        <v/>
      </c>
      <c r="CU114" s="169" t="str">
        <f>IF(Table1[[#This Row],[Various  ]]&lt;&gt;1,IF(Table1[[#This Row],[Calculator / Software]]=1,1,""),"")</f>
        <v/>
      </c>
      <c r="CV114" s="169">
        <f>IF(Table1[[#This Row],[Various  ]]&lt;&gt;1,IF(Table1[[#This Row],[Information  ]]=1,1,""),"")</f>
        <v>1</v>
      </c>
      <c r="CW114" s="169" t="str">
        <f>IF(Table1[[#This Row],[Various  ]]&lt;&gt;1,IF(Table1[[#This Row],[Interactive Tool]]=1,1,""),"")</f>
        <v/>
      </c>
      <c r="CX114" s="169" t="str">
        <f>IF(Table1[[#This Row],[Various  ]]&lt;&gt;1,IF(Table1[[#This Row],[Technical Specifications]]=1,1,""),"")</f>
        <v/>
      </c>
      <c r="CY114" s="169" t="str">
        <f>IF(Table1[[#This Row],[Various  ]]&lt;&gt;1,IF(Table1[[#This Row],[Training Resources]]=1,1,""),"")</f>
        <v/>
      </c>
      <c r="CZ114" s="169" t="str">
        <f>IF(Table1[[#This Row],[Various  ]]&lt;&gt;1,IF(Table1[[#This Row],[Toolbox]]=1,1,""),"")</f>
        <v/>
      </c>
      <c r="DA114" s="169" t="str">
        <f>IF(Table1[[#This Row],[Various  ]]&lt;&gt;1,IF(Table1[[#This Row],[Video]]=1,1,""),"")</f>
        <v/>
      </c>
      <c r="DB114" s="169" t="str">
        <f>IF(Table1[[#This Row],[Various  ]]&lt;&gt;1,IF(Table1[[#This Row],[Case study]]=1,1,""),"")</f>
        <v/>
      </c>
      <c r="DC114" s="169" t="str">
        <f>IF(Table1[[#This Row],[Various  ]]&lt;&gt;1,IF(Table1[[#This Row],[Other   ]]=1,1,""),"")</f>
        <v/>
      </c>
      <c r="DD114" s="169" t="str">
        <f>IF(Table1[[#This Row],[Various  ]]&lt;&gt;1,IF(Table1[[#This Row],[Standards]]=1,1,""),"")</f>
        <v/>
      </c>
      <c r="DE114" s="169" t="str">
        <f>IF(Table1[[#This Row],[Various]]=1,1,IF(SUM(Table1[[#This Row],[Calculator / Software]:[Standards]])&gt;1,1,""))</f>
        <v/>
      </c>
      <c r="DF114" s="169" t="str">
        <f>IF(Table1[[#This Row],[Multiple NCC links]]&lt;&gt;1,IF(Table1[[#This Row],[Design]]=1,1,""),"")</f>
        <v/>
      </c>
      <c r="DG114" s="169">
        <f>IF(Table1[[#This Row],[Multiple NCC links]]&lt;&gt;1,IF(Table1[[#This Row],[Assessment / Verification]]=1,1,""),"")</f>
        <v>1</v>
      </c>
      <c r="DH114" s="169" t="str">
        <f>IF(Table1[[#This Row],[Multiple NCC links]]&lt;&gt;1,IF(Table1[[#This Row],[Climate Specific ]]=1,1,""),"")</f>
        <v/>
      </c>
      <c r="DI114" s="169" t="str">
        <f>IF(Table1[[#This Row],[Multiple NCC links]]&lt;&gt;1,IF(Table1[[#This Row],[Alterations / Additions]]=1,1,""),"")</f>
        <v/>
      </c>
      <c r="DJ114" s="169" t="str">
        <f>IF(Table1[[#This Row],[Multiple NCC links]]&lt;&gt;1,IF(Table1[[#This Row],[Glazing]]=1,1,""),"")</f>
        <v/>
      </c>
      <c r="DK114" s="169" t="str">
        <f>IF(Table1[[#This Row],[Multiple NCC links]]&lt;&gt;1,IF(Table1[[#This Row],[Building Fabric / Thermal / Sealing]]=1,1,""),"")</f>
        <v/>
      </c>
      <c r="DL114" s="169" t="str">
        <f>IF(Table1[[#This Row],[Multiple NCC links]]&lt;&gt;1,IF(Table1[[#This Row],[Lighting]]=1,1,""),"")</f>
        <v/>
      </c>
      <c r="DM114" s="169" t="str">
        <f>IF(Table1[[#This Row],[Multiple NCC links]]&lt;&gt;1,IF(Table1[[#This Row],[HVAC]]=1,1,""),"")</f>
        <v/>
      </c>
      <c r="DN114" s="169" t="str">
        <f>IF(Table1[[#This Row],[Multiple NCC links]]&lt;&gt;1,IF(Table1[[#This Row],[Services]]=1,1,""),"")</f>
        <v/>
      </c>
      <c r="DO114" s="169" t="str">
        <f>IF(Table1[[#This Row],[Multiple NCC links]]&lt;&gt;1,IF(Table1[[#This Row],[Maintenance &amp; Monitoring]]=1,1,""),"")</f>
        <v/>
      </c>
      <c r="DP114" s="169" t="str">
        <f>IF(Table1[[#This Row],[Multiple NCC links]]&lt;&gt;1,IF(Table1[[#This Row],[Hand over / Operations]]=1,1,""),"")</f>
        <v/>
      </c>
      <c r="DQ114" s="169" t="str">
        <f>IF(Table1[[#This Row],[Multiple NCC links]]&lt;&gt;1,IF(Table1[[#This Row],[As built assessment]]=1,1,""),"")</f>
        <v/>
      </c>
      <c r="DR114" s="169" t="str">
        <f>IF(Table1[[#This Row],[Multiple NCC links]]&lt;&gt;1,IF(Table1[[#This Row],[Beyond compliance]]=1,1,""),"")</f>
        <v/>
      </c>
      <c r="DS114" s="169" t="str">
        <f>IF(SUM(Table1[[#This Row],[Design]:[Beyond compliance]])&gt;1,1,"")</f>
        <v/>
      </c>
      <c r="DT114" s="169" t="str">
        <f>IF(Table1[[#This Row],[Both Residential &amp; Commercial4]]&lt;&gt;1,IF(Table1[[#This Row],[Residential]]=1,1,""),"")</f>
        <v/>
      </c>
      <c r="DU114" s="169" t="str">
        <f>IF(Table1[[#This Row],[Both Residential &amp; Commercial4]]&lt;&gt;1,IF(Table1[[#This Row],[Commercial]]=1,1,""),"")</f>
        <v/>
      </c>
      <c r="DV114" s="169">
        <f>Table1[[#This Row],[Residential &amp; Commercial]]</f>
        <v>1</v>
      </c>
      <c r="DW114" s="169"/>
    </row>
    <row r="115" spans="1:127" s="49" customFormat="1" ht="76.5" thickTop="1" thickBot="1" x14ac:dyDescent="0.35">
      <c r="A115" s="97">
        <v>112</v>
      </c>
      <c r="B115" s="97"/>
      <c r="C115" s="98" t="s">
        <v>509</v>
      </c>
      <c r="D115" s="98" t="s">
        <v>44</v>
      </c>
      <c r="E115" s="99">
        <v>1</v>
      </c>
      <c r="F115" s="99"/>
      <c r="G115" s="99"/>
      <c r="H115" s="99"/>
      <c r="I115" s="128" t="str">
        <f>IF(AND(Table1[[#This Row],[General]]=1,Table1[[#This Row],[Beginner]]=1,Table1[[#This Row],[Intermediate]]=1,Table1[[#This Row],[Advanced]]=1),1,"")</f>
        <v/>
      </c>
      <c r="J115" s="128" t="str">
        <f>CONCATENATE(IF(Table1[[#This Row],[General]]=1,"General, ",""), IF(Table1[[#This Row],[Beginner]]=1,"Beginner, ",""),IF(Table1[[#This Row],[Intermediate]]=1,"Intermediate, ",""), IF(Table1[[#This Row],[Advanced]]=1,"Advanced",""))</f>
        <v xml:space="preserve">General, </v>
      </c>
      <c r="K115" s="101">
        <v>1</v>
      </c>
      <c r="L115" s="138"/>
      <c r="M115" s="101"/>
      <c r="N115" s="101"/>
      <c r="O115" s="143"/>
      <c r="P115" s="101"/>
      <c r="Q115" s="101"/>
      <c r="R115" s="101"/>
      <c r="S11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15" s="102"/>
      <c r="U115" s="102">
        <v>1</v>
      </c>
      <c r="V115" s="240"/>
      <c r="W115" s="240"/>
      <c r="X115" s="102"/>
      <c r="Y115" s="102"/>
      <c r="Z115" s="102"/>
      <c r="AA115" s="102"/>
      <c r="AB115" s="102"/>
      <c r="AC115" s="102"/>
      <c r="AD115" s="102"/>
      <c r="AE115" s="139"/>
      <c r="AF115" s="102"/>
      <c r="AG11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15" s="129">
        <v>1</v>
      </c>
      <c r="AI115" s="129"/>
      <c r="AJ115" s="129"/>
      <c r="AK115" s="74" t="str">
        <f>CONCATENATE(IF(Table1[[#This Row],[Digital]]=1,"Digital, ",""),IF(Table1[[#This Row],[Face to Face]]=1,"Face to face, ",""),IF(Table1[[#This Row],[Blended]]=1,"Blended",""))</f>
        <v xml:space="preserve">Digital, </v>
      </c>
      <c r="AL115" s="99" t="s">
        <v>733</v>
      </c>
      <c r="AM115" s="130"/>
      <c r="AN115" s="140"/>
      <c r="AO115" s="130"/>
      <c r="AP115" s="140"/>
      <c r="AQ115" s="130"/>
      <c r="AR115" s="130">
        <v>1</v>
      </c>
      <c r="AS115" s="130"/>
      <c r="AT115" s="130"/>
      <c r="AU115" s="130"/>
      <c r="AV115" s="140"/>
      <c r="AW115" s="140"/>
      <c r="AX115" s="140">
        <v>1</v>
      </c>
      <c r="AY115" s="130"/>
      <c r="AZ11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1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Building Fabric / Thermal / Sealing, As built assessment, </v>
      </c>
      <c r="BB115" s="101">
        <v>1</v>
      </c>
      <c r="BC115" s="101"/>
      <c r="BD115" s="128" t="str">
        <f>IF(AND(Table1[[#This Row],[Residential]]=1,Table1[[#This Row],[Commercial]]=1),1,"")</f>
        <v/>
      </c>
      <c r="BE115" s="128" t="str">
        <f>CONCATENATE(IF(Table1[[#This Row],[Residential]]=1,"Residential, ",""),IF(Table1[[#This Row],[Commercial]]=1,"Commercial",""))</f>
        <v xml:space="preserve">Residential, </v>
      </c>
      <c r="BF115" s="130"/>
      <c r="BG115" s="130"/>
      <c r="BH115" s="130"/>
      <c r="BI115" s="130"/>
      <c r="BJ115" s="130"/>
      <c r="BK115" s="130"/>
      <c r="BL115" s="130"/>
      <c r="BM115" s="140"/>
      <c r="BN115" s="130">
        <v>1</v>
      </c>
      <c r="BO11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15" s="131"/>
      <c r="BQ115" s="122" t="s">
        <v>508</v>
      </c>
      <c r="BR115" s="132" t="s">
        <v>1028</v>
      </c>
      <c r="BS115" s="132"/>
      <c r="BT115" s="117" t="s">
        <v>507</v>
      </c>
      <c r="BU115" s="113"/>
      <c r="BV115" s="114"/>
      <c r="BW115" s="119" t="s">
        <v>57</v>
      </c>
      <c r="BX115" s="119" t="s">
        <v>57</v>
      </c>
      <c r="BY115" s="119" t="s">
        <v>57</v>
      </c>
      <c r="BZ115" s="227" t="str">
        <f>IF(SUM(Table1[[#This Row],[Design]:[Beyond compliance]])&gt;0,"Yes","No")</f>
        <v>Yes</v>
      </c>
      <c r="CA11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15" s="24">
        <f>COUNTIF(Table1[[#This Row],[Validity]:[Alignment with NCC (Yes=1,No=0)]],"N/A")</f>
        <v>0</v>
      </c>
      <c r="CC115" s="24">
        <f>IF(ISERROR(Table1[[#This Row],[Total Quality Score (out of 10)]]/(4-Table1[[#This Row],[N/A Count]])),0,Table1[[#This Row],[Total Quality Score (out of 10)]]/(4-Table1[[#This Row],[N/A Count]]))</f>
        <v>2.25</v>
      </c>
      <c r="CD115" s="106"/>
      <c r="CE115" s="106"/>
      <c r="CF115" s="172">
        <f>IF(SUM(Table1[[#This Row],[Multiple]:[Level (all)62]])&lt;1,IF(Table1[[#This Row],[General]]=1,1,""),"")</f>
        <v>1</v>
      </c>
      <c r="CG115" s="172" t="str">
        <f>IF(SUM(Table1[[#This Row],[Multiple]:[Level (all)62]])&lt;1,IF(Table1[[#This Row],[Beginner]]=1,1,""),"")</f>
        <v/>
      </c>
      <c r="CH115" s="169" t="str">
        <f>IF(SUM(Table1[[#This Row],[Multiple]:[Level (all)62]])&lt;1,IF(Table1[[#This Row],[Intermediate]]=1,1,""),"")</f>
        <v/>
      </c>
      <c r="CI115" s="169" t="str">
        <f>IF(SUM(Table1[[#This Row],[Multiple]:[Level (all)62]])&lt;1,IF(Table1[[#This Row],[Advanced]]=1,1,""),"")</f>
        <v/>
      </c>
      <c r="CJ115" s="169" t="str">
        <f>IF(AND(SUM(Table1[[#This Row],[General]:[Advanced]])&lt;4,SUM(Table1[[#This Row],[General]:[Advanced]])&gt;1),1,"")</f>
        <v/>
      </c>
      <c r="CK115" s="169" t="str">
        <f>Table1[[#This Row],[Level (all)]]</f>
        <v/>
      </c>
      <c r="CL115" s="169">
        <f>IF(Table1[[#This Row],[Multiple audience]]&lt;&gt;1,IF(Table1[[#This Row],[General Audience]]=1,1,""),"")</f>
        <v>1</v>
      </c>
      <c r="CM115" s="169" t="str">
        <f>IF(Table1[[#This Row],[Multiple audience]]&lt;&gt;1,IF(Table1[[#This Row],[Planners / Designers ]]=1,1,""),"")</f>
        <v/>
      </c>
      <c r="CN115" s="169" t="str">
        <f>IF(Table1[[#This Row],[Multiple audience]]&lt;&gt;1,IF(Table1[[#This Row],[Regulatory Assessors]]=1,1,""),"")</f>
        <v/>
      </c>
      <c r="CO115" s="169" t="str">
        <f>IF(Table1[[#This Row],[Multiple audience]]&lt;&gt;1,IF(Table1[[#This Row],[Builders / Management]]=1,1,""),"")</f>
        <v/>
      </c>
      <c r="CP115" s="169" t="str">
        <f>IF(Table1[[#This Row],[Multiple audience]]&lt;&gt;1,IF(Table1[[#This Row],[Energy / Sus Assessors]]=1,1,""),"")</f>
        <v/>
      </c>
      <c r="CQ115" s="169" t="str">
        <f>IF(Table1[[#This Row],[Multiple audience]]&lt;&gt;1,IF(Table1[[#This Row],[Semi-skilled]]=1,1,""),"")</f>
        <v/>
      </c>
      <c r="CR115" s="169" t="str">
        <f>IF(Table1[[#This Row],[Multiple audience]]&lt;&gt;1,IF(Table1[[#This Row],[Trades]]=1,1,""),"")</f>
        <v/>
      </c>
      <c r="CS115" s="169" t="str">
        <f>IF(Table1[[#This Row],[Multiple audience]]&lt;&gt;1,IF(Table1[[#This Row],[Other]]=1,1,""),"")</f>
        <v/>
      </c>
      <c r="CT115" s="169" t="str">
        <f>IF(SUM(Table1[[#This Row],[General Audience]:[Other]])&gt;1,1,"")</f>
        <v/>
      </c>
      <c r="CU115" s="169" t="str">
        <f>IF(Table1[[#This Row],[Various  ]]&lt;&gt;1,IF(Table1[[#This Row],[Calculator / Software]]=1,1,""),"")</f>
        <v/>
      </c>
      <c r="CV115" s="169">
        <f>IF(Table1[[#This Row],[Various  ]]&lt;&gt;1,IF(Table1[[#This Row],[Information  ]]=1,1,""),"")</f>
        <v>1</v>
      </c>
      <c r="CW115" s="169" t="str">
        <f>IF(Table1[[#This Row],[Various  ]]&lt;&gt;1,IF(Table1[[#This Row],[Interactive Tool]]=1,1,""),"")</f>
        <v/>
      </c>
      <c r="CX115" s="169" t="str">
        <f>IF(Table1[[#This Row],[Various  ]]&lt;&gt;1,IF(Table1[[#This Row],[Technical Specifications]]=1,1,""),"")</f>
        <v/>
      </c>
      <c r="CY115" s="169" t="str">
        <f>IF(Table1[[#This Row],[Various  ]]&lt;&gt;1,IF(Table1[[#This Row],[Training Resources]]=1,1,""),"")</f>
        <v/>
      </c>
      <c r="CZ115" s="169" t="str">
        <f>IF(Table1[[#This Row],[Various  ]]&lt;&gt;1,IF(Table1[[#This Row],[Toolbox]]=1,1,""),"")</f>
        <v/>
      </c>
      <c r="DA115" s="169" t="str">
        <f>IF(Table1[[#This Row],[Various  ]]&lt;&gt;1,IF(Table1[[#This Row],[Video]]=1,1,""),"")</f>
        <v/>
      </c>
      <c r="DB115" s="169" t="str">
        <f>IF(Table1[[#This Row],[Various  ]]&lt;&gt;1,IF(Table1[[#This Row],[Case study]]=1,1,""),"")</f>
        <v/>
      </c>
      <c r="DC115" s="169" t="str">
        <f>IF(Table1[[#This Row],[Various  ]]&lt;&gt;1,IF(Table1[[#This Row],[Other   ]]=1,1,""),"")</f>
        <v/>
      </c>
      <c r="DD115" s="169" t="str">
        <f>IF(Table1[[#This Row],[Various  ]]&lt;&gt;1,IF(Table1[[#This Row],[Standards]]=1,1,""),"")</f>
        <v/>
      </c>
      <c r="DE115" s="169" t="str">
        <f>IF(Table1[[#This Row],[Various]]=1,1,IF(SUM(Table1[[#This Row],[Calculator / Software]:[Standards]])&gt;1,1,""))</f>
        <v/>
      </c>
      <c r="DF115" s="169" t="str">
        <f>IF(Table1[[#This Row],[Multiple NCC links]]&lt;&gt;1,IF(Table1[[#This Row],[Design]]=1,1,""),"")</f>
        <v/>
      </c>
      <c r="DG115" s="169" t="str">
        <f>IF(Table1[[#This Row],[Multiple NCC links]]&lt;&gt;1,IF(Table1[[#This Row],[Assessment / Verification]]=1,1,""),"")</f>
        <v/>
      </c>
      <c r="DH115" s="169" t="str">
        <f>IF(Table1[[#This Row],[Multiple NCC links]]&lt;&gt;1,IF(Table1[[#This Row],[Climate Specific ]]=1,1,""),"")</f>
        <v/>
      </c>
      <c r="DI115" s="169" t="str">
        <f>IF(Table1[[#This Row],[Multiple NCC links]]&lt;&gt;1,IF(Table1[[#This Row],[Alterations / Additions]]=1,1,""),"")</f>
        <v/>
      </c>
      <c r="DJ115" s="169" t="str">
        <f>IF(Table1[[#This Row],[Multiple NCC links]]&lt;&gt;1,IF(Table1[[#This Row],[Glazing]]=1,1,""),"")</f>
        <v/>
      </c>
      <c r="DK115" s="169" t="str">
        <f>IF(Table1[[#This Row],[Multiple NCC links]]&lt;&gt;1,IF(Table1[[#This Row],[Building Fabric / Thermal / Sealing]]=1,1,""),"")</f>
        <v/>
      </c>
      <c r="DL115" s="169" t="str">
        <f>IF(Table1[[#This Row],[Multiple NCC links]]&lt;&gt;1,IF(Table1[[#This Row],[Lighting]]=1,1,""),"")</f>
        <v/>
      </c>
      <c r="DM115" s="169" t="str">
        <f>IF(Table1[[#This Row],[Multiple NCC links]]&lt;&gt;1,IF(Table1[[#This Row],[HVAC]]=1,1,""),"")</f>
        <v/>
      </c>
      <c r="DN115" s="169" t="str">
        <f>IF(Table1[[#This Row],[Multiple NCC links]]&lt;&gt;1,IF(Table1[[#This Row],[Services]]=1,1,""),"")</f>
        <v/>
      </c>
      <c r="DO115" s="169" t="str">
        <f>IF(Table1[[#This Row],[Multiple NCC links]]&lt;&gt;1,IF(Table1[[#This Row],[Maintenance &amp; Monitoring]]=1,1,""),"")</f>
        <v/>
      </c>
      <c r="DP115" s="169" t="str">
        <f>IF(Table1[[#This Row],[Multiple NCC links]]&lt;&gt;1,IF(Table1[[#This Row],[Hand over / Operations]]=1,1,""),"")</f>
        <v/>
      </c>
      <c r="DQ115" s="169" t="str">
        <f>IF(Table1[[#This Row],[Multiple NCC links]]&lt;&gt;1,IF(Table1[[#This Row],[As built assessment]]=1,1,""),"")</f>
        <v/>
      </c>
      <c r="DR115" s="169" t="str">
        <f>IF(Table1[[#This Row],[Multiple NCC links]]&lt;&gt;1,IF(Table1[[#This Row],[Beyond compliance]]=1,1,""),"")</f>
        <v/>
      </c>
      <c r="DS115" s="169">
        <f>IF(SUM(Table1[[#This Row],[Design]:[Beyond compliance]])&gt;1,1,"")</f>
        <v>1</v>
      </c>
      <c r="DT115" s="169">
        <f>IF(Table1[[#This Row],[Both Residential &amp; Commercial4]]&lt;&gt;1,IF(Table1[[#This Row],[Residential]]=1,1,""),"")</f>
        <v>1</v>
      </c>
      <c r="DU115" s="169" t="str">
        <f>IF(Table1[[#This Row],[Both Residential &amp; Commercial4]]&lt;&gt;1,IF(Table1[[#This Row],[Commercial]]=1,1,""),"")</f>
        <v/>
      </c>
      <c r="DV115" s="169" t="str">
        <f>Table1[[#This Row],[Residential &amp; Commercial]]</f>
        <v/>
      </c>
      <c r="DW115" s="169"/>
    </row>
    <row r="116" spans="1:127" s="49" customFormat="1" ht="170.25" thickTop="1" thickBot="1" x14ac:dyDescent="0.35">
      <c r="A116" s="97">
        <v>113</v>
      </c>
      <c r="B116" s="97"/>
      <c r="C116" s="98" t="s">
        <v>510</v>
      </c>
      <c r="D116" s="68" t="s">
        <v>184</v>
      </c>
      <c r="E116" s="99"/>
      <c r="F116" s="99">
        <v>1</v>
      </c>
      <c r="G116" s="99"/>
      <c r="H116" s="99"/>
      <c r="I116" s="100" t="str">
        <f>IF(AND(Table1[[#This Row],[General]]=1,Table1[[#This Row],[Beginner]]=1,Table1[[#This Row],[Intermediate]]=1,Table1[[#This Row],[Advanced]]=1),1,"")</f>
        <v/>
      </c>
      <c r="J116" s="100" t="str">
        <f>CONCATENATE(IF(Table1[[#This Row],[General]]=1,"General, ",""), IF(Table1[[#This Row],[Beginner]]=1,"Beginner, ",""),IF(Table1[[#This Row],[Intermediate]]=1,"Intermediate, ",""), IF(Table1[[#This Row],[Advanced]]=1,"Advanced",""))</f>
        <v xml:space="preserve">Beginner, </v>
      </c>
      <c r="K116" s="101">
        <v>1</v>
      </c>
      <c r="L116" s="101"/>
      <c r="M116" s="101"/>
      <c r="N116" s="101"/>
      <c r="O116" s="145"/>
      <c r="P116" s="101">
        <v>1</v>
      </c>
      <c r="Q116" s="101">
        <v>1</v>
      </c>
      <c r="R116" s="101"/>
      <c r="S11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Semi-skilled, Trades, </v>
      </c>
      <c r="T116" s="102"/>
      <c r="U116" s="102">
        <v>1</v>
      </c>
      <c r="V116" s="240"/>
      <c r="W116" s="240"/>
      <c r="X116" s="102"/>
      <c r="Y116" s="102"/>
      <c r="Z116" s="102">
        <v>1</v>
      </c>
      <c r="AA116" s="102"/>
      <c r="AB116" s="102"/>
      <c r="AC116" s="102"/>
      <c r="AD116" s="102"/>
      <c r="AE116" s="102"/>
      <c r="AF116" s="102"/>
      <c r="AG11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Training Resources, </v>
      </c>
      <c r="AH116" s="103"/>
      <c r="AI116" s="103">
        <v>1</v>
      </c>
      <c r="AJ116" s="103"/>
      <c r="AK116" s="74" t="str">
        <f>CONCATENATE(IF(Table1[[#This Row],[Digital]]=1,"Digital, ",""),IF(Table1[[#This Row],[Face to Face]]=1,"Face to face, ",""),IF(Table1[[#This Row],[Blended]]=1,"Blended",""))</f>
        <v xml:space="preserve">Face to face, </v>
      </c>
      <c r="AL116" s="69" t="s">
        <v>62</v>
      </c>
      <c r="AM116" s="104"/>
      <c r="AN116" s="130"/>
      <c r="AO116" s="104"/>
      <c r="AP116" s="130"/>
      <c r="AQ116" s="104"/>
      <c r="AR116" s="104"/>
      <c r="AS116" s="104"/>
      <c r="AT116" s="104">
        <v>1</v>
      </c>
      <c r="AU116" s="104"/>
      <c r="AV116" s="130"/>
      <c r="AW116" s="130"/>
      <c r="AX116" s="130"/>
      <c r="AY116" s="104"/>
      <c r="AZ11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1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HVAC, </v>
      </c>
      <c r="BB116" s="105">
        <v>1</v>
      </c>
      <c r="BC116" s="105">
        <v>1</v>
      </c>
      <c r="BD116" s="100">
        <f>IF(AND(Table1[[#This Row],[Residential]]=1,Table1[[#This Row],[Commercial]]=1),1,"")</f>
        <v>1</v>
      </c>
      <c r="BE116" s="100" t="str">
        <f>CONCATENATE(IF(Table1[[#This Row],[Residential]]=1,"Residential, ",""),IF(Table1[[#This Row],[Commercial]]=1,"Commercial",""))</f>
        <v>Residential, Commercial</v>
      </c>
      <c r="BF116" s="104"/>
      <c r="BG116" s="104"/>
      <c r="BH116" s="104"/>
      <c r="BI116" s="104"/>
      <c r="BJ116" s="104"/>
      <c r="BK116" s="104"/>
      <c r="BL116" s="104"/>
      <c r="BM116" s="130"/>
      <c r="BN116" s="104">
        <v>1</v>
      </c>
      <c r="BO11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16" s="146"/>
      <c r="BQ116" s="112" t="s">
        <v>511</v>
      </c>
      <c r="BR116" s="132" t="s">
        <v>987</v>
      </c>
      <c r="BS116" s="235"/>
      <c r="BT116" s="117" t="s">
        <v>512</v>
      </c>
      <c r="BU116" s="113"/>
      <c r="BV116" s="114"/>
      <c r="BW116" s="119" t="s">
        <v>58</v>
      </c>
      <c r="BX116" s="119" t="s">
        <v>57</v>
      </c>
      <c r="BY116" s="119" t="s">
        <v>57</v>
      </c>
      <c r="BZ116" s="227" t="str">
        <f>IF(SUM(Table1[[#This Row],[Design]:[Beyond compliance]])&gt;0,"Yes","No")</f>
        <v>Yes</v>
      </c>
      <c r="CA11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16" s="48">
        <f>COUNTIF(Table1[[#This Row],[Validity]:[Alignment with NCC (Yes=1,No=0)]],"N/A")</f>
        <v>0</v>
      </c>
      <c r="CC116" s="48">
        <f>IF(ISERROR(Table1[[#This Row],[Total Quality Score (out of 10)]]/(4-Table1[[#This Row],[N/A Count]])),0,Table1[[#This Row],[Total Quality Score (out of 10)]]/(4-Table1[[#This Row],[N/A Count]]))</f>
        <v>2</v>
      </c>
      <c r="CD116" s="106"/>
      <c r="CE116" s="106"/>
      <c r="CF116" s="172" t="str">
        <f>IF(SUM(Table1[[#This Row],[Multiple]:[Level (all)62]])&lt;1,IF(Table1[[#This Row],[General]]=1,1,""),"")</f>
        <v/>
      </c>
      <c r="CG116" s="172">
        <f>IF(SUM(Table1[[#This Row],[Multiple]:[Level (all)62]])&lt;1,IF(Table1[[#This Row],[Beginner]]=1,1,""),"")</f>
        <v>1</v>
      </c>
      <c r="CH116" s="169" t="str">
        <f>IF(SUM(Table1[[#This Row],[Multiple]:[Level (all)62]])&lt;1,IF(Table1[[#This Row],[Intermediate]]=1,1,""),"")</f>
        <v/>
      </c>
      <c r="CI116" s="169" t="str">
        <f>IF(SUM(Table1[[#This Row],[Multiple]:[Level (all)62]])&lt;1,IF(Table1[[#This Row],[Advanced]]=1,1,""),"")</f>
        <v/>
      </c>
      <c r="CJ116" s="169" t="str">
        <f>IF(AND(SUM(Table1[[#This Row],[General]:[Advanced]])&lt;4,SUM(Table1[[#This Row],[General]:[Advanced]])&gt;1),1,"")</f>
        <v/>
      </c>
      <c r="CK116" s="169" t="str">
        <f>Table1[[#This Row],[Level (all)]]</f>
        <v/>
      </c>
      <c r="CL116" s="169" t="str">
        <f>IF(Table1[[#This Row],[Multiple audience]]&lt;&gt;1,IF(Table1[[#This Row],[General Audience]]=1,1,""),"")</f>
        <v/>
      </c>
      <c r="CM116" s="169" t="str">
        <f>IF(Table1[[#This Row],[Multiple audience]]&lt;&gt;1,IF(Table1[[#This Row],[Planners / Designers ]]=1,1,""),"")</f>
        <v/>
      </c>
      <c r="CN116" s="169" t="str">
        <f>IF(Table1[[#This Row],[Multiple audience]]&lt;&gt;1,IF(Table1[[#This Row],[Regulatory Assessors]]=1,1,""),"")</f>
        <v/>
      </c>
      <c r="CO116" s="169" t="str">
        <f>IF(Table1[[#This Row],[Multiple audience]]&lt;&gt;1,IF(Table1[[#This Row],[Builders / Management]]=1,1,""),"")</f>
        <v/>
      </c>
      <c r="CP116" s="169" t="str">
        <f>IF(Table1[[#This Row],[Multiple audience]]&lt;&gt;1,IF(Table1[[#This Row],[Energy / Sus Assessors]]=1,1,""),"")</f>
        <v/>
      </c>
      <c r="CQ116" s="169" t="str">
        <f>IF(Table1[[#This Row],[Multiple audience]]&lt;&gt;1,IF(Table1[[#This Row],[Semi-skilled]]=1,1,""),"")</f>
        <v/>
      </c>
      <c r="CR116" s="169" t="str">
        <f>IF(Table1[[#This Row],[Multiple audience]]&lt;&gt;1,IF(Table1[[#This Row],[Trades]]=1,1,""),"")</f>
        <v/>
      </c>
      <c r="CS116" s="169" t="str">
        <f>IF(Table1[[#This Row],[Multiple audience]]&lt;&gt;1,IF(Table1[[#This Row],[Other]]=1,1,""),"")</f>
        <v/>
      </c>
      <c r="CT116" s="169">
        <f>IF(SUM(Table1[[#This Row],[General Audience]:[Other]])&gt;1,1,"")</f>
        <v>1</v>
      </c>
      <c r="CU116" s="169" t="str">
        <f>IF(Table1[[#This Row],[Various  ]]&lt;&gt;1,IF(Table1[[#This Row],[Calculator / Software]]=1,1,""),"")</f>
        <v/>
      </c>
      <c r="CV116" s="169" t="str">
        <f>IF(Table1[[#This Row],[Various  ]]&lt;&gt;1,IF(Table1[[#This Row],[Information  ]]=1,1,""),"")</f>
        <v/>
      </c>
      <c r="CW116" s="169" t="str">
        <f>IF(Table1[[#This Row],[Various  ]]&lt;&gt;1,IF(Table1[[#This Row],[Interactive Tool]]=1,1,""),"")</f>
        <v/>
      </c>
      <c r="CX116" s="169" t="str">
        <f>IF(Table1[[#This Row],[Various  ]]&lt;&gt;1,IF(Table1[[#This Row],[Technical Specifications]]=1,1,""),"")</f>
        <v/>
      </c>
      <c r="CY116" s="169" t="str">
        <f>IF(Table1[[#This Row],[Various  ]]&lt;&gt;1,IF(Table1[[#This Row],[Training Resources]]=1,1,""),"")</f>
        <v/>
      </c>
      <c r="CZ116" s="169" t="str">
        <f>IF(Table1[[#This Row],[Various  ]]&lt;&gt;1,IF(Table1[[#This Row],[Toolbox]]=1,1,""),"")</f>
        <v/>
      </c>
      <c r="DA116" s="169" t="str">
        <f>IF(Table1[[#This Row],[Various  ]]&lt;&gt;1,IF(Table1[[#This Row],[Video]]=1,1,""),"")</f>
        <v/>
      </c>
      <c r="DB116" s="169" t="str">
        <f>IF(Table1[[#This Row],[Various  ]]&lt;&gt;1,IF(Table1[[#This Row],[Case study]]=1,1,""),"")</f>
        <v/>
      </c>
      <c r="DC116" s="169" t="str">
        <f>IF(Table1[[#This Row],[Various  ]]&lt;&gt;1,IF(Table1[[#This Row],[Other   ]]=1,1,""),"")</f>
        <v/>
      </c>
      <c r="DD116" s="169" t="str">
        <f>IF(Table1[[#This Row],[Various  ]]&lt;&gt;1,IF(Table1[[#This Row],[Standards]]=1,1,""),"")</f>
        <v/>
      </c>
      <c r="DE116" s="169">
        <f>IF(Table1[[#This Row],[Various]]=1,1,IF(SUM(Table1[[#This Row],[Calculator / Software]:[Standards]])&gt;1,1,""))</f>
        <v>1</v>
      </c>
      <c r="DF116" s="169" t="str">
        <f>IF(Table1[[#This Row],[Multiple NCC links]]&lt;&gt;1,IF(Table1[[#This Row],[Design]]=1,1,""),"")</f>
        <v/>
      </c>
      <c r="DG116" s="169" t="str">
        <f>IF(Table1[[#This Row],[Multiple NCC links]]&lt;&gt;1,IF(Table1[[#This Row],[Assessment / Verification]]=1,1,""),"")</f>
        <v/>
      </c>
      <c r="DH116" s="169" t="str">
        <f>IF(Table1[[#This Row],[Multiple NCC links]]&lt;&gt;1,IF(Table1[[#This Row],[Climate Specific ]]=1,1,""),"")</f>
        <v/>
      </c>
      <c r="DI116" s="169" t="str">
        <f>IF(Table1[[#This Row],[Multiple NCC links]]&lt;&gt;1,IF(Table1[[#This Row],[Alterations / Additions]]=1,1,""),"")</f>
        <v/>
      </c>
      <c r="DJ116" s="169" t="str">
        <f>IF(Table1[[#This Row],[Multiple NCC links]]&lt;&gt;1,IF(Table1[[#This Row],[Glazing]]=1,1,""),"")</f>
        <v/>
      </c>
      <c r="DK116" s="169" t="str">
        <f>IF(Table1[[#This Row],[Multiple NCC links]]&lt;&gt;1,IF(Table1[[#This Row],[Building Fabric / Thermal / Sealing]]=1,1,""),"")</f>
        <v/>
      </c>
      <c r="DL116" s="169" t="str">
        <f>IF(Table1[[#This Row],[Multiple NCC links]]&lt;&gt;1,IF(Table1[[#This Row],[Lighting]]=1,1,""),"")</f>
        <v/>
      </c>
      <c r="DM116" s="169">
        <f>IF(Table1[[#This Row],[Multiple NCC links]]&lt;&gt;1,IF(Table1[[#This Row],[HVAC]]=1,1,""),"")</f>
        <v>1</v>
      </c>
      <c r="DN116" s="169" t="str">
        <f>IF(Table1[[#This Row],[Multiple NCC links]]&lt;&gt;1,IF(Table1[[#This Row],[Services]]=1,1,""),"")</f>
        <v/>
      </c>
      <c r="DO116" s="169" t="str">
        <f>IF(Table1[[#This Row],[Multiple NCC links]]&lt;&gt;1,IF(Table1[[#This Row],[Maintenance &amp; Monitoring]]=1,1,""),"")</f>
        <v/>
      </c>
      <c r="DP116" s="169" t="str">
        <f>IF(Table1[[#This Row],[Multiple NCC links]]&lt;&gt;1,IF(Table1[[#This Row],[Hand over / Operations]]=1,1,""),"")</f>
        <v/>
      </c>
      <c r="DQ116" s="169" t="str">
        <f>IF(Table1[[#This Row],[Multiple NCC links]]&lt;&gt;1,IF(Table1[[#This Row],[As built assessment]]=1,1,""),"")</f>
        <v/>
      </c>
      <c r="DR116" s="169" t="str">
        <f>IF(Table1[[#This Row],[Multiple NCC links]]&lt;&gt;1,IF(Table1[[#This Row],[Beyond compliance]]=1,1,""),"")</f>
        <v/>
      </c>
      <c r="DS116" s="169" t="str">
        <f>IF(SUM(Table1[[#This Row],[Design]:[Beyond compliance]])&gt;1,1,"")</f>
        <v/>
      </c>
      <c r="DT116" s="169" t="str">
        <f>IF(Table1[[#This Row],[Both Residential &amp; Commercial4]]&lt;&gt;1,IF(Table1[[#This Row],[Residential]]=1,1,""),"")</f>
        <v/>
      </c>
      <c r="DU116" s="169" t="str">
        <f>IF(Table1[[#This Row],[Both Residential &amp; Commercial4]]&lt;&gt;1,IF(Table1[[#This Row],[Commercial]]=1,1,""),"")</f>
        <v/>
      </c>
      <c r="DV116" s="169">
        <f>Table1[[#This Row],[Residential &amp; Commercial]]</f>
        <v>1</v>
      </c>
      <c r="DW116" s="169"/>
    </row>
    <row r="117" spans="1:127" s="49" customFormat="1" ht="151.5" thickTop="1" thickBot="1" x14ac:dyDescent="0.35">
      <c r="A117" s="97">
        <v>114</v>
      </c>
      <c r="B117" s="97"/>
      <c r="C117" s="98" t="s">
        <v>513</v>
      </c>
      <c r="D117" s="68" t="s">
        <v>184</v>
      </c>
      <c r="E117" s="99">
        <v>1</v>
      </c>
      <c r="F117" s="99">
        <v>1</v>
      </c>
      <c r="G117" s="99"/>
      <c r="H117" s="99"/>
      <c r="I117" s="100" t="str">
        <f>IF(AND(Table1[[#This Row],[General]]=1,Table1[[#This Row],[Beginner]]=1,Table1[[#This Row],[Intermediate]]=1,Table1[[#This Row],[Advanced]]=1),1,"")</f>
        <v/>
      </c>
      <c r="J117" s="100" t="str">
        <f>CONCATENATE(IF(Table1[[#This Row],[General]]=1,"General, ",""), IF(Table1[[#This Row],[Beginner]]=1,"Beginner, ",""),IF(Table1[[#This Row],[Intermediate]]=1,"Intermediate, ",""), IF(Table1[[#This Row],[Advanced]]=1,"Advanced",""))</f>
        <v xml:space="preserve">General, Beginner, </v>
      </c>
      <c r="K117" s="101">
        <v>1</v>
      </c>
      <c r="L117" s="101"/>
      <c r="M117" s="101"/>
      <c r="N117" s="101">
        <v>1</v>
      </c>
      <c r="O117" s="145"/>
      <c r="P117" s="101">
        <v>1</v>
      </c>
      <c r="Q117" s="101"/>
      <c r="R117" s="101"/>
      <c r="S11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Builders / Management, Semi-skilled, </v>
      </c>
      <c r="T117" s="102"/>
      <c r="U117" s="102"/>
      <c r="V117" s="240">
        <v>1</v>
      </c>
      <c r="W117" s="240"/>
      <c r="X117" s="102"/>
      <c r="Y117" s="102"/>
      <c r="Z117" s="102">
        <v>1</v>
      </c>
      <c r="AA117" s="102"/>
      <c r="AB117" s="102"/>
      <c r="AC117" s="102"/>
      <c r="AD117" s="102"/>
      <c r="AE117" s="102"/>
      <c r="AF117" s="102"/>
      <c r="AG11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17" s="103">
        <v>1</v>
      </c>
      <c r="AI117" s="103"/>
      <c r="AJ117" s="103"/>
      <c r="AK117" s="74" t="str">
        <f>CONCATENATE(IF(Table1[[#This Row],[Digital]]=1,"Digital, ",""),IF(Table1[[#This Row],[Face to Face]]=1,"Face to face, ",""),IF(Table1[[#This Row],[Blended]]=1,"Blended",""))</f>
        <v xml:space="preserve">Digital, </v>
      </c>
      <c r="AL117" s="69" t="s">
        <v>62</v>
      </c>
      <c r="AM117" s="104"/>
      <c r="AN117" s="130"/>
      <c r="AO117" s="104"/>
      <c r="AP117" s="130"/>
      <c r="AQ117" s="104"/>
      <c r="AR117" s="104"/>
      <c r="AS117" s="104"/>
      <c r="AT117" s="104">
        <v>1</v>
      </c>
      <c r="AU117" s="104">
        <v>1</v>
      </c>
      <c r="AV117" s="130"/>
      <c r="AW117" s="130"/>
      <c r="AX117" s="130"/>
      <c r="AY117" s="104"/>
      <c r="AZ11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1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HVAC, Services, </v>
      </c>
      <c r="BB117" s="105"/>
      <c r="BC117" s="105">
        <v>1</v>
      </c>
      <c r="BD117" s="100" t="str">
        <f>IF(AND(Table1[[#This Row],[Residential]]=1,Table1[[#This Row],[Commercial]]=1),1,"")</f>
        <v/>
      </c>
      <c r="BE117" s="100" t="str">
        <f>CONCATENATE(IF(Table1[[#This Row],[Residential]]=1,"Residential, ",""),IF(Table1[[#This Row],[Commercial]]=1,"Commercial",""))</f>
        <v>Commercial</v>
      </c>
      <c r="BF117" s="104"/>
      <c r="BG117" s="104"/>
      <c r="BH117" s="104"/>
      <c r="BI117" s="104"/>
      <c r="BJ117" s="104"/>
      <c r="BK117" s="104"/>
      <c r="BL117" s="104"/>
      <c r="BM117" s="130"/>
      <c r="BN117" s="104">
        <v>1</v>
      </c>
      <c r="BO11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17" s="146"/>
      <c r="BQ117" s="112" t="s">
        <v>918</v>
      </c>
      <c r="BR117" s="132" t="s">
        <v>1029</v>
      </c>
      <c r="BS117" s="235"/>
      <c r="BT117" s="117" t="s">
        <v>514</v>
      </c>
      <c r="BU117" s="113" t="s">
        <v>515</v>
      </c>
      <c r="BV117" s="114"/>
      <c r="BW117" s="119" t="s">
        <v>300</v>
      </c>
      <c r="BX117" s="119" t="s">
        <v>57</v>
      </c>
      <c r="BY117" s="119" t="s">
        <v>57</v>
      </c>
      <c r="BZ117" s="227" t="str">
        <f>IF(SUM(Table1[[#This Row],[Design]:[Beyond compliance]])&gt;0,"Yes","No")</f>
        <v>Yes</v>
      </c>
      <c r="CA11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117" s="48">
        <f>COUNTIF(Table1[[#This Row],[Validity]:[Alignment with NCC (Yes=1,No=0)]],"N/A")</f>
        <v>0</v>
      </c>
      <c r="CC117" s="48">
        <f>IF(ISERROR(Table1[[#This Row],[Total Quality Score (out of 10)]]/(4-Table1[[#This Row],[N/A Count]])),0,Table1[[#This Row],[Total Quality Score (out of 10)]]/(4-Table1[[#This Row],[N/A Count]]))</f>
        <v>1.75</v>
      </c>
      <c r="CD117" s="106"/>
      <c r="CE117" s="106"/>
      <c r="CF117" s="172" t="str">
        <f>IF(SUM(Table1[[#This Row],[Multiple]:[Level (all)62]])&lt;1,IF(Table1[[#This Row],[General]]=1,1,""),"")</f>
        <v/>
      </c>
      <c r="CG117" s="172" t="str">
        <f>IF(SUM(Table1[[#This Row],[Multiple]:[Level (all)62]])&lt;1,IF(Table1[[#This Row],[Beginner]]=1,1,""),"")</f>
        <v/>
      </c>
      <c r="CH117" s="169" t="str">
        <f>IF(SUM(Table1[[#This Row],[Multiple]:[Level (all)62]])&lt;1,IF(Table1[[#This Row],[Intermediate]]=1,1,""),"")</f>
        <v/>
      </c>
      <c r="CI117" s="169" t="str">
        <f>IF(SUM(Table1[[#This Row],[Multiple]:[Level (all)62]])&lt;1,IF(Table1[[#This Row],[Advanced]]=1,1,""),"")</f>
        <v/>
      </c>
      <c r="CJ117" s="169">
        <f>IF(AND(SUM(Table1[[#This Row],[General]:[Advanced]])&lt;4,SUM(Table1[[#This Row],[General]:[Advanced]])&gt;1),1,"")</f>
        <v>1</v>
      </c>
      <c r="CK117" s="169" t="str">
        <f>Table1[[#This Row],[Level (all)]]</f>
        <v/>
      </c>
      <c r="CL117" s="169" t="str">
        <f>IF(Table1[[#This Row],[Multiple audience]]&lt;&gt;1,IF(Table1[[#This Row],[General Audience]]=1,1,""),"")</f>
        <v/>
      </c>
      <c r="CM117" s="169" t="str">
        <f>IF(Table1[[#This Row],[Multiple audience]]&lt;&gt;1,IF(Table1[[#This Row],[Planners / Designers ]]=1,1,""),"")</f>
        <v/>
      </c>
      <c r="CN117" s="169" t="str">
        <f>IF(Table1[[#This Row],[Multiple audience]]&lt;&gt;1,IF(Table1[[#This Row],[Regulatory Assessors]]=1,1,""),"")</f>
        <v/>
      </c>
      <c r="CO117" s="169" t="str">
        <f>IF(Table1[[#This Row],[Multiple audience]]&lt;&gt;1,IF(Table1[[#This Row],[Builders / Management]]=1,1,""),"")</f>
        <v/>
      </c>
      <c r="CP117" s="169" t="str">
        <f>IF(Table1[[#This Row],[Multiple audience]]&lt;&gt;1,IF(Table1[[#This Row],[Energy / Sus Assessors]]=1,1,""),"")</f>
        <v/>
      </c>
      <c r="CQ117" s="169" t="str">
        <f>IF(Table1[[#This Row],[Multiple audience]]&lt;&gt;1,IF(Table1[[#This Row],[Semi-skilled]]=1,1,""),"")</f>
        <v/>
      </c>
      <c r="CR117" s="169" t="str">
        <f>IF(Table1[[#This Row],[Multiple audience]]&lt;&gt;1,IF(Table1[[#This Row],[Trades]]=1,1,""),"")</f>
        <v/>
      </c>
      <c r="CS117" s="169" t="str">
        <f>IF(Table1[[#This Row],[Multiple audience]]&lt;&gt;1,IF(Table1[[#This Row],[Other]]=1,1,""),"")</f>
        <v/>
      </c>
      <c r="CT117" s="169">
        <f>IF(SUM(Table1[[#This Row],[General Audience]:[Other]])&gt;1,1,"")</f>
        <v>1</v>
      </c>
      <c r="CU117" s="169" t="str">
        <f>IF(Table1[[#This Row],[Various  ]]&lt;&gt;1,IF(Table1[[#This Row],[Calculator / Software]]=1,1,""),"")</f>
        <v/>
      </c>
      <c r="CV117" s="169" t="str">
        <f>IF(Table1[[#This Row],[Various  ]]&lt;&gt;1,IF(Table1[[#This Row],[Information  ]]=1,1,""),"")</f>
        <v/>
      </c>
      <c r="CW117" s="169" t="str">
        <f>IF(Table1[[#This Row],[Various  ]]&lt;&gt;1,IF(Table1[[#This Row],[Interactive Tool]]=1,1,""),"")</f>
        <v/>
      </c>
      <c r="CX117" s="169" t="str">
        <f>IF(Table1[[#This Row],[Various  ]]&lt;&gt;1,IF(Table1[[#This Row],[Technical Specifications]]=1,1,""),"")</f>
        <v/>
      </c>
      <c r="CY117" s="169" t="str">
        <f>IF(Table1[[#This Row],[Various  ]]&lt;&gt;1,IF(Table1[[#This Row],[Training Resources]]=1,1,""),"")</f>
        <v/>
      </c>
      <c r="CZ117" s="169" t="str">
        <f>IF(Table1[[#This Row],[Various  ]]&lt;&gt;1,IF(Table1[[#This Row],[Toolbox]]=1,1,""),"")</f>
        <v/>
      </c>
      <c r="DA117" s="169" t="str">
        <f>IF(Table1[[#This Row],[Various  ]]&lt;&gt;1,IF(Table1[[#This Row],[Video]]=1,1,""),"")</f>
        <v/>
      </c>
      <c r="DB117" s="169" t="str">
        <f>IF(Table1[[#This Row],[Various  ]]&lt;&gt;1,IF(Table1[[#This Row],[Case study]]=1,1,""),"")</f>
        <v/>
      </c>
      <c r="DC117" s="169" t="str">
        <f>IF(Table1[[#This Row],[Various  ]]&lt;&gt;1,IF(Table1[[#This Row],[Other   ]]=1,1,""),"")</f>
        <v/>
      </c>
      <c r="DD117" s="169" t="str">
        <f>IF(Table1[[#This Row],[Various  ]]&lt;&gt;1,IF(Table1[[#This Row],[Standards]]=1,1,""),"")</f>
        <v/>
      </c>
      <c r="DE117" s="169">
        <f>IF(Table1[[#This Row],[Various]]=1,1,IF(SUM(Table1[[#This Row],[Calculator / Software]:[Standards]])&gt;1,1,""))</f>
        <v>1</v>
      </c>
      <c r="DF117" s="169" t="str">
        <f>IF(Table1[[#This Row],[Multiple NCC links]]&lt;&gt;1,IF(Table1[[#This Row],[Design]]=1,1,""),"")</f>
        <v/>
      </c>
      <c r="DG117" s="169" t="str">
        <f>IF(Table1[[#This Row],[Multiple NCC links]]&lt;&gt;1,IF(Table1[[#This Row],[Assessment / Verification]]=1,1,""),"")</f>
        <v/>
      </c>
      <c r="DH117" s="169" t="str">
        <f>IF(Table1[[#This Row],[Multiple NCC links]]&lt;&gt;1,IF(Table1[[#This Row],[Climate Specific ]]=1,1,""),"")</f>
        <v/>
      </c>
      <c r="DI117" s="169" t="str">
        <f>IF(Table1[[#This Row],[Multiple NCC links]]&lt;&gt;1,IF(Table1[[#This Row],[Alterations / Additions]]=1,1,""),"")</f>
        <v/>
      </c>
      <c r="DJ117" s="169" t="str">
        <f>IF(Table1[[#This Row],[Multiple NCC links]]&lt;&gt;1,IF(Table1[[#This Row],[Glazing]]=1,1,""),"")</f>
        <v/>
      </c>
      <c r="DK117" s="169" t="str">
        <f>IF(Table1[[#This Row],[Multiple NCC links]]&lt;&gt;1,IF(Table1[[#This Row],[Building Fabric / Thermal / Sealing]]=1,1,""),"")</f>
        <v/>
      </c>
      <c r="DL117" s="169" t="str">
        <f>IF(Table1[[#This Row],[Multiple NCC links]]&lt;&gt;1,IF(Table1[[#This Row],[Lighting]]=1,1,""),"")</f>
        <v/>
      </c>
      <c r="DM117" s="169" t="str">
        <f>IF(Table1[[#This Row],[Multiple NCC links]]&lt;&gt;1,IF(Table1[[#This Row],[HVAC]]=1,1,""),"")</f>
        <v/>
      </c>
      <c r="DN117" s="169" t="str">
        <f>IF(Table1[[#This Row],[Multiple NCC links]]&lt;&gt;1,IF(Table1[[#This Row],[Services]]=1,1,""),"")</f>
        <v/>
      </c>
      <c r="DO117" s="169" t="str">
        <f>IF(Table1[[#This Row],[Multiple NCC links]]&lt;&gt;1,IF(Table1[[#This Row],[Maintenance &amp; Monitoring]]=1,1,""),"")</f>
        <v/>
      </c>
      <c r="DP117" s="169" t="str">
        <f>IF(Table1[[#This Row],[Multiple NCC links]]&lt;&gt;1,IF(Table1[[#This Row],[Hand over / Operations]]=1,1,""),"")</f>
        <v/>
      </c>
      <c r="DQ117" s="169" t="str">
        <f>IF(Table1[[#This Row],[Multiple NCC links]]&lt;&gt;1,IF(Table1[[#This Row],[As built assessment]]=1,1,""),"")</f>
        <v/>
      </c>
      <c r="DR117" s="169" t="str">
        <f>IF(Table1[[#This Row],[Multiple NCC links]]&lt;&gt;1,IF(Table1[[#This Row],[Beyond compliance]]=1,1,""),"")</f>
        <v/>
      </c>
      <c r="DS117" s="169">
        <f>IF(SUM(Table1[[#This Row],[Design]:[Beyond compliance]])&gt;1,1,"")</f>
        <v>1</v>
      </c>
      <c r="DT117" s="169" t="str">
        <f>IF(Table1[[#This Row],[Both Residential &amp; Commercial4]]&lt;&gt;1,IF(Table1[[#This Row],[Residential]]=1,1,""),"")</f>
        <v/>
      </c>
      <c r="DU117" s="169">
        <f>IF(Table1[[#This Row],[Both Residential &amp; Commercial4]]&lt;&gt;1,IF(Table1[[#This Row],[Commercial]]=1,1,""),"")</f>
        <v>1</v>
      </c>
      <c r="DV117" s="169" t="str">
        <f>Table1[[#This Row],[Residential &amp; Commercial]]</f>
        <v/>
      </c>
      <c r="DW117" s="169"/>
    </row>
    <row r="118" spans="1:127" s="49" customFormat="1" ht="170.25" thickTop="1" thickBot="1" x14ac:dyDescent="0.35">
      <c r="A118" s="97">
        <v>115</v>
      </c>
      <c r="B118" s="97"/>
      <c r="C118" s="98" t="s">
        <v>516</v>
      </c>
      <c r="D118" s="68" t="s">
        <v>184</v>
      </c>
      <c r="E118" s="99">
        <v>1</v>
      </c>
      <c r="F118" s="99"/>
      <c r="G118" s="99"/>
      <c r="H118" s="99"/>
      <c r="I118" s="100">
        <v>1</v>
      </c>
      <c r="J118" s="100" t="str">
        <f>CONCATENATE(IF(Table1[[#This Row],[General]]=1,"General, ",""), IF(Table1[[#This Row],[Beginner]]=1,"Beginner, ",""),IF(Table1[[#This Row],[Intermediate]]=1,"Intermediate, ",""), IF(Table1[[#This Row],[Advanced]]=1,"Advanced",""))</f>
        <v xml:space="preserve">General, </v>
      </c>
      <c r="K118" s="101"/>
      <c r="L118" s="101"/>
      <c r="M118" s="101"/>
      <c r="N118" s="101">
        <v>1</v>
      </c>
      <c r="O118" s="145">
        <v>1</v>
      </c>
      <c r="P118" s="101">
        <v>1</v>
      </c>
      <c r="Q118" s="101"/>
      <c r="R118" s="101"/>
      <c r="S11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Energy / Sus Assessors, Semi-skilled, </v>
      </c>
      <c r="T118" s="102"/>
      <c r="U118" s="102"/>
      <c r="V118" s="240"/>
      <c r="W118" s="240">
        <v>1</v>
      </c>
      <c r="X118" s="102"/>
      <c r="Y118" s="102"/>
      <c r="Z118" s="102">
        <v>1</v>
      </c>
      <c r="AA118" s="102"/>
      <c r="AB118" s="102"/>
      <c r="AC118" s="102"/>
      <c r="AD118" s="102"/>
      <c r="AE118" s="102"/>
      <c r="AF118" s="102"/>
      <c r="AG11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18" s="103"/>
      <c r="AI118" s="103"/>
      <c r="AJ118" s="103">
        <v>1</v>
      </c>
      <c r="AK118" s="74" t="str">
        <f>CONCATENATE(IF(Table1[[#This Row],[Digital]]=1,"Digital, ",""),IF(Table1[[#This Row],[Face to Face]]=1,"Face to face, ",""),IF(Table1[[#This Row],[Blended]]=1,"Blended",""))</f>
        <v>Blended</v>
      </c>
      <c r="AL118" s="69" t="s">
        <v>62</v>
      </c>
      <c r="AM118" s="104"/>
      <c r="AN118" s="130"/>
      <c r="AO118" s="104"/>
      <c r="AP118" s="130"/>
      <c r="AQ118" s="104"/>
      <c r="AR118" s="104"/>
      <c r="AS118" s="104"/>
      <c r="AT118" s="104">
        <v>1</v>
      </c>
      <c r="AU118" s="104">
        <v>1</v>
      </c>
      <c r="AV118" s="130"/>
      <c r="AW118" s="130"/>
      <c r="AX118" s="130"/>
      <c r="AY118" s="104"/>
      <c r="AZ11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1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HVAC, Services, </v>
      </c>
      <c r="BB118" s="105">
        <v>1</v>
      </c>
      <c r="BC118" s="105">
        <v>1</v>
      </c>
      <c r="BD118" s="100">
        <f>IF(AND(Table1[[#This Row],[Residential]]=1,Table1[[#This Row],[Commercial]]=1),1,"")</f>
        <v>1</v>
      </c>
      <c r="BE118" s="100" t="str">
        <f>CONCATENATE(IF(Table1[[#This Row],[Residential]]=1,"Residential, ",""),IF(Table1[[#This Row],[Commercial]]=1,"Commercial",""))</f>
        <v>Residential, Commercial</v>
      </c>
      <c r="BF118" s="104"/>
      <c r="BG118" s="104"/>
      <c r="BH118" s="104"/>
      <c r="BI118" s="104"/>
      <c r="BJ118" s="104"/>
      <c r="BK118" s="104"/>
      <c r="BL118" s="104"/>
      <c r="BM118" s="130"/>
      <c r="BN118" s="104">
        <v>1</v>
      </c>
      <c r="BO11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18" s="146"/>
      <c r="BQ118" s="112" t="s">
        <v>517</v>
      </c>
      <c r="BR118" s="132" t="s">
        <v>987</v>
      </c>
      <c r="BS118" s="235"/>
      <c r="BT118" s="117" t="s">
        <v>518</v>
      </c>
      <c r="BU118" s="113" t="s">
        <v>519</v>
      </c>
      <c r="BV118" s="114"/>
      <c r="BW118" s="119" t="s">
        <v>57</v>
      </c>
      <c r="BX118" s="119" t="s">
        <v>58</v>
      </c>
      <c r="BY118" s="119" t="s">
        <v>57</v>
      </c>
      <c r="BZ118" s="227" t="str">
        <f>IF(SUM(Table1[[#This Row],[Design]:[Beyond compliance]])&gt;0,"Yes","No")</f>
        <v>Yes</v>
      </c>
      <c r="CA11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18" s="48">
        <f>COUNTIF(Table1[[#This Row],[Validity]:[Alignment with NCC (Yes=1,No=0)]],"N/A")</f>
        <v>0</v>
      </c>
      <c r="CC118" s="48">
        <f>IF(ISERROR(Table1[[#This Row],[Total Quality Score (out of 10)]]/(4-Table1[[#This Row],[N/A Count]])),0,Table1[[#This Row],[Total Quality Score (out of 10)]]/(4-Table1[[#This Row],[N/A Count]]))</f>
        <v>2</v>
      </c>
      <c r="CD118" s="106"/>
      <c r="CE118" s="106"/>
      <c r="CF118" s="172" t="str">
        <f>IF(SUM(Table1[[#This Row],[Multiple]:[Level (all)62]])&lt;1,IF(Table1[[#This Row],[General]]=1,1,""),"")</f>
        <v/>
      </c>
      <c r="CG118" s="172" t="str">
        <f>IF(SUM(Table1[[#This Row],[Multiple]:[Level (all)62]])&lt;1,IF(Table1[[#This Row],[Beginner]]=1,1,""),"")</f>
        <v/>
      </c>
      <c r="CH118" s="169" t="str">
        <f>IF(SUM(Table1[[#This Row],[Multiple]:[Level (all)62]])&lt;1,IF(Table1[[#This Row],[Intermediate]]=1,1,""),"")</f>
        <v/>
      </c>
      <c r="CI118" s="169" t="str">
        <f>IF(SUM(Table1[[#This Row],[Multiple]:[Level (all)62]])&lt;1,IF(Table1[[#This Row],[Advanced]]=1,1,""),"")</f>
        <v/>
      </c>
      <c r="CJ118" s="169" t="str">
        <f>IF(AND(SUM(Table1[[#This Row],[General]:[Advanced]])&lt;4,SUM(Table1[[#This Row],[General]:[Advanced]])&gt;1),1,"")</f>
        <v/>
      </c>
      <c r="CK118" s="169">
        <f>Table1[[#This Row],[Level (all)]]</f>
        <v>1</v>
      </c>
      <c r="CL118" s="169" t="str">
        <f>IF(Table1[[#This Row],[Multiple audience]]&lt;&gt;1,IF(Table1[[#This Row],[General Audience]]=1,1,""),"")</f>
        <v/>
      </c>
      <c r="CM118" s="169" t="str">
        <f>IF(Table1[[#This Row],[Multiple audience]]&lt;&gt;1,IF(Table1[[#This Row],[Planners / Designers ]]=1,1,""),"")</f>
        <v/>
      </c>
      <c r="CN118" s="169" t="str">
        <f>IF(Table1[[#This Row],[Multiple audience]]&lt;&gt;1,IF(Table1[[#This Row],[Regulatory Assessors]]=1,1,""),"")</f>
        <v/>
      </c>
      <c r="CO118" s="169" t="str">
        <f>IF(Table1[[#This Row],[Multiple audience]]&lt;&gt;1,IF(Table1[[#This Row],[Builders / Management]]=1,1,""),"")</f>
        <v/>
      </c>
      <c r="CP118" s="169" t="str">
        <f>IF(Table1[[#This Row],[Multiple audience]]&lt;&gt;1,IF(Table1[[#This Row],[Energy / Sus Assessors]]=1,1,""),"")</f>
        <v/>
      </c>
      <c r="CQ118" s="169" t="str">
        <f>IF(Table1[[#This Row],[Multiple audience]]&lt;&gt;1,IF(Table1[[#This Row],[Semi-skilled]]=1,1,""),"")</f>
        <v/>
      </c>
      <c r="CR118" s="169" t="str">
        <f>IF(Table1[[#This Row],[Multiple audience]]&lt;&gt;1,IF(Table1[[#This Row],[Trades]]=1,1,""),"")</f>
        <v/>
      </c>
      <c r="CS118" s="169" t="str">
        <f>IF(Table1[[#This Row],[Multiple audience]]&lt;&gt;1,IF(Table1[[#This Row],[Other]]=1,1,""),"")</f>
        <v/>
      </c>
      <c r="CT118" s="169">
        <f>IF(SUM(Table1[[#This Row],[General Audience]:[Other]])&gt;1,1,"")</f>
        <v>1</v>
      </c>
      <c r="CU118" s="169" t="str">
        <f>IF(Table1[[#This Row],[Various  ]]&lt;&gt;1,IF(Table1[[#This Row],[Calculator / Software]]=1,1,""),"")</f>
        <v/>
      </c>
      <c r="CV118" s="169" t="str">
        <f>IF(Table1[[#This Row],[Various  ]]&lt;&gt;1,IF(Table1[[#This Row],[Information  ]]=1,1,""),"")</f>
        <v/>
      </c>
      <c r="CW118" s="169" t="str">
        <f>IF(Table1[[#This Row],[Various  ]]&lt;&gt;1,IF(Table1[[#This Row],[Interactive Tool]]=1,1,""),"")</f>
        <v/>
      </c>
      <c r="CX118" s="169" t="str">
        <f>IF(Table1[[#This Row],[Various  ]]&lt;&gt;1,IF(Table1[[#This Row],[Technical Specifications]]=1,1,""),"")</f>
        <v/>
      </c>
      <c r="CY118" s="169" t="str">
        <f>IF(Table1[[#This Row],[Various  ]]&lt;&gt;1,IF(Table1[[#This Row],[Training Resources]]=1,1,""),"")</f>
        <v/>
      </c>
      <c r="CZ118" s="169" t="str">
        <f>IF(Table1[[#This Row],[Various  ]]&lt;&gt;1,IF(Table1[[#This Row],[Toolbox]]=1,1,""),"")</f>
        <v/>
      </c>
      <c r="DA118" s="169" t="str">
        <f>IF(Table1[[#This Row],[Various  ]]&lt;&gt;1,IF(Table1[[#This Row],[Video]]=1,1,""),"")</f>
        <v/>
      </c>
      <c r="DB118" s="169" t="str">
        <f>IF(Table1[[#This Row],[Various  ]]&lt;&gt;1,IF(Table1[[#This Row],[Case study]]=1,1,""),"")</f>
        <v/>
      </c>
      <c r="DC118" s="169" t="str">
        <f>IF(Table1[[#This Row],[Various  ]]&lt;&gt;1,IF(Table1[[#This Row],[Other   ]]=1,1,""),"")</f>
        <v/>
      </c>
      <c r="DD118" s="169" t="str">
        <f>IF(Table1[[#This Row],[Various  ]]&lt;&gt;1,IF(Table1[[#This Row],[Standards]]=1,1,""),"")</f>
        <v/>
      </c>
      <c r="DE118" s="169">
        <f>IF(Table1[[#This Row],[Various]]=1,1,IF(SUM(Table1[[#This Row],[Calculator / Software]:[Standards]])&gt;1,1,""))</f>
        <v>1</v>
      </c>
      <c r="DF118" s="169" t="str">
        <f>IF(Table1[[#This Row],[Multiple NCC links]]&lt;&gt;1,IF(Table1[[#This Row],[Design]]=1,1,""),"")</f>
        <v/>
      </c>
      <c r="DG118" s="169" t="str">
        <f>IF(Table1[[#This Row],[Multiple NCC links]]&lt;&gt;1,IF(Table1[[#This Row],[Assessment / Verification]]=1,1,""),"")</f>
        <v/>
      </c>
      <c r="DH118" s="169" t="str">
        <f>IF(Table1[[#This Row],[Multiple NCC links]]&lt;&gt;1,IF(Table1[[#This Row],[Climate Specific ]]=1,1,""),"")</f>
        <v/>
      </c>
      <c r="DI118" s="169" t="str">
        <f>IF(Table1[[#This Row],[Multiple NCC links]]&lt;&gt;1,IF(Table1[[#This Row],[Alterations / Additions]]=1,1,""),"")</f>
        <v/>
      </c>
      <c r="DJ118" s="169" t="str">
        <f>IF(Table1[[#This Row],[Multiple NCC links]]&lt;&gt;1,IF(Table1[[#This Row],[Glazing]]=1,1,""),"")</f>
        <v/>
      </c>
      <c r="DK118" s="169" t="str">
        <f>IF(Table1[[#This Row],[Multiple NCC links]]&lt;&gt;1,IF(Table1[[#This Row],[Building Fabric / Thermal / Sealing]]=1,1,""),"")</f>
        <v/>
      </c>
      <c r="DL118" s="169" t="str">
        <f>IF(Table1[[#This Row],[Multiple NCC links]]&lt;&gt;1,IF(Table1[[#This Row],[Lighting]]=1,1,""),"")</f>
        <v/>
      </c>
      <c r="DM118" s="169" t="str">
        <f>IF(Table1[[#This Row],[Multiple NCC links]]&lt;&gt;1,IF(Table1[[#This Row],[HVAC]]=1,1,""),"")</f>
        <v/>
      </c>
      <c r="DN118" s="169" t="str">
        <f>IF(Table1[[#This Row],[Multiple NCC links]]&lt;&gt;1,IF(Table1[[#This Row],[Services]]=1,1,""),"")</f>
        <v/>
      </c>
      <c r="DO118" s="169" t="str">
        <f>IF(Table1[[#This Row],[Multiple NCC links]]&lt;&gt;1,IF(Table1[[#This Row],[Maintenance &amp; Monitoring]]=1,1,""),"")</f>
        <v/>
      </c>
      <c r="DP118" s="169" t="str">
        <f>IF(Table1[[#This Row],[Multiple NCC links]]&lt;&gt;1,IF(Table1[[#This Row],[Hand over / Operations]]=1,1,""),"")</f>
        <v/>
      </c>
      <c r="DQ118" s="169" t="str">
        <f>IF(Table1[[#This Row],[Multiple NCC links]]&lt;&gt;1,IF(Table1[[#This Row],[As built assessment]]=1,1,""),"")</f>
        <v/>
      </c>
      <c r="DR118" s="169" t="str">
        <f>IF(Table1[[#This Row],[Multiple NCC links]]&lt;&gt;1,IF(Table1[[#This Row],[Beyond compliance]]=1,1,""),"")</f>
        <v/>
      </c>
      <c r="DS118" s="169">
        <f>IF(SUM(Table1[[#This Row],[Design]:[Beyond compliance]])&gt;1,1,"")</f>
        <v>1</v>
      </c>
      <c r="DT118" s="169" t="str">
        <f>IF(Table1[[#This Row],[Both Residential &amp; Commercial4]]&lt;&gt;1,IF(Table1[[#This Row],[Residential]]=1,1,""),"")</f>
        <v/>
      </c>
      <c r="DU118" s="169" t="str">
        <f>IF(Table1[[#This Row],[Both Residential &amp; Commercial4]]&lt;&gt;1,IF(Table1[[#This Row],[Commercial]]=1,1,""),"")</f>
        <v/>
      </c>
      <c r="DV118" s="169">
        <f>Table1[[#This Row],[Residential &amp; Commercial]]</f>
        <v>1</v>
      </c>
      <c r="DW118" s="169"/>
    </row>
    <row r="119" spans="1:127" s="49" customFormat="1" ht="189" thickTop="1" thickBot="1" x14ac:dyDescent="0.35">
      <c r="A119" s="97">
        <v>116</v>
      </c>
      <c r="B119" s="97"/>
      <c r="C119" s="98" t="s">
        <v>520</v>
      </c>
      <c r="D119" s="68" t="s">
        <v>184</v>
      </c>
      <c r="E119" s="99"/>
      <c r="F119" s="99"/>
      <c r="G119" s="99"/>
      <c r="H119" s="99">
        <v>1</v>
      </c>
      <c r="I119" s="100" t="str">
        <f>IF(AND(Table1[[#This Row],[General]]=1,Table1[[#This Row],[Beginner]]=1,Table1[[#This Row],[Intermediate]]=1,Table1[[#This Row],[Advanced]]=1),1,"")</f>
        <v/>
      </c>
      <c r="J119" s="100" t="str">
        <f>CONCATENATE(IF(Table1[[#This Row],[General]]=1,"General, ",""), IF(Table1[[#This Row],[Beginner]]=1,"Beginner, ",""),IF(Table1[[#This Row],[Intermediate]]=1,"Intermediate, ",""), IF(Table1[[#This Row],[Advanced]]=1,"Advanced",""))</f>
        <v>Advanced</v>
      </c>
      <c r="K119" s="101"/>
      <c r="L119" s="101"/>
      <c r="M119" s="101"/>
      <c r="N119" s="101">
        <v>1</v>
      </c>
      <c r="O119" s="145">
        <v>1</v>
      </c>
      <c r="P119" s="101">
        <v>1</v>
      </c>
      <c r="Q119" s="101"/>
      <c r="R119" s="101"/>
      <c r="S11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Energy / Sus Assessors, Semi-skilled, </v>
      </c>
      <c r="T119" s="102"/>
      <c r="U119" s="102"/>
      <c r="V119" s="240"/>
      <c r="W119" s="240">
        <v>1</v>
      </c>
      <c r="X119" s="102"/>
      <c r="Y119" s="102"/>
      <c r="Z119" s="102">
        <v>1</v>
      </c>
      <c r="AA119" s="102"/>
      <c r="AB119" s="102"/>
      <c r="AC119" s="102"/>
      <c r="AD119" s="102"/>
      <c r="AE119" s="102"/>
      <c r="AF119" s="102"/>
      <c r="AG11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19" s="103"/>
      <c r="AI119" s="103">
        <v>1</v>
      </c>
      <c r="AJ119" s="103"/>
      <c r="AK119" s="74" t="str">
        <f>CONCATENATE(IF(Table1[[#This Row],[Digital]]=1,"Digital, ",""),IF(Table1[[#This Row],[Face to Face]]=1,"Face to face, ",""),IF(Table1[[#This Row],[Blended]]=1,"Blended",""))</f>
        <v xml:space="preserve">Face to face, </v>
      </c>
      <c r="AL119" s="69" t="s">
        <v>62</v>
      </c>
      <c r="AM119" s="104">
        <v>1</v>
      </c>
      <c r="AN119" s="130"/>
      <c r="AO119" s="104"/>
      <c r="AP119" s="130"/>
      <c r="AQ119" s="104"/>
      <c r="AR119" s="104"/>
      <c r="AS119" s="104"/>
      <c r="AT119" s="104"/>
      <c r="AU119" s="104">
        <v>1</v>
      </c>
      <c r="AV119" s="130"/>
      <c r="AW119" s="130"/>
      <c r="AX119" s="130"/>
      <c r="AY119" s="104"/>
      <c r="AZ11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1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Services, </v>
      </c>
      <c r="BB119" s="105"/>
      <c r="BC119" s="105">
        <v>1</v>
      </c>
      <c r="BD119" s="100" t="str">
        <f>IF(AND(Table1[[#This Row],[Residential]]=1,Table1[[#This Row],[Commercial]]=1),1,"")</f>
        <v/>
      </c>
      <c r="BE119" s="100" t="str">
        <f>CONCATENATE(IF(Table1[[#This Row],[Residential]]=1,"Residential, ",""),IF(Table1[[#This Row],[Commercial]]=1,"Commercial",""))</f>
        <v>Commercial</v>
      </c>
      <c r="BF119" s="104"/>
      <c r="BG119" s="104"/>
      <c r="BH119" s="104"/>
      <c r="BI119" s="104"/>
      <c r="BJ119" s="104"/>
      <c r="BK119" s="104"/>
      <c r="BL119" s="104"/>
      <c r="BM119" s="130"/>
      <c r="BN119" s="104">
        <v>1</v>
      </c>
      <c r="BO11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19" s="146"/>
      <c r="BQ119" s="112" t="s">
        <v>521</v>
      </c>
      <c r="BR119" s="132" t="s">
        <v>523</v>
      </c>
      <c r="BS119" s="235"/>
      <c r="BT119" s="117" t="s">
        <v>522</v>
      </c>
      <c r="BU119" s="113"/>
      <c r="BV119" s="114"/>
      <c r="BW119" s="119" t="s">
        <v>58</v>
      </c>
      <c r="BX119" s="119" t="s">
        <v>57</v>
      </c>
      <c r="BY119" s="119" t="s">
        <v>57</v>
      </c>
      <c r="BZ119" s="227" t="str">
        <f>IF(SUM(Table1[[#This Row],[Design]:[Beyond compliance]])&gt;0,"Yes","No")</f>
        <v>Yes</v>
      </c>
      <c r="CA11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19" s="48">
        <f>COUNTIF(Table1[[#This Row],[Validity]:[Alignment with NCC (Yes=1,No=0)]],"N/A")</f>
        <v>0</v>
      </c>
      <c r="CC119" s="48">
        <f>IF(ISERROR(Table1[[#This Row],[Total Quality Score (out of 10)]]/(4-Table1[[#This Row],[N/A Count]])),0,Table1[[#This Row],[Total Quality Score (out of 10)]]/(4-Table1[[#This Row],[N/A Count]]))</f>
        <v>2</v>
      </c>
      <c r="CD119" s="106"/>
      <c r="CE119" s="106"/>
      <c r="CF119" s="172" t="str">
        <f>IF(SUM(Table1[[#This Row],[Multiple]:[Level (all)62]])&lt;1,IF(Table1[[#This Row],[General]]=1,1,""),"")</f>
        <v/>
      </c>
      <c r="CG119" s="172" t="str">
        <f>IF(SUM(Table1[[#This Row],[Multiple]:[Level (all)62]])&lt;1,IF(Table1[[#This Row],[Beginner]]=1,1,""),"")</f>
        <v/>
      </c>
      <c r="CH119" s="169" t="str">
        <f>IF(SUM(Table1[[#This Row],[Multiple]:[Level (all)62]])&lt;1,IF(Table1[[#This Row],[Intermediate]]=1,1,""),"")</f>
        <v/>
      </c>
      <c r="CI119" s="169">
        <f>IF(SUM(Table1[[#This Row],[Multiple]:[Level (all)62]])&lt;1,IF(Table1[[#This Row],[Advanced]]=1,1,""),"")</f>
        <v>1</v>
      </c>
      <c r="CJ119" s="169" t="str">
        <f>IF(AND(SUM(Table1[[#This Row],[General]:[Advanced]])&lt;4,SUM(Table1[[#This Row],[General]:[Advanced]])&gt;1),1,"")</f>
        <v/>
      </c>
      <c r="CK119" s="169" t="str">
        <f>Table1[[#This Row],[Level (all)]]</f>
        <v/>
      </c>
      <c r="CL119" s="169" t="str">
        <f>IF(Table1[[#This Row],[Multiple audience]]&lt;&gt;1,IF(Table1[[#This Row],[General Audience]]=1,1,""),"")</f>
        <v/>
      </c>
      <c r="CM119" s="169" t="str">
        <f>IF(Table1[[#This Row],[Multiple audience]]&lt;&gt;1,IF(Table1[[#This Row],[Planners / Designers ]]=1,1,""),"")</f>
        <v/>
      </c>
      <c r="CN119" s="169" t="str">
        <f>IF(Table1[[#This Row],[Multiple audience]]&lt;&gt;1,IF(Table1[[#This Row],[Regulatory Assessors]]=1,1,""),"")</f>
        <v/>
      </c>
      <c r="CO119" s="169" t="str">
        <f>IF(Table1[[#This Row],[Multiple audience]]&lt;&gt;1,IF(Table1[[#This Row],[Builders / Management]]=1,1,""),"")</f>
        <v/>
      </c>
      <c r="CP119" s="169" t="str">
        <f>IF(Table1[[#This Row],[Multiple audience]]&lt;&gt;1,IF(Table1[[#This Row],[Energy / Sus Assessors]]=1,1,""),"")</f>
        <v/>
      </c>
      <c r="CQ119" s="169" t="str">
        <f>IF(Table1[[#This Row],[Multiple audience]]&lt;&gt;1,IF(Table1[[#This Row],[Semi-skilled]]=1,1,""),"")</f>
        <v/>
      </c>
      <c r="CR119" s="169" t="str">
        <f>IF(Table1[[#This Row],[Multiple audience]]&lt;&gt;1,IF(Table1[[#This Row],[Trades]]=1,1,""),"")</f>
        <v/>
      </c>
      <c r="CS119" s="169" t="str">
        <f>IF(Table1[[#This Row],[Multiple audience]]&lt;&gt;1,IF(Table1[[#This Row],[Other]]=1,1,""),"")</f>
        <v/>
      </c>
      <c r="CT119" s="169">
        <f>IF(SUM(Table1[[#This Row],[General Audience]:[Other]])&gt;1,1,"")</f>
        <v>1</v>
      </c>
      <c r="CU119" s="169" t="str">
        <f>IF(Table1[[#This Row],[Various  ]]&lt;&gt;1,IF(Table1[[#This Row],[Calculator / Software]]=1,1,""),"")</f>
        <v/>
      </c>
      <c r="CV119" s="169" t="str">
        <f>IF(Table1[[#This Row],[Various  ]]&lt;&gt;1,IF(Table1[[#This Row],[Information  ]]=1,1,""),"")</f>
        <v/>
      </c>
      <c r="CW119" s="169" t="str">
        <f>IF(Table1[[#This Row],[Various  ]]&lt;&gt;1,IF(Table1[[#This Row],[Interactive Tool]]=1,1,""),"")</f>
        <v/>
      </c>
      <c r="CX119" s="169" t="str">
        <f>IF(Table1[[#This Row],[Various  ]]&lt;&gt;1,IF(Table1[[#This Row],[Technical Specifications]]=1,1,""),"")</f>
        <v/>
      </c>
      <c r="CY119" s="169" t="str">
        <f>IF(Table1[[#This Row],[Various  ]]&lt;&gt;1,IF(Table1[[#This Row],[Training Resources]]=1,1,""),"")</f>
        <v/>
      </c>
      <c r="CZ119" s="169" t="str">
        <f>IF(Table1[[#This Row],[Various  ]]&lt;&gt;1,IF(Table1[[#This Row],[Toolbox]]=1,1,""),"")</f>
        <v/>
      </c>
      <c r="DA119" s="169" t="str">
        <f>IF(Table1[[#This Row],[Various  ]]&lt;&gt;1,IF(Table1[[#This Row],[Video]]=1,1,""),"")</f>
        <v/>
      </c>
      <c r="DB119" s="169" t="str">
        <f>IF(Table1[[#This Row],[Various  ]]&lt;&gt;1,IF(Table1[[#This Row],[Case study]]=1,1,""),"")</f>
        <v/>
      </c>
      <c r="DC119" s="169" t="str">
        <f>IF(Table1[[#This Row],[Various  ]]&lt;&gt;1,IF(Table1[[#This Row],[Other   ]]=1,1,""),"")</f>
        <v/>
      </c>
      <c r="DD119" s="169" t="str">
        <f>IF(Table1[[#This Row],[Various  ]]&lt;&gt;1,IF(Table1[[#This Row],[Standards]]=1,1,""),"")</f>
        <v/>
      </c>
      <c r="DE119" s="169">
        <f>IF(Table1[[#This Row],[Various]]=1,1,IF(SUM(Table1[[#This Row],[Calculator / Software]:[Standards]])&gt;1,1,""))</f>
        <v>1</v>
      </c>
      <c r="DF119" s="169" t="str">
        <f>IF(Table1[[#This Row],[Multiple NCC links]]&lt;&gt;1,IF(Table1[[#This Row],[Design]]=1,1,""),"")</f>
        <v/>
      </c>
      <c r="DG119" s="169" t="str">
        <f>IF(Table1[[#This Row],[Multiple NCC links]]&lt;&gt;1,IF(Table1[[#This Row],[Assessment / Verification]]=1,1,""),"")</f>
        <v/>
      </c>
      <c r="DH119" s="169" t="str">
        <f>IF(Table1[[#This Row],[Multiple NCC links]]&lt;&gt;1,IF(Table1[[#This Row],[Climate Specific ]]=1,1,""),"")</f>
        <v/>
      </c>
      <c r="DI119" s="169" t="str">
        <f>IF(Table1[[#This Row],[Multiple NCC links]]&lt;&gt;1,IF(Table1[[#This Row],[Alterations / Additions]]=1,1,""),"")</f>
        <v/>
      </c>
      <c r="DJ119" s="169" t="str">
        <f>IF(Table1[[#This Row],[Multiple NCC links]]&lt;&gt;1,IF(Table1[[#This Row],[Glazing]]=1,1,""),"")</f>
        <v/>
      </c>
      <c r="DK119" s="169" t="str">
        <f>IF(Table1[[#This Row],[Multiple NCC links]]&lt;&gt;1,IF(Table1[[#This Row],[Building Fabric / Thermal / Sealing]]=1,1,""),"")</f>
        <v/>
      </c>
      <c r="DL119" s="169" t="str">
        <f>IF(Table1[[#This Row],[Multiple NCC links]]&lt;&gt;1,IF(Table1[[#This Row],[Lighting]]=1,1,""),"")</f>
        <v/>
      </c>
      <c r="DM119" s="169" t="str">
        <f>IF(Table1[[#This Row],[Multiple NCC links]]&lt;&gt;1,IF(Table1[[#This Row],[HVAC]]=1,1,""),"")</f>
        <v/>
      </c>
      <c r="DN119" s="169" t="str">
        <f>IF(Table1[[#This Row],[Multiple NCC links]]&lt;&gt;1,IF(Table1[[#This Row],[Services]]=1,1,""),"")</f>
        <v/>
      </c>
      <c r="DO119" s="169" t="str">
        <f>IF(Table1[[#This Row],[Multiple NCC links]]&lt;&gt;1,IF(Table1[[#This Row],[Maintenance &amp; Monitoring]]=1,1,""),"")</f>
        <v/>
      </c>
      <c r="DP119" s="169" t="str">
        <f>IF(Table1[[#This Row],[Multiple NCC links]]&lt;&gt;1,IF(Table1[[#This Row],[Hand over / Operations]]=1,1,""),"")</f>
        <v/>
      </c>
      <c r="DQ119" s="169" t="str">
        <f>IF(Table1[[#This Row],[Multiple NCC links]]&lt;&gt;1,IF(Table1[[#This Row],[As built assessment]]=1,1,""),"")</f>
        <v/>
      </c>
      <c r="DR119" s="169" t="str">
        <f>IF(Table1[[#This Row],[Multiple NCC links]]&lt;&gt;1,IF(Table1[[#This Row],[Beyond compliance]]=1,1,""),"")</f>
        <v/>
      </c>
      <c r="DS119" s="169">
        <f>IF(SUM(Table1[[#This Row],[Design]:[Beyond compliance]])&gt;1,1,"")</f>
        <v>1</v>
      </c>
      <c r="DT119" s="169" t="str">
        <f>IF(Table1[[#This Row],[Both Residential &amp; Commercial4]]&lt;&gt;1,IF(Table1[[#This Row],[Residential]]=1,1,""),"")</f>
        <v/>
      </c>
      <c r="DU119" s="169">
        <f>IF(Table1[[#This Row],[Both Residential &amp; Commercial4]]&lt;&gt;1,IF(Table1[[#This Row],[Commercial]]=1,1,""),"")</f>
        <v>1</v>
      </c>
      <c r="DV119" s="169" t="str">
        <f>Table1[[#This Row],[Residential &amp; Commercial]]</f>
        <v/>
      </c>
      <c r="DW119" s="169"/>
    </row>
    <row r="120" spans="1:127" s="49" customFormat="1" ht="132.75" thickTop="1" thickBot="1" x14ac:dyDescent="0.35">
      <c r="A120" s="97">
        <v>117</v>
      </c>
      <c r="B120" s="97"/>
      <c r="C120" s="98" t="s">
        <v>525</v>
      </c>
      <c r="D120" s="98" t="s">
        <v>528</v>
      </c>
      <c r="E120" s="99"/>
      <c r="F120" s="99"/>
      <c r="G120" s="99"/>
      <c r="H120" s="99">
        <v>1</v>
      </c>
      <c r="I120" s="100" t="str">
        <f>IF(AND(Table1[[#This Row],[General]]=1,Table1[[#This Row],[Beginner]]=1,Table1[[#This Row],[Intermediate]]=1,Table1[[#This Row],[Advanced]]=1),1,"")</f>
        <v/>
      </c>
      <c r="J120" s="100" t="str">
        <f>CONCATENATE(IF(Table1[[#This Row],[General]]=1,"General, ",""), IF(Table1[[#This Row],[Beginner]]=1,"Beginner, ",""),IF(Table1[[#This Row],[Intermediate]]=1,"Intermediate, ",""), IF(Table1[[#This Row],[Advanced]]=1,"Advanced",""))</f>
        <v>Advanced</v>
      </c>
      <c r="K120" s="101"/>
      <c r="L120" s="101">
        <v>1</v>
      </c>
      <c r="M120" s="101"/>
      <c r="N120" s="101">
        <v>1</v>
      </c>
      <c r="O120" s="145"/>
      <c r="P120" s="101"/>
      <c r="Q120" s="101">
        <v>1</v>
      </c>
      <c r="R120" s="101">
        <v>1</v>
      </c>
      <c r="S12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Planners / Designers, Builders / Management, Trades, Other</v>
      </c>
      <c r="T120" s="102"/>
      <c r="U120" s="102"/>
      <c r="V120" s="240">
        <v>1</v>
      </c>
      <c r="W120" s="240"/>
      <c r="X120" s="102"/>
      <c r="Y120" s="102"/>
      <c r="Z120" s="102">
        <v>1</v>
      </c>
      <c r="AA120" s="102"/>
      <c r="AB120" s="102"/>
      <c r="AC120" s="102"/>
      <c r="AD120" s="102"/>
      <c r="AE120" s="102"/>
      <c r="AF120" s="102"/>
      <c r="AG12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20" s="103"/>
      <c r="AI120" s="103">
        <v>1</v>
      </c>
      <c r="AJ120" s="103"/>
      <c r="AK120" s="74" t="str">
        <f>CONCATENATE(IF(Table1[[#This Row],[Digital]]=1,"Digital, ",""),IF(Table1[[#This Row],[Face to Face]]=1,"Face to face, ",""),IF(Table1[[#This Row],[Blended]]=1,"Blended",""))</f>
        <v xml:space="preserve">Face to face, </v>
      </c>
      <c r="AL120" s="99" t="s">
        <v>62</v>
      </c>
      <c r="AM120" s="104"/>
      <c r="AN120" s="130"/>
      <c r="AO120" s="104"/>
      <c r="AP120" s="130"/>
      <c r="AQ120" s="104"/>
      <c r="AR120" s="104"/>
      <c r="AS120" s="104">
        <v>1</v>
      </c>
      <c r="AT120" s="104"/>
      <c r="AU120" s="104"/>
      <c r="AV120" s="130"/>
      <c r="AW120" s="130"/>
      <c r="AX120" s="130"/>
      <c r="AY120" s="104"/>
      <c r="AZ12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2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Lighting, </v>
      </c>
      <c r="BB120" s="105">
        <v>1</v>
      </c>
      <c r="BC120" s="105">
        <v>1</v>
      </c>
      <c r="BD120" s="100">
        <f>IF(AND(Table1[[#This Row],[Residential]]=1,Table1[[#This Row],[Commercial]]=1),1,"")</f>
        <v>1</v>
      </c>
      <c r="BE120" s="100" t="str">
        <f>CONCATENATE(IF(Table1[[#This Row],[Residential]]=1,"Residential, ",""),IF(Table1[[#This Row],[Commercial]]=1,"Commercial",""))</f>
        <v>Residential, Commercial</v>
      </c>
      <c r="BF120" s="104"/>
      <c r="BG120" s="104">
        <v>1</v>
      </c>
      <c r="BH120" s="104"/>
      <c r="BI120" s="104"/>
      <c r="BJ120" s="104"/>
      <c r="BK120" s="104"/>
      <c r="BL120" s="104"/>
      <c r="BM120" s="130"/>
      <c r="BN120" s="104"/>
      <c r="BO12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20" s="146"/>
      <c r="BQ120" s="112" t="s">
        <v>527</v>
      </c>
      <c r="BR120" s="132" t="s">
        <v>987</v>
      </c>
      <c r="BS120" s="235"/>
      <c r="BT120" s="117" t="s">
        <v>524</v>
      </c>
      <c r="BU120" s="113"/>
      <c r="BV120" s="114"/>
      <c r="BW120" s="119" t="s">
        <v>57</v>
      </c>
      <c r="BX120" s="119" t="s">
        <v>58</v>
      </c>
      <c r="BY120" s="119" t="s">
        <v>57</v>
      </c>
      <c r="BZ120" s="227" t="str">
        <f>IF(SUM(Table1[[#This Row],[Design]:[Beyond compliance]])&gt;0,"Yes","No")</f>
        <v>Yes</v>
      </c>
      <c r="CA12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20" s="48">
        <f>COUNTIF(Table1[[#This Row],[Validity]:[Alignment with NCC (Yes=1,No=0)]],"N/A")</f>
        <v>0</v>
      </c>
      <c r="CC120" s="48">
        <f>IF(ISERROR(Table1[[#This Row],[Total Quality Score (out of 10)]]/(4-Table1[[#This Row],[N/A Count]])),0,Table1[[#This Row],[Total Quality Score (out of 10)]]/(4-Table1[[#This Row],[N/A Count]]))</f>
        <v>2</v>
      </c>
      <c r="CD120" s="106"/>
      <c r="CE120" s="106"/>
      <c r="CF120" s="172" t="str">
        <f>IF(SUM(Table1[[#This Row],[Multiple]:[Level (all)62]])&lt;1,IF(Table1[[#This Row],[General]]=1,1,""),"")</f>
        <v/>
      </c>
      <c r="CG120" s="172" t="str">
        <f>IF(SUM(Table1[[#This Row],[Multiple]:[Level (all)62]])&lt;1,IF(Table1[[#This Row],[Beginner]]=1,1,""),"")</f>
        <v/>
      </c>
      <c r="CH120" s="169" t="str">
        <f>IF(SUM(Table1[[#This Row],[Multiple]:[Level (all)62]])&lt;1,IF(Table1[[#This Row],[Intermediate]]=1,1,""),"")</f>
        <v/>
      </c>
      <c r="CI120" s="169">
        <f>IF(SUM(Table1[[#This Row],[Multiple]:[Level (all)62]])&lt;1,IF(Table1[[#This Row],[Advanced]]=1,1,""),"")</f>
        <v>1</v>
      </c>
      <c r="CJ120" s="169" t="str">
        <f>IF(AND(SUM(Table1[[#This Row],[General]:[Advanced]])&lt;4,SUM(Table1[[#This Row],[General]:[Advanced]])&gt;1),1,"")</f>
        <v/>
      </c>
      <c r="CK120" s="169" t="str">
        <f>Table1[[#This Row],[Level (all)]]</f>
        <v/>
      </c>
      <c r="CL120" s="169" t="str">
        <f>IF(Table1[[#This Row],[Multiple audience]]&lt;&gt;1,IF(Table1[[#This Row],[General Audience]]=1,1,""),"")</f>
        <v/>
      </c>
      <c r="CM120" s="169" t="str">
        <f>IF(Table1[[#This Row],[Multiple audience]]&lt;&gt;1,IF(Table1[[#This Row],[Planners / Designers ]]=1,1,""),"")</f>
        <v/>
      </c>
      <c r="CN120" s="169" t="str">
        <f>IF(Table1[[#This Row],[Multiple audience]]&lt;&gt;1,IF(Table1[[#This Row],[Regulatory Assessors]]=1,1,""),"")</f>
        <v/>
      </c>
      <c r="CO120" s="169" t="str">
        <f>IF(Table1[[#This Row],[Multiple audience]]&lt;&gt;1,IF(Table1[[#This Row],[Builders / Management]]=1,1,""),"")</f>
        <v/>
      </c>
      <c r="CP120" s="169" t="str">
        <f>IF(Table1[[#This Row],[Multiple audience]]&lt;&gt;1,IF(Table1[[#This Row],[Energy / Sus Assessors]]=1,1,""),"")</f>
        <v/>
      </c>
      <c r="CQ120" s="169" t="str">
        <f>IF(Table1[[#This Row],[Multiple audience]]&lt;&gt;1,IF(Table1[[#This Row],[Semi-skilled]]=1,1,""),"")</f>
        <v/>
      </c>
      <c r="CR120" s="169" t="str">
        <f>IF(Table1[[#This Row],[Multiple audience]]&lt;&gt;1,IF(Table1[[#This Row],[Trades]]=1,1,""),"")</f>
        <v/>
      </c>
      <c r="CS120" s="169" t="str">
        <f>IF(Table1[[#This Row],[Multiple audience]]&lt;&gt;1,IF(Table1[[#This Row],[Other]]=1,1,""),"")</f>
        <v/>
      </c>
      <c r="CT120" s="169">
        <f>IF(SUM(Table1[[#This Row],[General Audience]:[Other]])&gt;1,1,"")</f>
        <v>1</v>
      </c>
      <c r="CU120" s="169" t="str">
        <f>IF(Table1[[#This Row],[Various  ]]&lt;&gt;1,IF(Table1[[#This Row],[Calculator / Software]]=1,1,""),"")</f>
        <v/>
      </c>
      <c r="CV120" s="169" t="str">
        <f>IF(Table1[[#This Row],[Various  ]]&lt;&gt;1,IF(Table1[[#This Row],[Information  ]]=1,1,""),"")</f>
        <v/>
      </c>
      <c r="CW120" s="169" t="str">
        <f>IF(Table1[[#This Row],[Various  ]]&lt;&gt;1,IF(Table1[[#This Row],[Interactive Tool]]=1,1,""),"")</f>
        <v/>
      </c>
      <c r="CX120" s="169" t="str">
        <f>IF(Table1[[#This Row],[Various  ]]&lt;&gt;1,IF(Table1[[#This Row],[Technical Specifications]]=1,1,""),"")</f>
        <v/>
      </c>
      <c r="CY120" s="169" t="str">
        <f>IF(Table1[[#This Row],[Various  ]]&lt;&gt;1,IF(Table1[[#This Row],[Training Resources]]=1,1,""),"")</f>
        <v/>
      </c>
      <c r="CZ120" s="169" t="str">
        <f>IF(Table1[[#This Row],[Various  ]]&lt;&gt;1,IF(Table1[[#This Row],[Toolbox]]=1,1,""),"")</f>
        <v/>
      </c>
      <c r="DA120" s="169" t="str">
        <f>IF(Table1[[#This Row],[Various  ]]&lt;&gt;1,IF(Table1[[#This Row],[Video]]=1,1,""),"")</f>
        <v/>
      </c>
      <c r="DB120" s="169" t="str">
        <f>IF(Table1[[#This Row],[Various  ]]&lt;&gt;1,IF(Table1[[#This Row],[Case study]]=1,1,""),"")</f>
        <v/>
      </c>
      <c r="DC120" s="169" t="str">
        <f>IF(Table1[[#This Row],[Various  ]]&lt;&gt;1,IF(Table1[[#This Row],[Other   ]]=1,1,""),"")</f>
        <v/>
      </c>
      <c r="DD120" s="169" t="str">
        <f>IF(Table1[[#This Row],[Various  ]]&lt;&gt;1,IF(Table1[[#This Row],[Standards]]=1,1,""),"")</f>
        <v/>
      </c>
      <c r="DE120" s="169">
        <f>IF(Table1[[#This Row],[Various]]=1,1,IF(SUM(Table1[[#This Row],[Calculator / Software]:[Standards]])&gt;1,1,""))</f>
        <v>1</v>
      </c>
      <c r="DF120" s="169" t="str">
        <f>IF(Table1[[#This Row],[Multiple NCC links]]&lt;&gt;1,IF(Table1[[#This Row],[Design]]=1,1,""),"")</f>
        <v/>
      </c>
      <c r="DG120" s="169" t="str">
        <f>IF(Table1[[#This Row],[Multiple NCC links]]&lt;&gt;1,IF(Table1[[#This Row],[Assessment / Verification]]=1,1,""),"")</f>
        <v/>
      </c>
      <c r="DH120" s="169" t="str">
        <f>IF(Table1[[#This Row],[Multiple NCC links]]&lt;&gt;1,IF(Table1[[#This Row],[Climate Specific ]]=1,1,""),"")</f>
        <v/>
      </c>
      <c r="DI120" s="169" t="str">
        <f>IF(Table1[[#This Row],[Multiple NCC links]]&lt;&gt;1,IF(Table1[[#This Row],[Alterations / Additions]]=1,1,""),"")</f>
        <v/>
      </c>
      <c r="DJ120" s="169" t="str">
        <f>IF(Table1[[#This Row],[Multiple NCC links]]&lt;&gt;1,IF(Table1[[#This Row],[Glazing]]=1,1,""),"")</f>
        <v/>
      </c>
      <c r="DK120" s="169" t="str">
        <f>IF(Table1[[#This Row],[Multiple NCC links]]&lt;&gt;1,IF(Table1[[#This Row],[Building Fabric / Thermal / Sealing]]=1,1,""),"")</f>
        <v/>
      </c>
      <c r="DL120" s="169">
        <f>IF(Table1[[#This Row],[Multiple NCC links]]&lt;&gt;1,IF(Table1[[#This Row],[Lighting]]=1,1,""),"")</f>
        <v>1</v>
      </c>
      <c r="DM120" s="169" t="str">
        <f>IF(Table1[[#This Row],[Multiple NCC links]]&lt;&gt;1,IF(Table1[[#This Row],[HVAC]]=1,1,""),"")</f>
        <v/>
      </c>
      <c r="DN120" s="169" t="str">
        <f>IF(Table1[[#This Row],[Multiple NCC links]]&lt;&gt;1,IF(Table1[[#This Row],[Services]]=1,1,""),"")</f>
        <v/>
      </c>
      <c r="DO120" s="169" t="str">
        <f>IF(Table1[[#This Row],[Multiple NCC links]]&lt;&gt;1,IF(Table1[[#This Row],[Maintenance &amp; Monitoring]]=1,1,""),"")</f>
        <v/>
      </c>
      <c r="DP120" s="169" t="str">
        <f>IF(Table1[[#This Row],[Multiple NCC links]]&lt;&gt;1,IF(Table1[[#This Row],[Hand over / Operations]]=1,1,""),"")</f>
        <v/>
      </c>
      <c r="DQ120" s="169" t="str">
        <f>IF(Table1[[#This Row],[Multiple NCC links]]&lt;&gt;1,IF(Table1[[#This Row],[As built assessment]]=1,1,""),"")</f>
        <v/>
      </c>
      <c r="DR120" s="169" t="str">
        <f>IF(Table1[[#This Row],[Multiple NCC links]]&lt;&gt;1,IF(Table1[[#This Row],[Beyond compliance]]=1,1,""),"")</f>
        <v/>
      </c>
      <c r="DS120" s="169" t="str">
        <f>IF(SUM(Table1[[#This Row],[Design]:[Beyond compliance]])&gt;1,1,"")</f>
        <v/>
      </c>
      <c r="DT120" s="169" t="str">
        <f>IF(Table1[[#This Row],[Both Residential &amp; Commercial4]]&lt;&gt;1,IF(Table1[[#This Row],[Residential]]=1,1,""),"")</f>
        <v/>
      </c>
      <c r="DU120" s="169" t="str">
        <f>IF(Table1[[#This Row],[Both Residential &amp; Commercial4]]&lt;&gt;1,IF(Table1[[#This Row],[Commercial]]=1,1,""),"")</f>
        <v/>
      </c>
      <c r="DV120" s="169">
        <f>Table1[[#This Row],[Residential &amp; Commercial]]</f>
        <v>1</v>
      </c>
      <c r="DW120" s="169"/>
    </row>
    <row r="121" spans="1:127" s="49" customFormat="1" ht="151.5" thickTop="1" thickBot="1" x14ac:dyDescent="0.35">
      <c r="A121" s="97">
        <v>118</v>
      </c>
      <c r="B121" s="97"/>
      <c r="C121" s="98" t="s">
        <v>526</v>
      </c>
      <c r="D121" s="98" t="s">
        <v>528</v>
      </c>
      <c r="E121" s="99"/>
      <c r="F121" s="99"/>
      <c r="G121" s="99">
        <v>1</v>
      </c>
      <c r="H121" s="99"/>
      <c r="I121" s="100" t="str">
        <f>IF(AND(Table1[[#This Row],[General]]=1,Table1[[#This Row],[Beginner]]=1,Table1[[#This Row],[Intermediate]]=1,Table1[[#This Row],[Advanced]]=1),1,"")</f>
        <v/>
      </c>
      <c r="J121" s="100" t="str">
        <f>CONCATENATE(IF(Table1[[#This Row],[General]]=1,"General, ",""), IF(Table1[[#This Row],[Beginner]]=1,"Beginner, ",""),IF(Table1[[#This Row],[Intermediate]]=1,"Intermediate, ",""), IF(Table1[[#This Row],[Advanced]]=1,"Advanced",""))</f>
        <v xml:space="preserve">Intermediate, </v>
      </c>
      <c r="K121" s="101"/>
      <c r="L121" s="101"/>
      <c r="M121" s="101"/>
      <c r="N121" s="101"/>
      <c r="O121" s="145"/>
      <c r="P121" s="101"/>
      <c r="Q121" s="101">
        <v>1</v>
      </c>
      <c r="R121" s="101">
        <v>1</v>
      </c>
      <c r="S12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Trades, Other</v>
      </c>
      <c r="T121" s="102"/>
      <c r="U121" s="102"/>
      <c r="V121" s="240"/>
      <c r="W121" s="240">
        <v>1</v>
      </c>
      <c r="X121" s="102"/>
      <c r="Y121" s="102"/>
      <c r="Z121" s="102">
        <v>1</v>
      </c>
      <c r="AA121" s="102"/>
      <c r="AB121" s="102"/>
      <c r="AC121" s="102"/>
      <c r="AD121" s="102"/>
      <c r="AE121" s="102"/>
      <c r="AF121" s="102"/>
      <c r="AG12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21" s="103"/>
      <c r="AI121" s="103">
        <v>1</v>
      </c>
      <c r="AJ121" s="103"/>
      <c r="AK121" s="74" t="str">
        <f>CONCATENATE(IF(Table1[[#This Row],[Digital]]=1,"Digital, ",""),IF(Table1[[#This Row],[Face to Face]]=1,"Face to face, ",""),IF(Table1[[#This Row],[Blended]]=1,"Blended",""))</f>
        <v xml:space="preserve">Face to face, </v>
      </c>
      <c r="AL121" s="99" t="s">
        <v>62</v>
      </c>
      <c r="AM121" s="104"/>
      <c r="AN121" s="130"/>
      <c r="AO121" s="104"/>
      <c r="AP121" s="130"/>
      <c r="AQ121" s="104"/>
      <c r="AR121" s="104"/>
      <c r="AS121" s="104">
        <v>1</v>
      </c>
      <c r="AT121" s="104">
        <v>1</v>
      </c>
      <c r="AU121" s="104"/>
      <c r="AV121" s="130">
        <v>1</v>
      </c>
      <c r="AW121" s="130">
        <v>1</v>
      </c>
      <c r="AX121" s="130"/>
      <c r="AY121" s="104"/>
      <c r="AZ12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2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Lighting, HVAC, Maintenance &amp; Monitoring, Hand over / Operations, </v>
      </c>
      <c r="BB121" s="105">
        <v>1</v>
      </c>
      <c r="BC121" s="105">
        <v>1</v>
      </c>
      <c r="BD121" s="100">
        <f>IF(AND(Table1[[#This Row],[Residential]]=1,Table1[[#This Row],[Commercial]]=1),1,"")</f>
        <v>1</v>
      </c>
      <c r="BE121" s="100" t="str">
        <f>CONCATENATE(IF(Table1[[#This Row],[Residential]]=1,"Residential, ",""),IF(Table1[[#This Row],[Commercial]]=1,"Commercial",""))</f>
        <v>Residential, Commercial</v>
      </c>
      <c r="BF121" s="104"/>
      <c r="BG121" s="104">
        <v>1</v>
      </c>
      <c r="BH121" s="104">
        <v>1</v>
      </c>
      <c r="BI121" s="104">
        <v>1</v>
      </c>
      <c r="BJ121" s="104">
        <v>1</v>
      </c>
      <c r="BK121" s="104"/>
      <c r="BL121" s="104"/>
      <c r="BM121" s="130"/>
      <c r="BN121" s="104"/>
      <c r="BO12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ACT, New South Wales, Queensland, </v>
      </c>
      <c r="BP121" s="146"/>
      <c r="BQ121" s="112" t="s">
        <v>529</v>
      </c>
      <c r="BR121" s="132" t="s">
        <v>987</v>
      </c>
      <c r="BS121" s="235"/>
      <c r="BT121" s="117" t="s">
        <v>530</v>
      </c>
      <c r="BU121" s="113"/>
      <c r="BV121" s="114"/>
      <c r="BW121" s="119" t="s">
        <v>57</v>
      </c>
      <c r="BX121" s="119" t="s">
        <v>57</v>
      </c>
      <c r="BY121" s="119" t="s">
        <v>57</v>
      </c>
      <c r="BZ121" s="227" t="str">
        <f>IF(SUM(Table1[[#This Row],[Design]:[Beyond compliance]])&gt;0,"Yes","No")</f>
        <v>Yes</v>
      </c>
      <c r="CA12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21" s="48">
        <f>COUNTIF(Table1[[#This Row],[Validity]:[Alignment with NCC (Yes=1,No=0)]],"N/A")</f>
        <v>0</v>
      </c>
      <c r="CC121" s="48">
        <f>IF(ISERROR(Table1[[#This Row],[Total Quality Score (out of 10)]]/(4-Table1[[#This Row],[N/A Count]])),0,Table1[[#This Row],[Total Quality Score (out of 10)]]/(4-Table1[[#This Row],[N/A Count]]))</f>
        <v>2.25</v>
      </c>
      <c r="CD121" s="106"/>
      <c r="CE121" s="106"/>
      <c r="CF121" s="172" t="str">
        <f>IF(SUM(Table1[[#This Row],[Multiple]:[Level (all)62]])&lt;1,IF(Table1[[#This Row],[General]]=1,1,""),"")</f>
        <v/>
      </c>
      <c r="CG121" s="172" t="str">
        <f>IF(SUM(Table1[[#This Row],[Multiple]:[Level (all)62]])&lt;1,IF(Table1[[#This Row],[Beginner]]=1,1,""),"")</f>
        <v/>
      </c>
      <c r="CH121" s="169">
        <f>IF(SUM(Table1[[#This Row],[Multiple]:[Level (all)62]])&lt;1,IF(Table1[[#This Row],[Intermediate]]=1,1,""),"")</f>
        <v>1</v>
      </c>
      <c r="CI121" s="169" t="str">
        <f>IF(SUM(Table1[[#This Row],[Multiple]:[Level (all)62]])&lt;1,IF(Table1[[#This Row],[Advanced]]=1,1,""),"")</f>
        <v/>
      </c>
      <c r="CJ121" s="169" t="str">
        <f>IF(AND(SUM(Table1[[#This Row],[General]:[Advanced]])&lt;4,SUM(Table1[[#This Row],[General]:[Advanced]])&gt;1),1,"")</f>
        <v/>
      </c>
      <c r="CK121" s="169" t="str">
        <f>Table1[[#This Row],[Level (all)]]</f>
        <v/>
      </c>
      <c r="CL121" s="169" t="str">
        <f>IF(Table1[[#This Row],[Multiple audience]]&lt;&gt;1,IF(Table1[[#This Row],[General Audience]]=1,1,""),"")</f>
        <v/>
      </c>
      <c r="CM121" s="169" t="str">
        <f>IF(Table1[[#This Row],[Multiple audience]]&lt;&gt;1,IF(Table1[[#This Row],[Planners / Designers ]]=1,1,""),"")</f>
        <v/>
      </c>
      <c r="CN121" s="169" t="str">
        <f>IF(Table1[[#This Row],[Multiple audience]]&lt;&gt;1,IF(Table1[[#This Row],[Regulatory Assessors]]=1,1,""),"")</f>
        <v/>
      </c>
      <c r="CO121" s="169" t="str">
        <f>IF(Table1[[#This Row],[Multiple audience]]&lt;&gt;1,IF(Table1[[#This Row],[Builders / Management]]=1,1,""),"")</f>
        <v/>
      </c>
      <c r="CP121" s="169" t="str">
        <f>IF(Table1[[#This Row],[Multiple audience]]&lt;&gt;1,IF(Table1[[#This Row],[Energy / Sus Assessors]]=1,1,""),"")</f>
        <v/>
      </c>
      <c r="CQ121" s="169" t="str">
        <f>IF(Table1[[#This Row],[Multiple audience]]&lt;&gt;1,IF(Table1[[#This Row],[Semi-skilled]]=1,1,""),"")</f>
        <v/>
      </c>
      <c r="CR121" s="169" t="str">
        <f>IF(Table1[[#This Row],[Multiple audience]]&lt;&gt;1,IF(Table1[[#This Row],[Trades]]=1,1,""),"")</f>
        <v/>
      </c>
      <c r="CS121" s="169" t="str">
        <f>IF(Table1[[#This Row],[Multiple audience]]&lt;&gt;1,IF(Table1[[#This Row],[Other]]=1,1,""),"")</f>
        <v/>
      </c>
      <c r="CT121" s="169">
        <f>IF(SUM(Table1[[#This Row],[General Audience]:[Other]])&gt;1,1,"")</f>
        <v>1</v>
      </c>
      <c r="CU121" s="169" t="str">
        <f>IF(Table1[[#This Row],[Various  ]]&lt;&gt;1,IF(Table1[[#This Row],[Calculator / Software]]=1,1,""),"")</f>
        <v/>
      </c>
      <c r="CV121" s="169" t="str">
        <f>IF(Table1[[#This Row],[Various  ]]&lt;&gt;1,IF(Table1[[#This Row],[Information  ]]=1,1,""),"")</f>
        <v/>
      </c>
      <c r="CW121" s="169" t="str">
        <f>IF(Table1[[#This Row],[Various  ]]&lt;&gt;1,IF(Table1[[#This Row],[Interactive Tool]]=1,1,""),"")</f>
        <v/>
      </c>
      <c r="CX121" s="169" t="str">
        <f>IF(Table1[[#This Row],[Various  ]]&lt;&gt;1,IF(Table1[[#This Row],[Technical Specifications]]=1,1,""),"")</f>
        <v/>
      </c>
      <c r="CY121" s="169" t="str">
        <f>IF(Table1[[#This Row],[Various  ]]&lt;&gt;1,IF(Table1[[#This Row],[Training Resources]]=1,1,""),"")</f>
        <v/>
      </c>
      <c r="CZ121" s="169" t="str">
        <f>IF(Table1[[#This Row],[Various  ]]&lt;&gt;1,IF(Table1[[#This Row],[Toolbox]]=1,1,""),"")</f>
        <v/>
      </c>
      <c r="DA121" s="169" t="str">
        <f>IF(Table1[[#This Row],[Various  ]]&lt;&gt;1,IF(Table1[[#This Row],[Video]]=1,1,""),"")</f>
        <v/>
      </c>
      <c r="DB121" s="169" t="str">
        <f>IF(Table1[[#This Row],[Various  ]]&lt;&gt;1,IF(Table1[[#This Row],[Case study]]=1,1,""),"")</f>
        <v/>
      </c>
      <c r="DC121" s="169" t="str">
        <f>IF(Table1[[#This Row],[Various  ]]&lt;&gt;1,IF(Table1[[#This Row],[Other   ]]=1,1,""),"")</f>
        <v/>
      </c>
      <c r="DD121" s="169" t="str">
        <f>IF(Table1[[#This Row],[Various  ]]&lt;&gt;1,IF(Table1[[#This Row],[Standards]]=1,1,""),"")</f>
        <v/>
      </c>
      <c r="DE121" s="169">
        <f>IF(Table1[[#This Row],[Various]]=1,1,IF(SUM(Table1[[#This Row],[Calculator / Software]:[Standards]])&gt;1,1,""))</f>
        <v>1</v>
      </c>
      <c r="DF121" s="169" t="str">
        <f>IF(Table1[[#This Row],[Multiple NCC links]]&lt;&gt;1,IF(Table1[[#This Row],[Design]]=1,1,""),"")</f>
        <v/>
      </c>
      <c r="DG121" s="169" t="str">
        <f>IF(Table1[[#This Row],[Multiple NCC links]]&lt;&gt;1,IF(Table1[[#This Row],[Assessment / Verification]]=1,1,""),"")</f>
        <v/>
      </c>
      <c r="DH121" s="169" t="str">
        <f>IF(Table1[[#This Row],[Multiple NCC links]]&lt;&gt;1,IF(Table1[[#This Row],[Climate Specific ]]=1,1,""),"")</f>
        <v/>
      </c>
      <c r="DI121" s="169" t="str">
        <f>IF(Table1[[#This Row],[Multiple NCC links]]&lt;&gt;1,IF(Table1[[#This Row],[Alterations / Additions]]=1,1,""),"")</f>
        <v/>
      </c>
      <c r="DJ121" s="169" t="str">
        <f>IF(Table1[[#This Row],[Multiple NCC links]]&lt;&gt;1,IF(Table1[[#This Row],[Glazing]]=1,1,""),"")</f>
        <v/>
      </c>
      <c r="DK121" s="169" t="str">
        <f>IF(Table1[[#This Row],[Multiple NCC links]]&lt;&gt;1,IF(Table1[[#This Row],[Building Fabric / Thermal / Sealing]]=1,1,""),"")</f>
        <v/>
      </c>
      <c r="DL121" s="169" t="str">
        <f>IF(Table1[[#This Row],[Multiple NCC links]]&lt;&gt;1,IF(Table1[[#This Row],[Lighting]]=1,1,""),"")</f>
        <v/>
      </c>
      <c r="DM121" s="169" t="str">
        <f>IF(Table1[[#This Row],[Multiple NCC links]]&lt;&gt;1,IF(Table1[[#This Row],[HVAC]]=1,1,""),"")</f>
        <v/>
      </c>
      <c r="DN121" s="169" t="str">
        <f>IF(Table1[[#This Row],[Multiple NCC links]]&lt;&gt;1,IF(Table1[[#This Row],[Services]]=1,1,""),"")</f>
        <v/>
      </c>
      <c r="DO121" s="169" t="str">
        <f>IF(Table1[[#This Row],[Multiple NCC links]]&lt;&gt;1,IF(Table1[[#This Row],[Maintenance &amp; Monitoring]]=1,1,""),"")</f>
        <v/>
      </c>
      <c r="DP121" s="169" t="str">
        <f>IF(Table1[[#This Row],[Multiple NCC links]]&lt;&gt;1,IF(Table1[[#This Row],[Hand over / Operations]]=1,1,""),"")</f>
        <v/>
      </c>
      <c r="DQ121" s="169" t="str">
        <f>IF(Table1[[#This Row],[Multiple NCC links]]&lt;&gt;1,IF(Table1[[#This Row],[As built assessment]]=1,1,""),"")</f>
        <v/>
      </c>
      <c r="DR121" s="169" t="str">
        <f>IF(Table1[[#This Row],[Multiple NCC links]]&lt;&gt;1,IF(Table1[[#This Row],[Beyond compliance]]=1,1,""),"")</f>
        <v/>
      </c>
      <c r="DS121" s="169">
        <f>IF(SUM(Table1[[#This Row],[Design]:[Beyond compliance]])&gt;1,1,"")</f>
        <v>1</v>
      </c>
      <c r="DT121" s="169" t="str">
        <f>IF(Table1[[#This Row],[Both Residential &amp; Commercial4]]&lt;&gt;1,IF(Table1[[#This Row],[Residential]]=1,1,""),"")</f>
        <v/>
      </c>
      <c r="DU121" s="169" t="str">
        <f>IF(Table1[[#This Row],[Both Residential &amp; Commercial4]]&lt;&gt;1,IF(Table1[[#This Row],[Commercial]]=1,1,""),"")</f>
        <v/>
      </c>
      <c r="DV121" s="169">
        <f>Table1[[#This Row],[Residential &amp; Commercial]]</f>
        <v>1</v>
      </c>
      <c r="DW121" s="169"/>
    </row>
    <row r="122" spans="1:127" s="49" customFormat="1" ht="114" thickTop="1" thickBot="1" x14ac:dyDescent="0.35">
      <c r="A122" s="97">
        <v>119</v>
      </c>
      <c r="B122" s="97"/>
      <c r="C122" s="98" t="s">
        <v>534</v>
      </c>
      <c r="D122" s="98" t="s">
        <v>531</v>
      </c>
      <c r="E122" s="99"/>
      <c r="F122" s="99"/>
      <c r="G122" s="99"/>
      <c r="H122" s="99">
        <v>1</v>
      </c>
      <c r="I122" s="100" t="str">
        <f>IF(AND(Table1[[#This Row],[General]]=1,Table1[[#This Row],[Beginner]]=1,Table1[[#This Row],[Intermediate]]=1,Table1[[#This Row],[Advanced]]=1),1,"")</f>
        <v/>
      </c>
      <c r="J122" s="100" t="str">
        <f>CONCATENATE(IF(Table1[[#This Row],[General]]=1,"General, ",""), IF(Table1[[#This Row],[Beginner]]=1,"Beginner, ",""),IF(Table1[[#This Row],[Intermediate]]=1,"Intermediate, ",""), IF(Table1[[#This Row],[Advanced]]=1,"Advanced",""))</f>
        <v>Advanced</v>
      </c>
      <c r="K122" s="101"/>
      <c r="L122" s="101"/>
      <c r="M122" s="101"/>
      <c r="N122" s="101"/>
      <c r="O122" s="145"/>
      <c r="P122" s="101"/>
      <c r="Q122" s="101">
        <v>1</v>
      </c>
      <c r="R122" s="101">
        <v>1</v>
      </c>
      <c r="S12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Trades, Other</v>
      </c>
      <c r="T122" s="102"/>
      <c r="U122" s="102"/>
      <c r="V122" s="240"/>
      <c r="W122" s="240">
        <v>1</v>
      </c>
      <c r="X122" s="102"/>
      <c r="Y122" s="102"/>
      <c r="Z122" s="102">
        <v>1</v>
      </c>
      <c r="AA122" s="102"/>
      <c r="AB122" s="102"/>
      <c r="AC122" s="102"/>
      <c r="AD122" s="102"/>
      <c r="AE122" s="102"/>
      <c r="AF122" s="102"/>
      <c r="AG12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22" s="103">
        <v>1</v>
      </c>
      <c r="AI122" s="103"/>
      <c r="AJ122" s="103"/>
      <c r="AK122" s="74" t="str">
        <f>CONCATENATE(IF(Table1[[#This Row],[Digital]]=1,"Digital, ",""),IF(Table1[[#This Row],[Face to Face]]=1,"Face to face, ",""),IF(Table1[[#This Row],[Blended]]=1,"Blended",""))</f>
        <v xml:space="preserve">Digital, </v>
      </c>
      <c r="AL122" s="99" t="s">
        <v>62</v>
      </c>
      <c r="AM122" s="104"/>
      <c r="AN122" s="130"/>
      <c r="AO122" s="104"/>
      <c r="AP122" s="130">
        <v>1</v>
      </c>
      <c r="AQ122" s="104"/>
      <c r="AR122" s="104"/>
      <c r="AS122" s="104">
        <v>1</v>
      </c>
      <c r="AT122" s="104">
        <v>1</v>
      </c>
      <c r="AU122" s="104">
        <v>1</v>
      </c>
      <c r="AV122" s="130"/>
      <c r="AW122" s="130"/>
      <c r="AX122" s="130"/>
      <c r="AY122" s="104"/>
      <c r="AZ12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2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Alterations / Additions, Lighting, HVAC, Services, </v>
      </c>
      <c r="BB122" s="105">
        <v>1</v>
      </c>
      <c r="BC122" s="105">
        <v>1</v>
      </c>
      <c r="BD122" s="100">
        <f>IF(AND(Table1[[#This Row],[Residential]]=1,Table1[[#This Row],[Commercial]]=1),1,"")</f>
        <v>1</v>
      </c>
      <c r="BE122" s="100" t="str">
        <f>CONCATENATE(IF(Table1[[#This Row],[Residential]]=1,"Residential, ",""),IF(Table1[[#This Row],[Commercial]]=1,"Commercial",""))</f>
        <v>Residential, Commercial</v>
      </c>
      <c r="BF122" s="104"/>
      <c r="BG122" s="104"/>
      <c r="BH122" s="104"/>
      <c r="BI122" s="104"/>
      <c r="BJ122" s="104"/>
      <c r="BK122" s="104"/>
      <c r="BL122" s="104"/>
      <c r="BM122" s="130"/>
      <c r="BN122" s="104">
        <v>1</v>
      </c>
      <c r="BO12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22" s="146"/>
      <c r="BQ122" s="112" t="s">
        <v>532</v>
      </c>
      <c r="BR122" s="132" t="s">
        <v>987</v>
      </c>
      <c r="BS122" s="235"/>
      <c r="BT122" s="117" t="s">
        <v>533</v>
      </c>
      <c r="BU122" s="113"/>
      <c r="BV122" s="114"/>
      <c r="BW122" s="119" t="s">
        <v>58</v>
      </c>
      <c r="BX122" s="119" t="s">
        <v>57</v>
      </c>
      <c r="BY122" s="119" t="s">
        <v>58</v>
      </c>
      <c r="BZ122" s="227" t="str">
        <f>IF(SUM(Table1[[#This Row],[Design]:[Beyond compliance]])&gt;0,"Yes","No")</f>
        <v>Yes</v>
      </c>
      <c r="CA12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122" s="48">
        <f>COUNTIF(Table1[[#This Row],[Validity]:[Alignment with NCC (Yes=1,No=0)]],"N/A")</f>
        <v>0</v>
      </c>
      <c r="CC122" s="48">
        <f>IF(ISERROR(Table1[[#This Row],[Total Quality Score (out of 10)]]/(4-Table1[[#This Row],[N/A Count]])),0,Table1[[#This Row],[Total Quality Score (out of 10)]]/(4-Table1[[#This Row],[N/A Count]]))</f>
        <v>1.75</v>
      </c>
      <c r="CD122" s="106"/>
      <c r="CE122" s="106"/>
      <c r="CF122" s="172" t="str">
        <f>IF(SUM(Table1[[#This Row],[Multiple]:[Level (all)62]])&lt;1,IF(Table1[[#This Row],[General]]=1,1,""),"")</f>
        <v/>
      </c>
      <c r="CG122" s="172" t="str">
        <f>IF(SUM(Table1[[#This Row],[Multiple]:[Level (all)62]])&lt;1,IF(Table1[[#This Row],[Beginner]]=1,1,""),"")</f>
        <v/>
      </c>
      <c r="CH122" s="169" t="str">
        <f>IF(SUM(Table1[[#This Row],[Multiple]:[Level (all)62]])&lt;1,IF(Table1[[#This Row],[Intermediate]]=1,1,""),"")</f>
        <v/>
      </c>
      <c r="CI122" s="169">
        <f>IF(SUM(Table1[[#This Row],[Multiple]:[Level (all)62]])&lt;1,IF(Table1[[#This Row],[Advanced]]=1,1,""),"")</f>
        <v>1</v>
      </c>
      <c r="CJ122" s="169" t="str">
        <f>IF(AND(SUM(Table1[[#This Row],[General]:[Advanced]])&lt;4,SUM(Table1[[#This Row],[General]:[Advanced]])&gt;1),1,"")</f>
        <v/>
      </c>
      <c r="CK122" s="169" t="str">
        <f>Table1[[#This Row],[Level (all)]]</f>
        <v/>
      </c>
      <c r="CL122" s="169" t="str">
        <f>IF(Table1[[#This Row],[Multiple audience]]&lt;&gt;1,IF(Table1[[#This Row],[General Audience]]=1,1,""),"")</f>
        <v/>
      </c>
      <c r="CM122" s="169" t="str">
        <f>IF(Table1[[#This Row],[Multiple audience]]&lt;&gt;1,IF(Table1[[#This Row],[Planners / Designers ]]=1,1,""),"")</f>
        <v/>
      </c>
      <c r="CN122" s="169" t="str">
        <f>IF(Table1[[#This Row],[Multiple audience]]&lt;&gt;1,IF(Table1[[#This Row],[Regulatory Assessors]]=1,1,""),"")</f>
        <v/>
      </c>
      <c r="CO122" s="169" t="str">
        <f>IF(Table1[[#This Row],[Multiple audience]]&lt;&gt;1,IF(Table1[[#This Row],[Builders / Management]]=1,1,""),"")</f>
        <v/>
      </c>
      <c r="CP122" s="169" t="str">
        <f>IF(Table1[[#This Row],[Multiple audience]]&lt;&gt;1,IF(Table1[[#This Row],[Energy / Sus Assessors]]=1,1,""),"")</f>
        <v/>
      </c>
      <c r="CQ122" s="169" t="str">
        <f>IF(Table1[[#This Row],[Multiple audience]]&lt;&gt;1,IF(Table1[[#This Row],[Semi-skilled]]=1,1,""),"")</f>
        <v/>
      </c>
      <c r="CR122" s="169" t="str">
        <f>IF(Table1[[#This Row],[Multiple audience]]&lt;&gt;1,IF(Table1[[#This Row],[Trades]]=1,1,""),"")</f>
        <v/>
      </c>
      <c r="CS122" s="169" t="str">
        <f>IF(Table1[[#This Row],[Multiple audience]]&lt;&gt;1,IF(Table1[[#This Row],[Other]]=1,1,""),"")</f>
        <v/>
      </c>
      <c r="CT122" s="169">
        <f>IF(SUM(Table1[[#This Row],[General Audience]:[Other]])&gt;1,1,"")</f>
        <v>1</v>
      </c>
      <c r="CU122" s="169" t="str">
        <f>IF(Table1[[#This Row],[Various  ]]&lt;&gt;1,IF(Table1[[#This Row],[Calculator / Software]]=1,1,""),"")</f>
        <v/>
      </c>
      <c r="CV122" s="169" t="str">
        <f>IF(Table1[[#This Row],[Various  ]]&lt;&gt;1,IF(Table1[[#This Row],[Information  ]]=1,1,""),"")</f>
        <v/>
      </c>
      <c r="CW122" s="169" t="str">
        <f>IF(Table1[[#This Row],[Various  ]]&lt;&gt;1,IF(Table1[[#This Row],[Interactive Tool]]=1,1,""),"")</f>
        <v/>
      </c>
      <c r="CX122" s="169" t="str">
        <f>IF(Table1[[#This Row],[Various  ]]&lt;&gt;1,IF(Table1[[#This Row],[Technical Specifications]]=1,1,""),"")</f>
        <v/>
      </c>
      <c r="CY122" s="169" t="str">
        <f>IF(Table1[[#This Row],[Various  ]]&lt;&gt;1,IF(Table1[[#This Row],[Training Resources]]=1,1,""),"")</f>
        <v/>
      </c>
      <c r="CZ122" s="169" t="str">
        <f>IF(Table1[[#This Row],[Various  ]]&lt;&gt;1,IF(Table1[[#This Row],[Toolbox]]=1,1,""),"")</f>
        <v/>
      </c>
      <c r="DA122" s="169" t="str">
        <f>IF(Table1[[#This Row],[Various  ]]&lt;&gt;1,IF(Table1[[#This Row],[Video]]=1,1,""),"")</f>
        <v/>
      </c>
      <c r="DB122" s="169" t="str">
        <f>IF(Table1[[#This Row],[Various  ]]&lt;&gt;1,IF(Table1[[#This Row],[Case study]]=1,1,""),"")</f>
        <v/>
      </c>
      <c r="DC122" s="169" t="str">
        <f>IF(Table1[[#This Row],[Various  ]]&lt;&gt;1,IF(Table1[[#This Row],[Other   ]]=1,1,""),"")</f>
        <v/>
      </c>
      <c r="DD122" s="169" t="str">
        <f>IF(Table1[[#This Row],[Various  ]]&lt;&gt;1,IF(Table1[[#This Row],[Standards]]=1,1,""),"")</f>
        <v/>
      </c>
      <c r="DE122" s="169">
        <f>IF(Table1[[#This Row],[Various]]=1,1,IF(SUM(Table1[[#This Row],[Calculator / Software]:[Standards]])&gt;1,1,""))</f>
        <v>1</v>
      </c>
      <c r="DF122" s="169" t="str">
        <f>IF(Table1[[#This Row],[Multiple NCC links]]&lt;&gt;1,IF(Table1[[#This Row],[Design]]=1,1,""),"")</f>
        <v/>
      </c>
      <c r="DG122" s="169" t="str">
        <f>IF(Table1[[#This Row],[Multiple NCC links]]&lt;&gt;1,IF(Table1[[#This Row],[Assessment / Verification]]=1,1,""),"")</f>
        <v/>
      </c>
      <c r="DH122" s="169" t="str">
        <f>IF(Table1[[#This Row],[Multiple NCC links]]&lt;&gt;1,IF(Table1[[#This Row],[Climate Specific ]]=1,1,""),"")</f>
        <v/>
      </c>
      <c r="DI122" s="169" t="str">
        <f>IF(Table1[[#This Row],[Multiple NCC links]]&lt;&gt;1,IF(Table1[[#This Row],[Alterations / Additions]]=1,1,""),"")</f>
        <v/>
      </c>
      <c r="DJ122" s="169" t="str">
        <f>IF(Table1[[#This Row],[Multiple NCC links]]&lt;&gt;1,IF(Table1[[#This Row],[Glazing]]=1,1,""),"")</f>
        <v/>
      </c>
      <c r="DK122" s="169" t="str">
        <f>IF(Table1[[#This Row],[Multiple NCC links]]&lt;&gt;1,IF(Table1[[#This Row],[Building Fabric / Thermal / Sealing]]=1,1,""),"")</f>
        <v/>
      </c>
      <c r="DL122" s="169" t="str">
        <f>IF(Table1[[#This Row],[Multiple NCC links]]&lt;&gt;1,IF(Table1[[#This Row],[Lighting]]=1,1,""),"")</f>
        <v/>
      </c>
      <c r="DM122" s="169" t="str">
        <f>IF(Table1[[#This Row],[Multiple NCC links]]&lt;&gt;1,IF(Table1[[#This Row],[HVAC]]=1,1,""),"")</f>
        <v/>
      </c>
      <c r="DN122" s="169" t="str">
        <f>IF(Table1[[#This Row],[Multiple NCC links]]&lt;&gt;1,IF(Table1[[#This Row],[Services]]=1,1,""),"")</f>
        <v/>
      </c>
      <c r="DO122" s="169" t="str">
        <f>IF(Table1[[#This Row],[Multiple NCC links]]&lt;&gt;1,IF(Table1[[#This Row],[Maintenance &amp; Monitoring]]=1,1,""),"")</f>
        <v/>
      </c>
      <c r="DP122" s="169" t="str">
        <f>IF(Table1[[#This Row],[Multiple NCC links]]&lt;&gt;1,IF(Table1[[#This Row],[Hand over / Operations]]=1,1,""),"")</f>
        <v/>
      </c>
      <c r="DQ122" s="169" t="str">
        <f>IF(Table1[[#This Row],[Multiple NCC links]]&lt;&gt;1,IF(Table1[[#This Row],[As built assessment]]=1,1,""),"")</f>
        <v/>
      </c>
      <c r="DR122" s="169" t="str">
        <f>IF(Table1[[#This Row],[Multiple NCC links]]&lt;&gt;1,IF(Table1[[#This Row],[Beyond compliance]]=1,1,""),"")</f>
        <v/>
      </c>
      <c r="DS122" s="169">
        <f>IF(SUM(Table1[[#This Row],[Design]:[Beyond compliance]])&gt;1,1,"")</f>
        <v>1</v>
      </c>
      <c r="DT122" s="169" t="str">
        <f>IF(Table1[[#This Row],[Both Residential &amp; Commercial4]]&lt;&gt;1,IF(Table1[[#This Row],[Residential]]=1,1,""),"")</f>
        <v/>
      </c>
      <c r="DU122" s="169" t="str">
        <f>IF(Table1[[#This Row],[Both Residential &amp; Commercial4]]&lt;&gt;1,IF(Table1[[#This Row],[Commercial]]=1,1,""),"")</f>
        <v/>
      </c>
      <c r="DV122" s="169">
        <f>Table1[[#This Row],[Residential &amp; Commercial]]</f>
        <v>1</v>
      </c>
      <c r="DW122" s="169"/>
    </row>
    <row r="123" spans="1:127" s="49" customFormat="1" ht="114" thickTop="1" thickBot="1" x14ac:dyDescent="0.35">
      <c r="A123" s="97">
        <v>120</v>
      </c>
      <c r="B123" s="97"/>
      <c r="C123" s="98" t="s">
        <v>535</v>
      </c>
      <c r="D123" s="98" t="s">
        <v>531</v>
      </c>
      <c r="E123" s="99"/>
      <c r="F123" s="99"/>
      <c r="G123" s="99">
        <v>1</v>
      </c>
      <c r="H123" s="99"/>
      <c r="I123" s="100" t="str">
        <f>IF(AND(Table1[[#This Row],[General]]=1,Table1[[#This Row],[Beginner]]=1,Table1[[#This Row],[Intermediate]]=1,Table1[[#This Row],[Advanced]]=1),1,"")</f>
        <v/>
      </c>
      <c r="J123" s="100" t="str">
        <f>CONCATENATE(IF(Table1[[#This Row],[General]]=1,"General, ",""), IF(Table1[[#This Row],[Beginner]]=1,"Beginner, ",""),IF(Table1[[#This Row],[Intermediate]]=1,"Intermediate, ",""), IF(Table1[[#This Row],[Advanced]]=1,"Advanced",""))</f>
        <v xml:space="preserve">Intermediate, </v>
      </c>
      <c r="K123" s="101"/>
      <c r="L123" s="101"/>
      <c r="M123" s="101"/>
      <c r="N123" s="101"/>
      <c r="O123" s="145"/>
      <c r="P123" s="101"/>
      <c r="Q123" s="101">
        <v>1</v>
      </c>
      <c r="R123" s="101">
        <v>1</v>
      </c>
      <c r="S12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Trades, Other</v>
      </c>
      <c r="T123" s="102"/>
      <c r="U123" s="102"/>
      <c r="V123" s="240"/>
      <c r="W123" s="240">
        <v>1</v>
      </c>
      <c r="X123" s="102"/>
      <c r="Y123" s="102"/>
      <c r="Z123" s="102">
        <v>1</v>
      </c>
      <c r="AA123" s="102"/>
      <c r="AB123" s="102"/>
      <c r="AC123" s="102"/>
      <c r="AD123" s="102"/>
      <c r="AE123" s="102"/>
      <c r="AF123" s="102"/>
      <c r="AG12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23" s="103">
        <v>1</v>
      </c>
      <c r="AI123" s="103"/>
      <c r="AJ123" s="103"/>
      <c r="AK123" s="74" t="str">
        <f>CONCATENATE(IF(Table1[[#This Row],[Digital]]=1,"Digital, ",""),IF(Table1[[#This Row],[Face to Face]]=1,"Face to face, ",""),IF(Table1[[#This Row],[Blended]]=1,"Blended",""))</f>
        <v xml:space="preserve">Digital, </v>
      </c>
      <c r="AL123" s="99" t="s">
        <v>62</v>
      </c>
      <c r="AM123" s="104"/>
      <c r="AN123" s="130">
        <v>1</v>
      </c>
      <c r="AO123" s="104"/>
      <c r="AP123" s="130"/>
      <c r="AQ123" s="104"/>
      <c r="AR123" s="104"/>
      <c r="AS123" s="104"/>
      <c r="AT123" s="104"/>
      <c r="AU123" s="104"/>
      <c r="AV123" s="130"/>
      <c r="AW123" s="130"/>
      <c r="AX123" s="130">
        <v>1</v>
      </c>
      <c r="AY123" s="104"/>
      <c r="AZ12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2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As built assessment, </v>
      </c>
      <c r="BB123" s="105">
        <v>1</v>
      </c>
      <c r="BC123" s="105">
        <v>1</v>
      </c>
      <c r="BD123" s="100">
        <f>IF(AND(Table1[[#This Row],[Residential]]=1,Table1[[#This Row],[Commercial]]=1),1,"")</f>
        <v>1</v>
      </c>
      <c r="BE123" s="100" t="str">
        <f>CONCATENATE(IF(Table1[[#This Row],[Residential]]=1,"Residential, ",""),IF(Table1[[#This Row],[Commercial]]=1,"Commercial",""))</f>
        <v>Residential, Commercial</v>
      </c>
      <c r="BF123" s="104"/>
      <c r="BG123" s="104"/>
      <c r="BH123" s="104"/>
      <c r="BI123" s="104"/>
      <c r="BJ123" s="104"/>
      <c r="BK123" s="104"/>
      <c r="BL123" s="104"/>
      <c r="BM123" s="130"/>
      <c r="BN123" s="104">
        <v>1</v>
      </c>
      <c r="BO12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23" s="146"/>
      <c r="BQ123" s="112" t="s">
        <v>536</v>
      </c>
      <c r="BR123" s="132" t="s">
        <v>987</v>
      </c>
      <c r="BS123" s="235"/>
      <c r="BT123" s="117" t="s">
        <v>537</v>
      </c>
      <c r="BU123" s="113"/>
      <c r="BV123" s="114"/>
      <c r="BW123" s="119" t="s">
        <v>58</v>
      </c>
      <c r="BX123" s="119" t="s">
        <v>57</v>
      </c>
      <c r="BY123" s="119" t="s">
        <v>58</v>
      </c>
      <c r="BZ123" s="227" t="str">
        <f>IF(SUM(Table1[[#This Row],[Design]:[Beyond compliance]])&gt;0,"Yes","No")</f>
        <v>Yes</v>
      </c>
      <c r="CA12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123" s="48">
        <f>COUNTIF(Table1[[#This Row],[Validity]:[Alignment with NCC (Yes=1,No=0)]],"N/A")</f>
        <v>0</v>
      </c>
      <c r="CC123" s="48">
        <f>IF(ISERROR(Table1[[#This Row],[Total Quality Score (out of 10)]]/(4-Table1[[#This Row],[N/A Count]])),0,Table1[[#This Row],[Total Quality Score (out of 10)]]/(4-Table1[[#This Row],[N/A Count]]))</f>
        <v>1.75</v>
      </c>
      <c r="CD123" s="106"/>
      <c r="CE123" s="106"/>
      <c r="CF123" s="172" t="str">
        <f>IF(SUM(Table1[[#This Row],[Multiple]:[Level (all)62]])&lt;1,IF(Table1[[#This Row],[General]]=1,1,""),"")</f>
        <v/>
      </c>
      <c r="CG123" s="172" t="str">
        <f>IF(SUM(Table1[[#This Row],[Multiple]:[Level (all)62]])&lt;1,IF(Table1[[#This Row],[Beginner]]=1,1,""),"")</f>
        <v/>
      </c>
      <c r="CH123" s="169">
        <f>IF(SUM(Table1[[#This Row],[Multiple]:[Level (all)62]])&lt;1,IF(Table1[[#This Row],[Intermediate]]=1,1,""),"")</f>
        <v>1</v>
      </c>
      <c r="CI123" s="169" t="str">
        <f>IF(SUM(Table1[[#This Row],[Multiple]:[Level (all)62]])&lt;1,IF(Table1[[#This Row],[Advanced]]=1,1,""),"")</f>
        <v/>
      </c>
      <c r="CJ123" s="169" t="str">
        <f>IF(AND(SUM(Table1[[#This Row],[General]:[Advanced]])&lt;4,SUM(Table1[[#This Row],[General]:[Advanced]])&gt;1),1,"")</f>
        <v/>
      </c>
      <c r="CK123" s="169" t="str">
        <f>Table1[[#This Row],[Level (all)]]</f>
        <v/>
      </c>
      <c r="CL123" s="169" t="str">
        <f>IF(Table1[[#This Row],[Multiple audience]]&lt;&gt;1,IF(Table1[[#This Row],[General Audience]]=1,1,""),"")</f>
        <v/>
      </c>
      <c r="CM123" s="169" t="str">
        <f>IF(Table1[[#This Row],[Multiple audience]]&lt;&gt;1,IF(Table1[[#This Row],[Planners / Designers ]]=1,1,""),"")</f>
        <v/>
      </c>
      <c r="CN123" s="169" t="str">
        <f>IF(Table1[[#This Row],[Multiple audience]]&lt;&gt;1,IF(Table1[[#This Row],[Regulatory Assessors]]=1,1,""),"")</f>
        <v/>
      </c>
      <c r="CO123" s="169" t="str">
        <f>IF(Table1[[#This Row],[Multiple audience]]&lt;&gt;1,IF(Table1[[#This Row],[Builders / Management]]=1,1,""),"")</f>
        <v/>
      </c>
      <c r="CP123" s="169" t="str">
        <f>IF(Table1[[#This Row],[Multiple audience]]&lt;&gt;1,IF(Table1[[#This Row],[Energy / Sus Assessors]]=1,1,""),"")</f>
        <v/>
      </c>
      <c r="CQ123" s="169" t="str">
        <f>IF(Table1[[#This Row],[Multiple audience]]&lt;&gt;1,IF(Table1[[#This Row],[Semi-skilled]]=1,1,""),"")</f>
        <v/>
      </c>
      <c r="CR123" s="169" t="str">
        <f>IF(Table1[[#This Row],[Multiple audience]]&lt;&gt;1,IF(Table1[[#This Row],[Trades]]=1,1,""),"")</f>
        <v/>
      </c>
      <c r="CS123" s="169" t="str">
        <f>IF(Table1[[#This Row],[Multiple audience]]&lt;&gt;1,IF(Table1[[#This Row],[Other]]=1,1,""),"")</f>
        <v/>
      </c>
      <c r="CT123" s="169">
        <f>IF(SUM(Table1[[#This Row],[General Audience]:[Other]])&gt;1,1,"")</f>
        <v>1</v>
      </c>
      <c r="CU123" s="169" t="str">
        <f>IF(Table1[[#This Row],[Various  ]]&lt;&gt;1,IF(Table1[[#This Row],[Calculator / Software]]=1,1,""),"")</f>
        <v/>
      </c>
      <c r="CV123" s="169" t="str">
        <f>IF(Table1[[#This Row],[Various  ]]&lt;&gt;1,IF(Table1[[#This Row],[Information  ]]=1,1,""),"")</f>
        <v/>
      </c>
      <c r="CW123" s="169" t="str">
        <f>IF(Table1[[#This Row],[Various  ]]&lt;&gt;1,IF(Table1[[#This Row],[Interactive Tool]]=1,1,""),"")</f>
        <v/>
      </c>
      <c r="CX123" s="169" t="str">
        <f>IF(Table1[[#This Row],[Various  ]]&lt;&gt;1,IF(Table1[[#This Row],[Technical Specifications]]=1,1,""),"")</f>
        <v/>
      </c>
      <c r="CY123" s="169" t="str">
        <f>IF(Table1[[#This Row],[Various  ]]&lt;&gt;1,IF(Table1[[#This Row],[Training Resources]]=1,1,""),"")</f>
        <v/>
      </c>
      <c r="CZ123" s="169" t="str">
        <f>IF(Table1[[#This Row],[Various  ]]&lt;&gt;1,IF(Table1[[#This Row],[Toolbox]]=1,1,""),"")</f>
        <v/>
      </c>
      <c r="DA123" s="169" t="str">
        <f>IF(Table1[[#This Row],[Various  ]]&lt;&gt;1,IF(Table1[[#This Row],[Video]]=1,1,""),"")</f>
        <v/>
      </c>
      <c r="DB123" s="169" t="str">
        <f>IF(Table1[[#This Row],[Various  ]]&lt;&gt;1,IF(Table1[[#This Row],[Case study]]=1,1,""),"")</f>
        <v/>
      </c>
      <c r="DC123" s="169" t="str">
        <f>IF(Table1[[#This Row],[Various  ]]&lt;&gt;1,IF(Table1[[#This Row],[Other   ]]=1,1,""),"")</f>
        <v/>
      </c>
      <c r="DD123" s="169" t="str">
        <f>IF(Table1[[#This Row],[Various  ]]&lt;&gt;1,IF(Table1[[#This Row],[Standards]]=1,1,""),"")</f>
        <v/>
      </c>
      <c r="DE123" s="169">
        <f>IF(Table1[[#This Row],[Various]]=1,1,IF(SUM(Table1[[#This Row],[Calculator / Software]:[Standards]])&gt;1,1,""))</f>
        <v>1</v>
      </c>
      <c r="DF123" s="169" t="str">
        <f>IF(Table1[[#This Row],[Multiple NCC links]]&lt;&gt;1,IF(Table1[[#This Row],[Design]]=1,1,""),"")</f>
        <v/>
      </c>
      <c r="DG123" s="169" t="str">
        <f>IF(Table1[[#This Row],[Multiple NCC links]]&lt;&gt;1,IF(Table1[[#This Row],[Assessment / Verification]]=1,1,""),"")</f>
        <v/>
      </c>
      <c r="DH123" s="169" t="str">
        <f>IF(Table1[[#This Row],[Multiple NCC links]]&lt;&gt;1,IF(Table1[[#This Row],[Climate Specific ]]=1,1,""),"")</f>
        <v/>
      </c>
      <c r="DI123" s="169" t="str">
        <f>IF(Table1[[#This Row],[Multiple NCC links]]&lt;&gt;1,IF(Table1[[#This Row],[Alterations / Additions]]=1,1,""),"")</f>
        <v/>
      </c>
      <c r="DJ123" s="169" t="str">
        <f>IF(Table1[[#This Row],[Multiple NCC links]]&lt;&gt;1,IF(Table1[[#This Row],[Glazing]]=1,1,""),"")</f>
        <v/>
      </c>
      <c r="DK123" s="169" t="str">
        <f>IF(Table1[[#This Row],[Multiple NCC links]]&lt;&gt;1,IF(Table1[[#This Row],[Building Fabric / Thermal / Sealing]]=1,1,""),"")</f>
        <v/>
      </c>
      <c r="DL123" s="169" t="str">
        <f>IF(Table1[[#This Row],[Multiple NCC links]]&lt;&gt;1,IF(Table1[[#This Row],[Lighting]]=1,1,""),"")</f>
        <v/>
      </c>
      <c r="DM123" s="169" t="str">
        <f>IF(Table1[[#This Row],[Multiple NCC links]]&lt;&gt;1,IF(Table1[[#This Row],[HVAC]]=1,1,""),"")</f>
        <v/>
      </c>
      <c r="DN123" s="169" t="str">
        <f>IF(Table1[[#This Row],[Multiple NCC links]]&lt;&gt;1,IF(Table1[[#This Row],[Services]]=1,1,""),"")</f>
        <v/>
      </c>
      <c r="DO123" s="169" t="str">
        <f>IF(Table1[[#This Row],[Multiple NCC links]]&lt;&gt;1,IF(Table1[[#This Row],[Maintenance &amp; Monitoring]]=1,1,""),"")</f>
        <v/>
      </c>
      <c r="DP123" s="169" t="str">
        <f>IF(Table1[[#This Row],[Multiple NCC links]]&lt;&gt;1,IF(Table1[[#This Row],[Hand over / Operations]]=1,1,""),"")</f>
        <v/>
      </c>
      <c r="DQ123" s="169" t="str">
        <f>IF(Table1[[#This Row],[Multiple NCC links]]&lt;&gt;1,IF(Table1[[#This Row],[As built assessment]]=1,1,""),"")</f>
        <v/>
      </c>
      <c r="DR123" s="169" t="str">
        <f>IF(Table1[[#This Row],[Multiple NCC links]]&lt;&gt;1,IF(Table1[[#This Row],[Beyond compliance]]=1,1,""),"")</f>
        <v/>
      </c>
      <c r="DS123" s="169">
        <f>IF(SUM(Table1[[#This Row],[Design]:[Beyond compliance]])&gt;1,1,"")</f>
        <v>1</v>
      </c>
      <c r="DT123" s="169" t="str">
        <f>IF(Table1[[#This Row],[Both Residential &amp; Commercial4]]&lt;&gt;1,IF(Table1[[#This Row],[Residential]]=1,1,""),"")</f>
        <v/>
      </c>
      <c r="DU123" s="169" t="str">
        <f>IF(Table1[[#This Row],[Both Residential &amp; Commercial4]]&lt;&gt;1,IF(Table1[[#This Row],[Commercial]]=1,1,""),"")</f>
        <v/>
      </c>
      <c r="DV123" s="169">
        <f>Table1[[#This Row],[Residential &amp; Commercial]]</f>
        <v>1</v>
      </c>
      <c r="DW123" s="169"/>
    </row>
    <row r="124" spans="1:127" s="49" customFormat="1" ht="409.6" thickTop="1" thickBot="1" x14ac:dyDescent="0.35">
      <c r="A124" s="97">
        <v>121</v>
      </c>
      <c r="B124" s="97"/>
      <c r="C124" s="98" t="s">
        <v>538</v>
      </c>
      <c r="D124" s="98" t="s">
        <v>539</v>
      </c>
      <c r="E124" s="99"/>
      <c r="F124" s="99"/>
      <c r="G124" s="99">
        <v>1</v>
      </c>
      <c r="H124" s="99"/>
      <c r="I124" s="100" t="str">
        <f>IF(AND(Table1[[#This Row],[General]]=1,Table1[[#This Row],[Beginner]]=1,Table1[[#This Row],[Intermediate]]=1,Table1[[#This Row],[Advanced]]=1),1,"")</f>
        <v/>
      </c>
      <c r="J124" s="100" t="str">
        <f>CONCATENATE(IF(Table1[[#This Row],[General]]=1,"General, ",""), IF(Table1[[#This Row],[Beginner]]=1,"Beginner, ",""),IF(Table1[[#This Row],[Intermediate]]=1,"Intermediate, ",""), IF(Table1[[#This Row],[Advanced]]=1,"Advanced",""))</f>
        <v xml:space="preserve">Intermediate, </v>
      </c>
      <c r="K124" s="101"/>
      <c r="L124" s="101"/>
      <c r="M124" s="101"/>
      <c r="N124" s="101"/>
      <c r="O124" s="145"/>
      <c r="P124" s="101">
        <v>1</v>
      </c>
      <c r="Q124" s="101">
        <v>1</v>
      </c>
      <c r="R124" s="101"/>
      <c r="S12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Semi-skilled, Trades, </v>
      </c>
      <c r="T124" s="102"/>
      <c r="U124" s="102"/>
      <c r="V124" s="240"/>
      <c r="W124" s="240">
        <v>1</v>
      </c>
      <c r="X124" s="102">
        <v>1</v>
      </c>
      <c r="Y124" s="102"/>
      <c r="Z124" s="102">
        <v>1</v>
      </c>
      <c r="AA124" s="102"/>
      <c r="AB124" s="102"/>
      <c r="AC124" s="102"/>
      <c r="AD124" s="102"/>
      <c r="AE124" s="102"/>
      <c r="AF124" s="102"/>
      <c r="AG12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Interactive Tool, Training Resources, </v>
      </c>
      <c r="AH124" s="103">
        <v>1</v>
      </c>
      <c r="AI124" s="103"/>
      <c r="AJ124" s="103"/>
      <c r="AK124" s="74" t="str">
        <f>CONCATENATE(IF(Table1[[#This Row],[Digital]]=1,"Digital, ",""),IF(Table1[[#This Row],[Face to Face]]=1,"Face to face, ",""),IF(Table1[[#This Row],[Blended]]=1,"Blended",""))</f>
        <v xml:space="preserve">Digital, </v>
      </c>
      <c r="AL124" s="99" t="s">
        <v>733</v>
      </c>
      <c r="AM124" s="104"/>
      <c r="AN124" s="130"/>
      <c r="AO124" s="104"/>
      <c r="AP124" s="130"/>
      <c r="AQ124" s="104"/>
      <c r="AR124" s="104"/>
      <c r="AS124" s="104"/>
      <c r="AT124" s="104">
        <v>1</v>
      </c>
      <c r="AU124" s="104"/>
      <c r="AV124" s="130"/>
      <c r="AW124" s="130"/>
      <c r="AX124" s="130"/>
      <c r="AY124" s="104"/>
      <c r="AZ12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2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HVAC, </v>
      </c>
      <c r="BB124" s="105">
        <v>1</v>
      </c>
      <c r="BC124" s="105">
        <v>1</v>
      </c>
      <c r="BD124" s="100">
        <f>IF(AND(Table1[[#This Row],[Residential]]=1,Table1[[#This Row],[Commercial]]=1),1,"")</f>
        <v>1</v>
      </c>
      <c r="BE124" s="100" t="str">
        <f>CONCATENATE(IF(Table1[[#This Row],[Residential]]=1,"Residential, ",""),IF(Table1[[#This Row],[Commercial]]=1,"Commercial",""))</f>
        <v>Residential, Commercial</v>
      </c>
      <c r="BF124" s="104"/>
      <c r="BG124" s="104"/>
      <c r="BH124" s="104"/>
      <c r="BI124" s="104"/>
      <c r="BJ124" s="104"/>
      <c r="BK124" s="104"/>
      <c r="BL124" s="104"/>
      <c r="BM124" s="130"/>
      <c r="BN124" s="104">
        <v>1</v>
      </c>
      <c r="BO12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24" s="146"/>
      <c r="BQ124" s="112" t="s">
        <v>541</v>
      </c>
      <c r="BR124" s="132" t="s">
        <v>540</v>
      </c>
      <c r="BS124" s="112"/>
      <c r="BT124" s="117" t="s">
        <v>542</v>
      </c>
      <c r="BU124" s="113"/>
      <c r="BV124" s="114"/>
      <c r="BW124" s="119" t="s">
        <v>57</v>
      </c>
      <c r="BX124" s="119" t="s">
        <v>57</v>
      </c>
      <c r="BY124" s="119" t="s">
        <v>57</v>
      </c>
      <c r="BZ124" s="227" t="str">
        <f>IF(SUM(Table1[[#This Row],[Design]:[Beyond compliance]])&gt;0,"Yes","No")</f>
        <v>Yes</v>
      </c>
      <c r="CA12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24" s="48">
        <f>COUNTIF(Table1[[#This Row],[Validity]:[Alignment with NCC (Yes=1,No=0)]],"N/A")</f>
        <v>0</v>
      </c>
      <c r="CC124" s="48">
        <f>IF(ISERROR(Table1[[#This Row],[Total Quality Score (out of 10)]]/(4-Table1[[#This Row],[N/A Count]])),0,Table1[[#This Row],[Total Quality Score (out of 10)]]/(4-Table1[[#This Row],[N/A Count]]))</f>
        <v>2.25</v>
      </c>
      <c r="CD124" s="106"/>
      <c r="CE124" s="106"/>
      <c r="CF124" s="172" t="str">
        <f>IF(SUM(Table1[[#This Row],[Multiple]:[Level (all)62]])&lt;1,IF(Table1[[#This Row],[General]]=1,1,""),"")</f>
        <v/>
      </c>
      <c r="CG124" s="172" t="str">
        <f>IF(SUM(Table1[[#This Row],[Multiple]:[Level (all)62]])&lt;1,IF(Table1[[#This Row],[Beginner]]=1,1,""),"")</f>
        <v/>
      </c>
      <c r="CH124" s="169">
        <f>IF(SUM(Table1[[#This Row],[Multiple]:[Level (all)62]])&lt;1,IF(Table1[[#This Row],[Intermediate]]=1,1,""),"")</f>
        <v>1</v>
      </c>
      <c r="CI124" s="169" t="str">
        <f>IF(SUM(Table1[[#This Row],[Multiple]:[Level (all)62]])&lt;1,IF(Table1[[#This Row],[Advanced]]=1,1,""),"")</f>
        <v/>
      </c>
      <c r="CJ124" s="169" t="str">
        <f>IF(AND(SUM(Table1[[#This Row],[General]:[Advanced]])&lt;4,SUM(Table1[[#This Row],[General]:[Advanced]])&gt;1),1,"")</f>
        <v/>
      </c>
      <c r="CK124" s="169" t="str">
        <f>Table1[[#This Row],[Level (all)]]</f>
        <v/>
      </c>
      <c r="CL124" s="169" t="str">
        <f>IF(Table1[[#This Row],[Multiple audience]]&lt;&gt;1,IF(Table1[[#This Row],[General Audience]]=1,1,""),"")</f>
        <v/>
      </c>
      <c r="CM124" s="169" t="str">
        <f>IF(Table1[[#This Row],[Multiple audience]]&lt;&gt;1,IF(Table1[[#This Row],[Planners / Designers ]]=1,1,""),"")</f>
        <v/>
      </c>
      <c r="CN124" s="169" t="str">
        <f>IF(Table1[[#This Row],[Multiple audience]]&lt;&gt;1,IF(Table1[[#This Row],[Regulatory Assessors]]=1,1,""),"")</f>
        <v/>
      </c>
      <c r="CO124" s="169" t="str">
        <f>IF(Table1[[#This Row],[Multiple audience]]&lt;&gt;1,IF(Table1[[#This Row],[Builders / Management]]=1,1,""),"")</f>
        <v/>
      </c>
      <c r="CP124" s="169" t="str">
        <f>IF(Table1[[#This Row],[Multiple audience]]&lt;&gt;1,IF(Table1[[#This Row],[Energy / Sus Assessors]]=1,1,""),"")</f>
        <v/>
      </c>
      <c r="CQ124" s="169" t="str">
        <f>IF(Table1[[#This Row],[Multiple audience]]&lt;&gt;1,IF(Table1[[#This Row],[Semi-skilled]]=1,1,""),"")</f>
        <v/>
      </c>
      <c r="CR124" s="169" t="str">
        <f>IF(Table1[[#This Row],[Multiple audience]]&lt;&gt;1,IF(Table1[[#This Row],[Trades]]=1,1,""),"")</f>
        <v/>
      </c>
      <c r="CS124" s="169" t="str">
        <f>IF(Table1[[#This Row],[Multiple audience]]&lt;&gt;1,IF(Table1[[#This Row],[Other]]=1,1,""),"")</f>
        <v/>
      </c>
      <c r="CT124" s="169">
        <f>IF(SUM(Table1[[#This Row],[General Audience]:[Other]])&gt;1,1,"")</f>
        <v>1</v>
      </c>
      <c r="CU124" s="169" t="str">
        <f>IF(Table1[[#This Row],[Various  ]]&lt;&gt;1,IF(Table1[[#This Row],[Calculator / Software]]=1,1,""),"")</f>
        <v/>
      </c>
      <c r="CV124" s="169" t="str">
        <f>IF(Table1[[#This Row],[Various  ]]&lt;&gt;1,IF(Table1[[#This Row],[Information  ]]=1,1,""),"")</f>
        <v/>
      </c>
      <c r="CW124" s="169" t="str">
        <f>IF(Table1[[#This Row],[Various  ]]&lt;&gt;1,IF(Table1[[#This Row],[Interactive Tool]]=1,1,""),"")</f>
        <v/>
      </c>
      <c r="CX124" s="169" t="str">
        <f>IF(Table1[[#This Row],[Various  ]]&lt;&gt;1,IF(Table1[[#This Row],[Technical Specifications]]=1,1,""),"")</f>
        <v/>
      </c>
      <c r="CY124" s="169" t="str">
        <f>IF(Table1[[#This Row],[Various  ]]&lt;&gt;1,IF(Table1[[#This Row],[Training Resources]]=1,1,""),"")</f>
        <v/>
      </c>
      <c r="CZ124" s="169" t="str">
        <f>IF(Table1[[#This Row],[Various  ]]&lt;&gt;1,IF(Table1[[#This Row],[Toolbox]]=1,1,""),"")</f>
        <v/>
      </c>
      <c r="DA124" s="169" t="str">
        <f>IF(Table1[[#This Row],[Various  ]]&lt;&gt;1,IF(Table1[[#This Row],[Video]]=1,1,""),"")</f>
        <v/>
      </c>
      <c r="DB124" s="169" t="str">
        <f>IF(Table1[[#This Row],[Various  ]]&lt;&gt;1,IF(Table1[[#This Row],[Case study]]=1,1,""),"")</f>
        <v/>
      </c>
      <c r="DC124" s="169" t="str">
        <f>IF(Table1[[#This Row],[Various  ]]&lt;&gt;1,IF(Table1[[#This Row],[Other   ]]=1,1,""),"")</f>
        <v/>
      </c>
      <c r="DD124" s="169" t="str">
        <f>IF(Table1[[#This Row],[Various  ]]&lt;&gt;1,IF(Table1[[#This Row],[Standards]]=1,1,""),"")</f>
        <v/>
      </c>
      <c r="DE124" s="169">
        <f>IF(Table1[[#This Row],[Various]]=1,1,IF(SUM(Table1[[#This Row],[Calculator / Software]:[Standards]])&gt;1,1,""))</f>
        <v>1</v>
      </c>
      <c r="DF124" s="169" t="str">
        <f>IF(Table1[[#This Row],[Multiple NCC links]]&lt;&gt;1,IF(Table1[[#This Row],[Design]]=1,1,""),"")</f>
        <v/>
      </c>
      <c r="DG124" s="169" t="str">
        <f>IF(Table1[[#This Row],[Multiple NCC links]]&lt;&gt;1,IF(Table1[[#This Row],[Assessment / Verification]]=1,1,""),"")</f>
        <v/>
      </c>
      <c r="DH124" s="169" t="str">
        <f>IF(Table1[[#This Row],[Multiple NCC links]]&lt;&gt;1,IF(Table1[[#This Row],[Climate Specific ]]=1,1,""),"")</f>
        <v/>
      </c>
      <c r="DI124" s="169" t="str">
        <f>IF(Table1[[#This Row],[Multiple NCC links]]&lt;&gt;1,IF(Table1[[#This Row],[Alterations / Additions]]=1,1,""),"")</f>
        <v/>
      </c>
      <c r="DJ124" s="169" t="str">
        <f>IF(Table1[[#This Row],[Multiple NCC links]]&lt;&gt;1,IF(Table1[[#This Row],[Glazing]]=1,1,""),"")</f>
        <v/>
      </c>
      <c r="DK124" s="169" t="str">
        <f>IF(Table1[[#This Row],[Multiple NCC links]]&lt;&gt;1,IF(Table1[[#This Row],[Building Fabric / Thermal / Sealing]]=1,1,""),"")</f>
        <v/>
      </c>
      <c r="DL124" s="169" t="str">
        <f>IF(Table1[[#This Row],[Multiple NCC links]]&lt;&gt;1,IF(Table1[[#This Row],[Lighting]]=1,1,""),"")</f>
        <v/>
      </c>
      <c r="DM124" s="169">
        <f>IF(Table1[[#This Row],[Multiple NCC links]]&lt;&gt;1,IF(Table1[[#This Row],[HVAC]]=1,1,""),"")</f>
        <v>1</v>
      </c>
      <c r="DN124" s="169" t="str">
        <f>IF(Table1[[#This Row],[Multiple NCC links]]&lt;&gt;1,IF(Table1[[#This Row],[Services]]=1,1,""),"")</f>
        <v/>
      </c>
      <c r="DO124" s="169" t="str">
        <f>IF(Table1[[#This Row],[Multiple NCC links]]&lt;&gt;1,IF(Table1[[#This Row],[Maintenance &amp; Monitoring]]=1,1,""),"")</f>
        <v/>
      </c>
      <c r="DP124" s="169" t="str">
        <f>IF(Table1[[#This Row],[Multiple NCC links]]&lt;&gt;1,IF(Table1[[#This Row],[Hand over / Operations]]=1,1,""),"")</f>
        <v/>
      </c>
      <c r="DQ124" s="169" t="str">
        <f>IF(Table1[[#This Row],[Multiple NCC links]]&lt;&gt;1,IF(Table1[[#This Row],[As built assessment]]=1,1,""),"")</f>
        <v/>
      </c>
      <c r="DR124" s="169" t="str">
        <f>IF(Table1[[#This Row],[Multiple NCC links]]&lt;&gt;1,IF(Table1[[#This Row],[Beyond compliance]]=1,1,""),"")</f>
        <v/>
      </c>
      <c r="DS124" s="169" t="str">
        <f>IF(SUM(Table1[[#This Row],[Design]:[Beyond compliance]])&gt;1,1,"")</f>
        <v/>
      </c>
      <c r="DT124" s="169" t="str">
        <f>IF(Table1[[#This Row],[Both Residential &amp; Commercial4]]&lt;&gt;1,IF(Table1[[#This Row],[Residential]]=1,1,""),"")</f>
        <v/>
      </c>
      <c r="DU124" s="169" t="str">
        <f>IF(Table1[[#This Row],[Both Residential &amp; Commercial4]]&lt;&gt;1,IF(Table1[[#This Row],[Commercial]]=1,1,""),"")</f>
        <v/>
      </c>
      <c r="DV124" s="169">
        <f>Table1[[#This Row],[Residential &amp; Commercial]]</f>
        <v>1</v>
      </c>
      <c r="DW124" s="169"/>
    </row>
    <row r="125" spans="1:127" s="49" customFormat="1" ht="151.5" thickTop="1" thickBot="1" x14ac:dyDescent="0.35">
      <c r="A125" s="97">
        <v>122</v>
      </c>
      <c r="B125" s="97"/>
      <c r="C125" s="98" t="s">
        <v>544</v>
      </c>
      <c r="D125" s="98" t="s">
        <v>543</v>
      </c>
      <c r="E125" s="99"/>
      <c r="F125" s="99"/>
      <c r="G125" s="99">
        <v>1</v>
      </c>
      <c r="H125" s="99"/>
      <c r="I125" s="100" t="str">
        <f>IF(AND(Table1[[#This Row],[General]]=1,Table1[[#This Row],[Beginner]]=1,Table1[[#This Row],[Intermediate]]=1,Table1[[#This Row],[Advanced]]=1),1,"")</f>
        <v/>
      </c>
      <c r="J125" s="100" t="str">
        <f>CONCATENATE(IF(Table1[[#This Row],[General]]=1,"General, ",""), IF(Table1[[#This Row],[Beginner]]=1,"Beginner, ",""),IF(Table1[[#This Row],[Intermediate]]=1,"Intermediate, ",""), IF(Table1[[#This Row],[Advanced]]=1,"Advanced",""))</f>
        <v xml:space="preserve">Intermediate, </v>
      </c>
      <c r="K125" s="101"/>
      <c r="L125" s="101">
        <v>1</v>
      </c>
      <c r="M125" s="101"/>
      <c r="N125" s="101">
        <v>1</v>
      </c>
      <c r="O125" s="145">
        <v>1</v>
      </c>
      <c r="P125" s="101"/>
      <c r="Q125" s="101">
        <v>1</v>
      </c>
      <c r="R125" s="101"/>
      <c r="S12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Builders / Management, Energy / Sus Assessors, Trades, </v>
      </c>
      <c r="T125" s="102"/>
      <c r="U125" s="102"/>
      <c r="V125" s="240"/>
      <c r="W125" s="240">
        <v>1</v>
      </c>
      <c r="X125" s="102"/>
      <c r="Y125" s="102"/>
      <c r="Z125" s="102">
        <v>1</v>
      </c>
      <c r="AA125" s="102"/>
      <c r="AB125" s="102"/>
      <c r="AC125" s="102"/>
      <c r="AD125" s="102"/>
      <c r="AE125" s="102"/>
      <c r="AF125" s="102"/>
      <c r="AG12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25" s="103">
        <v>1</v>
      </c>
      <c r="AI125" s="103"/>
      <c r="AJ125" s="103"/>
      <c r="AK125" s="74" t="str">
        <f>CONCATENATE(IF(Table1[[#This Row],[Digital]]=1,"Digital, ",""),IF(Table1[[#This Row],[Face to Face]]=1,"Face to face, ",""),IF(Table1[[#This Row],[Blended]]=1,"Blended",""))</f>
        <v xml:space="preserve">Digital, </v>
      </c>
      <c r="AL125" s="99" t="s">
        <v>733</v>
      </c>
      <c r="AM125" s="104">
        <v>1</v>
      </c>
      <c r="AN125" s="130"/>
      <c r="AO125" s="104">
        <v>1</v>
      </c>
      <c r="AP125" s="130">
        <v>1</v>
      </c>
      <c r="AQ125" s="104">
        <v>1</v>
      </c>
      <c r="AR125" s="104">
        <v>1</v>
      </c>
      <c r="AS125" s="104">
        <v>1</v>
      </c>
      <c r="AT125" s="104">
        <v>1</v>
      </c>
      <c r="AU125" s="104"/>
      <c r="AV125" s="130"/>
      <c r="AW125" s="130">
        <v>1</v>
      </c>
      <c r="AX125" s="130"/>
      <c r="AY125" s="104"/>
      <c r="AZ12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2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HVAC, Hand over / Operations, </v>
      </c>
      <c r="BB125" s="105">
        <v>1</v>
      </c>
      <c r="BC125" s="105">
        <v>1</v>
      </c>
      <c r="BD125" s="100">
        <f>IF(AND(Table1[[#This Row],[Residential]]=1,Table1[[#This Row],[Commercial]]=1),1,"")</f>
        <v>1</v>
      </c>
      <c r="BE125" s="100" t="str">
        <f>CONCATENATE(IF(Table1[[#This Row],[Residential]]=1,"Residential, ",""),IF(Table1[[#This Row],[Commercial]]=1,"Commercial",""))</f>
        <v>Residential, Commercial</v>
      </c>
      <c r="BF125" s="104"/>
      <c r="BG125" s="104"/>
      <c r="BH125" s="104"/>
      <c r="BI125" s="104"/>
      <c r="BJ125" s="104"/>
      <c r="BK125" s="104"/>
      <c r="BL125" s="104"/>
      <c r="BM125" s="130"/>
      <c r="BN125" s="104">
        <v>1</v>
      </c>
      <c r="BO12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25" s="146"/>
      <c r="BQ125" s="112" t="s">
        <v>545</v>
      </c>
      <c r="BR125" s="132" t="s">
        <v>996</v>
      </c>
      <c r="BS125" s="112"/>
      <c r="BT125" s="117" t="s">
        <v>546</v>
      </c>
      <c r="BU125" s="113"/>
      <c r="BV125" s="114"/>
      <c r="BW125" s="119" t="s">
        <v>57</v>
      </c>
      <c r="BX125" s="119" t="s">
        <v>57</v>
      </c>
      <c r="BY125" s="119" t="s">
        <v>57</v>
      </c>
      <c r="BZ125" s="227" t="str">
        <f>IF(SUM(Table1[[#This Row],[Design]:[Beyond compliance]])&gt;0,"Yes","No")</f>
        <v>Yes</v>
      </c>
      <c r="CA12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25" s="48">
        <f>COUNTIF(Table1[[#This Row],[Validity]:[Alignment with NCC (Yes=1,No=0)]],"N/A")</f>
        <v>0</v>
      </c>
      <c r="CC125" s="48">
        <f>IF(ISERROR(Table1[[#This Row],[Total Quality Score (out of 10)]]/(4-Table1[[#This Row],[N/A Count]])),0,Table1[[#This Row],[Total Quality Score (out of 10)]]/(4-Table1[[#This Row],[N/A Count]]))</f>
        <v>2.25</v>
      </c>
      <c r="CD125" s="106"/>
      <c r="CE125" s="106"/>
      <c r="CF125" s="172" t="str">
        <f>IF(SUM(Table1[[#This Row],[Multiple]:[Level (all)62]])&lt;1,IF(Table1[[#This Row],[General]]=1,1,""),"")</f>
        <v/>
      </c>
      <c r="CG125" s="172" t="str">
        <f>IF(SUM(Table1[[#This Row],[Multiple]:[Level (all)62]])&lt;1,IF(Table1[[#This Row],[Beginner]]=1,1,""),"")</f>
        <v/>
      </c>
      <c r="CH125" s="169">
        <f>IF(SUM(Table1[[#This Row],[Multiple]:[Level (all)62]])&lt;1,IF(Table1[[#This Row],[Intermediate]]=1,1,""),"")</f>
        <v>1</v>
      </c>
      <c r="CI125" s="169" t="str">
        <f>IF(SUM(Table1[[#This Row],[Multiple]:[Level (all)62]])&lt;1,IF(Table1[[#This Row],[Advanced]]=1,1,""),"")</f>
        <v/>
      </c>
      <c r="CJ125" s="169" t="str">
        <f>IF(AND(SUM(Table1[[#This Row],[General]:[Advanced]])&lt;4,SUM(Table1[[#This Row],[General]:[Advanced]])&gt;1),1,"")</f>
        <v/>
      </c>
      <c r="CK125" s="169" t="str">
        <f>Table1[[#This Row],[Level (all)]]</f>
        <v/>
      </c>
      <c r="CL125" s="169" t="str">
        <f>IF(Table1[[#This Row],[Multiple audience]]&lt;&gt;1,IF(Table1[[#This Row],[General Audience]]=1,1,""),"")</f>
        <v/>
      </c>
      <c r="CM125" s="169" t="str">
        <f>IF(Table1[[#This Row],[Multiple audience]]&lt;&gt;1,IF(Table1[[#This Row],[Planners / Designers ]]=1,1,""),"")</f>
        <v/>
      </c>
      <c r="CN125" s="169" t="str">
        <f>IF(Table1[[#This Row],[Multiple audience]]&lt;&gt;1,IF(Table1[[#This Row],[Regulatory Assessors]]=1,1,""),"")</f>
        <v/>
      </c>
      <c r="CO125" s="169" t="str">
        <f>IF(Table1[[#This Row],[Multiple audience]]&lt;&gt;1,IF(Table1[[#This Row],[Builders / Management]]=1,1,""),"")</f>
        <v/>
      </c>
      <c r="CP125" s="169" t="str">
        <f>IF(Table1[[#This Row],[Multiple audience]]&lt;&gt;1,IF(Table1[[#This Row],[Energy / Sus Assessors]]=1,1,""),"")</f>
        <v/>
      </c>
      <c r="CQ125" s="169" t="str">
        <f>IF(Table1[[#This Row],[Multiple audience]]&lt;&gt;1,IF(Table1[[#This Row],[Semi-skilled]]=1,1,""),"")</f>
        <v/>
      </c>
      <c r="CR125" s="169" t="str">
        <f>IF(Table1[[#This Row],[Multiple audience]]&lt;&gt;1,IF(Table1[[#This Row],[Trades]]=1,1,""),"")</f>
        <v/>
      </c>
      <c r="CS125" s="169" t="str">
        <f>IF(Table1[[#This Row],[Multiple audience]]&lt;&gt;1,IF(Table1[[#This Row],[Other]]=1,1,""),"")</f>
        <v/>
      </c>
      <c r="CT125" s="169">
        <f>IF(SUM(Table1[[#This Row],[General Audience]:[Other]])&gt;1,1,"")</f>
        <v>1</v>
      </c>
      <c r="CU125" s="169" t="str">
        <f>IF(Table1[[#This Row],[Various  ]]&lt;&gt;1,IF(Table1[[#This Row],[Calculator / Software]]=1,1,""),"")</f>
        <v/>
      </c>
      <c r="CV125" s="169" t="str">
        <f>IF(Table1[[#This Row],[Various  ]]&lt;&gt;1,IF(Table1[[#This Row],[Information  ]]=1,1,""),"")</f>
        <v/>
      </c>
      <c r="CW125" s="169" t="str">
        <f>IF(Table1[[#This Row],[Various  ]]&lt;&gt;1,IF(Table1[[#This Row],[Interactive Tool]]=1,1,""),"")</f>
        <v/>
      </c>
      <c r="CX125" s="169" t="str">
        <f>IF(Table1[[#This Row],[Various  ]]&lt;&gt;1,IF(Table1[[#This Row],[Technical Specifications]]=1,1,""),"")</f>
        <v/>
      </c>
      <c r="CY125" s="169" t="str">
        <f>IF(Table1[[#This Row],[Various  ]]&lt;&gt;1,IF(Table1[[#This Row],[Training Resources]]=1,1,""),"")</f>
        <v/>
      </c>
      <c r="CZ125" s="169" t="str">
        <f>IF(Table1[[#This Row],[Various  ]]&lt;&gt;1,IF(Table1[[#This Row],[Toolbox]]=1,1,""),"")</f>
        <v/>
      </c>
      <c r="DA125" s="169" t="str">
        <f>IF(Table1[[#This Row],[Various  ]]&lt;&gt;1,IF(Table1[[#This Row],[Video]]=1,1,""),"")</f>
        <v/>
      </c>
      <c r="DB125" s="169" t="str">
        <f>IF(Table1[[#This Row],[Various  ]]&lt;&gt;1,IF(Table1[[#This Row],[Case study]]=1,1,""),"")</f>
        <v/>
      </c>
      <c r="DC125" s="169" t="str">
        <f>IF(Table1[[#This Row],[Various  ]]&lt;&gt;1,IF(Table1[[#This Row],[Other   ]]=1,1,""),"")</f>
        <v/>
      </c>
      <c r="DD125" s="169" t="str">
        <f>IF(Table1[[#This Row],[Various  ]]&lt;&gt;1,IF(Table1[[#This Row],[Standards]]=1,1,""),"")</f>
        <v/>
      </c>
      <c r="DE125" s="169">
        <f>IF(Table1[[#This Row],[Various]]=1,1,IF(SUM(Table1[[#This Row],[Calculator / Software]:[Standards]])&gt;1,1,""))</f>
        <v>1</v>
      </c>
      <c r="DF125" s="169" t="str">
        <f>IF(Table1[[#This Row],[Multiple NCC links]]&lt;&gt;1,IF(Table1[[#This Row],[Design]]=1,1,""),"")</f>
        <v/>
      </c>
      <c r="DG125" s="169" t="str">
        <f>IF(Table1[[#This Row],[Multiple NCC links]]&lt;&gt;1,IF(Table1[[#This Row],[Assessment / Verification]]=1,1,""),"")</f>
        <v/>
      </c>
      <c r="DH125" s="169" t="str">
        <f>IF(Table1[[#This Row],[Multiple NCC links]]&lt;&gt;1,IF(Table1[[#This Row],[Climate Specific ]]=1,1,""),"")</f>
        <v/>
      </c>
      <c r="DI125" s="169" t="str">
        <f>IF(Table1[[#This Row],[Multiple NCC links]]&lt;&gt;1,IF(Table1[[#This Row],[Alterations / Additions]]=1,1,""),"")</f>
        <v/>
      </c>
      <c r="DJ125" s="169" t="str">
        <f>IF(Table1[[#This Row],[Multiple NCC links]]&lt;&gt;1,IF(Table1[[#This Row],[Glazing]]=1,1,""),"")</f>
        <v/>
      </c>
      <c r="DK125" s="169" t="str">
        <f>IF(Table1[[#This Row],[Multiple NCC links]]&lt;&gt;1,IF(Table1[[#This Row],[Building Fabric / Thermal / Sealing]]=1,1,""),"")</f>
        <v/>
      </c>
      <c r="DL125" s="169" t="str">
        <f>IF(Table1[[#This Row],[Multiple NCC links]]&lt;&gt;1,IF(Table1[[#This Row],[Lighting]]=1,1,""),"")</f>
        <v/>
      </c>
      <c r="DM125" s="169" t="str">
        <f>IF(Table1[[#This Row],[Multiple NCC links]]&lt;&gt;1,IF(Table1[[#This Row],[HVAC]]=1,1,""),"")</f>
        <v/>
      </c>
      <c r="DN125" s="169" t="str">
        <f>IF(Table1[[#This Row],[Multiple NCC links]]&lt;&gt;1,IF(Table1[[#This Row],[Services]]=1,1,""),"")</f>
        <v/>
      </c>
      <c r="DO125" s="169" t="str">
        <f>IF(Table1[[#This Row],[Multiple NCC links]]&lt;&gt;1,IF(Table1[[#This Row],[Maintenance &amp; Monitoring]]=1,1,""),"")</f>
        <v/>
      </c>
      <c r="DP125" s="169" t="str">
        <f>IF(Table1[[#This Row],[Multiple NCC links]]&lt;&gt;1,IF(Table1[[#This Row],[Hand over / Operations]]=1,1,""),"")</f>
        <v/>
      </c>
      <c r="DQ125" s="169" t="str">
        <f>IF(Table1[[#This Row],[Multiple NCC links]]&lt;&gt;1,IF(Table1[[#This Row],[As built assessment]]=1,1,""),"")</f>
        <v/>
      </c>
      <c r="DR125" s="169" t="str">
        <f>IF(Table1[[#This Row],[Multiple NCC links]]&lt;&gt;1,IF(Table1[[#This Row],[Beyond compliance]]=1,1,""),"")</f>
        <v/>
      </c>
      <c r="DS125" s="169">
        <f>IF(SUM(Table1[[#This Row],[Design]:[Beyond compliance]])&gt;1,1,"")</f>
        <v>1</v>
      </c>
      <c r="DT125" s="169" t="str">
        <f>IF(Table1[[#This Row],[Both Residential &amp; Commercial4]]&lt;&gt;1,IF(Table1[[#This Row],[Residential]]=1,1,""),"")</f>
        <v/>
      </c>
      <c r="DU125" s="169" t="str">
        <f>IF(Table1[[#This Row],[Both Residential &amp; Commercial4]]&lt;&gt;1,IF(Table1[[#This Row],[Commercial]]=1,1,""),"")</f>
        <v/>
      </c>
      <c r="DV125" s="169">
        <f>Table1[[#This Row],[Residential &amp; Commercial]]</f>
        <v>1</v>
      </c>
      <c r="DW125" s="169"/>
    </row>
    <row r="126" spans="1:127" s="49" customFormat="1" ht="95.25" thickTop="1" thickBot="1" x14ac:dyDescent="0.35">
      <c r="A126" s="97">
        <v>123</v>
      </c>
      <c r="B126" s="97"/>
      <c r="C126" s="98" t="s">
        <v>547</v>
      </c>
      <c r="D126" s="98" t="s">
        <v>548</v>
      </c>
      <c r="E126" s="99">
        <v>1</v>
      </c>
      <c r="F126" s="99"/>
      <c r="G126" s="99"/>
      <c r="H126" s="99"/>
      <c r="I126" s="100" t="str">
        <f>IF(AND(Table1[[#This Row],[General]]=1,Table1[[#This Row],[Beginner]]=1,Table1[[#This Row],[Intermediate]]=1,Table1[[#This Row],[Advanced]]=1),1,"")</f>
        <v/>
      </c>
      <c r="J126" s="100" t="str">
        <f>CONCATENATE(IF(Table1[[#This Row],[General]]=1,"General, ",""), IF(Table1[[#This Row],[Beginner]]=1,"Beginner, ",""),IF(Table1[[#This Row],[Intermediate]]=1,"Intermediate, ",""), IF(Table1[[#This Row],[Advanced]]=1,"Advanced",""))</f>
        <v xml:space="preserve">General, </v>
      </c>
      <c r="K126" s="101">
        <v>1</v>
      </c>
      <c r="L126" s="101"/>
      <c r="M126" s="101"/>
      <c r="N126" s="101"/>
      <c r="O126" s="145"/>
      <c r="P126" s="101"/>
      <c r="Q126" s="101"/>
      <c r="R126" s="101"/>
      <c r="S12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26" s="102"/>
      <c r="U126" s="102"/>
      <c r="V126" s="240"/>
      <c r="W126" s="240">
        <v>1</v>
      </c>
      <c r="X126" s="102"/>
      <c r="Y126" s="102"/>
      <c r="Z126" s="102">
        <v>1</v>
      </c>
      <c r="AA126" s="102"/>
      <c r="AB126" s="102"/>
      <c r="AC126" s="102"/>
      <c r="AD126" s="102"/>
      <c r="AE126" s="102"/>
      <c r="AF126" s="102"/>
      <c r="AG12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26" s="103"/>
      <c r="AI126" s="103">
        <v>1</v>
      </c>
      <c r="AJ126" s="103"/>
      <c r="AK126" s="74" t="str">
        <f>CONCATENATE(IF(Table1[[#This Row],[Digital]]=1,"Digital, ",""),IF(Table1[[#This Row],[Face to Face]]=1,"Face to face, ",""),IF(Table1[[#This Row],[Blended]]=1,"Blended",""))</f>
        <v xml:space="preserve">Face to face, </v>
      </c>
      <c r="AL126" s="99" t="s">
        <v>62</v>
      </c>
      <c r="AM126" s="104">
        <v>1</v>
      </c>
      <c r="AN126" s="130"/>
      <c r="AO126" s="104"/>
      <c r="AP126" s="130">
        <v>1</v>
      </c>
      <c r="AQ126" s="104">
        <v>1</v>
      </c>
      <c r="AR126" s="104">
        <v>1</v>
      </c>
      <c r="AS126" s="104">
        <v>1</v>
      </c>
      <c r="AT126" s="104">
        <v>1</v>
      </c>
      <c r="AU126" s="104"/>
      <c r="AV126" s="130"/>
      <c r="AW126" s="130"/>
      <c r="AX126" s="130"/>
      <c r="AY126" s="104"/>
      <c r="AZ12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2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Alterations / Additions, Glazing, Building Fabric / Thermal / Sealing, Lighting, HVAC, </v>
      </c>
      <c r="BB126" s="105">
        <v>1</v>
      </c>
      <c r="BC126" s="105"/>
      <c r="BD126" s="100" t="str">
        <f>IF(AND(Table1[[#This Row],[Residential]]=1,Table1[[#This Row],[Commercial]]=1),1,"")</f>
        <v/>
      </c>
      <c r="BE126" s="100" t="str">
        <f>CONCATENATE(IF(Table1[[#This Row],[Residential]]=1,"Residential, ",""),IF(Table1[[#This Row],[Commercial]]=1,"Commercial",""))</f>
        <v xml:space="preserve">Residential, </v>
      </c>
      <c r="BF126" s="104"/>
      <c r="BG126" s="104">
        <v>1</v>
      </c>
      <c r="BH126" s="104"/>
      <c r="BI126" s="104"/>
      <c r="BJ126" s="104"/>
      <c r="BK126" s="104"/>
      <c r="BL126" s="104"/>
      <c r="BM126" s="130"/>
      <c r="BN126" s="104"/>
      <c r="BO12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26" s="146"/>
      <c r="BQ126" s="112" t="s">
        <v>550</v>
      </c>
      <c r="BR126" s="132" t="s">
        <v>996</v>
      </c>
      <c r="BS126" s="235"/>
      <c r="BT126" s="117" t="s">
        <v>549</v>
      </c>
      <c r="BU126" s="113"/>
      <c r="BV126" s="114"/>
      <c r="BW126" s="119" t="s">
        <v>58</v>
      </c>
      <c r="BX126" s="119" t="s">
        <v>300</v>
      </c>
      <c r="BY126" s="119" t="s">
        <v>300</v>
      </c>
      <c r="BZ126" s="227" t="str">
        <f>IF(SUM(Table1[[#This Row],[Design]:[Beyond compliance]])&gt;0,"Yes","No")</f>
        <v>Yes</v>
      </c>
      <c r="CA12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26" s="48">
        <f>COUNTIF(Table1[[#This Row],[Validity]:[Alignment with NCC (Yes=1,No=0)]],"N/A")</f>
        <v>0</v>
      </c>
      <c r="CC126" s="48">
        <f>IF(ISERROR(Table1[[#This Row],[Total Quality Score (out of 10)]]/(4-Table1[[#This Row],[N/A Count]])),0,Table1[[#This Row],[Total Quality Score (out of 10)]]/(4-Table1[[#This Row],[N/A Count]]))</f>
        <v>1</v>
      </c>
      <c r="CD126" s="106"/>
      <c r="CE126" s="106"/>
      <c r="CF126" s="172">
        <f>IF(SUM(Table1[[#This Row],[Multiple]:[Level (all)62]])&lt;1,IF(Table1[[#This Row],[General]]=1,1,""),"")</f>
        <v>1</v>
      </c>
      <c r="CG126" s="172" t="str">
        <f>IF(SUM(Table1[[#This Row],[Multiple]:[Level (all)62]])&lt;1,IF(Table1[[#This Row],[Beginner]]=1,1,""),"")</f>
        <v/>
      </c>
      <c r="CH126" s="169" t="str">
        <f>IF(SUM(Table1[[#This Row],[Multiple]:[Level (all)62]])&lt;1,IF(Table1[[#This Row],[Intermediate]]=1,1,""),"")</f>
        <v/>
      </c>
      <c r="CI126" s="169" t="str">
        <f>IF(SUM(Table1[[#This Row],[Multiple]:[Level (all)62]])&lt;1,IF(Table1[[#This Row],[Advanced]]=1,1,""),"")</f>
        <v/>
      </c>
      <c r="CJ126" s="169" t="str">
        <f>IF(AND(SUM(Table1[[#This Row],[General]:[Advanced]])&lt;4,SUM(Table1[[#This Row],[General]:[Advanced]])&gt;1),1,"")</f>
        <v/>
      </c>
      <c r="CK126" s="169" t="str">
        <f>Table1[[#This Row],[Level (all)]]</f>
        <v/>
      </c>
      <c r="CL126" s="169">
        <f>IF(Table1[[#This Row],[Multiple audience]]&lt;&gt;1,IF(Table1[[#This Row],[General Audience]]=1,1,""),"")</f>
        <v>1</v>
      </c>
      <c r="CM126" s="169" t="str">
        <f>IF(Table1[[#This Row],[Multiple audience]]&lt;&gt;1,IF(Table1[[#This Row],[Planners / Designers ]]=1,1,""),"")</f>
        <v/>
      </c>
      <c r="CN126" s="169" t="str">
        <f>IF(Table1[[#This Row],[Multiple audience]]&lt;&gt;1,IF(Table1[[#This Row],[Regulatory Assessors]]=1,1,""),"")</f>
        <v/>
      </c>
      <c r="CO126" s="169" t="str">
        <f>IF(Table1[[#This Row],[Multiple audience]]&lt;&gt;1,IF(Table1[[#This Row],[Builders / Management]]=1,1,""),"")</f>
        <v/>
      </c>
      <c r="CP126" s="169" t="str">
        <f>IF(Table1[[#This Row],[Multiple audience]]&lt;&gt;1,IF(Table1[[#This Row],[Energy / Sus Assessors]]=1,1,""),"")</f>
        <v/>
      </c>
      <c r="CQ126" s="169" t="str">
        <f>IF(Table1[[#This Row],[Multiple audience]]&lt;&gt;1,IF(Table1[[#This Row],[Semi-skilled]]=1,1,""),"")</f>
        <v/>
      </c>
      <c r="CR126" s="169" t="str">
        <f>IF(Table1[[#This Row],[Multiple audience]]&lt;&gt;1,IF(Table1[[#This Row],[Trades]]=1,1,""),"")</f>
        <v/>
      </c>
      <c r="CS126" s="169" t="str">
        <f>IF(Table1[[#This Row],[Multiple audience]]&lt;&gt;1,IF(Table1[[#This Row],[Other]]=1,1,""),"")</f>
        <v/>
      </c>
      <c r="CT126" s="169" t="str">
        <f>IF(SUM(Table1[[#This Row],[General Audience]:[Other]])&gt;1,1,"")</f>
        <v/>
      </c>
      <c r="CU126" s="169" t="str">
        <f>IF(Table1[[#This Row],[Various  ]]&lt;&gt;1,IF(Table1[[#This Row],[Calculator / Software]]=1,1,""),"")</f>
        <v/>
      </c>
      <c r="CV126" s="169" t="str">
        <f>IF(Table1[[#This Row],[Various  ]]&lt;&gt;1,IF(Table1[[#This Row],[Information  ]]=1,1,""),"")</f>
        <v/>
      </c>
      <c r="CW126" s="169" t="str">
        <f>IF(Table1[[#This Row],[Various  ]]&lt;&gt;1,IF(Table1[[#This Row],[Interactive Tool]]=1,1,""),"")</f>
        <v/>
      </c>
      <c r="CX126" s="169" t="str">
        <f>IF(Table1[[#This Row],[Various  ]]&lt;&gt;1,IF(Table1[[#This Row],[Technical Specifications]]=1,1,""),"")</f>
        <v/>
      </c>
      <c r="CY126" s="169" t="str">
        <f>IF(Table1[[#This Row],[Various  ]]&lt;&gt;1,IF(Table1[[#This Row],[Training Resources]]=1,1,""),"")</f>
        <v/>
      </c>
      <c r="CZ126" s="169" t="str">
        <f>IF(Table1[[#This Row],[Various  ]]&lt;&gt;1,IF(Table1[[#This Row],[Toolbox]]=1,1,""),"")</f>
        <v/>
      </c>
      <c r="DA126" s="169" t="str">
        <f>IF(Table1[[#This Row],[Various  ]]&lt;&gt;1,IF(Table1[[#This Row],[Video]]=1,1,""),"")</f>
        <v/>
      </c>
      <c r="DB126" s="169" t="str">
        <f>IF(Table1[[#This Row],[Various  ]]&lt;&gt;1,IF(Table1[[#This Row],[Case study]]=1,1,""),"")</f>
        <v/>
      </c>
      <c r="DC126" s="169" t="str">
        <f>IF(Table1[[#This Row],[Various  ]]&lt;&gt;1,IF(Table1[[#This Row],[Other   ]]=1,1,""),"")</f>
        <v/>
      </c>
      <c r="DD126" s="169" t="str">
        <f>IF(Table1[[#This Row],[Various  ]]&lt;&gt;1,IF(Table1[[#This Row],[Standards]]=1,1,""),"")</f>
        <v/>
      </c>
      <c r="DE126" s="169">
        <f>IF(Table1[[#This Row],[Various]]=1,1,IF(SUM(Table1[[#This Row],[Calculator / Software]:[Standards]])&gt;1,1,""))</f>
        <v>1</v>
      </c>
      <c r="DF126" s="169" t="str">
        <f>IF(Table1[[#This Row],[Multiple NCC links]]&lt;&gt;1,IF(Table1[[#This Row],[Design]]=1,1,""),"")</f>
        <v/>
      </c>
      <c r="DG126" s="169" t="str">
        <f>IF(Table1[[#This Row],[Multiple NCC links]]&lt;&gt;1,IF(Table1[[#This Row],[Assessment / Verification]]=1,1,""),"")</f>
        <v/>
      </c>
      <c r="DH126" s="169" t="str">
        <f>IF(Table1[[#This Row],[Multiple NCC links]]&lt;&gt;1,IF(Table1[[#This Row],[Climate Specific ]]=1,1,""),"")</f>
        <v/>
      </c>
      <c r="DI126" s="169" t="str">
        <f>IF(Table1[[#This Row],[Multiple NCC links]]&lt;&gt;1,IF(Table1[[#This Row],[Alterations / Additions]]=1,1,""),"")</f>
        <v/>
      </c>
      <c r="DJ126" s="169" t="str">
        <f>IF(Table1[[#This Row],[Multiple NCC links]]&lt;&gt;1,IF(Table1[[#This Row],[Glazing]]=1,1,""),"")</f>
        <v/>
      </c>
      <c r="DK126" s="169" t="str">
        <f>IF(Table1[[#This Row],[Multiple NCC links]]&lt;&gt;1,IF(Table1[[#This Row],[Building Fabric / Thermal / Sealing]]=1,1,""),"")</f>
        <v/>
      </c>
      <c r="DL126" s="169" t="str">
        <f>IF(Table1[[#This Row],[Multiple NCC links]]&lt;&gt;1,IF(Table1[[#This Row],[Lighting]]=1,1,""),"")</f>
        <v/>
      </c>
      <c r="DM126" s="169" t="str">
        <f>IF(Table1[[#This Row],[Multiple NCC links]]&lt;&gt;1,IF(Table1[[#This Row],[HVAC]]=1,1,""),"")</f>
        <v/>
      </c>
      <c r="DN126" s="169" t="str">
        <f>IF(Table1[[#This Row],[Multiple NCC links]]&lt;&gt;1,IF(Table1[[#This Row],[Services]]=1,1,""),"")</f>
        <v/>
      </c>
      <c r="DO126" s="169" t="str">
        <f>IF(Table1[[#This Row],[Multiple NCC links]]&lt;&gt;1,IF(Table1[[#This Row],[Maintenance &amp; Monitoring]]=1,1,""),"")</f>
        <v/>
      </c>
      <c r="DP126" s="169" t="str">
        <f>IF(Table1[[#This Row],[Multiple NCC links]]&lt;&gt;1,IF(Table1[[#This Row],[Hand over / Operations]]=1,1,""),"")</f>
        <v/>
      </c>
      <c r="DQ126" s="169" t="str">
        <f>IF(Table1[[#This Row],[Multiple NCC links]]&lt;&gt;1,IF(Table1[[#This Row],[As built assessment]]=1,1,""),"")</f>
        <v/>
      </c>
      <c r="DR126" s="169" t="str">
        <f>IF(Table1[[#This Row],[Multiple NCC links]]&lt;&gt;1,IF(Table1[[#This Row],[Beyond compliance]]=1,1,""),"")</f>
        <v/>
      </c>
      <c r="DS126" s="169">
        <f>IF(SUM(Table1[[#This Row],[Design]:[Beyond compliance]])&gt;1,1,"")</f>
        <v>1</v>
      </c>
      <c r="DT126" s="169">
        <f>IF(Table1[[#This Row],[Both Residential &amp; Commercial4]]&lt;&gt;1,IF(Table1[[#This Row],[Residential]]=1,1,""),"")</f>
        <v>1</v>
      </c>
      <c r="DU126" s="169" t="str">
        <f>IF(Table1[[#This Row],[Both Residential &amp; Commercial4]]&lt;&gt;1,IF(Table1[[#This Row],[Commercial]]=1,1,""),"")</f>
        <v/>
      </c>
      <c r="DV126" s="169" t="str">
        <f>Table1[[#This Row],[Residential &amp; Commercial]]</f>
        <v/>
      </c>
      <c r="DW126" s="169"/>
    </row>
    <row r="127" spans="1:127" s="49" customFormat="1" ht="170.25" thickTop="1" thickBot="1" x14ac:dyDescent="0.35">
      <c r="A127" s="97">
        <v>124</v>
      </c>
      <c r="B127" s="97"/>
      <c r="C127" s="98" t="s">
        <v>551</v>
      </c>
      <c r="D127" s="98" t="s">
        <v>1057</v>
      </c>
      <c r="E127" s="99"/>
      <c r="F127" s="99"/>
      <c r="G127" s="99">
        <v>1</v>
      </c>
      <c r="H127" s="99"/>
      <c r="I127" s="100" t="str">
        <f>IF(AND(Table1[[#This Row],[General]]=1,Table1[[#This Row],[Beginner]]=1,Table1[[#This Row],[Intermediate]]=1,Table1[[#This Row],[Advanced]]=1),1,"")</f>
        <v/>
      </c>
      <c r="J127" s="100" t="str">
        <f>CONCATENATE(IF(Table1[[#This Row],[General]]=1,"General, ",""), IF(Table1[[#This Row],[Beginner]]=1,"Beginner, ",""),IF(Table1[[#This Row],[Intermediate]]=1,"Intermediate, ",""), IF(Table1[[#This Row],[Advanced]]=1,"Advanced",""))</f>
        <v xml:space="preserve">Intermediate, </v>
      </c>
      <c r="K127" s="101"/>
      <c r="L127" s="101"/>
      <c r="M127" s="101"/>
      <c r="N127" s="101"/>
      <c r="O127" s="145"/>
      <c r="P127" s="101"/>
      <c r="Q127" s="101"/>
      <c r="R127" s="101">
        <v>1</v>
      </c>
      <c r="S12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Other</v>
      </c>
      <c r="T127" s="102"/>
      <c r="U127" s="102"/>
      <c r="V127" s="240"/>
      <c r="W127" s="240">
        <v>1</v>
      </c>
      <c r="X127" s="102"/>
      <c r="Y127" s="102"/>
      <c r="Z127" s="102">
        <v>1</v>
      </c>
      <c r="AA127" s="102"/>
      <c r="AB127" s="102"/>
      <c r="AC127" s="102"/>
      <c r="AD127" s="102"/>
      <c r="AE127" s="102"/>
      <c r="AF127" s="102"/>
      <c r="AG12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27" s="103"/>
      <c r="AI127" s="103">
        <v>1</v>
      </c>
      <c r="AJ127" s="103"/>
      <c r="AK127" s="74" t="str">
        <f>CONCATENATE(IF(Table1[[#This Row],[Digital]]=1,"Digital, ",""),IF(Table1[[#This Row],[Face to Face]]=1,"Face to face, ",""),IF(Table1[[#This Row],[Blended]]=1,"Blended",""))</f>
        <v xml:space="preserve">Face to face, </v>
      </c>
      <c r="AL127" s="99" t="s">
        <v>62</v>
      </c>
      <c r="AM127" s="104"/>
      <c r="AN127" s="130"/>
      <c r="AO127" s="104"/>
      <c r="AP127" s="130"/>
      <c r="AQ127" s="104"/>
      <c r="AR127" s="104"/>
      <c r="AS127" s="104"/>
      <c r="AT127" s="104"/>
      <c r="AU127" s="104">
        <v>1</v>
      </c>
      <c r="AV127" s="130"/>
      <c r="AW127" s="130"/>
      <c r="AX127" s="130"/>
      <c r="AY127" s="104"/>
      <c r="AZ12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2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Services, </v>
      </c>
      <c r="BB127" s="105">
        <v>1</v>
      </c>
      <c r="BC127" s="105">
        <v>1</v>
      </c>
      <c r="BD127" s="100">
        <f>IF(AND(Table1[[#This Row],[Residential]]=1,Table1[[#This Row],[Commercial]]=1),1,"")</f>
        <v>1</v>
      </c>
      <c r="BE127" s="100" t="str">
        <f>CONCATENATE(IF(Table1[[#This Row],[Residential]]=1,"Residential, ",""),IF(Table1[[#This Row],[Commercial]]=1,"Commercial",""))</f>
        <v>Residential, Commercial</v>
      </c>
      <c r="BF127" s="104"/>
      <c r="BG127" s="104"/>
      <c r="BH127" s="104"/>
      <c r="BI127" s="104"/>
      <c r="BJ127" s="104"/>
      <c r="BK127" s="104">
        <v>1</v>
      </c>
      <c r="BL127" s="104"/>
      <c r="BM127" s="130"/>
      <c r="BN127" s="104"/>
      <c r="BO12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Northern Territory, </v>
      </c>
      <c r="BP127" s="146"/>
      <c r="BQ127" s="112" t="s">
        <v>552</v>
      </c>
      <c r="BR127" s="132" t="s">
        <v>888</v>
      </c>
      <c r="BS127" s="235"/>
      <c r="BT127" s="117" t="s">
        <v>553</v>
      </c>
      <c r="BU127" s="113"/>
      <c r="BV127" s="114"/>
      <c r="BW127" s="119" t="s">
        <v>58</v>
      </c>
      <c r="BX127" s="119" t="s">
        <v>300</v>
      </c>
      <c r="BY127" s="119" t="s">
        <v>300</v>
      </c>
      <c r="BZ127" s="227" t="str">
        <f>IF(SUM(Table1[[#This Row],[Design]:[Beyond compliance]])&gt;0,"Yes","No")</f>
        <v>Yes</v>
      </c>
      <c r="CA12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27" s="48">
        <f>COUNTIF(Table1[[#This Row],[Validity]:[Alignment with NCC (Yes=1,No=0)]],"N/A")</f>
        <v>0</v>
      </c>
      <c r="CC127" s="48">
        <f>IF(ISERROR(Table1[[#This Row],[Total Quality Score (out of 10)]]/(4-Table1[[#This Row],[N/A Count]])),0,Table1[[#This Row],[Total Quality Score (out of 10)]]/(4-Table1[[#This Row],[N/A Count]]))</f>
        <v>1</v>
      </c>
      <c r="CD127" s="106"/>
      <c r="CE127" s="106"/>
      <c r="CF127" s="172" t="str">
        <f>IF(SUM(Table1[[#This Row],[Multiple]:[Level (all)62]])&lt;1,IF(Table1[[#This Row],[General]]=1,1,""),"")</f>
        <v/>
      </c>
      <c r="CG127" s="172" t="str">
        <f>IF(SUM(Table1[[#This Row],[Multiple]:[Level (all)62]])&lt;1,IF(Table1[[#This Row],[Beginner]]=1,1,""),"")</f>
        <v/>
      </c>
      <c r="CH127" s="169">
        <f>IF(SUM(Table1[[#This Row],[Multiple]:[Level (all)62]])&lt;1,IF(Table1[[#This Row],[Intermediate]]=1,1,""),"")</f>
        <v>1</v>
      </c>
      <c r="CI127" s="169" t="str">
        <f>IF(SUM(Table1[[#This Row],[Multiple]:[Level (all)62]])&lt;1,IF(Table1[[#This Row],[Advanced]]=1,1,""),"")</f>
        <v/>
      </c>
      <c r="CJ127" s="169" t="str">
        <f>IF(AND(SUM(Table1[[#This Row],[General]:[Advanced]])&lt;4,SUM(Table1[[#This Row],[General]:[Advanced]])&gt;1),1,"")</f>
        <v/>
      </c>
      <c r="CK127" s="169" t="str">
        <f>Table1[[#This Row],[Level (all)]]</f>
        <v/>
      </c>
      <c r="CL127" s="169" t="str">
        <f>IF(Table1[[#This Row],[Multiple audience]]&lt;&gt;1,IF(Table1[[#This Row],[General Audience]]=1,1,""),"")</f>
        <v/>
      </c>
      <c r="CM127" s="169" t="str">
        <f>IF(Table1[[#This Row],[Multiple audience]]&lt;&gt;1,IF(Table1[[#This Row],[Planners / Designers ]]=1,1,""),"")</f>
        <v/>
      </c>
      <c r="CN127" s="169" t="str">
        <f>IF(Table1[[#This Row],[Multiple audience]]&lt;&gt;1,IF(Table1[[#This Row],[Regulatory Assessors]]=1,1,""),"")</f>
        <v/>
      </c>
      <c r="CO127" s="169" t="str">
        <f>IF(Table1[[#This Row],[Multiple audience]]&lt;&gt;1,IF(Table1[[#This Row],[Builders / Management]]=1,1,""),"")</f>
        <v/>
      </c>
      <c r="CP127" s="169" t="str">
        <f>IF(Table1[[#This Row],[Multiple audience]]&lt;&gt;1,IF(Table1[[#This Row],[Energy / Sus Assessors]]=1,1,""),"")</f>
        <v/>
      </c>
      <c r="CQ127" s="169" t="str">
        <f>IF(Table1[[#This Row],[Multiple audience]]&lt;&gt;1,IF(Table1[[#This Row],[Semi-skilled]]=1,1,""),"")</f>
        <v/>
      </c>
      <c r="CR127" s="169" t="str">
        <f>IF(Table1[[#This Row],[Multiple audience]]&lt;&gt;1,IF(Table1[[#This Row],[Trades]]=1,1,""),"")</f>
        <v/>
      </c>
      <c r="CS127" s="169">
        <f>IF(Table1[[#This Row],[Multiple audience]]&lt;&gt;1,IF(Table1[[#This Row],[Other]]=1,1,""),"")</f>
        <v>1</v>
      </c>
      <c r="CT127" s="169" t="str">
        <f>IF(SUM(Table1[[#This Row],[General Audience]:[Other]])&gt;1,1,"")</f>
        <v/>
      </c>
      <c r="CU127" s="169" t="str">
        <f>IF(Table1[[#This Row],[Various  ]]&lt;&gt;1,IF(Table1[[#This Row],[Calculator / Software]]=1,1,""),"")</f>
        <v/>
      </c>
      <c r="CV127" s="169" t="str">
        <f>IF(Table1[[#This Row],[Various  ]]&lt;&gt;1,IF(Table1[[#This Row],[Information  ]]=1,1,""),"")</f>
        <v/>
      </c>
      <c r="CW127" s="169" t="str">
        <f>IF(Table1[[#This Row],[Various  ]]&lt;&gt;1,IF(Table1[[#This Row],[Interactive Tool]]=1,1,""),"")</f>
        <v/>
      </c>
      <c r="CX127" s="169" t="str">
        <f>IF(Table1[[#This Row],[Various  ]]&lt;&gt;1,IF(Table1[[#This Row],[Technical Specifications]]=1,1,""),"")</f>
        <v/>
      </c>
      <c r="CY127" s="169" t="str">
        <f>IF(Table1[[#This Row],[Various  ]]&lt;&gt;1,IF(Table1[[#This Row],[Training Resources]]=1,1,""),"")</f>
        <v/>
      </c>
      <c r="CZ127" s="169" t="str">
        <f>IF(Table1[[#This Row],[Various  ]]&lt;&gt;1,IF(Table1[[#This Row],[Toolbox]]=1,1,""),"")</f>
        <v/>
      </c>
      <c r="DA127" s="169" t="str">
        <f>IF(Table1[[#This Row],[Various  ]]&lt;&gt;1,IF(Table1[[#This Row],[Video]]=1,1,""),"")</f>
        <v/>
      </c>
      <c r="DB127" s="169" t="str">
        <f>IF(Table1[[#This Row],[Various  ]]&lt;&gt;1,IF(Table1[[#This Row],[Case study]]=1,1,""),"")</f>
        <v/>
      </c>
      <c r="DC127" s="169" t="str">
        <f>IF(Table1[[#This Row],[Various  ]]&lt;&gt;1,IF(Table1[[#This Row],[Other   ]]=1,1,""),"")</f>
        <v/>
      </c>
      <c r="DD127" s="169" t="str">
        <f>IF(Table1[[#This Row],[Various  ]]&lt;&gt;1,IF(Table1[[#This Row],[Standards]]=1,1,""),"")</f>
        <v/>
      </c>
      <c r="DE127" s="169">
        <f>IF(Table1[[#This Row],[Various]]=1,1,IF(SUM(Table1[[#This Row],[Calculator / Software]:[Standards]])&gt;1,1,""))</f>
        <v>1</v>
      </c>
      <c r="DF127" s="169" t="str">
        <f>IF(Table1[[#This Row],[Multiple NCC links]]&lt;&gt;1,IF(Table1[[#This Row],[Design]]=1,1,""),"")</f>
        <v/>
      </c>
      <c r="DG127" s="169" t="str">
        <f>IF(Table1[[#This Row],[Multiple NCC links]]&lt;&gt;1,IF(Table1[[#This Row],[Assessment / Verification]]=1,1,""),"")</f>
        <v/>
      </c>
      <c r="DH127" s="169" t="str">
        <f>IF(Table1[[#This Row],[Multiple NCC links]]&lt;&gt;1,IF(Table1[[#This Row],[Climate Specific ]]=1,1,""),"")</f>
        <v/>
      </c>
      <c r="DI127" s="169" t="str">
        <f>IF(Table1[[#This Row],[Multiple NCC links]]&lt;&gt;1,IF(Table1[[#This Row],[Alterations / Additions]]=1,1,""),"")</f>
        <v/>
      </c>
      <c r="DJ127" s="169" t="str">
        <f>IF(Table1[[#This Row],[Multiple NCC links]]&lt;&gt;1,IF(Table1[[#This Row],[Glazing]]=1,1,""),"")</f>
        <v/>
      </c>
      <c r="DK127" s="169" t="str">
        <f>IF(Table1[[#This Row],[Multiple NCC links]]&lt;&gt;1,IF(Table1[[#This Row],[Building Fabric / Thermal / Sealing]]=1,1,""),"")</f>
        <v/>
      </c>
      <c r="DL127" s="169" t="str">
        <f>IF(Table1[[#This Row],[Multiple NCC links]]&lt;&gt;1,IF(Table1[[#This Row],[Lighting]]=1,1,""),"")</f>
        <v/>
      </c>
      <c r="DM127" s="169" t="str">
        <f>IF(Table1[[#This Row],[Multiple NCC links]]&lt;&gt;1,IF(Table1[[#This Row],[HVAC]]=1,1,""),"")</f>
        <v/>
      </c>
      <c r="DN127" s="169">
        <f>IF(Table1[[#This Row],[Multiple NCC links]]&lt;&gt;1,IF(Table1[[#This Row],[Services]]=1,1,""),"")</f>
        <v>1</v>
      </c>
      <c r="DO127" s="169" t="str">
        <f>IF(Table1[[#This Row],[Multiple NCC links]]&lt;&gt;1,IF(Table1[[#This Row],[Maintenance &amp; Monitoring]]=1,1,""),"")</f>
        <v/>
      </c>
      <c r="DP127" s="169" t="str">
        <f>IF(Table1[[#This Row],[Multiple NCC links]]&lt;&gt;1,IF(Table1[[#This Row],[Hand over / Operations]]=1,1,""),"")</f>
        <v/>
      </c>
      <c r="DQ127" s="169" t="str">
        <f>IF(Table1[[#This Row],[Multiple NCC links]]&lt;&gt;1,IF(Table1[[#This Row],[As built assessment]]=1,1,""),"")</f>
        <v/>
      </c>
      <c r="DR127" s="169" t="str">
        <f>IF(Table1[[#This Row],[Multiple NCC links]]&lt;&gt;1,IF(Table1[[#This Row],[Beyond compliance]]=1,1,""),"")</f>
        <v/>
      </c>
      <c r="DS127" s="169" t="str">
        <f>IF(SUM(Table1[[#This Row],[Design]:[Beyond compliance]])&gt;1,1,"")</f>
        <v/>
      </c>
      <c r="DT127" s="169" t="str">
        <f>IF(Table1[[#This Row],[Both Residential &amp; Commercial4]]&lt;&gt;1,IF(Table1[[#This Row],[Residential]]=1,1,""),"")</f>
        <v/>
      </c>
      <c r="DU127" s="169" t="str">
        <f>IF(Table1[[#This Row],[Both Residential &amp; Commercial4]]&lt;&gt;1,IF(Table1[[#This Row],[Commercial]]=1,1,""),"")</f>
        <v/>
      </c>
      <c r="DV127" s="169">
        <f>Table1[[#This Row],[Residential &amp; Commercial]]</f>
        <v>1</v>
      </c>
      <c r="DW127" s="169"/>
    </row>
    <row r="128" spans="1:127" s="49" customFormat="1" ht="76.5" thickTop="1" thickBot="1" x14ac:dyDescent="0.35">
      <c r="A128" s="97">
        <v>125</v>
      </c>
      <c r="B128" s="97"/>
      <c r="C128" s="98" t="s">
        <v>554</v>
      </c>
      <c r="D128" s="98" t="s">
        <v>555</v>
      </c>
      <c r="E128" s="99"/>
      <c r="F128" s="99"/>
      <c r="G128" s="99"/>
      <c r="H128" s="99">
        <v>1</v>
      </c>
      <c r="I128" s="100" t="str">
        <f>IF(AND(Table1[[#This Row],[General]]=1,Table1[[#This Row],[Beginner]]=1,Table1[[#This Row],[Intermediate]]=1,Table1[[#This Row],[Advanced]]=1),1,"")</f>
        <v/>
      </c>
      <c r="J128" s="100" t="str">
        <f>CONCATENATE(IF(Table1[[#This Row],[General]]=1,"General, ",""), IF(Table1[[#This Row],[Beginner]]=1,"Beginner, ",""),IF(Table1[[#This Row],[Intermediate]]=1,"Intermediate, ",""), IF(Table1[[#This Row],[Advanced]]=1,"Advanced",""))</f>
        <v>Advanced</v>
      </c>
      <c r="K128" s="101"/>
      <c r="L128" s="101"/>
      <c r="M128" s="101"/>
      <c r="N128" s="101"/>
      <c r="O128" s="145">
        <v>1</v>
      </c>
      <c r="P128" s="101"/>
      <c r="Q128" s="101"/>
      <c r="R128" s="101"/>
      <c r="S12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28" s="102"/>
      <c r="U128" s="102"/>
      <c r="V128" s="240"/>
      <c r="W128" s="240">
        <v>1</v>
      </c>
      <c r="X128" s="102"/>
      <c r="Y128" s="102"/>
      <c r="Z128" s="102">
        <v>1</v>
      </c>
      <c r="AA128" s="102"/>
      <c r="AB128" s="102"/>
      <c r="AC128" s="102"/>
      <c r="AD128" s="102"/>
      <c r="AE128" s="102"/>
      <c r="AF128" s="102"/>
      <c r="AG12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28" s="103">
        <v>1</v>
      </c>
      <c r="AI128" s="103"/>
      <c r="AJ128" s="103"/>
      <c r="AK128" s="74" t="str">
        <f>CONCATENATE(IF(Table1[[#This Row],[Digital]]=1,"Digital, ",""),IF(Table1[[#This Row],[Face to Face]]=1,"Face to face, ",""),IF(Table1[[#This Row],[Blended]]=1,"Blended",""))</f>
        <v xml:space="preserve">Digital, </v>
      </c>
      <c r="AL128" s="99" t="s">
        <v>62</v>
      </c>
      <c r="AM128" s="104"/>
      <c r="AN128" s="130">
        <v>1</v>
      </c>
      <c r="AO128" s="104"/>
      <c r="AP128" s="130"/>
      <c r="AQ128" s="104"/>
      <c r="AR128" s="104"/>
      <c r="AS128" s="104"/>
      <c r="AT128" s="104"/>
      <c r="AU128" s="104"/>
      <c r="AV128" s="130"/>
      <c r="AW128" s="130"/>
      <c r="AX128" s="130">
        <v>1</v>
      </c>
      <c r="AY128" s="104"/>
      <c r="AZ12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2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As built assessment, </v>
      </c>
      <c r="BB128" s="105">
        <v>1</v>
      </c>
      <c r="BC128" s="105"/>
      <c r="BD128" s="100" t="str">
        <f>IF(AND(Table1[[#This Row],[Residential]]=1,Table1[[#This Row],[Commercial]]=1),1,"")</f>
        <v/>
      </c>
      <c r="BE128" s="100" t="str">
        <f>CONCATENATE(IF(Table1[[#This Row],[Residential]]=1,"Residential, ",""),IF(Table1[[#This Row],[Commercial]]=1,"Commercial",""))</f>
        <v xml:space="preserve">Residential, </v>
      </c>
      <c r="BF128" s="104"/>
      <c r="BG128" s="104"/>
      <c r="BH128" s="104"/>
      <c r="BI128" s="104"/>
      <c r="BJ128" s="104"/>
      <c r="BK128" s="104"/>
      <c r="BL128" s="104"/>
      <c r="BM128" s="130"/>
      <c r="BN128" s="104">
        <v>1</v>
      </c>
      <c r="BO12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28" s="146"/>
      <c r="BQ128" s="112" t="s">
        <v>556</v>
      </c>
      <c r="BR128" s="132" t="s">
        <v>888</v>
      </c>
      <c r="BS128" s="112"/>
      <c r="BT128" s="117" t="s">
        <v>557</v>
      </c>
      <c r="BU128" s="113"/>
      <c r="BV128" s="114"/>
      <c r="BW128" s="119" t="s">
        <v>58</v>
      </c>
      <c r="BX128" s="119" t="s">
        <v>57</v>
      </c>
      <c r="BY128" s="119" t="s">
        <v>57</v>
      </c>
      <c r="BZ128" s="227" t="str">
        <f>IF(SUM(Table1[[#This Row],[Design]:[Beyond compliance]])&gt;0,"Yes","No")</f>
        <v>Yes</v>
      </c>
      <c r="CA12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28" s="48">
        <f>COUNTIF(Table1[[#This Row],[Validity]:[Alignment with NCC (Yes=1,No=0)]],"N/A")</f>
        <v>0</v>
      </c>
      <c r="CC128" s="48">
        <f>IF(ISERROR(Table1[[#This Row],[Total Quality Score (out of 10)]]/(4-Table1[[#This Row],[N/A Count]])),0,Table1[[#This Row],[Total Quality Score (out of 10)]]/(4-Table1[[#This Row],[N/A Count]]))</f>
        <v>2</v>
      </c>
      <c r="CD128" s="106"/>
      <c r="CE128" s="106"/>
      <c r="CF128" s="172" t="str">
        <f>IF(SUM(Table1[[#This Row],[Multiple]:[Level (all)62]])&lt;1,IF(Table1[[#This Row],[General]]=1,1,""),"")</f>
        <v/>
      </c>
      <c r="CG128" s="172" t="str">
        <f>IF(SUM(Table1[[#This Row],[Multiple]:[Level (all)62]])&lt;1,IF(Table1[[#This Row],[Beginner]]=1,1,""),"")</f>
        <v/>
      </c>
      <c r="CH128" s="169" t="str">
        <f>IF(SUM(Table1[[#This Row],[Multiple]:[Level (all)62]])&lt;1,IF(Table1[[#This Row],[Intermediate]]=1,1,""),"")</f>
        <v/>
      </c>
      <c r="CI128" s="169">
        <f>IF(SUM(Table1[[#This Row],[Multiple]:[Level (all)62]])&lt;1,IF(Table1[[#This Row],[Advanced]]=1,1,""),"")</f>
        <v>1</v>
      </c>
      <c r="CJ128" s="169" t="str">
        <f>IF(AND(SUM(Table1[[#This Row],[General]:[Advanced]])&lt;4,SUM(Table1[[#This Row],[General]:[Advanced]])&gt;1),1,"")</f>
        <v/>
      </c>
      <c r="CK128" s="169" t="str">
        <f>Table1[[#This Row],[Level (all)]]</f>
        <v/>
      </c>
      <c r="CL128" s="169" t="str">
        <f>IF(Table1[[#This Row],[Multiple audience]]&lt;&gt;1,IF(Table1[[#This Row],[General Audience]]=1,1,""),"")</f>
        <v/>
      </c>
      <c r="CM128" s="169" t="str">
        <f>IF(Table1[[#This Row],[Multiple audience]]&lt;&gt;1,IF(Table1[[#This Row],[Planners / Designers ]]=1,1,""),"")</f>
        <v/>
      </c>
      <c r="CN128" s="169" t="str">
        <f>IF(Table1[[#This Row],[Multiple audience]]&lt;&gt;1,IF(Table1[[#This Row],[Regulatory Assessors]]=1,1,""),"")</f>
        <v/>
      </c>
      <c r="CO128" s="169" t="str">
        <f>IF(Table1[[#This Row],[Multiple audience]]&lt;&gt;1,IF(Table1[[#This Row],[Builders / Management]]=1,1,""),"")</f>
        <v/>
      </c>
      <c r="CP128" s="169">
        <f>IF(Table1[[#This Row],[Multiple audience]]&lt;&gt;1,IF(Table1[[#This Row],[Energy / Sus Assessors]]=1,1,""),"")</f>
        <v>1</v>
      </c>
      <c r="CQ128" s="169" t="str">
        <f>IF(Table1[[#This Row],[Multiple audience]]&lt;&gt;1,IF(Table1[[#This Row],[Semi-skilled]]=1,1,""),"")</f>
        <v/>
      </c>
      <c r="CR128" s="169" t="str">
        <f>IF(Table1[[#This Row],[Multiple audience]]&lt;&gt;1,IF(Table1[[#This Row],[Trades]]=1,1,""),"")</f>
        <v/>
      </c>
      <c r="CS128" s="169" t="str">
        <f>IF(Table1[[#This Row],[Multiple audience]]&lt;&gt;1,IF(Table1[[#This Row],[Other]]=1,1,""),"")</f>
        <v/>
      </c>
      <c r="CT128" s="169" t="str">
        <f>IF(SUM(Table1[[#This Row],[General Audience]:[Other]])&gt;1,1,"")</f>
        <v/>
      </c>
      <c r="CU128" s="169" t="str">
        <f>IF(Table1[[#This Row],[Various  ]]&lt;&gt;1,IF(Table1[[#This Row],[Calculator / Software]]=1,1,""),"")</f>
        <v/>
      </c>
      <c r="CV128" s="169" t="str">
        <f>IF(Table1[[#This Row],[Various  ]]&lt;&gt;1,IF(Table1[[#This Row],[Information  ]]=1,1,""),"")</f>
        <v/>
      </c>
      <c r="CW128" s="169" t="str">
        <f>IF(Table1[[#This Row],[Various  ]]&lt;&gt;1,IF(Table1[[#This Row],[Interactive Tool]]=1,1,""),"")</f>
        <v/>
      </c>
      <c r="CX128" s="169" t="str">
        <f>IF(Table1[[#This Row],[Various  ]]&lt;&gt;1,IF(Table1[[#This Row],[Technical Specifications]]=1,1,""),"")</f>
        <v/>
      </c>
      <c r="CY128" s="169" t="str">
        <f>IF(Table1[[#This Row],[Various  ]]&lt;&gt;1,IF(Table1[[#This Row],[Training Resources]]=1,1,""),"")</f>
        <v/>
      </c>
      <c r="CZ128" s="169" t="str">
        <f>IF(Table1[[#This Row],[Various  ]]&lt;&gt;1,IF(Table1[[#This Row],[Toolbox]]=1,1,""),"")</f>
        <v/>
      </c>
      <c r="DA128" s="169" t="str">
        <f>IF(Table1[[#This Row],[Various  ]]&lt;&gt;1,IF(Table1[[#This Row],[Video]]=1,1,""),"")</f>
        <v/>
      </c>
      <c r="DB128" s="169" t="str">
        <f>IF(Table1[[#This Row],[Various  ]]&lt;&gt;1,IF(Table1[[#This Row],[Case study]]=1,1,""),"")</f>
        <v/>
      </c>
      <c r="DC128" s="169" t="str">
        <f>IF(Table1[[#This Row],[Various  ]]&lt;&gt;1,IF(Table1[[#This Row],[Other   ]]=1,1,""),"")</f>
        <v/>
      </c>
      <c r="DD128" s="169" t="str">
        <f>IF(Table1[[#This Row],[Various  ]]&lt;&gt;1,IF(Table1[[#This Row],[Standards]]=1,1,""),"")</f>
        <v/>
      </c>
      <c r="DE128" s="169">
        <f>IF(Table1[[#This Row],[Various]]=1,1,IF(SUM(Table1[[#This Row],[Calculator / Software]:[Standards]])&gt;1,1,""))</f>
        <v>1</v>
      </c>
      <c r="DF128" s="169" t="str">
        <f>IF(Table1[[#This Row],[Multiple NCC links]]&lt;&gt;1,IF(Table1[[#This Row],[Design]]=1,1,""),"")</f>
        <v/>
      </c>
      <c r="DG128" s="169" t="str">
        <f>IF(Table1[[#This Row],[Multiple NCC links]]&lt;&gt;1,IF(Table1[[#This Row],[Assessment / Verification]]=1,1,""),"")</f>
        <v/>
      </c>
      <c r="DH128" s="169" t="str">
        <f>IF(Table1[[#This Row],[Multiple NCC links]]&lt;&gt;1,IF(Table1[[#This Row],[Climate Specific ]]=1,1,""),"")</f>
        <v/>
      </c>
      <c r="DI128" s="169" t="str">
        <f>IF(Table1[[#This Row],[Multiple NCC links]]&lt;&gt;1,IF(Table1[[#This Row],[Alterations / Additions]]=1,1,""),"")</f>
        <v/>
      </c>
      <c r="DJ128" s="169" t="str">
        <f>IF(Table1[[#This Row],[Multiple NCC links]]&lt;&gt;1,IF(Table1[[#This Row],[Glazing]]=1,1,""),"")</f>
        <v/>
      </c>
      <c r="DK128" s="169" t="str">
        <f>IF(Table1[[#This Row],[Multiple NCC links]]&lt;&gt;1,IF(Table1[[#This Row],[Building Fabric / Thermal / Sealing]]=1,1,""),"")</f>
        <v/>
      </c>
      <c r="DL128" s="169" t="str">
        <f>IF(Table1[[#This Row],[Multiple NCC links]]&lt;&gt;1,IF(Table1[[#This Row],[Lighting]]=1,1,""),"")</f>
        <v/>
      </c>
      <c r="DM128" s="169" t="str">
        <f>IF(Table1[[#This Row],[Multiple NCC links]]&lt;&gt;1,IF(Table1[[#This Row],[HVAC]]=1,1,""),"")</f>
        <v/>
      </c>
      <c r="DN128" s="169" t="str">
        <f>IF(Table1[[#This Row],[Multiple NCC links]]&lt;&gt;1,IF(Table1[[#This Row],[Services]]=1,1,""),"")</f>
        <v/>
      </c>
      <c r="DO128" s="169" t="str">
        <f>IF(Table1[[#This Row],[Multiple NCC links]]&lt;&gt;1,IF(Table1[[#This Row],[Maintenance &amp; Monitoring]]=1,1,""),"")</f>
        <v/>
      </c>
      <c r="DP128" s="169" t="str">
        <f>IF(Table1[[#This Row],[Multiple NCC links]]&lt;&gt;1,IF(Table1[[#This Row],[Hand over / Operations]]=1,1,""),"")</f>
        <v/>
      </c>
      <c r="DQ128" s="169" t="str">
        <f>IF(Table1[[#This Row],[Multiple NCC links]]&lt;&gt;1,IF(Table1[[#This Row],[As built assessment]]=1,1,""),"")</f>
        <v/>
      </c>
      <c r="DR128" s="169" t="str">
        <f>IF(Table1[[#This Row],[Multiple NCC links]]&lt;&gt;1,IF(Table1[[#This Row],[Beyond compliance]]=1,1,""),"")</f>
        <v/>
      </c>
      <c r="DS128" s="169">
        <f>IF(SUM(Table1[[#This Row],[Design]:[Beyond compliance]])&gt;1,1,"")</f>
        <v>1</v>
      </c>
      <c r="DT128" s="169">
        <f>IF(Table1[[#This Row],[Both Residential &amp; Commercial4]]&lt;&gt;1,IF(Table1[[#This Row],[Residential]]=1,1,""),"")</f>
        <v>1</v>
      </c>
      <c r="DU128" s="169" t="str">
        <f>IF(Table1[[#This Row],[Both Residential &amp; Commercial4]]&lt;&gt;1,IF(Table1[[#This Row],[Commercial]]=1,1,""),"")</f>
        <v/>
      </c>
      <c r="DV128" s="169" t="str">
        <f>Table1[[#This Row],[Residential &amp; Commercial]]</f>
        <v/>
      </c>
      <c r="DW128" s="169"/>
    </row>
    <row r="129" spans="1:127" s="49" customFormat="1" ht="132.75" thickTop="1" thickBot="1" x14ac:dyDescent="0.35">
      <c r="A129" s="97">
        <v>126</v>
      </c>
      <c r="B129" s="97"/>
      <c r="C129" s="98" t="s">
        <v>560</v>
      </c>
      <c r="D129" s="98" t="s">
        <v>555</v>
      </c>
      <c r="E129" s="99"/>
      <c r="F129" s="99"/>
      <c r="G129" s="99"/>
      <c r="H129" s="99">
        <v>1</v>
      </c>
      <c r="I129" s="100" t="str">
        <f>IF(AND(Table1[[#This Row],[General]]=1,Table1[[#This Row],[Beginner]]=1,Table1[[#This Row],[Intermediate]]=1,Table1[[#This Row],[Advanced]]=1),1,"")</f>
        <v/>
      </c>
      <c r="J129" s="100" t="str">
        <f>CONCATENATE(IF(Table1[[#This Row],[General]]=1,"General, ",""), IF(Table1[[#This Row],[Beginner]]=1,"Beginner, ",""),IF(Table1[[#This Row],[Intermediate]]=1,"Intermediate, ",""), IF(Table1[[#This Row],[Advanced]]=1,"Advanced",""))</f>
        <v>Advanced</v>
      </c>
      <c r="K129" s="101"/>
      <c r="L129" s="101"/>
      <c r="M129" s="101"/>
      <c r="N129" s="101"/>
      <c r="O129" s="145"/>
      <c r="P129" s="101"/>
      <c r="Q129" s="101">
        <v>1</v>
      </c>
      <c r="R129" s="101"/>
      <c r="S12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Trades, </v>
      </c>
      <c r="T129" s="102"/>
      <c r="U129" s="102"/>
      <c r="V129" s="240"/>
      <c r="W129" s="240">
        <v>1</v>
      </c>
      <c r="X129" s="102"/>
      <c r="Y129" s="102"/>
      <c r="Z129" s="102">
        <v>1</v>
      </c>
      <c r="AA129" s="102"/>
      <c r="AB129" s="102"/>
      <c r="AC129" s="102"/>
      <c r="AD129" s="102"/>
      <c r="AE129" s="102"/>
      <c r="AF129" s="102"/>
      <c r="AG12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29" s="103">
        <v>1</v>
      </c>
      <c r="AI129" s="103"/>
      <c r="AJ129" s="103"/>
      <c r="AK129" s="74" t="str">
        <f>CONCATENATE(IF(Table1[[#This Row],[Digital]]=1,"Digital, ",""),IF(Table1[[#This Row],[Face to Face]]=1,"Face to face, ",""),IF(Table1[[#This Row],[Blended]]=1,"Blended",""))</f>
        <v xml:space="preserve">Digital, </v>
      </c>
      <c r="AL129" s="99" t="s">
        <v>733</v>
      </c>
      <c r="AM129" s="104"/>
      <c r="AN129" s="130"/>
      <c r="AO129" s="104"/>
      <c r="AP129" s="130"/>
      <c r="AQ129" s="104"/>
      <c r="AR129" s="104">
        <v>1</v>
      </c>
      <c r="AS129" s="104"/>
      <c r="AT129" s="104"/>
      <c r="AU129" s="104"/>
      <c r="AV129" s="130"/>
      <c r="AW129" s="130"/>
      <c r="AX129" s="130"/>
      <c r="AY129" s="104"/>
      <c r="AZ12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2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Building Fabric / Thermal / Sealing, </v>
      </c>
      <c r="BB129" s="105">
        <v>1</v>
      </c>
      <c r="BC129" s="105">
        <v>1</v>
      </c>
      <c r="BD129" s="100">
        <f>IF(AND(Table1[[#This Row],[Residential]]=1,Table1[[#This Row],[Commercial]]=1),1,"")</f>
        <v>1</v>
      </c>
      <c r="BE129" s="100" t="str">
        <f>CONCATENATE(IF(Table1[[#This Row],[Residential]]=1,"Residential, ",""),IF(Table1[[#This Row],[Commercial]]=1,"Commercial",""))</f>
        <v>Residential, Commercial</v>
      </c>
      <c r="BF129" s="104"/>
      <c r="BG129" s="104"/>
      <c r="BH129" s="104"/>
      <c r="BI129" s="104"/>
      <c r="BJ129" s="104"/>
      <c r="BK129" s="104"/>
      <c r="BL129" s="104"/>
      <c r="BM129" s="130"/>
      <c r="BN129" s="104">
        <v>1</v>
      </c>
      <c r="BO12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29" s="146"/>
      <c r="BQ129" s="112" t="s">
        <v>561</v>
      </c>
      <c r="BR129" s="132" t="s">
        <v>888</v>
      </c>
      <c r="BS129" s="112"/>
      <c r="BT129" s="117" t="s">
        <v>558</v>
      </c>
      <c r="BU129" s="113" t="s">
        <v>559</v>
      </c>
      <c r="BV129" s="114"/>
      <c r="BW129" s="119" t="s">
        <v>58</v>
      </c>
      <c r="BX129" s="119" t="s">
        <v>300</v>
      </c>
      <c r="BY129" s="119" t="s">
        <v>58</v>
      </c>
      <c r="BZ129" s="227" t="str">
        <f>IF(SUM(Table1[[#This Row],[Design]:[Beyond compliance]])&gt;0,"Yes","No")</f>
        <v>Yes</v>
      </c>
      <c r="CA12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129" s="48">
        <f>COUNTIF(Table1[[#This Row],[Validity]:[Alignment with NCC (Yes=1,No=0)]],"N/A")</f>
        <v>0</v>
      </c>
      <c r="CC129" s="48">
        <f>IF(ISERROR(Table1[[#This Row],[Total Quality Score (out of 10)]]/(4-Table1[[#This Row],[N/A Count]])),0,Table1[[#This Row],[Total Quality Score (out of 10)]]/(4-Table1[[#This Row],[N/A Count]]))</f>
        <v>1.25</v>
      </c>
      <c r="CD129" s="106"/>
      <c r="CE129" s="106"/>
      <c r="CF129" s="172" t="str">
        <f>IF(SUM(Table1[[#This Row],[Multiple]:[Level (all)62]])&lt;1,IF(Table1[[#This Row],[General]]=1,1,""),"")</f>
        <v/>
      </c>
      <c r="CG129" s="172" t="str">
        <f>IF(SUM(Table1[[#This Row],[Multiple]:[Level (all)62]])&lt;1,IF(Table1[[#This Row],[Beginner]]=1,1,""),"")</f>
        <v/>
      </c>
      <c r="CH129" s="169" t="str">
        <f>IF(SUM(Table1[[#This Row],[Multiple]:[Level (all)62]])&lt;1,IF(Table1[[#This Row],[Intermediate]]=1,1,""),"")</f>
        <v/>
      </c>
      <c r="CI129" s="169">
        <f>IF(SUM(Table1[[#This Row],[Multiple]:[Level (all)62]])&lt;1,IF(Table1[[#This Row],[Advanced]]=1,1,""),"")</f>
        <v>1</v>
      </c>
      <c r="CJ129" s="169" t="str">
        <f>IF(AND(SUM(Table1[[#This Row],[General]:[Advanced]])&lt;4,SUM(Table1[[#This Row],[General]:[Advanced]])&gt;1),1,"")</f>
        <v/>
      </c>
      <c r="CK129" s="169" t="str">
        <f>Table1[[#This Row],[Level (all)]]</f>
        <v/>
      </c>
      <c r="CL129" s="169" t="str">
        <f>IF(Table1[[#This Row],[Multiple audience]]&lt;&gt;1,IF(Table1[[#This Row],[General Audience]]=1,1,""),"")</f>
        <v/>
      </c>
      <c r="CM129" s="169" t="str">
        <f>IF(Table1[[#This Row],[Multiple audience]]&lt;&gt;1,IF(Table1[[#This Row],[Planners / Designers ]]=1,1,""),"")</f>
        <v/>
      </c>
      <c r="CN129" s="169" t="str">
        <f>IF(Table1[[#This Row],[Multiple audience]]&lt;&gt;1,IF(Table1[[#This Row],[Regulatory Assessors]]=1,1,""),"")</f>
        <v/>
      </c>
      <c r="CO129" s="169" t="str">
        <f>IF(Table1[[#This Row],[Multiple audience]]&lt;&gt;1,IF(Table1[[#This Row],[Builders / Management]]=1,1,""),"")</f>
        <v/>
      </c>
      <c r="CP129" s="169" t="str">
        <f>IF(Table1[[#This Row],[Multiple audience]]&lt;&gt;1,IF(Table1[[#This Row],[Energy / Sus Assessors]]=1,1,""),"")</f>
        <v/>
      </c>
      <c r="CQ129" s="169" t="str">
        <f>IF(Table1[[#This Row],[Multiple audience]]&lt;&gt;1,IF(Table1[[#This Row],[Semi-skilled]]=1,1,""),"")</f>
        <v/>
      </c>
      <c r="CR129" s="169">
        <f>IF(Table1[[#This Row],[Multiple audience]]&lt;&gt;1,IF(Table1[[#This Row],[Trades]]=1,1,""),"")</f>
        <v>1</v>
      </c>
      <c r="CS129" s="169" t="str">
        <f>IF(Table1[[#This Row],[Multiple audience]]&lt;&gt;1,IF(Table1[[#This Row],[Other]]=1,1,""),"")</f>
        <v/>
      </c>
      <c r="CT129" s="169" t="str">
        <f>IF(SUM(Table1[[#This Row],[General Audience]:[Other]])&gt;1,1,"")</f>
        <v/>
      </c>
      <c r="CU129" s="169" t="str">
        <f>IF(Table1[[#This Row],[Various  ]]&lt;&gt;1,IF(Table1[[#This Row],[Calculator / Software]]=1,1,""),"")</f>
        <v/>
      </c>
      <c r="CV129" s="169" t="str">
        <f>IF(Table1[[#This Row],[Various  ]]&lt;&gt;1,IF(Table1[[#This Row],[Information  ]]=1,1,""),"")</f>
        <v/>
      </c>
      <c r="CW129" s="169" t="str">
        <f>IF(Table1[[#This Row],[Various  ]]&lt;&gt;1,IF(Table1[[#This Row],[Interactive Tool]]=1,1,""),"")</f>
        <v/>
      </c>
      <c r="CX129" s="169" t="str">
        <f>IF(Table1[[#This Row],[Various  ]]&lt;&gt;1,IF(Table1[[#This Row],[Technical Specifications]]=1,1,""),"")</f>
        <v/>
      </c>
      <c r="CY129" s="169" t="str">
        <f>IF(Table1[[#This Row],[Various  ]]&lt;&gt;1,IF(Table1[[#This Row],[Training Resources]]=1,1,""),"")</f>
        <v/>
      </c>
      <c r="CZ129" s="169" t="str">
        <f>IF(Table1[[#This Row],[Various  ]]&lt;&gt;1,IF(Table1[[#This Row],[Toolbox]]=1,1,""),"")</f>
        <v/>
      </c>
      <c r="DA129" s="169" t="str">
        <f>IF(Table1[[#This Row],[Various  ]]&lt;&gt;1,IF(Table1[[#This Row],[Video]]=1,1,""),"")</f>
        <v/>
      </c>
      <c r="DB129" s="169" t="str">
        <f>IF(Table1[[#This Row],[Various  ]]&lt;&gt;1,IF(Table1[[#This Row],[Case study]]=1,1,""),"")</f>
        <v/>
      </c>
      <c r="DC129" s="169" t="str">
        <f>IF(Table1[[#This Row],[Various  ]]&lt;&gt;1,IF(Table1[[#This Row],[Other   ]]=1,1,""),"")</f>
        <v/>
      </c>
      <c r="DD129" s="169" t="str">
        <f>IF(Table1[[#This Row],[Various  ]]&lt;&gt;1,IF(Table1[[#This Row],[Standards]]=1,1,""),"")</f>
        <v/>
      </c>
      <c r="DE129" s="169">
        <f>IF(Table1[[#This Row],[Various]]=1,1,IF(SUM(Table1[[#This Row],[Calculator / Software]:[Standards]])&gt;1,1,""))</f>
        <v>1</v>
      </c>
      <c r="DF129" s="169" t="str">
        <f>IF(Table1[[#This Row],[Multiple NCC links]]&lt;&gt;1,IF(Table1[[#This Row],[Design]]=1,1,""),"")</f>
        <v/>
      </c>
      <c r="DG129" s="169" t="str">
        <f>IF(Table1[[#This Row],[Multiple NCC links]]&lt;&gt;1,IF(Table1[[#This Row],[Assessment / Verification]]=1,1,""),"")</f>
        <v/>
      </c>
      <c r="DH129" s="169" t="str">
        <f>IF(Table1[[#This Row],[Multiple NCC links]]&lt;&gt;1,IF(Table1[[#This Row],[Climate Specific ]]=1,1,""),"")</f>
        <v/>
      </c>
      <c r="DI129" s="169" t="str">
        <f>IF(Table1[[#This Row],[Multiple NCC links]]&lt;&gt;1,IF(Table1[[#This Row],[Alterations / Additions]]=1,1,""),"")</f>
        <v/>
      </c>
      <c r="DJ129" s="169" t="str">
        <f>IF(Table1[[#This Row],[Multiple NCC links]]&lt;&gt;1,IF(Table1[[#This Row],[Glazing]]=1,1,""),"")</f>
        <v/>
      </c>
      <c r="DK129" s="169">
        <f>IF(Table1[[#This Row],[Multiple NCC links]]&lt;&gt;1,IF(Table1[[#This Row],[Building Fabric / Thermal / Sealing]]=1,1,""),"")</f>
        <v>1</v>
      </c>
      <c r="DL129" s="169" t="str">
        <f>IF(Table1[[#This Row],[Multiple NCC links]]&lt;&gt;1,IF(Table1[[#This Row],[Lighting]]=1,1,""),"")</f>
        <v/>
      </c>
      <c r="DM129" s="169" t="str">
        <f>IF(Table1[[#This Row],[Multiple NCC links]]&lt;&gt;1,IF(Table1[[#This Row],[HVAC]]=1,1,""),"")</f>
        <v/>
      </c>
      <c r="DN129" s="169" t="str">
        <f>IF(Table1[[#This Row],[Multiple NCC links]]&lt;&gt;1,IF(Table1[[#This Row],[Services]]=1,1,""),"")</f>
        <v/>
      </c>
      <c r="DO129" s="169" t="str">
        <f>IF(Table1[[#This Row],[Multiple NCC links]]&lt;&gt;1,IF(Table1[[#This Row],[Maintenance &amp; Monitoring]]=1,1,""),"")</f>
        <v/>
      </c>
      <c r="DP129" s="169" t="str">
        <f>IF(Table1[[#This Row],[Multiple NCC links]]&lt;&gt;1,IF(Table1[[#This Row],[Hand over / Operations]]=1,1,""),"")</f>
        <v/>
      </c>
      <c r="DQ129" s="169" t="str">
        <f>IF(Table1[[#This Row],[Multiple NCC links]]&lt;&gt;1,IF(Table1[[#This Row],[As built assessment]]=1,1,""),"")</f>
        <v/>
      </c>
      <c r="DR129" s="169" t="str">
        <f>IF(Table1[[#This Row],[Multiple NCC links]]&lt;&gt;1,IF(Table1[[#This Row],[Beyond compliance]]=1,1,""),"")</f>
        <v/>
      </c>
      <c r="DS129" s="169" t="str">
        <f>IF(SUM(Table1[[#This Row],[Design]:[Beyond compliance]])&gt;1,1,"")</f>
        <v/>
      </c>
      <c r="DT129" s="169" t="str">
        <f>IF(Table1[[#This Row],[Both Residential &amp; Commercial4]]&lt;&gt;1,IF(Table1[[#This Row],[Residential]]=1,1,""),"")</f>
        <v/>
      </c>
      <c r="DU129" s="169" t="str">
        <f>IF(Table1[[#This Row],[Both Residential &amp; Commercial4]]&lt;&gt;1,IF(Table1[[#This Row],[Commercial]]=1,1,""),"")</f>
        <v/>
      </c>
      <c r="DV129" s="169">
        <f>Table1[[#This Row],[Residential &amp; Commercial]]</f>
        <v>1</v>
      </c>
      <c r="DW129" s="169"/>
    </row>
    <row r="130" spans="1:127" s="49" customFormat="1" ht="226.5" thickTop="1" thickBot="1" x14ac:dyDescent="0.35">
      <c r="A130" s="97">
        <v>127</v>
      </c>
      <c r="B130" s="97"/>
      <c r="C130" s="98" t="s">
        <v>562</v>
      </c>
      <c r="D130" s="98" t="s">
        <v>563</v>
      </c>
      <c r="E130" s="99"/>
      <c r="F130" s="99"/>
      <c r="G130" s="99"/>
      <c r="H130" s="99">
        <v>1</v>
      </c>
      <c r="I130" s="100" t="str">
        <f>IF(AND(Table1[[#This Row],[General]]=1,Table1[[#This Row],[Beginner]]=1,Table1[[#This Row],[Intermediate]]=1,Table1[[#This Row],[Advanced]]=1),1,"")</f>
        <v/>
      </c>
      <c r="J130" s="100" t="str">
        <f>CONCATENATE(IF(Table1[[#This Row],[General]]=1,"General, ",""), IF(Table1[[#This Row],[Beginner]]=1,"Beginner, ",""),IF(Table1[[#This Row],[Intermediate]]=1,"Intermediate, ",""), IF(Table1[[#This Row],[Advanced]]=1,"Advanced",""))</f>
        <v>Advanced</v>
      </c>
      <c r="K130" s="101"/>
      <c r="L130" s="101"/>
      <c r="M130" s="101"/>
      <c r="N130" s="101"/>
      <c r="O130" s="145"/>
      <c r="P130" s="101"/>
      <c r="Q130" s="101">
        <v>1</v>
      </c>
      <c r="R130" s="101"/>
      <c r="S13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Trades, </v>
      </c>
      <c r="T130" s="102"/>
      <c r="U130" s="102"/>
      <c r="V130" s="240"/>
      <c r="W130" s="240">
        <v>1</v>
      </c>
      <c r="X130" s="102"/>
      <c r="Y130" s="102"/>
      <c r="Z130" s="102">
        <v>1</v>
      </c>
      <c r="AA130" s="102"/>
      <c r="AB130" s="102"/>
      <c r="AC130" s="102"/>
      <c r="AD130" s="102"/>
      <c r="AE130" s="102"/>
      <c r="AF130" s="102"/>
      <c r="AG13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30" s="103">
        <v>1</v>
      </c>
      <c r="AI130" s="103"/>
      <c r="AJ130" s="103"/>
      <c r="AK130" s="74" t="str">
        <f>CONCATENATE(IF(Table1[[#This Row],[Digital]]=1,"Digital, ",""),IF(Table1[[#This Row],[Face to Face]]=1,"Face to face, ",""),IF(Table1[[#This Row],[Blended]]=1,"Blended",""))</f>
        <v xml:space="preserve">Digital, </v>
      </c>
      <c r="AL130" s="99" t="s">
        <v>62</v>
      </c>
      <c r="AM130" s="104"/>
      <c r="AN130" s="130"/>
      <c r="AO130" s="104"/>
      <c r="AP130" s="130"/>
      <c r="AQ130" s="104">
        <v>1</v>
      </c>
      <c r="AR130" s="104"/>
      <c r="AS130" s="104"/>
      <c r="AT130" s="104"/>
      <c r="AU130" s="104"/>
      <c r="AV130" s="130"/>
      <c r="AW130" s="130"/>
      <c r="AX130" s="130"/>
      <c r="AY130" s="104"/>
      <c r="AZ13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3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Glazing, </v>
      </c>
      <c r="BB130" s="105">
        <v>1</v>
      </c>
      <c r="BC130" s="105">
        <v>1</v>
      </c>
      <c r="BD130" s="100">
        <f>IF(AND(Table1[[#This Row],[Residential]]=1,Table1[[#This Row],[Commercial]]=1),1,"")</f>
        <v>1</v>
      </c>
      <c r="BE130" s="100" t="str">
        <f>CONCATENATE(IF(Table1[[#This Row],[Residential]]=1,"Residential, ",""),IF(Table1[[#This Row],[Commercial]]=1,"Commercial",""))</f>
        <v>Residential, Commercial</v>
      </c>
      <c r="BF130" s="104"/>
      <c r="BG130" s="104"/>
      <c r="BH130" s="104"/>
      <c r="BI130" s="104"/>
      <c r="BJ130" s="104"/>
      <c r="BK130" s="104"/>
      <c r="BL130" s="104"/>
      <c r="BM130" s="130"/>
      <c r="BN130" s="104">
        <v>1</v>
      </c>
      <c r="BO13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30" s="146"/>
      <c r="BQ130" s="112" t="s">
        <v>564</v>
      </c>
      <c r="BR130" s="132" t="s">
        <v>888</v>
      </c>
      <c r="BS130" s="112"/>
      <c r="BT130" s="117" t="s">
        <v>565</v>
      </c>
      <c r="BU130" s="113"/>
      <c r="BV130" s="114"/>
      <c r="BW130" s="119" t="s">
        <v>58</v>
      </c>
      <c r="BX130" s="119" t="s">
        <v>58</v>
      </c>
      <c r="BY130" s="119" t="s">
        <v>58</v>
      </c>
      <c r="BZ130" s="227" t="str">
        <f>IF(SUM(Table1[[#This Row],[Design]:[Beyond compliance]])&gt;0,"Yes","No")</f>
        <v>Yes</v>
      </c>
      <c r="CA13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30" s="48">
        <f>COUNTIF(Table1[[#This Row],[Validity]:[Alignment with NCC (Yes=1,No=0)]],"N/A")</f>
        <v>0</v>
      </c>
      <c r="CC130" s="48">
        <f>IF(ISERROR(Table1[[#This Row],[Total Quality Score (out of 10)]]/(4-Table1[[#This Row],[N/A Count]])),0,Table1[[#This Row],[Total Quality Score (out of 10)]]/(4-Table1[[#This Row],[N/A Count]]))</f>
        <v>1.5</v>
      </c>
      <c r="CD130" s="106"/>
      <c r="CE130" s="106"/>
      <c r="CF130" s="172" t="str">
        <f>IF(SUM(Table1[[#This Row],[Multiple]:[Level (all)62]])&lt;1,IF(Table1[[#This Row],[General]]=1,1,""),"")</f>
        <v/>
      </c>
      <c r="CG130" s="172" t="str">
        <f>IF(SUM(Table1[[#This Row],[Multiple]:[Level (all)62]])&lt;1,IF(Table1[[#This Row],[Beginner]]=1,1,""),"")</f>
        <v/>
      </c>
      <c r="CH130" s="169" t="str">
        <f>IF(SUM(Table1[[#This Row],[Multiple]:[Level (all)62]])&lt;1,IF(Table1[[#This Row],[Intermediate]]=1,1,""),"")</f>
        <v/>
      </c>
      <c r="CI130" s="169">
        <f>IF(SUM(Table1[[#This Row],[Multiple]:[Level (all)62]])&lt;1,IF(Table1[[#This Row],[Advanced]]=1,1,""),"")</f>
        <v>1</v>
      </c>
      <c r="CJ130" s="169" t="str">
        <f>IF(AND(SUM(Table1[[#This Row],[General]:[Advanced]])&lt;4,SUM(Table1[[#This Row],[General]:[Advanced]])&gt;1),1,"")</f>
        <v/>
      </c>
      <c r="CK130" s="169" t="str">
        <f>Table1[[#This Row],[Level (all)]]</f>
        <v/>
      </c>
      <c r="CL130" s="169" t="str">
        <f>IF(Table1[[#This Row],[Multiple audience]]&lt;&gt;1,IF(Table1[[#This Row],[General Audience]]=1,1,""),"")</f>
        <v/>
      </c>
      <c r="CM130" s="169" t="str">
        <f>IF(Table1[[#This Row],[Multiple audience]]&lt;&gt;1,IF(Table1[[#This Row],[Planners / Designers ]]=1,1,""),"")</f>
        <v/>
      </c>
      <c r="CN130" s="169" t="str">
        <f>IF(Table1[[#This Row],[Multiple audience]]&lt;&gt;1,IF(Table1[[#This Row],[Regulatory Assessors]]=1,1,""),"")</f>
        <v/>
      </c>
      <c r="CO130" s="169" t="str">
        <f>IF(Table1[[#This Row],[Multiple audience]]&lt;&gt;1,IF(Table1[[#This Row],[Builders / Management]]=1,1,""),"")</f>
        <v/>
      </c>
      <c r="CP130" s="169" t="str">
        <f>IF(Table1[[#This Row],[Multiple audience]]&lt;&gt;1,IF(Table1[[#This Row],[Energy / Sus Assessors]]=1,1,""),"")</f>
        <v/>
      </c>
      <c r="CQ130" s="169" t="str">
        <f>IF(Table1[[#This Row],[Multiple audience]]&lt;&gt;1,IF(Table1[[#This Row],[Semi-skilled]]=1,1,""),"")</f>
        <v/>
      </c>
      <c r="CR130" s="169">
        <f>IF(Table1[[#This Row],[Multiple audience]]&lt;&gt;1,IF(Table1[[#This Row],[Trades]]=1,1,""),"")</f>
        <v>1</v>
      </c>
      <c r="CS130" s="169" t="str">
        <f>IF(Table1[[#This Row],[Multiple audience]]&lt;&gt;1,IF(Table1[[#This Row],[Other]]=1,1,""),"")</f>
        <v/>
      </c>
      <c r="CT130" s="169" t="str">
        <f>IF(SUM(Table1[[#This Row],[General Audience]:[Other]])&gt;1,1,"")</f>
        <v/>
      </c>
      <c r="CU130" s="169" t="str">
        <f>IF(Table1[[#This Row],[Various  ]]&lt;&gt;1,IF(Table1[[#This Row],[Calculator / Software]]=1,1,""),"")</f>
        <v/>
      </c>
      <c r="CV130" s="169" t="str">
        <f>IF(Table1[[#This Row],[Various  ]]&lt;&gt;1,IF(Table1[[#This Row],[Information  ]]=1,1,""),"")</f>
        <v/>
      </c>
      <c r="CW130" s="169" t="str">
        <f>IF(Table1[[#This Row],[Various  ]]&lt;&gt;1,IF(Table1[[#This Row],[Interactive Tool]]=1,1,""),"")</f>
        <v/>
      </c>
      <c r="CX130" s="169" t="str">
        <f>IF(Table1[[#This Row],[Various  ]]&lt;&gt;1,IF(Table1[[#This Row],[Technical Specifications]]=1,1,""),"")</f>
        <v/>
      </c>
      <c r="CY130" s="169" t="str">
        <f>IF(Table1[[#This Row],[Various  ]]&lt;&gt;1,IF(Table1[[#This Row],[Training Resources]]=1,1,""),"")</f>
        <v/>
      </c>
      <c r="CZ130" s="169" t="str">
        <f>IF(Table1[[#This Row],[Various  ]]&lt;&gt;1,IF(Table1[[#This Row],[Toolbox]]=1,1,""),"")</f>
        <v/>
      </c>
      <c r="DA130" s="169" t="str">
        <f>IF(Table1[[#This Row],[Various  ]]&lt;&gt;1,IF(Table1[[#This Row],[Video]]=1,1,""),"")</f>
        <v/>
      </c>
      <c r="DB130" s="169" t="str">
        <f>IF(Table1[[#This Row],[Various  ]]&lt;&gt;1,IF(Table1[[#This Row],[Case study]]=1,1,""),"")</f>
        <v/>
      </c>
      <c r="DC130" s="169" t="str">
        <f>IF(Table1[[#This Row],[Various  ]]&lt;&gt;1,IF(Table1[[#This Row],[Other   ]]=1,1,""),"")</f>
        <v/>
      </c>
      <c r="DD130" s="169" t="str">
        <f>IF(Table1[[#This Row],[Various  ]]&lt;&gt;1,IF(Table1[[#This Row],[Standards]]=1,1,""),"")</f>
        <v/>
      </c>
      <c r="DE130" s="169">
        <f>IF(Table1[[#This Row],[Various]]=1,1,IF(SUM(Table1[[#This Row],[Calculator / Software]:[Standards]])&gt;1,1,""))</f>
        <v>1</v>
      </c>
      <c r="DF130" s="169" t="str">
        <f>IF(Table1[[#This Row],[Multiple NCC links]]&lt;&gt;1,IF(Table1[[#This Row],[Design]]=1,1,""),"")</f>
        <v/>
      </c>
      <c r="DG130" s="169" t="str">
        <f>IF(Table1[[#This Row],[Multiple NCC links]]&lt;&gt;1,IF(Table1[[#This Row],[Assessment / Verification]]=1,1,""),"")</f>
        <v/>
      </c>
      <c r="DH130" s="169" t="str">
        <f>IF(Table1[[#This Row],[Multiple NCC links]]&lt;&gt;1,IF(Table1[[#This Row],[Climate Specific ]]=1,1,""),"")</f>
        <v/>
      </c>
      <c r="DI130" s="169" t="str">
        <f>IF(Table1[[#This Row],[Multiple NCC links]]&lt;&gt;1,IF(Table1[[#This Row],[Alterations / Additions]]=1,1,""),"")</f>
        <v/>
      </c>
      <c r="DJ130" s="169">
        <f>IF(Table1[[#This Row],[Multiple NCC links]]&lt;&gt;1,IF(Table1[[#This Row],[Glazing]]=1,1,""),"")</f>
        <v>1</v>
      </c>
      <c r="DK130" s="169" t="str">
        <f>IF(Table1[[#This Row],[Multiple NCC links]]&lt;&gt;1,IF(Table1[[#This Row],[Building Fabric / Thermal / Sealing]]=1,1,""),"")</f>
        <v/>
      </c>
      <c r="DL130" s="169" t="str">
        <f>IF(Table1[[#This Row],[Multiple NCC links]]&lt;&gt;1,IF(Table1[[#This Row],[Lighting]]=1,1,""),"")</f>
        <v/>
      </c>
      <c r="DM130" s="169" t="str">
        <f>IF(Table1[[#This Row],[Multiple NCC links]]&lt;&gt;1,IF(Table1[[#This Row],[HVAC]]=1,1,""),"")</f>
        <v/>
      </c>
      <c r="DN130" s="169" t="str">
        <f>IF(Table1[[#This Row],[Multiple NCC links]]&lt;&gt;1,IF(Table1[[#This Row],[Services]]=1,1,""),"")</f>
        <v/>
      </c>
      <c r="DO130" s="169" t="str">
        <f>IF(Table1[[#This Row],[Multiple NCC links]]&lt;&gt;1,IF(Table1[[#This Row],[Maintenance &amp; Monitoring]]=1,1,""),"")</f>
        <v/>
      </c>
      <c r="DP130" s="169" t="str">
        <f>IF(Table1[[#This Row],[Multiple NCC links]]&lt;&gt;1,IF(Table1[[#This Row],[Hand over / Operations]]=1,1,""),"")</f>
        <v/>
      </c>
      <c r="DQ130" s="169" t="str">
        <f>IF(Table1[[#This Row],[Multiple NCC links]]&lt;&gt;1,IF(Table1[[#This Row],[As built assessment]]=1,1,""),"")</f>
        <v/>
      </c>
      <c r="DR130" s="169" t="str">
        <f>IF(Table1[[#This Row],[Multiple NCC links]]&lt;&gt;1,IF(Table1[[#This Row],[Beyond compliance]]=1,1,""),"")</f>
        <v/>
      </c>
      <c r="DS130" s="169" t="str">
        <f>IF(SUM(Table1[[#This Row],[Design]:[Beyond compliance]])&gt;1,1,"")</f>
        <v/>
      </c>
      <c r="DT130" s="169" t="str">
        <f>IF(Table1[[#This Row],[Both Residential &amp; Commercial4]]&lt;&gt;1,IF(Table1[[#This Row],[Residential]]=1,1,""),"")</f>
        <v/>
      </c>
      <c r="DU130" s="169" t="str">
        <f>IF(Table1[[#This Row],[Both Residential &amp; Commercial4]]&lt;&gt;1,IF(Table1[[#This Row],[Commercial]]=1,1,""),"")</f>
        <v/>
      </c>
      <c r="DV130" s="169">
        <f>Table1[[#This Row],[Residential &amp; Commercial]]</f>
        <v>1</v>
      </c>
      <c r="DW130" s="169"/>
    </row>
    <row r="131" spans="1:127" s="49" customFormat="1" ht="132.75" thickTop="1" thickBot="1" x14ac:dyDescent="0.35">
      <c r="A131" s="97">
        <v>128</v>
      </c>
      <c r="B131" s="97"/>
      <c r="C131" s="98" t="s">
        <v>566</v>
      </c>
      <c r="D131" s="98" t="s">
        <v>563</v>
      </c>
      <c r="E131" s="99"/>
      <c r="F131" s="99"/>
      <c r="G131" s="99">
        <v>1</v>
      </c>
      <c r="H131" s="99"/>
      <c r="I131" s="100" t="str">
        <f>IF(AND(Table1[[#This Row],[General]]=1,Table1[[#This Row],[Beginner]]=1,Table1[[#This Row],[Intermediate]]=1,Table1[[#This Row],[Advanced]]=1),1,"")</f>
        <v/>
      </c>
      <c r="J131" s="100" t="str">
        <f>CONCATENATE(IF(Table1[[#This Row],[General]]=1,"General, ",""), IF(Table1[[#This Row],[Beginner]]=1,"Beginner, ",""),IF(Table1[[#This Row],[Intermediate]]=1,"Intermediate, ",""), IF(Table1[[#This Row],[Advanced]]=1,"Advanced",""))</f>
        <v xml:space="preserve">Intermediate, </v>
      </c>
      <c r="K131" s="101"/>
      <c r="L131" s="101"/>
      <c r="M131" s="101"/>
      <c r="N131" s="101"/>
      <c r="O131" s="145"/>
      <c r="P131" s="101"/>
      <c r="Q131" s="101">
        <v>1</v>
      </c>
      <c r="R131" s="101"/>
      <c r="S13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Trades, </v>
      </c>
      <c r="T131" s="102"/>
      <c r="U131" s="102"/>
      <c r="V131" s="240"/>
      <c r="W131" s="240">
        <v>1</v>
      </c>
      <c r="X131" s="102"/>
      <c r="Y131" s="102"/>
      <c r="Z131" s="102">
        <v>1</v>
      </c>
      <c r="AA131" s="102"/>
      <c r="AB131" s="102"/>
      <c r="AC131" s="102"/>
      <c r="AD131" s="102"/>
      <c r="AE131" s="102"/>
      <c r="AF131" s="102"/>
      <c r="AG13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31" s="103">
        <v>1</v>
      </c>
      <c r="AI131" s="103"/>
      <c r="AJ131" s="103"/>
      <c r="AK131" s="74" t="str">
        <f>CONCATENATE(IF(Table1[[#This Row],[Digital]]=1,"Digital, ",""),IF(Table1[[#This Row],[Face to Face]]=1,"Face to face, ",""),IF(Table1[[#This Row],[Blended]]=1,"Blended",""))</f>
        <v xml:space="preserve">Digital, </v>
      </c>
      <c r="AL131" s="99" t="s">
        <v>62</v>
      </c>
      <c r="AM131" s="104"/>
      <c r="AN131" s="130"/>
      <c r="AO131" s="104"/>
      <c r="AP131" s="130"/>
      <c r="AQ131" s="104"/>
      <c r="AR131" s="104"/>
      <c r="AS131" s="104"/>
      <c r="AT131" s="104"/>
      <c r="AU131" s="104">
        <v>1</v>
      </c>
      <c r="AV131" s="130"/>
      <c r="AW131" s="130"/>
      <c r="AX131" s="130"/>
      <c r="AY131" s="104"/>
      <c r="AZ13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3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Services, </v>
      </c>
      <c r="BB131" s="105">
        <v>1</v>
      </c>
      <c r="BC131" s="105">
        <v>1</v>
      </c>
      <c r="BD131" s="100">
        <f>IF(AND(Table1[[#This Row],[Residential]]=1,Table1[[#This Row],[Commercial]]=1),1,"")</f>
        <v>1</v>
      </c>
      <c r="BE131" s="100" t="str">
        <f>CONCATENATE(IF(Table1[[#This Row],[Residential]]=1,"Residential, ",""),IF(Table1[[#This Row],[Commercial]]=1,"Commercial",""))</f>
        <v>Residential, Commercial</v>
      </c>
      <c r="BF131" s="104"/>
      <c r="BG131" s="104"/>
      <c r="BH131" s="104"/>
      <c r="BI131" s="104"/>
      <c r="BJ131" s="104"/>
      <c r="BK131" s="104"/>
      <c r="BL131" s="104"/>
      <c r="BM131" s="130"/>
      <c r="BN131" s="104">
        <v>1</v>
      </c>
      <c r="BO13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31" s="146"/>
      <c r="BQ131" s="112" t="s">
        <v>567</v>
      </c>
      <c r="BR131" s="132" t="s">
        <v>888</v>
      </c>
      <c r="BS131" s="112"/>
      <c r="BT131" s="117" t="s">
        <v>568</v>
      </c>
      <c r="BU131" s="113"/>
      <c r="BV131" s="114"/>
      <c r="BW131" s="119" t="s">
        <v>58</v>
      </c>
      <c r="BX131" s="119" t="s">
        <v>58</v>
      </c>
      <c r="BY131" s="119" t="s">
        <v>58</v>
      </c>
      <c r="BZ131" s="227" t="str">
        <f>IF(SUM(Table1[[#This Row],[Design]:[Beyond compliance]])&gt;0,"Yes","No")</f>
        <v>Yes</v>
      </c>
      <c r="CA13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31" s="48">
        <f>COUNTIF(Table1[[#This Row],[Validity]:[Alignment with NCC (Yes=1,No=0)]],"N/A")</f>
        <v>0</v>
      </c>
      <c r="CC131" s="48">
        <f>IF(ISERROR(Table1[[#This Row],[Total Quality Score (out of 10)]]/(4-Table1[[#This Row],[N/A Count]])),0,Table1[[#This Row],[Total Quality Score (out of 10)]]/(4-Table1[[#This Row],[N/A Count]]))</f>
        <v>1.5</v>
      </c>
      <c r="CD131" s="106"/>
      <c r="CE131" s="106"/>
      <c r="CF131" s="172" t="str">
        <f>IF(SUM(Table1[[#This Row],[Multiple]:[Level (all)62]])&lt;1,IF(Table1[[#This Row],[General]]=1,1,""),"")</f>
        <v/>
      </c>
      <c r="CG131" s="172" t="str">
        <f>IF(SUM(Table1[[#This Row],[Multiple]:[Level (all)62]])&lt;1,IF(Table1[[#This Row],[Beginner]]=1,1,""),"")</f>
        <v/>
      </c>
      <c r="CH131" s="169">
        <f>IF(SUM(Table1[[#This Row],[Multiple]:[Level (all)62]])&lt;1,IF(Table1[[#This Row],[Intermediate]]=1,1,""),"")</f>
        <v>1</v>
      </c>
      <c r="CI131" s="169" t="str">
        <f>IF(SUM(Table1[[#This Row],[Multiple]:[Level (all)62]])&lt;1,IF(Table1[[#This Row],[Advanced]]=1,1,""),"")</f>
        <v/>
      </c>
      <c r="CJ131" s="169" t="str">
        <f>IF(AND(SUM(Table1[[#This Row],[General]:[Advanced]])&lt;4,SUM(Table1[[#This Row],[General]:[Advanced]])&gt;1),1,"")</f>
        <v/>
      </c>
      <c r="CK131" s="169" t="str">
        <f>Table1[[#This Row],[Level (all)]]</f>
        <v/>
      </c>
      <c r="CL131" s="169" t="str">
        <f>IF(Table1[[#This Row],[Multiple audience]]&lt;&gt;1,IF(Table1[[#This Row],[General Audience]]=1,1,""),"")</f>
        <v/>
      </c>
      <c r="CM131" s="169" t="str">
        <f>IF(Table1[[#This Row],[Multiple audience]]&lt;&gt;1,IF(Table1[[#This Row],[Planners / Designers ]]=1,1,""),"")</f>
        <v/>
      </c>
      <c r="CN131" s="169" t="str">
        <f>IF(Table1[[#This Row],[Multiple audience]]&lt;&gt;1,IF(Table1[[#This Row],[Regulatory Assessors]]=1,1,""),"")</f>
        <v/>
      </c>
      <c r="CO131" s="169" t="str">
        <f>IF(Table1[[#This Row],[Multiple audience]]&lt;&gt;1,IF(Table1[[#This Row],[Builders / Management]]=1,1,""),"")</f>
        <v/>
      </c>
      <c r="CP131" s="169" t="str">
        <f>IF(Table1[[#This Row],[Multiple audience]]&lt;&gt;1,IF(Table1[[#This Row],[Energy / Sus Assessors]]=1,1,""),"")</f>
        <v/>
      </c>
      <c r="CQ131" s="169" t="str">
        <f>IF(Table1[[#This Row],[Multiple audience]]&lt;&gt;1,IF(Table1[[#This Row],[Semi-skilled]]=1,1,""),"")</f>
        <v/>
      </c>
      <c r="CR131" s="169">
        <f>IF(Table1[[#This Row],[Multiple audience]]&lt;&gt;1,IF(Table1[[#This Row],[Trades]]=1,1,""),"")</f>
        <v>1</v>
      </c>
      <c r="CS131" s="169" t="str">
        <f>IF(Table1[[#This Row],[Multiple audience]]&lt;&gt;1,IF(Table1[[#This Row],[Other]]=1,1,""),"")</f>
        <v/>
      </c>
      <c r="CT131" s="169" t="str">
        <f>IF(SUM(Table1[[#This Row],[General Audience]:[Other]])&gt;1,1,"")</f>
        <v/>
      </c>
      <c r="CU131" s="169" t="str">
        <f>IF(Table1[[#This Row],[Various  ]]&lt;&gt;1,IF(Table1[[#This Row],[Calculator / Software]]=1,1,""),"")</f>
        <v/>
      </c>
      <c r="CV131" s="169" t="str">
        <f>IF(Table1[[#This Row],[Various  ]]&lt;&gt;1,IF(Table1[[#This Row],[Information  ]]=1,1,""),"")</f>
        <v/>
      </c>
      <c r="CW131" s="169" t="str">
        <f>IF(Table1[[#This Row],[Various  ]]&lt;&gt;1,IF(Table1[[#This Row],[Interactive Tool]]=1,1,""),"")</f>
        <v/>
      </c>
      <c r="CX131" s="169" t="str">
        <f>IF(Table1[[#This Row],[Various  ]]&lt;&gt;1,IF(Table1[[#This Row],[Technical Specifications]]=1,1,""),"")</f>
        <v/>
      </c>
      <c r="CY131" s="169" t="str">
        <f>IF(Table1[[#This Row],[Various  ]]&lt;&gt;1,IF(Table1[[#This Row],[Training Resources]]=1,1,""),"")</f>
        <v/>
      </c>
      <c r="CZ131" s="169" t="str">
        <f>IF(Table1[[#This Row],[Various  ]]&lt;&gt;1,IF(Table1[[#This Row],[Toolbox]]=1,1,""),"")</f>
        <v/>
      </c>
      <c r="DA131" s="169" t="str">
        <f>IF(Table1[[#This Row],[Various  ]]&lt;&gt;1,IF(Table1[[#This Row],[Video]]=1,1,""),"")</f>
        <v/>
      </c>
      <c r="DB131" s="169" t="str">
        <f>IF(Table1[[#This Row],[Various  ]]&lt;&gt;1,IF(Table1[[#This Row],[Case study]]=1,1,""),"")</f>
        <v/>
      </c>
      <c r="DC131" s="169" t="str">
        <f>IF(Table1[[#This Row],[Various  ]]&lt;&gt;1,IF(Table1[[#This Row],[Other   ]]=1,1,""),"")</f>
        <v/>
      </c>
      <c r="DD131" s="169" t="str">
        <f>IF(Table1[[#This Row],[Various  ]]&lt;&gt;1,IF(Table1[[#This Row],[Standards]]=1,1,""),"")</f>
        <v/>
      </c>
      <c r="DE131" s="169">
        <f>IF(Table1[[#This Row],[Various]]=1,1,IF(SUM(Table1[[#This Row],[Calculator / Software]:[Standards]])&gt;1,1,""))</f>
        <v>1</v>
      </c>
      <c r="DF131" s="169" t="str">
        <f>IF(Table1[[#This Row],[Multiple NCC links]]&lt;&gt;1,IF(Table1[[#This Row],[Design]]=1,1,""),"")</f>
        <v/>
      </c>
      <c r="DG131" s="169" t="str">
        <f>IF(Table1[[#This Row],[Multiple NCC links]]&lt;&gt;1,IF(Table1[[#This Row],[Assessment / Verification]]=1,1,""),"")</f>
        <v/>
      </c>
      <c r="DH131" s="169" t="str">
        <f>IF(Table1[[#This Row],[Multiple NCC links]]&lt;&gt;1,IF(Table1[[#This Row],[Climate Specific ]]=1,1,""),"")</f>
        <v/>
      </c>
      <c r="DI131" s="169" t="str">
        <f>IF(Table1[[#This Row],[Multiple NCC links]]&lt;&gt;1,IF(Table1[[#This Row],[Alterations / Additions]]=1,1,""),"")</f>
        <v/>
      </c>
      <c r="DJ131" s="169" t="str">
        <f>IF(Table1[[#This Row],[Multiple NCC links]]&lt;&gt;1,IF(Table1[[#This Row],[Glazing]]=1,1,""),"")</f>
        <v/>
      </c>
      <c r="DK131" s="169" t="str">
        <f>IF(Table1[[#This Row],[Multiple NCC links]]&lt;&gt;1,IF(Table1[[#This Row],[Building Fabric / Thermal / Sealing]]=1,1,""),"")</f>
        <v/>
      </c>
      <c r="DL131" s="169" t="str">
        <f>IF(Table1[[#This Row],[Multiple NCC links]]&lt;&gt;1,IF(Table1[[#This Row],[Lighting]]=1,1,""),"")</f>
        <v/>
      </c>
      <c r="DM131" s="169" t="str">
        <f>IF(Table1[[#This Row],[Multiple NCC links]]&lt;&gt;1,IF(Table1[[#This Row],[HVAC]]=1,1,""),"")</f>
        <v/>
      </c>
      <c r="DN131" s="169">
        <f>IF(Table1[[#This Row],[Multiple NCC links]]&lt;&gt;1,IF(Table1[[#This Row],[Services]]=1,1,""),"")</f>
        <v>1</v>
      </c>
      <c r="DO131" s="169" t="str">
        <f>IF(Table1[[#This Row],[Multiple NCC links]]&lt;&gt;1,IF(Table1[[#This Row],[Maintenance &amp; Monitoring]]=1,1,""),"")</f>
        <v/>
      </c>
      <c r="DP131" s="169" t="str">
        <f>IF(Table1[[#This Row],[Multiple NCC links]]&lt;&gt;1,IF(Table1[[#This Row],[Hand over / Operations]]=1,1,""),"")</f>
        <v/>
      </c>
      <c r="DQ131" s="169" t="str">
        <f>IF(Table1[[#This Row],[Multiple NCC links]]&lt;&gt;1,IF(Table1[[#This Row],[As built assessment]]=1,1,""),"")</f>
        <v/>
      </c>
      <c r="DR131" s="169" t="str">
        <f>IF(Table1[[#This Row],[Multiple NCC links]]&lt;&gt;1,IF(Table1[[#This Row],[Beyond compliance]]=1,1,""),"")</f>
        <v/>
      </c>
      <c r="DS131" s="169" t="str">
        <f>IF(SUM(Table1[[#This Row],[Design]:[Beyond compliance]])&gt;1,1,"")</f>
        <v/>
      </c>
      <c r="DT131" s="169" t="str">
        <f>IF(Table1[[#This Row],[Both Residential &amp; Commercial4]]&lt;&gt;1,IF(Table1[[#This Row],[Residential]]=1,1,""),"")</f>
        <v/>
      </c>
      <c r="DU131" s="169" t="str">
        <f>IF(Table1[[#This Row],[Both Residential &amp; Commercial4]]&lt;&gt;1,IF(Table1[[#This Row],[Commercial]]=1,1,""),"")</f>
        <v/>
      </c>
      <c r="DV131" s="169">
        <f>Table1[[#This Row],[Residential &amp; Commercial]]</f>
        <v>1</v>
      </c>
      <c r="DW131" s="169"/>
    </row>
    <row r="132" spans="1:127" s="49" customFormat="1" ht="207.75" thickTop="1" thickBot="1" x14ac:dyDescent="0.35">
      <c r="A132" s="97">
        <v>129</v>
      </c>
      <c r="B132" s="97"/>
      <c r="C132" s="98" t="s">
        <v>569</v>
      </c>
      <c r="D132" s="98" t="s">
        <v>570</v>
      </c>
      <c r="E132" s="99"/>
      <c r="F132" s="99"/>
      <c r="G132" s="99">
        <v>1</v>
      </c>
      <c r="H132" s="99">
        <v>1</v>
      </c>
      <c r="I132" s="100" t="str">
        <f>IF(AND(Table1[[#This Row],[General]]=1,Table1[[#This Row],[Beginner]]=1,Table1[[#This Row],[Intermediate]]=1,Table1[[#This Row],[Advanced]]=1),1,"")</f>
        <v/>
      </c>
      <c r="J132" s="100" t="str">
        <f>CONCATENATE(IF(Table1[[#This Row],[General]]=1,"General, ",""), IF(Table1[[#This Row],[Beginner]]=1,"Beginner, ",""),IF(Table1[[#This Row],[Intermediate]]=1,"Intermediate, ",""), IF(Table1[[#This Row],[Advanced]]=1,"Advanced",""))</f>
        <v>Intermediate, Advanced</v>
      </c>
      <c r="K132" s="101"/>
      <c r="L132" s="101"/>
      <c r="M132" s="101"/>
      <c r="N132" s="101"/>
      <c r="O132" s="145">
        <v>1</v>
      </c>
      <c r="P132" s="101"/>
      <c r="Q132" s="101"/>
      <c r="R132" s="101"/>
      <c r="S13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32" s="102"/>
      <c r="U132" s="102"/>
      <c r="V132" s="240"/>
      <c r="W132" s="240">
        <v>1</v>
      </c>
      <c r="X132" s="102"/>
      <c r="Y132" s="102"/>
      <c r="Z132" s="102">
        <v>1</v>
      </c>
      <c r="AA132" s="102"/>
      <c r="AB132" s="102"/>
      <c r="AC132" s="102"/>
      <c r="AD132" s="102"/>
      <c r="AE132" s="102"/>
      <c r="AF132" s="102"/>
      <c r="AG13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32" s="103">
        <v>1</v>
      </c>
      <c r="AI132" s="103"/>
      <c r="AJ132" s="103"/>
      <c r="AK132" s="74" t="str">
        <f>CONCATENATE(IF(Table1[[#This Row],[Digital]]=1,"Digital, ",""),IF(Table1[[#This Row],[Face to Face]]=1,"Face to face, ",""),IF(Table1[[#This Row],[Blended]]=1,"Blended",""))</f>
        <v xml:space="preserve">Digital, </v>
      </c>
      <c r="AL132" s="99" t="s">
        <v>733</v>
      </c>
      <c r="AM132" s="104"/>
      <c r="AN132" s="130"/>
      <c r="AO132" s="104"/>
      <c r="AP132" s="130"/>
      <c r="AQ132" s="104"/>
      <c r="AR132" s="104"/>
      <c r="AS132" s="104"/>
      <c r="AT132" s="104"/>
      <c r="AU132" s="104"/>
      <c r="AV132" s="130">
        <v>1</v>
      </c>
      <c r="AW132" s="130"/>
      <c r="AX132" s="130"/>
      <c r="AY132" s="104"/>
      <c r="AZ13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3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Maintenance &amp; Monitoring, </v>
      </c>
      <c r="BB132" s="105">
        <v>1</v>
      </c>
      <c r="BC132" s="105">
        <v>1</v>
      </c>
      <c r="BD132" s="100">
        <f>IF(AND(Table1[[#This Row],[Residential]]=1,Table1[[#This Row],[Commercial]]=1),1,"")</f>
        <v>1</v>
      </c>
      <c r="BE132" s="100" t="str">
        <f>CONCATENATE(IF(Table1[[#This Row],[Residential]]=1,"Residential, ",""),IF(Table1[[#This Row],[Commercial]]=1,"Commercial",""))</f>
        <v>Residential, Commercial</v>
      </c>
      <c r="BF132" s="104"/>
      <c r="BG132" s="104"/>
      <c r="BH132" s="104"/>
      <c r="BI132" s="104"/>
      <c r="BJ132" s="104"/>
      <c r="BK132" s="104"/>
      <c r="BL132" s="104"/>
      <c r="BM132" s="130"/>
      <c r="BN132" s="104">
        <v>1</v>
      </c>
      <c r="BO13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32" s="146"/>
      <c r="BQ132" s="112" t="s">
        <v>571</v>
      </c>
      <c r="BR132" s="132" t="s">
        <v>888</v>
      </c>
      <c r="BS132" s="112"/>
      <c r="BT132" s="117" t="s">
        <v>572</v>
      </c>
      <c r="BU132" s="113"/>
      <c r="BV132" s="114"/>
      <c r="BW132" s="119" t="s">
        <v>58</v>
      </c>
      <c r="BX132" s="119" t="s">
        <v>57</v>
      </c>
      <c r="BY132" s="119" t="s">
        <v>57</v>
      </c>
      <c r="BZ132" s="227" t="str">
        <f>IF(SUM(Table1[[#This Row],[Design]:[Beyond compliance]])&gt;0,"Yes","No")</f>
        <v>Yes</v>
      </c>
      <c r="CA13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32" s="48">
        <f>COUNTIF(Table1[[#This Row],[Validity]:[Alignment with NCC (Yes=1,No=0)]],"N/A")</f>
        <v>0</v>
      </c>
      <c r="CC132" s="48">
        <f>IF(ISERROR(Table1[[#This Row],[Total Quality Score (out of 10)]]/(4-Table1[[#This Row],[N/A Count]])),0,Table1[[#This Row],[Total Quality Score (out of 10)]]/(4-Table1[[#This Row],[N/A Count]]))</f>
        <v>2</v>
      </c>
      <c r="CD132" s="106"/>
      <c r="CE132" s="106"/>
      <c r="CF132" s="172" t="str">
        <f>IF(SUM(Table1[[#This Row],[Multiple]:[Level (all)62]])&lt;1,IF(Table1[[#This Row],[General]]=1,1,""),"")</f>
        <v/>
      </c>
      <c r="CG132" s="172" t="str">
        <f>IF(SUM(Table1[[#This Row],[Multiple]:[Level (all)62]])&lt;1,IF(Table1[[#This Row],[Beginner]]=1,1,""),"")</f>
        <v/>
      </c>
      <c r="CH132" s="169" t="str">
        <f>IF(SUM(Table1[[#This Row],[Multiple]:[Level (all)62]])&lt;1,IF(Table1[[#This Row],[Intermediate]]=1,1,""),"")</f>
        <v/>
      </c>
      <c r="CI132" s="169" t="str">
        <f>IF(SUM(Table1[[#This Row],[Multiple]:[Level (all)62]])&lt;1,IF(Table1[[#This Row],[Advanced]]=1,1,""),"")</f>
        <v/>
      </c>
      <c r="CJ132" s="169">
        <f>IF(AND(SUM(Table1[[#This Row],[General]:[Advanced]])&lt;4,SUM(Table1[[#This Row],[General]:[Advanced]])&gt;1),1,"")</f>
        <v>1</v>
      </c>
      <c r="CK132" s="169" t="str">
        <f>Table1[[#This Row],[Level (all)]]</f>
        <v/>
      </c>
      <c r="CL132" s="169" t="str">
        <f>IF(Table1[[#This Row],[Multiple audience]]&lt;&gt;1,IF(Table1[[#This Row],[General Audience]]=1,1,""),"")</f>
        <v/>
      </c>
      <c r="CM132" s="169" t="str">
        <f>IF(Table1[[#This Row],[Multiple audience]]&lt;&gt;1,IF(Table1[[#This Row],[Planners / Designers ]]=1,1,""),"")</f>
        <v/>
      </c>
      <c r="CN132" s="169" t="str">
        <f>IF(Table1[[#This Row],[Multiple audience]]&lt;&gt;1,IF(Table1[[#This Row],[Regulatory Assessors]]=1,1,""),"")</f>
        <v/>
      </c>
      <c r="CO132" s="169" t="str">
        <f>IF(Table1[[#This Row],[Multiple audience]]&lt;&gt;1,IF(Table1[[#This Row],[Builders / Management]]=1,1,""),"")</f>
        <v/>
      </c>
      <c r="CP132" s="169">
        <f>IF(Table1[[#This Row],[Multiple audience]]&lt;&gt;1,IF(Table1[[#This Row],[Energy / Sus Assessors]]=1,1,""),"")</f>
        <v>1</v>
      </c>
      <c r="CQ132" s="169" t="str">
        <f>IF(Table1[[#This Row],[Multiple audience]]&lt;&gt;1,IF(Table1[[#This Row],[Semi-skilled]]=1,1,""),"")</f>
        <v/>
      </c>
      <c r="CR132" s="169" t="str">
        <f>IF(Table1[[#This Row],[Multiple audience]]&lt;&gt;1,IF(Table1[[#This Row],[Trades]]=1,1,""),"")</f>
        <v/>
      </c>
      <c r="CS132" s="169" t="str">
        <f>IF(Table1[[#This Row],[Multiple audience]]&lt;&gt;1,IF(Table1[[#This Row],[Other]]=1,1,""),"")</f>
        <v/>
      </c>
      <c r="CT132" s="169" t="str">
        <f>IF(SUM(Table1[[#This Row],[General Audience]:[Other]])&gt;1,1,"")</f>
        <v/>
      </c>
      <c r="CU132" s="169" t="str">
        <f>IF(Table1[[#This Row],[Various  ]]&lt;&gt;1,IF(Table1[[#This Row],[Calculator / Software]]=1,1,""),"")</f>
        <v/>
      </c>
      <c r="CV132" s="169" t="str">
        <f>IF(Table1[[#This Row],[Various  ]]&lt;&gt;1,IF(Table1[[#This Row],[Information  ]]=1,1,""),"")</f>
        <v/>
      </c>
      <c r="CW132" s="169" t="str">
        <f>IF(Table1[[#This Row],[Various  ]]&lt;&gt;1,IF(Table1[[#This Row],[Interactive Tool]]=1,1,""),"")</f>
        <v/>
      </c>
      <c r="CX132" s="169" t="str">
        <f>IF(Table1[[#This Row],[Various  ]]&lt;&gt;1,IF(Table1[[#This Row],[Technical Specifications]]=1,1,""),"")</f>
        <v/>
      </c>
      <c r="CY132" s="169" t="str">
        <f>IF(Table1[[#This Row],[Various  ]]&lt;&gt;1,IF(Table1[[#This Row],[Training Resources]]=1,1,""),"")</f>
        <v/>
      </c>
      <c r="CZ132" s="169" t="str">
        <f>IF(Table1[[#This Row],[Various  ]]&lt;&gt;1,IF(Table1[[#This Row],[Toolbox]]=1,1,""),"")</f>
        <v/>
      </c>
      <c r="DA132" s="169" t="str">
        <f>IF(Table1[[#This Row],[Various  ]]&lt;&gt;1,IF(Table1[[#This Row],[Video]]=1,1,""),"")</f>
        <v/>
      </c>
      <c r="DB132" s="169" t="str">
        <f>IF(Table1[[#This Row],[Various  ]]&lt;&gt;1,IF(Table1[[#This Row],[Case study]]=1,1,""),"")</f>
        <v/>
      </c>
      <c r="DC132" s="169" t="str">
        <f>IF(Table1[[#This Row],[Various  ]]&lt;&gt;1,IF(Table1[[#This Row],[Other   ]]=1,1,""),"")</f>
        <v/>
      </c>
      <c r="DD132" s="169" t="str">
        <f>IF(Table1[[#This Row],[Various  ]]&lt;&gt;1,IF(Table1[[#This Row],[Standards]]=1,1,""),"")</f>
        <v/>
      </c>
      <c r="DE132" s="169">
        <f>IF(Table1[[#This Row],[Various]]=1,1,IF(SUM(Table1[[#This Row],[Calculator / Software]:[Standards]])&gt;1,1,""))</f>
        <v>1</v>
      </c>
      <c r="DF132" s="169" t="str">
        <f>IF(Table1[[#This Row],[Multiple NCC links]]&lt;&gt;1,IF(Table1[[#This Row],[Design]]=1,1,""),"")</f>
        <v/>
      </c>
      <c r="DG132" s="169" t="str">
        <f>IF(Table1[[#This Row],[Multiple NCC links]]&lt;&gt;1,IF(Table1[[#This Row],[Assessment / Verification]]=1,1,""),"")</f>
        <v/>
      </c>
      <c r="DH132" s="169" t="str">
        <f>IF(Table1[[#This Row],[Multiple NCC links]]&lt;&gt;1,IF(Table1[[#This Row],[Climate Specific ]]=1,1,""),"")</f>
        <v/>
      </c>
      <c r="DI132" s="169" t="str">
        <f>IF(Table1[[#This Row],[Multiple NCC links]]&lt;&gt;1,IF(Table1[[#This Row],[Alterations / Additions]]=1,1,""),"")</f>
        <v/>
      </c>
      <c r="DJ132" s="169" t="str">
        <f>IF(Table1[[#This Row],[Multiple NCC links]]&lt;&gt;1,IF(Table1[[#This Row],[Glazing]]=1,1,""),"")</f>
        <v/>
      </c>
      <c r="DK132" s="169" t="str">
        <f>IF(Table1[[#This Row],[Multiple NCC links]]&lt;&gt;1,IF(Table1[[#This Row],[Building Fabric / Thermal / Sealing]]=1,1,""),"")</f>
        <v/>
      </c>
      <c r="DL132" s="169" t="str">
        <f>IF(Table1[[#This Row],[Multiple NCC links]]&lt;&gt;1,IF(Table1[[#This Row],[Lighting]]=1,1,""),"")</f>
        <v/>
      </c>
      <c r="DM132" s="169" t="str">
        <f>IF(Table1[[#This Row],[Multiple NCC links]]&lt;&gt;1,IF(Table1[[#This Row],[HVAC]]=1,1,""),"")</f>
        <v/>
      </c>
      <c r="DN132" s="169" t="str">
        <f>IF(Table1[[#This Row],[Multiple NCC links]]&lt;&gt;1,IF(Table1[[#This Row],[Services]]=1,1,""),"")</f>
        <v/>
      </c>
      <c r="DO132" s="169">
        <f>IF(Table1[[#This Row],[Multiple NCC links]]&lt;&gt;1,IF(Table1[[#This Row],[Maintenance &amp; Monitoring]]=1,1,""),"")</f>
        <v>1</v>
      </c>
      <c r="DP132" s="169" t="str">
        <f>IF(Table1[[#This Row],[Multiple NCC links]]&lt;&gt;1,IF(Table1[[#This Row],[Hand over / Operations]]=1,1,""),"")</f>
        <v/>
      </c>
      <c r="DQ132" s="169" t="str">
        <f>IF(Table1[[#This Row],[Multiple NCC links]]&lt;&gt;1,IF(Table1[[#This Row],[As built assessment]]=1,1,""),"")</f>
        <v/>
      </c>
      <c r="DR132" s="169" t="str">
        <f>IF(Table1[[#This Row],[Multiple NCC links]]&lt;&gt;1,IF(Table1[[#This Row],[Beyond compliance]]=1,1,""),"")</f>
        <v/>
      </c>
      <c r="DS132" s="169" t="str">
        <f>IF(SUM(Table1[[#This Row],[Design]:[Beyond compliance]])&gt;1,1,"")</f>
        <v/>
      </c>
      <c r="DT132" s="169" t="str">
        <f>IF(Table1[[#This Row],[Both Residential &amp; Commercial4]]&lt;&gt;1,IF(Table1[[#This Row],[Residential]]=1,1,""),"")</f>
        <v/>
      </c>
      <c r="DU132" s="169" t="str">
        <f>IF(Table1[[#This Row],[Both Residential &amp; Commercial4]]&lt;&gt;1,IF(Table1[[#This Row],[Commercial]]=1,1,""),"")</f>
        <v/>
      </c>
      <c r="DV132" s="169">
        <f>Table1[[#This Row],[Residential &amp; Commercial]]</f>
        <v>1</v>
      </c>
      <c r="DW132" s="169"/>
    </row>
    <row r="133" spans="1:127" s="49" customFormat="1" ht="95.25" thickTop="1" thickBot="1" x14ac:dyDescent="0.35">
      <c r="A133" s="97">
        <v>130</v>
      </c>
      <c r="B133" s="97"/>
      <c r="C133" s="98" t="s">
        <v>574</v>
      </c>
      <c r="D133" s="98" t="s">
        <v>570</v>
      </c>
      <c r="E133" s="99"/>
      <c r="F133" s="99"/>
      <c r="G133" s="99">
        <v>1</v>
      </c>
      <c r="H133" s="99">
        <v>1</v>
      </c>
      <c r="I133" s="100" t="str">
        <f>IF(AND(Table1[[#This Row],[General]]=1,Table1[[#This Row],[Beginner]]=1,Table1[[#This Row],[Intermediate]]=1,Table1[[#This Row],[Advanced]]=1),1,"")</f>
        <v/>
      </c>
      <c r="J133" s="100" t="str">
        <f>CONCATENATE(IF(Table1[[#This Row],[General]]=1,"General, ",""), IF(Table1[[#This Row],[Beginner]]=1,"Beginner, ",""),IF(Table1[[#This Row],[Intermediate]]=1,"Intermediate, ",""), IF(Table1[[#This Row],[Advanced]]=1,"Advanced",""))</f>
        <v>Intermediate, Advanced</v>
      </c>
      <c r="K133" s="101"/>
      <c r="L133" s="101"/>
      <c r="M133" s="101"/>
      <c r="N133" s="101"/>
      <c r="O133" s="145">
        <v>1</v>
      </c>
      <c r="P133" s="101"/>
      <c r="Q133" s="101"/>
      <c r="R133" s="101"/>
      <c r="S13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33" s="102"/>
      <c r="U133" s="102"/>
      <c r="V133" s="240"/>
      <c r="W133" s="240">
        <v>1</v>
      </c>
      <c r="X133" s="102"/>
      <c r="Y133" s="102"/>
      <c r="Z133" s="102">
        <v>1</v>
      </c>
      <c r="AA133" s="102"/>
      <c r="AB133" s="102"/>
      <c r="AC133" s="102"/>
      <c r="AD133" s="102"/>
      <c r="AE133" s="102"/>
      <c r="AF133" s="102"/>
      <c r="AG13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33" s="103">
        <v>1</v>
      </c>
      <c r="AI133" s="103"/>
      <c r="AJ133" s="103"/>
      <c r="AK133" s="74" t="str">
        <f>CONCATENATE(IF(Table1[[#This Row],[Digital]]=1,"Digital, ",""),IF(Table1[[#This Row],[Face to Face]]=1,"Face to face, ",""),IF(Table1[[#This Row],[Blended]]=1,"Blended",""))</f>
        <v xml:space="preserve">Digital, </v>
      </c>
      <c r="AL133" s="99" t="s">
        <v>733</v>
      </c>
      <c r="AM133" s="104"/>
      <c r="AN133" s="130"/>
      <c r="AO133" s="104"/>
      <c r="AP133" s="130"/>
      <c r="AQ133" s="104"/>
      <c r="AR133" s="104"/>
      <c r="AS133" s="104"/>
      <c r="AT133" s="104"/>
      <c r="AU133" s="104">
        <v>1</v>
      </c>
      <c r="AV133" s="130"/>
      <c r="AW133" s="130"/>
      <c r="AX133" s="130"/>
      <c r="AY133" s="104"/>
      <c r="AZ13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3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Services, </v>
      </c>
      <c r="BB133" s="105">
        <v>1</v>
      </c>
      <c r="BC133" s="105">
        <v>1</v>
      </c>
      <c r="BD133" s="100">
        <f>IF(AND(Table1[[#This Row],[Residential]]=1,Table1[[#This Row],[Commercial]]=1),1,"")</f>
        <v>1</v>
      </c>
      <c r="BE133" s="100" t="str">
        <f>CONCATENATE(IF(Table1[[#This Row],[Residential]]=1,"Residential, ",""),IF(Table1[[#This Row],[Commercial]]=1,"Commercial",""))</f>
        <v>Residential, Commercial</v>
      </c>
      <c r="BF133" s="104"/>
      <c r="BG133" s="104"/>
      <c r="BH133" s="104"/>
      <c r="BI133" s="104"/>
      <c r="BJ133" s="104"/>
      <c r="BK133" s="104"/>
      <c r="BL133" s="104"/>
      <c r="BM133" s="130"/>
      <c r="BN133" s="104">
        <v>1</v>
      </c>
      <c r="BO13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33" s="146"/>
      <c r="BQ133" s="112" t="s">
        <v>575</v>
      </c>
      <c r="BR133" s="132" t="s">
        <v>888</v>
      </c>
      <c r="BS133" s="112"/>
      <c r="BT133" s="117" t="s">
        <v>572</v>
      </c>
      <c r="BU133" s="113" t="s">
        <v>573</v>
      </c>
      <c r="BV133" s="113"/>
      <c r="BW133" s="119" t="s">
        <v>57</v>
      </c>
      <c r="BX133" s="119" t="s">
        <v>57</v>
      </c>
      <c r="BY133" s="119" t="s">
        <v>300</v>
      </c>
      <c r="BZ133" s="227" t="str">
        <f>IF(SUM(Table1[[#This Row],[Design]:[Beyond compliance]])&gt;0,"Yes","No")</f>
        <v>Yes</v>
      </c>
      <c r="CA13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133" s="48">
        <f>COUNTIF(Table1[[#This Row],[Validity]:[Alignment with NCC (Yes=1,No=0)]],"N/A")</f>
        <v>0</v>
      </c>
      <c r="CC133" s="48">
        <f>IF(ISERROR(Table1[[#This Row],[Total Quality Score (out of 10)]]/(4-Table1[[#This Row],[N/A Count]])),0,Table1[[#This Row],[Total Quality Score (out of 10)]]/(4-Table1[[#This Row],[N/A Count]]))</f>
        <v>1.75</v>
      </c>
      <c r="CD133" s="106"/>
      <c r="CE133" s="106"/>
      <c r="CF133" s="172" t="str">
        <f>IF(SUM(Table1[[#This Row],[Multiple]:[Level (all)62]])&lt;1,IF(Table1[[#This Row],[General]]=1,1,""),"")</f>
        <v/>
      </c>
      <c r="CG133" s="172" t="str">
        <f>IF(SUM(Table1[[#This Row],[Multiple]:[Level (all)62]])&lt;1,IF(Table1[[#This Row],[Beginner]]=1,1,""),"")</f>
        <v/>
      </c>
      <c r="CH133" s="169" t="str">
        <f>IF(SUM(Table1[[#This Row],[Multiple]:[Level (all)62]])&lt;1,IF(Table1[[#This Row],[Intermediate]]=1,1,""),"")</f>
        <v/>
      </c>
      <c r="CI133" s="169" t="str">
        <f>IF(SUM(Table1[[#This Row],[Multiple]:[Level (all)62]])&lt;1,IF(Table1[[#This Row],[Advanced]]=1,1,""),"")</f>
        <v/>
      </c>
      <c r="CJ133" s="169">
        <f>IF(AND(SUM(Table1[[#This Row],[General]:[Advanced]])&lt;4,SUM(Table1[[#This Row],[General]:[Advanced]])&gt;1),1,"")</f>
        <v>1</v>
      </c>
      <c r="CK133" s="169" t="str">
        <f>Table1[[#This Row],[Level (all)]]</f>
        <v/>
      </c>
      <c r="CL133" s="169" t="str">
        <f>IF(Table1[[#This Row],[Multiple audience]]&lt;&gt;1,IF(Table1[[#This Row],[General Audience]]=1,1,""),"")</f>
        <v/>
      </c>
      <c r="CM133" s="169" t="str">
        <f>IF(Table1[[#This Row],[Multiple audience]]&lt;&gt;1,IF(Table1[[#This Row],[Planners / Designers ]]=1,1,""),"")</f>
        <v/>
      </c>
      <c r="CN133" s="169" t="str">
        <f>IF(Table1[[#This Row],[Multiple audience]]&lt;&gt;1,IF(Table1[[#This Row],[Regulatory Assessors]]=1,1,""),"")</f>
        <v/>
      </c>
      <c r="CO133" s="169" t="str">
        <f>IF(Table1[[#This Row],[Multiple audience]]&lt;&gt;1,IF(Table1[[#This Row],[Builders / Management]]=1,1,""),"")</f>
        <v/>
      </c>
      <c r="CP133" s="169">
        <f>IF(Table1[[#This Row],[Multiple audience]]&lt;&gt;1,IF(Table1[[#This Row],[Energy / Sus Assessors]]=1,1,""),"")</f>
        <v>1</v>
      </c>
      <c r="CQ133" s="169" t="str">
        <f>IF(Table1[[#This Row],[Multiple audience]]&lt;&gt;1,IF(Table1[[#This Row],[Semi-skilled]]=1,1,""),"")</f>
        <v/>
      </c>
      <c r="CR133" s="169" t="str">
        <f>IF(Table1[[#This Row],[Multiple audience]]&lt;&gt;1,IF(Table1[[#This Row],[Trades]]=1,1,""),"")</f>
        <v/>
      </c>
      <c r="CS133" s="169" t="str">
        <f>IF(Table1[[#This Row],[Multiple audience]]&lt;&gt;1,IF(Table1[[#This Row],[Other]]=1,1,""),"")</f>
        <v/>
      </c>
      <c r="CT133" s="169" t="str">
        <f>IF(SUM(Table1[[#This Row],[General Audience]:[Other]])&gt;1,1,"")</f>
        <v/>
      </c>
      <c r="CU133" s="169" t="str">
        <f>IF(Table1[[#This Row],[Various  ]]&lt;&gt;1,IF(Table1[[#This Row],[Calculator / Software]]=1,1,""),"")</f>
        <v/>
      </c>
      <c r="CV133" s="169" t="str">
        <f>IF(Table1[[#This Row],[Various  ]]&lt;&gt;1,IF(Table1[[#This Row],[Information  ]]=1,1,""),"")</f>
        <v/>
      </c>
      <c r="CW133" s="169" t="str">
        <f>IF(Table1[[#This Row],[Various  ]]&lt;&gt;1,IF(Table1[[#This Row],[Interactive Tool]]=1,1,""),"")</f>
        <v/>
      </c>
      <c r="CX133" s="169" t="str">
        <f>IF(Table1[[#This Row],[Various  ]]&lt;&gt;1,IF(Table1[[#This Row],[Technical Specifications]]=1,1,""),"")</f>
        <v/>
      </c>
      <c r="CY133" s="169" t="str">
        <f>IF(Table1[[#This Row],[Various  ]]&lt;&gt;1,IF(Table1[[#This Row],[Training Resources]]=1,1,""),"")</f>
        <v/>
      </c>
      <c r="CZ133" s="169" t="str">
        <f>IF(Table1[[#This Row],[Various  ]]&lt;&gt;1,IF(Table1[[#This Row],[Toolbox]]=1,1,""),"")</f>
        <v/>
      </c>
      <c r="DA133" s="169" t="str">
        <f>IF(Table1[[#This Row],[Various  ]]&lt;&gt;1,IF(Table1[[#This Row],[Video]]=1,1,""),"")</f>
        <v/>
      </c>
      <c r="DB133" s="169" t="str">
        <f>IF(Table1[[#This Row],[Various  ]]&lt;&gt;1,IF(Table1[[#This Row],[Case study]]=1,1,""),"")</f>
        <v/>
      </c>
      <c r="DC133" s="169" t="str">
        <f>IF(Table1[[#This Row],[Various  ]]&lt;&gt;1,IF(Table1[[#This Row],[Other   ]]=1,1,""),"")</f>
        <v/>
      </c>
      <c r="DD133" s="169" t="str">
        <f>IF(Table1[[#This Row],[Various  ]]&lt;&gt;1,IF(Table1[[#This Row],[Standards]]=1,1,""),"")</f>
        <v/>
      </c>
      <c r="DE133" s="169">
        <f>IF(Table1[[#This Row],[Various]]=1,1,IF(SUM(Table1[[#This Row],[Calculator / Software]:[Standards]])&gt;1,1,""))</f>
        <v>1</v>
      </c>
      <c r="DF133" s="169" t="str">
        <f>IF(Table1[[#This Row],[Multiple NCC links]]&lt;&gt;1,IF(Table1[[#This Row],[Design]]=1,1,""),"")</f>
        <v/>
      </c>
      <c r="DG133" s="169" t="str">
        <f>IF(Table1[[#This Row],[Multiple NCC links]]&lt;&gt;1,IF(Table1[[#This Row],[Assessment / Verification]]=1,1,""),"")</f>
        <v/>
      </c>
      <c r="DH133" s="169" t="str">
        <f>IF(Table1[[#This Row],[Multiple NCC links]]&lt;&gt;1,IF(Table1[[#This Row],[Climate Specific ]]=1,1,""),"")</f>
        <v/>
      </c>
      <c r="DI133" s="169" t="str">
        <f>IF(Table1[[#This Row],[Multiple NCC links]]&lt;&gt;1,IF(Table1[[#This Row],[Alterations / Additions]]=1,1,""),"")</f>
        <v/>
      </c>
      <c r="DJ133" s="169" t="str">
        <f>IF(Table1[[#This Row],[Multiple NCC links]]&lt;&gt;1,IF(Table1[[#This Row],[Glazing]]=1,1,""),"")</f>
        <v/>
      </c>
      <c r="DK133" s="169" t="str">
        <f>IF(Table1[[#This Row],[Multiple NCC links]]&lt;&gt;1,IF(Table1[[#This Row],[Building Fabric / Thermal / Sealing]]=1,1,""),"")</f>
        <v/>
      </c>
      <c r="DL133" s="169" t="str">
        <f>IF(Table1[[#This Row],[Multiple NCC links]]&lt;&gt;1,IF(Table1[[#This Row],[Lighting]]=1,1,""),"")</f>
        <v/>
      </c>
      <c r="DM133" s="169" t="str">
        <f>IF(Table1[[#This Row],[Multiple NCC links]]&lt;&gt;1,IF(Table1[[#This Row],[HVAC]]=1,1,""),"")</f>
        <v/>
      </c>
      <c r="DN133" s="169">
        <f>IF(Table1[[#This Row],[Multiple NCC links]]&lt;&gt;1,IF(Table1[[#This Row],[Services]]=1,1,""),"")</f>
        <v>1</v>
      </c>
      <c r="DO133" s="169" t="str">
        <f>IF(Table1[[#This Row],[Multiple NCC links]]&lt;&gt;1,IF(Table1[[#This Row],[Maintenance &amp; Monitoring]]=1,1,""),"")</f>
        <v/>
      </c>
      <c r="DP133" s="169" t="str">
        <f>IF(Table1[[#This Row],[Multiple NCC links]]&lt;&gt;1,IF(Table1[[#This Row],[Hand over / Operations]]=1,1,""),"")</f>
        <v/>
      </c>
      <c r="DQ133" s="169" t="str">
        <f>IF(Table1[[#This Row],[Multiple NCC links]]&lt;&gt;1,IF(Table1[[#This Row],[As built assessment]]=1,1,""),"")</f>
        <v/>
      </c>
      <c r="DR133" s="169" t="str">
        <f>IF(Table1[[#This Row],[Multiple NCC links]]&lt;&gt;1,IF(Table1[[#This Row],[Beyond compliance]]=1,1,""),"")</f>
        <v/>
      </c>
      <c r="DS133" s="169" t="str">
        <f>IF(SUM(Table1[[#This Row],[Design]:[Beyond compliance]])&gt;1,1,"")</f>
        <v/>
      </c>
      <c r="DT133" s="169" t="str">
        <f>IF(Table1[[#This Row],[Both Residential &amp; Commercial4]]&lt;&gt;1,IF(Table1[[#This Row],[Residential]]=1,1,""),"")</f>
        <v/>
      </c>
      <c r="DU133" s="169" t="str">
        <f>IF(Table1[[#This Row],[Both Residential &amp; Commercial4]]&lt;&gt;1,IF(Table1[[#This Row],[Commercial]]=1,1,""),"")</f>
        <v/>
      </c>
      <c r="DV133" s="169">
        <f>Table1[[#This Row],[Residential &amp; Commercial]]</f>
        <v>1</v>
      </c>
      <c r="DW133" s="169"/>
    </row>
    <row r="134" spans="1:127" s="49" customFormat="1" ht="114" thickTop="1" thickBot="1" x14ac:dyDescent="0.35">
      <c r="A134" s="97">
        <v>131</v>
      </c>
      <c r="B134" s="97"/>
      <c r="C134" s="98" t="s">
        <v>576</v>
      </c>
      <c r="D134" s="98" t="s">
        <v>577</v>
      </c>
      <c r="E134" s="99"/>
      <c r="F134" s="99"/>
      <c r="G134" s="99"/>
      <c r="H134" s="99">
        <v>1</v>
      </c>
      <c r="I134" s="100" t="str">
        <f>IF(AND(Table1[[#This Row],[General]]=1,Table1[[#This Row],[Beginner]]=1,Table1[[#This Row],[Intermediate]]=1,Table1[[#This Row],[Advanced]]=1),1,"")</f>
        <v/>
      </c>
      <c r="J134" s="100" t="str">
        <f>CONCATENATE(IF(Table1[[#This Row],[General]]=1,"General, ",""), IF(Table1[[#This Row],[Beginner]]=1,"Beginner, ",""),IF(Table1[[#This Row],[Intermediate]]=1,"Intermediate, ",""), IF(Table1[[#This Row],[Advanced]]=1,"Advanced",""))</f>
        <v>Advanced</v>
      </c>
      <c r="K134" s="101"/>
      <c r="L134" s="101"/>
      <c r="M134" s="101"/>
      <c r="N134" s="101"/>
      <c r="O134" s="145">
        <v>1</v>
      </c>
      <c r="P134" s="101"/>
      <c r="Q134" s="101"/>
      <c r="R134" s="101"/>
      <c r="S13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34" s="102"/>
      <c r="U134" s="102">
        <v>1</v>
      </c>
      <c r="V134" s="240"/>
      <c r="W134" s="240"/>
      <c r="X134" s="102"/>
      <c r="Y134" s="102">
        <v>1</v>
      </c>
      <c r="Z134" s="102"/>
      <c r="AA134" s="102"/>
      <c r="AB134" s="102"/>
      <c r="AC134" s="102"/>
      <c r="AD134" s="102"/>
      <c r="AE134" s="102"/>
      <c r="AF134" s="102"/>
      <c r="AG13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Technical Specifications, </v>
      </c>
      <c r="AH134" s="103">
        <v>1</v>
      </c>
      <c r="AI134" s="103"/>
      <c r="AJ134" s="103"/>
      <c r="AK134" s="74" t="str">
        <f>CONCATENATE(IF(Table1[[#This Row],[Digital]]=1,"Digital, ",""),IF(Table1[[#This Row],[Face to Face]]=1,"Face to face, ",""),IF(Table1[[#This Row],[Blended]]=1,"Blended",""))</f>
        <v xml:space="preserve">Digital, </v>
      </c>
      <c r="AL134" s="99" t="s">
        <v>733</v>
      </c>
      <c r="AM134" s="104"/>
      <c r="AN134" s="130">
        <v>1</v>
      </c>
      <c r="AO134" s="104"/>
      <c r="AP134" s="130"/>
      <c r="AQ134" s="104"/>
      <c r="AR134" s="104"/>
      <c r="AS134" s="104"/>
      <c r="AT134" s="104"/>
      <c r="AU134" s="104"/>
      <c r="AV134" s="130"/>
      <c r="AW134" s="130"/>
      <c r="AX134" s="130">
        <v>1</v>
      </c>
      <c r="AY134" s="104"/>
      <c r="AZ13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3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As built assessment, </v>
      </c>
      <c r="BB134" s="105"/>
      <c r="BC134" s="105">
        <v>1</v>
      </c>
      <c r="BD134" s="100" t="str">
        <f>IF(AND(Table1[[#This Row],[Residential]]=1,Table1[[#This Row],[Commercial]]=1),1,"")</f>
        <v/>
      </c>
      <c r="BE134" s="100" t="str">
        <f>CONCATENATE(IF(Table1[[#This Row],[Residential]]=1,"Residential, ",""),IF(Table1[[#This Row],[Commercial]]=1,"Commercial",""))</f>
        <v>Commercial</v>
      </c>
      <c r="BF134" s="104"/>
      <c r="BG134" s="104"/>
      <c r="BH134" s="104"/>
      <c r="BI134" s="104"/>
      <c r="BJ134" s="104"/>
      <c r="BK134" s="104"/>
      <c r="BL134" s="104"/>
      <c r="BM134" s="130"/>
      <c r="BN134" s="104">
        <v>1</v>
      </c>
      <c r="BO13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34" s="146"/>
      <c r="BQ134" s="112" t="s">
        <v>579</v>
      </c>
      <c r="BR134" s="132" t="s">
        <v>577</v>
      </c>
      <c r="BS134" s="112"/>
      <c r="BT134" s="117" t="s">
        <v>578</v>
      </c>
      <c r="BU134" s="113"/>
      <c r="BV134" s="113"/>
      <c r="BW134" s="119" t="s">
        <v>300</v>
      </c>
      <c r="BX134" s="119" t="s">
        <v>57</v>
      </c>
      <c r="BY134" s="119" t="s">
        <v>58</v>
      </c>
      <c r="BZ134" s="227" t="str">
        <f>IF(SUM(Table1[[#This Row],[Design]:[Beyond compliance]])&gt;0,"Yes","No")</f>
        <v>Yes</v>
      </c>
      <c r="CA13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34" s="48">
        <f>COUNTIF(Table1[[#This Row],[Validity]:[Alignment with NCC (Yes=1,No=0)]],"N/A")</f>
        <v>0</v>
      </c>
      <c r="CC134" s="48">
        <f>IF(ISERROR(Table1[[#This Row],[Total Quality Score (out of 10)]]/(4-Table1[[#This Row],[N/A Count]])),0,Table1[[#This Row],[Total Quality Score (out of 10)]]/(4-Table1[[#This Row],[N/A Count]]))</f>
        <v>1.5</v>
      </c>
      <c r="CD134" s="106"/>
      <c r="CE134" s="106"/>
      <c r="CF134" s="172" t="str">
        <f>IF(SUM(Table1[[#This Row],[Multiple]:[Level (all)62]])&lt;1,IF(Table1[[#This Row],[General]]=1,1,""),"")</f>
        <v/>
      </c>
      <c r="CG134" s="172" t="str">
        <f>IF(SUM(Table1[[#This Row],[Multiple]:[Level (all)62]])&lt;1,IF(Table1[[#This Row],[Beginner]]=1,1,""),"")</f>
        <v/>
      </c>
      <c r="CH134" s="169" t="str">
        <f>IF(SUM(Table1[[#This Row],[Multiple]:[Level (all)62]])&lt;1,IF(Table1[[#This Row],[Intermediate]]=1,1,""),"")</f>
        <v/>
      </c>
      <c r="CI134" s="169">
        <f>IF(SUM(Table1[[#This Row],[Multiple]:[Level (all)62]])&lt;1,IF(Table1[[#This Row],[Advanced]]=1,1,""),"")</f>
        <v>1</v>
      </c>
      <c r="CJ134" s="169" t="str">
        <f>IF(AND(SUM(Table1[[#This Row],[General]:[Advanced]])&lt;4,SUM(Table1[[#This Row],[General]:[Advanced]])&gt;1),1,"")</f>
        <v/>
      </c>
      <c r="CK134" s="169" t="str">
        <f>Table1[[#This Row],[Level (all)]]</f>
        <v/>
      </c>
      <c r="CL134" s="169" t="str">
        <f>IF(Table1[[#This Row],[Multiple audience]]&lt;&gt;1,IF(Table1[[#This Row],[General Audience]]=1,1,""),"")</f>
        <v/>
      </c>
      <c r="CM134" s="169" t="str">
        <f>IF(Table1[[#This Row],[Multiple audience]]&lt;&gt;1,IF(Table1[[#This Row],[Planners / Designers ]]=1,1,""),"")</f>
        <v/>
      </c>
      <c r="CN134" s="169" t="str">
        <f>IF(Table1[[#This Row],[Multiple audience]]&lt;&gt;1,IF(Table1[[#This Row],[Regulatory Assessors]]=1,1,""),"")</f>
        <v/>
      </c>
      <c r="CO134" s="169" t="str">
        <f>IF(Table1[[#This Row],[Multiple audience]]&lt;&gt;1,IF(Table1[[#This Row],[Builders / Management]]=1,1,""),"")</f>
        <v/>
      </c>
      <c r="CP134" s="169">
        <f>IF(Table1[[#This Row],[Multiple audience]]&lt;&gt;1,IF(Table1[[#This Row],[Energy / Sus Assessors]]=1,1,""),"")</f>
        <v>1</v>
      </c>
      <c r="CQ134" s="169" t="str">
        <f>IF(Table1[[#This Row],[Multiple audience]]&lt;&gt;1,IF(Table1[[#This Row],[Semi-skilled]]=1,1,""),"")</f>
        <v/>
      </c>
      <c r="CR134" s="169" t="str">
        <f>IF(Table1[[#This Row],[Multiple audience]]&lt;&gt;1,IF(Table1[[#This Row],[Trades]]=1,1,""),"")</f>
        <v/>
      </c>
      <c r="CS134" s="169" t="str">
        <f>IF(Table1[[#This Row],[Multiple audience]]&lt;&gt;1,IF(Table1[[#This Row],[Other]]=1,1,""),"")</f>
        <v/>
      </c>
      <c r="CT134" s="169" t="str">
        <f>IF(SUM(Table1[[#This Row],[General Audience]:[Other]])&gt;1,1,"")</f>
        <v/>
      </c>
      <c r="CU134" s="169" t="str">
        <f>IF(Table1[[#This Row],[Various  ]]&lt;&gt;1,IF(Table1[[#This Row],[Calculator / Software]]=1,1,""),"")</f>
        <v/>
      </c>
      <c r="CV134" s="169" t="str">
        <f>IF(Table1[[#This Row],[Various  ]]&lt;&gt;1,IF(Table1[[#This Row],[Information  ]]=1,1,""),"")</f>
        <v/>
      </c>
      <c r="CW134" s="169" t="str">
        <f>IF(Table1[[#This Row],[Various  ]]&lt;&gt;1,IF(Table1[[#This Row],[Interactive Tool]]=1,1,""),"")</f>
        <v/>
      </c>
      <c r="CX134" s="169" t="str">
        <f>IF(Table1[[#This Row],[Various  ]]&lt;&gt;1,IF(Table1[[#This Row],[Technical Specifications]]=1,1,""),"")</f>
        <v/>
      </c>
      <c r="CY134" s="169" t="str">
        <f>IF(Table1[[#This Row],[Various  ]]&lt;&gt;1,IF(Table1[[#This Row],[Training Resources]]=1,1,""),"")</f>
        <v/>
      </c>
      <c r="CZ134" s="169" t="str">
        <f>IF(Table1[[#This Row],[Various  ]]&lt;&gt;1,IF(Table1[[#This Row],[Toolbox]]=1,1,""),"")</f>
        <v/>
      </c>
      <c r="DA134" s="169" t="str">
        <f>IF(Table1[[#This Row],[Various  ]]&lt;&gt;1,IF(Table1[[#This Row],[Video]]=1,1,""),"")</f>
        <v/>
      </c>
      <c r="DB134" s="169" t="str">
        <f>IF(Table1[[#This Row],[Various  ]]&lt;&gt;1,IF(Table1[[#This Row],[Case study]]=1,1,""),"")</f>
        <v/>
      </c>
      <c r="DC134" s="169" t="str">
        <f>IF(Table1[[#This Row],[Various  ]]&lt;&gt;1,IF(Table1[[#This Row],[Other   ]]=1,1,""),"")</f>
        <v/>
      </c>
      <c r="DD134" s="169" t="str">
        <f>IF(Table1[[#This Row],[Various  ]]&lt;&gt;1,IF(Table1[[#This Row],[Standards]]=1,1,""),"")</f>
        <v/>
      </c>
      <c r="DE134" s="169">
        <f>IF(Table1[[#This Row],[Various]]=1,1,IF(SUM(Table1[[#This Row],[Calculator / Software]:[Standards]])&gt;1,1,""))</f>
        <v>1</v>
      </c>
      <c r="DF134" s="169" t="str">
        <f>IF(Table1[[#This Row],[Multiple NCC links]]&lt;&gt;1,IF(Table1[[#This Row],[Design]]=1,1,""),"")</f>
        <v/>
      </c>
      <c r="DG134" s="169" t="str">
        <f>IF(Table1[[#This Row],[Multiple NCC links]]&lt;&gt;1,IF(Table1[[#This Row],[Assessment / Verification]]=1,1,""),"")</f>
        <v/>
      </c>
      <c r="DH134" s="169" t="str">
        <f>IF(Table1[[#This Row],[Multiple NCC links]]&lt;&gt;1,IF(Table1[[#This Row],[Climate Specific ]]=1,1,""),"")</f>
        <v/>
      </c>
      <c r="DI134" s="169" t="str">
        <f>IF(Table1[[#This Row],[Multiple NCC links]]&lt;&gt;1,IF(Table1[[#This Row],[Alterations / Additions]]=1,1,""),"")</f>
        <v/>
      </c>
      <c r="DJ134" s="169" t="str">
        <f>IF(Table1[[#This Row],[Multiple NCC links]]&lt;&gt;1,IF(Table1[[#This Row],[Glazing]]=1,1,""),"")</f>
        <v/>
      </c>
      <c r="DK134" s="169" t="str">
        <f>IF(Table1[[#This Row],[Multiple NCC links]]&lt;&gt;1,IF(Table1[[#This Row],[Building Fabric / Thermal / Sealing]]=1,1,""),"")</f>
        <v/>
      </c>
      <c r="DL134" s="169" t="str">
        <f>IF(Table1[[#This Row],[Multiple NCC links]]&lt;&gt;1,IF(Table1[[#This Row],[Lighting]]=1,1,""),"")</f>
        <v/>
      </c>
      <c r="DM134" s="169" t="str">
        <f>IF(Table1[[#This Row],[Multiple NCC links]]&lt;&gt;1,IF(Table1[[#This Row],[HVAC]]=1,1,""),"")</f>
        <v/>
      </c>
      <c r="DN134" s="169" t="str">
        <f>IF(Table1[[#This Row],[Multiple NCC links]]&lt;&gt;1,IF(Table1[[#This Row],[Services]]=1,1,""),"")</f>
        <v/>
      </c>
      <c r="DO134" s="169" t="str">
        <f>IF(Table1[[#This Row],[Multiple NCC links]]&lt;&gt;1,IF(Table1[[#This Row],[Maintenance &amp; Monitoring]]=1,1,""),"")</f>
        <v/>
      </c>
      <c r="DP134" s="169" t="str">
        <f>IF(Table1[[#This Row],[Multiple NCC links]]&lt;&gt;1,IF(Table1[[#This Row],[Hand over / Operations]]=1,1,""),"")</f>
        <v/>
      </c>
      <c r="DQ134" s="169" t="str">
        <f>IF(Table1[[#This Row],[Multiple NCC links]]&lt;&gt;1,IF(Table1[[#This Row],[As built assessment]]=1,1,""),"")</f>
        <v/>
      </c>
      <c r="DR134" s="169" t="str">
        <f>IF(Table1[[#This Row],[Multiple NCC links]]&lt;&gt;1,IF(Table1[[#This Row],[Beyond compliance]]=1,1,""),"")</f>
        <v/>
      </c>
      <c r="DS134" s="169">
        <f>IF(SUM(Table1[[#This Row],[Design]:[Beyond compliance]])&gt;1,1,"")</f>
        <v>1</v>
      </c>
      <c r="DT134" s="169" t="str">
        <f>IF(Table1[[#This Row],[Both Residential &amp; Commercial4]]&lt;&gt;1,IF(Table1[[#This Row],[Residential]]=1,1,""),"")</f>
        <v/>
      </c>
      <c r="DU134" s="169">
        <f>IF(Table1[[#This Row],[Both Residential &amp; Commercial4]]&lt;&gt;1,IF(Table1[[#This Row],[Commercial]]=1,1,""),"")</f>
        <v>1</v>
      </c>
      <c r="DV134" s="169" t="str">
        <f>Table1[[#This Row],[Residential &amp; Commercial]]</f>
        <v/>
      </c>
      <c r="DW134" s="169"/>
    </row>
    <row r="135" spans="1:127" s="49" customFormat="1" ht="76.5" thickTop="1" thickBot="1" x14ac:dyDescent="0.35">
      <c r="A135" s="97">
        <v>132</v>
      </c>
      <c r="B135" s="97"/>
      <c r="C135" s="98" t="s">
        <v>582</v>
      </c>
      <c r="D135" s="98" t="s">
        <v>221</v>
      </c>
      <c r="E135" s="99"/>
      <c r="F135" s="99"/>
      <c r="G135" s="99"/>
      <c r="H135" s="99">
        <v>1</v>
      </c>
      <c r="I135" s="100" t="str">
        <f>IF(AND(Table1[[#This Row],[General]]=1,Table1[[#This Row],[Beginner]]=1,Table1[[#This Row],[Intermediate]]=1,Table1[[#This Row],[Advanced]]=1),1,"")</f>
        <v/>
      </c>
      <c r="J135" s="100" t="str">
        <f>CONCATENATE(IF(Table1[[#This Row],[General]]=1,"General, ",""), IF(Table1[[#This Row],[Beginner]]=1,"Beginner, ",""),IF(Table1[[#This Row],[Intermediate]]=1,"Intermediate, ",""), IF(Table1[[#This Row],[Advanced]]=1,"Advanced",""))</f>
        <v>Advanced</v>
      </c>
      <c r="K135" s="101"/>
      <c r="L135" s="101"/>
      <c r="M135" s="101"/>
      <c r="N135" s="101"/>
      <c r="O135" s="145">
        <v>1</v>
      </c>
      <c r="P135" s="101"/>
      <c r="Q135" s="101"/>
      <c r="R135" s="101"/>
      <c r="S13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35" s="102"/>
      <c r="U135" s="102"/>
      <c r="V135" s="240"/>
      <c r="W135" s="240">
        <v>1</v>
      </c>
      <c r="X135" s="102"/>
      <c r="Y135" s="102"/>
      <c r="Z135" s="102">
        <v>1</v>
      </c>
      <c r="AA135" s="102"/>
      <c r="AB135" s="102"/>
      <c r="AC135" s="102"/>
      <c r="AD135" s="102"/>
      <c r="AE135" s="102"/>
      <c r="AF135" s="102"/>
      <c r="AG13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35" s="103"/>
      <c r="AI135" s="103">
        <v>1</v>
      </c>
      <c r="AJ135" s="103"/>
      <c r="AK135" s="74" t="str">
        <f>CONCATENATE(IF(Table1[[#This Row],[Digital]]=1,"Digital, ",""),IF(Table1[[#This Row],[Face to Face]]=1,"Face to face, ",""),IF(Table1[[#This Row],[Blended]]=1,"Blended",""))</f>
        <v xml:space="preserve">Face to face, </v>
      </c>
      <c r="AL135" s="99" t="s">
        <v>62</v>
      </c>
      <c r="AM135" s="104"/>
      <c r="AN135" s="130">
        <v>1</v>
      </c>
      <c r="AO135" s="104"/>
      <c r="AP135" s="130"/>
      <c r="AQ135" s="104"/>
      <c r="AR135" s="104"/>
      <c r="AS135" s="104"/>
      <c r="AT135" s="104"/>
      <c r="AU135" s="104"/>
      <c r="AV135" s="130"/>
      <c r="AW135" s="130"/>
      <c r="AX135" s="130"/>
      <c r="AY135" s="104"/>
      <c r="AZ13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3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v>
      </c>
      <c r="BB135" s="105"/>
      <c r="BC135" s="105">
        <v>1</v>
      </c>
      <c r="BD135" s="100" t="str">
        <f>IF(AND(Table1[[#This Row],[Residential]]=1,Table1[[#This Row],[Commercial]]=1),1,"")</f>
        <v/>
      </c>
      <c r="BE135" s="100" t="str">
        <f>CONCATENATE(IF(Table1[[#This Row],[Residential]]=1,"Residential, ",""),IF(Table1[[#This Row],[Commercial]]=1,"Commercial",""))</f>
        <v>Commercial</v>
      </c>
      <c r="BF135" s="104"/>
      <c r="BG135" s="104"/>
      <c r="BH135" s="104"/>
      <c r="BI135" s="104"/>
      <c r="BJ135" s="104"/>
      <c r="BK135" s="104"/>
      <c r="BL135" s="104"/>
      <c r="BM135" s="130"/>
      <c r="BN135" s="104">
        <v>1</v>
      </c>
      <c r="BO13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35" s="146"/>
      <c r="BQ135" s="112" t="s">
        <v>583</v>
      </c>
      <c r="BR135" s="132" t="s">
        <v>1030</v>
      </c>
      <c r="BS135" s="235"/>
      <c r="BT135" s="117" t="s">
        <v>581</v>
      </c>
      <c r="BU135" s="113"/>
      <c r="BV135" s="113"/>
      <c r="BW135" s="119" t="s">
        <v>58</v>
      </c>
      <c r="BX135" s="119" t="s">
        <v>58</v>
      </c>
      <c r="BY135" s="119" t="s">
        <v>57</v>
      </c>
      <c r="BZ135" s="227" t="str">
        <f>IF(SUM(Table1[[#This Row],[Design]:[Beyond compliance]])&gt;0,"Yes","No")</f>
        <v>Yes</v>
      </c>
      <c r="CA13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135" s="48">
        <f>COUNTIF(Table1[[#This Row],[Validity]:[Alignment with NCC (Yes=1,No=0)]],"N/A")</f>
        <v>0</v>
      </c>
      <c r="CC135" s="48">
        <f>IF(ISERROR(Table1[[#This Row],[Total Quality Score (out of 10)]]/(4-Table1[[#This Row],[N/A Count]])),0,Table1[[#This Row],[Total Quality Score (out of 10)]]/(4-Table1[[#This Row],[N/A Count]]))</f>
        <v>1.75</v>
      </c>
      <c r="CD135" s="106"/>
      <c r="CE135" s="106"/>
      <c r="CF135" s="172" t="str">
        <f>IF(SUM(Table1[[#This Row],[Multiple]:[Level (all)62]])&lt;1,IF(Table1[[#This Row],[General]]=1,1,""),"")</f>
        <v/>
      </c>
      <c r="CG135" s="172" t="str">
        <f>IF(SUM(Table1[[#This Row],[Multiple]:[Level (all)62]])&lt;1,IF(Table1[[#This Row],[Beginner]]=1,1,""),"")</f>
        <v/>
      </c>
      <c r="CH135" s="169" t="str">
        <f>IF(SUM(Table1[[#This Row],[Multiple]:[Level (all)62]])&lt;1,IF(Table1[[#This Row],[Intermediate]]=1,1,""),"")</f>
        <v/>
      </c>
      <c r="CI135" s="169">
        <f>IF(SUM(Table1[[#This Row],[Multiple]:[Level (all)62]])&lt;1,IF(Table1[[#This Row],[Advanced]]=1,1,""),"")</f>
        <v>1</v>
      </c>
      <c r="CJ135" s="169" t="str">
        <f>IF(AND(SUM(Table1[[#This Row],[General]:[Advanced]])&lt;4,SUM(Table1[[#This Row],[General]:[Advanced]])&gt;1),1,"")</f>
        <v/>
      </c>
      <c r="CK135" s="169" t="str">
        <f>Table1[[#This Row],[Level (all)]]</f>
        <v/>
      </c>
      <c r="CL135" s="169" t="str">
        <f>IF(Table1[[#This Row],[Multiple audience]]&lt;&gt;1,IF(Table1[[#This Row],[General Audience]]=1,1,""),"")</f>
        <v/>
      </c>
      <c r="CM135" s="169" t="str">
        <f>IF(Table1[[#This Row],[Multiple audience]]&lt;&gt;1,IF(Table1[[#This Row],[Planners / Designers ]]=1,1,""),"")</f>
        <v/>
      </c>
      <c r="CN135" s="169" t="str">
        <f>IF(Table1[[#This Row],[Multiple audience]]&lt;&gt;1,IF(Table1[[#This Row],[Regulatory Assessors]]=1,1,""),"")</f>
        <v/>
      </c>
      <c r="CO135" s="169" t="str">
        <f>IF(Table1[[#This Row],[Multiple audience]]&lt;&gt;1,IF(Table1[[#This Row],[Builders / Management]]=1,1,""),"")</f>
        <v/>
      </c>
      <c r="CP135" s="169">
        <f>IF(Table1[[#This Row],[Multiple audience]]&lt;&gt;1,IF(Table1[[#This Row],[Energy / Sus Assessors]]=1,1,""),"")</f>
        <v>1</v>
      </c>
      <c r="CQ135" s="169" t="str">
        <f>IF(Table1[[#This Row],[Multiple audience]]&lt;&gt;1,IF(Table1[[#This Row],[Semi-skilled]]=1,1,""),"")</f>
        <v/>
      </c>
      <c r="CR135" s="169" t="str">
        <f>IF(Table1[[#This Row],[Multiple audience]]&lt;&gt;1,IF(Table1[[#This Row],[Trades]]=1,1,""),"")</f>
        <v/>
      </c>
      <c r="CS135" s="169" t="str">
        <f>IF(Table1[[#This Row],[Multiple audience]]&lt;&gt;1,IF(Table1[[#This Row],[Other]]=1,1,""),"")</f>
        <v/>
      </c>
      <c r="CT135" s="169" t="str">
        <f>IF(SUM(Table1[[#This Row],[General Audience]:[Other]])&gt;1,1,"")</f>
        <v/>
      </c>
      <c r="CU135" s="169" t="str">
        <f>IF(Table1[[#This Row],[Various  ]]&lt;&gt;1,IF(Table1[[#This Row],[Calculator / Software]]=1,1,""),"")</f>
        <v/>
      </c>
      <c r="CV135" s="169" t="str">
        <f>IF(Table1[[#This Row],[Various  ]]&lt;&gt;1,IF(Table1[[#This Row],[Information  ]]=1,1,""),"")</f>
        <v/>
      </c>
      <c r="CW135" s="169" t="str">
        <f>IF(Table1[[#This Row],[Various  ]]&lt;&gt;1,IF(Table1[[#This Row],[Interactive Tool]]=1,1,""),"")</f>
        <v/>
      </c>
      <c r="CX135" s="169" t="str">
        <f>IF(Table1[[#This Row],[Various  ]]&lt;&gt;1,IF(Table1[[#This Row],[Technical Specifications]]=1,1,""),"")</f>
        <v/>
      </c>
      <c r="CY135" s="169" t="str">
        <f>IF(Table1[[#This Row],[Various  ]]&lt;&gt;1,IF(Table1[[#This Row],[Training Resources]]=1,1,""),"")</f>
        <v/>
      </c>
      <c r="CZ135" s="169" t="str">
        <f>IF(Table1[[#This Row],[Various  ]]&lt;&gt;1,IF(Table1[[#This Row],[Toolbox]]=1,1,""),"")</f>
        <v/>
      </c>
      <c r="DA135" s="169" t="str">
        <f>IF(Table1[[#This Row],[Various  ]]&lt;&gt;1,IF(Table1[[#This Row],[Video]]=1,1,""),"")</f>
        <v/>
      </c>
      <c r="DB135" s="169" t="str">
        <f>IF(Table1[[#This Row],[Various  ]]&lt;&gt;1,IF(Table1[[#This Row],[Case study]]=1,1,""),"")</f>
        <v/>
      </c>
      <c r="DC135" s="169" t="str">
        <f>IF(Table1[[#This Row],[Various  ]]&lt;&gt;1,IF(Table1[[#This Row],[Other   ]]=1,1,""),"")</f>
        <v/>
      </c>
      <c r="DD135" s="169" t="str">
        <f>IF(Table1[[#This Row],[Various  ]]&lt;&gt;1,IF(Table1[[#This Row],[Standards]]=1,1,""),"")</f>
        <v/>
      </c>
      <c r="DE135" s="169">
        <f>IF(Table1[[#This Row],[Various]]=1,1,IF(SUM(Table1[[#This Row],[Calculator / Software]:[Standards]])&gt;1,1,""))</f>
        <v>1</v>
      </c>
      <c r="DF135" s="169" t="str">
        <f>IF(Table1[[#This Row],[Multiple NCC links]]&lt;&gt;1,IF(Table1[[#This Row],[Design]]=1,1,""),"")</f>
        <v/>
      </c>
      <c r="DG135" s="169">
        <f>IF(Table1[[#This Row],[Multiple NCC links]]&lt;&gt;1,IF(Table1[[#This Row],[Assessment / Verification]]=1,1,""),"")</f>
        <v>1</v>
      </c>
      <c r="DH135" s="169" t="str">
        <f>IF(Table1[[#This Row],[Multiple NCC links]]&lt;&gt;1,IF(Table1[[#This Row],[Climate Specific ]]=1,1,""),"")</f>
        <v/>
      </c>
      <c r="DI135" s="169" t="str">
        <f>IF(Table1[[#This Row],[Multiple NCC links]]&lt;&gt;1,IF(Table1[[#This Row],[Alterations / Additions]]=1,1,""),"")</f>
        <v/>
      </c>
      <c r="DJ135" s="169" t="str">
        <f>IF(Table1[[#This Row],[Multiple NCC links]]&lt;&gt;1,IF(Table1[[#This Row],[Glazing]]=1,1,""),"")</f>
        <v/>
      </c>
      <c r="DK135" s="169" t="str">
        <f>IF(Table1[[#This Row],[Multiple NCC links]]&lt;&gt;1,IF(Table1[[#This Row],[Building Fabric / Thermal / Sealing]]=1,1,""),"")</f>
        <v/>
      </c>
      <c r="DL135" s="169" t="str">
        <f>IF(Table1[[#This Row],[Multiple NCC links]]&lt;&gt;1,IF(Table1[[#This Row],[Lighting]]=1,1,""),"")</f>
        <v/>
      </c>
      <c r="DM135" s="169" t="str">
        <f>IF(Table1[[#This Row],[Multiple NCC links]]&lt;&gt;1,IF(Table1[[#This Row],[HVAC]]=1,1,""),"")</f>
        <v/>
      </c>
      <c r="DN135" s="169" t="str">
        <f>IF(Table1[[#This Row],[Multiple NCC links]]&lt;&gt;1,IF(Table1[[#This Row],[Services]]=1,1,""),"")</f>
        <v/>
      </c>
      <c r="DO135" s="169" t="str">
        <f>IF(Table1[[#This Row],[Multiple NCC links]]&lt;&gt;1,IF(Table1[[#This Row],[Maintenance &amp; Monitoring]]=1,1,""),"")</f>
        <v/>
      </c>
      <c r="DP135" s="169" t="str">
        <f>IF(Table1[[#This Row],[Multiple NCC links]]&lt;&gt;1,IF(Table1[[#This Row],[Hand over / Operations]]=1,1,""),"")</f>
        <v/>
      </c>
      <c r="DQ135" s="169" t="str">
        <f>IF(Table1[[#This Row],[Multiple NCC links]]&lt;&gt;1,IF(Table1[[#This Row],[As built assessment]]=1,1,""),"")</f>
        <v/>
      </c>
      <c r="DR135" s="169" t="str">
        <f>IF(Table1[[#This Row],[Multiple NCC links]]&lt;&gt;1,IF(Table1[[#This Row],[Beyond compliance]]=1,1,""),"")</f>
        <v/>
      </c>
      <c r="DS135" s="169" t="str">
        <f>IF(SUM(Table1[[#This Row],[Design]:[Beyond compliance]])&gt;1,1,"")</f>
        <v/>
      </c>
      <c r="DT135" s="169" t="str">
        <f>IF(Table1[[#This Row],[Both Residential &amp; Commercial4]]&lt;&gt;1,IF(Table1[[#This Row],[Residential]]=1,1,""),"")</f>
        <v/>
      </c>
      <c r="DU135" s="169">
        <f>IF(Table1[[#This Row],[Both Residential &amp; Commercial4]]&lt;&gt;1,IF(Table1[[#This Row],[Commercial]]=1,1,""),"")</f>
        <v>1</v>
      </c>
      <c r="DV135" s="169" t="str">
        <f>Table1[[#This Row],[Residential &amp; Commercial]]</f>
        <v/>
      </c>
      <c r="DW135" s="169"/>
    </row>
    <row r="136" spans="1:127" s="49" customFormat="1" ht="132.75" thickTop="1" thickBot="1" x14ac:dyDescent="0.35">
      <c r="A136" s="97">
        <v>133</v>
      </c>
      <c r="B136" s="97"/>
      <c r="C136" s="98" t="s">
        <v>585</v>
      </c>
      <c r="D136" s="98" t="s">
        <v>35</v>
      </c>
      <c r="E136" s="99">
        <v>1</v>
      </c>
      <c r="F136" s="99"/>
      <c r="G136" s="99"/>
      <c r="H136" s="99"/>
      <c r="I136" s="100" t="str">
        <f>IF(AND(Table1[[#This Row],[General]]=1,Table1[[#This Row],[Beginner]]=1,Table1[[#This Row],[Intermediate]]=1,Table1[[#This Row],[Advanced]]=1),1,"")</f>
        <v/>
      </c>
      <c r="J136" s="100" t="str">
        <f>CONCATENATE(IF(Table1[[#This Row],[General]]=1,"General, ",""), IF(Table1[[#This Row],[Beginner]]=1,"Beginner, ",""),IF(Table1[[#This Row],[Intermediate]]=1,"Intermediate, ",""), IF(Table1[[#This Row],[Advanced]]=1,"Advanced",""))</f>
        <v xml:space="preserve">General, </v>
      </c>
      <c r="K136" s="101">
        <v>1</v>
      </c>
      <c r="L136" s="101"/>
      <c r="M136" s="101"/>
      <c r="N136" s="101"/>
      <c r="O136" s="145"/>
      <c r="P136" s="101"/>
      <c r="Q136" s="101"/>
      <c r="R136" s="101"/>
      <c r="S13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36" s="102"/>
      <c r="U136" s="102"/>
      <c r="V136" s="240">
        <v>1</v>
      </c>
      <c r="W136" s="240"/>
      <c r="X136" s="102">
        <v>1</v>
      </c>
      <c r="Y136" s="102"/>
      <c r="Z136" s="102">
        <v>1</v>
      </c>
      <c r="AA136" s="102"/>
      <c r="AB136" s="102"/>
      <c r="AC136" s="102"/>
      <c r="AD136" s="102"/>
      <c r="AE136" s="102"/>
      <c r="AF136" s="102"/>
      <c r="AG13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Interactive Tool, Training Resources, </v>
      </c>
      <c r="AH136" s="103">
        <v>1</v>
      </c>
      <c r="AI136" s="103"/>
      <c r="AJ136" s="103"/>
      <c r="AK136" s="74" t="str">
        <f>CONCATENATE(IF(Table1[[#This Row],[Digital]]=1,"Digital, ",""),IF(Table1[[#This Row],[Face to Face]]=1,"Face to face, ",""),IF(Table1[[#This Row],[Blended]]=1,"Blended",""))</f>
        <v xml:space="preserve">Digital, </v>
      </c>
      <c r="AL136" s="69" t="s">
        <v>733</v>
      </c>
      <c r="AM136" s="104">
        <v>1</v>
      </c>
      <c r="AN136" s="130"/>
      <c r="AO136" s="104">
        <v>1</v>
      </c>
      <c r="AP136" s="130"/>
      <c r="AQ136" s="104">
        <v>1</v>
      </c>
      <c r="AR136" s="104">
        <v>1</v>
      </c>
      <c r="AS136" s="104">
        <v>1</v>
      </c>
      <c r="AT136" s="104">
        <v>1</v>
      </c>
      <c r="AU136" s="104"/>
      <c r="AV136" s="130">
        <v>1</v>
      </c>
      <c r="AW136" s="130"/>
      <c r="AX136" s="130"/>
      <c r="AY136" s="104"/>
      <c r="AZ13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3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HVAC, Maintenance &amp; Monitoring, </v>
      </c>
      <c r="BB136" s="105">
        <v>1</v>
      </c>
      <c r="BC136" s="105">
        <v>1</v>
      </c>
      <c r="BD136" s="100">
        <f>IF(AND(Table1[[#This Row],[Residential]]=1,Table1[[#This Row],[Commercial]]=1),1,"")</f>
        <v>1</v>
      </c>
      <c r="BE136" s="100" t="str">
        <f>CONCATENATE(IF(Table1[[#This Row],[Residential]]=1,"Residential, ",""),IF(Table1[[#This Row],[Commercial]]=1,"Commercial",""))</f>
        <v>Residential, Commercial</v>
      </c>
      <c r="BF136" s="104"/>
      <c r="BG136" s="104"/>
      <c r="BH136" s="104"/>
      <c r="BI136" s="104"/>
      <c r="BJ136" s="104"/>
      <c r="BK136" s="104"/>
      <c r="BL136" s="104"/>
      <c r="BM136" s="130"/>
      <c r="BN136" s="104">
        <v>1</v>
      </c>
      <c r="BO13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36" s="146"/>
      <c r="BQ136" s="112" t="s">
        <v>584</v>
      </c>
      <c r="BR136" s="132" t="s">
        <v>996</v>
      </c>
      <c r="BS136" s="112"/>
      <c r="BT136" s="117" t="s">
        <v>586</v>
      </c>
      <c r="BU136" s="113"/>
      <c r="BV136" s="113"/>
      <c r="BW136" s="119" t="s">
        <v>57</v>
      </c>
      <c r="BX136" s="119" t="s">
        <v>57</v>
      </c>
      <c r="BY136" s="119" t="s">
        <v>57</v>
      </c>
      <c r="BZ136" s="227" t="str">
        <f>IF(SUM(Table1[[#This Row],[Design]:[Beyond compliance]])&gt;0,"Yes","No")</f>
        <v>Yes</v>
      </c>
      <c r="CA13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36" s="48">
        <f>COUNTIF(Table1[[#This Row],[Validity]:[Alignment with NCC (Yes=1,No=0)]],"N/A")</f>
        <v>0</v>
      </c>
      <c r="CC136" s="48">
        <f>IF(ISERROR(Table1[[#This Row],[Total Quality Score (out of 10)]]/(4-Table1[[#This Row],[N/A Count]])),0,Table1[[#This Row],[Total Quality Score (out of 10)]]/(4-Table1[[#This Row],[N/A Count]]))</f>
        <v>2.25</v>
      </c>
      <c r="CD136" s="106"/>
      <c r="CE136" s="106"/>
      <c r="CF136" s="172">
        <f>IF(SUM(Table1[[#This Row],[Multiple]:[Level (all)62]])&lt;1,IF(Table1[[#This Row],[General]]=1,1,""),"")</f>
        <v>1</v>
      </c>
      <c r="CG136" s="172" t="str">
        <f>IF(SUM(Table1[[#This Row],[Multiple]:[Level (all)62]])&lt;1,IF(Table1[[#This Row],[Beginner]]=1,1,""),"")</f>
        <v/>
      </c>
      <c r="CH136" s="169" t="str">
        <f>IF(SUM(Table1[[#This Row],[Multiple]:[Level (all)62]])&lt;1,IF(Table1[[#This Row],[Intermediate]]=1,1,""),"")</f>
        <v/>
      </c>
      <c r="CI136" s="169" t="str">
        <f>IF(SUM(Table1[[#This Row],[Multiple]:[Level (all)62]])&lt;1,IF(Table1[[#This Row],[Advanced]]=1,1,""),"")</f>
        <v/>
      </c>
      <c r="CJ136" s="169" t="str">
        <f>IF(AND(SUM(Table1[[#This Row],[General]:[Advanced]])&lt;4,SUM(Table1[[#This Row],[General]:[Advanced]])&gt;1),1,"")</f>
        <v/>
      </c>
      <c r="CK136" s="169" t="str">
        <f>Table1[[#This Row],[Level (all)]]</f>
        <v/>
      </c>
      <c r="CL136" s="169">
        <f>IF(Table1[[#This Row],[Multiple audience]]&lt;&gt;1,IF(Table1[[#This Row],[General Audience]]=1,1,""),"")</f>
        <v>1</v>
      </c>
      <c r="CM136" s="169" t="str">
        <f>IF(Table1[[#This Row],[Multiple audience]]&lt;&gt;1,IF(Table1[[#This Row],[Planners / Designers ]]=1,1,""),"")</f>
        <v/>
      </c>
      <c r="CN136" s="169" t="str">
        <f>IF(Table1[[#This Row],[Multiple audience]]&lt;&gt;1,IF(Table1[[#This Row],[Regulatory Assessors]]=1,1,""),"")</f>
        <v/>
      </c>
      <c r="CO136" s="169" t="str">
        <f>IF(Table1[[#This Row],[Multiple audience]]&lt;&gt;1,IF(Table1[[#This Row],[Builders / Management]]=1,1,""),"")</f>
        <v/>
      </c>
      <c r="CP136" s="169" t="str">
        <f>IF(Table1[[#This Row],[Multiple audience]]&lt;&gt;1,IF(Table1[[#This Row],[Energy / Sus Assessors]]=1,1,""),"")</f>
        <v/>
      </c>
      <c r="CQ136" s="169" t="str">
        <f>IF(Table1[[#This Row],[Multiple audience]]&lt;&gt;1,IF(Table1[[#This Row],[Semi-skilled]]=1,1,""),"")</f>
        <v/>
      </c>
      <c r="CR136" s="169" t="str">
        <f>IF(Table1[[#This Row],[Multiple audience]]&lt;&gt;1,IF(Table1[[#This Row],[Trades]]=1,1,""),"")</f>
        <v/>
      </c>
      <c r="CS136" s="169" t="str">
        <f>IF(Table1[[#This Row],[Multiple audience]]&lt;&gt;1,IF(Table1[[#This Row],[Other]]=1,1,""),"")</f>
        <v/>
      </c>
      <c r="CT136" s="169" t="str">
        <f>IF(SUM(Table1[[#This Row],[General Audience]:[Other]])&gt;1,1,"")</f>
        <v/>
      </c>
      <c r="CU136" s="169" t="str">
        <f>IF(Table1[[#This Row],[Various  ]]&lt;&gt;1,IF(Table1[[#This Row],[Calculator / Software]]=1,1,""),"")</f>
        <v/>
      </c>
      <c r="CV136" s="169" t="str">
        <f>IF(Table1[[#This Row],[Various  ]]&lt;&gt;1,IF(Table1[[#This Row],[Information  ]]=1,1,""),"")</f>
        <v/>
      </c>
      <c r="CW136" s="169" t="str">
        <f>IF(Table1[[#This Row],[Various  ]]&lt;&gt;1,IF(Table1[[#This Row],[Interactive Tool]]=1,1,""),"")</f>
        <v/>
      </c>
      <c r="CX136" s="169" t="str">
        <f>IF(Table1[[#This Row],[Various  ]]&lt;&gt;1,IF(Table1[[#This Row],[Technical Specifications]]=1,1,""),"")</f>
        <v/>
      </c>
      <c r="CY136" s="169" t="str">
        <f>IF(Table1[[#This Row],[Various  ]]&lt;&gt;1,IF(Table1[[#This Row],[Training Resources]]=1,1,""),"")</f>
        <v/>
      </c>
      <c r="CZ136" s="169" t="str">
        <f>IF(Table1[[#This Row],[Various  ]]&lt;&gt;1,IF(Table1[[#This Row],[Toolbox]]=1,1,""),"")</f>
        <v/>
      </c>
      <c r="DA136" s="169" t="str">
        <f>IF(Table1[[#This Row],[Various  ]]&lt;&gt;1,IF(Table1[[#This Row],[Video]]=1,1,""),"")</f>
        <v/>
      </c>
      <c r="DB136" s="169" t="str">
        <f>IF(Table1[[#This Row],[Various  ]]&lt;&gt;1,IF(Table1[[#This Row],[Case study]]=1,1,""),"")</f>
        <v/>
      </c>
      <c r="DC136" s="169" t="str">
        <f>IF(Table1[[#This Row],[Various  ]]&lt;&gt;1,IF(Table1[[#This Row],[Other   ]]=1,1,""),"")</f>
        <v/>
      </c>
      <c r="DD136" s="169" t="str">
        <f>IF(Table1[[#This Row],[Various  ]]&lt;&gt;1,IF(Table1[[#This Row],[Standards]]=1,1,""),"")</f>
        <v/>
      </c>
      <c r="DE136" s="169">
        <f>IF(Table1[[#This Row],[Various]]=1,1,IF(SUM(Table1[[#This Row],[Calculator / Software]:[Standards]])&gt;1,1,""))</f>
        <v>1</v>
      </c>
      <c r="DF136" s="169" t="str">
        <f>IF(Table1[[#This Row],[Multiple NCC links]]&lt;&gt;1,IF(Table1[[#This Row],[Design]]=1,1,""),"")</f>
        <v/>
      </c>
      <c r="DG136" s="169" t="str">
        <f>IF(Table1[[#This Row],[Multiple NCC links]]&lt;&gt;1,IF(Table1[[#This Row],[Assessment / Verification]]=1,1,""),"")</f>
        <v/>
      </c>
      <c r="DH136" s="169" t="str">
        <f>IF(Table1[[#This Row],[Multiple NCC links]]&lt;&gt;1,IF(Table1[[#This Row],[Climate Specific ]]=1,1,""),"")</f>
        <v/>
      </c>
      <c r="DI136" s="169" t="str">
        <f>IF(Table1[[#This Row],[Multiple NCC links]]&lt;&gt;1,IF(Table1[[#This Row],[Alterations / Additions]]=1,1,""),"")</f>
        <v/>
      </c>
      <c r="DJ136" s="169" t="str">
        <f>IF(Table1[[#This Row],[Multiple NCC links]]&lt;&gt;1,IF(Table1[[#This Row],[Glazing]]=1,1,""),"")</f>
        <v/>
      </c>
      <c r="DK136" s="169" t="str">
        <f>IF(Table1[[#This Row],[Multiple NCC links]]&lt;&gt;1,IF(Table1[[#This Row],[Building Fabric / Thermal / Sealing]]=1,1,""),"")</f>
        <v/>
      </c>
      <c r="DL136" s="169" t="str">
        <f>IF(Table1[[#This Row],[Multiple NCC links]]&lt;&gt;1,IF(Table1[[#This Row],[Lighting]]=1,1,""),"")</f>
        <v/>
      </c>
      <c r="DM136" s="169" t="str">
        <f>IF(Table1[[#This Row],[Multiple NCC links]]&lt;&gt;1,IF(Table1[[#This Row],[HVAC]]=1,1,""),"")</f>
        <v/>
      </c>
      <c r="DN136" s="169" t="str">
        <f>IF(Table1[[#This Row],[Multiple NCC links]]&lt;&gt;1,IF(Table1[[#This Row],[Services]]=1,1,""),"")</f>
        <v/>
      </c>
      <c r="DO136" s="169" t="str">
        <f>IF(Table1[[#This Row],[Multiple NCC links]]&lt;&gt;1,IF(Table1[[#This Row],[Maintenance &amp; Monitoring]]=1,1,""),"")</f>
        <v/>
      </c>
      <c r="DP136" s="169" t="str">
        <f>IF(Table1[[#This Row],[Multiple NCC links]]&lt;&gt;1,IF(Table1[[#This Row],[Hand over / Operations]]=1,1,""),"")</f>
        <v/>
      </c>
      <c r="DQ136" s="169" t="str">
        <f>IF(Table1[[#This Row],[Multiple NCC links]]&lt;&gt;1,IF(Table1[[#This Row],[As built assessment]]=1,1,""),"")</f>
        <v/>
      </c>
      <c r="DR136" s="169" t="str">
        <f>IF(Table1[[#This Row],[Multiple NCC links]]&lt;&gt;1,IF(Table1[[#This Row],[Beyond compliance]]=1,1,""),"")</f>
        <v/>
      </c>
      <c r="DS136" s="169">
        <f>IF(SUM(Table1[[#This Row],[Design]:[Beyond compliance]])&gt;1,1,"")</f>
        <v>1</v>
      </c>
      <c r="DT136" s="169" t="str">
        <f>IF(Table1[[#This Row],[Both Residential &amp; Commercial4]]&lt;&gt;1,IF(Table1[[#This Row],[Residential]]=1,1,""),"")</f>
        <v/>
      </c>
      <c r="DU136" s="169" t="str">
        <f>IF(Table1[[#This Row],[Both Residential &amp; Commercial4]]&lt;&gt;1,IF(Table1[[#This Row],[Commercial]]=1,1,""),"")</f>
        <v/>
      </c>
      <c r="DV136" s="169">
        <f>Table1[[#This Row],[Residential &amp; Commercial]]</f>
        <v>1</v>
      </c>
      <c r="DW136" s="169"/>
    </row>
    <row r="137" spans="1:127" s="49" customFormat="1" ht="114" thickTop="1" thickBot="1" x14ac:dyDescent="0.35">
      <c r="A137" s="97">
        <v>134</v>
      </c>
      <c r="B137" s="97"/>
      <c r="C137" s="98" t="s">
        <v>588</v>
      </c>
      <c r="D137" s="98" t="s">
        <v>589</v>
      </c>
      <c r="E137" s="99"/>
      <c r="F137" s="99"/>
      <c r="G137" s="99">
        <v>1</v>
      </c>
      <c r="H137" s="99"/>
      <c r="I137" s="100" t="str">
        <f>IF(AND(Table1[[#This Row],[General]]=1,Table1[[#This Row],[Beginner]]=1,Table1[[#This Row],[Intermediate]]=1,Table1[[#This Row],[Advanced]]=1),1,"")</f>
        <v/>
      </c>
      <c r="J137" s="100" t="str">
        <f>CONCATENATE(IF(Table1[[#This Row],[General]]=1,"General, ",""), IF(Table1[[#This Row],[Beginner]]=1,"Beginner, ",""),IF(Table1[[#This Row],[Intermediate]]=1,"Intermediate, ",""), IF(Table1[[#This Row],[Advanced]]=1,"Advanced",""))</f>
        <v xml:space="preserve">Intermediate, </v>
      </c>
      <c r="K137" s="101"/>
      <c r="L137" s="101"/>
      <c r="M137" s="101"/>
      <c r="N137" s="101"/>
      <c r="O137" s="145"/>
      <c r="P137" s="101"/>
      <c r="Q137" s="101">
        <v>1</v>
      </c>
      <c r="R137" s="101"/>
      <c r="S13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Trades, </v>
      </c>
      <c r="T137" s="102"/>
      <c r="U137" s="102"/>
      <c r="V137" s="240"/>
      <c r="W137" s="240">
        <v>1</v>
      </c>
      <c r="X137" s="102"/>
      <c r="Y137" s="102"/>
      <c r="Z137" s="102">
        <v>1</v>
      </c>
      <c r="AA137" s="102"/>
      <c r="AB137" s="102"/>
      <c r="AC137" s="102"/>
      <c r="AD137" s="102"/>
      <c r="AE137" s="102"/>
      <c r="AF137" s="102"/>
      <c r="AG13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37" s="103"/>
      <c r="AI137" s="103"/>
      <c r="AJ137" s="103">
        <v>1</v>
      </c>
      <c r="AK137" s="74" t="str">
        <f>CONCATENATE(IF(Table1[[#This Row],[Digital]]=1,"Digital, ",""),IF(Table1[[#This Row],[Face to Face]]=1,"Face to face, ",""),IF(Table1[[#This Row],[Blended]]=1,"Blended",""))</f>
        <v>Blended</v>
      </c>
      <c r="AL137" s="99" t="s">
        <v>62</v>
      </c>
      <c r="AM137" s="104"/>
      <c r="AN137" s="130"/>
      <c r="AO137" s="104"/>
      <c r="AP137" s="130"/>
      <c r="AQ137" s="104"/>
      <c r="AR137" s="104"/>
      <c r="AS137" s="104"/>
      <c r="AT137" s="104"/>
      <c r="AU137" s="104">
        <v>1</v>
      </c>
      <c r="AV137" s="130"/>
      <c r="AW137" s="130"/>
      <c r="AX137" s="130"/>
      <c r="AY137" s="104"/>
      <c r="AZ13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3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Services, </v>
      </c>
      <c r="BB137" s="105">
        <v>1</v>
      </c>
      <c r="BC137" s="105">
        <v>1</v>
      </c>
      <c r="BD137" s="100">
        <f>IF(AND(Table1[[#This Row],[Residential]]=1,Table1[[#This Row],[Commercial]]=1),1,"")</f>
        <v>1</v>
      </c>
      <c r="BE137" s="100" t="str">
        <f>CONCATENATE(IF(Table1[[#This Row],[Residential]]=1,"Residential, ",""),IF(Table1[[#This Row],[Commercial]]=1,"Commercial",""))</f>
        <v>Residential, Commercial</v>
      </c>
      <c r="BF137" s="104"/>
      <c r="BG137" s="104"/>
      <c r="BH137" s="104"/>
      <c r="BI137" s="104"/>
      <c r="BJ137" s="104"/>
      <c r="BK137" s="104">
        <v>1</v>
      </c>
      <c r="BL137" s="104"/>
      <c r="BM137" s="130"/>
      <c r="BN137" s="104"/>
      <c r="BO13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Northern Territory, </v>
      </c>
      <c r="BP137" s="146"/>
      <c r="BQ137" s="112" t="s">
        <v>1058</v>
      </c>
      <c r="BR137" s="132" t="s">
        <v>888</v>
      </c>
      <c r="BS137" s="235"/>
      <c r="BT137" s="117" t="s">
        <v>587</v>
      </c>
      <c r="BU137" s="113"/>
      <c r="BV137" s="113"/>
      <c r="BW137" s="119" t="s">
        <v>58</v>
      </c>
      <c r="BX137" s="119" t="s">
        <v>300</v>
      </c>
      <c r="BY137" s="119" t="s">
        <v>58</v>
      </c>
      <c r="BZ137" s="227" t="str">
        <f>IF(SUM(Table1[[#This Row],[Design]:[Beyond compliance]])&gt;0,"Yes","No")</f>
        <v>Yes</v>
      </c>
      <c r="CA13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137" s="48">
        <f>COUNTIF(Table1[[#This Row],[Validity]:[Alignment with NCC (Yes=1,No=0)]],"N/A")</f>
        <v>0</v>
      </c>
      <c r="CC137" s="48">
        <f>IF(ISERROR(Table1[[#This Row],[Total Quality Score (out of 10)]]/(4-Table1[[#This Row],[N/A Count]])),0,Table1[[#This Row],[Total Quality Score (out of 10)]]/(4-Table1[[#This Row],[N/A Count]]))</f>
        <v>1.25</v>
      </c>
      <c r="CD137" s="106"/>
      <c r="CE137" s="106"/>
      <c r="CF137" s="172" t="str">
        <f>IF(SUM(Table1[[#This Row],[Multiple]:[Level (all)62]])&lt;1,IF(Table1[[#This Row],[General]]=1,1,""),"")</f>
        <v/>
      </c>
      <c r="CG137" s="172" t="str">
        <f>IF(SUM(Table1[[#This Row],[Multiple]:[Level (all)62]])&lt;1,IF(Table1[[#This Row],[Beginner]]=1,1,""),"")</f>
        <v/>
      </c>
      <c r="CH137" s="169">
        <f>IF(SUM(Table1[[#This Row],[Multiple]:[Level (all)62]])&lt;1,IF(Table1[[#This Row],[Intermediate]]=1,1,""),"")</f>
        <v>1</v>
      </c>
      <c r="CI137" s="169" t="str">
        <f>IF(SUM(Table1[[#This Row],[Multiple]:[Level (all)62]])&lt;1,IF(Table1[[#This Row],[Advanced]]=1,1,""),"")</f>
        <v/>
      </c>
      <c r="CJ137" s="169" t="str">
        <f>IF(AND(SUM(Table1[[#This Row],[General]:[Advanced]])&lt;4,SUM(Table1[[#This Row],[General]:[Advanced]])&gt;1),1,"")</f>
        <v/>
      </c>
      <c r="CK137" s="169" t="str">
        <f>Table1[[#This Row],[Level (all)]]</f>
        <v/>
      </c>
      <c r="CL137" s="169" t="str">
        <f>IF(Table1[[#This Row],[Multiple audience]]&lt;&gt;1,IF(Table1[[#This Row],[General Audience]]=1,1,""),"")</f>
        <v/>
      </c>
      <c r="CM137" s="169" t="str">
        <f>IF(Table1[[#This Row],[Multiple audience]]&lt;&gt;1,IF(Table1[[#This Row],[Planners / Designers ]]=1,1,""),"")</f>
        <v/>
      </c>
      <c r="CN137" s="169" t="str">
        <f>IF(Table1[[#This Row],[Multiple audience]]&lt;&gt;1,IF(Table1[[#This Row],[Regulatory Assessors]]=1,1,""),"")</f>
        <v/>
      </c>
      <c r="CO137" s="169" t="str">
        <f>IF(Table1[[#This Row],[Multiple audience]]&lt;&gt;1,IF(Table1[[#This Row],[Builders / Management]]=1,1,""),"")</f>
        <v/>
      </c>
      <c r="CP137" s="169" t="str">
        <f>IF(Table1[[#This Row],[Multiple audience]]&lt;&gt;1,IF(Table1[[#This Row],[Energy / Sus Assessors]]=1,1,""),"")</f>
        <v/>
      </c>
      <c r="CQ137" s="169" t="str">
        <f>IF(Table1[[#This Row],[Multiple audience]]&lt;&gt;1,IF(Table1[[#This Row],[Semi-skilled]]=1,1,""),"")</f>
        <v/>
      </c>
      <c r="CR137" s="169">
        <f>IF(Table1[[#This Row],[Multiple audience]]&lt;&gt;1,IF(Table1[[#This Row],[Trades]]=1,1,""),"")</f>
        <v>1</v>
      </c>
      <c r="CS137" s="169" t="str">
        <f>IF(Table1[[#This Row],[Multiple audience]]&lt;&gt;1,IF(Table1[[#This Row],[Other]]=1,1,""),"")</f>
        <v/>
      </c>
      <c r="CT137" s="169" t="str">
        <f>IF(SUM(Table1[[#This Row],[General Audience]:[Other]])&gt;1,1,"")</f>
        <v/>
      </c>
      <c r="CU137" s="169" t="str">
        <f>IF(Table1[[#This Row],[Various  ]]&lt;&gt;1,IF(Table1[[#This Row],[Calculator / Software]]=1,1,""),"")</f>
        <v/>
      </c>
      <c r="CV137" s="169" t="str">
        <f>IF(Table1[[#This Row],[Various  ]]&lt;&gt;1,IF(Table1[[#This Row],[Information  ]]=1,1,""),"")</f>
        <v/>
      </c>
      <c r="CW137" s="169" t="str">
        <f>IF(Table1[[#This Row],[Various  ]]&lt;&gt;1,IF(Table1[[#This Row],[Interactive Tool]]=1,1,""),"")</f>
        <v/>
      </c>
      <c r="CX137" s="169" t="str">
        <f>IF(Table1[[#This Row],[Various  ]]&lt;&gt;1,IF(Table1[[#This Row],[Technical Specifications]]=1,1,""),"")</f>
        <v/>
      </c>
      <c r="CY137" s="169" t="str">
        <f>IF(Table1[[#This Row],[Various  ]]&lt;&gt;1,IF(Table1[[#This Row],[Training Resources]]=1,1,""),"")</f>
        <v/>
      </c>
      <c r="CZ137" s="169" t="str">
        <f>IF(Table1[[#This Row],[Various  ]]&lt;&gt;1,IF(Table1[[#This Row],[Toolbox]]=1,1,""),"")</f>
        <v/>
      </c>
      <c r="DA137" s="169" t="str">
        <f>IF(Table1[[#This Row],[Various  ]]&lt;&gt;1,IF(Table1[[#This Row],[Video]]=1,1,""),"")</f>
        <v/>
      </c>
      <c r="DB137" s="169" t="str">
        <f>IF(Table1[[#This Row],[Various  ]]&lt;&gt;1,IF(Table1[[#This Row],[Case study]]=1,1,""),"")</f>
        <v/>
      </c>
      <c r="DC137" s="169" t="str">
        <f>IF(Table1[[#This Row],[Various  ]]&lt;&gt;1,IF(Table1[[#This Row],[Other   ]]=1,1,""),"")</f>
        <v/>
      </c>
      <c r="DD137" s="169" t="str">
        <f>IF(Table1[[#This Row],[Various  ]]&lt;&gt;1,IF(Table1[[#This Row],[Standards]]=1,1,""),"")</f>
        <v/>
      </c>
      <c r="DE137" s="169">
        <f>IF(Table1[[#This Row],[Various]]=1,1,IF(SUM(Table1[[#This Row],[Calculator / Software]:[Standards]])&gt;1,1,""))</f>
        <v>1</v>
      </c>
      <c r="DF137" s="169" t="str">
        <f>IF(Table1[[#This Row],[Multiple NCC links]]&lt;&gt;1,IF(Table1[[#This Row],[Design]]=1,1,""),"")</f>
        <v/>
      </c>
      <c r="DG137" s="169" t="str">
        <f>IF(Table1[[#This Row],[Multiple NCC links]]&lt;&gt;1,IF(Table1[[#This Row],[Assessment / Verification]]=1,1,""),"")</f>
        <v/>
      </c>
      <c r="DH137" s="169" t="str">
        <f>IF(Table1[[#This Row],[Multiple NCC links]]&lt;&gt;1,IF(Table1[[#This Row],[Climate Specific ]]=1,1,""),"")</f>
        <v/>
      </c>
      <c r="DI137" s="169" t="str">
        <f>IF(Table1[[#This Row],[Multiple NCC links]]&lt;&gt;1,IF(Table1[[#This Row],[Alterations / Additions]]=1,1,""),"")</f>
        <v/>
      </c>
      <c r="DJ137" s="169" t="str">
        <f>IF(Table1[[#This Row],[Multiple NCC links]]&lt;&gt;1,IF(Table1[[#This Row],[Glazing]]=1,1,""),"")</f>
        <v/>
      </c>
      <c r="DK137" s="169" t="str">
        <f>IF(Table1[[#This Row],[Multiple NCC links]]&lt;&gt;1,IF(Table1[[#This Row],[Building Fabric / Thermal / Sealing]]=1,1,""),"")</f>
        <v/>
      </c>
      <c r="DL137" s="169" t="str">
        <f>IF(Table1[[#This Row],[Multiple NCC links]]&lt;&gt;1,IF(Table1[[#This Row],[Lighting]]=1,1,""),"")</f>
        <v/>
      </c>
      <c r="DM137" s="169" t="str">
        <f>IF(Table1[[#This Row],[Multiple NCC links]]&lt;&gt;1,IF(Table1[[#This Row],[HVAC]]=1,1,""),"")</f>
        <v/>
      </c>
      <c r="DN137" s="169">
        <f>IF(Table1[[#This Row],[Multiple NCC links]]&lt;&gt;1,IF(Table1[[#This Row],[Services]]=1,1,""),"")</f>
        <v>1</v>
      </c>
      <c r="DO137" s="169" t="str">
        <f>IF(Table1[[#This Row],[Multiple NCC links]]&lt;&gt;1,IF(Table1[[#This Row],[Maintenance &amp; Monitoring]]=1,1,""),"")</f>
        <v/>
      </c>
      <c r="DP137" s="169" t="str">
        <f>IF(Table1[[#This Row],[Multiple NCC links]]&lt;&gt;1,IF(Table1[[#This Row],[Hand over / Operations]]=1,1,""),"")</f>
        <v/>
      </c>
      <c r="DQ137" s="169" t="str">
        <f>IF(Table1[[#This Row],[Multiple NCC links]]&lt;&gt;1,IF(Table1[[#This Row],[As built assessment]]=1,1,""),"")</f>
        <v/>
      </c>
      <c r="DR137" s="169" t="str">
        <f>IF(Table1[[#This Row],[Multiple NCC links]]&lt;&gt;1,IF(Table1[[#This Row],[Beyond compliance]]=1,1,""),"")</f>
        <v/>
      </c>
      <c r="DS137" s="169" t="str">
        <f>IF(SUM(Table1[[#This Row],[Design]:[Beyond compliance]])&gt;1,1,"")</f>
        <v/>
      </c>
      <c r="DT137" s="169" t="str">
        <f>IF(Table1[[#This Row],[Both Residential &amp; Commercial4]]&lt;&gt;1,IF(Table1[[#This Row],[Residential]]=1,1,""),"")</f>
        <v/>
      </c>
      <c r="DU137" s="169" t="str">
        <f>IF(Table1[[#This Row],[Both Residential &amp; Commercial4]]&lt;&gt;1,IF(Table1[[#This Row],[Commercial]]=1,1,""),"")</f>
        <v/>
      </c>
      <c r="DV137" s="169">
        <f>Table1[[#This Row],[Residential &amp; Commercial]]</f>
        <v>1</v>
      </c>
      <c r="DW137" s="169"/>
    </row>
    <row r="138" spans="1:127" s="49" customFormat="1" ht="151.5" thickTop="1" thickBot="1" x14ac:dyDescent="0.35">
      <c r="A138" s="97">
        <v>135</v>
      </c>
      <c r="B138" s="97"/>
      <c r="C138" s="98" t="s">
        <v>590</v>
      </c>
      <c r="D138" s="98" t="s">
        <v>591</v>
      </c>
      <c r="E138" s="99"/>
      <c r="F138" s="99"/>
      <c r="G138" s="99">
        <v>1</v>
      </c>
      <c r="H138" s="99"/>
      <c r="I138" s="100" t="str">
        <f>IF(AND(Table1[[#This Row],[General]]=1,Table1[[#This Row],[Beginner]]=1,Table1[[#This Row],[Intermediate]]=1,Table1[[#This Row],[Advanced]]=1),1,"")</f>
        <v/>
      </c>
      <c r="J138" s="100" t="str">
        <f>CONCATENATE(IF(Table1[[#This Row],[General]]=1,"General, ",""), IF(Table1[[#This Row],[Beginner]]=1,"Beginner, ",""),IF(Table1[[#This Row],[Intermediate]]=1,"Intermediate, ",""), IF(Table1[[#This Row],[Advanced]]=1,"Advanced",""))</f>
        <v xml:space="preserve">Intermediate, </v>
      </c>
      <c r="K138" s="101"/>
      <c r="L138" s="101"/>
      <c r="M138" s="101"/>
      <c r="N138" s="101"/>
      <c r="O138" s="145"/>
      <c r="P138" s="101"/>
      <c r="Q138" s="101">
        <v>1</v>
      </c>
      <c r="R138" s="101"/>
      <c r="S13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Trades, </v>
      </c>
      <c r="T138" s="102"/>
      <c r="U138" s="102"/>
      <c r="V138" s="240"/>
      <c r="W138" s="240">
        <v>1</v>
      </c>
      <c r="X138" s="102"/>
      <c r="Y138" s="102"/>
      <c r="Z138" s="102">
        <v>1</v>
      </c>
      <c r="AA138" s="102"/>
      <c r="AB138" s="102"/>
      <c r="AC138" s="102"/>
      <c r="AD138" s="102"/>
      <c r="AE138" s="102"/>
      <c r="AF138" s="102"/>
      <c r="AG13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38" s="103"/>
      <c r="AI138" s="103"/>
      <c r="AJ138" s="103">
        <v>1</v>
      </c>
      <c r="AK138" s="74" t="str">
        <f>CONCATENATE(IF(Table1[[#This Row],[Digital]]=1,"Digital, ",""),IF(Table1[[#This Row],[Face to Face]]=1,"Face to face, ",""),IF(Table1[[#This Row],[Blended]]=1,"Blended",""))</f>
        <v>Blended</v>
      </c>
      <c r="AL138" s="99" t="s">
        <v>62</v>
      </c>
      <c r="AM138" s="104"/>
      <c r="AN138" s="130"/>
      <c r="AO138" s="104"/>
      <c r="AP138" s="130"/>
      <c r="AQ138" s="104"/>
      <c r="AR138" s="104"/>
      <c r="AS138" s="104"/>
      <c r="AT138" s="104"/>
      <c r="AU138" s="104">
        <v>1</v>
      </c>
      <c r="AV138" s="130"/>
      <c r="AW138" s="130"/>
      <c r="AX138" s="130"/>
      <c r="AY138" s="104"/>
      <c r="AZ13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3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Services, </v>
      </c>
      <c r="BB138" s="105">
        <v>1</v>
      </c>
      <c r="BC138" s="105">
        <v>1</v>
      </c>
      <c r="BD138" s="100">
        <f>IF(AND(Table1[[#This Row],[Residential]]=1,Table1[[#This Row],[Commercial]]=1),1,"")</f>
        <v>1</v>
      </c>
      <c r="BE138" s="100" t="str">
        <f>CONCATENATE(IF(Table1[[#This Row],[Residential]]=1,"Residential, ",""),IF(Table1[[#This Row],[Commercial]]=1,"Commercial",""))</f>
        <v>Residential, Commercial</v>
      </c>
      <c r="BF138" s="104"/>
      <c r="BG138" s="104"/>
      <c r="BH138" s="104"/>
      <c r="BI138" s="104"/>
      <c r="BJ138" s="104"/>
      <c r="BK138" s="104"/>
      <c r="BL138" s="104"/>
      <c r="BM138" s="130"/>
      <c r="BN138" s="104">
        <v>1</v>
      </c>
      <c r="BO13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38" s="146"/>
      <c r="BQ138" s="112" t="s">
        <v>592</v>
      </c>
      <c r="BR138" s="132" t="s">
        <v>1030</v>
      </c>
      <c r="BS138" s="112"/>
      <c r="BT138" s="117" t="s">
        <v>593</v>
      </c>
      <c r="BU138" s="113"/>
      <c r="BV138" s="113"/>
      <c r="BW138" s="119" t="s">
        <v>58</v>
      </c>
      <c r="BX138" s="119" t="s">
        <v>57</v>
      </c>
      <c r="BY138" s="119" t="s">
        <v>57</v>
      </c>
      <c r="BZ138" s="227" t="str">
        <f>IF(SUM(Table1[[#This Row],[Design]:[Beyond compliance]])&gt;0,"Yes","No")</f>
        <v>Yes</v>
      </c>
      <c r="CA13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38" s="48">
        <f>COUNTIF(Table1[[#This Row],[Validity]:[Alignment with NCC (Yes=1,No=0)]],"N/A")</f>
        <v>0</v>
      </c>
      <c r="CC138" s="48">
        <f>IF(ISERROR(Table1[[#This Row],[Total Quality Score (out of 10)]]/(4-Table1[[#This Row],[N/A Count]])),0,Table1[[#This Row],[Total Quality Score (out of 10)]]/(4-Table1[[#This Row],[N/A Count]]))</f>
        <v>2</v>
      </c>
      <c r="CD138" s="106"/>
      <c r="CE138" s="106"/>
      <c r="CF138" s="172" t="str">
        <f>IF(SUM(Table1[[#This Row],[Multiple]:[Level (all)62]])&lt;1,IF(Table1[[#This Row],[General]]=1,1,""),"")</f>
        <v/>
      </c>
      <c r="CG138" s="172" t="str">
        <f>IF(SUM(Table1[[#This Row],[Multiple]:[Level (all)62]])&lt;1,IF(Table1[[#This Row],[Beginner]]=1,1,""),"")</f>
        <v/>
      </c>
      <c r="CH138" s="169">
        <f>IF(SUM(Table1[[#This Row],[Multiple]:[Level (all)62]])&lt;1,IF(Table1[[#This Row],[Intermediate]]=1,1,""),"")</f>
        <v>1</v>
      </c>
      <c r="CI138" s="169" t="str">
        <f>IF(SUM(Table1[[#This Row],[Multiple]:[Level (all)62]])&lt;1,IF(Table1[[#This Row],[Advanced]]=1,1,""),"")</f>
        <v/>
      </c>
      <c r="CJ138" s="169" t="str">
        <f>IF(AND(SUM(Table1[[#This Row],[General]:[Advanced]])&lt;4,SUM(Table1[[#This Row],[General]:[Advanced]])&gt;1),1,"")</f>
        <v/>
      </c>
      <c r="CK138" s="169" t="str">
        <f>Table1[[#This Row],[Level (all)]]</f>
        <v/>
      </c>
      <c r="CL138" s="169" t="str">
        <f>IF(Table1[[#This Row],[Multiple audience]]&lt;&gt;1,IF(Table1[[#This Row],[General Audience]]=1,1,""),"")</f>
        <v/>
      </c>
      <c r="CM138" s="169" t="str">
        <f>IF(Table1[[#This Row],[Multiple audience]]&lt;&gt;1,IF(Table1[[#This Row],[Planners / Designers ]]=1,1,""),"")</f>
        <v/>
      </c>
      <c r="CN138" s="169" t="str">
        <f>IF(Table1[[#This Row],[Multiple audience]]&lt;&gt;1,IF(Table1[[#This Row],[Regulatory Assessors]]=1,1,""),"")</f>
        <v/>
      </c>
      <c r="CO138" s="169" t="str">
        <f>IF(Table1[[#This Row],[Multiple audience]]&lt;&gt;1,IF(Table1[[#This Row],[Builders / Management]]=1,1,""),"")</f>
        <v/>
      </c>
      <c r="CP138" s="169" t="str">
        <f>IF(Table1[[#This Row],[Multiple audience]]&lt;&gt;1,IF(Table1[[#This Row],[Energy / Sus Assessors]]=1,1,""),"")</f>
        <v/>
      </c>
      <c r="CQ138" s="169" t="str">
        <f>IF(Table1[[#This Row],[Multiple audience]]&lt;&gt;1,IF(Table1[[#This Row],[Semi-skilled]]=1,1,""),"")</f>
        <v/>
      </c>
      <c r="CR138" s="169">
        <f>IF(Table1[[#This Row],[Multiple audience]]&lt;&gt;1,IF(Table1[[#This Row],[Trades]]=1,1,""),"")</f>
        <v>1</v>
      </c>
      <c r="CS138" s="169" t="str">
        <f>IF(Table1[[#This Row],[Multiple audience]]&lt;&gt;1,IF(Table1[[#This Row],[Other]]=1,1,""),"")</f>
        <v/>
      </c>
      <c r="CT138" s="169" t="str">
        <f>IF(SUM(Table1[[#This Row],[General Audience]:[Other]])&gt;1,1,"")</f>
        <v/>
      </c>
      <c r="CU138" s="169" t="str">
        <f>IF(Table1[[#This Row],[Various  ]]&lt;&gt;1,IF(Table1[[#This Row],[Calculator / Software]]=1,1,""),"")</f>
        <v/>
      </c>
      <c r="CV138" s="169" t="str">
        <f>IF(Table1[[#This Row],[Various  ]]&lt;&gt;1,IF(Table1[[#This Row],[Information  ]]=1,1,""),"")</f>
        <v/>
      </c>
      <c r="CW138" s="169" t="str">
        <f>IF(Table1[[#This Row],[Various  ]]&lt;&gt;1,IF(Table1[[#This Row],[Interactive Tool]]=1,1,""),"")</f>
        <v/>
      </c>
      <c r="CX138" s="169" t="str">
        <f>IF(Table1[[#This Row],[Various  ]]&lt;&gt;1,IF(Table1[[#This Row],[Technical Specifications]]=1,1,""),"")</f>
        <v/>
      </c>
      <c r="CY138" s="169" t="str">
        <f>IF(Table1[[#This Row],[Various  ]]&lt;&gt;1,IF(Table1[[#This Row],[Training Resources]]=1,1,""),"")</f>
        <v/>
      </c>
      <c r="CZ138" s="169" t="str">
        <f>IF(Table1[[#This Row],[Various  ]]&lt;&gt;1,IF(Table1[[#This Row],[Toolbox]]=1,1,""),"")</f>
        <v/>
      </c>
      <c r="DA138" s="169" t="str">
        <f>IF(Table1[[#This Row],[Various  ]]&lt;&gt;1,IF(Table1[[#This Row],[Video]]=1,1,""),"")</f>
        <v/>
      </c>
      <c r="DB138" s="169" t="str">
        <f>IF(Table1[[#This Row],[Various  ]]&lt;&gt;1,IF(Table1[[#This Row],[Case study]]=1,1,""),"")</f>
        <v/>
      </c>
      <c r="DC138" s="169" t="str">
        <f>IF(Table1[[#This Row],[Various  ]]&lt;&gt;1,IF(Table1[[#This Row],[Other   ]]=1,1,""),"")</f>
        <v/>
      </c>
      <c r="DD138" s="169" t="str">
        <f>IF(Table1[[#This Row],[Various  ]]&lt;&gt;1,IF(Table1[[#This Row],[Standards]]=1,1,""),"")</f>
        <v/>
      </c>
      <c r="DE138" s="169">
        <f>IF(Table1[[#This Row],[Various]]=1,1,IF(SUM(Table1[[#This Row],[Calculator / Software]:[Standards]])&gt;1,1,""))</f>
        <v>1</v>
      </c>
      <c r="DF138" s="169" t="str">
        <f>IF(Table1[[#This Row],[Multiple NCC links]]&lt;&gt;1,IF(Table1[[#This Row],[Design]]=1,1,""),"")</f>
        <v/>
      </c>
      <c r="DG138" s="169" t="str">
        <f>IF(Table1[[#This Row],[Multiple NCC links]]&lt;&gt;1,IF(Table1[[#This Row],[Assessment / Verification]]=1,1,""),"")</f>
        <v/>
      </c>
      <c r="DH138" s="169" t="str">
        <f>IF(Table1[[#This Row],[Multiple NCC links]]&lt;&gt;1,IF(Table1[[#This Row],[Climate Specific ]]=1,1,""),"")</f>
        <v/>
      </c>
      <c r="DI138" s="169" t="str">
        <f>IF(Table1[[#This Row],[Multiple NCC links]]&lt;&gt;1,IF(Table1[[#This Row],[Alterations / Additions]]=1,1,""),"")</f>
        <v/>
      </c>
      <c r="DJ138" s="169" t="str">
        <f>IF(Table1[[#This Row],[Multiple NCC links]]&lt;&gt;1,IF(Table1[[#This Row],[Glazing]]=1,1,""),"")</f>
        <v/>
      </c>
      <c r="DK138" s="169" t="str">
        <f>IF(Table1[[#This Row],[Multiple NCC links]]&lt;&gt;1,IF(Table1[[#This Row],[Building Fabric / Thermal / Sealing]]=1,1,""),"")</f>
        <v/>
      </c>
      <c r="DL138" s="169" t="str">
        <f>IF(Table1[[#This Row],[Multiple NCC links]]&lt;&gt;1,IF(Table1[[#This Row],[Lighting]]=1,1,""),"")</f>
        <v/>
      </c>
      <c r="DM138" s="169" t="str">
        <f>IF(Table1[[#This Row],[Multiple NCC links]]&lt;&gt;1,IF(Table1[[#This Row],[HVAC]]=1,1,""),"")</f>
        <v/>
      </c>
      <c r="DN138" s="169">
        <f>IF(Table1[[#This Row],[Multiple NCC links]]&lt;&gt;1,IF(Table1[[#This Row],[Services]]=1,1,""),"")</f>
        <v>1</v>
      </c>
      <c r="DO138" s="169" t="str">
        <f>IF(Table1[[#This Row],[Multiple NCC links]]&lt;&gt;1,IF(Table1[[#This Row],[Maintenance &amp; Monitoring]]=1,1,""),"")</f>
        <v/>
      </c>
      <c r="DP138" s="169" t="str">
        <f>IF(Table1[[#This Row],[Multiple NCC links]]&lt;&gt;1,IF(Table1[[#This Row],[Hand over / Operations]]=1,1,""),"")</f>
        <v/>
      </c>
      <c r="DQ138" s="169" t="str">
        <f>IF(Table1[[#This Row],[Multiple NCC links]]&lt;&gt;1,IF(Table1[[#This Row],[As built assessment]]=1,1,""),"")</f>
        <v/>
      </c>
      <c r="DR138" s="169" t="str">
        <f>IF(Table1[[#This Row],[Multiple NCC links]]&lt;&gt;1,IF(Table1[[#This Row],[Beyond compliance]]=1,1,""),"")</f>
        <v/>
      </c>
      <c r="DS138" s="169" t="str">
        <f>IF(SUM(Table1[[#This Row],[Design]:[Beyond compliance]])&gt;1,1,"")</f>
        <v/>
      </c>
      <c r="DT138" s="169" t="str">
        <f>IF(Table1[[#This Row],[Both Residential &amp; Commercial4]]&lt;&gt;1,IF(Table1[[#This Row],[Residential]]=1,1,""),"")</f>
        <v/>
      </c>
      <c r="DU138" s="169" t="str">
        <f>IF(Table1[[#This Row],[Both Residential &amp; Commercial4]]&lt;&gt;1,IF(Table1[[#This Row],[Commercial]]=1,1,""),"")</f>
        <v/>
      </c>
      <c r="DV138" s="169">
        <f>Table1[[#This Row],[Residential &amp; Commercial]]</f>
        <v>1</v>
      </c>
      <c r="DW138" s="169"/>
    </row>
    <row r="139" spans="1:127" s="49" customFormat="1" ht="189" thickTop="1" thickBot="1" x14ac:dyDescent="0.35">
      <c r="A139" s="97">
        <v>136</v>
      </c>
      <c r="B139" s="97"/>
      <c r="C139" s="98" t="s">
        <v>596</v>
      </c>
      <c r="D139" s="98" t="s">
        <v>597</v>
      </c>
      <c r="E139" s="99"/>
      <c r="F139" s="99"/>
      <c r="G139" s="99"/>
      <c r="H139" s="99">
        <v>1</v>
      </c>
      <c r="I139" s="100" t="str">
        <f>IF(AND(Table1[[#This Row],[General]]=1,Table1[[#This Row],[Beginner]]=1,Table1[[#This Row],[Intermediate]]=1,Table1[[#This Row],[Advanced]]=1),1,"")</f>
        <v/>
      </c>
      <c r="J139" s="100" t="str">
        <f>CONCATENATE(IF(Table1[[#This Row],[General]]=1,"General, ",""), IF(Table1[[#This Row],[Beginner]]=1,"Beginner, ",""),IF(Table1[[#This Row],[Intermediate]]=1,"Intermediate, ",""), IF(Table1[[#This Row],[Advanced]]=1,"Advanced",""))</f>
        <v>Advanced</v>
      </c>
      <c r="K139" s="101"/>
      <c r="L139" s="101"/>
      <c r="M139" s="101"/>
      <c r="N139" s="101"/>
      <c r="O139" s="145"/>
      <c r="P139" s="101"/>
      <c r="Q139" s="101">
        <v>1</v>
      </c>
      <c r="R139" s="101"/>
      <c r="S13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Trades, </v>
      </c>
      <c r="T139" s="102"/>
      <c r="U139" s="102"/>
      <c r="V139" s="240">
        <v>1</v>
      </c>
      <c r="W139" s="240"/>
      <c r="X139" s="102"/>
      <c r="Y139" s="102"/>
      <c r="Z139" s="102">
        <v>1</v>
      </c>
      <c r="AA139" s="102"/>
      <c r="AB139" s="102"/>
      <c r="AC139" s="102"/>
      <c r="AD139" s="102"/>
      <c r="AE139" s="102"/>
      <c r="AF139" s="102"/>
      <c r="AG13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39" s="103">
        <v>1</v>
      </c>
      <c r="AI139" s="103"/>
      <c r="AJ139" s="103"/>
      <c r="AK139" s="74" t="str">
        <f>CONCATENATE(IF(Table1[[#This Row],[Digital]]=1,"Digital, ",""),IF(Table1[[#This Row],[Face to Face]]=1,"Face to face, ",""),IF(Table1[[#This Row],[Blended]]=1,"Blended",""))</f>
        <v xml:space="preserve">Digital, </v>
      </c>
      <c r="AL139" s="99" t="s">
        <v>62</v>
      </c>
      <c r="AM139" s="104"/>
      <c r="AN139" s="130"/>
      <c r="AO139" s="104"/>
      <c r="AP139" s="130"/>
      <c r="AQ139" s="104"/>
      <c r="AR139" s="104"/>
      <c r="AS139" s="104"/>
      <c r="AT139" s="104">
        <v>1</v>
      </c>
      <c r="AU139" s="104"/>
      <c r="AV139" s="130"/>
      <c r="AW139" s="130"/>
      <c r="AX139" s="130"/>
      <c r="AY139" s="104"/>
      <c r="AZ13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3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HVAC, </v>
      </c>
      <c r="BB139" s="105">
        <v>1</v>
      </c>
      <c r="BC139" s="105">
        <v>1</v>
      </c>
      <c r="BD139" s="100">
        <f>IF(AND(Table1[[#This Row],[Residential]]=1,Table1[[#This Row],[Commercial]]=1),1,"")</f>
        <v>1</v>
      </c>
      <c r="BE139" s="100" t="str">
        <f>CONCATENATE(IF(Table1[[#This Row],[Residential]]=1,"Residential, ",""),IF(Table1[[#This Row],[Commercial]]=1,"Commercial",""))</f>
        <v>Residential, Commercial</v>
      </c>
      <c r="BF139" s="104"/>
      <c r="BG139" s="104"/>
      <c r="BH139" s="104"/>
      <c r="BI139" s="104"/>
      <c r="BJ139" s="104"/>
      <c r="BK139" s="104"/>
      <c r="BL139" s="104"/>
      <c r="BM139" s="130"/>
      <c r="BN139" s="104">
        <v>1</v>
      </c>
      <c r="BO13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39" s="146"/>
      <c r="BQ139" s="112" t="s">
        <v>594</v>
      </c>
      <c r="BR139" s="132" t="s">
        <v>888</v>
      </c>
      <c r="BS139" s="112"/>
      <c r="BT139" s="117" t="s">
        <v>595</v>
      </c>
      <c r="BU139" s="113"/>
      <c r="BV139" s="113"/>
      <c r="BW139" s="119" t="s">
        <v>300</v>
      </c>
      <c r="BX139" s="119" t="s">
        <v>58</v>
      </c>
      <c r="BY139" s="119" t="s">
        <v>300</v>
      </c>
      <c r="BZ139" s="227" t="str">
        <f>IF(SUM(Table1[[#This Row],[Design]:[Beyond compliance]])&gt;0,"Yes","No")</f>
        <v>Yes</v>
      </c>
      <c r="CA13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39" s="48">
        <f>COUNTIF(Table1[[#This Row],[Validity]:[Alignment with NCC (Yes=1,No=0)]],"N/A")</f>
        <v>0</v>
      </c>
      <c r="CC139" s="48">
        <f>IF(ISERROR(Table1[[#This Row],[Total Quality Score (out of 10)]]/(4-Table1[[#This Row],[N/A Count]])),0,Table1[[#This Row],[Total Quality Score (out of 10)]]/(4-Table1[[#This Row],[N/A Count]]))</f>
        <v>1</v>
      </c>
      <c r="CD139" s="106"/>
      <c r="CE139" s="106"/>
      <c r="CF139" s="172" t="str">
        <f>IF(SUM(Table1[[#This Row],[Multiple]:[Level (all)62]])&lt;1,IF(Table1[[#This Row],[General]]=1,1,""),"")</f>
        <v/>
      </c>
      <c r="CG139" s="172" t="str">
        <f>IF(SUM(Table1[[#This Row],[Multiple]:[Level (all)62]])&lt;1,IF(Table1[[#This Row],[Beginner]]=1,1,""),"")</f>
        <v/>
      </c>
      <c r="CH139" s="169" t="str">
        <f>IF(SUM(Table1[[#This Row],[Multiple]:[Level (all)62]])&lt;1,IF(Table1[[#This Row],[Intermediate]]=1,1,""),"")</f>
        <v/>
      </c>
      <c r="CI139" s="169">
        <f>IF(SUM(Table1[[#This Row],[Multiple]:[Level (all)62]])&lt;1,IF(Table1[[#This Row],[Advanced]]=1,1,""),"")</f>
        <v>1</v>
      </c>
      <c r="CJ139" s="169" t="str">
        <f>IF(AND(SUM(Table1[[#This Row],[General]:[Advanced]])&lt;4,SUM(Table1[[#This Row],[General]:[Advanced]])&gt;1),1,"")</f>
        <v/>
      </c>
      <c r="CK139" s="169" t="str">
        <f>Table1[[#This Row],[Level (all)]]</f>
        <v/>
      </c>
      <c r="CL139" s="169" t="str">
        <f>IF(Table1[[#This Row],[Multiple audience]]&lt;&gt;1,IF(Table1[[#This Row],[General Audience]]=1,1,""),"")</f>
        <v/>
      </c>
      <c r="CM139" s="169" t="str">
        <f>IF(Table1[[#This Row],[Multiple audience]]&lt;&gt;1,IF(Table1[[#This Row],[Planners / Designers ]]=1,1,""),"")</f>
        <v/>
      </c>
      <c r="CN139" s="169" t="str">
        <f>IF(Table1[[#This Row],[Multiple audience]]&lt;&gt;1,IF(Table1[[#This Row],[Regulatory Assessors]]=1,1,""),"")</f>
        <v/>
      </c>
      <c r="CO139" s="169" t="str">
        <f>IF(Table1[[#This Row],[Multiple audience]]&lt;&gt;1,IF(Table1[[#This Row],[Builders / Management]]=1,1,""),"")</f>
        <v/>
      </c>
      <c r="CP139" s="169" t="str">
        <f>IF(Table1[[#This Row],[Multiple audience]]&lt;&gt;1,IF(Table1[[#This Row],[Energy / Sus Assessors]]=1,1,""),"")</f>
        <v/>
      </c>
      <c r="CQ139" s="169" t="str">
        <f>IF(Table1[[#This Row],[Multiple audience]]&lt;&gt;1,IF(Table1[[#This Row],[Semi-skilled]]=1,1,""),"")</f>
        <v/>
      </c>
      <c r="CR139" s="169">
        <f>IF(Table1[[#This Row],[Multiple audience]]&lt;&gt;1,IF(Table1[[#This Row],[Trades]]=1,1,""),"")</f>
        <v>1</v>
      </c>
      <c r="CS139" s="169" t="str">
        <f>IF(Table1[[#This Row],[Multiple audience]]&lt;&gt;1,IF(Table1[[#This Row],[Other]]=1,1,""),"")</f>
        <v/>
      </c>
      <c r="CT139" s="169" t="str">
        <f>IF(SUM(Table1[[#This Row],[General Audience]:[Other]])&gt;1,1,"")</f>
        <v/>
      </c>
      <c r="CU139" s="169" t="str">
        <f>IF(Table1[[#This Row],[Various  ]]&lt;&gt;1,IF(Table1[[#This Row],[Calculator / Software]]=1,1,""),"")</f>
        <v/>
      </c>
      <c r="CV139" s="169" t="str">
        <f>IF(Table1[[#This Row],[Various  ]]&lt;&gt;1,IF(Table1[[#This Row],[Information  ]]=1,1,""),"")</f>
        <v/>
      </c>
      <c r="CW139" s="169" t="str">
        <f>IF(Table1[[#This Row],[Various  ]]&lt;&gt;1,IF(Table1[[#This Row],[Interactive Tool]]=1,1,""),"")</f>
        <v/>
      </c>
      <c r="CX139" s="169" t="str">
        <f>IF(Table1[[#This Row],[Various  ]]&lt;&gt;1,IF(Table1[[#This Row],[Technical Specifications]]=1,1,""),"")</f>
        <v/>
      </c>
      <c r="CY139" s="169" t="str">
        <f>IF(Table1[[#This Row],[Various  ]]&lt;&gt;1,IF(Table1[[#This Row],[Training Resources]]=1,1,""),"")</f>
        <v/>
      </c>
      <c r="CZ139" s="169" t="str">
        <f>IF(Table1[[#This Row],[Various  ]]&lt;&gt;1,IF(Table1[[#This Row],[Toolbox]]=1,1,""),"")</f>
        <v/>
      </c>
      <c r="DA139" s="169" t="str">
        <f>IF(Table1[[#This Row],[Various  ]]&lt;&gt;1,IF(Table1[[#This Row],[Video]]=1,1,""),"")</f>
        <v/>
      </c>
      <c r="DB139" s="169" t="str">
        <f>IF(Table1[[#This Row],[Various  ]]&lt;&gt;1,IF(Table1[[#This Row],[Case study]]=1,1,""),"")</f>
        <v/>
      </c>
      <c r="DC139" s="169" t="str">
        <f>IF(Table1[[#This Row],[Various  ]]&lt;&gt;1,IF(Table1[[#This Row],[Other   ]]=1,1,""),"")</f>
        <v/>
      </c>
      <c r="DD139" s="169" t="str">
        <f>IF(Table1[[#This Row],[Various  ]]&lt;&gt;1,IF(Table1[[#This Row],[Standards]]=1,1,""),"")</f>
        <v/>
      </c>
      <c r="DE139" s="169">
        <f>IF(Table1[[#This Row],[Various]]=1,1,IF(SUM(Table1[[#This Row],[Calculator / Software]:[Standards]])&gt;1,1,""))</f>
        <v>1</v>
      </c>
      <c r="DF139" s="169" t="str">
        <f>IF(Table1[[#This Row],[Multiple NCC links]]&lt;&gt;1,IF(Table1[[#This Row],[Design]]=1,1,""),"")</f>
        <v/>
      </c>
      <c r="DG139" s="169" t="str">
        <f>IF(Table1[[#This Row],[Multiple NCC links]]&lt;&gt;1,IF(Table1[[#This Row],[Assessment / Verification]]=1,1,""),"")</f>
        <v/>
      </c>
      <c r="DH139" s="169" t="str">
        <f>IF(Table1[[#This Row],[Multiple NCC links]]&lt;&gt;1,IF(Table1[[#This Row],[Climate Specific ]]=1,1,""),"")</f>
        <v/>
      </c>
      <c r="DI139" s="169" t="str">
        <f>IF(Table1[[#This Row],[Multiple NCC links]]&lt;&gt;1,IF(Table1[[#This Row],[Alterations / Additions]]=1,1,""),"")</f>
        <v/>
      </c>
      <c r="DJ139" s="169" t="str">
        <f>IF(Table1[[#This Row],[Multiple NCC links]]&lt;&gt;1,IF(Table1[[#This Row],[Glazing]]=1,1,""),"")</f>
        <v/>
      </c>
      <c r="DK139" s="169" t="str">
        <f>IF(Table1[[#This Row],[Multiple NCC links]]&lt;&gt;1,IF(Table1[[#This Row],[Building Fabric / Thermal / Sealing]]=1,1,""),"")</f>
        <v/>
      </c>
      <c r="DL139" s="169" t="str">
        <f>IF(Table1[[#This Row],[Multiple NCC links]]&lt;&gt;1,IF(Table1[[#This Row],[Lighting]]=1,1,""),"")</f>
        <v/>
      </c>
      <c r="DM139" s="169">
        <f>IF(Table1[[#This Row],[Multiple NCC links]]&lt;&gt;1,IF(Table1[[#This Row],[HVAC]]=1,1,""),"")</f>
        <v>1</v>
      </c>
      <c r="DN139" s="169" t="str">
        <f>IF(Table1[[#This Row],[Multiple NCC links]]&lt;&gt;1,IF(Table1[[#This Row],[Services]]=1,1,""),"")</f>
        <v/>
      </c>
      <c r="DO139" s="169" t="str">
        <f>IF(Table1[[#This Row],[Multiple NCC links]]&lt;&gt;1,IF(Table1[[#This Row],[Maintenance &amp; Monitoring]]=1,1,""),"")</f>
        <v/>
      </c>
      <c r="DP139" s="169" t="str">
        <f>IF(Table1[[#This Row],[Multiple NCC links]]&lt;&gt;1,IF(Table1[[#This Row],[Hand over / Operations]]=1,1,""),"")</f>
        <v/>
      </c>
      <c r="DQ139" s="169" t="str">
        <f>IF(Table1[[#This Row],[Multiple NCC links]]&lt;&gt;1,IF(Table1[[#This Row],[As built assessment]]=1,1,""),"")</f>
        <v/>
      </c>
      <c r="DR139" s="169" t="str">
        <f>IF(Table1[[#This Row],[Multiple NCC links]]&lt;&gt;1,IF(Table1[[#This Row],[Beyond compliance]]=1,1,""),"")</f>
        <v/>
      </c>
      <c r="DS139" s="169" t="str">
        <f>IF(SUM(Table1[[#This Row],[Design]:[Beyond compliance]])&gt;1,1,"")</f>
        <v/>
      </c>
      <c r="DT139" s="169" t="str">
        <f>IF(Table1[[#This Row],[Both Residential &amp; Commercial4]]&lt;&gt;1,IF(Table1[[#This Row],[Residential]]=1,1,""),"")</f>
        <v/>
      </c>
      <c r="DU139" s="169" t="str">
        <f>IF(Table1[[#This Row],[Both Residential &amp; Commercial4]]&lt;&gt;1,IF(Table1[[#This Row],[Commercial]]=1,1,""),"")</f>
        <v/>
      </c>
      <c r="DV139" s="169">
        <f>Table1[[#This Row],[Residential &amp; Commercial]]</f>
        <v>1</v>
      </c>
      <c r="DW139" s="169"/>
    </row>
    <row r="140" spans="1:127" s="49" customFormat="1" ht="245.25" thickTop="1" thickBot="1" x14ac:dyDescent="0.35">
      <c r="A140" s="97">
        <v>137</v>
      </c>
      <c r="B140" s="97"/>
      <c r="C140" s="98" t="s">
        <v>598</v>
      </c>
      <c r="D140" s="98" t="s">
        <v>597</v>
      </c>
      <c r="E140" s="99"/>
      <c r="F140" s="99"/>
      <c r="G140" s="99"/>
      <c r="H140" s="99">
        <v>1</v>
      </c>
      <c r="I140" s="100" t="str">
        <f>IF(AND(Table1[[#This Row],[General]]=1,Table1[[#This Row],[Beginner]]=1,Table1[[#This Row],[Intermediate]]=1,Table1[[#This Row],[Advanced]]=1),1,"")</f>
        <v/>
      </c>
      <c r="J140" s="100" t="str">
        <f>CONCATENATE(IF(Table1[[#This Row],[General]]=1,"General, ",""), IF(Table1[[#This Row],[Beginner]]=1,"Beginner, ",""),IF(Table1[[#This Row],[Intermediate]]=1,"Intermediate, ",""), IF(Table1[[#This Row],[Advanced]]=1,"Advanced",""))</f>
        <v>Advanced</v>
      </c>
      <c r="K140" s="101"/>
      <c r="L140" s="101"/>
      <c r="M140" s="101"/>
      <c r="N140" s="101"/>
      <c r="O140" s="145"/>
      <c r="P140" s="101">
        <v>1</v>
      </c>
      <c r="Q140" s="101">
        <v>1</v>
      </c>
      <c r="R140" s="101"/>
      <c r="S14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Semi-skilled, Trades, </v>
      </c>
      <c r="T140" s="102"/>
      <c r="U140" s="102"/>
      <c r="V140" s="240">
        <v>1</v>
      </c>
      <c r="W140" s="240"/>
      <c r="X140" s="102"/>
      <c r="Y140" s="102"/>
      <c r="Z140" s="102">
        <v>1</v>
      </c>
      <c r="AA140" s="102"/>
      <c r="AB140" s="102"/>
      <c r="AC140" s="102"/>
      <c r="AD140" s="102"/>
      <c r="AE140" s="102"/>
      <c r="AF140" s="102"/>
      <c r="AG14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40" s="103">
        <v>1</v>
      </c>
      <c r="AI140" s="103"/>
      <c r="AJ140" s="103"/>
      <c r="AK140" s="74" t="str">
        <f>CONCATENATE(IF(Table1[[#This Row],[Digital]]=1,"Digital, ",""),IF(Table1[[#This Row],[Face to Face]]=1,"Face to face, ",""),IF(Table1[[#This Row],[Blended]]=1,"Blended",""))</f>
        <v xml:space="preserve">Digital, </v>
      </c>
      <c r="AL140" s="99" t="s">
        <v>62</v>
      </c>
      <c r="AM140" s="104"/>
      <c r="AN140" s="130"/>
      <c r="AO140" s="104"/>
      <c r="AP140" s="130"/>
      <c r="AQ140" s="104"/>
      <c r="AR140" s="104"/>
      <c r="AS140" s="104"/>
      <c r="AT140" s="104">
        <v>1</v>
      </c>
      <c r="AU140" s="104">
        <v>1</v>
      </c>
      <c r="AV140" s="130"/>
      <c r="AW140" s="130"/>
      <c r="AX140" s="130"/>
      <c r="AY140" s="104"/>
      <c r="AZ14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4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HVAC, Services, </v>
      </c>
      <c r="BB140" s="105"/>
      <c r="BC140" s="105">
        <v>1</v>
      </c>
      <c r="BD140" s="100" t="str">
        <f>IF(AND(Table1[[#This Row],[Residential]]=1,Table1[[#This Row],[Commercial]]=1),1,"")</f>
        <v/>
      </c>
      <c r="BE140" s="100" t="str">
        <f>CONCATENATE(IF(Table1[[#This Row],[Residential]]=1,"Residential, ",""),IF(Table1[[#This Row],[Commercial]]=1,"Commercial",""))</f>
        <v>Commercial</v>
      </c>
      <c r="BF140" s="104"/>
      <c r="BG140" s="104"/>
      <c r="BH140" s="104"/>
      <c r="BI140" s="104"/>
      <c r="BJ140" s="104"/>
      <c r="BK140" s="104"/>
      <c r="BL140" s="104"/>
      <c r="BM140" s="130"/>
      <c r="BN140" s="104">
        <v>1</v>
      </c>
      <c r="BO14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40" s="146"/>
      <c r="BQ140" s="112" t="s">
        <v>599</v>
      </c>
      <c r="BR140" s="132" t="s">
        <v>888</v>
      </c>
      <c r="BS140" s="112"/>
      <c r="BT140" s="117" t="s">
        <v>600</v>
      </c>
      <c r="BU140" s="113"/>
      <c r="BV140" s="113"/>
      <c r="BW140" s="119" t="s">
        <v>300</v>
      </c>
      <c r="BX140" s="119" t="s">
        <v>58</v>
      </c>
      <c r="BY140" s="119" t="s">
        <v>300</v>
      </c>
      <c r="BZ140" s="227" t="str">
        <f>IF(SUM(Table1[[#This Row],[Design]:[Beyond compliance]])&gt;0,"Yes","No")</f>
        <v>Yes</v>
      </c>
      <c r="CA14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40" s="48">
        <f>COUNTIF(Table1[[#This Row],[Validity]:[Alignment with NCC (Yes=1,No=0)]],"N/A")</f>
        <v>0</v>
      </c>
      <c r="CC140" s="48">
        <f>IF(ISERROR(Table1[[#This Row],[Total Quality Score (out of 10)]]/(4-Table1[[#This Row],[N/A Count]])),0,Table1[[#This Row],[Total Quality Score (out of 10)]]/(4-Table1[[#This Row],[N/A Count]]))</f>
        <v>1</v>
      </c>
      <c r="CD140" s="106"/>
      <c r="CE140" s="106"/>
      <c r="CF140" s="172" t="str">
        <f>IF(SUM(Table1[[#This Row],[Multiple]:[Level (all)62]])&lt;1,IF(Table1[[#This Row],[General]]=1,1,""),"")</f>
        <v/>
      </c>
      <c r="CG140" s="172" t="str">
        <f>IF(SUM(Table1[[#This Row],[Multiple]:[Level (all)62]])&lt;1,IF(Table1[[#This Row],[Beginner]]=1,1,""),"")</f>
        <v/>
      </c>
      <c r="CH140" s="169" t="str">
        <f>IF(SUM(Table1[[#This Row],[Multiple]:[Level (all)62]])&lt;1,IF(Table1[[#This Row],[Intermediate]]=1,1,""),"")</f>
        <v/>
      </c>
      <c r="CI140" s="169">
        <f>IF(SUM(Table1[[#This Row],[Multiple]:[Level (all)62]])&lt;1,IF(Table1[[#This Row],[Advanced]]=1,1,""),"")</f>
        <v>1</v>
      </c>
      <c r="CJ140" s="169" t="str">
        <f>IF(AND(SUM(Table1[[#This Row],[General]:[Advanced]])&lt;4,SUM(Table1[[#This Row],[General]:[Advanced]])&gt;1),1,"")</f>
        <v/>
      </c>
      <c r="CK140" s="169" t="str">
        <f>Table1[[#This Row],[Level (all)]]</f>
        <v/>
      </c>
      <c r="CL140" s="169" t="str">
        <f>IF(Table1[[#This Row],[Multiple audience]]&lt;&gt;1,IF(Table1[[#This Row],[General Audience]]=1,1,""),"")</f>
        <v/>
      </c>
      <c r="CM140" s="169" t="str">
        <f>IF(Table1[[#This Row],[Multiple audience]]&lt;&gt;1,IF(Table1[[#This Row],[Planners / Designers ]]=1,1,""),"")</f>
        <v/>
      </c>
      <c r="CN140" s="169" t="str">
        <f>IF(Table1[[#This Row],[Multiple audience]]&lt;&gt;1,IF(Table1[[#This Row],[Regulatory Assessors]]=1,1,""),"")</f>
        <v/>
      </c>
      <c r="CO140" s="169" t="str">
        <f>IF(Table1[[#This Row],[Multiple audience]]&lt;&gt;1,IF(Table1[[#This Row],[Builders / Management]]=1,1,""),"")</f>
        <v/>
      </c>
      <c r="CP140" s="169" t="str">
        <f>IF(Table1[[#This Row],[Multiple audience]]&lt;&gt;1,IF(Table1[[#This Row],[Energy / Sus Assessors]]=1,1,""),"")</f>
        <v/>
      </c>
      <c r="CQ140" s="169" t="str">
        <f>IF(Table1[[#This Row],[Multiple audience]]&lt;&gt;1,IF(Table1[[#This Row],[Semi-skilled]]=1,1,""),"")</f>
        <v/>
      </c>
      <c r="CR140" s="169" t="str">
        <f>IF(Table1[[#This Row],[Multiple audience]]&lt;&gt;1,IF(Table1[[#This Row],[Trades]]=1,1,""),"")</f>
        <v/>
      </c>
      <c r="CS140" s="169" t="str">
        <f>IF(Table1[[#This Row],[Multiple audience]]&lt;&gt;1,IF(Table1[[#This Row],[Other]]=1,1,""),"")</f>
        <v/>
      </c>
      <c r="CT140" s="169">
        <f>IF(SUM(Table1[[#This Row],[General Audience]:[Other]])&gt;1,1,"")</f>
        <v>1</v>
      </c>
      <c r="CU140" s="169" t="str">
        <f>IF(Table1[[#This Row],[Various  ]]&lt;&gt;1,IF(Table1[[#This Row],[Calculator / Software]]=1,1,""),"")</f>
        <v/>
      </c>
      <c r="CV140" s="169" t="str">
        <f>IF(Table1[[#This Row],[Various  ]]&lt;&gt;1,IF(Table1[[#This Row],[Information  ]]=1,1,""),"")</f>
        <v/>
      </c>
      <c r="CW140" s="169" t="str">
        <f>IF(Table1[[#This Row],[Various  ]]&lt;&gt;1,IF(Table1[[#This Row],[Interactive Tool]]=1,1,""),"")</f>
        <v/>
      </c>
      <c r="CX140" s="169" t="str">
        <f>IF(Table1[[#This Row],[Various  ]]&lt;&gt;1,IF(Table1[[#This Row],[Technical Specifications]]=1,1,""),"")</f>
        <v/>
      </c>
      <c r="CY140" s="169" t="str">
        <f>IF(Table1[[#This Row],[Various  ]]&lt;&gt;1,IF(Table1[[#This Row],[Training Resources]]=1,1,""),"")</f>
        <v/>
      </c>
      <c r="CZ140" s="169" t="str">
        <f>IF(Table1[[#This Row],[Various  ]]&lt;&gt;1,IF(Table1[[#This Row],[Toolbox]]=1,1,""),"")</f>
        <v/>
      </c>
      <c r="DA140" s="169" t="str">
        <f>IF(Table1[[#This Row],[Various  ]]&lt;&gt;1,IF(Table1[[#This Row],[Video]]=1,1,""),"")</f>
        <v/>
      </c>
      <c r="DB140" s="169" t="str">
        <f>IF(Table1[[#This Row],[Various  ]]&lt;&gt;1,IF(Table1[[#This Row],[Case study]]=1,1,""),"")</f>
        <v/>
      </c>
      <c r="DC140" s="169" t="str">
        <f>IF(Table1[[#This Row],[Various  ]]&lt;&gt;1,IF(Table1[[#This Row],[Other   ]]=1,1,""),"")</f>
        <v/>
      </c>
      <c r="DD140" s="169" t="str">
        <f>IF(Table1[[#This Row],[Various  ]]&lt;&gt;1,IF(Table1[[#This Row],[Standards]]=1,1,""),"")</f>
        <v/>
      </c>
      <c r="DE140" s="169">
        <f>IF(Table1[[#This Row],[Various]]=1,1,IF(SUM(Table1[[#This Row],[Calculator / Software]:[Standards]])&gt;1,1,""))</f>
        <v>1</v>
      </c>
      <c r="DF140" s="169" t="str">
        <f>IF(Table1[[#This Row],[Multiple NCC links]]&lt;&gt;1,IF(Table1[[#This Row],[Design]]=1,1,""),"")</f>
        <v/>
      </c>
      <c r="DG140" s="169" t="str">
        <f>IF(Table1[[#This Row],[Multiple NCC links]]&lt;&gt;1,IF(Table1[[#This Row],[Assessment / Verification]]=1,1,""),"")</f>
        <v/>
      </c>
      <c r="DH140" s="169" t="str">
        <f>IF(Table1[[#This Row],[Multiple NCC links]]&lt;&gt;1,IF(Table1[[#This Row],[Climate Specific ]]=1,1,""),"")</f>
        <v/>
      </c>
      <c r="DI140" s="169" t="str">
        <f>IF(Table1[[#This Row],[Multiple NCC links]]&lt;&gt;1,IF(Table1[[#This Row],[Alterations / Additions]]=1,1,""),"")</f>
        <v/>
      </c>
      <c r="DJ140" s="169" t="str">
        <f>IF(Table1[[#This Row],[Multiple NCC links]]&lt;&gt;1,IF(Table1[[#This Row],[Glazing]]=1,1,""),"")</f>
        <v/>
      </c>
      <c r="DK140" s="169" t="str">
        <f>IF(Table1[[#This Row],[Multiple NCC links]]&lt;&gt;1,IF(Table1[[#This Row],[Building Fabric / Thermal / Sealing]]=1,1,""),"")</f>
        <v/>
      </c>
      <c r="DL140" s="169" t="str">
        <f>IF(Table1[[#This Row],[Multiple NCC links]]&lt;&gt;1,IF(Table1[[#This Row],[Lighting]]=1,1,""),"")</f>
        <v/>
      </c>
      <c r="DM140" s="169" t="str">
        <f>IF(Table1[[#This Row],[Multiple NCC links]]&lt;&gt;1,IF(Table1[[#This Row],[HVAC]]=1,1,""),"")</f>
        <v/>
      </c>
      <c r="DN140" s="169" t="str">
        <f>IF(Table1[[#This Row],[Multiple NCC links]]&lt;&gt;1,IF(Table1[[#This Row],[Services]]=1,1,""),"")</f>
        <v/>
      </c>
      <c r="DO140" s="169" t="str">
        <f>IF(Table1[[#This Row],[Multiple NCC links]]&lt;&gt;1,IF(Table1[[#This Row],[Maintenance &amp; Monitoring]]=1,1,""),"")</f>
        <v/>
      </c>
      <c r="DP140" s="169" t="str">
        <f>IF(Table1[[#This Row],[Multiple NCC links]]&lt;&gt;1,IF(Table1[[#This Row],[Hand over / Operations]]=1,1,""),"")</f>
        <v/>
      </c>
      <c r="DQ140" s="169" t="str">
        <f>IF(Table1[[#This Row],[Multiple NCC links]]&lt;&gt;1,IF(Table1[[#This Row],[As built assessment]]=1,1,""),"")</f>
        <v/>
      </c>
      <c r="DR140" s="169" t="str">
        <f>IF(Table1[[#This Row],[Multiple NCC links]]&lt;&gt;1,IF(Table1[[#This Row],[Beyond compliance]]=1,1,""),"")</f>
        <v/>
      </c>
      <c r="DS140" s="169">
        <f>IF(SUM(Table1[[#This Row],[Design]:[Beyond compliance]])&gt;1,1,"")</f>
        <v>1</v>
      </c>
      <c r="DT140" s="169" t="str">
        <f>IF(Table1[[#This Row],[Both Residential &amp; Commercial4]]&lt;&gt;1,IF(Table1[[#This Row],[Residential]]=1,1,""),"")</f>
        <v/>
      </c>
      <c r="DU140" s="169">
        <f>IF(Table1[[#This Row],[Both Residential &amp; Commercial4]]&lt;&gt;1,IF(Table1[[#This Row],[Commercial]]=1,1,""),"")</f>
        <v>1</v>
      </c>
      <c r="DV140" s="169" t="str">
        <f>Table1[[#This Row],[Residential &amp; Commercial]]</f>
        <v/>
      </c>
      <c r="DW140" s="169"/>
    </row>
    <row r="141" spans="1:127" s="49" customFormat="1" ht="264" thickTop="1" thickBot="1" x14ac:dyDescent="0.35">
      <c r="A141" s="97">
        <v>138</v>
      </c>
      <c r="B141" s="97"/>
      <c r="C141" s="98" t="s">
        <v>601</v>
      </c>
      <c r="D141" s="98" t="s">
        <v>597</v>
      </c>
      <c r="E141" s="99"/>
      <c r="F141" s="99"/>
      <c r="G141" s="99"/>
      <c r="H141" s="99">
        <v>1</v>
      </c>
      <c r="I141" s="100" t="str">
        <f>IF(AND(Table1[[#This Row],[General]]=1,Table1[[#This Row],[Beginner]]=1,Table1[[#This Row],[Intermediate]]=1,Table1[[#This Row],[Advanced]]=1),1,"")</f>
        <v/>
      </c>
      <c r="J141" s="100" t="str">
        <f>CONCATENATE(IF(Table1[[#This Row],[General]]=1,"General, ",""), IF(Table1[[#This Row],[Beginner]]=1,"Beginner, ",""),IF(Table1[[#This Row],[Intermediate]]=1,"Intermediate, ",""), IF(Table1[[#This Row],[Advanced]]=1,"Advanced",""))</f>
        <v>Advanced</v>
      </c>
      <c r="K141" s="101"/>
      <c r="L141" s="101"/>
      <c r="M141" s="101"/>
      <c r="N141" s="101"/>
      <c r="O141" s="145"/>
      <c r="P141" s="101">
        <v>1</v>
      </c>
      <c r="Q141" s="101">
        <v>1</v>
      </c>
      <c r="R141" s="101"/>
      <c r="S14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Semi-skilled, Trades, </v>
      </c>
      <c r="T141" s="102"/>
      <c r="U141" s="102"/>
      <c r="V141" s="240">
        <v>1</v>
      </c>
      <c r="W141" s="240"/>
      <c r="X141" s="102"/>
      <c r="Y141" s="102"/>
      <c r="Z141" s="102">
        <v>1</v>
      </c>
      <c r="AA141" s="102"/>
      <c r="AB141" s="102"/>
      <c r="AC141" s="102"/>
      <c r="AD141" s="102"/>
      <c r="AE141" s="102"/>
      <c r="AF141" s="102"/>
      <c r="AG14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41" s="103">
        <v>1</v>
      </c>
      <c r="AI141" s="103"/>
      <c r="AJ141" s="103"/>
      <c r="AK141" s="74" t="str">
        <f>CONCATENATE(IF(Table1[[#This Row],[Digital]]=1,"Digital, ",""),IF(Table1[[#This Row],[Face to Face]]=1,"Face to face, ",""),IF(Table1[[#This Row],[Blended]]=1,"Blended",""))</f>
        <v xml:space="preserve">Digital, </v>
      </c>
      <c r="AL141" s="99" t="s">
        <v>62</v>
      </c>
      <c r="AM141" s="104"/>
      <c r="AN141" s="130"/>
      <c r="AO141" s="104"/>
      <c r="AP141" s="130"/>
      <c r="AQ141" s="104"/>
      <c r="AR141" s="104"/>
      <c r="AS141" s="104"/>
      <c r="AT141" s="104">
        <v>1</v>
      </c>
      <c r="AU141" s="104">
        <v>1</v>
      </c>
      <c r="AV141" s="130"/>
      <c r="AW141" s="130"/>
      <c r="AX141" s="130"/>
      <c r="AY141" s="104"/>
      <c r="AZ14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4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HVAC, Services, </v>
      </c>
      <c r="BB141" s="105"/>
      <c r="BC141" s="105">
        <v>1</v>
      </c>
      <c r="BD141" s="100" t="str">
        <f>IF(AND(Table1[[#This Row],[Residential]]=1,Table1[[#This Row],[Commercial]]=1),1,"")</f>
        <v/>
      </c>
      <c r="BE141" s="100" t="str">
        <f>CONCATENATE(IF(Table1[[#This Row],[Residential]]=1,"Residential, ",""),IF(Table1[[#This Row],[Commercial]]=1,"Commercial",""))</f>
        <v>Commercial</v>
      </c>
      <c r="BF141" s="104"/>
      <c r="BG141" s="104"/>
      <c r="BH141" s="104"/>
      <c r="BI141" s="104"/>
      <c r="BJ141" s="104"/>
      <c r="BK141" s="104"/>
      <c r="BL141" s="104"/>
      <c r="BM141" s="130"/>
      <c r="BN141" s="104">
        <v>1</v>
      </c>
      <c r="BO14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41" s="146"/>
      <c r="BQ141" s="112" t="s">
        <v>602</v>
      </c>
      <c r="BR141" s="132" t="s">
        <v>888</v>
      </c>
      <c r="BS141" s="112"/>
      <c r="BT141" s="117" t="s">
        <v>568</v>
      </c>
      <c r="BU141" s="113"/>
      <c r="BV141" s="113"/>
      <c r="BW141" s="119" t="s">
        <v>300</v>
      </c>
      <c r="BX141" s="119" t="s">
        <v>58</v>
      </c>
      <c r="BY141" s="119" t="s">
        <v>300</v>
      </c>
      <c r="BZ141" s="227" t="str">
        <f>IF(SUM(Table1[[#This Row],[Design]:[Beyond compliance]])&gt;0,"Yes","No")</f>
        <v>Yes</v>
      </c>
      <c r="CA14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41" s="48">
        <f>COUNTIF(Table1[[#This Row],[Validity]:[Alignment with NCC (Yes=1,No=0)]],"N/A")</f>
        <v>0</v>
      </c>
      <c r="CC141" s="48">
        <f>IF(ISERROR(Table1[[#This Row],[Total Quality Score (out of 10)]]/(4-Table1[[#This Row],[N/A Count]])),0,Table1[[#This Row],[Total Quality Score (out of 10)]]/(4-Table1[[#This Row],[N/A Count]]))</f>
        <v>1</v>
      </c>
      <c r="CD141" s="106"/>
      <c r="CE141" s="106"/>
      <c r="CF141" s="172" t="str">
        <f>IF(SUM(Table1[[#This Row],[Multiple]:[Level (all)62]])&lt;1,IF(Table1[[#This Row],[General]]=1,1,""),"")</f>
        <v/>
      </c>
      <c r="CG141" s="172" t="str">
        <f>IF(SUM(Table1[[#This Row],[Multiple]:[Level (all)62]])&lt;1,IF(Table1[[#This Row],[Beginner]]=1,1,""),"")</f>
        <v/>
      </c>
      <c r="CH141" s="169" t="str">
        <f>IF(SUM(Table1[[#This Row],[Multiple]:[Level (all)62]])&lt;1,IF(Table1[[#This Row],[Intermediate]]=1,1,""),"")</f>
        <v/>
      </c>
      <c r="CI141" s="169">
        <f>IF(SUM(Table1[[#This Row],[Multiple]:[Level (all)62]])&lt;1,IF(Table1[[#This Row],[Advanced]]=1,1,""),"")</f>
        <v>1</v>
      </c>
      <c r="CJ141" s="169" t="str">
        <f>IF(AND(SUM(Table1[[#This Row],[General]:[Advanced]])&lt;4,SUM(Table1[[#This Row],[General]:[Advanced]])&gt;1),1,"")</f>
        <v/>
      </c>
      <c r="CK141" s="169" t="str">
        <f>Table1[[#This Row],[Level (all)]]</f>
        <v/>
      </c>
      <c r="CL141" s="169" t="str">
        <f>IF(Table1[[#This Row],[Multiple audience]]&lt;&gt;1,IF(Table1[[#This Row],[General Audience]]=1,1,""),"")</f>
        <v/>
      </c>
      <c r="CM141" s="169" t="str">
        <f>IF(Table1[[#This Row],[Multiple audience]]&lt;&gt;1,IF(Table1[[#This Row],[Planners / Designers ]]=1,1,""),"")</f>
        <v/>
      </c>
      <c r="CN141" s="169" t="str">
        <f>IF(Table1[[#This Row],[Multiple audience]]&lt;&gt;1,IF(Table1[[#This Row],[Regulatory Assessors]]=1,1,""),"")</f>
        <v/>
      </c>
      <c r="CO141" s="169" t="str">
        <f>IF(Table1[[#This Row],[Multiple audience]]&lt;&gt;1,IF(Table1[[#This Row],[Builders / Management]]=1,1,""),"")</f>
        <v/>
      </c>
      <c r="CP141" s="169" t="str">
        <f>IF(Table1[[#This Row],[Multiple audience]]&lt;&gt;1,IF(Table1[[#This Row],[Energy / Sus Assessors]]=1,1,""),"")</f>
        <v/>
      </c>
      <c r="CQ141" s="169" t="str">
        <f>IF(Table1[[#This Row],[Multiple audience]]&lt;&gt;1,IF(Table1[[#This Row],[Semi-skilled]]=1,1,""),"")</f>
        <v/>
      </c>
      <c r="CR141" s="169" t="str">
        <f>IF(Table1[[#This Row],[Multiple audience]]&lt;&gt;1,IF(Table1[[#This Row],[Trades]]=1,1,""),"")</f>
        <v/>
      </c>
      <c r="CS141" s="169" t="str">
        <f>IF(Table1[[#This Row],[Multiple audience]]&lt;&gt;1,IF(Table1[[#This Row],[Other]]=1,1,""),"")</f>
        <v/>
      </c>
      <c r="CT141" s="169">
        <f>IF(SUM(Table1[[#This Row],[General Audience]:[Other]])&gt;1,1,"")</f>
        <v>1</v>
      </c>
      <c r="CU141" s="169" t="str">
        <f>IF(Table1[[#This Row],[Various  ]]&lt;&gt;1,IF(Table1[[#This Row],[Calculator / Software]]=1,1,""),"")</f>
        <v/>
      </c>
      <c r="CV141" s="169" t="str">
        <f>IF(Table1[[#This Row],[Various  ]]&lt;&gt;1,IF(Table1[[#This Row],[Information  ]]=1,1,""),"")</f>
        <v/>
      </c>
      <c r="CW141" s="169" t="str">
        <f>IF(Table1[[#This Row],[Various  ]]&lt;&gt;1,IF(Table1[[#This Row],[Interactive Tool]]=1,1,""),"")</f>
        <v/>
      </c>
      <c r="CX141" s="169" t="str">
        <f>IF(Table1[[#This Row],[Various  ]]&lt;&gt;1,IF(Table1[[#This Row],[Technical Specifications]]=1,1,""),"")</f>
        <v/>
      </c>
      <c r="CY141" s="169" t="str">
        <f>IF(Table1[[#This Row],[Various  ]]&lt;&gt;1,IF(Table1[[#This Row],[Training Resources]]=1,1,""),"")</f>
        <v/>
      </c>
      <c r="CZ141" s="169" t="str">
        <f>IF(Table1[[#This Row],[Various  ]]&lt;&gt;1,IF(Table1[[#This Row],[Toolbox]]=1,1,""),"")</f>
        <v/>
      </c>
      <c r="DA141" s="169" t="str">
        <f>IF(Table1[[#This Row],[Various  ]]&lt;&gt;1,IF(Table1[[#This Row],[Video]]=1,1,""),"")</f>
        <v/>
      </c>
      <c r="DB141" s="169" t="str">
        <f>IF(Table1[[#This Row],[Various  ]]&lt;&gt;1,IF(Table1[[#This Row],[Case study]]=1,1,""),"")</f>
        <v/>
      </c>
      <c r="DC141" s="169" t="str">
        <f>IF(Table1[[#This Row],[Various  ]]&lt;&gt;1,IF(Table1[[#This Row],[Other   ]]=1,1,""),"")</f>
        <v/>
      </c>
      <c r="DD141" s="169" t="str">
        <f>IF(Table1[[#This Row],[Various  ]]&lt;&gt;1,IF(Table1[[#This Row],[Standards]]=1,1,""),"")</f>
        <v/>
      </c>
      <c r="DE141" s="169">
        <f>IF(Table1[[#This Row],[Various]]=1,1,IF(SUM(Table1[[#This Row],[Calculator / Software]:[Standards]])&gt;1,1,""))</f>
        <v>1</v>
      </c>
      <c r="DF141" s="169" t="str">
        <f>IF(Table1[[#This Row],[Multiple NCC links]]&lt;&gt;1,IF(Table1[[#This Row],[Design]]=1,1,""),"")</f>
        <v/>
      </c>
      <c r="DG141" s="169" t="str">
        <f>IF(Table1[[#This Row],[Multiple NCC links]]&lt;&gt;1,IF(Table1[[#This Row],[Assessment / Verification]]=1,1,""),"")</f>
        <v/>
      </c>
      <c r="DH141" s="169" t="str">
        <f>IF(Table1[[#This Row],[Multiple NCC links]]&lt;&gt;1,IF(Table1[[#This Row],[Climate Specific ]]=1,1,""),"")</f>
        <v/>
      </c>
      <c r="DI141" s="169" t="str">
        <f>IF(Table1[[#This Row],[Multiple NCC links]]&lt;&gt;1,IF(Table1[[#This Row],[Alterations / Additions]]=1,1,""),"")</f>
        <v/>
      </c>
      <c r="DJ141" s="169" t="str">
        <f>IF(Table1[[#This Row],[Multiple NCC links]]&lt;&gt;1,IF(Table1[[#This Row],[Glazing]]=1,1,""),"")</f>
        <v/>
      </c>
      <c r="DK141" s="169" t="str">
        <f>IF(Table1[[#This Row],[Multiple NCC links]]&lt;&gt;1,IF(Table1[[#This Row],[Building Fabric / Thermal / Sealing]]=1,1,""),"")</f>
        <v/>
      </c>
      <c r="DL141" s="169" t="str">
        <f>IF(Table1[[#This Row],[Multiple NCC links]]&lt;&gt;1,IF(Table1[[#This Row],[Lighting]]=1,1,""),"")</f>
        <v/>
      </c>
      <c r="DM141" s="169" t="str">
        <f>IF(Table1[[#This Row],[Multiple NCC links]]&lt;&gt;1,IF(Table1[[#This Row],[HVAC]]=1,1,""),"")</f>
        <v/>
      </c>
      <c r="DN141" s="169" t="str">
        <f>IF(Table1[[#This Row],[Multiple NCC links]]&lt;&gt;1,IF(Table1[[#This Row],[Services]]=1,1,""),"")</f>
        <v/>
      </c>
      <c r="DO141" s="169" t="str">
        <f>IF(Table1[[#This Row],[Multiple NCC links]]&lt;&gt;1,IF(Table1[[#This Row],[Maintenance &amp; Monitoring]]=1,1,""),"")</f>
        <v/>
      </c>
      <c r="DP141" s="169" t="str">
        <f>IF(Table1[[#This Row],[Multiple NCC links]]&lt;&gt;1,IF(Table1[[#This Row],[Hand over / Operations]]=1,1,""),"")</f>
        <v/>
      </c>
      <c r="DQ141" s="169" t="str">
        <f>IF(Table1[[#This Row],[Multiple NCC links]]&lt;&gt;1,IF(Table1[[#This Row],[As built assessment]]=1,1,""),"")</f>
        <v/>
      </c>
      <c r="DR141" s="169" t="str">
        <f>IF(Table1[[#This Row],[Multiple NCC links]]&lt;&gt;1,IF(Table1[[#This Row],[Beyond compliance]]=1,1,""),"")</f>
        <v/>
      </c>
      <c r="DS141" s="169">
        <f>IF(SUM(Table1[[#This Row],[Design]:[Beyond compliance]])&gt;1,1,"")</f>
        <v>1</v>
      </c>
      <c r="DT141" s="169" t="str">
        <f>IF(Table1[[#This Row],[Both Residential &amp; Commercial4]]&lt;&gt;1,IF(Table1[[#This Row],[Residential]]=1,1,""),"")</f>
        <v/>
      </c>
      <c r="DU141" s="169">
        <f>IF(Table1[[#This Row],[Both Residential &amp; Commercial4]]&lt;&gt;1,IF(Table1[[#This Row],[Commercial]]=1,1,""),"")</f>
        <v>1</v>
      </c>
      <c r="DV141" s="169" t="str">
        <f>Table1[[#This Row],[Residential &amp; Commercial]]</f>
        <v/>
      </c>
      <c r="DW141" s="169"/>
    </row>
    <row r="142" spans="1:127" s="49" customFormat="1" ht="151.5" thickTop="1" thickBot="1" x14ac:dyDescent="0.35">
      <c r="A142" s="97">
        <v>139</v>
      </c>
      <c r="B142" s="147"/>
      <c r="C142" s="151" t="s">
        <v>603</v>
      </c>
      <c r="D142" s="98" t="s">
        <v>607</v>
      </c>
      <c r="E142" s="152">
        <v>1</v>
      </c>
      <c r="F142" s="152"/>
      <c r="G142" s="152"/>
      <c r="H142" s="152"/>
      <c r="I142" s="153" t="str">
        <f>IF(AND(Table1[[#This Row],[General]]=1,Table1[[#This Row],[Beginner]]=1,Table1[[#This Row],[Intermediate]]=1,Table1[[#This Row],[Advanced]]=1),1,"")</f>
        <v/>
      </c>
      <c r="J142" s="153" t="str">
        <f>CONCATENATE(IF(Table1[[#This Row],[General]]=1,"General, ",""), IF(Table1[[#This Row],[Beginner]]=1,"Beginner, ",""),IF(Table1[[#This Row],[Intermediate]]=1,"Intermediate, ",""), IF(Table1[[#This Row],[Advanced]]=1,"Advanced",""))</f>
        <v xml:space="preserve">General, </v>
      </c>
      <c r="K142" s="148">
        <v>1</v>
      </c>
      <c r="L142" s="148"/>
      <c r="M142" s="148"/>
      <c r="N142" s="148"/>
      <c r="O142" s="143"/>
      <c r="P142" s="148"/>
      <c r="Q142" s="148"/>
      <c r="R142" s="148"/>
      <c r="S14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42" s="149"/>
      <c r="U142" s="149">
        <v>1</v>
      </c>
      <c r="V142" s="241"/>
      <c r="W142" s="241"/>
      <c r="X142" s="149"/>
      <c r="Y142" s="149"/>
      <c r="Z142" s="149"/>
      <c r="AA142" s="149"/>
      <c r="AB142" s="149"/>
      <c r="AC142" s="149"/>
      <c r="AD142" s="149"/>
      <c r="AE142" s="149"/>
      <c r="AF142" s="149"/>
      <c r="AG14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42" s="154">
        <v>1</v>
      </c>
      <c r="AI142" s="154"/>
      <c r="AJ142" s="154"/>
      <c r="AK142" s="74" t="str">
        <f>CONCATENATE(IF(Table1[[#This Row],[Digital]]=1,"Digital, ",""),IF(Table1[[#This Row],[Face to Face]]=1,"Face to face, ",""),IF(Table1[[#This Row],[Blended]]=1,"Blended",""))</f>
        <v xml:space="preserve">Digital, </v>
      </c>
      <c r="AL142" s="152" t="s">
        <v>733</v>
      </c>
      <c r="AM142" s="155"/>
      <c r="AN142" s="150"/>
      <c r="AO142" s="155"/>
      <c r="AP142" s="150"/>
      <c r="AQ142" s="155"/>
      <c r="AR142" s="155"/>
      <c r="AS142" s="155"/>
      <c r="AT142" s="155"/>
      <c r="AU142" s="155"/>
      <c r="AV142" s="150"/>
      <c r="AW142" s="150"/>
      <c r="AX142" s="150"/>
      <c r="AY142" s="155">
        <v>1</v>
      </c>
      <c r="AZ14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4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Beyond compliance</v>
      </c>
      <c r="BB142" s="156">
        <v>1</v>
      </c>
      <c r="BC142" s="156">
        <v>1</v>
      </c>
      <c r="BD142" s="100">
        <f>IF(AND(Table1[[#This Row],[Residential]]=1,Table1[[#This Row],[Commercial]]=1),1,"")</f>
        <v>1</v>
      </c>
      <c r="BE142" s="100" t="str">
        <f>CONCATENATE(IF(Table1[[#This Row],[Residential]]=1,"Residential, ",""),IF(Table1[[#This Row],[Commercial]]=1,"Commercial",""))</f>
        <v>Residential, Commercial</v>
      </c>
      <c r="BF142" s="155"/>
      <c r="BG142" s="155"/>
      <c r="BH142" s="155"/>
      <c r="BI142" s="155"/>
      <c r="BJ142" s="155"/>
      <c r="BK142" s="155"/>
      <c r="BL142" s="155"/>
      <c r="BM142" s="150"/>
      <c r="BN142" s="155">
        <v>1</v>
      </c>
      <c r="BO14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42" s="157"/>
      <c r="BQ142" s="112" t="s">
        <v>604</v>
      </c>
      <c r="BR142" s="132" t="s">
        <v>1059</v>
      </c>
      <c r="BS142" s="112"/>
      <c r="BT142" s="117" t="s">
        <v>605</v>
      </c>
      <c r="BU142" s="113"/>
      <c r="BV142" s="113"/>
      <c r="BW142" s="119" t="s">
        <v>300</v>
      </c>
      <c r="BX142" s="119" t="s">
        <v>57</v>
      </c>
      <c r="BY142" s="119" t="s">
        <v>59</v>
      </c>
      <c r="BZ142" s="227" t="str">
        <f>IF(SUM(Table1[[#This Row],[Design]:[Beyond compliance]])&gt;0,"Yes","No")</f>
        <v>Yes</v>
      </c>
      <c r="CA14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42" s="48">
        <f>COUNTIF(Table1[[#This Row],[Validity]:[Alignment with NCC (Yes=1,No=0)]],"N/A")</f>
        <v>1</v>
      </c>
      <c r="CC142" s="48">
        <f>IF(ISERROR(Table1[[#This Row],[Total Quality Score (out of 10)]]/(4-Table1[[#This Row],[N/A Count]])),0,Table1[[#This Row],[Total Quality Score (out of 10)]]/(4-Table1[[#This Row],[N/A Count]]))</f>
        <v>1.3333333333333333</v>
      </c>
      <c r="CD142" s="158"/>
      <c r="CE142" s="158"/>
      <c r="CF142" s="173">
        <f>IF(SUM(Table1[[#This Row],[Multiple]:[Level (all)62]])&lt;1,IF(Table1[[#This Row],[General]]=1,1,""),"")</f>
        <v>1</v>
      </c>
      <c r="CG142" s="172" t="str">
        <f>IF(SUM(Table1[[#This Row],[Multiple]:[Level (all)62]])&lt;1,IF(Table1[[#This Row],[Beginner]]=1,1,""),"")</f>
        <v/>
      </c>
      <c r="CH142" s="169" t="str">
        <f>IF(SUM(Table1[[#This Row],[Multiple]:[Level (all)62]])&lt;1,IF(Table1[[#This Row],[Intermediate]]=1,1,""),"")</f>
        <v/>
      </c>
      <c r="CI142" s="169" t="str">
        <f>IF(SUM(Table1[[#This Row],[Multiple]:[Level (all)62]])&lt;1,IF(Table1[[#This Row],[Advanced]]=1,1,""),"")</f>
        <v/>
      </c>
      <c r="CJ142" s="169" t="str">
        <f>IF(AND(SUM(Table1[[#This Row],[General]:[Advanced]])&lt;4,SUM(Table1[[#This Row],[General]:[Advanced]])&gt;1),1,"")</f>
        <v/>
      </c>
      <c r="CK142" s="169" t="str">
        <f>Table1[[#This Row],[Level (all)]]</f>
        <v/>
      </c>
      <c r="CL142" s="169">
        <f>IF(Table1[[#This Row],[Multiple audience]]&lt;&gt;1,IF(Table1[[#This Row],[General Audience]]=1,1,""),"")</f>
        <v>1</v>
      </c>
      <c r="CM142" s="169" t="str">
        <f>IF(Table1[[#This Row],[Multiple audience]]&lt;&gt;1,IF(Table1[[#This Row],[Planners / Designers ]]=1,1,""),"")</f>
        <v/>
      </c>
      <c r="CN142" s="169" t="str">
        <f>IF(Table1[[#This Row],[Multiple audience]]&lt;&gt;1,IF(Table1[[#This Row],[Regulatory Assessors]]=1,1,""),"")</f>
        <v/>
      </c>
      <c r="CO142" s="169" t="str">
        <f>IF(Table1[[#This Row],[Multiple audience]]&lt;&gt;1,IF(Table1[[#This Row],[Builders / Management]]=1,1,""),"")</f>
        <v/>
      </c>
      <c r="CP142" s="169" t="str">
        <f>IF(Table1[[#This Row],[Multiple audience]]&lt;&gt;1,IF(Table1[[#This Row],[Energy / Sus Assessors]]=1,1,""),"")</f>
        <v/>
      </c>
      <c r="CQ142" s="169" t="str">
        <f>IF(Table1[[#This Row],[Multiple audience]]&lt;&gt;1,IF(Table1[[#This Row],[Semi-skilled]]=1,1,""),"")</f>
        <v/>
      </c>
      <c r="CR142" s="169" t="str">
        <f>IF(Table1[[#This Row],[Multiple audience]]&lt;&gt;1,IF(Table1[[#This Row],[Trades]]=1,1,""),"")</f>
        <v/>
      </c>
      <c r="CS142" s="169" t="str">
        <f>IF(Table1[[#This Row],[Multiple audience]]&lt;&gt;1,IF(Table1[[#This Row],[Other]]=1,1,""),"")</f>
        <v/>
      </c>
      <c r="CT142" s="169" t="str">
        <f>IF(SUM(Table1[[#This Row],[General Audience]:[Other]])&gt;1,1,"")</f>
        <v/>
      </c>
      <c r="CU142" s="169" t="str">
        <f>IF(Table1[[#This Row],[Various  ]]&lt;&gt;1,IF(Table1[[#This Row],[Calculator / Software]]=1,1,""),"")</f>
        <v/>
      </c>
      <c r="CV142" s="169">
        <f>IF(Table1[[#This Row],[Various  ]]&lt;&gt;1,IF(Table1[[#This Row],[Information  ]]=1,1,""),"")</f>
        <v>1</v>
      </c>
      <c r="CW142" s="169" t="str">
        <f>IF(Table1[[#This Row],[Various  ]]&lt;&gt;1,IF(Table1[[#This Row],[Interactive Tool]]=1,1,""),"")</f>
        <v/>
      </c>
      <c r="CX142" s="169" t="str">
        <f>IF(Table1[[#This Row],[Various  ]]&lt;&gt;1,IF(Table1[[#This Row],[Technical Specifications]]=1,1,""),"")</f>
        <v/>
      </c>
      <c r="CY142" s="169" t="str">
        <f>IF(Table1[[#This Row],[Various  ]]&lt;&gt;1,IF(Table1[[#This Row],[Training Resources]]=1,1,""),"")</f>
        <v/>
      </c>
      <c r="CZ142" s="169" t="str">
        <f>IF(Table1[[#This Row],[Various  ]]&lt;&gt;1,IF(Table1[[#This Row],[Toolbox]]=1,1,""),"")</f>
        <v/>
      </c>
      <c r="DA142" s="169" t="str">
        <f>IF(Table1[[#This Row],[Various  ]]&lt;&gt;1,IF(Table1[[#This Row],[Video]]=1,1,""),"")</f>
        <v/>
      </c>
      <c r="DB142" s="169" t="str">
        <f>IF(Table1[[#This Row],[Various  ]]&lt;&gt;1,IF(Table1[[#This Row],[Case study]]=1,1,""),"")</f>
        <v/>
      </c>
      <c r="DC142" s="169" t="str">
        <f>IF(Table1[[#This Row],[Various  ]]&lt;&gt;1,IF(Table1[[#This Row],[Other   ]]=1,1,""),"")</f>
        <v/>
      </c>
      <c r="DD142" s="169" t="str">
        <f>IF(Table1[[#This Row],[Various  ]]&lt;&gt;1,IF(Table1[[#This Row],[Standards]]=1,1,""),"")</f>
        <v/>
      </c>
      <c r="DE142" s="169" t="str">
        <f>IF(Table1[[#This Row],[Various]]=1,1,IF(SUM(Table1[[#This Row],[Calculator / Software]:[Standards]])&gt;1,1,""))</f>
        <v/>
      </c>
      <c r="DF142" s="169" t="str">
        <f>IF(Table1[[#This Row],[Multiple NCC links]]&lt;&gt;1,IF(Table1[[#This Row],[Design]]=1,1,""),"")</f>
        <v/>
      </c>
      <c r="DG142" s="169" t="str">
        <f>IF(Table1[[#This Row],[Multiple NCC links]]&lt;&gt;1,IF(Table1[[#This Row],[Assessment / Verification]]=1,1,""),"")</f>
        <v/>
      </c>
      <c r="DH142" s="169" t="str">
        <f>IF(Table1[[#This Row],[Multiple NCC links]]&lt;&gt;1,IF(Table1[[#This Row],[Climate Specific ]]=1,1,""),"")</f>
        <v/>
      </c>
      <c r="DI142" s="169" t="str">
        <f>IF(Table1[[#This Row],[Multiple NCC links]]&lt;&gt;1,IF(Table1[[#This Row],[Alterations / Additions]]=1,1,""),"")</f>
        <v/>
      </c>
      <c r="DJ142" s="169" t="str">
        <f>IF(Table1[[#This Row],[Multiple NCC links]]&lt;&gt;1,IF(Table1[[#This Row],[Glazing]]=1,1,""),"")</f>
        <v/>
      </c>
      <c r="DK142" s="169" t="str">
        <f>IF(Table1[[#This Row],[Multiple NCC links]]&lt;&gt;1,IF(Table1[[#This Row],[Building Fabric / Thermal / Sealing]]=1,1,""),"")</f>
        <v/>
      </c>
      <c r="DL142" s="169" t="str">
        <f>IF(Table1[[#This Row],[Multiple NCC links]]&lt;&gt;1,IF(Table1[[#This Row],[Lighting]]=1,1,""),"")</f>
        <v/>
      </c>
      <c r="DM142" s="169" t="str">
        <f>IF(Table1[[#This Row],[Multiple NCC links]]&lt;&gt;1,IF(Table1[[#This Row],[HVAC]]=1,1,""),"")</f>
        <v/>
      </c>
      <c r="DN142" s="169" t="str">
        <f>IF(Table1[[#This Row],[Multiple NCC links]]&lt;&gt;1,IF(Table1[[#This Row],[Services]]=1,1,""),"")</f>
        <v/>
      </c>
      <c r="DO142" s="169" t="str">
        <f>IF(Table1[[#This Row],[Multiple NCC links]]&lt;&gt;1,IF(Table1[[#This Row],[Maintenance &amp; Monitoring]]=1,1,""),"")</f>
        <v/>
      </c>
      <c r="DP142" s="169" t="str">
        <f>IF(Table1[[#This Row],[Multiple NCC links]]&lt;&gt;1,IF(Table1[[#This Row],[Hand over / Operations]]=1,1,""),"")</f>
        <v/>
      </c>
      <c r="DQ142" s="169" t="str">
        <f>IF(Table1[[#This Row],[Multiple NCC links]]&lt;&gt;1,IF(Table1[[#This Row],[As built assessment]]=1,1,""),"")</f>
        <v/>
      </c>
      <c r="DR142" s="169">
        <f>IF(Table1[[#This Row],[Multiple NCC links]]&lt;&gt;1,IF(Table1[[#This Row],[Beyond compliance]]=1,1,""),"")</f>
        <v>1</v>
      </c>
      <c r="DS142" s="169" t="str">
        <f>IF(SUM(Table1[[#This Row],[Design]:[Beyond compliance]])&gt;1,1,"")</f>
        <v/>
      </c>
      <c r="DT142" s="169" t="str">
        <f>IF(Table1[[#This Row],[Both Residential &amp; Commercial4]]&lt;&gt;1,IF(Table1[[#This Row],[Residential]]=1,1,""),"")</f>
        <v/>
      </c>
      <c r="DU142" s="169" t="str">
        <f>IF(Table1[[#This Row],[Both Residential &amp; Commercial4]]&lt;&gt;1,IF(Table1[[#This Row],[Commercial]]=1,1,""),"")</f>
        <v/>
      </c>
      <c r="DV142" s="169">
        <f>Table1[[#This Row],[Residential &amp; Commercial]]</f>
        <v>1</v>
      </c>
      <c r="DW142" s="169"/>
    </row>
    <row r="143" spans="1:127" s="49" customFormat="1" ht="114" thickTop="1" thickBot="1" x14ac:dyDescent="0.35">
      <c r="A143" s="97">
        <v>140</v>
      </c>
      <c r="B143" s="147"/>
      <c r="C143" s="151" t="s">
        <v>606</v>
      </c>
      <c r="D143" s="98" t="s">
        <v>607</v>
      </c>
      <c r="E143" s="152">
        <v>1</v>
      </c>
      <c r="F143" s="152"/>
      <c r="G143" s="152"/>
      <c r="H143" s="152"/>
      <c r="I143" s="153" t="str">
        <f>IF(AND(Table1[[#This Row],[General]]=1,Table1[[#This Row],[Beginner]]=1,Table1[[#This Row],[Intermediate]]=1,Table1[[#This Row],[Advanced]]=1),1,"")</f>
        <v/>
      </c>
      <c r="J143" s="153" t="str">
        <f>CONCATENATE(IF(Table1[[#This Row],[General]]=1,"General, ",""), IF(Table1[[#This Row],[Beginner]]=1,"Beginner, ",""),IF(Table1[[#This Row],[Intermediate]]=1,"Intermediate, ",""), IF(Table1[[#This Row],[Advanced]]=1,"Advanced",""))</f>
        <v xml:space="preserve">General, </v>
      </c>
      <c r="K143" s="148">
        <v>1</v>
      </c>
      <c r="L143" s="148"/>
      <c r="M143" s="148"/>
      <c r="N143" s="148"/>
      <c r="O143" s="143"/>
      <c r="P143" s="148"/>
      <c r="Q143" s="148"/>
      <c r="R143" s="148"/>
      <c r="S14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43" s="149"/>
      <c r="U143" s="149">
        <v>1</v>
      </c>
      <c r="V143" s="241"/>
      <c r="W143" s="241"/>
      <c r="X143" s="149"/>
      <c r="Y143" s="149"/>
      <c r="Z143" s="149"/>
      <c r="AA143" s="149"/>
      <c r="AB143" s="149"/>
      <c r="AC143" s="149"/>
      <c r="AD143" s="149"/>
      <c r="AE143" s="149"/>
      <c r="AF143" s="149"/>
      <c r="AG14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43" s="154">
        <v>1</v>
      </c>
      <c r="AI143" s="154"/>
      <c r="AJ143" s="154"/>
      <c r="AK143" s="74" t="str">
        <f>CONCATENATE(IF(Table1[[#This Row],[Digital]]=1,"Digital, ",""),IF(Table1[[#This Row],[Face to Face]]=1,"Face to face, ",""),IF(Table1[[#This Row],[Blended]]=1,"Blended",""))</f>
        <v xml:space="preserve">Digital, </v>
      </c>
      <c r="AL143" s="152" t="s">
        <v>733</v>
      </c>
      <c r="AM143" s="155"/>
      <c r="AN143" s="150"/>
      <c r="AO143" s="155"/>
      <c r="AP143" s="150"/>
      <c r="AQ143" s="155"/>
      <c r="AR143" s="155"/>
      <c r="AS143" s="155"/>
      <c r="AT143" s="155"/>
      <c r="AU143" s="155"/>
      <c r="AV143" s="150"/>
      <c r="AW143" s="150"/>
      <c r="AX143" s="150"/>
      <c r="AY143" s="155">
        <v>1</v>
      </c>
      <c r="AZ14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4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Beyond compliance</v>
      </c>
      <c r="BB143" s="156"/>
      <c r="BC143" s="156">
        <v>1</v>
      </c>
      <c r="BD143" s="153" t="str">
        <f>IF(AND(Table1[[#This Row],[Residential]]=1,Table1[[#This Row],[Commercial]]=1),1,"")</f>
        <v/>
      </c>
      <c r="BE143" s="153" t="str">
        <f>CONCATENATE(IF(Table1[[#This Row],[Residential]]=1,"Residential, ",""),IF(Table1[[#This Row],[Commercial]]=1,"Commercial",""))</f>
        <v>Commercial</v>
      </c>
      <c r="BF143" s="155"/>
      <c r="BG143" s="155"/>
      <c r="BH143" s="155"/>
      <c r="BI143" s="155"/>
      <c r="BJ143" s="155"/>
      <c r="BK143" s="155"/>
      <c r="BL143" s="155"/>
      <c r="BM143" s="150"/>
      <c r="BN143" s="155">
        <v>1</v>
      </c>
      <c r="BO14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43" s="157"/>
      <c r="BQ143" s="112" t="s">
        <v>606</v>
      </c>
      <c r="BR143" s="132" t="s">
        <v>1059</v>
      </c>
      <c r="BS143" s="112"/>
      <c r="BT143" s="117" t="s">
        <v>608</v>
      </c>
      <c r="BU143" s="113"/>
      <c r="BV143" s="113"/>
      <c r="BW143" s="119" t="s">
        <v>300</v>
      </c>
      <c r="BX143" s="119" t="s">
        <v>57</v>
      </c>
      <c r="BY143" s="119" t="s">
        <v>59</v>
      </c>
      <c r="BZ143" s="227" t="str">
        <f>IF(SUM(Table1[[#This Row],[Design]:[Beyond compliance]])&gt;0,"Yes","No")</f>
        <v>Yes</v>
      </c>
      <c r="CA14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43" s="48">
        <f>COUNTIF(Table1[[#This Row],[Validity]:[Alignment with NCC (Yes=1,No=0)]],"N/A")</f>
        <v>1</v>
      </c>
      <c r="CC143" s="48">
        <f>IF(ISERROR(Table1[[#This Row],[Total Quality Score (out of 10)]]/(4-Table1[[#This Row],[N/A Count]])),0,Table1[[#This Row],[Total Quality Score (out of 10)]]/(4-Table1[[#This Row],[N/A Count]]))</f>
        <v>1.3333333333333333</v>
      </c>
      <c r="CD143" s="158"/>
      <c r="CE143" s="158"/>
      <c r="CF143" s="173">
        <f>IF(SUM(Table1[[#This Row],[Multiple]:[Level (all)62]])&lt;1,IF(Table1[[#This Row],[General]]=1,1,""),"")</f>
        <v>1</v>
      </c>
      <c r="CG143" s="172" t="str">
        <f>IF(SUM(Table1[[#This Row],[Multiple]:[Level (all)62]])&lt;1,IF(Table1[[#This Row],[Beginner]]=1,1,""),"")</f>
        <v/>
      </c>
      <c r="CH143" s="169" t="str">
        <f>IF(SUM(Table1[[#This Row],[Multiple]:[Level (all)62]])&lt;1,IF(Table1[[#This Row],[Intermediate]]=1,1,""),"")</f>
        <v/>
      </c>
      <c r="CI143" s="169" t="str">
        <f>IF(SUM(Table1[[#This Row],[Multiple]:[Level (all)62]])&lt;1,IF(Table1[[#This Row],[Advanced]]=1,1,""),"")</f>
        <v/>
      </c>
      <c r="CJ143" s="169" t="str">
        <f>IF(AND(SUM(Table1[[#This Row],[General]:[Advanced]])&lt;4,SUM(Table1[[#This Row],[General]:[Advanced]])&gt;1),1,"")</f>
        <v/>
      </c>
      <c r="CK143" s="169" t="str">
        <f>Table1[[#This Row],[Level (all)]]</f>
        <v/>
      </c>
      <c r="CL143" s="169">
        <f>IF(Table1[[#This Row],[Multiple audience]]&lt;&gt;1,IF(Table1[[#This Row],[General Audience]]=1,1,""),"")</f>
        <v>1</v>
      </c>
      <c r="CM143" s="169" t="str">
        <f>IF(Table1[[#This Row],[Multiple audience]]&lt;&gt;1,IF(Table1[[#This Row],[Planners / Designers ]]=1,1,""),"")</f>
        <v/>
      </c>
      <c r="CN143" s="169" t="str">
        <f>IF(Table1[[#This Row],[Multiple audience]]&lt;&gt;1,IF(Table1[[#This Row],[Regulatory Assessors]]=1,1,""),"")</f>
        <v/>
      </c>
      <c r="CO143" s="169" t="str">
        <f>IF(Table1[[#This Row],[Multiple audience]]&lt;&gt;1,IF(Table1[[#This Row],[Builders / Management]]=1,1,""),"")</f>
        <v/>
      </c>
      <c r="CP143" s="169" t="str">
        <f>IF(Table1[[#This Row],[Multiple audience]]&lt;&gt;1,IF(Table1[[#This Row],[Energy / Sus Assessors]]=1,1,""),"")</f>
        <v/>
      </c>
      <c r="CQ143" s="169" t="str">
        <f>IF(Table1[[#This Row],[Multiple audience]]&lt;&gt;1,IF(Table1[[#This Row],[Semi-skilled]]=1,1,""),"")</f>
        <v/>
      </c>
      <c r="CR143" s="169" t="str">
        <f>IF(Table1[[#This Row],[Multiple audience]]&lt;&gt;1,IF(Table1[[#This Row],[Trades]]=1,1,""),"")</f>
        <v/>
      </c>
      <c r="CS143" s="169" t="str">
        <f>IF(Table1[[#This Row],[Multiple audience]]&lt;&gt;1,IF(Table1[[#This Row],[Other]]=1,1,""),"")</f>
        <v/>
      </c>
      <c r="CT143" s="169" t="str">
        <f>IF(SUM(Table1[[#This Row],[General Audience]:[Other]])&gt;1,1,"")</f>
        <v/>
      </c>
      <c r="CU143" s="169" t="str">
        <f>IF(Table1[[#This Row],[Various  ]]&lt;&gt;1,IF(Table1[[#This Row],[Calculator / Software]]=1,1,""),"")</f>
        <v/>
      </c>
      <c r="CV143" s="169">
        <f>IF(Table1[[#This Row],[Various  ]]&lt;&gt;1,IF(Table1[[#This Row],[Information  ]]=1,1,""),"")</f>
        <v>1</v>
      </c>
      <c r="CW143" s="169" t="str">
        <f>IF(Table1[[#This Row],[Various  ]]&lt;&gt;1,IF(Table1[[#This Row],[Interactive Tool]]=1,1,""),"")</f>
        <v/>
      </c>
      <c r="CX143" s="169" t="str">
        <f>IF(Table1[[#This Row],[Various  ]]&lt;&gt;1,IF(Table1[[#This Row],[Technical Specifications]]=1,1,""),"")</f>
        <v/>
      </c>
      <c r="CY143" s="169" t="str">
        <f>IF(Table1[[#This Row],[Various  ]]&lt;&gt;1,IF(Table1[[#This Row],[Training Resources]]=1,1,""),"")</f>
        <v/>
      </c>
      <c r="CZ143" s="169" t="str">
        <f>IF(Table1[[#This Row],[Various  ]]&lt;&gt;1,IF(Table1[[#This Row],[Toolbox]]=1,1,""),"")</f>
        <v/>
      </c>
      <c r="DA143" s="169" t="str">
        <f>IF(Table1[[#This Row],[Various  ]]&lt;&gt;1,IF(Table1[[#This Row],[Video]]=1,1,""),"")</f>
        <v/>
      </c>
      <c r="DB143" s="169" t="str">
        <f>IF(Table1[[#This Row],[Various  ]]&lt;&gt;1,IF(Table1[[#This Row],[Case study]]=1,1,""),"")</f>
        <v/>
      </c>
      <c r="DC143" s="169" t="str">
        <f>IF(Table1[[#This Row],[Various  ]]&lt;&gt;1,IF(Table1[[#This Row],[Other   ]]=1,1,""),"")</f>
        <v/>
      </c>
      <c r="DD143" s="169" t="str">
        <f>IF(Table1[[#This Row],[Various  ]]&lt;&gt;1,IF(Table1[[#This Row],[Standards]]=1,1,""),"")</f>
        <v/>
      </c>
      <c r="DE143" s="169" t="str">
        <f>IF(Table1[[#This Row],[Various]]=1,1,IF(SUM(Table1[[#This Row],[Calculator / Software]:[Standards]])&gt;1,1,""))</f>
        <v/>
      </c>
      <c r="DF143" s="169" t="str">
        <f>IF(Table1[[#This Row],[Multiple NCC links]]&lt;&gt;1,IF(Table1[[#This Row],[Design]]=1,1,""),"")</f>
        <v/>
      </c>
      <c r="DG143" s="169" t="str">
        <f>IF(Table1[[#This Row],[Multiple NCC links]]&lt;&gt;1,IF(Table1[[#This Row],[Assessment / Verification]]=1,1,""),"")</f>
        <v/>
      </c>
      <c r="DH143" s="169" t="str">
        <f>IF(Table1[[#This Row],[Multiple NCC links]]&lt;&gt;1,IF(Table1[[#This Row],[Climate Specific ]]=1,1,""),"")</f>
        <v/>
      </c>
      <c r="DI143" s="169" t="str">
        <f>IF(Table1[[#This Row],[Multiple NCC links]]&lt;&gt;1,IF(Table1[[#This Row],[Alterations / Additions]]=1,1,""),"")</f>
        <v/>
      </c>
      <c r="DJ143" s="169" t="str">
        <f>IF(Table1[[#This Row],[Multiple NCC links]]&lt;&gt;1,IF(Table1[[#This Row],[Glazing]]=1,1,""),"")</f>
        <v/>
      </c>
      <c r="DK143" s="169" t="str">
        <f>IF(Table1[[#This Row],[Multiple NCC links]]&lt;&gt;1,IF(Table1[[#This Row],[Building Fabric / Thermal / Sealing]]=1,1,""),"")</f>
        <v/>
      </c>
      <c r="DL143" s="169" t="str">
        <f>IF(Table1[[#This Row],[Multiple NCC links]]&lt;&gt;1,IF(Table1[[#This Row],[Lighting]]=1,1,""),"")</f>
        <v/>
      </c>
      <c r="DM143" s="169" t="str">
        <f>IF(Table1[[#This Row],[Multiple NCC links]]&lt;&gt;1,IF(Table1[[#This Row],[HVAC]]=1,1,""),"")</f>
        <v/>
      </c>
      <c r="DN143" s="169" t="str">
        <f>IF(Table1[[#This Row],[Multiple NCC links]]&lt;&gt;1,IF(Table1[[#This Row],[Services]]=1,1,""),"")</f>
        <v/>
      </c>
      <c r="DO143" s="169" t="str">
        <f>IF(Table1[[#This Row],[Multiple NCC links]]&lt;&gt;1,IF(Table1[[#This Row],[Maintenance &amp; Monitoring]]=1,1,""),"")</f>
        <v/>
      </c>
      <c r="DP143" s="169" t="str">
        <f>IF(Table1[[#This Row],[Multiple NCC links]]&lt;&gt;1,IF(Table1[[#This Row],[Hand over / Operations]]=1,1,""),"")</f>
        <v/>
      </c>
      <c r="DQ143" s="169" t="str">
        <f>IF(Table1[[#This Row],[Multiple NCC links]]&lt;&gt;1,IF(Table1[[#This Row],[As built assessment]]=1,1,""),"")</f>
        <v/>
      </c>
      <c r="DR143" s="169">
        <f>IF(Table1[[#This Row],[Multiple NCC links]]&lt;&gt;1,IF(Table1[[#This Row],[Beyond compliance]]=1,1,""),"")</f>
        <v>1</v>
      </c>
      <c r="DS143" s="169" t="str">
        <f>IF(SUM(Table1[[#This Row],[Design]:[Beyond compliance]])&gt;1,1,"")</f>
        <v/>
      </c>
      <c r="DT143" s="169" t="str">
        <f>IF(Table1[[#This Row],[Both Residential &amp; Commercial4]]&lt;&gt;1,IF(Table1[[#This Row],[Residential]]=1,1,""),"")</f>
        <v/>
      </c>
      <c r="DU143" s="169">
        <f>IF(Table1[[#This Row],[Both Residential &amp; Commercial4]]&lt;&gt;1,IF(Table1[[#This Row],[Commercial]]=1,1,""),"")</f>
        <v>1</v>
      </c>
      <c r="DV143" s="169" t="str">
        <f>Table1[[#This Row],[Residential &amp; Commercial]]</f>
        <v/>
      </c>
      <c r="DW143" s="169"/>
    </row>
    <row r="144" spans="1:127" s="49" customFormat="1" ht="114" thickTop="1" thickBot="1" x14ac:dyDescent="0.35">
      <c r="A144" s="97">
        <v>141</v>
      </c>
      <c r="B144" s="147"/>
      <c r="C144" s="151" t="s">
        <v>609</v>
      </c>
      <c r="D144" s="151" t="s">
        <v>607</v>
      </c>
      <c r="E144" s="152">
        <v>1</v>
      </c>
      <c r="F144" s="152"/>
      <c r="G144" s="152"/>
      <c r="H144" s="152"/>
      <c r="I144" s="153" t="str">
        <f>IF(AND(Table1[[#This Row],[General]]=1,Table1[[#This Row],[Beginner]]=1,Table1[[#This Row],[Intermediate]]=1,Table1[[#This Row],[Advanced]]=1),1,"")</f>
        <v/>
      </c>
      <c r="J144" s="153" t="str">
        <f>CONCATENATE(IF(Table1[[#This Row],[General]]=1,"General, ",""), IF(Table1[[#This Row],[Beginner]]=1,"Beginner, ",""),IF(Table1[[#This Row],[Intermediate]]=1,"Intermediate, ",""), IF(Table1[[#This Row],[Advanced]]=1,"Advanced",""))</f>
        <v xml:space="preserve">General, </v>
      </c>
      <c r="K144" s="148">
        <v>1</v>
      </c>
      <c r="L144" s="148"/>
      <c r="M144" s="148"/>
      <c r="N144" s="148"/>
      <c r="O144" s="143"/>
      <c r="P144" s="148"/>
      <c r="Q144" s="148"/>
      <c r="R144" s="148"/>
      <c r="S14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44" s="149"/>
      <c r="U144" s="149">
        <v>1</v>
      </c>
      <c r="V144" s="241"/>
      <c r="W144" s="241"/>
      <c r="X144" s="149"/>
      <c r="Y144" s="149"/>
      <c r="Z144" s="149"/>
      <c r="AA144" s="149"/>
      <c r="AB144" s="149"/>
      <c r="AC144" s="149"/>
      <c r="AD144" s="149"/>
      <c r="AE144" s="149"/>
      <c r="AF144" s="149"/>
      <c r="AG14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44" s="154">
        <v>1</v>
      </c>
      <c r="AI144" s="154"/>
      <c r="AJ144" s="154"/>
      <c r="AK144" s="74" t="str">
        <f>CONCATENATE(IF(Table1[[#This Row],[Digital]]=1,"Digital, ",""),IF(Table1[[#This Row],[Face to Face]]=1,"Face to face, ",""),IF(Table1[[#This Row],[Blended]]=1,"Blended",""))</f>
        <v xml:space="preserve">Digital, </v>
      </c>
      <c r="AL144" s="152" t="s">
        <v>733</v>
      </c>
      <c r="AM144" s="155">
        <v>1</v>
      </c>
      <c r="AN144" s="150"/>
      <c r="AO144" s="155">
        <v>1</v>
      </c>
      <c r="AP144" s="150"/>
      <c r="AQ144" s="155">
        <v>1</v>
      </c>
      <c r="AR144" s="155">
        <v>1</v>
      </c>
      <c r="AS144" s="155">
        <v>1</v>
      </c>
      <c r="AT144" s="155">
        <v>1</v>
      </c>
      <c r="AU144" s="155">
        <v>1</v>
      </c>
      <c r="AV144" s="150">
        <v>1</v>
      </c>
      <c r="AW144" s="150"/>
      <c r="AX144" s="150"/>
      <c r="AY144" s="155"/>
      <c r="AZ14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4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HVAC, Services, Maintenance &amp; Monitoring, </v>
      </c>
      <c r="BB144" s="156"/>
      <c r="BC144" s="156">
        <v>1</v>
      </c>
      <c r="BD144" s="153" t="str">
        <f>IF(AND(Table1[[#This Row],[Residential]]=1,Table1[[#This Row],[Commercial]]=1),1,"")</f>
        <v/>
      </c>
      <c r="BE144" s="153" t="str">
        <f>CONCATENATE(IF(Table1[[#This Row],[Residential]]=1,"Residential, ",""),IF(Table1[[#This Row],[Commercial]]=1,"Commercial",""))</f>
        <v>Commercial</v>
      </c>
      <c r="BF144" s="155"/>
      <c r="BG144" s="155"/>
      <c r="BH144" s="155"/>
      <c r="BI144" s="155"/>
      <c r="BJ144" s="155"/>
      <c r="BK144" s="155"/>
      <c r="BL144" s="155"/>
      <c r="BM144" s="150"/>
      <c r="BN144" s="155">
        <v>1</v>
      </c>
      <c r="BO14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44" s="157"/>
      <c r="BQ144" s="112" t="s">
        <v>610</v>
      </c>
      <c r="BR144" s="132" t="s">
        <v>1059</v>
      </c>
      <c r="BS144" s="112"/>
      <c r="BT144" s="117" t="s">
        <v>611</v>
      </c>
      <c r="BU144" s="113"/>
      <c r="BV144" s="113"/>
      <c r="BW144" s="119" t="s">
        <v>300</v>
      </c>
      <c r="BX144" s="119" t="s">
        <v>57</v>
      </c>
      <c r="BY144" s="119" t="s">
        <v>59</v>
      </c>
      <c r="BZ144" s="227" t="str">
        <f>IF(SUM(Table1[[#This Row],[Design]:[Beyond compliance]])&gt;0,"Yes","No")</f>
        <v>Yes</v>
      </c>
      <c r="CA14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44" s="48">
        <f>COUNTIF(Table1[[#This Row],[Validity]:[Alignment with NCC (Yes=1,No=0)]],"N/A")</f>
        <v>1</v>
      </c>
      <c r="CC144" s="48">
        <f>IF(ISERROR(Table1[[#This Row],[Total Quality Score (out of 10)]]/(4-Table1[[#This Row],[N/A Count]])),0,Table1[[#This Row],[Total Quality Score (out of 10)]]/(4-Table1[[#This Row],[N/A Count]]))</f>
        <v>1.3333333333333333</v>
      </c>
      <c r="CD144" s="158"/>
      <c r="CE144" s="158"/>
      <c r="CF144" s="173">
        <f>IF(SUM(Table1[[#This Row],[Multiple]:[Level (all)62]])&lt;1,IF(Table1[[#This Row],[General]]=1,1,""),"")</f>
        <v>1</v>
      </c>
      <c r="CG144" s="172" t="str">
        <f>IF(SUM(Table1[[#This Row],[Multiple]:[Level (all)62]])&lt;1,IF(Table1[[#This Row],[Beginner]]=1,1,""),"")</f>
        <v/>
      </c>
      <c r="CH144" s="169" t="str">
        <f>IF(SUM(Table1[[#This Row],[Multiple]:[Level (all)62]])&lt;1,IF(Table1[[#This Row],[Intermediate]]=1,1,""),"")</f>
        <v/>
      </c>
      <c r="CI144" s="169" t="str">
        <f>IF(SUM(Table1[[#This Row],[Multiple]:[Level (all)62]])&lt;1,IF(Table1[[#This Row],[Advanced]]=1,1,""),"")</f>
        <v/>
      </c>
      <c r="CJ144" s="169" t="str">
        <f>IF(AND(SUM(Table1[[#This Row],[General]:[Advanced]])&lt;4,SUM(Table1[[#This Row],[General]:[Advanced]])&gt;1),1,"")</f>
        <v/>
      </c>
      <c r="CK144" s="169" t="str">
        <f>Table1[[#This Row],[Level (all)]]</f>
        <v/>
      </c>
      <c r="CL144" s="169">
        <f>IF(Table1[[#This Row],[Multiple audience]]&lt;&gt;1,IF(Table1[[#This Row],[General Audience]]=1,1,""),"")</f>
        <v>1</v>
      </c>
      <c r="CM144" s="169" t="str">
        <f>IF(Table1[[#This Row],[Multiple audience]]&lt;&gt;1,IF(Table1[[#This Row],[Planners / Designers ]]=1,1,""),"")</f>
        <v/>
      </c>
      <c r="CN144" s="169" t="str">
        <f>IF(Table1[[#This Row],[Multiple audience]]&lt;&gt;1,IF(Table1[[#This Row],[Regulatory Assessors]]=1,1,""),"")</f>
        <v/>
      </c>
      <c r="CO144" s="169" t="str">
        <f>IF(Table1[[#This Row],[Multiple audience]]&lt;&gt;1,IF(Table1[[#This Row],[Builders / Management]]=1,1,""),"")</f>
        <v/>
      </c>
      <c r="CP144" s="169" t="str">
        <f>IF(Table1[[#This Row],[Multiple audience]]&lt;&gt;1,IF(Table1[[#This Row],[Energy / Sus Assessors]]=1,1,""),"")</f>
        <v/>
      </c>
      <c r="CQ144" s="169" t="str">
        <f>IF(Table1[[#This Row],[Multiple audience]]&lt;&gt;1,IF(Table1[[#This Row],[Semi-skilled]]=1,1,""),"")</f>
        <v/>
      </c>
      <c r="CR144" s="169" t="str">
        <f>IF(Table1[[#This Row],[Multiple audience]]&lt;&gt;1,IF(Table1[[#This Row],[Trades]]=1,1,""),"")</f>
        <v/>
      </c>
      <c r="CS144" s="169" t="str">
        <f>IF(Table1[[#This Row],[Multiple audience]]&lt;&gt;1,IF(Table1[[#This Row],[Other]]=1,1,""),"")</f>
        <v/>
      </c>
      <c r="CT144" s="169" t="str">
        <f>IF(SUM(Table1[[#This Row],[General Audience]:[Other]])&gt;1,1,"")</f>
        <v/>
      </c>
      <c r="CU144" s="169" t="str">
        <f>IF(Table1[[#This Row],[Various  ]]&lt;&gt;1,IF(Table1[[#This Row],[Calculator / Software]]=1,1,""),"")</f>
        <v/>
      </c>
      <c r="CV144" s="169">
        <f>IF(Table1[[#This Row],[Various  ]]&lt;&gt;1,IF(Table1[[#This Row],[Information  ]]=1,1,""),"")</f>
        <v>1</v>
      </c>
      <c r="CW144" s="169" t="str">
        <f>IF(Table1[[#This Row],[Various  ]]&lt;&gt;1,IF(Table1[[#This Row],[Interactive Tool]]=1,1,""),"")</f>
        <v/>
      </c>
      <c r="CX144" s="169" t="str">
        <f>IF(Table1[[#This Row],[Various  ]]&lt;&gt;1,IF(Table1[[#This Row],[Technical Specifications]]=1,1,""),"")</f>
        <v/>
      </c>
      <c r="CY144" s="169" t="str">
        <f>IF(Table1[[#This Row],[Various  ]]&lt;&gt;1,IF(Table1[[#This Row],[Training Resources]]=1,1,""),"")</f>
        <v/>
      </c>
      <c r="CZ144" s="169" t="str">
        <f>IF(Table1[[#This Row],[Various  ]]&lt;&gt;1,IF(Table1[[#This Row],[Toolbox]]=1,1,""),"")</f>
        <v/>
      </c>
      <c r="DA144" s="169" t="str">
        <f>IF(Table1[[#This Row],[Various  ]]&lt;&gt;1,IF(Table1[[#This Row],[Video]]=1,1,""),"")</f>
        <v/>
      </c>
      <c r="DB144" s="169" t="str">
        <f>IF(Table1[[#This Row],[Various  ]]&lt;&gt;1,IF(Table1[[#This Row],[Case study]]=1,1,""),"")</f>
        <v/>
      </c>
      <c r="DC144" s="169" t="str">
        <f>IF(Table1[[#This Row],[Various  ]]&lt;&gt;1,IF(Table1[[#This Row],[Other   ]]=1,1,""),"")</f>
        <v/>
      </c>
      <c r="DD144" s="169" t="str">
        <f>IF(Table1[[#This Row],[Various  ]]&lt;&gt;1,IF(Table1[[#This Row],[Standards]]=1,1,""),"")</f>
        <v/>
      </c>
      <c r="DE144" s="169" t="str">
        <f>IF(Table1[[#This Row],[Various]]=1,1,IF(SUM(Table1[[#This Row],[Calculator / Software]:[Standards]])&gt;1,1,""))</f>
        <v/>
      </c>
      <c r="DF144" s="169" t="str">
        <f>IF(Table1[[#This Row],[Multiple NCC links]]&lt;&gt;1,IF(Table1[[#This Row],[Design]]=1,1,""),"")</f>
        <v/>
      </c>
      <c r="DG144" s="169" t="str">
        <f>IF(Table1[[#This Row],[Multiple NCC links]]&lt;&gt;1,IF(Table1[[#This Row],[Assessment / Verification]]=1,1,""),"")</f>
        <v/>
      </c>
      <c r="DH144" s="169" t="str">
        <f>IF(Table1[[#This Row],[Multiple NCC links]]&lt;&gt;1,IF(Table1[[#This Row],[Climate Specific ]]=1,1,""),"")</f>
        <v/>
      </c>
      <c r="DI144" s="169" t="str">
        <f>IF(Table1[[#This Row],[Multiple NCC links]]&lt;&gt;1,IF(Table1[[#This Row],[Alterations / Additions]]=1,1,""),"")</f>
        <v/>
      </c>
      <c r="DJ144" s="169" t="str">
        <f>IF(Table1[[#This Row],[Multiple NCC links]]&lt;&gt;1,IF(Table1[[#This Row],[Glazing]]=1,1,""),"")</f>
        <v/>
      </c>
      <c r="DK144" s="169" t="str">
        <f>IF(Table1[[#This Row],[Multiple NCC links]]&lt;&gt;1,IF(Table1[[#This Row],[Building Fabric / Thermal / Sealing]]=1,1,""),"")</f>
        <v/>
      </c>
      <c r="DL144" s="169" t="str">
        <f>IF(Table1[[#This Row],[Multiple NCC links]]&lt;&gt;1,IF(Table1[[#This Row],[Lighting]]=1,1,""),"")</f>
        <v/>
      </c>
      <c r="DM144" s="169" t="str">
        <f>IF(Table1[[#This Row],[Multiple NCC links]]&lt;&gt;1,IF(Table1[[#This Row],[HVAC]]=1,1,""),"")</f>
        <v/>
      </c>
      <c r="DN144" s="169" t="str">
        <f>IF(Table1[[#This Row],[Multiple NCC links]]&lt;&gt;1,IF(Table1[[#This Row],[Services]]=1,1,""),"")</f>
        <v/>
      </c>
      <c r="DO144" s="169" t="str">
        <f>IF(Table1[[#This Row],[Multiple NCC links]]&lt;&gt;1,IF(Table1[[#This Row],[Maintenance &amp; Monitoring]]=1,1,""),"")</f>
        <v/>
      </c>
      <c r="DP144" s="169" t="str">
        <f>IF(Table1[[#This Row],[Multiple NCC links]]&lt;&gt;1,IF(Table1[[#This Row],[Hand over / Operations]]=1,1,""),"")</f>
        <v/>
      </c>
      <c r="DQ144" s="169" t="str">
        <f>IF(Table1[[#This Row],[Multiple NCC links]]&lt;&gt;1,IF(Table1[[#This Row],[As built assessment]]=1,1,""),"")</f>
        <v/>
      </c>
      <c r="DR144" s="169" t="str">
        <f>IF(Table1[[#This Row],[Multiple NCC links]]&lt;&gt;1,IF(Table1[[#This Row],[Beyond compliance]]=1,1,""),"")</f>
        <v/>
      </c>
      <c r="DS144" s="169">
        <f>IF(SUM(Table1[[#This Row],[Design]:[Beyond compliance]])&gt;1,1,"")</f>
        <v>1</v>
      </c>
      <c r="DT144" s="169" t="str">
        <f>IF(Table1[[#This Row],[Both Residential &amp; Commercial4]]&lt;&gt;1,IF(Table1[[#This Row],[Residential]]=1,1,""),"")</f>
        <v/>
      </c>
      <c r="DU144" s="169">
        <f>IF(Table1[[#This Row],[Both Residential &amp; Commercial4]]&lt;&gt;1,IF(Table1[[#This Row],[Commercial]]=1,1,""),"")</f>
        <v>1</v>
      </c>
      <c r="DV144" s="169" t="str">
        <f>Table1[[#This Row],[Residential &amp; Commercial]]</f>
        <v/>
      </c>
      <c r="DW144" s="169"/>
    </row>
    <row r="145" spans="1:127" s="49" customFormat="1" ht="189" thickTop="1" thickBot="1" x14ac:dyDescent="0.35">
      <c r="A145" s="97">
        <v>142</v>
      </c>
      <c r="B145" s="97"/>
      <c r="C145" s="98" t="s">
        <v>612</v>
      </c>
      <c r="D145" s="151" t="s">
        <v>607</v>
      </c>
      <c r="E145" s="99"/>
      <c r="F145" s="99"/>
      <c r="G145" s="99"/>
      <c r="H145" s="99">
        <v>1</v>
      </c>
      <c r="I145" s="100" t="str">
        <f>IF(AND(Table1[[#This Row],[General]]=1,Table1[[#This Row],[Beginner]]=1,Table1[[#This Row],[Intermediate]]=1,Table1[[#This Row],[Advanced]]=1),1,"")</f>
        <v/>
      </c>
      <c r="J145" s="100" t="str">
        <f>CONCATENATE(IF(Table1[[#This Row],[General]]=1,"General, ",""), IF(Table1[[#This Row],[Beginner]]=1,"Beginner, ",""),IF(Table1[[#This Row],[Intermediate]]=1,"Intermediate, ",""), IF(Table1[[#This Row],[Advanced]]=1,"Advanced",""))</f>
        <v>Advanced</v>
      </c>
      <c r="K145" s="101">
        <v>1</v>
      </c>
      <c r="L145" s="101"/>
      <c r="M145" s="101"/>
      <c r="N145" s="101"/>
      <c r="O145" s="145"/>
      <c r="P145" s="101"/>
      <c r="Q145" s="101"/>
      <c r="R145" s="101"/>
      <c r="S14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45" s="102"/>
      <c r="U145" s="102">
        <v>1</v>
      </c>
      <c r="V145" s="240"/>
      <c r="W145" s="240"/>
      <c r="X145" s="102"/>
      <c r="Y145" s="102"/>
      <c r="Z145" s="102"/>
      <c r="AA145" s="102"/>
      <c r="AB145" s="102"/>
      <c r="AC145" s="102"/>
      <c r="AD145" s="102"/>
      <c r="AE145" s="102"/>
      <c r="AF145" s="102"/>
      <c r="AG14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45" s="103">
        <v>1</v>
      </c>
      <c r="AI145" s="103"/>
      <c r="AJ145" s="103"/>
      <c r="AK145" s="74" t="str">
        <f>CONCATENATE(IF(Table1[[#This Row],[Digital]]=1,"Digital, ",""),IF(Table1[[#This Row],[Face to Face]]=1,"Face to face, ",""),IF(Table1[[#This Row],[Blended]]=1,"Blended",""))</f>
        <v xml:space="preserve">Digital, </v>
      </c>
      <c r="AL145" s="99" t="s">
        <v>733</v>
      </c>
      <c r="AM145" s="104"/>
      <c r="AN145" s="130"/>
      <c r="AO145" s="104"/>
      <c r="AP145" s="130"/>
      <c r="AQ145" s="104"/>
      <c r="AR145" s="104"/>
      <c r="AS145" s="104"/>
      <c r="AT145" s="104"/>
      <c r="AU145" s="104"/>
      <c r="AV145" s="130"/>
      <c r="AW145" s="130">
        <v>1</v>
      </c>
      <c r="AX145" s="130"/>
      <c r="AY145" s="104"/>
      <c r="AZ14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4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Hand over / Operations, </v>
      </c>
      <c r="BB145" s="105"/>
      <c r="BC145" s="105">
        <v>1</v>
      </c>
      <c r="BD145" s="100" t="str">
        <f>IF(AND(Table1[[#This Row],[Residential]]=1,Table1[[#This Row],[Commercial]]=1),1,"")</f>
        <v/>
      </c>
      <c r="BE145" s="100" t="str">
        <f>CONCATENATE(IF(Table1[[#This Row],[Residential]]=1,"Residential, ",""),IF(Table1[[#This Row],[Commercial]]=1,"Commercial",""))</f>
        <v>Commercial</v>
      </c>
      <c r="BF145" s="104"/>
      <c r="BG145" s="104"/>
      <c r="BH145" s="104"/>
      <c r="BI145" s="104"/>
      <c r="BJ145" s="104"/>
      <c r="BK145" s="104"/>
      <c r="BL145" s="104"/>
      <c r="BM145" s="130"/>
      <c r="BN145" s="104">
        <v>1</v>
      </c>
      <c r="BO14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45" s="146"/>
      <c r="BQ145" s="112" t="s">
        <v>613</v>
      </c>
      <c r="BR145" s="132" t="s">
        <v>1059</v>
      </c>
      <c r="BS145" s="112"/>
      <c r="BT145" s="117" t="s">
        <v>614</v>
      </c>
      <c r="BU145" s="113"/>
      <c r="BV145" s="113"/>
      <c r="BW145" s="119" t="s">
        <v>300</v>
      </c>
      <c r="BX145" s="119" t="s">
        <v>57</v>
      </c>
      <c r="BY145" s="119" t="s">
        <v>59</v>
      </c>
      <c r="BZ145" s="227" t="str">
        <f>IF(SUM(Table1[[#This Row],[Design]:[Beyond compliance]])&gt;0,"Yes","No")</f>
        <v>Yes</v>
      </c>
      <c r="CA14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45" s="48">
        <f>COUNTIF(Table1[[#This Row],[Validity]:[Alignment with NCC (Yes=1,No=0)]],"N/A")</f>
        <v>1</v>
      </c>
      <c r="CC145" s="48">
        <f>IF(ISERROR(Table1[[#This Row],[Total Quality Score (out of 10)]]/(4-Table1[[#This Row],[N/A Count]])),0,Table1[[#This Row],[Total Quality Score (out of 10)]]/(4-Table1[[#This Row],[N/A Count]]))</f>
        <v>1.3333333333333333</v>
      </c>
      <c r="CD145" s="106"/>
      <c r="CE145" s="106"/>
      <c r="CF145" s="172" t="str">
        <f>IF(SUM(Table1[[#This Row],[Multiple]:[Level (all)62]])&lt;1,IF(Table1[[#This Row],[General]]=1,1,""),"")</f>
        <v/>
      </c>
      <c r="CG145" s="172" t="str">
        <f>IF(SUM(Table1[[#This Row],[Multiple]:[Level (all)62]])&lt;1,IF(Table1[[#This Row],[Beginner]]=1,1,""),"")</f>
        <v/>
      </c>
      <c r="CH145" s="169" t="str">
        <f>IF(SUM(Table1[[#This Row],[Multiple]:[Level (all)62]])&lt;1,IF(Table1[[#This Row],[Intermediate]]=1,1,""),"")</f>
        <v/>
      </c>
      <c r="CI145" s="169">
        <f>IF(SUM(Table1[[#This Row],[Multiple]:[Level (all)62]])&lt;1,IF(Table1[[#This Row],[Advanced]]=1,1,""),"")</f>
        <v>1</v>
      </c>
      <c r="CJ145" s="169" t="str">
        <f>IF(AND(SUM(Table1[[#This Row],[General]:[Advanced]])&lt;4,SUM(Table1[[#This Row],[General]:[Advanced]])&gt;1),1,"")</f>
        <v/>
      </c>
      <c r="CK145" s="169" t="str">
        <f>Table1[[#This Row],[Level (all)]]</f>
        <v/>
      </c>
      <c r="CL145" s="169">
        <f>IF(Table1[[#This Row],[Multiple audience]]&lt;&gt;1,IF(Table1[[#This Row],[General Audience]]=1,1,""),"")</f>
        <v>1</v>
      </c>
      <c r="CM145" s="169" t="str">
        <f>IF(Table1[[#This Row],[Multiple audience]]&lt;&gt;1,IF(Table1[[#This Row],[Planners / Designers ]]=1,1,""),"")</f>
        <v/>
      </c>
      <c r="CN145" s="169" t="str">
        <f>IF(Table1[[#This Row],[Multiple audience]]&lt;&gt;1,IF(Table1[[#This Row],[Regulatory Assessors]]=1,1,""),"")</f>
        <v/>
      </c>
      <c r="CO145" s="169" t="str">
        <f>IF(Table1[[#This Row],[Multiple audience]]&lt;&gt;1,IF(Table1[[#This Row],[Builders / Management]]=1,1,""),"")</f>
        <v/>
      </c>
      <c r="CP145" s="169" t="str">
        <f>IF(Table1[[#This Row],[Multiple audience]]&lt;&gt;1,IF(Table1[[#This Row],[Energy / Sus Assessors]]=1,1,""),"")</f>
        <v/>
      </c>
      <c r="CQ145" s="169" t="str">
        <f>IF(Table1[[#This Row],[Multiple audience]]&lt;&gt;1,IF(Table1[[#This Row],[Semi-skilled]]=1,1,""),"")</f>
        <v/>
      </c>
      <c r="CR145" s="169" t="str">
        <f>IF(Table1[[#This Row],[Multiple audience]]&lt;&gt;1,IF(Table1[[#This Row],[Trades]]=1,1,""),"")</f>
        <v/>
      </c>
      <c r="CS145" s="169" t="str">
        <f>IF(Table1[[#This Row],[Multiple audience]]&lt;&gt;1,IF(Table1[[#This Row],[Other]]=1,1,""),"")</f>
        <v/>
      </c>
      <c r="CT145" s="169" t="str">
        <f>IF(SUM(Table1[[#This Row],[General Audience]:[Other]])&gt;1,1,"")</f>
        <v/>
      </c>
      <c r="CU145" s="169" t="str">
        <f>IF(Table1[[#This Row],[Various  ]]&lt;&gt;1,IF(Table1[[#This Row],[Calculator / Software]]=1,1,""),"")</f>
        <v/>
      </c>
      <c r="CV145" s="169">
        <f>IF(Table1[[#This Row],[Various  ]]&lt;&gt;1,IF(Table1[[#This Row],[Information  ]]=1,1,""),"")</f>
        <v>1</v>
      </c>
      <c r="CW145" s="169" t="str">
        <f>IF(Table1[[#This Row],[Various  ]]&lt;&gt;1,IF(Table1[[#This Row],[Interactive Tool]]=1,1,""),"")</f>
        <v/>
      </c>
      <c r="CX145" s="169" t="str">
        <f>IF(Table1[[#This Row],[Various  ]]&lt;&gt;1,IF(Table1[[#This Row],[Technical Specifications]]=1,1,""),"")</f>
        <v/>
      </c>
      <c r="CY145" s="169" t="str">
        <f>IF(Table1[[#This Row],[Various  ]]&lt;&gt;1,IF(Table1[[#This Row],[Training Resources]]=1,1,""),"")</f>
        <v/>
      </c>
      <c r="CZ145" s="169" t="str">
        <f>IF(Table1[[#This Row],[Various  ]]&lt;&gt;1,IF(Table1[[#This Row],[Toolbox]]=1,1,""),"")</f>
        <v/>
      </c>
      <c r="DA145" s="169" t="str">
        <f>IF(Table1[[#This Row],[Various  ]]&lt;&gt;1,IF(Table1[[#This Row],[Video]]=1,1,""),"")</f>
        <v/>
      </c>
      <c r="DB145" s="169" t="str">
        <f>IF(Table1[[#This Row],[Various  ]]&lt;&gt;1,IF(Table1[[#This Row],[Case study]]=1,1,""),"")</f>
        <v/>
      </c>
      <c r="DC145" s="169" t="str">
        <f>IF(Table1[[#This Row],[Various  ]]&lt;&gt;1,IF(Table1[[#This Row],[Other   ]]=1,1,""),"")</f>
        <v/>
      </c>
      <c r="DD145" s="169" t="str">
        <f>IF(Table1[[#This Row],[Various  ]]&lt;&gt;1,IF(Table1[[#This Row],[Standards]]=1,1,""),"")</f>
        <v/>
      </c>
      <c r="DE145" s="169" t="str">
        <f>IF(Table1[[#This Row],[Various]]=1,1,IF(SUM(Table1[[#This Row],[Calculator / Software]:[Standards]])&gt;1,1,""))</f>
        <v/>
      </c>
      <c r="DF145" s="169" t="str">
        <f>IF(Table1[[#This Row],[Multiple NCC links]]&lt;&gt;1,IF(Table1[[#This Row],[Design]]=1,1,""),"")</f>
        <v/>
      </c>
      <c r="DG145" s="169" t="str">
        <f>IF(Table1[[#This Row],[Multiple NCC links]]&lt;&gt;1,IF(Table1[[#This Row],[Assessment / Verification]]=1,1,""),"")</f>
        <v/>
      </c>
      <c r="DH145" s="169" t="str">
        <f>IF(Table1[[#This Row],[Multiple NCC links]]&lt;&gt;1,IF(Table1[[#This Row],[Climate Specific ]]=1,1,""),"")</f>
        <v/>
      </c>
      <c r="DI145" s="169" t="str">
        <f>IF(Table1[[#This Row],[Multiple NCC links]]&lt;&gt;1,IF(Table1[[#This Row],[Alterations / Additions]]=1,1,""),"")</f>
        <v/>
      </c>
      <c r="DJ145" s="169" t="str">
        <f>IF(Table1[[#This Row],[Multiple NCC links]]&lt;&gt;1,IF(Table1[[#This Row],[Glazing]]=1,1,""),"")</f>
        <v/>
      </c>
      <c r="DK145" s="169" t="str">
        <f>IF(Table1[[#This Row],[Multiple NCC links]]&lt;&gt;1,IF(Table1[[#This Row],[Building Fabric / Thermal / Sealing]]=1,1,""),"")</f>
        <v/>
      </c>
      <c r="DL145" s="169" t="str">
        <f>IF(Table1[[#This Row],[Multiple NCC links]]&lt;&gt;1,IF(Table1[[#This Row],[Lighting]]=1,1,""),"")</f>
        <v/>
      </c>
      <c r="DM145" s="169" t="str">
        <f>IF(Table1[[#This Row],[Multiple NCC links]]&lt;&gt;1,IF(Table1[[#This Row],[HVAC]]=1,1,""),"")</f>
        <v/>
      </c>
      <c r="DN145" s="169" t="str">
        <f>IF(Table1[[#This Row],[Multiple NCC links]]&lt;&gt;1,IF(Table1[[#This Row],[Services]]=1,1,""),"")</f>
        <v/>
      </c>
      <c r="DO145" s="169" t="str">
        <f>IF(Table1[[#This Row],[Multiple NCC links]]&lt;&gt;1,IF(Table1[[#This Row],[Maintenance &amp; Monitoring]]=1,1,""),"")</f>
        <v/>
      </c>
      <c r="DP145" s="169">
        <f>IF(Table1[[#This Row],[Multiple NCC links]]&lt;&gt;1,IF(Table1[[#This Row],[Hand over / Operations]]=1,1,""),"")</f>
        <v>1</v>
      </c>
      <c r="DQ145" s="169" t="str">
        <f>IF(Table1[[#This Row],[Multiple NCC links]]&lt;&gt;1,IF(Table1[[#This Row],[As built assessment]]=1,1,""),"")</f>
        <v/>
      </c>
      <c r="DR145" s="169" t="str">
        <f>IF(Table1[[#This Row],[Multiple NCC links]]&lt;&gt;1,IF(Table1[[#This Row],[Beyond compliance]]=1,1,""),"")</f>
        <v/>
      </c>
      <c r="DS145" s="169" t="str">
        <f>IF(SUM(Table1[[#This Row],[Design]:[Beyond compliance]])&gt;1,1,"")</f>
        <v/>
      </c>
      <c r="DT145" s="169" t="str">
        <f>IF(Table1[[#This Row],[Both Residential &amp; Commercial4]]&lt;&gt;1,IF(Table1[[#This Row],[Residential]]=1,1,""),"")</f>
        <v/>
      </c>
      <c r="DU145" s="169">
        <f>IF(Table1[[#This Row],[Both Residential &amp; Commercial4]]&lt;&gt;1,IF(Table1[[#This Row],[Commercial]]=1,1,""),"")</f>
        <v>1</v>
      </c>
      <c r="DV145" s="169" t="str">
        <f>Table1[[#This Row],[Residential &amp; Commercial]]</f>
        <v/>
      </c>
      <c r="DW145" s="169"/>
    </row>
    <row r="146" spans="1:127" s="49" customFormat="1" ht="114" thickTop="1" thickBot="1" x14ac:dyDescent="0.35">
      <c r="A146" s="97">
        <v>143</v>
      </c>
      <c r="B146" s="67"/>
      <c r="C146" s="88" t="s">
        <v>615</v>
      </c>
      <c r="D146" s="98" t="s">
        <v>616</v>
      </c>
      <c r="E146" s="89"/>
      <c r="F146" s="89"/>
      <c r="G146" s="89"/>
      <c r="H146" s="89">
        <v>1</v>
      </c>
      <c r="I146" s="90" t="str">
        <f>IF(AND(Table1[[#This Row],[General]]=1,Table1[[#This Row],[Beginner]]=1,Table1[[#This Row],[Intermediate]]=1,Table1[[#This Row],[Advanced]]=1),1,"")</f>
        <v/>
      </c>
      <c r="J146" s="90" t="str">
        <f>CONCATENATE(IF(Table1[[#This Row],[General]]=1,"General, ",""), IF(Table1[[#This Row],[Beginner]]=1,"Beginner, ",""),IF(Table1[[#This Row],[Intermediate]]=1,"Intermediate, ",""), IF(Table1[[#This Row],[Advanced]]=1,"Advanced",""))</f>
        <v>Advanced</v>
      </c>
      <c r="K146" s="91"/>
      <c r="L146" s="161">
        <v>1</v>
      </c>
      <c r="M146" s="91"/>
      <c r="N146" s="91"/>
      <c r="O146" s="159">
        <v>1</v>
      </c>
      <c r="P146" s="91"/>
      <c r="Q146" s="91"/>
      <c r="R146" s="91"/>
      <c r="S14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Energy / Sus Assessors, </v>
      </c>
      <c r="T146" s="92"/>
      <c r="U146" s="92">
        <v>1</v>
      </c>
      <c r="V146" s="211"/>
      <c r="W146" s="211"/>
      <c r="X146" s="92"/>
      <c r="Y146" s="92"/>
      <c r="Z146" s="92"/>
      <c r="AA146" s="92"/>
      <c r="AB146" s="92"/>
      <c r="AC146" s="92"/>
      <c r="AD146" s="92"/>
      <c r="AE146" s="163"/>
      <c r="AF146" s="92"/>
      <c r="AG14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46" s="93">
        <v>1</v>
      </c>
      <c r="AI146" s="93"/>
      <c r="AJ146" s="93"/>
      <c r="AK146" s="74" t="str">
        <f>CONCATENATE(IF(Table1[[#This Row],[Digital]]=1,"Digital, ",""),IF(Table1[[#This Row],[Face to Face]]=1,"Face to face, ",""),IF(Table1[[#This Row],[Blended]]=1,"Blended",""))</f>
        <v xml:space="preserve">Digital, </v>
      </c>
      <c r="AL146" s="99" t="s">
        <v>733</v>
      </c>
      <c r="AM146" s="94">
        <v>1</v>
      </c>
      <c r="AN146" s="165"/>
      <c r="AO146" s="94"/>
      <c r="AP146" s="165"/>
      <c r="AQ146" s="94"/>
      <c r="AR146" s="94"/>
      <c r="AS146" s="94"/>
      <c r="AT146" s="94">
        <v>1</v>
      </c>
      <c r="AU146" s="94"/>
      <c r="AV146" s="165"/>
      <c r="AW146" s="165"/>
      <c r="AX146" s="165"/>
      <c r="AY146" s="94"/>
      <c r="AZ14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4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HVAC, </v>
      </c>
      <c r="BB146" s="95"/>
      <c r="BC146" s="95">
        <v>1</v>
      </c>
      <c r="BD146" s="90" t="str">
        <f>IF(AND(Table1[[#This Row],[Residential]]=1,Table1[[#This Row],[Commercial]]=1),1,"")</f>
        <v/>
      </c>
      <c r="BE146" s="90" t="str">
        <f>CONCATENATE(IF(Table1[[#This Row],[Residential]]=1,"Residential, ",""),IF(Table1[[#This Row],[Commercial]]=1,"Commercial",""))</f>
        <v>Commercial</v>
      </c>
      <c r="BF146" s="94"/>
      <c r="BG146" s="94"/>
      <c r="BH146" s="94"/>
      <c r="BI146" s="94"/>
      <c r="BJ146" s="94"/>
      <c r="BK146" s="94"/>
      <c r="BL146" s="94"/>
      <c r="BM146" s="165"/>
      <c r="BN146" s="94">
        <v>1</v>
      </c>
      <c r="BO14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46" s="160"/>
      <c r="BQ146" s="112" t="s">
        <v>1060</v>
      </c>
      <c r="BR146" s="132" t="s">
        <v>1059</v>
      </c>
      <c r="BS146" s="112"/>
      <c r="BT146" s="117" t="s">
        <v>617</v>
      </c>
      <c r="BU146" s="113"/>
      <c r="BV146" s="113"/>
      <c r="BW146" s="119" t="s">
        <v>300</v>
      </c>
      <c r="BX146" s="119" t="s">
        <v>57</v>
      </c>
      <c r="BY146" s="119" t="s">
        <v>59</v>
      </c>
      <c r="BZ146" s="227" t="str">
        <f>IF(SUM(Table1[[#This Row],[Design]:[Beyond compliance]])&gt;0,"Yes","No")</f>
        <v>Yes</v>
      </c>
      <c r="CA14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46" s="48">
        <f>COUNTIF(Table1[[#This Row],[Validity]:[Alignment with NCC (Yes=1,No=0)]],"N/A")</f>
        <v>1</v>
      </c>
      <c r="CC146" s="48">
        <f>IF(ISERROR(Table1[[#This Row],[Total Quality Score (out of 10)]]/(4-Table1[[#This Row],[N/A Count]])),0,Table1[[#This Row],[Total Quality Score (out of 10)]]/(4-Table1[[#This Row],[N/A Count]]))</f>
        <v>1.3333333333333333</v>
      </c>
      <c r="CD146" s="96"/>
      <c r="CE146" s="96"/>
      <c r="CF146" s="171" t="str">
        <f>IF(SUM(Table1[[#This Row],[Multiple]:[Level (all)62]])&lt;1,IF(Table1[[#This Row],[General]]=1,1,""),"")</f>
        <v/>
      </c>
      <c r="CG146" s="171" t="str">
        <f>IF(SUM(Table1[[#This Row],[Multiple]:[Level (all)62]])&lt;1,IF(Table1[[#This Row],[Beginner]]=1,1,""),"")</f>
        <v/>
      </c>
      <c r="CH146" s="169" t="str">
        <f>IF(SUM(Table1[[#This Row],[Multiple]:[Level (all)62]])&lt;1,IF(Table1[[#This Row],[Intermediate]]=1,1,""),"")</f>
        <v/>
      </c>
      <c r="CI146" s="169">
        <f>IF(SUM(Table1[[#This Row],[Multiple]:[Level (all)62]])&lt;1,IF(Table1[[#This Row],[Advanced]]=1,1,""),"")</f>
        <v>1</v>
      </c>
      <c r="CJ146" s="169" t="str">
        <f>IF(AND(SUM(Table1[[#This Row],[General]:[Advanced]])&lt;4,SUM(Table1[[#This Row],[General]:[Advanced]])&gt;1),1,"")</f>
        <v/>
      </c>
      <c r="CK146" s="169" t="str">
        <f>Table1[[#This Row],[Level (all)]]</f>
        <v/>
      </c>
      <c r="CL146" s="169" t="str">
        <f>IF(Table1[[#This Row],[Multiple audience]]&lt;&gt;1,IF(Table1[[#This Row],[General Audience]]=1,1,""),"")</f>
        <v/>
      </c>
      <c r="CM146" s="169" t="str">
        <f>IF(Table1[[#This Row],[Multiple audience]]&lt;&gt;1,IF(Table1[[#This Row],[Planners / Designers ]]=1,1,""),"")</f>
        <v/>
      </c>
      <c r="CN146" s="169" t="str">
        <f>IF(Table1[[#This Row],[Multiple audience]]&lt;&gt;1,IF(Table1[[#This Row],[Regulatory Assessors]]=1,1,""),"")</f>
        <v/>
      </c>
      <c r="CO146" s="169" t="str">
        <f>IF(Table1[[#This Row],[Multiple audience]]&lt;&gt;1,IF(Table1[[#This Row],[Builders / Management]]=1,1,""),"")</f>
        <v/>
      </c>
      <c r="CP146" s="169" t="str">
        <f>IF(Table1[[#This Row],[Multiple audience]]&lt;&gt;1,IF(Table1[[#This Row],[Energy / Sus Assessors]]=1,1,""),"")</f>
        <v/>
      </c>
      <c r="CQ146" s="169" t="str">
        <f>IF(Table1[[#This Row],[Multiple audience]]&lt;&gt;1,IF(Table1[[#This Row],[Semi-skilled]]=1,1,""),"")</f>
        <v/>
      </c>
      <c r="CR146" s="169" t="str">
        <f>IF(Table1[[#This Row],[Multiple audience]]&lt;&gt;1,IF(Table1[[#This Row],[Trades]]=1,1,""),"")</f>
        <v/>
      </c>
      <c r="CS146" s="169" t="str">
        <f>IF(Table1[[#This Row],[Multiple audience]]&lt;&gt;1,IF(Table1[[#This Row],[Other]]=1,1,""),"")</f>
        <v/>
      </c>
      <c r="CT146" s="169">
        <f>IF(SUM(Table1[[#This Row],[General Audience]:[Other]])&gt;1,1,"")</f>
        <v>1</v>
      </c>
      <c r="CU146" s="169" t="str">
        <f>IF(Table1[[#This Row],[Various  ]]&lt;&gt;1,IF(Table1[[#This Row],[Calculator / Software]]=1,1,""),"")</f>
        <v/>
      </c>
      <c r="CV146" s="169">
        <f>IF(Table1[[#This Row],[Various  ]]&lt;&gt;1,IF(Table1[[#This Row],[Information  ]]=1,1,""),"")</f>
        <v>1</v>
      </c>
      <c r="CW146" s="169" t="str">
        <f>IF(Table1[[#This Row],[Various  ]]&lt;&gt;1,IF(Table1[[#This Row],[Interactive Tool]]=1,1,""),"")</f>
        <v/>
      </c>
      <c r="CX146" s="169" t="str">
        <f>IF(Table1[[#This Row],[Various  ]]&lt;&gt;1,IF(Table1[[#This Row],[Technical Specifications]]=1,1,""),"")</f>
        <v/>
      </c>
      <c r="CY146" s="169" t="str">
        <f>IF(Table1[[#This Row],[Various  ]]&lt;&gt;1,IF(Table1[[#This Row],[Training Resources]]=1,1,""),"")</f>
        <v/>
      </c>
      <c r="CZ146" s="169" t="str">
        <f>IF(Table1[[#This Row],[Various  ]]&lt;&gt;1,IF(Table1[[#This Row],[Toolbox]]=1,1,""),"")</f>
        <v/>
      </c>
      <c r="DA146" s="169" t="str">
        <f>IF(Table1[[#This Row],[Various  ]]&lt;&gt;1,IF(Table1[[#This Row],[Video]]=1,1,""),"")</f>
        <v/>
      </c>
      <c r="DB146" s="169" t="str">
        <f>IF(Table1[[#This Row],[Various  ]]&lt;&gt;1,IF(Table1[[#This Row],[Case study]]=1,1,""),"")</f>
        <v/>
      </c>
      <c r="DC146" s="169" t="str">
        <f>IF(Table1[[#This Row],[Various  ]]&lt;&gt;1,IF(Table1[[#This Row],[Other   ]]=1,1,""),"")</f>
        <v/>
      </c>
      <c r="DD146" s="169" t="str">
        <f>IF(Table1[[#This Row],[Various  ]]&lt;&gt;1,IF(Table1[[#This Row],[Standards]]=1,1,""),"")</f>
        <v/>
      </c>
      <c r="DE146" s="169" t="str">
        <f>IF(Table1[[#This Row],[Various]]=1,1,IF(SUM(Table1[[#This Row],[Calculator / Software]:[Standards]])&gt;1,1,""))</f>
        <v/>
      </c>
      <c r="DF146" s="169" t="str">
        <f>IF(Table1[[#This Row],[Multiple NCC links]]&lt;&gt;1,IF(Table1[[#This Row],[Design]]=1,1,""),"")</f>
        <v/>
      </c>
      <c r="DG146" s="169" t="str">
        <f>IF(Table1[[#This Row],[Multiple NCC links]]&lt;&gt;1,IF(Table1[[#This Row],[Assessment / Verification]]=1,1,""),"")</f>
        <v/>
      </c>
      <c r="DH146" s="169" t="str">
        <f>IF(Table1[[#This Row],[Multiple NCC links]]&lt;&gt;1,IF(Table1[[#This Row],[Climate Specific ]]=1,1,""),"")</f>
        <v/>
      </c>
      <c r="DI146" s="169" t="str">
        <f>IF(Table1[[#This Row],[Multiple NCC links]]&lt;&gt;1,IF(Table1[[#This Row],[Alterations / Additions]]=1,1,""),"")</f>
        <v/>
      </c>
      <c r="DJ146" s="169" t="str">
        <f>IF(Table1[[#This Row],[Multiple NCC links]]&lt;&gt;1,IF(Table1[[#This Row],[Glazing]]=1,1,""),"")</f>
        <v/>
      </c>
      <c r="DK146" s="169" t="str">
        <f>IF(Table1[[#This Row],[Multiple NCC links]]&lt;&gt;1,IF(Table1[[#This Row],[Building Fabric / Thermal / Sealing]]=1,1,""),"")</f>
        <v/>
      </c>
      <c r="DL146" s="169" t="str">
        <f>IF(Table1[[#This Row],[Multiple NCC links]]&lt;&gt;1,IF(Table1[[#This Row],[Lighting]]=1,1,""),"")</f>
        <v/>
      </c>
      <c r="DM146" s="169" t="str">
        <f>IF(Table1[[#This Row],[Multiple NCC links]]&lt;&gt;1,IF(Table1[[#This Row],[HVAC]]=1,1,""),"")</f>
        <v/>
      </c>
      <c r="DN146" s="169" t="str">
        <f>IF(Table1[[#This Row],[Multiple NCC links]]&lt;&gt;1,IF(Table1[[#This Row],[Services]]=1,1,""),"")</f>
        <v/>
      </c>
      <c r="DO146" s="169" t="str">
        <f>IF(Table1[[#This Row],[Multiple NCC links]]&lt;&gt;1,IF(Table1[[#This Row],[Maintenance &amp; Monitoring]]=1,1,""),"")</f>
        <v/>
      </c>
      <c r="DP146" s="169" t="str">
        <f>IF(Table1[[#This Row],[Multiple NCC links]]&lt;&gt;1,IF(Table1[[#This Row],[Hand over / Operations]]=1,1,""),"")</f>
        <v/>
      </c>
      <c r="DQ146" s="169" t="str">
        <f>IF(Table1[[#This Row],[Multiple NCC links]]&lt;&gt;1,IF(Table1[[#This Row],[As built assessment]]=1,1,""),"")</f>
        <v/>
      </c>
      <c r="DR146" s="169" t="str">
        <f>IF(Table1[[#This Row],[Multiple NCC links]]&lt;&gt;1,IF(Table1[[#This Row],[Beyond compliance]]=1,1,""),"")</f>
        <v/>
      </c>
      <c r="DS146" s="169">
        <f>IF(SUM(Table1[[#This Row],[Design]:[Beyond compliance]])&gt;1,1,"")</f>
        <v>1</v>
      </c>
      <c r="DT146" s="169" t="str">
        <f>IF(Table1[[#This Row],[Both Residential &amp; Commercial4]]&lt;&gt;1,IF(Table1[[#This Row],[Residential]]=1,1,""),"")</f>
        <v/>
      </c>
      <c r="DU146" s="169">
        <f>IF(Table1[[#This Row],[Both Residential &amp; Commercial4]]&lt;&gt;1,IF(Table1[[#This Row],[Commercial]]=1,1,""),"")</f>
        <v>1</v>
      </c>
      <c r="DV146" s="169" t="str">
        <f>Table1[[#This Row],[Residential &amp; Commercial]]</f>
        <v/>
      </c>
      <c r="DW146" s="169"/>
    </row>
    <row r="147" spans="1:127" s="49" customFormat="1" ht="189" thickTop="1" thickBot="1" x14ac:dyDescent="0.35">
      <c r="A147" s="97">
        <v>144</v>
      </c>
      <c r="B147" s="97"/>
      <c r="C147" s="98" t="s">
        <v>618</v>
      </c>
      <c r="D147" s="151" t="s">
        <v>607</v>
      </c>
      <c r="E147" s="99"/>
      <c r="F147" s="99"/>
      <c r="G147" s="99">
        <v>1</v>
      </c>
      <c r="H147" s="99"/>
      <c r="I147" s="100" t="str">
        <f>IF(AND(Table1[[#This Row],[General]]=1,Table1[[#This Row],[Beginner]]=1,Table1[[#This Row],[Intermediate]]=1,Table1[[#This Row],[Advanced]]=1),1,"")</f>
        <v/>
      </c>
      <c r="J147" s="100" t="str">
        <f>CONCATENATE(IF(Table1[[#This Row],[General]]=1,"General, ",""), IF(Table1[[#This Row],[Beginner]]=1,"Beginner, ",""),IF(Table1[[#This Row],[Intermediate]]=1,"Intermediate, ",""), IF(Table1[[#This Row],[Advanced]]=1,"Advanced",""))</f>
        <v xml:space="preserve">Intermediate, </v>
      </c>
      <c r="K147" s="101"/>
      <c r="L147" s="162"/>
      <c r="M147" s="101"/>
      <c r="N147" s="101">
        <v>1</v>
      </c>
      <c r="O147" s="145">
        <v>1</v>
      </c>
      <c r="P147" s="101"/>
      <c r="Q147" s="101"/>
      <c r="R147" s="101"/>
      <c r="S14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Energy / Sus Assessors, </v>
      </c>
      <c r="T147" s="102"/>
      <c r="U147" s="102">
        <v>1</v>
      </c>
      <c r="V147" s="240"/>
      <c r="W147" s="240"/>
      <c r="X147" s="102"/>
      <c r="Y147" s="102"/>
      <c r="Z147" s="102"/>
      <c r="AA147" s="102"/>
      <c r="AB147" s="102"/>
      <c r="AC147" s="102"/>
      <c r="AD147" s="102"/>
      <c r="AE147" s="164"/>
      <c r="AF147" s="102"/>
      <c r="AG14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47" s="103">
        <v>1</v>
      </c>
      <c r="AI147" s="103"/>
      <c r="AJ147" s="103"/>
      <c r="AK147" s="74" t="str">
        <f>CONCATENATE(IF(Table1[[#This Row],[Digital]]=1,"Digital, ",""),IF(Table1[[#This Row],[Face to Face]]=1,"Face to face, ",""),IF(Table1[[#This Row],[Blended]]=1,"Blended",""))</f>
        <v xml:space="preserve">Digital, </v>
      </c>
      <c r="AL147" s="99" t="s">
        <v>733</v>
      </c>
      <c r="AM147" s="104"/>
      <c r="AN147" s="166">
        <v>1</v>
      </c>
      <c r="AO147" s="104"/>
      <c r="AP147" s="166"/>
      <c r="AQ147" s="104"/>
      <c r="AR147" s="104"/>
      <c r="AS147" s="104"/>
      <c r="AT147" s="104"/>
      <c r="AU147" s="104"/>
      <c r="AV147" s="166"/>
      <c r="AW147" s="166"/>
      <c r="AX147" s="166">
        <v>1</v>
      </c>
      <c r="AY147" s="104"/>
      <c r="AZ14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4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As built assessment, </v>
      </c>
      <c r="BB147" s="105"/>
      <c r="BC147" s="105">
        <v>1</v>
      </c>
      <c r="BD147" s="100" t="str">
        <f>IF(AND(Table1[[#This Row],[Residential]]=1,Table1[[#This Row],[Commercial]]=1),1,"")</f>
        <v/>
      </c>
      <c r="BE147" s="100" t="str">
        <f>CONCATENATE(IF(Table1[[#This Row],[Residential]]=1,"Residential, ",""),IF(Table1[[#This Row],[Commercial]]=1,"Commercial",""))</f>
        <v>Commercial</v>
      </c>
      <c r="BF147" s="104"/>
      <c r="BG147" s="104"/>
      <c r="BH147" s="104"/>
      <c r="BI147" s="104"/>
      <c r="BJ147" s="104"/>
      <c r="BK147" s="104"/>
      <c r="BL147" s="104"/>
      <c r="BM147" s="166"/>
      <c r="BN147" s="104">
        <v>1</v>
      </c>
      <c r="BO14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47" s="146"/>
      <c r="BQ147" s="112" t="s">
        <v>619</v>
      </c>
      <c r="BR147" s="132" t="s">
        <v>1059</v>
      </c>
      <c r="BS147" s="112"/>
      <c r="BT147" s="117" t="s">
        <v>620</v>
      </c>
      <c r="BU147" s="113"/>
      <c r="BV147" s="113"/>
      <c r="BW147" s="119" t="s">
        <v>300</v>
      </c>
      <c r="BX147" s="119" t="s">
        <v>57</v>
      </c>
      <c r="BY147" s="119" t="s">
        <v>59</v>
      </c>
      <c r="BZ147" s="227" t="str">
        <f>IF(SUM(Table1[[#This Row],[Design]:[Beyond compliance]])&gt;0,"Yes","No")</f>
        <v>Yes</v>
      </c>
      <c r="CA14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47" s="48">
        <f>COUNTIF(Table1[[#This Row],[Validity]:[Alignment with NCC (Yes=1,No=0)]],"N/A")</f>
        <v>1</v>
      </c>
      <c r="CC147" s="48">
        <f>IF(ISERROR(Table1[[#This Row],[Total Quality Score (out of 10)]]/(4-Table1[[#This Row],[N/A Count]])),0,Table1[[#This Row],[Total Quality Score (out of 10)]]/(4-Table1[[#This Row],[N/A Count]]))</f>
        <v>1.3333333333333333</v>
      </c>
      <c r="CD147" s="106"/>
      <c r="CE147" s="106"/>
      <c r="CF147" s="172" t="str">
        <f>IF(SUM(Table1[[#This Row],[Multiple]:[Level (all)62]])&lt;1,IF(Table1[[#This Row],[General]]=1,1,""),"")</f>
        <v/>
      </c>
      <c r="CG147" s="172" t="str">
        <f>IF(SUM(Table1[[#This Row],[Multiple]:[Level (all)62]])&lt;1,IF(Table1[[#This Row],[Beginner]]=1,1,""),"")</f>
        <v/>
      </c>
      <c r="CH147" s="169">
        <f>IF(SUM(Table1[[#This Row],[Multiple]:[Level (all)62]])&lt;1,IF(Table1[[#This Row],[Intermediate]]=1,1,""),"")</f>
        <v>1</v>
      </c>
      <c r="CI147" s="169" t="str">
        <f>IF(SUM(Table1[[#This Row],[Multiple]:[Level (all)62]])&lt;1,IF(Table1[[#This Row],[Advanced]]=1,1,""),"")</f>
        <v/>
      </c>
      <c r="CJ147" s="169" t="str">
        <f>IF(AND(SUM(Table1[[#This Row],[General]:[Advanced]])&lt;4,SUM(Table1[[#This Row],[General]:[Advanced]])&gt;1),1,"")</f>
        <v/>
      </c>
      <c r="CK147" s="169" t="str">
        <f>Table1[[#This Row],[Level (all)]]</f>
        <v/>
      </c>
      <c r="CL147" s="169" t="str">
        <f>IF(Table1[[#This Row],[Multiple audience]]&lt;&gt;1,IF(Table1[[#This Row],[General Audience]]=1,1,""),"")</f>
        <v/>
      </c>
      <c r="CM147" s="169" t="str">
        <f>IF(Table1[[#This Row],[Multiple audience]]&lt;&gt;1,IF(Table1[[#This Row],[Planners / Designers ]]=1,1,""),"")</f>
        <v/>
      </c>
      <c r="CN147" s="169" t="str">
        <f>IF(Table1[[#This Row],[Multiple audience]]&lt;&gt;1,IF(Table1[[#This Row],[Regulatory Assessors]]=1,1,""),"")</f>
        <v/>
      </c>
      <c r="CO147" s="169" t="str">
        <f>IF(Table1[[#This Row],[Multiple audience]]&lt;&gt;1,IF(Table1[[#This Row],[Builders / Management]]=1,1,""),"")</f>
        <v/>
      </c>
      <c r="CP147" s="169" t="str">
        <f>IF(Table1[[#This Row],[Multiple audience]]&lt;&gt;1,IF(Table1[[#This Row],[Energy / Sus Assessors]]=1,1,""),"")</f>
        <v/>
      </c>
      <c r="CQ147" s="169" t="str">
        <f>IF(Table1[[#This Row],[Multiple audience]]&lt;&gt;1,IF(Table1[[#This Row],[Semi-skilled]]=1,1,""),"")</f>
        <v/>
      </c>
      <c r="CR147" s="169" t="str">
        <f>IF(Table1[[#This Row],[Multiple audience]]&lt;&gt;1,IF(Table1[[#This Row],[Trades]]=1,1,""),"")</f>
        <v/>
      </c>
      <c r="CS147" s="169" t="str">
        <f>IF(Table1[[#This Row],[Multiple audience]]&lt;&gt;1,IF(Table1[[#This Row],[Other]]=1,1,""),"")</f>
        <v/>
      </c>
      <c r="CT147" s="169">
        <f>IF(SUM(Table1[[#This Row],[General Audience]:[Other]])&gt;1,1,"")</f>
        <v>1</v>
      </c>
      <c r="CU147" s="169" t="str">
        <f>IF(Table1[[#This Row],[Various  ]]&lt;&gt;1,IF(Table1[[#This Row],[Calculator / Software]]=1,1,""),"")</f>
        <v/>
      </c>
      <c r="CV147" s="169">
        <f>IF(Table1[[#This Row],[Various  ]]&lt;&gt;1,IF(Table1[[#This Row],[Information  ]]=1,1,""),"")</f>
        <v>1</v>
      </c>
      <c r="CW147" s="169" t="str">
        <f>IF(Table1[[#This Row],[Various  ]]&lt;&gt;1,IF(Table1[[#This Row],[Interactive Tool]]=1,1,""),"")</f>
        <v/>
      </c>
      <c r="CX147" s="169" t="str">
        <f>IF(Table1[[#This Row],[Various  ]]&lt;&gt;1,IF(Table1[[#This Row],[Technical Specifications]]=1,1,""),"")</f>
        <v/>
      </c>
      <c r="CY147" s="169" t="str">
        <f>IF(Table1[[#This Row],[Various  ]]&lt;&gt;1,IF(Table1[[#This Row],[Training Resources]]=1,1,""),"")</f>
        <v/>
      </c>
      <c r="CZ147" s="169" t="str">
        <f>IF(Table1[[#This Row],[Various  ]]&lt;&gt;1,IF(Table1[[#This Row],[Toolbox]]=1,1,""),"")</f>
        <v/>
      </c>
      <c r="DA147" s="169" t="str">
        <f>IF(Table1[[#This Row],[Various  ]]&lt;&gt;1,IF(Table1[[#This Row],[Video]]=1,1,""),"")</f>
        <v/>
      </c>
      <c r="DB147" s="169" t="str">
        <f>IF(Table1[[#This Row],[Various  ]]&lt;&gt;1,IF(Table1[[#This Row],[Case study]]=1,1,""),"")</f>
        <v/>
      </c>
      <c r="DC147" s="169" t="str">
        <f>IF(Table1[[#This Row],[Various  ]]&lt;&gt;1,IF(Table1[[#This Row],[Other   ]]=1,1,""),"")</f>
        <v/>
      </c>
      <c r="DD147" s="169" t="str">
        <f>IF(Table1[[#This Row],[Various  ]]&lt;&gt;1,IF(Table1[[#This Row],[Standards]]=1,1,""),"")</f>
        <v/>
      </c>
      <c r="DE147" s="169" t="str">
        <f>IF(Table1[[#This Row],[Various]]=1,1,IF(SUM(Table1[[#This Row],[Calculator / Software]:[Standards]])&gt;1,1,""))</f>
        <v/>
      </c>
      <c r="DF147" s="169" t="str">
        <f>IF(Table1[[#This Row],[Multiple NCC links]]&lt;&gt;1,IF(Table1[[#This Row],[Design]]=1,1,""),"")</f>
        <v/>
      </c>
      <c r="DG147" s="169" t="str">
        <f>IF(Table1[[#This Row],[Multiple NCC links]]&lt;&gt;1,IF(Table1[[#This Row],[Assessment / Verification]]=1,1,""),"")</f>
        <v/>
      </c>
      <c r="DH147" s="169" t="str">
        <f>IF(Table1[[#This Row],[Multiple NCC links]]&lt;&gt;1,IF(Table1[[#This Row],[Climate Specific ]]=1,1,""),"")</f>
        <v/>
      </c>
      <c r="DI147" s="169" t="str">
        <f>IF(Table1[[#This Row],[Multiple NCC links]]&lt;&gt;1,IF(Table1[[#This Row],[Alterations / Additions]]=1,1,""),"")</f>
        <v/>
      </c>
      <c r="DJ147" s="169" t="str">
        <f>IF(Table1[[#This Row],[Multiple NCC links]]&lt;&gt;1,IF(Table1[[#This Row],[Glazing]]=1,1,""),"")</f>
        <v/>
      </c>
      <c r="DK147" s="169" t="str">
        <f>IF(Table1[[#This Row],[Multiple NCC links]]&lt;&gt;1,IF(Table1[[#This Row],[Building Fabric / Thermal / Sealing]]=1,1,""),"")</f>
        <v/>
      </c>
      <c r="DL147" s="169" t="str">
        <f>IF(Table1[[#This Row],[Multiple NCC links]]&lt;&gt;1,IF(Table1[[#This Row],[Lighting]]=1,1,""),"")</f>
        <v/>
      </c>
      <c r="DM147" s="169" t="str">
        <f>IF(Table1[[#This Row],[Multiple NCC links]]&lt;&gt;1,IF(Table1[[#This Row],[HVAC]]=1,1,""),"")</f>
        <v/>
      </c>
      <c r="DN147" s="169" t="str">
        <f>IF(Table1[[#This Row],[Multiple NCC links]]&lt;&gt;1,IF(Table1[[#This Row],[Services]]=1,1,""),"")</f>
        <v/>
      </c>
      <c r="DO147" s="169" t="str">
        <f>IF(Table1[[#This Row],[Multiple NCC links]]&lt;&gt;1,IF(Table1[[#This Row],[Maintenance &amp; Monitoring]]=1,1,""),"")</f>
        <v/>
      </c>
      <c r="DP147" s="169" t="str">
        <f>IF(Table1[[#This Row],[Multiple NCC links]]&lt;&gt;1,IF(Table1[[#This Row],[Hand over / Operations]]=1,1,""),"")</f>
        <v/>
      </c>
      <c r="DQ147" s="169" t="str">
        <f>IF(Table1[[#This Row],[Multiple NCC links]]&lt;&gt;1,IF(Table1[[#This Row],[As built assessment]]=1,1,""),"")</f>
        <v/>
      </c>
      <c r="DR147" s="169" t="str">
        <f>IF(Table1[[#This Row],[Multiple NCC links]]&lt;&gt;1,IF(Table1[[#This Row],[Beyond compliance]]=1,1,""),"")</f>
        <v/>
      </c>
      <c r="DS147" s="169">
        <f>IF(SUM(Table1[[#This Row],[Design]:[Beyond compliance]])&gt;1,1,"")</f>
        <v>1</v>
      </c>
      <c r="DT147" s="169" t="str">
        <f>IF(Table1[[#This Row],[Both Residential &amp; Commercial4]]&lt;&gt;1,IF(Table1[[#This Row],[Residential]]=1,1,""),"")</f>
        <v/>
      </c>
      <c r="DU147" s="169">
        <f>IF(Table1[[#This Row],[Both Residential &amp; Commercial4]]&lt;&gt;1,IF(Table1[[#This Row],[Commercial]]=1,1,""),"")</f>
        <v>1</v>
      </c>
      <c r="DV147" s="169" t="str">
        <f>Table1[[#This Row],[Residential &amp; Commercial]]</f>
        <v/>
      </c>
      <c r="DW147" s="169"/>
    </row>
    <row r="148" spans="1:127" s="49" customFormat="1" ht="226.5" thickTop="1" thickBot="1" x14ac:dyDescent="0.35">
      <c r="A148" s="97">
        <v>145</v>
      </c>
      <c r="B148" s="97"/>
      <c r="C148" s="98" t="s">
        <v>621</v>
      </c>
      <c r="D148" s="151" t="s">
        <v>607</v>
      </c>
      <c r="E148" s="99"/>
      <c r="F148" s="99">
        <v>1</v>
      </c>
      <c r="G148" s="99">
        <v>1</v>
      </c>
      <c r="H148" s="99"/>
      <c r="I148" s="100" t="str">
        <f>IF(AND(Table1[[#This Row],[General]]=1,Table1[[#This Row],[Beginner]]=1,Table1[[#This Row],[Intermediate]]=1,Table1[[#This Row],[Advanced]]=1),1,"")</f>
        <v/>
      </c>
      <c r="J148" s="100" t="str">
        <f>CONCATENATE(IF(Table1[[#This Row],[General]]=1,"General, ",""), IF(Table1[[#This Row],[Beginner]]=1,"Beginner, ",""),IF(Table1[[#This Row],[Intermediate]]=1,"Intermediate, ",""), IF(Table1[[#This Row],[Advanced]]=1,"Advanced",""))</f>
        <v xml:space="preserve">Beginner, Intermediate, </v>
      </c>
      <c r="K148" s="101">
        <v>1</v>
      </c>
      <c r="L148" s="101"/>
      <c r="M148" s="101"/>
      <c r="N148" s="101"/>
      <c r="O148" s="145"/>
      <c r="P148" s="101"/>
      <c r="Q148" s="101"/>
      <c r="R148" s="101"/>
      <c r="S14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48" s="102"/>
      <c r="U148" s="102">
        <v>1</v>
      </c>
      <c r="V148" s="240"/>
      <c r="W148" s="240"/>
      <c r="X148" s="102"/>
      <c r="Y148" s="102"/>
      <c r="Z148" s="102"/>
      <c r="AA148" s="102"/>
      <c r="AB148" s="102"/>
      <c r="AC148" s="102"/>
      <c r="AD148" s="102"/>
      <c r="AE148" s="102"/>
      <c r="AF148" s="102"/>
      <c r="AG14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48" s="103">
        <v>1</v>
      </c>
      <c r="AI148" s="103"/>
      <c r="AJ148" s="103"/>
      <c r="AK148" s="74" t="str">
        <f>CONCATENATE(IF(Table1[[#This Row],[Digital]]=1,"Digital, ",""),IF(Table1[[#This Row],[Face to Face]]=1,"Face to face, ",""),IF(Table1[[#This Row],[Blended]]=1,"Blended",""))</f>
        <v xml:space="preserve">Digital, </v>
      </c>
      <c r="AL148" s="99" t="s">
        <v>733</v>
      </c>
      <c r="AM148" s="104">
        <v>1</v>
      </c>
      <c r="AN148" s="130">
        <v>1</v>
      </c>
      <c r="AO148" s="104">
        <v>1</v>
      </c>
      <c r="AP148" s="130">
        <v>1</v>
      </c>
      <c r="AQ148" s="104">
        <v>1</v>
      </c>
      <c r="AR148" s="104">
        <v>1</v>
      </c>
      <c r="AS148" s="104">
        <v>1</v>
      </c>
      <c r="AT148" s="104">
        <v>1</v>
      </c>
      <c r="AU148" s="104">
        <v>1</v>
      </c>
      <c r="AV148" s="130">
        <v>1</v>
      </c>
      <c r="AW148" s="130"/>
      <c r="AX148" s="130"/>
      <c r="AY148" s="104"/>
      <c r="AZ14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4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Lighting, HVAC, Services, Maintenance &amp; Monitoring, </v>
      </c>
      <c r="BB148" s="105"/>
      <c r="BC148" s="105">
        <v>1</v>
      </c>
      <c r="BD148" s="100" t="str">
        <f>IF(AND(Table1[[#This Row],[Residential]]=1,Table1[[#This Row],[Commercial]]=1),1,"")</f>
        <v/>
      </c>
      <c r="BE148" s="100" t="str">
        <f>CONCATENATE(IF(Table1[[#This Row],[Residential]]=1,"Residential, ",""),IF(Table1[[#This Row],[Commercial]]=1,"Commercial",""))</f>
        <v>Commercial</v>
      </c>
      <c r="BF148" s="104"/>
      <c r="BG148" s="104"/>
      <c r="BH148" s="104"/>
      <c r="BI148" s="104"/>
      <c r="BJ148" s="104"/>
      <c r="BK148" s="104"/>
      <c r="BL148" s="104"/>
      <c r="BM148" s="130"/>
      <c r="BN148" s="104">
        <v>1</v>
      </c>
      <c r="BO14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48" s="146"/>
      <c r="BQ148" s="112" t="s">
        <v>622</v>
      </c>
      <c r="BR148" s="132" t="s">
        <v>1059</v>
      </c>
      <c r="BS148" s="112"/>
      <c r="BT148" s="117" t="s">
        <v>623</v>
      </c>
      <c r="BU148" s="113"/>
      <c r="BV148" s="113"/>
      <c r="BW148" s="119" t="s">
        <v>300</v>
      </c>
      <c r="BX148" s="119" t="s">
        <v>57</v>
      </c>
      <c r="BY148" s="119" t="s">
        <v>59</v>
      </c>
      <c r="BZ148" s="227" t="str">
        <f>IF(SUM(Table1[[#This Row],[Design]:[Beyond compliance]])&gt;0,"Yes","No")</f>
        <v>Yes</v>
      </c>
      <c r="CA14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48" s="48">
        <f>COUNTIF(Table1[[#This Row],[Validity]:[Alignment with NCC (Yes=1,No=0)]],"N/A")</f>
        <v>1</v>
      </c>
      <c r="CC148" s="48">
        <f>IF(ISERROR(Table1[[#This Row],[Total Quality Score (out of 10)]]/(4-Table1[[#This Row],[N/A Count]])),0,Table1[[#This Row],[Total Quality Score (out of 10)]]/(4-Table1[[#This Row],[N/A Count]]))</f>
        <v>1.3333333333333333</v>
      </c>
      <c r="CD148" s="106"/>
      <c r="CE148" s="106"/>
      <c r="CF148" s="172" t="str">
        <f>IF(SUM(Table1[[#This Row],[Multiple]:[Level (all)62]])&lt;1,IF(Table1[[#This Row],[General]]=1,1,""),"")</f>
        <v/>
      </c>
      <c r="CG148" s="172" t="str">
        <f>IF(SUM(Table1[[#This Row],[Multiple]:[Level (all)62]])&lt;1,IF(Table1[[#This Row],[Beginner]]=1,1,""),"")</f>
        <v/>
      </c>
      <c r="CH148" s="169" t="str">
        <f>IF(SUM(Table1[[#This Row],[Multiple]:[Level (all)62]])&lt;1,IF(Table1[[#This Row],[Intermediate]]=1,1,""),"")</f>
        <v/>
      </c>
      <c r="CI148" s="169" t="str">
        <f>IF(SUM(Table1[[#This Row],[Multiple]:[Level (all)62]])&lt;1,IF(Table1[[#This Row],[Advanced]]=1,1,""),"")</f>
        <v/>
      </c>
      <c r="CJ148" s="169">
        <f>IF(AND(SUM(Table1[[#This Row],[General]:[Advanced]])&lt;4,SUM(Table1[[#This Row],[General]:[Advanced]])&gt;1),1,"")</f>
        <v>1</v>
      </c>
      <c r="CK148" s="169" t="str">
        <f>Table1[[#This Row],[Level (all)]]</f>
        <v/>
      </c>
      <c r="CL148" s="169">
        <f>IF(Table1[[#This Row],[Multiple audience]]&lt;&gt;1,IF(Table1[[#This Row],[General Audience]]=1,1,""),"")</f>
        <v>1</v>
      </c>
      <c r="CM148" s="169" t="str">
        <f>IF(Table1[[#This Row],[Multiple audience]]&lt;&gt;1,IF(Table1[[#This Row],[Planners / Designers ]]=1,1,""),"")</f>
        <v/>
      </c>
      <c r="CN148" s="169" t="str">
        <f>IF(Table1[[#This Row],[Multiple audience]]&lt;&gt;1,IF(Table1[[#This Row],[Regulatory Assessors]]=1,1,""),"")</f>
        <v/>
      </c>
      <c r="CO148" s="169" t="str">
        <f>IF(Table1[[#This Row],[Multiple audience]]&lt;&gt;1,IF(Table1[[#This Row],[Builders / Management]]=1,1,""),"")</f>
        <v/>
      </c>
      <c r="CP148" s="169" t="str">
        <f>IF(Table1[[#This Row],[Multiple audience]]&lt;&gt;1,IF(Table1[[#This Row],[Energy / Sus Assessors]]=1,1,""),"")</f>
        <v/>
      </c>
      <c r="CQ148" s="169" t="str">
        <f>IF(Table1[[#This Row],[Multiple audience]]&lt;&gt;1,IF(Table1[[#This Row],[Semi-skilled]]=1,1,""),"")</f>
        <v/>
      </c>
      <c r="CR148" s="169" t="str">
        <f>IF(Table1[[#This Row],[Multiple audience]]&lt;&gt;1,IF(Table1[[#This Row],[Trades]]=1,1,""),"")</f>
        <v/>
      </c>
      <c r="CS148" s="169" t="str">
        <f>IF(Table1[[#This Row],[Multiple audience]]&lt;&gt;1,IF(Table1[[#This Row],[Other]]=1,1,""),"")</f>
        <v/>
      </c>
      <c r="CT148" s="169" t="str">
        <f>IF(SUM(Table1[[#This Row],[General Audience]:[Other]])&gt;1,1,"")</f>
        <v/>
      </c>
      <c r="CU148" s="169" t="str">
        <f>IF(Table1[[#This Row],[Various  ]]&lt;&gt;1,IF(Table1[[#This Row],[Calculator / Software]]=1,1,""),"")</f>
        <v/>
      </c>
      <c r="CV148" s="169">
        <f>IF(Table1[[#This Row],[Various  ]]&lt;&gt;1,IF(Table1[[#This Row],[Information  ]]=1,1,""),"")</f>
        <v>1</v>
      </c>
      <c r="CW148" s="169" t="str">
        <f>IF(Table1[[#This Row],[Various  ]]&lt;&gt;1,IF(Table1[[#This Row],[Interactive Tool]]=1,1,""),"")</f>
        <v/>
      </c>
      <c r="CX148" s="169" t="str">
        <f>IF(Table1[[#This Row],[Various  ]]&lt;&gt;1,IF(Table1[[#This Row],[Technical Specifications]]=1,1,""),"")</f>
        <v/>
      </c>
      <c r="CY148" s="169" t="str">
        <f>IF(Table1[[#This Row],[Various  ]]&lt;&gt;1,IF(Table1[[#This Row],[Training Resources]]=1,1,""),"")</f>
        <v/>
      </c>
      <c r="CZ148" s="169" t="str">
        <f>IF(Table1[[#This Row],[Various  ]]&lt;&gt;1,IF(Table1[[#This Row],[Toolbox]]=1,1,""),"")</f>
        <v/>
      </c>
      <c r="DA148" s="169" t="str">
        <f>IF(Table1[[#This Row],[Various  ]]&lt;&gt;1,IF(Table1[[#This Row],[Video]]=1,1,""),"")</f>
        <v/>
      </c>
      <c r="DB148" s="169" t="str">
        <f>IF(Table1[[#This Row],[Various  ]]&lt;&gt;1,IF(Table1[[#This Row],[Case study]]=1,1,""),"")</f>
        <v/>
      </c>
      <c r="DC148" s="169" t="str">
        <f>IF(Table1[[#This Row],[Various  ]]&lt;&gt;1,IF(Table1[[#This Row],[Other   ]]=1,1,""),"")</f>
        <v/>
      </c>
      <c r="DD148" s="169" t="str">
        <f>IF(Table1[[#This Row],[Various  ]]&lt;&gt;1,IF(Table1[[#This Row],[Standards]]=1,1,""),"")</f>
        <v/>
      </c>
      <c r="DE148" s="169" t="str">
        <f>IF(Table1[[#This Row],[Various]]=1,1,IF(SUM(Table1[[#This Row],[Calculator / Software]:[Standards]])&gt;1,1,""))</f>
        <v/>
      </c>
      <c r="DF148" s="169" t="str">
        <f>IF(Table1[[#This Row],[Multiple NCC links]]&lt;&gt;1,IF(Table1[[#This Row],[Design]]=1,1,""),"")</f>
        <v/>
      </c>
      <c r="DG148" s="169" t="str">
        <f>IF(Table1[[#This Row],[Multiple NCC links]]&lt;&gt;1,IF(Table1[[#This Row],[Assessment / Verification]]=1,1,""),"")</f>
        <v/>
      </c>
      <c r="DH148" s="169" t="str">
        <f>IF(Table1[[#This Row],[Multiple NCC links]]&lt;&gt;1,IF(Table1[[#This Row],[Climate Specific ]]=1,1,""),"")</f>
        <v/>
      </c>
      <c r="DI148" s="169" t="str">
        <f>IF(Table1[[#This Row],[Multiple NCC links]]&lt;&gt;1,IF(Table1[[#This Row],[Alterations / Additions]]=1,1,""),"")</f>
        <v/>
      </c>
      <c r="DJ148" s="169" t="str">
        <f>IF(Table1[[#This Row],[Multiple NCC links]]&lt;&gt;1,IF(Table1[[#This Row],[Glazing]]=1,1,""),"")</f>
        <v/>
      </c>
      <c r="DK148" s="169" t="str">
        <f>IF(Table1[[#This Row],[Multiple NCC links]]&lt;&gt;1,IF(Table1[[#This Row],[Building Fabric / Thermal / Sealing]]=1,1,""),"")</f>
        <v/>
      </c>
      <c r="DL148" s="169" t="str">
        <f>IF(Table1[[#This Row],[Multiple NCC links]]&lt;&gt;1,IF(Table1[[#This Row],[Lighting]]=1,1,""),"")</f>
        <v/>
      </c>
      <c r="DM148" s="169" t="str">
        <f>IF(Table1[[#This Row],[Multiple NCC links]]&lt;&gt;1,IF(Table1[[#This Row],[HVAC]]=1,1,""),"")</f>
        <v/>
      </c>
      <c r="DN148" s="169" t="str">
        <f>IF(Table1[[#This Row],[Multiple NCC links]]&lt;&gt;1,IF(Table1[[#This Row],[Services]]=1,1,""),"")</f>
        <v/>
      </c>
      <c r="DO148" s="169" t="str">
        <f>IF(Table1[[#This Row],[Multiple NCC links]]&lt;&gt;1,IF(Table1[[#This Row],[Maintenance &amp; Monitoring]]=1,1,""),"")</f>
        <v/>
      </c>
      <c r="DP148" s="169" t="str">
        <f>IF(Table1[[#This Row],[Multiple NCC links]]&lt;&gt;1,IF(Table1[[#This Row],[Hand over / Operations]]=1,1,""),"")</f>
        <v/>
      </c>
      <c r="DQ148" s="169" t="str">
        <f>IF(Table1[[#This Row],[Multiple NCC links]]&lt;&gt;1,IF(Table1[[#This Row],[As built assessment]]=1,1,""),"")</f>
        <v/>
      </c>
      <c r="DR148" s="169" t="str">
        <f>IF(Table1[[#This Row],[Multiple NCC links]]&lt;&gt;1,IF(Table1[[#This Row],[Beyond compliance]]=1,1,""),"")</f>
        <v/>
      </c>
      <c r="DS148" s="169">
        <f>IF(SUM(Table1[[#This Row],[Design]:[Beyond compliance]])&gt;1,1,"")</f>
        <v>1</v>
      </c>
      <c r="DT148" s="169" t="str">
        <f>IF(Table1[[#This Row],[Both Residential &amp; Commercial4]]&lt;&gt;1,IF(Table1[[#This Row],[Residential]]=1,1,""),"")</f>
        <v/>
      </c>
      <c r="DU148" s="169">
        <f>IF(Table1[[#This Row],[Both Residential &amp; Commercial4]]&lt;&gt;1,IF(Table1[[#This Row],[Commercial]]=1,1,""),"")</f>
        <v>1</v>
      </c>
      <c r="DV148" s="169" t="str">
        <f>Table1[[#This Row],[Residential &amp; Commercial]]</f>
        <v/>
      </c>
      <c r="DW148" s="169"/>
    </row>
    <row r="149" spans="1:127" s="49" customFormat="1" ht="170.25" thickTop="1" thickBot="1" x14ac:dyDescent="0.35">
      <c r="A149" s="97">
        <v>146</v>
      </c>
      <c r="B149" s="97"/>
      <c r="C149" s="98" t="s">
        <v>624</v>
      </c>
      <c r="D149" s="151" t="s">
        <v>607</v>
      </c>
      <c r="E149" s="99"/>
      <c r="F149" s="99">
        <v>1</v>
      </c>
      <c r="G149" s="99"/>
      <c r="H149" s="99"/>
      <c r="I149" s="100" t="str">
        <f>IF(AND(Table1[[#This Row],[General]]=1,Table1[[#This Row],[Beginner]]=1,Table1[[#This Row],[Intermediate]]=1,Table1[[#This Row],[Advanced]]=1),1,"")</f>
        <v/>
      </c>
      <c r="J149" s="100" t="str">
        <f>CONCATENATE(IF(Table1[[#This Row],[General]]=1,"General, ",""), IF(Table1[[#This Row],[Beginner]]=1,"Beginner, ",""),IF(Table1[[#This Row],[Intermediate]]=1,"Intermediate, ",""), IF(Table1[[#This Row],[Advanced]]=1,"Advanced",""))</f>
        <v xml:space="preserve">Beginner, </v>
      </c>
      <c r="K149" s="101">
        <v>1</v>
      </c>
      <c r="L149" s="101"/>
      <c r="M149" s="101"/>
      <c r="N149" s="101"/>
      <c r="O149" s="145"/>
      <c r="P149" s="101"/>
      <c r="Q149" s="101"/>
      <c r="R149" s="101"/>
      <c r="S14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49" s="102"/>
      <c r="U149" s="102">
        <v>1</v>
      </c>
      <c r="V149" s="240"/>
      <c r="W149" s="240"/>
      <c r="X149" s="102"/>
      <c r="Y149" s="102"/>
      <c r="Z149" s="102"/>
      <c r="AA149" s="102"/>
      <c r="AB149" s="102"/>
      <c r="AC149" s="102"/>
      <c r="AD149" s="102"/>
      <c r="AE149" s="102"/>
      <c r="AF149" s="102"/>
      <c r="AG14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49" s="103">
        <v>1</v>
      </c>
      <c r="AI149" s="103"/>
      <c r="AJ149" s="103"/>
      <c r="AK149" s="74" t="str">
        <f>CONCATENATE(IF(Table1[[#This Row],[Digital]]=1,"Digital, ",""),IF(Table1[[#This Row],[Face to Face]]=1,"Face to face, ",""),IF(Table1[[#This Row],[Blended]]=1,"Blended",""))</f>
        <v xml:space="preserve">Digital, </v>
      </c>
      <c r="AL149" s="99" t="s">
        <v>733</v>
      </c>
      <c r="AM149" s="104">
        <v>1</v>
      </c>
      <c r="AN149" s="130"/>
      <c r="AO149" s="104"/>
      <c r="AP149" s="130"/>
      <c r="AQ149" s="104"/>
      <c r="AR149" s="104"/>
      <c r="AS149" s="104"/>
      <c r="AT149" s="104"/>
      <c r="AU149" s="104"/>
      <c r="AV149" s="130"/>
      <c r="AW149" s="130"/>
      <c r="AX149" s="130"/>
      <c r="AY149" s="104"/>
      <c r="AZ14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4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v>
      </c>
      <c r="BB149" s="105"/>
      <c r="BC149" s="105">
        <v>1</v>
      </c>
      <c r="BD149" s="100" t="str">
        <f>IF(AND(Table1[[#This Row],[Residential]]=1,Table1[[#This Row],[Commercial]]=1),1,"")</f>
        <v/>
      </c>
      <c r="BE149" s="100" t="str">
        <f>CONCATENATE(IF(Table1[[#This Row],[Residential]]=1,"Residential, ",""),IF(Table1[[#This Row],[Commercial]]=1,"Commercial",""))</f>
        <v>Commercial</v>
      </c>
      <c r="BF149" s="104"/>
      <c r="BG149" s="104"/>
      <c r="BH149" s="104"/>
      <c r="BI149" s="104"/>
      <c r="BJ149" s="104"/>
      <c r="BK149" s="104"/>
      <c r="BL149" s="104"/>
      <c r="BM149" s="130"/>
      <c r="BN149" s="104">
        <v>1</v>
      </c>
      <c r="BO14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49" s="146"/>
      <c r="BQ149" s="112" t="s">
        <v>625</v>
      </c>
      <c r="BR149" s="132" t="s">
        <v>1059</v>
      </c>
      <c r="BS149" s="112"/>
      <c r="BT149" s="117" t="s">
        <v>626</v>
      </c>
      <c r="BU149" s="113"/>
      <c r="BV149" s="113"/>
      <c r="BW149" s="119" t="s">
        <v>300</v>
      </c>
      <c r="BX149" s="119" t="s">
        <v>57</v>
      </c>
      <c r="BY149" s="119" t="s">
        <v>59</v>
      </c>
      <c r="BZ149" s="227" t="str">
        <f>IF(SUM(Table1[[#This Row],[Design]:[Beyond compliance]])&gt;0,"Yes","No")</f>
        <v>Yes</v>
      </c>
      <c r="CA14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149" s="48">
        <f>COUNTIF(Table1[[#This Row],[Validity]:[Alignment with NCC (Yes=1,No=0)]],"N/A")</f>
        <v>1</v>
      </c>
      <c r="CC149" s="48">
        <f>IF(ISERROR(Table1[[#This Row],[Total Quality Score (out of 10)]]/(4-Table1[[#This Row],[N/A Count]])),0,Table1[[#This Row],[Total Quality Score (out of 10)]]/(4-Table1[[#This Row],[N/A Count]]))</f>
        <v>1.3333333333333333</v>
      </c>
      <c r="CD149" s="106"/>
      <c r="CE149" s="106"/>
      <c r="CF149" s="172" t="str">
        <f>IF(SUM(Table1[[#This Row],[Multiple]:[Level (all)62]])&lt;1,IF(Table1[[#This Row],[General]]=1,1,""),"")</f>
        <v/>
      </c>
      <c r="CG149" s="172">
        <f>IF(SUM(Table1[[#This Row],[Multiple]:[Level (all)62]])&lt;1,IF(Table1[[#This Row],[Beginner]]=1,1,""),"")</f>
        <v>1</v>
      </c>
      <c r="CH149" s="169" t="str">
        <f>IF(SUM(Table1[[#This Row],[Multiple]:[Level (all)62]])&lt;1,IF(Table1[[#This Row],[Intermediate]]=1,1,""),"")</f>
        <v/>
      </c>
      <c r="CI149" s="169" t="str">
        <f>IF(SUM(Table1[[#This Row],[Multiple]:[Level (all)62]])&lt;1,IF(Table1[[#This Row],[Advanced]]=1,1,""),"")</f>
        <v/>
      </c>
      <c r="CJ149" s="169" t="str">
        <f>IF(AND(SUM(Table1[[#This Row],[General]:[Advanced]])&lt;4,SUM(Table1[[#This Row],[General]:[Advanced]])&gt;1),1,"")</f>
        <v/>
      </c>
      <c r="CK149" s="169" t="str">
        <f>Table1[[#This Row],[Level (all)]]</f>
        <v/>
      </c>
      <c r="CL149" s="169">
        <f>IF(Table1[[#This Row],[Multiple audience]]&lt;&gt;1,IF(Table1[[#This Row],[General Audience]]=1,1,""),"")</f>
        <v>1</v>
      </c>
      <c r="CM149" s="169" t="str">
        <f>IF(Table1[[#This Row],[Multiple audience]]&lt;&gt;1,IF(Table1[[#This Row],[Planners / Designers ]]=1,1,""),"")</f>
        <v/>
      </c>
      <c r="CN149" s="169" t="str">
        <f>IF(Table1[[#This Row],[Multiple audience]]&lt;&gt;1,IF(Table1[[#This Row],[Regulatory Assessors]]=1,1,""),"")</f>
        <v/>
      </c>
      <c r="CO149" s="169" t="str">
        <f>IF(Table1[[#This Row],[Multiple audience]]&lt;&gt;1,IF(Table1[[#This Row],[Builders / Management]]=1,1,""),"")</f>
        <v/>
      </c>
      <c r="CP149" s="169" t="str">
        <f>IF(Table1[[#This Row],[Multiple audience]]&lt;&gt;1,IF(Table1[[#This Row],[Energy / Sus Assessors]]=1,1,""),"")</f>
        <v/>
      </c>
      <c r="CQ149" s="169" t="str">
        <f>IF(Table1[[#This Row],[Multiple audience]]&lt;&gt;1,IF(Table1[[#This Row],[Semi-skilled]]=1,1,""),"")</f>
        <v/>
      </c>
      <c r="CR149" s="169" t="str">
        <f>IF(Table1[[#This Row],[Multiple audience]]&lt;&gt;1,IF(Table1[[#This Row],[Trades]]=1,1,""),"")</f>
        <v/>
      </c>
      <c r="CS149" s="169" t="str">
        <f>IF(Table1[[#This Row],[Multiple audience]]&lt;&gt;1,IF(Table1[[#This Row],[Other]]=1,1,""),"")</f>
        <v/>
      </c>
      <c r="CT149" s="169" t="str">
        <f>IF(SUM(Table1[[#This Row],[General Audience]:[Other]])&gt;1,1,"")</f>
        <v/>
      </c>
      <c r="CU149" s="169" t="str">
        <f>IF(Table1[[#This Row],[Various  ]]&lt;&gt;1,IF(Table1[[#This Row],[Calculator / Software]]=1,1,""),"")</f>
        <v/>
      </c>
      <c r="CV149" s="169">
        <f>IF(Table1[[#This Row],[Various  ]]&lt;&gt;1,IF(Table1[[#This Row],[Information  ]]=1,1,""),"")</f>
        <v>1</v>
      </c>
      <c r="CW149" s="169" t="str">
        <f>IF(Table1[[#This Row],[Various  ]]&lt;&gt;1,IF(Table1[[#This Row],[Interactive Tool]]=1,1,""),"")</f>
        <v/>
      </c>
      <c r="CX149" s="169" t="str">
        <f>IF(Table1[[#This Row],[Various  ]]&lt;&gt;1,IF(Table1[[#This Row],[Technical Specifications]]=1,1,""),"")</f>
        <v/>
      </c>
      <c r="CY149" s="169" t="str">
        <f>IF(Table1[[#This Row],[Various  ]]&lt;&gt;1,IF(Table1[[#This Row],[Training Resources]]=1,1,""),"")</f>
        <v/>
      </c>
      <c r="CZ149" s="169" t="str">
        <f>IF(Table1[[#This Row],[Various  ]]&lt;&gt;1,IF(Table1[[#This Row],[Toolbox]]=1,1,""),"")</f>
        <v/>
      </c>
      <c r="DA149" s="169" t="str">
        <f>IF(Table1[[#This Row],[Various  ]]&lt;&gt;1,IF(Table1[[#This Row],[Video]]=1,1,""),"")</f>
        <v/>
      </c>
      <c r="DB149" s="169" t="str">
        <f>IF(Table1[[#This Row],[Various  ]]&lt;&gt;1,IF(Table1[[#This Row],[Case study]]=1,1,""),"")</f>
        <v/>
      </c>
      <c r="DC149" s="169" t="str">
        <f>IF(Table1[[#This Row],[Various  ]]&lt;&gt;1,IF(Table1[[#This Row],[Other   ]]=1,1,""),"")</f>
        <v/>
      </c>
      <c r="DD149" s="169" t="str">
        <f>IF(Table1[[#This Row],[Various  ]]&lt;&gt;1,IF(Table1[[#This Row],[Standards]]=1,1,""),"")</f>
        <v/>
      </c>
      <c r="DE149" s="169" t="str">
        <f>IF(Table1[[#This Row],[Various]]=1,1,IF(SUM(Table1[[#This Row],[Calculator / Software]:[Standards]])&gt;1,1,""))</f>
        <v/>
      </c>
      <c r="DF149" s="169">
        <f>IF(Table1[[#This Row],[Multiple NCC links]]&lt;&gt;1,IF(Table1[[#This Row],[Design]]=1,1,""),"")</f>
        <v>1</v>
      </c>
      <c r="DG149" s="169" t="str">
        <f>IF(Table1[[#This Row],[Multiple NCC links]]&lt;&gt;1,IF(Table1[[#This Row],[Assessment / Verification]]=1,1,""),"")</f>
        <v/>
      </c>
      <c r="DH149" s="169" t="str">
        <f>IF(Table1[[#This Row],[Multiple NCC links]]&lt;&gt;1,IF(Table1[[#This Row],[Climate Specific ]]=1,1,""),"")</f>
        <v/>
      </c>
      <c r="DI149" s="169" t="str">
        <f>IF(Table1[[#This Row],[Multiple NCC links]]&lt;&gt;1,IF(Table1[[#This Row],[Alterations / Additions]]=1,1,""),"")</f>
        <v/>
      </c>
      <c r="DJ149" s="169" t="str">
        <f>IF(Table1[[#This Row],[Multiple NCC links]]&lt;&gt;1,IF(Table1[[#This Row],[Glazing]]=1,1,""),"")</f>
        <v/>
      </c>
      <c r="DK149" s="169" t="str">
        <f>IF(Table1[[#This Row],[Multiple NCC links]]&lt;&gt;1,IF(Table1[[#This Row],[Building Fabric / Thermal / Sealing]]=1,1,""),"")</f>
        <v/>
      </c>
      <c r="DL149" s="169" t="str">
        <f>IF(Table1[[#This Row],[Multiple NCC links]]&lt;&gt;1,IF(Table1[[#This Row],[Lighting]]=1,1,""),"")</f>
        <v/>
      </c>
      <c r="DM149" s="169" t="str">
        <f>IF(Table1[[#This Row],[Multiple NCC links]]&lt;&gt;1,IF(Table1[[#This Row],[HVAC]]=1,1,""),"")</f>
        <v/>
      </c>
      <c r="DN149" s="169" t="str">
        <f>IF(Table1[[#This Row],[Multiple NCC links]]&lt;&gt;1,IF(Table1[[#This Row],[Services]]=1,1,""),"")</f>
        <v/>
      </c>
      <c r="DO149" s="169" t="str">
        <f>IF(Table1[[#This Row],[Multiple NCC links]]&lt;&gt;1,IF(Table1[[#This Row],[Maintenance &amp; Monitoring]]=1,1,""),"")</f>
        <v/>
      </c>
      <c r="DP149" s="169" t="str">
        <f>IF(Table1[[#This Row],[Multiple NCC links]]&lt;&gt;1,IF(Table1[[#This Row],[Hand over / Operations]]=1,1,""),"")</f>
        <v/>
      </c>
      <c r="DQ149" s="169" t="str">
        <f>IF(Table1[[#This Row],[Multiple NCC links]]&lt;&gt;1,IF(Table1[[#This Row],[As built assessment]]=1,1,""),"")</f>
        <v/>
      </c>
      <c r="DR149" s="169" t="str">
        <f>IF(Table1[[#This Row],[Multiple NCC links]]&lt;&gt;1,IF(Table1[[#This Row],[Beyond compliance]]=1,1,""),"")</f>
        <v/>
      </c>
      <c r="DS149" s="169" t="str">
        <f>IF(SUM(Table1[[#This Row],[Design]:[Beyond compliance]])&gt;1,1,"")</f>
        <v/>
      </c>
      <c r="DT149" s="169" t="str">
        <f>IF(Table1[[#This Row],[Both Residential &amp; Commercial4]]&lt;&gt;1,IF(Table1[[#This Row],[Residential]]=1,1,""),"")</f>
        <v/>
      </c>
      <c r="DU149" s="169">
        <f>IF(Table1[[#This Row],[Both Residential &amp; Commercial4]]&lt;&gt;1,IF(Table1[[#This Row],[Commercial]]=1,1,""),"")</f>
        <v>1</v>
      </c>
      <c r="DV149" s="169" t="str">
        <f>Table1[[#This Row],[Residential &amp; Commercial]]</f>
        <v/>
      </c>
      <c r="DW149" s="169"/>
    </row>
    <row r="150" spans="1:127" s="49" customFormat="1" ht="132.75" thickTop="1" thickBot="1" x14ac:dyDescent="0.35">
      <c r="A150" s="97">
        <v>147</v>
      </c>
      <c r="B150" s="97"/>
      <c r="C150" s="98" t="s">
        <v>627</v>
      </c>
      <c r="D150" s="98" t="s">
        <v>628</v>
      </c>
      <c r="E150" s="99"/>
      <c r="F150" s="99"/>
      <c r="G150" s="99"/>
      <c r="H150" s="99">
        <v>1</v>
      </c>
      <c r="I150" s="100" t="str">
        <f>IF(AND(Table1[[#This Row],[General]]=1,Table1[[#This Row],[Beginner]]=1,Table1[[#This Row],[Intermediate]]=1,Table1[[#This Row],[Advanced]]=1),1,"")</f>
        <v/>
      </c>
      <c r="J150" s="100" t="str">
        <f>CONCATENATE(IF(Table1[[#This Row],[General]]=1,"General, ",""), IF(Table1[[#This Row],[Beginner]]=1,"Beginner, ",""),IF(Table1[[#This Row],[Intermediate]]=1,"Intermediate, ",""), IF(Table1[[#This Row],[Advanced]]=1,"Advanced",""))</f>
        <v>Advanced</v>
      </c>
      <c r="K150" s="101"/>
      <c r="L150" s="101"/>
      <c r="M150" s="101"/>
      <c r="N150" s="101"/>
      <c r="O150" s="145">
        <v>1</v>
      </c>
      <c r="P150" s="101"/>
      <c r="Q150" s="101"/>
      <c r="R150" s="101">
        <v>1</v>
      </c>
      <c r="S15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Energy / Sus Assessors, Other</v>
      </c>
      <c r="T150" s="102"/>
      <c r="U150" s="102">
        <v>1</v>
      </c>
      <c r="V150" s="240"/>
      <c r="W150" s="240"/>
      <c r="X150" s="102"/>
      <c r="Y150" s="102"/>
      <c r="Z150" s="102"/>
      <c r="AA150" s="102"/>
      <c r="AB150" s="102"/>
      <c r="AC150" s="102"/>
      <c r="AD150" s="102"/>
      <c r="AE150" s="102">
        <v>1</v>
      </c>
      <c r="AF150" s="102"/>
      <c r="AG15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Standards, </v>
      </c>
      <c r="AH150" s="103">
        <v>1</v>
      </c>
      <c r="AI150" s="103"/>
      <c r="AJ150" s="103"/>
      <c r="AK150" s="74" t="str">
        <f>CONCATENATE(IF(Table1[[#This Row],[Digital]]=1,"Digital, ",""),IF(Table1[[#This Row],[Face to Face]]=1,"Face to face, ",""),IF(Table1[[#This Row],[Blended]]=1,"Blended",""))</f>
        <v xml:space="preserve">Digital, </v>
      </c>
      <c r="AL150" s="99" t="s">
        <v>733</v>
      </c>
      <c r="AM150" s="104"/>
      <c r="AN150" s="130"/>
      <c r="AO150" s="104"/>
      <c r="AP150" s="130"/>
      <c r="AQ150" s="104"/>
      <c r="AR150" s="104"/>
      <c r="AS150" s="104"/>
      <c r="AT150" s="104">
        <v>1</v>
      </c>
      <c r="AU150" s="104"/>
      <c r="AV150" s="130"/>
      <c r="AW150" s="130"/>
      <c r="AX150" s="130"/>
      <c r="AY150" s="104"/>
      <c r="AZ15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5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HVAC, </v>
      </c>
      <c r="BB150" s="105"/>
      <c r="BC150" s="105">
        <v>1</v>
      </c>
      <c r="BD150" s="100" t="str">
        <f>IF(AND(Table1[[#This Row],[Residential]]=1,Table1[[#This Row],[Commercial]]=1),1,"")</f>
        <v/>
      </c>
      <c r="BE150" s="100" t="str">
        <f>CONCATENATE(IF(Table1[[#This Row],[Residential]]=1,"Residential, ",""),IF(Table1[[#This Row],[Commercial]]=1,"Commercial",""))</f>
        <v>Commercial</v>
      </c>
      <c r="BF150" s="104"/>
      <c r="BG150" s="104"/>
      <c r="BH150" s="104"/>
      <c r="BI150" s="104"/>
      <c r="BJ150" s="104"/>
      <c r="BK150" s="104"/>
      <c r="BL150" s="104"/>
      <c r="BM150" s="130"/>
      <c r="BN150" s="104">
        <v>1</v>
      </c>
      <c r="BO15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50" s="146"/>
      <c r="BQ150" s="112" t="s">
        <v>1061</v>
      </c>
      <c r="BR150" s="132" t="s">
        <v>629</v>
      </c>
      <c r="BS150" s="112"/>
      <c r="BT150" s="117" t="s">
        <v>630</v>
      </c>
      <c r="BU150" s="113"/>
      <c r="BV150" s="113"/>
      <c r="BW150" s="119" t="s">
        <v>57</v>
      </c>
      <c r="BX150" s="119" t="s">
        <v>57</v>
      </c>
      <c r="BY150" s="119" t="s">
        <v>57</v>
      </c>
      <c r="BZ150" s="227" t="str">
        <f>IF(SUM(Table1[[#This Row],[Design]:[Beyond compliance]])&gt;0,"Yes","No")</f>
        <v>Yes</v>
      </c>
      <c r="CA15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50" s="48">
        <f>COUNTIF(Table1[[#This Row],[Validity]:[Alignment with NCC (Yes=1,No=0)]],"N/A")</f>
        <v>0</v>
      </c>
      <c r="CC150" s="48">
        <f>IF(ISERROR(Table1[[#This Row],[Total Quality Score (out of 10)]]/(4-Table1[[#This Row],[N/A Count]])),0,Table1[[#This Row],[Total Quality Score (out of 10)]]/(4-Table1[[#This Row],[N/A Count]]))</f>
        <v>2.25</v>
      </c>
      <c r="CD150" s="106"/>
      <c r="CE150" s="106"/>
      <c r="CF150" s="172" t="str">
        <f>IF(SUM(Table1[[#This Row],[Multiple]:[Level (all)62]])&lt;1,IF(Table1[[#This Row],[General]]=1,1,""),"")</f>
        <v/>
      </c>
      <c r="CG150" s="172" t="str">
        <f>IF(SUM(Table1[[#This Row],[Multiple]:[Level (all)62]])&lt;1,IF(Table1[[#This Row],[Beginner]]=1,1,""),"")</f>
        <v/>
      </c>
      <c r="CH150" s="169" t="str">
        <f>IF(SUM(Table1[[#This Row],[Multiple]:[Level (all)62]])&lt;1,IF(Table1[[#This Row],[Intermediate]]=1,1,""),"")</f>
        <v/>
      </c>
      <c r="CI150" s="169">
        <f>IF(SUM(Table1[[#This Row],[Multiple]:[Level (all)62]])&lt;1,IF(Table1[[#This Row],[Advanced]]=1,1,""),"")</f>
        <v>1</v>
      </c>
      <c r="CJ150" s="169" t="str">
        <f>IF(AND(SUM(Table1[[#This Row],[General]:[Advanced]])&lt;4,SUM(Table1[[#This Row],[General]:[Advanced]])&gt;1),1,"")</f>
        <v/>
      </c>
      <c r="CK150" s="169" t="str">
        <f>Table1[[#This Row],[Level (all)]]</f>
        <v/>
      </c>
      <c r="CL150" s="169" t="str">
        <f>IF(Table1[[#This Row],[Multiple audience]]&lt;&gt;1,IF(Table1[[#This Row],[General Audience]]=1,1,""),"")</f>
        <v/>
      </c>
      <c r="CM150" s="169" t="str">
        <f>IF(Table1[[#This Row],[Multiple audience]]&lt;&gt;1,IF(Table1[[#This Row],[Planners / Designers ]]=1,1,""),"")</f>
        <v/>
      </c>
      <c r="CN150" s="169" t="str">
        <f>IF(Table1[[#This Row],[Multiple audience]]&lt;&gt;1,IF(Table1[[#This Row],[Regulatory Assessors]]=1,1,""),"")</f>
        <v/>
      </c>
      <c r="CO150" s="169" t="str">
        <f>IF(Table1[[#This Row],[Multiple audience]]&lt;&gt;1,IF(Table1[[#This Row],[Builders / Management]]=1,1,""),"")</f>
        <v/>
      </c>
      <c r="CP150" s="169" t="str">
        <f>IF(Table1[[#This Row],[Multiple audience]]&lt;&gt;1,IF(Table1[[#This Row],[Energy / Sus Assessors]]=1,1,""),"")</f>
        <v/>
      </c>
      <c r="CQ150" s="169" t="str">
        <f>IF(Table1[[#This Row],[Multiple audience]]&lt;&gt;1,IF(Table1[[#This Row],[Semi-skilled]]=1,1,""),"")</f>
        <v/>
      </c>
      <c r="CR150" s="169" t="str">
        <f>IF(Table1[[#This Row],[Multiple audience]]&lt;&gt;1,IF(Table1[[#This Row],[Trades]]=1,1,""),"")</f>
        <v/>
      </c>
      <c r="CS150" s="169" t="str">
        <f>IF(Table1[[#This Row],[Multiple audience]]&lt;&gt;1,IF(Table1[[#This Row],[Other]]=1,1,""),"")</f>
        <v/>
      </c>
      <c r="CT150" s="169">
        <f>IF(SUM(Table1[[#This Row],[General Audience]:[Other]])&gt;1,1,"")</f>
        <v>1</v>
      </c>
      <c r="CU150" s="169" t="str">
        <f>IF(Table1[[#This Row],[Various  ]]&lt;&gt;1,IF(Table1[[#This Row],[Calculator / Software]]=1,1,""),"")</f>
        <v/>
      </c>
      <c r="CV150" s="169" t="str">
        <f>IF(Table1[[#This Row],[Various  ]]&lt;&gt;1,IF(Table1[[#This Row],[Information  ]]=1,1,""),"")</f>
        <v/>
      </c>
      <c r="CW150" s="169" t="str">
        <f>IF(Table1[[#This Row],[Various  ]]&lt;&gt;1,IF(Table1[[#This Row],[Interactive Tool]]=1,1,""),"")</f>
        <v/>
      </c>
      <c r="CX150" s="169" t="str">
        <f>IF(Table1[[#This Row],[Various  ]]&lt;&gt;1,IF(Table1[[#This Row],[Technical Specifications]]=1,1,""),"")</f>
        <v/>
      </c>
      <c r="CY150" s="169" t="str">
        <f>IF(Table1[[#This Row],[Various  ]]&lt;&gt;1,IF(Table1[[#This Row],[Training Resources]]=1,1,""),"")</f>
        <v/>
      </c>
      <c r="CZ150" s="169" t="str">
        <f>IF(Table1[[#This Row],[Various  ]]&lt;&gt;1,IF(Table1[[#This Row],[Toolbox]]=1,1,""),"")</f>
        <v/>
      </c>
      <c r="DA150" s="169" t="str">
        <f>IF(Table1[[#This Row],[Various  ]]&lt;&gt;1,IF(Table1[[#This Row],[Video]]=1,1,""),"")</f>
        <v/>
      </c>
      <c r="DB150" s="169" t="str">
        <f>IF(Table1[[#This Row],[Various  ]]&lt;&gt;1,IF(Table1[[#This Row],[Case study]]=1,1,""),"")</f>
        <v/>
      </c>
      <c r="DC150" s="169" t="str">
        <f>IF(Table1[[#This Row],[Various  ]]&lt;&gt;1,IF(Table1[[#This Row],[Other   ]]=1,1,""),"")</f>
        <v/>
      </c>
      <c r="DD150" s="169" t="str">
        <f>IF(Table1[[#This Row],[Various  ]]&lt;&gt;1,IF(Table1[[#This Row],[Standards]]=1,1,""),"")</f>
        <v/>
      </c>
      <c r="DE150" s="169">
        <f>IF(Table1[[#This Row],[Various]]=1,1,IF(SUM(Table1[[#This Row],[Calculator / Software]:[Standards]])&gt;1,1,""))</f>
        <v>1</v>
      </c>
      <c r="DF150" s="169" t="str">
        <f>IF(Table1[[#This Row],[Multiple NCC links]]&lt;&gt;1,IF(Table1[[#This Row],[Design]]=1,1,""),"")</f>
        <v/>
      </c>
      <c r="DG150" s="169" t="str">
        <f>IF(Table1[[#This Row],[Multiple NCC links]]&lt;&gt;1,IF(Table1[[#This Row],[Assessment / Verification]]=1,1,""),"")</f>
        <v/>
      </c>
      <c r="DH150" s="169" t="str">
        <f>IF(Table1[[#This Row],[Multiple NCC links]]&lt;&gt;1,IF(Table1[[#This Row],[Climate Specific ]]=1,1,""),"")</f>
        <v/>
      </c>
      <c r="DI150" s="169" t="str">
        <f>IF(Table1[[#This Row],[Multiple NCC links]]&lt;&gt;1,IF(Table1[[#This Row],[Alterations / Additions]]=1,1,""),"")</f>
        <v/>
      </c>
      <c r="DJ150" s="169" t="str">
        <f>IF(Table1[[#This Row],[Multiple NCC links]]&lt;&gt;1,IF(Table1[[#This Row],[Glazing]]=1,1,""),"")</f>
        <v/>
      </c>
      <c r="DK150" s="169" t="str">
        <f>IF(Table1[[#This Row],[Multiple NCC links]]&lt;&gt;1,IF(Table1[[#This Row],[Building Fabric / Thermal / Sealing]]=1,1,""),"")</f>
        <v/>
      </c>
      <c r="DL150" s="169" t="str">
        <f>IF(Table1[[#This Row],[Multiple NCC links]]&lt;&gt;1,IF(Table1[[#This Row],[Lighting]]=1,1,""),"")</f>
        <v/>
      </c>
      <c r="DM150" s="169">
        <f>IF(Table1[[#This Row],[Multiple NCC links]]&lt;&gt;1,IF(Table1[[#This Row],[HVAC]]=1,1,""),"")</f>
        <v>1</v>
      </c>
      <c r="DN150" s="169" t="str">
        <f>IF(Table1[[#This Row],[Multiple NCC links]]&lt;&gt;1,IF(Table1[[#This Row],[Services]]=1,1,""),"")</f>
        <v/>
      </c>
      <c r="DO150" s="169" t="str">
        <f>IF(Table1[[#This Row],[Multiple NCC links]]&lt;&gt;1,IF(Table1[[#This Row],[Maintenance &amp; Monitoring]]=1,1,""),"")</f>
        <v/>
      </c>
      <c r="DP150" s="169" t="str">
        <f>IF(Table1[[#This Row],[Multiple NCC links]]&lt;&gt;1,IF(Table1[[#This Row],[Hand over / Operations]]=1,1,""),"")</f>
        <v/>
      </c>
      <c r="DQ150" s="169" t="str">
        <f>IF(Table1[[#This Row],[Multiple NCC links]]&lt;&gt;1,IF(Table1[[#This Row],[As built assessment]]=1,1,""),"")</f>
        <v/>
      </c>
      <c r="DR150" s="169" t="str">
        <f>IF(Table1[[#This Row],[Multiple NCC links]]&lt;&gt;1,IF(Table1[[#This Row],[Beyond compliance]]=1,1,""),"")</f>
        <v/>
      </c>
      <c r="DS150" s="169" t="str">
        <f>IF(SUM(Table1[[#This Row],[Design]:[Beyond compliance]])&gt;1,1,"")</f>
        <v/>
      </c>
      <c r="DT150" s="169" t="str">
        <f>IF(Table1[[#This Row],[Both Residential &amp; Commercial4]]&lt;&gt;1,IF(Table1[[#This Row],[Residential]]=1,1,""),"")</f>
        <v/>
      </c>
      <c r="DU150" s="169">
        <f>IF(Table1[[#This Row],[Both Residential &amp; Commercial4]]&lt;&gt;1,IF(Table1[[#This Row],[Commercial]]=1,1,""),"")</f>
        <v>1</v>
      </c>
      <c r="DV150" s="169" t="str">
        <f>Table1[[#This Row],[Residential &amp; Commercial]]</f>
        <v/>
      </c>
      <c r="DW150" s="169"/>
    </row>
    <row r="151" spans="1:127" s="49" customFormat="1" ht="57.75" thickTop="1" thickBot="1" x14ac:dyDescent="0.35">
      <c r="A151" s="97">
        <v>148</v>
      </c>
      <c r="B151" s="97"/>
      <c r="C151" s="98" t="s">
        <v>631</v>
      </c>
      <c r="D151" s="98" t="s">
        <v>635</v>
      </c>
      <c r="E151" s="99"/>
      <c r="F151" s="99">
        <v>1</v>
      </c>
      <c r="G151" s="99">
        <v>1</v>
      </c>
      <c r="H151" s="99"/>
      <c r="I151" s="100" t="str">
        <f>IF(AND(Table1[[#This Row],[General]]=1,Table1[[#This Row],[Beginner]]=1,Table1[[#This Row],[Intermediate]]=1,Table1[[#This Row],[Advanced]]=1),1,"")</f>
        <v/>
      </c>
      <c r="J151" s="100" t="str">
        <f>CONCATENATE(IF(Table1[[#This Row],[General]]=1,"General, ",""), IF(Table1[[#This Row],[Beginner]]=1,"Beginner, ",""),IF(Table1[[#This Row],[Intermediate]]=1,"Intermediate, ",""), IF(Table1[[#This Row],[Advanced]]=1,"Advanced",""))</f>
        <v xml:space="preserve">Beginner, Intermediate, </v>
      </c>
      <c r="K151" s="101">
        <v>1</v>
      </c>
      <c r="L151" s="101"/>
      <c r="M151" s="101"/>
      <c r="N151" s="101"/>
      <c r="O151" s="145"/>
      <c r="P151" s="101"/>
      <c r="Q151" s="101"/>
      <c r="R151" s="101"/>
      <c r="S15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51" s="102"/>
      <c r="U151" s="102"/>
      <c r="V151" s="240">
        <v>1</v>
      </c>
      <c r="W151" s="240"/>
      <c r="X151" s="102">
        <v>1</v>
      </c>
      <c r="Y151" s="102"/>
      <c r="Z151" s="102"/>
      <c r="AA151" s="102"/>
      <c r="AB151" s="102"/>
      <c r="AC151" s="102"/>
      <c r="AD151" s="102"/>
      <c r="AE151" s="102"/>
      <c r="AF151" s="102"/>
      <c r="AG15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Interactive Tool, </v>
      </c>
      <c r="AH151" s="103">
        <v>1</v>
      </c>
      <c r="AI151" s="103"/>
      <c r="AJ151" s="103"/>
      <c r="AK151" s="74" t="str">
        <f>CONCATENATE(IF(Table1[[#This Row],[Digital]]=1,"Digital, ",""),IF(Table1[[#This Row],[Face to Face]]=1,"Face to face, ",""),IF(Table1[[#This Row],[Blended]]=1,"Blended",""))</f>
        <v xml:space="preserve">Digital, </v>
      </c>
      <c r="AL151" s="99" t="s">
        <v>733</v>
      </c>
      <c r="AM151" s="104">
        <v>1</v>
      </c>
      <c r="AN151" s="130"/>
      <c r="AO151" s="104"/>
      <c r="AP151" s="130"/>
      <c r="AQ151" s="104">
        <v>1</v>
      </c>
      <c r="AR151" s="104"/>
      <c r="AS151" s="104"/>
      <c r="AT151" s="104"/>
      <c r="AU151" s="104"/>
      <c r="AV151" s="130"/>
      <c r="AW151" s="130"/>
      <c r="AX151" s="130"/>
      <c r="AY151" s="104"/>
      <c r="AZ15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5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v>
      </c>
      <c r="BB151" s="105">
        <v>1</v>
      </c>
      <c r="BC151" s="105"/>
      <c r="BD151" s="100" t="str">
        <f>IF(AND(Table1[[#This Row],[Residential]]=1,Table1[[#This Row],[Commercial]]=1),1,"")</f>
        <v/>
      </c>
      <c r="BE151" s="100" t="str">
        <f>CONCATENATE(IF(Table1[[#This Row],[Residential]]=1,"Residential, ",""),IF(Table1[[#This Row],[Commercial]]=1,"Commercial",""))</f>
        <v xml:space="preserve">Residential, </v>
      </c>
      <c r="BF151" s="104"/>
      <c r="BG151" s="104"/>
      <c r="BH151" s="104"/>
      <c r="BI151" s="104"/>
      <c r="BJ151" s="104"/>
      <c r="BK151" s="104"/>
      <c r="BL151" s="104"/>
      <c r="BM151" s="130"/>
      <c r="BN151" s="104">
        <v>1</v>
      </c>
      <c r="BO15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51" s="146"/>
      <c r="BQ151" s="112" t="s">
        <v>633</v>
      </c>
      <c r="BR151" s="132" t="s">
        <v>987</v>
      </c>
      <c r="BS151" s="112"/>
      <c r="BT151" s="117" t="s">
        <v>632</v>
      </c>
      <c r="BU151" s="113"/>
      <c r="BV151" s="113"/>
      <c r="BW151" s="119" t="s">
        <v>57</v>
      </c>
      <c r="BX151" s="119" t="s">
        <v>57</v>
      </c>
      <c r="BY151" s="119" t="s">
        <v>58</v>
      </c>
      <c r="BZ151" s="227" t="str">
        <f>IF(SUM(Table1[[#This Row],[Design]:[Beyond compliance]])&gt;0,"Yes","No")</f>
        <v>Yes</v>
      </c>
      <c r="CA15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51" s="48">
        <f>COUNTIF(Table1[[#This Row],[Validity]:[Alignment with NCC (Yes=1,No=0)]],"N/A")</f>
        <v>0</v>
      </c>
      <c r="CC151" s="48">
        <f>IF(ISERROR(Table1[[#This Row],[Total Quality Score (out of 10)]]/(4-Table1[[#This Row],[N/A Count]])),0,Table1[[#This Row],[Total Quality Score (out of 10)]]/(4-Table1[[#This Row],[N/A Count]]))</f>
        <v>2</v>
      </c>
      <c r="CD151" s="106"/>
      <c r="CE151" s="106"/>
      <c r="CF151" s="172" t="str">
        <f>IF(SUM(Table1[[#This Row],[Multiple]:[Level (all)62]])&lt;1,IF(Table1[[#This Row],[General]]=1,1,""),"")</f>
        <v/>
      </c>
      <c r="CG151" s="172" t="str">
        <f>IF(SUM(Table1[[#This Row],[Multiple]:[Level (all)62]])&lt;1,IF(Table1[[#This Row],[Beginner]]=1,1,""),"")</f>
        <v/>
      </c>
      <c r="CH151" s="169" t="str">
        <f>IF(SUM(Table1[[#This Row],[Multiple]:[Level (all)62]])&lt;1,IF(Table1[[#This Row],[Intermediate]]=1,1,""),"")</f>
        <v/>
      </c>
      <c r="CI151" s="169" t="str">
        <f>IF(SUM(Table1[[#This Row],[Multiple]:[Level (all)62]])&lt;1,IF(Table1[[#This Row],[Advanced]]=1,1,""),"")</f>
        <v/>
      </c>
      <c r="CJ151" s="169">
        <f>IF(AND(SUM(Table1[[#This Row],[General]:[Advanced]])&lt;4,SUM(Table1[[#This Row],[General]:[Advanced]])&gt;1),1,"")</f>
        <v>1</v>
      </c>
      <c r="CK151" s="169" t="str">
        <f>Table1[[#This Row],[Level (all)]]</f>
        <v/>
      </c>
      <c r="CL151" s="169">
        <f>IF(Table1[[#This Row],[Multiple audience]]&lt;&gt;1,IF(Table1[[#This Row],[General Audience]]=1,1,""),"")</f>
        <v>1</v>
      </c>
      <c r="CM151" s="169" t="str">
        <f>IF(Table1[[#This Row],[Multiple audience]]&lt;&gt;1,IF(Table1[[#This Row],[Planners / Designers ]]=1,1,""),"")</f>
        <v/>
      </c>
      <c r="CN151" s="169" t="str">
        <f>IF(Table1[[#This Row],[Multiple audience]]&lt;&gt;1,IF(Table1[[#This Row],[Regulatory Assessors]]=1,1,""),"")</f>
        <v/>
      </c>
      <c r="CO151" s="169" t="str">
        <f>IF(Table1[[#This Row],[Multiple audience]]&lt;&gt;1,IF(Table1[[#This Row],[Builders / Management]]=1,1,""),"")</f>
        <v/>
      </c>
      <c r="CP151" s="169" t="str">
        <f>IF(Table1[[#This Row],[Multiple audience]]&lt;&gt;1,IF(Table1[[#This Row],[Energy / Sus Assessors]]=1,1,""),"")</f>
        <v/>
      </c>
      <c r="CQ151" s="169" t="str">
        <f>IF(Table1[[#This Row],[Multiple audience]]&lt;&gt;1,IF(Table1[[#This Row],[Semi-skilled]]=1,1,""),"")</f>
        <v/>
      </c>
      <c r="CR151" s="169" t="str">
        <f>IF(Table1[[#This Row],[Multiple audience]]&lt;&gt;1,IF(Table1[[#This Row],[Trades]]=1,1,""),"")</f>
        <v/>
      </c>
      <c r="CS151" s="169" t="str">
        <f>IF(Table1[[#This Row],[Multiple audience]]&lt;&gt;1,IF(Table1[[#This Row],[Other]]=1,1,""),"")</f>
        <v/>
      </c>
      <c r="CT151" s="169" t="str">
        <f>IF(SUM(Table1[[#This Row],[General Audience]:[Other]])&gt;1,1,"")</f>
        <v/>
      </c>
      <c r="CU151" s="169" t="str">
        <f>IF(Table1[[#This Row],[Various  ]]&lt;&gt;1,IF(Table1[[#This Row],[Calculator / Software]]=1,1,""),"")</f>
        <v/>
      </c>
      <c r="CV151" s="169" t="str">
        <f>IF(Table1[[#This Row],[Various  ]]&lt;&gt;1,IF(Table1[[#This Row],[Information  ]]=1,1,""),"")</f>
        <v/>
      </c>
      <c r="CW151" s="169" t="str">
        <f>IF(Table1[[#This Row],[Various  ]]&lt;&gt;1,IF(Table1[[#This Row],[Interactive Tool]]=1,1,""),"")</f>
        <v/>
      </c>
      <c r="CX151" s="169" t="str">
        <f>IF(Table1[[#This Row],[Various  ]]&lt;&gt;1,IF(Table1[[#This Row],[Technical Specifications]]=1,1,""),"")</f>
        <v/>
      </c>
      <c r="CY151" s="169" t="str">
        <f>IF(Table1[[#This Row],[Various  ]]&lt;&gt;1,IF(Table1[[#This Row],[Training Resources]]=1,1,""),"")</f>
        <v/>
      </c>
      <c r="CZ151" s="169" t="str">
        <f>IF(Table1[[#This Row],[Various  ]]&lt;&gt;1,IF(Table1[[#This Row],[Toolbox]]=1,1,""),"")</f>
        <v/>
      </c>
      <c r="DA151" s="169" t="str">
        <f>IF(Table1[[#This Row],[Various  ]]&lt;&gt;1,IF(Table1[[#This Row],[Video]]=1,1,""),"")</f>
        <v/>
      </c>
      <c r="DB151" s="169" t="str">
        <f>IF(Table1[[#This Row],[Various  ]]&lt;&gt;1,IF(Table1[[#This Row],[Case study]]=1,1,""),"")</f>
        <v/>
      </c>
      <c r="DC151" s="169" t="str">
        <f>IF(Table1[[#This Row],[Various  ]]&lt;&gt;1,IF(Table1[[#This Row],[Other   ]]=1,1,""),"")</f>
        <v/>
      </c>
      <c r="DD151" s="169" t="str">
        <f>IF(Table1[[#This Row],[Various  ]]&lt;&gt;1,IF(Table1[[#This Row],[Standards]]=1,1,""),"")</f>
        <v/>
      </c>
      <c r="DE151" s="169">
        <f>IF(Table1[[#This Row],[Various]]=1,1,IF(SUM(Table1[[#This Row],[Calculator / Software]:[Standards]])&gt;1,1,""))</f>
        <v>1</v>
      </c>
      <c r="DF151" s="169" t="str">
        <f>IF(Table1[[#This Row],[Multiple NCC links]]&lt;&gt;1,IF(Table1[[#This Row],[Design]]=1,1,""),"")</f>
        <v/>
      </c>
      <c r="DG151" s="169" t="str">
        <f>IF(Table1[[#This Row],[Multiple NCC links]]&lt;&gt;1,IF(Table1[[#This Row],[Assessment / Verification]]=1,1,""),"")</f>
        <v/>
      </c>
      <c r="DH151" s="169" t="str">
        <f>IF(Table1[[#This Row],[Multiple NCC links]]&lt;&gt;1,IF(Table1[[#This Row],[Climate Specific ]]=1,1,""),"")</f>
        <v/>
      </c>
      <c r="DI151" s="169" t="str">
        <f>IF(Table1[[#This Row],[Multiple NCC links]]&lt;&gt;1,IF(Table1[[#This Row],[Alterations / Additions]]=1,1,""),"")</f>
        <v/>
      </c>
      <c r="DJ151" s="169" t="str">
        <f>IF(Table1[[#This Row],[Multiple NCC links]]&lt;&gt;1,IF(Table1[[#This Row],[Glazing]]=1,1,""),"")</f>
        <v/>
      </c>
      <c r="DK151" s="169" t="str">
        <f>IF(Table1[[#This Row],[Multiple NCC links]]&lt;&gt;1,IF(Table1[[#This Row],[Building Fabric / Thermal / Sealing]]=1,1,""),"")</f>
        <v/>
      </c>
      <c r="DL151" s="169" t="str">
        <f>IF(Table1[[#This Row],[Multiple NCC links]]&lt;&gt;1,IF(Table1[[#This Row],[Lighting]]=1,1,""),"")</f>
        <v/>
      </c>
      <c r="DM151" s="169" t="str">
        <f>IF(Table1[[#This Row],[Multiple NCC links]]&lt;&gt;1,IF(Table1[[#This Row],[HVAC]]=1,1,""),"")</f>
        <v/>
      </c>
      <c r="DN151" s="169" t="str">
        <f>IF(Table1[[#This Row],[Multiple NCC links]]&lt;&gt;1,IF(Table1[[#This Row],[Services]]=1,1,""),"")</f>
        <v/>
      </c>
      <c r="DO151" s="169" t="str">
        <f>IF(Table1[[#This Row],[Multiple NCC links]]&lt;&gt;1,IF(Table1[[#This Row],[Maintenance &amp; Monitoring]]=1,1,""),"")</f>
        <v/>
      </c>
      <c r="DP151" s="169" t="str">
        <f>IF(Table1[[#This Row],[Multiple NCC links]]&lt;&gt;1,IF(Table1[[#This Row],[Hand over / Operations]]=1,1,""),"")</f>
        <v/>
      </c>
      <c r="DQ151" s="169" t="str">
        <f>IF(Table1[[#This Row],[Multiple NCC links]]&lt;&gt;1,IF(Table1[[#This Row],[As built assessment]]=1,1,""),"")</f>
        <v/>
      </c>
      <c r="DR151" s="169" t="str">
        <f>IF(Table1[[#This Row],[Multiple NCC links]]&lt;&gt;1,IF(Table1[[#This Row],[Beyond compliance]]=1,1,""),"")</f>
        <v/>
      </c>
      <c r="DS151" s="169">
        <f>IF(SUM(Table1[[#This Row],[Design]:[Beyond compliance]])&gt;1,1,"")</f>
        <v>1</v>
      </c>
      <c r="DT151" s="169">
        <f>IF(Table1[[#This Row],[Both Residential &amp; Commercial4]]&lt;&gt;1,IF(Table1[[#This Row],[Residential]]=1,1,""),"")</f>
        <v>1</v>
      </c>
      <c r="DU151" s="169" t="str">
        <f>IF(Table1[[#This Row],[Both Residential &amp; Commercial4]]&lt;&gt;1,IF(Table1[[#This Row],[Commercial]]=1,1,""),"")</f>
        <v/>
      </c>
      <c r="DV151" s="169" t="str">
        <f>Table1[[#This Row],[Residential &amp; Commercial]]</f>
        <v/>
      </c>
      <c r="DW151" s="169"/>
    </row>
    <row r="152" spans="1:127" s="49" customFormat="1" ht="57.75" thickTop="1" thickBot="1" x14ac:dyDescent="0.35">
      <c r="A152" s="97">
        <v>149</v>
      </c>
      <c r="B152" s="97"/>
      <c r="C152" s="98" t="s">
        <v>1062</v>
      </c>
      <c r="D152" s="98" t="s">
        <v>635</v>
      </c>
      <c r="E152" s="99"/>
      <c r="F152" s="99">
        <v>1</v>
      </c>
      <c r="G152" s="99">
        <v>1</v>
      </c>
      <c r="H152" s="99"/>
      <c r="I152" s="100" t="str">
        <f>IF(AND(Table1[[#This Row],[General]]=1,Table1[[#This Row],[Beginner]]=1,Table1[[#This Row],[Intermediate]]=1,Table1[[#This Row],[Advanced]]=1),1,"")</f>
        <v/>
      </c>
      <c r="J152" s="100" t="str">
        <f>CONCATENATE(IF(Table1[[#This Row],[General]]=1,"General, ",""), IF(Table1[[#This Row],[Beginner]]=1,"Beginner, ",""),IF(Table1[[#This Row],[Intermediate]]=1,"Intermediate, ",""), IF(Table1[[#This Row],[Advanced]]=1,"Advanced",""))</f>
        <v xml:space="preserve">Beginner, Intermediate, </v>
      </c>
      <c r="K152" s="101">
        <v>1</v>
      </c>
      <c r="L152" s="101"/>
      <c r="M152" s="101"/>
      <c r="N152" s="101"/>
      <c r="O152" s="145"/>
      <c r="P152" s="101"/>
      <c r="Q152" s="101"/>
      <c r="R152" s="101"/>
      <c r="S15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52" s="102"/>
      <c r="U152" s="102"/>
      <c r="V152" s="240">
        <v>1</v>
      </c>
      <c r="W152" s="240"/>
      <c r="X152" s="102">
        <v>1</v>
      </c>
      <c r="Y152" s="102"/>
      <c r="Z152" s="102"/>
      <c r="AA152" s="102"/>
      <c r="AB152" s="102"/>
      <c r="AC152" s="102"/>
      <c r="AD152" s="102"/>
      <c r="AE152" s="102"/>
      <c r="AF152" s="102"/>
      <c r="AG15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Interactive Tool, </v>
      </c>
      <c r="AH152" s="103">
        <v>1</v>
      </c>
      <c r="AI152" s="103"/>
      <c r="AJ152" s="103"/>
      <c r="AK152" s="74" t="str">
        <f>CONCATENATE(IF(Table1[[#This Row],[Digital]]=1,"Digital, ",""),IF(Table1[[#This Row],[Face to Face]]=1,"Face to face, ",""),IF(Table1[[#This Row],[Blended]]=1,"Blended",""))</f>
        <v xml:space="preserve">Digital, </v>
      </c>
      <c r="AL152" s="99" t="s">
        <v>733</v>
      </c>
      <c r="AM152" s="104">
        <v>1</v>
      </c>
      <c r="AN152" s="130"/>
      <c r="AO152" s="104"/>
      <c r="AP152" s="130"/>
      <c r="AQ152" s="104">
        <v>1</v>
      </c>
      <c r="AR152" s="104"/>
      <c r="AS152" s="104"/>
      <c r="AT152" s="104"/>
      <c r="AU152" s="104"/>
      <c r="AV152" s="130"/>
      <c r="AW152" s="130"/>
      <c r="AX152" s="130"/>
      <c r="AY152" s="104"/>
      <c r="AZ15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5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v>
      </c>
      <c r="BB152" s="105"/>
      <c r="BC152" s="105">
        <v>1</v>
      </c>
      <c r="BD152" s="100">
        <v>1</v>
      </c>
      <c r="BE152" s="100" t="str">
        <f>CONCATENATE(IF(Table1[[#This Row],[Residential]]=1,"Residential, ",""),IF(Table1[[#This Row],[Commercial]]=1,"Commercial",""))</f>
        <v>Commercial</v>
      </c>
      <c r="BF152" s="104"/>
      <c r="BG152" s="104"/>
      <c r="BH152" s="104"/>
      <c r="BI152" s="104"/>
      <c r="BJ152" s="104"/>
      <c r="BK152" s="104"/>
      <c r="BL152" s="104"/>
      <c r="BM152" s="130"/>
      <c r="BN152" s="104">
        <v>1</v>
      </c>
      <c r="BO15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52" s="146"/>
      <c r="BQ152" s="112" t="s">
        <v>1063</v>
      </c>
      <c r="BR152" s="132" t="s">
        <v>987</v>
      </c>
      <c r="BS152" s="112"/>
      <c r="BT152" s="117" t="s">
        <v>634</v>
      </c>
      <c r="BU152" s="113"/>
      <c r="BV152" s="113"/>
      <c r="BW152" s="119" t="s">
        <v>57</v>
      </c>
      <c r="BX152" s="119" t="s">
        <v>57</v>
      </c>
      <c r="BY152" s="119" t="s">
        <v>58</v>
      </c>
      <c r="BZ152" s="227" t="str">
        <f>IF(SUM(Table1[[#This Row],[Design]:[Beyond compliance]])&gt;0,"Yes","No")</f>
        <v>Yes</v>
      </c>
      <c r="CA15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52" s="48">
        <f>COUNTIF(Table1[[#This Row],[Validity]:[Alignment with NCC (Yes=1,No=0)]],"N/A")</f>
        <v>0</v>
      </c>
      <c r="CC152" s="48">
        <f>IF(ISERROR(Table1[[#This Row],[Total Quality Score (out of 10)]]/(4-Table1[[#This Row],[N/A Count]])),0,Table1[[#This Row],[Total Quality Score (out of 10)]]/(4-Table1[[#This Row],[N/A Count]]))</f>
        <v>2</v>
      </c>
      <c r="CD152" s="106"/>
      <c r="CE152" s="106"/>
      <c r="CF152" s="172" t="str">
        <f>IF(SUM(Table1[[#This Row],[Multiple]:[Level (all)62]])&lt;1,IF(Table1[[#This Row],[General]]=1,1,""),"")</f>
        <v/>
      </c>
      <c r="CG152" s="172" t="str">
        <f>IF(SUM(Table1[[#This Row],[Multiple]:[Level (all)62]])&lt;1,IF(Table1[[#This Row],[Beginner]]=1,1,""),"")</f>
        <v/>
      </c>
      <c r="CH152" s="169" t="str">
        <f>IF(SUM(Table1[[#This Row],[Multiple]:[Level (all)62]])&lt;1,IF(Table1[[#This Row],[Intermediate]]=1,1,""),"")</f>
        <v/>
      </c>
      <c r="CI152" s="169" t="str">
        <f>IF(SUM(Table1[[#This Row],[Multiple]:[Level (all)62]])&lt;1,IF(Table1[[#This Row],[Advanced]]=1,1,""),"")</f>
        <v/>
      </c>
      <c r="CJ152" s="169">
        <f>IF(AND(SUM(Table1[[#This Row],[General]:[Advanced]])&lt;4,SUM(Table1[[#This Row],[General]:[Advanced]])&gt;1),1,"")</f>
        <v>1</v>
      </c>
      <c r="CK152" s="169" t="str">
        <f>Table1[[#This Row],[Level (all)]]</f>
        <v/>
      </c>
      <c r="CL152" s="169">
        <f>IF(Table1[[#This Row],[Multiple audience]]&lt;&gt;1,IF(Table1[[#This Row],[General Audience]]=1,1,""),"")</f>
        <v>1</v>
      </c>
      <c r="CM152" s="169" t="str">
        <f>IF(Table1[[#This Row],[Multiple audience]]&lt;&gt;1,IF(Table1[[#This Row],[Planners / Designers ]]=1,1,""),"")</f>
        <v/>
      </c>
      <c r="CN152" s="169" t="str">
        <f>IF(Table1[[#This Row],[Multiple audience]]&lt;&gt;1,IF(Table1[[#This Row],[Regulatory Assessors]]=1,1,""),"")</f>
        <v/>
      </c>
      <c r="CO152" s="169" t="str">
        <f>IF(Table1[[#This Row],[Multiple audience]]&lt;&gt;1,IF(Table1[[#This Row],[Builders / Management]]=1,1,""),"")</f>
        <v/>
      </c>
      <c r="CP152" s="169" t="str">
        <f>IF(Table1[[#This Row],[Multiple audience]]&lt;&gt;1,IF(Table1[[#This Row],[Energy / Sus Assessors]]=1,1,""),"")</f>
        <v/>
      </c>
      <c r="CQ152" s="169" t="str">
        <f>IF(Table1[[#This Row],[Multiple audience]]&lt;&gt;1,IF(Table1[[#This Row],[Semi-skilled]]=1,1,""),"")</f>
        <v/>
      </c>
      <c r="CR152" s="169" t="str">
        <f>IF(Table1[[#This Row],[Multiple audience]]&lt;&gt;1,IF(Table1[[#This Row],[Trades]]=1,1,""),"")</f>
        <v/>
      </c>
      <c r="CS152" s="169" t="str">
        <f>IF(Table1[[#This Row],[Multiple audience]]&lt;&gt;1,IF(Table1[[#This Row],[Other]]=1,1,""),"")</f>
        <v/>
      </c>
      <c r="CT152" s="169" t="str">
        <f>IF(SUM(Table1[[#This Row],[General Audience]:[Other]])&gt;1,1,"")</f>
        <v/>
      </c>
      <c r="CU152" s="169" t="str">
        <f>IF(Table1[[#This Row],[Various  ]]&lt;&gt;1,IF(Table1[[#This Row],[Calculator / Software]]=1,1,""),"")</f>
        <v/>
      </c>
      <c r="CV152" s="169" t="str">
        <f>IF(Table1[[#This Row],[Various  ]]&lt;&gt;1,IF(Table1[[#This Row],[Information  ]]=1,1,""),"")</f>
        <v/>
      </c>
      <c r="CW152" s="169" t="str">
        <f>IF(Table1[[#This Row],[Various  ]]&lt;&gt;1,IF(Table1[[#This Row],[Interactive Tool]]=1,1,""),"")</f>
        <v/>
      </c>
      <c r="CX152" s="169" t="str">
        <f>IF(Table1[[#This Row],[Various  ]]&lt;&gt;1,IF(Table1[[#This Row],[Technical Specifications]]=1,1,""),"")</f>
        <v/>
      </c>
      <c r="CY152" s="169" t="str">
        <f>IF(Table1[[#This Row],[Various  ]]&lt;&gt;1,IF(Table1[[#This Row],[Training Resources]]=1,1,""),"")</f>
        <v/>
      </c>
      <c r="CZ152" s="169" t="str">
        <f>IF(Table1[[#This Row],[Various  ]]&lt;&gt;1,IF(Table1[[#This Row],[Toolbox]]=1,1,""),"")</f>
        <v/>
      </c>
      <c r="DA152" s="169" t="str">
        <f>IF(Table1[[#This Row],[Various  ]]&lt;&gt;1,IF(Table1[[#This Row],[Video]]=1,1,""),"")</f>
        <v/>
      </c>
      <c r="DB152" s="169" t="str">
        <f>IF(Table1[[#This Row],[Various  ]]&lt;&gt;1,IF(Table1[[#This Row],[Case study]]=1,1,""),"")</f>
        <v/>
      </c>
      <c r="DC152" s="169" t="str">
        <f>IF(Table1[[#This Row],[Various  ]]&lt;&gt;1,IF(Table1[[#This Row],[Other   ]]=1,1,""),"")</f>
        <v/>
      </c>
      <c r="DD152" s="169" t="str">
        <f>IF(Table1[[#This Row],[Various  ]]&lt;&gt;1,IF(Table1[[#This Row],[Standards]]=1,1,""),"")</f>
        <v/>
      </c>
      <c r="DE152" s="169">
        <f>IF(Table1[[#This Row],[Various]]=1,1,IF(SUM(Table1[[#This Row],[Calculator / Software]:[Standards]])&gt;1,1,""))</f>
        <v>1</v>
      </c>
      <c r="DF152" s="169" t="str">
        <f>IF(Table1[[#This Row],[Multiple NCC links]]&lt;&gt;1,IF(Table1[[#This Row],[Design]]=1,1,""),"")</f>
        <v/>
      </c>
      <c r="DG152" s="169" t="str">
        <f>IF(Table1[[#This Row],[Multiple NCC links]]&lt;&gt;1,IF(Table1[[#This Row],[Assessment / Verification]]=1,1,""),"")</f>
        <v/>
      </c>
      <c r="DH152" s="169" t="str">
        <f>IF(Table1[[#This Row],[Multiple NCC links]]&lt;&gt;1,IF(Table1[[#This Row],[Climate Specific ]]=1,1,""),"")</f>
        <v/>
      </c>
      <c r="DI152" s="169" t="str">
        <f>IF(Table1[[#This Row],[Multiple NCC links]]&lt;&gt;1,IF(Table1[[#This Row],[Alterations / Additions]]=1,1,""),"")</f>
        <v/>
      </c>
      <c r="DJ152" s="169" t="str">
        <f>IF(Table1[[#This Row],[Multiple NCC links]]&lt;&gt;1,IF(Table1[[#This Row],[Glazing]]=1,1,""),"")</f>
        <v/>
      </c>
      <c r="DK152" s="169" t="str">
        <f>IF(Table1[[#This Row],[Multiple NCC links]]&lt;&gt;1,IF(Table1[[#This Row],[Building Fabric / Thermal / Sealing]]=1,1,""),"")</f>
        <v/>
      </c>
      <c r="DL152" s="169" t="str">
        <f>IF(Table1[[#This Row],[Multiple NCC links]]&lt;&gt;1,IF(Table1[[#This Row],[Lighting]]=1,1,""),"")</f>
        <v/>
      </c>
      <c r="DM152" s="169" t="str">
        <f>IF(Table1[[#This Row],[Multiple NCC links]]&lt;&gt;1,IF(Table1[[#This Row],[HVAC]]=1,1,""),"")</f>
        <v/>
      </c>
      <c r="DN152" s="169" t="str">
        <f>IF(Table1[[#This Row],[Multiple NCC links]]&lt;&gt;1,IF(Table1[[#This Row],[Services]]=1,1,""),"")</f>
        <v/>
      </c>
      <c r="DO152" s="169" t="str">
        <f>IF(Table1[[#This Row],[Multiple NCC links]]&lt;&gt;1,IF(Table1[[#This Row],[Maintenance &amp; Monitoring]]=1,1,""),"")</f>
        <v/>
      </c>
      <c r="DP152" s="169" t="str">
        <f>IF(Table1[[#This Row],[Multiple NCC links]]&lt;&gt;1,IF(Table1[[#This Row],[Hand over / Operations]]=1,1,""),"")</f>
        <v/>
      </c>
      <c r="DQ152" s="169" t="str">
        <f>IF(Table1[[#This Row],[Multiple NCC links]]&lt;&gt;1,IF(Table1[[#This Row],[As built assessment]]=1,1,""),"")</f>
        <v/>
      </c>
      <c r="DR152" s="169" t="str">
        <f>IF(Table1[[#This Row],[Multiple NCC links]]&lt;&gt;1,IF(Table1[[#This Row],[Beyond compliance]]=1,1,""),"")</f>
        <v/>
      </c>
      <c r="DS152" s="169">
        <f>IF(SUM(Table1[[#This Row],[Design]:[Beyond compliance]])&gt;1,1,"")</f>
        <v>1</v>
      </c>
      <c r="DT152" s="169" t="str">
        <f>IF(Table1[[#This Row],[Both Residential &amp; Commercial4]]&lt;&gt;1,IF(Table1[[#This Row],[Residential]]=1,1,""),"")</f>
        <v/>
      </c>
      <c r="DU152" s="169" t="str">
        <f>IF(Table1[[#This Row],[Both Residential &amp; Commercial4]]&lt;&gt;1,IF(Table1[[#This Row],[Commercial]]=1,1,""),"")</f>
        <v/>
      </c>
      <c r="DV152" s="169">
        <f>Table1[[#This Row],[Residential &amp; Commercial]]</f>
        <v>1</v>
      </c>
      <c r="DW152" s="169"/>
    </row>
    <row r="153" spans="1:127" s="49" customFormat="1" ht="114" thickTop="1" thickBot="1" x14ac:dyDescent="0.35">
      <c r="A153" s="97">
        <v>150</v>
      </c>
      <c r="B153" s="97"/>
      <c r="C153" s="98" t="s">
        <v>1064</v>
      </c>
      <c r="D153" s="98" t="s">
        <v>638</v>
      </c>
      <c r="E153" s="99"/>
      <c r="F153" s="99"/>
      <c r="G153" s="99"/>
      <c r="H153" s="99">
        <v>1</v>
      </c>
      <c r="I153" s="100" t="str">
        <f>IF(AND(Table1[[#This Row],[General]]=1,Table1[[#This Row],[Beginner]]=1,Table1[[#This Row],[Intermediate]]=1,Table1[[#This Row],[Advanced]]=1),1,"")</f>
        <v/>
      </c>
      <c r="J153" s="100" t="str">
        <f>CONCATENATE(IF(Table1[[#This Row],[General]]=1,"General, ",""), IF(Table1[[#This Row],[Beginner]]=1,"Beginner, ",""),IF(Table1[[#This Row],[Intermediate]]=1,"Intermediate, ",""), IF(Table1[[#This Row],[Advanced]]=1,"Advanced",""))</f>
        <v>Advanced</v>
      </c>
      <c r="K153" s="101"/>
      <c r="L153" s="101">
        <v>1</v>
      </c>
      <c r="M153" s="101"/>
      <c r="N153" s="101"/>
      <c r="O153" s="145"/>
      <c r="P153" s="101"/>
      <c r="Q153" s="101"/>
      <c r="R153" s="101"/>
      <c r="S15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53" s="102"/>
      <c r="U153" s="102"/>
      <c r="V153" s="240">
        <v>1</v>
      </c>
      <c r="W153" s="240"/>
      <c r="X153" s="102">
        <v>1</v>
      </c>
      <c r="Y153" s="102"/>
      <c r="Z153" s="102"/>
      <c r="AA153" s="102"/>
      <c r="AB153" s="102"/>
      <c r="AC153" s="102"/>
      <c r="AD153" s="102"/>
      <c r="AE153" s="102"/>
      <c r="AF153" s="102"/>
      <c r="AG15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Interactive Tool, </v>
      </c>
      <c r="AH153" s="103">
        <v>1</v>
      </c>
      <c r="AI153" s="103"/>
      <c r="AJ153" s="103"/>
      <c r="AK153" s="74" t="str">
        <f>CONCATENATE(IF(Table1[[#This Row],[Digital]]=1,"Digital, ",""),IF(Table1[[#This Row],[Face to Face]]=1,"Face to face, ",""),IF(Table1[[#This Row],[Blended]]=1,"Blended",""))</f>
        <v xml:space="preserve">Digital, </v>
      </c>
      <c r="AL153" s="99" t="s">
        <v>733</v>
      </c>
      <c r="AM153" s="104">
        <v>1</v>
      </c>
      <c r="AN153" s="130"/>
      <c r="AO153" s="104"/>
      <c r="AP153" s="130"/>
      <c r="AQ153" s="104">
        <v>1</v>
      </c>
      <c r="AR153" s="104"/>
      <c r="AS153" s="104"/>
      <c r="AT153" s="104"/>
      <c r="AU153" s="104"/>
      <c r="AV153" s="130"/>
      <c r="AW153" s="130"/>
      <c r="AX153" s="130"/>
      <c r="AY153" s="104"/>
      <c r="AZ15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5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v>
      </c>
      <c r="BB153" s="105">
        <v>1</v>
      </c>
      <c r="BC153" s="105">
        <v>1</v>
      </c>
      <c r="BD153" s="100">
        <f>IF(AND(Table1[[#This Row],[Residential]]=1,Table1[[#This Row],[Commercial]]=1),1,"")</f>
        <v>1</v>
      </c>
      <c r="BE153" s="100" t="str">
        <f>CONCATENATE(IF(Table1[[#This Row],[Residential]]=1,"Residential, ",""),IF(Table1[[#This Row],[Commercial]]=1,"Commercial",""))</f>
        <v>Residential, Commercial</v>
      </c>
      <c r="BF153" s="104"/>
      <c r="BG153" s="104"/>
      <c r="BH153" s="104"/>
      <c r="BI153" s="104"/>
      <c r="BJ153" s="104"/>
      <c r="BK153" s="104"/>
      <c r="BL153" s="104"/>
      <c r="BM153" s="130"/>
      <c r="BN153" s="104">
        <v>1</v>
      </c>
      <c r="BO15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53" s="146"/>
      <c r="BQ153" s="112" t="s">
        <v>636</v>
      </c>
      <c r="BR153" s="132" t="s">
        <v>987</v>
      </c>
      <c r="BS153" s="112"/>
      <c r="BT153" s="117" t="s">
        <v>637</v>
      </c>
      <c r="BU153" s="113"/>
      <c r="BV153" s="113"/>
      <c r="BW153" s="119" t="s">
        <v>57</v>
      </c>
      <c r="BX153" s="119" t="s">
        <v>57</v>
      </c>
      <c r="BY153" s="119" t="s">
        <v>58</v>
      </c>
      <c r="BZ153" s="227" t="str">
        <f>IF(SUM(Table1[[#This Row],[Design]:[Beyond compliance]])&gt;0,"Yes","No")</f>
        <v>Yes</v>
      </c>
      <c r="CA15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53" s="48">
        <f>COUNTIF(Table1[[#This Row],[Validity]:[Alignment with NCC (Yes=1,No=0)]],"N/A")</f>
        <v>0</v>
      </c>
      <c r="CC153" s="48">
        <f>IF(ISERROR(Table1[[#This Row],[Total Quality Score (out of 10)]]/(4-Table1[[#This Row],[N/A Count]])),0,Table1[[#This Row],[Total Quality Score (out of 10)]]/(4-Table1[[#This Row],[N/A Count]]))</f>
        <v>2</v>
      </c>
      <c r="CD153" s="106"/>
      <c r="CE153" s="106"/>
      <c r="CF153" s="172" t="str">
        <f>IF(SUM(Table1[[#This Row],[Multiple]:[Level (all)62]])&lt;1,IF(Table1[[#This Row],[General]]=1,1,""),"")</f>
        <v/>
      </c>
      <c r="CG153" s="172" t="str">
        <f>IF(SUM(Table1[[#This Row],[Multiple]:[Level (all)62]])&lt;1,IF(Table1[[#This Row],[Beginner]]=1,1,""),"")</f>
        <v/>
      </c>
      <c r="CH153" s="169" t="str">
        <f>IF(SUM(Table1[[#This Row],[Multiple]:[Level (all)62]])&lt;1,IF(Table1[[#This Row],[Intermediate]]=1,1,""),"")</f>
        <v/>
      </c>
      <c r="CI153" s="169">
        <f>IF(SUM(Table1[[#This Row],[Multiple]:[Level (all)62]])&lt;1,IF(Table1[[#This Row],[Advanced]]=1,1,""),"")</f>
        <v>1</v>
      </c>
      <c r="CJ153" s="169" t="str">
        <f>IF(AND(SUM(Table1[[#This Row],[General]:[Advanced]])&lt;4,SUM(Table1[[#This Row],[General]:[Advanced]])&gt;1),1,"")</f>
        <v/>
      </c>
      <c r="CK153" s="169" t="str">
        <f>Table1[[#This Row],[Level (all)]]</f>
        <v/>
      </c>
      <c r="CL153" s="169" t="str">
        <f>IF(Table1[[#This Row],[Multiple audience]]&lt;&gt;1,IF(Table1[[#This Row],[General Audience]]=1,1,""),"")</f>
        <v/>
      </c>
      <c r="CM153" s="169">
        <f>IF(Table1[[#This Row],[Multiple audience]]&lt;&gt;1,IF(Table1[[#This Row],[Planners / Designers ]]=1,1,""),"")</f>
        <v>1</v>
      </c>
      <c r="CN153" s="169" t="str">
        <f>IF(Table1[[#This Row],[Multiple audience]]&lt;&gt;1,IF(Table1[[#This Row],[Regulatory Assessors]]=1,1,""),"")</f>
        <v/>
      </c>
      <c r="CO153" s="169" t="str">
        <f>IF(Table1[[#This Row],[Multiple audience]]&lt;&gt;1,IF(Table1[[#This Row],[Builders / Management]]=1,1,""),"")</f>
        <v/>
      </c>
      <c r="CP153" s="169" t="str">
        <f>IF(Table1[[#This Row],[Multiple audience]]&lt;&gt;1,IF(Table1[[#This Row],[Energy / Sus Assessors]]=1,1,""),"")</f>
        <v/>
      </c>
      <c r="CQ153" s="169" t="str">
        <f>IF(Table1[[#This Row],[Multiple audience]]&lt;&gt;1,IF(Table1[[#This Row],[Semi-skilled]]=1,1,""),"")</f>
        <v/>
      </c>
      <c r="CR153" s="169" t="str">
        <f>IF(Table1[[#This Row],[Multiple audience]]&lt;&gt;1,IF(Table1[[#This Row],[Trades]]=1,1,""),"")</f>
        <v/>
      </c>
      <c r="CS153" s="169" t="str">
        <f>IF(Table1[[#This Row],[Multiple audience]]&lt;&gt;1,IF(Table1[[#This Row],[Other]]=1,1,""),"")</f>
        <v/>
      </c>
      <c r="CT153" s="169" t="str">
        <f>IF(SUM(Table1[[#This Row],[General Audience]:[Other]])&gt;1,1,"")</f>
        <v/>
      </c>
      <c r="CU153" s="169" t="str">
        <f>IF(Table1[[#This Row],[Various  ]]&lt;&gt;1,IF(Table1[[#This Row],[Calculator / Software]]=1,1,""),"")</f>
        <v/>
      </c>
      <c r="CV153" s="169" t="str">
        <f>IF(Table1[[#This Row],[Various  ]]&lt;&gt;1,IF(Table1[[#This Row],[Information  ]]=1,1,""),"")</f>
        <v/>
      </c>
      <c r="CW153" s="169" t="str">
        <f>IF(Table1[[#This Row],[Various  ]]&lt;&gt;1,IF(Table1[[#This Row],[Interactive Tool]]=1,1,""),"")</f>
        <v/>
      </c>
      <c r="CX153" s="169" t="str">
        <f>IF(Table1[[#This Row],[Various  ]]&lt;&gt;1,IF(Table1[[#This Row],[Technical Specifications]]=1,1,""),"")</f>
        <v/>
      </c>
      <c r="CY153" s="169" t="str">
        <f>IF(Table1[[#This Row],[Various  ]]&lt;&gt;1,IF(Table1[[#This Row],[Training Resources]]=1,1,""),"")</f>
        <v/>
      </c>
      <c r="CZ153" s="169" t="str">
        <f>IF(Table1[[#This Row],[Various  ]]&lt;&gt;1,IF(Table1[[#This Row],[Toolbox]]=1,1,""),"")</f>
        <v/>
      </c>
      <c r="DA153" s="169" t="str">
        <f>IF(Table1[[#This Row],[Various  ]]&lt;&gt;1,IF(Table1[[#This Row],[Video]]=1,1,""),"")</f>
        <v/>
      </c>
      <c r="DB153" s="169" t="str">
        <f>IF(Table1[[#This Row],[Various  ]]&lt;&gt;1,IF(Table1[[#This Row],[Case study]]=1,1,""),"")</f>
        <v/>
      </c>
      <c r="DC153" s="169" t="str">
        <f>IF(Table1[[#This Row],[Various  ]]&lt;&gt;1,IF(Table1[[#This Row],[Other   ]]=1,1,""),"")</f>
        <v/>
      </c>
      <c r="DD153" s="169" t="str">
        <f>IF(Table1[[#This Row],[Various  ]]&lt;&gt;1,IF(Table1[[#This Row],[Standards]]=1,1,""),"")</f>
        <v/>
      </c>
      <c r="DE153" s="169">
        <f>IF(Table1[[#This Row],[Various]]=1,1,IF(SUM(Table1[[#This Row],[Calculator / Software]:[Standards]])&gt;1,1,""))</f>
        <v>1</v>
      </c>
      <c r="DF153" s="169" t="str">
        <f>IF(Table1[[#This Row],[Multiple NCC links]]&lt;&gt;1,IF(Table1[[#This Row],[Design]]=1,1,""),"")</f>
        <v/>
      </c>
      <c r="DG153" s="169" t="str">
        <f>IF(Table1[[#This Row],[Multiple NCC links]]&lt;&gt;1,IF(Table1[[#This Row],[Assessment / Verification]]=1,1,""),"")</f>
        <v/>
      </c>
      <c r="DH153" s="169" t="str">
        <f>IF(Table1[[#This Row],[Multiple NCC links]]&lt;&gt;1,IF(Table1[[#This Row],[Climate Specific ]]=1,1,""),"")</f>
        <v/>
      </c>
      <c r="DI153" s="169" t="str">
        <f>IF(Table1[[#This Row],[Multiple NCC links]]&lt;&gt;1,IF(Table1[[#This Row],[Alterations / Additions]]=1,1,""),"")</f>
        <v/>
      </c>
      <c r="DJ153" s="169" t="str">
        <f>IF(Table1[[#This Row],[Multiple NCC links]]&lt;&gt;1,IF(Table1[[#This Row],[Glazing]]=1,1,""),"")</f>
        <v/>
      </c>
      <c r="DK153" s="169" t="str">
        <f>IF(Table1[[#This Row],[Multiple NCC links]]&lt;&gt;1,IF(Table1[[#This Row],[Building Fabric / Thermal / Sealing]]=1,1,""),"")</f>
        <v/>
      </c>
      <c r="DL153" s="169" t="str">
        <f>IF(Table1[[#This Row],[Multiple NCC links]]&lt;&gt;1,IF(Table1[[#This Row],[Lighting]]=1,1,""),"")</f>
        <v/>
      </c>
      <c r="DM153" s="169" t="str">
        <f>IF(Table1[[#This Row],[Multiple NCC links]]&lt;&gt;1,IF(Table1[[#This Row],[HVAC]]=1,1,""),"")</f>
        <v/>
      </c>
      <c r="DN153" s="169" t="str">
        <f>IF(Table1[[#This Row],[Multiple NCC links]]&lt;&gt;1,IF(Table1[[#This Row],[Services]]=1,1,""),"")</f>
        <v/>
      </c>
      <c r="DO153" s="169" t="str">
        <f>IF(Table1[[#This Row],[Multiple NCC links]]&lt;&gt;1,IF(Table1[[#This Row],[Maintenance &amp; Monitoring]]=1,1,""),"")</f>
        <v/>
      </c>
      <c r="DP153" s="169" t="str">
        <f>IF(Table1[[#This Row],[Multiple NCC links]]&lt;&gt;1,IF(Table1[[#This Row],[Hand over / Operations]]=1,1,""),"")</f>
        <v/>
      </c>
      <c r="DQ153" s="169" t="str">
        <f>IF(Table1[[#This Row],[Multiple NCC links]]&lt;&gt;1,IF(Table1[[#This Row],[As built assessment]]=1,1,""),"")</f>
        <v/>
      </c>
      <c r="DR153" s="169" t="str">
        <f>IF(Table1[[#This Row],[Multiple NCC links]]&lt;&gt;1,IF(Table1[[#This Row],[Beyond compliance]]=1,1,""),"")</f>
        <v/>
      </c>
      <c r="DS153" s="169">
        <f>IF(SUM(Table1[[#This Row],[Design]:[Beyond compliance]])&gt;1,1,"")</f>
        <v>1</v>
      </c>
      <c r="DT153" s="169" t="str">
        <f>IF(Table1[[#This Row],[Both Residential &amp; Commercial4]]&lt;&gt;1,IF(Table1[[#This Row],[Residential]]=1,1,""),"")</f>
        <v/>
      </c>
      <c r="DU153" s="169" t="str">
        <f>IF(Table1[[#This Row],[Both Residential &amp; Commercial4]]&lt;&gt;1,IF(Table1[[#This Row],[Commercial]]=1,1,""),"")</f>
        <v/>
      </c>
      <c r="DV153" s="169">
        <f>Table1[[#This Row],[Residential &amp; Commercial]]</f>
        <v>1</v>
      </c>
      <c r="DW153" s="169"/>
    </row>
    <row r="154" spans="1:127" s="49" customFormat="1" ht="114" thickTop="1" thickBot="1" x14ac:dyDescent="0.35">
      <c r="A154" s="97">
        <v>151</v>
      </c>
      <c r="B154" s="97"/>
      <c r="C154" s="98" t="s">
        <v>1065</v>
      </c>
      <c r="D154" s="98" t="s">
        <v>638</v>
      </c>
      <c r="E154" s="99"/>
      <c r="F154" s="99"/>
      <c r="G154" s="99">
        <v>1</v>
      </c>
      <c r="H154" s="99"/>
      <c r="I154" s="100" t="str">
        <f>IF(AND(Table1[[#This Row],[General]]=1,Table1[[#This Row],[Beginner]]=1,Table1[[#This Row],[Intermediate]]=1,Table1[[#This Row],[Advanced]]=1),1,"")</f>
        <v/>
      </c>
      <c r="J154" s="100" t="str">
        <f>CONCATENATE(IF(Table1[[#This Row],[General]]=1,"General, ",""), IF(Table1[[#This Row],[Beginner]]=1,"Beginner, ",""),IF(Table1[[#This Row],[Intermediate]]=1,"Intermediate, ",""), IF(Table1[[#This Row],[Advanced]]=1,"Advanced",""))</f>
        <v xml:space="preserve">Intermediate, </v>
      </c>
      <c r="K154" s="101"/>
      <c r="L154" s="101">
        <v>1</v>
      </c>
      <c r="M154" s="101"/>
      <c r="N154" s="101">
        <v>1</v>
      </c>
      <c r="O154" s="145"/>
      <c r="P154" s="101"/>
      <c r="Q154" s="101"/>
      <c r="R154" s="101"/>
      <c r="S15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Builders / Management, </v>
      </c>
      <c r="T154" s="102"/>
      <c r="U154" s="102"/>
      <c r="V154" s="240">
        <v>1</v>
      </c>
      <c r="W154" s="240"/>
      <c r="X154" s="102">
        <v>1</v>
      </c>
      <c r="Y154" s="102"/>
      <c r="Z154" s="102"/>
      <c r="AA154" s="102"/>
      <c r="AB154" s="102"/>
      <c r="AC154" s="102"/>
      <c r="AD154" s="102"/>
      <c r="AE154" s="102"/>
      <c r="AF154" s="102"/>
      <c r="AG15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Interactive Tool, </v>
      </c>
      <c r="AH154" s="103">
        <v>1</v>
      </c>
      <c r="AI154" s="103"/>
      <c r="AJ154" s="103"/>
      <c r="AK154" s="74" t="str">
        <f>CONCATENATE(IF(Table1[[#This Row],[Digital]]=1,"Digital, ",""),IF(Table1[[#This Row],[Face to Face]]=1,"Face to face, ",""),IF(Table1[[#This Row],[Blended]]=1,"Blended",""))</f>
        <v xml:space="preserve">Digital, </v>
      </c>
      <c r="AL154" s="99" t="s">
        <v>733</v>
      </c>
      <c r="AM154" s="104">
        <v>1</v>
      </c>
      <c r="AN154" s="130"/>
      <c r="AO154" s="104"/>
      <c r="AP154" s="130"/>
      <c r="AQ154" s="104">
        <v>1</v>
      </c>
      <c r="AR154" s="104"/>
      <c r="AS154" s="104"/>
      <c r="AT154" s="104"/>
      <c r="AU154" s="104"/>
      <c r="AV154" s="130"/>
      <c r="AW154" s="130"/>
      <c r="AX154" s="130"/>
      <c r="AY154" s="104"/>
      <c r="AZ15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5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v>
      </c>
      <c r="BB154" s="105">
        <v>1</v>
      </c>
      <c r="BC154" s="105">
        <v>1</v>
      </c>
      <c r="BD154" s="100">
        <f>IF(AND(Table1[[#This Row],[Residential]]=1,Table1[[#This Row],[Commercial]]=1),1,"")</f>
        <v>1</v>
      </c>
      <c r="BE154" s="100" t="str">
        <f>CONCATENATE(IF(Table1[[#This Row],[Residential]]=1,"Residential, ",""),IF(Table1[[#This Row],[Commercial]]=1,"Commercial",""))</f>
        <v>Residential, Commercial</v>
      </c>
      <c r="BF154" s="104"/>
      <c r="BG154" s="104"/>
      <c r="BH154" s="104"/>
      <c r="BI154" s="104"/>
      <c r="BJ154" s="104"/>
      <c r="BK154" s="104"/>
      <c r="BL154" s="104"/>
      <c r="BM154" s="130"/>
      <c r="BN154" s="104">
        <v>1</v>
      </c>
      <c r="BO15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54" s="146"/>
      <c r="BQ154" s="112" t="s">
        <v>1066</v>
      </c>
      <c r="BR154" s="132" t="s">
        <v>987</v>
      </c>
      <c r="BS154" s="112"/>
      <c r="BT154" s="117" t="s">
        <v>639</v>
      </c>
      <c r="BU154" s="113" t="s">
        <v>640</v>
      </c>
      <c r="BV154" s="113"/>
      <c r="BW154" s="119" t="s">
        <v>57</v>
      </c>
      <c r="BX154" s="119" t="s">
        <v>58</v>
      </c>
      <c r="BY154" s="119" t="s">
        <v>58</v>
      </c>
      <c r="BZ154" s="227" t="str">
        <f>IF(SUM(Table1[[#This Row],[Design]:[Beyond compliance]])&gt;0,"Yes","No")</f>
        <v>Yes</v>
      </c>
      <c r="CA15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154" s="48">
        <f>COUNTIF(Table1[[#This Row],[Validity]:[Alignment with NCC (Yes=1,No=0)]],"N/A")</f>
        <v>0</v>
      </c>
      <c r="CC154" s="48">
        <f>IF(ISERROR(Table1[[#This Row],[Total Quality Score (out of 10)]]/(4-Table1[[#This Row],[N/A Count]])),0,Table1[[#This Row],[Total Quality Score (out of 10)]]/(4-Table1[[#This Row],[N/A Count]]))</f>
        <v>1.75</v>
      </c>
      <c r="CD154" s="106"/>
      <c r="CE154" s="106"/>
      <c r="CF154" s="172" t="str">
        <f>IF(SUM(Table1[[#This Row],[Multiple]:[Level (all)62]])&lt;1,IF(Table1[[#This Row],[General]]=1,1,""),"")</f>
        <v/>
      </c>
      <c r="CG154" s="172" t="str">
        <f>IF(SUM(Table1[[#This Row],[Multiple]:[Level (all)62]])&lt;1,IF(Table1[[#This Row],[Beginner]]=1,1,""),"")</f>
        <v/>
      </c>
      <c r="CH154" s="169">
        <f>IF(SUM(Table1[[#This Row],[Multiple]:[Level (all)62]])&lt;1,IF(Table1[[#This Row],[Intermediate]]=1,1,""),"")</f>
        <v>1</v>
      </c>
      <c r="CI154" s="169" t="str">
        <f>IF(SUM(Table1[[#This Row],[Multiple]:[Level (all)62]])&lt;1,IF(Table1[[#This Row],[Advanced]]=1,1,""),"")</f>
        <v/>
      </c>
      <c r="CJ154" s="169" t="str">
        <f>IF(AND(SUM(Table1[[#This Row],[General]:[Advanced]])&lt;4,SUM(Table1[[#This Row],[General]:[Advanced]])&gt;1),1,"")</f>
        <v/>
      </c>
      <c r="CK154" s="169" t="str">
        <f>Table1[[#This Row],[Level (all)]]</f>
        <v/>
      </c>
      <c r="CL154" s="169" t="str">
        <f>IF(Table1[[#This Row],[Multiple audience]]&lt;&gt;1,IF(Table1[[#This Row],[General Audience]]=1,1,""),"")</f>
        <v/>
      </c>
      <c r="CM154" s="169" t="str">
        <f>IF(Table1[[#This Row],[Multiple audience]]&lt;&gt;1,IF(Table1[[#This Row],[Planners / Designers ]]=1,1,""),"")</f>
        <v/>
      </c>
      <c r="CN154" s="169" t="str">
        <f>IF(Table1[[#This Row],[Multiple audience]]&lt;&gt;1,IF(Table1[[#This Row],[Regulatory Assessors]]=1,1,""),"")</f>
        <v/>
      </c>
      <c r="CO154" s="169" t="str">
        <f>IF(Table1[[#This Row],[Multiple audience]]&lt;&gt;1,IF(Table1[[#This Row],[Builders / Management]]=1,1,""),"")</f>
        <v/>
      </c>
      <c r="CP154" s="169" t="str">
        <f>IF(Table1[[#This Row],[Multiple audience]]&lt;&gt;1,IF(Table1[[#This Row],[Energy / Sus Assessors]]=1,1,""),"")</f>
        <v/>
      </c>
      <c r="CQ154" s="169" t="str">
        <f>IF(Table1[[#This Row],[Multiple audience]]&lt;&gt;1,IF(Table1[[#This Row],[Semi-skilled]]=1,1,""),"")</f>
        <v/>
      </c>
      <c r="CR154" s="169" t="str">
        <f>IF(Table1[[#This Row],[Multiple audience]]&lt;&gt;1,IF(Table1[[#This Row],[Trades]]=1,1,""),"")</f>
        <v/>
      </c>
      <c r="CS154" s="169" t="str">
        <f>IF(Table1[[#This Row],[Multiple audience]]&lt;&gt;1,IF(Table1[[#This Row],[Other]]=1,1,""),"")</f>
        <v/>
      </c>
      <c r="CT154" s="169">
        <f>IF(SUM(Table1[[#This Row],[General Audience]:[Other]])&gt;1,1,"")</f>
        <v>1</v>
      </c>
      <c r="CU154" s="169" t="str">
        <f>IF(Table1[[#This Row],[Various  ]]&lt;&gt;1,IF(Table1[[#This Row],[Calculator / Software]]=1,1,""),"")</f>
        <v/>
      </c>
      <c r="CV154" s="169" t="str">
        <f>IF(Table1[[#This Row],[Various  ]]&lt;&gt;1,IF(Table1[[#This Row],[Information  ]]=1,1,""),"")</f>
        <v/>
      </c>
      <c r="CW154" s="169" t="str">
        <f>IF(Table1[[#This Row],[Various  ]]&lt;&gt;1,IF(Table1[[#This Row],[Interactive Tool]]=1,1,""),"")</f>
        <v/>
      </c>
      <c r="CX154" s="169" t="str">
        <f>IF(Table1[[#This Row],[Various  ]]&lt;&gt;1,IF(Table1[[#This Row],[Technical Specifications]]=1,1,""),"")</f>
        <v/>
      </c>
      <c r="CY154" s="169" t="str">
        <f>IF(Table1[[#This Row],[Various  ]]&lt;&gt;1,IF(Table1[[#This Row],[Training Resources]]=1,1,""),"")</f>
        <v/>
      </c>
      <c r="CZ154" s="169" t="str">
        <f>IF(Table1[[#This Row],[Various  ]]&lt;&gt;1,IF(Table1[[#This Row],[Toolbox]]=1,1,""),"")</f>
        <v/>
      </c>
      <c r="DA154" s="169" t="str">
        <f>IF(Table1[[#This Row],[Various  ]]&lt;&gt;1,IF(Table1[[#This Row],[Video]]=1,1,""),"")</f>
        <v/>
      </c>
      <c r="DB154" s="169" t="str">
        <f>IF(Table1[[#This Row],[Various  ]]&lt;&gt;1,IF(Table1[[#This Row],[Case study]]=1,1,""),"")</f>
        <v/>
      </c>
      <c r="DC154" s="169" t="str">
        <f>IF(Table1[[#This Row],[Various  ]]&lt;&gt;1,IF(Table1[[#This Row],[Other   ]]=1,1,""),"")</f>
        <v/>
      </c>
      <c r="DD154" s="169" t="str">
        <f>IF(Table1[[#This Row],[Various  ]]&lt;&gt;1,IF(Table1[[#This Row],[Standards]]=1,1,""),"")</f>
        <v/>
      </c>
      <c r="DE154" s="169">
        <f>IF(Table1[[#This Row],[Various]]=1,1,IF(SUM(Table1[[#This Row],[Calculator / Software]:[Standards]])&gt;1,1,""))</f>
        <v>1</v>
      </c>
      <c r="DF154" s="169" t="str">
        <f>IF(Table1[[#This Row],[Multiple NCC links]]&lt;&gt;1,IF(Table1[[#This Row],[Design]]=1,1,""),"")</f>
        <v/>
      </c>
      <c r="DG154" s="169" t="str">
        <f>IF(Table1[[#This Row],[Multiple NCC links]]&lt;&gt;1,IF(Table1[[#This Row],[Assessment / Verification]]=1,1,""),"")</f>
        <v/>
      </c>
      <c r="DH154" s="169" t="str">
        <f>IF(Table1[[#This Row],[Multiple NCC links]]&lt;&gt;1,IF(Table1[[#This Row],[Climate Specific ]]=1,1,""),"")</f>
        <v/>
      </c>
      <c r="DI154" s="169" t="str">
        <f>IF(Table1[[#This Row],[Multiple NCC links]]&lt;&gt;1,IF(Table1[[#This Row],[Alterations / Additions]]=1,1,""),"")</f>
        <v/>
      </c>
      <c r="DJ154" s="169" t="str">
        <f>IF(Table1[[#This Row],[Multiple NCC links]]&lt;&gt;1,IF(Table1[[#This Row],[Glazing]]=1,1,""),"")</f>
        <v/>
      </c>
      <c r="DK154" s="169" t="str">
        <f>IF(Table1[[#This Row],[Multiple NCC links]]&lt;&gt;1,IF(Table1[[#This Row],[Building Fabric / Thermal / Sealing]]=1,1,""),"")</f>
        <v/>
      </c>
      <c r="DL154" s="169" t="str">
        <f>IF(Table1[[#This Row],[Multiple NCC links]]&lt;&gt;1,IF(Table1[[#This Row],[Lighting]]=1,1,""),"")</f>
        <v/>
      </c>
      <c r="DM154" s="169" t="str">
        <f>IF(Table1[[#This Row],[Multiple NCC links]]&lt;&gt;1,IF(Table1[[#This Row],[HVAC]]=1,1,""),"")</f>
        <v/>
      </c>
      <c r="DN154" s="169" t="str">
        <f>IF(Table1[[#This Row],[Multiple NCC links]]&lt;&gt;1,IF(Table1[[#This Row],[Services]]=1,1,""),"")</f>
        <v/>
      </c>
      <c r="DO154" s="169" t="str">
        <f>IF(Table1[[#This Row],[Multiple NCC links]]&lt;&gt;1,IF(Table1[[#This Row],[Maintenance &amp; Monitoring]]=1,1,""),"")</f>
        <v/>
      </c>
      <c r="DP154" s="169" t="str">
        <f>IF(Table1[[#This Row],[Multiple NCC links]]&lt;&gt;1,IF(Table1[[#This Row],[Hand over / Operations]]=1,1,""),"")</f>
        <v/>
      </c>
      <c r="DQ154" s="169" t="str">
        <f>IF(Table1[[#This Row],[Multiple NCC links]]&lt;&gt;1,IF(Table1[[#This Row],[As built assessment]]=1,1,""),"")</f>
        <v/>
      </c>
      <c r="DR154" s="169" t="str">
        <f>IF(Table1[[#This Row],[Multiple NCC links]]&lt;&gt;1,IF(Table1[[#This Row],[Beyond compliance]]=1,1,""),"")</f>
        <v/>
      </c>
      <c r="DS154" s="169">
        <f>IF(SUM(Table1[[#This Row],[Design]:[Beyond compliance]])&gt;1,1,"")</f>
        <v>1</v>
      </c>
      <c r="DT154" s="169" t="str">
        <f>IF(Table1[[#This Row],[Both Residential &amp; Commercial4]]&lt;&gt;1,IF(Table1[[#This Row],[Residential]]=1,1,""),"")</f>
        <v/>
      </c>
      <c r="DU154" s="169" t="str">
        <f>IF(Table1[[#This Row],[Both Residential &amp; Commercial4]]&lt;&gt;1,IF(Table1[[#This Row],[Commercial]]=1,1,""),"")</f>
        <v/>
      </c>
      <c r="DV154" s="169">
        <f>Table1[[#This Row],[Residential &amp; Commercial]]</f>
        <v>1</v>
      </c>
      <c r="DW154" s="169"/>
    </row>
    <row r="155" spans="1:127" s="49" customFormat="1" ht="245.25" thickTop="1" thickBot="1" x14ac:dyDescent="0.35">
      <c r="A155" s="97">
        <v>152</v>
      </c>
      <c r="B155" s="97"/>
      <c r="C155" s="98" t="s">
        <v>641</v>
      </c>
      <c r="D155" s="98" t="s">
        <v>635</v>
      </c>
      <c r="E155" s="99"/>
      <c r="F155" s="99"/>
      <c r="G155" s="99">
        <v>1</v>
      </c>
      <c r="H155" s="99"/>
      <c r="I155" s="100" t="str">
        <f>IF(AND(Table1[[#This Row],[General]]=1,Table1[[#This Row],[Beginner]]=1,Table1[[#This Row],[Intermediate]]=1,Table1[[#This Row],[Advanced]]=1),1,"")</f>
        <v/>
      </c>
      <c r="J155" s="100" t="str">
        <f>CONCATENATE(IF(Table1[[#This Row],[General]]=1,"General, ",""), IF(Table1[[#This Row],[Beginner]]=1,"Beginner, ",""),IF(Table1[[#This Row],[Intermediate]]=1,"Intermediate, ",""), IF(Table1[[#This Row],[Advanced]]=1,"Advanced",""))</f>
        <v xml:space="preserve">Intermediate, </v>
      </c>
      <c r="K155" s="101"/>
      <c r="L155" s="101">
        <v>1</v>
      </c>
      <c r="M155" s="101"/>
      <c r="N155" s="101">
        <v>1</v>
      </c>
      <c r="O155" s="145"/>
      <c r="P155" s="101"/>
      <c r="Q155" s="101">
        <v>1</v>
      </c>
      <c r="R155" s="101"/>
      <c r="S15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Builders / Management, Trades, </v>
      </c>
      <c r="T155" s="102"/>
      <c r="U155" s="102"/>
      <c r="V155" s="240">
        <v>1</v>
      </c>
      <c r="W155" s="240"/>
      <c r="X155" s="102"/>
      <c r="Y155" s="102"/>
      <c r="Z155" s="102">
        <v>1</v>
      </c>
      <c r="AA155" s="102"/>
      <c r="AB155" s="102"/>
      <c r="AC155" s="102"/>
      <c r="AD155" s="102"/>
      <c r="AE155" s="102"/>
      <c r="AF155" s="102"/>
      <c r="AG15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55" s="103">
        <v>1</v>
      </c>
      <c r="AI155" s="103"/>
      <c r="AJ155" s="103"/>
      <c r="AK155" s="74" t="str">
        <f>CONCATENATE(IF(Table1[[#This Row],[Digital]]=1,"Digital, ",""),IF(Table1[[#This Row],[Face to Face]]=1,"Face to face, ",""),IF(Table1[[#This Row],[Blended]]=1,"Blended",""))</f>
        <v xml:space="preserve">Digital, </v>
      </c>
      <c r="AL155" s="99" t="s">
        <v>733</v>
      </c>
      <c r="AM155" s="104"/>
      <c r="AN155" s="130"/>
      <c r="AO155" s="104"/>
      <c r="AP155" s="130"/>
      <c r="AQ155" s="104">
        <v>1</v>
      </c>
      <c r="AR155" s="104"/>
      <c r="AS155" s="104"/>
      <c r="AT155" s="104"/>
      <c r="AU155" s="104"/>
      <c r="AV155" s="130"/>
      <c r="AW155" s="130"/>
      <c r="AX155" s="130"/>
      <c r="AY155" s="104"/>
      <c r="AZ15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5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Glazing, </v>
      </c>
      <c r="BB155" s="105">
        <v>1</v>
      </c>
      <c r="BC155" s="105">
        <v>1</v>
      </c>
      <c r="BD155" s="100">
        <f>IF(AND(Table1[[#This Row],[Residential]]=1,Table1[[#This Row],[Commercial]]=1),1,"")</f>
        <v>1</v>
      </c>
      <c r="BE155" s="100" t="str">
        <f>CONCATENATE(IF(Table1[[#This Row],[Residential]]=1,"Residential, ",""),IF(Table1[[#This Row],[Commercial]]=1,"Commercial",""))</f>
        <v>Residential, Commercial</v>
      </c>
      <c r="BF155" s="104"/>
      <c r="BG155" s="104"/>
      <c r="BH155" s="104"/>
      <c r="BI155" s="104"/>
      <c r="BJ155" s="104"/>
      <c r="BK155" s="104"/>
      <c r="BL155" s="104"/>
      <c r="BM155" s="130"/>
      <c r="BN155" s="104">
        <v>1</v>
      </c>
      <c r="BO15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55" s="146"/>
      <c r="BQ155" s="112" t="s">
        <v>642</v>
      </c>
      <c r="BR155" s="132" t="s">
        <v>888</v>
      </c>
      <c r="BS155" s="235"/>
      <c r="BT155" s="117" t="s">
        <v>643</v>
      </c>
      <c r="BU155" s="113"/>
      <c r="BV155" s="113"/>
      <c r="BW155" s="119" t="s">
        <v>58</v>
      </c>
      <c r="BX155" s="119" t="s">
        <v>58</v>
      </c>
      <c r="BY155" s="119" t="s">
        <v>58</v>
      </c>
      <c r="BZ155" s="227" t="str">
        <f>IF(SUM(Table1[[#This Row],[Design]:[Beyond compliance]])&gt;0,"Yes","No")</f>
        <v>Yes</v>
      </c>
      <c r="CA15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55" s="48">
        <f>COUNTIF(Table1[[#This Row],[Validity]:[Alignment with NCC (Yes=1,No=0)]],"N/A")</f>
        <v>0</v>
      </c>
      <c r="CC155" s="48">
        <f>IF(ISERROR(Table1[[#This Row],[Total Quality Score (out of 10)]]/(4-Table1[[#This Row],[N/A Count]])),0,Table1[[#This Row],[Total Quality Score (out of 10)]]/(4-Table1[[#This Row],[N/A Count]]))</f>
        <v>1.5</v>
      </c>
      <c r="CD155" s="106"/>
      <c r="CE155" s="106"/>
      <c r="CF155" s="172" t="str">
        <f>IF(SUM(Table1[[#This Row],[Multiple]:[Level (all)62]])&lt;1,IF(Table1[[#This Row],[General]]=1,1,""),"")</f>
        <v/>
      </c>
      <c r="CG155" s="172" t="str">
        <f>IF(SUM(Table1[[#This Row],[Multiple]:[Level (all)62]])&lt;1,IF(Table1[[#This Row],[Beginner]]=1,1,""),"")</f>
        <v/>
      </c>
      <c r="CH155" s="169">
        <f>IF(SUM(Table1[[#This Row],[Multiple]:[Level (all)62]])&lt;1,IF(Table1[[#This Row],[Intermediate]]=1,1,""),"")</f>
        <v>1</v>
      </c>
      <c r="CI155" s="169" t="str">
        <f>IF(SUM(Table1[[#This Row],[Multiple]:[Level (all)62]])&lt;1,IF(Table1[[#This Row],[Advanced]]=1,1,""),"")</f>
        <v/>
      </c>
      <c r="CJ155" s="169" t="str">
        <f>IF(AND(SUM(Table1[[#This Row],[General]:[Advanced]])&lt;4,SUM(Table1[[#This Row],[General]:[Advanced]])&gt;1),1,"")</f>
        <v/>
      </c>
      <c r="CK155" s="169" t="str">
        <f>Table1[[#This Row],[Level (all)]]</f>
        <v/>
      </c>
      <c r="CL155" s="169" t="str">
        <f>IF(Table1[[#This Row],[Multiple audience]]&lt;&gt;1,IF(Table1[[#This Row],[General Audience]]=1,1,""),"")</f>
        <v/>
      </c>
      <c r="CM155" s="169" t="str">
        <f>IF(Table1[[#This Row],[Multiple audience]]&lt;&gt;1,IF(Table1[[#This Row],[Planners / Designers ]]=1,1,""),"")</f>
        <v/>
      </c>
      <c r="CN155" s="169" t="str">
        <f>IF(Table1[[#This Row],[Multiple audience]]&lt;&gt;1,IF(Table1[[#This Row],[Regulatory Assessors]]=1,1,""),"")</f>
        <v/>
      </c>
      <c r="CO155" s="169" t="str">
        <f>IF(Table1[[#This Row],[Multiple audience]]&lt;&gt;1,IF(Table1[[#This Row],[Builders / Management]]=1,1,""),"")</f>
        <v/>
      </c>
      <c r="CP155" s="169" t="str">
        <f>IF(Table1[[#This Row],[Multiple audience]]&lt;&gt;1,IF(Table1[[#This Row],[Energy / Sus Assessors]]=1,1,""),"")</f>
        <v/>
      </c>
      <c r="CQ155" s="169" t="str">
        <f>IF(Table1[[#This Row],[Multiple audience]]&lt;&gt;1,IF(Table1[[#This Row],[Semi-skilled]]=1,1,""),"")</f>
        <v/>
      </c>
      <c r="CR155" s="169" t="str">
        <f>IF(Table1[[#This Row],[Multiple audience]]&lt;&gt;1,IF(Table1[[#This Row],[Trades]]=1,1,""),"")</f>
        <v/>
      </c>
      <c r="CS155" s="169" t="str">
        <f>IF(Table1[[#This Row],[Multiple audience]]&lt;&gt;1,IF(Table1[[#This Row],[Other]]=1,1,""),"")</f>
        <v/>
      </c>
      <c r="CT155" s="169">
        <f>IF(SUM(Table1[[#This Row],[General Audience]:[Other]])&gt;1,1,"")</f>
        <v>1</v>
      </c>
      <c r="CU155" s="169" t="str">
        <f>IF(Table1[[#This Row],[Various  ]]&lt;&gt;1,IF(Table1[[#This Row],[Calculator / Software]]=1,1,""),"")</f>
        <v/>
      </c>
      <c r="CV155" s="169" t="str">
        <f>IF(Table1[[#This Row],[Various  ]]&lt;&gt;1,IF(Table1[[#This Row],[Information  ]]=1,1,""),"")</f>
        <v/>
      </c>
      <c r="CW155" s="169" t="str">
        <f>IF(Table1[[#This Row],[Various  ]]&lt;&gt;1,IF(Table1[[#This Row],[Interactive Tool]]=1,1,""),"")</f>
        <v/>
      </c>
      <c r="CX155" s="169" t="str">
        <f>IF(Table1[[#This Row],[Various  ]]&lt;&gt;1,IF(Table1[[#This Row],[Technical Specifications]]=1,1,""),"")</f>
        <v/>
      </c>
      <c r="CY155" s="169" t="str">
        <f>IF(Table1[[#This Row],[Various  ]]&lt;&gt;1,IF(Table1[[#This Row],[Training Resources]]=1,1,""),"")</f>
        <v/>
      </c>
      <c r="CZ155" s="169" t="str">
        <f>IF(Table1[[#This Row],[Various  ]]&lt;&gt;1,IF(Table1[[#This Row],[Toolbox]]=1,1,""),"")</f>
        <v/>
      </c>
      <c r="DA155" s="169" t="str">
        <f>IF(Table1[[#This Row],[Various  ]]&lt;&gt;1,IF(Table1[[#This Row],[Video]]=1,1,""),"")</f>
        <v/>
      </c>
      <c r="DB155" s="169" t="str">
        <f>IF(Table1[[#This Row],[Various  ]]&lt;&gt;1,IF(Table1[[#This Row],[Case study]]=1,1,""),"")</f>
        <v/>
      </c>
      <c r="DC155" s="169" t="str">
        <f>IF(Table1[[#This Row],[Various  ]]&lt;&gt;1,IF(Table1[[#This Row],[Other   ]]=1,1,""),"")</f>
        <v/>
      </c>
      <c r="DD155" s="169" t="str">
        <f>IF(Table1[[#This Row],[Various  ]]&lt;&gt;1,IF(Table1[[#This Row],[Standards]]=1,1,""),"")</f>
        <v/>
      </c>
      <c r="DE155" s="169">
        <f>IF(Table1[[#This Row],[Various]]=1,1,IF(SUM(Table1[[#This Row],[Calculator / Software]:[Standards]])&gt;1,1,""))</f>
        <v>1</v>
      </c>
      <c r="DF155" s="169" t="str">
        <f>IF(Table1[[#This Row],[Multiple NCC links]]&lt;&gt;1,IF(Table1[[#This Row],[Design]]=1,1,""),"")</f>
        <v/>
      </c>
      <c r="DG155" s="169" t="str">
        <f>IF(Table1[[#This Row],[Multiple NCC links]]&lt;&gt;1,IF(Table1[[#This Row],[Assessment / Verification]]=1,1,""),"")</f>
        <v/>
      </c>
      <c r="DH155" s="169" t="str">
        <f>IF(Table1[[#This Row],[Multiple NCC links]]&lt;&gt;1,IF(Table1[[#This Row],[Climate Specific ]]=1,1,""),"")</f>
        <v/>
      </c>
      <c r="DI155" s="169" t="str">
        <f>IF(Table1[[#This Row],[Multiple NCC links]]&lt;&gt;1,IF(Table1[[#This Row],[Alterations / Additions]]=1,1,""),"")</f>
        <v/>
      </c>
      <c r="DJ155" s="169">
        <f>IF(Table1[[#This Row],[Multiple NCC links]]&lt;&gt;1,IF(Table1[[#This Row],[Glazing]]=1,1,""),"")</f>
        <v>1</v>
      </c>
      <c r="DK155" s="169" t="str">
        <f>IF(Table1[[#This Row],[Multiple NCC links]]&lt;&gt;1,IF(Table1[[#This Row],[Building Fabric / Thermal / Sealing]]=1,1,""),"")</f>
        <v/>
      </c>
      <c r="DL155" s="169" t="str">
        <f>IF(Table1[[#This Row],[Multiple NCC links]]&lt;&gt;1,IF(Table1[[#This Row],[Lighting]]=1,1,""),"")</f>
        <v/>
      </c>
      <c r="DM155" s="169" t="str">
        <f>IF(Table1[[#This Row],[Multiple NCC links]]&lt;&gt;1,IF(Table1[[#This Row],[HVAC]]=1,1,""),"")</f>
        <v/>
      </c>
      <c r="DN155" s="169" t="str">
        <f>IF(Table1[[#This Row],[Multiple NCC links]]&lt;&gt;1,IF(Table1[[#This Row],[Services]]=1,1,""),"")</f>
        <v/>
      </c>
      <c r="DO155" s="169" t="str">
        <f>IF(Table1[[#This Row],[Multiple NCC links]]&lt;&gt;1,IF(Table1[[#This Row],[Maintenance &amp; Monitoring]]=1,1,""),"")</f>
        <v/>
      </c>
      <c r="DP155" s="169" t="str">
        <f>IF(Table1[[#This Row],[Multiple NCC links]]&lt;&gt;1,IF(Table1[[#This Row],[Hand over / Operations]]=1,1,""),"")</f>
        <v/>
      </c>
      <c r="DQ155" s="169" t="str">
        <f>IF(Table1[[#This Row],[Multiple NCC links]]&lt;&gt;1,IF(Table1[[#This Row],[As built assessment]]=1,1,""),"")</f>
        <v/>
      </c>
      <c r="DR155" s="169" t="str">
        <f>IF(Table1[[#This Row],[Multiple NCC links]]&lt;&gt;1,IF(Table1[[#This Row],[Beyond compliance]]=1,1,""),"")</f>
        <v/>
      </c>
      <c r="DS155" s="169" t="str">
        <f>IF(SUM(Table1[[#This Row],[Design]:[Beyond compliance]])&gt;1,1,"")</f>
        <v/>
      </c>
      <c r="DT155" s="169" t="str">
        <f>IF(Table1[[#This Row],[Both Residential &amp; Commercial4]]&lt;&gt;1,IF(Table1[[#This Row],[Residential]]=1,1,""),"")</f>
        <v/>
      </c>
      <c r="DU155" s="169" t="str">
        <f>IF(Table1[[#This Row],[Both Residential &amp; Commercial4]]&lt;&gt;1,IF(Table1[[#This Row],[Commercial]]=1,1,""),"")</f>
        <v/>
      </c>
      <c r="DV155" s="169">
        <f>Table1[[#This Row],[Residential &amp; Commercial]]</f>
        <v>1</v>
      </c>
      <c r="DW155" s="169"/>
    </row>
    <row r="156" spans="1:127" s="49" customFormat="1" ht="114" thickTop="1" thickBot="1" x14ac:dyDescent="0.35">
      <c r="A156" s="97">
        <v>153</v>
      </c>
      <c r="B156" s="97"/>
      <c r="C156" s="98" t="s">
        <v>644</v>
      </c>
      <c r="D156" s="98" t="s">
        <v>635</v>
      </c>
      <c r="E156" s="99"/>
      <c r="F156" s="99"/>
      <c r="G156" s="99">
        <v>1</v>
      </c>
      <c r="H156" s="99"/>
      <c r="I156" s="100" t="str">
        <f>IF(AND(Table1[[#This Row],[General]]=1,Table1[[#This Row],[Beginner]]=1,Table1[[#This Row],[Intermediate]]=1,Table1[[#This Row],[Advanced]]=1),1,"")</f>
        <v/>
      </c>
      <c r="J156" s="100" t="str">
        <f>CONCATENATE(IF(Table1[[#This Row],[General]]=1,"General, ",""), IF(Table1[[#This Row],[Beginner]]=1,"Beginner, ",""),IF(Table1[[#This Row],[Intermediate]]=1,"Intermediate, ",""), IF(Table1[[#This Row],[Advanced]]=1,"Advanced",""))</f>
        <v xml:space="preserve">Intermediate, </v>
      </c>
      <c r="K156" s="101"/>
      <c r="L156" s="101"/>
      <c r="M156" s="101"/>
      <c r="N156" s="101"/>
      <c r="O156" s="145"/>
      <c r="P156" s="101"/>
      <c r="Q156" s="101"/>
      <c r="R156" s="101"/>
      <c r="S15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156" s="102"/>
      <c r="U156" s="102"/>
      <c r="V156" s="240">
        <v>1</v>
      </c>
      <c r="W156" s="240"/>
      <c r="X156" s="102"/>
      <c r="Y156" s="102"/>
      <c r="Z156" s="102">
        <v>1</v>
      </c>
      <c r="AA156" s="102"/>
      <c r="AB156" s="102"/>
      <c r="AC156" s="102"/>
      <c r="AD156" s="102"/>
      <c r="AE156" s="102"/>
      <c r="AF156" s="102"/>
      <c r="AG15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56" s="103">
        <v>1</v>
      </c>
      <c r="AI156" s="103"/>
      <c r="AJ156" s="103"/>
      <c r="AK156" s="74" t="str">
        <f>CONCATENATE(IF(Table1[[#This Row],[Digital]]=1,"Digital, ",""),IF(Table1[[#This Row],[Face to Face]]=1,"Face to face, ",""),IF(Table1[[#This Row],[Blended]]=1,"Blended",""))</f>
        <v xml:space="preserve">Digital, </v>
      </c>
      <c r="AL156" s="99" t="s">
        <v>733</v>
      </c>
      <c r="AM156" s="104"/>
      <c r="AN156" s="130"/>
      <c r="AO156" s="104"/>
      <c r="AP156" s="130"/>
      <c r="AQ156" s="104">
        <v>1</v>
      </c>
      <c r="AR156" s="104"/>
      <c r="AS156" s="104"/>
      <c r="AT156" s="104"/>
      <c r="AU156" s="104"/>
      <c r="AV156" s="130"/>
      <c r="AW156" s="130"/>
      <c r="AX156" s="130"/>
      <c r="AY156" s="104"/>
      <c r="AZ15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5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Glazing, </v>
      </c>
      <c r="BB156" s="105">
        <v>1</v>
      </c>
      <c r="BC156" s="105">
        <v>1</v>
      </c>
      <c r="BD156" s="100">
        <f>IF(AND(Table1[[#This Row],[Residential]]=1,Table1[[#This Row],[Commercial]]=1),1,"")</f>
        <v>1</v>
      </c>
      <c r="BE156" s="100" t="str">
        <f>CONCATENATE(IF(Table1[[#This Row],[Residential]]=1,"Residential, ",""),IF(Table1[[#This Row],[Commercial]]=1,"Commercial",""))</f>
        <v>Residential, Commercial</v>
      </c>
      <c r="BF156" s="104"/>
      <c r="BG156" s="104"/>
      <c r="BH156" s="104"/>
      <c r="BI156" s="104"/>
      <c r="BJ156" s="104"/>
      <c r="BK156" s="104"/>
      <c r="BL156" s="104"/>
      <c r="BM156" s="130"/>
      <c r="BN156" s="104">
        <v>1</v>
      </c>
      <c r="BO15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56" s="146"/>
      <c r="BQ156" s="112" t="s">
        <v>645</v>
      </c>
      <c r="BR156" s="132" t="s">
        <v>888</v>
      </c>
      <c r="BS156" s="235"/>
      <c r="BT156" s="117" t="s">
        <v>646</v>
      </c>
      <c r="BU156" s="113"/>
      <c r="BV156" s="113"/>
      <c r="BW156" s="119" t="s">
        <v>58</v>
      </c>
      <c r="BX156" s="119" t="s">
        <v>58</v>
      </c>
      <c r="BY156" s="119" t="s">
        <v>58</v>
      </c>
      <c r="BZ156" s="227" t="str">
        <f>IF(SUM(Table1[[#This Row],[Design]:[Beyond compliance]])&gt;0,"Yes","No")</f>
        <v>Yes</v>
      </c>
      <c r="CA15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56" s="48">
        <f>COUNTIF(Table1[[#This Row],[Validity]:[Alignment with NCC (Yes=1,No=0)]],"N/A")</f>
        <v>0</v>
      </c>
      <c r="CC156" s="48">
        <f>IF(ISERROR(Table1[[#This Row],[Total Quality Score (out of 10)]]/(4-Table1[[#This Row],[N/A Count]])),0,Table1[[#This Row],[Total Quality Score (out of 10)]]/(4-Table1[[#This Row],[N/A Count]]))</f>
        <v>1.5</v>
      </c>
      <c r="CD156" s="106"/>
      <c r="CE156" s="106"/>
      <c r="CF156" s="172" t="str">
        <f>IF(SUM(Table1[[#This Row],[Multiple]:[Level (all)62]])&lt;1,IF(Table1[[#This Row],[General]]=1,1,""),"")</f>
        <v/>
      </c>
      <c r="CG156" s="172" t="str">
        <f>IF(SUM(Table1[[#This Row],[Multiple]:[Level (all)62]])&lt;1,IF(Table1[[#This Row],[Beginner]]=1,1,""),"")</f>
        <v/>
      </c>
      <c r="CH156" s="169">
        <f>IF(SUM(Table1[[#This Row],[Multiple]:[Level (all)62]])&lt;1,IF(Table1[[#This Row],[Intermediate]]=1,1,""),"")</f>
        <v>1</v>
      </c>
      <c r="CI156" s="169" t="str">
        <f>IF(SUM(Table1[[#This Row],[Multiple]:[Level (all)62]])&lt;1,IF(Table1[[#This Row],[Advanced]]=1,1,""),"")</f>
        <v/>
      </c>
      <c r="CJ156" s="169" t="str">
        <f>IF(AND(SUM(Table1[[#This Row],[General]:[Advanced]])&lt;4,SUM(Table1[[#This Row],[General]:[Advanced]])&gt;1),1,"")</f>
        <v/>
      </c>
      <c r="CK156" s="169" t="str">
        <f>Table1[[#This Row],[Level (all)]]</f>
        <v/>
      </c>
      <c r="CL156" s="169" t="str">
        <f>IF(Table1[[#This Row],[Multiple audience]]&lt;&gt;1,IF(Table1[[#This Row],[General Audience]]=1,1,""),"")</f>
        <v/>
      </c>
      <c r="CM156" s="169" t="str">
        <f>IF(Table1[[#This Row],[Multiple audience]]&lt;&gt;1,IF(Table1[[#This Row],[Planners / Designers ]]=1,1,""),"")</f>
        <v/>
      </c>
      <c r="CN156" s="169" t="str">
        <f>IF(Table1[[#This Row],[Multiple audience]]&lt;&gt;1,IF(Table1[[#This Row],[Regulatory Assessors]]=1,1,""),"")</f>
        <v/>
      </c>
      <c r="CO156" s="169" t="str">
        <f>IF(Table1[[#This Row],[Multiple audience]]&lt;&gt;1,IF(Table1[[#This Row],[Builders / Management]]=1,1,""),"")</f>
        <v/>
      </c>
      <c r="CP156" s="169" t="str">
        <f>IF(Table1[[#This Row],[Multiple audience]]&lt;&gt;1,IF(Table1[[#This Row],[Energy / Sus Assessors]]=1,1,""),"")</f>
        <v/>
      </c>
      <c r="CQ156" s="169" t="str">
        <f>IF(Table1[[#This Row],[Multiple audience]]&lt;&gt;1,IF(Table1[[#This Row],[Semi-skilled]]=1,1,""),"")</f>
        <v/>
      </c>
      <c r="CR156" s="169" t="str">
        <f>IF(Table1[[#This Row],[Multiple audience]]&lt;&gt;1,IF(Table1[[#This Row],[Trades]]=1,1,""),"")</f>
        <v/>
      </c>
      <c r="CS156" s="169" t="str">
        <f>IF(Table1[[#This Row],[Multiple audience]]&lt;&gt;1,IF(Table1[[#This Row],[Other]]=1,1,""),"")</f>
        <v/>
      </c>
      <c r="CT156" s="169" t="str">
        <f>IF(SUM(Table1[[#This Row],[General Audience]:[Other]])&gt;1,1,"")</f>
        <v/>
      </c>
      <c r="CU156" s="169" t="str">
        <f>IF(Table1[[#This Row],[Various  ]]&lt;&gt;1,IF(Table1[[#This Row],[Calculator / Software]]=1,1,""),"")</f>
        <v/>
      </c>
      <c r="CV156" s="169" t="str">
        <f>IF(Table1[[#This Row],[Various  ]]&lt;&gt;1,IF(Table1[[#This Row],[Information  ]]=1,1,""),"")</f>
        <v/>
      </c>
      <c r="CW156" s="169" t="str">
        <f>IF(Table1[[#This Row],[Various  ]]&lt;&gt;1,IF(Table1[[#This Row],[Interactive Tool]]=1,1,""),"")</f>
        <v/>
      </c>
      <c r="CX156" s="169" t="str">
        <f>IF(Table1[[#This Row],[Various  ]]&lt;&gt;1,IF(Table1[[#This Row],[Technical Specifications]]=1,1,""),"")</f>
        <v/>
      </c>
      <c r="CY156" s="169" t="str">
        <f>IF(Table1[[#This Row],[Various  ]]&lt;&gt;1,IF(Table1[[#This Row],[Training Resources]]=1,1,""),"")</f>
        <v/>
      </c>
      <c r="CZ156" s="169" t="str">
        <f>IF(Table1[[#This Row],[Various  ]]&lt;&gt;1,IF(Table1[[#This Row],[Toolbox]]=1,1,""),"")</f>
        <v/>
      </c>
      <c r="DA156" s="169" t="str">
        <f>IF(Table1[[#This Row],[Various  ]]&lt;&gt;1,IF(Table1[[#This Row],[Video]]=1,1,""),"")</f>
        <v/>
      </c>
      <c r="DB156" s="169" t="str">
        <f>IF(Table1[[#This Row],[Various  ]]&lt;&gt;1,IF(Table1[[#This Row],[Case study]]=1,1,""),"")</f>
        <v/>
      </c>
      <c r="DC156" s="169" t="str">
        <f>IF(Table1[[#This Row],[Various  ]]&lt;&gt;1,IF(Table1[[#This Row],[Other   ]]=1,1,""),"")</f>
        <v/>
      </c>
      <c r="DD156" s="169" t="str">
        <f>IF(Table1[[#This Row],[Various  ]]&lt;&gt;1,IF(Table1[[#This Row],[Standards]]=1,1,""),"")</f>
        <v/>
      </c>
      <c r="DE156" s="169">
        <f>IF(Table1[[#This Row],[Various]]=1,1,IF(SUM(Table1[[#This Row],[Calculator / Software]:[Standards]])&gt;1,1,""))</f>
        <v>1</v>
      </c>
      <c r="DF156" s="169" t="str">
        <f>IF(Table1[[#This Row],[Multiple NCC links]]&lt;&gt;1,IF(Table1[[#This Row],[Design]]=1,1,""),"")</f>
        <v/>
      </c>
      <c r="DG156" s="169" t="str">
        <f>IF(Table1[[#This Row],[Multiple NCC links]]&lt;&gt;1,IF(Table1[[#This Row],[Assessment / Verification]]=1,1,""),"")</f>
        <v/>
      </c>
      <c r="DH156" s="169" t="str">
        <f>IF(Table1[[#This Row],[Multiple NCC links]]&lt;&gt;1,IF(Table1[[#This Row],[Climate Specific ]]=1,1,""),"")</f>
        <v/>
      </c>
      <c r="DI156" s="169" t="str">
        <f>IF(Table1[[#This Row],[Multiple NCC links]]&lt;&gt;1,IF(Table1[[#This Row],[Alterations / Additions]]=1,1,""),"")</f>
        <v/>
      </c>
      <c r="DJ156" s="169">
        <f>IF(Table1[[#This Row],[Multiple NCC links]]&lt;&gt;1,IF(Table1[[#This Row],[Glazing]]=1,1,""),"")</f>
        <v>1</v>
      </c>
      <c r="DK156" s="169" t="str">
        <f>IF(Table1[[#This Row],[Multiple NCC links]]&lt;&gt;1,IF(Table1[[#This Row],[Building Fabric / Thermal / Sealing]]=1,1,""),"")</f>
        <v/>
      </c>
      <c r="DL156" s="169" t="str">
        <f>IF(Table1[[#This Row],[Multiple NCC links]]&lt;&gt;1,IF(Table1[[#This Row],[Lighting]]=1,1,""),"")</f>
        <v/>
      </c>
      <c r="DM156" s="169" t="str">
        <f>IF(Table1[[#This Row],[Multiple NCC links]]&lt;&gt;1,IF(Table1[[#This Row],[HVAC]]=1,1,""),"")</f>
        <v/>
      </c>
      <c r="DN156" s="169" t="str">
        <f>IF(Table1[[#This Row],[Multiple NCC links]]&lt;&gt;1,IF(Table1[[#This Row],[Services]]=1,1,""),"")</f>
        <v/>
      </c>
      <c r="DO156" s="169" t="str">
        <f>IF(Table1[[#This Row],[Multiple NCC links]]&lt;&gt;1,IF(Table1[[#This Row],[Maintenance &amp; Monitoring]]=1,1,""),"")</f>
        <v/>
      </c>
      <c r="DP156" s="169" t="str">
        <f>IF(Table1[[#This Row],[Multiple NCC links]]&lt;&gt;1,IF(Table1[[#This Row],[Hand over / Operations]]=1,1,""),"")</f>
        <v/>
      </c>
      <c r="DQ156" s="169" t="str">
        <f>IF(Table1[[#This Row],[Multiple NCC links]]&lt;&gt;1,IF(Table1[[#This Row],[As built assessment]]=1,1,""),"")</f>
        <v/>
      </c>
      <c r="DR156" s="169" t="str">
        <f>IF(Table1[[#This Row],[Multiple NCC links]]&lt;&gt;1,IF(Table1[[#This Row],[Beyond compliance]]=1,1,""),"")</f>
        <v/>
      </c>
      <c r="DS156" s="169" t="str">
        <f>IF(SUM(Table1[[#This Row],[Design]:[Beyond compliance]])&gt;1,1,"")</f>
        <v/>
      </c>
      <c r="DT156" s="169" t="str">
        <f>IF(Table1[[#This Row],[Both Residential &amp; Commercial4]]&lt;&gt;1,IF(Table1[[#This Row],[Residential]]=1,1,""),"")</f>
        <v/>
      </c>
      <c r="DU156" s="169" t="str">
        <f>IF(Table1[[#This Row],[Both Residential &amp; Commercial4]]&lt;&gt;1,IF(Table1[[#This Row],[Commercial]]=1,1,""),"")</f>
        <v/>
      </c>
      <c r="DV156" s="169">
        <f>Table1[[#This Row],[Residential &amp; Commercial]]</f>
        <v>1</v>
      </c>
      <c r="DW156" s="169"/>
    </row>
    <row r="157" spans="1:127" s="49" customFormat="1" ht="114" thickTop="1" thickBot="1" x14ac:dyDescent="0.35">
      <c r="A157" s="97">
        <v>154</v>
      </c>
      <c r="B157" s="97"/>
      <c r="C157" s="98" t="s">
        <v>649</v>
      </c>
      <c r="D157" s="98" t="s">
        <v>650</v>
      </c>
      <c r="E157" s="99"/>
      <c r="F157" s="99"/>
      <c r="G157" s="99">
        <v>1</v>
      </c>
      <c r="H157" s="99"/>
      <c r="I157" s="100" t="str">
        <f>IF(AND(Table1[[#This Row],[General]]=1,Table1[[#This Row],[Beginner]]=1,Table1[[#This Row],[Intermediate]]=1,Table1[[#This Row],[Advanced]]=1),1,"")</f>
        <v/>
      </c>
      <c r="J157" s="100" t="str">
        <f>CONCATENATE(IF(Table1[[#This Row],[General]]=1,"General, ",""), IF(Table1[[#This Row],[Beginner]]=1,"Beginner, ",""),IF(Table1[[#This Row],[Intermediate]]=1,"Intermediate, ",""), IF(Table1[[#This Row],[Advanced]]=1,"Advanced",""))</f>
        <v xml:space="preserve">Intermediate, </v>
      </c>
      <c r="K157" s="101"/>
      <c r="L157" s="101"/>
      <c r="M157" s="101">
        <v>1</v>
      </c>
      <c r="N157" s="101"/>
      <c r="O157" s="145"/>
      <c r="P157" s="101"/>
      <c r="Q157" s="101"/>
      <c r="R157" s="101"/>
      <c r="S15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Regulatory Assessors, </v>
      </c>
      <c r="T157" s="102"/>
      <c r="U157" s="102">
        <v>1</v>
      </c>
      <c r="V157" s="240"/>
      <c r="W157" s="240"/>
      <c r="X157" s="102"/>
      <c r="Y157" s="102"/>
      <c r="Z157" s="102"/>
      <c r="AA157" s="102"/>
      <c r="AB157" s="102"/>
      <c r="AC157" s="102"/>
      <c r="AD157" s="102">
        <v>1</v>
      </c>
      <c r="AE157" s="102"/>
      <c r="AF157" s="102"/>
      <c r="AG15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Other, </v>
      </c>
      <c r="AH157" s="103">
        <v>1</v>
      </c>
      <c r="AI157" s="103"/>
      <c r="AJ157" s="103"/>
      <c r="AK157" s="74" t="str">
        <f>CONCATENATE(IF(Table1[[#This Row],[Digital]]=1,"Digital, ",""),IF(Table1[[#This Row],[Face to Face]]=1,"Face to face, ",""),IF(Table1[[#This Row],[Blended]]=1,"Blended",""))</f>
        <v xml:space="preserve">Digital, </v>
      </c>
      <c r="AL157" s="99" t="s">
        <v>733</v>
      </c>
      <c r="AM157" s="104"/>
      <c r="AN157" s="130"/>
      <c r="AO157" s="104"/>
      <c r="AP157" s="130"/>
      <c r="AQ157" s="104"/>
      <c r="AR157" s="104"/>
      <c r="AS157" s="104"/>
      <c r="AT157" s="104"/>
      <c r="AU157" s="104"/>
      <c r="AV157" s="130"/>
      <c r="AW157" s="130"/>
      <c r="AX157" s="130">
        <v>1</v>
      </c>
      <c r="AY157" s="104"/>
      <c r="AZ15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5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 built assessment, </v>
      </c>
      <c r="BB157" s="105">
        <v>1</v>
      </c>
      <c r="BC157" s="105"/>
      <c r="BD157" s="100" t="str">
        <f>IF(AND(Table1[[#This Row],[Residential]]=1,Table1[[#This Row],[Commercial]]=1),1,"")</f>
        <v/>
      </c>
      <c r="BE157" s="100" t="str">
        <f>CONCATENATE(IF(Table1[[#This Row],[Residential]]=1,"Residential, ",""),IF(Table1[[#This Row],[Commercial]]=1,"Commercial",""))</f>
        <v xml:space="preserve">Residential, </v>
      </c>
      <c r="BF157" s="104"/>
      <c r="BG157" s="104"/>
      <c r="BH157" s="104"/>
      <c r="BI157" s="104"/>
      <c r="BJ157" s="104"/>
      <c r="BK157" s="104"/>
      <c r="BL157" s="104"/>
      <c r="BM157" s="130">
        <v>1</v>
      </c>
      <c r="BN157" s="104"/>
      <c r="BO15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South Australia, </v>
      </c>
      <c r="BP157" s="146"/>
      <c r="BQ157" s="112" t="s">
        <v>647</v>
      </c>
      <c r="BR157" s="132" t="s">
        <v>996</v>
      </c>
      <c r="BS157" s="112"/>
      <c r="BT157" s="117" t="s">
        <v>648</v>
      </c>
      <c r="BU157" s="113"/>
      <c r="BV157" s="113"/>
      <c r="BW157" s="119" t="s">
        <v>57</v>
      </c>
      <c r="BX157" s="119" t="s">
        <v>57</v>
      </c>
      <c r="BY157" s="119" t="s">
        <v>57</v>
      </c>
      <c r="BZ157" s="227" t="str">
        <f>IF(SUM(Table1[[#This Row],[Design]:[Beyond compliance]])&gt;0,"Yes","No")</f>
        <v>Yes</v>
      </c>
      <c r="CA15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57" s="48">
        <f>COUNTIF(Table1[[#This Row],[Validity]:[Alignment with NCC (Yes=1,No=0)]],"N/A")</f>
        <v>0</v>
      </c>
      <c r="CC157" s="48">
        <f>IF(ISERROR(Table1[[#This Row],[Total Quality Score (out of 10)]]/(4-Table1[[#This Row],[N/A Count]])),0,Table1[[#This Row],[Total Quality Score (out of 10)]]/(4-Table1[[#This Row],[N/A Count]]))</f>
        <v>2.25</v>
      </c>
      <c r="CD157" s="106"/>
      <c r="CE157" s="106"/>
      <c r="CF157" s="172" t="str">
        <f>IF(SUM(Table1[[#This Row],[Multiple]:[Level (all)62]])&lt;1,IF(Table1[[#This Row],[General]]=1,1,""),"")</f>
        <v/>
      </c>
      <c r="CG157" s="172" t="str">
        <f>IF(SUM(Table1[[#This Row],[Multiple]:[Level (all)62]])&lt;1,IF(Table1[[#This Row],[Beginner]]=1,1,""),"")</f>
        <v/>
      </c>
      <c r="CH157" s="169">
        <f>IF(SUM(Table1[[#This Row],[Multiple]:[Level (all)62]])&lt;1,IF(Table1[[#This Row],[Intermediate]]=1,1,""),"")</f>
        <v>1</v>
      </c>
      <c r="CI157" s="169" t="str">
        <f>IF(SUM(Table1[[#This Row],[Multiple]:[Level (all)62]])&lt;1,IF(Table1[[#This Row],[Advanced]]=1,1,""),"")</f>
        <v/>
      </c>
      <c r="CJ157" s="169" t="str">
        <f>IF(AND(SUM(Table1[[#This Row],[General]:[Advanced]])&lt;4,SUM(Table1[[#This Row],[General]:[Advanced]])&gt;1),1,"")</f>
        <v/>
      </c>
      <c r="CK157" s="169" t="str">
        <f>Table1[[#This Row],[Level (all)]]</f>
        <v/>
      </c>
      <c r="CL157" s="169" t="str">
        <f>IF(Table1[[#This Row],[Multiple audience]]&lt;&gt;1,IF(Table1[[#This Row],[General Audience]]=1,1,""),"")</f>
        <v/>
      </c>
      <c r="CM157" s="169" t="str">
        <f>IF(Table1[[#This Row],[Multiple audience]]&lt;&gt;1,IF(Table1[[#This Row],[Planners / Designers ]]=1,1,""),"")</f>
        <v/>
      </c>
      <c r="CN157" s="169">
        <f>IF(Table1[[#This Row],[Multiple audience]]&lt;&gt;1,IF(Table1[[#This Row],[Regulatory Assessors]]=1,1,""),"")</f>
        <v>1</v>
      </c>
      <c r="CO157" s="169" t="str">
        <f>IF(Table1[[#This Row],[Multiple audience]]&lt;&gt;1,IF(Table1[[#This Row],[Builders / Management]]=1,1,""),"")</f>
        <v/>
      </c>
      <c r="CP157" s="169" t="str">
        <f>IF(Table1[[#This Row],[Multiple audience]]&lt;&gt;1,IF(Table1[[#This Row],[Energy / Sus Assessors]]=1,1,""),"")</f>
        <v/>
      </c>
      <c r="CQ157" s="169" t="str">
        <f>IF(Table1[[#This Row],[Multiple audience]]&lt;&gt;1,IF(Table1[[#This Row],[Semi-skilled]]=1,1,""),"")</f>
        <v/>
      </c>
      <c r="CR157" s="169" t="str">
        <f>IF(Table1[[#This Row],[Multiple audience]]&lt;&gt;1,IF(Table1[[#This Row],[Trades]]=1,1,""),"")</f>
        <v/>
      </c>
      <c r="CS157" s="169" t="str">
        <f>IF(Table1[[#This Row],[Multiple audience]]&lt;&gt;1,IF(Table1[[#This Row],[Other]]=1,1,""),"")</f>
        <v/>
      </c>
      <c r="CT157" s="169" t="str">
        <f>IF(SUM(Table1[[#This Row],[General Audience]:[Other]])&gt;1,1,"")</f>
        <v/>
      </c>
      <c r="CU157" s="169" t="str">
        <f>IF(Table1[[#This Row],[Various  ]]&lt;&gt;1,IF(Table1[[#This Row],[Calculator / Software]]=1,1,""),"")</f>
        <v/>
      </c>
      <c r="CV157" s="169" t="str">
        <f>IF(Table1[[#This Row],[Various  ]]&lt;&gt;1,IF(Table1[[#This Row],[Information  ]]=1,1,""),"")</f>
        <v/>
      </c>
      <c r="CW157" s="169" t="str">
        <f>IF(Table1[[#This Row],[Various  ]]&lt;&gt;1,IF(Table1[[#This Row],[Interactive Tool]]=1,1,""),"")</f>
        <v/>
      </c>
      <c r="CX157" s="169" t="str">
        <f>IF(Table1[[#This Row],[Various  ]]&lt;&gt;1,IF(Table1[[#This Row],[Technical Specifications]]=1,1,""),"")</f>
        <v/>
      </c>
      <c r="CY157" s="169" t="str">
        <f>IF(Table1[[#This Row],[Various  ]]&lt;&gt;1,IF(Table1[[#This Row],[Training Resources]]=1,1,""),"")</f>
        <v/>
      </c>
      <c r="CZ157" s="169" t="str">
        <f>IF(Table1[[#This Row],[Various  ]]&lt;&gt;1,IF(Table1[[#This Row],[Toolbox]]=1,1,""),"")</f>
        <v/>
      </c>
      <c r="DA157" s="169" t="str">
        <f>IF(Table1[[#This Row],[Various  ]]&lt;&gt;1,IF(Table1[[#This Row],[Video]]=1,1,""),"")</f>
        <v/>
      </c>
      <c r="DB157" s="169" t="str">
        <f>IF(Table1[[#This Row],[Various  ]]&lt;&gt;1,IF(Table1[[#This Row],[Case study]]=1,1,""),"")</f>
        <v/>
      </c>
      <c r="DC157" s="169" t="str">
        <f>IF(Table1[[#This Row],[Various  ]]&lt;&gt;1,IF(Table1[[#This Row],[Other   ]]=1,1,""),"")</f>
        <v/>
      </c>
      <c r="DD157" s="169" t="str">
        <f>IF(Table1[[#This Row],[Various  ]]&lt;&gt;1,IF(Table1[[#This Row],[Standards]]=1,1,""),"")</f>
        <v/>
      </c>
      <c r="DE157" s="169">
        <f>IF(Table1[[#This Row],[Various]]=1,1,IF(SUM(Table1[[#This Row],[Calculator / Software]:[Standards]])&gt;1,1,""))</f>
        <v>1</v>
      </c>
      <c r="DF157" s="169" t="str">
        <f>IF(Table1[[#This Row],[Multiple NCC links]]&lt;&gt;1,IF(Table1[[#This Row],[Design]]=1,1,""),"")</f>
        <v/>
      </c>
      <c r="DG157" s="169" t="str">
        <f>IF(Table1[[#This Row],[Multiple NCC links]]&lt;&gt;1,IF(Table1[[#This Row],[Assessment / Verification]]=1,1,""),"")</f>
        <v/>
      </c>
      <c r="DH157" s="169" t="str">
        <f>IF(Table1[[#This Row],[Multiple NCC links]]&lt;&gt;1,IF(Table1[[#This Row],[Climate Specific ]]=1,1,""),"")</f>
        <v/>
      </c>
      <c r="DI157" s="169" t="str">
        <f>IF(Table1[[#This Row],[Multiple NCC links]]&lt;&gt;1,IF(Table1[[#This Row],[Alterations / Additions]]=1,1,""),"")</f>
        <v/>
      </c>
      <c r="DJ157" s="169" t="str">
        <f>IF(Table1[[#This Row],[Multiple NCC links]]&lt;&gt;1,IF(Table1[[#This Row],[Glazing]]=1,1,""),"")</f>
        <v/>
      </c>
      <c r="DK157" s="169" t="str">
        <f>IF(Table1[[#This Row],[Multiple NCC links]]&lt;&gt;1,IF(Table1[[#This Row],[Building Fabric / Thermal / Sealing]]=1,1,""),"")</f>
        <v/>
      </c>
      <c r="DL157" s="169" t="str">
        <f>IF(Table1[[#This Row],[Multiple NCC links]]&lt;&gt;1,IF(Table1[[#This Row],[Lighting]]=1,1,""),"")</f>
        <v/>
      </c>
      <c r="DM157" s="169" t="str">
        <f>IF(Table1[[#This Row],[Multiple NCC links]]&lt;&gt;1,IF(Table1[[#This Row],[HVAC]]=1,1,""),"")</f>
        <v/>
      </c>
      <c r="DN157" s="169" t="str">
        <f>IF(Table1[[#This Row],[Multiple NCC links]]&lt;&gt;1,IF(Table1[[#This Row],[Services]]=1,1,""),"")</f>
        <v/>
      </c>
      <c r="DO157" s="169" t="str">
        <f>IF(Table1[[#This Row],[Multiple NCC links]]&lt;&gt;1,IF(Table1[[#This Row],[Maintenance &amp; Monitoring]]=1,1,""),"")</f>
        <v/>
      </c>
      <c r="DP157" s="169" t="str">
        <f>IF(Table1[[#This Row],[Multiple NCC links]]&lt;&gt;1,IF(Table1[[#This Row],[Hand over / Operations]]=1,1,""),"")</f>
        <v/>
      </c>
      <c r="DQ157" s="169">
        <f>IF(Table1[[#This Row],[Multiple NCC links]]&lt;&gt;1,IF(Table1[[#This Row],[As built assessment]]=1,1,""),"")</f>
        <v>1</v>
      </c>
      <c r="DR157" s="169" t="str">
        <f>IF(Table1[[#This Row],[Multiple NCC links]]&lt;&gt;1,IF(Table1[[#This Row],[Beyond compliance]]=1,1,""),"")</f>
        <v/>
      </c>
      <c r="DS157" s="169" t="str">
        <f>IF(SUM(Table1[[#This Row],[Design]:[Beyond compliance]])&gt;1,1,"")</f>
        <v/>
      </c>
      <c r="DT157" s="169">
        <f>IF(Table1[[#This Row],[Both Residential &amp; Commercial4]]&lt;&gt;1,IF(Table1[[#This Row],[Residential]]=1,1,""),"")</f>
        <v>1</v>
      </c>
      <c r="DU157" s="169" t="str">
        <f>IF(Table1[[#This Row],[Both Residential &amp; Commercial4]]&lt;&gt;1,IF(Table1[[#This Row],[Commercial]]=1,1,""),"")</f>
        <v/>
      </c>
      <c r="DV157" s="169" t="str">
        <f>Table1[[#This Row],[Residential &amp; Commercial]]</f>
        <v/>
      </c>
      <c r="DW157" s="169"/>
    </row>
    <row r="158" spans="1:127" s="49" customFormat="1" ht="301.5" thickTop="1" thickBot="1" x14ac:dyDescent="0.35">
      <c r="A158" s="97">
        <v>155</v>
      </c>
      <c r="B158" s="97"/>
      <c r="C158" s="98" t="s">
        <v>651</v>
      </c>
      <c r="D158" s="98" t="s">
        <v>650</v>
      </c>
      <c r="E158" s="99"/>
      <c r="F158" s="99"/>
      <c r="G158" s="99">
        <v>1</v>
      </c>
      <c r="H158" s="99"/>
      <c r="I158" s="100" t="str">
        <f>IF(AND(Table1[[#This Row],[General]]=1,Table1[[#This Row],[Beginner]]=1,Table1[[#This Row],[Intermediate]]=1,Table1[[#This Row],[Advanced]]=1),1,"")</f>
        <v/>
      </c>
      <c r="J158" s="100" t="str">
        <f>CONCATENATE(IF(Table1[[#This Row],[General]]=1,"General, ",""), IF(Table1[[#This Row],[Beginner]]=1,"Beginner, ",""),IF(Table1[[#This Row],[Intermediate]]=1,"Intermediate, ",""), IF(Table1[[#This Row],[Advanced]]=1,"Advanced",""))</f>
        <v xml:space="preserve">Intermediate, </v>
      </c>
      <c r="K158" s="101"/>
      <c r="L158" s="101"/>
      <c r="M158" s="101">
        <v>1</v>
      </c>
      <c r="N158" s="101"/>
      <c r="O158" s="145"/>
      <c r="P158" s="101"/>
      <c r="Q158" s="101"/>
      <c r="R158" s="101"/>
      <c r="S15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Regulatory Assessors, </v>
      </c>
      <c r="T158" s="102"/>
      <c r="U158" s="102">
        <v>1</v>
      </c>
      <c r="V158" s="240"/>
      <c r="W158" s="240"/>
      <c r="X158" s="102"/>
      <c r="Y158" s="102"/>
      <c r="Z158" s="102"/>
      <c r="AA158" s="102"/>
      <c r="AB158" s="102"/>
      <c r="AC158" s="102"/>
      <c r="AD158" s="102">
        <v>1</v>
      </c>
      <c r="AE158" s="102"/>
      <c r="AF158" s="102"/>
      <c r="AG15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Other, </v>
      </c>
      <c r="AH158" s="103">
        <v>1</v>
      </c>
      <c r="AI158" s="103"/>
      <c r="AJ158" s="103"/>
      <c r="AK158" s="74" t="str">
        <f>CONCATENATE(IF(Table1[[#This Row],[Digital]]=1,"Digital, ",""),IF(Table1[[#This Row],[Face to Face]]=1,"Face to face, ",""),IF(Table1[[#This Row],[Blended]]=1,"Blended",""))</f>
        <v xml:space="preserve">Digital, </v>
      </c>
      <c r="AL158" s="99" t="s">
        <v>733</v>
      </c>
      <c r="AM158" s="104"/>
      <c r="AN158" s="130"/>
      <c r="AO158" s="104"/>
      <c r="AP158" s="130"/>
      <c r="AQ158" s="104"/>
      <c r="AR158" s="104"/>
      <c r="AS158" s="104"/>
      <c r="AT158" s="104"/>
      <c r="AU158" s="104"/>
      <c r="AV158" s="130"/>
      <c r="AW158" s="130"/>
      <c r="AX158" s="130">
        <v>1</v>
      </c>
      <c r="AY158" s="104"/>
      <c r="AZ15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5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 built assessment, </v>
      </c>
      <c r="BB158" s="105">
        <v>1</v>
      </c>
      <c r="BC158" s="105"/>
      <c r="BD158" s="100" t="str">
        <f>IF(AND(Table1[[#This Row],[Residential]]=1,Table1[[#This Row],[Commercial]]=1),1,"")</f>
        <v/>
      </c>
      <c r="BE158" s="100" t="str">
        <f>CONCATENATE(IF(Table1[[#This Row],[Residential]]=1,"Residential, ",""),IF(Table1[[#This Row],[Commercial]]=1,"Commercial",""))</f>
        <v xml:space="preserve">Residential, </v>
      </c>
      <c r="BF158" s="104"/>
      <c r="BG158" s="104"/>
      <c r="BH158" s="104"/>
      <c r="BI158" s="104"/>
      <c r="BJ158" s="104"/>
      <c r="BK158" s="104"/>
      <c r="BL158" s="104"/>
      <c r="BM158" s="130">
        <v>1</v>
      </c>
      <c r="BN158" s="104"/>
      <c r="BO15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South Australia, </v>
      </c>
      <c r="BP158" s="146"/>
      <c r="BQ158" s="112" t="s">
        <v>652</v>
      </c>
      <c r="BR158" s="132" t="s">
        <v>996</v>
      </c>
      <c r="BS158" s="112"/>
      <c r="BT158" s="117" t="s">
        <v>648</v>
      </c>
      <c r="BU158" s="113"/>
      <c r="BV158" s="113"/>
      <c r="BW158" s="119" t="s">
        <v>57</v>
      </c>
      <c r="BX158" s="119" t="s">
        <v>57</v>
      </c>
      <c r="BY158" s="119" t="s">
        <v>57</v>
      </c>
      <c r="BZ158" s="227" t="str">
        <f>IF(SUM(Table1[[#This Row],[Design]:[Beyond compliance]])&gt;0,"Yes","No")</f>
        <v>Yes</v>
      </c>
      <c r="CA15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58" s="48">
        <f>COUNTIF(Table1[[#This Row],[Validity]:[Alignment with NCC (Yes=1,No=0)]],"N/A")</f>
        <v>0</v>
      </c>
      <c r="CC158" s="48">
        <f>IF(ISERROR(Table1[[#This Row],[Total Quality Score (out of 10)]]/(4-Table1[[#This Row],[N/A Count]])),0,Table1[[#This Row],[Total Quality Score (out of 10)]]/(4-Table1[[#This Row],[N/A Count]]))</f>
        <v>2.25</v>
      </c>
      <c r="CD158" s="106"/>
      <c r="CE158" s="106"/>
      <c r="CF158" s="172" t="str">
        <f>IF(SUM(Table1[[#This Row],[Multiple]:[Level (all)62]])&lt;1,IF(Table1[[#This Row],[General]]=1,1,""),"")</f>
        <v/>
      </c>
      <c r="CG158" s="172" t="str">
        <f>IF(SUM(Table1[[#This Row],[Multiple]:[Level (all)62]])&lt;1,IF(Table1[[#This Row],[Beginner]]=1,1,""),"")</f>
        <v/>
      </c>
      <c r="CH158" s="169">
        <f>IF(SUM(Table1[[#This Row],[Multiple]:[Level (all)62]])&lt;1,IF(Table1[[#This Row],[Intermediate]]=1,1,""),"")</f>
        <v>1</v>
      </c>
      <c r="CI158" s="169" t="str">
        <f>IF(SUM(Table1[[#This Row],[Multiple]:[Level (all)62]])&lt;1,IF(Table1[[#This Row],[Advanced]]=1,1,""),"")</f>
        <v/>
      </c>
      <c r="CJ158" s="169" t="str">
        <f>IF(AND(SUM(Table1[[#This Row],[General]:[Advanced]])&lt;4,SUM(Table1[[#This Row],[General]:[Advanced]])&gt;1),1,"")</f>
        <v/>
      </c>
      <c r="CK158" s="169" t="str">
        <f>Table1[[#This Row],[Level (all)]]</f>
        <v/>
      </c>
      <c r="CL158" s="169" t="str">
        <f>IF(Table1[[#This Row],[Multiple audience]]&lt;&gt;1,IF(Table1[[#This Row],[General Audience]]=1,1,""),"")</f>
        <v/>
      </c>
      <c r="CM158" s="169" t="str">
        <f>IF(Table1[[#This Row],[Multiple audience]]&lt;&gt;1,IF(Table1[[#This Row],[Planners / Designers ]]=1,1,""),"")</f>
        <v/>
      </c>
      <c r="CN158" s="169">
        <f>IF(Table1[[#This Row],[Multiple audience]]&lt;&gt;1,IF(Table1[[#This Row],[Regulatory Assessors]]=1,1,""),"")</f>
        <v>1</v>
      </c>
      <c r="CO158" s="169" t="str">
        <f>IF(Table1[[#This Row],[Multiple audience]]&lt;&gt;1,IF(Table1[[#This Row],[Builders / Management]]=1,1,""),"")</f>
        <v/>
      </c>
      <c r="CP158" s="169" t="str">
        <f>IF(Table1[[#This Row],[Multiple audience]]&lt;&gt;1,IF(Table1[[#This Row],[Energy / Sus Assessors]]=1,1,""),"")</f>
        <v/>
      </c>
      <c r="CQ158" s="169" t="str">
        <f>IF(Table1[[#This Row],[Multiple audience]]&lt;&gt;1,IF(Table1[[#This Row],[Semi-skilled]]=1,1,""),"")</f>
        <v/>
      </c>
      <c r="CR158" s="169" t="str">
        <f>IF(Table1[[#This Row],[Multiple audience]]&lt;&gt;1,IF(Table1[[#This Row],[Trades]]=1,1,""),"")</f>
        <v/>
      </c>
      <c r="CS158" s="169" t="str">
        <f>IF(Table1[[#This Row],[Multiple audience]]&lt;&gt;1,IF(Table1[[#This Row],[Other]]=1,1,""),"")</f>
        <v/>
      </c>
      <c r="CT158" s="169" t="str">
        <f>IF(SUM(Table1[[#This Row],[General Audience]:[Other]])&gt;1,1,"")</f>
        <v/>
      </c>
      <c r="CU158" s="169" t="str">
        <f>IF(Table1[[#This Row],[Various  ]]&lt;&gt;1,IF(Table1[[#This Row],[Calculator / Software]]=1,1,""),"")</f>
        <v/>
      </c>
      <c r="CV158" s="169" t="str">
        <f>IF(Table1[[#This Row],[Various  ]]&lt;&gt;1,IF(Table1[[#This Row],[Information  ]]=1,1,""),"")</f>
        <v/>
      </c>
      <c r="CW158" s="169" t="str">
        <f>IF(Table1[[#This Row],[Various  ]]&lt;&gt;1,IF(Table1[[#This Row],[Interactive Tool]]=1,1,""),"")</f>
        <v/>
      </c>
      <c r="CX158" s="169" t="str">
        <f>IF(Table1[[#This Row],[Various  ]]&lt;&gt;1,IF(Table1[[#This Row],[Technical Specifications]]=1,1,""),"")</f>
        <v/>
      </c>
      <c r="CY158" s="169" t="str">
        <f>IF(Table1[[#This Row],[Various  ]]&lt;&gt;1,IF(Table1[[#This Row],[Training Resources]]=1,1,""),"")</f>
        <v/>
      </c>
      <c r="CZ158" s="169" t="str">
        <f>IF(Table1[[#This Row],[Various  ]]&lt;&gt;1,IF(Table1[[#This Row],[Toolbox]]=1,1,""),"")</f>
        <v/>
      </c>
      <c r="DA158" s="169" t="str">
        <f>IF(Table1[[#This Row],[Various  ]]&lt;&gt;1,IF(Table1[[#This Row],[Video]]=1,1,""),"")</f>
        <v/>
      </c>
      <c r="DB158" s="169" t="str">
        <f>IF(Table1[[#This Row],[Various  ]]&lt;&gt;1,IF(Table1[[#This Row],[Case study]]=1,1,""),"")</f>
        <v/>
      </c>
      <c r="DC158" s="169" t="str">
        <f>IF(Table1[[#This Row],[Various  ]]&lt;&gt;1,IF(Table1[[#This Row],[Other   ]]=1,1,""),"")</f>
        <v/>
      </c>
      <c r="DD158" s="169" t="str">
        <f>IF(Table1[[#This Row],[Various  ]]&lt;&gt;1,IF(Table1[[#This Row],[Standards]]=1,1,""),"")</f>
        <v/>
      </c>
      <c r="DE158" s="169">
        <f>IF(Table1[[#This Row],[Various]]=1,1,IF(SUM(Table1[[#This Row],[Calculator / Software]:[Standards]])&gt;1,1,""))</f>
        <v>1</v>
      </c>
      <c r="DF158" s="169" t="str">
        <f>IF(Table1[[#This Row],[Multiple NCC links]]&lt;&gt;1,IF(Table1[[#This Row],[Design]]=1,1,""),"")</f>
        <v/>
      </c>
      <c r="DG158" s="169" t="str">
        <f>IF(Table1[[#This Row],[Multiple NCC links]]&lt;&gt;1,IF(Table1[[#This Row],[Assessment / Verification]]=1,1,""),"")</f>
        <v/>
      </c>
      <c r="DH158" s="169" t="str">
        <f>IF(Table1[[#This Row],[Multiple NCC links]]&lt;&gt;1,IF(Table1[[#This Row],[Climate Specific ]]=1,1,""),"")</f>
        <v/>
      </c>
      <c r="DI158" s="169" t="str">
        <f>IF(Table1[[#This Row],[Multiple NCC links]]&lt;&gt;1,IF(Table1[[#This Row],[Alterations / Additions]]=1,1,""),"")</f>
        <v/>
      </c>
      <c r="DJ158" s="169" t="str">
        <f>IF(Table1[[#This Row],[Multiple NCC links]]&lt;&gt;1,IF(Table1[[#This Row],[Glazing]]=1,1,""),"")</f>
        <v/>
      </c>
      <c r="DK158" s="169" t="str">
        <f>IF(Table1[[#This Row],[Multiple NCC links]]&lt;&gt;1,IF(Table1[[#This Row],[Building Fabric / Thermal / Sealing]]=1,1,""),"")</f>
        <v/>
      </c>
      <c r="DL158" s="169" t="str">
        <f>IF(Table1[[#This Row],[Multiple NCC links]]&lt;&gt;1,IF(Table1[[#This Row],[Lighting]]=1,1,""),"")</f>
        <v/>
      </c>
      <c r="DM158" s="169" t="str">
        <f>IF(Table1[[#This Row],[Multiple NCC links]]&lt;&gt;1,IF(Table1[[#This Row],[HVAC]]=1,1,""),"")</f>
        <v/>
      </c>
      <c r="DN158" s="169" t="str">
        <f>IF(Table1[[#This Row],[Multiple NCC links]]&lt;&gt;1,IF(Table1[[#This Row],[Services]]=1,1,""),"")</f>
        <v/>
      </c>
      <c r="DO158" s="169" t="str">
        <f>IF(Table1[[#This Row],[Multiple NCC links]]&lt;&gt;1,IF(Table1[[#This Row],[Maintenance &amp; Monitoring]]=1,1,""),"")</f>
        <v/>
      </c>
      <c r="DP158" s="169" t="str">
        <f>IF(Table1[[#This Row],[Multiple NCC links]]&lt;&gt;1,IF(Table1[[#This Row],[Hand over / Operations]]=1,1,""),"")</f>
        <v/>
      </c>
      <c r="DQ158" s="169">
        <f>IF(Table1[[#This Row],[Multiple NCC links]]&lt;&gt;1,IF(Table1[[#This Row],[As built assessment]]=1,1,""),"")</f>
        <v>1</v>
      </c>
      <c r="DR158" s="169" t="str">
        <f>IF(Table1[[#This Row],[Multiple NCC links]]&lt;&gt;1,IF(Table1[[#This Row],[Beyond compliance]]=1,1,""),"")</f>
        <v/>
      </c>
      <c r="DS158" s="169" t="str">
        <f>IF(SUM(Table1[[#This Row],[Design]:[Beyond compliance]])&gt;1,1,"")</f>
        <v/>
      </c>
      <c r="DT158" s="169">
        <f>IF(Table1[[#This Row],[Both Residential &amp; Commercial4]]&lt;&gt;1,IF(Table1[[#This Row],[Residential]]=1,1,""),"")</f>
        <v>1</v>
      </c>
      <c r="DU158" s="169" t="str">
        <f>IF(Table1[[#This Row],[Both Residential &amp; Commercial4]]&lt;&gt;1,IF(Table1[[#This Row],[Commercial]]=1,1,""),"")</f>
        <v/>
      </c>
      <c r="DV158" s="169" t="str">
        <f>Table1[[#This Row],[Residential &amp; Commercial]]</f>
        <v/>
      </c>
      <c r="DW158" s="169"/>
    </row>
    <row r="159" spans="1:127" s="49" customFormat="1" ht="76.5" thickTop="1" thickBot="1" x14ac:dyDescent="0.35">
      <c r="A159" s="97">
        <v>156</v>
      </c>
      <c r="B159" s="97"/>
      <c r="C159" s="98" t="s">
        <v>1067</v>
      </c>
      <c r="D159" s="98" t="s">
        <v>650</v>
      </c>
      <c r="E159" s="99">
        <v>1</v>
      </c>
      <c r="F159" s="99"/>
      <c r="G159" s="99"/>
      <c r="H159" s="99"/>
      <c r="I159" s="100" t="str">
        <f>IF(AND(Table1[[#This Row],[General]]=1,Table1[[#This Row],[Beginner]]=1,Table1[[#This Row],[Intermediate]]=1,Table1[[#This Row],[Advanced]]=1),1,"")</f>
        <v/>
      </c>
      <c r="J159" s="100" t="str">
        <f>CONCATENATE(IF(Table1[[#This Row],[General]]=1,"General, ",""), IF(Table1[[#This Row],[Beginner]]=1,"Beginner, ",""),IF(Table1[[#This Row],[Intermediate]]=1,"Intermediate, ",""), IF(Table1[[#This Row],[Advanced]]=1,"Advanced",""))</f>
        <v xml:space="preserve">General, </v>
      </c>
      <c r="K159" s="101">
        <v>1</v>
      </c>
      <c r="L159" s="101"/>
      <c r="M159" s="101"/>
      <c r="N159" s="101"/>
      <c r="O159" s="145"/>
      <c r="P159" s="101"/>
      <c r="Q159" s="101"/>
      <c r="R159" s="101"/>
      <c r="S15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59" s="102"/>
      <c r="U159" s="102">
        <v>1</v>
      </c>
      <c r="V159" s="240"/>
      <c r="W159" s="240"/>
      <c r="X159" s="102"/>
      <c r="Y159" s="102"/>
      <c r="Z159" s="102"/>
      <c r="AA159" s="102"/>
      <c r="AB159" s="102"/>
      <c r="AC159" s="102"/>
      <c r="AD159" s="102"/>
      <c r="AE159" s="102"/>
      <c r="AF159" s="102"/>
      <c r="AG15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59" s="103">
        <v>1</v>
      </c>
      <c r="AI159" s="103"/>
      <c r="AJ159" s="103"/>
      <c r="AK159" s="74" t="str">
        <f>CONCATENATE(IF(Table1[[#This Row],[Digital]]=1,"Digital, ",""),IF(Table1[[#This Row],[Face to Face]]=1,"Face to face, ",""),IF(Table1[[#This Row],[Blended]]=1,"Blended",""))</f>
        <v xml:space="preserve">Digital, </v>
      </c>
      <c r="AL159" s="99" t="s">
        <v>733</v>
      </c>
      <c r="AM159" s="104"/>
      <c r="AN159" s="130"/>
      <c r="AO159" s="104"/>
      <c r="AP159" s="130"/>
      <c r="AQ159" s="104"/>
      <c r="AR159" s="104">
        <v>1</v>
      </c>
      <c r="AS159" s="104"/>
      <c r="AT159" s="104"/>
      <c r="AU159" s="104"/>
      <c r="AV159" s="130"/>
      <c r="AW159" s="130"/>
      <c r="AX159" s="130"/>
      <c r="AY159" s="104"/>
      <c r="AZ15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5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Building Fabric / Thermal / Sealing, </v>
      </c>
      <c r="BB159" s="105">
        <v>1</v>
      </c>
      <c r="BC159" s="105"/>
      <c r="BD159" s="100" t="str">
        <f>IF(AND(Table1[[#This Row],[Residential]]=1,Table1[[#This Row],[Commercial]]=1),1,"")</f>
        <v/>
      </c>
      <c r="BE159" s="100" t="str">
        <f>CONCATENATE(IF(Table1[[#This Row],[Residential]]=1,"Residential, ",""),IF(Table1[[#This Row],[Commercial]]=1,"Commercial",""))</f>
        <v xml:space="preserve">Residential, </v>
      </c>
      <c r="BF159" s="104"/>
      <c r="BG159" s="104"/>
      <c r="BH159" s="104"/>
      <c r="BI159" s="104"/>
      <c r="BJ159" s="104"/>
      <c r="BK159" s="104"/>
      <c r="BL159" s="104"/>
      <c r="BM159" s="130">
        <v>1</v>
      </c>
      <c r="BN159" s="104"/>
      <c r="BO15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South Australia, </v>
      </c>
      <c r="BP159" s="146"/>
      <c r="BQ159" s="112" t="s">
        <v>1068</v>
      </c>
      <c r="BR159" s="132" t="s">
        <v>996</v>
      </c>
      <c r="BS159" s="112"/>
      <c r="BT159" s="117" t="s">
        <v>653</v>
      </c>
      <c r="BU159" s="113"/>
      <c r="BV159" s="113"/>
      <c r="BW159" s="119" t="s">
        <v>58</v>
      </c>
      <c r="BX159" s="119" t="s">
        <v>57</v>
      </c>
      <c r="BY159" s="119" t="s">
        <v>57</v>
      </c>
      <c r="BZ159" s="227" t="str">
        <f>IF(SUM(Table1[[#This Row],[Design]:[Beyond compliance]])&gt;0,"Yes","No")</f>
        <v>Yes</v>
      </c>
      <c r="CA15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159" s="48">
        <f>COUNTIF(Table1[[#This Row],[Validity]:[Alignment with NCC (Yes=1,No=0)]],"N/A")</f>
        <v>0</v>
      </c>
      <c r="CC159" s="48">
        <f>IF(ISERROR(Table1[[#This Row],[Total Quality Score (out of 10)]]/(4-Table1[[#This Row],[N/A Count]])),0,Table1[[#This Row],[Total Quality Score (out of 10)]]/(4-Table1[[#This Row],[N/A Count]]))</f>
        <v>2</v>
      </c>
      <c r="CD159" s="106"/>
      <c r="CE159" s="106"/>
      <c r="CF159" s="172">
        <f>IF(SUM(Table1[[#This Row],[Multiple]:[Level (all)62]])&lt;1,IF(Table1[[#This Row],[General]]=1,1,""),"")</f>
        <v>1</v>
      </c>
      <c r="CG159" s="172" t="str">
        <f>IF(SUM(Table1[[#This Row],[Multiple]:[Level (all)62]])&lt;1,IF(Table1[[#This Row],[Beginner]]=1,1,""),"")</f>
        <v/>
      </c>
      <c r="CH159" s="169" t="str">
        <f>IF(SUM(Table1[[#This Row],[Multiple]:[Level (all)62]])&lt;1,IF(Table1[[#This Row],[Intermediate]]=1,1,""),"")</f>
        <v/>
      </c>
      <c r="CI159" s="169" t="str">
        <f>IF(SUM(Table1[[#This Row],[Multiple]:[Level (all)62]])&lt;1,IF(Table1[[#This Row],[Advanced]]=1,1,""),"")</f>
        <v/>
      </c>
      <c r="CJ159" s="169" t="str">
        <f>IF(AND(SUM(Table1[[#This Row],[General]:[Advanced]])&lt;4,SUM(Table1[[#This Row],[General]:[Advanced]])&gt;1),1,"")</f>
        <v/>
      </c>
      <c r="CK159" s="169" t="str">
        <f>Table1[[#This Row],[Level (all)]]</f>
        <v/>
      </c>
      <c r="CL159" s="169">
        <f>IF(Table1[[#This Row],[Multiple audience]]&lt;&gt;1,IF(Table1[[#This Row],[General Audience]]=1,1,""),"")</f>
        <v>1</v>
      </c>
      <c r="CM159" s="169" t="str">
        <f>IF(Table1[[#This Row],[Multiple audience]]&lt;&gt;1,IF(Table1[[#This Row],[Planners / Designers ]]=1,1,""),"")</f>
        <v/>
      </c>
      <c r="CN159" s="169" t="str">
        <f>IF(Table1[[#This Row],[Multiple audience]]&lt;&gt;1,IF(Table1[[#This Row],[Regulatory Assessors]]=1,1,""),"")</f>
        <v/>
      </c>
      <c r="CO159" s="169" t="str">
        <f>IF(Table1[[#This Row],[Multiple audience]]&lt;&gt;1,IF(Table1[[#This Row],[Builders / Management]]=1,1,""),"")</f>
        <v/>
      </c>
      <c r="CP159" s="169" t="str">
        <f>IF(Table1[[#This Row],[Multiple audience]]&lt;&gt;1,IF(Table1[[#This Row],[Energy / Sus Assessors]]=1,1,""),"")</f>
        <v/>
      </c>
      <c r="CQ159" s="169" t="str">
        <f>IF(Table1[[#This Row],[Multiple audience]]&lt;&gt;1,IF(Table1[[#This Row],[Semi-skilled]]=1,1,""),"")</f>
        <v/>
      </c>
      <c r="CR159" s="169" t="str">
        <f>IF(Table1[[#This Row],[Multiple audience]]&lt;&gt;1,IF(Table1[[#This Row],[Trades]]=1,1,""),"")</f>
        <v/>
      </c>
      <c r="CS159" s="169" t="str">
        <f>IF(Table1[[#This Row],[Multiple audience]]&lt;&gt;1,IF(Table1[[#This Row],[Other]]=1,1,""),"")</f>
        <v/>
      </c>
      <c r="CT159" s="169" t="str">
        <f>IF(SUM(Table1[[#This Row],[General Audience]:[Other]])&gt;1,1,"")</f>
        <v/>
      </c>
      <c r="CU159" s="169" t="str">
        <f>IF(Table1[[#This Row],[Various  ]]&lt;&gt;1,IF(Table1[[#This Row],[Calculator / Software]]=1,1,""),"")</f>
        <v/>
      </c>
      <c r="CV159" s="169">
        <f>IF(Table1[[#This Row],[Various  ]]&lt;&gt;1,IF(Table1[[#This Row],[Information  ]]=1,1,""),"")</f>
        <v>1</v>
      </c>
      <c r="CW159" s="169" t="str">
        <f>IF(Table1[[#This Row],[Various  ]]&lt;&gt;1,IF(Table1[[#This Row],[Interactive Tool]]=1,1,""),"")</f>
        <v/>
      </c>
      <c r="CX159" s="169" t="str">
        <f>IF(Table1[[#This Row],[Various  ]]&lt;&gt;1,IF(Table1[[#This Row],[Technical Specifications]]=1,1,""),"")</f>
        <v/>
      </c>
      <c r="CY159" s="169" t="str">
        <f>IF(Table1[[#This Row],[Various  ]]&lt;&gt;1,IF(Table1[[#This Row],[Training Resources]]=1,1,""),"")</f>
        <v/>
      </c>
      <c r="CZ159" s="169" t="str">
        <f>IF(Table1[[#This Row],[Various  ]]&lt;&gt;1,IF(Table1[[#This Row],[Toolbox]]=1,1,""),"")</f>
        <v/>
      </c>
      <c r="DA159" s="169" t="str">
        <f>IF(Table1[[#This Row],[Various  ]]&lt;&gt;1,IF(Table1[[#This Row],[Video]]=1,1,""),"")</f>
        <v/>
      </c>
      <c r="DB159" s="169" t="str">
        <f>IF(Table1[[#This Row],[Various  ]]&lt;&gt;1,IF(Table1[[#This Row],[Case study]]=1,1,""),"")</f>
        <v/>
      </c>
      <c r="DC159" s="169" t="str">
        <f>IF(Table1[[#This Row],[Various  ]]&lt;&gt;1,IF(Table1[[#This Row],[Other   ]]=1,1,""),"")</f>
        <v/>
      </c>
      <c r="DD159" s="169" t="str">
        <f>IF(Table1[[#This Row],[Various  ]]&lt;&gt;1,IF(Table1[[#This Row],[Standards]]=1,1,""),"")</f>
        <v/>
      </c>
      <c r="DE159" s="169" t="str">
        <f>IF(Table1[[#This Row],[Various]]=1,1,IF(SUM(Table1[[#This Row],[Calculator / Software]:[Standards]])&gt;1,1,""))</f>
        <v/>
      </c>
      <c r="DF159" s="169" t="str">
        <f>IF(Table1[[#This Row],[Multiple NCC links]]&lt;&gt;1,IF(Table1[[#This Row],[Design]]=1,1,""),"")</f>
        <v/>
      </c>
      <c r="DG159" s="169" t="str">
        <f>IF(Table1[[#This Row],[Multiple NCC links]]&lt;&gt;1,IF(Table1[[#This Row],[Assessment / Verification]]=1,1,""),"")</f>
        <v/>
      </c>
      <c r="DH159" s="169" t="str">
        <f>IF(Table1[[#This Row],[Multiple NCC links]]&lt;&gt;1,IF(Table1[[#This Row],[Climate Specific ]]=1,1,""),"")</f>
        <v/>
      </c>
      <c r="DI159" s="169" t="str">
        <f>IF(Table1[[#This Row],[Multiple NCC links]]&lt;&gt;1,IF(Table1[[#This Row],[Alterations / Additions]]=1,1,""),"")</f>
        <v/>
      </c>
      <c r="DJ159" s="169" t="str">
        <f>IF(Table1[[#This Row],[Multiple NCC links]]&lt;&gt;1,IF(Table1[[#This Row],[Glazing]]=1,1,""),"")</f>
        <v/>
      </c>
      <c r="DK159" s="169">
        <f>IF(Table1[[#This Row],[Multiple NCC links]]&lt;&gt;1,IF(Table1[[#This Row],[Building Fabric / Thermal / Sealing]]=1,1,""),"")</f>
        <v>1</v>
      </c>
      <c r="DL159" s="169" t="str">
        <f>IF(Table1[[#This Row],[Multiple NCC links]]&lt;&gt;1,IF(Table1[[#This Row],[Lighting]]=1,1,""),"")</f>
        <v/>
      </c>
      <c r="DM159" s="169" t="str">
        <f>IF(Table1[[#This Row],[Multiple NCC links]]&lt;&gt;1,IF(Table1[[#This Row],[HVAC]]=1,1,""),"")</f>
        <v/>
      </c>
      <c r="DN159" s="169" t="str">
        <f>IF(Table1[[#This Row],[Multiple NCC links]]&lt;&gt;1,IF(Table1[[#This Row],[Services]]=1,1,""),"")</f>
        <v/>
      </c>
      <c r="DO159" s="169" t="str">
        <f>IF(Table1[[#This Row],[Multiple NCC links]]&lt;&gt;1,IF(Table1[[#This Row],[Maintenance &amp; Monitoring]]=1,1,""),"")</f>
        <v/>
      </c>
      <c r="DP159" s="169" t="str">
        <f>IF(Table1[[#This Row],[Multiple NCC links]]&lt;&gt;1,IF(Table1[[#This Row],[Hand over / Operations]]=1,1,""),"")</f>
        <v/>
      </c>
      <c r="DQ159" s="169" t="str">
        <f>IF(Table1[[#This Row],[Multiple NCC links]]&lt;&gt;1,IF(Table1[[#This Row],[As built assessment]]=1,1,""),"")</f>
        <v/>
      </c>
      <c r="DR159" s="169" t="str">
        <f>IF(Table1[[#This Row],[Multiple NCC links]]&lt;&gt;1,IF(Table1[[#This Row],[Beyond compliance]]=1,1,""),"")</f>
        <v/>
      </c>
      <c r="DS159" s="169" t="str">
        <f>IF(SUM(Table1[[#This Row],[Design]:[Beyond compliance]])&gt;1,1,"")</f>
        <v/>
      </c>
      <c r="DT159" s="169">
        <f>IF(Table1[[#This Row],[Both Residential &amp; Commercial4]]&lt;&gt;1,IF(Table1[[#This Row],[Residential]]=1,1,""),"")</f>
        <v>1</v>
      </c>
      <c r="DU159" s="169" t="str">
        <f>IF(Table1[[#This Row],[Both Residential &amp; Commercial4]]&lt;&gt;1,IF(Table1[[#This Row],[Commercial]]=1,1,""),"")</f>
        <v/>
      </c>
      <c r="DV159" s="169" t="str">
        <f>Table1[[#This Row],[Residential &amp; Commercial]]</f>
        <v/>
      </c>
      <c r="DW159" s="169"/>
    </row>
    <row r="160" spans="1:127" s="49" customFormat="1" ht="189" thickTop="1" thickBot="1" x14ac:dyDescent="0.35">
      <c r="A160" s="97">
        <v>157</v>
      </c>
      <c r="B160" s="97"/>
      <c r="C160" s="98" t="s">
        <v>654</v>
      </c>
      <c r="D160" s="98" t="s">
        <v>655</v>
      </c>
      <c r="E160" s="99"/>
      <c r="F160" s="99"/>
      <c r="G160" s="99"/>
      <c r="H160" s="99">
        <v>1</v>
      </c>
      <c r="I160" s="100" t="str">
        <f>IF(AND(Table1[[#This Row],[General]]=1,Table1[[#This Row],[Beginner]]=1,Table1[[#This Row],[Intermediate]]=1,Table1[[#This Row],[Advanced]]=1),1,"")</f>
        <v/>
      </c>
      <c r="J160" s="100" t="str">
        <f>CONCATENATE(IF(Table1[[#This Row],[General]]=1,"General, ",""), IF(Table1[[#This Row],[Beginner]]=1,"Beginner, ",""),IF(Table1[[#This Row],[Intermediate]]=1,"Intermediate, ",""), IF(Table1[[#This Row],[Advanced]]=1,"Advanced",""))</f>
        <v>Advanced</v>
      </c>
      <c r="K160" s="101"/>
      <c r="L160" s="101">
        <v>1</v>
      </c>
      <c r="M160" s="101"/>
      <c r="N160" s="101"/>
      <c r="O160" s="145"/>
      <c r="P160" s="101"/>
      <c r="Q160" s="101"/>
      <c r="R160" s="101"/>
      <c r="S16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60" s="102"/>
      <c r="U160" s="102">
        <v>1</v>
      </c>
      <c r="V160" s="240"/>
      <c r="W160" s="240"/>
      <c r="X160" s="102"/>
      <c r="Y160" s="102"/>
      <c r="Z160" s="102"/>
      <c r="AA160" s="102"/>
      <c r="AB160" s="102"/>
      <c r="AC160" s="102"/>
      <c r="AD160" s="102"/>
      <c r="AE160" s="102"/>
      <c r="AF160" s="102"/>
      <c r="AG16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60" s="103">
        <v>1</v>
      </c>
      <c r="AI160" s="103"/>
      <c r="AJ160" s="103"/>
      <c r="AK160" s="74" t="str">
        <f>CONCATENATE(IF(Table1[[#This Row],[Digital]]=1,"Digital, ",""),IF(Table1[[#This Row],[Face to Face]]=1,"Face to face, ",""),IF(Table1[[#This Row],[Blended]]=1,"Blended",""))</f>
        <v xml:space="preserve">Digital, </v>
      </c>
      <c r="AL160" s="99" t="s">
        <v>733</v>
      </c>
      <c r="AM160" s="104"/>
      <c r="AN160" s="130"/>
      <c r="AO160" s="104"/>
      <c r="AP160" s="130"/>
      <c r="AQ160" s="104"/>
      <c r="AR160" s="104"/>
      <c r="AS160" s="104"/>
      <c r="AT160" s="104"/>
      <c r="AU160" s="104"/>
      <c r="AV160" s="130"/>
      <c r="AW160" s="130"/>
      <c r="AX160" s="130"/>
      <c r="AY160" s="104">
        <v>1</v>
      </c>
      <c r="AZ16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6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Beyond compliance</v>
      </c>
      <c r="BB160" s="105">
        <v>1</v>
      </c>
      <c r="BC160" s="105"/>
      <c r="BD160" s="100" t="str">
        <f>IF(AND(Table1[[#This Row],[Residential]]=1,Table1[[#This Row],[Commercial]]=1),1,"")</f>
        <v/>
      </c>
      <c r="BE160" s="100" t="str">
        <f>CONCATENATE(IF(Table1[[#This Row],[Residential]]=1,"Residential, ",""),IF(Table1[[#This Row],[Commercial]]=1,"Commercial",""))</f>
        <v xml:space="preserve">Residential, </v>
      </c>
      <c r="BF160" s="104"/>
      <c r="BG160" s="104"/>
      <c r="BH160" s="104"/>
      <c r="BI160" s="104"/>
      <c r="BJ160" s="104"/>
      <c r="BK160" s="104"/>
      <c r="BL160" s="104"/>
      <c r="BM160" s="130">
        <v>1</v>
      </c>
      <c r="BN160" s="104"/>
      <c r="BO16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South Australia, </v>
      </c>
      <c r="BP160" s="146"/>
      <c r="BQ160" s="112" t="s">
        <v>656</v>
      </c>
      <c r="BR160" s="132" t="s">
        <v>996</v>
      </c>
      <c r="BS160" s="112"/>
      <c r="BT160" s="117" t="s">
        <v>657</v>
      </c>
      <c r="BU160" s="113"/>
      <c r="BV160" s="113"/>
      <c r="BW160" s="119" t="s">
        <v>57</v>
      </c>
      <c r="BX160" s="119" t="s">
        <v>57</v>
      </c>
      <c r="BY160" s="119" t="s">
        <v>57</v>
      </c>
      <c r="BZ160" s="227" t="str">
        <f>IF(SUM(Table1[[#This Row],[Design]:[Beyond compliance]])&gt;0,"Yes","No")</f>
        <v>Yes</v>
      </c>
      <c r="CA16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60" s="48">
        <f>COUNTIF(Table1[[#This Row],[Validity]:[Alignment with NCC (Yes=1,No=0)]],"N/A")</f>
        <v>0</v>
      </c>
      <c r="CC160" s="48">
        <f>IF(ISERROR(Table1[[#This Row],[Total Quality Score (out of 10)]]/(4-Table1[[#This Row],[N/A Count]])),0,Table1[[#This Row],[Total Quality Score (out of 10)]]/(4-Table1[[#This Row],[N/A Count]]))</f>
        <v>2.25</v>
      </c>
      <c r="CD160" s="106"/>
      <c r="CE160" s="106"/>
      <c r="CF160" s="172" t="str">
        <f>IF(SUM(Table1[[#This Row],[Multiple]:[Level (all)62]])&lt;1,IF(Table1[[#This Row],[General]]=1,1,""),"")</f>
        <v/>
      </c>
      <c r="CG160" s="172" t="str">
        <f>IF(SUM(Table1[[#This Row],[Multiple]:[Level (all)62]])&lt;1,IF(Table1[[#This Row],[Beginner]]=1,1,""),"")</f>
        <v/>
      </c>
      <c r="CH160" s="169" t="str">
        <f>IF(SUM(Table1[[#This Row],[Multiple]:[Level (all)62]])&lt;1,IF(Table1[[#This Row],[Intermediate]]=1,1,""),"")</f>
        <v/>
      </c>
      <c r="CI160" s="169">
        <f>IF(SUM(Table1[[#This Row],[Multiple]:[Level (all)62]])&lt;1,IF(Table1[[#This Row],[Advanced]]=1,1,""),"")</f>
        <v>1</v>
      </c>
      <c r="CJ160" s="169" t="str">
        <f>IF(AND(SUM(Table1[[#This Row],[General]:[Advanced]])&lt;4,SUM(Table1[[#This Row],[General]:[Advanced]])&gt;1),1,"")</f>
        <v/>
      </c>
      <c r="CK160" s="169" t="str">
        <f>Table1[[#This Row],[Level (all)]]</f>
        <v/>
      </c>
      <c r="CL160" s="169" t="str">
        <f>IF(Table1[[#This Row],[Multiple audience]]&lt;&gt;1,IF(Table1[[#This Row],[General Audience]]=1,1,""),"")</f>
        <v/>
      </c>
      <c r="CM160" s="169">
        <f>IF(Table1[[#This Row],[Multiple audience]]&lt;&gt;1,IF(Table1[[#This Row],[Planners / Designers ]]=1,1,""),"")</f>
        <v>1</v>
      </c>
      <c r="CN160" s="169" t="str">
        <f>IF(Table1[[#This Row],[Multiple audience]]&lt;&gt;1,IF(Table1[[#This Row],[Regulatory Assessors]]=1,1,""),"")</f>
        <v/>
      </c>
      <c r="CO160" s="169" t="str">
        <f>IF(Table1[[#This Row],[Multiple audience]]&lt;&gt;1,IF(Table1[[#This Row],[Builders / Management]]=1,1,""),"")</f>
        <v/>
      </c>
      <c r="CP160" s="169" t="str">
        <f>IF(Table1[[#This Row],[Multiple audience]]&lt;&gt;1,IF(Table1[[#This Row],[Energy / Sus Assessors]]=1,1,""),"")</f>
        <v/>
      </c>
      <c r="CQ160" s="169" t="str">
        <f>IF(Table1[[#This Row],[Multiple audience]]&lt;&gt;1,IF(Table1[[#This Row],[Semi-skilled]]=1,1,""),"")</f>
        <v/>
      </c>
      <c r="CR160" s="169" t="str">
        <f>IF(Table1[[#This Row],[Multiple audience]]&lt;&gt;1,IF(Table1[[#This Row],[Trades]]=1,1,""),"")</f>
        <v/>
      </c>
      <c r="CS160" s="169" t="str">
        <f>IF(Table1[[#This Row],[Multiple audience]]&lt;&gt;1,IF(Table1[[#This Row],[Other]]=1,1,""),"")</f>
        <v/>
      </c>
      <c r="CT160" s="169" t="str">
        <f>IF(SUM(Table1[[#This Row],[General Audience]:[Other]])&gt;1,1,"")</f>
        <v/>
      </c>
      <c r="CU160" s="169" t="str">
        <f>IF(Table1[[#This Row],[Various  ]]&lt;&gt;1,IF(Table1[[#This Row],[Calculator / Software]]=1,1,""),"")</f>
        <v/>
      </c>
      <c r="CV160" s="169">
        <f>IF(Table1[[#This Row],[Various  ]]&lt;&gt;1,IF(Table1[[#This Row],[Information  ]]=1,1,""),"")</f>
        <v>1</v>
      </c>
      <c r="CW160" s="169" t="str">
        <f>IF(Table1[[#This Row],[Various  ]]&lt;&gt;1,IF(Table1[[#This Row],[Interactive Tool]]=1,1,""),"")</f>
        <v/>
      </c>
      <c r="CX160" s="169" t="str">
        <f>IF(Table1[[#This Row],[Various  ]]&lt;&gt;1,IF(Table1[[#This Row],[Technical Specifications]]=1,1,""),"")</f>
        <v/>
      </c>
      <c r="CY160" s="169" t="str">
        <f>IF(Table1[[#This Row],[Various  ]]&lt;&gt;1,IF(Table1[[#This Row],[Training Resources]]=1,1,""),"")</f>
        <v/>
      </c>
      <c r="CZ160" s="169" t="str">
        <f>IF(Table1[[#This Row],[Various  ]]&lt;&gt;1,IF(Table1[[#This Row],[Toolbox]]=1,1,""),"")</f>
        <v/>
      </c>
      <c r="DA160" s="169" t="str">
        <f>IF(Table1[[#This Row],[Various  ]]&lt;&gt;1,IF(Table1[[#This Row],[Video]]=1,1,""),"")</f>
        <v/>
      </c>
      <c r="DB160" s="169" t="str">
        <f>IF(Table1[[#This Row],[Various  ]]&lt;&gt;1,IF(Table1[[#This Row],[Case study]]=1,1,""),"")</f>
        <v/>
      </c>
      <c r="DC160" s="169" t="str">
        <f>IF(Table1[[#This Row],[Various  ]]&lt;&gt;1,IF(Table1[[#This Row],[Other   ]]=1,1,""),"")</f>
        <v/>
      </c>
      <c r="DD160" s="169" t="str">
        <f>IF(Table1[[#This Row],[Various  ]]&lt;&gt;1,IF(Table1[[#This Row],[Standards]]=1,1,""),"")</f>
        <v/>
      </c>
      <c r="DE160" s="169" t="str">
        <f>IF(Table1[[#This Row],[Various]]=1,1,IF(SUM(Table1[[#This Row],[Calculator / Software]:[Standards]])&gt;1,1,""))</f>
        <v/>
      </c>
      <c r="DF160" s="169" t="str">
        <f>IF(Table1[[#This Row],[Multiple NCC links]]&lt;&gt;1,IF(Table1[[#This Row],[Design]]=1,1,""),"")</f>
        <v/>
      </c>
      <c r="DG160" s="169" t="str">
        <f>IF(Table1[[#This Row],[Multiple NCC links]]&lt;&gt;1,IF(Table1[[#This Row],[Assessment / Verification]]=1,1,""),"")</f>
        <v/>
      </c>
      <c r="DH160" s="169" t="str">
        <f>IF(Table1[[#This Row],[Multiple NCC links]]&lt;&gt;1,IF(Table1[[#This Row],[Climate Specific ]]=1,1,""),"")</f>
        <v/>
      </c>
      <c r="DI160" s="169" t="str">
        <f>IF(Table1[[#This Row],[Multiple NCC links]]&lt;&gt;1,IF(Table1[[#This Row],[Alterations / Additions]]=1,1,""),"")</f>
        <v/>
      </c>
      <c r="DJ160" s="169" t="str">
        <f>IF(Table1[[#This Row],[Multiple NCC links]]&lt;&gt;1,IF(Table1[[#This Row],[Glazing]]=1,1,""),"")</f>
        <v/>
      </c>
      <c r="DK160" s="169" t="str">
        <f>IF(Table1[[#This Row],[Multiple NCC links]]&lt;&gt;1,IF(Table1[[#This Row],[Building Fabric / Thermal / Sealing]]=1,1,""),"")</f>
        <v/>
      </c>
      <c r="DL160" s="169" t="str">
        <f>IF(Table1[[#This Row],[Multiple NCC links]]&lt;&gt;1,IF(Table1[[#This Row],[Lighting]]=1,1,""),"")</f>
        <v/>
      </c>
      <c r="DM160" s="169" t="str">
        <f>IF(Table1[[#This Row],[Multiple NCC links]]&lt;&gt;1,IF(Table1[[#This Row],[HVAC]]=1,1,""),"")</f>
        <v/>
      </c>
      <c r="DN160" s="169" t="str">
        <f>IF(Table1[[#This Row],[Multiple NCC links]]&lt;&gt;1,IF(Table1[[#This Row],[Services]]=1,1,""),"")</f>
        <v/>
      </c>
      <c r="DO160" s="169" t="str">
        <f>IF(Table1[[#This Row],[Multiple NCC links]]&lt;&gt;1,IF(Table1[[#This Row],[Maintenance &amp; Monitoring]]=1,1,""),"")</f>
        <v/>
      </c>
      <c r="DP160" s="169" t="str">
        <f>IF(Table1[[#This Row],[Multiple NCC links]]&lt;&gt;1,IF(Table1[[#This Row],[Hand over / Operations]]=1,1,""),"")</f>
        <v/>
      </c>
      <c r="DQ160" s="169" t="str">
        <f>IF(Table1[[#This Row],[Multiple NCC links]]&lt;&gt;1,IF(Table1[[#This Row],[As built assessment]]=1,1,""),"")</f>
        <v/>
      </c>
      <c r="DR160" s="169">
        <f>IF(Table1[[#This Row],[Multiple NCC links]]&lt;&gt;1,IF(Table1[[#This Row],[Beyond compliance]]=1,1,""),"")</f>
        <v>1</v>
      </c>
      <c r="DS160" s="169" t="str">
        <f>IF(SUM(Table1[[#This Row],[Design]:[Beyond compliance]])&gt;1,1,"")</f>
        <v/>
      </c>
      <c r="DT160" s="169">
        <f>IF(Table1[[#This Row],[Both Residential &amp; Commercial4]]&lt;&gt;1,IF(Table1[[#This Row],[Residential]]=1,1,""),"")</f>
        <v>1</v>
      </c>
      <c r="DU160" s="169" t="str">
        <f>IF(Table1[[#This Row],[Both Residential &amp; Commercial4]]&lt;&gt;1,IF(Table1[[#This Row],[Commercial]]=1,1,""),"")</f>
        <v/>
      </c>
      <c r="DV160" s="169" t="str">
        <f>Table1[[#This Row],[Residential &amp; Commercial]]</f>
        <v/>
      </c>
      <c r="DW160" s="169"/>
    </row>
    <row r="161" spans="1:127" s="49" customFormat="1" ht="95.25" thickTop="1" thickBot="1" x14ac:dyDescent="0.35">
      <c r="A161" s="97">
        <v>157</v>
      </c>
      <c r="B161" s="97"/>
      <c r="C161" s="98" t="s">
        <v>658</v>
      </c>
      <c r="D161" s="98" t="s">
        <v>659</v>
      </c>
      <c r="E161" s="99"/>
      <c r="F161" s="99"/>
      <c r="G161" s="99">
        <v>1</v>
      </c>
      <c r="H161" s="99"/>
      <c r="I161" s="100" t="str">
        <f>IF(AND(Table1[[#This Row],[General]]=1,Table1[[#This Row],[Beginner]]=1,Table1[[#This Row],[Intermediate]]=1,Table1[[#This Row],[Advanced]]=1),1,"")</f>
        <v/>
      </c>
      <c r="J161" s="100" t="str">
        <f>CONCATENATE(IF(Table1[[#This Row],[General]]=1,"General, ",""), IF(Table1[[#This Row],[Beginner]]=1,"Beginner, ",""),IF(Table1[[#This Row],[Intermediate]]=1,"Intermediate, ",""), IF(Table1[[#This Row],[Advanced]]=1,"Advanced",""))</f>
        <v xml:space="preserve">Intermediate, </v>
      </c>
      <c r="K161" s="101">
        <v>1</v>
      </c>
      <c r="L161" s="101">
        <v>1</v>
      </c>
      <c r="M161" s="101"/>
      <c r="N161" s="101"/>
      <c r="O161" s="145"/>
      <c r="P161" s="101"/>
      <c r="Q161" s="101"/>
      <c r="R161" s="101"/>
      <c r="S16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Planners / Designers, </v>
      </c>
      <c r="T161" s="102"/>
      <c r="U161" s="102">
        <v>1</v>
      </c>
      <c r="V161" s="240"/>
      <c r="W161" s="240"/>
      <c r="X161" s="102"/>
      <c r="Y161" s="102"/>
      <c r="Z161" s="102"/>
      <c r="AA161" s="102"/>
      <c r="AB161" s="102"/>
      <c r="AC161" s="102"/>
      <c r="AD161" s="102"/>
      <c r="AE161" s="102">
        <v>1</v>
      </c>
      <c r="AF161" s="102"/>
      <c r="AG16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Standards, </v>
      </c>
      <c r="AH161" s="103">
        <v>1</v>
      </c>
      <c r="AI161" s="103"/>
      <c r="AJ161" s="103"/>
      <c r="AK161" s="74" t="str">
        <f>CONCATENATE(IF(Table1[[#This Row],[Digital]]=1,"Digital, ",""),IF(Table1[[#This Row],[Face to Face]]=1,"Face to face, ",""),IF(Table1[[#This Row],[Blended]]=1,"Blended",""))</f>
        <v xml:space="preserve">Digital, </v>
      </c>
      <c r="AL161" s="99" t="s">
        <v>733</v>
      </c>
      <c r="AM161" s="104"/>
      <c r="AN161" s="130"/>
      <c r="AO161" s="104"/>
      <c r="AP161" s="130"/>
      <c r="AQ161" s="104"/>
      <c r="AR161" s="104"/>
      <c r="AS161" s="104"/>
      <c r="AT161" s="104"/>
      <c r="AU161" s="104"/>
      <c r="AV161" s="130"/>
      <c r="AW161" s="130"/>
      <c r="AX161" s="130"/>
      <c r="AY161" s="104">
        <v>1</v>
      </c>
      <c r="AZ16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6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Beyond compliance</v>
      </c>
      <c r="BB161" s="105">
        <v>1</v>
      </c>
      <c r="BC161" s="105">
        <v>1</v>
      </c>
      <c r="BD161" s="100">
        <f>IF(AND(Table1[[#This Row],[Residential]]=1,Table1[[#This Row],[Commercial]]=1),1,"")</f>
        <v>1</v>
      </c>
      <c r="BE161" s="100" t="str">
        <f>CONCATENATE(IF(Table1[[#This Row],[Residential]]=1,"Residential, ",""),IF(Table1[[#This Row],[Commercial]]=1,"Commercial",""))</f>
        <v>Residential, Commercial</v>
      </c>
      <c r="BF161" s="104">
        <v>1</v>
      </c>
      <c r="BG161" s="104"/>
      <c r="BH161" s="104"/>
      <c r="BI161" s="104"/>
      <c r="BJ161" s="104"/>
      <c r="BK161" s="104"/>
      <c r="BL161" s="104"/>
      <c r="BM161" s="130"/>
      <c r="BN161" s="104"/>
      <c r="BO16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Tasmania, </v>
      </c>
      <c r="BP161" s="146"/>
      <c r="BQ161" s="112" t="s">
        <v>664</v>
      </c>
      <c r="BR161" s="132" t="s">
        <v>996</v>
      </c>
      <c r="BS161" s="112"/>
      <c r="BT161" s="117" t="s">
        <v>660</v>
      </c>
      <c r="BU161" s="113"/>
      <c r="BV161" s="113"/>
      <c r="BW161" s="119" t="s">
        <v>300</v>
      </c>
      <c r="BX161" s="119" t="s">
        <v>57</v>
      </c>
      <c r="BY161" s="119" t="s">
        <v>57</v>
      </c>
      <c r="BZ161" s="227" t="str">
        <f>IF(SUM(Table1[[#This Row],[Design]:[Beyond compliance]])&gt;0,"Yes","No")</f>
        <v>Yes</v>
      </c>
      <c r="CA16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161" s="48">
        <f>COUNTIF(Table1[[#This Row],[Validity]:[Alignment with NCC (Yes=1,No=0)]],"N/A")</f>
        <v>0</v>
      </c>
      <c r="CC161" s="48">
        <f>IF(ISERROR(Table1[[#This Row],[Total Quality Score (out of 10)]]/(4-Table1[[#This Row],[N/A Count]])),0,Table1[[#This Row],[Total Quality Score (out of 10)]]/(4-Table1[[#This Row],[N/A Count]]))</f>
        <v>1.75</v>
      </c>
      <c r="CD161" s="106"/>
      <c r="CE161" s="106"/>
      <c r="CF161" s="172" t="str">
        <f>IF(SUM(Table1[[#This Row],[Multiple]:[Level (all)62]])&lt;1,IF(Table1[[#This Row],[General]]=1,1,""),"")</f>
        <v/>
      </c>
      <c r="CG161" s="172" t="str">
        <f>IF(SUM(Table1[[#This Row],[Multiple]:[Level (all)62]])&lt;1,IF(Table1[[#This Row],[Beginner]]=1,1,""),"")</f>
        <v/>
      </c>
      <c r="CH161" s="169">
        <f>IF(SUM(Table1[[#This Row],[Multiple]:[Level (all)62]])&lt;1,IF(Table1[[#This Row],[Intermediate]]=1,1,""),"")</f>
        <v>1</v>
      </c>
      <c r="CI161" s="169" t="str">
        <f>IF(SUM(Table1[[#This Row],[Multiple]:[Level (all)62]])&lt;1,IF(Table1[[#This Row],[Advanced]]=1,1,""),"")</f>
        <v/>
      </c>
      <c r="CJ161" s="169" t="str">
        <f>IF(AND(SUM(Table1[[#This Row],[General]:[Advanced]])&lt;4,SUM(Table1[[#This Row],[General]:[Advanced]])&gt;1),1,"")</f>
        <v/>
      </c>
      <c r="CK161" s="169" t="str">
        <f>Table1[[#This Row],[Level (all)]]</f>
        <v/>
      </c>
      <c r="CL161" s="169" t="str">
        <f>IF(Table1[[#This Row],[Multiple audience]]&lt;&gt;1,IF(Table1[[#This Row],[General Audience]]=1,1,""),"")</f>
        <v/>
      </c>
      <c r="CM161" s="169" t="str">
        <f>IF(Table1[[#This Row],[Multiple audience]]&lt;&gt;1,IF(Table1[[#This Row],[Planners / Designers ]]=1,1,""),"")</f>
        <v/>
      </c>
      <c r="CN161" s="169" t="str">
        <f>IF(Table1[[#This Row],[Multiple audience]]&lt;&gt;1,IF(Table1[[#This Row],[Regulatory Assessors]]=1,1,""),"")</f>
        <v/>
      </c>
      <c r="CO161" s="169" t="str">
        <f>IF(Table1[[#This Row],[Multiple audience]]&lt;&gt;1,IF(Table1[[#This Row],[Builders / Management]]=1,1,""),"")</f>
        <v/>
      </c>
      <c r="CP161" s="169" t="str">
        <f>IF(Table1[[#This Row],[Multiple audience]]&lt;&gt;1,IF(Table1[[#This Row],[Energy / Sus Assessors]]=1,1,""),"")</f>
        <v/>
      </c>
      <c r="CQ161" s="169" t="str">
        <f>IF(Table1[[#This Row],[Multiple audience]]&lt;&gt;1,IF(Table1[[#This Row],[Semi-skilled]]=1,1,""),"")</f>
        <v/>
      </c>
      <c r="CR161" s="169" t="str">
        <f>IF(Table1[[#This Row],[Multiple audience]]&lt;&gt;1,IF(Table1[[#This Row],[Trades]]=1,1,""),"")</f>
        <v/>
      </c>
      <c r="CS161" s="169" t="str">
        <f>IF(Table1[[#This Row],[Multiple audience]]&lt;&gt;1,IF(Table1[[#This Row],[Other]]=1,1,""),"")</f>
        <v/>
      </c>
      <c r="CT161" s="169">
        <f>IF(SUM(Table1[[#This Row],[General Audience]:[Other]])&gt;1,1,"")</f>
        <v>1</v>
      </c>
      <c r="CU161" s="169" t="str">
        <f>IF(Table1[[#This Row],[Various  ]]&lt;&gt;1,IF(Table1[[#This Row],[Calculator / Software]]=1,1,""),"")</f>
        <v/>
      </c>
      <c r="CV161" s="169" t="str">
        <f>IF(Table1[[#This Row],[Various  ]]&lt;&gt;1,IF(Table1[[#This Row],[Information  ]]=1,1,""),"")</f>
        <v/>
      </c>
      <c r="CW161" s="169" t="str">
        <f>IF(Table1[[#This Row],[Various  ]]&lt;&gt;1,IF(Table1[[#This Row],[Interactive Tool]]=1,1,""),"")</f>
        <v/>
      </c>
      <c r="CX161" s="169" t="str">
        <f>IF(Table1[[#This Row],[Various  ]]&lt;&gt;1,IF(Table1[[#This Row],[Technical Specifications]]=1,1,""),"")</f>
        <v/>
      </c>
      <c r="CY161" s="169" t="str">
        <f>IF(Table1[[#This Row],[Various  ]]&lt;&gt;1,IF(Table1[[#This Row],[Training Resources]]=1,1,""),"")</f>
        <v/>
      </c>
      <c r="CZ161" s="169" t="str">
        <f>IF(Table1[[#This Row],[Various  ]]&lt;&gt;1,IF(Table1[[#This Row],[Toolbox]]=1,1,""),"")</f>
        <v/>
      </c>
      <c r="DA161" s="169" t="str">
        <f>IF(Table1[[#This Row],[Various  ]]&lt;&gt;1,IF(Table1[[#This Row],[Video]]=1,1,""),"")</f>
        <v/>
      </c>
      <c r="DB161" s="169" t="str">
        <f>IF(Table1[[#This Row],[Various  ]]&lt;&gt;1,IF(Table1[[#This Row],[Case study]]=1,1,""),"")</f>
        <v/>
      </c>
      <c r="DC161" s="169" t="str">
        <f>IF(Table1[[#This Row],[Various  ]]&lt;&gt;1,IF(Table1[[#This Row],[Other   ]]=1,1,""),"")</f>
        <v/>
      </c>
      <c r="DD161" s="169" t="str">
        <f>IF(Table1[[#This Row],[Various  ]]&lt;&gt;1,IF(Table1[[#This Row],[Standards]]=1,1,""),"")</f>
        <v/>
      </c>
      <c r="DE161" s="169">
        <f>IF(Table1[[#This Row],[Various]]=1,1,IF(SUM(Table1[[#This Row],[Calculator / Software]:[Standards]])&gt;1,1,""))</f>
        <v>1</v>
      </c>
      <c r="DF161" s="169" t="str">
        <f>IF(Table1[[#This Row],[Multiple NCC links]]&lt;&gt;1,IF(Table1[[#This Row],[Design]]=1,1,""),"")</f>
        <v/>
      </c>
      <c r="DG161" s="169" t="str">
        <f>IF(Table1[[#This Row],[Multiple NCC links]]&lt;&gt;1,IF(Table1[[#This Row],[Assessment / Verification]]=1,1,""),"")</f>
        <v/>
      </c>
      <c r="DH161" s="169" t="str">
        <f>IF(Table1[[#This Row],[Multiple NCC links]]&lt;&gt;1,IF(Table1[[#This Row],[Climate Specific ]]=1,1,""),"")</f>
        <v/>
      </c>
      <c r="DI161" s="169" t="str">
        <f>IF(Table1[[#This Row],[Multiple NCC links]]&lt;&gt;1,IF(Table1[[#This Row],[Alterations / Additions]]=1,1,""),"")</f>
        <v/>
      </c>
      <c r="DJ161" s="169" t="str">
        <f>IF(Table1[[#This Row],[Multiple NCC links]]&lt;&gt;1,IF(Table1[[#This Row],[Glazing]]=1,1,""),"")</f>
        <v/>
      </c>
      <c r="DK161" s="169" t="str">
        <f>IF(Table1[[#This Row],[Multiple NCC links]]&lt;&gt;1,IF(Table1[[#This Row],[Building Fabric / Thermal / Sealing]]=1,1,""),"")</f>
        <v/>
      </c>
      <c r="DL161" s="169" t="str">
        <f>IF(Table1[[#This Row],[Multiple NCC links]]&lt;&gt;1,IF(Table1[[#This Row],[Lighting]]=1,1,""),"")</f>
        <v/>
      </c>
      <c r="DM161" s="169" t="str">
        <f>IF(Table1[[#This Row],[Multiple NCC links]]&lt;&gt;1,IF(Table1[[#This Row],[HVAC]]=1,1,""),"")</f>
        <v/>
      </c>
      <c r="DN161" s="169" t="str">
        <f>IF(Table1[[#This Row],[Multiple NCC links]]&lt;&gt;1,IF(Table1[[#This Row],[Services]]=1,1,""),"")</f>
        <v/>
      </c>
      <c r="DO161" s="169" t="str">
        <f>IF(Table1[[#This Row],[Multiple NCC links]]&lt;&gt;1,IF(Table1[[#This Row],[Maintenance &amp; Monitoring]]=1,1,""),"")</f>
        <v/>
      </c>
      <c r="DP161" s="169" t="str">
        <f>IF(Table1[[#This Row],[Multiple NCC links]]&lt;&gt;1,IF(Table1[[#This Row],[Hand over / Operations]]=1,1,""),"")</f>
        <v/>
      </c>
      <c r="DQ161" s="169" t="str">
        <f>IF(Table1[[#This Row],[Multiple NCC links]]&lt;&gt;1,IF(Table1[[#This Row],[As built assessment]]=1,1,""),"")</f>
        <v/>
      </c>
      <c r="DR161" s="169">
        <f>IF(Table1[[#This Row],[Multiple NCC links]]&lt;&gt;1,IF(Table1[[#This Row],[Beyond compliance]]=1,1,""),"")</f>
        <v>1</v>
      </c>
      <c r="DS161" s="169" t="str">
        <f>IF(SUM(Table1[[#This Row],[Design]:[Beyond compliance]])&gt;1,1,"")</f>
        <v/>
      </c>
      <c r="DT161" s="169" t="str">
        <f>IF(Table1[[#This Row],[Both Residential &amp; Commercial4]]&lt;&gt;1,IF(Table1[[#This Row],[Residential]]=1,1,""),"")</f>
        <v/>
      </c>
      <c r="DU161" s="169" t="str">
        <f>IF(Table1[[#This Row],[Both Residential &amp; Commercial4]]&lt;&gt;1,IF(Table1[[#This Row],[Commercial]]=1,1,""),"")</f>
        <v/>
      </c>
      <c r="DV161" s="169">
        <f>Table1[[#This Row],[Residential &amp; Commercial]]</f>
        <v>1</v>
      </c>
      <c r="DW161" s="169"/>
    </row>
    <row r="162" spans="1:127" s="49" customFormat="1" ht="76.5" thickTop="1" thickBot="1" x14ac:dyDescent="0.35">
      <c r="A162" s="97">
        <v>158</v>
      </c>
      <c r="B162" s="97"/>
      <c r="C162" s="98" t="s">
        <v>661</v>
      </c>
      <c r="D162" s="98" t="s">
        <v>659</v>
      </c>
      <c r="E162" s="99"/>
      <c r="F162" s="99"/>
      <c r="G162" s="99">
        <v>1</v>
      </c>
      <c r="H162" s="99"/>
      <c r="I162" s="100" t="str">
        <f>IF(AND(Table1[[#This Row],[General]]=1,Table1[[#This Row],[Beginner]]=1,Table1[[#This Row],[Intermediate]]=1,Table1[[#This Row],[Advanced]]=1),1,"")</f>
        <v/>
      </c>
      <c r="J162" s="100" t="str">
        <f>CONCATENATE(IF(Table1[[#This Row],[General]]=1,"General, ",""), IF(Table1[[#This Row],[Beginner]]=1,"Beginner, ",""),IF(Table1[[#This Row],[Intermediate]]=1,"Intermediate, ",""), IF(Table1[[#This Row],[Advanced]]=1,"Advanced",""))</f>
        <v xml:space="preserve">Intermediate, </v>
      </c>
      <c r="K162" s="101">
        <v>1</v>
      </c>
      <c r="L162" s="101">
        <v>1</v>
      </c>
      <c r="M162" s="101"/>
      <c r="N162" s="101"/>
      <c r="O162" s="145"/>
      <c r="P162" s="101"/>
      <c r="Q162" s="101"/>
      <c r="R162" s="101"/>
      <c r="S16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Planners / Designers, </v>
      </c>
      <c r="T162" s="102"/>
      <c r="U162" s="102">
        <v>1</v>
      </c>
      <c r="V162" s="240"/>
      <c r="W162" s="240"/>
      <c r="X162" s="102"/>
      <c r="Y162" s="102"/>
      <c r="Z162" s="102"/>
      <c r="AA162" s="102"/>
      <c r="AB162" s="102"/>
      <c r="AC162" s="102"/>
      <c r="AD162" s="102"/>
      <c r="AE162" s="102"/>
      <c r="AF162" s="102"/>
      <c r="AG16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62" s="103">
        <v>1</v>
      </c>
      <c r="AI162" s="103"/>
      <c r="AJ162" s="103"/>
      <c r="AK162" s="74" t="str">
        <f>CONCATENATE(IF(Table1[[#This Row],[Digital]]=1,"Digital, ",""),IF(Table1[[#This Row],[Face to Face]]=1,"Face to face, ",""),IF(Table1[[#This Row],[Blended]]=1,"Blended",""))</f>
        <v xml:space="preserve">Digital, </v>
      </c>
      <c r="AL162" s="99" t="s">
        <v>733</v>
      </c>
      <c r="AM162" s="104"/>
      <c r="AN162" s="130"/>
      <c r="AO162" s="104"/>
      <c r="AP162" s="130"/>
      <c r="AQ162" s="104"/>
      <c r="AR162" s="104"/>
      <c r="AS162" s="104"/>
      <c r="AT162" s="104"/>
      <c r="AU162" s="104"/>
      <c r="AV162" s="130"/>
      <c r="AW162" s="130"/>
      <c r="AX162" s="130"/>
      <c r="AY162" s="104">
        <v>1</v>
      </c>
      <c r="AZ16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6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Beyond compliance</v>
      </c>
      <c r="BB162" s="105">
        <v>1</v>
      </c>
      <c r="BC162" s="105"/>
      <c r="BD162" s="100" t="str">
        <f>IF(AND(Table1[[#This Row],[Residential]]=1,Table1[[#This Row],[Commercial]]=1),1,"")</f>
        <v/>
      </c>
      <c r="BE162" s="100" t="str">
        <f>CONCATENATE(IF(Table1[[#This Row],[Residential]]=1,"Residential, ",""),IF(Table1[[#This Row],[Commercial]]=1,"Commercial",""))</f>
        <v xml:space="preserve">Residential, </v>
      </c>
      <c r="BF162" s="104">
        <v>1</v>
      </c>
      <c r="BG162" s="104"/>
      <c r="BH162" s="104"/>
      <c r="BI162" s="104"/>
      <c r="BJ162" s="104"/>
      <c r="BK162" s="104"/>
      <c r="BL162" s="104"/>
      <c r="BM162" s="130"/>
      <c r="BN162" s="104"/>
      <c r="BO16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Tasmania, </v>
      </c>
      <c r="BP162" s="146"/>
      <c r="BQ162" s="112"/>
      <c r="BR162" s="132" t="s">
        <v>996</v>
      </c>
      <c r="BS162" s="112"/>
      <c r="BT162" s="117" t="s">
        <v>662</v>
      </c>
      <c r="BU162" s="113"/>
      <c r="BV162" s="113"/>
      <c r="BW162" s="119" t="s">
        <v>300</v>
      </c>
      <c r="BX162" s="119" t="s">
        <v>57</v>
      </c>
      <c r="BY162" s="119" t="s">
        <v>57</v>
      </c>
      <c r="BZ162" s="227" t="str">
        <f>IF(SUM(Table1[[#This Row],[Design]:[Beyond compliance]])&gt;0,"Yes","No")</f>
        <v>Yes</v>
      </c>
      <c r="CA16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162" s="48">
        <f>COUNTIF(Table1[[#This Row],[Validity]:[Alignment with NCC (Yes=1,No=0)]],"N/A")</f>
        <v>0</v>
      </c>
      <c r="CC162" s="48">
        <f>IF(ISERROR(Table1[[#This Row],[Total Quality Score (out of 10)]]/(4-Table1[[#This Row],[N/A Count]])),0,Table1[[#This Row],[Total Quality Score (out of 10)]]/(4-Table1[[#This Row],[N/A Count]]))</f>
        <v>1.75</v>
      </c>
      <c r="CD162" s="106"/>
      <c r="CE162" s="106"/>
      <c r="CF162" s="172" t="str">
        <f>IF(SUM(Table1[[#This Row],[Multiple]:[Level (all)62]])&lt;1,IF(Table1[[#This Row],[General]]=1,1,""),"")</f>
        <v/>
      </c>
      <c r="CG162" s="172" t="str">
        <f>IF(SUM(Table1[[#This Row],[Multiple]:[Level (all)62]])&lt;1,IF(Table1[[#This Row],[Beginner]]=1,1,""),"")</f>
        <v/>
      </c>
      <c r="CH162" s="169">
        <f>IF(SUM(Table1[[#This Row],[Multiple]:[Level (all)62]])&lt;1,IF(Table1[[#This Row],[Intermediate]]=1,1,""),"")</f>
        <v>1</v>
      </c>
      <c r="CI162" s="169" t="str">
        <f>IF(SUM(Table1[[#This Row],[Multiple]:[Level (all)62]])&lt;1,IF(Table1[[#This Row],[Advanced]]=1,1,""),"")</f>
        <v/>
      </c>
      <c r="CJ162" s="169" t="str">
        <f>IF(AND(SUM(Table1[[#This Row],[General]:[Advanced]])&lt;4,SUM(Table1[[#This Row],[General]:[Advanced]])&gt;1),1,"")</f>
        <v/>
      </c>
      <c r="CK162" s="169" t="str">
        <f>Table1[[#This Row],[Level (all)]]</f>
        <v/>
      </c>
      <c r="CL162" s="169" t="str">
        <f>IF(Table1[[#This Row],[Multiple audience]]&lt;&gt;1,IF(Table1[[#This Row],[General Audience]]=1,1,""),"")</f>
        <v/>
      </c>
      <c r="CM162" s="169" t="str">
        <f>IF(Table1[[#This Row],[Multiple audience]]&lt;&gt;1,IF(Table1[[#This Row],[Planners / Designers ]]=1,1,""),"")</f>
        <v/>
      </c>
      <c r="CN162" s="169" t="str">
        <f>IF(Table1[[#This Row],[Multiple audience]]&lt;&gt;1,IF(Table1[[#This Row],[Regulatory Assessors]]=1,1,""),"")</f>
        <v/>
      </c>
      <c r="CO162" s="169" t="str">
        <f>IF(Table1[[#This Row],[Multiple audience]]&lt;&gt;1,IF(Table1[[#This Row],[Builders / Management]]=1,1,""),"")</f>
        <v/>
      </c>
      <c r="CP162" s="169" t="str">
        <f>IF(Table1[[#This Row],[Multiple audience]]&lt;&gt;1,IF(Table1[[#This Row],[Energy / Sus Assessors]]=1,1,""),"")</f>
        <v/>
      </c>
      <c r="CQ162" s="169" t="str">
        <f>IF(Table1[[#This Row],[Multiple audience]]&lt;&gt;1,IF(Table1[[#This Row],[Semi-skilled]]=1,1,""),"")</f>
        <v/>
      </c>
      <c r="CR162" s="169" t="str">
        <f>IF(Table1[[#This Row],[Multiple audience]]&lt;&gt;1,IF(Table1[[#This Row],[Trades]]=1,1,""),"")</f>
        <v/>
      </c>
      <c r="CS162" s="169" t="str">
        <f>IF(Table1[[#This Row],[Multiple audience]]&lt;&gt;1,IF(Table1[[#This Row],[Other]]=1,1,""),"")</f>
        <v/>
      </c>
      <c r="CT162" s="169">
        <f>IF(SUM(Table1[[#This Row],[General Audience]:[Other]])&gt;1,1,"")</f>
        <v>1</v>
      </c>
      <c r="CU162" s="169" t="str">
        <f>IF(Table1[[#This Row],[Various  ]]&lt;&gt;1,IF(Table1[[#This Row],[Calculator / Software]]=1,1,""),"")</f>
        <v/>
      </c>
      <c r="CV162" s="169">
        <f>IF(Table1[[#This Row],[Various  ]]&lt;&gt;1,IF(Table1[[#This Row],[Information  ]]=1,1,""),"")</f>
        <v>1</v>
      </c>
      <c r="CW162" s="169" t="str">
        <f>IF(Table1[[#This Row],[Various  ]]&lt;&gt;1,IF(Table1[[#This Row],[Interactive Tool]]=1,1,""),"")</f>
        <v/>
      </c>
      <c r="CX162" s="169" t="str">
        <f>IF(Table1[[#This Row],[Various  ]]&lt;&gt;1,IF(Table1[[#This Row],[Technical Specifications]]=1,1,""),"")</f>
        <v/>
      </c>
      <c r="CY162" s="169" t="str">
        <f>IF(Table1[[#This Row],[Various  ]]&lt;&gt;1,IF(Table1[[#This Row],[Training Resources]]=1,1,""),"")</f>
        <v/>
      </c>
      <c r="CZ162" s="169" t="str">
        <f>IF(Table1[[#This Row],[Various  ]]&lt;&gt;1,IF(Table1[[#This Row],[Toolbox]]=1,1,""),"")</f>
        <v/>
      </c>
      <c r="DA162" s="169" t="str">
        <f>IF(Table1[[#This Row],[Various  ]]&lt;&gt;1,IF(Table1[[#This Row],[Video]]=1,1,""),"")</f>
        <v/>
      </c>
      <c r="DB162" s="169" t="str">
        <f>IF(Table1[[#This Row],[Various  ]]&lt;&gt;1,IF(Table1[[#This Row],[Case study]]=1,1,""),"")</f>
        <v/>
      </c>
      <c r="DC162" s="169" t="str">
        <f>IF(Table1[[#This Row],[Various  ]]&lt;&gt;1,IF(Table1[[#This Row],[Other   ]]=1,1,""),"")</f>
        <v/>
      </c>
      <c r="DD162" s="169" t="str">
        <f>IF(Table1[[#This Row],[Various  ]]&lt;&gt;1,IF(Table1[[#This Row],[Standards]]=1,1,""),"")</f>
        <v/>
      </c>
      <c r="DE162" s="169" t="str">
        <f>IF(Table1[[#This Row],[Various]]=1,1,IF(SUM(Table1[[#This Row],[Calculator / Software]:[Standards]])&gt;1,1,""))</f>
        <v/>
      </c>
      <c r="DF162" s="169" t="str">
        <f>IF(Table1[[#This Row],[Multiple NCC links]]&lt;&gt;1,IF(Table1[[#This Row],[Design]]=1,1,""),"")</f>
        <v/>
      </c>
      <c r="DG162" s="169" t="str">
        <f>IF(Table1[[#This Row],[Multiple NCC links]]&lt;&gt;1,IF(Table1[[#This Row],[Assessment / Verification]]=1,1,""),"")</f>
        <v/>
      </c>
      <c r="DH162" s="169" t="str">
        <f>IF(Table1[[#This Row],[Multiple NCC links]]&lt;&gt;1,IF(Table1[[#This Row],[Climate Specific ]]=1,1,""),"")</f>
        <v/>
      </c>
      <c r="DI162" s="169" t="str">
        <f>IF(Table1[[#This Row],[Multiple NCC links]]&lt;&gt;1,IF(Table1[[#This Row],[Alterations / Additions]]=1,1,""),"")</f>
        <v/>
      </c>
      <c r="DJ162" s="169" t="str">
        <f>IF(Table1[[#This Row],[Multiple NCC links]]&lt;&gt;1,IF(Table1[[#This Row],[Glazing]]=1,1,""),"")</f>
        <v/>
      </c>
      <c r="DK162" s="169" t="str">
        <f>IF(Table1[[#This Row],[Multiple NCC links]]&lt;&gt;1,IF(Table1[[#This Row],[Building Fabric / Thermal / Sealing]]=1,1,""),"")</f>
        <v/>
      </c>
      <c r="DL162" s="169" t="str">
        <f>IF(Table1[[#This Row],[Multiple NCC links]]&lt;&gt;1,IF(Table1[[#This Row],[Lighting]]=1,1,""),"")</f>
        <v/>
      </c>
      <c r="DM162" s="169" t="str">
        <f>IF(Table1[[#This Row],[Multiple NCC links]]&lt;&gt;1,IF(Table1[[#This Row],[HVAC]]=1,1,""),"")</f>
        <v/>
      </c>
      <c r="DN162" s="169" t="str">
        <f>IF(Table1[[#This Row],[Multiple NCC links]]&lt;&gt;1,IF(Table1[[#This Row],[Services]]=1,1,""),"")</f>
        <v/>
      </c>
      <c r="DO162" s="169" t="str">
        <f>IF(Table1[[#This Row],[Multiple NCC links]]&lt;&gt;1,IF(Table1[[#This Row],[Maintenance &amp; Monitoring]]=1,1,""),"")</f>
        <v/>
      </c>
      <c r="DP162" s="169" t="str">
        <f>IF(Table1[[#This Row],[Multiple NCC links]]&lt;&gt;1,IF(Table1[[#This Row],[Hand over / Operations]]=1,1,""),"")</f>
        <v/>
      </c>
      <c r="DQ162" s="169" t="str">
        <f>IF(Table1[[#This Row],[Multiple NCC links]]&lt;&gt;1,IF(Table1[[#This Row],[As built assessment]]=1,1,""),"")</f>
        <v/>
      </c>
      <c r="DR162" s="169">
        <f>IF(Table1[[#This Row],[Multiple NCC links]]&lt;&gt;1,IF(Table1[[#This Row],[Beyond compliance]]=1,1,""),"")</f>
        <v>1</v>
      </c>
      <c r="DS162" s="169" t="str">
        <f>IF(SUM(Table1[[#This Row],[Design]:[Beyond compliance]])&gt;1,1,"")</f>
        <v/>
      </c>
      <c r="DT162" s="169">
        <f>IF(Table1[[#This Row],[Both Residential &amp; Commercial4]]&lt;&gt;1,IF(Table1[[#This Row],[Residential]]=1,1,""),"")</f>
        <v>1</v>
      </c>
      <c r="DU162" s="169" t="str">
        <f>IF(Table1[[#This Row],[Both Residential &amp; Commercial4]]&lt;&gt;1,IF(Table1[[#This Row],[Commercial]]=1,1,""),"")</f>
        <v/>
      </c>
      <c r="DV162" s="169" t="str">
        <f>Table1[[#This Row],[Residential &amp; Commercial]]</f>
        <v/>
      </c>
      <c r="DW162" s="169"/>
    </row>
    <row r="163" spans="1:127" s="49" customFormat="1" ht="132.75" thickTop="1" thickBot="1" x14ac:dyDescent="0.35">
      <c r="A163" s="97">
        <v>159</v>
      </c>
      <c r="B163" s="97"/>
      <c r="C163" s="98" t="s">
        <v>663</v>
      </c>
      <c r="D163" s="98" t="s">
        <v>37</v>
      </c>
      <c r="E163" s="99">
        <v>1</v>
      </c>
      <c r="F163" s="99"/>
      <c r="G163" s="99"/>
      <c r="H163" s="99"/>
      <c r="I163" s="100" t="str">
        <f>IF(AND(Table1[[#This Row],[General]]=1,Table1[[#This Row],[Beginner]]=1,Table1[[#This Row],[Intermediate]]=1,Table1[[#This Row],[Advanced]]=1),1,"")</f>
        <v/>
      </c>
      <c r="J163" s="100" t="str">
        <f>CONCATENATE(IF(Table1[[#This Row],[General]]=1,"General, ",""), IF(Table1[[#This Row],[Beginner]]=1,"Beginner, ",""),IF(Table1[[#This Row],[Intermediate]]=1,"Intermediate, ",""), IF(Table1[[#This Row],[Advanced]]=1,"Advanced",""))</f>
        <v xml:space="preserve">General, </v>
      </c>
      <c r="K163" s="101">
        <v>1</v>
      </c>
      <c r="L163" s="101"/>
      <c r="M163" s="101"/>
      <c r="N163" s="101"/>
      <c r="O163" s="145"/>
      <c r="P163" s="101"/>
      <c r="Q163" s="101">
        <v>1</v>
      </c>
      <c r="R163" s="101"/>
      <c r="S16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Trades, </v>
      </c>
      <c r="T163" s="102"/>
      <c r="U163" s="102">
        <v>1</v>
      </c>
      <c r="V163" s="240"/>
      <c r="W163" s="240"/>
      <c r="X163" s="102"/>
      <c r="Y163" s="102"/>
      <c r="Z163" s="102"/>
      <c r="AA163" s="102"/>
      <c r="AB163" s="102"/>
      <c r="AC163" s="102"/>
      <c r="AD163" s="102"/>
      <c r="AE163" s="102"/>
      <c r="AF163" s="102"/>
      <c r="AG16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63" s="103">
        <v>1</v>
      </c>
      <c r="AI163" s="103"/>
      <c r="AJ163" s="103"/>
      <c r="AK163" s="74" t="str">
        <f>CONCATENATE(IF(Table1[[#This Row],[Digital]]=1,"Digital, ",""),IF(Table1[[#This Row],[Face to Face]]=1,"Face to face, ",""),IF(Table1[[#This Row],[Blended]]=1,"Blended",""))</f>
        <v xml:space="preserve">Digital, </v>
      </c>
      <c r="AL163" s="99" t="s">
        <v>733</v>
      </c>
      <c r="AM163" s="104"/>
      <c r="AN163" s="130"/>
      <c r="AO163" s="104"/>
      <c r="AP163" s="130"/>
      <c r="AQ163" s="104"/>
      <c r="AR163" s="104"/>
      <c r="AS163" s="104"/>
      <c r="AT163" s="104"/>
      <c r="AU163" s="104"/>
      <c r="AV163" s="130"/>
      <c r="AW163" s="130"/>
      <c r="AX163" s="130"/>
      <c r="AY163" s="104">
        <v>1</v>
      </c>
      <c r="AZ16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6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Beyond compliance</v>
      </c>
      <c r="BB163" s="105">
        <v>1</v>
      </c>
      <c r="BC163" s="105">
        <v>1</v>
      </c>
      <c r="BD163" s="100">
        <f>IF(AND(Table1[[#This Row],[Residential]]=1,Table1[[#This Row],[Commercial]]=1),1,"")</f>
        <v>1</v>
      </c>
      <c r="BE163" s="100" t="str">
        <f>CONCATENATE(IF(Table1[[#This Row],[Residential]]=1,"Residential, ",""),IF(Table1[[#This Row],[Commercial]]=1,"Commercial",""))</f>
        <v>Residential, Commercial</v>
      </c>
      <c r="BF163" s="104"/>
      <c r="BG163" s="104"/>
      <c r="BH163" s="104"/>
      <c r="BI163" s="104"/>
      <c r="BJ163" s="104">
        <v>1</v>
      </c>
      <c r="BK163" s="104"/>
      <c r="BL163" s="104"/>
      <c r="BM163" s="130"/>
      <c r="BN163" s="104"/>
      <c r="BO16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Queensland, </v>
      </c>
      <c r="BP163" s="146"/>
      <c r="BQ163" s="112" t="s">
        <v>664</v>
      </c>
      <c r="BR163" s="132" t="s">
        <v>996</v>
      </c>
      <c r="BS163" s="112"/>
      <c r="BT163" s="117" t="s">
        <v>665</v>
      </c>
      <c r="BU163" s="113"/>
      <c r="BV163" s="113"/>
      <c r="BW163" s="119" t="s">
        <v>300</v>
      </c>
      <c r="BX163" s="119" t="s">
        <v>57</v>
      </c>
      <c r="BY163" s="119" t="s">
        <v>58</v>
      </c>
      <c r="BZ163" s="227" t="str">
        <f>IF(SUM(Table1[[#This Row],[Design]:[Beyond compliance]])&gt;0,"Yes","No")</f>
        <v>Yes</v>
      </c>
      <c r="CA16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63" s="48">
        <f>COUNTIF(Table1[[#This Row],[Validity]:[Alignment with NCC (Yes=1,No=0)]],"N/A")</f>
        <v>0</v>
      </c>
      <c r="CC163" s="48">
        <f>IF(ISERROR(Table1[[#This Row],[Total Quality Score (out of 10)]]/(4-Table1[[#This Row],[N/A Count]])),0,Table1[[#This Row],[Total Quality Score (out of 10)]]/(4-Table1[[#This Row],[N/A Count]]))</f>
        <v>1.5</v>
      </c>
      <c r="CD163" s="106"/>
      <c r="CE163" s="106"/>
      <c r="CF163" s="172">
        <f>IF(SUM(Table1[[#This Row],[Multiple]:[Level (all)62]])&lt;1,IF(Table1[[#This Row],[General]]=1,1,""),"")</f>
        <v>1</v>
      </c>
      <c r="CG163" s="172" t="str">
        <f>IF(SUM(Table1[[#This Row],[Multiple]:[Level (all)62]])&lt;1,IF(Table1[[#This Row],[Beginner]]=1,1,""),"")</f>
        <v/>
      </c>
      <c r="CH163" s="169" t="str">
        <f>IF(SUM(Table1[[#This Row],[Multiple]:[Level (all)62]])&lt;1,IF(Table1[[#This Row],[Intermediate]]=1,1,""),"")</f>
        <v/>
      </c>
      <c r="CI163" s="169" t="str">
        <f>IF(SUM(Table1[[#This Row],[Multiple]:[Level (all)62]])&lt;1,IF(Table1[[#This Row],[Advanced]]=1,1,""),"")</f>
        <v/>
      </c>
      <c r="CJ163" s="169" t="str">
        <f>IF(AND(SUM(Table1[[#This Row],[General]:[Advanced]])&lt;4,SUM(Table1[[#This Row],[General]:[Advanced]])&gt;1),1,"")</f>
        <v/>
      </c>
      <c r="CK163" s="169" t="str">
        <f>Table1[[#This Row],[Level (all)]]</f>
        <v/>
      </c>
      <c r="CL163" s="169" t="str">
        <f>IF(Table1[[#This Row],[Multiple audience]]&lt;&gt;1,IF(Table1[[#This Row],[General Audience]]=1,1,""),"")</f>
        <v/>
      </c>
      <c r="CM163" s="169" t="str">
        <f>IF(Table1[[#This Row],[Multiple audience]]&lt;&gt;1,IF(Table1[[#This Row],[Planners / Designers ]]=1,1,""),"")</f>
        <v/>
      </c>
      <c r="CN163" s="169" t="str">
        <f>IF(Table1[[#This Row],[Multiple audience]]&lt;&gt;1,IF(Table1[[#This Row],[Regulatory Assessors]]=1,1,""),"")</f>
        <v/>
      </c>
      <c r="CO163" s="169" t="str">
        <f>IF(Table1[[#This Row],[Multiple audience]]&lt;&gt;1,IF(Table1[[#This Row],[Builders / Management]]=1,1,""),"")</f>
        <v/>
      </c>
      <c r="CP163" s="169" t="str">
        <f>IF(Table1[[#This Row],[Multiple audience]]&lt;&gt;1,IF(Table1[[#This Row],[Energy / Sus Assessors]]=1,1,""),"")</f>
        <v/>
      </c>
      <c r="CQ163" s="169" t="str">
        <f>IF(Table1[[#This Row],[Multiple audience]]&lt;&gt;1,IF(Table1[[#This Row],[Semi-skilled]]=1,1,""),"")</f>
        <v/>
      </c>
      <c r="CR163" s="169" t="str">
        <f>IF(Table1[[#This Row],[Multiple audience]]&lt;&gt;1,IF(Table1[[#This Row],[Trades]]=1,1,""),"")</f>
        <v/>
      </c>
      <c r="CS163" s="169" t="str">
        <f>IF(Table1[[#This Row],[Multiple audience]]&lt;&gt;1,IF(Table1[[#This Row],[Other]]=1,1,""),"")</f>
        <v/>
      </c>
      <c r="CT163" s="169">
        <f>IF(SUM(Table1[[#This Row],[General Audience]:[Other]])&gt;1,1,"")</f>
        <v>1</v>
      </c>
      <c r="CU163" s="169" t="str">
        <f>IF(Table1[[#This Row],[Various  ]]&lt;&gt;1,IF(Table1[[#This Row],[Calculator / Software]]=1,1,""),"")</f>
        <v/>
      </c>
      <c r="CV163" s="169">
        <f>IF(Table1[[#This Row],[Various  ]]&lt;&gt;1,IF(Table1[[#This Row],[Information  ]]=1,1,""),"")</f>
        <v>1</v>
      </c>
      <c r="CW163" s="169" t="str">
        <f>IF(Table1[[#This Row],[Various  ]]&lt;&gt;1,IF(Table1[[#This Row],[Interactive Tool]]=1,1,""),"")</f>
        <v/>
      </c>
      <c r="CX163" s="169" t="str">
        <f>IF(Table1[[#This Row],[Various  ]]&lt;&gt;1,IF(Table1[[#This Row],[Technical Specifications]]=1,1,""),"")</f>
        <v/>
      </c>
      <c r="CY163" s="169" t="str">
        <f>IF(Table1[[#This Row],[Various  ]]&lt;&gt;1,IF(Table1[[#This Row],[Training Resources]]=1,1,""),"")</f>
        <v/>
      </c>
      <c r="CZ163" s="169" t="str">
        <f>IF(Table1[[#This Row],[Various  ]]&lt;&gt;1,IF(Table1[[#This Row],[Toolbox]]=1,1,""),"")</f>
        <v/>
      </c>
      <c r="DA163" s="169" t="str">
        <f>IF(Table1[[#This Row],[Various  ]]&lt;&gt;1,IF(Table1[[#This Row],[Video]]=1,1,""),"")</f>
        <v/>
      </c>
      <c r="DB163" s="169" t="str">
        <f>IF(Table1[[#This Row],[Various  ]]&lt;&gt;1,IF(Table1[[#This Row],[Case study]]=1,1,""),"")</f>
        <v/>
      </c>
      <c r="DC163" s="169" t="str">
        <f>IF(Table1[[#This Row],[Various  ]]&lt;&gt;1,IF(Table1[[#This Row],[Other   ]]=1,1,""),"")</f>
        <v/>
      </c>
      <c r="DD163" s="169" t="str">
        <f>IF(Table1[[#This Row],[Various  ]]&lt;&gt;1,IF(Table1[[#This Row],[Standards]]=1,1,""),"")</f>
        <v/>
      </c>
      <c r="DE163" s="169" t="str">
        <f>IF(Table1[[#This Row],[Various]]=1,1,IF(SUM(Table1[[#This Row],[Calculator / Software]:[Standards]])&gt;1,1,""))</f>
        <v/>
      </c>
      <c r="DF163" s="169" t="str">
        <f>IF(Table1[[#This Row],[Multiple NCC links]]&lt;&gt;1,IF(Table1[[#This Row],[Design]]=1,1,""),"")</f>
        <v/>
      </c>
      <c r="DG163" s="169" t="str">
        <f>IF(Table1[[#This Row],[Multiple NCC links]]&lt;&gt;1,IF(Table1[[#This Row],[Assessment / Verification]]=1,1,""),"")</f>
        <v/>
      </c>
      <c r="DH163" s="169" t="str">
        <f>IF(Table1[[#This Row],[Multiple NCC links]]&lt;&gt;1,IF(Table1[[#This Row],[Climate Specific ]]=1,1,""),"")</f>
        <v/>
      </c>
      <c r="DI163" s="169" t="str">
        <f>IF(Table1[[#This Row],[Multiple NCC links]]&lt;&gt;1,IF(Table1[[#This Row],[Alterations / Additions]]=1,1,""),"")</f>
        <v/>
      </c>
      <c r="DJ163" s="169" t="str">
        <f>IF(Table1[[#This Row],[Multiple NCC links]]&lt;&gt;1,IF(Table1[[#This Row],[Glazing]]=1,1,""),"")</f>
        <v/>
      </c>
      <c r="DK163" s="169" t="str">
        <f>IF(Table1[[#This Row],[Multiple NCC links]]&lt;&gt;1,IF(Table1[[#This Row],[Building Fabric / Thermal / Sealing]]=1,1,""),"")</f>
        <v/>
      </c>
      <c r="DL163" s="169" t="str">
        <f>IF(Table1[[#This Row],[Multiple NCC links]]&lt;&gt;1,IF(Table1[[#This Row],[Lighting]]=1,1,""),"")</f>
        <v/>
      </c>
      <c r="DM163" s="169" t="str">
        <f>IF(Table1[[#This Row],[Multiple NCC links]]&lt;&gt;1,IF(Table1[[#This Row],[HVAC]]=1,1,""),"")</f>
        <v/>
      </c>
      <c r="DN163" s="169" t="str">
        <f>IF(Table1[[#This Row],[Multiple NCC links]]&lt;&gt;1,IF(Table1[[#This Row],[Services]]=1,1,""),"")</f>
        <v/>
      </c>
      <c r="DO163" s="169" t="str">
        <f>IF(Table1[[#This Row],[Multiple NCC links]]&lt;&gt;1,IF(Table1[[#This Row],[Maintenance &amp; Monitoring]]=1,1,""),"")</f>
        <v/>
      </c>
      <c r="DP163" s="169" t="str">
        <f>IF(Table1[[#This Row],[Multiple NCC links]]&lt;&gt;1,IF(Table1[[#This Row],[Hand over / Operations]]=1,1,""),"")</f>
        <v/>
      </c>
      <c r="DQ163" s="169" t="str">
        <f>IF(Table1[[#This Row],[Multiple NCC links]]&lt;&gt;1,IF(Table1[[#This Row],[As built assessment]]=1,1,""),"")</f>
        <v/>
      </c>
      <c r="DR163" s="169">
        <f>IF(Table1[[#This Row],[Multiple NCC links]]&lt;&gt;1,IF(Table1[[#This Row],[Beyond compliance]]=1,1,""),"")</f>
        <v>1</v>
      </c>
      <c r="DS163" s="169" t="str">
        <f>IF(SUM(Table1[[#This Row],[Design]:[Beyond compliance]])&gt;1,1,"")</f>
        <v/>
      </c>
      <c r="DT163" s="169" t="str">
        <f>IF(Table1[[#This Row],[Both Residential &amp; Commercial4]]&lt;&gt;1,IF(Table1[[#This Row],[Residential]]=1,1,""),"")</f>
        <v/>
      </c>
      <c r="DU163" s="169" t="str">
        <f>IF(Table1[[#This Row],[Both Residential &amp; Commercial4]]&lt;&gt;1,IF(Table1[[#This Row],[Commercial]]=1,1,""),"")</f>
        <v/>
      </c>
      <c r="DV163" s="169">
        <f>Table1[[#This Row],[Residential &amp; Commercial]]</f>
        <v>1</v>
      </c>
      <c r="DW163" s="169"/>
    </row>
    <row r="164" spans="1:127" s="49" customFormat="1" ht="114" thickTop="1" thickBot="1" x14ac:dyDescent="0.35">
      <c r="A164" s="97">
        <v>160</v>
      </c>
      <c r="B164" s="97"/>
      <c r="C164" s="98" t="s">
        <v>666</v>
      </c>
      <c r="D164" s="98" t="s">
        <v>37</v>
      </c>
      <c r="E164" s="99">
        <v>1</v>
      </c>
      <c r="F164" s="99"/>
      <c r="G164" s="99"/>
      <c r="H164" s="99"/>
      <c r="I164" s="100" t="str">
        <f>IF(AND(Table1[[#This Row],[General]]=1,Table1[[#This Row],[Beginner]]=1,Table1[[#This Row],[Intermediate]]=1,Table1[[#This Row],[Advanced]]=1),1,"")</f>
        <v/>
      </c>
      <c r="J164" s="100" t="str">
        <f>CONCATENATE(IF(Table1[[#This Row],[General]]=1,"General, ",""), IF(Table1[[#This Row],[Beginner]]=1,"Beginner, ",""),IF(Table1[[#This Row],[Intermediate]]=1,"Intermediate, ",""), IF(Table1[[#This Row],[Advanced]]=1,"Advanced",""))</f>
        <v xml:space="preserve">General, </v>
      </c>
      <c r="K164" s="101">
        <v>1</v>
      </c>
      <c r="L164" s="101"/>
      <c r="M164" s="101"/>
      <c r="N164" s="101"/>
      <c r="O164" s="145"/>
      <c r="P164" s="101"/>
      <c r="Q164" s="101">
        <v>1</v>
      </c>
      <c r="R164" s="101"/>
      <c r="S16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Trades, </v>
      </c>
      <c r="T164" s="102"/>
      <c r="U164" s="102">
        <v>1</v>
      </c>
      <c r="V164" s="240"/>
      <c r="W164" s="240"/>
      <c r="X164" s="102"/>
      <c r="Y164" s="102"/>
      <c r="Z164" s="102"/>
      <c r="AA164" s="102"/>
      <c r="AB164" s="102"/>
      <c r="AC164" s="102"/>
      <c r="AD164" s="102"/>
      <c r="AE164" s="102"/>
      <c r="AF164" s="102"/>
      <c r="AG16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64" s="103">
        <v>1</v>
      </c>
      <c r="AI164" s="103"/>
      <c r="AJ164" s="103"/>
      <c r="AK164" s="74" t="str">
        <f>CONCATENATE(IF(Table1[[#This Row],[Digital]]=1,"Digital, ",""),IF(Table1[[#This Row],[Face to Face]]=1,"Face to face, ",""),IF(Table1[[#This Row],[Blended]]=1,"Blended",""))</f>
        <v xml:space="preserve">Digital, </v>
      </c>
      <c r="AL164" s="99" t="s">
        <v>733</v>
      </c>
      <c r="AM164" s="104"/>
      <c r="AN164" s="130"/>
      <c r="AO164" s="104"/>
      <c r="AP164" s="130"/>
      <c r="AQ164" s="104"/>
      <c r="AR164" s="104"/>
      <c r="AS164" s="104"/>
      <c r="AT164" s="104"/>
      <c r="AU164" s="104"/>
      <c r="AV164" s="130"/>
      <c r="AW164" s="130"/>
      <c r="AX164" s="130"/>
      <c r="AY164" s="104"/>
      <c r="AZ16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6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164" s="105">
        <v>1</v>
      </c>
      <c r="BC164" s="105"/>
      <c r="BD164" s="100" t="str">
        <f>IF(AND(Table1[[#This Row],[Residential]]=1,Table1[[#This Row],[Commercial]]=1),1,"")</f>
        <v/>
      </c>
      <c r="BE164" s="100" t="str">
        <f>CONCATENATE(IF(Table1[[#This Row],[Residential]]=1,"Residential, ",""),IF(Table1[[#This Row],[Commercial]]=1,"Commercial",""))</f>
        <v xml:space="preserve">Residential, </v>
      </c>
      <c r="BF164" s="104"/>
      <c r="BG164" s="104"/>
      <c r="BH164" s="104"/>
      <c r="BI164" s="104"/>
      <c r="BJ164" s="104"/>
      <c r="BK164" s="104"/>
      <c r="BL164" s="104"/>
      <c r="BM164" s="130"/>
      <c r="BN164" s="104">
        <v>1</v>
      </c>
      <c r="BO16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64" s="146"/>
      <c r="BQ164" s="112" t="s">
        <v>667</v>
      </c>
      <c r="BR164" s="132" t="s">
        <v>987</v>
      </c>
      <c r="BS164" s="112"/>
      <c r="BT164" s="117" t="s">
        <v>668</v>
      </c>
      <c r="BU164" s="113"/>
      <c r="BV164" s="113"/>
      <c r="BW164" s="119" t="s">
        <v>300</v>
      </c>
      <c r="BX164" s="119" t="s">
        <v>57</v>
      </c>
      <c r="BY164" s="119" t="s">
        <v>58</v>
      </c>
      <c r="BZ164" s="227" t="str">
        <f>IF(SUM(Table1[[#This Row],[Design]:[Beyond compliance]])&gt;0,"Yes","No")</f>
        <v>No</v>
      </c>
      <c r="CA16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64" s="48">
        <f>COUNTIF(Table1[[#This Row],[Validity]:[Alignment with NCC (Yes=1,No=0)]],"N/A")</f>
        <v>0</v>
      </c>
      <c r="CC164" s="48">
        <f>IF(ISERROR(Table1[[#This Row],[Total Quality Score (out of 10)]]/(4-Table1[[#This Row],[N/A Count]])),0,Table1[[#This Row],[Total Quality Score (out of 10)]]/(4-Table1[[#This Row],[N/A Count]]))</f>
        <v>1.5</v>
      </c>
      <c r="CD164" s="106"/>
      <c r="CE164" s="106"/>
      <c r="CF164" s="172">
        <f>IF(SUM(Table1[[#This Row],[Multiple]:[Level (all)62]])&lt;1,IF(Table1[[#This Row],[General]]=1,1,""),"")</f>
        <v>1</v>
      </c>
      <c r="CG164" s="172" t="str">
        <f>IF(SUM(Table1[[#This Row],[Multiple]:[Level (all)62]])&lt;1,IF(Table1[[#This Row],[Beginner]]=1,1,""),"")</f>
        <v/>
      </c>
      <c r="CH164" s="169" t="str">
        <f>IF(SUM(Table1[[#This Row],[Multiple]:[Level (all)62]])&lt;1,IF(Table1[[#This Row],[Intermediate]]=1,1,""),"")</f>
        <v/>
      </c>
      <c r="CI164" s="169" t="str">
        <f>IF(SUM(Table1[[#This Row],[Multiple]:[Level (all)62]])&lt;1,IF(Table1[[#This Row],[Advanced]]=1,1,""),"")</f>
        <v/>
      </c>
      <c r="CJ164" s="169" t="str">
        <f>IF(AND(SUM(Table1[[#This Row],[General]:[Advanced]])&lt;4,SUM(Table1[[#This Row],[General]:[Advanced]])&gt;1),1,"")</f>
        <v/>
      </c>
      <c r="CK164" s="169" t="str">
        <f>Table1[[#This Row],[Level (all)]]</f>
        <v/>
      </c>
      <c r="CL164" s="169" t="str">
        <f>IF(Table1[[#This Row],[Multiple audience]]&lt;&gt;1,IF(Table1[[#This Row],[General Audience]]=1,1,""),"")</f>
        <v/>
      </c>
      <c r="CM164" s="169" t="str">
        <f>IF(Table1[[#This Row],[Multiple audience]]&lt;&gt;1,IF(Table1[[#This Row],[Planners / Designers ]]=1,1,""),"")</f>
        <v/>
      </c>
      <c r="CN164" s="169" t="str">
        <f>IF(Table1[[#This Row],[Multiple audience]]&lt;&gt;1,IF(Table1[[#This Row],[Regulatory Assessors]]=1,1,""),"")</f>
        <v/>
      </c>
      <c r="CO164" s="169" t="str">
        <f>IF(Table1[[#This Row],[Multiple audience]]&lt;&gt;1,IF(Table1[[#This Row],[Builders / Management]]=1,1,""),"")</f>
        <v/>
      </c>
      <c r="CP164" s="169" t="str">
        <f>IF(Table1[[#This Row],[Multiple audience]]&lt;&gt;1,IF(Table1[[#This Row],[Energy / Sus Assessors]]=1,1,""),"")</f>
        <v/>
      </c>
      <c r="CQ164" s="169" t="str">
        <f>IF(Table1[[#This Row],[Multiple audience]]&lt;&gt;1,IF(Table1[[#This Row],[Semi-skilled]]=1,1,""),"")</f>
        <v/>
      </c>
      <c r="CR164" s="169" t="str">
        <f>IF(Table1[[#This Row],[Multiple audience]]&lt;&gt;1,IF(Table1[[#This Row],[Trades]]=1,1,""),"")</f>
        <v/>
      </c>
      <c r="CS164" s="169" t="str">
        <f>IF(Table1[[#This Row],[Multiple audience]]&lt;&gt;1,IF(Table1[[#This Row],[Other]]=1,1,""),"")</f>
        <v/>
      </c>
      <c r="CT164" s="169">
        <f>IF(SUM(Table1[[#This Row],[General Audience]:[Other]])&gt;1,1,"")</f>
        <v>1</v>
      </c>
      <c r="CU164" s="169" t="str">
        <f>IF(Table1[[#This Row],[Various  ]]&lt;&gt;1,IF(Table1[[#This Row],[Calculator / Software]]=1,1,""),"")</f>
        <v/>
      </c>
      <c r="CV164" s="169">
        <f>IF(Table1[[#This Row],[Various  ]]&lt;&gt;1,IF(Table1[[#This Row],[Information  ]]=1,1,""),"")</f>
        <v>1</v>
      </c>
      <c r="CW164" s="169" t="str">
        <f>IF(Table1[[#This Row],[Various  ]]&lt;&gt;1,IF(Table1[[#This Row],[Interactive Tool]]=1,1,""),"")</f>
        <v/>
      </c>
      <c r="CX164" s="169" t="str">
        <f>IF(Table1[[#This Row],[Various  ]]&lt;&gt;1,IF(Table1[[#This Row],[Technical Specifications]]=1,1,""),"")</f>
        <v/>
      </c>
      <c r="CY164" s="169" t="str">
        <f>IF(Table1[[#This Row],[Various  ]]&lt;&gt;1,IF(Table1[[#This Row],[Training Resources]]=1,1,""),"")</f>
        <v/>
      </c>
      <c r="CZ164" s="169" t="str">
        <f>IF(Table1[[#This Row],[Various  ]]&lt;&gt;1,IF(Table1[[#This Row],[Toolbox]]=1,1,""),"")</f>
        <v/>
      </c>
      <c r="DA164" s="169" t="str">
        <f>IF(Table1[[#This Row],[Various  ]]&lt;&gt;1,IF(Table1[[#This Row],[Video]]=1,1,""),"")</f>
        <v/>
      </c>
      <c r="DB164" s="169" t="str">
        <f>IF(Table1[[#This Row],[Various  ]]&lt;&gt;1,IF(Table1[[#This Row],[Case study]]=1,1,""),"")</f>
        <v/>
      </c>
      <c r="DC164" s="169" t="str">
        <f>IF(Table1[[#This Row],[Various  ]]&lt;&gt;1,IF(Table1[[#This Row],[Other   ]]=1,1,""),"")</f>
        <v/>
      </c>
      <c r="DD164" s="169" t="str">
        <f>IF(Table1[[#This Row],[Various  ]]&lt;&gt;1,IF(Table1[[#This Row],[Standards]]=1,1,""),"")</f>
        <v/>
      </c>
      <c r="DE164" s="169" t="str">
        <f>IF(Table1[[#This Row],[Various]]=1,1,IF(SUM(Table1[[#This Row],[Calculator / Software]:[Standards]])&gt;1,1,""))</f>
        <v/>
      </c>
      <c r="DF164" s="169" t="str">
        <f>IF(Table1[[#This Row],[Multiple NCC links]]&lt;&gt;1,IF(Table1[[#This Row],[Design]]=1,1,""),"")</f>
        <v/>
      </c>
      <c r="DG164" s="169" t="str">
        <f>IF(Table1[[#This Row],[Multiple NCC links]]&lt;&gt;1,IF(Table1[[#This Row],[Assessment / Verification]]=1,1,""),"")</f>
        <v/>
      </c>
      <c r="DH164" s="169" t="str">
        <f>IF(Table1[[#This Row],[Multiple NCC links]]&lt;&gt;1,IF(Table1[[#This Row],[Climate Specific ]]=1,1,""),"")</f>
        <v/>
      </c>
      <c r="DI164" s="169" t="str">
        <f>IF(Table1[[#This Row],[Multiple NCC links]]&lt;&gt;1,IF(Table1[[#This Row],[Alterations / Additions]]=1,1,""),"")</f>
        <v/>
      </c>
      <c r="DJ164" s="169" t="str">
        <f>IF(Table1[[#This Row],[Multiple NCC links]]&lt;&gt;1,IF(Table1[[#This Row],[Glazing]]=1,1,""),"")</f>
        <v/>
      </c>
      <c r="DK164" s="169" t="str">
        <f>IF(Table1[[#This Row],[Multiple NCC links]]&lt;&gt;1,IF(Table1[[#This Row],[Building Fabric / Thermal / Sealing]]=1,1,""),"")</f>
        <v/>
      </c>
      <c r="DL164" s="169" t="str">
        <f>IF(Table1[[#This Row],[Multiple NCC links]]&lt;&gt;1,IF(Table1[[#This Row],[Lighting]]=1,1,""),"")</f>
        <v/>
      </c>
      <c r="DM164" s="169" t="str">
        <f>IF(Table1[[#This Row],[Multiple NCC links]]&lt;&gt;1,IF(Table1[[#This Row],[HVAC]]=1,1,""),"")</f>
        <v/>
      </c>
      <c r="DN164" s="169" t="str">
        <f>IF(Table1[[#This Row],[Multiple NCC links]]&lt;&gt;1,IF(Table1[[#This Row],[Services]]=1,1,""),"")</f>
        <v/>
      </c>
      <c r="DO164" s="169" t="str">
        <f>IF(Table1[[#This Row],[Multiple NCC links]]&lt;&gt;1,IF(Table1[[#This Row],[Maintenance &amp; Monitoring]]=1,1,""),"")</f>
        <v/>
      </c>
      <c r="DP164" s="169" t="str">
        <f>IF(Table1[[#This Row],[Multiple NCC links]]&lt;&gt;1,IF(Table1[[#This Row],[Hand over / Operations]]=1,1,""),"")</f>
        <v/>
      </c>
      <c r="DQ164" s="169" t="str">
        <f>IF(Table1[[#This Row],[Multiple NCC links]]&lt;&gt;1,IF(Table1[[#This Row],[As built assessment]]=1,1,""),"")</f>
        <v/>
      </c>
      <c r="DR164" s="169" t="str">
        <f>IF(Table1[[#This Row],[Multiple NCC links]]&lt;&gt;1,IF(Table1[[#This Row],[Beyond compliance]]=1,1,""),"")</f>
        <v/>
      </c>
      <c r="DS164" s="169" t="str">
        <f>IF(SUM(Table1[[#This Row],[Design]:[Beyond compliance]])&gt;1,1,"")</f>
        <v/>
      </c>
      <c r="DT164" s="169">
        <f>IF(Table1[[#This Row],[Both Residential &amp; Commercial4]]&lt;&gt;1,IF(Table1[[#This Row],[Residential]]=1,1,""),"")</f>
        <v>1</v>
      </c>
      <c r="DU164" s="169" t="str">
        <f>IF(Table1[[#This Row],[Both Residential &amp; Commercial4]]&lt;&gt;1,IF(Table1[[#This Row],[Commercial]]=1,1,""),"")</f>
        <v/>
      </c>
      <c r="DV164" s="169" t="str">
        <f>Table1[[#This Row],[Residential &amp; Commercial]]</f>
        <v/>
      </c>
      <c r="DW164" s="169"/>
    </row>
    <row r="165" spans="1:127" s="49" customFormat="1" ht="151.5" thickTop="1" thickBot="1" x14ac:dyDescent="0.35">
      <c r="A165" s="97">
        <v>161</v>
      </c>
      <c r="B165" s="97"/>
      <c r="C165" s="98" t="s">
        <v>669</v>
      </c>
      <c r="D165" s="98" t="s">
        <v>37</v>
      </c>
      <c r="E165" s="99">
        <v>1</v>
      </c>
      <c r="F165" s="99"/>
      <c r="G165" s="99"/>
      <c r="H165" s="99"/>
      <c r="I165" s="100" t="str">
        <f>IF(AND(Table1[[#This Row],[General]]=1,Table1[[#This Row],[Beginner]]=1,Table1[[#This Row],[Intermediate]]=1,Table1[[#This Row],[Advanced]]=1),1,"")</f>
        <v/>
      </c>
      <c r="J165" s="100" t="str">
        <f>CONCATENATE(IF(Table1[[#This Row],[General]]=1,"General, ",""), IF(Table1[[#This Row],[Beginner]]=1,"Beginner, ",""),IF(Table1[[#This Row],[Intermediate]]=1,"Intermediate, ",""), IF(Table1[[#This Row],[Advanced]]=1,"Advanced",""))</f>
        <v xml:space="preserve">General, </v>
      </c>
      <c r="K165" s="101">
        <v>1</v>
      </c>
      <c r="L165" s="101"/>
      <c r="M165" s="101"/>
      <c r="N165" s="101"/>
      <c r="O165" s="145"/>
      <c r="P165" s="101"/>
      <c r="Q165" s="101">
        <v>1</v>
      </c>
      <c r="R165" s="101"/>
      <c r="S16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Trades, </v>
      </c>
      <c r="T165" s="102"/>
      <c r="U165" s="102">
        <v>1</v>
      </c>
      <c r="V165" s="240"/>
      <c r="W165" s="240"/>
      <c r="X165" s="102"/>
      <c r="Y165" s="102"/>
      <c r="Z165" s="102"/>
      <c r="AA165" s="102"/>
      <c r="AB165" s="102"/>
      <c r="AC165" s="102"/>
      <c r="AD165" s="102"/>
      <c r="AE165" s="102"/>
      <c r="AF165" s="102"/>
      <c r="AG16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65" s="103">
        <v>1</v>
      </c>
      <c r="AI165" s="103"/>
      <c r="AJ165" s="103"/>
      <c r="AK165" s="74" t="str">
        <f>CONCATENATE(IF(Table1[[#This Row],[Digital]]=1,"Digital, ",""),IF(Table1[[#This Row],[Face to Face]]=1,"Face to face, ",""),IF(Table1[[#This Row],[Blended]]=1,"Blended",""))</f>
        <v xml:space="preserve">Digital, </v>
      </c>
      <c r="AL165" s="99" t="s">
        <v>733</v>
      </c>
      <c r="AM165" s="104"/>
      <c r="AN165" s="130"/>
      <c r="AO165" s="104"/>
      <c r="AP165" s="130"/>
      <c r="AQ165" s="104">
        <v>1</v>
      </c>
      <c r="AR165" s="104"/>
      <c r="AS165" s="104"/>
      <c r="AT165" s="104"/>
      <c r="AU165" s="104"/>
      <c r="AV165" s="130"/>
      <c r="AW165" s="130"/>
      <c r="AX165" s="130"/>
      <c r="AY165" s="104"/>
      <c r="AZ16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6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Glazing, </v>
      </c>
      <c r="BB165" s="105">
        <v>1</v>
      </c>
      <c r="BC165" s="105"/>
      <c r="BD165" s="100" t="str">
        <f>IF(AND(Table1[[#This Row],[Residential]]=1,Table1[[#This Row],[Commercial]]=1),1,"")</f>
        <v/>
      </c>
      <c r="BE165" s="100" t="str">
        <f>CONCATENATE(IF(Table1[[#This Row],[Residential]]=1,"Residential, ",""),IF(Table1[[#This Row],[Commercial]]=1,"Commercial",""))</f>
        <v xml:space="preserve">Residential, </v>
      </c>
      <c r="BF165" s="104"/>
      <c r="BG165" s="104"/>
      <c r="BH165" s="104"/>
      <c r="BI165" s="104"/>
      <c r="BJ165" s="104"/>
      <c r="BK165" s="104"/>
      <c r="BL165" s="104"/>
      <c r="BM165" s="130"/>
      <c r="BN165" s="104">
        <v>1</v>
      </c>
      <c r="BO16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65" s="146"/>
      <c r="BQ165" s="112" t="s">
        <v>669</v>
      </c>
      <c r="BR165" s="132" t="s">
        <v>987</v>
      </c>
      <c r="BS165" s="112"/>
      <c r="BT165" s="117" t="s">
        <v>670</v>
      </c>
      <c r="BU165" s="113"/>
      <c r="BV165" s="113"/>
      <c r="BW165" s="119" t="s">
        <v>300</v>
      </c>
      <c r="BX165" s="119" t="s">
        <v>57</v>
      </c>
      <c r="BY165" s="119" t="s">
        <v>58</v>
      </c>
      <c r="BZ165" s="227" t="str">
        <f>IF(SUM(Table1[[#This Row],[Design]:[Beyond compliance]])&gt;0,"Yes","No")</f>
        <v>Yes</v>
      </c>
      <c r="CA16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65" s="48">
        <f>COUNTIF(Table1[[#This Row],[Validity]:[Alignment with NCC (Yes=1,No=0)]],"N/A")</f>
        <v>0</v>
      </c>
      <c r="CC165" s="48">
        <f>IF(ISERROR(Table1[[#This Row],[Total Quality Score (out of 10)]]/(4-Table1[[#This Row],[N/A Count]])),0,Table1[[#This Row],[Total Quality Score (out of 10)]]/(4-Table1[[#This Row],[N/A Count]]))</f>
        <v>1.5</v>
      </c>
      <c r="CD165" s="106"/>
      <c r="CE165" s="106"/>
      <c r="CF165" s="172">
        <f>IF(SUM(Table1[[#This Row],[Multiple]:[Level (all)62]])&lt;1,IF(Table1[[#This Row],[General]]=1,1,""),"")</f>
        <v>1</v>
      </c>
      <c r="CG165" s="172" t="str">
        <f>IF(SUM(Table1[[#This Row],[Multiple]:[Level (all)62]])&lt;1,IF(Table1[[#This Row],[Beginner]]=1,1,""),"")</f>
        <v/>
      </c>
      <c r="CH165" s="169" t="str">
        <f>IF(SUM(Table1[[#This Row],[Multiple]:[Level (all)62]])&lt;1,IF(Table1[[#This Row],[Intermediate]]=1,1,""),"")</f>
        <v/>
      </c>
      <c r="CI165" s="169" t="str">
        <f>IF(SUM(Table1[[#This Row],[Multiple]:[Level (all)62]])&lt;1,IF(Table1[[#This Row],[Advanced]]=1,1,""),"")</f>
        <v/>
      </c>
      <c r="CJ165" s="169" t="str">
        <f>IF(AND(SUM(Table1[[#This Row],[General]:[Advanced]])&lt;4,SUM(Table1[[#This Row],[General]:[Advanced]])&gt;1),1,"")</f>
        <v/>
      </c>
      <c r="CK165" s="169" t="str">
        <f>Table1[[#This Row],[Level (all)]]</f>
        <v/>
      </c>
      <c r="CL165" s="169" t="str">
        <f>IF(Table1[[#This Row],[Multiple audience]]&lt;&gt;1,IF(Table1[[#This Row],[General Audience]]=1,1,""),"")</f>
        <v/>
      </c>
      <c r="CM165" s="169" t="str">
        <f>IF(Table1[[#This Row],[Multiple audience]]&lt;&gt;1,IF(Table1[[#This Row],[Planners / Designers ]]=1,1,""),"")</f>
        <v/>
      </c>
      <c r="CN165" s="169" t="str">
        <f>IF(Table1[[#This Row],[Multiple audience]]&lt;&gt;1,IF(Table1[[#This Row],[Regulatory Assessors]]=1,1,""),"")</f>
        <v/>
      </c>
      <c r="CO165" s="169" t="str">
        <f>IF(Table1[[#This Row],[Multiple audience]]&lt;&gt;1,IF(Table1[[#This Row],[Builders / Management]]=1,1,""),"")</f>
        <v/>
      </c>
      <c r="CP165" s="169" t="str">
        <f>IF(Table1[[#This Row],[Multiple audience]]&lt;&gt;1,IF(Table1[[#This Row],[Energy / Sus Assessors]]=1,1,""),"")</f>
        <v/>
      </c>
      <c r="CQ165" s="169" t="str">
        <f>IF(Table1[[#This Row],[Multiple audience]]&lt;&gt;1,IF(Table1[[#This Row],[Semi-skilled]]=1,1,""),"")</f>
        <v/>
      </c>
      <c r="CR165" s="169" t="str">
        <f>IF(Table1[[#This Row],[Multiple audience]]&lt;&gt;1,IF(Table1[[#This Row],[Trades]]=1,1,""),"")</f>
        <v/>
      </c>
      <c r="CS165" s="169" t="str">
        <f>IF(Table1[[#This Row],[Multiple audience]]&lt;&gt;1,IF(Table1[[#This Row],[Other]]=1,1,""),"")</f>
        <v/>
      </c>
      <c r="CT165" s="169">
        <f>IF(SUM(Table1[[#This Row],[General Audience]:[Other]])&gt;1,1,"")</f>
        <v>1</v>
      </c>
      <c r="CU165" s="169" t="str">
        <f>IF(Table1[[#This Row],[Various  ]]&lt;&gt;1,IF(Table1[[#This Row],[Calculator / Software]]=1,1,""),"")</f>
        <v/>
      </c>
      <c r="CV165" s="169">
        <f>IF(Table1[[#This Row],[Various  ]]&lt;&gt;1,IF(Table1[[#This Row],[Information  ]]=1,1,""),"")</f>
        <v>1</v>
      </c>
      <c r="CW165" s="169" t="str">
        <f>IF(Table1[[#This Row],[Various  ]]&lt;&gt;1,IF(Table1[[#This Row],[Interactive Tool]]=1,1,""),"")</f>
        <v/>
      </c>
      <c r="CX165" s="169" t="str">
        <f>IF(Table1[[#This Row],[Various  ]]&lt;&gt;1,IF(Table1[[#This Row],[Technical Specifications]]=1,1,""),"")</f>
        <v/>
      </c>
      <c r="CY165" s="169" t="str">
        <f>IF(Table1[[#This Row],[Various  ]]&lt;&gt;1,IF(Table1[[#This Row],[Training Resources]]=1,1,""),"")</f>
        <v/>
      </c>
      <c r="CZ165" s="169" t="str">
        <f>IF(Table1[[#This Row],[Various  ]]&lt;&gt;1,IF(Table1[[#This Row],[Toolbox]]=1,1,""),"")</f>
        <v/>
      </c>
      <c r="DA165" s="169" t="str">
        <f>IF(Table1[[#This Row],[Various  ]]&lt;&gt;1,IF(Table1[[#This Row],[Video]]=1,1,""),"")</f>
        <v/>
      </c>
      <c r="DB165" s="169" t="str">
        <f>IF(Table1[[#This Row],[Various  ]]&lt;&gt;1,IF(Table1[[#This Row],[Case study]]=1,1,""),"")</f>
        <v/>
      </c>
      <c r="DC165" s="169" t="str">
        <f>IF(Table1[[#This Row],[Various  ]]&lt;&gt;1,IF(Table1[[#This Row],[Other   ]]=1,1,""),"")</f>
        <v/>
      </c>
      <c r="DD165" s="169" t="str">
        <f>IF(Table1[[#This Row],[Various  ]]&lt;&gt;1,IF(Table1[[#This Row],[Standards]]=1,1,""),"")</f>
        <v/>
      </c>
      <c r="DE165" s="169" t="str">
        <f>IF(Table1[[#This Row],[Various]]=1,1,IF(SUM(Table1[[#This Row],[Calculator / Software]:[Standards]])&gt;1,1,""))</f>
        <v/>
      </c>
      <c r="DF165" s="169" t="str">
        <f>IF(Table1[[#This Row],[Multiple NCC links]]&lt;&gt;1,IF(Table1[[#This Row],[Design]]=1,1,""),"")</f>
        <v/>
      </c>
      <c r="DG165" s="169" t="str">
        <f>IF(Table1[[#This Row],[Multiple NCC links]]&lt;&gt;1,IF(Table1[[#This Row],[Assessment / Verification]]=1,1,""),"")</f>
        <v/>
      </c>
      <c r="DH165" s="169" t="str">
        <f>IF(Table1[[#This Row],[Multiple NCC links]]&lt;&gt;1,IF(Table1[[#This Row],[Climate Specific ]]=1,1,""),"")</f>
        <v/>
      </c>
      <c r="DI165" s="169" t="str">
        <f>IF(Table1[[#This Row],[Multiple NCC links]]&lt;&gt;1,IF(Table1[[#This Row],[Alterations / Additions]]=1,1,""),"")</f>
        <v/>
      </c>
      <c r="DJ165" s="169">
        <f>IF(Table1[[#This Row],[Multiple NCC links]]&lt;&gt;1,IF(Table1[[#This Row],[Glazing]]=1,1,""),"")</f>
        <v>1</v>
      </c>
      <c r="DK165" s="169" t="str">
        <f>IF(Table1[[#This Row],[Multiple NCC links]]&lt;&gt;1,IF(Table1[[#This Row],[Building Fabric / Thermal / Sealing]]=1,1,""),"")</f>
        <v/>
      </c>
      <c r="DL165" s="169" t="str">
        <f>IF(Table1[[#This Row],[Multiple NCC links]]&lt;&gt;1,IF(Table1[[#This Row],[Lighting]]=1,1,""),"")</f>
        <v/>
      </c>
      <c r="DM165" s="169" t="str">
        <f>IF(Table1[[#This Row],[Multiple NCC links]]&lt;&gt;1,IF(Table1[[#This Row],[HVAC]]=1,1,""),"")</f>
        <v/>
      </c>
      <c r="DN165" s="169" t="str">
        <f>IF(Table1[[#This Row],[Multiple NCC links]]&lt;&gt;1,IF(Table1[[#This Row],[Services]]=1,1,""),"")</f>
        <v/>
      </c>
      <c r="DO165" s="169" t="str">
        <f>IF(Table1[[#This Row],[Multiple NCC links]]&lt;&gt;1,IF(Table1[[#This Row],[Maintenance &amp; Monitoring]]=1,1,""),"")</f>
        <v/>
      </c>
      <c r="DP165" s="169" t="str">
        <f>IF(Table1[[#This Row],[Multiple NCC links]]&lt;&gt;1,IF(Table1[[#This Row],[Hand over / Operations]]=1,1,""),"")</f>
        <v/>
      </c>
      <c r="DQ165" s="169" t="str">
        <f>IF(Table1[[#This Row],[Multiple NCC links]]&lt;&gt;1,IF(Table1[[#This Row],[As built assessment]]=1,1,""),"")</f>
        <v/>
      </c>
      <c r="DR165" s="169" t="str">
        <f>IF(Table1[[#This Row],[Multiple NCC links]]&lt;&gt;1,IF(Table1[[#This Row],[Beyond compliance]]=1,1,""),"")</f>
        <v/>
      </c>
      <c r="DS165" s="169" t="str">
        <f>IF(SUM(Table1[[#This Row],[Design]:[Beyond compliance]])&gt;1,1,"")</f>
        <v/>
      </c>
      <c r="DT165" s="169">
        <f>IF(Table1[[#This Row],[Both Residential &amp; Commercial4]]&lt;&gt;1,IF(Table1[[#This Row],[Residential]]=1,1,""),"")</f>
        <v>1</v>
      </c>
      <c r="DU165" s="169" t="str">
        <f>IF(Table1[[#This Row],[Both Residential &amp; Commercial4]]&lt;&gt;1,IF(Table1[[#This Row],[Commercial]]=1,1,""),"")</f>
        <v/>
      </c>
      <c r="DV165" s="169" t="str">
        <f>Table1[[#This Row],[Residential &amp; Commercial]]</f>
        <v/>
      </c>
      <c r="DW165" s="169"/>
    </row>
    <row r="166" spans="1:127" s="49" customFormat="1" ht="151.5" thickTop="1" thickBot="1" x14ac:dyDescent="0.35">
      <c r="A166" s="97">
        <v>162</v>
      </c>
      <c r="B166" s="97"/>
      <c r="C166" s="98" t="s">
        <v>663</v>
      </c>
      <c r="D166" s="98" t="s">
        <v>37</v>
      </c>
      <c r="E166" s="99">
        <v>1</v>
      </c>
      <c r="F166" s="99"/>
      <c r="G166" s="99"/>
      <c r="H166" s="99"/>
      <c r="I166" s="100" t="str">
        <f>IF(AND(Table1[[#This Row],[General]]=1,Table1[[#This Row],[Beginner]]=1,Table1[[#This Row],[Intermediate]]=1,Table1[[#This Row],[Advanced]]=1),1,"")</f>
        <v/>
      </c>
      <c r="J166" s="100" t="str">
        <f>CONCATENATE(IF(Table1[[#This Row],[General]]=1,"General, ",""), IF(Table1[[#This Row],[Beginner]]=1,"Beginner, ",""),IF(Table1[[#This Row],[Intermediate]]=1,"Intermediate, ",""), IF(Table1[[#This Row],[Advanced]]=1,"Advanced",""))</f>
        <v xml:space="preserve">General, </v>
      </c>
      <c r="K166" s="101">
        <v>1</v>
      </c>
      <c r="L166" s="101"/>
      <c r="M166" s="101"/>
      <c r="N166" s="101"/>
      <c r="O166" s="145"/>
      <c r="P166" s="101"/>
      <c r="Q166" s="101">
        <v>1</v>
      </c>
      <c r="R166" s="101"/>
      <c r="S16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Trades, </v>
      </c>
      <c r="T166" s="102"/>
      <c r="U166" s="102">
        <v>1</v>
      </c>
      <c r="V166" s="240"/>
      <c r="W166" s="240"/>
      <c r="X166" s="102"/>
      <c r="Y166" s="102"/>
      <c r="Z166" s="102"/>
      <c r="AA166" s="102"/>
      <c r="AB166" s="102"/>
      <c r="AC166" s="102"/>
      <c r="AD166" s="102"/>
      <c r="AE166" s="102"/>
      <c r="AF166" s="102"/>
      <c r="AG16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166" s="103">
        <v>1</v>
      </c>
      <c r="AI166" s="103"/>
      <c r="AJ166" s="103"/>
      <c r="AK166" s="74" t="str">
        <f>CONCATENATE(IF(Table1[[#This Row],[Digital]]=1,"Digital, ",""),IF(Table1[[#This Row],[Face to Face]]=1,"Face to face, ",""),IF(Table1[[#This Row],[Blended]]=1,"Blended",""))</f>
        <v xml:space="preserve">Digital, </v>
      </c>
      <c r="AL166" s="99" t="s">
        <v>733</v>
      </c>
      <c r="AM166" s="104"/>
      <c r="AN166" s="130"/>
      <c r="AO166" s="104"/>
      <c r="AP166" s="130"/>
      <c r="AQ166" s="104">
        <v>1</v>
      </c>
      <c r="AR166" s="104"/>
      <c r="AS166" s="104"/>
      <c r="AT166" s="104"/>
      <c r="AU166" s="104"/>
      <c r="AV166" s="130"/>
      <c r="AW166" s="130"/>
      <c r="AX166" s="130"/>
      <c r="AY166" s="104"/>
      <c r="AZ16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6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Glazing, </v>
      </c>
      <c r="BB166" s="105">
        <v>1</v>
      </c>
      <c r="BC166" s="105"/>
      <c r="BD166" s="100" t="str">
        <f>IF(AND(Table1[[#This Row],[Residential]]=1,Table1[[#This Row],[Commercial]]=1),1,"")</f>
        <v/>
      </c>
      <c r="BE166" s="100" t="str">
        <f>CONCATENATE(IF(Table1[[#This Row],[Residential]]=1,"Residential, ",""),IF(Table1[[#This Row],[Commercial]]=1,"Commercial",""))</f>
        <v xml:space="preserve">Residential, </v>
      </c>
      <c r="BF166" s="104"/>
      <c r="BG166" s="104"/>
      <c r="BH166" s="104"/>
      <c r="BI166" s="104"/>
      <c r="BJ166" s="104">
        <v>1</v>
      </c>
      <c r="BK166" s="104"/>
      <c r="BL166" s="104"/>
      <c r="BM166" s="130"/>
      <c r="BN166" s="104"/>
      <c r="BO16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Queensland, </v>
      </c>
      <c r="BP166" s="146"/>
      <c r="BQ166" s="112" t="s">
        <v>671</v>
      </c>
      <c r="BR166" s="132" t="s">
        <v>987</v>
      </c>
      <c r="BS166" s="112"/>
      <c r="BT166" s="117" t="s">
        <v>672</v>
      </c>
      <c r="BU166" s="113"/>
      <c r="BV166" s="113"/>
      <c r="BW166" s="119" t="s">
        <v>300</v>
      </c>
      <c r="BX166" s="119" t="s">
        <v>57</v>
      </c>
      <c r="BY166" s="119" t="s">
        <v>58</v>
      </c>
      <c r="BZ166" s="227" t="str">
        <f>IF(SUM(Table1[[#This Row],[Design]:[Beyond compliance]])&gt;0,"Yes","No")</f>
        <v>Yes</v>
      </c>
      <c r="CA16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66" s="48"/>
      <c r="CC166" s="48"/>
      <c r="CD166" s="106"/>
      <c r="CE166" s="106"/>
      <c r="CF166" s="172">
        <f>IF(SUM(Table1[[#This Row],[Multiple]:[Level (all)62]])&lt;1,IF(Table1[[#This Row],[General]]=1,1,""),"")</f>
        <v>1</v>
      </c>
      <c r="CG166" s="172" t="str">
        <f>IF(SUM(Table1[[#This Row],[Multiple]:[Level (all)62]])&lt;1,IF(Table1[[#This Row],[Beginner]]=1,1,""),"")</f>
        <v/>
      </c>
      <c r="CH166" s="169" t="str">
        <f>IF(SUM(Table1[[#This Row],[Multiple]:[Level (all)62]])&lt;1,IF(Table1[[#This Row],[Intermediate]]=1,1,""),"")</f>
        <v/>
      </c>
      <c r="CI166" s="169" t="str">
        <f>IF(SUM(Table1[[#This Row],[Multiple]:[Level (all)62]])&lt;1,IF(Table1[[#This Row],[Advanced]]=1,1,""),"")</f>
        <v/>
      </c>
      <c r="CJ166" s="169" t="str">
        <f>IF(AND(SUM(Table1[[#This Row],[General]:[Advanced]])&lt;4,SUM(Table1[[#This Row],[General]:[Advanced]])&gt;1),1,"")</f>
        <v/>
      </c>
      <c r="CK166" s="169" t="str">
        <f>Table1[[#This Row],[Level (all)]]</f>
        <v/>
      </c>
      <c r="CL166" s="169" t="str">
        <f>IF(Table1[[#This Row],[Multiple audience]]&lt;&gt;1,IF(Table1[[#This Row],[General Audience]]=1,1,""),"")</f>
        <v/>
      </c>
      <c r="CM166" s="169" t="str">
        <f>IF(Table1[[#This Row],[Multiple audience]]&lt;&gt;1,IF(Table1[[#This Row],[Planners / Designers ]]=1,1,""),"")</f>
        <v/>
      </c>
      <c r="CN166" s="169" t="str">
        <f>IF(Table1[[#This Row],[Multiple audience]]&lt;&gt;1,IF(Table1[[#This Row],[Regulatory Assessors]]=1,1,""),"")</f>
        <v/>
      </c>
      <c r="CO166" s="169" t="str">
        <f>IF(Table1[[#This Row],[Multiple audience]]&lt;&gt;1,IF(Table1[[#This Row],[Builders / Management]]=1,1,""),"")</f>
        <v/>
      </c>
      <c r="CP166" s="169" t="str">
        <f>IF(Table1[[#This Row],[Multiple audience]]&lt;&gt;1,IF(Table1[[#This Row],[Energy / Sus Assessors]]=1,1,""),"")</f>
        <v/>
      </c>
      <c r="CQ166" s="169" t="str">
        <f>IF(Table1[[#This Row],[Multiple audience]]&lt;&gt;1,IF(Table1[[#This Row],[Semi-skilled]]=1,1,""),"")</f>
        <v/>
      </c>
      <c r="CR166" s="169" t="str">
        <f>IF(Table1[[#This Row],[Multiple audience]]&lt;&gt;1,IF(Table1[[#This Row],[Trades]]=1,1,""),"")</f>
        <v/>
      </c>
      <c r="CS166" s="169" t="str">
        <f>IF(Table1[[#This Row],[Multiple audience]]&lt;&gt;1,IF(Table1[[#This Row],[Other]]=1,1,""),"")</f>
        <v/>
      </c>
      <c r="CT166" s="169">
        <f>IF(SUM(Table1[[#This Row],[General Audience]:[Other]])&gt;1,1,"")</f>
        <v>1</v>
      </c>
      <c r="CU166" s="169" t="str">
        <f>IF(Table1[[#This Row],[Various  ]]&lt;&gt;1,IF(Table1[[#This Row],[Calculator / Software]]=1,1,""),"")</f>
        <v/>
      </c>
      <c r="CV166" s="169">
        <f>IF(Table1[[#This Row],[Various  ]]&lt;&gt;1,IF(Table1[[#This Row],[Information  ]]=1,1,""),"")</f>
        <v>1</v>
      </c>
      <c r="CW166" s="169" t="str">
        <f>IF(Table1[[#This Row],[Various  ]]&lt;&gt;1,IF(Table1[[#This Row],[Interactive Tool]]=1,1,""),"")</f>
        <v/>
      </c>
      <c r="CX166" s="169" t="str">
        <f>IF(Table1[[#This Row],[Various  ]]&lt;&gt;1,IF(Table1[[#This Row],[Technical Specifications]]=1,1,""),"")</f>
        <v/>
      </c>
      <c r="CY166" s="169" t="str">
        <f>IF(Table1[[#This Row],[Various  ]]&lt;&gt;1,IF(Table1[[#This Row],[Training Resources]]=1,1,""),"")</f>
        <v/>
      </c>
      <c r="CZ166" s="169" t="str">
        <f>IF(Table1[[#This Row],[Various  ]]&lt;&gt;1,IF(Table1[[#This Row],[Toolbox]]=1,1,""),"")</f>
        <v/>
      </c>
      <c r="DA166" s="169" t="str">
        <f>IF(Table1[[#This Row],[Various  ]]&lt;&gt;1,IF(Table1[[#This Row],[Video]]=1,1,""),"")</f>
        <v/>
      </c>
      <c r="DB166" s="169" t="str">
        <f>IF(Table1[[#This Row],[Various  ]]&lt;&gt;1,IF(Table1[[#This Row],[Case study]]=1,1,""),"")</f>
        <v/>
      </c>
      <c r="DC166" s="169" t="str">
        <f>IF(Table1[[#This Row],[Various  ]]&lt;&gt;1,IF(Table1[[#This Row],[Other   ]]=1,1,""),"")</f>
        <v/>
      </c>
      <c r="DD166" s="169" t="str">
        <f>IF(Table1[[#This Row],[Various  ]]&lt;&gt;1,IF(Table1[[#This Row],[Standards]]=1,1,""),"")</f>
        <v/>
      </c>
      <c r="DE166" s="169" t="str">
        <f>IF(Table1[[#This Row],[Various]]=1,1,IF(SUM(Table1[[#This Row],[Calculator / Software]:[Standards]])&gt;1,1,""))</f>
        <v/>
      </c>
      <c r="DF166" s="169" t="str">
        <f>IF(Table1[[#This Row],[Multiple NCC links]]&lt;&gt;1,IF(Table1[[#This Row],[Design]]=1,1,""),"")</f>
        <v/>
      </c>
      <c r="DG166" s="169" t="str">
        <f>IF(Table1[[#This Row],[Multiple NCC links]]&lt;&gt;1,IF(Table1[[#This Row],[Assessment / Verification]]=1,1,""),"")</f>
        <v/>
      </c>
      <c r="DH166" s="169" t="str">
        <f>IF(Table1[[#This Row],[Multiple NCC links]]&lt;&gt;1,IF(Table1[[#This Row],[Climate Specific ]]=1,1,""),"")</f>
        <v/>
      </c>
      <c r="DI166" s="169" t="str">
        <f>IF(Table1[[#This Row],[Multiple NCC links]]&lt;&gt;1,IF(Table1[[#This Row],[Alterations / Additions]]=1,1,""),"")</f>
        <v/>
      </c>
      <c r="DJ166" s="169">
        <f>IF(Table1[[#This Row],[Multiple NCC links]]&lt;&gt;1,IF(Table1[[#This Row],[Glazing]]=1,1,""),"")</f>
        <v>1</v>
      </c>
      <c r="DK166" s="169" t="str">
        <f>IF(Table1[[#This Row],[Multiple NCC links]]&lt;&gt;1,IF(Table1[[#This Row],[Building Fabric / Thermal / Sealing]]=1,1,""),"")</f>
        <v/>
      </c>
      <c r="DL166" s="169" t="str">
        <f>IF(Table1[[#This Row],[Multiple NCC links]]&lt;&gt;1,IF(Table1[[#This Row],[Lighting]]=1,1,""),"")</f>
        <v/>
      </c>
      <c r="DM166" s="169" t="str">
        <f>IF(Table1[[#This Row],[Multiple NCC links]]&lt;&gt;1,IF(Table1[[#This Row],[HVAC]]=1,1,""),"")</f>
        <v/>
      </c>
      <c r="DN166" s="169" t="str">
        <f>IF(Table1[[#This Row],[Multiple NCC links]]&lt;&gt;1,IF(Table1[[#This Row],[Services]]=1,1,""),"")</f>
        <v/>
      </c>
      <c r="DO166" s="169" t="str">
        <f>IF(Table1[[#This Row],[Multiple NCC links]]&lt;&gt;1,IF(Table1[[#This Row],[Maintenance &amp; Monitoring]]=1,1,""),"")</f>
        <v/>
      </c>
      <c r="DP166" s="169" t="str">
        <f>IF(Table1[[#This Row],[Multiple NCC links]]&lt;&gt;1,IF(Table1[[#This Row],[Hand over / Operations]]=1,1,""),"")</f>
        <v/>
      </c>
      <c r="DQ166" s="169" t="str">
        <f>IF(Table1[[#This Row],[Multiple NCC links]]&lt;&gt;1,IF(Table1[[#This Row],[As built assessment]]=1,1,""),"")</f>
        <v/>
      </c>
      <c r="DR166" s="169" t="str">
        <f>IF(Table1[[#This Row],[Multiple NCC links]]&lt;&gt;1,IF(Table1[[#This Row],[Beyond compliance]]=1,1,""),"")</f>
        <v/>
      </c>
      <c r="DS166" s="169" t="str">
        <f>IF(SUM(Table1[[#This Row],[Design]:[Beyond compliance]])&gt;1,1,"")</f>
        <v/>
      </c>
      <c r="DT166" s="169">
        <f>IF(Table1[[#This Row],[Both Residential &amp; Commercial4]]&lt;&gt;1,IF(Table1[[#This Row],[Residential]]=1,1,""),"")</f>
        <v>1</v>
      </c>
      <c r="DU166" s="169" t="str">
        <f>IF(Table1[[#This Row],[Both Residential &amp; Commercial4]]&lt;&gt;1,IF(Table1[[#This Row],[Commercial]]=1,1,""),"")</f>
        <v/>
      </c>
      <c r="DV166" s="169" t="str">
        <f>Table1[[#This Row],[Residential &amp; Commercial]]</f>
        <v/>
      </c>
      <c r="DW166" s="169"/>
    </row>
    <row r="167" spans="1:127" s="49" customFormat="1" ht="114" thickTop="1" thickBot="1" x14ac:dyDescent="0.35">
      <c r="A167" s="97">
        <v>163</v>
      </c>
      <c r="B167" s="97">
        <v>2013</v>
      </c>
      <c r="C167" s="88" t="s">
        <v>767</v>
      </c>
      <c r="D167" s="88" t="s">
        <v>548</v>
      </c>
      <c r="E167" s="176"/>
      <c r="F167" s="176">
        <v>1</v>
      </c>
      <c r="G167" s="176"/>
      <c r="H167" s="176"/>
      <c r="I167" s="90" t="str">
        <f>IF(AND(Table1[[#This Row],[General]]=1,Table1[[#This Row],[Beginner]]=1,Table1[[#This Row],[Intermediate]]=1,Table1[[#This Row],[Advanced]]=1),1,"")</f>
        <v/>
      </c>
      <c r="J167" s="90" t="str">
        <f>CONCATENATE(IF(Table1[[#This Row],[General]]=1,"General, ",""), IF(Table1[[#This Row],[Beginner]]=1,"Beginner, ",""),IF(Table1[[#This Row],[Intermediate]]=1,"Intermediate, ",""), IF(Table1[[#This Row],[Advanced]]=1,"Advanced",""))</f>
        <v xml:space="preserve">Beginner, </v>
      </c>
      <c r="K167" s="91"/>
      <c r="L167" s="179"/>
      <c r="M167" s="91"/>
      <c r="N167" s="91"/>
      <c r="O167" s="159">
        <v>1</v>
      </c>
      <c r="P167" s="91"/>
      <c r="Q167" s="91"/>
      <c r="R167" s="91"/>
      <c r="S16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167" s="92">
        <v>1</v>
      </c>
      <c r="U167" s="92"/>
      <c r="V167" s="211">
        <v>1</v>
      </c>
      <c r="W167" s="211"/>
      <c r="X167" s="92"/>
      <c r="Y167" s="92"/>
      <c r="Z167" s="92"/>
      <c r="AA167" s="92"/>
      <c r="AB167" s="92"/>
      <c r="AC167" s="92"/>
      <c r="AD167" s="92"/>
      <c r="AE167" s="181"/>
      <c r="AF167" s="92"/>
      <c r="AG16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Calculator / Software, </v>
      </c>
      <c r="AH167" s="93">
        <v>1</v>
      </c>
      <c r="AI167" s="93"/>
      <c r="AJ167" s="93"/>
      <c r="AK167" s="74" t="str">
        <f>CONCATENATE(IF(Table1[[#This Row],[Digital]]=1,"Digital, ",""),IF(Table1[[#This Row],[Face to Face]]=1,"Face to face, ",""),IF(Table1[[#This Row],[Blended]]=1,"Blended",""))</f>
        <v xml:space="preserve">Digital, </v>
      </c>
      <c r="AL167" s="89" t="s">
        <v>733</v>
      </c>
      <c r="AM167" s="94">
        <v>1</v>
      </c>
      <c r="AN167" s="182">
        <v>1</v>
      </c>
      <c r="AO167" s="94">
        <v>1</v>
      </c>
      <c r="AP167" s="182">
        <v>1</v>
      </c>
      <c r="AQ167" s="94">
        <v>1</v>
      </c>
      <c r="AR167" s="94">
        <v>1</v>
      </c>
      <c r="AS167" s="94">
        <v>1</v>
      </c>
      <c r="AT167" s="94">
        <v>1</v>
      </c>
      <c r="AU167" s="94"/>
      <c r="AV167" s="182"/>
      <c r="AW167" s="182"/>
      <c r="AX167" s="182"/>
      <c r="AY167" s="94"/>
      <c r="AZ16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6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Glazing, Building Fabric / Thermal / Sealing, Lighting, HVAC, </v>
      </c>
      <c r="BB167" s="95">
        <v>1</v>
      </c>
      <c r="BC167" s="95"/>
      <c r="BD167" s="90" t="str">
        <f>IF(AND(Table1[[#This Row],[Residential]]=1,Table1[[#This Row],[Commercial]]=1),1,"")</f>
        <v/>
      </c>
      <c r="BE167" s="90" t="str">
        <f>CONCATENATE(IF(Table1[[#This Row],[Residential]]=1,"Residential, ",""),IF(Table1[[#This Row],[Commercial]]=1,"Commercial",""))</f>
        <v xml:space="preserve">Residential, </v>
      </c>
      <c r="BF167" s="94"/>
      <c r="BG167" s="94"/>
      <c r="BH167" s="94"/>
      <c r="BI167" s="94"/>
      <c r="BJ167" s="94"/>
      <c r="BK167" s="94"/>
      <c r="BL167" s="94"/>
      <c r="BM167" s="182"/>
      <c r="BN167" s="94">
        <v>1</v>
      </c>
      <c r="BO16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67" s="160"/>
      <c r="BQ167" s="120" t="s">
        <v>768</v>
      </c>
      <c r="BR167" s="132" t="s">
        <v>1028</v>
      </c>
      <c r="BS167" s="120"/>
      <c r="BT167" s="117" t="s">
        <v>769</v>
      </c>
      <c r="BU167" s="175"/>
      <c r="BV167" s="175"/>
      <c r="BW167" s="121" t="s">
        <v>57</v>
      </c>
      <c r="BX167" s="121" t="s">
        <v>58</v>
      </c>
      <c r="BY167" s="121" t="s">
        <v>59</v>
      </c>
      <c r="BZ167" s="227" t="s">
        <v>760</v>
      </c>
      <c r="CA16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167" s="48">
        <f>COUNTIF(Table1[[#This Row],[Validity]:[Alignment with NCC (Yes=1,No=0)]],"N/A")</f>
        <v>1</v>
      </c>
      <c r="CC167" s="48">
        <f>IF(ISERROR(Table1[[#This Row],[Total Quality Score (out of 10)]]/(4-Table1[[#This Row],[N/A Count]])),0,Table1[[#This Row],[Total Quality Score (out of 10)]]/(4-Table1[[#This Row],[N/A Count]]))</f>
        <v>1.6666666666666667</v>
      </c>
      <c r="CD167" s="106"/>
      <c r="CE167" s="106"/>
      <c r="CF167" s="172" t="str">
        <f>IF(SUM(Table1[[#This Row],[Multiple]:[Level (all)62]])&lt;1,IF(Table1[[#This Row],[General]]=1,1,""),"")</f>
        <v/>
      </c>
      <c r="CG167" s="172">
        <f>IF(SUM(Table1[[#This Row],[Multiple]:[Level (all)62]])&lt;1,IF(Table1[[#This Row],[Beginner]]=1,1,""),"")</f>
        <v>1</v>
      </c>
      <c r="CH167" s="171" t="str">
        <f>IF(SUM(Table1[[#This Row],[Multiple]:[Level (all)62]])&lt;1,IF(Table1[[#This Row],[Intermediate]]=1,1,""),"")</f>
        <v/>
      </c>
      <c r="CI167" s="171" t="str">
        <f>IF(SUM(Table1[[#This Row],[Multiple]:[Level (all)62]])&lt;1,IF(Table1[[#This Row],[Advanced]]=1,1,""),"")</f>
        <v/>
      </c>
      <c r="CJ167" s="171" t="str">
        <f>IF(AND(SUM(Table1[[#This Row],[General]:[Advanced]])&lt;4,SUM(Table1[[#This Row],[General]:[Advanced]])&gt;1),1,"")</f>
        <v/>
      </c>
      <c r="CK167" s="171" t="str">
        <f>Table1[[#This Row],[Level (all)]]</f>
        <v/>
      </c>
      <c r="CL167" s="171" t="str">
        <f>IF(Table1[[#This Row],[Multiple audience]]&lt;&gt;1,IF(Table1[[#This Row],[General Audience]]=1,1,""),"")</f>
        <v/>
      </c>
      <c r="CM167" s="171" t="str">
        <f>IF(Table1[[#This Row],[Multiple audience]]&lt;&gt;1,IF(Table1[[#This Row],[Planners / Designers ]]=1,1,""),"")</f>
        <v/>
      </c>
      <c r="CN167" s="171" t="str">
        <f>IF(Table1[[#This Row],[Multiple audience]]&lt;&gt;1,IF(Table1[[#This Row],[Regulatory Assessors]]=1,1,""),"")</f>
        <v/>
      </c>
      <c r="CO167" s="171" t="str">
        <f>IF(Table1[[#This Row],[Multiple audience]]&lt;&gt;1,IF(Table1[[#This Row],[Builders / Management]]=1,1,""),"")</f>
        <v/>
      </c>
      <c r="CP167" s="171">
        <f>IF(Table1[[#This Row],[Multiple audience]]&lt;&gt;1,IF(Table1[[#This Row],[Energy / Sus Assessors]]=1,1,""),"")</f>
        <v>1</v>
      </c>
      <c r="CQ167" s="171" t="str">
        <f>IF(Table1[[#This Row],[Multiple audience]]&lt;&gt;1,IF(Table1[[#This Row],[Semi-skilled]]=1,1,""),"")</f>
        <v/>
      </c>
      <c r="CR167" s="171" t="str">
        <f>IF(Table1[[#This Row],[Multiple audience]]&lt;&gt;1,IF(Table1[[#This Row],[Trades]]=1,1,""),"")</f>
        <v/>
      </c>
      <c r="CS167" s="171" t="str">
        <f>IF(Table1[[#This Row],[Multiple audience]]&lt;&gt;1,IF(Table1[[#This Row],[Other]]=1,1,""),"")</f>
        <v/>
      </c>
      <c r="CT167" s="171" t="str">
        <f>IF(SUM(Table1[[#This Row],[General Audience]:[Other]])&gt;1,1,"")</f>
        <v/>
      </c>
      <c r="CU167" s="171" t="str">
        <f>IF(Table1[[#This Row],[Various  ]]&lt;&gt;1,IF(Table1[[#This Row],[Calculator / Software]]=1,1,""),"")</f>
        <v/>
      </c>
      <c r="CV167" s="171" t="str">
        <f>IF(Table1[[#This Row],[Various  ]]&lt;&gt;1,IF(Table1[[#This Row],[Information  ]]=1,1,""),"")</f>
        <v/>
      </c>
      <c r="CW167" s="171" t="str">
        <f>IF(Table1[[#This Row],[Various  ]]&lt;&gt;1,IF(Table1[[#This Row],[Interactive Tool]]=1,1,""),"")</f>
        <v/>
      </c>
      <c r="CX167" s="171" t="str">
        <f>IF(Table1[[#This Row],[Various  ]]&lt;&gt;1,IF(Table1[[#This Row],[Technical Specifications]]=1,1,""),"")</f>
        <v/>
      </c>
      <c r="CY167" s="171" t="str">
        <f>IF(Table1[[#This Row],[Various  ]]&lt;&gt;1,IF(Table1[[#This Row],[Training Resources]]=1,1,""),"")</f>
        <v/>
      </c>
      <c r="CZ167" s="171" t="str">
        <f>IF(Table1[[#This Row],[Various  ]]&lt;&gt;1,IF(Table1[[#This Row],[Toolbox]]=1,1,""),"")</f>
        <v/>
      </c>
      <c r="DA167" s="169" t="str">
        <f>IF(Table1[[#This Row],[Various  ]]&lt;&gt;1,IF(Table1[[#This Row],[Video]]=1,1,""),"")</f>
        <v/>
      </c>
      <c r="DB167" s="169" t="str">
        <f>IF(Table1[[#This Row],[Various  ]]&lt;&gt;1,IF(Table1[[#This Row],[Case study]]=1,1,""),"")</f>
        <v/>
      </c>
      <c r="DC167" s="169" t="str">
        <f>IF(Table1[[#This Row],[Various  ]]&lt;&gt;1,IF(Table1[[#This Row],[Other   ]]=1,1,""),"")</f>
        <v/>
      </c>
      <c r="DD167" s="169" t="str">
        <f>IF(Table1[[#This Row],[Various  ]]&lt;&gt;1,IF(Table1[[#This Row],[Standards]]=1,1,""),"")</f>
        <v/>
      </c>
      <c r="DE167" s="169">
        <f>IF(Table1[[#This Row],[Various]]=1,1,IF(SUM(Table1[[#This Row],[Calculator / Software]:[Standards]])&gt;1,1,""))</f>
        <v>1</v>
      </c>
      <c r="DF167" s="169" t="str">
        <f>IF(Table1[[#This Row],[Multiple NCC links]]&lt;&gt;1,IF(Table1[[#This Row],[Design]]=1,1,""),"")</f>
        <v/>
      </c>
      <c r="DG167" s="169" t="str">
        <f>IF(Table1[[#This Row],[Multiple NCC links]]&lt;&gt;1,IF(Table1[[#This Row],[Assessment / Verification]]=1,1,""),"")</f>
        <v/>
      </c>
      <c r="DH167" s="169" t="str">
        <f>IF(Table1[[#This Row],[Multiple NCC links]]&lt;&gt;1,IF(Table1[[#This Row],[Climate Specific ]]=1,1,""),"")</f>
        <v/>
      </c>
      <c r="DI167" s="169" t="str">
        <f>IF(Table1[[#This Row],[Multiple NCC links]]&lt;&gt;1,IF(Table1[[#This Row],[Alterations / Additions]]=1,1,""),"")</f>
        <v/>
      </c>
      <c r="DJ167" s="169" t="str">
        <f>IF(Table1[[#This Row],[Multiple NCC links]]&lt;&gt;1,IF(Table1[[#This Row],[Glazing]]=1,1,""),"")</f>
        <v/>
      </c>
      <c r="DK167" s="169" t="str">
        <f>IF(Table1[[#This Row],[Multiple NCC links]]&lt;&gt;1,IF(Table1[[#This Row],[Building Fabric / Thermal / Sealing]]=1,1,""),"")</f>
        <v/>
      </c>
      <c r="DL167" s="169" t="str">
        <f>IF(Table1[[#This Row],[Multiple NCC links]]&lt;&gt;1,IF(Table1[[#This Row],[Lighting]]=1,1,""),"")</f>
        <v/>
      </c>
      <c r="DM167" s="169" t="str">
        <f>IF(Table1[[#This Row],[Multiple NCC links]]&lt;&gt;1,IF(Table1[[#This Row],[HVAC]]=1,1,""),"")</f>
        <v/>
      </c>
      <c r="DN167" s="169" t="str">
        <f>IF(Table1[[#This Row],[Multiple NCC links]]&lt;&gt;1,IF(Table1[[#This Row],[Services]]=1,1,""),"")</f>
        <v/>
      </c>
      <c r="DO167" s="169" t="str">
        <f>IF(Table1[[#This Row],[Multiple NCC links]]&lt;&gt;1,IF(Table1[[#This Row],[Maintenance &amp; Monitoring]]=1,1,""),"")</f>
        <v/>
      </c>
      <c r="DP167" s="169" t="str">
        <f>IF(Table1[[#This Row],[Multiple NCC links]]&lt;&gt;1,IF(Table1[[#This Row],[Hand over / Operations]]=1,1,""),"")</f>
        <v/>
      </c>
      <c r="DQ167" s="169" t="str">
        <f>IF(Table1[[#This Row],[Multiple NCC links]]&lt;&gt;1,IF(Table1[[#This Row],[As built assessment]]=1,1,""),"")</f>
        <v/>
      </c>
      <c r="DR167" s="169" t="str">
        <f>IF(Table1[[#This Row],[Multiple NCC links]]&lt;&gt;1,IF(Table1[[#This Row],[Beyond compliance]]=1,1,""),"")</f>
        <v/>
      </c>
      <c r="DS167" s="169">
        <f>IF(SUM(Table1[[#This Row],[Design]:[Beyond compliance]])&gt;1,1,"")</f>
        <v>1</v>
      </c>
      <c r="DT167" s="169">
        <f>IF(Table1[[#This Row],[Both Residential &amp; Commercial4]]&lt;&gt;1,IF(Table1[[#This Row],[Residential]]=1,1,""),"")</f>
        <v>1</v>
      </c>
      <c r="DU167" s="169" t="str">
        <f>IF(Table1[[#This Row],[Both Residential &amp; Commercial4]]&lt;&gt;1,IF(Table1[[#This Row],[Commercial]]=1,1,""),"")</f>
        <v/>
      </c>
      <c r="DV167" s="169" t="str">
        <f>Table1[[#This Row],[Residential &amp; Commercial]]</f>
        <v/>
      </c>
      <c r="DW167" s="169"/>
    </row>
    <row r="168" spans="1:127" s="49" customFormat="1" ht="74.099999999999994" customHeight="1" thickTop="1" thickBot="1" x14ac:dyDescent="0.35">
      <c r="A168" s="97">
        <v>164</v>
      </c>
      <c r="B168" s="97"/>
      <c r="C168" s="88" t="s">
        <v>785</v>
      </c>
      <c r="D168" s="88" t="s">
        <v>772</v>
      </c>
      <c r="E168" s="176">
        <v>1</v>
      </c>
      <c r="F168" s="176"/>
      <c r="G168" s="176"/>
      <c r="H168" s="176"/>
      <c r="I168" s="90" t="str">
        <f>IF(AND(Table1[[#This Row],[General]]=1,Table1[[#This Row],[Beginner]]=1,Table1[[#This Row],[Intermediate]]=1,Table1[[#This Row],[Advanced]]=1),1,"")</f>
        <v/>
      </c>
      <c r="J168" s="90" t="str">
        <f>CONCATENATE(IF(Table1[[#This Row],[General]]=1,"General, ",""), IF(Table1[[#This Row],[Beginner]]=1,"Beginner, ",""),IF(Table1[[#This Row],[Intermediate]]=1,"Intermediate, ",""), IF(Table1[[#This Row],[Advanced]]=1,"Advanced",""))</f>
        <v xml:space="preserve">General, </v>
      </c>
      <c r="K168" s="91"/>
      <c r="L168" s="179">
        <v>1</v>
      </c>
      <c r="M168" s="91"/>
      <c r="N168" s="91"/>
      <c r="O168" s="159"/>
      <c r="P168" s="91"/>
      <c r="Q168" s="91"/>
      <c r="R168" s="91"/>
      <c r="S16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68" s="92"/>
      <c r="U168" s="92"/>
      <c r="V168" s="211">
        <v>1</v>
      </c>
      <c r="W168" s="211"/>
      <c r="X168" s="92"/>
      <c r="Y168" s="92"/>
      <c r="Z168" s="92"/>
      <c r="AA168" s="92">
        <v>1</v>
      </c>
      <c r="AB168" s="92"/>
      <c r="AC168" s="92"/>
      <c r="AD168" s="92"/>
      <c r="AE168" s="181"/>
      <c r="AF168" s="92"/>
      <c r="AG16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Toolbox, </v>
      </c>
      <c r="AH168" s="93">
        <v>1</v>
      </c>
      <c r="AI168" s="93"/>
      <c r="AJ168" s="93"/>
      <c r="AK168" s="74" t="str">
        <f>CONCATENATE(IF(Table1[[#This Row],[Digital]]=1,"Digital, ",""),IF(Table1[[#This Row],[Face to Face]]=1,"Face to face, ",""),IF(Table1[[#This Row],[Blended]]=1,"Blended",""))</f>
        <v xml:space="preserve">Digital, </v>
      </c>
      <c r="AL168" s="89" t="s">
        <v>62</v>
      </c>
      <c r="AM168" s="94">
        <v>1</v>
      </c>
      <c r="AN168" s="182"/>
      <c r="AO168" s="94">
        <v>1</v>
      </c>
      <c r="AP168" s="182">
        <v>1</v>
      </c>
      <c r="AQ168" s="94">
        <v>1</v>
      </c>
      <c r="AR168" s="94">
        <v>1</v>
      </c>
      <c r="AS168" s="94">
        <v>1</v>
      </c>
      <c r="AT168" s="94">
        <v>1</v>
      </c>
      <c r="AU168" s="94"/>
      <c r="AV168" s="182"/>
      <c r="AW168" s="182"/>
      <c r="AX168" s="182">
        <v>1</v>
      </c>
      <c r="AY168" s="94">
        <v>1</v>
      </c>
      <c r="AZ16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6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Alterations / Additions, Glazing, Building Fabric / Thermal / Sealing, Lighting, HVAC, As built assessment, Beyond compliance</v>
      </c>
      <c r="BB168" s="95">
        <v>1</v>
      </c>
      <c r="BC168" s="95">
        <v>1</v>
      </c>
      <c r="BD168" s="90">
        <f>IF(AND(Table1[[#This Row],[Residential]]=1,Table1[[#This Row],[Commercial]]=1),1,"")</f>
        <v>1</v>
      </c>
      <c r="BE168" s="90" t="str">
        <f>CONCATENATE(IF(Table1[[#This Row],[Residential]]=1,"Residential, ",""),IF(Table1[[#This Row],[Commercial]]=1,"Commercial",""))</f>
        <v>Residential, Commercial</v>
      </c>
      <c r="BF168" s="94"/>
      <c r="BG168" s="94">
        <v>1</v>
      </c>
      <c r="BH168" s="94"/>
      <c r="BI168" s="94"/>
      <c r="BJ168" s="94"/>
      <c r="BK168" s="94"/>
      <c r="BL168" s="94"/>
      <c r="BM168" s="182"/>
      <c r="BN168" s="94"/>
      <c r="BO16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68" s="160"/>
      <c r="BQ168" s="120"/>
      <c r="BR168" s="132" t="s">
        <v>987</v>
      </c>
      <c r="BS168" s="120"/>
      <c r="BT168" s="117" t="s">
        <v>834</v>
      </c>
      <c r="BU168" s="175"/>
      <c r="BV168" s="175"/>
      <c r="BW168" s="121" t="s">
        <v>300</v>
      </c>
      <c r="BX168" s="121" t="s">
        <v>58</v>
      </c>
      <c r="BY168" s="121" t="s">
        <v>57</v>
      </c>
      <c r="BZ168" s="227" t="s">
        <v>770</v>
      </c>
      <c r="CA16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68" s="48">
        <f>COUNTIF(Table1[[#This Row],[Validity]:[Alignment with NCC (Yes=1,No=0)]],"N/A")</f>
        <v>0</v>
      </c>
      <c r="CC168" s="48">
        <f>IF(ISERROR(Table1[[#This Row],[Total Quality Score (out of 10)]]/(4-Table1[[#This Row],[N/A Count]])),0,Table1[[#This Row],[Total Quality Score (out of 10)]]/(4-Table1[[#This Row],[N/A Count]]))</f>
        <v>1.5</v>
      </c>
      <c r="CD168" s="106"/>
      <c r="CE168" s="106"/>
      <c r="CF168" s="172">
        <f>IF(SUM(Table1[[#This Row],[Multiple]:[Level (all)62]])&lt;1,IF(Table1[[#This Row],[General]]=1,1,""),"")</f>
        <v>1</v>
      </c>
      <c r="CG168" s="172" t="str">
        <f>IF(SUM(Table1[[#This Row],[Multiple]:[Level (all)62]])&lt;1,IF(Table1[[#This Row],[Beginner]]=1,1,""),"")</f>
        <v/>
      </c>
      <c r="CH168" s="171" t="str">
        <f>IF(SUM(Table1[[#This Row],[Multiple]:[Level (all)62]])&lt;1,IF(Table1[[#This Row],[Intermediate]]=1,1,""),"")</f>
        <v/>
      </c>
      <c r="CI168" s="171" t="str">
        <f>IF(SUM(Table1[[#This Row],[Multiple]:[Level (all)62]])&lt;1,IF(Table1[[#This Row],[Advanced]]=1,1,""),"")</f>
        <v/>
      </c>
      <c r="CJ168" s="171" t="str">
        <f>IF(AND(SUM(Table1[[#This Row],[General]:[Advanced]])&lt;4,SUM(Table1[[#This Row],[General]:[Advanced]])&gt;1),1,"")</f>
        <v/>
      </c>
      <c r="CK168" s="171" t="str">
        <f>Table1[[#This Row],[Level (all)]]</f>
        <v/>
      </c>
      <c r="CL168" s="171" t="str">
        <f>IF(Table1[[#This Row],[Multiple audience]]&lt;&gt;1,IF(Table1[[#This Row],[General Audience]]=1,1,""),"")</f>
        <v/>
      </c>
      <c r="CM168" s="171">
        <f>IF(Table1[[#This Row],[Multiple audience]]&lt;&gt;1,IF(Table1[[#This Row],[Planners / Designers ]]=1,1,""),"")</f>
        <v>1</v>
      </c>
      <c r="CN168" s="171" t="str">
        <f>IF(Table1[[#This Row],[Multiple audience]]&lt;&gt;1,IF(Table1[[#This Row],[Regulatory Assessors]]=1,1,""),"")</f>
        <v/>
      </c>
      <c r="CO168" s="171" t="str">
        <f>IF(Table1[[#This Row],[Multiple audience]]&lt;&gt;1,IF(Table1[[#This Row],[Builders / Management]]=1,1,""),"")</f>
        <v/>
      </c>
      <c r="CP168" s="171" t="str">
        <f>IF(Table1[[#This Row],[Multiple audience]]&lt;&gt;1,IF(Table1[[#This Row],[Energy / Sus Assessors]]=1,1,""),"")</f>
        <v/>
      </c>
      <c r="CQ168" s="171" t="str">
        <f>IF(Table1[[#This Row],[Multiple audience]]&lt;&gt;1,IF(Table1[[#This Row],[Semi-skilled]]=1,1,""),"")</f>
        <v/>
      </c>
      <c r="CR168" s="171" t="str">
        <f>IF(Table1[[#This Row],[Multiple audience]]&lt;&gt;1,IF(Table1[[#This Row],[Trades]]=1,1,""),"")</f>
        <v/>
      </c>
      <c r="CS168" s="171" t="str">
        <f>IF(Table1[[#This Row],[Multiple audience]]&lt;&gt;1,IF(Table1[[#This Row],[Other]]=1,1,""),"")</f>
        <v/>
      </c>
      <c r="CT168" s="171" t="str">
        <f>IF(SUM(Table1[[#This Row],[General Audience]:[Other]])&gt;1,1,"")</f>
        <v/>
      </c>
      <c r="CU168" s="171" t="str">
        <f>IF(Table1[[#This Row],[Various  ]]&lt;&gt;1,IF(Table1[[#This Row],[Calculator / Software]]=1,1,""),"")</f>
        <v/>
      </c>
      <c r="CV168" s="171" t="str">
        <f>IF(Table1[[#This Row],[Various  ]]&lt;&gt;1,IF(Table1[[#This Row],[Information  ]]=1,1,""),"")</f>
        <v/>
      </c>
      <c r="CW168" s="171" t="str">
        <f>IF(Table1[[#This Row],[Various  ]]&lt;&gt;1,IF(Table1[[#This Row],[Interactive Tool]]=1,1,""),"")</f>
        <v/>
      </c>
      <c r="CX168" s="171" t="str">
        <f>IF(Table1[[#This Row],[Various  ]]&lt;&gt;1,IF(Table1[[#This Row],[Technical Specifications]]=1,1,""),"")</f>
        <v/>
      </c>
      <c r="CY168" s="171" t="str">
        <f>IF(Table1[[#This Row],[Various  ]]&lt;&gt;1,IF(Table1[[#This Row],[Training Resources]]=1,1,""),"")</f>
        <v/>
      </c>
      <c r="CZ168" s="171" t="str">
        <f>IF(Table1[[#This Row],[Various  ]]&lt;&gt;1,IF(Table1[[#This Row],[Toolbox]]=1,1,""),"")</f>
        <v/>
      </c>
      <c r="DA168" s="169" t="str">
        <f>IF(Table1[[#This Row],[Various  ]]&lt;&gt;1,IF(Table1[[#This Row],[Video]]=1,1,""),"")</f>
        <v/>
      </c>
      <c r="DB168" s="169" t="str">
        <f>IF(Table1[[#This Row],[Various  ]]&lt;&gt;1,IF(Table1[[#This Row],[Case study]]=1,1,""),"")</f>
        <v/>
      </c>
      <c r="DC168" s="169" t="str">
        <f>IF(Table1[[#This Row],[Various  ]]&lt;&gt;1,IF(Table1[[#This Row],[Other   ]]=1,1,""),"")</f>
        <v/>
      </c>
      <c r="DD168" s="169" t="str">
        <f>IF(Table1[[#This Row],[Various  ]]&lt;&gt;1,IF(Table1[[#This Row],[Standards]]=1,1,""),"")</f>
        <v/>
      </c>
      <c r="DE168" s="169">
        <f>IF(Table1[[#This Row],[Various]]=1,1,IF(SUM(Table1[[#This Row],[Calculator / Software]:[Standards]])&gt;1,1,""))</f>
        <v>1</v>
      </c>
      <c r="DF168" s="169" t="str">
        <f>IF(Table1[[#This Row],[Multiple NCC links]]&lt;&gt;1,IF(Table1[[#This Row],[Design]]=1,1,""),"")</f>
        <v/>
      </c>
      <c r="DG168" s="169" t="str">
        <f>IF(Table1[[#This Row],[Multiple NCC links]]&lt;&gt;1,IF(Table1[[#This Row],[Assessment / Verification]]=1,1,""),"")</f>
        <v/>
      </c>
      <c r="DH168" s="169" t="str">
        <f>IF(Table1[[#This Row],[Multiple NCC links]]&lt;&gt;1,IF(Table1[[#This Row],[Climate Specific ]]=1,1,""),"")</f>
        <v/>
      </c>
      <c r="DI168" s="169" t="str">
        <f>IF(Table1[[#This Row],[Multiple NCC links]]&lt;&gt;1,IF(Table1[[#This Row],[Alterations / Additions]]=1,1,""),"")</f>
        <v/>
      </c>
      <c r="DJ168" s="169" t="str">
        <f>IF(Table1[[#This Row],[Multiple NCC links]]&lt;&gt;1,IF(Table1[[#This Row],[Glazing]]=1,1,""),"")</f>
        <v/>
      </c>
      <c r="DK168" s="169" t="str">
        <f>IF(Table1[[#This Row],[Multiple NCC links]]&lt;&gt;1,IF(Table1[[#This Row],[Building Fabric / Thermal / Sealing]]=1,1,""),"")</f>
        <v/>
      </c>
      <c r="DL168" s="169" t="str">
        <f>IF(Table1[[#This Row],[Multiple NCC links]]&lt;&gt;1,IF(Table1[[#This Row],[Lighting]]=1,1,""),"")</f>
        <v/>
      </c>
      <c r="DM168" s="169" t="str">
        <f>IF(Table1[[#This Row],[Multiple NCC links]]&lt;&gt;1,IF(Table1[[#This Row],[HVAC]]=1,1,""),"")</f>
        <v/>
      </c>
      <c r="DN168" s="169" t="str">
        <f>IF(Table1[[#This Row],[Multiple NCC links]]&lt;&gt;1,IF(Table1[[#This Row],[Services]]=1,1,""),"")</f>
        <v/>
      </c>
      <c r="DO168" s="169" t="str">
        <f>IF(Table1[[#This Row],[Multiple NCC links]]&lt;&gt;1,IF(Table1[[#This Row],[Maintenance &amp; Monitoring]]=1,1,""),"")</f>
        <v/>
      </c>
      <c r="DP168" s="169" t="str">
        <f>IF(Table1[[#This Row],[Multiple NCC links]]&lt;&gt;1,IF(Table1[[#This Row],[Hand over / Operations]]=1,1,""),"")</f>
        <v/>
      </c>
      <c r="DQ168" s="169" t="str">
        <f>IF(Table1[[#This Row],[Multiple NCC links]]&lt;&gt;1,IF(Table1[[#This Row],[As built assessment]]=1,1,""),"")</f>
        <v/>
      </c>
      <c r="DR168" s="169" t="str">
        <f>IF(Table1[[#This Row],[Multiple NCC links]]&lt;&gt;1,IF(Table1[[#This Row],[Beyond compliance]]=1,1,""),"")</f>
        <v/>
      </c>
      <c r="DS168" s="169">
        <f>IF(SUM(Table1[[#This Row],[Design]:[Beyond compliance]])&gt;1,1,"")</f>
        <v>1</v>
      </c>
      <c r="DT168" s="169" t="str">
        <f>IF(Table1[[#This Row],[Both Residential &amp; Commercial4]]&lt;&gt;1,IF(Table1[[#This Row],[Residential]]=1,1,""),"")</f>
        <v/>
      </c>
      <c r="DU168" s="169" t="str">
        <f>IF(Table1[[#This Row],[Both Residential &amp; Commercial4]]&lt;&gt;1,IF(Table1[[#This Row],[Commercial]]=1,1,""),"")</f>
        <v/>
      </c>
      <c r="DV168" s="169">
        <f>Table1[[#This Row],[Residential &amp; Commercial]]</f>
        <v>1</v>
      </c>
      <c r="DW168" s="169"/>
    </row>
    <row r="169" spans="1:127" s="49" customFormat="1" ht="207.75" thickTop="1" thickBot="1" x14ac:dyDescent="0.35">
      <c r="A169" s="97">
        <v>165</v>
      </c>
      <c r="B169" s="97"/>
      <c r="C169" s="88" t="s">
        <v>773</v>
      </c>
      <c r="D169" s="88" t="s">
        <v>772</v>
      </c>
      <c r="E169" s="176"/>
      <c r="F169" s="176">
        <v>1</v>
      </c>
      <c r="G169" s="176"/>
      <c r="H169" s="176"/>
      <c r="I169" s="90" t="str">
        <f>IF(AND(Table1[[#This Row],[General]]=1,Table1[[#This Row],[Beginner]]=1,Table1[[#This Row],[Intermediate]]=1,Table1[[#This Row],[Advanced]]=1),1,"")</f>
        <v/>
      </c>
      <c r="J169" s="90" t="str">
        <f>CONCATENATE(IF(Table1[[#This Row],[General]]=1,"General, ",""), IF(Table1[[#This Row],[Beginner]]=1,"Beginner, ",""),IF(Table1[[#This Row],[Intermediate]]=1,"Intermediate, ",""), IF(Table1[[#This Row],[Advanced]]=1,"Advanced",""))</f>
        <v xml:space="preserve">Beginner, </v>
      </c>
      <c r="K169" s="91"/>
      <c r="L169" s="179">
        <v>1</v>
      </c>
      <c r="M169" s="91"/>
      <c r="N169" s="91"/>
      <c r="O169" s="159"/>
      <c r="P169" s="91"/>
      <c r="Q169" s="91"/>
      <c r="R169" s="91"/>
      <c r="S16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69" s="92"/>
      <c r="U169" s="92"/>
      <c r="V169" s="211">
        <v>1</v>
      </c>
      <c r="W169" s="211"/>
      <c r="X169" s="92"/>
      <c r="Y169" s="92"/>
      <c r="Z169" s="92">
        <v>1</v>
      </c>
      <c r="AA169" s="92"/>
      <c r="AB169" s="92"/>
      <c r="AC169" s="92"/>
      <c r="AD169" s="92"/>
      <c r="AE169" s="181"/>
      <c r="AF169" s="92"/>
      <c r="AG16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69" s="93">
        <v>1</v>
      </c>
      <c r="AI169" s="93"/>
      <c r="AJ169" s="93"/>
      <c r="AK169" s="74" t="str">
        <f>CONCATENATE(IF(Table1[[#This Row],[Digital]]=1,"Digital, ",""),IF(Table1[[#This Row],[Face to Face]]=1,"Face to face, ",""),IF(Table1[[#This Row],[Blended]]=1,"Blended",""))</f>
        <v xml:space="preserve">Digital, </v>
      </c>
      <c r="AL169" s="89" t="s">
        <v>62</v>
      </c>
      <c r="AM169" s="94">
        <v>1</v>
      </c>
      <c r="AN169" s="182"/>
      <c r="AO169" s="94">
        <v>1</v>
      </c>
      <c r="AP169" s="182"/>
      <c r="AQ169" s="94"/>
      <c r="AR169" s="94"/>
      <c r="AS169" s="94"/>
      <c r="AT169" s="94">
        <v>1</v>
      </c>
      <c r="AU169" s="94"/>
      <c r="AV169" s="182"/>
      <c r="AW169" s="182"/>
      <c r="AX169" s="182"/>
      <c r="AY169" s="94"/>
      <c r="AZ16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6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HVAC, </v>
      </c>
      <c r="BB169" s="95">
        <v>1</v>
      </c>
      <c r="BC169" s="95"/>
      <c r="BD169" s="90" t="str">
        <f>IF(AND(Table1[[#This Row],[Residential]]=1,Table1[[#This Row],[Commercial]]=1),1,"")</f>
        <v/>
      </c>
      <c r="BE169" s="90" t="str">
        <f>CONCATENATE(IF(Table1[[#This Row],[Residential]]=1,"Residential, ",""),IF(Table1[[#This Row],[Commercial]]=1,"Commercial",""))</f>
        <v xml:space="preserve">Residential, </v>
      </c>
      <c r="BF169" s="94"/>
      <c r="BG169" s="94">
        <v>1</v>
      </c>
      <c r="BH169" s="94"/>
      <c r="BI169" s="94"/>
      <c r="BJ169" s="94"/>
      <c r="BK169" s="94"/>
      <c r="BL169" s="94"/>
      <c r="BM169" s="182"/>
      <c r="BN169" s="94"/>
      <c r="BO16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69" s="160"/>
      <c r="BQ169" s="120" t="s">
        <v>802</v>
      </c>
      <c r="BR169" s="132" t="s">
        <v>987</v>
      </c>
      <c r="BS169" s="120"/>
      <c r="BT169" s="117" t="s">
        <v>833</v>
      </c>
      <c r="BU169" s="175"/>
      <c r="BV169" s="175"/>
      <c r="BW169" s="121" t="s">
        <v>300</v>
      </c>
      <c r="BX169" s="121" t="s">
        <v>58</v>
      </c>
      <c r="BY169" s="121" t="s">
        <v>57</v>
      </c>
      <c r="BZ169" s="227"/>
      <c r="CA16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69" s="48">
        <f>COUNTIF(Table1[[#This Row],[Validity]:[Alignment with NCC (Yes=1,No=0)]],"N/A")</f>
        <v>0</v>
      </c>
      <c r="CC169" s="48">
        <f>IF(ISERROR(Table1[[#This Row],[Total Quality Score (out of 10)]]/(4-Table1[[#This Row],[N/A Count]])),0,Table1[[#This Row],[Total Quality Score (out of 10)]]/(4-Table1[[#This Row],[N/A Count]]))</f>
        <v>1.5</v>
      </c>
      <c r="CD169" s="106"/>
      <c r="CE169" s="106"/>
      <c r="CF169" s="172" t="str">
        <f>IF(SUM(Table1[[#This Row],[Multiple]:[Level (all)62]])&lt;1,IF(Table1[[#This Row],[General]]=1,1,""),"")</f>
        <v/>
      </c>
      <c r="CG169" s="172">
        <f>IF(SUM(Table1[[#This Row],[Multiple]:[Level (all)62]])&lt;1,IF(Table1[[#This Row],[Beginner]]=1,1,""),"")</f>
        <v>1</v>
      </c>
      <c r="CH169" s="171" t="str">
        <f>IF(SUM(Table1[[#This Row],[Multiple]:[Level (all)62]])&lt;1,IF(Table1[[#This Row],[Intermediate]]=1,1,""),"")</f>
        <v/>
      </c>
      <c r="CI169" s="171" t="str">
        <f>IF(SUM(Table1[[#This Row],[Multiple]:[Level (all)62]])&lt;1,IF(Table1[[#This Row],[Advanced]]=1,1,""),"")</f>
        <v/>
      </c>
      <c r="CJ169" s="171" t="str">
        <f>IF(AND(SUM(Table1[[#This Row],[General]:[Advanced]])&lt;4,SUM(Table1[[#This Row],[General]:[Advanced]])&gt;1),1,"")</f>
        <v/>
      </c>
      <c r="CK169" s="171" t="str">
        <f>Table1[[#This Row],[Level (all)]]</f>
        <v/>
      </c>
      <c r="CL169" s="171" t="str">
        <f>IF(Table1[[#This Row],[Multiple audience]]&lt;&gt;1,IF(Table1[[#This Row],[General Audience]]=1,1,""),"")</f>
        <v/>
      </c>
      <c r="CM169" s="171">
        <f>IF(Table1[[#This Row],[Multiple audience]]&lt;&gt;1,IF(Table1[[#This Row],[Planners / Designers ]]=1,1,""),"")</f>
        <v>1</v>
      </c>
      <c r="CN169" s="171" t="str">
        <f>IF(Table1[[#This Row],[Multiple audience]]&lt;&gt;1,IF(Table1[[#This Row],[Regulatory Assessors]]=1,1,""),"")</f>
        <v/>
      </c>
      <c r="CO169" s="171" t="str">
        <f>IF(Table1[[#This Row],[Multiple audience]]&lt;&gt;1,IF(Table1[[#This Row],[Builders / Management]]=1,1,""),"")</f>
        <v/>
      </c>
      <c r="CP169" s="171" t="str">
        <f>IF(Table1[[#This Row],[Multiple audience]]&lt;&gt;1,IF(Table1[[#This Row],[Energy / Sus Assessors]]=1,1,""),"")</f>
        <v/>
      </c>
      <c r="CQ169" s="171" t="str">
        <f>IF(Table1[[#This Row],[Multiple audience]]&lt;&gt;1,IF(Table1[[#This Row],[Semi-skilled]]=1,1,""),"")</f>
        <v/>
      </c>
      <c r="CR169" s="171" t="str">
        <f>IF(Table1[[#This Row],[Multiple audience]]&lt;&gt;1,IF(Table1[[#This Row],[Trades]]=1,1,""),"")</f>
        <v/>
      </c>
      <c r="CS169" s="171" t="str">
        <f>IF(Table1[[#This Row],[Multiple audience]]&lt;&gt;1,IF(Table1[[#This Row],[Other]]=1,1,""),"")</f>
        <v/>
      </c>
      <c r="CT169" s="171" t="str">
        <f>IF(SUM(Table1[[#This Row],[General Audience]:[Other]])&gt;1,1,"")</f>
        <v/>
      </c>
      <c r="CU169" s="171" t="str">
        <f>IF(Table1[[#This Row],[Various  ]]&lt;&gt;1,IF(Table1[[#This Row],[Calculator / Software]]=1,1,""),"")</f>
        <v/>
      </c>
      <c r="CV169" s="171" t="str">
        <f>IF(Table1[[#This Row],[Various  ]]&lt;&gt;1,IF(Table1[[#This Row],[Information  ]]=1,1,""),"")</f>
        <v/>
      </c>
      <c r="CW169" s="171" t="str">
        <f>IF(Table1[[#This Row],[Various  ]]&lt;&gt;1,IF(Table1[[#This Row],[Interactive Tool]]=1,1,""),"")</f>
        <v/>
      </c>
      <c r="CX169" s="171" t="str">
        <f>IF(Table1[[#This Row],[Various  ]]&lt;&gt;1,IF(Table1[[#This Row],[Technical Specifications]]=1,1,""),"")</f>
        <v/>
      </c>
      <c r="CY169" s="171" t="str">
        <f>IF(Table1[[#This Row],[Various  ]]&lt;&gt;1,IF(Table1[[#This Row],[Training Resources]]=1,1,""),"")</f>
        <v/>
      </c>
      <c r="CZ169" s="171" t="str">
        <f>IF(Table1[[#This Row],[Various  ]]&lt;&gt;1,IF(Table1[[#This Row],[Toolbox]]=1,1,""),"")</f>
        <v/>
      </c>
      <c r="DA169" s="169" t="str">
        <f>IF(Table1[[#This Row],[Various  ]]&lt;&gt;1,IF(Table1[[#This Row],[Video]]=1,1,""),"")</f>
        <v/>
      </c>
      <c r="DB169" s="169" t="str">
        <f>IF(Table1[[#This Row],[Various  ]]&lt;&gt;1,IF(Table1[[#This Row],[Case study]]=1,1,""),"")</f>
        <v/>
      </c>
      <c r="DC169" s="169" t="str">
        <f>IF(Table1[[#This Row],[Various  ]]&lt;&gt;1,IF(Table1[[#This Row],[Other   ]]=1,1,""),"")</f>
        <v/>
      </c>
      <c r="DD169" s="169" t="str">
        <f>IF(Table1[[#This Row],[Various  ]]&lt;&gt;1,IF(Table1[[#This Row],[Standards]]=1,1,""),"")</f>
        <v/>
      </c>
      <c r="DE169" s="169">
        <f>IF(Table1[[#This Row],[Various]]=1,1,IF(SUM(Table1[[#This Row],[Calculator / Software]:[Standards]])&gt;1,1,""))</f>
        <v>1</v>
      </c>
      <c r="DF169" s="169" t="str">
        <f>IF(Table1[[#This Row],[Multiple NCC links]]&lt;&gt;1,IF(Table1[[#This Row],[Design]]=1,1,""),"")</f>
        <v/>
      </c>
      <c r="DG169" s="169" t="str">
        <f>IF(Table1[[#This Row],[Multiple NCC links]]&lt;&gt;1,IF(Table1[[#This Row],[Assessment / Verification]]=1,1,""),"")</f>
        <v/>
      </c>
      <c r="DH169" s="169" t="str">
        <f>IF(Table1[[#This Row],[Multiple NCC links]]&lt;&gt;1,IF(Table1[[#This Row],[Climate Specific ]]=1,1,""),"")</f>
        <v/>
      </c>
      <c r="DI169" s="169" t="str">
        <f>IF(Table1[[#This Row],[Multiple NCC links]]&lt;&gt;1,IF(Table1[[#This Row],[Alterations / Additions]]=1,1,""),"")</f>
        <v/>
      </c>
      <c r="DJ169" s="169" t="str">
        <f>IF(Table1[[#This Row],[Multiple NCC links]]&lt;&gt;1,IF(Table1[[#This Row],[Glazing]]=1,1,""),"")</f>
        <v/>
      </c>
      <c r="DK169" s="169" t="str">
        <f>IF(Table1[[#This Row],[Multiple NCC links]]&lt;&gt;1,IF(Table1[[#This Row],[Building Fabric / Thermal / Sealing]]=1,1,""),"")</f>
        <v/>
      </c>
      <c r="DL169" s="169" t="str">
        <f>IF(Table1[[#This Row],[Multiple NCC links]]&lt;&gt;1,IF(Table1[[#This Row],[Lighting]]=1,1,""),"")</f>
        <v/>
      </c>
      <c r="DM169" s="169" t="str">
        <f>IF(Table1[[#This Row],[Multiple NCC links]]&lt;&gt;1,IF(Table1[[#This Row],[HVAC]]=1,1,""),"")</f>
        <v/>
      </c>
      <c r="DN169" s="169" t="str">
        <f>IF(Table1[[#This Row],[Multiple NCC links]]&lt;&gt;1,IF(Table1[[#This Row],[Services]]=1,1,""),"")</f>
        <v/>
      </c>
      <c r="DO169" s="169" t="str">
        <f>IF(Table1[[#This Row],[Multiple NCC links]]&lt;&gt;1,IF(Table1[[#This Row],[Maintenance &amp; Monitoring]]=1,1,""),"")</f>
        <v/>
      </c>
      <c r="DP169" s="169" t="str">
        <f>IF(Table1[[#This Row],[Multiple NCC links]]&lt;&gt;1,IF(Table1[[#This Row],[Hand over / Operations]]=1,1,""),"")</f>
        <v/>
      </c>
      <c r="DQ169" s="169" t="str">
        <f>IF(Table1[[#This Row],[Multiple NCC links]]&lt;&gt;1,IF(Table1[[#This Row],[As built assessment]]=1,1,""),"")</f>
        <v/>
      </c>
      <c r="DR169" s="169" t="str">
        <f>IF(Table1[[#This Row],[Multiple NCC links]]&lt;&gt;1,IF(Table1[[#This Row],[Beyond compliance]]=1,1,""),"")</f>
        <v/>
      </c>
      <c r="DS169" s="169">
        <f>IF(SUM(Table1[[#This Row],[Design]:[Beyond compliance]])&gt;1,1,"")</f>
        <v>1</v>
      </c>
      <c r="DT169" s="169">
        <f>IF(Table1[[#This Row],[Both Residential &amp; Commercial4]]&lt;&gt;1,IF(Table1[[#This Row],[Residential]]=1,1,""),"")</f>
        <v>1</v>
      </c>
      <c r="DU169" s="169" t="str">
        <f>IF(Table1[[#This Row],[Both Residential &amp; Commercial4]]&lt;&gt;1,IF(Table1[[#This Row],[Commercial]]=1,1,""),"")</f>
        <v/>
      </c>
      <c r="DV169" s="169" t="str">
        <f>Table1[[#This Row],[Residential &amp; Commercial]]</f>
        <v/>
      </c>
      <c r="DW169" s="169"/>
    </row>
    <row r="170" spans="1:127" s="49" customFormat="1" ht="207.75" thickTop="1" thickBot="1" x14ac:dyDescent="0.35">
      <c r="A170" s="97">
        <v>166</v>
      </c>
      <c r="B170" s="97"/>
      <c r="C170" s="88" t="s">
        <v>774</v>
      </c>
      <c r="D170" s="88" t="s">
        <v>772</v>
      </c>
      <c r="E170" s="176"/>
      <c r="F170" s="176">
        <v>1</v>
      </c>
      <c r="G170" s="176"/>
      <c r="H170" s="176"/>
      <c r="I170" s="90" t="str">
        <f>IF(AND(Table1[[#This Row],[General]]=1,Table1[[#This Row],[Beginner]]=1,Table1[[#This Row],[Intermediate]]=1,Table1[[#This Row],[Advanced]]=1),1,"")</f>
        <v/>
      </c>
      <c r="J170" s="90" t="str">
        <f>CONCATENATE(IF(Table1[[#This Row],[General]]=1,"General, ",""), IF(Table1[[#This Row],[Beginner]]=1,"Beginner, ",""),IF(Table1[[#This Row],[Intermediate]]=1,"Intermediate, ",""), IF(Table1[[#This Row],[Advanced]]=1,"Advanced",""))</f>
        <v xml:space="preserve">Beginner, </v>
      </c>
      <c r="K170" s="91"/>
      <c r="L170" s="179">
        <v>1</v>
      </c>
      <c r="M170" s="91"/>
      <c r="N170" s="91"/>
      <c r="O170" s="159"/>
      <c r="P170" s="91"/>
      <c r="Q170" s="91"/>
      <c r="R170" s="91"/>
      <c r="S17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70" s="92"/>
      <c r="U170" s="92"/>
      <c r="V170" s="211">
        <v>1</v>
      </c>
      <c r="W170" s="211"/>
      <c r="X170" s="92"/>
      <c r="Y170" s="92"/>
      <c r="Z170" s="92">
        <v>1</v>
      </c>
      <c r="AA170" s="92"/>
      <c r="AB170" s="92">
        <v>1</v>
      </c>
      <c r="AC170" s="92"/>
      <c r="AD170" s="92"/>
      <c r="AE170" s="181"/>
      <c r="AF170" s="92"/>
      <c r="AG17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Video, </v>
      </c>
      <c r="AH170" s="93">
        <v>1</v>
      </c>
      <c r="AI170" s="93"/>
      <c r="AJ170" s="93"/>
      <c r="AK170" s="74" t="str">
        <f>CONCATENATE(IF(Table1[[#This Row],[Digital]]=1,"Digital, ",""),IF(Table1[[#This Row],[Face to Face]]=1,"Face to face, ",""),IF(Table1[[#This Row],[Blended]]=1,"Blended",""))</f>
        <v xml:space="preserve">Digital, </v>
      </c>
      <c r="AL170" s="89" t="s">
        <v>62</v>
      </c>
      <c r="AM170" s="94">
        <v>1</v>
      </c>
      <c r="AN170" s="182"/>
      <c r="AO170" s="94">
        <v>1</v>
      </c>
      <c r="AP170" s="182"/>
      <c r="AQ170" s="94">
        <v>1</v>
      </c>
      <c r="AR170" s="94">
        <v>1</v>
      </c>
      <c r="AS170" s="94">
        <v>1</v>
      </c>
      <c r="AT170" s="94">
        <v>1</v>
      </c>
      <c r="AU170" s="94">
        <v>1</v>
      </c>
      <c r="AV170" s="182"/>
      <c r="AW170" s="182"/>
      <c r="AX170" s="182"/>
      <c r="AY170" s="94"/>
      <c r="AZ17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7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HVAC, Services, </v>
      </c>
      <c r="BB170" s="95">
        <v>1</v>
      </c>
      <c r="BC170" s="95"/>
      <c r="BD170" s="90" t="str">
        <f>IF(AND(Table1[[#This Row],[Residential]]=1,Table1[[#This Row],[Commercial]]=1),1,"")</f>
        <v/>
      </c>
      <c r="BE170" s="90" t="str">
        <f>CONCATENATE(IF(Table1[[#This Row],[Residential]]=1,"Residential, ",""),IF(Table1[[#This Row],[Commercial]]=1,"Commercial",""))</f>
        <v xml:space="preserve">Residential, </v>
      </c>
      <c r="BF170" s="94"/>
      <c r="BG170" s="94">
        <v>1</v>
      </c>
      <c r="BH170" s="94"/>
      <c r="BI170" s="94"/>
      <c r="BJ170" s="94"/>
      <c r="BK170" s="94"/>
      <c r="BL170" s="94"/>
      <c r="BM170" s="182"/>
      <c r="BN170" s="94"/>
      <c r="BO17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70" s="160"/>
      <c r="BQ170" s="120" t="s">
        <v>803</v>
      </c>
      <c r="BR170" s="132" t="s">
        <v>987</v>
      </c>
      <c r="BS170" s="120"/>
      <c r="BT170" s="117" t="s">
        <v>833</v>
      </c>
      <c r="BU170" s="175"/>
      <c r="BV170" s="175"/>
      <c r="BW170" s="121" t="s">
        <v>300</v>
      </c>
      <c r="BX170" s="121" t="s">
        <v>58</v>
      </c>
      <c r="BY170" s="121" t="s">
        <v>57</v>
      </c>
      <c r="BZ170" s="227"/>
      <c r="CA17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70" s="48">
        <f>COUNTIF(Table1[[#This Row],[Validity]:[Alignment with NCC (Yes=1,No=0)]],"N/A")</f>
        <v>0</v>
      </c>
      <c r="CC170" s="48">
        <f>IF(ISERROR(Table1[[#This Row],[Total Quality Score (out of 10)]]/(4-Table1[[#This Row],[N/A Count]])),0,Table1[[#This Row],[Total Quality Score (out of 10)]]/(4-Table1[[#This Row],[N/A Count]]))</f>
        <v>1.5</v>
      </c>
      <c r="CD170" s="106"/>
      <c r="CE170" s="106"/>
      <c r="CF170" s="172" t="str">
        <f>IF(SUM(Table1[[#This Row],[Multiple]:[Level (all)62]])&lt;1,IF(Table1[[#This Row],[General]]=1,1,""),"")</f>
        <v/>
      </c>
      <c r="CG170" s="172">
        <f>IF(SUM(Table1[[#This Row],[Multiple]:[Level (all)62]])&lt;1,IF(Table1[[#This Row],[Beginner]]=1,1,""),"")</f>
        <v>1</v>
      </c>
      <c r="CH170" s="171" t="str">
        <f>IF(SUM(Table1[[#This Row],[Multiple]:[Level (all)62]])&lt;1,IF(Table1[[#This Row],[Intermediate]]=1,1,""),"")</f>
        <v/>
      </c>
      <c r="CI170" s="171" t="str">
        <f>IF(SUM(Table1[[#This Row],[Multiple]:[Level (all)62]])&lt;1,IF(Table1[[#This Row],[Advanced]]=1,1,""),"")</f>
        <v/>
      </c>
      <c r="CJ170" s="171" t="str">
        <f>IF(AND(SUM(Table1[[#This Row],[General]:[Advanced]])&lt;4,SUM(Table1[[#This Row],[General]:[Advanced]])&gt;1),1,"")</f>
        <v/>
      </c>
      <c r="CK170" s="171" t="str">
        <f>Table1[[#This Row],[Level (all)]]</f>
        <v/>
      </c>
      <c r="CL170" s="171" t="str">
        <f>IF(Table1[[#This Row],[Multiple audience]]&lt;&gt;1,IF(Table1[[#This Row],[General Audience]]=1,1,""),"")</f>
        <v/>
      </c>
      <c r="CM170" s="171">
        <f>IF(Table1[[#This Row],[Multiple audience]]&lt;&gt;1,IF(Table1[[#This Row],[Planners / Designers ]]=1,1,""),"")</f>
        <v>1</v>
      </c>
      <c r="CN170" s="171" t="str">
        <f>IF(Table1[[#This Row],[Multiple audience]]&lt;&gt;1,IF(Table1[[#This Row],[Regulatory Assessors]]=1,1,""),"")</f>
        <v/>
      </c>
      <c r="CO170" s="171" t="str">
        <f>IF(Table1[[#This Row],[Multiple audience]]&lt;&gt;1,IF(Table1[[#This Row],[Builders / Management]]=1,1,""),"")</f>
        <v/>
      </c>
      <c r="CP170" s="171" t="str">
        <f>IF(Table1[[#This Row],[Multiple audience]]&lt;&gt;1,IF(Table1[[#This Row],[Energy / Sus Assessors]]=1,1,""),"")</f>
        <v/>
      </c>
      <c r="CQ170" s="171" t="str">
        <f>IF(Table1[[#This Row],[Multiple audience]]&lt;&gt;1,IF(Table1[[#This Row],[Semi-skilled]]=1,1,""),"")</f>
        <v/>
      </c>
      <c r="CR170" s="171" t="str">
        <f>IF(Table1[[#This Row],[Multiple audience]]&lt;&gt;1,IF(Table1[[#This Row],[Trades]]=1,1,""),"")</f>
        <v/>
      </c>
      <c r="CS170" s="171" t="str">
        <f>IF(Table1[[#This Row],[Multiple audience]]&lt;&gt;1,IF(Table1[[#This Row],[Other]]=1,1,""),"")</f>
        <v/>
      </c>
      <c r="CT170" s="171" t="str">
        <f>IF(SUM(Table1[[#This Row],[General Audience]:[Other]])&gt;1,1,"")</f>
        <v/>
      </c>
      <c r="CU170" s="171" t="str">
        <f>IF(Table1[[#This Row],[Various  ]]&lt;&gt;1,IF(Table1[[#This Row],[Calculator / Software]]=1,1,""),"")</f>
        <v/>
      </c>
      <c r="CV170" s="171" t="str">
        <f>IF(Table1[[#This Row],[Various  ]]&lt;&gt;1,IF(Table1[[#This Row],[Information  ]]=1,1,""),"")</f>
        <v/>
      </c>
      <c r="CW170" s="171" t="str">
        <f>IF(Table1[[#This Row],[Various  ]]&lt;&gt;1,IF(Table1[[#This Row],[Interactive Tool]]=1,1,""),"")</f>
        <v/>
      </c>
      <c r="CX170" s="171" t="str">
        <f>IF(Table1[[#This Row],[Various  ]]&lt;&gt;1,IF(Table1[[#This Row],[Technical Specifications]]=1,1,""),"")</f>
        <v/>
      </c>
      <c r="CY170" s="171" t="str">
        <f>IF(Table1[[#This Row],[Various  ]]&lt;&gt;1,IF(Table1[[#This Row],[Training Resources]]=1,1,""),"")</f>
        <v/>
      </c>
      <c r="CZ170" s="171" t="str">
        <f>IF(Table1[[#This Row],[Various  ]]&lt;&gt;1,IF(Table1[[#This Row],[Toolbox]]=1,1,""),"")</f>
        <v/>
      </c>
      <c r="DA170" s="169" t="str">
        <f>IF(Table1[[#This Row],[Various  ]]&lt;&gt;1,IF(Table1[[#This Row],[Video]]=1,1,""),"")</f>
        <v/>
      </c>
      <c r="DB170" s="169" t="str">
        <f>IF(Table1[[#This Row],[Various  ]]&lt;&gt;1,IF(Table1[[#This Row],[Case study]]=1,1,""),"")</f>
        <v/>
      </c>
      <c r="DC170" s="169" t="str">
        <f>IF(Table1[[#This Row],[Various  ]]&lt;&gt;1,IF(Table1[[#This Row],[Other   ]]=1,1,""),"")</f>
        <v/>
      </c>
      <c r="DD170" s="169" t="str">
        <f>IF(Table1[[#This Row],[Various  ]]&lt;&gt;1,IF(Table1[[#This Row],[Standards]]=1,1,""),"")</f>
        <v/>
      </c>
      <c r="DE170" s="169">
        <f>IF(Table1[[#This Row],[Various]]=1,1,IF(SUM(Table1[[#This Row],[Calculator / Software]:[Standards]])&gt;1,1,""))</f>
        <v>1</v>
      </c>
      <c r="DF170" s="169" t="str">
        <f>IF(Table1[[#This Row],[Multiple NCC links]]&lt;&gt;1,IF(Table1[[#This Row],[Design]]=1,1,""),"")</f>
        <v/>
      </c>
      <c r="DG170" s="169" t="str">
        <f>IF(Table1[[#This Row],[Multiple NCC links]]&lt;&gt;1,IF(Table1[[#This Row],[Assessment / Verification]]=1,1,""),"")</f>
        <v/>
      </c>
      <c r="DH170" s="169" t="str">
        <f>IF(Table1[[#This Row],[Multiple NCC links]]&lt;&gt;1,IF(Table1[[#This Row],[Climate Specific ]]=1,1,""),"")</f>
        <v/>
      </c>
      <c r="DI170" s="169" t="str">
        <f>IF(Table1[[#This Row],[Multiple NCC links]]&lt;&gt;1,IF(Table1[[#This Row],[Alterations / Additions]]=1,1,""),"")</f>
        <v/>
      </c>
      <c r="DJ170" s="169" t="str">
        <f>IF(Table1[[#This Row],[Multiple NCC links]]&lt;&gt;1,IF(Table1[[#This Row],[Glazing]]=1,1,""),"")</f>
        <v/>
      </c>
      <c r="DK170" s="169" t="str">
        <f>IF(Table1[[#This Row],[Multiple NCC links]]&lt;&gt;1,IF(Table1[[#This Row],[Building Fabric / Thermal / Sealing]]=1,1,""),"")</f>
        <v/>
      </c>
      <c r="DL170" s="169" t="str">
        <f>IF(Table1[[#This Row],[Multiple NCC links]]&lt;&gt;1,IF(Table1[[#This Row],[Lighting]]=1,1,""),"")</f>
        <v/>
      </c>
      <c r="DM170" s="169" t="str">
        <f>IF(Table1[[#This Row],[Multiple NCC links]]&lt;&gt;1,IF(Table1[[#This Row],[HVAC]]=1,1,""),"")</f>
        <v/>
      </c>
      <c r="DN170" s="169" t="str">
        <f>IF(Table1[[#This Row],[Multiple NCC links]]&lt;&gt;1,IF(Table1[[#This Row],[Services]]=1,1,""),"")</f>
        <v/>
      </c>
      <c r="DO170" s="169" t="str">
        <f>IF(Table1[[#This Row],[Multiple NCC links]]&lt;&gt;1,IF(Table1[[#This Row],[Maintenance &amp; Monitoring]]=1,1,""),"")</f>
        <v/>
      </c>
      <c r="DP170" s="169" t="str">
        <f>IF(Table1[[#This Row],[Multiple NCC links]]&lt;&gt;1,IF(Table1[[#This Row],[Hand over / Operations]]=1,1,""),"")</f>
        <v/>
      </c>
      <c r="DQ170" s="169" t="str">
        <f>IF(Table1[[#This Row],[Multiple NCC links]]&lt;&gt;1,IF(Table1[[#This Row],[As built assessment]]=1,1,""),"")</f>
        <v/>
      </c>
      <c r="DR170" s="169" t="str">
        <f>IF(Table1[[#This Row],[Multiple NCC links]]&lt;&gt;1,IF(Table1[[#This Row],[Beyond compliance]]=1,1,""),"")</f>
        <v/>
      </c>
      <c r="DS170" s="169">
        <f>IF(SUM(Table1[[#This Row],[Design]:[Beyond compliance]])&gt;1,1,"")</f>
        <v>1</v>
      </c>
      <c r="DT170" s="169">
        <f>IF(Table1[[#This Row],[Both Residential &amp; Commercial4]]&lt;&gt;1,IF(Table1[[#This Row],[Residential]]=1,1,""),"")</f>
        <v>1</v>
      </c>
      <c r="DU170" s="169" t="str">
        <f>IF(Table1[[#This Row],[Both Residential &amp; Commercial4]]&lt;&gt;1,IF(Table1[[#This Row],[Commercial]]=1,1,""),"")</f>
        <v/>
      </c>
      <c r="DV170" s="169" t="str">
        <f>Table1[[#This Row],[Residential &amp; Commercial]]</f>
        <v/>
      </c>
      <c r="DW170" s="169"/>
    </row>
    <row r="171" spans="1:127" s="49" customFormat="1" ht="264" thickTop="1" thickBot="1" x14ac:dyDescent="0.35">
      <c r="A171" s="97">
        <v>167</v>
      </c>
      <c r="B171" s="97"/>
      <c r="C171" s="88" t="s">
        <v>775</v>
      </c>
      <c r="D171" s="88" t="s">
        <v>772</v>
      </c>
      <c r="E171" s="176"/>
      <c r="F171" s="176"/>
      <c r="G171" s="176">
        <v>1</v>
      </c>
      <c r="H171" s="176"/>
      <c r="I171" s="90" t="str">
        <f>IF(AND(Table1[[#This Row],[General]]=1,Table1[[#This Row],[Beginner]]=1,Table1[[#This Row],[Intermediate]]=1,Table1[[#This Row],[Advanced]]=1),1,"")</f>
        <v/>
      </c>
      <c r="J171" s="90" t="str">
        <f>CONCATENATE(IF(Table1[[#This Row],[General]]=1,"General, ",""), IF(Table1[[#This Row],[Beginner]]=1,"Beginner, ",""),IF(Table1[[#This Row],[Intermediate]]=1,"Intermediate, ",""), IF(Table1[[#This Row],[Advanced]]=1,"Advanced",""))</f>
        <v xml:space="preserve">Intermediate, </v>
      </c>
      <c r="K171" s="91"/>
      <c r="L171" s="179">
        <v>1</v>
      </c>
      <c r="M171" s="91"/>
      <c r="N171" s="91"/>
      <c r="O171" s="159"/>
      <c r="P171" s="91"/>
      <c r="Q171" s="91"/>
      <c r="R171" s="91"/>
      <c r="S17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71" s="92"/>
      <c r="U171" s="92"/>
      <c r="V171" s="211">
        <v>1</v>
      </c>
      <c r="W171" s="211"/>
      <c r="X171" s="92"/>
      <c r="Y171" s="92"/>
      <c r="Z171" s="92">
        <v>1</v>
      </c>
      <c r="AA171" s="92"/>
      <c r="AB171" s="92"/>
      <c r="AC171" s="92"/>
      <c r="AD171" s="92"/>
      <c r="AE171" s="181"/>
      <c r="AF171" s="92"/>
      <c r="AG17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71" s="93">
        <v>1</v>
      </c>
      <c r="AI171" s="93"/>
      <c r="AJ171" s="93"/>
      <c r="AK171" s="74" t="str">
        <f>CONCATENATE(IF(Table1[[#This Row],[Digital]]=1,"Digital, ",""),IF(Table1[[#This Row],[Face to Face]]=1,"Face to face, ",""),IF(Table1[[#This Row],[Blended]]=1,"Blended",""))</f>
        <v xml:space="preserve">Digital, </v>
      </c>
      <c r="AL171" s="89" t="s">
        <v>62</v>
      </c>
      <c r="AM171" s="94">
        <v>1</v>
      </c>
      <c r="AN171" s="182">
        <v>1</v>
      </c>
      <c r="AO171" s="94">
        <v>1</v>
      </c>
      <c r="AP171" s="182">
        <v>1</v>
      </c>
      <c r="AQ171" s="94"/>
      <c r="AR171" s="94"/>
      <c r="AS171" s="94"/>
      <c r="AT171" s="94"/>
      <c r="AU171" s="94"/>
      <c r="AV171" s="182"/>
      <c r="AW171" s="182"/>
      <c r="AX171" s="182"/>
      <c r="AY171" s="94"/>
      <c r="AZ17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7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Alterations / Additions, </v>
      </c>
      <c r="BB171" s="95">
        <v>1</v>
      </c>
      <c r="BC171" s="95"/>
      <c r="BD171" s="90" t="str">
        <f>IF(AND(Table1[[#This Row],[Residential]]=1,Table1[[#This Row],[Commercial]]=1),1,"")</f>
        <v/>
      </c>
      <c r="BE171" s="90" t="str">
        <f>CONCATENATE(IF(Table1[[#This Row],[Residential]]=1,"Residential, ",""),IF(Table1[[#This Row],[Commercial]]=1,"Commercial",""))</f>
        <v xml:space="preserve">Residential, </v>
      </c>
      <c r="BF171" s="94"/>
      <c r="BG171" s="94">
        <v>1</v>
      </c>
      <c r="BH171" s="94"/>
      <c r="BI171" s="94"/>
      <c r="BJ171" s="94"/>
      <c r="BK171" s="94"/>
      <c r="BL171" s="94"/>
      <c r="BM171" s="182"/>
      <c r="BN171" s="94"/>
      <c r="BO17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71" s="160"/>
      <c r="BQ171" s="120" t="s">
        <v>804</v>
      </c>
      <c r="BR171" s="132" t="s">
        <v>987</v>
      </c>
      <c r="BS171" s="120"/>
      <c r="BT171" s="117" t="s">
        <v>833</v>
      </c>
      <c r="BU171" s="175"/>
      <c r="BV171" s="175"/>
      <c r="BW171" s="121" t="s">
        <v>300</v>
      </c>
      <c r="BX171" s="121" t="s">
        <v>58</v>
      </c>
      <c r="BY171" s="121" t="s">
        <v>57</v>
      </c>
      <c r="BZ171" s="227"/>
      <c r="CA17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71" s="48">
        <f>COUNTIF(Table1[[#This Row],[Validity]:[Alignment with NCC (Yes=1,No=0)]],"N/A")</f>
        <v>0</v>
      </c>
      <c r="CC171" s="48">
        <f>IF(ISERROR(Table1[[#This Row],[Total Quality Score (out of 10)]]/(4-Table1[[#This Row],[N/A Count]])),0,Table1[[#This Row],[Total Quality Score (out of 10)]]/(4-Table1[[#This Row],[N/A Count]]))</f>
        <v>1.5</v>
      </c>
      <c r="CD171" s="106"/>
      <c r="CE171" s="106"/>
      <c r="CF171" s="172" t="str">
        <f>IF(SUM(Table1[[#This Row],[Multiple]:[Level (all)62]])&lt;1,IF(Table1[[#This Row],[General]]=1,1,""),"")</f>
        <v/>
      </c>
      <c r="CG171" s="172" t="str">
        <f>IF(SUM(Table1[[#This Row],[Multiple]:[Level (all)62]])&lt;1,IF(Table1[[#This Row],[Beginner]]=1,1,""),"")</f>
        <v/>
      </c>
      <c r="CH171" s="171">
        <f>IF(SUM(Table1[[#This Row],[Multiple]:[Level (all)62]])&lt;1,IF(Table1[[#This Row],[Intermediate]]=1,1,""),"")</f>
        <v>1</v>
      </c>
      <c r="CI171" s="171" t="str">
        <f>IF(SUM(Table1[[#This Row],[Multiple]:[Level (all)62]])&lt;1,IF(Table1[[#This Row],[Advanced]]=1,1,""),"")</f>
        <v/>
      </c>
      <c r="CJ171" s="171" t="str">
        <f>IF(AND(SUM(Table1[[#This Row],[General]:[Advanced]])&lt;4,SUM(Table1[[#This Row],[General]:[Advanced]])&gt;1),1,"")</f>
        <v/>
      </c>
      <c r="CK171" s="171" t="str">
        <f>Table1[[#This Row],[Level (all)]]</f>
        <v/>
      </c>
      <c r="CL171" s="171" t="str">
        <f>IF(Table1[[#This Row],[Multiple audience]]&lt;&gt;1,IF(Table1[[#This Row],[General Audience]]=1,1,""),"")</f>
        <v/>
      </c>
      <c r="CM171" s="171">
        <f>IF(Table1[[#This Row],[Multiple audience]]&lt;&gt;1,IF(Table1[[#This Row],[Planners / Designers ]]=1,1,""),"")</f>
        <v>1</v>
      </c>
      <c r="CN171" s="171" t="str">
        <f>IF(Table1[[#This Row],[Multiple audience]]&lt;&gt;1,IF(Table1[[#This Row],[Regulatory Assessors]]=1,1,""),"")</f>
        <v/>
      </c>
      <c r="CO171" s="171" t="str">
        <f>IF(Table1[[#This Row],[Multiple audience]]&lt;&gt;1,IF(Table1[[#This Row],[Builders / Management]]=1,1,""),"")</f>
        <v/>
      </c>
      <c r="CP171" s="171" t="str">
        <f>IF(Table1[[#This Row],[Multiple audience]]&lt;&gt;1,IF(Table1[[#This Row],[Energy / Sus Assessors]]=1,1,""),"")</f>
        <v/>
      </c>
      <c r="CQ171" s="171" t="str">
        <f>IF(Table1[[#This Row],[Multiple audience]]&lt;&gt;1,IF(Table1[[#This Row],[Semi-skilled]]=1,1,""),"")</f>
        <v/>
      </c>
      <c r="CR171" s="171" t="str">
        <f>IF(Table1[[#This Row],[Multiple audience]]&lt;&gt;1,IF(Table1[[#This Row],[Trades]]=1,1,""),"")</f>
        <v/>
      </c>
      <c r="CS171" s="171" t="str">
        <f>IF(Table1[[#This Row],[Multiple audience]]&lt;&gt;1,IF(Table1[[#This Row],[Other]]=1,1,""),"")</f>
        <v/>
      </c>
      <c r="CT171" s="171" t="str">
        <f>IF(SUM(Table1[[#This Row],[General Audience]:[Other]])&gt;1,1,"")</f>
        <v/>
      </c>
      <c r="CU171" s="171" t="str">
        <f>IF(Table1[[#This Row],[Various  ]]&lt;&gt;1,IF(Table1[[#This Row],[Calculator / Software]]=1,1,""),"")</f>
        <v/>
      </c>
      <c r="CV171" s="171" t="str">
        <f>IF(Table1[[#This Row],[Various  ]]&lt;&gt;1,IF(Table1[[#This Row],[Information  ]]=1,1,""),"")</f>
        <v/>
      </c>
      <c r="CW171" s="171" t="str">
        <f>IF(Table1[[#This Row],[Various  ]]&lt;&gt;1,IF(Table1[[#This Row],[Interactive Tool]]=1,1,""),"")</f>
        <v/>
      </c>
      <c r="CX171" s="171" t="str">
        <f>IF(Table1[[#This Row],[Various  ]]&lt;&gt;1,IF(Table1[[#This Row],[Technical Specifications]]=1,1,""),"")</f>
        <v/>
      </c>
      <c r="CY171" s="171" t="str">
        <f>IF(Table1[[#This Row],[Various  ]]&lt;&gt;1,IF(Table1[[#This Row],[Training Resources]]=1,1,""),"")</f>
        <v/>
      </c>
      <c r="CZ171" s="171" t="str">
        <f>IF(Table1[[#This Row],[Various  ]]&lt;&gt;1,IF(Table1[[#This Row],[Toolbox]]=1,1,""),"")</f>
        <v/>
      </c>
      <c r="DA171" s="169" t="str">
        <f>IF(Table1[[#This Row],[Various  ]]&lt;&gt;1,IF(Table1[[#This Row],[Video]]=1,1,""),"")</f>
        <v/>
      </c>
      <c r="DB171" s="169" t="str">
        <f>IF(Table1[[#This Row],[Various  ]]&lt;&gt;1,IF(Table1[[#This Row],[Case study]]=1,1,""),"")</f>
        <v/>
      </c>
      <c r="DC171" s="169" t="str">
        <f>IF(Table1[[#This Row],[Various  ]]&lt;&gt;1,IF(Table1[[#This Row],[Other   ]]=1,1,""),"")</f>
        <v/>
      </c>
      <c r="DD171" s="169" t="str">
        <f>IF(Table1[[#This Row],[Various  ]]&lt;&gt;1,IF(Table1[[#This Row],[Standards]]=1,1,""),"")</f>
        <v/>
      </c>
      <c r="DE171" s="169">
        <f>IF(Table1[[#This Row],[Various]]=1,1,IF(SUM(Table1[[#This Row],[Calculator / Software]:[Standards]])&gt;1,1,""))</f>
        <v>1</v>
      </c>
      <c r="DF171" s="169" t="str">
        <f>IF(Table1[[#This Row],[Multiple NCC links]]&lt;&gt;1,IF(Table1[[#This Row],[Design]]=1,1,""),"")</f>
        <v/>
      </c>
      <c r="DG171" s="169" t="str">
        <f>IF(Table1[[#This Row],[Multiple NCC links]]&lt;&gt;1,IF(Table1[[#This Row],[Assessment / Verification]]=1,1,""),"")</f>
        <v/>
      </c>
      <c r="DH171" s="169" t="str">
        <f>IF(Table1[[#This Row],[Multiple NCC links]]&lt;&gt;1,IF(Table1[[#This Row],[Climate Specific ]]=1,1,""),"")</f>
        <v/>
      </c>
      <c r="DI171" s="169" t="str">
        <f>IF(Table1[[#This Row],[Multiple NCC links]]&lt;&gt;1,IF(Table1[[#This Row],[Alterations / Additions]]=1,1,""),"")</f>
        <v/>
      </c>
      <c r="DJ171" s="169" t="str">
        <f>IF(Table1[[#This Row],[Multiple NCC links]]&lt;&gt;1,IF(Table1[[#This Row],[Glazing]]=1,1,""),"")</f>
        <v/>
      </c>
      <c r="DK171" s="169" t="str">
        <f>IF(Table1[[#This Row],[Multiple NCC links]]&lt;&gt;1,IF(Table1[[#This Row],[Building Fabric / Thermal / Sealing]]=1,1,""),"")</f>
        <v/>
      </c>
      <c r="DL171" s="169" t="str">
        <f>IF(Table1[[#This Row],[Multiple NCC links]]&lt;&gt;1,IF(Table1[[#This Row],[Lighting]]=1,1,""),"")</f>
        <v/>
      </c>
      <c r="DM171" s="169" t="str">
        <f>IF(Table1[[#This Row],[Multiple NCC links]]&lt;&gt;1,IF(Table1[[#This Row],[HVAC]]=1,1,""),"")</f>
        <v/>
      </c>
      <c r="DN171" s="169" t="str">
        <f>IF(Table1[[#This Row],[Multiple NCC links]]&lt;&gt;1,IF(Table1[[#This Row],[Services]]=1,1,""),"")</f>
        <v/>
      </c>
      <c r="DO171" s="169" t="str">
        <f>IF(Table1[[#This Row],[Multiple NCC links]]&lt;&gt;1,IF(Table1[[#This Row],[Maintenance &amp; Monitoring]]=1,1,""),"")</f>
        <v/>
      </c>
      <c r="DP171" s="169" t="str">
        <f>IF(Table1[[#This Row],[Multiple NCC links]]&lt;&gt;1,IF(Table1[[#This Row],[Hand over / Operations]]=1,1,""),"")</f>
        <v/>
      </c>
      <c r="DQ171" s="169" t="str">
        <f>IF(Table1[[#This Row],[Multiple NCC links]]&lt;&gt;1,IF(Table1[[#This Row],[As built assessment]]=1,1,""),"")</f>
        <v/>
      </c>
      <c r="DR171" s="169" t="str">
        <f>IF(Table1[[#This Row],[Multiple NCC links]]&lt;&gt;1,IF(Table1[[#This Row],[Beyond compliance]]=1,1,""),"")</f>
        <v/>
      </c>
      <c r="DS171" s="169">
        <f>IF(SUM(Table1[[#This Row],[Design]:[Beyond compliance]])&gt;1,1,"")</f>
        <v>1</v>
      </c>
      <c r="DT171" s="169">
        <f>IF(Table1[[#This Row],[Both Residential &amp; Commercial4]]&lt;&gt;1,IF(Table1[[#This Row],[Residential]]=1,1,""),"")</f>
        <v>1</v>
      </c>
      <c r="DU171" s="169" t="str">
        <f>IF(Table1[[#This Row],[Both Residential &amp; Commercial4]]&lt;&gt;1,IF(Table1[[#This Row],[Commercial]]=1,1,""),"")</f>
        <v/>
      </c>
      <c r="DV171" s="169" t="str">
        <f>Table1[[#This Row],[Residential &amp; Commercial]]</f>
        <v/>
      </c>
      <c r="DW171" s="169"/>
    </row>
    <row r="172" spans="1:127" s="49" customFormat="1" ht="226.5" thickTop="1" thickBot="1" x14ac:dyDescent="0.35">
      <c r="A172" s="97">
        <v>168</v>
      </c>
      <c r="B172" s="97"/>
      <c r="C172" s="88" t="s">
        <v>776</v>
      </c>
      <c r="D172" s="88" t="s">
        <v>772</v>
      </c>
      <c r="E172" s="176"/>
      <c r="F172" s="176">
        <v>1</v>
      </c>
      <c r="G172" s="176"/>
      <c r="H172" s="176"/>
      <c r="I172" s="90" t="str">
        <f>IF(AND(Table1[[#This Row],[General]]=1,Table1[[#This Row],[Beginner]]=1,Table1[[#This Row],[Intermediate]]=1,Table1[[#This Row],[Advanced]]=1),1,"")</f>
        <v/>
      </c>
      <c r="J172" s="90" t="str">
        <f>CONCATENATE(IF(Table1[[#This Row],[General]]=1,"General, ",""), IF(Table1[[#This Row],[Beginner]]=1,"Beginner, ",""),IF(Table1[[#This Row],[Intermediate]]=1,"Intermediate, ",""), IF(Table1[[#This Row],[Advanced]]=1,"Advanced",""))</f>
        <v xml:space="preserve">Beginner, </v>
      </c>
      <c r="K172" s="91"/>
      <c r="L172" s="179">
        <v>1</v>
      </c>
      <c r="M172" s="91"/>
      <c r="N172" s="91"/>
      <c r="O172" s="159"/>
      <c r="P172" s="91"/>
      <c r="Q172" s="91"/>
      <c r="R172" s="91"/>
      <c r="S17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72" s="92"/>
      <c r="U172" s="92"/>
      <c r="V172" s="211">
        <v>1</v>
      </c>
      <c r="W172" s="211"/>
      <c r="X172" s="92"/>
      <c r="Y172" s="92"/>
      <c r="Z172" s="92">
        <v>1</v>
      </c>
      <c r="AA172" s="92"/>
      <c r="AB172" s="92"/>
      <c r="AC172" s="92"/>
      <c r="AD172" s="92"/>
      <c r="AE172" s="181"/>
      <c r="AF172" s="92"/>
      <c r="AG17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72" s="93">
        <v>1</v>
      </c>
      <c r="AI172" s="93"/>
      <c r="AJ172" s="93"/>
      <c r="AK172" s="74" t="str">
        <f>CONCATENATE(IF(Table1[[#This Row],[Digital]]=1,"Digital, ",""),IF(Table1[[#This Row],[Face to Face]]=1,"Face to face, ",""),IF(Table1[[#This Row],[Blended]]=1,"Blended",""))</f>
        <v xml:space="preserve">Digital, </v>
      </c>
      <c r="AL172" s="89" t="s">
        <v>62</v>
      </c>
      <c r="AM172" s="94">
        <v>1</v>
      </c>
      <c r="AN172" s="182"/>
      <c r="AO172" s="94"/>
      <c r="AP172" s="182"/>
      <c r="AQ172" s="94">
        <v>1</v>
      </c>
      <c r="AR172" s="94"/>
      <c r="AS172" s="94"/>
      <c r="AT172" s="94"/>
      <c r="AU172" s="94"/>
      <c r="AV172" s="182"/>
      <c r="AW172" s="182"/>
      <c r="AX172" s="182"/>
      <c r="AY172" s="94"/>
      <c r="AZ17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7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v>
      </c>
      <c r="BB172" s="95"/>
      <c r="BC172" s="95">
        <v>1</v>
      </c>
      <c r="BD172" s="90" t="str">
        <f>IF(AND(Table1[[#This Row],[Residential]]=1,Table1[[#This Row],[Commercial]]=1),1,"")</f>
        <v/>
      </c>
      <c r="BE172" s="90" t="str">
        <f>CONCATENATE(IF(Table1[[#This Row],[Residential]]=1,"Residential, ",""),IF(Table1[[#This Row],[Commercial]]=1,"Commercial",""))</f>
        <v>Commercial</v>
      </c>
      <c r="BF172" s="94"/>
      <c r="BG172" s="94">
        <v>1</v>
      </c>
      <c r="BH172" s="94"/>
      <c r="BI172" s="94"/>
      <c r="BJ172" s="94"/>
      <c r="BK172" s="94"/>
      <c r="BL172" s="94"/>
      <c r="BM172" s="182"/>
      <c r="BN172" s="94"/>
      <c r="BO17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72" s="160"/>
      <c r="BQ172" s="120" t="s">
        <v>805</v>
      </c>
      <c r="BR172" s="132" t="s">
        <v>987</v>
      </c>
      <c r="BS172" s="120"/>
      <c r="BT172" s="117" t="s">
        <v>833</v>
      </c>
      <c r="BU172" s="175"/>
      <c r="BV172" s="175"/>
      <c r="BW172" s="121" t="s">
        <v>300</v>
      </c>
      <c r="BX172" s="121" t="s">
        <v>58</v>
      </c>
      <c r="BY172" s="121" t="s">
        <v>57</v>
      </c>
      <c r="BZ172" s="227"/>
      <c r="CA17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72" s="48">
        <f>COUNTIF(Table1[[#This Row],[Validity]:[Alignment with NCC (Yes=1,No=0)]],"N/A")</f>
        <v>0</v>
      </c>
      <c r="CC172" s="48">
        <f>IF(ISERROR(Table1[[#This Row],[Total Quality Score (out of 10)]]/(4-Table1[[#This Row],[N/A Count]])),0,Table1[[#This Row],[Total Quality Score (out of 10)]]/(4-Table1[[#This Row],[N/A Count]]))</f>
        <v>1.5</v>
      </c>
      <c r="CD172" s="106"/>
      <c r="CE172" s="106"/>
      <c r="CF172" s="172" t="str">
        <f>IF(SUM(Table1[[#This Row],[Multiple]:[Level (all)62]])&lt;1,IF(Table1[[#This Row],[General]]=1,1,""),"")</f>
        <v/>
      </c>
      <c r="CG172" s="172">
        <f>IF(SUM(Table1[[#This Row],[Multiple]:[Level (all)62]])&lt;1,IF(Table1[[#This Row],[Beginner]]=1,1,""),"")</f>
        <v>1</v>
      </c>
      <c r="CH172" s="171" t="str">
        <f>IF(SUM(Table1[[#This Row],[Multiple]:[Level (all)62]])&lt;1,IF(Table1[[#This Row],[Intermediate]]=1,1,""),"")</f>
        <v/>
      </c>
      <c r="CI172" s="171" t="str">
        <f>IF(SUM(Table1[[#This Row],[Multiple]:[Level (all)62]])&lt;1,IF(Table1[[#This Row],[Advanced]]=1,1,""),"")</f>
        <v/>
      </c>
      <c r="CJ172" s="171" t="str">
        <f>IF(AND(SUM(Table1[[#This Row],[General]:[Advanced]])&lt;4,SUM(Table1[[#This Row],[General]:[Advanced]])&gt;1),1,"")</f>
        <v/>
      </c>
      <c r="CK172" s="171" t="str">
        <f>Table1[[#This Row],[Level (all)]]</f>
        <v/>
      </c>
      <c r="CL172" s="171" t="str">
        <f>IF(Table1[[#This Row],[Multiple audience]]&lt;&gt;1,IF(Table1[[#This Row],[General Audience]]=1,1,""),"")</f>
        <v/>
      </c>
      <c r="CM172" s="171">
        <f>IF(Table1[[#This Row],[Multiple audience]]&lt;&gt;1,IF(Table1[[#This Row],[Planners / Designers ]]=1,1,""),"")</f>
        <v>1</v>
      </c>
      <c r="CN172" s="171" t="str">
        <f>IF(Table1[[#This Row],[Multiple audience]]&lt;&gt;1,IF(Table1[[#This Row],[Regulatory Assessors]]=1,1,""),"")</f>
        <v/>
      </c>
      <c r="CO172" s="171" t="str">
        <f>IF(Table1[[#This Row],[Multiple audience]]&lt;&gt;1,IF(Table1[[#This Row],[Builders / Management]]=1,1,""),"")</f>
        <v/>
      </c>
      <c r="CP172" s="171" t="str">
        <f>IF(Table1[[#This Row],[Multiple audience]]&lt;&gt;1,IF(Table1[[#This Row],[Energy / Sus Assessors]]=1,1,""),"")</f>
        <v/>
      </c>
      <c r="CQ172" s="171" t="str">
        <f>IF(Table1[[#This Row],[Multiple audience]]&lt;&gt;1,IF(Table1[[#This Row],[Semi-skilled]]=1,1,""),"")</f>
        <v/>
      </c>
      <c r="CR172" s="171" t="str">
        <f>IF(Table1[[#This Row],[Multiple audience]]&lt;&gt;1,IF(Table1[[#This Row],[Trades]]=1,1,""),"")</f>
        <v/>
      </c>
      <c r="CS172" s="171" t="str">
        <f>IF(Table1[[#This Row],[Multiple audience]]&lt;&gt;1,IF(Table1[[#This Row],[Other]]=1,1,""),"")</f>
        <v/>
      </c>
      <c r="CT172" s="171" t="str">
        <f>IF(SUM(Table1[[#This Row],[General Audience]:[Other]])&gt;1,1,"")</f>
        <v/>
      </c>
      <c r="CU172" s="171" t="str">
        <f>IF(Table1[[#This Row],[Various  ]]&lt;&gt;1,IF(Table1[[#This Row],[Calculator / Software]]=1,1,""),"")</f>
        <v/>
      </c>
      <c r="CV172" s="171" t="str">
        <f>IF(Table1[[#This Row],[Various  ]]&lt;&gt;1,IF(Table1[[#This Row],[Information  ]]=1,1,""),"")</f>
        <v/>
      </c>
      <c r="CW172" s="171" t="str">
        <f>IF(Table1[[#This Row],[Various  ]]&lt;&gt;1,IF(Table1[[#This Row],[Interactive Tool]]=1,1,""),"")</f>
        <v/>
      </c>
      <c r="CX172" s="171" t="str">
        <f>IF(Table1[[#This Row],[Various  ]]&lt;&gt;1,IF(Table1[[#This Row],[Technical Specifications]]=1,1,""),"")</f>
        <v/>
      </c>
      <c r="CY172" s="171" t="str">
        <f>IF(Table1[[#This Row],[Various  ]]&lt;&gt;1,IF(Table1[[#This Row],[Training Resources]]=1,1,""),"")</f>
        <v/>
      </c>
      <c r="CZ172" s="171" t="str">
        <f>IF(Table1[[#This Row],[Various  ]]&lt;&gt;1,IF(Table1[[#This Row],[Toolbox]]=1,1,""),"")</f>
        <v/>
      </c>
      <c r="DA172" s="169" t="str">
        <f>IF(Table1[[#This Row],[Various  ]]&lt;&gt;1,IF(Table1[[#This Row],[Video]]=1,1,""),"")</f>
        <v/>
      </c>
      <c r="DB172" s="169" t="str">
        <f>IF(Table1[[#This Row],[Various  ]]&lt;&gt;1,IF(Table1[[#This Row],[Case study]]=1,1,""),"")</f>
        <v/>
      </c>
      <c r="DC172" s="169" t="str">
        <f>IF(Table1[[#This Row],[Various  ]]&lt;&gt;1,IF(Table1[[#This Row],[Other   ]]=1,1,""),"")</f>
        <v/>
      </c>
      <c r="DD172" s="169" t="str">
        <f>IF(Table1[[#This Row],[Various  ]]&lt;&gt;1,IF(Table1[[#This Row],[Standards]]=1,1,""),"")</f>
        <v/>
      </c>
      <c r="DE172" s="169">
        <f>IF(Table1[[#This Row],[Various]]=1,1,IF(SUM(Table1[[#This Row],[Calculator / Software]:[Standards]])&gt;1,1,""))</f>
        <v>1</v>
      </c>
      <c r="DF172" s="169" t="str">
        <f>IF(Table1[[#This Row],[Multiple NCC links]]&lt;&gt;1,IF(Table1[[#This Row],[Design]]=1,1,""),"")</f>
        <v/>
      </c>
      <c r="DG172" s="169" t="str">
        <f>IF(Table1[[#This Row],[Multiple NCC links]]&lt;&gt;1,IF(Table1[[#This Row],[Assessment / Verification]]=1,1,""),"")</f>
        <v/>
      </c>
      <c r="DH172" s="169" t="str">
        <f>IF(Table1[[#This Row],[Multiple NCC links]]&lt;&gt;1,IF(Table1[[#This Row],[Climate Specific ]]=1,1,""),"")</f>
        <v/>
      </c>
      <c r="DI172" s="169" t="str">
        <f>IF(Table1[[#This Row],[Multiple NCC links]]&lt;&gt;1,IF(Table1[[#This Row],[Alterations / Additions]]=1,1,""),"")</f>
        <v/>
      </c>
      <c r="DJ172" s="169" t="str">
        <f>IF(Table1[[#This Row],[Multiple NCC links]]&lt;&gt;1,IF(Table1[[#This Row],[Glazing]]=1,1,""),"")</f>
        <v/>
      </c>
      <c r="DK172" s="169" t="str">
        <f>IF(Table1[[#This Row],[Multiple NCC links]]&lt;&gt;1,IF(Table1[[#This Row],[Building Fabric / Thermal / Sealing]]=1,1,""),"")</f>
        <v/>
      </c>
      <c r="DL172" s="169" t="str">
        <f>IF(Table1[[#This Row],[Multiple NCC links]]&lt;&gt;1,IF(Table1[[#This Row],[Lighting]]=1,1,""),"")</f>
        <v/>
      </c>
      <c r="DM172" s="169" t="str">
        <f>IF(Table1[[#This Row],[Multiple NCC links]]&lt;&gt;1,IF(Table1[[#This Row],[HVAC]]=1,1,""),"")</f>
        <v/>
      </c>
      <c r="DN172" s="169" t="str">
        <f>IF(Table1[[#This Row],[Multiple NCC links]]&lt;&gt;1,IF(Table1[[#This Row],[Services]]=1,1,""),"")</f>
        <v/>
      </c>
      <c r="DO172" s="169" t="str">
        <f>IF(Table1[[#This Row],[Multiple NCC links]]&lt;&gt;1,IF(Table1[[#This Row],[Maintenance &amp; Monitoring]]=1,1,""),"")</f>
        <v/>
      </c>
      <c r="DP172" s="169" t="str">
        <f>IF(Table1[[#This Row],[Multiple NCC links]]&lt;&gt;1,IF(Table1[[#This Row],[Hand over / Operations]]=1,1,""),"")</f>
        <v/>
      </c>
      <c r="DQ172" s="169" t="str">
        <f>IF(Table1[[#This Row],[Multiple NCC links]]&lt;&gt;1,IF(Table1[[#This Row],[As built assessment]]=1,1,""),"")</f>
        <v/>
      </c>
      <c r="DR172" s="169" t="str">
        <f>IF(Table1[[#This Row],[Multiple NCC links]]&lt;&gt;1,IF(Table1[[#This Row],[Beyond compliance]]=1,1,""),"")</f>
        <v/>
      </c>
      <c r="DS172" s="169">
        <f>IF(SUM(Table1[[#This Row],[Design]:[Beyond compliance]])&gt;1,1,"")</f>
        <v>1</v>
      </c>
      <c r="DT172" s="169" t="str">
        <f>IF(Table1[[#This Row],[Both Residential &amp; Commercial4]]&lt;&gt;1,IF(Table1[[#This Row],[Residential]]=1,1,""),"")</f>
        <v/>
      </c>
      <c r="DU172" s="169">
        <f>IF(Table1[[#This Row],[Both Residential &amp; Commercial4]]&lt;&gt;1,IF(Table1[[#This Row],[Commercial]]=1,1,""),"")</f>
        <v>1</v>
      </c>
      <c r="DV172" s="169" t="str">
        <f>Table1[[#This Row],[Residential &amp; Commercial]]</f>
        <v/>
      </c>
      <c r="DW172" s="169"/>
    </row>
    <row r="173" spans="1:127" s="49" customFormat="1" ht="264" thickTop="1" thickBot="1" x14ac:dyDescent="0.35">
      <c r="A173" s="97">
        <v>169</v>
      </c>
      <c r="B173" s="97">
        <v>2013</v>
      </c>
      <c r="C173" s="88" t="s">
        <v>800</v>
      </c>
      <c r="D173" s="88" t="s">
        <v>772</v>
      </c>
      <c r="E173" s="176"/>
      <c r="F173" s="176">
        <v>1</v>
      </c>
      <c r="G173" s="176"/>
      <c r="H173" s="176"/>
      <c r="I173" s="90" t="str">
        <f>IF(AND(Table1[[#This Row],[General]]=1,Table1[[#This Row],[Beginner]]=1,Table1[[#This Row],[Intermediate]]=1,Table1[[#This Row],[Advanced]]=1),1,"")</f>
        <v/>
      </c>
      <c r="J173" s="90" t="str">
        <f>CONCATENATE(IF(Table1[[#This Row],[General]]=1,"General, ",""), IF(Table1[[#This Row],[Beginner]]=1,"Beginner, ",""),IF(Table1[[#This Row],[Intermediate]]=1,"Intermediate, ",""), IF(Table1[[#This Row],[Advanced]]=1,"Advanced",""))</f>
        <v xml:space="preserve">Beginner, </v>
      </c>
      <c r="K173" s="91"/>
      <c r="L173" s="179">
        <v>1</v>
      </c>
      <c r="M173" s="91"/>
      <c r="N173" s="91"/>
      <c r="O173" s="159"/>
      <c r="P173" s="91"/>
      <c r="Q173" s="91"/>
      <c r="R173" s="91"/>
      <c r="S17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73" s="92"/>
      <c r="U173" s="92"/>
      <c r="V173" s="211">
        <v>1</v>
      </c>
      <c r="W173" s="211"/>
      <c r="X173" s="92"/>
      <c r="Y173" s="92"/>
      <c r="Z173" s="92">
        <v>1</v>
      </c>
      <c r="AA173" s="92"/>
      <c r="AB173" s="92">
        <v>1</v>
      </c>
      <c r="AC173" s="92"/>
      <c r="AD173" s="92"/>
      <c r="AE173" s="181"/>
      <c r="AF173" s="92"/>
      <c r="AG17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Video, </v>
      </c>
      <c r="AH173" s="93">
        <v>1</v>
      </c>
      <c r="AI173" s="93"/>
      <c r="AJ173" s="93"/>
      <c r="AK173" s="74" t="str">
        <f>CONCATENATE(IF(Table1[[#This Row],[Digital]]=1,"Digital, ",""),IF(Table1[[#This Row],[Face to Face]]=1,"Face to face, ",""),IF(Table1[[#This Row],[Blended]]=1,"Blended",""))</f>
        <v xml:space="preserve">Digital, </v>
      </c>
      <c r="AL173" s="89" t="s">
        <v>62</v>
      </c>
      <c r="AM173" s="94">
        <v>1</v>
      </c>
      <c r="AN173" s="182"/>
      <c r="AO173" s="94">
        <v>1</v>
      </c>
      <c r="AP173" s="182"/>
      <c r="AQ173" s="94">
        <v>1</v>
      </c>
      <c r="AR173" s="94">
        <v>1</v>
      </c>
      <c r="AS173" s="94">
        <v>1</v>
      </c>
      <c r="AT173" s="94">
        <v>1</v>
      </c>
      <c r="AU173" s="94">
        <v>1</v>
      </c>
      <c r="AV173" s="182"/>
      <c r="AW173" s="182"/>
      <c r="AX173" s="182"/>
      <c r="AY173" s="94"/>
      <c r="AZ17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7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HVAC, Services, </v>
      </c>
      <c r="BB173" s="95">
        <v>1</v>
      </c>
      <c r="BC173" s="95"/>
      <c r="BD173" s="90" t="str">
        <f>IF(AND(Table1[[#This Row],[Residential]]=1,Table1[[#This Row],[Commercial]]=1),1,"")</f>
        <v/>
      </c>
      <c r="BE173" s="90" t="str">
        <f>CONCATENATE(IF(Table1[[#This Row],[Residential]]=1,"Residential, ",""),IF(Table1[[#This Row],[Commercial]]=1,"Commercial",""))</f>
        <v xml:space="preserve">Residential, </v>
      </c>
      <c r="BF173" s="94"/>
      <c r="BG173" s="94">
        <v>1</v>
      </c>
      <c r="BH173" s="94"/>
      <c r="BI173" s="94"/>
      <c r="BJ173" s="94"/>
      <c r="BK173" s="94"/>
      <c r="BL173" s="94"/>
      <c r="BM173" s="182"/>
      <c r="BN173" s="94"/>
      <c r="BO17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73" s="160"/>
      <c r="BQ173" s="120" t="s">
        <v>806</v>
      </c>
      <c r="BR173" s="132" t="s">
        <v>987</v>
      </c>
      <c r="BS173" s="120"/>
      <c r="BT173" s="117" t="s">
        <v>833</v>
      </c>
      <c r="BU173" s="175"/>
      <c r="BV173" s="175"/>
      <c r="BW173" s="121" t="s">
        <v>300</v>
      </c>
      <c r="BX173" s="121" t="s">
        <v>58</v>
      </c>
      <c r="BY173" s="121" t="s">
        <v>57</v>
      </c>
      <c r="BZ173" s="227"/>
      <c r="CA17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73" s="48">
        <f>COUNTIF(Table1[[#This Row],[Validity]:[Alignment with NCC (Yes=1,No=0)]],"N/A")</f>
        <v>0</v>
      </c>
      <c r="CC173" s="48">
        <f>IF(ISERROR(Table1[[#This Row],[Total Quality Score (out of 10)]]/(4-Table1[[#This Row],[N/A Count]])),0,Table1[[#This Row],[Total Quality Score (out of 10)]]/(4-Table1[[#This Row],[N/A Count]]))</f>
        <v>1.5</v>
      </c>
      <c r="CD173" s="106"/>
      <c r="CE173" s="106"/>
      <c r="CF173" s="172" t="str">
        <f>IF(SUM(Table1[[#This Row],[Multiple]:[Level (all)62]])&lt;1,IF(Table1[[#This Row],[General]]=1,1,""),"")</f>
        <v/>
      </c>
      <c r="CG173" s="172">
        <f>IF(SUM(Table1[[#This Row],[Multiple]:[Level (all)62]])&lt;1,IF(Table1[[#This Row],[Beginner]]=1,1,""),"")</f>
        <v>1</v>
      </c>
      <c r="CH173" s="171" t="str">
        <f>IF(SUM(Table1[[#This Row],[Multiple]:[Level (all)62]])&lt;1,IF(Table1[[#This Row],[Intermediate]]=1,1,""),"")</f>
        <v/>
      </c>
      <c r="CI173" s="171" t="str">
        <f>IF(SUM(Table1[[#This Row],[Multiple]:[Level (all)62]])&lt;1,IF(Table1[[#This Row],[Advanced]]=1,1,""),"")</f>
        <v/>
      </c>
      <c r="CJ173" s="171" t="str">
        <f>IF(AND(SUM(Table1[[#This Row],[General]:[Advanced]])&lt;4,SUM(Table1[[#This Row],[General]:[Advanced]])&gt;1),1,"")</f>
        <v/>
      </c>
      <c r="CK173" s="171" t="str">
        <f>Table1[[#This Row],[Level (all)]]</f>
        <v/>
      </c>
      <c r="CL173" s="171" t="str">
        <f>IF(Table1[[#This Row],[Multiple audience]]&lt;&gt;1,IF(Table1[[#This Row],[General Audience]]=1,1,""),"")</f>
        <v/>
      </c>
      <c r="CM173" s="171">
        <f>IF(Table1[[#This Row],[Multiple audience]]&lt;&gt;1,IF(Table1[[#This Row],[Planners / Designers ]]=1,1,""),"")</f>
        <v>1</v>
      </c>
      <c r="CN173" s="171" t="str">
        <f>IF(Table1[[#This Row],[Multiple audience]]&lt;&gt;1,IF(Table1[[#This Row],[Regulatory Assessors]]=1,1,""),"")</f>
        <v/>
      </c>
      <c r="CO173" s="171" t="str">
        <f>IF(Table1[[#This Row],[Multiple audience]]&lt;&gt;1,IF(Table1[[#This Row],[Builders / Management]]=1,1,""),"")</f>
        <v/>
      </c>
      <c r="CP173" s="171" t="str">
        <f>IF(Table1[[#This Row],[Multiple audience]]&lt;&gt;1,IF(Table1[[#This Row],[Energy / Sus Assessors]]=1,1,""),"")</f>
        <v/>
      </c>
      <c r="CQ173" s="171" t="str">
        <f>IF(Table1[[#This Row],[Multiple audience]]&lt;&gt;1,IF(Table1[[#This Row],[Semi-skilled]]=1,1,""),"")</f>
        <v/>
      </c>
      <c r="CR173" s="171" t="str">
        <f>IF(Table1[[#This Row],[Multiple audience]]&lt;&gt;1,IF(Table1[[#This Row],[Trades]]=1,1,""),"")</f>
        <v/>
      </c>
      <c r="CS173" s="171" t="str">
        <f>IF(Table1[[#This Row],[Multiple audience]]&lt;&gt;1,IF(Table1[[#This Row],[Other]]=1,1,""),"")</f>
        <v/>
      </c>
      <c r="CT173" s="171" t="str">
        <f>IF(SUM(Table1[[#This Row],[General Audience]:[Other]])&gt;1,1,"")</f>
        <v/>
      </c>
      <c r="CU173" s="171" t="str">
        <f>IF(Table1[[#This Row],[Various  ]]&lt;&gt;1,IF(Table1[[#This Row],[Calculator / Software]]=1,1,""),"")</f>
        <v/>
      </c>
      <c r="CV173" s="171" t="str">
        <f>IF(Table1[[#This Row],[Various  ]]&lt;&gt;1,IF(Table1[[#This Row],[Information  ]]=1,1,""),"")</f>
        <v/>
      </c>
      <c r="CW173" s="171" t="str">
        <f>IF(Table1[[#This Row],[Various  ]]&lt;&gt;1,IF(Table1[[#This Row],[Interactive Tool]]=1,1,""),"")</f>
        <v/>
      </c>
      <c r="CX173" s="171" t="str">
        <f>IF(Table1[[#This Row],[Various  ]]&lt;&gt;1,IF(Table1[[#This Row],[Technical Specifications]]=1,1,""),"")</f>
        <v/>
      </c>
      <c r="CY173" s="171" t="str">
        <f>IF(Table1[[#This Row],[Various  ]]&lt;&gt;1,IF(Table1[[#This Row],[Training Resources]]=1,1,""),"")</f>
        <v/>
      </c>
      <c r="CZ173" s="171" t="str">
        <f>IF(Table1[[#This Row],[Various  ]]&lt;&gt;1,IF(Table1[[#This Row],[Toolbox]]=1,1,""),"")</f>
        <v/>
      </c>
      <c r="DA173" s="169" t="str">
        <f>IF(Table1[[#This Row],[Various  ]]&lt;&gt;1,IF(Table1[[#This Row],[Video]]=1,1,""),"")</f>
        <v/>
      </c>
      <c r="DB173" s="169" t="str">
        <f>IF(Table1[[#This Row],[Various  ]]&lt;&gt;1,IF(Table1[[#This Row],[Case study]]=1,1,""),"")</f>
        <v/>
      </c>
      <c r="DC173" s="169" t="str">
        <f>IF(Table1[[#This Row],[Various  ]]&lt;&gt;1,IF(Table1[[#This Row],[Other   ]]=1,1,""),"")</f>
        <v/>
      </c>
      <c r="DD173" s="169" t="str">
        <f>IF(Table1[[#This Row],[Various  ]]&lt;&gt;1,IF(Table1[[#This Row],[Standards]]=1,1,""),"")</f>
        <v/>
      </c>
      <c r="DE173" s="169">
        <f>IF(Table1[[#This Row],[Various]]=1,1,IF(SUM(Table1[[#This Row],[Calculator / Software]:[Standards]])&gt;1,1,""))</f>
        <v>1</v>
      </c>
      <c r="DF173" s="169" t="str">
        <f>IF(Table1[[#This Row],[Multiple NCC links]]&lt;&gt;1,IF(Table1[[#This Row],[Design]]=1,1,""),"")</f>
        <v/>
      </c>
      <c r="DG173" s="169" t="str">
        <f>IF(Table1[[#This Row],[Multiple NCC links]]&lt;&gt;1,IF(Table1[[#This Row],[Assessment / Verification]]=1,1,""),"")</f>
        <v/>
      </c>
      <c r="DH173" s="169" t="str">
        <f>IF(Table1[[#This Row],[Multiple NCC links]]&lt;&gt;1,IF(Table1[[#This Row],[Climate Specific ]]=1,1,""),"")</f>
        <v/>
      </c>
      <c r="DI173" s="169" t="str">
        <f>IF(Table1[[#This Row],[Multiple NCC links]]&lt;&gt;1,IF(Table1[[#This Row],[Alterations / Additions]]=1,1,""),"")</f>
        <v/>
      </c>
      <c r="DJ173" s="169" t="str">
        <f>IF(Table1[[#This Row],[Multiple NCC links]]&lt;&gt;1,IF(Table1[[#This Row],[Glazing]]=1,1,""),"")</f>
        <v/>
      </c>
      <c r="DK173" s="169" t="str">
        <f>IF(Table1[[#This Row],[Multiple NCC links]]&lt;&gt;1,IF(Table1[[#This Row],[Building Fabric / Thermal / Sealing]]=1,1,""),"")</f>
        <v/>
      </c>
      <c r="DL173" s="169" t="str">
        <f>IF(Table1[[#This Row],[Multiple NCC links]]&lt;&gt;1,IF(Table1[[#This Row],[Lighting]]=1,1,""),"")</f>
        <v/>
      </c>
      <c r="DM173" s="169" t="str">
        <f>IF(Table1[[#This Row],[Multiple NCC links]]&lt;&gt;1,IF(Table1[[#This Row],[HVAC]]=1,1,""),"")</f>
        <v/>
      </c>
      <c r="DN173" s="169" t="str">
        <f>IF(Table1[[#This Row],[Multiple NCC links]]&lt;&gt;1,IF(Table1[[#This Row],[Services]]=1,1,""),"")</f>
        <v/>
      </c>
      <c r="DO173" s="169" t="str">
        <f>IF(Table1[[#This Row],[Multiple NCC links]]&lt;&gt;1,IF(Table1[[#This Row],[Maintenance &amp; Monitoring]]=1,1,""),"")</f>
        <v/>
      </c>
      <c r="DP173" s="169" t="str">
        <f>IF(Table1[[#This Row],[Multiple NCC links]]&lt;&gt;1,IF(Table1[[#This Row],[Hand over / Operations]]=1,1,""),"")</f>
        <v/>
      </c>
      <c r="DQ173" s="169" t="str">
        <f>IF(Table1[[#This Row],[Multiple NCC links]]&lt;&gt;1,IF(Table1[[#This Row],[As built assessment]]=1,1,""),"")</f>
        <v/>
      </c>
      <c r="DR173" s="169" t="str">
        <f>IF(Table1[[#This Row],[Multiple NCC links]]&lt;&gt;1,IF(Table1[[#This Row],[Beyond compliance]]=1,1,""),"")</f>
        <v/>
      </c>
      <c r="DS173" s="169">
        <f>IF(SUM(Table1[[#This Row],[Design]:[Beyond compliance]])&gt;1,1,"")</f>
        <v>1</v>
      </c>
      <c r="DT173" s="169">
        <f>IF(Table1[[#This Row],[Both Residential &amp; Commercial4]]&lt;&gt;1,IF(Table1[[#This Row],[Residential]]=1,1,""),"")</f>
        <v>1</v>
      </c>
      <c r="DU173" s="169" t="str">
        <f>IF(Table1[[#This Row],[Both Residential &amp; Commercial4]]&lt;&gt;1,IF(Table1[[#This Row],[Commercial]]=1,1,""),"")</f>
        <v/>
      </c>
      <c r="DV173" s="169" t="str">
        <f>Table1[[#This Row],[Residential &amp; Commercial]]</f>
        <v/>
      </c>
      <c r="DW173" s="169"/>
    </row>
    <row r="174" spans="1:127" s="49" customFormat="1" ht="226.5" thickTop="1" thickBot="1" x14ac:dyDescent="0.35">
      <c r="A174" s="97">
        <v>170</v>
      </c>
      <c r="B174" s="97"/>
      <c r="C174" s="88" t="s">
        <v>777</v>
      </c>
      <c r="D174" s="88" t="s">
        <v>772</v>
      </c>
      <c r="E174" s="176">
        <v>1</v>
      </c>
      <c r="F174" s="176"/>
      <c r="G174" s="176"/>
      <c r="H174" s="176"/>
      <c r="I174" s="90" t="str">
        <f>IF(AND(Table1[[#This Row],[General]]=1,Table1[[#This Row],[Beginner]]=1,Table1[[#This Row],[Intermediate]]=1,Table1[[#This Row],[Advanced]]=1),1,"")</f>
        <v/>
      </c>
      <c r="J174" s="90" t="str">
        <f>CONCATENATE(IF(Table1[[#This Row],[General]]=1,"General, ",""), IF(Table1[[#This Row],[Beginner]]=1,"Beginner, ",""),IF(Table1[[#This Row],[Intermediate]]=1,"Intermediate, ",""), IF(Table1[[#This Row],[Advanced]]=1,"Advanced",""))</f>
        <v xml:space="preserve">General, </v>
      </c>
      <c r="K174" s="91"/>
      <c r="L174" s="179">
        <v>1</v>
      </c>
      <c r="M174" s="91"/>
      <c r="N174" s="91"/>
      <c r="O174" s="159"/>
      <c r="P174" s="91"/>
      <c r="Q174" s="91"/>
      <c r="R174" s="91"/>
      <c r="S174"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74" s="92"/>
      <c r="U174" s="92"/>
      <c r="V174" s="211">
        <v>1</v>
      </c>
      <c r="W174" s="211"/>
      <c r="X174" s="92"/>
      <c r="Y174" s="92"/>
      <c r="Z174" s="92">
        <v>1</v>
      </c>
      <c r="AA174" s="92"/>
      <c r="AB174" s="92"/>
      <c r="AC174" s="92"/>
      <c r="AD174" s="92"/>
      <c r="AE174" s="181"/>
      <c r="AF174" s="92"/>
      <c r="AG17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74" s="93">
        <v>1</v>
      </c>
      <c r="AI174" s="93"/>
      <c r="AJ174" s="93"/>
      <c r="AK174" s="74" t="str">
        <f>CONCATENATE(IF(Table1[[#This Row],[Digital]]=1,"Digital, ",""),IF(Table1[[#This Row],[Face to Face]]=1,"Face to face, ",""),IF(Table1[[#This Row],[Blended]]=1,"Blended",""))</f>
        <v xml:space="preserve">Digital, </v>
      </c>
      <c r="AL174" s="89" t="s">
        <v>62</v>
      </c>
      <c r="AM174" s="94">
        <v>1</v>
      </c>
      <c r="AN174" s="182"/>
      <c r="AO174" s="94">
        <v>1</v>
      </c>
      <c r="AP174" s="182"/>
      <c r="AQ174" s="94">
        <v>1</v>
      </c>
      <c r="AR174" s="94">
        <v>1</v>
      </c>
      <c r="AS174" s="94">
        <v>1</v>
      </c>
      <c r="AT174" s="94">
        <v>1</v>
      </c>
      <c r="AU174" s="94">
        <v>1</v>
      </c>
      <c r="AV174" s="182"/>
      <c r="AW174" s="182"/>
      <c r="AX174" s="182"/>
      <c r="AY174" s="94"/>
      <c r="AZ17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7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HVAC, Services, </v>
      </c>
      <c r="BB174" s="95">
        <v>1</v>
      </c>
      <c r="BC174" s="95"/>
      <c r="BD174" s="90" t="str">
        <f>IF(AND(Table1[[#This Row],[Residential]]=1,Table1[[#This Row],[Commercial]]=1),1,"")</f>
        <v/>
      </c>
      <c r="BE174" s="90" t="str">
        <f>CONCATENATE(IF(Table1[[#This Row],[Residential]]=1,"Residential, ",""),IF(Table1[[#This Row],[Commercial]]=1,"Commercial",""))</f>
        <v xml:space="preserve">Residential, </v>
      </c>
      <c r="BF174" s="94"/>
      <c r="BG174" s="94">
        <v>1</v>
      </c>
      <c r="BH174" s="94"/>
      <c r="BI174" s="94"/>
      <c r="BJ174" s="94"/>
      <c r="BK174" s="94"/>
      <c r="BL174" s="94"/>
      <c r="BM174" s="182"/>
      <c r="BN174" s="94"/>
      <c r="BO17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74" s="160"/>
      <c r="BQ174" s="120" t="s">
        <v>807</v>
      </c>
      <c r="BR174" s="132" t="s">
        <v>987</v>
      </c>
      <c r="BS174" s="120"/>
      <c r="BT174" s="117" t="s">
        <v>833</v>
      </c>
      <c r="BU174" s="175"/>
      <c r="BV174" s="175"/>
      <c r="BW174" s="121" t="s">
        <v>300</v>
      </c>
      <c r="BX174" s="121" t="s">
        <v>58</v>
      </c>
      <c r="BY174" s="121" t="s">
        <v>57</v>
      </c>
      <c r="BZ174" s="227"/>
      <c r="CA17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74" s="48">
        <f>COUNTIF(Table1[[#This Row],[Validity]:[Alignment with NCC (Yes=1,No=0)]],"N/A")</f>
        <v>0</v>
      </c>
      <c r="CC174" s="48">
        <f>IF(ISERROR(Table1[[#This Row],[Total Quality Score (out of 10)]]/(4-Table1[[#This Row],[N/A Count]])),0,Table1[[#This Row],[Total Quality Score (out of 10)]]/(4-Table1[[#This Row],[N/A Count]]))</f>
        <v>1.5</v>
      </c>
      <c r="CD174" s="106"/>
      <c r="CE174" s="106"/>
      <c r="CF174" s="172">
        <f>IF(SUM(Table1[[#This Row],[Multiple]:[Level (all)62]])&lt;1,IF(Table1[[#This Row],[General]]=1,1,""),"")</f>
        <v>1</v>
      </c>
      <c r="CG174" s="172" t="str">
        <f>IF(SUM(Table1[[#This Row],[Multiple]:[Level (all)62]])&lt;1,IF(Table1[[#This Row],[Beginner]]=1,1,""),"")</f>
        <v/>
      </c>
      <c r="CH174" s="171" t="str">
        <f>IF(SUM(Table1[[#This Row],[Multiple]:[Level (all)62]])&lt;1,IF(Table1[[#This Row],[Intermediate]]=1,1,""),"")</f>
        <v/>
      </c>
      <c r="CI174" s="171" t="str">
        <f>IF(SUM(Table1[[#This Row],[Multiple]:[Level (all)62]])&lt;1,IF(Table1[[#This Row],[Advanced]]=1,1,""),"")</f>
        <v/>
      </c>
      <c r="CJ174" s="171" t="str">
        <f>IF(AND(SUM(Table1[[#This Row],[General]:[Advanced]])&lt;4,SUM(Table1[[#This Row],[General]:[Advanced]])&gt;1),1,"")</f>
        <v/>
      </c>
      <c r="CK174" s="171" t="str">
        <f>Table1[[#This Row],[Level (all)]]</f>
        <v/>
      </c>
      <c r="CL174" s="171" t="str">
        <f>IF(Table1[[#This Row],[Multiple audience]]&lt;&gt;1,IF(Table1[[#This Row],[General Audience]]=1,1,""),"")</f>
        <v/>
      </c>
      <c r="CM174" s="171">
        <f>IF(Table1[[#This Row],[Multiple audience]]&lt;&gt;1,IF(Table1[[#This Row],[Planners / Designers ]]=1,1,""),"")</f>
        <v>1</v>
      </c>
      <c r="CN174" s="171" t="str">
        <f>IF(Table1[[#This Row],[Multiple audience]]&lt;&gt;1,IF(Table1[[#This Row],[Regulatory Assessors]]=1,1,""),"")</f>
        <v/>
      </c>
      <c r="CO174" s="171" t="str">
        <f>IF(Table1[[#This Row],[Multiple audience]]&lt;&gt;1,IF(Table1[[#This Row],[Builders / Management]]=1,1,""),"")</f>
        <v/>
      </c>
      <c r="CP174" s="171" t="str">
        <f>IF(Table1[[#This Row],[Multiple audience]]&lt;&gt;1,IF(Table1[[#This Row],[Energy / Sus Assessors]]=1,1,""),"")</f>
        <v/>
      </c>
      <c r="CQ174" s="171" t="str">
        <f>IF(Table1[[#This Row],[Multiple audience]]&lt;&gt;1,IF(Table1[[#This Row],[Semi-skilled]]=1,1,""),"")</f>
        <v/>
      </c>
      <c r="CR174" s="171" t="str">
        <f>IF(Table1[[#This Row],[Multiple audience]]&lt;&gt;1,IF(Table1[[#This Row],[Trades]]=1,1,""),"")</f>
        <v/>
      </c>
      <c r="CS174" s="171" t="str">
        <f>IF(Table1[[#This Row],[Multiple audience]]&lt;&gt;1,IF(Table1[[#This Row],[Other]]=1,1,""),"")</f>
        <v/>
      </c>
      <c r="CT174" s="171" t="str">
        <f>IF(SUM(Table1[[#This Row],[General Audience]:[Other]])&gt;1,1,"")</f>
        <v/>
      </c>
      <c r="CU174" s="171" t="str">
        <f>IF(Table1[[#This Row],[Various  ]]&lt;&gt;1,IF(Table1[[#This Row],[Calculator / Software]]=1,1,""),"")</f>
        <v/>
      </c>
      <c r="CV174" s="171" t="str">
        <f>IF(Table1[[#This Row],[Various  ]]&lt;&gt;1,IF(Table1[[#This Row],[Information  ]]=1,1,""),"")</f>
        <v/>
      </c>
      <c r="CW174" s="171" t="str">
        <f>IF(Table1[[#This Row],[Various  ]]&lt;&gt;1,IF(Table1[[#This Row],[Interactive Tool]]=1,1,""),"")</f>
        <v/>
      </c>
      <c r="CX174" s="171" t="str">
        <f>IF(Table1[[#This Row],[Various  ]]&lt;&gt;1,IF(Table1[[#This Row],[Technical Specifications]]=1,1,""),"")</f>
        <v/>
      </c>
      <c r="CY174" s="171" t="str">
        <f>IF(Table1[[#This Row],[Various  ]]&lt;&gt;1,IF(Table1[[#This Row],[Training Resources]]=1,1,""),"")</f>
        <v/>
      </c>
      <c r="CZ174" s="171" t="str">
        <f>IF(Table1[[#This Row],[Various  ]]&lt;&gt;1,IF(Table1[[#This Row],[Toolbox]]=1,1,""),"")</f>
        <v/>
      </c>
      <c r="DA174" s="169" t="str">
        <f>IF(Table1[[#This Row],[Various  ]]&lt;&gt;1,IF(Table1[[#This Row],[Video]]=1,1,""),"")</f>
        <v/>
      </c>
      <c r="DB174" s="169" t="str">
        <f>IF(Table1[[#This Row],[Various  ]]&lt;&gt;1,IF(Table1[[#This Row],[Case study]]=1,1,""),"")</f>
        <v/>
      </c>
      <c r="DC174" s="169" t="str">
        <f>IF(Table1[[#This Row],[Various  ]]&lt;&gt;1,IF(Table1[[#This Row],[Other   ]]=1,1,""),"")</f>
        <v/>
      </c>
      <c r="DD174" s="169" t="str">
        <f>IF(Table1[[#This Row],[Various  ]]&lt;&gt;1,IF(Table1[[#This Row],[Standards]]=1,1,""),"")</f>
        <v/>
      </c>
      <c r="DE174" s="169">
        <f>IF(Table1[[#This Row],[Various]]=1,1,IF(SUM(Table1[[#This Row],[Calculator / Software]:[Standards]])&gt;1,1,""))</f>
        <v>1</v>
      </c>
      <c r="DF174" s="169" t="str">
        <f>IF(Table1[[#This Row],[Multiple NCC links]]&lt;&gt;1,IF(Table1[[#This Row],[Design]]=1,1,""),"")</f>
        <v/>
      </c>
      <c r="DG174" s="169" t="str">
        <f>IF(Table1[[#This Row],[Multiple NCC links]]&lt;&gt;1,IF(Table1[[#This Row],[Assessment / Verification]]=1,1,""),"")</f>
        <v/>
      </c>
      <c r="DH174" s="169" t="str">
        <f>IF(Table1[[#This Row],[Multiple NCC links]]&lt;&gt;1,IF(Table1[[#This Row],[Climate Specific ]]=1,1,""),"")</f>
        <v/>
      </c>
      <c r="DI174" s="169" t="str">
        <f>IF(Table1[[#This Row],[Multiple NCC links]]&lt;&gt;1,IF(Table1[[#This Row],[Alterations / Additions]]=1,1,""),"")</f>
        <v/>
      </c>
      <c r="DJ174" s="169" t="str">
        <f>IF(Table1[[#This Row],[Multiple NCC links]]&lt;&gt;1,IF(Table1[[#This Row],[Glazing]]=1,1,""),"")</f>
        <v/>
      </c>
      <c r="DK174" s="169" t="str">
        <f>IF(Table1[[#This Row],[Multiple NCC links]]&lt;&gt;1,IF(Table1[[#This Row],[Building Fabric / Thermal / Sealing]]=1,1,""),"")</f>
        <v/>
      </c>
      <c r="DL174" s="169" t="str">
        <f>IF(Table1[[#This Row],[Multiple NCC links]]&lt;&gt;1,IF(Table1[[#This Row],[Lighting]]=1,1,""),"")</f>
        <v/>
      </c>
      <c r="DM174" s="169" t="str">
        <f>IF(Table1[[#This Row],[Multiple NCC links]]&lt;&gt;1,IF(Table1[[#This Row],[HVAC]]=1,1,""),"")</f>
        <v/>
      </c>
      <c r="DN174" s="169" t="str">
        <f>IF(Table1[[#This Row],[Multiple NCC links]]&lt;&gt;1,IF(Table1[[#This Row],[Services]]=1,1,""),"")</f>
        <v/>
      </c>
      <c r="DO174" s="169" t="str">
        <f>IF(Table1[[#This Row],[Multiple NCC links]]&lt;&gt;1,IF(Table1[[#This Row],[Maintenance &amp; Monitoring]]=1,1,""),"")</f>
        <v/>
      </c>
      <c r="DP174" s="169" t="str">
        <f>IF(Table1[[#This Row],[Multiple NCC links]]&lt;&gt;1,IF(Table1[[#This Row],[Hand over / Operations]]=1,1,""),"")</f>
        <v/>
      </c>
      <c r="DQ174" s="169" t="str">
        <f>IF(Table1[[#This Row],[Multiple NCC links]]&lt;&gt;1,IF(Table1[[#This Row],[As built assessment]]=1,1,""),"")</f>
        <v/>
      </c>
      <c r="DR174" s="169" t="str">
        <f>IF(Table1[[#This Row],[Multiple NCC links]]&lt;&gt;1,IF(Table1[[#This Row],[Beyond compliance]]=1,1,""),"")</f>
        <v/>
      </c>
      <c r="DS174" s="169">
        <f>IF(SUM(Table1[[#This Row],[Design]:[Beyond compliance]])&gt;1,1,"")</f>
        <v>1</v>
      </c>
      <c r="DT174" s="169">
        <f>IF(Table1[[#This Row],[Both Residential &amp; Commercial4]]&lt;&gt;1,IF(Table1[[#This Row],[Residential]]=1,1,""),"")</f>
        <v>1</v>
      </c>
      <c r="DU174" s="169" t="str">
        <f>IF(Table1[[#This Row],[Both Residential &amp; Commercial4]]&lt;&gt;1,IF(Table1[[#This Row],[Commercial]]=1,1,""),"")</f>
        <v/>
      </c>
      <c r="DV174" s="169" t="str">
        <f>Table1[[#This Row],[Residential &amp; Commercial]]</f>
        <v/>
      </c>
      <c r="DW174" s="169"/>
    </row>
    <row r="175" spans="1:127" s="49" customFormat="1" ht="226.5" thickTop="1" thickBot="1" x14ac:dyDescent="0.35">
      <c r="A175" s="97">
        <v>171</v>
      </c>
      <c r="B175" s="97"/>
      <c r="C175" s="88" t="s">
        <v>799</v>
      </c>
      <c r="D175" s="88" t="s">
        <v>772</v>
      </c>
      <c r="E175" s="176"/>
      <c r="F175" s="176">
        <v>1</v>
      </c>
      <c r="G175" s="176"/>
      <c r="H175" s="176"/>
      <c r="I175" s="90" t="str">
        <f>IF(AND(Table1[[#This Row],[General]]=1,Table1[[#This Row],[Beginner]]=1,Table1[[#This Row],[Intermediate]]=1,Table1[[#This Row],[Advanced]]=1),1,"")</f>
        <v/>
      </c>
      <c r="J175" s="90" t="str">
        <f>CONCATENATE(IF(Table1[[#This Row],[General]]=1,"General, ",""), IF(Table1[[#This Row],[Beginner]]=1,"Beginner, ",""),IF(Table1[[#This Row],[Intermediate]]=1,"Intermediate, ",""), IF(Table1[[#This Row],[Advanced]]=1,"Advanced",""))</f>
        <v xml:space="preserve">Beginner, </v>
      </c>
      <c r="K175" s="91"/>
      <c r="L175" s="179">
        <v>1</v>
      </c>
      <c r="M175" s="91"/>
      <c r="N175" s="91"/>
      <c r="O175" s="159"/>
      <c r="P175" s="91"/>
      <c r="Q175" s="91"/>
      <c r="R175" s="91"/>
      <c r="S175"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75" s="92"/>
      <c r="U175" s="92"/>
      <c r="V175" s="211">
        <v>1</v>
      </c>
      <c r="W175" s="211"/>
      <c r="X175" s="92"/>
      <c r="Y175" s="92"/>
      <c r="Z175" s="92">
        <v>1</v>
      </c>
      <c r="AA175" s="92"/>
      <c r="AB175" s="92"/>
      <c r="AC175" s="92"/>
      <c r="AD175" s="92"/>
      <c r="AE175" s="181"/>
      <c r="AF175" s="92"/>
      <c r="AG17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75" s="93">
        <v>1</v>
      </c>
      <c r="AI175" s="93"/>
      <c r="AJ175" s="93"/>
      <c r="AK175" s="74" t="str">
        <f>CONCATENATE(IF(Table1[[#This Row],[Digital]]=1,"Digital, ",""),IF(Table1[[#This Row],[Face to Face]]=1,"Face to face, ",""),IF(Table1[[#This Row],[Blended]]=1,"Blended",""))</f>
        <v xml:space="preserve">Digital, </v>
      </c>
      <c r="AL175" s="89" t="s">
        <v>62</v>
      </c>
      <c r="AM175" s="94">
        <v>1</v>
      </c>
      <c r="AN175" s="182"/>
      <c r="AO175" s="94"/>
      <c r="AP175" s="182"/>
      <c r="AQ175" s="94">
        <v>1</v>
      </c>
      <c r="AR175" s="94"/>
      <c r="AS175" s="94"/>
      <c r="AT175" s="94"/>
      <c r="AU175" s="94"/>
      <c r="AV175" s="182"/>
      <c r="AW175" s="182"/>
      <c r="AX175" s="182"/>
      <c r="AY175" s="94"/>
      <c r="AZ17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7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v>
      </c>
      <c r="BB175" s="95">
        <v>1</v>
      </c>
      <c r="BC175" s="95"/>
      <c r="BD175" s="90" t="str">
        <f>IF(AND(Table1[[#This Row],[Residential]]=1,Table1[[#This Row],[Commercial]]=1),1,"")</f>
        <v/>
      </c>
      <c r="BE175" s="90" t="str">
        <f>CONCATENATE(IF(Table1[[#This Row],[Residential]]=1,"Residential, ",""),IF(Table1[[#This Row],[Commercial]]=1,"Commercial",""))</f>
        <v xml:space="preserve">Residential, </v>
      </c>
      <c r="BF175" s="94"/>
      <c r="BG175" s="94">
        <v>1</v>
      </c>
      <c r="BH175" s="94"/>
      <c r="BI175" s="94"/>
      <c r="BJ175" s="94"/>
      <c r="BK175" s="94"/>
      <c r="BL175" s="94"/>
      <c r="BM175" s="182"/>
      <c r="BN175" s="94"/>
      <c r="BO17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75" s="160"/>
      <c r="BQ175" s="120" t="s">
        <v>808</v>
      </c>
      <c r="BR175" s="132" t="s">
        <v>987</v>
      </c>
      <c r="BS175" s="120"/>
      <c r="BT175" s="117" t="s">
        <v>833</v>
      </c>
      <c r="BU175" s="175"/>
      <c r="BV175" s="175"/>
      <c r="BW175" s="121" t="s">
        <v>300</v>
      </c>
      <c r="BX175" s="121" t="s">
        <v>58</v>
      </c>
      <c r="BY175" s="121" t="s">
        <v>57</v>
      </c>
      <c r="BZ175" s="227"/>
      <c r="CA17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75" s="48">
        <f>COUNTIF(Table1[[#This Row],[Validity]:[Alignment with NCC (Yes=1,No=0)]],"N/A")</f>
        <v>0</v>
      </c>
      <c r="CC175" s="48">
        <f>IF(ISERROR(Table1[[#This Row],[Total Quality Score (out of 10)]]/(4-Table1[[#This Row],[N/A Count]])),0,Table1[[#This Row],[Total Quality Score (out of 10)]]/(4-Table1[[#This Row],[N/A Count]]))</f>
        <v>1.5</v>
      </c>
      <c r="CD175" s="106"/>
      <c r="CE175" s="106"/>
      <c r="CF175" s="172" t="str">
        <f>IF(SUM(Table1[[#This Row],[Multiple]:[Level (all)62]])&lt;1,IF(Table1[[#This Row],[General]]=1,1,""),"")</f>
        <v/>
      </c>
      <c r="CG175" s="172">
        <f>IF(SUM(Table1[[#This Row],[Multiple]:[Level (all)62]])&lt;1,IF(Table1[[#This Row],[Beginner]]=1,1,""),"")</f>
        <v>1</v>
      </c>
      <c r="CH175" s="171" t="str">
        <f>IF(SUM(Table1[[#This Row],[Multiple]:[Level (all)62]])&lt;1,IF(Table1[[#This Row],[Intermediate]]=1,1,""),"")</f>
        <v/>
      </c>
      <c r="CI175" s="171" t="str">
        <f>IF(SUM(Table1[[#This Row],[Multiple]:[Level (all)62]])&lt;1,IF(Table1[[#This Row],[Advanced]]=1,1,""),"")</f>
        <v/>
      </c>
      <c r="CJ175" s="171" t="str">
        <f>IF(AND(SUM(Table1[[#This Row],[General]:[Advanced]])&lt;4,SUM(Table1[[#This Row],[General]:[Advanced]])&gt;1),1,"")</f>
        <v/>
      </c>
      <c r="CK175" s="171" t="str">
        <f>Table1[[#This Row],[Level (all)]]</f>
        <v/>
      </c>
      <c r="CL175" s="171" t="str">
        <f>IF(Table1[[#This Row],[Multiple audience]]&lt;&gt;1,IF(Table1[[#This Row],[General Audience]]=1,1,""),"")</f>
        <v/>
      </c>
      <c r="CM175" s="171">
        <f>IF(Table1[[#This Row],[Multiple audience]]&lt;&gt;1,IF(Table1[[#This Row],[Planners / Designers ]]=1,1,""),"")</f>
        <v>1</v>
      </c>
      <c r="CN175" s="171" t="str">
        <f>IF(Table1[[#This Row],[Multiple audience]]&lt;&gt;1,IF(Table1[[#This Row],[Regulatory Assessors]]=1,1,""),"")</f>
        <v/>
      </c>
      <c r="CO175" s="171" t="str">
        <f>IF(Table1[[#This Row],[Multiple audience]]&lt;&gt;1,IF(Table1[[#This Row],[Builders / Management]]=1,1,""),"")</f>
        <v/>
      </c>
      <c r="CP175" s="171" t="str">
        <f>IF(Table1[[#This Row],[Multiple audience]]&lt;&gt;1,IF(Table1[[#This Row],[Energy / Sus Assessors]]=1,1,""),"")</f>
        <v/>
      </c>
      <c r="CQ175" s="171" t="str">
        <f>IF(Table1[[#This Row],[Multiple audience]]&lt;&gt;1,IF(Table1[[#This Row],[Semi-skilled]]=1,1,""),"")</f>
        <v/>
      </c>
      <c r="CR175" s="171" t="str">
        <f>IF(Table1[[#This Row],[Multiple audience]]&lt;&gt;1,IF(Table1[[#This Row],[Trades]]=1,1,""),"")</f>
        <v/>
      </c>
      <c r="CS175" s="171" t="str">
        <f>IF(Table1[[#This Row],[Multiple audience]]&lt;&gt;1,IF(Table1[[#This Row],[Other]]=1,1,""),"")</f>
        <v/>
      </c>
      <c r="CT175" s="171" t="str">
        <f>IF(SUM(Table1[[#This Row],[General Audience]:[Other]])&gt;1,1,"")</f>
        <v/>
      </c>
      <c r="CU175" s="171" t="str">
        <f>IF(Table1[[#This Row],[Various  ]]&lt;&gt;1,IF(Table1[[#This Row],[Calculator / Software]]=1,1,""),"")</f>
        <v/>
      </c>
      <c r="CV175" s="171" t="str">
        <f>IF(Table1[[#This Row],[Various  ]]&lt;&gt;1,IF(Table1[[#This Row],[Information  ]]=1,1,""),"")</f>
        <v/>
      </c>
      <c r="CW175" s="171" t="str">
        <f>IF(Table1[[#This Row],[Various  ]]&lt;&gt;1,IF(Table1[[#This Row],[Interactive Tool]]=1,1,""),"")</f>
        <v/>
      </c>
      <c r="CX175" s="171" t="str">
        <f>IF(Table1[[#This Row],[Various  ]]&lt;&gt;1,IF(Table1[[#This Row],[Technical Specifications]]=1,1,""),"")</f>
        <v/>
      </c>
      <c r="CY175" s="171" t="str">
        <f>IF(Table1[[#This Row],[Various  ]]&lt;&gt;1,IF(Table1[[#This Row],[Training Resources]]=1,1,""),"")</f>
        <v/>
      </c>
      <c r="CZ175" s="171" t="str">
        <f>IF(Table1[[#This Row],[Various  ]]&lt;&gt;1,IF(Table1[[#This Row],[Toolbox]]=1,1,""),"")</f>
        <v/>
      </c>
      <c r="DA175" s="169" t="str">
        <f>IF(Table1[[#This Row],[Various  ]]&lt;&gt;1,IF(Table1[[#This Row],[Video]]=1,1,""),"")</f>
        <v/>
      </c>
      <c r="DB175" s="169" t="str">
        <f>IF(Table1[[#This Row],[Various  ]]&lt;&gt;1,IF(Table1[[#This Row],[Case study]]=1,1,""),"")</f>
        <v/>
      </c>
      <c r="DC175" s="169" t="str">
        <f>IF(Table1[[#This Row],[Various  ]]&lt;&gt;1,IF(Table1[[#This Row],[Other   ]]=1,1,""),"")</f>
        <v/>
      </c>
      <c r="DD175" s="169" t="str">
        <f>IF(Table1[[#This Row],[Various  ]]&lt;&gt;1,IF(Table1[[#This Row],[Standards]]=1,1,""),"")</f>
        <v/>
      </c>
      <c r="DE175" s="169">
        <f>IF(Table1[[#This Row],[Various]]=1,1,IF(SUM(Table1[[#This Row],[Calculator / Software]:[Standards]])&gt;1,1,""))</f>
        <v>1</v>
      </c>
      <c r="DF175" s="169" t="str">
        <f>IF(Table1[[#This Row],[Multiple NCC links]]&lt;&gt;1,IF(Table1[[#This Row],[Design]]=1,1,""),"")</f>
        <v/>
      </c>
      <c r="DG175" s="169" t="str">
        <f>IF(Table1[[#This Row],[Multiple NCC links]]&lt;&gt;1,IF(Table1[[#This Row],[Assessment / Verification]]=1,1,""),"")</f>
        <v/>
      </c>
      <c r="DH175" s="169" t="str">
        <f>IF(Table1[[#This Row],[Multiple NCC links]]&lt;&gt;1,IF(Table1[[#This Row],[Climate Specific ]]=1,1,""),"")</f>
        <v/>
      </c>
      <c r="DI175" s="169" t="str">
        <f>IF(Table1[[#This Row],[Multiple NCC links]]&lt;&gt;1,IF(Table1[[#This Row],[Alterations / Additions]]=1,1,""),"")</f>
        <v/>
      </c>
      <c r="DJ175" s="169" t="str">
        <f>IF(Table1[[#This Row],[Multiple NCC links]]&lt;&gt;1,IF(Table1[[#This Row],[Glazing]]=1,1,""),"")</f>
        <v/>
      </c>
      <c r="DK175" s="169" t="str">
        <f>IF(Table1[[#This Row],[Multiple NCC links]]&lt;&gt;1,IF(Table1[[#This Row],[Building Fabric / Thermal / Sealing]]=1,1,""),"")</f>
        <v/>
      </c>
      <c r="DL175" s="169" t="str">
        <f>IF(Table1[[#This Row],[Multiple NCC links]]&lt;&gt;1,IF(Table1[[#This Row],[Lighting]]=1,1,""),"")</f>
        <v/>
      </c>
      <c r="DM175" s="169" t="str">
        <f>IF(Table1[[#This Row],[Multiple NCC links]]&lt;&gt;1,IF(Table1[[#This Row],[HVAC]]=1,1,""),"")</f>
        <v/>
      </c>
      <c r="DN175" s="169" t="str">
        <f>IF(Table1[[#This Row],[Multiple NCC links]]&lt;&gt;1,IF(Table1[[#This Row],[Services]]=1,1,""),"")</f>
        <v/>
      </c>
      <c r="DO175" s="169" t="str">
        <f>IF(Table1[[#This Row],[Multiple NCC links]]&lt;&gt;1,IF(Table1[[#This Row],[Maintenance &amp; Monitoring]]=1,1,""),"")</f>
        <v/>
      </c>
      <c r="DP175" s="169" t="str">
        <f>IF(Table1[[#This Row],[Multiple NCC links]]&lt;&gt;1,IF(Table1[[#This Row],[Hand over / Operations]]=1,1,""),"")</f>
        <v/>
      </c>
      <c r="DQ175" s="169" t="str">
        <f>IF(Table1[[#This Row],[Multiple NCC links]]&lt;&gt;1,IF(Table1[[#This Row],[As built assessment]]=1,1,""),"")</f>
        <v/>
      </c>
      <c r="DR175" s="169" t="str">
        <f>IF(Table1[[#This Row],[Multiple NCC links]]&lt;&gt;1,IF(Table1[[#This Row],[Beyond compliance]]=1,1,""),"")</f>
        <v/>
      </c>
      <c r="DS175" s="169">
        <f>IF(SUM(Table1[[#This Row],[Design]:[Beyond compliance]])&gt;1,1,"")</f>
        <v>1</v>
      </c>
      <c r="DT175" s="169">
        <f>IF(Table1[[#This Row],[Both Residential &amp; Commercial4]]&lt;&gt;1,IF(Table1[[#This Row],[Residential]]=1,1,""),"")</f>
        <v>1</v>
      </c>
      <c r="DU175" s="169" t="str">
        <f>IF(Table1[[#This Row],[Both Residential &amp; Commercial4]]&lt;&gt;1,IF(Table1[[#This Row],[Commercial]]=1,1,""),"")</f>
        <v/>
      </c>
      <c r="DV175" s="169" t="str">
        <f>Table1[[#This Row],[Residential &amp; Commercial]]</f>
        <v/>
      </c>
      <c r="DW175" s="169"/>
    </row>
    <row r="176" spans="1:127" s="49" customFormat="1" ht="245.25" thickTop="1" thickBot="1" x14ac:dyDescent="0.35">
      <c r="A176" s="97">
        <v>172</v>
      </c>
      <c r="B176" s="97"/>
      <c r="C176" s="88" t="s">
        <v>798</v>
      </c>
      <c r="D176" s="88" t="s">
        <v>772</v>
      </c>
      <c r="E176" s="176"/>
      <c r="F176" s="176">
        <v>1</v>
      </c>
      <c r="G176" s="176"/>
      <c r="H176" s="176"/>
      <c r="I176" s="90" t="str">
        <f>IF(AND(Table1[[#This Row],[General]]=1,Table1[[#This Row],[Beginner]]=1,Table1[[#This Row],[Intermediate]]=1,Table1[[#This Row],[Advanced]]=1),1,"")</f>
        <v/>
      </c>
      <c r="J176" s="90" t="str">
        <f>CONCATENATE(IF(Table1[[#This Row],[General]]=1,"General, ",""), IF(Table1[[#This Row],[Beginner]]=1,"Beginner, ",""),IF(Table1[[#This Row],[Intermediate]]=1,"Intermediate, ",""), IF(Table1[[#This Row],[Advanced]]=1,"Advanced",""))</f>
        <v xml:space="preserve">Beginner, </v>
      </c>
      <c r="K176" s="91"/>
      <c r="L176" s="179">
        <v>1</v>
      </c>
      <c r="M176" s="91"/>
      <c r="N176" s="91"/>
      <c r="O176" s="159"/>
      <c r="P176" s="91"/>
      <c r="Q176" s="91"/>
      <c r="R176" s="91"/>
      <c r="S176"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76" s="92"/>
      <c r="U176" s="92"/>
      <c r="V176" s="211">
        <v>1</v>
      </c>
      <c r="W176" s="211"/>
      <c r="X176" s="92"/>
      <c r="Y176" s="92"/>
      <c r="Z176" s="92">
        <v>1</v>
      </c>
      <c r="AA176" s="92"/>
      <c r="AB176" s="92"/>
      <c r="AC176" s="92"/>
      <c r="AD176" s="92"/>
      <c r="AE176" s="181"/>
      <c r="AF176" s="92"/>
      <c r="AG17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76" s="93">
        <v>1</v>
      </c>
      <c r="AI176" s="93"/>
      <c r="AJ176" s="93"/>
      <c r="AK176" s="74" t="str">
        <f>CONCATENATE(IF(Table1[[#This Row],[Digital]]=1,"Digital, ",""),IF(Table1[[#This Row],[Face to Face]]=1,"Face to face, ",""),IF(Table1[[#This Row],[Blended]]=1,"Blended",""))</f>
        <v xml:space="preserve">Digital, </v>
      </c>
      <c r="AL176" s="89" t="s">
        <v>62</v>
      </c>
      <c r="AM176" s="94">
        <v>1</v>
      </c>
      <c r="AN176" s="182"/>
      <c r="AO176" s="94"/>
      <c r="AP176" s="182"/>
      <c r="AQ176" s="94">
        <v>1</v>
      </c>
      <c r="AR176" s="94"/>
      <c r="AS176" s="94"/>
      <c r="AT176" s="94"/>
      <c r="AU176" s="94"/>
      <c r="AV176" s="182"/>
      <c r="AW176" s="182"/>
      <c r="AX176" s="182"/>
      <c r="AY176" s="94"/>
      <c r="AZ17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7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v>
      </c>
      <c r="BB176" s="95">
        <v>1</v>
      </c>
      <c r="BC176" s="95">
        <v>1</v>
      </c>
      <c r="BD176" s="90">
        <f>IF(AND(Table1[[#This Row],[Residential]]=1,Table1[[#This Row],[Commercial]]=1),1,"")</f>
        <v>1</v>
      </c>
      <c r="BE176" s="90" t="str">
        <f>CONCATENATE(IF(Table1[[#This Row],[Residential]]=1,"Residential, ",""),IF(Table1[[#This Row],[Commercial]]=1,"Commercial",""))</f>
        <v>Residential, Commercial</v>
      </c>
      <c r="BF176" s="94"/>
      <c r="BG176" s="94">
        <v>1</v>
      </c>
      <c r="BH176" s="94"/>
      <c r="BI176" s="94"/>
      <c r="BJ176" s="94"/>
      <c r="BK176" s="94"/>
      <c r="BL176" s="94"/>
      <c r="BM176" s="182"/>
      <c r="BN176" s="94"/>
      <c r="BO17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76" s="160"/>
      <c r="BQ176" s="120" t="s">
        <v>809</v>
      </c>
      <c r="BR176" s="132" t="s">
        <v>987</v>
      </c>
      <c r="BS176" s="120"/>
      <c r="BT176" s="117" t="s">
        <v>833</v>
      </c>
      <c r="BU176" s="175"/>
      <c r="BV176" s="175"/>
      <c r="BW176" s="121" t="s">
        <v>300</v>
      </c>
      <c r="BX176" s="121" t="s">
        <v>58</v>
      </c>
      <c r="BY176" s="121" t="s">
        <v>57</v>
      </c>
      <c r="BZ176" s="227"/>
      <c r="CA17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76" s="48">
        <f>COUNTIF(Table1[[#This Row],[Validity]:[Alignment with NCC (Yes=1,No=0)]],"N/A")</f>
        <v>0</v>
      </c>
      <c r="CC176" s="48">
        <f>IF(ISERROR(Table1[[#This Row],[Total Quality Score (out of 10)]]/(4-Table1[[#This Row],[N/A Count]])),0,Table1[[#This Row],[Total Quality Score (out of 10)]]/(4-Table1[[#This Row],[N/A Count]]))</f>
        <v>1.5</v>
      </c>
      <c r="CD176" s="106"/>
      <c r="CE176" s="106"/>
      <c r="CF176" s="172" t="str">
        <f>IF(SUM(Table1[[#This Row],[Multiple]:[Level (all)62]])&lt;1,IF(Table1[[#This Row],[General]]=1,1,""),"")</f>
        <v/>
      </c>
      <c r="CG176" s="172">
        <f>IF(SUM(Table1[[#This Row],[Multiple]:[Level (all)62]])&lt;1,IF(Table1[[#This Row],[Beginner]]=1,1,""),"")</f>
        <v>1</v>
      </c>
      <c r="CH176" s="171" t="str">
        <f>IF(SUM(Table1[[#This Row],[Multiple]:[Level (all)62]])&lt;1,IF(Table1[[#This Row],[Intermediate]]=1,1,""),"")</f>
        <v/>
      </c>
      <c r="CI176" s="171" t="str">
        <f>IF(SUM(Table1[[#This Row],[Multiple]:[Level (all)62]])&lt;1,IF(Table1[[#This Row],[Advanced]]=1,1,""),"")</f>
        <v/>
      </c>
      <c r="CJ176" s="171" t="str">
        <f>IF(AND(SUM(Table1[[#This Row],[General]:[Advanced]])&lt;4,SUM(Table1[[#This Row],[General]:[Advanced]])&gt;1),1,"")</f>
        <v/>
      </c>
      <c r="CK176" s="171" t="str">
        <f>Table1[[#This Row],[Level (all)]]</f>
        <v/>
      </c>
      <c r="CL176" s="171" t="str">
        <f>IF(Table1[[#This Row],[Multiple audience]]&lt;&gt;1,IF(Table1[[#This Row],[General Audience]]=1,1,""),"")</f>
        <v/>
      </c>
      <c r="CM176" s="171">
        <f>IF(Table1[[#This Row],[Multiple audience]]&lt;&gt;1,IF(Table1[[#This Row],[Planners / Designers ]]=1,1,""),"")</f>
        <v>1</v>
      </c>
      <c r="CN176" s="171" t="str">
        <f>IF(Table1[[#This Row],[Multiple audience]]&lt;&gt;1,IF(Table1[[#This Row],[Regulatory Assessors]]=1,1,""),"")</f>
        <v/>
      </c>
      <c r="CO176" s="171" t="str">
        <f>IF(Table1[[#This Row],[Multiple audience]]&lt;&gt;1,IF(Table1[[#This Row],[Builders / Management]]=1,1,""),"")</f>
        <v/>
      </c>
      <c r="CP176" s="171" t="str">
        <f>IF(Table1[[#This Row],[Multiple audience]]&lt;&gt;1,IF(Table1[[#This Row],[Energy / Sus Assessors]]=1,1,""),"")</f>
        <v/>
      </c>
      <c r="CQ176" s="171" t="str">
        <f>IF(Table1[[#This Row],[Multiple audience]]&lt;&gt;1,IF(Table1[[#This Row],[Semi-skilled]]=1,1,""),"")</f>
        <v/>
      </c>
      <c r="CR176" s="171" t="str">
        <f>IF(Table1[[#This Row],[Multiple audience]]&lt;&gt;1,IF(Table1[[#This Row],[Trades]]=1,1,""),"")</f>
        <v/>
      </c>
      <c r="CS176" s="171" t="str">
        <f>IF(Table1[[#This Row],[Multiple audience]]&lt;&gt;1,IF(Table1[[#This Row],[Other]]=1,1,""),"")</f>
        <v/>
      </c>
      <c r="CT176" s="171" t="str">
        <f>IF(SUM(Table1[[#This Row],[General Audience]:[Other]])&gt;1,1,"")</f>
        <v/>
      </c>
      <c r="CU176" s="171" t="str">
        <f>IF(Table1[[#This Row],[Various  ]]&lt;&gt;1,IF(Table1[[#This Row],[Calculator / Software]]=1,1,""),"")</f>
        <v/>
      </c>
      <c r="CV176" s="171" t="str">
        <f>IF(Table1[[#This Row],[Various  ]]&lt;&gt;1,IF(Table1[[#This Row],[Information  ]]=1,1,""),"")</f>
        <v/>
      </c>
      <c r="CW176" s="171" t="str">
        <f>IF(Table1[[#This Row],[Various  ]]&lt;&gt;1,IF(Table1[[#This Row],[Interactive Tool]]=1,1,""),"")</f>
        <v/>
      </c>
      <c r="CX176" s="171" t="str">
        <f>IF(Table1[[#This Row],[Various  ]]&lt;&gt;1,IF(Table1[[#This Row],[Technical Specifications]]=1,1,""),"")</f>
        <v/>
      </c>
      <c r="CY176" s="171" t="str">
        <f>IF(Table1[[#This Row],[Various  ]]&lt;&gt;1,IF(Table1[[#This Row],[Training Resources]]=1,1,""),"")</f>
        <v/>
      </c>
      <c r="CZ176" s="171" t="str">
        <f>IF(Table1[[#This Row],[Various  ]]&lt;&gt;1,IF(Table1[[#This Row],[Toolbox]]=1,1,""),"")</f>
        <v/>
      </c>
      <c r="DA176" s="169" t="str">
        <f>IF(Table1[[#This Row],[Various  ]]&lt;&gt;1,IF(Table1[[#This Row],[Video]]=1,1,""),"")</f>
        <v/>
      </c>
      <c r="DB176" s="169" t="str">
        <f>IF(Table1[[#This Row],[Various  ]]&lt;&gt;1,IF(Table1[[#This Row],[Case study]]=1,1,""),"")</f>
        <v/>
      </c>
      <c r="DC176" s="169" t="str">
        <f>IF(Table1[[#This Row],[Various  ]]&lt;&gt;1,IF(Table1[[#This Row],[Other   ]]=1,1,""),"")</f>
        <v/>
      </c>
      <c r="DD176" s="169" t="str">
        <f>IF(Table1[[#This Row],[Various  ]]&lt;&gt;1,IF(Table1[[#This Row],[Standards]]=1,1,""),"")</f>
        <v/>
      </c>
      <c r="DE176" s="169">
        <f>IF(Table1[[#This Row],[Various]]=1,1,IF(SUM(Table1[[#This Row],[Calculator / Software]:[Standards]])&gt;1,1,""))</f>
        <v>1</v>
      </c>
      <c r="DF176" s="169" t="str">
        <f>IF(Table1[[#This Row],[Multiple NCC links]]&lt;&gt;1,IF(Table1[[#This Row],[Design]]=1,1,""),"")</f>
        <v/>
      </c>
      <c r="DG176" s="169" t="str">
        <f>IF(Table1[[#This Row],[Multiple NCC links]]&lt;&gt;1,IF(Table1[[#This Row],[Assessment / Verification]]=1,1,""),"")</f>
        <v/>
      </c>
      <c r="DH176" s="169" t="str">
        <f>IF(Table1[[#This Row],[Multiple NCC links]]&lt;&gt;1,IF(Table1[[#This Row],[Climate Specific ]]=1,1,""),"")</f>
        <v/>
      </c>
      <c r="DI176" s="169" t="str">
        <f>IF(Table1[[#This Row],[Multiple NCC links]]&lt;&gt;1,IF(Table1[[#This Row],[Alterations / Additions]]=1,1,""),"")</f>
        <v/>
      </c>
      <c r="DJ176" s="169" t="str">
        <f>IF(Table1[[#This Row],[Multiple NCC links]]&lt;&gt;1,IF(Table1[[#This Row],[Glazing]]=1,1,""),"")</f>
        <v/>
      </c>
      <c r="DK176" s="169" t="str">
        <f>IF(Table1[[#This Row],[Multiple NCC links]]&lt;&gt;1,IF(Table1[[#This Row],[Building Fabric / Thermal / Sealing]]=1,1,""),"")</f>
        <v/>
      </c>
      <c r="DL176" s="169" t="str">
        <f>IF(Table1[[#This Row],[Multiple NCC links]]&lt;&gt;1,IF(Table1[[#This Row],[Lighting]]=1,1,""),"")</f>
        <v/>
      </c>
      <c r="DM176" s="169" t="str">
        <f>IF(Table1[[#This Row],[Multiple NCC links]]&lt;&gt;1,IF(Table1[[#This Row],[HVAC]]=1,1,""),"")</f>
        <v/>
      </c>
      <c r="DN176" s="169" t="str">
        <f>IF(Table1[[#This Row],[Multiple NCC links]]&lt;&gt;1,IF(Table1[[#This Row],[Services]]=1,1,""),"")</f>
        <v/>
      </c>
      <c r="DO176" s="169" t="str">
        <f>IF(Table1[[#This Row],[Multiple NCC links]]&lt;&gt;1,IF(Table1[[#This Row],[Maintenance &amp; Monitoring]]=1,1,""),"")</f>
        <v/>
      </c>
      <c r="DP176" s="169" t="str">
        <f>IF(Table1[[#This Row],[Multiple NCC links]]&lt;&gt;1,IF(Table1[[#This Row],[Hand over / Operations]]=1,1,""),"")</f>
        <v/>
      </c>
      <c r="DQ176" s="169" t="str">
        <f>IF(Table1[[#This Row],[Multiple NCC links]]&lt;&gt;1,IF(Table1[[#This Row],[As built assessment]]=1,1,""),"")</f>
        <v/>
      </c>
      <c r="DR176" s="169" t="str">
        <f>IF(Table1[[#This Row],[Multiple NCC links]]&lt;&gt;1,IF(Table1[[#This Row],[Beyond compliance]]=1,1,""),"")</f>
        <v/>
      </c>
      <c r="DS176" s="169">
        <f>IF(SUM(Table1[[#This Row],[Design]:[Beyond compliance]])&gt;1,1,"")</f>
        <v>1</v>
      </c>
      <c r="DT176" s="169" t="str">
        <f>IF(Table1[[#This Row],[Both Residential &amp; Commercial4]]&lt;&gt;1,IF(Table1[[#This Row],[Residential]]=1,1,""),"")</f>
        <v/>
      </c>
      <c r="DU176" s="169" t="str">
        <f>IF(Table1[[#This Row],[Both Residential &amp; Commercial4]]&lt;&gt;1,IF(Table1[[#This Row],[Commercial]]=1,1,""),"")</f>
        <v/>
      </c>
      <c r="DV176" s="169">
        <f>Table1[[#This Row],[Residential &amp; Commercial]]</f>
        <v>1</v>
      </c>
      <c r="DW176" s="169"/>
    </row>
    <row r="177" spans="1:127" s="49" customFormat="1" ht="320.25" thickTop="1" thickBot="1" x14ac:dyDescent="0.35">
      <c r="A177" s="97">
        <v>173</v>
      </c>
      <c r="B177" s="97"/>
      <c r="C177" s="88" t="s">
        <v>797</v>
      </c>
      <c r="D177" s="88" t="s">
        <v>772</v>
      </c>
      <c r="E177" s="176"/>
      <c r="F177" s="176"/>
      <c r="G177" s="176">
        <v>1</v>
      </c>
      <c r="H177" s="176"/>
      <c r="I177" s="90" t="str">
        <f>IF(AND(Table1[[#This Row],[General]]=1,Table1[[#This Row],[Beginner]]=1,Table1[[#This Row],[Intermediate]]=1,Table1[[#This Row],[Advanced]]=1),1,"")</f>
        <v/>
      </c>
      <c r="J177" s="90" t="str">
        <f>CONCATENATE(IF(Table1[[#This Row],[General]]=1,"General, ",""), IF(Table1[[#This Row],[Beginner]]=1,"Beginner, ",""),IF(Table1[[#This Row],[Intermediate]]=1,"Intermediate, ",""), IF(Table1[[#This Row],[Advanced]]=1,"Advanced",""))</f>
        <v xml:space="preserve">Intermediate, </v>
      </c>
      <c r="K177" s="91"/>
      <c r="L177" s="179">
        <v>1</v>
      </c>
      <c r="M177" s="91"/>
      <c r="N177" s="91"/>
      <c r="O177" s="159"/>
      <c r="P177" s="91"/>
      <c r="Q177" s="91"/>
      <c r="R177" s="91"/>
      <c r="S17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77" s="92"/>
      <c r="U177" s="92"/>
      <c r="V177" s="211">
        <v>1</v>
      </c>
      <c r="W177" s="211"/>
      <c r="X177" s="92"/>
      <c r="Y177" s="92"/>
      <c r="Z177" s="92">
        <v>1</v>
      </c>
      <c r="AA177" s="92"/>
      <c r="AB177" s="92"/>
      <c r="AC177" s="92"/>
      <c r="AD177" s="92"/>
      <c r="AE177" s="181"/>
      <c r="AF177" s="92"/>
      <c r="AG17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77" s="93">
        <v>1</v>
      </c>
      <c r="AI177" s="93"/>
      <c r="AJ177" s="93"/>
      <c r="AK177" s="74" t="str">
        <f>CONCATENATE(IF(Table1[[#This Row],[Digital]]=1,"Digital, ",""),IF(Table1[[#This Row],[Face to Face]]=1,"Face to face, ",""),IF(Table1[[#This Row],[Blended]]=1,"Blended",""))</f>
        <v xml:space="preserve">Digital, </v>
      </c>
      <c r="AL177" s="89" t="s">
        <v>62</v>
      </c>
      <c r="AM177" s="94">
        <v>1</v>
      </c>
      <c r="AN177" s="182">
        <v>1</v>
      </c>
      <c r="AO177" s="94">
        <v>1</v>
      </c>
      <c r="AP177" s="182"/>
      <c r="AQ177" s="94">
        <v>1</v>
      </c>
      <c r="AR177" s="94">
        <v>1</v>
      </c>
      <c r="AS177" s="94">
        <v>1</v>
      </c>
      <c r="AT177" s="94">
        <v>1</v>
      </c>
      <c r="AU177" s="94">
        <v>1</v>
      </c>
      <c r="AV177" s="182"/>
      <c r="AW177" s="182"/>
      <c r="AX177" s="182"/>
      <c r="AY177" s="94"/>
      <c r="AZ17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7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Climate Specific, Glazing, Building Fabric / Thermal / Sealing, Lighting, HVAC, Services, </v>
      </c>
      <c r="BB177" s="95">
        <v>1</v>
      </c>
      <c r="BC177" s="95"/>
      <c r="BD177" s="90" t="str">
        <f>IF(AND(Table1[[#This Row],[Residential]]=1,Table1[[#This Row],[Commercial]]=1),1,"")</f>
        <v/>
      </c>
      <c r="BE177" s="90" t="str">
        <f>CONCATENATE(IF(Table1[[#This Row],[Residential]]=1,"Residential, ",""),IF(Table1[[#This Row],[Commercial]]=1,"Commercial",""))</f>
        <v xml:space="preserve">Residential, </v>
      </c>
      <c r="BF177" s="94"/>
      <c r="BG177" s="94">
        <v>1</v>
      </c>
      <c r="BH177" s="94"/>
      <c r="BI177" s="94"/>
      <c r="BJ177" s="94"/>
      <c r="BK177" s="94"/>
      <c r="BL177" s="94"/>
      <c r="BM177" s="182"/>
      <c r="BN177" s="94"/>
      <c r="BO17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77" s="160"/>
      <c r="BQ177" s="120" t="s">
        <v>810</v>
      </c>
      <c r="BR177" s="132" t="s">
        <v>987</v>
      </c>
      <c r="BS177" s="120"/>
      <c r="BT177" s="117" t="s">
        <v>833</v>
      </c>
      <c r="BU177" s="175"/>
      <c r="BV177" s="175"/>
      <c r="BW177" s="121" t="s">
        <v>300</v>
      </c>
      <c r="BX177" s="121" t="s">
        <v>58</v>
      </c>
      <c r="BY177" s="121" t="s">
        <v>57</v>
      </c>
      <c r="BZ177" s="227"/>
      <c r="CA17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77" s="48">
        <f>COUNTIF(Table1[[#This Row],[Validity]:[Alignment with NCC (Yes=1,No=0)]],"N/A")</f>
        <v>0</v>
      </c>
      <c r="CC177" s="48">
        <f>IF(ISERROR(Table1[[#This Row],[Total Quality Score (out of 10)]]/(4-Table1[[#This Row],[N/A Count]])),0,Table1[[#This Row],[Total Quality Score (out of 10)]]/(4-Table1[[#This Row],[N/A Count]]))</f>
        <v>1.5</v>
      </c>
      <c r="CD177" s="106"/>
      <c r="CE177" s="106"/>
      <c r="CF177" s="172" t="str">
        <f>IF(SUM(Table1[[#This Row],[Multiple]:[Level (all)62]])&lt;1,IF(Table1[[#This Row],[General]]=1,1,""),"")</f>
        <v/>
      </c>
      <c r="CG177" s="172" t="str">
        <f>IF(SUM(Table1[[#This Row],[Multiple]:[Level (all)62]])&lt;1,IF(Table1[[#This Row],[Beginner]]=1,1,""),"")</f>
        <v/>
      </c>
      <c r="CH177" s="171">
        <f>IF(SUM(Table1[[#This Row],[Multiple]:[Level (all)62]])&lt;1,IF(Table1[[#This Row],[Intermediate]]=1,1,""),"")</f>
        <v>1</v>
      </c>
      <c r="CI177" s="171" t="str">
        <f>IF(SUM(Table1[[#This Row],[Multiple]:[Level (all)62]])&lt;1,IF(Table1[[#This Row],[Advanced]]=1,1,""),"")</f>
        <v/>
      </c>
      <c r="CJ177" s="171" t="str">
        <f>IF(AND(SUM(Table1[[#This Row],[General]:[Advanced]])&lt;4,SUM(Table1[[#This Row],[General]:[Advanced]])&gt;1),1,"")</f>
        <v/>
      </c>
      <c r="CK177" s="171" t="str">
        <f>Table1[[#This Row],[Level (all)]]</f>
        <v/>
      </c>
      <c r="CL177" s="171" t="str">
        <f>IF(Table1[[#This Row],[Multiple audience]]&lt;&gt;1,IF(Table1[[#This Row],[General Audience]]=1,1,""),"")</f>
        <v/>
      </c>
      <c r="CM177" s="171">
        <f>IF(Table1[[#This Row],[Multiple audience]]&lt;&gt;1,IF(Table1[[#This Row],[Planners / Designers ]]=1,1,""),"")</f>
        <v>1</v>
      </c>
      <c r="CN177" s="171" t="str">
        <f>IF(Table1[[#This Row],[Multiple audience]]&lt;&gt;1,IF(Table1[[#This Row],[Regulatory Assessors]]=1,1,""),"")</f>
        <v/>
      </c>
      <c r="CO177" s="171" t="str">
        <f>IF(Table1[[#This Row],[Multiple audience]]&lt;&gt;1,IF(Table1[[#This Row],[Builders / Management]]=1,1,""),"")</f>
        <v/>
      </c>
      <c r="CP177" s="171" t="str">
        <f>IF(Table1[[#This Row],[Multiple audience]]&lt;&gt;1,IF(Table1[[#This Row],[Energy / Sus Assessors]]=1,1,""),"")</f>
        <v/>
      </c>
      <c r="CQ177" s="171" t="str">
        <f>IF(Table1[[#This Row],[Multiple audience]]&lt;&gt;1,IF(Table1[[#This Row],[Semi-skilled]]=1,1,""),"")</f>
        <v/>
      </c>
      <c r="CR177" s="171" t="str">
        <f>IF(Table1[[#This Row],[Multiple audience]]&lt;&gt;1,IF(Table1[[#This Row],[Trades]]=1,1,""),"")</f>
        <v/>
      </c>
      <c r="CS177" s="171" t="str">
        <f>IF(Table1[[#This Row],[Multiple audience]]&lt;&gt;1,IF(Table1[[#This Row],[Other]]=1,1,""),"")</f>
        <v/>
      </c>
      <c r="CT177" s="171" t="str">
        <f>IF(SUM(Table1[[#This Row],[General Audience]:[Other]])&gt;1,1,"")</f>
        <v/>
      </c>
      <c r="CU177" s="171" t="str">
        <f>IF(Table1[[#This Row],[Various  ]]&lt;&gt;1,IF(Table1[[#This Row],[Calculator / Software]]=1,1,""),"")</f>
        <v/>
      </c>
      <c r="CV177" s="171" t="str">
        <f>IF(Table1[[#This Row],[Various  ]]&lt;&gt;1,IF(Table1[[#This Row],[Information  ]]=1,1,""),"")</f>
        <v/>
      </c>
      <c r="CW177" s="171" t="str">
        <f>IF(Table1[[#This Row],[Various  ]]&lt;&gt;1,IF(Table1[[#This Row],[Interactive Tool]]=1,1,""),"")</f>
        <v/>
      </c>
      <c r="CX177" s="171" t="str">
        <f>IF(Table1[[#This Row],[Various  ]]&lt;&gt;1,IF(Table1[[#This Row],[Technical Specifications]]=1,1,""),"")</f>
        <v/>
      </c>
      <c r="CY177" s="171" t="str">
        <f>IF(Table1[[#This Row],[Various  ]]&lt;&gt;1,IF(Table1[[#This Row],[Training Resources]]=1,1,""),"")</f>
        <v/>
      </c>
      <c r="CZ177" s="171" t="str">
        <f>IF(Table1[[#This Row],[Various  ]]&lt;&gt;1,IF(Table1[[#This Row],[Toolbox]]=1,1,""),"")</f>
        <v/>
      </c>
      <c r="DA177" s="169" t="str">
        <f>IF(Table1[[#This Row],[Various  ]]&lt;&gt;1,IF(Table1[[#This Row],[Video]]=1,1,""),"")</f>
        <v/>
      </c>
      <c r="DB177" s="169" t="str">
        <f>IF(Table1[[#This Row],[Various  ]]&lt;&gt;1,IF(Table1[[#This Row],[Case study]]=1,1,""),"")</f>
        <v/>
      </c>
      <c r="DC177" s="169" t="str">
        <f>IF(Table1[[#This Row],[Various  ]]&lt;&gt;1,IF(Table1[[#This Row],[Other   ]]=1,1,""),"")</f>
        <v/>
      </c>
      <c r="DD177" s="169" t="str">
        <f>IF(Table1[[#This Row],[Various  ]]&lt;&gt;1,IF(Table1[[#This Row],[Standards]]=1,1,""),"")</f>
        <v/>
      </c>
      <c r="DE177" s="169">
        <f>IF(Table1[[#This Row],[Various]]=1,1,IF(SUM(Table1[[#This Row],[Calculator / Software]:[Standards]])&gt;1,1,""))</f>
        <v>1</v>
      </c>
      <c r="DF177" s="169" t="str">
        <f>IF(Table1[[#This Row],[Multiple NCC links]]&lt;&gt;1,IF(Table1[[#This Row],[Design]]=1,1,""),"")</f>
        <v/>
      </c>
      <c r="DG177" s="169" t="str">
        <f>IF(Table1[[#This Row],[Multiple NCC links]]&lt;&gt;1,IF(Table1[[#This Row],[Assessment / Verification]]=1,1,""),"")</f>
        <v/>
      </c>
      <c r="DH177" s="169" t="str">
        <f>IF(Table1[[#This Row],[Multiple NCC links]]&lt;&gt;1,IF(Table1[[#This Row],[Climate Specific ]]=1,1,""),"")</f>
        <v/>
      </c>
      <c r="DI177" s="169" t="str">
        <f>IF(Table1[[#This Row],[Multiple NCC links]]&lt;&gt;1,IF(Table1[[#This Row],[Alterations / Additions]]=1,1,""),"")</f>
        <v/>
      </c>
      <c r="DJ177" s="169" t="str">
        <f>IF(Table1[[#This Row],[Multiple NCC links]]&lt;&gt;1,IF(Table1[[#This Row],[Glazing]]=1,1,""),"")</f>
        <v/>
      </c>
      <c r="DK177" s="169" t="str">
        <f>IF(Table1[[#This Row],[Multiple NCC links]]&lt;&gt;1,IF(Table1[[#This Row],[Building Fabric / Thermal / Sealing]]=1,1,""),"")</f>
        <v/>
      </c>
      <c r="DL177" s="169" t="str">
        <f>IF(Table1[[#This Row],[Multiple NCC links]]&lt;&gt;1,IF(Table1[[#This Row],[Lighting]]=1,1,""),"")</f>
        <v/>
      </c>
      <c r="DM177" s="169" t="str">
        <f>IF(Table1[[#This Row],[Multiple NCC links]]&lt;&gt;1,IF(Table1[[#This Row],[HVAC]]=1,1,""),"")</f>
        <v/>
      </c>
      <c r="DN177" s="169" t="str">
        <f>IF(Table1[[#This Row],[Multiple NCC links]]&lt;&gt;1,IF(Table1[[#This Row],[Services]]=1,1,""),"")</f>
        <v/>
      </c>
      <c r="DO177" s="169" t="str">
        <f>IF(Table1[[#This Row],[Multiple NCC links]]&lt;&gt;1,IF(Table1[[#This Row],[Maintenance &amp; Monitoring]]=1,1,""),"")</f>
        <v/>
      </c>
      <c r="DP177" s="169" t="str">
        <f>IF(Table1[[#This Row],[Multiple NCC links]]&lt;&gt;1,IF(Table1[[#This Row],[Hand over / Operations]]=1,1,""),"")</f>
        <v/>
      </c>
      <c r="DQ177" s="169" t="str">
        <f>IF(Table1[[#This Row],[Multiple NCC links]]&lt;&gt;1,IF(Table1[[#This Row],[As built assessment]]=1,1,""),"")</f>
        <v/>
      </c>
      <c r="DR177" s="169" t="str">
        <f>IF(Table1[[#This Row],[Multiple NCC links]]&lt;&gt;1,IF(Table1[[#This Row],[Beyond compliance]]=1,1,""),"")</f>
        <v/>
      </c>
      <c r="DS177" s="169">
        <f>IF(SUM(Table1[[#This Row],[Design]:[Beyond compliance]])&gt;1,1,"")</f>
        <v>1</v>
      </c>
      <c r="DT177" s="169">
        <f>IF(Table1[[#This Row],[Both Residential &amp; Commercial4]]&lt;&gt;1,IF(Table1[[#This Row],[Residential]]=1,1,""),"")</f>
        <v>1</v>
      </c>
      <c r="DU177" s="169" t="str">
        <f>IF(Table1[[#This Row],[Both Residential &amp; Commercial4]]&lt;&gt;1,IF(Table1[[#This Row],[Commercial]]=1,1,""),"")</f>
        <v/>
      </c>
      <c r="DV177" s="169" t="str">
        <f>Table1[[#This Row],[Residential &amp; Commercial]]</f>
        <v/>
      </c>
      <c r="DW177" s="169"/>
    </row>
    <row r="178" spans="1:127" s="49" customFormat="1" ht="264" thickTop="1" thickBot="1" x14ac:dyDescent="0.35">
      <c r="A178" s="97">
        <v>174</v>
      </c>
      <c r="B178" s="97"/>
      <c r="C178" s="88" t="s">
        <v>796</v>
      </c>
      <c r="D178" s="88" t="s">
        <v>772</v>
      </c>
      <c r="E178" s="176"/>
      <c r="F178" s="176">
        <v>1</v>
      </c>
      <c r="G178" s="176"/>
      <c r="H178" s="176"/>
      <c r="I178" s="90" t="str">
        <f>IF(AND(Table1[[#This Row],[General]]=1,Table1[[#This Row],[Beginner]]=1,Table1[[#This Row],[Intermediate]]=1,Table1[[#This Row],[Advanced]]=1),1,"")</f>
        <v/>
      </c>
      <c r="J178" s="90" t="str">
        <f>CONCATENATE(IF(Table1[[#This Row],[General]]=1,"General, ",""), IF(Table1[[#This Row],[Beginner]]=1,"Beginner, ",""),IF(Table1[[#This Row],[Intermediate]]=1,"Intermediate, ",""), IF(Table1[[#This Row],[Advanced]]=1,"Advanced",""))</f>
        <v xml:space="preserve">Beginner, </v>
      </c>
      <c r="K178" s="91"/>
      <c r="L178" s="179">
        <v>1</v>
      </c>
      <c r="M178" s="91"/>
      <c r="N178" s="91"/>
      <c r="O178" s="159"/>
      <c r="P178" s="91"/>
      <c r="Q178" s="91"/>
      <c r="R178" s="91"/>
      <c r="S17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78" s="92"/>
      <c r="U178" s="92"/>
      <c r="V178" s="211">
        <v>1</v>
      </c>
      <c r="W178" s="211"/>
      <c r="X178" s="92"/>
      <c r="Y178" s="92"/>
      <c r="Z178" s="92">
        <v>1</v>
      </c>
      <c r="AA178" s="92"/>
      <c r="AB178" s="92"/>
      <c r="AC178" s="92"/>
      <c r="AD178" s="92"/>
      <c r="AE178" s="181"/>
      <c r="AF178" s="92"/>
      <c r="AG17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78" s="93">
        <v>1</v>
      </c>
      <c r="AI178" s="93"/>
      <c r="AJ178" s="93"/>
      <c r="AK178" s="74" t="str">
        <f>CONCATENATE(IF(Table1[[#This Row],[Digital]]=1,"Digital, ",""),IF(Table1[[#This Row],[Face to Face]]=1,"Face to face, ",""),IF(Table1[[#This Row],[Blended]]=1,"Blended",""))</f>
        <v xml:space="preserve">Digital, </v>
      </c>
      <c r="AL178" s="89" t="s">
        <v>62</v>
      </c>
      <c r="AM178" s="94">
        <v>1</v>
      </c>
      <c r="AN178" s="182"/>
      <c r="AO178" s="94"/>
      <c r="AP178" s="182"/>
      <c r="AQ178" s="94"/>
      <c r="AR178" s="94">
        <v>1</v>
      </c>
      <c r="AS178" s="94"/>
      <c r="AT178" s="94"/>
      <c r="AU178" s="94"/>
      <c r="AV178" s="182"/>
      <c r="AW178" s="182"/>
      <c r="AX178" s="182"/>
      <c r="AY178" s="94"/>
      <c r="AZ17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7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Building Fabric / Thermal / Sealing, </v>
      </c>
      <c r="BB178" s="95">
        <v>1</v>
      </c>
      <c r="BC178" s="95"/>
      <c r="BD178" s="90" t="str">
        <f>IF(AND(Table1[[#This Row],[Residential]]=1,Table1[[#This Row],[Commercial]]=1),1,"")</f>
        <v/>
      </c>
      <c r="BE178" s="90" t="str">
        <f>CONCATENATE(IF(Table1[[#This Row],[Residential]]=1,"Residential, ",""),IF(Table1[[#This Row],[Commercial]]=1,"Commercial",""))</f>
        <v xml:space="preserve">Residential, </v>
      </c>
      <c r="BF178" s="94"/>
      <c r="BG178" s="94">
        <v>1</v>
      </c>
      <c r="BH178" s="94"/>
      <c r="BI178" s="94"/>
      <c r="BJ178" s="94"/>
      <c r="BK178" s="94"/>
      <c r="BL178" s="94"/>
      <c r="BM178" s="182"/>
      <c r="BN178" s="94"/>
      <c r="BO17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78" s="160"/>
      <c r="BQ178" s="120" t="s">
        <v>811</v>
      </c>
      <c r="BR178" s="132" t="s">
        <v>987</v>
      </c>
      <c r="BS178" s="120"/>
      <c r="BT178" s="117" t="s">
        <v>833</v>
      </c>
      <c r="BU178" s="175"/>
      <c r="BV178" s="175"/>
      <c r="BW178" s="121" t="s">
        <v>300</v>
      </c>
      <c r="BX178" s="121" t="s">
        <v>58</v>
      </c>
      <c r="BY178" s="121" t="s">
        <v>57</v>
      </c>
      <c r="BZ178" s="227"/>
      <c r="CA17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78" s="48">
        <f>COUNTIF(Table1[[#This Row],[Validity]:[Alignment with NCC (Yes=1,No=0)]],"N/A")</f>
        <v>0</v>
      </c>
      <c r="CC178" s="48">
        <f>IF(ISERROR(Table1[[#This Row],[Total Quality Score (out of 10)]]/(4-Table1[[#This Row],[N/A Count]])),0,Table1[[#This Row],[Total Quality Score (out of 10)]]/(4-Table1[[#This Row],[N/A Count]]))</f>
        <v>1.5</v>
      </c>
      <c r="CD178" s="106"/>
      <c r="CE178" s="106"/>
      <c r="CF178" s="172" t="str">
        <f>IF(SUM(Table1[[#This Row],[Multiple]:[Level (all)62]])&lt;1,IF(Table1[[#This Row],[General]]=1,1,""),"")</f>
        <v/>
      </c>
      <c r="CG178" s="172">
        <f>IF(SUM(Table1[[#This Row],[Multiple]:[Level (all)62]])&lt;1,IF(Table1[[#This Row],[Beginner]]=1,1,""),"")</f>
        <v>1</v>
      </c>
      <c r="CH178" s="171" t="str">
        <f>IF(SUM(Table1[[#This Row],[Multiple]:[Level (all)62]])&lt;1,IF(Table1[[#This Row],[Intermediate]]=1,1,""),"")</f>
        <v/>
      </c>
      <c r="CI178" s="171" t="str">
        <f>IF(SUM(Table1[[#This Row],[Multiple]:[Level (all)62]])&lt;1,IF(Table1[[#This Row],[Advanced]]=1,1,""),"")</f>
        <v/>
      </c>
      <c r="CJ178" s="171" t="str">
        <f>IF(AND(SUM(Table1[[#This Row],[General]:[Advanced]])&lt;4,SUM(Table1[[#This Row],[General]:[Advanced]])&gt;1),1,"")</f>
        <v/>
      </c>
      <c r="CK178" s="171" t="str">
        <f>Table1[[#This Row],[Level (all)]]</f>
        <v/>
      </c>
      <c r="CL178" s="171" t="str">
        <f>IF(Table1[[#This Row],[Multiple audience]]&lt;&gt;1,IF(Table1[[#This Row],[General Audience]]=1,1,""),"")</f>
        <v/>
      </c>
      <c r="CM178" s="171">
        <f>IF(Table1[[#This Row],[Multiple audience]]&lt;&gt;1,IF(Table1[[#This Row],[Planners / Designers ]]=1,1,""),"")</f>
        <v>1</v>
      </c>
      <c r="CN178" s="171" t="str">
        <f>IF(Table1[[#This Row],[Multiple audience]]&lt;&gt;1,IF(Table1[[#This Row],[Regulatory Assessors]]=1,1,""),"")</f>
        <v/>
      </c>
      <c r="CO178" s="171" t="str">
        <f>IF(Table1[[#This Row],[Multiple audience]]&lt;&gt;1,IF(Table1[[#This Row],[Builders / Management]]=1,1,""),"")</f>
        <v/>
      </c>
      <c r="CP178" s="171" t="str">
        <f>IF(Table1[[#This Row],[Multiple audience]]&lt;&gt;1,IF(Table1[[#This Row],[Energy / Sus Assessors]]=1,1,""),"")</f>
        <v/>
      </c>
      <c r="CQ178" s="171" t="str">
        <f>IF(Table1[[#This Row],[Multiple audience]]&lt;&gt;1,IF(Table1[[#This Row],[Semi-skilled]]=1,1,""),"")</f>
        <v/>
      </c>
      <c r="CR178" s="171" t="str">
        <f>IF(Table1[[#This Row],[Multiple audience]]&lt;&gt;1,IF(Table1[[#This Row],[Trades]]=1,1,""),"")</f>
        <v/>
      </c>
      <c r="CS178" s="171" t="str">
        <f>IF(Table1[[#This Row],[Multiple audience]]&lt;&gt;1,IF(Table1[[#This Row],[Other]]=1,1,""),"")</f>
        <v/>
      </c>
      <c r="CT178" s="171" t="str">
        <f>IF(SUM(Table1[[#This Row],[General Audience]:[Other]])&gt;1,1,"")</f>
        <v/>
      </c>
      <c r="CU178" s="171" t="str">
        <f>IF(Table1[[#This Row],[Various  ]]&lt;&gt;1,IF(Table1[[#This Row],[Calculator / Software]]=1,1,""),"")</f>
        <v/>
      </c>
      <c r="CV178" s="171" t="str">
        <f>IF(Table1[[#This Row],[Various  ]]&lt;&gt;1,IF(Table1[[#This Row],[Information  ]]=1,1,""),"")</f>
        <v/>
      </c>
      <c r="CW178" s="171" t="str">
        <f>IF(Table1[[#This Row],[Various  ]]&lt;&gt;1,IF(Table1[[#This Row],[Interactive Tool]]=1,1,""),"")</f>
        <v/>
      </c>
      <c r="CX178" s="171" t="str">
        <f>IF(Table1[[#This Row],[Various  ]]&lt;&gt;1,IF(Table1[[#This Row],[Technical Specifications]]=1,1,""),"")</f>
        <v/>
      </c>
      <c r="CY178" s="171" t="str">
        <f>IF(Table1[[#This Row],[Various  ]]&lt;&gt;1,IF(Table1[[#This Row],[Training Resources]]=1,1,""),"")</f>
        <v/>
      </c>
      <c r="CZ178" s="171" t="str">
        <f>IF(Table1[[#This Row],[Various  ]]&lt;&gt;1,IF(Table1[[#This Row],[Toolbox]]=1,1,""),"")</f>
        <v/>
      </c>
      <c r="DA178" s="169" t="str">
        <f>IF(Table1[[#This Row],[Various  ]]&lt;&gt;1,IF(Table1[[#This Row],[Video]]=1,1,""),"")</f>
        <v/>
      </c>
      <c r="DB178" s="169" t="str">
        <f>IF(Table1[[#This Row],[Various  ]]&lt;&gt;1,IF(Table1[[#This Row],[Case study]]=1,1,""),"")</f>
        <v/>
      </c>
      <c r="DC178" s="169" t="str">
        <f>IF(Table1[[#This Row],[Various  ]]&lt;&gt;1,IF(Table1[[#This Row],[Other   ]]=1,1,""),"")</f>
        <v/>
      </c>
      <c r="DD178" s="169" t="str">
        <f>IF(Table1[[#This Row],[Various  ]]&lt;&gt;1,IF(Table1[[#This Row],[Standards]]=1,1,""),"")</f>
        <v/>
      </c>
      <c r="DE178" s="169">
        <f>IF(Table1[[#This Row],[Various]]=1,1,IF(SUM(Table1[[#This Row],[Calculator / Software]:[Standards]])&gt;1,1,""))</f>
        <v>1</v>
      </c>
      <c r="DF178" s="169" t="str">
        <f>IF(Table1[[#This Row],[Multiple NCC links]]&lt;&gt;1,IF(Table1[[#This Row],[Design]]=1,1,""),"")</f>
        <v/>
      </c>
      <c r="DG178" s="169" t="str">
        <f>IF(Table1[[#This Row],[Multiple NCC links]]&lt;&gt;1,IF(Table1[[#This Row],[Assessment / Verification]]=1,1,""),"")</f>
        <v/>
      </c>
      <c r="DH178" s="169" t="str">
        <f>IF(Table1[[#This Row],[Multiple NCC links]]&lt;&gt;1,IF(Table1[[#This Row],[Climate Specific ]]=1,1,""),"")</f>
        <v/>
      </c>
      <c r="DI178" s="169" t="str">
        <f>IF(Table1[[#This Row],[Multiple NCC links]]&lt;&gt;1,IF(Table1[[#This Row],[Alterations / Additions]]=1,1,""),"")</f>
        <v/>
      </c>
      <c r="DJ178" s="169" t="str">
        <f>IF(Table1[[#This Row],[Multiple NCC links]]&lt;&gt;1,IF(Table1[[#This Row],[Glazing]]=1,1,""),"")</f>
        <v/>
      </c>
      <c r="DK178" s="169" t="str">
        <f>IF(Table1[[#This Row],[Multiple NCC links]]&lt;&gt;1,IF(Table1[[#This Row],[Building Fabric / Thermal / Sealing]]=1,1,""),"")</f>
        <v/>
      </c>
      <c r="DL178" s="169" t="str">
        <f>IF(Table1[[#This Row],[Multiple NCC links]]&lt;&gt;1,IF(Table1[[#This Row],[Lighting]]=1,1,""),"")</f>
        <v/>
      </c>
      <c r="DM178" s="169" t="str">
        <f>IF(Table1[[#This Row],[Multiple NCC links]]&lt;&gt;1,IF(Table1[[#This Row],[HVAC]]=1,1,""),"")</f>
        <v/>
      </c>
      <c r="DN178" s="169" t="str">
        <f>IF(Table1[[#This Row],[Multiple NCC links]]&lt;&gt;1,IF(Table1[[#This Row],[Services]]=1,1,""),"")</f>
        <v/>
      </c>
      <c r="DO178" s="169" t="str">
        <f>IF(Table1[[#This Row],[Multiple NCC links]]&lt;&gt;1,IF(Table1[[#This Row],[Maintenance &amp; Monitoring]]=1,1,""),"")</f>
        <v/>
      </c>
      <c r="DP178" s="169" t="str">
        <f>IF(Table1[[#This Row],[Multiple NCC links]]&lt;&gt;1,IF(Table1[[#This Row],[Hand over / Operations]]=1,1,""),"")</f>
        <v/>
      </c>
      <c r="DQ178" s="169" t="str">
        <f>IF(Table1[[#This Row],[Multiple NCC links]]&lt;&gt;1,IF(Table1[[#This Row],[As built assessment]]=1,1,""),"")</f>
        <v/>
      </c>
      <c r="DR178" s="169" t="str">
        <f>IF(Table1[[#This Row],[Multiple NCC links]]&lt;&gt;1,IF(Table1[[#This Row],[Beyond compliance]]=1,1,""),"")</f>
        <v/>
      </c>
      <c r="DS178" s="169">
        <f>IF(SUM(Table1[[#This Row],[Design]:[Beyond compliance]])&gt;1,1,"")</f>
        <v>1</v>
      </c>
      <c r="DT178" s="169">
        <f>IF(Table1[[#This Row],[Both Residential &amp; Commercial4]]&lt;&gt;1,IF(Table1[[#This Row],[Residential]]=1,1,""),"")</f>
        <v>1</v>
      </c>
      <c r="DU178" s="169" t="str">
        <f>IF(Table1[[#This Row],[Both Residential &amp; Commercial4]]&lt;&gt;1,IF(Table1[[#This Row],[Commercial]]=1,1,""),"")</f>
        <v/>
      </c>
      <c r="DV178" s="169" t="str">
        <f>Table1[[#This Row],[Residential &amp; Commercial]]</f>
        <v/>
      </c>
      <c r="DW178" s="169"/>
    </row>
    <row r="179" spans="1:127" s="49" customFormat="1" ht="301.5" thickTop="1" thickBot="1" x14ac:dyDescent="0.35">
      <c r="A179" s="97">
        <v>175</v>
      </c>
      <c r="B179" s="97"/>
      <c r="C179" s="88" t="s">
        <v>795</v>
      </c>
      <c r="D179" s="88" t="s">
        <v>772</v>
      </c>
      <c r="E179" s="176"/>
      <c r="F179" s="176"/>
      <c r="G179" s="176">
        <v>1</v>
      </c>
      <c r="H179" s="176"/>
      <c r="I179" s="90" t="str">
        <f>IF(AND(Table1[[#This Row],[General]]=1,Table1[[#This Row],[Beginner]]=1,Table1[[#This Row],[Intermediate]]=1,Table1[[#This Row],[Advanced]]=1),1,"")</f>
        <v/>
      </c>
      <c r="J179" s="90" t="str">
        <f>CONCATENATE(IF(Table1[[#This Row],[General]]=1,"General, ",""), IF(Table1[[#This Row],[Beginner]]=1,"Beginner, ",""),IF(Table1[[#This Row],[Intermediate]]=1,"Intermediate, ",""), IF(Table1[[#This Row],[Advanced]]=1,"Advanced",""))</f>
        <v xml:space="preserve">Intermediate, </v>
      </c>
      <c r="K179" s="91"/>
      <c r="L179" s="179">
        <v>1</v>
      </c>
      <c r="M179" s="91"/>
      <c r="N179" s="91"/>
      <c r="O179" s="159"/>
      <c r="P179" s="91"/>
      <c r="Q179" s="91"/>
      <c r="R179" s="91"/>
      <c r="S17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79" s="92"/>
      <c r="U179" s="92"/>
      <c r="V179" s="211">
        <v>1</v>
      </c>
      <c r="W179" s="211"/>
      <c r="X179" s="92"/>
      <c r="Y179" s="92"/>
      <c r="Z179" s="92">
        <v>1</v>
      </c>
      <c r="AA179" s="92"/>
      <c r="AB179" s="92"/>
      <c r="AC179" s="92"/>
      <c r="AD179" s="92"/>
      <c r="AE179" s="181"/>
      <c r="AF179" s="92"/>
      <c r="AG17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79" s="93">
        <v>1</v>
      </c>
      <c r="AI179" s="93"/>
      <c r="AJ179" s="93"/>
      <c r="AK179" s="74" t="str">
        <f>CONCATENATE(IF(Table1[[#This Row],[Digital]]=1,"Digital, ",""),IF(Table1[[#This Row],[Face to Face]]=1,"Face to face, ",""),IF(Table1[[#This Row],[Blended]]=1,"Blended",""))</f>
        <v xml:space="preserve">Digital, </v>
      </c>
      <c r="AL179" s="89" t="s">
        <v>62</v>
      </c>
      <c r="AM179" s="94">
        <v>1</v>
      </c>
      <c r="AN179" s="182"/>
      <c r="AO179" s="94">
        <v>1</v>
      </c>
      <c r="AP179" s="182"/>
      <c r="AQ179" s="94">
        <v>1</v>
      </c>
      <c r="AR179" s="94">
        <v>1</v>
      </c>
      <c r="AS179" s="94">
        <v>1</v>
      </c>
      <c r="AT179" s="94">
        <v>1</v>
      </c>
      <c r="AU179" s="94">
        <v>1</v>
      </c>
      <c r="AV179" s="182"/>
      <c r="AW179" s="182"/>
      <c r="AX179" s="182"/>
      <c r="AY179" s="94"/>
      <c r="AZ17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7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HVAC, Services, </v>
      </c>
      <c r="BB179" s="95">
        <v>1</v>
      </c>
      <c r="BC179" s="95"/>
      <c r="BD179" s="90" t="str">
        <f>IF(AND(Table1[[#This Row],[Residential]]=1,Table1[[#This Row],[Commercial]]=1),1,"")</f>
        <v/>
      </c>
      <c r="BE179" s="90" t="str">
        <f>CONCATENATE(IF(Table1[[#This Row],[Residential]]=1,"Residential, ",""),IF(Table1[[#This Row],[Commercial]]=1,"Commercial",""))</f>
        <v xml:space="preserve">Residential, </v>
      </c>
      <c r="BF179" s="94"/>
      <c r="BG179" s="94">
        <v>1</v>
      </c>
      <c r="BH179" s="94"/>
      <c r="BI179" s="94"/>
      <c r="BJ179" s="94"/>
      <c r="BK179" s="94"/>
      <c r="BL179" s="94"/>
      <c r="BM179" s="182"/>
      <c r="BN179" s="94"/>
      <c r="BO17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79" s="160"/>
      <c r="BQ179" s="120" t="s">
        <v>812</v>
      </c>
      <c r="BR179" s="132" t="s">
        <v>987</v>
      </c>
      <c r="BS179" s="120"/>
      <c r="BT179" s="117" t="s">
        <v>833</v>
      </c>
      <c r="BU179" s="175"/>
      <c r="BV179" s="175"/>
      <c r="BW179" s="121" t="s">
        <v>300</v>
      </c>
      <c r="BX179" s="121" t="s">
        <v>58</v>
      </c>
      <c r="BY179" s="121" t="s">
        <v>57</v>
      </c>
      <c r="BZ179" s="227"/>
      <c r="CA17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79" s="48">
        <f>COUNTIF(Table1[[#This Row],[Validity]:[Alignment with NCC (Yes=1,No=0)]],"N/A")</f>
        <v>0</v>
      </c>
      <c r="CC179" s="48">
        <f>IF(ISERROR(Table1[[#This Row],[Total Quality Score (out of 10)]]/(4-Table1[[#This Row],[N/A Count]])),0,Table1[[#This Row],[Total Quality Score (out of 10)]]/(4-Table1[[#This Row],[N/A Count]]))</f>
        <v>1.5</v>
      </c>
      <c r="CD179" s="106"/>
      <c r="CE179" s="106"/>
      <c r="CF179" s="172" t="str">
        <f>IF(SUM(Table1[[#This Row],[Multiple]:[Level (all)62]])&lt;1,IF(Table1[[#This Row],[General]]=1,1,""),"")</f>
        <v/>
      </c>
      <c r="CG179" s="172" t="str">
        <f>IF(SUM(Table1[[#This Row],[Multiple]:[Level (all)62]])&lt;1,IF(Table1[[#This Row],[Beginner]]=1,1,""),"")</f>
        <v/>
      </c>
      <c r="CH179" s="171">
        <f>IF(SUM(Table1[[#This Row],[Multiple]:[Level (all)62]])&lt;1,IF(Table1[[#This Row],[Intermediate]]=1,1,""),"")</f>
        <v>1</v>
      </c>
      <c r="CI179" s="171" t="str">
        <f>IF(SUM(Table1[[#This Row],[Multiple]:[Level (all)62]])&lt;1,IF(Table1[[#This Row],[Advanced]]=1,1,""),"")</f>
        <v/>
      </c>
      <c r="CJ179" s="171" t="str">
        <f>IF(AND(SUM(Table1[[#This Row],[General]:[Advanced]])&lt;4,SUM(Table1[[#This Row],[General]:[Advanced]])&gt;1),1,"")</f>
        <v/>
      </c>
      <c r="CK179" s="171" t="str">
        <f>Table1[[#This Row],[Level (all)]]</f>
        <v/>
      </c>
      <c r="CL179" s="171" t="str">
        <f>IF(Table1[[#This Row],[Multiple audience]]&lt;&gt;1,IF(Table1[[#This Row],[General Audience]]=1,1,""),"")</f>
        <v/>
      </c>
      <c r="CM179" s="171">
        <f>IF(Table1[[#This Row],[Multiple audience]]&lt;&gt;1,IF(Table1[[#This Row],[Planners / Designers ]]=1,1,""),"")</f>
        <v>1</v>
      </c>
      <c r="CN179" s="171" t="str">
        <f>IF(Table1[[#This Row],[Multiple audience]]&lt;&gt;1,IF(Table1[[#This Row],[Regulatory Assessors]]=1,1,""),"")</f>
        <v/>
      </c>
      <c r="CO179" s="171" t="str">
        <f>IF(Table1[[#This Row],[Multiple audience]]&lt;&gt;1,IF(Table1[[#This Row],[Builders / Management]]=1,1,""),"")</f>
        <v/>
      </c>
      <c r="CP179" s="171" t="str">
        <f>IF(Table1[[#This Row],[Multiple audience]]&lt;&gt;1,IF(Table1[[#This Row],[Energy / Sus Assessors]]=1,1,""),"")</f>
        <v/>
      </c>
      <c r="CQ179" s="171" t="str">
        <f>IF(Table1[[#This Row],[Multiple audience]]&lt;&gt;1,IF(Table1[[#This Row],[Semi-skilled]]=1,1,""),"")</f>
        <v/>
      </c>
      <c r="CR179" s="171" t="str">
        <f>IF(Table1[[#This Row],[Multiple audience]]&lt;&gt;1,IF(Table1[[#This Row],[Trades]]=1,1,""),"")</f>
        <v/>
      </c>
      <c r="CS179" s="171" t="str">
        <f>IF(Table1[[#This Row],[Multiple audience]]&lt;&gt;1,IF(Table1[[#This Row],[Other]]=1,1,""),"")</f>
        <v/>
      </c>
      <c r="CT179" s="171" t="str">
        <f>IF(SUM(Table1[[#This Row],[General Audience]:[Other]])&gt;1,1,"")</f>
        <v/>
      </c>
      <c r="CU179" s="171" t="str">
        <f>IF(Table1[[#This Row],[Various  ]]&lt;&gt;1,IF(Table1[[#This Row],[Calculator / Software]]=1,1,""),"")</f>
        <v/>
      </c>
      <c r="CV179" s="171" t="str">
        <f>IF(Table1[[#This Row],[Various  ]]&lt;&gt;1,IF(Table1[[#This Row],[Information  ]]=1,1,""),"")</f>
        <v/>
      </c>
      <c r="CW179" s="171" t="str">
        <f>IF(Table1[[#This Row],[Various  ]]&lt;&gt;1,IF(Table1[[#This Row],[Interactive Tool]]=1,1,""),"")</f>
        <v/>
      </c>
      <c r="CX179" s="171" t="str">
        <f>IF(Table1[[#This Row],[Various  ]]&lt;&gt;1,IF(Table1[[#This Row],[Technical Specifications]]=1,1,""),"")</f>
        <v/>
      </c>
      <c r="CY179" s="171" t="str">
        <f>IF(Table1[[#This Row],[Various  ]]&lt;&gt;1,IF(Table1[[#This Row],[Training Resources]]=1,1,""),"")</f>
        <v/>
      </c>
      <c r="CZ179" s="171" t="str">
        <f>IF(Table1[[#This Row],[Various  ]]&lt;&gt;1,IF(Table1[[#This Row],[Toolbox]]=1,1,""),"")</f>
        <v/>
      </c>
      <c r="DA179" s="169" t="str">
        <f>IF(Table1[[#This Row],[Various  ]]&lt;&gt;1,IF(Table1[[#This Row],[Video]]=1,1,""),"")</f>
        <v/>
      </c>
      <c r="DB179" s="169" t="str">
        <f>IF(Table1[[#This Row],[Various  ]]&lt;&gt;1,IF(Table1[[#This Row],[Case study]]=1,1,""),"")</f>
        <v/>
      </c>
      <c r="DC179" s="169" t="str">
        <f>IF(Table1[[#This Row],[Various  ]]&lt;&gt;1,IF(Table1[[#This Row],[Other   ]]=1,1,""),"")</f>
        <v/>
      </c>
      <c r="DD179" s="169" t="str">
        <f>IF(Table1[[#This Row],[Various  ]]&lt;&gt;1,IF(Table1[[#This Row],[Standards]]=1,1,""),"")</f>
        <v/>
      </c>
      <c r="DE179" s="169">
        <f>IF(Table1[[#This Row],[Various]]=1,1,IF(SUM(Table1[[#This Row],[Calculator / Software]:[Standards]])&gt;1,1,""))</f>
        <v>1</v>
      </c>
      <c r="DF179" s="169" t="str">
        <f>IF(Table1[[#This Row],[Multiple NCC links]]&lt;&gt;1,IF(Table1[[#This Row],[Design]]=1,1,""),"")</f>
        <v/>
      </c>
      <c r="DG179" s="169" t="str">
        <f>IF(Table1[[#This Row],[Multiple NCC links]]&lt;&gt;1,IF(Table1[[#This Row],[Assessment / Verification]]=1,1,""),"")</f>
        <v/>
      </c>
      <c r="DH179" s="169" t="str">
        <f>IF(Table1[[#This Row],[Multiple NCC links]]&lt;&gt;1,IF(Table1[[#This Row],[Climate Specific ]]=1,1,""),"")</f>
        <v/>
      </c>
      <c r="DI179" s="169" t="str">
        <f>IF(Table1[[#This Row],[Multiple NCC links]]&lt;&gt;1,IF(Table1[[#This Row],[Alterations / Additions]]=1,1,""),"")</f>
        <v/>
      </c>
      <c r="DJ179" s="169" t="str">
        <f>IF(Table1[[#This Row],[Multiple NCC links]]&lt;&gt;1,IF(Table1[[#This Row],[Glazing]]=1,1,""),"")</f>
        <v/>
      </c>
      <c r="DK179" s="169" t="str">
        <f>IF(Table1[[#This Row],[Multiple NCC links]]&lt;&gt;1,IF(Table1[[#This Row],[Building Fabric / Thermal / Sealing]]=1,1,""),"")</f>
        <v/>
      </c>
      <c r="DL179" s="169" t="str">
        <f>IF(Table1[[#This Row],[Multiple NCC links]]&lt;&gt;1,IF(Table1[[#This Row],[Lighting]]=1,1,""),"")</f>
        <v/>
      </c>
      <c r="DM179" s="169" t="str">
        <f>IF(Table1[[#This Row],[Multiple NCC links]]&lt;&gt;1,IF(Table1[[#This Row],[HVAC]]=1,1,""),"")</f>
        <v/>
      </c>
      <c r="DN179" s="169" t="str">
        <f>IF(Table1[[#This Row],[Multiple NCC links]]&lt;&gt;1,IF(Table1[[#This Row],[Services]]=1,1,""),"")</f>
        <v/>
      </c>
      <c r="DO179" s="169" t="str">
        <f>IF(Table1[[#This Row],[Multiple NCC links]]&lt;&gt;1,IF(Table1[[#This Row],[Maintenance &amp; Monitoring]]=1,1,""),"")</f>
        <v/>
      </c>
      <c r="DP179" s="169" t="str">
        <f>IF(Table1[[#This Row],[Multiple NCC links]]&lt;&gt;1,IF(Table1[[#This Row],[Hand over / Operations]]=1,1,""),"")</f>
        <v/>
      </c>
      <c r="DQ179" s="169" t="str">
        <f>IF(Table1[[#This Row],[Multiple NCC links]]&lt;&gt;1,IF(Table1[[#This Row],[As built assessment]]=1,1,""),"")</f>
        <v/>
      </c>
      <c r="DR179" s="169" t="str">
        <f>IF(Table1[[#This Row],[Multiple NCC links]]&lt;&gt;1,IF(Table1[[#This Row],[Beyond compliance]]=1,1,""),"")</f>
        <v/>
      </c>
      <c r="DS179" s="169">
        <f>IF(SUM(Table1[[#This Row],[Design]:[Beyond compliance]])&gt;1,1,"")</f>
        <v>1</v>
      </c>
      <c r="DT179" s="169">
        <f>IF(Table1[[#This Row],[Both Residential &amp; Commercial4]]&lt;&gt;1,IF(Table1[[#This Row],[Residential]]=1,1,""),"")</f>
        <v>1</v>
      </c>
      <c r="DU179" s="169" t="str">
        <f>IF(Table1[[#This Row],[Both Residential &amp; Commercial4]]&lt;&gt;1,IF(Table1[[#This Row],[Commercial]]=1,1,""),"")</f>
        <v/>
      </c>
      <c r="DV179" s="169" t="str">
        <f>Table1[[#This Row],[Residential &amp; Commercial]]</f>
        <v/>
      </c>
      <c r="DW179" s="169"/>
    </row>
    <row r="180" spans="1:127" s="49" customFormat="1" ht="207.75" thickTop="1" thickBot="1" x14ac:dyDescent="0.35">
      <c r="A180" s="97">
        <v>176</v>
      </c>
      <c r="B180" s="97"/>
      <c r="C180" s="88" t="s">
        <v>794</v>
      </c>
      <c r="D180" s="88" t="s">
        <v>772</v>
      </c>
      <c r="E180" s="176"/>
      <c r="F180" s="176">
        <v>1</v>
      </c>
      <c r="G180" s="176"/>
      <c r="H180" s="176"/>
      <c r="I180" s="90" t="str">
        <f>IF(AND(Table1[[#This Row],[General]]=1,Table1[[#This Row],[Beginner]]=1,Table1[[#This Row],[Intermediate]]=1,Table1[[#This Row],[Advanced]]=1),1,"")</f>
        <v/>
      </c>
      <c r="J180" s="90" t="str">
        <f>CONCATENATE(IF(Table1[[#This Row],[General]]=1,"General, ",""), IF(Table1[[#This Row],[Beginner]]=1,"Beginner, ",""),IF(Table1[[#This Row],[Intermediate]]=1,"Intermediate, ",""), IF(Table1[[#This Row],[Advanced]]=1,"Advanced",""))</f>
        <v xml:space="preserve">Beginner, </v>
      </c>
      <c r="K180" s="91"/>
      <c r="L180" s="179">
        <v>1</v>
      </c>
      <c r="M180" s="91"/>
      <c r="N180" s="91"/>
      <c r="O180" s="159"/>
      <c r="P180" s="91"/>
      <c r="Q180" s="91"/>
      <c r="R180" s="91"/>
      <c r="S18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80" s="92"/>
      <c r="U180" s="92"/>
      <c r="V180" s="211">
        <v>1</v>
      </c>
      <c r="W180" s="211"/>
      <c r="X180" s="92"/>
      <c r="Y180" s="92"/>
      <c r="Z180" s="92">
        <v>1</v>
      </c>
      <c r="AA180" s="92"/>
      <c r="AB180" s="92"/>
      <c r="AC180" s="92"/>
      <c r="AD180" s="92"/>
      <c r="AE180" s="181"/>
      <c r="AF180" s="92"/>
      <c r="AG18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80" s="93">
        <v>1</v>
      </c>
      <c r="AI180" s="93"/>
      <c r="AJ180" s="93"/>
      <c r="AK180" s="74" t="str">
        <f>CONCATENATE(IF(Table1[[#This Row],[Digital]]=1,"Digital, ",""),IF(Table1[[#This Row],[Face to Face]]=1,"Face to face, ",""),IF(Table1[[#This Row],[Blended]]=1,"Blended",""))</f>
        <v xml:space="preserve">Digital, </v>
      </c>
      <c r="AL180" s="89" t="s">
        <v>62</v>
      </c>
      <c r="AM180" s="94">
        <v>1</v>
      </c>
      <c r="AN180" s="182">
        <v>1</v>
      </c>
      <c r="AO180" s="94"/>
      <c r="AP180" s="182"/>
      <c r="AQ180" s="94"/>
      <c r="AR180" s="94"/>
      <c r="AS180" s="94"/>
      <c r="AT180" s="94"/>
      <c r="AU180" s="94"/>
      <c r="AV180" s="182"/>
      <c r="AW180" s="182"/>
      <c r="AX180" s="182"/>
      <c r="AY180" s="94"/>
      <c r="AZ18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8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v>
      </c>
      <c r="BB180" s="95">
        <v>1</v>
      </c>
      <c r="BC180" s="95"/>
      <c r="BD180" s="90" t="str">
        <f>IF(AND(Table1[[#This Row],[Residential]]=1,Table1[[#This Row],[Commercial]]=1),1,"")</f>
        <v/>
      </c>
      <c r="BE180" s="90" t="str">
        <f>CONCATENATE(IF(Table1[[#This Row],[Residential]]=1,"Residential, ",""),IF(Table1[[#This Row],[Commercial]]=1,"Commercial",""))</f>
        <v xml:space="preserve">Residential, </v>
      </c>
      <c r="BF180" s="94"/>
      <c r="BG180" s="94">
        <v>1</v>
      </c>
      <c r="BH180" s="94"/>
      <c r="BI180" s="94"/>
      <c r="BJ180" s="94"/>
      <c r="BK180" s="94"/>
      <c r="BL180" s="94"/>
      <c r="BM180" s="182"/>
      <c r="BN180" s="94"/>
      <c r="BO18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80" s="160"/>
      <c r="BQ180" s="120" t="s">
        <v>813</v>
      </c>
      <c r="BR180" s="132" t="s">
        <v>987</v>
      </c>
      <c r="BS180" s="120"/>
      <c r="BT180" s="117" t="s">
        <v>833</v>
      </c>
      <c r="BU180" s="175"/>
      <c r="BV180" s="175"/>
      <c r="BW180" s="121" t="s">
        <v>300</v>
      </c>
      <c r="BX180" s="121" t="s">
        <v>58</v>
      </c>
      <c r="BY180" s="121" t="s">
        <v>57</v>
      </c>
      <c r="BZ180" s="227"/>
      <c r="CA18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80" s="48">
        <f>COUNTIF(Table1[[#This Row],[Validity]:[Alignment with NCC (Yes=1,No=0)]],"N/A")</f>
        <v>0</v>
      </c>
      <c r="CC180" s="48">
        <f>IF(ISERROR(Table1[[#This Row],[Total Quality Score (out of 10)]]/(4-Table1[[#This Row],[N/A Count]])),0,Table1[[#This Row],[Total Quality Score (out of 10)]]/(4-Table1[[#This Row],[N/A Count]]))</f>
        <v>1.5</v>
      </c>
      <c r="CD180" s="106"/>
      <c r="CE180" s="106"/>
      <c r="CF180" s="172" t="str">
        <f>IF(SUM(Table1[[#This Row],[Multiple]:[Level (all)62]])&lt;1,IF(Table1[[#This Row],[General]]=1,1,""),"")</f>
        <v/>
      </c>
      <c r="CG180" s="172">
        <f>IF(SUM(Table1[[#This Row],[Multiple]:[Level (all)62]])&lt;1,IF(Table1[[#This Row],[Beginner]]=1,1,""),"")</f>
        <v>1</v>
      </c>
      <c r="CH180" s="171" t="str">
        <f>IF(SUM(Table1[[#This Row],[Multiple]:[Level (all)62]])&lt;1,IF(Table1[[#This Row],[Intermediate]]=1,1,""),"")</f>
        <v/>
      </c>
      <c r="CI180" s="171" t="str">
        <f>IF(SUM(Table1[[#This Row],[Multiple]:[Level (all)62]])&lt;1,IF(Table1[[#This Row],[Advanced]]=1,1,""),"")</f>
        <v/>
      </c>
      <c r="CJ180" s="171" t="str">
        <f>IF(AND(SUM(Table1[[#This Row],[General]:[Advanced]])&lt;4,SUM(Table1[[#This Row],[General]:[Advanced]])&gt;1),1,"")</f>
        <v/>
      </c>
      <c r="CK180" s="171" t="str">
        <f>Table1[[#This Row],[Level (all)]]</f>
        <v/>
      </c>
      <c r="CL180" s="171" t="str">
        <f>IF(Table1[[#This Row],[Multiple audience]]&lt;&gt;1,IF(Table1[[#This Row],[General Audience]]=1,1,""),"")</f>
        <v/>
      </c>
      <c r="CM180" s="171">
        <f>IF(Table1[[#This Row],[Multiple audience]]&lt;&gt;1,IF(Table1[[#This Row],[Planners / Designers ]]=1,1,""),"")</f>
        <v>1</v>
      </c>
      <c r="CN180" s="171" t="str">
        <f>IF(Table1[[#This Row],[Multiple audience]]&lt;&gt;1,IF(Table1[[#This Row],[Regulatory Assessors]]=1,1,""),"")</f>
        <v/>
      </c>
      <c r="CO180" s="171" t="str">
        <f>IF(Table1[[#This Row],[Multiple audience]]&lt;&gt;1,IF(Table1[[#This Row],[Builders / Management]]=1,1,""),"")</f>
        <v/>
      </c>
      <c r="CP180" s="171" t="str">
        <f>IF(Table1[[#This Row],[Multiple audience]]&lt;&gt;1,IF(Table1[[#This Row],[Energy / Sus Assessors]]=1,1,""),"")</f>
        <v/>
      </c>
      <c r="CQ180" s="171" t="str">
        <f>IF(Table1[[#This Row],[Multiple audience]]&lt;&gt;1,IF(Table1[[#This Row],[Semi-skilled]]=1,1,""),"")</f>
        <v/>
      </c>
      <c r="CR180" s="171" t="str">
        <f>IF(Table1[[#This Row],[Multiple audience]]&lt;&gt;1,IF(Table1[[#This Row],[Trades]]=1,1,""),"")</f>
        <v/>
      </c>
      <c r="CS180" s="171" t="str">
        <f>IF(Table1[[#This Row],[Multiple audience]]&lt;&gt;1,IF(Table1[[#This Row],[Other]]=1,1,""),"")</f>
        <v/>
      </c>
      <c r="CT180" s="171" t="str">
        <f>IF(SUM(Table1[[#This Row],[General Audience]:[Other]])&gt;1,1,"")</f>
        <v/>
      </c>
      <c r="CU180" s="171" t="str">
        <f>IF(Table1[[#This Row],[Various  ]]&lt;&gt;1,IF(Table1[[#This Row],[Calculator / Software]]=1,1,""),"")</f>
        <v/>
      </c>
      <c r="CV180" s="171" t="str">
        <f>IF(Table1[[#This Row],[Various  ]]&lt;&gt;1,IF(Table1[[#This Row],[Information  ]]=1,1,""),"")</f>
        <v/>
      </c>
      <c r="CW180" s="171" t="str">
        <f>IF(Table1[[#This Row],[Various  ]]&lt;&gt;1,IF(Table1[[#This Row],[Interactive Tool]]=1,1,""),"")</f>
        <v/>
      </c>
      <c r="CX180" s="171" t="str">
        <f>IF(Table1[[#This Row],[Various  ]]&lt;&gt;1,IF(Table1[[#This Row],[Technical Specifications]]=1,1,""),"")</f>
        <v/>
      </c>
      <c r="CY180" s="171" t="str">
        <f>IF(Table1[[#This Row],[Various  ]]&lt;&gt;1,IF(Table1[[#This Row],[Training Resources]]=1,1,""),"")</f>
        <v/>
      </c>
      <c r="CZ180" s="171" t="str">
        <f>IF(Table1[[#This Row],[Various  ]]&lt;&gt;1,IF(Table1[[#This Row],[Toolbox]]=1,1,""),"")</f>
        <v/>
      </c>
      <c r="DA180" s="169" t="str">
        <f>IF(Table1[[#This Row],[Various  ]]&lt;&gt;1,IF(Table1[[#This Row],[Video]]=1,1,""),"")</f>
        <v/>
      </c>
      <c r="DB180" s="169" t="str">
        <f>IF(Table1[[#This Row],[Various  ]]&lt;&gt;1,IF(Table1[[#This Row],[Case study]]=1,1,""),"")</f>
        <v/>
      </c>
      <c r="DC180" s="169" t="str">
        <f>IF(Table1[[#This Row],[Various  ]]&lt;&gt;1,IF(Table1[[#This Row],[Other   ]]=1,1,""),"")</f>
        <v/>
      </c>
      <c r="DD180" s="169" t="str">
        <f>IF(Table1[[#This Row],[Various  ]]&lt;&gt;1,IF(Table1[[#This Row],[Standards]]=1,1,""),"")</f>
        <v/>
      </c>
      <c r="DE180" s="169">
        <f>IF(Table1[[#This Row],[Various]]=1,1,IF(SUM(Table1[[#This Row],[Calculator / Software]:[Standards]])&gt;1,1,""))</f>
        <v>1</v>
      </c>
      <c r="DF180" s="169" t="str">
        <f>IF(Table1[[#This Row],[Multiple NCC links]]&lt;&gt;1,IF(Table1[[#This Row],[Design]]=1,1,""),"")</f>
        <v/>
      </c>
      <c r="DG180" s="169" t="str">
        <f>IF(Table1[[#This Row],[Multiple NCC links]]&lt;&gt;1,IF(Table1[[#This Row],[Assessment / Verification]]=1,1,""),"")</f>
        <v/>
      </c>
      <c r="DH180" s="169" t="str">
        <f>IF(Table1[[#This Row],[Multiple NCC links]]&lt;&gt;1,IF(Table1[[#This Row],[Climate Specific ]]=1,1,""),"")</f>
        <v/>
      </c>
      <c r="DI180" s="169" t="str">
        <f>IF(Table1[[#This Row],[Multiple NCC links]]&lt;&gt;1,IF(Table1[[#This Row],[Alterations / Additions]]=1,1,""),"")</f>
        <v/>
      </c>
      <c r="DJ180" s="169" t="str">
        <f>IF(Table1[[#This Row],[Multiple NCC links]]&lt;&gt;1,IF(Table1[[#This Row],[Glazing]]=1,1,""),"")</f>
        <v/>
      </c>
      <c r="DK180" s="169" t="str">
        <f>IF(Table1[[#This Row],[Multiple NCC links]]&lt;&gt;1,IF(Table1[[#This Row],[Building Fabric / Thermal / Sealing]]=1,1,""),"")</f>
        <v/>
      </c>
      <c r="DL180" s="169" t="str">
        <f>IF(Table1[[#This Row],[Multiple NCC links]]&lt;&gt;1,IF(Table1[[#This Row],[Lighting]]=1,1,""),"")</f>
        <v/>
      </c>
      <c r="DM180" s="169" t="str">
        <f>IF(Table1[[#This Row],[Multiple NCC links]]&lt;&gt;1,IF(Table1[[#This Row],[HVAC]]=1,1,""),"")</f>
        <v/>
      </c>
      <c r="DN180" s="169" t="str">
        <f>IF(Table1[[#This Row],[Multiple NCC links]]&lt;&gt;1,IF(Table1[[#This Row],[Services]]=1,1,""),"")</f>
        <v/>
      </c>
      <c r="DO180" s="169" t="str">
        <f>IF(Table1[[#This Row],[Multiple NCC links]]&lt;&gt;1,IF(Table1[[#This Row],[Maintenance &amp; Monitoring]]=1,1,""),"")</f>
        <v/>
      </c>
      <c r="DP180" s="169" t="str">
        <f>IF(Table1[[#This Row],[Multiple NCC links]]&lt;&gt;1,IF(Table1[[#This Row],[Hand over / Operations]]=1,1,""),"")</f>
        <v/>
      </c>
      <c r="DQ180" s="169" t="str">
        <f>IF(Table1[[#This Row],[Multiple NCC links]]&lt;&gt;1,IF(Table1[[#This Row],[As built assessment]]=1,1,""),"")</f>
        <v/>
      </c>
      <c r="DR180" s="169" t="str">
        <f>IF(Table1[[#This Row],[Multiple NCC links]]&lt;&gt;1,IF(Table1[[#This Row],[Beyond compliance]]=1,1,""),"")</f>
        <v/>
      </c>
      <c r="DS180" s="169">
        <f>IF(SUM(Table1[[#This Row],[Design]:[Beyond compliance]])&gt;1,1,"")</f>
        <v>1</v>
      </c>
      <c r="DT180" s="169">
        <f>IF(Table1[[#This Row],[Both Residential &amp; Commercial4]]&lt;&gt;1,IF(Table1[[#This Row],[Residential]]=1,1,""),"")</f>
        <v>1</v>
      </c>
      <c r="DU180" s="169" t="str">
        <f>IF(Table1[[#This Row],[Both Residential &amp; Commercial4]]&lt;&gt;1,IF(Table1[[#This Row],[Commercial]]=1,1,""),"")</f>
        <v/>
      </c>
      <c r="DV180" s="169" t="str">
        <f>Table1[[#This Row],[Residential &amp; Commercial]]</f>
        <v/>
      </c>
      <c r="DW180" s="169"/>
    </row>
    <row r="181" spans="1:127" s="49" customFormat="1" ht="170.25" thickTop="1" thickBot="1" x14ac:dyDescent="0.35">
      <c r="A181" s="97">
        <v>177</v>
      </c>
      <c r="B181" s="97"/>
      <c r="C181" s="88" t="s">
        <v>793</v>
      </c>
      <c r="D181" s="88" t="s">
        <v>772</v>
      </c>
      <c r="E181" s="176"/>
      <c r="F181" s="176">
        <v>1</v>
      </c>
      <c r="G181" s="176"/>
      <c r="H181" s="176"/>
      <c r="I181" s="90" t="str">
        <f>IF(AND(Table1[[#This Row],[General]]=1,Table1[[#This Row],[Beginner]]=1,Table1[[#This Row],[Intermediate]]=1,Table1[[#This Row],[Advanced]]=1),1,"")</f>
        <v/>
      </c>
      <c r="J181" s="90" t="str">
        <f>CONCATENATE(IF(Table1[[#This Row],[General]]=1,"General, ",""), IF(Table1[[#This Row],[Beginner]]=1,"Beginner, ",""),IF(Table1[[#This Row],[Intermediate]]=1,"Intermediate, ",""), IF(Table1[[#This Row],[Advanced]]=1,"Advanced",""))</f>
        <v xml:space="preserve">Beginner, </v>
      </c>
      <c r="K181" s="91"/>
      <c r="L181" s="179">
        <v>1</v>
      </c>
      <c r="M181" s="91"/>
      <c r="N181" s="91"/>
      <c r="O181" s="159"/>
      <c r="P181" s="91"/>
      <c r="Q181" s="91"/>
      <c r="R181" s="91"/>
      <c r="S18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81" s="92"/>
      <c r="U181" s="92"/>
      <c r="V181" s="211">
        <v>1</v>
      </c>
      <c r="W181" s="211"/>
      <c r="X181" s="92"/>
      <c r="Y181" s="92"/>
      <c r="Z181" s="92">
        <v>1</v>
      </c>
      <c r="AA181" s="92"/>
      <c r="AB181" s="92"/>
      <c r="AC181" s="92"/>
      <c r="AD181" s="92"/>
      <c r="AE181" s="181"/>
      <c r="AF181" s="92"/>
      <c r="AG18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81" s="93">
        <v>1</v>
      </c>
      <c r="AI181" s="93"/>
      <c r="AJ181" s="93"/>
      <c r="AK181" s="74" t="str">
        <f>CONCATENATE(IF(Table1[[#This Row],[Digital]]=1,"Digital, ",""),IF(Table1[[#This Row],[Face to Face]]=1,"Face to face, ",""),IF(Table1[[#This Row],[Blended]]=1,"Blended",""))</f>
        <v xml:space="preserve">Digital, </v>
      </c>
      <c r="AL181" s="89" t="s">
        <v>62</v>
      </c>
      <c r="AM181" s="94">
        <v>1</v>
      </c>
      <c r="AN181" s="182"/>
      <c r="AO181" s="94">
        <v>1</v>
      </c>
      <c r="AP181" s="182">
        <v>1</v>
      </c>
      <c r="AQ181" s="94">
        <v>1</v>
      </c>
      <c r="AR181" s="94">
        <v>1</v>
      </c>
      <c r="AS181" s="94">
        <v>1</v>
      </c>
      <c r="AT181" s="94">
        <v>1</v>
      </c>
      <c r="AU181" s="94">
        <v>1</v>
      </c>
      <c r="AV181" s="182"/>
      <c r="AW181" s="182"/>
      <c r="AX181" s="182"/>
      <c r="AY181" s="94"/>
      <c r="AZ18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8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HVAC, Services, </v>
      </c>
      <c r="BB181" s="95">
        <v>1</v>
      </c>
      <c r="BC181" s="95"/>
      <c r="BD181" s="90" t="str">
        <f>IF(AND(Table1[[#This Row],[Residential]]=1,Table1[[#This Row],[Commercial]]=1),1,"")</f>
        <v/>
      </c>
      <c r="BE181" s="90" t="str">
        <f>CONCATENATE(IF(Table1[[#This Row],[Residential]]=1,"Residential, ",""),IF(Table1[[#This Row],[Commercial]]=1,"Commercial",""))</f>
        <v xml:space="preserve">Residential, </v>
      </c>
      <c r="BF181" s="94"/>
      <c r="BG181" s="94">
        <v>1</v>
      </c>
      <c r="BH181" s="94"/>
      <c r="BI181" s="94"/>
      <c r="BJ181" s="94"/>
      <c r="BK181" s="94"/>
      <c r="BL181" s="94"/>
      <c r="BM181" s="182"/>
      <c r="BN181" s="94"/>
      <c r="BO18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81" s="160"/>
      <c r="BQ181" s="120" t="s">
        <v>814</v>
      </c>
      <c r="BR181" s="132" t="s">
        <v>987</v>
      </c>
      <c r="BS181" s="120"/>
      <c r="BT181" s="117" t="s">
        <v>833</v>
      </c>
      <c r="BU181" s="175"/>
      <c r="BV181" s="175"/>
      <c r="BW181" s="121" t="s">
        <v>300</v>
      </c>
      <c r="BX181" s="121" t="s">
        <v>58</v>
      </c>
      <c r="BY181" s="121" t="s">
        <v>57</v>
      </c>
      <c r="BZ181" s="227"/>
      <c r="CA18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81" s="48">
        <f>COUNTIF(Table1[[#This Row],[Validity]:[Alignment with NCC (Yes=1,No=0)]],"N/A")</f>
        <v>0</v>
      </c>
      <c r="CC181" s="48">
        <f>IF(ISERROR(Table1[[#This Row],[Total Quality Score (out of 10)]]/(4-Table1[[#This Row],[N/A Count]])),0,Table1[[#This Row],[Total Quality Score (out of 10)]]/(4-Table1[[#This Row],[N/A Count]]))</f>
        <v>1.5</v>
      </c>
      <c r="CD181" s="106"/>
      <c r="CE181" s="106"/>
      <c r="CF181" s="172" t="str">
        <f>IF(SUM(Table1[[#This Row],[Multiple]:[Level (all)62]])&lt;1,IF(Table1[[#This Row],[General]]=1,1,""),"")</f>
        <v/>
      </c>
      <c r="CG181" s="172">
        <f>IF(SUM(Table1[[#This Row],[Multiple]:[Level (all)62]])&lt;1,IF(Table1[[#This Row],[Beginner]]=1,1,""),"")</f>
        <v>1</v>
      </c>
      <c r="CH181" s="171" t="str">
        <f>IF(SUM(Table1[[#This Row],[Multiple]:[Level (all)62]])&lt;1,IF(Table1[[#This Row],[Intermediate]]=1,1,""),"")</f>
        <v/>
      </c>
      <c r="CI181" s="171" t="str">
        <f>IF(SUM(Table1[[#This Row],[Multiple]:[Level (all)62]])&lt;1,IF(Table1[[#This Row],[Advanced]]=1,1,""),"")</f>
        <v/>
      </c>
      <c r="CJ181" s="171" t="str">
        <f>IF(AND(SUM(Table1[[#This Row],[General]:[Advanced]])&lt;4,SUM(Table1[[#This Row],[General]:[Advanced]])&gt;1),1,"")</f>
        <v/>
      </c>
      <c r="CK181" s="171" t="str">
        <f>Table1[[#This Row],[Level (all)]]</f>
        <v/>
      </c>
      <c r="CL181" s="171" t="str">
        <f>IF(Table1[[#This Row],[Multiple audience]]&lt;&gt;1,IF(Table1[[#This Row],[General Audience]]=1,1,""),"")</f>
        <v/>
      </c>
      <c r="CM181" s="171">
        <f>IF(Table1[[#This Row],[Multiple audience]]&lt;&gt;1,IF(Table1[[#This Row],[Planners / Designers ]]=1,1,""),"")</f>
        <v>1</v>
      </c>
      <c r="CN181" s="171" t="str">
        <f>IF(Table1[[#This Row],[Multiple audience]]&lt;&gt;1,IF(Table1[[#This Row],[Regulatory Assessors]]=1,1,""),"")</f>
        <v/>
      </c>
      <c r="CO181" s="171" t="str">
        <f>IF(Table1[[#This Row],[Multiple audience]]&lt;&gt;1,IF(Table1[[#This Row],[Builders / Management]]=1,1,""),"")</f>
        <v/>
      </c>
      <c r="CP181" s="171" t="str">
        <f>IF(Table1[[#This Row],[Multiple audience]]&lt;&gt;1,IF(Table1[[#This Row],[Energy / Sus Assessors]]=1,1,""),"")</f>
        <v/>
      </c>
      <c r="CQ181" s="171" t="str">
        <f>IF(Table1[[#This Row],[Multiple audience]]&lt;&gt;1,IF(Table1[[#This Row],[Semi-skilled]]=1,1,""),"")</f>
        <v/>
      </c>
      <c r="CR181" s="171" t="str">
        <f>IF(Table1[[#This Row],[Multiple audience]]&lt;&gt;1,IF(Table1[[#This Row],[Trades]]=1,1,""),"")</f>
        <v/>
      </c>
      <c r="CS181" s="171" t="str">
        <f>IF(Table1[[#This Row],[Multiple audience]]&lt;&gt;1,IF(Table1[[#This Row],[Other]]=1,1,""),"")</f>
        <v/>
      </c>
      <c r="CT181" s="171" t="str">
        <f>IF(SUM(Table1[[#This Row],[General Audience]:[Other]])&gt;1,1,"")</f>
        <v/>
      </c>
      <c r="CU181" s="171" t="str">
        <f>IF(Table1[[#This Row],[Various  ]]&lt;&gt;1,IF(Table1[[#This Row],[Calculator / Software]]=1,1,""),"")</f>
        <v/>
      </c>
      <c r="CV181" s="171" t="str">
        <f>IF(Table1[[#This Row],[Various  ]]&lt;&gt;1,IF(Table1[[#This Row],[Information  ]]=1,1,""),"")</f>
        <v/>
      </c>
      <c r="CW181" s="171" t="str">
        <f>IF(Table1[[#This Row],[Various  ]]&lt;&gt;1,IF(Table1[[#This Row],[Interactive Tool]]=1,1,""),"")</f>
        <v/>
      </c>
      <c r="CX181" s="171" t="str">
        <f>IF(Table1[[#This Row],[Various  ]]&lt;&gt;1,IF(Table1[[#This Row],[Technical Specifications]]=1,1,""),"")</f>
        <v/>
      </c>
      <c r="CY181" s="171" t="str">
        <f>IF(Table1[[#This Row],[Various  ]]&lt;&gt;1,IF(Table1[[#This Row],[Training Resources]]=1,1,""),"")</f>
        <v/>
      </c>
      <c r="CZ181" s="171" t="str">
        <f>IF(Table1[[#This Row],[Various  ]]&lt;&gt;1,IF(Table1[[#This Row],[Toolbox]]=1,1,""),"")</f>
        <v/>
      </c>
      <c r="DA181" s="169" t="str">
        <f>IF(Table1[[#This Row],[Various  ]]&lt;&gt;1,IF(Table1[[#This Row],[Video]]=1,1,""),"")</f>
        <v/>
      </c>
      <c r="DB181" s="169" t="str">
        <f>IF(Table1[[#This Row],[Various  ]]&lt;&gt;1,IF(Table1[[#This Row],[Case study]]=1,1,""),"")</f>
        <v/>
      </c>
      <c r="DC181" s="169" t="str">
        <f>IF(Table1[[#This Row],[Various  ]]&lt;&gt;1,IF(Table1[[#This Row],[Other   ]]=1,1,""),"")</f>
        <v/>
      </c>
      <c r="DD181" s="169" t="str">
        <f>IF(Table1[[#This Row],[Various  ]]&lt;&gt;1,IF(Table1[[#This Row],[Standards]]=1,1,""),"")</f>
        <v/>
      </c>
      <c r="DE181" s="169">
        <f>IF(Table1[[#This Row],[Various]]=1,1,IF(SUM(Table1[[#This Row],[Calculator / Software]:[Standards]])&gt;1,1,""))</f>
        <v>1</v>
      </c>
      <c r="DF181" s="169" t="str">
        <f>IF(Table1[[#This Row],[Multiple NCC links]]&lt;&gt;1,IF(Table1[[#This Row],[Design]]=1,1,""),"")</f>
        <v/>
      </c>
      <c r="DG181" s="169" t="str">
        <f>IF(Table1[[#This Row],[Multiple NCC links]]&lt;&gt;1,IF(Table1[[#This Row],[Assessment / Verification]]=1,1,""),"")</f>
        <v/>
      </c>
      <c r="DH181" s="169" t="str">
        <f>IF(Table1[[#This Row],[Multiple NCC links]]&lt;&gt;1,IF(Table1[[#This Row],[Climate Specific ]]=1,1,""),"")</f>
        <v/>
      </c>
      <c r="DI181" s="169" t="str">
        <f>IF(Table1[[#This Row],[Multiple NCC links]]&lt;&gt;1,IF(Table1[[#This Row],[Alterations / Additions]]=1,1,""),"")</f>
        <v/>
      </c>
      <c r="DJ181" s="169" t="str">
        <f>IF(Table1[[#This Row],[Multiple NCC links]]&lt;&gt;1,IF(Table1[[#This Row],[Glazing]]=1,1,""),"")</f>
        <v/>
      </c>
      <c r="DK181" s="169" t="str">
        <f>IF(Table1[[#This Row],[Multiple NCC links]]&lt;&gt;1,IF(Table1[[#This Row],[Building Fabric / Thermal / Sealing]]=1,1,""),"")</f>
        <v/>
      </c>
      <c r="DL181" s="169" t="str">
        <f>IF(Table1[[#This Row],[Multiple NCC links]]&lt;&gt;1,IF(Table1[[#This Row],[Lighting]]=1,1,""),"")</f>
        <v/>
      </c>
      <c r="DM181" s="169" t="str">
        <f>IF(Table1[[#This Row],[Multiple NCC links]]&lt;&gt;1,IF(Table1[[#This Row],[HVAC]]=1,1,""),"")</f>
        <v/>
      </c>
      <c r="DN181" s="169" t="str">
        <f>IF(Table1[[#This Row],[Multiple NCC links]]&lt;&gt;1,IF(Table1[[#This Row],[Services]]=1,1,""),"")</f>
        <v/>
      </c>
      <c r="DO181" s="169" t="str">
        <f>IF(Table1[[#This Row],[Multiple NCC links]]&lt;&gt;1,IF(Table1[[#This Row],[Maintenance &amp; Monitoring]]=1,1,""),"")</f>
        <v/>
      </c>
      <c r="DP181" s="169" t="str">
        <f>IF(Table1[[#This Row],[Multiple NCC links]]&lt;&gt;1,IF(Table1[[#This Row],[Hand over / Operations]]=1,1,""),"")</f>
        <v/>
      </c>
      <c r="DQ181" s="169" t="str">
        <f>IF(Table1[[#This Row],[Multiple NCC links]]&lt;&gt;1,IF(Table1[[#This Row],[As built assessment]]=1,1,""),"")</f>
        <v/>
      </c>
      <c r="DR181" s="169" t="str">
        <f>IF(Table1[[#This Row],[Multiple NCC links]]&lt;&gt;1,IF(Table1[[#This Row],[Beyond compliance]]=1,1,""),"")</f>
        <v/>
      </c>
      <c r="DS181" s="169">
        <f>IF(SUM(Table1[[#This Row],[Design]:[Beyond compliance]])&gt;1,1,"")</f>
        <v>1</v>
      </c>
      <c r="DT181" s="169">
        <f>IF(Table1[[#This Row],[Both Residential &amp; Commercial4]]&lt;&gt;1,IF(Table1[[#This Row],[Residential]]=1,1,""),"")</f>
        <v>1</v>
      </c>
      <c r="DU181" s="169" t="str">
        <f>IF(Table1[[#This Row],[Both Residential &amp; Commercial4]]&lt;&gt;1,IF(Table1[[#This Row],[Commercial]]=1,1,""),"")</f>
        <v/>
      </c>
      <c r="DV181" s="169" t="str">
        <f>Table1[[#This Row],[Residential &amp; Commercial]]</f>
        <v/>
      </c>
      <c r="DW181" s="169"/>
    </row>
    <row r="182" spans="1:127" s="49" customFormat="1" ht="132.75" thickTop="1" thickBot="1" x14ac:dyDescent="0.35">
      <c r="A182" s="97">
        <v>178</v>
      </c>
      <c r="B182" s="97"/>
      <c r="C182" s="88" t="s">
        <v>792</v>
      </c>
      <c r="D182" s="88" t="s">
        <v>772</v>
      </c>
      <c r="E182" s="176"/>
      <c r="F182" s="176">
        <v>1</v>
      </c>
      <c r="G182" s="176"/>
      <c r="H182" s="176"/>
      <c r="I182" s="90" t="str">
        <f>IF(AND(Table1[[#This Row],[General]]=1,Table1[[#This Row],[Beginner]]=1,Table1[[#This Row],[Intermediate]]=1,Table1[[#This Row],[Advanced]]=1),1,"")</f>
        <v/>
      </c>
      <c r="J182" s="90" t="str">
        <f>CONCATENATE(IF(Table1[[#This Row],[General]]=1,"General, ",""), IF(Table1[[#This Row],[Beginner]]=1,"Beginner, ",""),IF(Table1[[#This Row],[Intermediate]]=1,"Intermediate, ",""), IF(Table1[[#This Row],[Advanced]]=1,"Advanced",""))</f>
        <v xml:space="preserve">Beginner, </v>
      </c>
      <c r="K182" s="91"/>
      <c r="L182" s="179">
        <v>1</v>
      </c>
      <c r="M182" s="91"/>
      <c r="N182" s="91"/>
      <c r="O182" s="159"/>
      <c r="P182" s="91"/>
      <c r="Q182" s="91"/>
      <c r="R182" s="91"/>
      <c r="S18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82" s="92"/>
      <c r="U182" s="92"/>
      <c r="V182" s="211">
        <v>1</v>
      </c>
      <c r="W182" s="211"/>
      <c r="X182" s="92"/>
      <c r="Y182" s="92"/>
      <c r="Z182" s="92">
        <v>1</v>
      </c>
      <c r="AA182" s="92"/>
      <c r="AB182" s="92"/>
      <c r="AC182" s="92"/>
      <c r="AD182" s="92"/>
      <c r="AE182" s="181"/>
      <c r="AF182" s="92"/>
      <c r="AG18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82" s="93">
        <v>1</v>
      </c>
      <c r="AI182" s="93"/>
      <c r="AJ182" s="93"/>
      <c r="AK182" s="74" t="str">
        <f>CONCATENATE(IF(Table1[[#This Row],[Digital]]=1,"Digital, ",""),IF(Table1[[#This Row],[Face to Face]]=1,"Face to face, ",""),IF(Table1[[#This Row],[Blended]]=1,"Blended",""))</f>
        <v xml:space="preserve">Digital, </v>
      </c>
      <c r="AL182" s="89" t="s">
        <v>62</v>
      </c>
      <c r="AM182" s="94">
        <v>1</v>
      </c>
      <c r="AN182" s="182"/>
      <c r="AO182" s="94"/>
      <c r="AP182" s="182"/>
      <c r="AQ182" s="94">
        <v>1</v>
      </c>
      <c r="AR182" s="94"/>
      <c r="AS182" s="94"/>
      <c r="AT182" s="94"/>
      <c r="AU182" s="94"/>
      <c r="AV182" s="182"/>
      <c r="AW182" s="182"/>
      <c r="AX182" s="182"/>
      <c r="AY182" s="94"/>
      <c r="AZ18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8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v>
      </c>
      <c r="BB182" s="95"/>
      <c r="BC182" s="95">
        <v>1</v>
      </c>
      <c r="BD182" s="90" t="str">
        <f>IF(AND(Table1[[#This Row],[Residential]]=1,Table1[[#This Row],[Commercial]]=1),1,"")</f>
        <v/>
      </c>
      <c r="BE182" s="90" t="str">
        <f>CONCATENATE(IF(Table1[[#This Row],[Residential]]=1,"Residential, ",""),IF(Table1[[#This Row],[Commercial]]=1,"Commercial",""))</f>
        <v>Commercial</v>
      </c>
      <c r="BF182" s="94"/>
      <c r="BG182" s="94">
        <v>1</v>
      </c>
      <c r="BH182" s="94"/>
      <c r="BI182" s="94"/>
      <c r="BJ182" s="94"/>
      <c r="BK182" s="94"/>
      <c r="BL182" s="94"/>
      <c r="BM182" s="182"/>
      <c r="BN182" s="94"/>
      <c r="BO18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82" s="160"/>
      <c r="BQ182" s="120" t="s">
        <v>815</v>
      </c>
      <c r="BR182" s="132" t="s">
        <v>987</v>
      </c>
      <c r="BS182" s="120"/>
      <c r="BT182" s="117" t="s">
        <v>833</v>
      </c>
      <c r="BU182" s="175"/>
      <c r="BV182" s="175"/>
      <c r="BW182" s="121" t="s">
        <v>300</v>
      </c>
      <c r="BX182" s="121" t="s">
        <v>58</v>
      </c>
      <c r="BY182" s="121" t="s">
        <v>57</v>
      </c>
      <c r="BZ182" s="227"/>
      <c r="CA18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82" s="48">
        <f>COUNTIF(Table1[[#This Row],[Validity]:[Alignment with NCC (Yes=1,No=0)]],"N/A")</f>
        <v>0</v>
      </c>
      <c r="CC182" s="48">
        <f>IF(ISERROR(Table1[[#This Row],[Total Quality Score (out of 10)]]/(4-Table1[[#This Row],[N/A Count]])),0,Table1[[#This Row],[Total Quality Score (out of 10)]]/(4-Table1[[#This Row],[N/A Count]]))</f>
        <v>1.5</v>
      </c>
      <c r="CD182" s="106"/>
      <c r="CE182" s="106"/>
      <c r="CF182" s="172" t="str">
        <f>IF(SUM(Table1[[#This Row],[Multiple]:[Level (all)62]])&lt;1,IF(Table1[[#This Row],[General]]=1,1,""),"")</f>
        <v/>
      </c>
      <c r="CG182" s="172">
        <f>IF(SUM(Table1[[#This Row],[Multiple]:[Level (all)62]])&lt;1,IF(Table1[[#This Row],[Beginner]]=1,1,""),"")</f>
        <v>1</v>
      </c>
      <c r="CH182" s="171" t="str">
        <f>IF(SUM(Table1[[#This Row],[Multiple]:[Level (all)62]])&lt;1,IF(Table1[[#This Row],[Intermediate]]=1,1,""),"")</f>
        <v/>
      </c>
      <c r="CI182" s="171" t="str">
        <f>IF(SUM(Table1[[#This Row],[Multiple]:[Level (all)62]])&lt;1,IF(Table1[[#This Row],[Advanced]]=1,1,""),"")</f>
        <v/>
      </c>
      <c r="CJ182" s="171" t="str">
        <f>IF(AND(SUM(Table1[[#This Row],[General]:[Advanced]])&lt;4,SUM(Table1[[#This Row],[General]:[Advanced]])&gt;1),1,"")</f>
        <v/>
      </c>
      <c r="CK182" s="171" t="str">
        <f>Table1[[#This Row],[Level (all)]]</f>
        <v/>
      </c>
      <c r="CL182" s="171" t="str">
        <f>IF(Table1[[#This Row],[Multiple audience]]&lt;&gt;1,IF(Table1[[#This Row],[General Audience]]=1,1,""),"")</f>
        <v/>
      </c>
      <c r="CM182" s="171">
        <f>IF(Table1[[#This Row],[Multiple audience]]&lt;&gt;1,IF(Table1[[#This Row],[Planners / Designers ]]=1,1,""),"")</f>
        <v>1</v>
      </c>
      <c r="CN182" s="171" t="str">
        <f>IF(Table1[[#This Row],[Multiple audience]]&lt;&gt;1,IF(Table1[[#This Row],[Regulatory Assessors]]=1,1,""),"")</f>
        <v/>
      </c>
      <c r="CO182" s="171" t="str">
        <f>IF(Table1[[#This Row],[Multiple audience]]&lt;&gt;1,IF(Table1[[#This Row],[Builders / Management]]=1,1,""),"")</f>
        <v/>
      </c>
      <c r="CP182" s="171" t="str">
        <f>IF(Table1[[#This Row],[Multiple audience]]&lt;&gt;1,IF(Table1[[#This Row],[Energy / Sus Assessors]]=1,1,""),"")</f>
        <v/>
      </c>
      <c r="CQ182" s="171" t="str">
        <f>IF(Table1[[#This Row],[Multiple audience]]&lt;&gt;1,IF(Table1[[#This Row],[Semi-skilled]]=1,1,""),"")</f>
        <v/>
      </c>
      <c r="CR182" s="171" t="str">
        <f>IF(Table1[[#This Row],[Multiple audience]]&lt;&gt;1,IF(Table1[[#This Row],[Trades]]=1,1,""),"")</f>
        <v/>
      </c>
      <c r="CS182" s="171" t="str">
        <f>IF(Table1[[#This Row],[Multiple audience]]&lt;&gt;1,IF(Table1[[#This Row],[Other]]=1,1,""),"")</f>
        <v/>
      </c>
      <c r="CT182" s="171" t="str">
        <f>IF(SUM(Table1[[#This Row],[General Audience]:[Other]])&gt;1,1,"")</f>
        <v/>
      </c>
      <c r="CU182" s="171" t="str">
        <f>IF(Table1[[#This Row],[Various  ]]&lt;&gt;1,IF(Table1[[#This Row],[Calculator / Software]]=1,1,""),"")</f>
        <v/>
      </c>
      <c r="CV182" s="171" t="str">
        <f>IF(Table1[[#This Row],[Various  ]]&lt;&gt;1,IF(Table1[[#This Row],[Information  ]]=1,1,""),"")</f>
        <v/>
      </c>
      <c r="CW182" s="171" t="str">
        <f>IF(Table1[[#This Row],[Various  ]]&lt;&gt;1,IF(Table1[[#This Row],[Interactive Tool]]=1,1,""),"")</f>
        <v/>
      </c>
      <c r="CX182" s="171" t="str">
        <f>IF(Table1[[#This Row],[Various  ]]&lt;&gt;1,IF(Table1[[#This Row],[Technical Specifications]]=1,1,""),"")</f>
        <v/>
      </c>
      <c r="CY182" s="171" t="str">
        <f>IF(Table1[[#This Row],[Various  ]]&lt;&gt;1,IF(Table1[[#This Row],[Training Resources]]=1,1,""),"")</f>
        <v/>
      </c>
      <c r="CZ182" s="171" t="str">
        <f>IF(Table1[[#This Row],[Various  ]]&lt;&gt;1,IF(Table1[[#This Row],[Toolbox]]=1,1,""),"")</f>
        <v/>
      </c>
      <c r="DA182" s="169" t="str">
        <f>IF(Table1[[#This Row],[Various  ]]&lt;&gt;1,IF(Table1[[#This Row],[Video]]=1,1,""),"")</f>
        <v/>
      </c>
      <c r="DB182" s="169" t="str">
        <f>IF(Table1[[#This Row],[Various  ]]&lt;&gt;1,IF(Table1[[#This Row],[Case study]]=1,1,""),"")</f>
        <v/>
      </c>
      <c r="DC182" s="169" t="str">
        <f>IF(Table1[[#This Row],[Various  ]]&lt;&gt;1,IF(Table1[[#This Row],[Other   ]]=1,1,""),"")</f>
        <v/>
      </c>
      <c r="DD182" s="169" t="str">
        <f>IF(Table1[[#This Row],[Various  ]]&lt;&gt;1,IF(Table1[[#This Row],[Standards]]=1,1,""),"")</f>
        <v/>
      </c>
      <c r="DE182" s="169">
        <f>IF(Table1[[#This Row],[Various]]=1,1,IF(SUM(Table1[[#This Row],[Calculator / Software]:[Standards]])&gt;1,1,""))</f>
        <v>1</v>
      </c>
      <c r="DF182" s="169" t="str">
        <f>IF(Table1[[#This Row],[Multiple NCC links]]&lt;&gt;1,IF(Table1[[#This Row],[Design]]=1,1,""),"")</f>
        <v/>
      </c>
      <c r="DG182" s="169" t="str">
        <f>IF(Table1[[#This Row],[Multiple NCC links]]&lt;&gt;1,IF(Table1[[#This Row],[Assessment / Verification]]=1,1,""),"")</f>
        <v/>
      </c>
      <c r="DH182" s="169" t="str">
        <f>IF(Table1[[#This Row],[Multiple NCC links]]&lt;&gt;1,IF(Table1[[#This Row],[Climate Specific ]]=1,1,""),"")</f>
        <v/>
      </c>
      <c r="DI182" s="169" t="str">
        <f>IF(Table1[[#This Row],[Multiple NCC links]]&lt;&gt;1,IF(Table1[[#This Row],[Alterations / Additions]]=1,1,""),"")</f>
        <v/>
      </c>
      <c r="DJ182" s="169" t="str">
        <f>IF(Table1[[#This Row],[Multiple NCC links]]&lt;&gt;1,IF(Table1[[#This Row],[Glazing]]=1,1,""),"")</f>
        <v/>
      </c>
      <c r="DK182" s="169" t="str">
        <f>IF(Table1[[#This Row],[Multiple NCC links]]&lt;&gt;1,IF(Table1[[#This Row],[Building Fabric / Thermal / Sealing]]=1,1,""),"")</f>
        <v/>
      </c>
      <c r="DL182" s="169" t="str">
        <f>IF(Table1[[#This Row],[Multiple NCC links]]&lt;&gt;1,IF(Table1[[#This Row],[Lighting]]=1,1,""),"")</f>
        <v/>
      </c>
      <c r="DM182" s="169" t="str">
        <f>IF(Table1[[#This Row],[Multiple NCC links]]&lt;&gt;1,IF(Table1[[#This Row],[HVAC]]=1,1,""),"")</f>
        <v/>
      </c>
      <c r="DN182" s="169" t="str">
        <f>IF(Table1[[#This Row],[Multiple NCC links]]&lt;&gt;1,IF(Table1[[#This Row],[Services]]=1,1,""),"")</f>
        <v/>
      </c>
      <c r="DO182" s="169" t="str">
        <f>IF(Table1[[#This Row],[Multiple NCC links]]&lt;&gt;1,IF(Table1[[#This Row],[Maintenance &amp; Monitoring]]=1,1,""),"")</f>
        <v/>
      </c>
      <c r="DP182" s="169" t="str">
        <f>IF(Table1[[#This Row],[Multiple NCC links]]&lt;&gt;1,IF(Table1[[#This Row],[Hand over / Operations]]=1,1,""),"")</f>
        <v/>
      </c>
      <c r="DQ182" s="169" t="str">
        <f>IF(Table1[[#This Row],[Multiple NCC links]]&lt;&gt;1,IF(Table1[[#This Row],[As built assessment]]=1,1,""),"")</f>
        <v/>
      </c>
      <c r="DR182" s="169" t="str">
        <f>IF(Table1[[#This Row],[Multiple NCC links]]&lt;&gt;1,IF(Table1[[#This Row],[Beyond compliance]]=1,1,""),"")</f>
        <v/>
      </c>
      <c r="DS182" s="169">
        <f>IF(SUM(Table1[[#This Row],[Design]:[Beyond compliance]])&gt;1,1,"")</f>
        <v>1</v>
      </c>
      <c r="DT182" s="169" t="str">
        <f>IF(Table1[[#This Row],[Both Residential &amp; Commercial4]]&lt;&gt;1,IF(Table1[[#This Row],[Residential]]=1,1,""),"")</f>
        <v/>
      </c>
      <c r="DU182" s="169">
        <f>IF(Table1[[#This Row],[Both Residential &amp; Commercial4]]&lt;&gt;1,IF(Table1[[#This Row],[Commercial]]=1,1,""),"")</f>
        <v>1</v>
      </c>
      <c r="DV182" s="169" t="str">
        <f>Table1[[#This Row],[Residential &amp; Commercial]]</f>
        <v/>
      </c>
      <c r="DW182" s="169"/>
    </row>
    <row r="183" spans="1:127" s="49" customFormat="1" ht="245.25" thickTop="1" thickBot="1" x14ac:dyDescent="0.35">
      <c r="A183" s="97">
        <v>179</v>
      </c>
      <c r="B183" s="97"/>
      <c r="C183" s="88" t="s">
        <v>791</v>
      </c>
      <c r="D183" s="88" t="s">
        <v>772</v>
      </c>
      <c r="E183" s="176"/>
      <c r="F183" s="176">
        <v>1</v>
      </c>
      <c r="G183" s="176"/>
      <c r="H183" s="176"/>
      <c r="I183" s="90" t="str">
        <f>IF(AND(Table1[[#This Row],[General]]=1,Table1[[#This Row],[Beginner]]=1,Table1[[#This Row],[Intermediate]]=1,Table1[[#This Row],[Advanced]]=1),1,"")</f>
        <v/>
      </c>
      <c r="J183" s="90" t="str">
        <f>CONCATENATE(IF(Table1[[#This Row],[General]]=1,"General, ",""), IF(Table1[[#This Row],[Beginner]]=1,"Beginner, ",""),IF(Table1[[#This Row],[Intermediate]]=1,"Intermediate, ",""), IF(Table1[[#This Row],[Advanced]]=1,"Advanced",""))</f>
        <v xml:space="preserve">Beginner, </v>
      </c>
      <c r="K183" s="91"/>
      <c r="L183" s="179">
        <v>1</v>
      </c>
      <c r="M183" s="91"/>
      <c r="N183" s="91"/>
      <c r="O183" s="159"/>
      <c r="P183" s="91"/>
      <c r="Q183" s="91"/>
      <c r="R183" s="91"/>
      <c r="S18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83" s="92"/>
      <c r="U183" s="92"/>
      <c r="V183" s="211">
        <v>1</v>
      </c>
      <c r="W183" s="211"/>
      <c r="X183" s="92"/>
      <c r="Y183" s="92"/>
      <c r="Z183" s="92">
        <v>1</v>
      </c>
      <c r="AA183" s="92"/>
      <c r="AB183" s="92"/>
      <c r="AC183" s="92"/>
      <c r="AD183" s="92"/>
      <c r="AE183" s="181"/>
      <c r="AF183" s="92"/>
      <c r="AG18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83" s="93">
        <v>1</v>
      </c>
      <c r="AI183" s="93"/>
      <c r="AJ183" s="93"/>
      <c r="AK183" s="74" t="str">
        <f>CONCATENATE(IF(Table1[[#This Row],[Digital]]=1,"Digital, ",""),IF(Table1[[#This Row],[Face to Face]]=1,"Face to face, ",""),IF(Table1[[#This Row],[Blended]]=1,"Blended",""))</f>
        <v xml:space="preserve">Digital, </v>
      </c>
      <c r="AL183" s="89" t="s">
        <v>62</v>
      </c>
      <c r="AM183" s="94">
        <v>1</v>
      </c>
      <c r="AN183" s="182"/>
      <c r="AO183" s="94">
        <v>1</v>
      </c>
      <c r="AP183" s="182">
        <v>1</v>
      </c>
      <c r="AQ183" s="94">
        <v>1</v>
      </c>
      <c r="AR183" s="94">
        <v>1</v>
      </c>
      <c r="AS183" s="94">
        <v>1</v>
      </c>
      <c r="AT183" s="94">
        <v>1</v>
      </c>
      <c r="AU183" s="94">
        <v>1</v>
      </c>
      <c r="AV183" s="182"/>
      <c r="AW183" s="182"/>
      <c r="AX183" s="182"/>
      <c r="AY183" s="94"/>
      <c r="AZ18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8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HVAC, Services, </v>
      </c>
      <c r="BB183" s="95">
        <v>1</v>
      </c>
      <c r="BC183" s="95"/>
      <c r="BD183" s="90" t="str">
        <f>IF(AND(Table1[[#This Row],[Residential]]=1,Table1[[#This Row],[Commercial]]=1),1,"")</f>
        <v/>
      </c>
      <c r="BE183" s="90" t="str">
        <f>CONCATENATE(IF(Table1[[#This Row],[Residential]]=1,"Residential, ",""),IF(Table1[[#This Row],[Commercial]]=1,"Commercial",""))</f>
        <v xml:space="preserve">Residential, </v>
      </c>
      <c r="BF183" s="94"/>
      <c r="BG183" s="94">
        <v>1</v>
      </c>
      <c r="BH183" s="94"/>
      <c r="BI183" s="94"/>
      <c r="BJ183" s="94"/>
      <c r="BK183" s="94"/>
      <c r="BL183" s="94"/>
      <c r="BM183" s="182"/>
      <c r="BN183" s="94"/>
      <c r="BO18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83" s="160"/>
      <c r="BQ183" s="120" t="s">
        <v>816</v>
      </c>
      <c r="BR183" s="132" t="s">
        <v>987</v>
      </c>
      <c r="BS183" s="120"/>
      <c r="BT183" s="117" t="s">
        <v>833</v>
      </c>
      <c r="BU183" s="175"/>
      <c r="BV183" s="175"/>
      <c r="BW183" s="121" t="s">
        <v>300</v>
      </c>
      <c r="BX183" s="121" t="s">
        <v>58</v>
      </c>
      <c r="BY183" s="121" t="s">
        <v>57</v>
      </c>
      <c r="BZ183" s="227"/>
      <c r="CA18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83" s="48">
        <f>COUNTIF(Table1[[#This Row],[Validity]:[Alignment with NCC (Yes=1,No=0)]],"N/A")</f>
        <v>0</v>
      </c>
      <c r="CC183" s="48">
        <f>IF(ISERROR(Table1[[#This Row],[Total Quality Score (out of 10)]]/(4-Table1[[#This Row],[N/A Count]])),0,Table1[[#This Row],[Total Quality Score (out of 10)]]/(4-Table1[[#This Row],[N/A Count]]))</f>
        <v>1.5</v>
      </c>
      <c r="CD183" s="106"/>
      <c r="CE183" s="106"/>
      <c r="CF183" s="172" t="str">
        <f>IF(SUM(Table1[[#This Row],[Multiple]:[Level (all)62]])&lt;1,IF(Table1[[#This Row],[General]]=1,1,""),"")</f>
        <v/>
      </c>
      <c r="CG183" s="172">
        <f>IF(SUM(Table1[[#This Row],[Multiple]:[Level (all)62]])&lt;1,IF(Table1[[#This Row],[Beginner]]=1,1,""),"")</f>
        <v>1</v>
      </c>
      <c r="CH183" s="171" t="str">
        <f>IF(SUM(Table1[[#This Row],[Multiple]:[Level (all)62]])&lt;1,IF(Table1[[#This Row],[Intermediate]]=1,1,""),"")</f>
        <v/>
      </c>
      <c r="CI183" s="171" t="str">
        <f>IF(SUM(Table1[[#This Row],[Multiple]:[Level (all)62]])&lt;1,IF(Table1[[#This Row],[Advanced]]=1,1,""),"")</f>
        <v/>
      </c>
      <c r="CJ183" s="171" t="str">
        <f>IF(AND(SUM(Table1[[#This Row],[General]:[Advanced]])&lt;4,SUM(Table1[[#This Row],[General]:[Advanced]])&gt;1),1,"")</f>
        <v/>
      </c>
      <c r="CK183" s="171" t="str">
        <f>Table1[[#This Row],[Level (all)]]</f>
        <v/>
      </c>
      <c r="CL183" s="171" t="str">
        <f>IF(Table1[[#This Row],[Multiple audience]]&lt;&gt;1,IF(Table1[[#This Row],[General Audience]]=1,1,""),"")</f>
        <v/>
      </c>
      <c r="CM183" s="171">
        <f>IF(Table1[[#This Row],[Multiple audience]]&lt;&gt;1,IF(Table1[[#This Row],[Planners / Designers ]]=1,1,""),"")</f>
        <v>1</v>
      </c>
      <c r="CN183" s="171" t="str">
        <f>IF(Table1[[#This Row],[Multiple audience]]&lt;&gt;1,IF(Table1[[#This Row],[Regulatory Assessors]]=1,1,""),"")</f>
        <v/>
      </c>
      <c r="CO183" s="171" t="str">
        <f>IF(Table1[[#This Row],[Multiple audience]]&lt;&gt;1,IF(Table1[[#This Row],[Builders / Management]]=1,1,""),"")</f>
        <v/>
      </c>
      <c r="CP183" s="171" t="str">
        <f>IF(Table1[[#This Row],[Multiple audience]]&lt;&gt;1,IF(Table1[[#This Row],[Energy / Sus Assessors]]=1,1,""),"")</f>
        <v/>
      </c>
      <c r="CQ183" s="171" t="str">
        <f>IF(Table1[[#This Row],[Multiple audience]]&lt;&gt;1,IF(Table1[[#This Row],[Semi-skilled]]=1,1,""),"")</f>
        <v/>
      </c>
      <c r="CR183" s="171" t="str">
        <f>IF(Table1[[#This Row],[Multiple audience]]&lt;&gt;1,IF(Table1[[#This Row],[Trades]]=1,1,""),"")</f>
        <v/>
      </c>
      <c r="CS183" s="171" t="str">
        <f>IF(Table1[[#This Row],[Multiple audience]]&lt;&gt;1,IF(Table1[[#This Row],[Other]]=1,1,""),"")</f>
        <v/>
      </c>
      <c r="CT183" s="171" t="str">
        <f>IF(SUM(Table1[[#This Row],[General Audience]:[Other]])&gt;1,1,"")</f>
        <v/>
      </c>
      <c r="CU183" s="171" t="str">
        <f>IF(Table1[[#This Row],[Various  ]]&lt;&gt;1,IF(Table1[[#This Row],[Calculator / Software]]=1,1,""),"")</f>
        <v/>
      </c>
      <c r="CV183" s="171" t="str">
        <f>IF(Table1[[#This Row],[Various  ]]&lt;&gt;1,IF(Table1[[#This Row],[Information  ]]=1,1,""),"")</f>
        <v/>
      </c>
      <c r="CW183" s="171" t="str">
        <f>IF(Table1[[#This Row],[Various  ]]&lt;&gt;1,IF(Table1[[#This Row],[Interactive Tool]]=1,1,""),"")</f>
        <v/>
      </c>
      <c r="CX183" s="171" t="str">
        <f>IF(Table1[[#This Row],[Various  ]]&lt;&gt;1,IF(Table1[[#This Row],[Technical Specifications]]=1,1,""),"")</f>
        <v/>
      </c>
      <c r="CY183" s="171" t="str">
        <f>IF(Table1[[#This Row],[Various  ]]&lt;&gt;1,IF(Table1[[#This Row],[Training Resources]]=1,1,""),"")</f>
        <v/>
      </c>
      <c r="CZ183" s="171" t="str">
        <f>IF(Table1[[#This Row],[Various  ]]&lt;&gt;1,IF(Table1[[#This Row],[Toolbox]]=1,1,""),"")</f>
        <v/>
      </c>
      <c r="DA183" s="169" t="str">
        <f>IF(Table1[[#This Row],[Various  ]]&lt;&gt;1,IF(Table1[[#This Row],[Video]]=1,1,""),"")</f>
        <v/>
      </c>
      <c r="DB183" s="169" t="str">
        <f>IF(Table1[[#This Row],[Various  ]]&lt;&gt;1,IF(Table1[[#This Row],[Case study]]=1,1,""),"")</f>
        <v/>
      </c>
      <c r="DC183" s="169" t="str">
        <f>IF(Table1[[#This Row],[Various  ]]&lt;&gt;1,IF(Table1[[#This Row],[Other   ]]=1,1,""),"")</f>
        <v/>
      </c>
      <c r="DD183" s="169" t="str">
        <f>IF(Table1[[#This Row],[Various  ]]&lt;&gt;1,IF(Table1[[#This Row],[Standards]]=1,1,""),"")</f>
        <v/>
      </c>
      <c r="DE183" s="169">
        <f>IF(Table1[[#This Row],[Various]]=1,1,IF(SUM(Table1[[#This Row],[Calculator / Software]:[Standards]])&gt;1,1,""))</f>
        <v>1</v>
      </c>
      <c r="DF183" s="169" t="str">
        <f>IF(Table1[[#This Row],[Multiple NCC links]]&lt;&gt;1,IF(Table1[[#This Row],[Design]]=1,1,""),"")</f>
        <v/>
      </c>
      <c r="DG183" s="169" t="str">
        <f>IF(Table1[[#This Row],[Multiple NCC links]]&lt;&gt;1,IF(Table1[[#This Row],[Assessment / Verification]]=1,1,""),"")</f>
        <v/>
      </c>
      <c r="DH183" s="169" t="str">
        <f>IF(Table1[[#This Row],[Multiple NCC links]]&lt;&gt;1,IF(Table1[[#This Row],[Climate Specific ]]=1,1,""),"")</f>
        <v/>
      </c>
      <c r="DI183" s="169" t="str">
        <f>IF(Table1[[#This Row],[Multiple NCC links]]&lt;&gt;1,IF(Table1[[#This Row],[Alterations / Additions]]=1,1,""),"")</f>
        <v/>
      </c>
      <c r="DJ183" s="169" t="str">
        <f>IF(Table1[[#This Row],[Multiple NCC links]]&lt;&gt;1,IF(Table1[[#This Row],[Glazing]]=1,1,""),"")</f>
        <v/>
      </c>
      <c r="DK183" s="169" t="str">
        <f>IF(Table1[[#This Row],[Multiple NCC links]]&lt;&gt;1,IF(Table1[[#This Row],[Building Fabric / Thermal / Sealing]]=1,1,""),"")</f>
        <v/>
      </c>
      <c r="DL183" s="169" t="str">
        <f>IF(Table1[[#This Row],[Multiple NCC links]]&lt;&gt;1,IF(Table1[[#This Row],[Lighting]]=1,1,""),"")</f>
        <v/>
      </c>
      <c r="DM183" s="169" t="str">
        <f>IF(Table1[[#This Row],[Multiple NCC links]]&lt;&gt;1,IF(Table1[[#This Row],[HVAC]]=1,1,""),"")</f>
        <v/>
      </c>
      <c r="DN183" s="169" t="str">
        <f>IF(Table1[[#This Row],[Multiple NCC links]]&lt;&gt;1,IF(Table1[[#This Row],[Services]]=1,1,""),"")</f>
        <v/>
      </c>
      <c r="DO183" s="169" t="str">
        <f>IF(Table1[[#This Row],[Multiple NCC links]]&lt;&gt;1,IF(Table1[[#This Row],[Maintenance &amp; Monitoring]]=1,1,""),"")</f>
        <v/>
      </c>
      <c r="DP183" s="169" t="str">
        <f>IF(Table1[[#This Row],[Multiple NCC links]]&lt;&gt;1,IF(Table1[[#This Row],[Hand over / Operations]]=1,1,""),"")</f>
        <v/>
      </c>
      <c r="DQ183" s="169" t="str">
        <f>IF(Table1[[#This Row],[Multiple NCC links]]&lt;&gt;1,IF(Table1[[#This Row],[As built assessment]]=1,1,""),"")</f>
        <v/>
      </c>
      <c r="DR183" s="169" t="str">
        <f>IF(Table1[[#This Row],[Multiple NCC links]]&lt;&gt;1,IF(Table1[[#This Row],[Beyond compliance]]=1,1,""),"")</f>
        <v/>
      </c>
      <c r="DS183" s="169">
        <f>IF(SUM(Table1[[#This Row],[Design]:[Beyond compliance]])&gt;1,1,"")</f>
        <v>1</v>
      </c>
      <c r="DT183" s="169">
        <f>IF(Table1[[#This Row],[Both Residential &amp; Commercial4]]&lt;&gt;1,IF(Table1[[#This Row],[Residential]]=1,1,""),"")</f>
        <v>1</v>
      </c>
      <c r="DU183" s="169" t="str">
        <f>IF(Table1[[#This Row],[Both Residential &amp; Commercial4]]&lt;&gt;1,IF(Table1[[#This Row],[Commercial]]=1,1,""),"")</f>
        <v/>
      </c>
      <c r="DV183" s="169" t="str">
        <f>Table1[[#This Row],[Residential &amp; Commercial]]</f>
        <v/>
      </c>
      <c r="DW183" s="169"/>
    </row>
    <row r="184" spans="1:127" s="49" customFormat="1" ht="264" thickTop="1" thickBot="1" x14ac:dyDescent="0.35">
      <c r="A184" s="97">
        <v>180</v>
      </c>
      <c r="B184" s="97"/>
      <c r="C184" s="88" t="s">
        <v>790</v>
      </c>
      <c r="D184" s="88" t="s">
        <v>772</v>
      </c>
      <c r="E184" s="176"/>
      <c r="F184" s="176"/>
      <c r="G184" s="176">
        <v>1</v>
      </c>
      <c r="H184" s="176"/>
      <c r="I184" s="90" t="str">
        <f>IF(AND(Table1[[#This Row],[General]]=1,Table1[[#This Row],[Beginner]]=1,Table1[[#This Row],[Intermediate]]=1,Table1[[#This Row],[Advanced]]=1),1,"")</f>
        <v/>
      </c>
      <c r="J184" s="90" t="str">
        <f>CONCATENATE(IF(Table1[[#This Row],[General]]=1,"General, ",""), IF(Table1[[#This Row],[Beginner]]=1,"Beginner, ",""),IF(Table1[[#This Row],[Intermediate]]=1,"Intermediate, ",""), IF(Table1[[#This Row],[Advanced]]=1,"Advanced",""))</f>
        <v xml:space="preserve">Intermediate, </v>
      </c>
      <c r="K184" s="91"/>
      <c r="L184" s="179">
        <v>1</v>
      </c>
      <c r="M184" s="91"/>
      <c r="N184" s="91"/>
      <c r="O184" s="159"/>
      <c r="P184" s="91"/>
      <c r="Q184" s="91"/>
      <c r="R184" s="91"/>
      <c r="S184"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84" s="92"/>
      <c r="U184" s="92"/>
      <c r="V184" s="211">
        <v>1</v>
      </c>
      <c r="W184" s="211"/>
      <c r="X184" s="92"/>
      <c r="Y184" s="92"/>
      <c r="Z184" s="92">
        <v>1</v>
      </c>
      <c r="AA184" s="92"/>
      <c r="AB184" s="92"/>
      <c r="AC184" s="92"/>
      <c r="AD184" s="92"/>
      <c r="AE184" s="181"/>
      <c r="AF184" s="92"/>
      <c r="AG18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84" s="93">
        <v>1</v>
      </c>
      <c r="AI184" s="93"/>
      <c r="AJ184" s="93"/>
      <c r="AK184" s="74" t="str">
        <f>CONCATENATE(IF(Table1[[#This Row],[Digital]]=1,"Digital, ",""),IF(Table1[[#This Row],[Face to Face]]=1,"Face to face, ",""),IF(Table1[[#This Row],[Blended]]=1,"Blended",""))</f>
        <v xml:space="preserve">Digital, </v>
      </c>
      <c r="AL184" s="89" t="s">
        <v>62</v>
      </c>
      <c r="AM184" s="94">
        <v>1</v>
      </c>
      <c r="AN184" s="182">
        <v>1</v>
      </c>
      <c r="AO184" s="94"/>
      <c r="AP184" s="182"/>
      <c r="AQ184" s="94"/>
      <c r="AR184" s="94"/>
      <c r="AS184" s="94"/>
      <c r="AT184" s="94"/>
      <c r="AU184" s="94"/>
      <c r="AV184" s="182"/>
      <c r="AW184" s="182"/>
      <c r="AX184" s="182"/>
      <c r="AY184" s="94"/>
      <c r="AZ18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8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v>
      </c>
      <c r="BB184" s="95">
        <v>1</v>
      </c>
      <c r="BC184" s="95"/>
      <c r="BD184" s="90" t="str">
        <f>IF(AND(Table1[[#This Row],[Residential]]=1,Table1[[#This Row],[Commercial]]=1),1,"")</f>
        <v/>
      </c>
      <c r="BE184" s="90" t="str">
        <f>CONCATENATE(IF(Table1[[#This Row],[Residential]]=1,"Residential, ",""),IF(Table1[[#This Row],[Commercial]]=1,"Commercial",""))</f>
        <v xml:space="preserve">Residential, </v>
      </c>
      <c r="BF184" s="94"/>
      <c r="BG184" s="94">
        <v>1</v>
      </c>
      <c r="BH184" s="94"/>
      <c r="BI184" s="94"/>
      <c r="BJ184" s="94"/>
      <c r="BK184" s="94"/>
      <c r="BL184" s="94"/>
      <c r="BM184" s="182"/>
      <c r="BN184" s="94"/>
      <c r="BO18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84" s="160"/>
      <c r="BQ184" s="120" t="s">
        <v>817</v>
      </c>
      <c r="BR184" s="132" t="s">
        <v>987</v>
      </c>
      <c r="BS184" s="120"/>
      <c r="BT184" s="117" t="s">
        <v>833</v>
      </c>
      <c r="BU184" s="175"/>
      <c r="BV184" s="175"/>
      <c r="BW184" s="121" t="s">
        <v>300</v>
      </c>
      <c r="BX184" s="121" t="s">
        <v>58</v>
      </c>
      <c r="BY184" s="121" t="s">
        <v>57</v>
      </c>
      <c r="BZ184" s="227"/>
      <c r="CA18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84" s="48">
        <f>COUNTIF(Table1[[#This Row],[Validity]:[Alignment with NCC (Yes=1,No=0)]],"N/A")</f>
        <v>0</v>
      </c>
      <c r="CC184" s="48">
        <f>IF(ISERROR(Table1[[#This Row],[Total Quality Score (out of 10)]]/(4-Table1[[#This Row],[N/A Count]])),0,Table1[[#This Row],[Total Quality Score (out of 10)]]/(4-Table1[[#This Row],[N/A Count]]))</f>
        <v>1.5</v>
      </c>
      <c r="CD184" s="106"/>
      <c r="CE184" s="106"/>
      <c r="CF184" s="172" t="str">
        <f>IF(SUM(Table1[[#This Row],[Multiple]:[Level (all)62]])&lt;1,IF(Table1[[#This Row],[General]]=1,1,""),"")</f>
        <v/>
      </c>
      <c r="CG184" s="172" t="str">
        <f>IF(SUM(Table1[[#This Row],[Multiple]:[Level (all)62]])&lt;1,IF(Table1[[#This Row],[Beginner]]=1,1,""),"")</f>
        <v/>
      </c>
      <c r="CH184" s="171">
        <f>IF(SUM(Table1[[#This Row],[Multiple]:[Level (all)62]])&lt;1,IF(Table1[[#This Row],[Intermediate]]=1,1,""),"")</f>
        <v>1</v>
      </c>
      <c r="CI184" s="171" t="str">
        <f>IF(SUM(Table1[[#This Row],[Multiple]:[Level (all)62]])&lt;1,IF(Table1[[#This Row],[Advanced]]=1,1,""),"")</f>
        <v/>
      </c>
      <c r="CJ184" s="171" t="str">
        <f>IF(AND(SUM(Table1[[#This Row],[General]:[Advanced]])&lt;4,SUM(Table1[[#This Row],[General]:[Advanced]])&gt;1),1,"")</f>
        <v/>
      </c>
      <c r="CK184" s="171" t="str">
        <f>Table1[[#This Row],[Level (all)]]</f>
        <v/>
      </c>
      <c r="CL184" s="171" t="str">
        <f>IF(Table1[[#This Row],[Multiple audience]]&lt;&gt;1,IF(Table1[[#This Row],[General Audience]]=1,1,""),"")</f>
        <v/>
      </c>
      <c r="CM184" s="171">
        <f>IF(Table1[[#This Row],[Multiple audience]]&lt;&gt;1,IF(Table1[[#This Row],[Planners / Designers ]]=1,1,""),"")</f>
        <v>1</v>
      </c>
      <c r="CN184" s="171" t="str">
        <f>IF(Table1[[#This Row],[Multiple audience]]&lt;&gt;1,IF(Table1[[#This Row],[Regulatory Assessors]]=1,1,""),"")</f>
        <v/>
      </c>
      <c r="CO184" s="171" t="str">
        <f>IF(Table1[[#This Row],[Multiple audience]]&lt;&gt;1,IF(Table1[[#This Row],[Builders / Management]]=1,1,""),"")</f>
        <v/>
      </c>
      <c r="CP184" s="171" t="str">
        <f>IF(Table1[[#This Row],[Multiple audience]]&lt;&gt;1,IF(Table1[[#This Row],[Energy / Sus Assessors]]=1,1,""),"")</f>
        <v/>
      </c>
      <c r="CQ184" s="171" t="str">
        <f>IF(Table1[[#This Row],[Multiple audience]]&lt;&gt;1,IF(Table1[[#This Row],[Semi-skilled]]=1,1,""),"")</f>
        <v/>
      </c>
      <c r="CR184" s="171" t="str">
        <f>IF(Table1[[#This Row],[Multiple audience]]&lt;&gt;1,IF(Table1[[#This Row],[Trades]]=1,1,""),"")</f>
        <v/>
      </c>
      <c r="CS184" s="171" t="str">
        <f>IF(Table1[[#This Row],[Multiple audience]]&lt;&gt;1,IF(Table1[[#This Row],[Other]]=1,1,""),"")</f>
        <v/>
      </c>
      <c r="CT184" s="171" t="str">
        <f>IF(SUM(Table1[[#This Row],[General Audience]:[Other]])&gt;1,1,"")</f>
        <v/>
      </c>
      <c r="CU184" s="171" t="str">
        <f>IF(Table1[[#This Row],[Various  ]]&lt;&gt;1,IF(Table1[[#This Row],[Calculator / Software]]=1,1,""),"")</f>
        <v/>
      </c>
      <c r="CV184" s="171" t="str">
        <f>IF(Table1[[#This Row],[Various  ]]&lt;&gt;1,IF(Table1[[#This Row],[Information  ]]=1,1,""),"")</f>
        <v/>
      </c>
      <c r="CW184" s="171" t="str">
        <f>IF(Table1[[#This Row],[Various  ]]&lt;&gt;1,IF(Table1[[#This Row],[Interactive Tool]]=1,1,""),"")</f>
        <v/>
      </c>
      <c r="CX184" s="171" t="str">
        <f>IF(Table1[[#This Row],[Various  ]]&lt;&gt;1,IF(Table1[[#This Row],[Technical Specifications]]=1,1,""),"")</f>
        <v/>
      </c>
      <c r="CY184" s="171" t="str">
        <f>IF(Table1[[#This Row],[Various  ]]&lt;&gt;1,IF(Table1[[#This Row],[Training Resources]]=1,1,""),"")</f>
        <v/>
      </c>
      <c r="CZ184" s="171" t="str">
        <f>IF(Table1[[#This Row],[Various  ]]&lt;&gt;1,IF(Table1[[#This Row],[Toolbox]]=1,1,""),"")</f>
        <v/>
      </c>
      <c r="DA184" s="169" t="str">
        <f>IF(Table1[[#This Row],[Various  ]]&lt;&gt;1,IF(Table1[[#This Row],[Video]]=1,1,""),"")</f>
        <v/>
      </c>
      <c r="DB184" s="169" t="str">
        <f>IF(Table1[[#This Row],[Various  ]]&lt;&gt;1,IF(Table1[[#This Row],[Case study]]=1,1,""),"")</f>
        <v/>
      </c>
      <c r="DC184" s="169" t="str">
        <f>IF(Table1[[#This Row],[Various  ]]&lt;&gt;1,IF(Table1[[#This Row],[Other   ]]=1,1,""),"")</f>
        <v/>
      </c>
      <c r="DD184" s="169" t="str">
        <f>IF(Table1[[#This Row],[Various  ]]&lt;&gt;1,IF(Table1[[#This Row],[Standards]]=1,1,""),"")</f>
        <v/>
      </c>
      <c r="DE184" s="169">
        <f>IF(Table1[[#This Row],[Various]]=1,1,IF(SUM(Table1[[#This Row],[Calculator / Software]:[Standards]])&gt;1,1,""))</f>
        <v>1</v>
      </c>
      <c r="DF184" s="169" t="str">
        <f>IF(Table1[[#This Row],[Multiple NCC links]]&lt;&gt;1,IF(Table1[[#This Row],[Design]]=1,1,""),"")</f>
        <v/>
      </c>
      <c r="DG184" s="169" t="str">
        <f>IF(Table1[[#This Row],[Multiple NCC links]]&lt;&gt;1,IF(Table1[[#This Row],[Assessment / Verification]]=1,1,""),"")</f>
        <v/>
      </c>
      <c r="DH184" s="169" t="str">
        <f>IF(Table1[[#This Row],[Multiple NCC links]]&lt;&gt;1,IF(Table1[[#This Row],[Climate Specific ]]=1,1,""),"")</f>
        <v/>
      </c>
      <c r="DI184" s="169" t="str">
        <f>IF(Table1[[#This Row],[Multiple NCC links]]&lt;&gt;1,IF(Table1[[#This Row],[Alterations / Additions]]=1,1,""),"")</f>
        <v/>
      </c>
      <c r="DJ184" s="169" t="str">
        <f>IF(Table1[[#This Row],[Multiple NCC links]]&lt;&gt;1,IF(Table1[[#This Row],[Glazing]]=1,1,""),"")</f>
        <v/>
      </c>
      <c r="DK184" s="169" t="str">
        <f>IF(Table1[[#This Row],[Multiple NCC links]]&lt;&gt;1,IF(Table1[[#This Row],[Building Fabric / Thermal / Sealing]]=1,1,""),"")</f>
        <v/>
      </c>
      <c r="DL184" s="169" t="str">
        <f>IF(Table1[[#This Row],[Multiple NCC links]]&lt;&gt;1,IF(Table1[[#This Row],[Lighting]]=1,1,""),"")</f>
        <v/>
      </c>
      <c r="DM184" s="169" t="str">
        <f>IF(Table1[[#This Row],[Multiple NCC links]]&lt;&gt;1,IF(Table1[[#This Row],[HVAC]]=1,1,""),"")</f>
        <v/>
      </c>
      <c r="DN184" s="169" t="str">
        <f>IF(Table1[[#This Row],[Multiple NCC links]]&lt;&gt;1,IF(Table1[[#This Row],[Services]]=1,1,""),"")</f>
        <v/>
      </c>
      <c r="DO184" s="169" t="str">
        <f>IF(Table1[[#This Row],[Multiple NCC links]]&lt;&gt;1,IF(Table1[[#This Row],[Maintenance &amp; Monitoring]]=1,1,""),"")</f>
        <v/>
      </c>
      <c r="DP184" s="169" t="str">
        <f>IF(Table1[[#This Row],[Multiple NCC links]]&lt;&gt;1,IF(Table1[[#This Row],[Hand over / Operations]]=1,1,""),"")</f>
        <v/>
      </c>
      <c r="DQ184" s="169" t="str">
        <f>IF(Table1[[#This Row],[Multiple NCC links]]&lt;&gt;1,IF(Table1[[#This Row],[As built assessment]]=1,1,""),"")</f>
        <v/>
      </c>
      <c r="DR184" s="169" t="str">
        <f>IF(Table1[[#This Row],[Multiple NCC links]]&lt;&gt;1,IF(Table1[[#This Row],[Beyond compliance]]=1,1,""),"")</f>
        <v/>
      </c>
      <c r="DS184" s="169">
        <f>IF(SUM(Table1[[#This Row],[Design]:[Beyond compliance]])&gt;1,1,"")</f>
        <v>1</v>
      </c>
      <c r="DT184" s="169">
        <f>IF(Table1[[#This Row],[Both Residential &amp; Commercial4]]&lt;&gt;1,IF(Table1[[#This Row],[Residential]]=1,1,""),"")</f>
        <v>1</v>
      </c>
      <c r="DU184" s="169" t="str">
        <f>IF(Table1[[#This Row],[Both Residential &amp; Commercial4]]&lt;&gt;1,IF(Table1[[#This Row],[Commercial]]=1,1,""),"")</f>
        <v/>
      </c>
      <c r="DV184" s="169" t="str">
        <f>Table1[[#This Row],[Residential &amp; Commercial]]</f>
        <v/>
      </c>
      <c r="DW184" s="169"/>
    </row>
    <row r="185" spans="1:127" s="49" customFormat="1" ht="226.5" thickTop="1" thickBot="1" x14ac:dyDescent="0.35">
      <c r="A185" s="97">
        <v>181</v>
      </c>
      <c r="B185" s="97">
        <v>2012</v>
      </c>
      <c r="C185" s="88" t="s">
        <v>786</v>
      </c>
      <c r="D185" s="88" t="s">
        <v>772</v>
      </c>
      <c r="E185" s="176"/>
      <c r="F185" s="176">
        <v>1</v>
      </c>
      <c r="G185" s="176"/>
      <c r="H185" s="176"/>
      <c r="I185" s="90" t="str">
        <f>IF(AND(Table1[[#This Row],[General]]=1,Table1[[#This Row],[Beginner]]=1,Table1[[#This Row],[Intermediate]]=1,Table1[[#This Row],[Advanced]]=1),1,"")</f>
        <v/>
      </c>
      <c r="J185" s="90" t="str">
        <f>CONCATENATE(IF(Table1[[#This Row],[General]]=1,"General, ",""), IF(Table1[[#This Row],[Beginner]]=1,"Beginner, ",""),IF(Table1[[#This Row],[Intermediate]]=1,"Intermediate, ",""), IF(Table1[[#This Row],[Advanced]]=1,"Advanced",""))</f>
        <v xml:space="preserve">Beginner, </v>
      </c>
      <c r="K185" s="91"/>
      <c r="L185" s="179">
        <v>1</v>
      </c>
      <c r="M185" s="91"/>
      <c r="N185" s="91"/>
      <c r="O185" s="159"/>
      <c r="P185" s="91"/>
      <c r="Q185" s="91"/>
      <c r="R185" s="91"/>
      <c r="S185"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85" s="92"/>
      <c r="U185" s="92"/>
      <c r="V185" s="211">
        <v>1</v>
      </c>
      <c r="W185" s="211"/>
      <c r="X185" s="92"/>
      <c r="Y185" s="92"/>
      <c r="Z185" s="92">
        <v>1</v>
      </c>
      <c r="AA185" s="92"/>
      <c r="AB185" s="92">
        <v>1</v>
      </c>
      <c r="AC185" s="92"/>
      <c r="AD185" s="92"/>
      <c r="AE185" s="181"/>
      <c r="AF185" s="92"/>
      <c r="AG18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Video, </v>
      </c>
      <c r="AH185" s="93">
        <v>1</v>
      </c>
      <c r="AI185" s="93"/>
      <c r="AJ185" s="93"/>
      <c r="AK185" s="74" t="str">
        <f>CONCATENATE(IF(Table1[[#This Row],[Digital]]=1,"Digital, ",""),IF(Table1[[#This Row],[Face to Face]]=1,"Face to face, ",""),IF(Table1[[#This Row],[Blended]]=1,"Blended",""))</f>
        <v xml:space="preserve">Digital, </v>
      </c>
      <c r="AL185" s="89" t="s">
        <v>62</v>
      </c>
      <c r="AM185" s="94">
        <v>1</v>
      </c>
      <c r="AN185" s="182"/>
      <c r="AO185" s="94"/>
      <c r="AP185" s="182"/>
      <c r="AQ185" s="94"/>
      <c r="AR185" s="94">
        <v>1</v>
      </c>
      <c r="AS185" s="94"/>
      <c r="AT185" s="94">
        <v>1</v>
      </c>
      <c r="AU185" s="94"/>
      <c r="AV185" s="182"/>
      <c r="AW185" s="182"/>
      <c r="AX185" s="182"/>
      <c r="AY185" s="94"/>
      <c r="AZ18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8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Building Fabric / Thermal / Sealing, HVAC, </v>
      </c>
      <c r="BB185" s="95">
        <v>1</v>
      </c>
      <c r="BC185" s="95"/>
      <c r="BD185" s="90" t="str">
        <f>IF(AND(Table1[[#This Row],[Residential]]=1,Table1[[#This Row],[Commercial]]=1),1,"")</f>
        <v/>
      </c>
      <c r="BE185" s="90" t="str">
        <f>CONCATENATE(IF(Table1[[#This Row],[Residential]]=1,"Residential, ",""),IF(Table1[[#This Row],[Commercial]]=1,"Commercial",""))</f>
        <v xml:space="preserve">Residential, </v>
      </c>
      <c r="BF185" s="94"/>
      <c r="BG185" s="94">
        <v>1</v>
      </c>
      <c r="BH185" s="94"/>
      <c r="BI185" s="94"/>
      <c r="BJ185" s="94"/>
      <c r="BK185" s="94"/>
      <c r="BL185" s="94"/>
      <c r="BM185" s="182"/>
      <c r="BN185" s="94"/>
      <c r="BO18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85" s="160"/>
      <c r="BQ185" s="120" t="s">
        <v>818</v>
      </c>
      <c r="BR185" s="132" t="s">
        <v>987</v>
      </c>
      <c r="BS185" s="120"/>
      <c r="BT185" s="117" t="s">
        <v>833</v>
      </c>
      <c r="BU185" s="175"/>
      <c r="BV185" s="175"/>
      <c r="BW185" s="121" t="s">
        <v>300</v>
      </c>
      <c r="BX185" s="121" t="s">
        <v>58</v>
      </c>
      <c r="BY185" s="121" t="s">
        <v>57</v>
      </c>
      <c r="BZ185" s="227"/>
      <c r="CA18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85" s="48">
        <f>COUNTIF(Table1[[#This Row],[Validity]:[Alignment with NCC (Yes=1,No=0)]],"N/A")</f>
        <v>0</v>
      </c>
      <c r="CC185" s="48">
        <f>IF(ISERROR(Table1[[#This Row],[Total Quality Score (out of 10)]]/(4-Table1[[#This Row],[N/A Count]])),0,Table1[[#This Row],[Total Quality Score (out of 10)]]/(4-Table1[[#This Row],[N/A Count]]))</f>
        <v>1.5</v>
      </c>
      <c r="CD185" s="106"/>
      <c r="CE185" s="106"/>
      <c r="CF185" s="172" t="str">
        <f>IF(SUM(Table1[[#This Row],[Multiple]:[Level (all)62]])&lt;1,IF(Table1[[#This Row],[General]]=1,1,""),"")</f>
        <v/>
      </c>
      <c r="CG185" s="172">
        <f>IF(SUM(Table1[[#This Row],[Multiple]:[Level (all)62]])&lt;1,IF(Table1[[#This Row],[Beginner]]=1,1,""),"")</f>
        <v>1</v>
      </c>
      <c r="CH185" s="171" t="str">
        <f>IF(SUM(Table1[[#This Row],[Multiple]:[Level (all)62]])&lt;1,IF(Table1[[#This Row],[Intermediate]]=1,1,""),"")</f>
        <v/>
      </c>
      <c r="CI185" s="171" t="str">
        <f>IF(SUM(Table1[[#This Row],[Multiple]:[Level (all)62]])&lt;1,IF(Table1[[#This Row],[Advanced]]=1,1,""),"")</f>
        <v/>
      </c>
      <c r="CJ185" s="171" t="str">
        <f>IF(AND(SUM(Table1[[#This Row],[General]:[Advanced]])&lt;4,SUM(Table1[[#This Row],[General]:[Advanced]])&gt;1),1,"")</f>
        <v/>
      </c>
      <c r="CK185" s="171" t="str">
        <f>Table1[[#This Row],[Level (all)]]</f>
        <v/>
      </c>
      <c r="CL185" s="171" t="str">
        <f>IF(Table1[[#This Row],[Multiple audience]]&lt;&gt;1,IF(Table1[[#This Row],[General Audience]]=1,1,""),"")</f>
        <v/>
      </c>
      <c r="CM185" s="171">
        <f>IF(Table1[[#This Row],[Multiple audience]]&lt;&gt;1,IF(Table1[[#This Row],[Planners / Designers ]]=1,1,""),"")</f>
        <v>1</v>
      </c>
      <c r="CN185" s="171" t="str">
        <f>IF(Table1[[#This Row],[Multiple audience]]&lt;&gt;1,IF(Table1[[#This Row],[Regulatory Assessors]]=1,1,""),"")</f>
        <v/>
      </c>
      <c r="CO185" s="171" t="str">
        <f>IF(Table1[[#This Row],[Multiple audience]]&lt;&gt;1,IF(Table1[[#This Row],[Builders / Management]]=1,1,""),"")</f>
        <v/>
      </c>
      <c r="CP185" s="171" t="str">
        <f>IF(Table1[[#This Row],[Multiple audience]]&lt;&gt;1,IF(Table1[[#This Row],[Energy / Sus Assessors]]=1,1,""),"")</f>
        <v/>
      </c>
      <c r="CQ185" s="171" t="str">
        <f>IF(Table1[[#This Row],[Multiple audience]]&lt;&gt;1,IF(Table1[[#This Row],[Semi-skilled]]=1,1,""),"")</f>
        <v/>
      </c>
      <c r="CR185" s="171" t="str">
        <f>IF(Table1[[#This Row],[Multiple audience]]&lt;&gt;1,IF(Table1[[#This Row],[Trades]]=1,1,""),"")</f>
        <v/>
      </c>
      <c r="CS185" s="171" t="str">
        <f>IF(Table1[[#This Row],[Multiple audience]]&lt;&gt;1,IF(Table1[[#This Row],[Other]]=1,1,""),"")</f>
        <v/>
      </c>
      <c r="CT185" s="171" t="str">
        <f>IF(SUM(Table1[[#This Row],[General Audience]:[Other]])&gt;1,1,"")</f>
        <v/>
      </c>
      <c r="CU185" s="171" t="str">
        <f>IF(Table1[[#This Row],[Various  ]]&lt;&gt;1,IF(Table1[[#This Row],[Calculator / Software]]=1,1,""),"")</f>
        <v/>
      </c>
      <c r="CV185" s="171" t="str">
        <f>IF(Table1[[#This Row],[Various  ]]&lt;&gt;1,IF(Table1[[#This Row],[Information  ]]=1,1,""),"")</f>
        <v/>
      </c>
      <c r="CW185" s="171" t="str">
        <f>IF(Table1[[#This Row],[Various  ]]&lt;&gt;1,IF(Table1[[#This Row],[Interactive Tool]]=1,1,""),"")</f>
        <v/>
      </c>
      <c r="CX185" s="171" t="str">
        <f>IF(Table1[[#This Row],[Various  ]]&lt;&gt;1,IF(Table1[[#This Row],[Technical Specifications]]=1,1,""),"")</f>
        <v/>
      </c>
      <c r="CY185" s="171" t="str">
        <f>IF(Table1[[#This Row],[Various  ]]&lt;&gt;1,IF(Table1[[#This Row],[Training Resources]]=1,1,""),"")</f>
        <v/>
      </c>
      <c r="CZ185" s="171" t="str">
        <f>IF(Table1[[#This Row],[Various  ]]&lt;&gt;1,IF(Table1[[#This Row],[Toolbox]]=1,1,""),"")</f>
        <v/>
      </c>
      <c r="DA185" s="169" t="str">
        <f>IF(Table1[[#This Row],[Various  ]]&lt;&gt;1,IF(Table1[[#This Row],[Video]]=1,1,""),"")</f>
        <v/>
      </c>
      <c r="DB185" s="169" t="str">
        <f>IF(Table1[[#This Row],[Various  ]]&lt;&gt;1,IF(Table1[[#This Row],[Case study]]=1,1,""),"")</f>
        <v/>
      </c>
      <c r="DC185" s="169" t="str">
        <f>IF(Table1[[#This Row],[Various  ]]&lt;&gt;1,IF(Table1[[#This Row],[Other   ]]=1,1,""),"")</f>
        <v/>
      </c>
      <c r="DD185" s="169" t="str">
        <f>IF(Table1[[#This Row],[Various  ]]&lt;&gt;1,IF(Table1[[#This Row],[Standards]]=1,1,""),"")</f>
        <v/>
      </c>
      <c r="DE185" s="169">
        <f>IF(Table1[[#This Row],[Various]]=1,1,IF(SUM(Table1[[#This Row],[Calculator / Software]:[Standards]])&gt;1,1,""))</f>
        <v>1</v>
      </c>
      <c r="DF185" s="169" t="str">
        <f>IF(Table1[[#This Row],[Multiple NCC links]]&lt;&gt;1,IF(Table1[[#This Row],[Design]]=1,1,""),"")</f>
        <v/>
      </c>
      <c r="DG185" s="169" t="str">
        <f>IF(Table1[[#This Row],[Multiple NCC links]]&lt;&gt;1,IF(Table1[[#This Row],[Assessment / Verification]]=1,1,""),"")</f>
        <v/>
      </c>
      <c r="DH185" s="169" t="str">
        <f>IF(Table1[[#This Row],[Multiple NCC links]]&lt;&gt;1,IF(Table1[[#This Row],[Climate Specific ]]=1,1,""),"")</f>
        <v/>
      </c>
      <c r="DI185" s="169" t="str">
        <f>IF(Table1[[#This Row],[Multiple NCC links]]&lt;&gt;1,IF(Table1[[#This Row],[Alterations / Additions]]=1,1,""),"")</f>
        <v/>
      </c>
      <c r="DJ185" s="169" t="str">
        <f>IF(Table1[[#This Row],[Multiple NCC links]]&lt;&gt;1,IF(Table1[[#This Row],[Glazing]]=1,1,""),"")</f>
        <v/>
      </c>
      <c r="DK185" s="169" t="str">
        <f>IF(Table1[[#This Row],[Multiple NCC links]]&lt;&gt;1,IF(Table1[[#This Row],[Building Fabric / Thermal / Sealing]]=1,1,""),"")</f>
        <v/>
      </c>
      <c r="DL185" s="169" t="str">
        <f>IF(Table1[[#This Row],[Multiple NCC links]]&lt;&gt;1,IF(Table1[[#This Row],[Lighting]]=1,1,""),"")</f>
        <v/>
      </c>
      <c r="DM185" s="169" t="str">
        <f>IF(Table1[[#This Row],[Multiple NCC links]]&lt;&gt;1,IF(Table1[[#This Row],[HVAC]]=1,1,""),"")</f>
        <v/>
      </c>
      <c r="DN185" s="169" t="str">
        <f>IF(Table1[[#This Row],[Multiple NCC links]]&lt;&gt;1,IF(Table1[[#This Row],[Services]]=1,1,""),"")</f>
        <v/>
      </c>
      <c r="DO185" s="169" t="str">
        <f>IF(Table1[[#This Row],[Multiple NCC links]]&lt;&gt;1,IF(Table1[[#This Row],[Maintenance &amp; Monitoring]]=1,1,""),"")</f>
        <v/>
      </c>
      <c r="DP185" s="169" t="str">
        <f>IF(Table1[[#This Row],[Multiple NCC links]]&lt;&gt;1,IF(Table1[[#This Row],[Hand over / Operations]]=1,1,""),"")</f>
        <v/>
      </c>
      <c r="DQ185" s="169" t="str">
        <f>IF(Table1[[#This Row],[Multiple NCC links]]&lt;&gt;1,IF(Table1[[#This Row],[As built assessment]]=1,1,""),"")</f>
        <v/>
      </c>
      <c r="DR185" s="169" t="str">
        <f>IF(Table1[[#This Row],[Multiple NCC links]]&lt;&gt;1,IF(Table1[[#This Row],[Beyond compliance]]=1,1,""),"")</f>
        <v/>
      </c>
      <c r="DS185" s="169">
        <f>IF(SUM(Table1[[#This Row],[Design]:[Beyond compliance]])&gt;1,1,"")</f>
        <v>1</v>
      </c>
      <c r="DT185" s="169">
        <f>IF(Table1[[#This Row],[Both Residential &amp; Commercial4]]&lt;&gt;1,IF(Table1[[#This Row],[Residential]]=1,1,""),"")</f>
        <v>1</v>
      </c>
      <c r="DU185" s="169" t="str">
        <f>IF(Table1[[#This Row],[Both Residential &amp; Commercial4]]&lt;&gt;1,IF(Table1[[#This Row],[Commercial]]=1,1,""),"")</f>
        <v/>
      </c>
      <c r="DV185" s="169" t="str">
        <f>Table1[[#This Row],[Residential &amp; Commercial]]</f>
        <v/>
      </c>
      <c r="DW185" s="169"/>
    </row>
    <row r="186" spans="1:127" s="49" customFormat="1" ht="226.5" thickTop="1" thickBot="1" x14ac:dyDescent="0.35">
      <c r="A186" s="97">
        <v>182</v>
      </c>
      <c r="B186" s="97">
        <v>2012</v>
      </c>
      <c r="C186" s="88" t="s">
        <v>787</v>
      </c>
      <c r="D186" s="88" t="s">
        <v>772</v>
      </c>
      <c r="E186" s="176"/>
      <c r="F186" s="176">
        <v>1</v>
      </c>
      <c r="G186" s="176"/>
      <c r="H186" s="176"/>
      <c r="I186" s="90" t="str">
        <f>IF(AND(Table1[[#This Row],[General]]=1,Table1[[#This Row],[Beginner]]=1,Table1[[#This Row],[Intermediate]]=1,Table1[[#This Row],[Advanced]]=1),1,"")</f>
        <v/>
      </c>
      <c r="J186" s="90" t="str">
        <f>CONCATENATE(IF(Table1[[#This Row],[General]]=1,"General, ",""), IF(Table1[[#This Row],[Beginner]]=1,"Beginner, ",""),IF(Table1[[#This Row],[Intermediate]]=1,"Intermediate, ",""), IF(Table1[[#This Row],[Advanced]]=1,"Advanced",""))</f>
        <v xml:space="preserve">Beginner, </v>
      </c>
      <c r="K186" s="91"/>
      <c r="L186" s="179">
        <v>1</v>
      </c>
      <c r="M186" s="91"/>
      <c r="N186" s="91"/>
      <c r="O186" s="159"/>
      <c r="P186" s="91"/>
      <c r="Q186" s="91"/>
      <c r="R186" s="91"/>
      <c r="S186"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86" s="92"/>
      <c r="U186" s="92"/>
      <c r="V186" s="211"/>
      <c r="W186" s="211">
        <v>1</v>
      </c>
      <c r="X186" s="92"/>
      <c r="Y186" s="92"/>
      <c r="Z186" s="92">
        <v>1</v>
      </c>
      <c r="AA186" s="92"/>
      <c r="AB186" s="92"/>
      <c r="AC186" s="92"/>
      <c r="AD186" s="92"/>
      <c r="AE186" s="181"/>
      <c r="AF186" s="92"/>
      <c r="AG18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86" s="93">
        <v>1</v>
      </c>
      <c r="AI186" s="93"/>
      <c r="AJ186" s="93"/>
      <c r="AK186" s="74" t="str">
        <f>CONCATENATE(IF(Table1[[#This Row],[Digital]]=1,"Digital, ",""),IF(Table1[[#This Row],[Face to Face]]=1,"Face to face, ",""),IF(Table1[[#This Row],[Blended]]=1,"Blended",""))</f>
        <v xml:space="preserve">Digital, </v>
      </c>
      <c r="AL186" s="89" t="s">
        <v>62</v>
      </c>
      <c r="AM186" s="94">
        <v>1</v>
      </c>
      <c r="AN186" s="182"/>
      <c r="AO186" s="94"/>
      <c r="AP186" s="182"/>
      <c r="AQ186" s="94"/>
      <c r="AR186" s="94">
        <v>1</v>
      </c>
      <c r="AS186" s="94"/>
      <c r="AT186" s="94"/>
      <c r="AU186" s="94"/>
      <c r="AV186" s="182"/>
      <c r="AW186" s="182"/>
      <c r="AX186" s="182"/>
      <c r="AY186" s="94"/>
      <c r="AZ18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8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Building Fabric / Thermal / Sealing, </v>
      </c>
      <c r="BB186" s="95">
        <v>1</v>
      </c>
      <c r="BC186" s="95">
        <v>1</v>
      </c>
      <c r="BD186" s="90">
        <f>IF(AND(Table1[[#This Row],[Residential]]=1,Table1[[#This Row],[Commercial]]=1),1,"")</f>
        <v>1</v>
      </c>
      <c r="BE186" s="90" t="str">
        <f>CONCATENATE(IF(Table1[[#This Row],[Residential]]=1,"Residential, ",""),IF(Table1[[#This Row],[Commercial]]=1,"Commercial",""))</f>
        <v>Residential, Commercial</v>
      </c>
      <c r="BF186" s="94"/>
      <c r="BG186" s="94">
        <v>1</v>
      </c>
      <c r="BH186" s="94"/>
      <c r="BI186" s="94"/>
      <c r="BJ186" s="94"/>
      <c r="BK186" s="94"/>
      <c r="BL186" s="94"/>
      <c r="BM186" s="182"/>
      <c r="BN186" s="94"/>
      <c r="BO18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86" s="160"/>
      <c r="BQ186" s="120" t="s">
        <v>819</v>
      </c>
      <c r="BR186" s="132" t="s">
        <v>987</v>
      </c>
      <c r="BS186" s="120"/>
      <c r="BT186" s="117" t="s">
        <v>833</v>
      </c>
      <c r="BU186" s="175"/>
      <c r="BV186" s="175"/>
      <c r="BW186" s="121" t="s">
        <v>59</v>
      </c>
      <c r="BX186" s="121" t="s">
        <v>58</v>
      </c>
      <c r="BY186" s="121" t="s">
        <v>57</v>
      </c>
      <c r="BZ186" s="227"/>
      <c r="CA18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186" s="48">
        <f>COUNTIF(Table1[[#This Row],[Validity]:[Alignment with NCC (Yes=1,No=0)]],"N/A")</f>
        <v>1</v>
      </c>
      <c r="CC186" s="48">
        <f>IF(ISERROR(Table1[[#This Row],[Total Quality Score (out of 10)]]/(4-Table1[[#This Row],[N/A Count]])),0,Table1[[#This Row],[Total Quality Score (out of 10)]]/(4-Table1[[#This Row],[N/A Count]]))</f>
        <v>1.6666666666666667</v>
      </c>
      <c r="CD186" s="106"/>
      <c r="CE186" s="106"/>
      <c r="CF186" s="172" t="str">
        <f>IF(SUM(Table1[[#This Row],[Multiple]:[Level (all)62]])&lt;1,IF(Table1[[#This Row],[General]]=1,1,""),"")</f>
        <v/>
      </c>
      <c r="CG186" s="172">
        <f>IF(SUM(Table1[[#This Row],[Multiple]:[Level (all)62]])&lt;1,IF(Table1[[#This Row],[Beginner]]=1,1,""),"")</f>
        <v>1</v>
      </c>
      <c r="CH186" s="171" t="str">
        <f>IF(SUM(Table1[[#This Row],[Multiple]:[Level (all)62]])&lt;1,IF(Table1[[#This Row],[Intermediate]]=1,1,""),"")</f>
        <v/>
      </c>
      <c r="CI186" s="171" t="str">
        <f>IF(SUM(Table1[[#This Row],[Multiple]:[Level (all)62]])&lt;1,IF(Table1[[#This Row],[Advanced]]=1,1,""),"")</f>
        <v/>
      </c>
      <c r="CJ186" s="171" t="str">
        <f>IF(AND(SUM(Table1[[#This Row],[General]:[Advanced]])&lt;4,SUM(Table1[[#This Row],[General]:[Advanced]])&gt;1),1,"")</f>
        <v/>
      </c>
      <c r="CK186" s="171" t="str">
        <f>Table1[[#This Row],[Level (all)]]</f>
        <v/>
      </c>
      <c r="CL186" s="171" t="str">
        <f>IF(Table1[[#This Row],[Multiple audience]]&lt;&gt;1,IF(Table1[[#This Row],[General Audience]]=1,1,""),"")</f>
        <v/>
      </c>
      <c r="CM186" s="171">
        <f>IF(Table1[[#This Row],[Multiple audience]]&lt;&gt;1,IF(Table1[[#This Row],[Planners / Designers ]]=1,1,""),"")</f>
        <v>1</v>
      </c>
      <c r="CN186" s="171" t="str">
        <f>IF(Table1[[#This Row],[Multiple audience]]&lt;&gt;1,IF(Table1[[#This Row],[Regulatory Assessors]]=1,1,""),"")</f>
        <v/>
      </c>
      <c r="CO186" s="171" t="str">
        <f>IF(Table1[[#This Row],[Multiple audience]]&lt;&gt;1,IF(Table1[[#This Row],[Builders / Management]]=1,1,""),"")</f>
        <v/>
      </c>
      <c r="CP186" s="171" t="str">
        <f>IF(Table1[[#This Row],[Multiple audience]]&lt;&gt;1,IF(Table1[[#This Row],[Energy / Sus Assessors]]=1,1,""),"")</f>
        <v/>
      </c>
      <c r="CQ186" s="171" t="str">
        <f>IF(Table1[[#This Row],[Multiple audience]]&lt;&gt;1,IF(Table1[[#This Row],[Semi-skilled]]=1,1,""),"")</f>
        <v/>
      </c>
      <c r="CR186" s="171" t="str">
        <f>IF(Table1[[#This Row],[Multiple audience]]&lt;&gt;1,IF(Table1[[#This Row],[Trades]]=1,1,""),"")</f>
        <v/>
      </c>
      <c r="CS186" s="171" t="str">
        <f>IF(Table1[[#This Row],[Multiple audience]]&lt;&gt;1,IF(Table1[[#This Row],[Other]]=1,1,""),"")</f>
        <v/>
      </c>
      <c r="CT186" s="171" t="str">
        <f>IF(SUM(Table1[[#This Row],[General Audience]:[Other]])&gt;1,1,"")</f>
        <v/>
      </c>
      <c r="CU186" s="171" t="str">
        <f>IF(Table1[[#This Row],[Various  ]]&lt;&gt;1,IF(Table1[[#This Row],[Calculator / Software]]=1,1,""),"")</f>
        <v/>
      </c>
      <c r="CV186" s="171" t="str">
        <f>IF(Table1[[#This Row],[Various  ]]&lt;&gt;1,IF(Table1[[#This Row],[Information  ]]=1,1,""),"")</f>
        <v/>
      </c>
      <c r="CW186" s="171" t="str">
        <f>IF(Table1[[#This Row],[Various  ]]&lt;&gt;1,IF(Table1[[#This Row],[Interactive Tool]]=1,1,""),"")</f>
        <v/>
      </c>
      <c r="CX186" s="171" t="str">
        <f>IF(Table1[[#This Row],[Various  ]]&lt;&gt;1,IF(Table1[[#This Row],[Technical Specifications]]=1,1,""),"")</f>
        <v/>
      </c>
      <c r="CY186" s="171" t="str">
        <f>IF(Table1[[#This Row],[Various  ]]&lt;&gt;1,IF(Table1[[#This Row],[Training Resources]]=1,1,""),"")</f>
        <v/>
      </c>
      <c r="CZ186" s="171" t="str">
        <f>IF(Table1[[#This Row],[Various  ]]&lt;&gt;1,IF(Table1[[#This Row],[Toolbox]]=1,1,""),"")</f>
        <v/>
      </c>
      <c r="DA186" s="169" t="str">
        <f>IF(Table1[[#This Row],[Various  ]]&lt;&gt;1,IF(Table1[[#This Row],[Video]]=1,1,""),"")</f>
        <v/>
      </c>
      <c r="DB186" s="169" t="str">
        <f>IF(Table1[[#This Row],[Various  ]]&lt;&gt;1,IF(Table1[[#This Row],[Case study]]=1,1,""),"")</f>
        <v/>
      </c>
      <c r="DC186" s="169" t="str">
        <f>IF(Table1[[#This Row],[Various  ]]&lt;&gt;1,IF(Table1[[#This Row],[Other   ]]=1,1,""),"")</f>
        <v/>
      </c>
      <c r="DD186" s="169" t="str">
        <f>IF(Table1[[#This Row],[Various  ]]&lt;&gt;1,IF(Table1[[#This Row],[Standards]]=1,1,""),"")</f>
        <v/>
      </c>
      <c r="DE186" s="169">
        <f>IF(Table1[[#This Row],[Various]]=1,1,IF(SUM(Table1[[#This Row],[Calculator / Software]:[Standards]])&gt;1,1,""))</f>
        <v>1</v>
      </c>
      <c r="DF186" s="169" t="str">
        <f>IF(Table1[[#This Row],[Multiple NCC links]]&lt;&gt;1,IF(Table1[[#This Row],[Design]]=1,1,""),"")</f>
        <v/>
      </c>
      <c r="DG186" s="169" t="str">
        <f>IF(Table1[[#This Row],[Multiple NCC links]]&lt;&gt;1,IF(Table1[[#This Row],[Assessment / Verification]]=1,1,""),"")</f>
        <v/>
      </c>
      <c r="DH186" s="169" t="str">
        <f>IF(Table1[[#This Row],[Multiple NCC links]]&lt;&gt;1,IF(Table1[[#This Row],[Climate Specific ]]=1,1,""),"")</f>
        <v/>
      </c>
      <c r="DI186" s="169" t="str">
        <f>IF(Table1[[#This Row],[Multiple NCC links]]&lt;&gt;1,IF(Table1[[#This Row],[Alterations / Additions]]=1,1,""),"")</f>
        <v/>
      </c>
      <c r="DJ186" s="169" t="str">
        <f>IF(Table1[[#This Row],[Multiple NCC links]]&lt;&gt;1,IF(Table1[[#This Row],[Glazing]]=1,1,""),"")</f>
        <v/>
      </c>
      <c r="DK186" s="169" t="str">
        <f>IF(Table1[[#This Row],[Multiple NCC links]]&lt;&gt;1,IF(Table1[[#This Row],[Building Fabric / Thermal / Sealing]]=1,1,""),"")</f>
        <v/>
      </c>
      <c r="DL186" s="169" t="str">
        <f>IF(Table1[[#This Row],[Multiple NCC links]]&lt;&gt;1,IF(Table1[[#This Row],[Lighting]]=1,1,""),"")</f>
        <v/>
      </c>
      <c r="DM186" s="169" t="str">
        <f>IF(Table1[[#This Row],[Multiple NCC links]]&lt;&gt;1,IF(Table1[[#This Row],[HVAC]]=1,1,""),"")</f>
        <v/>
      </c>
      <c r="DN186" s="169" t="str">
        <f>IF(Table1[[#This Row],[Multiple NCC links]]&lt;&gt;1,IF(Table1[[#This Row],[Services]]=1,1,""),"")</f>
        <v/>
      </c>
      <c r="DO186" s="169" t="str">
        <f>IF(Table1[[#This Row],[Multiple NCC links]]&lt;&gt;1,IF(Table1[[#This Row],[Maintenance &amp; Monitoring]]=1,1,""),"")</f>
        <v/>
      </c>
      <c r="DP186" s="169" t="str">
        <f>IF(Table1[[#This Row],[Multiple NCC links]]&lt;&gt;1,IF(Table1[[#This Row],[Hand over / Operations]]=1,1,""),"")</f>
        <v/>
      </c>
      <c r="DQ186" s="169" t="str">
        <f>IF(Table1[[#This Row],[Multiple NCC links]]&lt;&gt;1,IF(Table1[[#This Row],[As built assessment]]=1,1,""),"")</f>
        <v/>
      </c>
      <c r="DR186" s="169" t="str">
        <f>IF(Table1[[#This Row],[Multiple NCC links]]&lt;&gt;1,IF(Table1[[#This Row],[Beyond compliance]]=1,1,""),"")</f>
        <v/>
      </c>
      <c r="DS186" s="169">
        <f>IF(SUM(Table1[[#This Row],[Design]:[Beyond compliance]])&gt;1,1,"")</f>
        <v>1</v>
      </c>
      <c r="DT186" s="169" t="str">
        <f>IF(Table1[[#This Row],[Both Residential &amp; Commercial4]]&lt;&gt;1,IF(Table1[[#This Row],[Residential]]=1,1,""),"")</f>
        <v/>
      </c>
      <c r="DU186" s="169" t="str">
        <f>IF(Table1[[#This Row],[Both Residential &amp; Commercial4]]&lt;&gt;1,IF(Table1[[#This Row],[Commercial]]=1,1,""),"")</f>
        <v/>
      </c>
      <c r="DV186" s="169">
        <f>Table1[[#This Row],[Residential &amp; Commercial]]</f>
        <v>1</v>
      </c>
      <c r="DW186" s="169"/>
    </row>
    <row r="187" spans="1:127" s="49" customFormat="1" ht="264" thickTop="1" thickBot="1" x14ac:dyDescent="0.35">
      <c r="A187" s="97">
        <v>183</v>
      </c>
      <c r="B187" s="97"/>
      <c r="C187" s="88" t="s">
        <v>788</v>
      </c>
      <c r="D187" s="88" t="s">
        <v>772</v>
      </c>
      <c r="E187" s="176"/>
      <c r="F187" s="176"/>
      <c r="G187" s="176">
        <v>1</v>
      </c>
      <c r="H187" s="176"/>
      <c r="I187" s="90" t="str">
        <f>IF(AND(Table1[[#This Row],[General]]=1,Table1[[#This Row],[Beginner]]=1,Table1[[#This Row],[Intermediate]]=1,Table1[[#This Row],[Advanced]]=1),1,"")</f>
        <v/>
      </c>
      <c r="J187" s="90" t="str">
        <f>CONCATENATE(IF(Table1[[#This Row],[General]]=1,"General, ",""), IF(Table1[[#This Row],[Beginner]]=1,"Beginner, ",""),IF(Table1[[#This Row],[Intermediate]]=1,"Intermediate, ",""), IF(Table1[[#This Row],[Advanced]]=1,"Advanced",""))</f>
        <v xml:space="preserve">Intermediate, </v>
      </c>
      <c r="K187" s="91"/>
      <c r="L187" s="179">
        <v>1</v>
      </c>
      <c r="M187" s="91"/>
      <c r="N187" s="91"/>
      <c r="O187" s="159"/>
      <c r="P187" s="91"/>
      <c r="Q187" s="91"/>
      <c r="R187" s="91"/>
      <c r="S18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87" s="92"/>
      <c r="U187" s="92"/>
      <c r="V187" s="211">
        <v>1</v>
      </c>
      <c r="W187" s="211"/>
      <c r="X187" s="92"/>
      <c r="Y187" s="92"/>
      <c r="Z187" s="92">
        <v>1</v>
      </c>
      <c r="AA187" s="92"/>
      <c r="AB187" s="92"/>
      <c r="AC187" s="92"/>
      <c r="AD187" s="92"/>
      <c r="AE187" s="181"/>
      <c r="AF187" s="92"/>
      <c r="AG18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87" s="93">
        <v>1</v>
      </c>
      <c r="AI187" s="93"/>
      <c r="AJ187" s="93"/>
      <c r="AK187" s="74" t="str">
        <f>CONCATENATE(IF(Table1[[#This Row],[Digital]]=1,"Digital, ",""),IF(Table1[[#This Row],[Face to Face]]=1,"Face to face, ",""),IF(Table1[[#This Row],[Blended]]=1,"Blended",""))</f>
        <v xml:space="preserve">Digital, </v>
      </c>
      <c r="AL187" s="89" t="s">
        <v>62</v>
      </c>
      <c r="AM187" s="94">
        <v>1</v>
      </c>
      <c r="AN187" s="182">
        <v>1</v>
      </c>
      <c r="AO187" s="94"/>
      <c r="AP187" s="182"/>
      <c r="AQ187" s="94"/>
      <c r="AR187" s="94"/>
      <c r="AS187" s="94"/>
      <c r="AT187" s="94"/>
      <c r="AU187" s="94"/>
      <c r="AV187" s="182"/>
      <c r="AW187" s="182"/>
      <c r="AX187" s="182"/>
      <c r="AY187" s="94"/>
      <c r="AZ18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8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v>
      </c>
      <c r="BB187" s="95">
        <v>1</v>
      </c>
      <c r="BC187" s="95"/>
      <c r="BD187" s="90" t="str">
        <f>IF(AND(Table1[[#This Row],[Residential]]=1,Table1[[#This Row],[Commercial]]=1),1,"")</f>
        <v/>
      </c>
      <c r="BE187" s="90" t="str">
        <f>CONCATENATE(IF(Table1[[#This Row],[Residential]]=1,"Residential, ",""),IF(Table1[[#This Row],[Commercial]]=1,"Commercial",""))</f>
        <v xml:space="preserve">Residential, </v>
      </c>
      <c r="BF187" s="94"/>
      <c r="BG187" s="94">
        <v>1</v>
      </c>
      <c r="BH187" s="94"/>
      <c r="BI187" s="94"/>
      <c r="BJ187" s="94"/>
      <c r="BK187" s="94"/>
      <c r="BL187" s="94"/>
      <c r="BM187" s="182"/>
      <c r="BN187" s="94"/>
      <c r="BO18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87" s="160"/>
      <c r="BQ187" s="120" t="s">
        <v>820</v>
      </c>
      <c r="BR187" s="132" t="s">
        <v>987</v>
      </c>
      <c r="BS187" s="120"/>
      <c r="BT187" s="117" t="s">
        <v>833</v>
      </c>
      <c r="BU187" s="175"/>
      <c r="BV187" s="175"/>
      <c r="BW187" s="121" t="s">
        <v>300</v>
      </c>
      <c r="BX187" s="121" t="s">
        <v>58</v>
      </c>
      <c r="BY187" s="121" t="s">
        <v>57</v>
      </c>
      <c r="BZ187" s="227"/>
      <c r="CA18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87" s="48">
        <f>COUNTIF(Table1[[#This Row],[Validity]:[Alignment with NCC (Yes=1,No=0)]],"N/A")</f>
        <v>0</v>
      </c>
      <c r="CC187" s="48">
        <f>IF(ISERROR(Table1[[#This Row],[Total Quality Score (out of 10)]]/(4-Table1[[#This Row],[N/A Count]])),0,Table1[[#This Row],[Total Quality Score (out of 10)]]/(4-Table1[[#This Row],[N/A Count]]))</f>
        <v>1.5</v>
      </c>
      <c r="CD187" s="106"/>
      <c r="CE187" s="106"/>
      <c r="CF187" s="172" t="str">
        <f>IF(SUM(Table1[[#This Row],[Multiple]:[Level (all)62]])&lt;1,IF(Table1[[#This Row],[General]]=1,1,""),"")</f>
        <v/>
      </c>
      <c r="CG187" s="172" t="str">
        <f>IF(SUM(Table1[[#This Row],[Multiple]:[Level (all)62]])&lt;1,IF(Table1[[#This Row],[Beginner]]=1,1,""),"")</f>
        <v/>
      </c>
      <c r="CH187" s="171">
        <f>IF(SUM(Table1[[#This Row],[Multiple]:[Level (all)62]])&lt;1,IF(Table1[[#This Row],[Intermediate]]=1,1,""),"")</f>
        <v>1</v>
      </c>
      <c r="CI187" s="171" t="str">
        <f>IF(SUM(Table1[[#This Row],[Multiple]:[Level (all)62]])&lt;1,IF(Table1[[#This Row],[Advanced]]=1,1,""),"")</f>
        <v/>
      </c>
      <c r="CJ187" s="171" t="str">
        <f>IF(AND(SUM(Table1[[#This Row],[General]:[Advanced]])&lt;4,SUM(Table1[[#This Row],[General]:[Advanced]])&gt;1),1,"")</f>
        <v/>
      </c>
      <c r="CK187" s="171" t="str">
        <f>Table1[[#This Row],[Level (all)]]</f>
        <v/>
      </c>
      <c r="CL187" s="171" t="str">
        <f>IF(Table1[[#This Row],[Multiple audience]]&lt;&gt;1,IF(Table1[[#This Row],[General Audience]]=1,1,""),"")</f>
        <v/>
      </c>
      <c r="CM187" s="171">
        <f>IF(Table1[[#This Row],[Multiple audience]]&lt;&gt;1,IF(Table1[[#This Row],[Planners / Designers ]]=1,1,""),"")</f>
        <v>1</v>
      </c>
      <c r="CN187" s="171" t="str">
        <f>IF(Table1[[#This Row],[Multiple audience]]&lt;&gt;1,IF(Table1[[#This Row],[Regulatory Assessors]]=1,1,""),"")</f>
        <v/>
      </c>
      <c r="CO187" s="171" t="str">
        <f>IF(Table1[[#This Row],[Multiple audience]]&lt;&gt;1,IF(Table1[[#This Row],[Builders / Management]]=1,1,""),"")</f>
        <v/>
      </c>
      <c r="CP187" s="171" t="str">
        <f>IF(Table1[[#This Row],[Multiple audience]]&lt;&gt;1,IF(Table1[[#This Row],[Energy / Sus Assessors]]=1,1,""),"")</f>
        <v/>
      </c>
      <c r="CQ187" s="171" t="str">
        <f>IF(Table1[[#This Row],[Multiple audience]]&lt;&gt;1,IF(Table1[[#This Row],[Semi-skilled]]=1,1,""),"")</f>
        <v/>
      </c>
      <c r="CR187" s="171" t="str">
        <f>IF(Table1[[#This Row],[Multiple audience]]&lt;&gt;1,IF(Table1[[#This Row],[Trades]]=1,1,""),"")</f>
        <v/>
      </c>
      <c r="CS187" s="171" t="str">
        <f>IF(Table1[[#This Row],[Multiple audience]]&lt;&gt;1,IF(Table1[[#This Row],[Other]]=1,1,""),"")</f>
        <v/>
      </c>
      <c r="CT187" s="171" t="str">
        <f>IF(SUM(Table1[[#This Row],[General Audience]:[Other]])&gt;1,1,"")</f>
        <v/>
      </c>
      <c r="CU187" s="171" t="str">
        <f>IF(Table1[[#This Row],[Various  ]]&lt;&gt;1,IF(Table1[[#This Row],[Calculator / Software]]=1,1,""),"")</f>
        <v/>
      </c>
      <c r="CV187" s="171" t="str">
        <f>IF(Table1[[#This Row],[Various  ]]&lt;&gt;1,IF(Table1[[#This Row],[Information  ]]=1,1,""),"")</f>
        <v/>
      </c>
      <c r="CW187" s="171" t="str">
        <f>IF(Table1[[#This Row],[Various  ]]&lt;&gt;1,IF(Table1[[#This Row],[Interactive Tool]]=1,1,""),"")</f>
        <v/>
      </c>
      <c r="CX187" s="171" t="str">
        <f>IF(Table1[[#This Row],[Various  ]]&lt;&gt;1,IF(Table1[[#This Row],[Technical Specifications]]=1,1,""),"")</f>
        <v/>
      </c>
      <c r="CY187" s="171" t="str">
        <f>IF(Table1[[#This Row],[Various  ]]&lt;&gt;1,IF(Table1[[#This Row],[Training Resources]]=1,1,""),"")</f>
        <v/>
      </c>
      <c r="CZ187" s="171" t="str">
        <f>IF(Table1[[#This Row],[Various  ]]&lt;&gt;1,IF(Table1[[#This Row],[Toolbox]]=1,1,""),"")</f>
        <v/>
      </c>
      <c r="DA187" s="169" t="str">
        <f>IF(Table1[[#This Row],[Various  ]]&lt;&gt;1,IF(Table1[[#This Row],[Video]]=1,1,""),"")</f>
        <v/>
      </c>
      <c r="DB187" s="169" t="str">
        <f>IF(Table1[[#This Row],[Various  ]]&lt;&gt;1,IF(Table1[[#This Row],[Case study]]=1,1,""),"")</f>
        <v/>
      </c>
      <c r="DC187" s="169" t="str">
        <f>IF(Table1[[#This Row],[Various  ]]&lt;&gt;1,IF(Table1[[#This Row],[Other   ]]=1,1,""),"")</f>
        <v/>
      </c>
      <c r="DD187" s="169" t="str">
        <f>IF(Table1[[#This Row],[Various  ]]&lt;&gt;1,IF(Table1[[#This Row],[Standards]]=1,1,""),"")</f>
        <v/>
      </c>
      <c r="DE187" s="169">
        <f>IF(Table1[[#This Row],[Various]]=1,1,IF(SUM(Table1[[#This Row],[Calculator / Software]:[Standards]])&gt;1,1,""))</f>
        <v>1</v>
      </c>
      <c r="DF187" s="169" t="str">
        <f>IF(Table1[[#This Row],[Multiple NCC links]]&lt;&gt;1,IF(Table1[[#This Row],[Design]]=1,1,""),"")</f>
        <v/>
      </c>
      <c r="DG187" s="169" t="str">
        <f>IF(Table1[[#This Row],[Multiple NCC links]]&lt;&gt;1,IF(Table1[[#This Row],[Assessment / Verification]]=1,1,""),"")</f>
        <v/>
      </c>
      <c r="DH187" s="169" t="str">
        <f>IF(Table1[[#This Row],[Multiple NCC links]]&lt;&gt;1,IF(Table1[[#This Row],[Climate Specific ]]=1,1,""),"")</f>
        <v/>
      </c>
      <c r="DI187" s="169" t="str">
        <f>IF(Table1[[#This Row],[Multiple NCC links]]&lt;&gt;1,IF(Table1[[#This Row],[Alterations / Additions]]=1,1,""),"")</f>
        <v/>
      </c>
      <c r="DJ187" s="169" t="str">
        <f>IF(Table1[[#This Row],[Multiple NCC links]]&lt;&gt;1,IF(Table1[[#This Row],[Glazing]]=1,1,""),"")</f>
        <v/>
      </c>
      <c r="DK187" s="169" t="str">
        <f>IF(Table1[[#This Row],[Multiple NCC links]]&lt;&gt;1,IF(Table1[[#This Row],[Building Fabric / Thermal / Sealing]]=1,1,""),"")</f>
        <v/>
      </c>
      <c r="DL187" s="169" t="str">
        <f>IF(Table1[[#This Row],[Multiple NCC links]]&lt;&gt;1,IF(Table1[[#This Row],[Lighting]]=1,1,""),"")</f>
        <v/>
      </c>
      <c r="DM187" s="169" t="str">
        <f>IF(Table1[[#This Row],[Multiple NCC links]]&lt;&gt;1,IF(Table1[[#This Row],[HVAC]]=1,1,""),"")</f>
        <v/>
      </c>
      <c r="DN187" s="169" t="str">
        <f>IF(Table1[[#This Row],[Multiple NCC links]]&lt;&gt;1,IF(Table1[[#This Row],[Services]]=1,1,""),"")</f>
        <v/>
      </c>
      <c r="DO187" s="169" t="str">
        <f>IF(Table1[[#This Row],[Multiple NCC links]]&lt;&gt;1,IF(Table1[[#This Row],[Maintenance &amp; Monitoring]]=1,1,""),"")</f>
        <v/>
      </c>
      <c r="DP187" s="169" t="str">
        <f>IF(Table1[[#This Row],[Multiple NCC links]]&lt;&gt;1,IF(Table1[[#This Row],[Hand over / Operations]]=1,1,""),"")</f>
        <v/>
      </c>
      <c r="DQ187" s="169" t="str">
        <f>IF(Table1[[#This Row],[Multiple NCC links]]&lt;&gt;1,IF(Table1[[#This Row],[As built assessment]]=1,1,""),"")</f>
        <v/>
      </c>
      <c r="DR187" s="169" t="str">
        <f>IF(Table1[[#This Row],[Multiple NCC links]]&lt;&gt;1,IF(Table1[[#This Row],[Beyond compliance]]=1,1,""),"")</f>
        <v/>
      </c>
      <c r="DS187" s="169">
        <f>IF(SUM(Table1[[#This Row],[Design]:[Beyond compliance]])&gt;1,1,"")</f>
        <v>1</v>
      </c>
      <c r="DT187" s="169">
        <f>IF(Table1[[#This Row],[Both Residential &amp; Commercial4]]&lt;&gt;1,IF(Table1[[#This Row],[Residential]]=1,1,""),"")</f>
        <v>1</v>
      </c>
      <c r="DU187" s="169" t="str">
        <f>IF(Table1[[#This Row],[Both Residential &amp; Commercial4]]&lt;&gt;1,IF(Table1[[#This Row],[Commercial]]=1,1,""),"")</f>
        <v/>
      </c>
      <c r="DV187" s="169" t="str">
        <f>Table1[[#This Row],[Residential &amp; Commercial]]</f>
        <v/>
      </c>
      <c r="DW187" s="169"/>
    </row>
    <row r="188" spans="1:127" s="49" customFormat="1" ht="226.5" thickTop="1" thickBot="1" x14ac:dyDescent="0.35">
      <c r="A188" s="97">
        <v>184</v>
      </c>
      <c r="B188" s="97"/>
      <c r="C188" s="88" t="s">
        <v>789</v>
      </c>
      <c r="D188" s="88" t="s">
        <v>772</v>
      </c>
      <c r="E188" s="176"/>
      <c r="F188" s="176"/>
      <c r="G188" s="176">
        <v>1</v>
      </c>
      <c r="H188" s="176"/>
      <c r="I188" s="90" t="str">
        <f>IF(AND(Table1[[#This Row],[General]]=1,Table1[[#This Row],[Beginner]]=1,Table1[[#This Row],[Intermediate]]=1,Table1[[#This Row],[Advanced]]=1),1,"")</f>
        <v/>
      </c>
      <c r="J188" s="90" t="str">
        <f>CONCATENATE(IF(Table1[[#This Row],[General]]=1,"General, ",""), IF(Table1[[#This Row],[Beginner]]=1,"Beginner, ",""),IF(Table1[[#This Row],[Intermediate]]=1,"Intermediate, ",""), IF(Table1[[#This Row],[Advanced]]=1,"Advanced",""))</f>
        <v xml:space="preserve">Intermediate, </v>
      </c>
      <c r="K188" s="91"/>
      <c r="L188" s="179">
        <v>1</v>
      </c>
      <c r="M188" s="91"/>
      <c r="N188" s="91"/>
      <c r="O188" s="159"/>
      <c r="P188" s="91"/>
      <c r="Q188" s="91"/>
      <c r="R188" s="91"/>
      <c r="S18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88" s="92"/>
      <c r="U188" s="92"/>
      <c r="V188" s="211">
        <v>1</v>
      </c>
      <c r="W188" s="211"/>
      <c r="X188" s="92"/>
      <c r="Y188" s="92"/>
      <c r="Z188" s="92">
        <v>1</v>
      </c>
      <c r="AA188" s="92"/>
      <c r="AB188" s="92"/>
      <c r="AC188" s="92"/>
      <c r="AD188" s="92"/>
      <c r="AE188" s="181"/>
      <c r="AF188" s="92"/>
      <c r="AG18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88" s="93">
        <v>1</v>
      </c>
      <c r="AI188" s="93"/>
      <c r="AJ188" s="93"/>
      <c r="AK188" s="74" t="str">
        <f>CONCATENATE(IF(Table1[[#This Row],[Digital]]=1,"Digital, ",""),IF(Table1[[#This Row],[Face to Face]]=1,"Face to face, ",""),IF(Table1[[#This Row],[Blended]]=1,"Blended",""))</f>
        <v xml:space="preserve">Digital, </v>
      </c>
      <c r="AL188" s="89" t="s">
        <v>62</v>
      </c>
      <c r="AM188" s="94">
        <v>1</v>
      </c>
      <c r="AN188" s="182">
        <v>1</v>
      </c>
      <c r="AO188" s="94"/>
      <c r="AP188" s="182"/>
      <c r="AQ188" s="94"/>
      <c r="AR188" s="94"/>
      <c r="AS188" s="94"/>
      <c r="AT188" s="94"/>
      <c r="AU188" s="94"/>
      <c r="AV188" s="182"/>
      <c r="AW188" s="182"/>
      <c r="AX188" s="182"/>
      <c r="AY188" s="94"/>
      <c r="AZ18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8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Assessment / Verification, </v>
      </c>
      <c r="BB188" s="95">
        <v>1</v>
      </c>
      <c r="BC188" s="95"/>
      <c r="BD188" s="90" t="str">
        <f>IF(AND(Table1[[#This Row],[Residential]]=1,Table1[[#This Row],[Commercial]]=1),1,"")</f>
        <v/>
      </c>
      <c r="BE188" s="90" t="str">
        <f>CONCATENATE(IF(Table1[[#This Row],[Residential]]=1,"Residential, ",""),IF(Table1[[#This Row],[Commercial]]=1,"Commercial",""))</f>
        <v xml:space="preserve">Residential, </v>
      </c>
      <c r="BF188" s="94"/>
      <c r="BG188" s="94">
        <v>1</v>
      </c>
      <c r="BH188" s="94"/>
      <c r="BI188" s="94"/>
      <c r="BJ188" s="94"/>
      <c r="BK188" s="94"/>
      <c r="BL188" s="94"/>
      <c r="BM188" s="182"/>
      <c r="BN188" s="94"/>
      <c r="BO18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88" s="160"/>
      <c r="BQ188" s="120" t="s">
        <v>821</v>
      </c>
      <c r="BR188" s="132" t="s">
        <v>987</v>
      </c>
      <c r="BS188" s="120"/>
      <c r="BT188" s="117" t="s">
        <v>833</v>
      </c>
      <c r="BU188" s="175"/>
      <c r="BV188" s="175"/>
      <c r="BW188" s="121" t="s">
        <v>300</v>
      </c>
      <c r="BX188" s="121" t="s">
        <v>58</v>
      </c>
      <c r="BY188" s="121" t="s">
        <v>57</v>
      </c>
      <c r="BZ188" s="227"/>
      <c r="CA18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88" s="48">
        <f>COUNTIF(Table1[[#This Row],[Validity]:[Alignment with NCC (Yes=1,No=0)]],"N/A")</f>
        <v>0</v>
      </c>
      <c r="CC188" s="48">
        <f>IF(ISERROR(Table1[[#This Row],[Total Quality Score (out of 10)]]/(4-Table1[[#This Row],[N/A Count]])),0,Table1[[#This Row],[Total Quality Score (out of 10)]]/(4-Table1[[#This Row],[N/A Count]]))</f>
        <v>1.5</v>
      </c>
      <c r="CD188" s="106"/>
      <c r="CE188" s="106"/>
      <c r="CF188" s="172" t="str">
        <f>IF(SUM(Table1[[#This Row],[Multiple]:[Level (all)62]])&lt;1,IF(Table1[[#This Row],[General]]=1,1,""),"")</f>
        <v/>
      </c>
      <c r="CG188" s="172" t="str">
        <f>IF(SUM(Table1[[#This Row],[Multiple]:[Level (all)62]])&lt;1,IF(Table1[[#This Row],[Beginner]]=1,1,""),"")</f>
        <v/>
      </c>
      <c r="CH188" s="171">
        <f>IF(SUM(Table1[[#This Row],[Multiple]:[Level (all)62]])&lt;1,IF(Table1[[#This Row],[Intermediate]]=1,1,""),"")</f>
        <v>1</v>
      </c>
      <c r="CI188" s="171" t="str">
        <f>IF(SUM(Table1[[#This Row],[Multiple]:[Level (all)62]])&lt;1,IF(Table1[[#This Row],[Advanced]]=1,1,""),"")</f>
        <v/>
      </c>
      <c r="CJ188" s="171" t="str">
        <f>IF(AND(SUM(Table1[[#This Row],[General]:[Advanced]])&lt;4,SUM(Table1[[#This Row],[General]:[Advanced]])&gt;1),1,"")</f>
        <v/>
      </c>
      <c r="CK188" s="171" t="str">
        <f>Table1[[#This Row],[Level (all)]]</f>
        <v/>
      </c>
      <c r="CL188" s="171" t="str">
        <f>IF(Table1[[#This Row],[Multiple audience]]&lt;&gt;1,IF(Table1[[#This Row],[General Audience]]=1,1,""),"")</f>
        <v/>
      </c>
      <c r="CM188" s="171">
        <f>IF(Table1[[#This Row],[Multiple audience]]&lt;&gt;1,IF(Table1[[#This Row],[Planners / Designers ]]=1,1,""),"")</f>
        <v>1</v>
      </c>
      <c r="CN188" s="171" t="str">
        <f>IF(Table1[[#This Row],[Multiple audience]]&lt;&gt;1,IF(Table1[[#This Row],[Regulatory Assessors]]=1,1,""),"")</f>
        <v/>
      </c>
      <c r="CO188" s="171" t="str">
        <f>IF(Table1[[#This Row],[Multiple audience]]&lt;&gt;1,IF(Table1[[#This Row],[Builders / Management]]=1,1,""),"")</f>
        <v/>
      </c>
      <c r="CP188" s="171" t="str">
        <f>IF(Table1[[#This Row],[Multiple audience]]&lt;&gt;1,IF(Table1[[#This Row],[Energy / Sus Assessors]]=1,1,""),"")</f>
        <v/>
      </c>
      <c r="CQ188" s="171" t="str">
        <f>IF(Table1[[#This Row],[Multiple audience]]&lt;&gt;1,IF(Table1[[#This Row],[Semi-skilled]]=1,1,""),"")</f>
        <v/>
      </c>
      <c r="CR188" s="171" t="str">
        <f>IF(Table1[[#This Row],[Multiple audience]]&lt;&gt;1,IF(Table1[[#This Row],[Trades]]=1,1,""),"")</f>
        <v/>
      </c>
      <c r="CS188" s="171" t="str">
        <f>IF(Table1[[#This Row],[Multiple audience]]&lt;&gt;1,IF(Table1[[#This Row],[Other]]=1,1,""),"")</f>
        <v/>
      </c>
      <c r="CT188" s="171" t="str">
        <f>IF(SUM(Table1[[#This Row],[General Audience]:[Other]])&gt;1,1,"")</f>
        <v/>
      </c>
      <c r="CU188" s="171" t="str">
        <f>IF(Table1[[#This Row],[Various  ]]&lt;&gt;1,IF(Table1[[#This Row],[Calculator / Software]]=1,1,""),"")</f>
        <v/>
      </c>
      <c r="CV188" s="171" t="str">
        <f>IF(Table1[[#This Row],[Various  ]]&lt;&gt;1,IF(Table1[[#This Row],[Information  ]]=1,1,""),"")</f>
        <v/>
      </c>
      <c r="CW188" s="171" t="str">
        <f>IF(Table1[[#This Row],[Various  ]]&lt;&gt;1,IF(Table1[[#This Row],[Interactive Tool]]=1,1,""),"")</f>
        <v/>
      </c>
      <c r="CX188" s="171" t="str">
        <f>IF(Table1[[#This Row],[Various  ]]&lt;&gt;1,IF(Table1[[#This Row],[Technical Specifications]]=1,1,""),"")</f>
        <v/>
      </c>
      <c r="CY188" s="171" t="str">
        <f>IF(Table1[[#This Row],[Various  ]]&lt;&gt;1,IF(Table1[[#This Row],[Training Resources]]=1,1,""),"")</f>
        <v/>
      </c>
      <c r="CZ188" s="171" t="str">
        <f>IF(Table1[[#This Row],[Various  ]]&lt;&gt;1,IF(Table1[[#This Row],[Toolbox]]=1,1,""),"")</f>
        <v/>
      </c>
      <c r="DA188" s="169" t="str">
        <f>IF(Table1[[#This Row],[Various  ]]&lt;&gt;1,IF(Table1[[#This Row],[Video]]=1,1,""),"")</f>
        <v/>
      </c>
      <c r="DB188" s="169" t="str">
        <f>IF(Table1[[#This Row],[Various  ]]&lt;&gt;1,IF(Table1[[#This Row],[Case study]]=1,1,""),"")</f>
        <v/>
      </c>
      <c r="DC188" s="169" t="str">
        <f>IF(Table1[[#This Row],[Various  ]]&lt;&gt;1,IF(Table1[[#This Row],[Other   ]]=1,1,""),"")</f>
        <v/>
      </c>
      <c r="DD188" s="169" t="str">
        <f>IF(Table1[[#This Row],[Various  ]]&lt;&gt;1,IF(Table1[[#This Row],[Standards]]=1,1,""),"")</f>
        <v/>
      </c>
      <c r="DE188" s="169">
        <f>IF(Table1[[#This Row],[Various]]=1,1,IF(SUM(Table1[[#This Row],[Calculator / Software]:[Standards]])&gt;1,1,""))</f>
        <v>1</v>
      </c>
      <c r="DF188" s="169" t="str">
        <f>IF(Table1[[#This Row],[Multiple NCC links]]&lt;&gt;1,IF(Table1[[#This Row],[Design]]=1,1,""),"")</f>
        <v/>
      </c>
      <c r="DG188" s="169" t="str">
        <f>IF(Table1[[#This Row],[Multiple NCC links]]&lt;&gt;1,IF(Table1[[#This Row],[Assessment / Verification]]=1,1,""),"")</f>
        <v/>
      </c>
      <c r="DH188" s="169" t="str">
        <f>IF(Table1[[#This Row],[Multiple NCC links]]&lt;&gt;1,IF(Table1[[#This Row],[Climate Specific ]]=1,1,""),"")</f>
        <v/>
      </c>
      <c r="DI188" s="169" t="str">
        <f>IF(Table1[[#This Row],[Multiple NCC links]]&lt;&gt;1,IF(Table1[[#This Row],[Alterations / Additions]]=1,1,""),"")</f>
        <v/>
      </c>
      <c r="DJ188" s="169" t="str">
        <f>IF(Table1[[#This Row],[Multiple NCC links]]&lt;&gt;1,IF(Table1[[#This Row],[Glazing]]=1,1,""),"")</f>
        <v/>
      </c>
      <c r="DK188" s="169" t="str">
        <f>IF(Table1[[#This Row],[Multiple NCC links]]&lt;&gt;1,IF(Table1[[#This Row],[Building Fabric / Thermal / Sealing]]=1,1,""),"")</f>
        <v/>
      </c>
      <c r="DL188" s="169" t="str">
        <f>IF(Table1[[#This Row],[Multiple NCC links]]&lt;&gt;1,IF(Table1[[#This Row],[Lighting]]=1,1,""),"")</f>
        <v/>
      </c>
      <c r="DM188" s="169" t="str">
        <f>IF(Table1[[#This Row],[Multiple NCC links]]&lt;&gt;1,IF(Table1[[#This Row],[HVAC]]=1,1,""),"")</f>
        <v/>
      </c>
      <c r="DN188" s="169" t="str">
        <f>IF(Table1[[#This Row],[Multiple NCC links]]&lt;&gt;1,IF(Table1[[#This Row],[Services]]=1,1,""),"")</f>
        <v/>
      </c>
      <c r="DO188" s="169" t="str">
        <f>IF(Table1[[#This Row],[Multiple NCC links]]&lt;&gt;1,IF(Table1[[#This Row],[Maintenance &amp; Monitoring]]=1,1,""),"")</f>
        <v/>
      </c>
      <c r="DP188" s="169" t="str">
        <f>IF(Table1[[#This Row],[Multiple NCC links]]&lt;&gt;1,IF(Table1[[#This Row],[Hand over / Operations]]=1,1,""),"")</f>
        <v/>
      </c>
      <c r="DQ188" s="169" t="str">
        <f>IF(Table1[[#This Row],[Multiple NCC links]]&lt;&gt;1,IF(Table1[[#This Row],[As built assessment]]=1,1,""),"")</f>
        <v/>
      </c>
      <c r="DR188" s="169" t="str">
        <f>IF(Table1[[#This Row],[Multiple NCC links]]&lt;&gt;1,IF(Table1[[#This Row],[Beyond compliance]]=1,1,""),"")</f>
        <v/>
      </c>
      <c r="DS188" s="169">
        <f>IF(SUM(Table1[[#This Row],[Design]:[Beyond compliance]])&gt;1,1,"")</f>
        <v>1</v>
      </c>
      <c r="DT188" s="169">
        <f>IF(Table1[[#This Row],[Both Residential &amp; Commercial4]]&lt;&gt;1,IF(Table1[[#This Row],[Residential]]=1,1,""),"")</f>
        <v>1</v>
      </c>
      <c r="DU188" s="169" t="str">
        <f>IF(Table1[[#This Row],[Both Residential &amp; Commercial4]]&lt;&gt;1,IF(Table1[[#This Row],[Commercial]]=1,1,""),"")</f>
        <v/>
      </c>
      <c r="DV188" s="169" t="str">
        <f>Table1[[#This Row],[Residential &amp; Commercial]]</f>
        <v/>
      </c>
      <c r="DW188" s="169"/>
    </row>
    <row r="189" spans="1:127" s="49" customFormat="1" ht="151.5" thickTop="1" thickBot="1" x14ac:dyDescent="0.35">
      <c r="A189" s="97">
        <v>185</v>
      </c>
      <c r="B189" s="97"/>
      <c r="C189" s="88" t="s">
        <v>778</v>
      </c>
      <c r="D189" s="88" t="s">
        <v>772</v>
      </c>
      <c r="E189" s="176">
        <v>1</v>
      </c>
      <c r="F189" s="176"/>
      <c r="G189" s="176"/>
      <c r="H189" s="176"/>
      <c r="I189" s="90" t="str">
        <f>IF(AND(Table1[[#This Row],[General]]=1,Table1[[#This Row],[Beginner]]=1,Table1[[#This Row],[Intermediate]]=1,Table1[[#This Row],[Advanced]]=1),1,"")</f>
        <v/>
      </c>
      <c r="J189" s="90" t="str">
        <f>CONCATENATE(IF(Table1[[#This Row],[General]]=1,"General, ",""), IF(Table1[[#This Row],[Beginner]]=1,"Beginner, ",""),IF(Table1[[#This Row],[Intermediate]]=1,"Intermediate, ",""), IF(Table1[[#This Row],[Advanced]]=1,"Advanced",""))</f>
        <v xml:space="preserve">General, </v>
      </c>
      <c r="K189" s="91"/>
      <c r="L189" s="179">
        <v>1</v>
      </c>
      <c r="M189" s="91"/>
      <c r="N189" s="91"/>
      <c r="O189" s="159"/>
      <c r="P189" s="91"/>
      <c r="Q189" s="91"/>
      <c r="R189" s="91"/>
      <c r="S18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89" s="92"/>
      <c r="U189" s="92">
        <v>1</v>
      </c>
      <c r="V189" s="211"/>
      <c r="W189" s="211"/>
      <c r="X189" s="92"/>
      <c r="Y189" s="92"/>
      <c r="Z189" s="92">
        <v>1</v>
      </c>
      <c r="AA189" s="92"/>
      <c r="AB189" s="92"/>
      <c r="AC189" s="92">
        <v>1</v>
      </c>
      <c r="AD189" s="92"/>
      <c r="AE189" s="181"/>
      <c r="AF189" s="92"/>
      <c r="AG18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Training Resources, Case Study, </v>
      </c>
      <c r="AH189" s="93">
        <v>1</v>
      </c>
      <c r="AI189" s="93"/>
      <c r="AJ189" s="93"/>
      <c r="AK189" s="74" t="str">
        <f>CONCATENATE(IF(Table1[[#This Row],[Digital]]=1,"Digital, ",""),IF(Table1[[#This Row],[Face to Face]]=1,"Face to face, ",""),IF(Table1[[#This Row],[Blended]]=1,"Blended",""))</f>
        <v xml:space="preserve">Digital, </v>
      </c>
      <c r="AL189" s="89" t="s">
        <v>62</v>
      </c>
      <c r="AM189" s="94">
        <v>1</v>
      </c>
      <c r="AN189" s="182"/>
      <c r="AO189" s="94">
        <v>1</v>
      </c>
      <c r="AP189" s="182"/>
      <c r="AQ189" s="94">
        <v>1</v>
      </c>
      <c r="AR189" s="94">
        <v>1</v>
      </c>
      <c r="AS189" s="94">
        <v>1</v>
      </c>
      <c r="AT189" s="94"/>
      <c r="AU189" s="94"/>
      <c r="AV189" s="182"/>
      <c r="AW189" s="182"/>
      <c r="AX189" s="182"/>
      <c r="AY189" s="94"/>
      <c r="AZ18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8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v>
      </c>
      <c r="BB189" s="95">
        <v>1</v>
      </c>
      <c r="BC189" s="95"/>
      <c r="BD189" s="90" t="str">
        <f>IF(AND(Table1[[#This Row],[Residential]]=1,Table1[[#This Row],[Commercial]]=1),1,"")</f>
        <v/>
      </c>
      <c r="BE189" s="90" t="str">
        <f>CONCATENATE(IF(Table1[[#This Row],[Residential]]=1,"Residential, ",""),IF(Table1[[#This Row],[Commercial]]=1,"Commercial",""))</f>
        <v xml:space="preserve">Residential, </v>
      </c>
      <c r="BF189" s="94"/>
      <c r="BG189" s="94">
        <v>1</v>
      </c>
      <c r="BH189" s="94"/>
      <c r="BI189" s="94"/>
      <c r="BJ189" s="94"/>
      <c r="BK189" s="94"/>
      <c r="BL189" s="94"/>
      <c r="BM189" s="182"/>
      <c r="BN189" s="94"/>
      <c r="BO18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89" s="160"/>
      <c r="BQ189" s="120" t="s">
        <v>829</v>
      </c>
      <c r="BR189" s="132" t="s">
        <v>987</v>
      </c>
      <c r="BS189" s="120"/>
      <c r="BT189" s="117" t="s">
        <v>833</v>
      </c>
      <c r="BU189" s="175"/>
      <c r="BV189" s="175"/>
      <c r="BW189" s="121" t="s">
        <v>300</v>
      </c>
      <c r="BX189" s="121" t="s">
        <v>58</v>
      </c>
      <c r="BY189" s="121" t="s">
        <v>57</v>
      </c>
      <c r="BZ189" s="227"/>
      <c r="CA18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89" s="48">
        <f>COUNTIF(Table1[[#This Row],[Validity]:[Alignment with NCC (Yes=1,No=0)]],"N/A")</f>
        <v>0</v>
      </c>
      <c r="CC189" s="48">
        <f>IF(ISERROR(Table1[[#This Row],[Total Quality Score (out of 10)]]/(4-Table1[[#This Row],[N/A Count]])),0,Table1[[#This Row],[Total Quality Score (out of 10)]]/(4-Table1[[#This Row],[N/A Count]]))</f>
        <v>1.5</v>
      </c>
      <c r="CD189" s="106"/>
      <c r="CE189" s="106"/>
      <c r="CF189" s="172">
        <f>IF(SUM(Table1[[#This Row],[Multiple]:[Level (all)62]])&lt;1,IF(Table1[[#This Row],[General]]=1,1,""),"")</f>
        <v>1</v>
      </c>
      <c r="CG189" s="172" t="str">
        <f>IF(SUM(Table1[[#This Row],[Multiple]:[Level (all)62]])&lt;1,IF(Table1[[#This Row],[Beginner]]=1,1,""),"")</f>
        <v/>
      </c>
      <c r="CH189" s="171" t="str">
        <f>IF(SUM(Table1[[#This Row],[Multiple]:[Level (all)62]])&lt;1,IF(Table1[[#This Row],[Intermediate]]=1,1,""),"")</f>
        <v/>
      </c>
      <c r="CI189" s="171" t="str">
        <f>IF(SUM(Table1[[#This Row],[Multiple]:[Level (all)62]])&lt;1,IF(Table1[[#This Row],[Advanced]]=1,1,""),"")</f>
        <v/>
      </c>
      <c r="CJ189" s="171" t="str">
        <f>IF(AND(SUM(Table1[[#This Row],[General]:[Advanced]])&lt;4,SUM(Table1[[#This Row],[General]:[Advanced]])&gt;1),1,"")</f>
        <v/>
      </c>
      <c r="CK189" s="171" t="str">
        <f>Table1[[#This Row],[Level (all)]]</f>
        <v/>
      </c>
      <c r="CL189" s="171" t="str">
        <f>IF(Table1[[#This Row],[Multiple audience]]&lt;&gt;1,IF(Table1[[#This Row],[General Audience]]=1,1,""),"")</f>
        <v/>
      </c>
      <c r="CM189" s="171">
        <f>IF(Table1[[#This Row],[Multiple audience]]&lt;&gt;1,IF(Table1[[#This Row],[Planners / Designers ]]=1,1,""),"")</f>
        <v>1</v>
      </c>
      <c r="CN189" s="171" t="str">
        <f>IF(Table1[[#This Row],[Multiple audience]]&lt;&gt;1,IF(Table1[[#This Row],[Regulatory Assessors]]=1,1,""),"")</f>
        <v/>
      </c>
      <c r="CO189" s="171" t="str">
        <f>IF(Table1[[#This Row],[Multiple audience]]&lt;&gt;1,IF(Table1[[#This Row],[Builders / Management]]=1,1,""),"")</f>
        <v/>
      </c>
      <c r="CP189" s="171" t="str">
        <f>IF(Table1[[#This Row],[Multiple audience]]&lt;&gt;1,IF(Table1[[#This Row],[Energy / Sus Assessors]]=1,1,""),"")</f>
        <v/>
      </c>
      <c r="CQ189" s="171" t="str">
        <f>IF(Table1[[#This Row],[Multiple audience]]&lt;&gt;1,IF(Table1[[#This Row],[Semi-skilled]]=1,1,""),"")</f>
        <v/>
      </c>
      <c r="CR189" s="171" t="str">
        <f>IF(Table1[[#This Row],[Multiple audience]]&lt;&gt;1,IF(Table1[[#This Row],[Trades]]=1,1,""),"")</f>
        <v/>
      </c>
      <c r="CS189" s="171" t="str">
        <f>IF(Table1[[#This Row],[Multiple audience]]&lt;&gt;1,IF(Table1[[#This Row],[Other]]=1,1,""),"")</f>
        <v/>
      </c>
      <c r="CT189" s="171" t="str">
        <f>IF(SUM(Table1[[#This Row],[General Audience]:[Other]])&gt;1,1,"")</f>
        <v/>
      </c>
      <c r="CU189" s="171" t="str">
        <f>IF(Table1[[#This Row],[Various  ]]&lt;&gt;1,IF(Table1[[#This Row],[Calculator / Software]]=1,1,""),"")</f>
        <v/>
      </c>
      <c r="CV189" s="171" t="str">
        <f>IF(Table1[[#This Row],[Various  ]]&lt;&gt;1,IF(Table1[[#This Row],[Information  ]]=1,1,""),"")</f>
        <v/>
      </c>
      <c r="CW189" s="171" t="str">
        <f>IF(Table1[[#This Row],[Various  ]]&lt;&gt;1,IF(Table1[[#This Row],[Interactive Tool]]=1,1,""),"")</f>
        <v/>
      </c>
      <c r="CX189" s="171" t="str">
        <f>IF(Table1[[#This Row],[Various  ]]&lt;&gt;1,IF(Table1[[#This Row],[Technical Specifications]]=1,1,""),"")</f>
        <v/>
      </c>
      <c r="CY189" s="171" t="str">
        <f>IF(Table1[[#This Row],[Various  ]]&lt;&gt;1,IF(Table1[[#This Row],[Training Resources]]=1,1,""),"")</f>
        <v/>
      </c>
      <c r="CZ189" s="171" t="str">
        <f>IF(Table1[[#This Row],[Various  ]]&lt;&gt;1,IF(Table1[[#This Row],[Toolbox]]=1,1,""),"")</f>
        <v/>
      </c>
      <c r="DA189" s="169" t="str">
        <f>IF(Table1[[#This Row],[Various  ]]&lt;&gt;1,IF(Table1[[#This Row],[Video]]=1,1,""),"")</f>
        <v/>
      </c>
      <c r="DB189" s="169" t="str">
        <f>IF(Table1[[#This Row],[Various  ]]&lt;&gt;1,IF(Table1[[#This Row],[Case study]]=1,1,""),"")</f>
        <v/>
      </c>
      <c r="DC189" s="169" t="str">
        <f>IF(Table1[[#This Row],[Various  ]]&lt;&gt;1,IF(Table1[[#This Row],[Other   ]]=1,1,""),"")</f>
        <v/>
      </c>
      <c r="DD189" s="169" t="str">
        <f>IF(Table1[[#This Row],[Various  ]]&lt;&gt;1,IF(Table1[[#This Row],[Standards]]=1,1,""),"")</f>
        <v/>
      </c>
      <c r="DE189" s="169">
        <f>IF(Table1[[#This Row],[Various]]=1,1,IF(SUM(Table1[[#This Row],[Calculator / Software]:[Standards]])&gt;1,1,""))</f>
        <v>1</v>
      </c>
      <c r="DF189" s="169" t="str">
        <f>IF(Table1[[#This Row],[Multiple NCC links]]&lt;&gt;1,IF(Table1[[#This Row],[Design]]=1,1,""),"")</f>
        <v/>
      </c>
      <c r="DG189" s="169" t="str">
        <f>IF(Table1[[#This Row],[Multiple NCC links]]&lt;&gt;1,IF(Table1[[#This Row],[Assessment / Verification]]=1,1,""),"")</f>
        <v/>
      </c>
      <c r="DH189" s="169" t="str">
        <f>IF(Table1[[#This Row],[Multiple NCC links]]&lt;&gt;1,IF(Table1[[#This Row],[Climate Specific ]]=1,1,""),"")</f>
        <v/>
      </c>
      <c r="DI189" s="169" t="str">
        <f>IF(Table1[[#This Row],[Multiple NCC links]]&lt;&gt;1,IF(Table1[[#This Row],[Alterations / Additions]]=1,1,""),"")</f>
        <v/>
      </c>
      <c r="DJ189" s="169" t="str">
        <f>IF(Table1[[#This Row],[Multiple NCC links]]&lt;&gt;1,IF(Table1[[#This Row],[Glazing]]=1,1,""),"")</f>
        <v/>
      </c>
      <c r="DK189" s="169" t="str">
        <f>IF(Table1[[#This Row],[Multiple NCC links]]&lt;&gt;1,IF(Table1[[#This Row],[Building Fabric / Thermal / Sealing]]=1,1,""),"")</f>
        <v/>
      </c>
      <c r="DL189" s="169" t="str">
        <f>IF(Table1[[#This Row],[Multiple NCC links]]&lt;&gt;1,IF(Table1[[#This Row],[Lighting]]=1,1,""),"")</f>
        <v/>
      </c>
      <c r="DM189" s="169" t="str">
        <f>IF(Table1[[#This Row],[Multiple NCC links]]&lt;&gt;1,IF(Table1[[#This Row],[HVAC]]=1,1,""),"")</f>
        <v/>
      </c>
      <c r="DN189" s="169" t="str">
        <f>IF(Table1[[#This Row],[Multiple NCC links]]&lt;&gt;1,IF(Table1[[#This Row],[Services]]=1,1,""),"")</f>
        <v/>
      </c>
      <c r="DO189" s="169" t="str">
        <f>IF(Table1[[#This Row],[Multiple NCC links]]&lt;&gt;1,IF(Table1[[#This Row],[Maintenance &amp; Monitoring]]=1,1,""),"")</f>
        <v/>
      </c>
      <c r="DP189" s="169" t="str">
        <f>IF(Table1[[#This Row],[Multiple NCC links]]&lt;&gt;1,IF(Table1[[#This Row],[Hand over / Operations]]=1,1,""),"")</f>
        <v/>
      </c>
      <c r="DQ189" s="169" t="str">
        <f>IF(Table1[[#This Row],[Multiple NCC links]]&lt;&gt;1,IF(Table1[[#This Row],[As built assessment]]=1,1,""),"")</f>
        <v/>
      </c>
      <c r="DR189" s="169" t="str">
        <f>IF(Table1[[#This Row],[Multiple NCC links]]&lt;&gt;1,IF(Table1[[#This Row],[Beyond compliance]]=1,1,""),"")</f>
        <v/>
      </c>
      <c r="DS189" s="169">
        <f>IF(SUM(Table1[[#This Row],[Design]:[Beyond compliance]])&gt;1,1,"")</f>
        <v>1</v>
      </c>
      <c r="DT189" s="169">
        <f>IF(Table1[[#This Row],[Both Residential &amp; Commercial4]]&lt;&gt;1,IF(Table1[[#This Row],[Residential]]=1,1,""),"")</f>
        <v>1</v>
      </c>
      <c r="DU189" s="169" t="str">
        <f>IF(Table1[[#This Row],[Both Residential &amp; Commercial4]]&lt;&gt;1,IF(Table1[[#This Row],[Commercial]]=1,1,""),"")</f>
        <v/>
      </c>
      <c r="DV189" s="169" t="str">
        <f>Table1[[#This Row],[Residential &amp; Commercial]]</f>
        <v/>
      </c>
      <c r="DW189" s="169"/>
    </row>
    <row r="190" spans="1:127" s="49" customFormat="1" ht="226.5" thickTop="1" thickBot="1" x14ac:dyDescent="0.35">
      <c r="A190" s="97">
        <v>186</v>
      </c>
      <c r="B190" s="97"/>
      <c r="C190" s="88" t="s">
        <v>779</v>
      </c>
      <c r="D190" s="88" t="s">
        <v>772</v>
      </c>
      <c r="E190" s="176">
        <v>1</v>
      </c>
      <c r="F190" s="176"/>
      <c r="G190" s="176"/>
      <c r="H190" s="176"/>
      <c r="I190" s="90" t="str">
        <f>IF(AND(Table1[[#This Row],[General]]=1,Table1[[#This Row],[Beginner]]=1,Table1[[#This Row],[Intermediate]]=1,Table1[[#This Row],[Advanced]]=1),1,"")</f>
        <v/>
      </c>
      <c r="J190" s="90" t="str">
        <f>CONCATENATE(IF(Table1[[#This Row],[General]]=1,"General, ",""), IF(Table1[[#This Row],[Beginner]]=1,"Beginner, ",""),IF(Table1[[#This Row],[Intermediate]]=1,"Intermediate, ",""), IF(Table1[[#This Row],[Advanced]]=1,"Advanced",""))</f>
        <v xml:space="preserve">General, </v>
      </c>
      <c r="K190" s="91"/>
      <c r="L190" s="179">
        <v>1</v>
      </c>
      <c r="M190" s="91"/>
      <c r="N190" s="91"/>
      <c r="O190" s="159"/>
      <c r="P190" s="91"/>
      <c r="Q190" s="91"/>
      <c r="R190" s="91"/>
      <c r="S19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90" s="92"/>
      <c r="U190" s="92">
        <v>1</v>
      </c>
      <c r="V190" s="211"/>
      <c r="W190" s="211"/>
      <c r="X190" s="92"/>
      <c r="Y190" s="92"/>
      <c r="Z190" s="92">
        <v>1</v>
      </c>
      <c r="AA190" s="92"/>
      <c r="AB190" s="92">
        <v>1</v>
      </c>
      <c r="AC190" s="92">
        <v>1</v>
      </c>
      <c r="AD190" s="92"/>
      <c r="AE190" s="181"/>
      <c r="AF190" s="92"/>
      <c r="AG19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Training Resources, Video, Case Study, </v>
      </c>
      <c r="AH190" s="93">
        <v>1</v>
      </c>
      <c r="AI190" s="93"/>
      <c r="AJ190" s="93"/>
      <c r="AK190" s="74" t="str">
        <f>CONCATENATE(IF(Table1[[#This Row],[Digital]]=1,"Digital, ",""),IF(Table1[[#This Row],[Face to Face]]=1,"Face to face, ",""),IF(Table1[[#This Row],[Blended]]=1,"Blended",""))</f>
        <v xml:space="preserve">Digital, </v>
      </c>
      <c r="AL190" s="89" t="s">
        <v>62</v>
      </c>
      <c r="AM190" s="94">
        <v>1</v>
      </c>
      <c r="AN190" s="182"/>
      <c r="AO190" s="94">
        <v>1</v>
      </c>
      <c r="AP190" s="182"/>
      <c r="AQ190" s="94">
        <v>1</v>
      </c>
      <c r="AR190" s="94">
        <v>1</v>
      </c>
      <c r="AS190" s="94">
        <v>1</v>
      </c>
      <c r="AT190" s="94"/>
      <c r="AU190" s="94"/>
      <c r="AV190" s="182"/>
      <c r="AW190" s="182"/>
      <c r="AX190" s="182"/>
      <c r="AY190" s="94"/>
      <c r="AZ19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9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v>
      </c>
      <c r="BB190" s="95">
        <v>1</v>
      </c>
      <c r="BC190" s="95">
        <v>1</v>
      </c>
      <c r="BD190" s="90">
        <f>IF(AND(Table1[[#This Row],[Residential]]=1,Table1[[#This Row],[Commercial]]=1),1,"")</f>
        <v>1</v>
      </c>
      <c r="BE190" s="90" t="str">
        <f>CONCATENATE(IF(Table1[[#This Row],[Residential]]=1,"Residential, ",""),IF(Table1[[#This Row],[Commercial]]=1,"Commercial",""))</f>
        <v>Residential, Commercial</v>
      </c>
      <c r="BF190" s="94"/>
      <c r="BG190" s="94">
        <v>1</v>
      </c>
      <c r="BH190" s="94"/>
      <c r="BI190" s="94"/>
      <c r="BJ190" s="94"/>
      <c r="BK190" s="94"/>
      <c r="BL190" s="94"/>
      <c r="BM190" s="182"/>
      <c r="BN190" s="94"/>
      <c r="BO19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90" s="160"/>
      <c r="BQ190" s="120" t="s">
        <v>828</v>
      </c>
      <c r="BR190" s="132" t="s">
        <v>987</v>
      </c>
      <c r="BS190" s="120"/>
      <c r="BT190" s="117" t="s">
        <v>833</v>
      </c>
      <c r="BU190" s="175"/>
      <c r="BV190" s="175"/>
      <c r="BW190" s="121" t="s">
        <v>300</v>
      </c>
      <c r="BX190" s="121" t="s">
        <v>58</v>
      </c>
      <c r="BY190" s="121" t="s">
        <v>57</v>
      </c>
      <c r="BZ190" s="227"/>
      <c r="CA19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90" s="48">
        <f>COUNTIF(Table1[[#This Row],[Validity]:[Alignment with NCC (Yes=1,No=0)]],"N/A")</f>
        <v>0</v>
      </c>
      <c r="CC190" s="48">
        <f>IF(ISERROR(Table1[[#This Row],[Total Quality Score (out of 10)]]/(4-Table1[[#This Row],[N/A Count]])),0,Table1[[#This Row],[Total Quality Score (out of 10)]]/(4-Table1[[#This Row],[N/A Count]]))</f>
        <v>1.5</v>
      </c>
      <c r="CD190" s="106"/>
      <c r="CE190" s="106"/>
      <c r="CF190" s="172">
        <f>IF(SUM(Table1[[#This Row],[Multiple]:[Level (all)62]])&lt;1,IF(Table1[[#This Row],[General]]=1,1,""),"")</f>
        <v>1</v>
      </c>
      <c r="CG190" s="172" t="str">
        <f>IF(SUM(Table1[[#This Row],[Multiple]:[Level (all)62]])&lt;1,IF(Table1[[#This Row],[Beginner]]=1,1,""),"")</f>
        <v/>
      </c>
      <c r="CH190" s="171" t="str">
        <f>IF(SUM(Table1[[#This Row],[Multiple]:[Level (all)62]])&lt;1,IF(Table1[[#This Row],[Intermediate]]=1,1,""),"")</f>
        <v/>
      </c>
      <c r="CI190" s="171" t="str">
        <f>IF(SUM(Table1[[#This Row],[Multiple]:[Level (all)62]])&lt;1,IF(Table1[[#This Row],[Advanced]]=1,1,""),"")</f>
        <v/>
      </c>
      <c r="CJ190" s="171" t="str">
        <f>IF(AND(SUM(Table1[[#This Row],[General]:[Advanced]])&lt;4,SUM(Table1[[#This Row],[General]:[Advanced]])&gt;1),1,"")</f>
        <v/>
      </c>
      <c r="CK190" s="171" t="str">
        <f>Table1[[#This Row],[Level (all)]]</f>
        <v/>
      </c>
      <c r="CL190" s="171" t="str">
        <f>IF(Table1[[#This Row],[Multiple audience]]&lt;&gt;1,IF(Table1[[#This Row],[General Audience]]=1,1,""),"")</f>
        <v/>
      </c>
      <c r="CM190" s="171">
        <f>IF(Table1[[#This Row],[Multiple audience]]&lt;&gt;1,IF(Table1[[#This Row],[Planners / Designers ]]=1,1,""),"")</f>
        <v>1</v>
      </c>
      <c r="CN190" s="171" t="str">
        <f>IF(Table1[[#This Row],[Multiple audience]]&lt;&gt;1,IF(Table1[[#This Row],[Regulatory Assessors]]=1,1,""),"")</f>
        <v/>
      </c>
      <c r="CO190" s="171" t="str">
        <f>IF(Table1[[#This Row],[Multiple audience]]&lt;&gt;1,IF(Table1[[#This Row],[Builders / Management]]=1,1,""),"")</f>
        <v/>
      </c>
      <c r="CP190" s="171" t="str">
        <f>IF(Table1[[#This Row],[Multiple audience]]&lt;&gt;1,IF(Table1[[#This Row],[Energy / Sus Assessors]]=1,1,""),"")</f>
        <v/>
      </c>
      <c r="CQ190" s="171" t="str">
        <f>IF(Table1[[#This Row],[Multiple audience]]&lt;&gt;1,IF(Table1[[#This Row],[Semi-skilled]]=1,1,""),"")</f>
        <v/>
      </c>
      <c r="CR190" s="171" t="str">
        <f>IF(Table1[[#This Row],[Multiple audience]]&lt;&gt;1,IF(Table1[[#This Row],[Trades]]=1,1,""),"")</f>
        <v/>
      </c>
      <c r="CS190" s="171" t="str">
        <f>IF(Table1[[#This Row],[Multiple audience]]&lt;&gt;1,IF(Table1[[#This Row],[Other]]=1,1,""),"")</f>
        <v/>
      </c>
      <c r="CT190" s="171" t="str">
        <f>IF(SUM(Table1[[#This Row],[General Audience]:[Other]])&gt;1,1,"")</f>
        <v/>
      </c>
      <c r="CU190" s="171" t="str">
        <f>IF(Table1[[#This Row],[Various  ]]&lt;&gt;1,IF(Table1[[#This Row],[Calculator / Software]]=1,1,""),"")</f>
        <v/>
      </c>
      <c r="CV190" s="171" t="str">
        <f>IF(Table1[[#This Row],[Various  ]]&lt;&gt;1,IF(Table1[[#This Row],[Information  ]]=1,1,""),"")</f>
        <v/>
      </c>
      <c r="CW190" s="171" t="str">
        <f>IF(Table1[[#This Row],[Various  ]]&lt;&gt;1,IF(Table1[[#This Row],[Interactive Tool]]=1,1,""),"")</f>
        <v/>
      </c>
      <c r="CX190" s="171" t="str">
        <f>IF(Table1[[#This Row],[Various  ]]&lt;&gt;1,IF(Table1[[#This Row],[Technical Specifications]]=1,1,""),"")</f>
        <v/>
      </c>
      <c r="CY190" s="171" t="str">
        <f>IF(Table1[[#This Row],[Various  ]]&lt;&gt;1,IF(Table1[[#This Row],[Training Resources]]=1,1,""),"")</f>
        <v/>
      </c>
      <c r="CZ190" s="171" t="str">
        <f>IF(Table1[[#This Row],[Various  ]]&lt;&gt;1,IF(Table1[[#This Row],[Toolbox]]=1,1,""),"")</f>
        <v/>
      </c>
      <c r="DA190" s="169" t="str">
        <f>IF(Table1[[#This Row],[Various  ]]&lt;&gt;1,IF(Table1[[#This Row],[Video]]=1,1,""),"")</f>
        <v/>
      </c>
      <c r="DB190" s="169" t="str">
        <f>IF(Table1[[#This Row],[Various  ]]&lt;&gt;1,IF(Table1[[#This Row],[Case study]]=1,1,""),"")</f>
        <v/>
      </c>
      <c r="DC190" s="169" t="str">
        <f>IF(Table1[[#This Row],[Various  ]]&lt;&gt;1,IF(Table1[[#This Row],[Other   ]]=1,1,""),"")</f>
        <v/>
      </c>
      <c r="DD190" s="169" t="str">
        <f>IF(Table1[[#This Row],[Various  ]]&lt;&gt;1,IF(Table1[[#This Row],[Standards]]=1,1,""),"")</f>
        <v/>
      </c>
      <c r="DE190" s="169">
        <f>IF(Table1[[#This Row],[Various]]=1,1,IF(SUM(Table1[[#This Row],[Calculator / Software]:[Standards]])&gt;1,1,""))</f>
        <v>1</v>
      </c>
      <c r="DF190" s="169" t="str">
        <f>IF(Table1[[#This Row],[Multiple NCC links]]&lt;&gt;1,IF(Table1[[#This Row],[Design]]=1,1,""),"")</f>
        <v/>
      </c>
      <c r="DG190" s="169" t="str">
        <f>IF(Table1[[#This Row],[Multiple NCC links]]&lt;&gt;1,IF(Table1[[#This Row],[Assessment / Verification]]=1,1,""),"")</f>
        <v/>
      </c>
      <c r="DH190" s="169" t="str">
        <f>IF(Table1[[#This Row],[Multiple NCC links]]&lt;&gt;1,IF(Table1[[#This Row],[Climate Specific ]]=1,1,""),"")</f>
        <v/>
      </c>
      <c r="DI190" s="169" t="str">
        <f>IF(Table1[[#This Row],[Multiple NCC links]]&lt;&gt;1,IF(Table1[[#This Row],[Alterations / Additions]]=1,1,""),"")</f>
        <v/>
      </c>
      <c r="DJ190" s="169" t="str">
        <f>IF(Table1[[#This Row],[Multiple NCC links]]&lt;&gt;1,IF(Table1[[#This Row],[Glazing]]=1,1,""),"")</f>
        <v/>
      </c>
      <c r="DK190" s="169" t="str">
        <f>IF(Table1[[#This Row],[Multiple NCC links]]&lt;&gt;1,IF(Table1[[#This Row],[Building Fabric / Thermal / Sealing]]=1,1,""),"")</f>
        <v/>
      </c>
      <c r="DL190" s="169" t="str">
        <f>IF(Table1[[#This Row],[Multiple NCC links]]&lt;&gt;1,IF(Table1[[#This Row],[Lighting]]=1,1,""),"")</f>
        <v/>
      </c>
      <c r="DM190" s="169" t="str">
        <f>IF(Table1[[#This Row],[Multiple NCC links]]&lt;&gt;1,IF(Table1[[#This Row],[HVAC]]=1,1,""),"")</f>
        <v/>
      </c>
      <c r="DN190" s="169" t="str">
        <f>IF(Table1[[#This Row],[Multiple NCC links]]&lt;&gt;1,IF(Table1[[#This Row],[Services]]=1,1,""),"")</f>
        <v/>
      </c>
      <c r="DO190" s="169" t="str">
        <f>IF(Table1[[#This Row],[Multiple NCC links]]&lt;&gt;1,IF(Table1[[#This Row],[Maintenance &amp; Monitoring]]=1,1,""),"")</f>
        <v/>
      </c>
      <c r="DP190" s="169" t="str">
        <f>IF(Table1[[#This Row],[Multiple NCC links]]&lt;&gt;1,IF(Table1[[#This Row],[Hand over / Operations]]=1,1,""),"")</f>
        <v/>
      </c>
      <c r="DQ190" s="169" t="str">
        <f>IF(Table1[[#This Row],[Multiple NCC links]]&lt;&gt;1,IF(Table1[[#This Row],[As built assessment]]=1,1,""),"")</f>
        <v/>
      </c>
      <c r="DR190" s="169" t="str">
        <f>IF(Table1[[#This Row],[Multiple NCC links]]&lt;&gt;1,IF(Table1[[#This Row],[Beyond compliance]]=1,1,""),"")</f>
        <v/>
      </c>
      <c r="DS190" s="169">
        <f>IF(SUM(Table1[[#This Row],[Design]:[Beyond compliance]])&gt;1,1,"")</f>
        <v>1</v>
      </c>
      <c r="DT190" s="169" t="str">
        <f>IF(Table1[[#This Row],[Both Residential &amp; Commercial4]]&lt;&gt;1,IF(Table1[[#This Row],[Residential]]=1,1,""),"")</f>
        <v/>
      </c>
      <c r="DU190" s="169" t="str">
        <f>IF(Table1[[#This Row],[Both Residential &amp; Commercial4]]&lt;&gt;1,IF(Table1[[#This Row],[Commercial]]=1,1,""),"")</f>
        <v/>
      </c>
      <c r="DV190" s="169">
        <f>Table1[[#This Row],[Residential &amp; Commercial]]</f>
        <v>1</v>
      </c>
      <c r="DW190" s="169"/>
    </row>
    <row r="191" spans="1:127" s="49" customFormat="1" ht="132.75" thickTop="1" thickBot="1" x14ac:dyDescent="0.35">
      <c r="A191" s="97">
        <v>187</v>
      </c>
      <c r="B191" s="97"/>
      <c r="C191" s="88" t="s">
        <v>780</v>
      </c>
      <c r="D191" s="88" t="s">
        <v>772</v>
      </c>
      <c r="E191" s="176"/>
      <c r="F191" s="176"/>
      <c r="G191" s="176">
        <v>1</v>
      </c>
      <c r="H191" s="176"/>
      <c r="I191" s="90" t="str">
        <f>IF(AND(Table1[[#This Row],[General]]=1,Table1[[#This Row],[Beginner]]=1,Table1[[#This Row],[Intermediate]]=1,Table1[[#This Row],[Advanced]]=1),1,"")</f>
        <v/>
      </c>
      <c r="J191" s="90" t="str">
        <f>CONCATENATE(IF(Table1[[#This Row],[General]]=1,"General, ",""), IF(Table1[[#This Row],[Beginner]]=1,"Beginner, ",""),IF(Table1[[#This Row],[Intermediate]]=1,"Intermediate, ",""), IF(Table1[[#This Row],[Advanced]]=1,"Advanced",""))</f>
        <v xml:space="preserve">Intermediate, </v>
      </c>
      <c r="K191" s="91"/>
      <c r="L191" s="179">
        <v>1</v>
      </c>
      <c r="M191" s="91"/>
      <c r="N191" s="91"/>
      <c r="O191" s="159"/>
      <c r="P191" s="91"/>
      <c r="Q191" s="91"/>
      <c r="R191" s="91"/>
      <c r="S19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91" s="92"/>
      <c r="U191" s="92"/>
      <c r="V191" s="211">
        <v>1</v>
      </c>
      <c r="W191" s="211"/>
      <c r="X191" s="92"/>
      <c r="Y191" s="92"/>
      <c r="Z191" s="92">
        <v>1</v>
      </c>
      <c r="AA191" s="92"/>
      <c r="AB191" s="92">
        <v>1</v>
      </c>
      <c r="AC191" s="92"/>
      <c r="AD191" s="92"/>
      <c r="AE191" s="181"/>
      <c r="AF191" s="92"/>
      <c r="AG19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Video, </v>
      </c>
      <c r="AH191" s="93">
        <v>1</v>
      </c>
      <c r="AI191" s="93"/>
      <c r="AJ191" s="93"/>
      <c r="AK191" s="74" t="str">
        <f>CONCATENATE(IF(Table1[[#This Row],[Digital]]=1,"Digital, ",""),IF(Table1[[#This Row],[Face to Face]]=1,"Face to face, ",""),IF(Table1[[#This Row],[Blended]]=1,"Blended",""))</f>
        <v xml:space="preserve">Digital, </v>
      </c>
      <c r="AL191" s="89" t="s">
        <v>62</v>
      </c>
      <c r="AM191" s="94">
        <v>1</v>
      </c>
      <c r="AN191" s="182"/>
      <c r="AO191" s="94"/>
      <c r="AP191" s="182"/>
      <c r="AQ191" s="94">
        <v>1</v>
      </c>
      <c r="AR191" s="94">
        <v>1</v>
      </c>
      <c r="AS191" s="94"/>
      <c r="AT191" s="94"/>
      <c r="AU191" s="94"/>
      <c r="AV191" s="182"/>
      <c r="AW191" s="182"/>
      <c r="AX191" s="182"/>
      <c r="AY191" s="94"/>
      <c r="AZ19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9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Building Fabric / Thermal / Sealing, </v>
      </c>
      <c r="BB191" s="95">
        <v>1</v>
      </c>
      <c r="BC191" s="95"/>
      <c r="BD191" s="90" t="str">
        <f>IF(AND(Table1[[#This Row],[Residential]]=1,Table1[[#This Row],[Commercial]]=1),1,"")</f>
        <v/>
      </c>
      <c r="BE191" s="90" t="str">
        <f>CONCATENATE(IF(Table1[[#This Row],[Residential]]=1,"Residential, ",""),IF(Table1[[#This Row],[Commercial]]=1,"Commercial",""))</f>
        <v xml:space="preserve">Residential, </v>
      </c>
      <c r="BF191" s="94"/>
      <c r="BG191" s="94">
        <v>1</v>
      </c>
      <c r="BH191" s="94"/>
      <c r="BI191" s="94"/>
      <c r="BJ191" s="94"/>
      <c r="BK191" s="94"/>
      <c r="BL191" s="94"/>
      <c r="BM191" s="182"/>
      <c r="BN191" s="94"/>
      <c r="BO19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91" s="160"/>
      <c r="BQ191" s="120" t="s">
        <v>827</v>
      </c>
      <c r="BR191" s="132" t="s">
        <v>987</v>
      </c>
      <c r="BS191" s="120"/>
      <c r="BT191" s="117" t="s">
        <v>833</v>
      </c>
      <c r="BU191" s="175"/>
      <c r="BV191" s="175"/>
      <c r="BW191" s="121" t="s">
        <v>300</v>
      </c>
      <c r="BX191" s="121" t="s">
        <v>58</v>
      </c>
      <c r="BY191" s="121" t="s">
        <v>57</v>
      </c>
      <c r="BZ191" s="227"/>
      <c r="CA19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91" s="48">
        <f>COUNTIF(Table1[[#This Row],[Validity]:[Alignment with NCC (Yes=1,No=0)]],"N/A")</f>
        <v>0</v>
      </c>
      <c r="CC191" s="48">
        <f>IF(ISERROR(Table1[[#This Row],[Total Quality Score (out of 10)]]/(4-Table1[[#This Row],[N/A Count]])),0,Table1[[#This Row],[Total Quality Score (out of 10)]]/(4-Table1[[#This Row],[N/A Count]]))</f>
        <v>1.5</v>
      </c>
      <c r="CD191" s="106"/>
      <c r="CE191" s="106"/>
      <c r="CF191" s="172" t="str">
        <f>IF(SUM(Table1[[#This Row],[Multiple]:[Level (all)62]])&lt;1,IF(Table1[[#This Row],[General]]=1,1,""),"")</f>
        <v/>
      </c>
      <c r="CG191" s="172" t="str">
        <f>IF(SUM(Table1[[#This Row],[Multiple]:[Level (all)62]])&lt;1,IF(Table1[[#This Row],[Beginner]]=1,1,""),"")</f>
        <v/>
      </c>
      <c r="CH191" s="171">
        <f>IF(SUM(Table1[[#This Row],[Multiple]:[Level (all)62]])&lt;1,IF(Table1[[#This Row],[Intermediate]]=1,1,""),"")</f>
        <v>1</v>
      </c>
      <c r="CI191" s="171" t="str">
        <f>IF(SUM(Table1[[#This Row],[Multiple]:[Level (all)62]])&lt;1,IF(Table1[[#This Row],[Advanced]]=1,1,""),"")</f>
        <v/>
      </c>
      <c r="CJ191" s="171" t="str">
        <f>IF(AND(SUM(Table1[[#This Row],[General]:[Advanced]])&lt;4,SUM(Table1[[#This Row],[General]:[Advanced]])&gt;1),1,"")</f>
        <v/>
      </c>
      <c r="CK191" s="171" t="str">
        <f>Table1[[#This Row],[Level (all)]]</f>
        <v/>
      </c>
      <c r="CL191" s="171" t="str">
        <f>IF(Table1[[#This Row],[Multiple audience]]&lt;&gt;1,IF(Table1[[#This Row],[General Audience]]=1,1,""),"")</f>
        <v/>
      </c>
      <c r="CM191" s="171">
        <f>IF(Table1[[#This Row],[Multiple audience]]&lt;&gt;1,IF(Table1[[#This Row],[Planners / Designers ]]=1,1,""),"")</f>
        <v>1</v>
      </c>
      <c r="CN191" s="171" t="str">
        <f>IF(Table1[[#This Row],[Multiple audience]]&lt;&gt;1,IF(Table1[[#This Row],[Regulatory Assessors]]=1,1,""),"")</f>
        <v/>
      </c>
      <c r="CO191" s="171" t="str">
        <f>IF(Table1[[#This Row],[Multiple audience]]&lt;&gt;1,IF(Table1[[#This Row],[Builders / Management]]=1,1,""),"")</f>
        <v/>
      </c>
      <c r="CP191" s="171" t="str">
        <f>IF(Table1[[#This Row],[Multiple audience]]&lt;&gt;1,IF(Table1[[#This Row],[Energy / Sus Assessors]]=1,1,""),"")</f>
        <v/>
      </c>
      <c r="CQ191" s="171" t="str">
        <f>IF(Table1[[#This Row],[Multiple audience]]&lt;&gt;1,IF(Table1[[#This Row],[Semi-skilled]]=1,1,""),"")</f>
        <v/>
      </c>
      <c r="CR191" s="171" t="str">
        <f>IF(Table1[[#This Row],[Multiple audience]]&lt;&gt;1,IF(Table1[[#This Row],[Trades]]=1,1,""),"")</f>
        <v/>
      </c>
      <c r="CS191" s="171" t="str">
        <f>IF(Table1[[#This Row],[Multiple audience]]&lt;&gt;1,IF(Table1[[#This Row],[Other]]=1,1,""),"")</f>
        <v/>
      </c>
      <c r="CT191" s="171" t="str">
        <f>IF(SUM(Table1[[#This Row],[General Audience]:[Other]])&gt;1,1,"")</f>
        <v/>
      </c>
      <c r="CU191" s="171" t="str">
        <f>IF(Table1[[#This Row],[Various  ]]&lt;&gt;1,IF(Table1[[#This Row],[Calculator / Software]]=1,1,""),"")</f>
        <v/>
      </c>
      <c r="CV191" s="171" t="str">
        <f>IF(Table1[[#This Row],[Various  ]]&lt;&gt;1,IF(Table1[[#This Row],[Information  ]]=1,1,""),"")</f>
        <v/>
      </c>
      <c r="CW191" s="171" t="str">
        <f>IF(Table1[[#This Row],[Various  ]]&lt;&gt;1,IF(Table1[[#This Row],[Interactive Tool]]=1,1,""),"")</f>
        <v/>
      </c>
      <c r="CX191" s="171" t="str">
        <f>IF(Table1[[#This Row],[Various  ]]&lt;&gt;1,IF(Table1[[#This Row],[Technical Specifications]]=1,1,""),"")</f>
        <v/>
      </c>
      <c r="CY191" s="171" t="str">
        <f>IF(Table1[[#This Row],[Various  ]]&lt;&gt;1,IF(Table1[[#This Row],[Training Resources]]=1,1,""),"")</f>
        <v/>
      </c>
      <c r="CZ191" s="171" t="str">
        <f>IF(Table1[[#This Row],[Various  ]]&lt;&gt;1,IF(Table1[[#This Row],[Toolbox]]=1,1,""),"")</f>
        <v/>
      </c>
      <c r="DA191" s="169" t="str">
        <f>IF(Table1[[#This Row],[Various  ]]&lt;&gt;1,IF(Table1[[#This Row],[Video]]=1,1,""),"")</f>
        <v/>
      </c>
      <c r="DB191" s="169" t="str">
        <f>IF(Table1[[#This Row],[Various  ]]&lt;&gt;1,IF(Table1[[#This Row],[Case study]]=1,1,""),"")</f>
        <v/>
      </c>
      <c r="DC191" s="169" t="str">
        <f>IF(Table1[[#This Row],[Various  ]]&lt;&gt;1,IF(Table1[[#This Row],[Other   ]]=1,1,""),"")</f>
        <v/>
      </c>
      <c r="DD191" s="169" t="str">
        <f>IF(Table1[[#This Row],[Various  ]]&lt;&gt;1,IF(Table1[[#This Row],[Standards]]=1,1,""),"")</f>
        <v/>
      </c>
      <c r="DE191" s="169">
        <f>IF(Table1[[#This Row],[Various]]=1,1,IF(SUM(Table1[[#This Row],[Calculator / Software]:[Standards]])&gt;1,1,""))</f>
        <v>1</v>
      </c>
      <c r="DF191" s="169" t="str">
        <f>IF(Table1[[#This Row],[Multiple NCC links]]&lt;&gt;1,IF(Table1[[#This Row],[Design]]=1,1,""),"")</f>
        <v/>
      </c>
      <c r="DG191" s="169" t="str">
        <f>IF(Table1[[#This Row],[Multiple NCC links]]&lt;&gt;1,IF(Table1[[#This Row],[Assessment / Verification]]=1,1,""),"")</f>
        <v/>
      </c>
      <c r="DH191" s="169" t="str">
        <f>IF(Table1[[#This Row],[Multiple NCC links]]&lt;&gt;1,IF(Table1[[#This Row],[Climate Specific ]]=1,1,""),"")</f>
        <v/>
      </c>
      <c r="DI191" s="169" t="str">
        <f>IF(Table1[[#This Row],[Multiple NCC links]]&lt;&gt;1,IF(Table1[[#This Row],[Alterations / Additions]]=1,1,""),"")</f>
        <v/>
      </c>
      <c r="DJ191" s="169" t="str">
        <f>IF(Table1[[#This Row],[Multiple NCC links]]&lt;&gt;1,IF(Table1[[#This Row],[Glazing]]=1,1,""),"")</f>
        <v/>
      </c>
      <c r="DK191" s="169" t="str">
        <f>IF(Table1[[#This Row],[Multiple NCC links]]&lt;&gt;1,IF(Table1[[#This Row],[Building Fabric / Thermal / Sealing]]=1,1,""),"")</f>
        <v/>
      </c>
      <c r="DL191" s="169" t="str">
        <f>IF(Table1[[#This Row],[Multiple NCC links]]&lt;&gt;1,IF(Table1[[#This Row],[Lighting]]=1,1,""),"")</f>
        <v/>
      </c>
      <c r="DM191" s="169" t="str">
        <f>IF(Table1[[#This Row],[Multiple NCC links]]&lt;&gt;1,IF(Table1[[#This Row],[HVAC]]=1,1,""),"")</f>
        <v/>
      </c>
      <c r="DN191" s="169" t="str">
        <f>IF(Table1[[#This Row],[Multiple NCC links]]&lt;&gt;1,IF(Table1[[#This Row],[Services]]=1,1,""),"")</f>
        <v/>
      </c>
      <c r="DO191" s="169" t="str">
        <f>IF(Table1[[#This Row],[Multiple NCC links]]&lt;&gt;1,IF(Table1[[#This Row],[Maintenance &amp; Monitoring]]=1,1,""),"")</f>
        <v/>
      </c>
      <c r="DP191" s="169" t="str">
        <f>IF(Table1[[#This Row],[Multiple NCC links]]&lt;&gt;1,IF(Table1[[#This Row],[Hand over / Operations]]=1,1,""),"")</f>
        <v/>
      </c>
      <c r="DQ191" s="169" t="str">
        <f>IF(Table1[[#This Row],[Multiple NCC links]]&lt;&gt;1,IF(Table1[[#This Row],[As built assessment]]=1,1,""),"")</f>
        <v/>
      </c>
      <c r="DR191" s="169" t="str">
        <f>IF(Table1[[#This Row],[Multiple NCC links]]&lt;&gt;1,IF(Table1[[#This Row],[Beyond compliance]]=1,1,""),"")</f>
        <v/>
      </c>
      <c r="DS191" s="169">
        <f>IF(SUM(Table1[[#This Row],[Design]:[Beyond compliance]])&gt;1,1,"")</f>
        <v>1</v>
      </c>
      <c r="DT191" s="169">
        <f>IF(Table1[[#This Row],[Both Residential &amp; Commercial4]]&lt;&gt;1,IF(Table1[[#This Row],[Residential]]=1,1,""),"")</f>
        <v>1</v>
      </c>
      <c r="DU191" s="169" t="str">
        <f>IF(Table1[[#This Row],[Both Residential &amp; Commercial4]]&lt;&gt;1,IF(Table1[[#This Row],[Commercial]]=1,1,""),"")</f>
        <v/>
      </c>
      <c r="DV191" s="169" t="str">
        <f>Table1[[#This Row],[Residential &amp; Commercial]]</f>
        <v/>
      </c>
      <c r="DW191" s="169"/>
    </row>
    <row r="192" spans="1:127" s="49" customFormat="1" ht="151.5" thickTop="1" thickBot="1" x14ac:dyDescent="0.35">
      <c r="A192" s="97">
        <v>188</v>
      </c>
      <c r="B192" s="97"/>
      <c r="C192" s="88" t="s">
        <v>781</v>
      </c>
      <c r="D192" s="88" t="s">
        <v>772</v>
      </c>
      <c r="E192" s="176"/>
      <c r="F192" s="176">
        <v>1</v>
      </c>
      <c r="G192" s="176"/>
      <c r="H192" s="176"/>
      <c r="I192" s="90" t="str">
        <f>IF(AND(Table1[[#This Row],[General]]=1,Table1[[#This Row],[Beginner]]=1,Table1[[#This Row],[Intermediate]]=1,Table1[[#This Row],[Advanced]]=1),1,"")</f>
        <v/>
      </c>
      <c r="J192" s="90" t="str">
        <f>CONCATENATE(IF(Table1[[#This Row],[General]]=1,"General, ",""), IF(Table1[[#This Row],[Beginner]]=1,"Beginner, ",""),IF(Table1[[#This Row],[Intermediate]]=1,"Intermediate, ",""), IF(Table1[[#This Row],[Advanced]]=1,"Advanced",""))</f>
        <v xml:space="preserve">Beginner, </v>
      </c>
      <c r="K192" s="91"/>
      <c r="L192" s="179">
        <v>1</v>
      </c>
      <c r="M192" s="91"/>
      <c r="N192" s="91"/>
      <c r="O192" s="159"/>
      <c r="P192" s="91"/>
      <c r="Q192" s="91"/>
      <c r="R192" s="91"/>
      <c r="S19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92" s="92"/>
      <c r="U192" s="92"/>
      <c r="V192" s="211">
        <v>1</v>
      </c>
      <c r="W192" s="211"/>
      <c r="X192" s="92"/>
      <c r="Y192" s="92"/>
      <c r="Z192" s="92">
        <v>1</v>
      </c>
      <c r="AA192" s="92"/>
      <c r="AB192" s="92">
        <v>1</v>
      </c>
      <c r="AC192" s="92"/>
      <c r="AD192" s="92"/>
      <c r="AE192" s="181"/>
      <c r="AF192" s="92"/>
      <c r="AG19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Video, </v>
      </c>
      <c r="AH192" s="93">
        <v>1</v>
      </c>
      <c r="AI192" s="93"/>
      <c r="AJ192" s="93"/>
      <c r="AK192" s="74" t="str">
        <f>CONCATENATE(IF(Table1[[#This Row],[Digital]]=1,"Digital, ",""),IF(Table1[[#This Row],[Face to Face]]=1,"Face to face, ",""),IF(Table1[[#This Row],[Blended]]=1,"Blended",""))</f>
        <v xml:space="preserve">Digital, </v>
      </c>
      <c r="AL192" s="89" t="s">
        <v>62</v>
      </c>
      <c r="AM192" s="94">
        <v>1</v>
      </c>
      <c r="AN192" s="182"/>
      <c r="AO192" s="94"/>
      <c r="AP192" s="182"/>
      <c r="AQ192" s="94"/>
      <c r="AR192" s="94"/>
      <c r="AS192" s="94">
        <v>1</v>
      </c>
      <c r="AT192" s="94"/>
      <c r="AU192" s="94"/>
      <c r="AV192" s="182"/>
      <c r="AW192" s="182"/>
      <c r="AX192" s="182"/>
      <c r="AY192" s="94"/>
      <c r="AZ19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9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Lighting, </v>
      </c>
      <c r="BB192" s="95">
        <v>1</v>
      </c>
      <c r="BC192" s="95">
        <v>1</v>
      </c>
      <c r="BD192" s="90">
        <f>IF(AND(Table1[[#This Row],[Residential]]=1,Table1[[#This Row],[Commercial]]=1),1,"")</f>
        <v>1</v>
      </c>
      <c r="BE192" s="90" t="str">
        <f>CONCATENATE(IF(Table1[[#This Row],[Residential]]=1,"Residential, ",""),IF(Table1[[#This Row],[Commercial]]=1,"Commercial",""))</f>
        <v>Residential, Commercial</v>
      </c>
      <c r="BF192" s="94"/>
      <c r="BG192" s="94">
        <v>1</v>
      </c>
      <c r="BH192" s="94"/>
      <c r="BI192" s="94"/>
      <c r="BJ192" s="94"/>
      <c r="BK192" s="94"/>
      <c r="BL192" s="94"/>
      <c r="BM192" s="182"/>
      <c r="BN192" s="94"/>
      <c r="BO19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92" s="160"/>
      <c r="BQ192" s="120" t="s">
        <v>826</v>
      </c>
      <c r="BR192" s="132" t="s">
        <v>987</v>
      </c>
      <c r="BS192" s="120"/>
      <c r="BT192" s="117" t="s">
        <v>833</v>
      </c>
      <c r="BU192" s="175"/>
      <c r="BV192" s="175"/>
      <c r="BW192" s="121" t="s">
        <v>300</v>
      </c>
      <c r="BX192" s="121" t="s">
        <v>58</v>
      </c>
      <c r="BY192" s="121" t="s">
        <v>57</v>
      </c>
      <c r="BZ192" s="227"/>
      <c r="CA19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92" s="48">
        <f>COUNTIF(Table1[[#This Row],[Validity]:[Alignment with NCC (Yes=1,No=0)]],"N/A")</f>
        <v>0</v>
      </c>
      <c r="CC192" s="48">
        <f>IF(ISERROR(Table1[[#This Row],[Total Quality Score (out of 10)]]/(4-Table1[[#This Row],[N/A Count]])),0,Table1[[#This Row],[Total Quality Score (out of 10)]]/(4-Table1[[#This Row],[N/A Count]]))</f>
        <v>1.5</v>
      </c>
      <c r="CD192" s="106"/>
      <c r="CE192" s="106"/>
      <c r="CF192" s="172" t="str">
        <f>IF(SUM(Table1[[#This Row],[Multiple]:[Level (all)62]])&lt;1,IF(Table1[[#This Row],[General]]=1,1,""),"")</f>
        <v/>
      </c>
      <c r="CG192" s="172">
        <f>IF(SUM(Table1[[#This Row],[Multiple]:[Level (all)62]])&lt;1,IF(Table1[[#This Row],[Beginner]]=1,1,""),"")</f>
        <v>1</v>
      </c>
      <c r="CH192" s="171" t="str">
        <f>IF(SUM(Table1[[#This Row],[Multiple]:[Level (all)62]])&lt;1,IF(Table1[[#This Row],[Intermediate]]=1,1,""),"")</f>
        <v/>
      </c>
      <c r="CI192" s="171" t="str">
        <f>IF(SUM(Table1[[#This Row],[Multiple]:[Level (all)62]])&lt;1,IF(Table1[[#This Row],[Advanced]]=1,1,""),"")</f>
        <v/>
      </c>
      <c r="CJ192" s="171" t="str">
        <f>IF(AND(SUM(Table1[[#This Row],[General]:[Advanced]])&lt;4,SUM(Table1[[#This Row],[General]:[Advanced]])&gt;1),1,"")</f>
        <v/>
      </c>
      <c r="CK192" s="171" t="str">
        <f>Table1[[#This Row],[Level (all)]]</f>
        <v/>
      </c>
      <c r="CL192" s="171" t="str">
        <f>IF(Table1[[#This Row],[Multiple audience]]&lt;&gt;1,IF(Table1[[#This Row],[General Audience]]=1,1,""),"")</f>
        <v/>
      </c>
      <c r="CM192" s="171">
        <f>IF(Table1[[#This Row],[Multiple audience]]&lt;&gt;1,IF(Table1[[#This Row],[Planners / Designers ]]=1,1,""),"")</f>
        <v>1</v>
      </c>
      <c r="CN192" s="171" t="str">
        <f>IF(Table1[[#This Row],[Multiple audience]]&lt;&gt;1,IF(Table1[[#This Row],[Regulatory Assessors]]=1,1,""),"")</f>
        <v/>
      </c>
      <c r="CO192" s="171" t="str">
        <f>IF(Table1[[#This Row],[Multiple audience]]&lt;&gt;1,IF(Table1[[#This Row],[Builders / Management]]=1,1,""),"")</f>
        <v/>
      </c>
      <c r="CP192" s="171" t="str">
        <f>IF(Table1[[#This Row],[Multiple audience]]&lt;&gt;1,IF(Table1[[#This Row],[Energy / Sus Assessors]]=1,1,""),"")</f>
        <v/>
      </c>
      <c r="CQ192" s="171" t="str">
        <f>IF(Table1[[#This Row],[Multiple audience]]&lt;&gt;1,IF(Table1[[#This Row],[Semi-skilled]]=1,1,""),"")</f>
        <v/>
      </c>
      <c r="CR192" s="171" t="str">
        <f>IF(Table1[[#This Row],[Multiple audience]]&lt;&gt;1,IF(Table1[[#This Row],[Trades]]=1,1,""),"")</f>
        <v/>
      </c>
      <c r="CS192" s="171" t="str">
        <f>IF(Table1[[#This Row],[Multiple audience]]&lt;&gt;1,IF(Table1[[#This Row],[Other]]=1,1,""),"")</f>
        <v/>
      </c>
      <c r="CT192" s="171" t="str">
        <f>IF(SUM(Table1[[#This Row],[General Audience]:[Other]])&gt;1,1,"")</f>
        <v/>
      </c>
      <c r="CU192" s="171" t="str">
        <f>IF(Table1[[#This Row],[Various  ]]&lt;&gt;1,IF(Table1[[#This Row],[Calculator / Software]]=1,1,""),"")</f>
        <v/>
      </c>
      <c r="CV192" s="171" t="str">
        <f>IF(Table1[[#This Row],[Various  ]]&lt;&gt;1,IF(Table1[[#This Row],[Information  ]]=1,1,""),"")</f>
        <v/>
      </c>
      <c r="CW192" s="171" t="str">
        <f>IF(Table1[[#This Row],[Various  ]]&lt;&gt;1,IF(Table1[[#This Row],[Interactive Tool]]=1,1,""),"")</f>
        <v/>
      </c>
      <c r="CX192" s="171" t="str">
        <f>IF(Table1[[#This Row],[Various  ]]&lt;&gt;1,IF(Table1[[#This Row],[Technical Specifications]]=1,1,""),"")</f>
        <v/>
      </c>
      <c r="CY192" s="171" t="str">
        <f>IF(Table1[[#This Row],[Various  ]]&lt;&gt;1,IF(Table1[[#This Row],[Training Resources]]=1,1,""),"")</f>
        <v/>
      </c>
      <c r="CZ192" s="171" t="str">
        <f>IF(Table1[[#This Row],[Various  ]]&lt;&gt;1,IF(Table1[[#This Row],[Toolbox]]=1,1,""),"")</f>
        <v/>
      </c>
      <c r="DA192" s="169" t="str">
        <f>IF(Table1[[#This Row],[Various  ]]&lt;&gt;1,IF(Table1[[#This Row],[Video]]=1,1,""),"")</f>
        <v/>
      </c>
      <c r="DB192" s="169" t="str">
        <f>IF(Table1[[#This Row],[Various  ]]&lt;&gt;1,IF(Table1[[#This Row],[Case study]]=1,1,""),"")</f>
        <v/>
      </c>
      <c r="DC192" s="169" t="str">
        <f>IF(Table1[[#This Row],[Various  ]]&lt;&gt;1,IF(Table1[[#This Row],[Other   ]]=1,1,""),"")</f>
        <v/>
      </c>
      <c r="DD192" s="169" t="str">
        <f>IF(Table1[[#This Row],[Various  ]]&lt;&gt;1,IF(Table1[[#This Row],[Standards]]=1,1,""),"")</f>
        <v/>
      </c>
      <c r="DE192" s="169">
        <f>IF(Table1[[#This Row],[Various]]=1,1,IF(SUM(Table1[[#This Row],[Calculator / Software]:[Standards]])&gt;1,1,""))</f>
        <v>1</v>
      </c>
      <c r="DF192" s="169" t="str">
        <f>IF(Table1[[#This Row],[Multiple NCC links]]&lt;&gt;1,IF(Table1[[#This Row],[Design]]=1,1,""),"")</f>
        <v/>
      </c>
      <c r="DG192" s="169" t="str">
        <f>IF(Table1[[#This Row],[Multiple NCC links]]&lt;&gt;1,IF(Table1[[#This Row],[Assessment / Verification]]=1,1,""),"")</f>
        <v/>
      </c>
      <c r="DH192" s="169" t="str">
        <f>IF(Table1[[#This Row],[Multiple NCC links]]&lt;&gt;1,IF(Table1[[#This Row],[Climate Specific ]]=1,1,""),"")</f>
        <v/>
      </c>
      <c r="DI192" s="169" t="str">
        <f>IF(Table1[[#This Row],[Multiple NCC links]]&lt;&gt;1,IF(Table1[[#This Row],[Alterations / Additions]]=1,1,""),"")</f>
        <v/>
      </c>
      <c r="DJ192" s="169" t="str">
        <f>IF(Table1[[#This Row],[Multiple NCC links]]&lt;&gt;1,IF(Table1[[#This Row],[Glazing]]=1,1,""),"")</f>
        <v/>
      </c>
      <c r="DK192" s="169" t="str">
        <f>IF(Table1[[#This Row],[Multiple NCC links]]&lt;&gt;1,IF(Table1[[#This Row],[Building Fabric / Thermal / Sealing]]=1,1,""),"")</f>
        <v/>
      </c>
      <c r="DL192" s="169" t="str">
        <f>IF(Table1[[#This Row],[Multiple NCC links]]&lt;&gt;1,IF(Table1[[#This Row],[Lighting]]=1,1,""),"")</f>
        <v/>
      </c>
      <c r="DM192" s="169" t="str">
        <f>IF(Table1[[#This Row],[Multiple NCC links]]&lt;&gt;1,IF(Table1[[#This Row],[HVAC]]=1,1,""),"")</f>
        <v/>
      </c>
      <c r="DN192" s="169" t="str">
        <f>IF(Table1[[#This Row],[Multiple NCC links]]&lt;&gt;1,IF(Table1[[#This Row],[Services]]=1,1,""),"")</f>
        <v/>
      </c>
      <c r="DO192" s="169" t="str">
        <f>IF(Table1[[#This Row],[Multiple NCC links]]&lt;&gt;1,IF(Table1[[#This Row],[Maintenance &amp; Monitoring]]=1,1,""),"")</f>
        <v/>
      </c>
      <c r="DP192" s="169" t="str">
        <f>IF(Table1[[#This Row],[Multiple NCC links]]&lt;&gt;1,IF(Table1[[#This Row],[Hand over / Operations]]=1,1,""),"")</f>
        <v/>
      </c>
      <c r="DQ192" s="169" t="str">
        <f>IF(Table1[[#This Row],[Multiple NCC links]]&lt;&gt;1,IF(Table1[[#This Row],[As built assessment]]=1,1,""),"")</f>
        <v/>
      </c>
      <c r="DR192" s="169" t="str">
        <f>IF(Table1[[#This Row],[Multiple NCC links]]&lt;&gt;1,IF(Table1[[#This Row],[Beyond compliance]]=1,1,""),"")</f>
        <v/>
      </c>
      <c r="DS192" s="169">
        <f>IF(SUM(Table1[[#This Row],[Design]:[Beyond compliance]])&gt;1,1,"")</f>
        <v>1</v>
      </c>
      <c r="DT192" s="169" t="str">
        <f>IF(Table1[[#This Row],[Both Residential &amp; Commercial4]]&lt;&gt;1,IF(Table1[[#This Row],[Residential]]=1,1,""),"")</f>
        <v/>
      </c>
      <c r="DU192" s="169" t="str">
        <f>IF(Table1[[#This Row],[Both Residential &amp; Commercial4]]&lt;&gt;1,IF(Table1[[#This Row],[Commercial]]=1,1,""),"")</f>
        <v/>
      </c>
      <c r="DV192" s="169">
        <f>Table1[[#This Row],[Residential &amp; Commercial]]</f>
        <v>1</v>
      </c>
      <c r="DW192" s="169"/>
    </row>
    <row r="193" spans="1:127" s="49" customFormat="1" ht="189" thickTop="1" thickBot="1" x14ac:dyDescent="0.35">
      <c r="A193" s="97">
        <v>189</v>
      </c>
      <c r="B193" s="97"/>
      <c r="C193" s="88" t="s">
        <v>782</v>
      </c>
      <c r="D193" s="88" t="s">
        <v>772</v>
      </c>
      <c r="E193" s="176"/>
      <c r="F193" s="176"/>
      <c r="G193" s="176">
        <v>1</v>
      </c>
      <c r="H193" s="176"/>
      <c r="I193" s="90" t="str">
        <f>IF(AND(Table1[[#This Row],[General]]=1,Table1[[#This Row],[Beginner]]=1,Table1[[#This Row],[Intermediate]]=1,Table1[[#This Row],[Advanced]]=1),1,"")</f>
        <v/>
      </c>
      <c r="J193" s="90" t="str">
        <f>CONCATENATE(IF(Table1[[#This Row],[General]]=1,"General, ",""), IF(Table1[[#This Row],[Beginner]]=1,"Beginner, ",""),IF(Table1[[#This Row],[Intermediate]]=1,"Intermediate, ",""), IF(Table1[[#This Row],[Advanced]]=1,"Advanced",""))</f>
        <v xml:space="preserve">Intermediate, </v>
      </c>
      <c r="K193" s="91"/>
      <c r="L193" s="179">
        <v>1</v>
      </c>
      <c r="M193" s="91"/>
      <c r="N193" s="91"/>
      <c r="O193" s="159"/>
      <c r="P193" s="91"/>
      <c r="Q193" s="91"/>
      <c r="R193" s="91"/>
      <c r="S19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93" s="92"/>
      <c r="U193" s="92"/>
      <c r="V193" s="211">
        <v>1</v>
      </c>
      <c r="W193" s="211"/>
      <c r="X193" s="92"/>
      <c r="Y193" s="92"/>
      <c r="Z193" s="92">
        <v>1</v>
      </c>
      <c r="AA193" s="92"/>
      <c r="AB193" s="92"/>
      <c r="AC193" s="92"/>
      <c r="AD193" s="92"/>
      <c r="AE193" s="181"/>
      <c r="AF193" s="92"/>
      <c r="AG19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93" s="93">
        <v>1</v>
      </c>
      <c r="AI193" s="93"/>
      <c r="AJ193" s="93"/>
      <c r="AK193" s="74" t="str">
        <f>CONCATENATE(IF(Table1[[#This Row],[Digital]]=1,"Digital, ",""),IF(Table1[[#This Row],[Face to Face]]=1,"Face to face, ",""),IF(Table1[[#This Row],[Blended]]=1,"Blended",""))</f>
        <v xml:space="preserve">Digital, </v>
      </c>
      <c r="AL193" s="89" t="s">
        <v>62</v>
      </c>
      <c r="AM193" s="94">
        <v>1</v>
      </c>
      <c r="AN193" s="182"/>
      <c r="AO193" s="94">
        <v>1</v>
      </c>
      <c r="AP193" s="182">
        <v>1</v>
      </c>
      <c r="AQ193" s="94">
        <v>1</v>
      </c>
      <c r="AR193" s="94">
        <v>1</v>
      </c>
      <c r="AS193" s="94">
        <v>1</v>
      </c>
      <c r="AT193" s="94"/>
      <c r="AU193" s="94"/>
      <c r="AV193" s="182"/>
      <c r="AW193" s="182"/>
      <c r="AX193" s="182"/>
      <c r="AY193" s="94"/>
      <c r="AZ19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9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v>
      </c>
      <c r="BB193" s="95">
        <v>1</v>
      </c>
      <c r="BC193" s="95"/>
      <c r="BD193" s="90" t="str">
        <f>IF(AND(Table1[[#This Row],[Residential]]=1,Table1[[#This Row],[Commercial]]=1),1,"")</f>
        <v/>
      </c>
      <c r="BE193" s="90" t="str">
        <f>CONCATENATE(IF(Table1[[#This Row],[Residential]]=1,"Residential, ",""),IF(Table1[[#This Row],[Commercial]]=1,"Commercial",""))</f>
        <v xml:space="preserve">Residential, </v>
      </c>
      <c r="BF193" s="94"/>
      <c r="BG193" s="94">
        <v>1</v>
      </c>
      <c r="BH193" s="94"/>
      <c r="BI193" s="94"/>
      <c r="BJ193" s="94"/>
      <c r="BK193" s="94"/>
      <c r="BL193" s="94"/>
      <c r="BM193" s="182"/>
      <c r="BN193" s="94"/>
      <c r="BO19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93" s="160"/>
      <c r="BQ193" s="120" t="s">
        <v>823</v>
      </c>
      <c r="BR193" s="132" t="s">
        <v>987</v>
      </c>
      <c r="BS193" s="120"/>
      <c r="BT193" s="117" t="s">
        <v>833</v>
      </c>
      <c r="BU193" s="175"/>
      <c r="BV193" s="175"/>
      <c r="BW193" s="121" t="s">
        <v>300</v>
      </c>
      <c r="BX193" s="121" t="s">
        <v>58</v>
      </c>
      <c r="BY193" s="121" t="s">
        <v>57</v>
      </c>
      <c r="BZ193" s="227"/>
      <c r="CA19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93" s="48">
        <f>COUNTIF(Table1[[#This Row],[Validity]:[Alignment with NCC (Yes=1,No=0)]],"N/A")</f>
        <v>0</v>
      </c>
      <c r="CC193" s="48">
        <f>IF(ISERROR(Table1[[#This Row],[Total Quality Score (out of 10)]]/(4-Table1[[#This Row],[N/A Count]])),0,Table1[[#This Row],[Total Quality Score (out of 10)]]/(4-Table1[[#This Row],[N/A Count]]))</f>
        <v>1.5</v>
      </c>
      <c r="CD193" s="106"/>
      <c r="CE193" s="106"/>
      <c r="CF193" s="172" t="str">
        <f>IF(SUM(Table1[[#This Row],[Multiple]:[Level (all)62]])&lt;1,IF(Table1[[#This Row],[General]]=1,1,""),"")</f>
        <v/>
      </c>
      <c r="CG193" s="172" t="str">
        <f>IF(SUM(Table1[[#This Row],[Multiple]:[Level (all)62]])&lt;1,IF(Table1[[#This Row],[Beginner]]=1,1,""),"")</f>
        <v/>
      </c>
      <c r="CH193" s="171">
        <f>IF(SUM(Table1[[#This Row],[Multiple]:[Level (all)62]])&lt;1,IF(Table1[[#This Row],[Intermediate]]=1,1,""),"")</f>
        <v>1</v>
      </c>
      <c r="CI193" s="171" t="str">
        <f>IF(SUM(Table1[[#This Row],[Multiple]:[Level (all)62]])&lt;1,IF(Table1[[#This Row],[Advanced]]=1,1,""),"")</f>
        <v/>
      </c>
      <c r="CJ193" s="171" t="str">
        <f>IF(AND(SUM(Table1[[#This Row],[General]:[Advanced]])&lt;4,SUM(Table1[[#This Row],[General]:[Advanced]])&gt;1),1,"")</f>
        <v/>
      </c>
      <c r="CK193" s="171" t="str">
        <f>Table1[[#This Row],[Level (all)]]</f>
        <v/>
      </c>
      <c r="CL193" s="171" t="str">
        <f>IF(Table1[[#This Row],[Multiple audience]]&lt;&gt;1,IF(Table1[[#This Row],[General Audience]]=1,1,""),"")</f>
        <v/>
      </c>
      <c r="CM193" s="171">
        <f>IF(Table1[[#This Row],[Multiple audience]]&lt;&gt;1,IF(Table1[[#This Row],[Planners / Designers ]]=1,1,""),"")</f>
        <v>1</v>
      </c>
      <c r="CN193" s="171" t="str">
        <f>IF(Table1[[#This Row],[Multiple audience]]&lt;&gt;1,IF(Table1[[#This Row],[Regulatory Assessors]]=1,1,""),"")</f>
        <v/>
      </c>
      <c r="CO193" s="171" t="str">
        <f>IF(Table1[[#This Row],[Multiple audience]]&lt;&gt;1,IF(Table1[[#This Row],[Builders / Management]]=1,1,""),"")</f>
        <v/>
      </c>
      <c r="CP193" s="171" t="str">
        <f>IF(Table1[[#This Row],[Multiple audience]]&lt;&gt;1,IF(Table1[[#This Row],[Energy / Sus Assessors]]=1,1,""),"")</f>
        <v/>
      </c>
      <c r="CQ193" s="171" t="str">
        <f>IF(Table1[[#This Row],[Multiple audience]]&lt;&gt;1,IF(Table1[[#This Row],[Semi-skilled]]=1,1,""),"")</f>
        <v/>
      </c>
      <c r="CR193" s="171" t="str">
        <f>IF(Table1[[#This Row],[Multiple audience]]&lt;&gt;1,IF(Table1[[#This Row],[Trades]]=1,1,""),"")</f>
        <v/>
      </c>
      <c r="CS193" s="171" t="str">
        <f>IF(Table1[[#This Row],[Multiple audience]]&lt;&gt;1,IF(Table1[[#This Row],[Other]]=1,1,""),"")</f>
        <v/>
      </c>
      <c r="CT193" s="171" t="str">
        <f>IF(SUM(Table1[[#This Row],[General Audience]:[Other]])&gt;1,1,"")</f>
        <v/>
      </c>
      <c r="CU193" s="171" t="str">
        <f>IF(Table1[[#This Row],[Various  ]]&lt;&gt;1,IF(Table1[[#This Row],[Calculator / Software]]=1,1,""),"")</f>
        <v/>
      </c>
      <c r="CV193" s="171" t="str">
        <f>IF(Table1[[#This Row],[Various  ]]&lt;&gt;1,IF(Table1[[#This Row],[Information  ]]=1,1,""),"")</f>
        <v/>
      </c>
      <c r="CW193" s="171" t="str">
        <f>IF(Table1[[#This Row],[Various  ]]&lt;&gt;1,IF(Table1[[#This Row],[Interactive Tool]]=1,1,""),"")</f>
        <v/>
      </c>
      <c r="CX193" s="171" t="str">
        <f>IF(Table1[[#This Row],[Various  ]]&lt;&gt;1,IF(Table1[[#This Row],[Technical Specifications]]=1,1,""),"")</f>
        <v/>
      </c>
      <c r="CY193" s="171" t="str">
        <f>IF(Table1[[#This Row],[Various  ]]&lt;&gt;1,IF(Table1[[#This Row],[Training Resources]]=1,1,""),"")</f>
        <v/>
      </c>
      <c r="CZ193" s="171" t="str">
        <f>IF(Table1[[#This Row],[Various  ]]&lt;&gt;1,IF(Table1[[#This Row],[Toolbox]]=1,1,""),"")</f>
        <v/>
      </c>
      <c r="DA193" s="169" t="str">
        <f>IF(Table1[[#This Row],[Various  ]]&lt;&gt;1,IF(Table1[[#This Row],[Video]]=1,1,""),"")</f>
        <v/>
      </c>
      <c r="DB193" s="169" t="str">
        <f>IF(Table1[[#This Row],[Various  ]]&lt;&gt;1,IF(Table1[[#This Row],[Case study]]=1,1,""),"")</f>
        <v/>
      </c>
      <c r="DC193" s="169" t="str">
        <f>IF(Table1[[#This Row],[Various  ]]&lt;&gt;1,IF(Table1[[#This Row],[Other   ]]=1,1,""),"")</f>
        <v/>
      </c>
      <c r="DD193" s="169" t="str">
        <f>IF(Table1[[#This Row],[Various  ]]&lt;&gt;1,IF(Table1[[#This Row],[Standards]]=1,1,""),"")</f>
        <v/>
      </c>
      <c r="DE193" s="169">
        <f>IF(Table1[[#This Row],[Various]]=1,1,IF(SUM(Table1[[#This Row],[Calculator / Software]:[Standards]])&gt;1,1,""))</f>
        <v>1</v>
      </c>
      <c r="DF193" s="169" t="str">
        <f>IF(Table1[[#This Row],[Multiple NCC links]]&lt;&gt;1,IF(Table1[[#This Row],[Design]]=1,1,""),"")</f>
        <v/>
      </c>
      <c r="DG193" s="169" t="str">
        <f>IF(Table1[[#This Row],[Multiple NCC links]]&lt;&gt;1,IF(Table1[[#This Row],[Assessment / Verification]]=1,1,""),"")</f>
        <v/>
      </c>
      <c r="DH193" s="169" t="str">
        <f>IF(Table1[[#This Row],[Multiple NCC links]]&lt;&gt;1,IF(Table1[[#This Row],[Climate Specific ]]=1,1,""),"")</f>
        <v/>
      </c>
      <c r="DI193" s="169" t="str">
        <f>IF(Table1[[#This Row],[Multiple NCC links]]&lt;&gt;1,IF(Table1[[#This Row],[Alterations / Additions]]=1,1,""),"")</f>
        <v/>
      </c>
      <c r="DJ193" s="169" t="str">
        <f>IF(Table1[[#This Row],[Multiple NCC links]]&lt;&gt;1,IF(Table1[[#This Row],[Glazing]]=1,1,""),"")</f>
        <v/>
      </c>
      <c r="DK193" s="169" t="str">
        <f>IF(Table1[[#This Row],[Multiple NCC links]]&lt;&gt;1,IF(Table1[[#This Row],[Building Fabric / Thermal / Sealing]]=1,1,""),"")</f>
        <v/>
      </c>
      <c r="DL193" s="169" t="str">
        <f>IF(Table1[[#This Row],[Multiple NCC links]]&lt;&gt;1,IF(Table1[[#This Row],[Lighting]]=1,1,""),"")</f>
        <v/>
      </c>
      <c r="DM193" s="169" t="str">
        <f>IF(Table1[[#This Row],[Multiple NCC links]]&lt;&gt;1,IF(Table1[[#This Row],[HVAC]]=1,1,""),"")</f>
        <v/>
      </c>
      <c r="DN193" s="169" t="str">
        <f>IF(Table1[[#This Row],[Multiple NCC links]]&lt;&gt;1,IF(Table1[[#This Row],[Services]]=1,1,""),"")</f>
        <v/>
      </c>
      <c r="DO193" s="169" t="str">
        <f>IF(Table1[[#This Row],[Multiple NCC links]]&lt;&gt;1,IF(Table1[[#This Row],[Maintenance &amp; Monitoring]]=1,1,""),"")</f>
        <v/>
      </c>
      <c r="DP193" s="169" t="str">
        <f>IF(Table1[[#This Row],[Multiple NCC links]]&lt;&gt;1,IF(Table1[[#This Row],[Hand over / Operations]]=1,1,""),"")</f>
        <v/>
      </c>
      <c r="DQ193" s="169" t="str">
        <f>IF(Table1[[#This Row],[Multiple NCC links]]&lt;&gt;1,IF(Table1[[#This Row],[As built assessment]]=1,1,""),"")</f>
        <v/>
      </c>
      <c r="DR193" s="169" t="str">
        <f>IF(Table1[[#This Row],[Multiple NCC links]]&lt;&gt;1,IF(Table1[[#This Row],[Beyond compliance]]=1,1,""),"")</f>
        <v/>
      </c>
      <c r="DS193" s="169">
        <f>IF(SUM(Table1[[#This Row],[Design]:[Beyond compliance]])&gt;1,1,"")</f>
        <v>1</v>
      </c>
      <c r="DT193" s="169">
        <f>IF(Table1[[#This Row],[Both Residential &amp; Commercial4]]&lt;&gt;1,IF(Table1[[#This Row],[Residential]]=1,1,""),"")</f>
        <v>1</v>
      </c>
      <c r="DU193" s="169" t="str">
        <f>IF(Table1[[#This Row],[Both Residential &amp; Commercial4]]&lt;&gt;1,IF(Table1[[#This Row],[Commercial]]=1,1,""),"")</f>
        <v/>
      </c>
      <c r="DV193" s="169" t="str">
        <f>Table1[[#This Row],[Residential &amp; Commercial]]</f>
        <v/>
      </c>
      <c r="DW193" s="169"/>
    </row>
    <row r="194" spans="1:127" s="49" customFormat="1" ht="245.25" thickTop="1" thickBot="1" x14ac:dyDescent="0.35">
      <c r="A194" s="97">
        <v>190</v>
      </c>
      <c r="B194" s="97"/>
      <c r="C194" s="88" t="s">
        <v>783</v>
      </c>
      <c r="D194" s="88" t="s">
        <v>772</v>
      </c>
      <c r="E194" s="176"/>
      <c r="F194" s="176">
        <v>1</v>
      </c>
      <c r="G194" s="176"/>
      <c r="H194" s="176"/>
      <c r="I194" s="90" t="str">
        <f>IF(AND(Table1[[#This Row],[General]]=1,Table1[[#This Row],[Beginner]]=1,Table1[[#This Row],[Intermediate]]=1,Table1[[#This Row],[Advanced]]=1),1,"")</f>
        <v/>
      </c>
      <c r="J194" s="90" t="str">
        <f>CONCATENATE(IF(Table1[[#This Row],[General]]=1,"General, ",""), IF(Table1[[#This Row],[Beginner]]=1,"Beginner, ",""),IF(Table1[[#This Row],[Intermediate]]=1,"Intermediate, ",""), IF(Table1[[#This Row],[Advanced]]=1,"Advanced",""))</f>
        <v xml:space="preserve">Beginner, </v>
      </c>
      <c r="K194" s="91"/>
      <c r="L194" s="179">
        <v>1</v>
      </c>
      <c r="M194" s="91"/>
      <c r="N194" s="91"/>
      <c r="O194" s="159"/>
      <c r="P194" s="91"/>
      <c r="Q194" s="91"/>
      <c r="R194" s="91"/>
      <c r="S19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94" s="92"/>
      <c r="U194" s="92">
        <v>1</v>
      </c>
      <c r="V194" s="211"/>
      <c r="W194" s="211"/>
      <c r="X194" s="92"/>
      <c r="Y194" s="92"/>
      <c r="Z194" s="92">
        <v>1</v>
      </c>
      <c r="AA194" s="92"/>
      <c r="AB194" s="92"/>
      <c r="AC194" s="92"/>
      <c r="AD194" s="92"/>
      <c r="AE194" s="181"/>
      <c r="AF194" s="92"/>
      <c r="AG19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Training Resources, </v>
      </c>
      <c r="AH194" s="93">
        <v>1</v>
      </c>
      <c r="AI194" s="93"/>
      <c r="AJ194" s="93"/>
      <c r="AK194" s="74" t="str">
        <f>CONCATENATE(IF(Table1[[#This Row],[Digital]]=1,"Digital, ",""),IF(Table1[[#This Row],[Face to Face]]=1,"Face to face, ",""),IF(Table1[[#This Row],[Blended]]=1,"Blended",""))</f>
        <v xml:space="preserve">Digital, </v>
      </c>
      <c r="AL194" s="89" t="s">
        <v>62</v>
      </c>
      <c r="AM194" s="94">
        <v>1</v>
      </c>
      <c r="AN194" s="182"/>
      <c r="AO194" s="94"/>
      <c r="AP194" s="182"/>
      <c r="AQ194" s="94"/>
      <c r="AR194" s="94">
        <v>1</v>
      </c>
      <c r="AS194" s="94"/>
      <c r="AT194" s="94"/>
      <c r="AU194" s="94"/>
      <c r="AV194" s="182"/>
      <c r="AW194" s="182"/>
      <c r="AX194" s="182"/>
      <c r="AY194" s="94"/>
      <c r="AZ19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9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Building Fabric / Thermal / Sealing, </v>
      </c>
      <c r="BB194" s="95">
        <v>1</v>
      </c>
      <c r="BC194" s="95">
        <v>1</v>
      </c>
      <c r="BD194" s="90">
        <f>IF(AND(Table1[[#This Row],[Residential]]=1,Table1[[#This Row],[Commercial]]=1),1,"")</f>
        <v>1</v>
      </c>
      <c r="BE194" s="90" t="str">
        <f>CONCATENATE(IF(Table1[[#This Row],[Residential]]=1,"Residential, ",""),IF(Table1[[#This Row],[Commercial]]=1,"Commercial",""))</f>
        <v>Residential, Commercial</v>
      </c>
      <c r="BF194" s="94"/>
      <c r="BG194" s="94">
        <v>1</v>
      </c>
      <c r="BH194" s="94"/>
      <c r="BI194" s="94"/>
      <c r="BJ194" s="94"/>
      <c r="BK194" s="94"/>
      <c r="BL194" s="94"/>
      <c r="BM194" s="182"/>
      <c r="BN194" s="94"/>
      <c r="BO19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94" s="160"/>
      <c r="BQ194" s="120" t="s">
        <v>825</v>
      </c>
      <c r="BR194" s="132" t="s">
        <v>987</v>
      </c>
      <c r="BS194" s="120"/>
      <c r="BT194" s="117" t="s">
        <v>833</v>
      </c>
      <c r="BU194" s="175"/>
      <c r="BV194" s="175"/>
      <c r="BW194" s="121" t="s">
        <v>300</v>
      </c>
      <c r="BX194" s="121" t="s">
        <v>58</v>
      </c>
      <c r="BY194" s="121" t="s">
        <v>57</v>
      </c>
      <c r="BZ194" s="227"/>
      <c r="CA19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94" s="48">
        <f>COUNTIF(Table1[[#This Row],[Validity]:[Alignment with NCC (Yes=1,No=0)]],"N/A")</f>
        <v>0</v>
      </c>
      <c r="CC194" s="48">
        <f>IF(ISERROR(Table1[[#This Row],[Total Quality Score (out of 10)]]/(4-Table1[[#This Row],[N/A Count]])),0,Table1[[#This Row],[Total Quality Score (out of 10)]]/(4-Table1[[#This Row],[N/A Count]]))</f>
        <v>1.5</v>
      </c>
      <c r="CD194" s="106"/>
      <c r="CE194" s="106"/>
      <c r="CF194" s="172" t="str">
        <f>IF(SUM(Table1[[#This Row],[Multiple]:[Level (all)62]])&lt;1,IF(Table1[[#This Row],[General]]=1,1,""),"")</f>
        <v/>
      </c>
      <c r="CG194" s="172">
        <f>IF(SUM(Table1[[#This Row],[Multiple]:[Level (all)62]])&lt;1,IF(Table1[[#This Row],[Beginner]]=1,1,""),"")</f>
        <v>1</v>
      </c>
      <c r="CH194" s="171" t="str">
        <f>IF(SUM(Table1[[#This Row],[Multiple]:[Level (all)62]])&lt;1,IF(Table1[[#This Row],[Intermediate]]=1,1,""),"")</f>
        <v/>
      </c>
      <c r="CI194" s="171" t="str">
        <f>IF(SUM(Table1[[#This Row],[Multiple]:[Level (all)62]])&lt;1,IF(Table1[[#This Row],[Advanced]]=1,1,""),"")</f>
        <v/>
      </c>
      <c r="CJ194" s="171" t="str">
        <f>IF(AND(SUM(Table1[[#This Row],[General]:[Advanced]])&lt;4,SUM(Table1[[#This Row],[General]:[Advanced]])&gt;1),1,"")</f>
        <v/>
      </c>
      <c r="CK194" s="171" t="str">
        <f>Table1[[#This Row],[Level (all)]]</f>
        <v/>
      </c>
      <c r="CL194" s="171" t="str">
        <f>IF(Table1[[#This Row],[Multiple audience]]&lt;&gt;1,IF(Table1[[#This Row],[General Audience]]=1,1,""),"")</f>
        <v/>
      </c>
      <c r="CM194" s="171">
        <f>IF(Table1[[#This Row],[Multiple audience]]&lt;&gt;1,IF(Table1[[#This Row],[Planners / Designers ]]=1,1,""),"")</f>
        <v>1</v>
      </c>
      <c r="CN194" s="171" t="str">
        <f>IF(Table1[[#This Row],[Multiple audience]]&lt;&gt;1,IF(Table1[[#This Row],[Regulatory Assessors]]=1,1,""),"")</f>
        <v/>
      </c>
      <c r="CO194" s="171" t="str">
        <f>IF(Table1[[#This Row],[Multiple audience]]&lt;&gt;1,IF(Table1[[#This Row],[Builders / Management]]=1,1,""),"")</f>
        <v/>
      </c>
      <c r="CP194" s="171" t="str">
        <f>IF(Table1[[#This Row],[Multiple audience]]&lt;&gt;1,IF(Table1[[#This Row],[Energy / Sus Assessors]]=1,1,""),"")</f>
        <v/>
      </c>
      <c r="CQ194" s="171" t="str">
        <f>IF(Table1[[#This Row],[Multiple audience]]&lt;&gt;1,IF(Table1[[#This Row],[Semi-skilled]]=1,1,""),"")</f>
        <v/>
      </c>
      <c r="CR194" s="171" t="str">
        <f>IF(Table1[[#This Row],[Multiple audience]]&lt;&gt;1,IF(Table1[[#This Row],[Trades]]=1,1,""),"")</f>
        <v/>
      </c>
      <c r="CS194" s="171" t="str">
        <f>IF(Table1[[#This Row],[Multiple audience]]&lt;&gt;1,IF(Table1[[#This Row],[Other]]=1,1,""),"")</f>
        <v/>
      </c>
      <c r="CT194" s="171" t="str">
        <f>IF(SUM(Table1[[#This Row],[General Audience]:[Other]])&gt;1,1,"")</f>
        <v/>
      </c>
      <c r="CU194" s="171" t="str">
        <f>IF(Table1[[#This Row],[Various  ]]&lt;&gt;1,IF(Table1[[#This Row],[Calculator / Software]]=1,1,""),"")</f>
        <v/>
      </c>
      <c r="CV194" s="171" t="str">
        <f>IF(Table1[[#This Row],[Various  ]]&lt;&gt;1,IF(Table1[[#This Row],[Information  ]]=1,1,""),"")</f>
        <v/>
      </c>
      <c r="CW194" s="171" t="str">
        <f>IF(Table1[[#This Row],[Various  ]]&lt;&gt;1,IF(Table1[[#This Row],[Interactive Tool]]=1,1,""),"")</f>
        <v/>
      </c>
      <c r="CX194" s="171" t="str">
        <f>IF(Table1[[#This Row],[Various  ]]&lt;&gt;1,IF(Table1[[#This Row],[Technical Specifications]]=1,1,""),"")</f>
        <v/>
      </c>
      <c r="CY194" s="171" t="str">
        <f>IF(Table1[[#This Row],[Various  ]]&lt;&gt;1,IF(Table1[[#This Row],[Training Resources]]=1,1,""),"")</f>
        <v/>
      </c>
      <c r="CZ194" s="171" t="str">
        <f>IF(Table1[[#This Row],[Various  ]]&lt;&gt;1,IF(Table1[[#This Row],[Toolbox]]=1,1,""),"")</f>
        <v/>
      </c>
      <c r="DA194" s="169" t="str">
        <f>IF(Table1[[#This Row],[Various  ]]&lt;&gt;1,IF(Table1[[#This Row],[Video]]=1,1,""),"")</f>
        <v/>
      </c>
      <c r="DB194" s="169" t="str">
        <f>IF(Table1[[#This Row],[Various  ]]&lt;&gt;1,IF(Table1[[#This Row],[Case study]]=1,1,""),"")</f>
        <v/>
      </c>
      <c r="DC194" s="169" t="str">
        <f>IF(Table1[[#This Row],[Various  ]]&lt;&gt;1,IF(Table1[[#This Row],[Other   ]]=1,1,""),"")</f>
        <v/>
      </c>
      <c r="DD194" s="169" t="str">
        <f>IF(Table1[[#This Row],[Various  ]]&lt;&gt;1,IF(Table1[[#This Row],[Standards]]=1,1,""),"")</f>
        <v/>
      </c>
      <c r="DE194" s="169">
        <f>IF(Table1[[#This Row],[Various]]=1,1,IF(SUM(Table1[[#This Row],[Calculator / Software]:[Standards]])&gt;1,1,""))</f>
        <v>1</v>
      </c>
      <c r="DF194" s="169" t="str">
        <f>IF(Table1[[#This Row],[Multiple NCC links]]&lt;&gt;1,IF(Table1[[#This Row],[Design]]=1,1,""),"")</f>
        <v/>
      </c>
      <c r="DG194" s="169" t="str">
        <f>IF(Table1[[#This Row],[Multiple NCC links]]&lt;&gt;1,IF(Table1[[#This Row],[Assessment / Verification]]=1,1,""),"")</f>
        <v/>
      </c>
      <c r="DH194" s="169" t="str">
        <f>IF(Table1[[#This Row],[Multiple NCC links]]&lt;&gt;1,IF(Table1[[#This Row],[Climate Specific ]]=1,1,""),"")</f>
        <v/>
      </c>
      <c r="DI194" s="169" t="str">
        <f>IF(Table1[[#This Row],[Multiple NCC links]]&lt;&gt;1,IF(Table1[[#This Row],[Alterations / Additions]]=1,1,""),"")</f>
        <v/>
      </c>
      <c r="DJ194" s="169" t="str">
        <f>IF(Table1[[#This Row],[Multiple NCC links]]&lt;&gt;1,IF(Table1[[#This Row],[Glazing]]=1,1,""),"")</f>
        <v/>
      </c>
      <c r="DK194" s="169" t="str">
        <f>IF(Table1[[#This Row],[Multiple NCC links]]&lt;&gt;1,IF(Table1[[#This Row],[Building Fabric / Thermal / Sealing]]=1,1,""),"")</f>
        <v/>
      </c>
      <c r="DL194" s="169" t="str">
        <f>IF(Table1[[#This Row],[Multiple NCC links]]&lt;&gt;1,IF(Table1[[#This Row],[Lighting]]=1,1,""),"")</f>
        <v/>
      </c>
      <c r="DM194" s="169" t="str">
        <f>IF(Table1[[#This Row],[Multiple NCC links]]&lt;&gt;1,IF(Table1[[#This Row],[HVAC]]=1,1,""),"")</f>
        <v/>
      </c>
      <c r="DN194" s="169" t="str">
        <f>IF(Table1[[#This Row],[Multiple NCC links]]&lt;&gt;1,IF(Table1[[#This Row],[Services]]=1,1,""),"")</f>
        <v/>
      </c>
      <c r="DO194" s="169" t="str">
        <f>IF(Table1[[#This Row],[Multiple NCC links]]&lt;&gt;1,IF(Table1[[#This Row],[Maintenance &amp; Monitoring]]=1,1,""),"")</f>
        <v/>
      </c>
      <c r="DP194" s="169" t="str">
        <f>IF(Table1[[#This Row],[Multiple NCC links]]&lt;&gt;1,IF(Table1[[#This Row],[Hand over / Operations]]=1,1,""),"")</f>
        <v/>
      </c>
      <c r="DQ194" s="169" t="str">
        <f>IF(Table1[[#This Row],[Multiple NCC links]]&lt;&gt;1,IF(Table1[[#This Row],[As built assessment]]=1,1,""),"")</f>
        <v/>
      </c>
      <c r="DR194" s="169" t="str">
        <f>IF(Table1[[#This Row],[Multiple NCC links]]&lt;&gt;1,IF(Table1[[#This Row],[Beyond compliance]]=1,1,""),"")</f>
        <v/>
      </c>
      <c r="DS194" s="169">
        <f>IF(SUM(Table1[[#This Row],[Design]:[Beyond compliance]])&gt;1,1,"")</f>
        <v>1</v>
      </c>
      <c r="DT194" s="169" t="str">
        <f>IF(Table1[[#This Row],[Both Residential &amp; Commercial4]]&lt;&gt;1,IF(Table1[[#This Row],[Residential]]=1,1,""),"")</f>
        <v/>
      </c>
      <c r="DU194" s="169" t="str">
        <f>IF(Table1[[#This Row],[Both Residential &amp; Commercial4]]&lt;&gt;1,IF(Table1[[#This Row],[Commercial]]=1,1,""),"")</f>
        <v/>
      </c>
      <c r="DV194" s="169">
        <f>Table1[[#This Row],[Residential &amp; Commercial]]</f>
        <v>1</v>
      </c>
      <c r="DW194" s="169"/>
    </row>
    <row r="195" spans="1:127" s="49" customFormat="1" ht="320.25" thickTop="1" thickBot="1" x14ac:dyDescent="0.35">
      <c r="A195" s="97">
        <v>191</v>
      </c>
      <c r="B195" s="97"/>
      <c r="C195" s="88" t="s">
        <v>784</v>
      </c>
      <c r="D195" s="88" t="s">
        <v>772</v>
      </c>
      <c r="E195" s="176"/>
      <c r="F195" s="176">
        <v>1</v>
      </c>
      <c r="G195" s="176"/>
      <c r="H195" s="176"/>
      <c r="I195" s="90" t="str">
        <f>IF(AND(Table1[[#This Row],[General]]=1,Table1[[#This Row],[Beginner]]=1,Table1[[#This Row],[Intermediate]]=1,Table1[[#This Row],[Advanced]]=1),1,"")</f>
        <v/>
      </c>
      <c r="J195" s="90" t="str">
        <f>CONCATENATE(IF(Table1[[#This Row],[General]]=1,"General, ",""), IF(Table1[[#This Row],[Beginner]]=1,"Beginner, ",""),IF(Table1[[#This Row],[Intermediate]]=1,"Intermediate, ",""), IF(Table1[[#This Row],[Advanced]]=1,"Advanced",""))</f>
        <v xml:space="preserve">Beginner, </v>
      </c>
      <c r="K195" s="91"/>
      <c r="L195" s="179">
        <v>1</v>
      </c>
      <c r="M195" s="91"/>
      <c r="N195" s="91"/>
      <c r="O195" s="159"/>
      <c r="P195" s="91"/>
      <c r="Q195" s="91"/>
      <c r="R195" s="91"/>
      <c r="S195"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95" s="92"/>
      <c r="U195" s="92"/>
      <c r="V195" s="211">
        <v>1</v>
      </c>
      <c r="W195" s="211"/>
      <c r="X195" s="92"/>
      <c r="Y195" s="92"/>
      <c r="Z195" s="92">
        <v>1</v>
      </c>
      <c r="AA195" s="92"/>
      <c r="AB195" s="92"/>
      <c r="AC195" s="92"/>
      <c r="AD195" s="92"/>
      <c r="AE195" s="181"/>
      <c r="AF195" s="92"/>
      <c r="AG19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95" s="93">
        <v>1</v>
      </c>
      <c r="AI195" s="93"/>
      <c r="AJ195" s="93"/>
      <c r="AK195" s="74" t="str">
        <f>CONCATENATE(IF(Table1[[#This Row],[Digital]]=1,"Digital, ",""),IF(Table1[[#This Row],[Face to Face]]=1,"Face to face, ",""),IF(Table1[[#This Row],[Blended]]=1,"Blended",""))</f>
        <v xml:space="preserve">Digital, </v>
      </c>
      <c r="AL195" s="89" t="s">
        <v>62</v>
      </c>
      <c r="AM195" s="94">
        <v>1</v>
      </c>
      <c r="AN195" s="182"/>
      <c r="AO195" s="94"/>
      <c r="AP195" s="182"/>
      <c r="AQ195" s="94"/>
      <c r="AR195" s="94">
        <v>1</v>
      </c>
      <c r="AS195" s="94"/>
      <c r="AT195" s="94"/>
      <c r="AU195" s="94"/>
      <c r="AV195" s="182"/>
      <c r="AW195" s="182"/>
      <c r="AX195" s="182"/>
      <c r="AY195" s="94"/>
      <c r="AZ19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9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Building Fabric / Thermal / Sealing, </v>
      </c>
      <c r="BB195" s="95">
        <v>1</v>
      </c>
      <c r="BC195" s="95"/>
      <c r="BD195" s="90" t="str">
        <f>IF(AND(Table1[[#This Row],[Residential]]=1,Table1[[#This Row],[Commercial]]=1),1,"")</f>
        <v/>
      </c>
      <c r="BE195" s="90" t="str">
        <f>CONCATENATE(IF(Table1[[#This Row],[Residential]]=1,"Residential, ",""),IF(Table1[[#This Row],[Commercial]]=1,"Commercial",""))</f>
        <v xml:space="preserve">Residential, </v>
      </c>
      <c r="BF195" s="94"/>
      <c r="BG195" s="94">
        <v>1</v>
      </c>
      <c r="BH195" s="94"/>
      <c r="BI195" s="94"/>
      <c r="BJ195" s="94"/>
      <c r="BK195" s="94"/>
      <c r="BL195" s="94"/>
      <c r="BM195" s="182"/>
      <c r="BN195" s="94"/>
      <c r="BO19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95" s="160"/>
      <c r="BQ195" s="120" t="s">
        <v>824</v>
      </c>
      <c r="BR195" s="132" t="s">
        <v>987</v>
      </c>
      <c r="BS195" s="120"/>
      <c r="BT195" s="117" t="s">
        <v>833</v>
      </c>
      <c r="BU195" s="175"/>
      <c r="BV195" s="175"/>
      <c r="BW195" s="121" t="s">
        <v>300</v>
      </c>
      <c r="BX195" s="121" t="s">
        <v>58</v>
      </c>
      <c r="BY195" s="121" t="s">
        <v>57</v>
      </c>
      <c r="BZ195" s="227"/>
      <c r="CA19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95" s="48">
        <f>COUNTIF(Table1[[#This Row],[Validity]:[Alignment with NCC (Yes=1,No=0)]],"N/A")</f>
        <v>0</v>
      </c>
      <c r="CC195" s="48">
        <f>IF(ISERROR(Table1[[#This Row],[Total Quality Score (out of 10)]]/(4-Table1[[#This Row],[N/A Count]])),0,Table1[[#This Row],[Total Quality Score (out of 10)]]/(4-Table1[[#This Row],[N/A Count]]))</f>
        <v>1.5</v>
      </c>
      <c r="CD195" s="106"/>
      <c r="CE195" s="106"/>
      <c r="CF195" s="172" t="str">
        <f>IF(SUM(Table1[[#This Row],[Multiple]:[Level (all)62]])&lt;1,IF(Table1[[#This Row],[General]]=1,1,""),"")</f>
        <v/>
      </c>
      <c r="CG195" s="172">
        <f>IF(SUM(Table1[[#This Row],[Multiple]:[Level (all)62]])&lt;1,IF(Table1[[#This Row],[Beginner]]=1,1,""),"")</f>
        <v>1</v>
      </c>
      <c r="CH195" s="171" t="str">
        <f>IF(SUM(Table1[[#This Row],[Multiple]:[Level (all)62]])&lt;1,IF(Table1[[#This Row],[Intermediate]]=1,1,""),"")</f>
        <v/>
      </c>
      <c r="CI195" s="171" t="str">
        <f>IF(SUM(Table1[[#This Row],[Multiple]:[Level (all)62]])&lt;1,IF(Table1[[#This Row],[Advanced]]=1,1,""),"")</f>
        <v/>
      </c>
      <c r="CJ195" s="171" t="str">
        <f>IF(AND(SUM(Table1[[#This Row],[General]:[Advanced]])&lt;4,SUM(Table1[[#This Row],[General]:[Advanced]])&gt;1),1,"")</f>
        <v/>
      </c>
      <c r="CK195" s="171" t="str">
        <f>Table1[[#This Row],[Level (all)]]</f>
        <v/>
      </c>
      <c r="CL195" s="171" t="str">
        <f>IF(Table1[[#This Row],[Multiple audience]]&lt;&gt;1,IF(Table1[[#This Row],[General Audience]]=1,1,""),"")</f>
        <v/>
      </c>
      <c r="CM195" s="171">
        <f>IF(Table1[[#This Row],[Multiple audience]]&lt;&gt;1,IF(Table1[[#This Row],[Planners / Designers ]]=1,1,""),"")</f>
        <v>1</v>
      </c>
      <c r="CN195" s="171" t="str">
        <f>IF(Table1[[#This Row],[Multiple audience]]&lt;&gt;1,IF(Table1[[#This Row],[Regulatory Assessors]]=1,1,""),"")</f>
        <v/>
      </c>
      <c r="CO195" s="171" t="str">
        <f>IF(Table1[[#This Row],[Multiple audience]]&lt;&gt;1,IF(Table1[[#This Row],[Builders / Management]]=1,1,""),"")</f>
        <v/>
      </c>
      <c r="CP195" s="171" t="str">
        <f>IF(Table1[[#This Row],[Multiple audience]]&lt;&gt;1,IF(Table1[[#This Row],[Energy / Sus Assessors]]=1,1,""),"")</f>
        <v/>
      </c>
      <c r="CQ195" s="171" t="str">
        <f>IF(Table1[[#This Row],[Multiple audience]]&lt;&gt;1,IF(Table1[[#This Row],[Semi-skilled]]=1,1,""),"")</f>
        <v/>
      </c>
      <c r="CR195" s="171" t="str">
        <f>IF(Table1[[#This Row],[Multiple audience]]&lt;&gt;1,IF(Table1[[#This Row],[Trades]]=1,1,""),"")</f>
        <v/>
      </c>
      <c r="CS195" s="171" t="str">
        <f>IF(Table1[[#This Row],[Multiple audience]]&lt;&gt;1,IF(Table1[[#This Row],[Other]]=1,1,""),"")</f>
        <v/>
      </c>
      <c r="CT195" s="171" t="str">
        <f>IF(SUM(Table1[[#This Row],[General Audience]:[Other]])&gt;1,1,"")</f>
        <v/>
      </c>
      <c r="CU195" s="171" t="str">
        <f>IF(Table1[[#This Row],[Various  ]]&lt;&gt;1,IF(Table1[[#This Row],[Calculator / Software]]=1,1,""),"")</f>
        <v/>
      </c>
      <c r="CV195" s="171" t="str">
        <f>IF(Table1[[#This Row],[Various  ]]&lt;&gt;1,IF(Table1[[#This Row],[Information  ]]=1,1,""),"")</f>
        <v/>
      </c>
      <c r="CW195" s="171" t="str">
        <f>IF(Table1[[#This Row],[Various  ]]&lt;&gt;1,IF(Table1[[#This Row],[Interactive Tool]]=1,1,""),"")</f>
        <v/>
      </c>
      <c r="CX195" s="171" t="str">
        <f>IF(Table1[[#This Row],[Various  ]]&lt;&gt;1,IF(Table1[[#This Row],[Technical Specifications]]=1,1,""),"")</f>
        <v/>
      </c>
      <c r="CY195" s="171" t="str">
        <f>IF(Table1[[#This Row],[Various  ]]&lt;&gt;1,IF(Table1[[#This Row],[Training Resources]]=1,1,""),"")</f>
        <v/>
      </c>
      <c r="CZ195" s="171" t="str">
        <f>IF(Table1[[#This Row],[Various  ]]&lt;&gt;1,IF(Table1[[#This Row],[Toolbox]]=1,1,""),"")</f>
        <v/>
      </c>
      <c r="DA195" s="169" t="str">
        <f>IF(Table1[[#This Row],[Various  ]]&lt;&gt;1,IF(Table1[[#This Row],[Video]]=1,1,""),"")</f>
        <v/>
      </c>
      <c r="DB195" s="169" t="str">
        <f>IF(Table1[[#This Row],[Various  ]]&lt;&gt;1,IF(Table1[[#This Row],[Case study]]=1,1,""),"")</f>
        <v/>
      </c>
      <c r="DC195" s="169" t="str">
        <f>IF(Table1[[#This Row],[Various  ]]&lt;&gt;1,IF(Table1[[#This Row],[Other   ]]=1,1,""),"")</f>
        <v/>
      </c>
      <c r="DD195" s="169" t="str">
        <f>IF(Table1[[#This Row],[Various  ]]&lt;&gt;1,IF(Table1[[#This Row],[Standards]]=1,1,""),"")</f>
        <v/>
      </c>
      <c r="DE195" s="169">
        <f>IF(Table1[[#This Row],[Various]]=1,1,IF(SUM(Table1[[#This Row],[Calculator / Software]:[Standards]])&gt;1,1,""))</f>
        <v>1</v>
      </c>
      <c r="DF195" s="169" t="str">
        <f>IF(Table1[[#This Row],[Multiple NCC links]]&lt;&gt;1,IF(Table1[[#This Row],[Design]]=1,1,""),"")</f>
        <v/>
      </c>
      <c r="DG195" s="169" t="str">
        <f>IF(Table1[[#This Row],[Multiple NCC links]]&lt;&gt;1,IF(Table1[[#This Row],[Assessment / Verification]]=1,1,""),"")</f>
        <v/>
      </c>
      <c r="DH195" s="169" t="str">
        <f>IF(Table1[[#This Row],[Multiple NCC links]]&lt;&gt;1,IF(Table1[[#This Row],[Climate Specific ]]=1,1,""),"")</f>
        <v/>
      </c>
      <c r="DI195" s="169" t="str">
        <f>IF(Table1[[#This Row],[Multiple NCC links]]&lt;&gt;1,IF(Table1[[#This Row],[Alterations / Additions]]=1,1,""),"")</f>
        <v/>
      </c>
      <c r="DJ195" s="169" t="str">
        <f>IF(Table1[[#This Row],[Multiple NCC links]]&lt;&gt;1,IF(Table1[[#This Row],[Glazing]]=1,1,""),"")</f>
        <v/>
      </c>
      <c r="DK195" s="169" t="str">
        <f>IF(Table1[[#This Row],[Multiple NCC links]]&lt;&gt;1,IF(Table1[[#This Row],[Building Fabric / Thermal / Sealing]]=1,1,""),"")</f>
        <v/>
      </c>
      <c r="DL195" s="169" t="str">
        <f>IF(Table1[[#This Row],[Multiple NCC links]]&lt;&gt;1,IF(Table1[[#This Row],[Lighting]]=1,1,""),"")</f>
        <v/>
      </c>
      <c r="DM195" s="169" t="str">
        <f>IF(Table1[[#This Row],[Multiple NCC links]]&lt;&gt;1,IF(Table1[[#This Row],[HVAC]]=1,1,""),"")</f>
        <v/>
      </c>
      <c r="DN195" s="169" t="str">
        <f>IF(Table1[[#This Row],[Multiple NCC links]]&lt;&gt;1,IF(Table1[[#This Row],[Services]]=1,1,""),"")</f>
        <v/>
      </c>
      <c r="DO195" s="169" t="str">
        <f>IF(Table1[[#This Row],[Multiple NCC links]]&lt;&gt;1,IF(Table1[[#This Row],[Maintenance &amp; Monitoring]]=1,1,""),"")</f>
        <v/>
      </c>
      <c r="DP195" s="169" t="str">
        <f>IF(Table1[[#This Row],[Multiple NCC links]]&lt;&gt;1,IF(Table1[[#This Row],[Hand over / Operations]]=1,1,""),"")</f>
        <v/>
      </c>
      <c r="DQ195" s="169" t="str">
        <f>IF(Table1[[#This Row],[Multiple NCC links]]&lt;&gt;1,IF(Table1[[#This Row],[As built assessment]]=1,1,""),"")</f>
        <v/>
      </c>
      <c r="DR195" s="169" t="str">
        <f>IF(Table1[[#This Row],[Multiple NCC links]]&lt;&gt;1,IF(Table1[[#This Row],[Beyond compliance]]=1,1,""),"")</f>
        <v/>
      </c>
      <c r="DS195" s="169">
        <f>IF(SUM(Table1[[#This Row],[Design]:[Beyond compliance]])&gt;1,1,"")</f>
        <v>1</v>
      </c>
      <c r="DT195" s="169">
        <f>IF(Table1[[#This Row],[Both Residential &amp; Commercial4]]&lt;&gt;1,IF(Table1[[#This Row],[Residential]]=1,1,""),"")</f>
        <v>1</v>
      </c>
      <c r="DU195" s="169" t="str">
        <f>IF(Table1[[#This Row],[Both Residential &amp; Commercial4]]&lt;&gt;1,IF(Table1[[#This Row],[Commercial]]=1,1,""),"")</f>
        <v/>
      </c>
      <c r="DV195" s="169" t="str">
        <f>Table1[[#This Row],[Residential &amp; Commercial]]</f>
        <v/>
      </c>
      <c r="DW195" s="169"/>
    </row>
    <row r="196" spans="1:127" s="49" customFormat="1" ht="301.5" thickTop="1" thickBot="1" x14ac:dyDescent="0.35">
      <c r="A196" s="97">
        <v>192</v>
      </c>
      <c r="B196" s="97"/>
      <c r="C196" s="88" t="s">
        <v>771</v>
      </c>
      <c r="D196" s="88" t="s">
        <v>772</v>
      </c>
      <c r="E196" s="176"/>
      <c r="F196" s="176">
        <v>1</v>
      </c>
      <c r="G196" s="176"/>
      <c r="H196" s="176"/>
      <c r="I196" s="90" t="str">
        <f>IF(AND(Table1[[#This Row],[General]]=1,Table1[[#This Row],[Beginner]]=1,Table1[[#This Row],[Intermediate]]=1,Table1[[#This Row],[Advanced]]=1),1,"")</f>
        <v/>
      </c>
      <c r="J196" s="90" t="str">
        <f>CONCATENATE(IF(Table1[[#This Row],[General]]=1,"General, ",""), IF(Table1[[#This Row],[Beginner]]=1,"Beginner, ",""),IF(Table1[[#This Row],[Intermediate]]=1,"Intermediate, ",""), IF(Table1[[#This Row],[Advanced]]=1,"Advanced",""))</f>
        <v xml:space="preserve">Beginner, </v>
      </c>
      <c r="K196" s="91"/>
      <c r="L196" s="179">
        <v>1</v>
      </c>
      <c r="M196" s="91"/>
      <c r="N196" s="91"/>
      <c r="O196" s="159"/>
      <c r="P196" s="91"/>
      <c r="Q196" s="91"/>
      <c r="R196" s="91"/>
      <c r="S196"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96" s="92"/>
      <c r="U196" s="92"/>
      <c r="V196" s="211">
        <v>1</v>
      </c>
      <c r="W196" s="211"/>
      <c r="X196" s="92"/>
      <c r="Y196" s="92"/>
      <c r="Z196" s="92">
        <v>1</v>
      </c>
      <c r="AA196" s="92"/>
      <c r="AB196" s="92"/>
      <c r="AC196" s="92"/>
      <c r="AD196" s="92"/>
      <c r="AE196" s="181"/>
      <c r="AF196" s="92"/>
      <c r="AG19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96" s="93">
        <v>1</v>
      </c>
      <c r="AI196" s="93"/>
      <c r="AJ196" s="93"/>
      <c r="AK196" s="74" t="str">
        <f>CONCATENATE(IF(Table1[[#This Row],[Digital]]=1,"Digital, ",""),IF(Table1[[#This Row],[Face to Face]]=1,"Face to face, ",""),IF(Table1[[#This Row],[Blended]]=1,"Blended",""))</f>
        <v xml:space="preserve">Digital, </v>
      </c>
      <c r="AL196" s="89" t="s">
        <v>62</v>
      </c>
      <c r="AM196" s="94">
        <v>1</v>
      </c>
      <c r="AN196" s="182"/>
      <c r="AO196" s="94"/>
      <c r="AP196" s="182"/>
      <c r="AQ196" s="94"/>
      <c r="AR196" s="94">
        <v>1</v>
      </c>
      <c r="AS196" s="94"/>
      <c r="AT196" s="94"/>
      <c r="AU196" s="94"/>
      <c r="AV196" s="182"/>
      <c r="AW196" s="182"/>
      <c r="AX196" s="182"/>
      <c r="AY196" s="94"/>
      <c r="AZ19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9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Building Fabric / Thermal / Sealing, </v>
      </c>
      <c r="BB196" s="95">
        <v>1</v>
      </c>
      <c r="BC196" s="95"/>
      <c r="BD196" s="90" t="str">
        <f>IF(AND(Table1[[#This Row],[Residential]]=1,Table1[[#This Row],[Commercial]]=1),1,"")</f>
        <v/>
      </c>
      <c r="BE196" s="90" t="str">
        <f>CONCATENATE(IF(Table1[[#This Row],[Residential]]=1,"Residential, ",""),IF(Table1[[#This Row],[Commercial]]=1,"Commercial",""))</f>
        <v xml:space="preserve">Residential, </v>
      </c>
      <c r="BF196" s="94"/>
      <c r="BG196" s="94">
        <v>1</v>
      </c>
      <c r="BH196" s="94"/>
      <c r="BI196" s="94"/>
      <c r="BJ196" s="94"/>
      <c r="BK196" s="94"/>
      <c r="BL196" s="94"/>
      <c r="BM196" s="182"/>
      <c r="BN196" s="94"/>
      <c r="BO19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96" s="160"/>
      <c r="BQ196" s="120" t="s">
        <v>822</v>
      </c>
      <c r="BR196" s="132" t="s">
        <v>987</v>
      </c>
      <c r="BS196" s="120"/>
      <c r="BT196" s="117" t="s">
        <v>833</v>
      </c>
      <c r="BU196" s="175"/>
      <c r="BV196" s="175"/>
      <c r="BW196" s="121" t="s">
        <v>300</v>
      </c>
      <c r="BX196" s="121" t="s">
        <v>58</v>
      </c>
      <c r="BY196" s="121" t="s">
        <v>57</v>
      </c>
      <c r="BZ196" s="227"/>
      <c r="CA19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96" s="48">
        <f>COUNTIF(Table1[[#This Row],[Validity]:[Alignment with NCC (Yes=1,No=0)]],"N/A")</f>
        <v>0</v>
      </c>
      <c r="CC196" s="48">
        <f>IF(ISERROR(Table1[[#This Row],[Total Quality Score (out of 10)]]/(4-Table1[[#This Row],[N/A Count]])),0,Table1[[#This Row],[Total Quality Score (out of 10)]]/(4-Table1[[#This Row],[N/A Count]]))</f>
        <v>1.5</v>
      </c>
      <c r="CD196" s="106"/>
      <c r="CE196" s="106"/>
      <c r="CF196" s="172" t="str">
        <f>IF(SUM(Table1[[#This Row],[Multiple]:[Level (all)62]])&lt;1,IF(Table1[[#This Row],[General]]=1,1,""),"")</f>
        <v/>
      </c>
      <c r="CG196" s="172">
        <f>IF(SUM(Table1[[#This Row],[Multiple]:[Level (all)62]])&lt;1,IF(Table1[[#This Row],[Beginner]]=1,1,""),"")</f>
        <v>1</v>
      </c>
      <c r="CH196" s="171" t="str">
        <f>IF(SUM(Table1[[#This Row],[Multiple]:[Level (all)62]])&lt;1,IF(Table1[[#This Row],[Intermediate]]=1,1,""),"")</f>
        <v/>
      </c>
      <c r="CI196" s="171" t="str">
        <f>IF(SUM(Table1[[#This Row],[Multiple]:[Level (all)62]])&lt;1,IF(Table1[[#This Row],[Advanced]]=1,1,""),"")</f>
        <v/>
      </c>
      <c r="CJ196" s="171" t="str">
        <f>IF(AND(SUM(Table1[[#This Row],[General]:[Advanced]])&lt;4,SUM(Table1[[#This Row],[General]:[Advanced]])&gt;1),1,"")</f>
        <v/>
      </c>
      <c r="CK196" s="171" t="str">
        <f>Table1[[#This Row],[Level (all)]]</f>
        <v/>
      </c>
      <c r="CL196" s="171" t="str">
        <f>IF(Table1[[#This Row],[Multiple audience]]&lt;&gt;1,IF(Table1[[#This Row],[General Audience]]=1,1,""),"")</f>
        <v/>
      </c>
      <c r="CM196" s="171">
        <f>IF(Table1[[#This Row],[Multiple audience]]&lt;&gt;1,IF(Table1[[#This Row],[Planners / Designers ]]=1,1,""),"")</f>
        <v>1</v>
      </c>
      <c r="CN196" s="171" t="str">
        <f>IF(Table1[[#This Row],[Multiple audience]]&lt;&gt;1,IF(Table1[[#This Row],[Regulatory Assessors]]=1,1,""),"")</f>
        <v/>
      </c>
      <c r="CO196" s="171" t="str">
        <f>IF(Table1[[#This Row],[Multiple audience]]&lt;&gt;1,IF(Table1[[#This Row],[Builders / Management]]=1,1,""),"")</f>
        <v/>
      </c>
      <c r="CP196" s="171" t="str">
        <f>IF(Table1[[#This Row],[Multiple audience]]&lt;&gt;1,IF(Table1[[#This Row],[Energy / Sus Assessors]]=1,1,""),"")</f>
        <v/>
      </c>
      <c r="CQ196" s="171" t="str">
        <f>IF(Table1[[#This Row],[Multiple audience]]&lt;&gt;1,IF(Table1[[#This Row],[Semi-skilled]]=1,1,""),"")</f>
        <v/>
      </c>
      <c r="CR196" s="171" t="str">
        <f>IF(Table1[[#This Row],[Multiple audience]]&lt;&gt;1,IF(Table1[[#This Row],[Trades]]=1,1,""),"")</f>
        <v/>
      </c>
      <c r="CS196" s="171" t="str">
        <f>IF(Table1[[#This Row],[Multiple audience]]&lt;&gt;1,IF(Table1[[#This Row],[Other]]=1,1,""),"")</f>
        <v/>
      </c>
      <c r="CT196" s="171" t="str">
        <f>IF(SUM(Table1[[#This Row],[General Audience]:[Other]])&gt;1,1,"")</f>
        <v/>
      </c>
      <c r="CU196" s="171" t="str">
        <f>IF(Table1[[#This Row],[Various  ]]&lt;&gt;1,IF(Table1[[#This Row],[Calculator / Software]]=1,1,""),"")</f>
        <v/>
      </c>
      <c r="CV196" s="171" t="str">
        <f>IF(Table1[[#This Row],[Various  ]]&lt;&gt;1,IF(Table1[[#This Row],[Information  ]]=1,1,""),"")</f>
        <v/>
      </c>
      <c r="CW196" s="171" t="str">
        <f>IF(Table1[[#This Row],[Various  ]]&lt;&gt;1,IF(Table1[[#This Row],[Interactive Tool]]=1,1,""),"")</f>
        <v/>
      </c>
      <c r="CX196" s="171" t="str">
        <f>IF(Table1[[#This Row],[Various  ]]&lt;&gt;1,IF(Table1[[#This Row],[Technical Specifications]]=1,1,""),"")</f>
        <v/>
      </c>
      <c r="CY196" s="171" t="str">
        <f>IF(Table1[[#This Row],[Various  ]]&lt;&gt;1,IF(Table1[[#This Row],[Training Resources]]=1,1,""),"")</f>
        <v/>
      </c>
      <c r="CZ196" s="171" t="str">
        <f>IF(Table1[[#This Row],[Various  ]]&lt;&gt;1,IF(Table1[[#This Row],[Toolbox]]=1,1,""),"")</f>
        <v/>
      </c>
      <c r="DA196" s="169" t="str">
        <f>IF(Table1[[#This Row],[Various  ]]&lt;&gt;1,IF(Table1[[#This Row],[Video]]=1,1,""),"")</f>
        <v/>
      </c>
      <c r="DB196" s="169" t="str">
        <f>IF(Table1[[#This Row],[Various  ]]&lt;&gt;1,IF(Table1[[#This Row],[Case study]]=1,1,""),"")</f>
        <v/>
      </c>
      <c r="DC196" s="169" t="str">
        <f>IF(Table1[[#This Row],[Various  ]]&lt;&gt;1,IF(Table1[[#This Row],[Other   ]]=1,1,""),"")</f>
        <v/>
      </c>
      <c r="DD196" s="169" t="str">
        <f>IF(Table1[[#This Row],[Various  ]]&lt;&gt;1,IF(Table1[[#This Row],[Standards]]=1,1,""),"")</f>
        <v/>
      </c>
      <c r="DE196" s="169">
        <f>IF(Table1[[#This Row],[Various]]=1,1,IF(SUM(Table1[[#This Row],[Calculator / Software]:[Standards]])&gt;1,1,""))</f>
        <v>1</v>
      </c>
      <c r="DF196" s="169" t="str">
        <f>IF(Table1[[#This Row],[Multiple NCC links]]&lt;&gt;1,IF(Table1[[#This Row],[Design]]=1,1,""),"")</f>
        <v/>
      </c>
      <c r="DG196" s="169" t="str">
        <f>IF(Table1[[#This Row],[Multiple NCC links]]&lt;&gt;1,IF(Table1[[#This Row],[Assessment / Verification]]=1,1,""),"")</f>
        <v/>
      </c>
      <c r="DH196" s="169" t="str">
        <f>IF(Table1[[#This Row],[Multiple NCC links]]&lt;&gt;1,IF(Table1[[#This Row],[Climate Specific ]]=1,1,""),"")</f>
        <v/>
      </c>
      <c r="DI196" s="169" t="str">
        <f>IF(Table1[[#This Row],[Multiple NCC links]]&lt;&gt;1,IF(Table1[[#This Row],[Alterations / Additions]]=1,1,""),"")</f>
        <v/>
      </c>
      <c r="DJ196" s="169" t="str">
        <f>IF(Table1[[#This Row],[Multiple NCC links]]&lt;&gt;1,IF(Table1[[#This Row],[Glazing]]=1,1,""),"")</f>
        <v/>
      </c>
      <c r="DK196" s="169" t="str">
        <f>IF(Table1[[#This Row],[Multiple NCC links]]&lt;&gt;1,IF(Table1[[#This Row],[Building Fabric / Thermal / Sealing]]=1,1,""),"")</f>
        <v/>
      </c>
      <c r="DL196" s="169" t="str">
        <f>IF(Table1[[#This Row],[Multiple NCC links]]&lt;&gt;1,IF(Table1[[#This Row],[Lighting]]=1,1,""),"")</f>
        <v/>
      </c>
      <c r="DM196" s="169" t="str">
        <f>IF(Table1[[#This Row],[Multiple NCC links]]&lt;&gt;1,IF(Table1[[#This Row],[HVAC]]=1,1,""),"")</f>
        <v/>
      </c>
      <c r="DN196" s="169" t="str">
        <f>IF(Table1[[#This Row],[Multiple NCC links]]&lt;&gt;1,IF(Table1[[#This Row],[Services]]=1,1,""),"")</f>
        <v/>
      </c>
      <c r="DO196" s="169" t="str">
        <f>IF(Table1[[#This Row],[Multiple NCC links]]&lt;&gt;1,IF(Table1[[#This Row],[Maintenance &amp; Monitoring]]=1,1,""),"")</f>
        <v/>
      </c>
      <c r="DP196" s="169" t="str">
        <f>IF(Table1[[#This Row],[Multiple NCC links]]&lt;&gt;1,IF(Table1[[#This Row],[Hand over / Operations]]=1,1,""),"")</f>
        <v/>
      </c>
      <c r="DQ196" s="169" t="str">
        <f>IF(Table1[[#This Row],[Multiple NCC links]]&lt;&gt;1,IF(Table1[[#This Row],[As built assessment]]=1,1,""),"")</f>
        <v/>
      </c>
      <c r="DR196" s="169" t="str">
        <f>IF(Table1[[#This Row],[Multiple NCC links]]&lt;&gt;1,IF(Table1[[#This Row],[Beyond compliance]]=1,1,""),"")</f>
        <v/>
      </c>
      <c r="DS196" s="169">
        <f>IF(SUM(Table1[[#This Row],[Design]:[Beyond compliance]])&gt;1,1,"")</f>
        <v>1</v>
      </c>
      <c r="DT196" s="169">
        <f>IF(Table1[[#This Row],[Both Residential &amp; Commercial4]]&lt;&gt;1,IF(Table1[[#This Row],[Residential]]=1,1,""),"")</f>
        <v>1</v>
      </c>
      <c r="DU196" s="169" t="str">
        <f>IF(Table1[[#This Row],[Both Residential &amp; Commercial4]]&lt;&gt;1,IF(Table1[[#This Row],[Commercial]]=1,1,""),"")</f>
        <v/>
      </c>
      <c r="DV196" s="169" t="str">
        <f>Table1[[#This Row],[Residential &amp; Commercial]]</f>
        <v/>
      </c>
      <c r="DW196" s="169"/>
    </row>
    <row r="197" spans="1:127" s="49" customFormat="1" ht="226.5" thickTop="1" thickBot="1" x14ac:dyDescent="0.35">
      <c r="A197" s="97">
        <v>193</v>
      </c>
      <c r="B197" s="97"/>
      <c r="C197" s="88" t="s">
        <v>801</v>
      </c>
      <c r="D197" s="88" t="s">
        <v>772</v>
      </c>
      <c r="E197" s="176"/>
      <c r="F197" s="176">
        <v>1</v>
      </c>
      <c r="G197" s="176"/>
      <c r="H197" s="176"/>
      <c r="I197" s="90" t="str">
        <f>IF(AND(Table1[[#This Row],[General]]=1,Table1[[#This Row],[Beginner]]=1,Table1[[#This Row],[Intermediate]]=1,Table1[[#This Row],[Advanced]]=1),1,"")</f>
        <v/>
      </c>
      <c r="J197" s="90" t="str">
        <f>CONCATENATE(IF(Table1[[#This Row],[General]]=1,"General, ",""), IF(Table1[[#This Row],[Beginner]]=1,"Beginner, ",""),IF(Table1[[#This Row],[Intermediate]]=1,"Intermediate, ",""), IF(Table1[[#This Row],[Advanced]]=1,"Advanced",""))</f>
        <v xml:space="preserve">Beginner, </v>
      </c>
      <c r="K197" s="91"/>
      <c r="L197" s="179">
        <v>1</v>
      </c>
      <c r="M197" s="91"/>
      <c r="N197" s="91"/>
      <c r="O197" s="159"/>
      <c r="P197" s="91"/>
      <c r="Q197" s="91"/>
      <c r="R197" s="91"/>
      <c r="S19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197" s="92"/>
      <c r="U197" s="92"/>
      <c r="V197" s="211">
        <v>1</v>
      </c>
      <c r="W197" s="211"/>
      <c r="X197" s="92"/>
      <c r="Y197" s="92"/>
      <c r="Z197" s="92">
        <v>1</v>
      </c>
      <c r="AA197" s="92"/>
      <c r="AB197" s="92"/>
      <c r="AC197" s="92"/>
      <c r="AD197" s="92"/>
      <c r="AE197" s="181"/>
      <c r="AF197" s="92"/>
      <c r="AG19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197" s="93">
        <v>1</v>
      </c>
      <c r="AI197" s="93"/>
      <c r="AJ197" s="93"/>
      <c r="AK197" s="74" t="str">
        <f>CONCATENATE(IF(Table1[[#This Row],[Digital]]=1,"Digital, ",""),IF(Table1[[#This Row],[Face to Face]]=1,"Face to face, ",""),IF(Table1[[#This Row],[Blended]]=1,"Blended",""))</f>
        <v xml:space="preserve">Digital, </v>
      </c>
      <c r="AL197" s="89" t="s">
        <v>62</v>
      </c>
      <c r="AM197" s="94">
        <v>1</v>
      </c>
      <c r="AN197" s="182"/>
      <c r="AO197" s="94"/>
      <c r="AP197" s="182"/>
      <c r="AQ197" s="94"/>
      <c r="AR197" s="94"/>
      <c r="AS197" s="94">
        <v>1</v>
      </c>
      <c r="AT197" s="94"/>
      <c r="AU197" s="94"/>
      <c r="AV197" s="182"/>
      <c r="AW197" s="182"/>
      <c r="AX197" s="182"/>
      <c r="AY197" s="94"/>
      <c r="AZ19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9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Lighting, </v>
      </c>
      <c r="BB197" s="95">
        <v>1</v>
      </c>
      <c r="BC197" s="95">
        <v>1</v>
      </c>
      <c r="BD197" s="90">
        <f>IF(AND(Table1[[#This Row],[Residential]]=1,Table1[[#This Row],[Commercial]]=1),1,"")</f>
        <v>1</v>
      </c>
      <c r="BE197" s="90" t="str">
        <f>CONCATENATE(IF(Table1[[#This Row],[Residential]]=1,"Residential, ",""),IF(Table1[[#This Row],[Commercial]]=1,"Commercial",""))</f>
        <v>Residential, Commercial</v>
      </c>
      <c r="BF197" s="94"/>
      <c r="BG197" s="94">
        <v>1</v>
      </c>
      <c r="BH197" s="94"/>
      <c r="BI197" s="94"/>
      <c r="BJ197" s="94"/>
      <c r="BK197" s="94"/>
      <c r="BL197" s="94"/>
      <c r="BM197" s="182"/>
      <c r="BN197" s="94"/>
      <c r="BO19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197" s="160"/>
      <c r="BQ197" s="120" t="s">
        <v>821</v>
      </c>
      <c r="BR197" s="132" t="s">
        <v>987</v>
      </c>
      <c r="BS197" s="120"/>
      <c r="BT197" s="117" t="s">
        <v>833</v>
      </c>
      <c r="BU197" s="175"/>
      <c r="BV197" s="175"/>
      <c r="BW197" s="121" t="s">
        <v>300</v>
      </c>
      <c r="BX197" s="121" t="s">
        <v>58</v>
      </c>
      <c r="BY197" s="121" t="s">
        <v>57</v>
      </c>
      <c r="BZ197" s="227"/>
      <c r="CA19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197" s="48">
        <f>COUNTIF(Table1[[#This Row],[Validity]:[Alignment with NCC (Yes=1,No=0)]],"N/A")</f>
        <v>0</v>
      </c>
      <c r="CC197" s="48">
        <f>IF(ISERROR(Table1[[#This Row],[Total Quality Score (out of 10)]]/(4-Table1[[#This Row],[N/A Count]])),0,Table1[[#This Row],[Total Quality Score (out of 10)]]/(4-Table1[[#This Row],[N/A Count]]))</f>
        <v>1.5</v>
      </c>
      <c r="CD197" s="106"/>
      <c r="CE197" s="106"/>
      <c r="CF197" s="172" t="str">
        <f>IF(SUM(Table1[[#This Row],[Multiple]:[Level (all)62]])&lt;1,IF(Table1[[#This Row],[General]]=1,1,""),"")</f>
        <v/>
      </c>
      <c r="CG197" s="172">
        <f>IF(SUM(Table1[[#This Row],[Multiple]:[Level (all)62]])&lt;1,IF(Table1[[#This Row],[Beginner]]=1,1,""),"")</f>
        <v>1</v>
      </c>
      <c r="CH197" s="171" t="str">
        <f>IF(SUM(Table1[[#This Row],[Multiple]:[Level (all)62]])&lt;1,IF(Table1[[#This Row],[Intermediate]]=1,1,""),"")</f>
        <v/>
      </c>
      <c r="CI197" s="171" t="str">
        <f>IF(SUM(Table1[[#This Row],[Multiple]:[Level (all)62]])&lt;1,IF(Table1[[#This Row],[Advanced]]=1,1,""),"")</f>
        <v/>
      </c>
      <c r="CJ197" s="171" t="str">
        <f>IF(AND(SUM(Table1[[#This Row],[General]:[Advanced]])&lt;4,SUM(Table1[[#This Row],[General]:[Advanced]])&gt;1),1,"")</f>
        <v/>
      </c>
      <c r="CK197" s="171" t="str">
        <f>Table1[[#This Row],[Level (all)]]</f>
        <v/>
      </c>
      <c r="CL197" s="171" t="str">
        <f>IF(Table1[[#This Row],[Multiple audience]]&lt;&gt;1,IF(Table1[[#This Row],[General Audience]]=1,1,""),"")</f>
        <v/>
      </c>
      <c r="CM197" s="171">
        <f>IF(Table1[[#This Row],[Multiple audience]]&lt;&gt;1,IF(Table1[[#This Row],[Planners / Designers ]]=1,1,""),"")</f>
        <v>1</v>
      </c>
      <c r="CN197" s="171" t="str">
        <f>IF(Table1[[#This Row],[Multiple audience]]&lt;&gt;1,IF(Table1[[#This Row],[Regulatory Assessors]]=1,1,""),"")</f>
        <v/>
      </c>
      <c r="CO197" s="171" t="str">
        <f>IF(Table1[[#This Row],[Multiple audience]]&lt;&gt;1,IF(Table1[[#This Row],[Builders / Management]]=1,1,""),"")</f>
        <v/>
      </c>
      <c r="CP197" s="171" t="str">
        <f>IF(Table1[[#This Row],[Multiple audience]]&lt;&gt;1,IF(Table1[[#This Row],[Energy / Sus Assessors]]=1,1,""),"")</f>
        <v/>
      </c>
      <c r="CQ197" s="171" t="str">
        <f>IF(Table1[[#This Row],[Multiple audience]]&lt;&gt;1,IF(Table1[[#This Row],[Semi-skilled]]=1,1,""),"")</f>
        <v/>
      </c>
      <c r="CR197" s="171" t="str">
        <f>IF(Table1[[#This Row],[Multiple audience]]&lt;&gt;1,IF(Table1[[#This Row],[Trades]]=1,1,""),"")</f>
        <v/>
      </c>
      <c r="CS197" s="171" t="str">
        <f>IF(Table1[[#This Row],[Multiple audience]]&lt;&gt;1,IF(Table1[[#This Row],[Other]]=1,1,""),"")</f>
        <v/>
      </c>
      <c r="CT197" s="171" t="str">
        <f>IF(SUM(Table1[[#This Row],[General Audience]:[Other]])&gt;1,1,"")</f>
        <v/>
      </c>
      <c r="CU197" s="171" t="str">
        <f>IF(Table1[[#This Row],[Various  ]]&lt;&gt;1,IF(Table1[[#This Row],[Calculator / Software]]=1,1,""),"")</f>
        <v/>
      </c>
      <c r="CV197" s="171" t="str">
        <f>IF(Table1[[#This Row],[Various  ]]&lt;&gt;1,IF(Table1[[#This Row],[Information  ]]=1,1,""),"")</f>
        <v/>
      </c>
      <c r="CW197" s="171" t="str">
        <f>IF(Table1[[#This Row],[Various  ]]&lt;&gt;1,IF(Table1[[#This Row],[Interactive Tool]]=1,1,""),"")</f>
        <v/>
      </c>
      <c r="CX197" s="171" t="str">
        <f>IF(Table1[[#This Row],[Various  ]]&lt;&gt;1,IF(Table1[[#This Row],[Technical Specifications]]=1,1,""),"")</f>
        <v/>
      </c>
      <c r="CY197" s="171" t="str">
        <f>IF(Table1[[#This Row],[Various  ]]&lt;&gt;1,IF(Table1[[#This Row],[Training Resources]]=1,1,""),"")</f>
        <v/>
      </c>
      <c r="CZ197" s="171" t="str">
        <f>IF(Table1[[#This Row],[Various  ]]&lt;&gt;1,IF(Table1[[#This Row],[Toolbox]]=1,1,""),"")</f>
        <v/>
      </c>
      <c r="DA197" s="169" t="str">
        <f>IF(Table1[[#This Row],[Various  ]]&lt;&gt;1,IF(Table1[[#This Row],[Video]]=1,1,""),"")</f>
        <v/>
      </c>
      <c r="DB197" s="169" t="str">
        <f>IF(Table1[[#This Row],[Various  ]]&lt;&gt;1,IF(Table1[[#This Row],[Case study]]=1,1,""),"")</f>
        <v/>
      </c>
      <c r="DC197" s="169" t="str">
        <f>IF(Table1[[#This Row],[Various  ]]&lt;&gt;1,IF(Table1[[#This Row],[Other   ]]=1,1,""),"")</f>
        <v/>
      </c>
      <c r="DD197" s="169" t="str">
        <f>IF(Table1[[#This Row],[Various  ]]&lt;&gt;1,IF(Table1[[#This Row],[Standards]]=1,1,""),"")</f>
        <v/>
      </c>
      <c r="DE197" s="169">
        <f>IF(Table1[[#This Row],[Various]]=1,1,IF(SUM(Table1[[#This Row],[Calculator / Software]:[Standards]])&gt;1,1,""))</f>
        <v>1</v>
      </c>
      <c r="DF197" s="169" t="str">
        <f>IF(Table1[[#This Row],[Multiple NCC links]]&lt;&gt;1,IF(Table1[[#This Row],[Design]]=1,1,""),"")</f>
        <v/>
      </c>
      <c r="DG197" s="169" t="str">
        <f>IF(Table1[[#This Row],[Multiple NCC links]]&lt;&gt;1,IF(Table1[[#This Row],[Assessment / Verification]]=1,1,""),"")</f>
        <v/>
      </c>
      <c r="DH197" s="169" t="str">
        <f>IF(Table1[[#This Row],[Multiple NCC links]]&lt;&gt;1,IF(Table1[[#This Row],[Climate Specific ]]=1,1,""),"")</f>
        <v/>
      </c>
      <c r="DI197" s="169" t="str">
        <f>IF(Table1[[#This Row],[Multiple NCC links]]&lt;&gt;1,IF(Table1[[#This Row],[Alterations / Additions]]=1,1,""),"")</f>
        <v/>
      </c>
      <c r="DJ197" s="169" t="str">
        <f>IF(Table1[[#This Row],[Multiple NCC links]]&lt;&gt;1,IF(Table1[[#This Row],[Glazing]]=1,1,""),"")</f>
        <v/>
      </c>
      <c r="DK197" s="169" t="str">
        <f>IF(Table1[[#This Row],[Multiple NCC links]]&lt;&gt;1,IF(Table1[[#This Row],[Building Fabric / Thermal / Sealing]]=1,1,""),"")</f>
        <v/>
      </c>
      <c r="DL197" s="169" t="str">
        <f>IF(Table1[[#This Row],[Multiple NCC links]]&lt;&gt;1,IF(Table1[[#This Row],[Lighting]]=1,1,""),"")</f>
        <v/>
      </c>
      <c r="DM197" s="169" t="str">
        <f>IF(Table1[[#This Row],[Multiple NCC links]]&lt;&gt;1,IF(Table1[[#This Row],[HVAC]]=1,1,""),"")</f>
        <v/>
      </c>
      <c r="DN197" s="169" t="str">
        <f>IF(Table1[[#This Row],[Multiple NCC links]]&lt;&gt;1,IF(Table1[[#This Row],[Services]]=1,1,""),"")</f>
        <v/>
      </c>
      <c r="DO197" s="169" t="str">
        <f>IF(Table1[[#This Row],[Multiple NCC links]]&lt;&gt;1,IF(Table1[[#This Row],[Maintenance &amp; Monitoring]]=1,1,""),"")</f>
        <v/>
      </c>
      <c r="DP197" s="169" t="str">
        <f>IF(Table1[[#This Row],[Multiple NCC links]]&lt;&gt;1,IF(Table1[[#This Row],[Hand over / Operations]]=1,1,""),"")</f>
        <v/>
      </c>
      <c r="DQ197" s="169" t="str">
        <f>IF(Table1[[#This Row],[Multiple NCC links]]&lt;&gt;1,IF(Table1[[#This Row],[As built assessment]]=1,1,""),"")</f>
        <v/>
      </c>
      <c r="DR197" s="169" t="str">
        <f>IF(Table1[[#This Row],[Multiple NCC links]]&lt;&gt;1,IF(Table1[[#This Row],[Beyond compliance]]=1,1,""),"")</f>
        <v/>
      </c>
      <c r="DS197" s="169">
        <f>IF(SUM(Table1[[#This Row],[Design]:[Beyond compliance]])&gt;1,1,"")</f>
        <v>1</v>
      </c>
      <c r="DT197" s="169" t="str">
        <f>IF(Table1[[#This Row],[Both Residential &amp; Commercial4]]&lt;&gt;1,IF(Table1[[#This Row],[Residential]]=1,1,""),"")</f>
        <v/>
      </c>
      <c r="DU197" s="169" t="str">
        <f>IF(Table1[[#This Row],[Both Residential &amp; Commercial4]]&lt;&gt;1,IF(Table1[[#This Row],[Commercial]]=1,1,""),"")</f>
        <v/>
      </c>
      <c r="DV197" s="169">
        <f>Table1[[#This Row],[Residential &amp; Commercial]]</f>
        <v>1</v>
      </c>
      <c r="DW197" s="169"/>
    </row>
    <row r="198" spans="1:127" s="49" customFormat="1" ht="76.5" thickTop="1" thickBot="1" x14ac:dyDescent="0.35">
      <c r="A198" s="97">
        <v>194</v>
      </c>
      <c r="B198" s="97"/>
      <c r="C198" s="88" t="s">
        <v>830</v>
      </c>
      <c r="D198" s="88" t="s">
        <v>831</v>
      </c>
      <c r="E198" s="176"/>
      <c r="F198" s="176">
        <v>1</v>
      </c>
      <c r="G198" s="176"/>
      <c r="H198" s="176"/>
      <c r="I198" s="90" t="str">
        <f>IF(AND(Table1[[#This Row],[General]]=1,Table1[[#This Row],[Beginner]]=1,Table1[[#This Row],[Intermediate]]=1,Table1[[#This Row],[Advanced]]=1),1,"")</f>
        <v/>
      </c>
      <c r="J198" s="90" t="str">
        <f>CONCATENATE(IF(Table1[[#This Row],[General]]=1,"General, ",""), IF(Table1[[#This Row],[Beginner]]=1,"Beginner, ",""),IF(Table1[[#This Row],[Intermediate]]=1,"Intermediate, ",""), IF(Table1[[#This Row],[Advanced]]=1,"Advanced",""))</f>
        <v xml:space="preserve">Beginner, </v>
      </c>
      <c r="K198" s="91">
        <v>1</v>
      </c>
      <c r="L198" s="179"/>
      <c r="M198" s="91"/>
      <c r="N198" s="91"/>
      <c r="O198" s="159"/>
      <c r="P198" s="91"/>
      <c r="Q198" s="91"/>
      <c r="R198" s="91"/>
      <c r="S19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98" s="92"/>
      <c r="U198" s="92">
        <v>1</v>
      </c>
      <c r="V198" s="211"/>
      <c r="W198" s="211"/>
      <c r="X198" s="92"/>
      <c r="Y198" s="92"/>
      <c r="Z198" s="92">
        <v>1</v>
      </c>
      <c r="AA198" s="92"/>
      <c r="AB198" s="92"/>
      <c r="AC198" s="92"/>
      <c r="AD198" s="92"/>
      <c r="AE198" s="181"/>
      <c r="AF198" s="92"/>
      <c r="AG19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Training Resources, </v>
      </c>
      <c r="AH198" s="93"/>
      <c r="AI198" s="93"/>
      <c r="AJ198" s="93">
        <v>1</v>
      </c>
      <c r="AK198" s="74" t="str">
        <f>CONCATENATE(IF(Table1[[#This Row],[Digital]]=1,"Digital, ",""),IF(Table1[[#This Row],[Face to Face]]=1,"Face to face, ",""),IF(Table1[[#This Row],[Blended]]=1,"Blended",""))</f>
        <v>Blended</v>
      </c>
      <c r="AL198" s="89" t="s">
        <v>62</v>
      </c>
      <c r="AM198" s="94">
        <v>1</v>
      </c>
      <c r="AN198" s="182"/>
      <c r="AO198" s="94"/>
      <c r="AP198" s="182"/>
      <c r="AQ198" s="94"/>
      <c r="AR198" s="94"/>
      <c r="AS198" s="94"/>
      <c r="AT198" s="94"/>
      <c r="AU198" s="94"/>
      <c r="AV198" s="182"/>
      <c r="AW198" s="182"/>
      <c r="AX198" s="182"/>
      <c r="AY198" s="94"/>
      <c r="AZ19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9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v>
      </c>
      <c r="BB198" s="95">
        <v>1</v>
      </c>
      <c r="BC198" s="95"/>
      <c r="BD198" s="90" t="str">
        <f>IF(AND(Table1[[#This Row],[Residential]]=1,Table1[[#This Row],[Commercial]]=1),1,"")</f>
        <v/>
      </c>
      <c r="BE198" s="90" t="str">
        <f>CONCATENATE(IF(Table1[[#This Row],[Residential]]=1,"Residential, ",""),IF(Table1[[#This Row],[Commercial]]=1,"Commercial",""))</f>
        <v xml:space="preserve">Residential, </v>
      </c>
      <c r="BF198" s="94"/>
      <c r="BG198" s="94"/>
      <c r="BH198" s="94"/>
      <c r="BI198" s="94"/>
      <c r="BJ198" s="94"/>
      <c r="BK198" s="94"/>
      <c r="BL198" s="94"/>
      <c r="BM198" s="182"/>
      <c r="BN198" s="94">
        <v>1</v>
      </c>
      <c r="BO19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98" s="160"/>
      <c r="BQ198" s="120"/>
      <c r="BR198" s="132" t="s">
        <v>836</v>
      </c>
      <c r="BS198" s="120"/>
      <c r="BT198" s="117" t="s">
        <v>832</v>
      </c>
      <c r="BU198" s="175"/>
      <c r="BV198" s="175"/>
      <c r="BW198" s="121" t="s">
        <v>57</v>
      </c>
      <c r="BX198" s="121" t="s">
        <v>57</v>
      </c>
      <c r="BY198" s="121" t="s">
        <v>57</v>
      </c>
      <c r="BZ198" s="227" t="s">
        <v>760</v>
      </c>
      <c r="CA19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98" s="48">
        <f>COUNTIF(Table1[[#This Row],[Validity]:[Alignment with NCC (Yes=1,No=0)]],"N/A")</f>
        <v>0</v>
      </c>
      <c r="CC198" s="48">
        <f>IF(ISERROR(Table1[[#This Row],[Total Quality Score (out of 10)]]/(4-Table1[[#This Row],[N/A Count]])),0,Table1[[#This Row],[Total Quality Score (out of 10)]]/(4-Table1[[#This Row],[N/A Count]]))</f>
        <v>2.25</v>
      </c>
      <c r="CD198" s="106"/>
      <c r="CE198" s="106"/>
      <c r="CF198" s="172" t="str">
        <f>IF(SUM(Table1[[#This Row],[Multiple]:[Level (all)62]])&lt;1,IF(Table1[[#This Row],[General]]=1,1,""),"")</f>
        <v/>
      </c>
      <c r="CG198" s="172">
        <f>IF(SUM(Table1[[#This Row],[Multiple]:[Level (all)62]])&lt;1,IF(Table1[[#This Row],[Beginner]]=1,1,""),"")</f>
        <v>1</v>
      </c>
      <c r="CH198" s="171" t="str">
        <f>IF(SUM(Table1[[#This Row],[Multiple]:[Level (all)62]])&lt;1,IF(Table1[[#This Row],[Intermediate]]=1,1,""),"")</f>
        <v/>
      </c>
      <c r="CI198" s="171" t="str">
        <f>IF(SUM(Table1[[#This Row],[Multiple]:[Level (all)62]])&lt;1,IF(Table1[[#This Row],[Advanced]]=1,1,""),"")</f>
        <v/>
      </c>
      <c r="CJ198" s="171" t="str">
        <f>IF(AND(SUM(Table1[[#This Row],[General]:[Advanced]])&lt;4,SUM(Table1[[#This Row],[General]:[Advanced]])&gt;1),1,"")</f>
        <v/>
      </c>
      <c r="CK198" s="171" t="str">
        <f>Table1[[#This Row],[Level (all)]]</f>
        <v/>
      </c>
      <c r="CL198" s="171">
        <f>IF(Table1[[#This Row],[Multiple audience]]&lt;&gt;1,IF(Table1[[#This Row],[General Audience]]=1,1,""),"")</f>
        <v>1</v>
      </c>
      <c r="CM198" s="171" t="str">
        <f>IF(Table1[[#This Row],[Multiple audience]]&lt;&gt;1,IF(Table1[[#This Row],[Planners / Designers ]]=1,1,""),"")</f>
        <v/>
      </c>
      <c r="CN198" s="171" t="str">
        <f>IF(Table1[[#This Row],[Multiple audience]]&lt;&gt;1,IF(Table1[[#This Row],[Regulatory Assessors]]=1,1,""),"")</f>
        <v/>
      </c>
      <c r="CO198" s="171" t="str">
        <f>IF(Table1[[#This Row],[Multiple audience]]&lt;&gt;1,IF(Table1[[#This Row],[Builders / Management]]=1,1,""),"")</f>
        <v/>
      </c>
      <c r="CP198" s="171" t="str">
        <f>IF(Table1[[#This Row],[Multiple audience]]&lt;&gt;1,IF(Table1[[#This Row],[Energy / Sus Assessors]]=1,1,""),"")</f>
        <v/>
      </c>
      <c r="CQ198" s="171" t="str">
        <f>IF(Table1[[#This Row],[Multiple audience]]&lt;&gt;1,IF(Table1[[#This Row],[Semi-skilled]]=1,1,""),"")</f>
        <v/>
      </c>
      <c r="CR198" s="171" t="str">
        <f>IF(Table1[[#This Row],[Multiple audience]]&lt;&gt;1,IF(Table1[[#This Row],[Trades]]=1,1,""),"")</f>
        <v/>
      </c>
      <c r="CS198" s="171" t="str">
        <f>IF(Table1[[#This Row],[Multiple audience]]&lt;&gt;1,IF(Table1[[#This Row],[Other]]=1,1,""),"")</f>
        <v/>
      </c>
      <c r="CT198" s="171" t="str">
        <f>IF(SUM(Table1[[#This Row],[General Audience]:[Other]])&gt;1,1,"")</f>
        <v/>
      </c>
      <c r="CU198" s="171" t="str">
        <f>IF(Table1[[#This Row],[Various  ]]&lt;&gt;1,IF(Table1[[#This Row],[Calculator / Software]]=1,1,""),"")</f>
        <v/>
      </c>
      <c r="CV198" s="171" t="str">
        <f>IF(Table1[[#This Row],[Various  ]]&lt;&gt;1,IF(Table1[[#This Row],[Information  ]]=1,1,""),"")</f>
        <v/>
      </c>
      <c r="CW198" s="171" t="str">
        <f>IF(Table1[[#This Row],[Various  ]]&lt;&gt;1,IF(Table1[[#This Row],[Interactive Tool]]=1,1,""),"")</f>
        <v/>
      </c>
      <c r="CX198" s="171" t="str">
        <f>IF(Table1[[#This Row],[Various  ]]&lt;&gt;1,IF(Table1[[#This Row],[Technical Specifications]]=1,1,""),"")</f>
        <v/>
      </c>
      <c r="CY198" s="171" t="str">
        <f>IF(Table1[[#This Row],[Various  ]]&lt;&gt;1,IF(Table1[[#This Row],[Training Resources]]=1,1,""),"")</f>
        <v/>
      </c>
      <c r="CZ198" s="171" t="str">
        <f>IF(Table1[[#This Row],[Various  ]]&lt;&gt;1,IF(Table1[[#This Row],[Toolbox]]=1,1,""),"")</f>
        <v/>
      </c>
      <c r="DA198" s="169" t="str">
        <f>IF(Table1[[#This Row],[Various  ]]&lt;&gt;1,IF(Table1[[#This Row],[Video]]=1,1,""),"")</f>
        <v/>
      </c>
      <c r="DB198" s="169" t="str">
        <f>IF(Table1[[#This Row],[Various  ]]&lt;&gt;1,IF(Table1[[#This Row],[Case study]]=1,1,""),"")</f>
        <v/>
      </c>
      <c r="DC198" s="169" t="str">
        <f>IF(Table1[[#This Row],[Various  ]]&lt;&gt;1,IF(Table1[[#This Row],[Other   ]]=1,1,""),"")</f>
        <v/>
      </c>
      <c r="DD198" s="169" t="str">
        <f>IF(Table1[[#This Row],[Various  ]]&lt;&gt;1,IF(Table1[[#This Row],[Standards]]=1,1,""),"")</f>
        <v/>
      </c>
      <c r="DE198" s="169">
        <f>IF(Table1[[#This Row],[Various]]=1,1,IF(SUM(Table1[[#This Row],[Calculator / Software]:[Standards]])&gt;1,1,""))</f>
        <v>1</v>
      </c>
      <c r="DF198" s="169">
        <f>IF(Table1[[#This Row],[Multiple NCC links]]&lt;&gt;1,IF(Table1[[#This Row],[Design]]=1,1,""),"")</f>
        <v>1</v>
      </c>
      <c r="DG198" s="169" t="str">
        <f>IF(Table1[[#This Row],[Multiple NCC links]]&lt;&gt;1,IF(Table1[[#This Row],[Assessment / Verification]]=1,1,""),"")</f>
        <v/>
      </c>
      <c r="DH198" s="169" t="str">
        <f>IF(Table1[[#This Row],[Multiple NCC links]]&lt;&gt;1,IF(Table1[[#This Row],[Climate Specific ]]=1,1,""),"")</f>
        <v/>
      </c>
      <c r="DI198" s="169" t="str">
        <f>IF(Table1[[#This Row],[Multiple NCC links]]&lt;&gt;1,IF(Table1[[#This Row],[Alterations / Additions]]=1,1,""),"")</f>
        <v/>
      </c>
      <c r="DJ198" s="169" t="str">
        <f>IF(Table1[[#This Row],[Multiple NCC links]]&lt;&gt;1,IF(Table1[[#This Row],[Glazing]]=1,1,""),"")</f>
        <v/>
      </c>
      <c r="DK198" s="169" t="str">
        <f>IF(Table1[[#This Row],[Multiple NCC links]]&lt;&gt;1,IF(Table1[[#This Row],[Building Fabric / Thermal / Sealing]]=1,1,""),"")</f>
        <v/>
      </c>
      <c r="DL198" s="169" t="str">
        <f>IF(Table1[[#This Row],[Multiple NCC links]]&lt;&gt;1,IF(Table1[[#This Row],[Lighting]]=1,1,""),"")</f>
        <v/>
      </c>
      <c r="DM198" s="169" t="str">
        <f>IF(Table1[[#This Row],[Multiple NCC links]]&lt;&gt;1,IF(Table1[[#This Row],[HVAC]]=1,1,""),"")</f>
        <v/>
      </c>
      <c r="DN198" s="169" t="str">
        <f>IF(Table1[[#This Row],[Multiple NCC links]]&lt;&gt;1,IF(Table1[[#This Row],[Services]]=1,1,""),"")</f>
        <v/>
      </c>
      <c r="DO198" s="169" t="str">
        <f>IF(Table1[[#This Row],[Multiple NCC links]]&lt;&gt;1,IF(Table1[[#This Row],[Maintenance &amp; Monitoring]]=1,1,""),"")</f>
        <v/>
      </c>
      <c r="DP198" s="169" t="str">
        <f>IF(Table1[[#This Row],[Multiple NCC links]]&lt;&gt;1,IF(Table1[[#This Row],[Hand over / Operations]]=1,1,""),"")</f>
        <v/>
      </c>
      <c r="DQ198" s="169" t="str">
        <f>IF(Table1[[#This Row],[Multiple NCC links]]&lt;&gt;1,IF(Table1[[#This Row],[As built assessment]]=1,1,""),"")</f>
        <v/>
      </c>
      <c r="DR198" s="169" t="str">
        <f>IF(Table1[[#This Row],[Multiple NCC links]]&lt;&gt;1,IF(Table1[[#This Row],[Beyond compliance]]=1,1,""),"")</f>
        <v/>
      </c>
      <c r="DS198" s="169" t="str">
        <f>IF(SUM(Table1[[#This Row],[Design]:[Beyond compliance]])&gt;1,1,"")</f>
        <v/>
      </c>
      <c r="DT198" s="169">
        <f>IF(Table1[[#This Row],[Both Residential &amp; Commercial4]]&lt;&gt;1,IF(Table1[[#This Row],[Residential]]=1,1,""),"")</f>
        <v>1</v>
      </c>
      <c r="DU198" s="169" t="str">
        <f>IF(Table1[[#This Row],[Both Residential &amp; Commercial4]]&lt;&gt;1,IF(Table1[[#This Row],[Commercial]]=1,1,""),"")</f>
        <v/>
      </c>
      <c r="DV198" s="169" t="str">
        <f>Table1[[#This Row],[Residential &amp; Commercial]]</f>
        <v/>
      </c>
      <c r="DW198" s="169"/>
    </row>
    <row r="199" spans="1:127" s="49" customFormat="1" ht="189" thickTop="1" thickBot="1" x14ac:dyDescent="0.35">
      <c r="A199" s="97">
        <v>195</v>
      </c>
      <c r="B199" s="97"/>
      <c r="C199" s="88" t="s">
        <v>920</v>
      </c>
      <c r="D199" s="88" t="s">
        <v>831</v>
      </c>
      <c r="E199" s="176"/>
      <c r="F199" s="176"/>
      <c r="G199" s="176">
        <v>1</v>
      </c>
      <c r="H199" s="176"/>
      <c r="I199" s="90" t="str">
        <f>IF(AND(Table1[[#This Row],[General]]=1,Table1[[#This Row],[Beginner]]=1,Table1[[#This Row],[Intermediate]]=1,Table1[[#This Row],[Advanced]]=1),1,"")</f>
        <v/>
      </c>
      <c r="J199" s="90" t="str">
        <f>CONCATENATE(IF(Table1[[#This Row],[General]]=1,"General, ",""), IF(Table1[[#This Row],[Beginner]]=1,"Beginner, ",""),IF(Table1[[#This Row],[Intermediate]]=1,"Intermediate, ",""), IF(Table1[[#This Row],[Advanced]]=1,"Advanced",""))</f>
        <v xml:space="preserve">Intermediate, </v>
      </c>
      <c r="K199" s="91">
        <v>1</v>
      </c>
      <c r="L199" s="179"/>
      <c r="M199" s="91"/>
      <c r="N199" s="91"/>
      <c r="O199" s="159"/>
      <c r="P199" s="91"/>
      <c r="Q199" s="91"/>
      <c r="R199" s="91"/>
      <c r="S19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199" s="92"/>
      <c r="U199" s="92"/>
      <c r="V199" s="211"/>
      <c r="W199" s="211">
        <v>1</v>
      </c>
      <c r="X199" s="92"/>
      <c r="Y199" s="92"/>
      <c r="Z199" s="92"/>
      <c r="AA199" s="92"/>
      <c r="AB199" s="92"/>
      <c r="AC199" s="92"/>
      <c r="AD199" s="92"/>
      <c r="AE199" s="181"/>
      <c r="AF199" s="92">
        <v>1</v>
      </c>
      <c r="AG19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Various</v>
      </c>
      <c r="AH199" s="93"/>
      <c r="AI199" s="93"/>
      <c r="AJ199" s="93">
        <v>1</v>
      </c>
      <c r="AK199" s="74" t="str">
        <f>CONCATENATE(IF(Table1[[#This Row],[Digital]]=1,"Digital, ",""),IF(Table1[[#This Row],[Face to Face]]=1,"Face to face, ",""),IF(Table1[[#This Row],[Blended]]=1,"Blended",""))</f>
        <v>Blended</v>
      </c>
      <c r="AL199" s="89" t="s">
        <v>733</v>
      </c>
      <c r="AM199" s="94">
        <v>1</v>
      </c>
      <c r="AN199" s="182">
        <v>1</v>
      </c>
      <c r="AO199" s="94">
        <v>1</v>
      </c>
      <c r="AP199" s="182">
        <v>1</v>
      </c>
      <c r="AQ199" s="94">
        <v>1</v>
      </c>
      <c r="AR199" s="94">
        <v>1</v>
      </c>
      <c r="AS199" s="94">
        <v>1</v>
      </c>
      <c r="AT199" s="94">
        <v>1</v>
      </c>
      <c r="AU199" s="94">
        <v>1</v>
      </c>
      <c r="AV199" s="182"/>
      <c r="AW199" s="182"/>
      <c r="AX199" s="182"/>
      <c r="AY199" s="94">
        <v>1</v>
      </c>
      <c r="AZ19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19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Alterations / Additions, Glazing, Building Fabric / Thermal / Sealing, Lighting, HVAC, Services, Beyond compliance</v>
      </c>
      <c r="BB199" s="95">
        <v>1</v>
      </c>
      <c r="BC199" s="95">
        <v>1</v>
      </c>
      <c r="BD199" s="90">
        <f>IF(AND(Table1[[#This Row],[Residential]]=1,Table1[[#This Row],[Commercial]]=1),1,"")</f>
        <v>1</v>
      </c>
      <c r="BE199" s="90" t="str">
        <f>CONCATENATE(IF(Table1[[#This Row],[Residential]]=1,"Residential, ",""),IF(Table1[[#This Row],[Commercial]]=1,"Commercial",""))</f>
        <v>Residential, Commercial</v>
      </c>
      <c r="BF199" s="94"/>
      <c r="BG199" s="94"/>
      <c r="BH199" s="94"/>
      <c r="BI199" s="94"/>
      <c r="BJ199" s="94"/>
      <c r="BK199" s="94"/>
      <c r="BL199" s="94"/>
      <c r="BM199" s="182"/>
      <c r="BN199" s="94">
        <v>1</v>
      </c>
      <c r="BO19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199" s="160"/>
      <c r="BQ199" s="120" t="s">
        <v>835</v>
      </c>
      <c r="BR199" s="132" t="s">
        <v>987</v>
      </c>
      <c r="BS199" s="120"/>
      <c r="BT199" s="117" t="s">
        <v>840</v>
      </c>
      <c r="BU199" s="175"/>
      <c r="BV199" s="175"/>
      <c r="BW199" s="121" t="s">
        <v>57</v>
      </c>
      <c r="BX199" s="121" t="s">
        <v>57</v>
      </c>
      <c r="BY199" s="121" t="s">
        <v>57</v>
      </c>
      <c r="BZ199" s="227"/>
      <c r="CA19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199" s="48">
        <f>COUNTIF(Table1[[#This Row],[Validity]:[Alignment with NCC (Yes=1,No=0)]],"N/A")</f>
        <v>0</v>
      </c>
      <c r="CC199" s="48">
        <f>IF(ISERROR(Table1[[#This Row],[Total Quality Score (out of 10)]]/(4-Table1[[#This Row],[N/A Count]])),0,Table1[[#This Row],[Total Quality Score (out of 10)]]/(4-Table1[[#This Row],[N/A Count]]))</f>
        <v>2.25</v>
      </c>
      <c r="CD199" s="106"/>
      <c r="CE199" s="106"/>
      <c r="CF199" s="172" t="str">
        <f>IF(SUM(Table1[[#This Row],[Multiple]:[Level (all)62]])&lt;1,IF(Table1[[#This Row],[General]]=1,1,""),"")</f>
        <v/>
      </c>
      <c r="CG199" s="172" t="str">
        <f>IF(SUM(Table1[[#This Row],[Multiple]:[Level (all)62]])&lt;1,IF(Table1[[#This Row],[Beginner]]=1,1,""),"")</f>
        <v/>
      </c>
      <c r="CH199" s="171">
        <f>IF(SUM(Table1[[#This Row],[Multiple]:[Level (all)62]])&lt;1,IF(Table1[[#This Row],[Intermediate]]=1,1,""),"")</f>
        <v>1</v>
      </c>
      <c r="CI199" s="171" t="str">
        <f>IF(SUM(Table1[[#This Row],[Multiple]:[Level (all)62]])&lt;1,IF(Table1[[#This Row],[Advanced]]=1,1,""),"")</f>
        <v/>
      </c>
      <c r="CJ199" s="171" t="str">
        <f>IF(AND(SUM(Table1[[#This Row],[General]:[Advanced]])&lt;4,SUM(Table1[[#This Row],[General]:[Advanced]])&gt;1),1,"")</f>
        <v/>
      </c>
      <c r="CK199" s="171" t="str">
        <f>Table1[[#This Row],[Level (all)]]</f>
        <v/>
      </c>
      <c r="CL199" s="171">
        <f>IF(Table1[[#This Row],[Multiple audience]]&lt;&gt;1,IF(Table1[[#This Row],[General Audience]]=1,1,""),"")</f>
        <v>1</v>
      </c>
      <c r="CM199" s="171" t="str">
        <f>IF(Table1[[#This Row],[Multiple audience]]&lt;&gt;1,IF(Table1[[#This Row],[Planners / Designers ]]=1,1,""),"")</f>
        <v/>
      </c>
      <c r="CN199" s="171" t="str">
        <f>IF(Table1[[#This Row],[Multiple audience]]&lt;&gt;1,IF(Table1[[#This Row],[Regulatory Assessors]]=1,1,""),"")</f>
        <v/>
      </c>
      <c r="CO199" s="171" t="str">
        <f>IF(Table1[[#This Row],[Multiple audience]]&lt;&gt;1,IF(Table1[[#This Row],[Builders / Management]]=1,1,""),"")</f>
        <v/>
      </c>
      <c r="CP199" s="171" t="str">
        <f>IF(Table1[[#This Row],[Multiple audience]]&lt;&gt;1,IF(Table1[[#This Row],[Energy / Sus Assessors]]=1,1,""),"")</f>
        <v/>
      </c>
      <c r="CQ199" s="171" t="str">
        <f>IF(Table1[[#This Row],[Multiple audience]]&lt;&gt;1,IF(Table1[[#This Row],[Semi-skilled]]=1,1,""),"")</f>
        <v/>
      </c>
      <c r="CR199" s="171" t="str">
        <f>IF(Table1[[#This Row],[Multiple audience]]&lt;&gt;1,IF(Table1[[#This Row],[Trades]]=1,1,""),"")</f>
        <v/>
      </c>
      <c r="CS199" s="171" t="str">
        <f>IF(Table1[[#This Row],[Multiple audience]]&lt;&gt;1,IF(Table1[[#This Row],[Other]]=1,1,""),"")</f>
        <v/>
      </c>
      <c r="CT199" s="171" t="str">
        <f>IF(SUM(Table1[[#This Row],[General Audience]:[Other]])&gt;1,1,"")</f>
        <v/>
      </c>
      <c r="CU199" s="171" t="str">
        <f>IF(Table1[[#This Row],[Various  ]]&lt;&gt;1,IF(Table1[[#This Row],[Calculator / Software]]=1,1,""),"")</f>
        <v/>
      </c>
      <c r="CV199" s="171" t="str">
        <f>IF(Table1[[#This Row],[Various  ]]&lt;&gt;1,IF(Table1[[#This Row],[Information  ]]=1,1,""),"")</f>
        <v/>
      </c>
      <c r="CW199" s="171" t="str">
        <f>IF(Table1[[#This Row],[Various  ]]&lt;&gt;1,IF(Table1[[#This Row],[Interactive Tool]]=1,1,""),"")</f>
        <v/>
      </c>
      <c r="CX199" s="171" t="str">
        <f>IF(Table1[[#This Row],[Various  ]]&lt;&gt;1,IF(Table1[[#This Row],[Technical Specifications]]=1,1,""),"")</f>
        <v/>
      </c>
      <c r="CY199" s="171" t="str">
        <f>IF(Table1[[#This Row],[Various  ]]&lt;&gt;1,IF(Table1[[#This Row],[Training Resources]]=1,1,""),"")</f>
        <v/>
      </c>
      <c r="CZ199" s="171" t="str">
        <f>IF(Table1[[#This Row],[Various  ]]&lt;&gt;1,IF(Table1[[#This Row],[Toolbox]]=1,1,""),"")</f>
        <v/>
      </c>
      <c r="DA199" s="169" t="str">
        <f>IF(Table1[[#This Row],[Various  ]]&lt;&gt;1,IF(Table1[[#This Row],[Video]]=1,1,""),"")</f>
        <v/>
      </c>
      <c r="DB199" s="169" t="str">
        <f>IF(Table1[[#This Row],[Various  ]]&lt;&gt;1,IF(Table1[[#This Row],[Case study]]=1,1,""),"")</f>
        <v/>
      </c>
      <c r="DC199" s="169" t="str">
        <f>IF(Table1[[#This Row],[Various  ]]&lt;&gt;1,IF(Table1[[#This Row],[Other   ]]=1,1,""),"")</f>
        <v/>
      </c>
      <c r="DD199" s="169" t="str">
        <f>IF(Table1[[#This Row],[Various  ]]&lt;&gt;1,IF(Table1[[#This Row],[Standards]]=1,1,""),"")</f>
        <v/>
      </c>
      <c r="DE199" s="169">
        <f>IF(Table1[[#This Row],[Various]]=1,1,IF(SUM(Table1[[#This Row],[Calculator / Software]:[Standards]])&gt;1,1,""))</f>
        <v>1</v>
      </c>
      <c r="DF199" s="169" t="str">
        <f>IF(Table1[[#This Row],[Multiple NCC links]]&lt;&gt;1,IF(Table1[[#This Row],[Design]]=1,1,""),"")</f>
        <v/>
      </c>
      <c r="DG199" s="169" t="str">
        <f>IF(Table1[[#This Row],[Multiple NCC links]]&lt;&gt;1,IF(Table1[[#This Row],[Assessment / Verification]]=1,1,""),"")</f>
        <v/>
      </c>
      <c r="DH199" s="169" t="str">
        <f>IF(Table1[[#This Row],[Multiple NCC links]]&lt;&gt;1,IF(Table1[[#This Row],[Climate Specific ]]=1,1,""),"")</f>
        <v/>
      </c>
      <c r="DI199" s="169" t="str">
        <f>IF(Table1[[#This Row],[Multiple NCC links]]&lt;&gt;1,IF(Table1[[#This Row],[Alterations / Additions]]=1,1,""),"")</f>
        <v/>
      </c>
      <c r="DJ199" s="169" t="str">
        <f>IF(Table1[[#This Row],[Multiple NCC links]]&lt;&gt;1,IF(Table1[[#This Row],[Glazing]]=1,1,""),"")</f>
        <v/>
      </c>
      <c r="DK199" s="169" t="str">
        <f>IF(Table1[[#This Row],[Multiple NCC links]]&lt;&gt;1,IF(Table1[[#This Row],[Building Fabric / Thermal / Sealing]]=1,1,""),"")</f>
        <v/>
      </c>
      <c r="DL199" s="169" t="str">
        <f>IF(Table1[[#This Row],[Multiple NCC links]]&lt;&gt;1,IF(Table1[[#This Row],[Lighting]]=1,1,""),"")</f>
        <v/>
      </c>
      <c r="DM199" s="169" t="str">
        <f>IF(Table1[[#This Row],[Multiple NCC links]]&lt;&gt;1,IF(Table1[[#This Row],[HVAC]]=1,1,""),"")</f>
        <v/>
      </c>
      <c r="DN199" s="169" t="str">
        <f>IF(Table1[[#This Row],[Multiple NCC links]]&lt;&gt;1,IF(Table1[[#This Row],[Services]]=1,1,""),"")</f>
        <v/>
      </c>
      <c r="DO199" s="169" t="str">
        <f>IF(Table1[[#This Row],[Multiple NCC links]]&lt;&gt;1,IF(Table1[[#This Row],[Maintenance &amp; Monitoring]]=1,1,""),"")</f>
        <v/>
      </c>
      <c r="DP199" s="169" t="str">
        <f>IF(Table1[[#This Row],[Multiple NCC links]]&lt;&gt;1,IF(Table1[[#This Row],[Hand over / Operations]]=1,1,""),"")</f>
        <v/>
      </c>
      <c r="DQ199" s="169" t="str">
        <f>IF(Table1[[#This Row],[Multiple NCC links]]&lt;&gt;1,IF(Table1[[#This Row],[As built assessment]]=1,1,""),"")</f>
        <v/>
      </c>
      <c r="DR199" s="169" t="str">
        <f>IF(Table1[[#This Row],[Multiple NCC links]]&lt;&gt;1,IF(Table1[[#This Row],[Beyond compliance]]=1,1,""),"")</f>
        <v/>
      </c>
      <c r="DS199" s="169">
        <f>IF(SUM(Table1[[#This Row],[Design]:[Beyond compliance]])&gt;1,1,"")</f>
        <v>1</v>
      </c>
      <c r="DT199" s="169" t="str">
        <f>IF(Table1[[#This Row],[Both Residential &amp; Commercial4]]&lt;&gt;1,IF(Table1[[#This Row],[Residential]]=1,1,""),"")</f>
        <v/>
      </c>
      <c r="DU199" s="169" t="str">
        <f>IF(Table1[[#This Row],[Both Residential &amp; Commercial4]]&lt;&gt;1,IF(Table1[[#This Row],[Commercial]]=1,1,""),"")</f>
        <v/>
      </c>
      <c r="DV199" s="169">
        <f>Table1[[#This Row],[Residential &amp; Commercial]]</f>
        <v>1</v>
      </c>
      <c r="DW199" s="169"/>
    </row>
    <row r="200" spans="1:127" s="49" customFormat="1" ht="189" thickTop="1" thickBot="1" x14ac:dyDescent="0.35">
      <c r="A200" s="97">
        <v>196</v>
      </c>
      <c r="B200" s="97"/>
      <c r="C200" s="88" t="s">
        <v>837</v>
      </c>
      <c r="D200" s="88" t="s">
        <v>831</v>
      </c>
      <c r="E200" s="176"/>
      <c r="F200" s="176"/>
      <c r="G200" s="176"/>
      <c r="H200" s="176">
        <v>1</v>
      </c>
      <c r="I200" s="90" t="str">
        <f>IF(AND(Table1[[#This Row],[General]]=1,Table1[[#This Row],[Beginner]]=1,Table1[[#This Row],[Intermediate]]=1,Table1[[#This Row],[Advanced]]=1),1,"")</f>
        <v/>
      </c>
      <c r="J200" s="90" t="str">
        <f>CONCATENATE(IF(Table1[[#This Row],[General]]=1,"General, ",""), IF(Table1[[#This Row],[Beginner]]=1,"Beginner, ",""),IF(Table1[[#This Row],[Intermediate]]=1,"Intermediate, ",""), IF(Table1[[#This Row],[Advanced]]=1,"Advanced",""))</f>
        <v>Advanced</v>
      </c>
      <c r="K200" s="91"/>
      <c r="L200" s="179"/>
      <c r="M200" s="91"/>
      <c r="N200" s="91"/>
      <c r="O200" s="159">
        <v>1</v>
      </c>
      <c r="P200" s="91"/>
      <c r="Q200" s="91"/>
      <c r="R200" s="91"/>
      <c r="S20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200" s="92"/>
      <c r="U200" s="92"/>
      <c r="V200" s="211">
        <v>1</v>
      </c>
      <c r="W200" s="211"/>
      <c r="X200" s="92">
        <v>1</v>
      </c>
      <c r="Y200" s="92"/>
      <c r="Z200" s="92"/>
      <c r="AA200" s="92"/>
      <c r="AB200" s="92"/>
      <c r="AC200" s="92"/>
      <c r="AD200" s="92"/>
      <c r="AE200" s="181"/>
      <c r="AF200" s="92"/>
      <c r="AG20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Interactive Tool, </v>
      </c>
      <c r="AH200" s="93"/>
      <c r="AI200" s="93"/>
      <c r="AJ200" s="93">
        <v>1</v>
      </c>
      <c r="AK200" s="74" t="str">
        <f>CONCATENATE(IF(Table1[[#This Row],[Digital]]=1,"Digital, ",""),IF(Table1[[#This Row],[Face to Face]]=1,"Face to face, ",""),IF(Table1[[#This Row],[Blended]]=1,"Blended",""))</f>
        <v>Blended</v>
      </c>
      <c r="AL200" s="89" t="s">
        <v>419</v>
      </c>
      <c r="AM200" s="94"/>
      <c r="AN200" s="182">
        <v>1</v>
      </c>
      <c r="AO200" s="94"/>
      <c r="AP200" s="182"/>
      <c r="AQ200" s="94"/>
      <c r="AR200" s="94"/>
      <c r="AS200" s="94"/>
      <c r="AT200" s="94"/>
      <c r="AU200" s="94"/>
      <c r="AV200" s="182"/>
      <c r="AW200" s="182"/>
      <c r="AX200" s="182"/>
      <c r="AY200" s="94"/>
      <c r="AZ20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0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v>
      </c>
      <c r="BB200" s="95">
        <v>1</v>
      </c>
      <c r="BC200" s="95"/>
      <c r="BD200" s="90" t="str">
        <f>IF(AND(Table1[[#This Row],[Residential]]=1,Table1[[#This Row],[Commercial]]=1),1,"")</f>
        <v/>
      </c>
      <c r="BE200" s="90" t="str">
        <f>CONCATENATE(IF(Table1[[#This Row],[Residential]]=1,"Residential, ",""),IF(Table1[[#This Row],[Commercial]]=1,"Commercial",""))</f>
        <v xml:space="preserve">Residential, </v>
      </c>
      <c r="BF200" s="94"/>
      <c r="BG200" s="94"/>
      <c r="BH200" s="94"/>
      <c r="BI200" s="94"/>
      <c r="BJ200" s="94"/>
      <c r="BK200" s="94"/>
      <c r="BL200" s="94"/>
      <c r="BM200" s="182"/>
      <c r="BN200" s="94">
        <v>1</v>
      </c>
      <c r="BO20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00" s="160"/>
      <c r="BQ200" s="120" t="s">
        <v>839</v>
      </c>
      <c r="BR200" s="132" t="s">
        <v>987</v>
      </c>
      <c r="BS200" s="120"/>
      <c r="BT200" s="117" t="s">
        <v>838</v>
      </c>
      <c r="BU200" s="175"/>
      <c r="BV200" s="175"/>
      <c r="BW200" s="121" t="s">
        <v>59</v>
      </c>
      <c r="BX200" s="121" t="s">
        <v>59</v>
      </c>
      <c r="BY200" s="121" t="s">
        <v>59</v>
      </c>
      <c r="BZ200" s="227"/>
      <c r="CA20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00" s="48">
        <f>COUNTIF(Table1[[#This Row],[Validity]:[Alignment with NCC (Yes=1,No=0)]],"N/A")</f>
        <v>3</v>
      </c>
      <c r="CC200" s="48">
        <f>IF(ISERROR(Table1[[#This Row],[Total Quality Score (out of 10)]]/(4-Table1[[#This Row],[N/A Count]])),0,Table1[[#This Row],[Total Quality Score (out of 10)]]/(4-Table1[[#This Row],[N/A Count]]))</f>
        <v>0</v>
      </c>
      <c r="CD200" s="106"/>
      <c r="CE200" s="106"/>
      <c r="CF200" s="172" t="str">
        <f>IF(SUM(Table1[[#This Row],[Multiple]:[Level (all)62]])&lt;1,IF(Table1[[#This Row],[General]]=1,1,""),"")</f>
        <v/>
      </c>
      <c r="CG200" s="172" t="str">
        <f>IF(SUM(Table1[[#This Row],[Multiple]:[Level (all)62]])&lt;1,IF(Table1[[#This Row],[Beginner]]=1,1,""),"")</f>
        <v/>
      </c>
      <c r="CH200" s="171" t="str">
        <f>IF(SUM(Table1[[#This Row],[Multiple]:[Level (all)62]])&lt;1,IF(Table1[[#This Row],[Intermediate]]=1,1,""),"")</f>
        <v/>
      </c>
      <c r="CI200" s="171">
        <f>IF(SUM(Table1[[#This Row],[Multiple]:[Level (all)62]])&lt;1,IF(Table1[[#This Row],[Advanced]]=1,1,""),"")</f>
        <v>1</v>
      </c>
      <c r="CJ200" s="171" t="str">
        <f>IF(AND(SUM(Table1[[#This Row],[General]:[Advanced]])&lt;4,SUM(Table1[[#This Row],[General]:[Advanced]])&gt;1),1,"")</f>
        <v/>
      </c>
      <c r="CK200" s="171" t="str">
        <f>Table1[[#This Row],[Level (all)]]</f>
        <v/>
      </c>
      <c r="CL200" s="171" t="str">
        <f>IF(Table1[[#This Row],[Multiple audience]]&lt;&gt;1,IF(Table1[[#This Row],[General Audience]]=1,1,""),"")</f>
        <v/>
      </c>
      <c r="CM200" s="171" t="str">
        <f>IF(Table1[[#This Row],[Multiple audience]]&lt;&gt;1,IF(Table1[[#This Row],[Planners / Designers ]]=1,1,""),"")</f>
        <v/>
      </c>
      <c r="CN200" s="171" t="str">
        <f>IF(Table1[[#This Row],[Multiple audience]]&lt;&gt;1,IF(Table1[[#This Row],[Regulatory Assessors]]=1,1,""),"")</f>
        <v/>
      </c>
      <c r="CO200" s="171" t="str">
        <f>IF(Table1[[#This Row],[Multiple audience]]&lt;&gt;1,IF(Table1[[#This Row],[Builders / Management]]=1,1,""),"")</f>
        <v/>
      </c>
      <c r="CP200" s="171">
        <f>IF(Table1[[#This Row],[Multiple audience]]&lt;&gt;1,IF(Table1[[#This Row],[Energy / Sus Assessors]]=1,1,""),"")</f>
        <v>1</v>
      </c>
      <c r="CQ200" s="171" t="str">
        <f>IF(Table1[[#This Row],[Multiple audience]]&lt;&gt;1,IF(Table1[[#This Row],[Semi-skilled]]=1,1,""),"")</f>
        <v/>
      </c>
      <c r="CR200" s="171" t="str">
        <f>IF(Table1[[#This Row],[Multiple audience]]&lt;&gt;1,IF(Table1[[#This Row],[Trades]]=1,1,""),"")</f>
        <v/>
      </c>
      <c r="CS200" s="171" t="str">
        <f>IF(Table1[[#This Row],[Multiple audience]]&lt;&gt;1,IF(Table1[[#This Row],[Other]]=1,1,""),"")</f>
        <v/>
      </c>
      <c r="CT200" s="171" t="str">
        <f>IF(SUM(Table1[[#This Row],[General Audience]:[Other]])&gt;1,1,"")</f>
        <v/>
      </c>
      <c r="CU200" s="171" t="str">
        <f>IF(Table1[[#This Row],[Various  ]]&lt;&gt;1,IF(Table1[[#This Row],[Calculator / Software]]=1,1,""),"")</f>
        <v/>
      </c>
      <c r="CV200" s="171" t="str">
        <f>IF(Table1[[#This Row],[Various  ]]&lt;&gt;1,IF(Table1[[#This Row],[Information  ]]=1,1,""),"")</f>
        <v/>
      </c>
      <c r="CW200" s="171" t="str">
        <f>IF(Table1[[#This Row],[Various  ]]&lt;&gt;1,IF(Table1[[#This Row],[Interactive Tool]]=1,1,""),"")</f>
        <v/>
      </c>
      <c r="CX200" s="171" t="str">
        <f>IF(Table1[[#This Row],[Various  ]]&lt;&gt;1,IF(Table1[[#This Row],[Technical Specifications]]=1,1,""),"")</f>
        <v/>
      </c>
      <c r="CY200" s="171" t="str">
        <f>IF(Table1[[#This Row],[Various  ]]&lt;&gt;1,IF(Table1[[#This Row],[Training Resources]]=1,1,""),"")</f>
        <v/>
      </c>
      <c r="CZ200" s="171" t="str">
        <f>IF(Table1[[#This Row],[Various  ]]&lt;&gt;1,IF(Table1[[#This Row],[Toolbox]]=1,1,""),"")</f>
        <v/>
      </c>
      <c r="DA200" s="169" t="str">
        <f>IF(Table1[[#This Row],[Various  ]]&lt;&gt;1,IF(Table1[[#This Row],[Video]]=1,1,""),"")</f>
        <v/>
      </c>
      <c r="DB200" s="169" t="str">
        <f>IF(Table1[[#This Row],[Various  ]]&lt;&gt;1,IF(Table1[[#This Row],[Case study]]=1,1,""),"")</f>
        <v/>
      </c>
      <c r="DC200" s="169" t="str">
        <f>IF(Table1[[#This Row],[Various  ]]&lt;&gt;1,IF(Table1[[#This Row],[Other   ]]=1,1,""),"")</f>
        <v/>
      </c>
      <c r="DD200" s="169" t="str">
        <f>IF(Table1[[#This Row],[Various  ]]&lt;&gt;1,IF(Table1[[#This Row],[Standards]]=1,1,""),"")</f>
        <v/>
      </c>
      <c r="DE200" s="169">
        <f>IF(Table1[[#This Row],[Various]]=1,1,IF(SUM(Table1[[#This Row],[Calculator / Software]:[Standards]])&gt;1,1,""))</f>
        <v>1</v>
      </c>
      <c r="DF200" s="169" t="str">
        <f>IF(Table1[[#This Row],[Multiple NCC links]]&lt;&gt;1,IF(Table1[[#This Row],[Design]]=1,1,""),"")</f>
        <v/>
      </c>
      <c r="DG200" s="169">
        <f>IF(Table1[[#This Row],[Multiple NCC links]]&lt;&gt;1,IF(Table1[[#This Row],[Assessment / Verification]]=1,1,""),"")</f>
        <v>1</v>
      </c>
      <c r="DH200" s="169" t="str">
        <f>IF(Table1[[#This Row],[Multiple NCC links]]&lt;&gt;1,IF(Table1[[#This Row],[Climate Specific ]]=1,1,""),"")</f>
        <v/>
      </c>
      <c r="DI200" s="169" t="str">
        <f>IF(Table1[[#This Row],[Multiple NCC links]]&lt;&gt;1,IF(Table1[[#This Row],[Alterations / Additions]]=1,1,""),"")</f>
        <v/>
      </c>
      <c r="DJ200" s="169" t="str">
        <f>IF(Table1[[#This Row],[Multiple NCC links]]&lt;&gt;1,IF(Table1[[#This Row],[Glazing]]=1,1,""),"")</f>
        <v/>
      </c>
      <c r="DK200" s="169" t="str">
        <f>IF(Table1[[#This Row],[Multiple NCC links]]&lt;&gt;1,IF(Table1[[#This Row],[Building Fabric / Thermal / Sealing]]=1,1,""),"")</f>
        <v/>
      </c>
      <c r="DL200" s="169" t="str">
        <f>IF(Table1[[#This Row],[Multiple NCC links]]&lt;&gt;1,IF(Table1[[#This Row],[Lighting]]=1,1,""),"")</f>
        <v/>
      </c>
      <c r="DM200" s="169" t="str">
        <f>IF(Table1[[#This Row],[Multiple NCC links]]&lt;&gt;1,IF(Table1[[#This Row],[HVAC]]=1,1,""),"")</f>
        <v/>
      </c>
      <c r="DN200" s="169" t="str">
        <f>IF(Table1[[#This Row],[Multiple NCC links]]&lt;&gt;1,IF(Table1[[#This Row],[Services]]=1,1,""),"")</f>
        <v/>
      </c>
      <c r="DO200" s="169" t="str">
        <f>IF(Table1[[#This Row],[Multiple NCC links]]&lt;&gt;1,IF(Table1[[#This Row],[Maintenance &amp; Monitoring]]=1,1,""),"")</f>
        <v/>
      </c>
      <c r="DP200" s="169" t="str">
        <f>IF(Table1[[#This Row],[Multiple NCC links]]&lt;&gt;1,IF(Table1[[#This Row],[Hand over / Operations]]=1,1,""),"")</f>
        <v/>
      </c>
      <c r="DQ200" s="169" t="str">
        <f>IF(Table1[[#This Row],[Multiple NCC links]]&lt;&gt;1,IF(Table1[[#This Row],[As built assessment]]=1,1,""),"")</f>
        <v/>
      </c>
      <c r="DR200" s="169" t="str">
        <f>IF(Table1[[#This Row],[Multiple NCC links]]&lt;&gt;1,IF(Table1[[#This Row],[Beyond compliance]]=1,1,""),"")</f>
        <v/>
      </c>
      <c r="DS200" s="169" t="str">
        <f>IF(SUM(Table1[[#This Row],[Design]:[Beyond compliance]])&gt;1,1,"")</f>
        <v/>
      </c>
      <c r="DT200" s="169">
        <f>IF(Table1[[#This Row],[Both Residential &amp; Commercial4]]&lt;&gt;1,IF(Table1[[#This Row],[Residential]]=1,1,""),"")</f>
        <v>1</v>
      </c>
      <c r="DU200" s="169" t="str">
        <f>IF(Table1[[#This Row],[Both Residential &amp; Commercial4]]&lt;&gt;1,IF(Table1[[#This Row],[Commercial]]=1,1,""),"")</f>
        <v/>
      </c>
      <c r="DV200" s="169" t="str">
        <f>Table1[[#This Row],[Residential &amp; Commercial]]</f>
        <v/>
      </c>
      <c r="DW200" s="169"/>
    </row>
    <row r="201" spans="1:127" s="49" customFormat="1" ht="57.75" thickTop="1" thickBot="1" x14ac:dyDescent="0.35">
      <c r="A201" s="97">
        <v>197</v>
      </c>
      <c r="B201" s="97"/>
      <c r="C201" s="88" t="s">
        <v>845</v>
      </c>
      <c r="D201" s="88" t="s">
        <v>831</v>
      </c>
      <c r="E201" s="176">
        <v>1</v>
      </c>
      <c r="F201" s="176"/>
      <c r="G201" s="176"/>
      <c r="H201" s="176"/>
      <c r="I201" s="90" t="str">
        <f>IF(AND(Table1[[#This Row],[General]]=1,Table1[[#This Row],[Beginner]]=1,Table1[[#This Row],[Intermediate]]=1,Table1[[#This Row],[Advanced]]=1),1,"")</f>
        <v/>
      </c>
      <c r="J201" s="90" t="str">
        <f>CONCATENATE(IF(Table1[[#This Row],[General]]=1,"General, ",""), IF(Table1[[#This Row],[Beginner]]=1,"Beginner, ",""),IF(Table1[[#This Row],[Intermediate]]=1,"Intermediate, ",""), IF(Table1[[#This Row],[Advanced]]=1,"Advanced",""))</f>
        <v xml:space="preserve">General, </v>
      </c>
      <c r="K201" s="91">
        <v>1</v>
      </c>
      <c r="L201" s="179"/>
      <c r="M201" s="91"/>
      <c r="N201" s="91"/>
      <c r="O201" s="159"/>
      <c r="P201" s="91"/>
      <c r="Q201" s="91"/>
      <c r="R201" s="91"/>
      <c r="S20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01" s="92"/>
      <c r="U201" s="92">
        <v>1</v>
      </c>
      <c r="V201" s="211"/>
      <c r="W201" s="211"/>
      <c r="X201" s="92"/>
      <c r="Y201" s="92"/>
      <c r="Z201" s="92"/>
      <c r="AA201" s="92"/>
      <c r="AB201" s="92"/>
      <c r="AC201" s="92">
        <v>1</v>
      </c>
      <c r="AD201" s="92"/>
      <c r="AE201" s="181"/>
      <c r="AF201" s="92"/>
      <c r="AG20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Case Study, </v>
      </c>
      <c r="AH201" s="93">
        <v>1</v>
      </c>
      <c r="AI201" s="93"/>
      <c r="AJ201" s="93"/>
      <c r="AK201" s="74" t="str">
        <f>CONCATENATE(IF(Table1[[#This Row],[Digital]]=1,"Digital, ",""),IF(Table1[[#This Row],[Face to Face]]=1,"Face to face, ",""),IF(Table1[[#This Row],[Blended]]=1,"Blended",""))</f>
        <v xml:space="preserve">Digital, </v>
      </c>
      <c r="AL201" s="89" t="s">
        <v>733</v>
      </c>
      <c r="AM201" s="94">
        <v>1</v>
      </c>
      <c r="AN201" s="182"/>
      <c r="AO201" s="94"/>
      <c r="AP201" s="182"/>
      <c r="AQ201" s="94">
        <v>1</v>
      </c>
      <c r="AR201" s="94">
        <v>1</v>
      </c>
      <c r="AS201" s="94">
        <v>1</v>
      </c>
      <c r="AT201" s="94">
        <v>1</v>
      </c>
      <c r="AU201" s="94">
        <v>1</v>
      </c>
      <c r="AV201" s="182"/>
      <c r="AW201" s="182"/>
      <c r="AX201" s="182"/>
      <c r="AY201" s="94"/>
      <c r="AZ20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0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Building Fabric / Thermal / Sealing, Lighting, HVAC, Services, </v>
      </c>
      <c r="BB201" s="95"/>
      <c r="BC201" s="95">
        <v>1</v>
      </c>
      <c r="BD201" s="90" t="str">
        <f>IF(AND(Table1[[#This Row],[Residential]]=1,Table1[[#This Row],[Commercial]]=1),1,"")</f>
        <v/>
      </c>
      <c r="BE201" s="90" t="str">
        <f>CONCATENATE(IF(Table1[[#This Row],[Residential]]=1,"Residential, ",""),IF(Table1[[#This Row],[Commercial]]=1,"Commercial",""))</f>
        <v>Commercial</v>
      </c>
      <c r="BF201" s="94"/>
      <c r="BG201" s="94"/>
      <c r="BH201" s="94"/>
      <c r="BI201" s="94"/>
      <c r="BJ201" s="94"/>
      <c r="BK201" s="94"/>
      <c r="BL201" s="94"/>
      <c r="BM201" s="182"/>
      <c r="BN201" s="94">
        <v>1</v>
      </c>
      <c r="BO20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01" s="160"/>
      <c r="BQ201" s="120"/>
      <c r="BR201" s="132" t="s">
        <v>987</v>
      </c>
      <c r="BS201" s="120"/>
      <c r="BT201" s="117" t="s">
        <v>841</v>
      </c>
      <c r="BU201" s="175"/>
      <c r="BV201" s="175"/>
      <c r="BW201" s="121" t="s">
        <v>57</v>
      </c>
      <c r="BX201" s="121" t="s">
        <v>57</v>
      </c>
      <c r="BY201" s="121" t="s">
        <v>57</v>
      </c>
      <c r="BZ201" s="227"/>
      <c r="CA20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201" s="48">
        <f>COUNTIF(Table1[[#This Row],[Validity]:[Alignment with NCC (Yes=1,No=0)]],"N/A")</f>
        <v>0</v>
      </c>
      <c r="CC201" s="48">
        <f>IF(ISERROR(Table1[[#This Row],[Total Quality Score (out of 10)]]/(4-Table1[[#This Row],[N/A Count]])),0,Table1[[#This Row],[Total Quality Score (out of 10)]]/(4-Table1[[#This Row],[N/A Count]]))</f>
        <v>2.25</v>
      </c>
      <c r="CD201" s="106"/>
      <c r="CE201" s="106"/>
      <c r="CF201" s="172">
        <f>IF(SUM(Table1[[#This Row],[Multiple]:[Level (all)62]])&lt;1,IF(Table1[[#This Row],[General]]=1,1,""),"")</f>
        <v>1</v>
      </c>
      <c r="CG201" s="172" t="str">
        <f>IF(SUM(Table1[[#This Row],[Multiple]:[Level (all)62]])&lt;1,IF(Table1[[#This Row],[Beginner]]=1,1,""),"")</f>
        <v/>
      </c>
      <c r="CH201" s="171" t="str">
        <f>IF(SUM(Table1[[#This Row],[Multiple]:[Level (all)62]])&lt;1,IF(Table1[[#This Row],[Intermediate]]=1,1,""),"")</f>
        <v/>
      </c>
      <c r="CI201" s="171" t="str">
        <f>IF(SUM(Table1[[#This Row],[Multiple]:[Level (all)62]])&lt;1,IF(Table1[[#This Row],[Advanced]]=1,1,""),"")</f>
        <v/>
      </c>
      <c r="CJ201" s="171" t="str">
        <f>IF(AND(SUM(Table1[[#This Row],[General]:[Advanced]])&lt;4,SUM(Table1[[#This Row],[General]:[Advanced]])&gt;1),1,"")</f>
        <v/>
      </c>
      <c r="CK201" s="171" t="str">
        <f>Table1[[#This Row],[Level (all)]]</f>
        <v/>
      </c>
      <c r="CL201" s="171">
        <f>IF(Table1[[#This Row],[Multiple audience]]&lt;&gt;1,IF(Table1[[#This Row],[General Audience]]=1,1,""),"")</f>
        <v>1</v>
      </c>
      <c r="CM201" s="171" t="str">
        <f>IF(Table1[[#This Row],[Multiple audience]]&lt;&gt;1,IF(Table1[[#This Row],[Planners / Designers ]]=1,1,""),"")</f>
        <v/>
      </c>
      <c r="CN201" s="171" t="str">
        <f>IF(Table1[[#This Row],[Multiple audience]]&lt;&gt;1,IF(Table1[[#This Row],[Regulatory Assessors]]=1,1,""),"")</f>
        <v/>
      </c>
      <c r="CO201" s="171" t="str">
        <f>IF(Table1[[#This Row],[Multiple audience]]&lt;&gt;1,IF(Table1[[#This Row],[Builders / Management]]=1,1,""),"")</f>
        <v/>
      </c>
      <c r="CP201" s="171" t="str">
        <f>IF(Table1[[#This Row],[Multiple audience]]&lt;&gt;1,IF(Table1[[#This Row],[Energy / Sus Assessors]]=1,1,""),"")</f>
        <v/>
      </c>
      <c r="CQ201" s="171" t="str">
        <f>IF(Table1[[#This Row],[Multiple audience]]&lt;&gt;1,IF(Table1[[#This Row],[Semi-skilled]]=1,1,""),"")</f>
        <v/>
      </c>
      <c r="CR201" s="171" t="str">
        <f>IF(Table1[[#This Row],[Multiple audience]]&lt;&gt;1,IF(Table1[[#This Row],[Trades]]=1,1,""),"")</f>
        <v/>
      </c>
      <c r="CS201" s="171" t="str">
        <f>IF(Table1[[#This Row],[Multiple audience]]&lt;&gt;1,IF(Table1[[#This Row],[Other]]=1,1,""),"")</f>
        <v/>
      </c>
      <c r="CT201" s="171" t="str">
        <f>IF(SUM(Table1[[#This Row],[General Audience]:[Other]])&gt;1,1,"")</f>
        <v/>
      </c>
      <c r="CU201" s="171" t="str">
        <f>IF(Table1[[#This Row],[Various  ]]&lt;&gt;1,IF(Table1[[#This Row],[Calculator / Software]]=1,1,""),"")</f>
        <v/>
      </c>
      <c r="CV201" s="171" t="str">
        <f>IF(Table1[[#This Row],[Various  ]]&lt;&gt;1,IF(Table1[[#This Row],[Information  ]]=1,1,""),"")</f>
        <v/>
      </c>
      <c r="CW201" s="171" t="str">
        <f>IF(Table1[[#This Row],[Various  ]]&lt;&gt;1,IF(Table1[[#This Row],[Interactive Tool]]=1,1,""),"")</f>
        <v/>
      </c>
      <c r="CX201" s="171" t="str">
        <f>IF(Table1[[#This Row],[Various  ]]&lt;&gt;1,IF(Table1[[#This Row],[Technical Specifications]]=1,1,""),"")</f>
        <v/>
      </c>
      <c r="CY201" s="171" t="str">
        <f>IF(Table1[[#This Row],[Various  ]]&lt;&gt;1,IF(Table1[[#This Row],[Training Resources]]=1,1,""),"")</f>
        <v/>
      </c>
      <c r="CZ201" s="171" t="str">
        <f>IF(Table1[[#This Row],[Various  ]]&lt;&gt;1,IF(Table1[[#This Row],[Toolbox]]=1,1,""),"")</f>
        <v/>
      </c>
      <c r="DA201" s="169" t="str">
        <f>IF(Table1[[#This Row],[Various  ]]&lt;&gt;1,IF(Table1[[#This Row],[Video]]=1,1,""),"")</f>
        <v/>
      </c>
      <c r="DB201" s="169" t="str">
        <f>IF(Table1[[#This Row],[Various  ]]&lt;&gt;1,IF(Table1[[#This Row],[Case study]]=1,1,""),"")</f>
        <v/>
      </c>
      <c r="DC201" s="169" t="str">
        <f>IF(Table1[[#This Row],[Various  ]]&lt;&gt;1,IF(Table1[[#This Row],[Other   ]]=1,1,""),"")</f>
        <v/>
      </c>
      <c r="DD201" s="169" t="str">
        <f>IF(Table1[[#This Row],[Various  ]]&lt;&gt;1,IF(Table1[[#This Row],[Standards]]=1,1,""),"")</f>
        <v/>
      </c>
      <c r="DE201" s="169">
        <f>IF(Table1[[#This Row],[Various]]=1,1,IF(SUM(Table1[[#This Row],[Calculator / Software]:[Standards]])&gt;1,1,""))</f>
        <v>1</v>
      </c>
      <c r="DF201" s="169" t="str">
        <f>IF(Table1[[#This Row],[Multiple NCC links]]&lt;&gt;1,IF(Table1[[#This Row],[Design]]=1,1,""),"")</f>
        <v/>
      </c>
      <c r="DG201" s="169" t="str">
        <f>IF(Table1[[#This Row],[Multiple NCC links]]&lt;&gt;1,IF(Table1[[#This Row],[Assessment / Verification]]=1,1,""),"")</f>
        <v/>
      </c>
      <c r="DH201" s="169" t="str">
        <f>IF(Table1[[#This Row],[Multiple NCC links]]&lt;&gt;1,IF(Table1[[#This Row],[Climate Specific ]]=1,1,""),"")</f>
        <v/>
      </c>
      <c r="DI201" s="169" t="str">
        <f>IF(Table1[[#This Row],[Multiple NCC links]]&lt;&gt;1,IF(Table1[[#This Row],[Alterations / Additions]]=1,1,""),"")</f>
        <v/>
      </c>
      <c r="DJ201" s="169" t="str">
        <f>IF(Table1[[#This Row],[Multiple NCC links]]&lt;&gt;1,IF(Table1[[#This Row],[Glazing]]=1,1,""),"")</f>
        <v/>
      </c>
      <c r="DK201" s="169" t="str">
        <f>IF(Table1[[#This Row],[Multiple NCC links]]&lt;&gt;1,IF(Table1[[#This Row],[Building Fabric / Thermal / Sealing]]=1,1,""),"")</f>
        <v/>
      </c>
      <c r="DL201" s="169" t="str">
        <f>IF(Table1[[#This Row],[Multiple NCC links]]&lt;&gt;1,IF(Table1[[#This Row],[Lighting]]=1,1,""),"")</f>
        <v/>
      </c>
      <c r="DM201" s="169" t="str">
        <f>IF(Table1[[#This Row],[Multiple NCC links]]&lt;&gt;1,IF(Table1[[#This Row],[HVAC]]=1,1,""),"")</f>
        <v/>
      </c>
      <c r="DN201" s="169" t="str">
        <f>IF(Table1[[#This Row],[Multiple NCC links]]&lt;&gt;1,IF(Table1[[#This Row],[Services]]=1,1,""),"")</f>
        <v/>
      </c>
      <c r="DO201" s="169" t="str">
        <f>IF(Table1[[#This Row],[Multiple NCC links]]&lt;&gt;1,IF(Table1[[#This Row],[Maintenance &amp; Monitoring]]=1,1,""),"")</f>
        <v/>
      </c>
      <c r="DP201" s="169" t="str">
        <f>IF(Table1[[#This Row],[Multiple NCC links]]&lt;&gt;1,IF(Table1[[#This Row],[Hand over / Operations]]=1,1,""),"")</f>
        <v/>
      </c>
      <c r="DQ201" s="169" t="str">
        <f>IF(Table1[[#This Row],[Multiple NCC links]]&lt;&gt;1,IF(Table1[[#This Row],[As built assessment]]=1,1,""),"")</f>
        <v/>
      </c>
      <c r="DR201" s="169" t="str">
        <f>IF(Table1[[#This Row],[Multiple NCC links]]&lt;&gt;1,IF(Table1[[#This Row],[Beyond compliance]]=1,1,""),"")</f>
        <v/>
      </c>
      <c r="DS201" s="169">
        <f>IF(SUM(Table1[[#This Row],[Design]:[Beyond compliance]])&gt;1,1,"")</f>
        <v>1</v>
      </c>
      <c r="DT201" s="169" t="str">
        <f>IF(Table1[[#This Row],[Both Residential &amp; Commercial4]]&lt;&gt;1,IF(Table1[[#This Row],[Residential]]=1,1,""),"")</f>
        <v/>
      </c>
      <c r="DU201" s="169">
        <f>IF(Table1[[#This Row],[Both Residential &amp; Commercial4]]&lt;&gt;1,IF(Table1[[#This Row],[Commercial]]=1,1,""),"")</f>
        <v>1</v>
      </c>
      <c r="DV201" s="169" t="str">
        <f>Table1[[#This Row],[Residential &amp; Commercial]]</f>
        <v/>
      </c>
      <c r="DW201" s="169"/>
    </row>
    <row r="202" spans="1:127" s="49" customFormat="1" ht="57.75" thickTop="1" thickBot="1" x14ac:dyDescent="0.35">
      <c r="A202" s="97">
        <v>198</v>
      </c>
      <c r="B202" s="97"/>
      <c r="C202" s="88" t="s">
        <v>846</v>
      </c>
      <c r="D202" s="88" t="s">
        <v>831</v>
      </c>
      <c r="E202" s="176">
        <v>1</v>
      </c>
      <c r="F202" s="176"/>
      <c r="G202" s="176"/>
      <c r="H202" s="176"/>
      <c r="I202" s="90" t="str">
        <f>IF(AND(Table1[[#This Row],[General]]=1,Table1[[#This Row],[Beginner]]=1,Table1[[#This Row],[Intermediate]]=1,Table1[[#This Row],[Advanced]]=1),1,"")</f>
        <v/>
      </c>
      <c r="J202" s="90" t="str">
        <f>CONCATENATE(IF(Table1[[#This Row],[General]]=1,"General, ",""), IF(Table1[[#This Row],[Beginner]]=1,"Beginner, ",""),IF(Table1[[#This Row],[Intermediate]]=1,"Intermediate, ",""), IF(Table1[[#This Row],[Advanced]]=1,"Advanced",""))</f>
        <v xml:space="preserve">General, </v>
      </c>
      <c r="K202" s="91">
        <v>1</v>
      </c>
      <c r="L202" s="179"/>
      <c r="M202" s="91"/>
      <c r="N202" s="91"/>
      <c r="O202" s="159"/>
      <c r="P202" s="91"/>
      <c r="Q202" s="91"/>
      <c r="R202" s="91"/>
      <c r="S20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02" s="92"/>
      <c r="U202" s="92">
        <v>1</v>
      </c>
      <c r="V202" s="211"/>
      <c r="W202" s="211"/>
      <c r="X202" s="92"/>
      <c r="Y202" s="92"/>
      <c r="Z202" s="92"/>
      <c r="AA202" s="92"/>
      <c r="AB202" s="92"/>
      <c r="AC202" s="92">
        <v>1</v>
      </c>
      <c r="AD202" s="92"/>
      <c r="AE202" s="181"/>
      <c r="AF202" s="92"/>
      <c r="AG20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Case Study, </v>
      </c>
      <c r="AH202" s="93">
        <v>1</v>
      </c>
      <c r="AI202" s="93"/>
      <c r="AJ202" s="93"/>
      <c r="AK202" s="74" t="str">
        <f>CONCATENATE(IF(Table1[[#This Row],[Digital]]=1,"Digital, ",""),IF(Table1[[#This Row],[Face to Face]]=1,"Face to face, ",""),IF(Table1[[#This Row],[Blended]]=1,"Blended",""))</f>
        <v xml:space="preserve">Digital, </v>
      </c>
      <c r="AL202" s="89" t="s">
        <v>733</v>
      </c>
      <c r="AM202" s="94">
        <v>1</v>
      </c>
      <c r="AN202" s="182"/>
      <c r="AO202" s="94"/>
      <c r="AP202" s="182"/>
      <c r="AQ202" s="94">
        <v>1</v>
      </c>
      <c r="AR202" s="94">
        <v>1</v>
      </c>
      <c r="AS202" s="94">
        <v>1</v>
      </c>
      <c r="AT202" s="94">
        <v>1</v>
      </c>
      <c r="AU202" s="94">
        <v>1</v>
      </c>
      <c r="AV202" s="182"/>
      <c r="AW202" s="182"/>
      <c r="AX202" s="182"/>
      <c r="AY202" s="94"/>
      <c r="AZ20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0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Building Fabric / Thermal / Sealing, Lighting, HVAC, Services, </v>
      </c>
      <c r="BB202" s="95"/>
      <c r="BC202" s="95">
        <v>1</v>
      </c>
      <c r="BD202" s="90" t="str">
        <f>IF(AND(Table1[[#This Row],[Residential]]=1,Table1[[#This Row],[Commercial]]=1),1,"")</f>
        <v/>
      </c>
      <c r="BE202" s="90" t="str">
        <f>CONCATENATE(IF(Table1[[#This Row],[Residential]]=1,"Residential, ",""),IF(Table1[[#This Row],[Commercial]]=1,"Commercial",""))</f>
        <v>Commercial</v>
      </c>
      <c r="BF202" s="94"/>
      <c r="BG202" s="94"/>
      <c r="BH202" s="94"/>
      <c r="BI202" s="94"/>
      <c r="BJ202" s="94"/>
      <c r="BK202" s="94"/>
      <c r="BL202" s="94"/>
      <c r="BM202" s="182"/>
      <c r="BN202" s="94">
        <v>1</v>
      </c>
      <c r="BO20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02" s="160"/>
      <c r="BQ202" s="120"/>
      <c r="BR202" s="132" t="s">
        <v>987</v>
      </c>
      <c r="BS202" s="120"/>
      <c r="BT202" s="117" t="s">
        <v>842</v>
      </c>
      <c r="BU202" s="175"/>
      <c r="BV202" s="175"/>
      <c r="BW202" s="121" t="s">
        <v>57</v>
      </c>
      <c r="BX202" s="121" t="s">
        <v>57</v>
      </c>
      <c r="BY202" s="121" t="s">
        <v>57</v>
      </c>
      <c r="BZ202" s="227"/>
      <c r="CA20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202" s="48">
        <f>COUNTIF(Table1[[#This Row],[Validity]:[Alignment with NCC (Yes=1,No=0)]],"N/A")</f>
        <v>0</v>
      </c>
      <c r="CC202" s="48">
        <f>IF(ISERROR(Table1[[#This Row],[Total Quality Score (out of 10)]]/(4-Table1[[#This Row],[N/A Count]])),0,Table1[[#This Row],[Total Quality Score (out of 10)]]/(4-Table1[[#This Row],[N/A Count]]))</f>
        <v>2.25</v>
      </c>
      <c r="CD202" s="106"/>
      <c r="CE202" s="106"/>
      <c r="CF202" s="172">
        <f>IF(SUM(Table1[[#This Row],[Multiple]:[Level (all)62]])&lt;1,IF(Table1[[#This Row],[General]]=1,1,""),"")</f>
        <v>1</v>
      </c>
      <c r="CG202" s="172" t="str">
        <f>IF(SUM(Table1[[#This Row],[Multiple]:[Level (all)62]])&lt;1,IF(Table1[[#This Row],[Beginner]]=1,1,""),"")</f>
        <v/>
      </c>
      <c r="CH202" s="171" t="str">
        <f>IF(SUM(Table1[[#This Row],[Multiple]:[Level (all)62]])&lt;1,IF(Table1[[#This Row],[Intermediate]]=1,1,""),"")</f>
        <v/>
      </c>
      <c r="CI202" s="171" t="str">
        <f>IF(SUM(Table1[[#This Row],[Multiple]:[Level (all)62]])&lt;1,IF(Table1[[#This Row],[Advanced]]=1,1,""),"")</f>
        <v/>
      </c>
      <c r="CJ202" s="171" t="str">
        <f>IF(AND(SUM(Table1[[#This Row],[General]:[Advanced]])&lt;4,SUM(Table1[[#This Row],[General]:[Advanced]])&gt;1),1,"")</f>
        <v/>
      </c>
      <c r="CK202" s="171" t="str">
        <f>Table1[[#This Row],[Level (all)]]</f>
        <v/>
      </c>
      <c r="CL202" s="171">
        <f>IF(Table1[[#This Row],[Multiple audience]]&lt;&gt;1,IF(Table1[[#This Row],[General Audience]]=1,1,""),"")</f>
        <v>1</v>
      </c>
      <c r="CM202" s="171" t="str">
        <f>IF(Table1[[#This Row],[Multiple audience]]&lt;&gt;1,IF(Table1[[#This Row],[Planners / Designers ]]=1,1,""),"")</f>
        <v/>
      </c>
      <c r="CN202" s="171" t="str">
        <f>IF(Table1[[#This Row],[Multiple audience]]&lt;&gt;1,IF(Table1[[#This Row],[Regulatory Assessors]]=1,1,""),"")</f>
        <v/>
      </c>
      <c r="CO202" s="171" t="str">
        <f>IF(Table1[[#This Row],[Multiple audience]]&lt;&gt;1,IF(Table1[[#This Row],[Builders / Management]]=1,1,""),"")</f>
        <v/>
      </c>
      <c r="CP202" s="171" t="str">
        <f>IF(Table1[[#This Row],[Multiple audience]]&lt;&gt;1,IF(Table1[[#This Row],[Energy / Sus Assessors]]=1,1,""),"")</f>
        <v/>
      </c>
      <c r="CQ202" s="171" t="str">
        <f>IF(Table1[[#This Row],[Multiple audience]]&lt;&gt;1,IF(Table1[[#This Row],[Semi-skilled]]=1,1,""),"")</f>
        <v/>
      </c>
      <c r="CR202" s="171" t="str">
        <f>IF(Table1[[#This Row],[Multiple audience]]&lt;&gt;1,IF(Table1[[#This Row],[Trades]]=1,1,""),"")</f>
        <v/>
      </c>
      <c r="CS202" s="171" t="str">
        <f>IF(Table1[[#This Row],[Multiple audience]]&lt;&gt;1,IF(Table1[[#This Row],[Other]]=1,1,""),"")</f>
        <v/>
      </c>
      <c r="CT202" s="171" t="str">
        <f>IF(SUM(Table1[[#This Row],[General Audience]:[Other]])&gt;1,1,"")</f>
        <v/>
      </c>
      <c r="CU202" s="171" t="str">
        <f>IF(Table1[[#This Row],[Various  ]]&lt;&gt;1,IF(Table1[[#This Row],[Calculator / Software]]=1,1,""),"")</f>
        <v/>
      </c>
      <c r="CV202" s="171" t="str">
        <f>IF(Table1[[#This Row],[Various  ]]&lt;&gt;1,IF(Table1[[#This Row],[Information  ]]=1,1,""),"")</f>
        <v/>
      </c>
      <c r="CW202" s="171" t="str">
        <f>IF(Table1[[#This Row],[Various  ]]&lt;&gt;1,IF(Table1[[#This Row],[Interactive Tool]]=1,1,""),"")</f>
        <v/>
      </c>
      <c r="CX202" s="171" t="str">
        <f>IF(Table1[[#This Row],[Various  ]]&lt;&gt;1,IF(Table1[[#This Row],[Technical Specifications]]=1,1,""),"")</f>
        <v/>
      </c>
      <c r="CY202" s="171" t="str">
        <f>IF(Table1[[#This Row],[Various  ]]&lt;&gt;1,IF(Table1[[#This Row],[Training Resources]]=1,1,""),"")</f>
        <v/>
      </c>
      <c r="CZ202" s="171" t="str">
        <f>IF(Table1[[#This Row],[Various  ]]&lt;&gt;1,IF(Table1[[#This Row],[Toolbox]]=1,1,""),"")</f>
        <v/>
      </c>
      <c r="DA202" s="169" t="str">
        <f>IF(Table1[[#This Row],[Various  ]]&lt;&gt;1,IF(Table1[[#This Row],[Video]]=1,1,""),"")</f>
        <v/>
      </c>
      <c r="DB202" s="169" t="str">
        <f>IF(Table1[[#This Row],[Various  ]]&lt;&gt;1,IF(Table1[[#This Row],[Case study]]=1,1,""),"")</f>
        <v/>
      </c>
      <c r="DC202" s="169" t="str">
        <f>IF(Table1[[#This Row],[Various  ]]&lt;&gt;1,IF(Table1[[#This Row],[Other   ]]=1,1,""),"")</f>
        <v/>
      </c>
      <c r="DD202" s="169" t="str">
        <f>IF(Table1[[#This Row],[Various  ]]&lt;&gt;1,IF(Table1[[#This Row],[Standards]]=1,1,""),"")</f>
        <v/>
      </c>
      <c r="DE202" s="169">
        <f>IF(Table1[[#This Row],[Various]]=1,1,IF(SUM(Table1[[#This Row],[Calculator / Software]:[Standards]])&gt;1,1,""))</f>
        <v>1</v>
      </c>
      <c r="DF202" s="169" t="str">
        <f>IF(Table1[[#This Row],[Multiple NCC links]]&lt;&gt;1,IF(Table1[[#This Row],[Design]]=1,1,""),"")</f>
        <v/>
      </c>
      <c r="DG202" s="169" t="str">
        <f>IF(Table1[[#This Row],[Multiple NCC links]]&lt;&gt;1,IF(Table1[[#This Row],[Assessment / Verification]]=1,1,""),"")</f>
        <v/>
      </c>
      <c r="DH202" s="169" t="str">
        <f>IF(Table1[[#This Row],[Multiple NCC links]]&lt;&gt;1,IF(Table1[[#This Row],[Climate Specific ]]=1,1,""),"")</f>
        <v/>
      </c>
      <c r="DI202" s="169" t="str">
        <f>IF(Table1[[#This Row],[Multiple NCC links]]&lt;&gt;1,IF(Table1[[#This Row],[Alterations / Additions]]=1,1,""),"")</f>
        <v/>
      </c>
      <c r="DJ202" s="169" t="str">
        <f>IF(Table1[[#This Row],[Multiple NCC links]]&lt;&gt;1,IF(Table1[[#This Row],[Glazing]]=1,1,""),"")</f>
        <v/>
      </c>
      <c r="DK202" s="169" t="str">
        <f>IF(Table1[[#This Row],[Multiple NCC links]]&lt;&gt;1,IF(Table1[[#This Row],[Building Fabric / Thermal / Sealing]]=1,1,""),"")</f>
        <v/>
      </c>
      <c r="DL202" s="169" t="str">
        <f>IF(Table1[[#This Row],[Multiple NCC links]]&lt;&gt;1,IF(Table1[[#This Row],[Lighting]]=1,1,""),"")</f>
        <v/>
      </c>
      <c r="DM202" s="169" t="str">
        <f>IF(Table1[[#This Row],[Multiple NCC links]]&lt;&gt;1,IF(Table1[[#This Row],[HVAC]]=1,1,""),"")</f>
        <v/>
      </c>
      <c r="DN202" s="169" t="str">
        <f>IF(Table1[[#This Row],[Multiple NCC links]]&lt;&gt;1,IF(Table1[[#This Row],[Services]]=1,1,""),"")</f>
        <v/>
      </c>
      <c r="DO202" s="169" t="str">
        <f>IF(Table1[[#This Row],[Multiple NCC links]]&lt;&gt;1,IF(Table1[[#This Row],[Maintenance &amp; Monitoring]]=1,1,""),"")</f>
        <v/>
      </c>
      <c r="DP202" s="169" t="str">
        <f>IF(Table1[[#This Row],[Multiple NCC links]]&lt;&gt;1,IF(Table1[[#This Row],[Hand over / Operations]]=1,1,""),"")</f>
        <v/>
      </c>
      <c r="DQ202" s="169" t="str">
        <f>IF(Table1[[#This Row],[Multiple NCC links]]&lt;&gt;1,IF(Table1[[#This Row],[As built assessment]]=1,1,""),"")</f>
        <v/>
      </c>
      <c r="DR202" s="169" t="str">
        <f>IF(Table1[[#This Row],[Multiple NCC links]]&lt;&gt;1,IF(Table1[[#This Row],[Beyond compliance]]=1,1,""),"")</f>
        <v/>
      </c>
      <c r="DS202" s="169">
        <f>IF(SUM(Table1[[#This Row],[Design]:[Beyond compliance]])&gt;1,1,"")</f>
        <v>1</v>
      </c>
      <c r="DT202" s="169" t="str">
        <f>IF(Table1[[#This Row],[Both Residential &amp; Commercial4]]&lt;&gt;1,IF(Table1[[#This Row],[Residential]]=1,1,""),"")</f>
        <v/>
      </c>
      <c r="DU202" s="169">
        <f>IF(Table1[[#This Row],[Both Residential &amp; Commercial4]]&lt;&gt;1,IF(Table1[[#This Row],[Commercial]]=1,1,""),"")</f>
        <v>1</v>
      </c>
      <c r="DV202" s="169" t="str">
        <f>Table1[[#This Row],[Residential &amp; Commercial]]</f>
        <v/>
      </c>
      <c r="DW202" s="169"/>
    </row>
    <row r="203" spans="1:127" s="49" customFormat="1" ht="57.75" thickTop="1" thickBot="1" x14ac:dyDescent="0.35">
      <c r="A203" s="97">
        <v>199</v>
      </c>
      <c r="B203" s="97"/>
      <c r="C203" s="88" t="s">
        <v>844</v>
      </c>
      <c r="D203" s="88" t="s">
        <v>831</v>
      </c>
      <c r="E203" s="176">
        <v>1</v>
      </c>
      <c r="F203" s="176"/>
      <c r="G203" s="176"/>
      <c r="H203" s="176"/>
      <c r="I203" s="90" t="str">
        <f>IF(AND(Table1[[#This Row],[General]]=1,Table1[[#This Row],[Beginner]]=1,Table1[[#This Row],[Intermediate]]=1,Table1[[#This Row],[Advanced]]=1),1,"")</f>
        <v/>
      </c>
      <c r="J203" s="90" t="str">
        <f>CONCATENATE(IF(Table1[[#This Row],[General]]=1,"General, ",""), IF(Table1[[#This Row],[Beginner]]=1,"Beginner, ",""),IF(Table1[[#This Row],[Intermediate]]=1,"Intermediate, ",""), IF(Table1[[#This Row],[Advanced]]=1,"Advanced",""))</f>
        <v xml:space="preserve">General, </v>
      </c>
      <c r="K203" s="91">
        <v>1</v>
      </c>
      <c r="L203" s="179"/>
      <c r="M203" s="91"/>
      <c r="N203" s="91"/>
      <c r="O203" s="159"/>
      <c r="P203" s="91"/>
      <c r="Q203" s="91"/>
      <c r="R203" s="91"/>
      <c r="S20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03" s="92"/>
      <c r="U203" s="92">
        <v>1</v>
      </c>
      <c r="V203" s="211"/>
      <c r="W203" s="211"/>
      <c r="X203" s="92"/>
      <c r="Y203" s="92"/>
      <c r="Z203" s="92"/>
      <c r="AA203" s="92"/>
      <c r="AB203" s="92"/>
      <c r="AC203" s="92">
        <v>1</v>
      </c>
      <c r="AD203" s="92"/>
      <c r="AE203" s="181"/>
      <c r="AF203" s="92"/>
      <c r="AG20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Case Study, </v>
      </c>
      <c r="AH203" s="93">
        <v>1</v>
      </c>
      <c r="AI203" s="93"/>
      <c r="AJ203" s="93"/>
      <c r="AK203" s="74" t="str">
        <f>CONCATENATE(IF(Table1[[#This Row],[Digital]]=1,"Digital, ",""),IF(Table1[[#This Row],[Face to Face]]=1,"Face to face, ",""),IF(Table1[[#This Row],[Blended]]=1,"Blended",""))</f>
        <v xml:space="preserve">Digital, </v>
      </c>
      <c r="AL203" s="89" t="s">
        <v>733</v>
      </c>
      <c r="AM203" s="94">
        <v>1</v>
      </c>
      <c r="AN203" s="182"/>
      <c r="AO203" s="94"/>
      <c r="AP203" s="182"/>
      <c r="AQ203" s="94">
        <v>1</v>
      </c>
      <c r="AR203" s="94">
        <v>1</v>
      </c>
      <c r="AS203" s="94">
        <v>1</v>
      </c>
      <c r="AT203" s="94">
        <v>1</v>
      </c>
      <c r="AU203" s="94">
        <v>1</v>
      </c>
      <c r="AV203" s="182"/>
      <c r="AW203" s="182"/>
      <c r="AX203" s="182"/>
      <c r="AY203" s="94"/>
      <c r="AZ20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0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Building Fabric / Thermal / Sealing, Lighting, HVAC, Services, </v>
      </c>
      <c r="BB203" s="95">
        <v>1</v>
      </c>
      <c r="BC203" s="95"/>
      <c r="BD203" s="90" t="str">
        <f>IF(AND(Table1[[#This Row],[Residential]]=1,Table1[[#This Row],[Commercial]]=1),1,"")</f>
        <v/>
      </c>
      <c r="BE203" s="90" t="str">
        <f>CONCATENATE(IF(Table1[[#This Row],[Residential]]=1,"Residential, ",""),IF(Table1[[#This Row],[Commercial]]=1,"Commercial",""))</f>
        <v xml:space="preserve">Residential, </v>
      </c>
      <c r="BF203" s="94"/>
      <c r="BG203" s="94"/>
      <c r="BH203" s="94"/>
      <c r="BI203" s="94"/>
      <c r="BJ203" s="94"/>
      <c r="BK203" s="94"/>
      <c r="BL203" s="94"/>
      <c r="BM203" s="182"/>
      <c r="BN203" s="94">
        <v>1</v>
      </c>
      <c r="BO20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03" s="160"/>
      <c r="BQ203" s="120"/>
      <c r="BR203" s="132" t="s">
        <v>987</v>
      </c>
      <c r="BS203" s="120"/>
      <c r="BT203" s="117" t="s">
        <v>843</v>
      </c>
      <c r="BU203" s="175"/>
      <c r="BV203" s="175"/>
      <c r="BW203" s="121" t="s">
        <v>57</v>
      </c>
      <c r="BX203" s="121" t="s">
        <v>57</v>
      </c>
      <c r="BY203" s="121" t="s">
        <v>57</v>
      </c>
      <c r="BZ203" s="227"/>
      <c r="CA20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203" s="48">
        <f>COUNTIF(Table1[[#This Row],[Validity]:[Alignment with NCC (Yes=1,No=0)]],"N/A")</f>
        <v>0</v>
      </c>
      <c r="CC203" s="48">
        <f>IF(ISERROR(Table1[[#This Row],[Total Quality Score (out of 10)]]/(4-Table1[[#This Row],[N/A Count]])),0,Table1[[#This Row],[Total Quality Score (out of 10)]]/(4-Table1[[#This Row],[N/A Count]]))</f>
        <v>2.25</v>
      </c>
      <c r="CD203" s="106"/>
      <c r="CE203" s="106"/>
      <c r="CF203" s="172">
        <f>IF(SUM(Table1[[#This Row],[Multiple]:[Level (all)62]])&lt;1,IF(Table1[[#This Row],[General]]=1,1,""),"")</f>
        <v>1</v>
      </c>
      <c r="CG203" s="172" t="str">
        <f>IF(SUM(Table1[[#This Row],[Multiple]:[Level (all)62]])&lt;1,IF(Table1[[#This Row],[Beginner]]=1,1,""),"")</f>
        <v/>
      </c>
      <c r="CH203" s="171" t="str">
        <f>IF(SUM(Table1[[#This Row],[Multiple]:[Level (all)62]])&lt;1,IF(Table1[[#This Row],[Intermediate]]=1,1,""),"")</f>
        <v/>
      </c>
      <c r="CI203" s="171" t="str">
        <f>IF(SUM(Table1[[#This Row],[Multiple]:[Level (all)62]])&lt;1,IF(Table1[[#This Row],[Advanced]]=1,1,""),"")</f>
        <v/>
      </c>
      <c r="CJ203" s="171" t="str">
        <f>IF(AND(SUM(Table1[[#This Row],[General]:[Advanced]])&lt;4,SUM(Table1[[#This Row],[General]:[Advanced]])&gt;1),1,"")</f>
        <v/>
      </c>
      <c r="CK203" s="171" t="str">
        <f>Table1[[#This Row],[Level (all)]]</f>
        <v/>
      </c>
      <c r="CL203" s="171">
        <f>IF(Table1[[#This Row],[Multiple audience]]&lt;&gt;1,IF(Table1[[#This Row],[General Audience]]=1,1,""),"")</f>
        <v>1</v>
      </c>
      <c r="CM203" s="171" t="str">
        <f>IF(Table1[[#This Row],[Multiple audience]]&lt;&gt;1,IF(Table1[[#This Row],[Planners / Designers ]]=1,1,""),"")</f>
        <v/>
      </c>
      <c r="CN203" s="171" t="str">
        <f>IF(Table1[[#This Row],[Multiple audience]]&lt;&gt;1,IF(Table1[[#This Row],[Regulatory Assessors]]=1,1,""),"")</f>
        <v/>
      </c>
      <c r="CO203" s="171" t="str">
        <f>IF(Table1[[#This Row],[Multiple audience]]&lt;&gt;1,IF(Table1[[#This Row],[Builders / Management]]=1,1,""),"")</f>
        <v/>
      </c>
      <c r="CP203" s="171" t="str">
        <f>IF(Table1[[#This Row],[Multiple audience]]&lt;&gt;1,IF(Table1[[#This Row],[Energy / Sus Assessors]]=1,1,""),"")</f>
        <v/>
      </c>
      <c r="CQ203" s="171" t="str">
        <f>IF(Table1[[#This Row],[Multiple audience]]&lt;&gt;1,IF(Table1[[#This Row],[Semi-skilled]]=1,1,""),"")</f>
        <v/>
      </c>
      <c r="CR203" s="171" t="str">
        <f>IF(Table1[[#This Row],[Multiple audience]]&lt;&gt;1,IF(Table1[[#This Row],[Trades]]=1,1,""),"")</f>
        <v/>
      </c>
      <c r="CS203" s="171" t="str">
        <f>IF(Table1[[#This Row],[Multiple audience]]&lt;&gt;1,IF(Table1[[#This Row],[Other]]=1,1,""),"")</f>
        <v/>
      </c>
      <c r="CT203" s="171" t="str">
        <f>IF(SUM(Table1[[#This Row],[General Audience]:[Other]])&gt;1,1,"")</f>
        <v/>
      </c>
      <c r="CU203" s="171" t="str">
        <f>IF(Table1[[#This Row],[Various  ]]&lt;&gt;1,IF(Table1[[#This Row],[Calculator / Software]]=1,1,""),"")</f>
        <v/>
      </c>
      <c r="CV203" s="171" t="str">
        <f>IF(Table1[[#This Row],[Various  ]]&lt;&gt;1,IF(Table1[[#This Row],[Information  ]]=1,1,""),"")</f>
        <v/>
      </c>
      <c r="CW203" s="171" t="str">
        <f>IF(Table1[[#This Row],[Various  ]]&lt;&gt;1,IF(Table1[[#This Row],[Interactive Tool]]=1,1,""),"")</f>
        <v/>
      </c>
      <c r="CX203" s="171" t="str">
        <f>IF(Table1[[#This Row],[Various  ]]&lt;&gt;1,IF(Table1[[#This Row],[Technical Specifications]]=1,1,""),"")</f>
        <v/>
      </c>
      <c r="CY203" s="171" t="str">
        <f>IF(Table1[[#This Row],[Various  ]]&lt;&gt;1,IF(Table1[[#This Row],[Training Resources]]=1,1,""),"")</f>
        <v/>
      </c>
      <c r="CZ203" s="171" t="str">
        <f>IF(Table1[[#This Row],[Various  ]]&lt;&gt;1,IF(Table1[[#This Row],[Toolbox]]=1,1,""),"")</f>
        <v/>
      </c>
      <c r="DA203" s="169" t="str">
        <f>IF(Table1[[#This Row],[Various  ]]&lt;&gt;1,IF(Table1[[#This Row],[Video]]=1,1,""),"")</f>
        <v/>
      </c>
      <c r="DB203" s="169" t="str">
        <f>IF(Table1[[#This Row],[Various  ]]&lt;&gt;1,IF(Table1[[#This Row],[Case study]]=1,1,""),"")</f>
        <v/>
      </c>
      <c r="DC203" s="169" t="str">
        <f>IF(Table1[[#This Row],[Various  ]]&lt;&gt;1,IF(Table1[[#This Row],[Other   ]]=1,1,""),"")</f>
        <v/>
      </c>
      <c r="DD203" s="169" t="str">
        <f>IF(Table1[[#This Row],[Various  ]]&lt;&gt;1,IF(Table1[[#This Row],[Standards]]=1,1,""),"")</f>
        <v/>
      </c>
      <c r="DE203" s="169">
        <f>IF(Table1[[#This Row],[Various]]=1,1,IF(SUM(Table1[[#This Row],[Calculator / Software]:[Standards]])&gt;1,1,""))</f>
        <v>1</v>
      </c>
      <c r="DF203" s="169" t="str">
        <f>IF(Table1[[#This Row],[Multiple NCC links]]&lt;&gt;1,IF(Table1[[#This Row],[Design]]=1,1,""),"")</f>
        <v/>
      </c>
      <c r="DG203" s="169" t="str">
        <f>IF(Table1[[#This Row],[Multiple NCC links]]&lt;&gt;1,IF(Table1[[#This Row],[Assessment / Verification]]=1,1,""),"")</f>
        <v/>
      </c>
      <c r="DH203" s="169" t="str">
        <f>IF(Table1[[#This Row],[Multiple NCC links]]&lt;&gt;1,IF(Table1[[#This Row],[Climate Specific ]]=1,1,""),"")</f>
        <v/>
      </c>
      <c r="DI203" s="169" t="str">
        <f>IF(Table1[[#This Row],[Multiple NCC links]]&lt;&gt;1,IF(Table1[[#This Row],[Alterations / Additions]]=1,1,""),"")</f>
        <v/>
      </c>
      <c r="DJ203" s="169" t="str">
        <f>IF(Table1[[#This Row],[Multiple NCC links]]&lt;&gt;1,IF(Table1[[#This Row],[Glazing]]=1,1,""),"")</f>
        <v/>
      </c>
      <c r="DK203" s="169" t="str">
        <f>IF(Table1[[#This Row],[Multiple NCC links]]&lt;&gt;1,IF(Table1[[#This Row],[Building Fabric / Thermal / Sealing]]=1,1,""),"")</f>
        <v/>
      </c>
      <c r="DL203" s="169" t="str">
        <f>IF(Table1[[#This Row],[Multiple NCC links]]&lt;&gt;1,IF(Table1[[#This Row],[Lighting]]=1,1,""),"")</f>
        <v/>
      </c>
      <c r="DM203" s="169" t="str">
        <f>IF(Table1[[#This Row],[Multiple NCC links]]&lt;&gt;1,IF(Table1[[#This Row],[HVAC]]=1,1,""),"")</f>
        <v/>
      </c>
      <c r="DN203" s="169" t="str">
        <f>IF(Table1[[#This Row],[Multiple NCC links]]&lt;&gt;1,IF(Table1[[#This Row],[Services]]=1,1,""),"")</f>
        <v/>
      </c>
      <c r="DO203" s="169" t="str">
        <f>IF(Table1[[#This Row],[Multiple NCC links]]&lt;&gt;1,IF(Table1[[#This Row],[Maintenance &amp; Monitoring]]=1,1,""),"")</f>
        <v/>
      </c>
      <c r="DP203" s="169" t="str">
        <f>IF(Table1[[#This Row],[Multiple NCC links]]&lt;&gt;1,IF(Table1[[#This Row],[Hand over / Operations]]=1,1,""),"")</f>
        <v/>
      </c>
      <c r="DQ203" s="169" t="str">
        <f>IF(Table1[[#This Row],[Multiple NCC links]]&lt;&gt;1,IF(Table1[[#This Row],[As built assessment]]=1,1,""),"")</f>
        <v/>
      </c>
      <c r="DR203" s="169" t="str">
        <f>IF(Table1[[#This Row],[Multiple NCC links]]&lt;&gt;1,IF(Table1[[#This Row],[Beyond compliance]]=1,1,""),"")</f>
        <v/>
      </c>
      <c r="DS203" s="169">
        <f>IF(SUM(Table1[[#This Row],[Design]:[Beyond compliance]])&gt;1,1,"")</f>
        <v>1</v>
      </c>
      <c r="DT203" s="169">
        <f>IF(Table1[[#This Row],[Both Residential &amp; Commercial4]]&lt;&gt;1,IF(Table1[[#This Row],[Residential]]=1,1,""),"")</f>
        <v>1</v>
      </c>
      <c r="DU203" s="169" t="str">
        <f>IF(Table1[[#This Row],[Both Residential &amp; Commercial4]]&lt;&gt;1,IF(Table1[[#This Row],[Commercial]]=1,1,""),"")</f>
        <v/>
      </c>
      <c r="DV203" s="169" t="str">
        <f>Table1[[#This Row],[Residential &amp; Commercial]]</f>
        <v/>
      </c>
      <c r="DW203" s="169"/>
    </row>
    <row r="204" spans="1:127" s="49" customFormat="1" ht="95.25" thickTop="1" thickBot="1" x14ac:dyDescent="0.35">
      <c r="A204" s="97">
        <v>200</v>
      </c>
      <c r="B204" s="97"/>
      <c r="C204" s="88" t="s">
        <v>848</v>
      </c>
      <c r="D204" s="88" t="s">
        <v>849</v>
      </c>
      <c r="E204" s="176"/>
      <c r="F204" s="176"/>
      <c r="G204" s="176">
        <v>1</v>
      </c>
      <c r="H204" s="176"/>
      <c r="I204" s="90" t="str">
        <f>IF(AND(Table1[[#This Row],[General]]=1,Table1[[#This Row],[Beginner]]=1,Table1[[#This Row],[Intermediate]]=1,Table1[[#This Row],[Advanced]]=1),1,"")</f>
        <v/>
      </c>
      <c r="J204" s="90" t="str">
        <f>CONCATENATE(IF(Table1[[#This Row],[General]]=1,"General, ",""), IF(Table1[[#This Row],[Beginner]]=1,"Beginner, ",""),IF(Table1[[#This Row],[Intermediate]]=1,"Intermediate, ",""), IF(Table1[[#This Row],[Advanced]]=1,"Advanced",""))</f>
        <v xml:space="preserve">Intermediate, </v>
      </c>
      <c r="K204" s="91">
        <v>1</v>
      </c>
      <c r="L204" s="179"/>
      <c r="M204" s="91"/>
      <c r="N204" s="91"/>
      <c r="O204" s="159"/>
      <c r="P204" s="91"/>
      <c r="Q204" s="91"/>
      <c r="R204" s="91"/>
      <c r="S204"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04" s="92"/>
      <c r="U204" s="92"/>
      <c r="V204" s="211"/>
      <c r="W204" s="211">
        <v>1</v>
      </c>
      <c r="X204" s="92"/>
      <c r="Y204" s="92"/>
      <c r="Z204" s="92">
        <v>1</v>
      </c>
      <c r="AA204" s="92"/>
      <c r="AB204" s="92"/>
      <c r="AC204" s="92"/>
      <c r="AD204" s="92"/>
      <c r="AE204" s="181"/>
      <c r="AF204" s="92"/>
      <c r="AG20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v>
      </c>
      <c r="AH204" s="93"/>
      <c r="AI204" s="93">
        <v>1</v>
      </c>
      <c r="AJ204" s="93"/>
      <c r="AK204" s="74" t="str">
        <f>CONCATENATE(IF(Table1[[#This Row],[Digital]]=1,"Digital, ",""),IF(Table1[[#This Row],[Face to Face]]=1,"Face to face, ",""),IF(Table1[[#This Row],[Blended]]=1,"Blended",""))</f>
        <v xml:space="preserve">Face to face, </v>
      </c>
      <c r="AL204" s="89" t="s">
        <v>62</v>
      </c>
      <c r="AM204" s="94">
        <v>1</v>
      </c>
      <c r="AN204" s="182"/>
      <c r="AO204" s="94"/>
      <c r="AP204" s="182">
        <v>1</v>
      </c>
      <c r="AQ204" s="94">
        <v>1</v>
      </c>
      <c r="AR204" s="94">
        <v>1</v>
      </c>
      <c r="AS204" s="94">
        <v>1</v>
      </c>
      <c r="AT204" s="94">
        <v>1</v>
      </c>
      <c r="AU204" s="94">
        <v>1</v>
      </c>
      <c r="AV204" s="182">
        <v>1</v>
      </c>
      <c r="AW204" s="182"/>
      <c r="AX204" s="182"/>
      <c r="AY204" s="94"/>
      <c r="AZ20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0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Alterations / Additions, Glazing, Building Fabric / Thermal / Sealing, Lighting, HVAC, Services, Maintenance &amp; Monitoring, </v>
      </c>
      <c r="BB204" s="95">
        <v>1</v>
      </c>
      <c r="BC204" s="95">
        <v>1</v>
      </c>
      <c r="BD204" s="90">
        <f>IF(AND(Table1[[#This Row],[Residential]]=1,Table1[[#This Row],[Commercial]]=1),1,"")</f>
        <v>1</v>
      </c>
      <c r="BE204" s="90" t="str">
        <f>CONCATENATE(IF(Table1[[#This Row],[Residential]]=1,"Residential, ",""),IF(Table1[[#This Row],[Commercial]]=1,"Commercial",""))</f>
        <v>Residential, Commercial</v>
      </c>
      <c r="BF204" s="94"/>
      <c r="BG204" s="94"/>
      <c r="BH204" s="94"/>
      <c r="BI204" s="94"/>
      <c r="BJ204" s="94"/>
      <c r="BK204" s="94"/>
      <c r="BL204" s="94"/>
      <c r="BM204" s="182"/>
      <c r="BN204" s="94">
        <v>1</v>
      </c>
      <c r="BO20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04" s="160"/>
      <c r="BQ204" s="120" t="s">
        <v>850</v>
      </c>
      <c r="BR204" s="132" t="s">
        <v>888</v>
      </c>
      <c r="BS204" s="120"/>
      <c r="BT204" s="117" t="s">
        <v>847</v>
      </c>
      <c r="BU204" s="175"/>
      <c r="BV204" s="175"/>
      <c r="BW204" s="121" t="s">
        <v>59</v>
      </c>
      <c r="BX204" s="121" t="s">
        <v>58</v>
      </c>
      <c r="BY204" s="121" t="s">
        <v>58</v>
      </c>
      <c r="BZ204" s="227"/>
      <c r="CA20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204" s="48">
        <f>COUNTIF(Table1[[#This Row],[Validity]:[Alignment with NCC (Yes=1,No=0)]],"N/A")</f>
        <v>1</v>
      </c>
      <c r="CC204" s="48">
        <f>IF(ISERROR(Table1[[#This Row],[Total Quality Score (out of 10)]]/(4-Table1[[#This Row],[N/A Count]])),0,Table1[[#This Row],[Total Quality Score (out of 10)]]/(4-Table1[[#This Row],[N/A Count]]))</f>
        <v>1.3333333333333333</v>
      </c>
      <c r="CD204" s="106"/>
      <c r="CE204" s="106"/>
      <c r="CF204" s="172" t="str">
        <f>IF(SUM(Table1[[#This Row],[Multiple]:[Level (all)62]])&lt;1,IF(Table1[[#This Row],[General]]=1,1,""),"")</f>
        <v/>
      </c>
      <c r="CG204" s="172" t="str">
        <f>IF(SUM(Table1[[#This Row],[Multiple]:[Level (all)62]])&lt;1,IF(Table1[[#This Row],[Beginner]]=1,1,""),"")</f>
        <v/>
      </c>
      <c r="CH204" s="171">
        <f>IF(SUM(Table1[[#This Row],[Multiple]:[Level (all)62]])&lt;1,IF(Table1[[#This Row],[Intermediate]]=1,1,""),"")</f>
        <v>1</v>
      </c>
      <c r="CI204" s="171" t="str">
        <f>IF(SUM(Table1[[#This Row],[Multiple]:[Level (all)62]])&lt;1,IF(Table1[[#This Row],[Advanced]]=1,1,""),"")</f>
        <v/>
      </c>
      <c r="CJ204" s="171" t="str">
        <f>IF(AND(SUM(Table1[[#This Row],[General]:[Advanced]])&lt;4,SUM(Table1[[#This Row],[General]:[Advanced]])&gt;1),1,"")</f>
        <v/>
      </c>
      <c r="CK204" s="171" t="str">
        <f>Table1[[#This Row],[Level (all)]]</f>
        <v/>
      </c>
      <c r="CL204" s="171">
        <f>IF(Table1[[#This Row],[Multiple audience]]&lt;&gt;1,IF(Table1[[#This Row],[General Audience]]=1,1,""),"")</f>
        <v>1</v>
      </c>
      <c r="CM204" s="171" t="str">
        <f>IF(Table1[[#This Row],[Multiple audience]]&lt;&gt;1,IF(Table1[[#This Row],[Planners / Designers ]]=1,1,""),"")</f>
        <v/>
      </c>
      <c r="CN204" s="171" t="str">
        <f>IF(Table1[[#This Row],[Multiple audience]]&lt;&gt;1,IF(Table1[[#This Row],[Regulatory Assessors]]=1,1,""),"")</f>
        <v/>
      </c>
      <c r="CO204" s="171" t="str">
        <f>IF(Table1[[#This Row],[Multiple audience]]&lt;&gt;1,IF(Table1[[#This Row],[Builders / Management]]=1,1,""),"")</f>
        <v/>
      </c>
      <c r="CP204" s="171" t="str">
        <f>IF(Table1[[#This Row],[Multiple audience]]&lt;&gt;1,IF(Table1[[#This Row],[Energy / Sus Assessors]]=1,1,""),"")</f>
        <v/>
      </c>
      <c r="CQ204" s="171" t="str">
        <f>IF(Table1[[#This Row],[Multiple audience]]&lt;&gt;1,IF(Table1[[#This Row],[Semi-skilled]]=1,1,""),"")</f>
        <v/>
      </c>
      <c r="CR204" s="171" t="str">
        <f>IF(Table1[[#This Row],[Multiple audience]]&lt;&gt;1,IF(Table1[[#This Row],[Trades]]=1,1,""),"")</f>
        <v/>
      </c>
      <c r="CS204" s="171" t="str">
        <f>IF(Table1[[#This Row],[Multiple audience]]&lt;&gt;1,IF(Table1[[#This Row],[Other]]=1,1,""),"")</f>
        <v/>
      </c>
      <c r="CT204" s="171" t="str">
        <f>IF(SUM(Table1[[#This Row],[General Audience]:[Other]])&gt;1,1,"")</f>
        <v/>
      </c>
      <c r="CU204" s="171" t="str">
        <f>IF(Table1[[#This Row],[Various  ]]&lt;&gt;1,IF(Table1[[#This Row],[Calculator / Software]]=1,1,""),"")</f>
        <v/>
      </c>
      <c r="CV204" s="171" t="str">
        <f>IF(Table1[[#This Row],[Various  ]]&lt;&gt;1,IF(Table1[[#This Row],[Information  ]]=1,1,""),"")</f>
        <v/>
      </c>
      <c r="CW204" s="171" t="str">
        <f>IF(Table1[[#This Row],[Various  ]]&lt;&gt;1,IF(Table1[[#This Row],[Interactive Tool]]=1,1,""),"")</f>
        <v/>
      </c>
      <c r="CX204" s="171" t="str">
        <f>IF(Table1[[#This Row],[Various  ]]&lt;&gt;1,IF(Table1[[#This Row],[Technical Specifications]]=1,1,""),"")</f>
        <v/>
      </c>
      <c r="CY204" s="171" t="str">
        <f>IF(Table1[[#This Row],[Various  ]]&lt;&gt;1,IF(Table1[[#This Row],[Training Resources]]=1,1,""),"")</f>
        <v/>
      </c>
      <c r="CZ204" s="171" t="str">
        <f>IF(Table1[[#This Row],[Various  ]]&lt;&gt;1,IF(Table1[[#This Row],[Toolbox]]=1,1,""),"")</f>
        <v/>
      </c>
      <c r="DA204" s="169" t="str">
        <f>IF(Table1[[#This Row],[Various  ]]&lt;&gt;1,IF(Table1[[#This Row],[Video]]=1,1,""),"")</f>
        <v/>
      </c>
      <c r="DB204" s="169" t="str">
        <f>IF(Table1[[#This Row],[Various  ]]&lt;&gt;1,IF(Table1[[#This Row],[Case study]]=1,1,""),"")</f>
        <v/>
      </c>
      <c r="DC204" s="169" t="str">
        <f>IF(Table1[[#This Row],[Various  ]]&lt;&gt;1,IF(Table1[[#This Row],[Other   ]]=1,1,""),"")</f>
        <v/>
      </c>
      <c r="DD204" s="169" t="str">
        <f>IF(Table1[[#This Row],[Various  ]]&lt;&gt;1,IF(Table1[[#This Row],[Standards]]=1,1,""),"")</f>
        <v/>
      </c>
      <c r="DE204" s="169">
        <f>IF(Table1[[#This Row],[Various]]=1,1,IF(SUM(Table1[[#This Row],[Calculator / Software]:[Standards]])&gt;1,1,""))</f>
        <v>1</v>
      </c>
      <c r="DF204" s="169" t="str">
        <f>IF(Table1[[#This Row],[Multiple NCC links]]&lt;&gt;1,IF(Table1[[#This Row],[Design]]=1,1,""),"")</f>
        <v/>
      </c>
      <c r="DG204" s="169" t="str">
        <f>IF(Table1[[#This Row],[Multiple NCC links]]&lt;&gt;1,IF(Table1[[#This Row],[Assessment / Verification]]=1,1,""),"")</f>
        <v/>
      </c>
      <c r="DH204" s="169" t="str">
        <f>IF(Table1[[#This Row],[Multiple NCC links]]&lt;&gt;1,IF(Table1[[#This Row],[Climate Specific ]]=1,1,""),"")</f>
        <v/>
      </c>
      <c r="DI204" s="169" t="str">
        <f>IF(Table1[[#This Row],[Multiple NCC links]]&lt;&gt;1,IF(Table1[[#This Row],[Alterations / Additions]]=1,1,""),"")</f>
        <v/>
      </c>
      <c r="DJ204" s="169" t="str">
        <f>IF(Table1[[#This Row],[Multiple NCC links]]&lt;&gt;1,IF(Table1[[#This Row],[Glazing]]=1,1,""),"")</f>
        <v/>
      </c>
      <c r="DK204" s="169" t="str">
        <f>IF(Table1[[#This Row],[Multiple NCC links]]&lt;&gt;1,IF(Table1[[#This Row],[Building Fabric / Thermal / Sealing]]=1,1,""),"")</f>
        <v/>
      </c>
      <c r="DL204" s="169" t="str">
        <f>IF(Table1[[#This Row],[Multiple NCC links]]&lt;&gt;1,IF(Table1[[#This Row],[Lighting]]=1,1,""),"")</f>
        <v/>
      </c>
      <c r="DM204" s="169" t="str">
        <f>IF(Table1[[#This Row],[Multiple NCC links]]&lt;&gt;1,IF(Table1[[#This Row],[HVAC]]=1,1,""),"")</f>
        <v/>
      </c>
      <c r="DN204" s="169" t="str">
        <f>IF(Table1[[#This Row],[Multiple NCC links]]&lt;&gt;1,IF(Table1[[#This Row],[Services]]=1,1,""),"")</f>
        <v/>
      </c>
      <c r="DO204" s="169" t="str">
        <f>IF(Table1[[#This Row],[Multiple NCC links]]&lt;&gt;1,IF(Table1[[#This Row],[Maintenance &amp; Monitoring]]=1,1,""),"")</f>
        <v/>
      </c>
      <c r="DP204" s="169" t="str">
        <f>IF(Table1[[#This Row],[Multiple NCC links]]&lt;&gt;1,IF(Table1[[#This Row],[Hand over / Operations]]=1,1,""),"")</f>
        <v/>
      </c>
      <c r="DQ204" s="169" t="str">
        <f>IF(Table1[[#This Row],[Multiple NCC links]]&lt;&gt;1,IF(Table1[[#This Row],[As built assessment]]=1,1,""),"")</f>
        <v/>
      </c>
      <c r="DR204" s="169" t="str">
        <f>IF(Table1[[#This Row],[Multiple NCC links]]&lt;&gt;1,IF(Table1[[#This Row],[Beyond compliance]]=1,1,""),"")</f>
        <v/>
      </c>
      <c r="DS204" s="169">
        <f>IF(SUM(Table1[[#This Row],[Design]:[Beyond compliance]])&gt;1,1,"")</f>
        <v>1</v>
      </c>
      <c r="DT204" s="169" t="str">
        <f>IF(Table1[[#This Row],[Both Residential &amp; Commercial4]]&lt;&gt;1,IF(Table1[[#This Row],[Residential]]=1,1,""),"")</f>
        <v/>
      </c>
      <c r="DU204" s="169" t="str">
        <f>IF(Table1[[#This Row],[Both Residential &amp; Commercial4]]&lt;&gt;1,IF(Table1[[#This Row],[Commercial]]=1,1,""),"")</f>
        <v/>
      </c>
      <c r="DV204" s="169">
        <f>Table1[[#This Row],[Residential &amp; Commercial]]</f>
        <v>1</v>
      </c>
      <c r="DW204" s="169"/>
    </row>
    <row r="205" spans="1:127" s="49" customFormat="1" ht="76.5" thickTop="1" thickBot="1" x14ac:dyDescent="0.35">
      <c r="A205" s="97">
        <v>201</v>
      </c>
      <c r="B205" s="97"/>
      <c r="C205" s="88" t="s">
        <v>853</v>
      </c>
      <c r="D205" s="88" t="s">
        <v>37</v>
      </c>
      <c r="E205" s="176">
        <v>1</v>
      </c>
      <c r="F205" s="176"/>
      <c r="G205" s="176"/>
      <c r="H205" s="176"/>
      <c r="I205" s="90" t="str">
        <f>IF(AND(Table1[[#This Row],[General]]=1,Table1[[#This Row],[Beginner]]=1,Table1[[#This Row],[Intermediate]]=1,Table1[[#This Row],[Advanced]]=1),1,"")</f>
        <v/>
      </c>
      <c r="J205" s="90" t="str">
        <f>CONCATENATE(IF(Table1[[#This Row],[General]]=1,"General, ",""), IF(Table1[[#This Row],[Beginner]]=1,"Beginner, ",""),IF(Table1[[#This Row],[Intermediate]]=1,"Intermediate, ",""), IF(Table1[[#This Row],[Advanced]]=1,"Advanced",""))</f>
        <v xml:space="preserve">General, </v>
      </c>
      <c r="K205" s="91">
        <v>1</v>
      </c>
      <c r="L205" s="179"/>
      <c r="M205" s="91"/>
      <c r="N205" s="91"/>
      <c r="O205" s="159"/>
      <c r="P205" s="91"/>
      <c r="Q205" s="91"/>
      <c r="R205" s="91"/>
      <c r="S205"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05" s="92"/>
      <c r="U205" s="92">
        <v>1</v>
      </c>
      <c r="V205" s="211"/>
      <c r="W205" s="211"/>
      <c r="X205" s="92"/>
      <c r="Y205" s="92"/>
      <c r="Z205" s="92"/>
      <c r="AA205" s="92"/>
      <c r="AB205" s="92"/>
      <c r="AC205" s="92"/>
      <c r="AD205" s="92"/>
      <c r="AE205" s="181"/>
      <c r="AF205" s="92"/>
      <c r="AG20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05" s="93"/>
      <c r="AI205" s="93"/>
      <c r="AJ205" s="93">
        <v>1</v>
      </c>
      <c r="AK205" s="74" t="str">
        <f>CONCATENATE(IF(Table1[[#This Row],[Digital]]=1,"Digital, ",""),IF(Table1[[#This Row],[Face to Face]]=1,"Face to face, ",""),IF(Table1[[#This Row],[Blended]]=1,"Blended",""))</f>
        <v>Blended</v>
      </c>
      <c r="AL205" s="89" t="s">
        <v>733</v>
      </c>
      <c r="AM205" s="94">
        <v>1</v>
      </c>
      <c r="AN205" s="182"/>
      <c r="AO205" s="94"/>
      <c r="AP205" s="182"/>
      <c r="AQ205" s="94"/>
      <c r="AR205" s="94">
        <v>1</v>
      </c>
      <c r="AS205" s="94"/>
      <c r="AT205" s="94"/>
      <c r="AU205" s="94"/>
      <c r="AV205" s="182"/>
      <c r="AW205" s="182"/>
      <c r="AX205" s="182"/>
      <c r="AY205" s="94"/>
      <c r="AZ20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0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Building Fabric / Thermal / Sealing, </v>
      </c>
      <c r="BB205" s="95">
        <v>1</v>
      </c>
      <c r="BC205" s="95"/>
      <c r="BD205" s="90"/>
      <c r="BE205" s="90" t="str">
        <f>CONCATENATE(IF(Table1[[#This Row],[Residential]]=1,"Residential, ",""),IF(Table1[[#This Row],[Commercial]]=1,"Commercial",""))</f>
        <v xml:space="preserve">Residential, </v>
      </c>
      <c r="BF205" s="94"/>
      <c r="BG205" s="94">
        <v>1</v>
      </c>
      <c r="BH205" s="94">
        <v>1</v>
      </c>
      <c r="BI205" s="94">
        <v>1</v>
      </c>
      <c r="BJ205" s="94">
        <v>1</v>
      </c>
      <c r="BK205" s="94"/>
      <c r="BL205" s="94"/>
      <c r="BM205" s="182"/>
      <c r="BN205" s="94"/>
      <c r="BO20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ACT, New South Wales, Queensland, </v>
      </c>
      <c r="BP205" s="160"/>
      <c r="BQ205" s="120" t="s">
        <v>855</v>
      </c>
      <c r="BR205" s="132" t="s">
        <v>854</v>
      </c>
      <c r="BS205" s="120"/>
      <c r="BT205" s="117" t="s">
        <v>852</v>
      </c>
      <c r="BU205" s="175"/>
      <c r="BV205" s="175"/>
      <c r="BW205" s="121" t="s">
        <v>57</v>
      </c>
      <c r="BX205" s="121" t="s">
        <v>300</v>
      </c>
      <c r="BY205" s="121" t="s">
        <v>57</v>
      </c>
      <c r="BZ205" s="227"/>
      <c r="CA20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205" s="48">
        <f>COUNTIF(Table1[[#This Row],[Validity]:[Alignment with NCC (Yes=1,No=0)]],"N/A")</f>
        <v>0</v>
      </c>
      <c r="CC205" s="48">
        <f>IF(ISERROR(Table1[[#This Row],[Total Quality Score (out of 10)]]/(4-Table1[[#This Row],[N/A Count]])),0,Table1[[#This Row],[Total Quality Score (out of 10)]]/(4-Table1[[#This Row],[N/A Count]]))</f>
        <v>1.75</v>
      </c>
      <c r="CD205" s="106"/>
      <c r="CE205" s="106"/>
      <c r="CF205" s="172">
        <f>IF(SUM(Table1[[#This Row],[Multiple]:[Level (all)62]])&lt;1,IF(Table1[[#This Row],[General]]=1,1,""),"")</f>
        <v>1</v>
      </c>
      <c r="CG205" s="172" t="str">
        <f>IF(SUM(Table1[[#This Row],[Multiple]:[Level (all)62]])&lt;1,IF(Table1[[#This Row],[Beginner]]=1,1,""),"")</f>
        <v/>
      </c>
      <c r="CH205" s="171" t="str">
        <f>IF(SUM(Table1[[#This Row],[Multiple]:[Level (all)62]])&lt;1,IF(Table1[[#This Row],[Intermediate]]=1,1,""),"")</f>
        <v/>
      </c>
      <c r="CI205" s="171" t="str">
        <f>IF(SUM(Table1[[#This Row],[Multiple]:[Level (all)62]])&lt;1,IF(Table1[[#This Row],[Advanced]]=1,1,""),"")</f>
        <v/>
      </c>
      <c r="CJ205" s="171" t="str">
        <f>IF(AND(SUM(Table1[[#This Row],[General]:[Advanced]])&lt;4,SUM(Table1[[#This Row],[General]:[Advanced]])&gt;1),1,"")</f>
        <v/>
      </c>
      <c r="CK205" s="171" t="str">
        <f>Table1[[#This Row],[Level (all)]]</f>
        <v/>
      </c>
      <c r="CL205" s="171">
        <f>IF(Table1[[#This Row],[Multiple audience]]&lt;&gt;1,IF(Table1[[#This Row],[General Audience]]=1,1,""),"")</f>
        <v>1</v>
      </c>
      <c r="CM205" s="171" t="str">
        <f>IF(Table1[[#This Row],[Multiple audience]]&lt;&gt;1,IF(Table1[[#This Row],[Planners / Designers ]]=1,1,""),"")</f>
        <v/>
      </c>
      <c r="CN205" s="171" t="str">
        <f>IF(Table1[[#This Row],[Multiple audience]]&lt;&gt;1,IF(Table1[[#This Row],[Regulatory Assessors]]=1,1,""),"")</f>
        <v/>
      </c>
      <c r="CO205" s="171" t="str">
        <f>IF(Table1[[#This Row],[Multiple audience]]&lt;&gt;1,IF(Table1[[#This Row],[Builders / Management]]=1,1,""),"")</f>
        <v/>
      </c>
      <c r="CP205" s="171" t="str">
        <f>IF(Table1[[#This Row],[Multiple audience]]&lt;&gt;1,IF(Table1[[#This Row],[Energy / Sus Assessors]]=1,1,""),"")</f>
        <v/>
      </c>
      <c r="CQ205" s="171" t="str">
        <f>IF(Table1[[#This Row],[Multiple audience]]&lt;&gt;1,IF(Table1[[#This Row],[Semi-skilled]]=1,1,""),"")</f>
        <v/>
      </c>
      <c r="CR205" s="171" t="str">
        <f>IF(Table1[[#This Row],[Multiple audience]]&lt;&gt;1,IF(Table1[[#This Row],[Trades]]=1,1,""),"")</f>
        <v/>
      </c>
      <c r="CS205" s="171" t="str">
        <f>IF(Table1[[#This Row],[Multiple audience]]&lt;&gt;1,IF(Table1[[#This Row],[Other]]=1,1,""),"")</f>
        <v/>
      </c>
      <c r="CT205" s="171" t="str">
        <f>IF(SUM(Table1[[#This Row],[General Audience]:[Other]])&gt;1,1,"")</f>
        <v/>
      </c>
      <c r="CU205" s="171" t="str">
        <f>IF(Table1[[#This Row],[Various  ]]&lt;&gt;1,IF(Table1[[#This Row],[Calculator / Software]]=1,1,""),"")</f>
        <v/>
      </c>
      <c r="CV205" s="171">
        <f>IF(Table1[[#This Row],[Various  ]]&lt;&gt;1,IF(Table1[[#This Row],[Information  ]]=1,1,""),"")</f>
        <v>1</v>
      </c>
      <c r="CW205" s="171" t="str">
        <f>IF(Table1[[#This Row],[Various  ]]&lt;&gt;1,IF(Table1[[#This Row],[Interactive Tool]]=1,1,""),"")</f>
        <v/>
      </c>
      <c r="CX205" s="171" t="str">
        <f>IF(Table1[[#This Row],[Various  ]]&lt;&gt;1,IF(Table1[[#This Row],[Technical Specifications]]=1,1,""),"")</f>
        <v/>
      </c>
      <c r="CY205" s="171" t="str">
        <f>IF(Table1[[#This Row],[Various  ]]&lt;&gt;1,IF(Table1[[#This Row],[Training Resources]]=1,1,""),"")</f>
        <v/>
      </c>
      <c r="CZ205" s="171" t="str">
        <f>IF(Table1[[#This Row],[Various  ]]&lt;&gt;1,IF(Table1[[#This Row],[Toolbox]]=1,1,""),"")</f>
        <v/>
      </c>
      <c r="DA205" s="169" t="str">
        <f>IF(Table1[[#This Row],[Various  ]]&lt;&gt;1,IF(Table1[[#This Row],[Video]]=1,1,""),"")</f>
        <v/>
      </c>
      <c r="DB205" s="169" t="str">
        <f>IF(Table1[[#This Row],[Various  ]]&lt;&gt;1,IF(Table1[[#This Row],[Case study]]=1,1,""),"")</f>
        <v/>
      </c>
      <c r="DC205" s="169" t="str">
        <f>IF(Table1[[#This Row],[Various  ]]&lt;&gt;1,IF(Table1[[#This Row],[Other   ]]=1,1,""),"")</f>
        <v/>
      </c>
      <c r="DD205" s="169" t="str">
        <f>IF(Table1[[#This Row],[Various  ]]&lt;&gt;1,IF(Table1[[#This Row],[Standards]]=1,1,""),"")</f>
        <v/>
      </c>
      <c r="DE205" s="169" t="str">
        <f>IF(Table1[[#This Row],[Various]]=1,1,IF(SUM(Table1[[#This Row],[Calculator / Software]:[Standards]])&gt;1,1,""))</f>
        <v/>
      </c>
      <c r="DF205" s="169" t="str">
        <f>IF(Table1[[#This Row],[Multiple NCC links]]&lt;&gt;1,IF(Table1[[#This Row],[Design]]=1,1,""),"")</f>
        <v/>
      </c>
      <c r="DG205" s="169" t="str">
        <f>IF(Table1[[#This Row],[Multiple NCC links]]&lt;&gt;1,IF(Table1[[#This Row],[Assessment / Verification]]=1,1,""),"")</f>
        <v/>
      </c>
      <c r="DH205" s="169" t="str">
        <f>IF(Table1[[#This Row],[Multiple NCC links]]&lt;&gt;1,IF(Table1[[#This Row],[Climate Specific ]]=1,1,""),"")</f>
        <v/>
      </c>
      <c r="DI205" s="169" t="str">
        <f>IF(Table1[[#This Row],[Multiple NCC links]]&lt;&gt;1,IF(Table1[[#This Row],[Alterations / Additions]]=1,1,""),"")</f>
        <v/>
      </c>
      <c r="DJ205" s="169" t="str">
        <f>IF(Table1[[#This Row],[Multiple NCC links]]&lt;&gt;1,IF(Table1[[#This Row],[Glazing]]=1,1,""),"")</f>
        <v/>
      </c>
      <c r="DK205" s="169" t="str">
        <f>IF(Table1[[#This Row],[Multiple NCC links]]&lt;&gt;1,IF(Table1[[#This Row],[Building Fabric / Thermal / Sealing]]=1,1,""),"")</f>
        <v/>
      </c>
      <c r="DL205" s="169" t="str">
        <f>IF(Table1[[#This Row],[Multiple NCC links]]&lt;&gt;1,IF(Table1[[#This Row],[Lighting]]=1,1,""),"")</f>
        <v/>
      </c>
      <c r="DM205" s="169" t="str">
        <f>IF(Table1[[#This Row],[Multiple NCC links]]&lt;&gt;1,IF(Table1[[#This Row],[HVAC]]=1,1,""),"")</f>
        <v/>
      </c>
      <c r="DN205" s="169" t="str">
        <f>IF(Table1[[#This Row],[Multiple NCC links]]&lt;&gt;1,IF(Table1[[#This Row],[Services]]=1,1,""),"")</f>
        <v/>
      </c>
      <c r="DO205" s="169" t="str">
        <f>IF(Table1[[#This Row],[Multiple NCC links]]&lt;&gt;1,IF(Table1[[#This Row],[Maintenance &amp; Monitoring]]=1,1,""),"")</f>
        <v/>
      </c>
      <c r="DP205" s="169" t="str">
        <f>IF(Table1[[#This Row],[Multiple NCC links]]&lt;&gt;1,IF(Table1[[#This Row],[Hand over / Operations]]=1,1,""),"")</f>
        <v/>
      </c>
      <c r="DQ205" s="169" t="str">
        <f>IF(Table1[[#This Row],[Multiple NCC links]]&lt;&gt;1,IF(Table1[[#This Row],[As built assessment]]=1,1,""),"")</f>
        <v/>
      </c>
      <c r="DR205" s="169" t="str">
        <f>IF(Table1[[#This Row],[Multiple NCC links]]&lt;&gt;1,IF(Table1[[#This Row],[Beyond compliance]]=1,1,""),"")</f>
        <v/>
      </c>
      <c r="DS205" s="169">
        <f>IF(SUM(Table1[[#This Row],[Design]:[Beyond compliance]])&gt;1,1,"")</f>
        <v>1</v>
      </c>
      <c r="DT205" s="169">
        <f>IF(Table1[[#This Row],[Both Residential &amp; Commercial4]]&lt;&gt;1,IF(Table1[[#This Row],[Residential]]=1,1,""),"")</f>
        <v>1</v>
      </c>
      <c r="DU205" s="169" t="str">
        <f>IF(Table1[[#This Row],[Both Residential &amp; Commercial4]]&lt;&gt;1,IF(Table1[[#This Row],[Commercial]]=1,1,""),"")</f>
        <v/>
      </c>
      <c r="DV205" s="169">
        <f>Table1[[#This Row],[Residential &amp; Commercial]]</f>
        <v>0</v>
      </c>
      <c r="DW205" s="169"/>
    </row>
    <row r="206" spans="1:127" s="49" customFormat="1" ht="57.75" thickTop="1" thickBot="1" x14ac:dyDescent="0.35">
      <c r="A206" s="97">
        <v>202</v>
      </c>
      <c r="B206" s="97"/>
      <c r="C206" s="88" t="s">
        <v>857</v>
      </c>
      <c r="D206" s="88" t="s">
        <v>37</v>
      </c>
      <c r="E206" s="176"/>
      <c r="F206" s="176">
        <v>1</v>
      </c>
      <c r="G206" s="176"/>
      <c r="H206" s="176"/>
      <c r="I206" s="90" t="str">
        <f>IF(AND(Table1[[#This Row],[General]]=1,Table1[[#This Row],[Beginner]]=1,Table1[[#This Row],[Intermediate]]=1,Table1[[#This Row],[Advanced]]=1),1,"")</f>
        <v/>
      </c>
      <c r="J206" s="90" t="str">
        <f>CONCATENATE(IF(Table1[[#This Row],[General]]=1,"General, ",""), IF(Table1[[#This Row],[Beginner]]=1,"Beginner, ",""),IF(Table1[[#This Row],[Intermediate]]=1,"Intermediate, ",""), IF(Table1[[#This Row],[Advanced]]=1,"Advanced",""))</f>
        <v xml:space="preserve">Beginner, </v>
      </c>
      <c r="K206" s="91">
        <v>1</v>
      </c>
      <c r="L206" s="179"/>
      <c r="M206" s="91"/>
      <c r="N206" s="91"/>
      <c r="O206" s="159"/>
      <c r="P206" s="91"/>
      <c r="Q206" s="91"/>
      <c r="R206" s="91"/>
      <c r="S206"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06" s="92"/>
      <c r="U206" s="92">
        <v>1</v>
      </c>
      <c r="V206" s="211"/>
      <c r="W206" s="211"/>
      <c r="X206" s="92"/>
      <c r="Y206" s="92"/>
      <c r="Z206" s="92"/>
      <c r="AA206" s="92"/>
      <c r="AB206" s="92"/>
      <c r="AC206" s="92">
        <v>1</v>
      </c>
      <c r="AD206" s="92"/>
      <c r="AE206" s="181"/>
      <c r="AF206" s="92"/>
      <c r="AG20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Case Study, </v>
      </c>
      <c r="AH206" s="93">
        <v>1</v>
      </c>
      <c r="AI206" s="93"/>
      <c r="AJ206" s="93"/>
      <c r="AK206" s="74" t="str">
        <f>CONCATENATE(IF(Table1[[#This Row],[Digital]]=1,"Digital, ",""),IF(Table1[[#This Row],[Face to Face]]=1,"Face to face, ",""),IF(Table1[[#This Row],[Blended]]=1,"Blended",""))</f>
        <v xml:space="preserve">Digital, </v>
      </c>
      <c r="AL206" s="89" t="s">
        <v>733</v>
      </c>
      <c r="AM206" s="94">
        <v>1</v>
      </c>
      <c r="AN206" s="182"/>
      <c r="AO206" s="94"/>
      <c r="AP206" s="182"/>
      <c r="AQ206" s="94"/>
      <c r="AR206" s="94">
        <v>1</v>
      </c>
      <c r="AS206" s="94"/>
      <c r="AT206" s="94"/>
      <c r="AU206" s="94"/>
      <c r="AV206" s="182"/>
      <c r="AW206" s="182"/>
      <c r="AX206" s="182"/>
      <c r="AY206" s="94">
        <v>1</v>
      </c>
      <c r="AZ20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0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Building Fabric / Thermal / Sealing, Beyond compliance</v>
      </c>
      <c r="BB206" s="95">
        <v>1</v>
      </c>
      <c r="BC206" s="95"/>
      <c r="BD206" s="90" t="str">
        <f>IF(AND(Table1[[#This Row],[Residential]]=1,Table1[[#This Row],[Commercial]]=1),1,"")</f>
        <v/>
      </c>
      <c r="BE206" s="90" t="str">
        <f>CONCATENATE(IF(Table1[[#This Row],[Residential]]=1,"Residential, ",""),IF(Table1[[#This Row],[Commercial]]=1,"Commercial",""))</f>
        <v xml:space="preserve">Residential, </v>
      </c>
      <c r="BF206" s="94"/>
      <c r="BG206" s="94"/>
      <c r="BH206" s="94"/>
      <c r="BI206" s="94"/>
      <c r="BJ206" s="94"/>
      <c r="BK206" s="94"/>
      <c r="BL206" s="94"/>
      <c r="BM206" s="182"/>
      <c r="BN206" s="94">
        <v>1</v>
      </c>
      <c r="BO20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06" s="160"/>
      <c r="BQ206" s="120" t="s">
        <v>859</v>
      </c>
      <c r="BR206" s="132" t="s">
        <v>858</v>
      </c>
      <c r="BS206" s="120"/>
      <c r="BT206" s="117" t="s">
        <v>856</v>
      </c>
      <c r="BU206" s="175"/>
      <c r="BV206" s="175"/>
      <c r="BW206" s="121" t="s">
        <v>57</v>
      </c>
      <c r="BX206" s="121" t="s">
        <v>58</v>
      </c>
      <c r="BY206" s="121" t="s">
        <v>57</v>
      </c>
      <c r="BZ206" s="227"/>
      <c r="CA20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206" s="48">
        <f>COUNTIF(Table1[[#This Row],[Validity]:[Alignment with NCC (Yes=1,No=0)]],"N/A")</f>
        <v>0</v>
      </c>
      <c r="CC206" s="48">
        <f>IF(ISERROR(Table1[[#This Row],[Total Quality Score (out of 10)]]/(4-Table1[[#This Row],[N/A Count]])),0,Table1[[#This Row],[Total Quality Score (out of 10)]]/(4-Table1[[#This Row],[N/A Count]]))</f>
        <v>2</v>
      </c>
      <c r="CD206" s="106"/>
      <c r="CE206" s="106"/>
      <c r="CF206" s="172" t="str">
        <f>IF(SUM(Table1[[#This Row],[Multiple]:[Level (all)62]])&lt;1,IF(Table1[[#This Row],[General]]=1,1,""),"")</f>
        <v/>
      </c>
      <c r="CG206" s="172">
        <f>IF(SUM(Table1[[#This Row],[Multiple]:[Level (all)62]])&lt;1,IF(Table1[[#This Row],[Beginner]]=1,1,""),"")</f>
        <v>1</v>
      </c>
      <c r="CH206" s="171" t="str">
        <f>IF(SUM(Table1[[#This Row],[Multiple]:[Level (all)62]])&lt;1,IF(Table1[[#This Row],[Intermediate]]=1,1,""),"")</f>
        <v/>
      </c>
      <c r="CI206" s="171" t="str">
        <f>IF(SUM(Table1[[#This Row],[Multiple]:[Level (all)62]])&lt;1,IF(Table1[[#This Row],[Advanced]]=1,1,""),"")</f>
        <v/>
      </c>
      <c r="CJ206" s="171" t="str">
        <f>IF(AND(SUM(Table1[[#This Row],[General]:[Advanced]])&lt;4,SUM(Table1[[#This Row],[General]:[Advanced]])&gt;1),1,"")</f>
        <v/>
      </c>
      <c r="CK206" s="171" t="str">
        <f>Table1[[#This Row],[Level (all)]]</f>
        <v/>
      </c>
      <c r="CL206" s="171">
        <f>IF(Table1[[#This Row],[Multiple audience]]&lt;&gt;1,IF(Table1[[#This Row],[General Audience]]=1,1,""),"")</f>
        <v>1</v>
      </c>
      <c r="CM206" s="171" t="str">
        <f>IF(Table1[[#This Row],[Multiple audience]]&lt;&gt;1,IF(Table1[[#This Row],[Planners / Designers ]]=1,1,""),"")</f>
        <v/>
      </c>
      <c r="CN206" s="171" t="str">
        <f>IF(Table1[[#This Row],[Multiple audience]]&lt;&gt;1,IF(Table1[[#This Row],[Regulatory Assessors]]=1,1,""),"")</f>
        <v/>
      </c>
      <c r="CO206" s="171" t="str">
        <f>IF(Table1[[#This Row],[Multiple audience]]&lt;&gt;1,IF(Table1[[#This Row],[Builders / Management]]=1,1,""),"")</f>
        <v/>
      </c>
      <c r="CP206" s="171" t="str">
        <f>IF(Table1[[#This Row],[Multiple audience]]&lt;&gt;1,IF(Table1[[#This Row],[Energy / Sus Assessors]]=1,1,""),"")</f>
        <v/>
      </c>
      <c r="CQ206" s="171" t="str">
        <f>IF(Table1[[#This Row],[Multiple audience]]&lt;&gt;1,IF(Table1[[#This Row],[Semi-skilled]]=1,1,""),"")</f>
        <v/>
      </c>
      <c r="CR206" s="171" t="str">
        <f>IF(Table1[[#This Row],[Multiple audience]]&lt;&gt;1,IF(Table1[[#This Row],[Trades]]=1,1,""),"")</f>
        <v/>
      </c>
      <c r="CS206" s="171" t="str">
        <f>IF(Table1[[#This Row],[Multiple audience]]&lt;&gt;1,IF(Table1[[#This Row],[Other]]=1,1,""),"")</f>
        <v/>
      </c>
      <c r="CT206" s="171" t="str">
        <f>IF(SUM(Table1[[#This Row],[General Audience]:[Other]])&gt;1,1,"")</f>
        <v/>
      </c>
      <c r="CU206" s="171" t="str">
        <f>IF(Table1[[#This Row],[Various  ]]&lt;&gt;1,IF(Table1[[#This Row],[Calculator / Software]]=1,1,""),"")</f>
        <v/>
      </c>
      <c r="CV206" s="171" t="str">
        <f>IF(Table1[[#This Row],[Various  ]]&lt;&gt;1,IF(Table1[[#This Row],[Information  ]]=1,1,""),"")</f>
        <v/>
      </c>
      <c r="CW206" s="171" t="str">
        <f>IF(Table1[[#This Row],[Various  ]]&lt;&gt;1,IF(Table1[[#This Row],[Interactive Tool]]=1,1,""),"")</f>
        <v/>
      </c>
      <c r="CX206" s="171" t="str">
        <f>IF(Table1[[#This Row],[Various  ]]&lt;&gt;1,IF(Table1[[#This Row],[Technical Specifications]]=1,1,""),"")</f>
        <v/>
      </c>
      <c r="CY206" s="171" t="str">
        <f>IF(Table1[[#This Row],[Various  ]]&lt;&gt;1,IF(Table1[[#This Row],[Training Resources]]=1,1,""),"")</f>
        <v/>
      </c>
      <c r="CZ206" s="171" t="str">
        <f>IF(Table1[[#This Row],[Various  ]]&lt;&gt;1,IF(Table1[[#This Row],[Toolbox]]=1,1,""),"")</f>
        <v/>
      </c>
      <c r="DA206" s="169" t="str">
        <f>IF(Table1[[#This Row],[Various  ]]&lt;&gt;1,IF(Table1[[#This Row],[Video]]=1,1,""),"")</f>
        <v/>
      </c>
      <c r="DB206" s="169" t="str">
        <f>IF(Table1[[#This Row],[Various  ]]&lt;&gt;1,IF(Table1[[#This Row],[Case study]]=1,1,""),"")</f>
        <v/>
      </c>
      <c r="DC206" s="169" t="str">
        <f>IF(Table1[[#This Row],[Various  ]]&lt;&gt;1,IF(Table1[[#This Row],[Other   ]]=1,1,""),"")</f>
        <v/>
      </c>
      <c r="DD206" s="169" t="str">
        <f>IF(Table1[[#This Row],[Various  ]]&lt;&gt;1,IF(Table1[[#This Row],[Standards]]=1,1,""),"")</f>
        <v/>
      </c>
      <c r="DE206" s="169">
        <f>IF(Table1[[#This Row],[Various]]=1,1,IF(SUM(Table1[[#This Row],[Calculator / Software]:[Standards]])&gt;1,1,""))</f>
        <v>1</v>
      </c>
      <c r="DF206" s="169" t="str">
        <f>IF(Table1[[#This Row],[Multiple NCC links]]&lt;&gt;1,IF(Table1[[#This Row],[Design]]=1,1,""),"")</f>
        <v/>
      </c>
      <c r="DG206" s="169" t="str">
        <f>IF(Table1[[#This Row],[Multiple NCC links]]&lt;&gt;1,IF(Table1[[#This Row],[Assessment / Verification]]=1,1,""),"")</f>
        <v/>
      </c>
      <c r="DH206" s="169" t="str">
        <f>IF(Table1[[#This Row],[Multiple NCC links]]&lt;&gt;1,IF(Table1[[#This Row],[Climate Specific ]]=1,1,""),"")</f>
        <v/>
      </c>
      <c r="DI206" s="169" t="str">
        <f>IF(Table1[[#This Row],[Multiple NCC links]]&lt;&gt;1,IF(Table1[[#This Row],[Alterations / Additions]]=1,1,""),"")</f>
        <v/>
      </c>
      <c r="DJ206" s="169" t="str">
        <f>IF(Table1[[#This Row],[Multiple NCC links]]&lt;&gt;1,IF(Table1[[#This Row],[Glazing]]=1,1,""),"")</f>
        <v/>
      </c>
      <c r="DK206" s="169" t="str">
        <f>IF(Table1[[#This Row],[Multiple NCC links]]&lt;&gt;1,IF(Table1[[#This Row],[Building Fabric / Thermal / Sealing]]=1,1,""),"")</f>
        <v/>
      </c>
      <c r="DL206" s="169" t="str">
        <f>IF(Table1[[#This Row],[Multiple NCC links]]&lt;&gt;1,IF(Table1[[#This Row],[Lighting]]=1,1,""),"")</f>
        <v/>
      </c>
      <c r="DM206" s="169" t="str">
        <f>IF(Table1[[#This Row],[Multiple NCC links]]&lt;&gt;1,IF(Table1[[#This Row],[HVAC]]=1,1,""),"")</f>
        <v/>
      </c>
      <c r="DN206" s="169" t="str">
        <f>IF(Table1[[#This Row],[Multiple NCC links]]&lt;&gt;1,IF(Table1[[#This Row],[Services]]=1,1,""),"")</f>
        <v/>
      </c>
      <c r="DO206" s="169" t="str">
        <f>IF(Table1[[#This Row],[Multiple NCC links]]&lt;&gt;1,IF(Table1[[#This Row],[Maintenance &amp; Monitoring]]=1,1,""),"")</f>
        <v/>
      </c>
      <c r="DP206" s="169" t="str">
        <f>IF(Table1[[#This Row],[Multiple NCC links]]&lt;&gt;1,IF(Table1[[#This Row],[Hand over / Operations]]=1,1,""),"")</f>
        <v/>
      </c>
      <c r="DQ206" s="169" t="str">
        <f>IF(Table1[[#This Row],[Multiple NCC links]]&lt;&gt;1,IF(Table1[[#This Row],[As built assessment]]=1,1,""),"")</f>
        <v/>
      </c>
      <c r="DR206" s="169" t="str">
        <f>IF(Table1[[#This Row],[Multiple NCC links]]&lt;&gt;1,IF(Table1[[#This Row],[Beyond compliance]]=1,1,""),"")</f>
        <v/>
      </c>
      <c r="DS206" s="169">
        <f>IF(SUM(Table1[[#This Row],[Design]:[Beyond compliance]])&gt;1,1,"")</f>
        <v>1</v>
      </c>
      <c r="DT206" s="169">
        <f>IF(Table1[[#This Row],[Both Residential &amp; Commercial4]]&lt;&gt;1,IF(Table1[[#This Row],[Residential]]=1,1,""),"")</f>
        <v>1</v>
      </c>
      <c r="DU206" s="169" t="str">
        <f>IF(Table1[[#This Row],[Both Residential &amp; Commercial4]]&lt;&gt;1,IF(Table1[[#This Row],[Commercial]]=1,1,""),"")</f>
        <v/>
      </c>
      <c r="DV206" s="169" t="str">
        <f>Table1[[#This Row],[Residential &amp; Commercial]]</f>
        <v/>
      </c>
      <c r="DW206" s="169"/>
    </row>
    <row r="207" spans="1:127" s="49" customFormat="1" ht="76.5" thickTop="1" thickBot="1" x14ac:dyDescent="0.35">
      <c r="A207" s="97">
        <v>203</v>
      </c>
      <c r="B207" s="97"/>
      <c r="C207" s="88" t="s">
        <v>860</v>
      </c>
      <c r="D207" s="88" t="s">
        <v>861</v>
      </c>
      <c r="E207" s="176"/>
      <c r="F207" s="176">
        <v>1</v>
      </c>
      <c r="G207" s="176"/>
      <c r="H207" s="176"/>
      <c r="I207" s="90" t="str">
        <f>IF(AND(Table1[[#This Row],[General]]=1,Table1[[#This Row],[Beginner]]=1,Table1[[#This Row],[Intermediate]]=1,Table1[[#This Row],[Advanced]]=1),1,"")</f>
        <v/>
      </c>
      <c r="J207" s="90" t="str">
        <f>CONCATENATE(IF(Table1[[#This Row],[General]]=1,"General, ",""), IF(Table1[[#This Row],[Beginner]]=1,"Beginner, ",""),IF(Table1[[#This Row],[Intermediate]]=1,"Intermediate, ",""), IF(Table1[[#This Row],[Advanced]]=1,"Advanced",""))</f>
        <v xml:space="preserve">Beginner, </v>
      </c>
      <c r="K207" s="91">
        <v>1</v>
      </c>
      <c r="L207" s="179"/>
      <c r="M207" s="91"/>
      <c r="N207" s="91"/>
      <c r="O207" s="159"/>
      <c r="P207" s="91"/>
      <c r="Q207" s="91"/>
      <c r="R207" s="91"/>
      <c r="S20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07" s="92"/>
      <c r="U207" s="92"/>
      <c r="V207" s="211">
        <v>1</v>
      </c>
      <c r="W207" s="211"/>
      <c r="X207" s="92"/>
      <c r="Y207" s="92"/>
      <c r="Z207" s="92"/>
      <c r="AA207" s="92">
        <v>1</v>
      </c>
      <c r="AB207" s="92"/>
      <c r="AC207" s="92"/>
      <c r="AD207" s="92"/>
      <c r="AE207" s="181"/>
      <c r="AF207" s="92"/>
      <c r="AG20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Toolbox, </v>
      </c>
      <c r="AH207" s="93">
        <v>1</v>
      </c>
      <c r="AI207" s="93"/>
      <c r="AJ207" s="93"/>
      <c r="AK207" s="74" t="str">
        <f>CONCATENATE(IF(Table1[[#This Row],[Digital]]=1,"Digital, ",""),IF(Table1[[#This Row],[Face to Face]]=1,"Face to face, ",""),IF(Table1[[#This Row],[Blended]]=1,"Blended",""))</f>
        <v xml:space="preserve">Digital, </v>
      </c>
      <c r="AL207" s="89" t="s">
        <v>733</v>
      </c>
      <c r="AM207" s="94">
        <v>1</v>
      </c>
      <c r="AN207" s="182"/>
      <c r="AO207" s="94"/>
      <c r="AP207" s="182"/>
      <c r="AQ207" s="94">
        <v>1</v>
      </c>
      <c r="AR207" s="94">
        <v>1</v>
      </c>
      <c r="AS207" s="94">
        <v>1</v>
      </c>
      <c r="AT207" s="94">
        <v>1</v>
      </c>
      <c r="AU207" s="94">
        <v>1</v>
      </c>
      <c r="AV207" s="182"/>
      <c r="AW207" s="182"/>
      <c r="AX207" s="182"/>
      <c r="AY207" s="94"/>
      <c r="AZ20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0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Glazing, Building Fabric / Thermal / Sealing, Lighting, HVAC, Services, </v>
      </c>
      <c r="BB207" s="95">
        <v>1</v>
      </c>
      <c r="BC207" s="95">
        <v>1</v>
      </c>
      <c r="BD207" s="90">
        <f>IF(AND(Table1[[#This Row],[Residential]]=1,Table1[[#This Row],[Commercial]]=1),1,"")</f>
        <v>1</v>
      </c>
      <c r="BE207" s="90" t="str">
        <f>CONCATENATE(IF(Table1[[#This Row],[Residential]]=1,"Residential, ",""),IF(Table1[[#This Row],[Commercial]]=1,"Commercial",""))</f>
        <v>Residential, Commercial</v>
      </c>
      <c r="BF207" s="94"/>
      <c r="BG207" s="94"/>
      <c r="BH207" s="94"/>
      <c r="BI207" s="94"/>
      <c r="BJ207" s="94"/>
      <c r="BK207" s="94"/>
      <c r="BL207" s="94"/>
      <c r="BM207" s="182"/>
      <c r="BN207" s="94">
        <v>1</v>
      </c>
      <c r="BO20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07" s="160"/>
      <c r="BQ207" s="120" t="s">
        <v>1069</v>
      </c>
      <c r="BR207" s="132" t="s">
        <v>1070</v>
      </c>
      <c r="BS207" s="120"/>
      <c r="BT207" s="117" t="s">
        <v>862</v>
      </c>
      <c r="BU207" s="175"/>
      <c r="BV207" s="175"/>
      <c r="BW207" s="121" t="s">
        <v>57</v>
      </c>
      <c r="BX207" s="121" t="s">
        <v>57</v>
      </c>
      <c r="BY207" s="121" t="s">
        <v>57</v>
      </c>
      <c r="BZ207" s="227"/>
      <c r="CA20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207" s="48">
        <f>COUNTIF(Table1[[#This Row],[Validity]:[Alignment with NCC (Yes=1,No=0)]],"N/A")</f>
        <v>0</v>
      </c>
      <c r="CC207" s="48">
        <f>IF(ISERROR(Table1[[#This Row],[Total Quality Score (out of 10)]]/(4-Table1[[#This Row],[N/A Count]])),0,Table1[[#This Row],[Total Quality Score (out of 10)]]/(4-Table1[[#This Row],[N/A Count]]))</f>
        <v>2.25</v>
      </c>
      <c r="CD207" s="106"/>
      <c r="CE207" s="106"/>
      <c r="CF207" s="172" t="str">
        <f>IF(SUM(Table1[[#This Row],[Multiple]:[Level (all)62]])&lt;1,IF(Table1[[#This Row],[General]]=1,1,""),"")</f>
        <v/>
      </c>
      <c r="CG207" s="172">
        <f>IF(SUM(Table1[[#This Row],[Multiple]:[Level (all)62]])&lt;1,IF(Table1[[#This Row],[Beginner]]=1,1,""),"")</f>
        <v>1</v>
      </c>
      <c r="CH207" s="171" t="str">
        <f>IF(SUM(Table1[[#This Row],[Multiple]:[Level (all)62]])&lt;1,IF(Table1[[#This Row],[Intermediate]]=1,1,""),"")</f>
        <v/>
      </c>
      <c r="CI207" s="171" t="str">
        <f>IF(SUM(Table1[[#This Row],[Multiple]:[Level (all)62]])&lt;1,IF(Table1[[#This Row],[Advanced]]=1,1,""),"")</f>
        <v/>
      </c>
      <c r="CJ207" s="171" t="str">
        <f>IF(AND(SUM(Table1[[#This Row],[General]:[Advanced]])&lt;4,SUM(Table1[[#This Row],[General]:[Advanced]])&gt;1),1,"")</f>
        <v/>
      </c>
      <c r="CK207" s="171" t="str">
        <f>Table1[[#This Row],[Level (all)]]</f>
        <v/>
      </c>
      <c r="CL207" s="171">
        <f>IF(Table1[[#This Row],[Multiple audience]]&lt;&gt;1,IF(Table1[[#This Row],[General Audience]]=1,1,""),"")</f>
        <v>1</v>
      </c>
      <c r="CM207" s="171" t="str">
        <f>IF(Table1[[#This Row],[Multiple audience]]&lt;&gt;1,IF(Table1[[#This Row],[Planners / Designers ]]=1,1,""),"")</f>
        <v/>
      </c>
      <c r="CN207" s="171" t="str">
        <f>IF(Table1[[#This Row],[Multiple audience]]&lt;&gt;1,IF(Table1[[#This Row],[Regulatory Assessors]]=1,1,""),"")</f>
        <v/>
      </c>
      <c r="CO207" s="171" t="str">
        <f>IF(Table1[[#This Row],[Multiple audience]]&lt;&gt;1,IF(Table1[[#This Row],[Builders / Management]]=1,1,""),"")</f>
        <v/>
      </c>
      <c r="CP207" s="171" t="str">
        <f>IF(Table1[[#This Row],[Multiple audience]]&lt;&gt;1,IF(Table1[[#This Row],[Energy / Sus Assessors]]=1,1,""),"")</f>
        <v/>
      </c>
      <c r="CQ207" s="171" t="str">
        <f>IF(Table1[[#This Row],[Multiple audience]]&lt;&gt;1,IF(Table1[[#This Row],[Semi-skilled]]=1,1,""),"")</f>
        <v/>
      </c>
      <c r="CR207" s="171" t="str">
        <f>IF(Table1[[#This Row],[Multiple audience]]&lt;&gt;1,IF(Table1[[#This Row],[Trades]]=1,1,""),"")</f>
        <v/>
      </c>
      <c r="CS207" s="171" t="str">
        <f>IF(Table1[[#This Row],[Multiple audience]]&lt;&gt;1,IF(Table1[[#This Row],[Other]]=1,1,""),"")</f>
        <v/>
      </c>
      <c r="CT207" s="171" t="str">
        <f>IF(SUM(Table1[[#This Row],[General Audience]:[Other]])&gt;1,1,"")</f>
        <v/>
      </c>
      <c r="CU207" s="171" t="str">
        <f>IF(Table1[[#This Row],[Various  ]]&lt;&gt;1,IF(Table1[[#This Row],[Calculator / Software]]=1,1,""),"")</f>
        <v/>
      </c>
      <c r="CV207" s="171" t="str">
        <f>IF(Table1[[#This Row],[Various  ]]&lt;&gt;1,IF(Table1[[#This Row],[Information  ]]=1,1,""),"")</f>
        <v/>
      </c>
      <c r="CW207" s="171" t="str">
        <f>IF(Table1[[#This Row],[Various  ]]&lt;&gt;1,IF(Table1[[#This Row],[Interactive Tool]]=1,1,""),"")</f>
        <v/>
      </c>
      <c r="CX207" s="171" t="str">
        <f>IF(Table1[[#This Row],[Various  ]]&lt;&gt;1,IF(Table1[[#This Row],[Technical Specifications]]=1,1,""),"")</f>
        <v/>
      </c>
      <c r="CY207" s="171" t="str">
        <f>IF(Table1[[#This Row],[Various  ]]&lt;&gt;1,IF(Table1[[#This Row],[Training Resources]]=1,1,""),"")</f>
        <v/>
      </c>
      <c r="CZ207" s="171" t="str">
        <f>IF(Table1[[#This Row],[Various  ]]&lt;&gt;1,IF(Table1[[#This Row],[Toolbox]]=1,1,""),"")</f>
        <v/>
      </c>
      <c r="DA207" s="169" t="str">
        <f>IF(Table1[[#This Row],[Various  ]]&lt;&gt;1,IF(Table1[[#This Row],[Video]]=1,1,""),"")</f>
        <v/>
      </c>
      <c r="DB207" s="169" t="str">
        <f>IF(Table1[[#This Row],[Various  ]]&lt;&gt;1,IF(Table1[[#This Row],[Case study]]=1,1,""),"")</f>
        <v/>
      </c>
      <c r="DC207" s="169" t="str">
        <f>IF(Table1[[#This Row],[Various  ]]&lt;&gt;1,IF(Table1[[#This Row],[Other   ]]=1,1,""),"")</f>
        <v/>
      </c>
      <c r="DD207" s="169" t="str">
        <f>IF(Table1[[#This Row],[Various  ]]&lt;&gt;1,IF(Table1[[#This Row],[Standards]]=1,1,""),"")</f>
        <v/>
      </c>
      <c r="DE207" s="169">
        <f>IF(Table1[[#This Row],[Various]]=1,1,IF(SUM(Table1[[#This Row],[Calculator / Software]:[Standards]])&gt;1,1,""))</f>
        <v>1</v>
      </c>
      <c r="DF207" s="169" t="str">
        <f>IF(Table1[[#This Row],[Multiple NCC links]]&lt;&gt;1,IF(Table1[[#This Row],[Design]]=1,1,""),"")</f>
        <v/>
      </c>
      <c r="DG207" s="169" t="str">
        <f>IF(Table1[[#This Row],[Multiple NCC links]]&lt;&gt;1,IF(Table1[[#This Row],[Assessment / Verification]]=1,1,""),"")</f>
        <v/>
      </c>
      <c r="DH207" s="169" t="str">
        <f>IF(Table1[[#This Row],[Multiple NCC links]]&lt;&gt;1,IF(Table1[[#This Row],[Climate Specific ]]=1,1,""),"")</f>
        <v/>
      </c>
      <c r="DI207" s="169" t="str">
        <f>IF(Table1[[#This Row],[Multiple NCC links]]&lt;&gt;1,IF(Table1[[#This Row],[Alterations / Additions]]=1,1,""),"")</f>
        <v/>
      </c>
      <c r="DJ207" s="169" t="str">
        <f>IF(Table1[[#This Row],[Multiple NCC links]]&lt;&gt;1,IF(Table1[[#This Row],[Glazing]]=1,1,""),"")</f>
        <v/>
      </c>
      <c r="DK207" s="169" t="str">
        <f>IF(Table1[[#This Row],[Multiple NCC links]]&lt;&gt;1,IF(Table1[[#This Row],[Building Fabric / Thermal / Sealing]]=1,1,""),"")</f>
        <v/>
      </c>
      <c r="DL207" s="169" t="str">
        <f>IF(Table1[[#This Row],[Multiple NCC links]]&lt;&gt;1,IF(Table1[[#This Row],[Lighting]]=1,1,""),"")</f>
        <v/>
      </c>
      <c r="DM207" s="169" t="str">
        <f>IF(Table1[[#This Row],[Multiple NCC links]]&lt;&gt;1,IF(Table1[[#This Row],[HVAC]]=1,1,""),"")</f>
        <v/>
      </c>
      <c r="DN207" s="169" t="str">
        <f>IF(Table1[[#This Row],[Multiple NCC links]]&lt;&gt;1,IF(Table1[[#This Row],[Services]]=1,1,""),"")</f>
        <v/>
      </c>
      <c r="DO207" s="169" t="str">
        <f>IF(Table1[[#This Row],[Multiple NCC links]]&lt;&gt;1,IF(Table1[[#This Row],[Maintenance &amp; Monitoring]]=1,1,""),"")</f>
        <v/>
      </c>
      <c r="DP207" s="169" t="str">
        <f>IF(Table1[[#This Row],[Multiple NCC links]]&lt;&gt;1,IF(Table1[[#This Row],[Hand over / Operations]]=1,1,""),"")</f>
        <v/>
      </c>
      <c r="DQ207" s="169" t="str">
        <f>IF(Table1[[#This Row],[Multiple NCC links]]&lt;&gt;1,IF(Table1[[#This Row],[As built assessment]]=1,1,""),"")</f>
        <v/>
      </c>
      <c r="DR207" s="169" t="str">
        <f>IF(Table1[[#This Row],[Multiple NCC links]]&lt;&gt;1,IF(Table1[[#This Row],[Beyond compliance]]=1,1,""),"")</f>
        <v/>
      </c>
      <c r="DS207" s="169">
        <f>IF(SUM(Table1[[#This Row],[Design]:[Beyond compliance]])&gt;1,1,"")</f>
        <v>1</v>
      </c>
      <c r="DT207" s="169" t="str">
        <f>IF(Table1[[#This Row],[Both Residential &amp; Commercial4]]&lt;&gt;1,IF(Table1[[#This Row],[Residential]]=1,1,""),"")</f>
        <v/>
      </c>
      <c r="DU207" s="169" t="str">
        <f>IF(Table1[[#This Row],[Both Residential &amp; Commercial4]]&lt;&gt;1,IF(Table1[[#This Row],[Commercial]]=1,1,""),"")</f>
        <v/>
      </c>
      <c r="DV207" s="169">
        <f>Table1[[#This Row],[Residential &amp; Commercial]]</f>
        <v>1</v>
      </c>
      <c r="DW207" s="169"/>
    </row>
    <row r="208" spans="1:127" s="49" customFormat="1" ht="132.75" thickTop="1" thickBot="1" x14ac:dyDescent="0.35">
      <c r="A208" s="97">
        <v>204</v>
      </c>
      <c r="B208" s="97"/>
      <c r="C208" s="88" t="s">
        <v>864</v>
      </c>
      <c r="D208" s="88" t="s">
        <v>865</v>
      </c>
      <c r="E208" s="176"/>
      <c r="F208" s="176">
        <v>1</v>
      </c>
      <c r="G208" s="176"/>
      <c r="H208" s="176"/>
      <c r="I208" s="90" t="str">
        <f>IF(AND(Table1[[#This Row],[General]]=1,Table1[[#This Row],[Beginner]]=1,Table1[[#This Row],[Intermediate]]=1,Table1[[#This Row],[Advanced]]=1),1,"")</f>
        <v/>
      </c>
      <c r="J208" s="90" t="str">
        <f>CONCATENATE(IF(Table1[[#This Row],[General]]=1,"General, ",""), IF(Table1[[#This Row],[Beginner]]=1,"Beginner, ",""),IF(Table1[[#This Row],[Intermediate]]=1,"Intermediate, ",""), IF(Table1[[#This Row],[Advanced]]=1,"Advanced",""))</f>
        <v xml:space="preserve">Beginner, </v>
      </c>
      <c r="K208" s="91">
        <v>1</v>
      </c>
      <c r="L208" s="179">
        <v>1</v>
      </c>
      <c r="M208" s="91"/>
      <c r="N208" s="91">
        <v>1</v>
      </c>
      <c r="O208" s="159"/>
      <c r="P208" s="91"/>
      <c r="Q208" s="91">
        <v>1</v>
      </c>
      <c r="R208" s="91"/>
      <c r="S20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Planners / Designers, Builders / Management, Trades, </v>
      </c>
      <c r="T208" s="92"/>
      <c r="U208" s="92"/>
      <c r="V208" s="211">
        <v>1</v>
      </c>
      <c r="W208" s="211"/>
      <c r="X208" s="92"/>
      <c r="Y208" s="92"/>
      <c r="Z208" s="92"/>
      <c r="AA208" s="92"/>
      <c r="AB208" s="92">
        <v>1</v>
      </c>
      <c r="AC208" s="92"/>
      <c r="AD208" s="92"/>
      <c r="AE208" s="181"/>
      <c r="AF208" s="92"/>
      <c r="AG20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Video, </v>
      </c>
      <c r="AH208" s="93">
        <v>1</v>
      </c>
      <c r="AI208" s="93"/>
      <c r="AJ208" s="93"/>
      <c r="AK208" s="74" t="str">
        <f>CONCATENATE(IF(Table1[[#This Row],[Digital]]=1,"Digital, ",""),IF(Table1[[#This Row],[Face to Face]]=1,"Face to face, ",""),IF(Table1[[#This Row],[Blended]]=1,"Blended",""))</f>
        <v xml:space="preserve">Digital, </v>
      </c>
      <c r="AL208" s="89" t="s">
        <v>733</v>
      </c>
      <c r="AM208" s="94">
        <v>1</v>
      </c>
      <c r="AN208" s="182"/>
      <c r="AO208" s="94">
        <v>1</v>
      </c>
      <c r="AP208" s="182">
        <v>1</v>
      </c>
      <c r="AQ208" s="94">
        <v>1</v>
      </c>
      <c r="AR208" s="94">
        <v>1</v>
      </c>
      <c r="AS208" s="94">
        <v>1</v>
      </c>
      <c r="AT208" s="94">
        <v>1</v>
      </c>
      <c r="AU208" s="94">
        <v>1</v>
      </c>
      <c r="AV208" s="182">
        <v>1</v>
      </c>
      <c r="AW208" s="182"/>
      <c r="AX208" s="182"/>
      <c r="AY208" s="94"/>
      <c r="AZ20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0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HVAC, Services, Maintenance &amp; Monitoring, </v>
      </c>
      <c r="BB208" s="95">
        <v>1</v>
      </c>
      <c r="BC208" s="95">
        <v>1</v>
      </c>
      <c r="BD208" s="90">
        <f>IF(AND(Table1[[#This Row],[Residential]]=1,Table1[[#This Row],[Commercial]]=1),1,"")</f>
        <v>1</v>
      </c>
      <c r="BE208" s="90" t="str">
        <f>CONCATENATE(IF(Table1[[#This Row],[Residential]]=1,"Residential, ",""),IF(Table1[[#This Row],[Commercial]]=1,"Commercial",""))</f>
        <v>Residential, Commercial</v>
      </c>
      <c r="BF208" s="94"/>
      <c r="BG208" s="94"/>
      <c r="BH208" s="94"/>
      <c r="BI208" s="94"/>
      <c r="BJ208" s="94"/>
      <c r="BK208" s="94"/>
      <c r="BL208" s="94"/>
      <c r="BM208" s="182"/>
      <c r="BN208" s="94">
        <v>1</v>
      </c>
      <c r="BO20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08" s="160"/>
      <c r="BQ208" s="217" t="s">
        <v>866</v>
      </c>
      <c r="BR208" s="132" t="s">
        <v>1071</v>
      </c>
      <c r="BS208" s="235"/>
      <c r="BT208" s="117" t="s">
        <v>867</v>
      </c>
      <c r="BU208" s="175"/>
      <c r="BV208" s="175"/>
      <c r="BW208" s="121" t="s">
        <v>57</v>
      </c>
      <c r="BX208" s="121" t="s">
        <v>57</v>
      </c>
      <c r="BY208" s="121" t="s">
        <v>57</v>
      </c>
      <c r="BZ208" s="227"/>
      <c r="CA20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208" s="48">
        <f>COUNTIF(Table1[[#This Row],[Validity]:[Alignment with NCC (Yes=1,No=0)]],"N/A")</f>
        <v>0</v>
      </c>
      <c r="CC208" s="48">
        <f>IF(ISERROR(Table1[[#This Row],[Total Quality Score (out of 10)]]/(4-Table1[[#This Row],[N/A Count]])),0,Table1[[#This Row],[Total Quality Score (out of 10)]]/(4-Table1[[#This Row],[N/A Count]]))</f>
        <v>2.25</v>
      </c>
      <c r="CD208" s="106"/>
      <c r="CE208" s="106"/>
      <c r="CF208" s="172" t="str">
        <f>IF(SUM(Table1[[#This Row],[Multiple]:[Level (all)62]])&lt;1,IF(Table1[[#This Row],[General]]=1,1,""),"")</f>
        <v/>
      </c>
      <c r="CG208" s="172">
        <f>IF(SUM(Table1[[#This Row],[Multiple]:[Level (all)62]])&lt;1,IF(Table1[[#This Row],[Beginner]]=1,1,""),"")</f>
        <v>1</v>
      </c>
      <c r="CH208" s="171" t="str">
        <f>IF(SUM(Table1[[#This Row],[Multiple]:[Level (all)62]])&lt;1,IF(Table1[[#This Row],[Intermediate]]=1,1,""),"")</f>
        <v/>
      </c>
      <c r="CI208" s="171" t="str">
        <f>IF(SUM(Table1[[#This Row],[Multiple]:[Level (all)62]])&lt;1,IF(Table1[[#This Row],[Advanced]]=1,1,""),"")</f>
        <v/>
      </c>
      <c r="CJ208" s="171" t="str">
        <f>IF(AND(SUM(Table1[[#This Row],[General]:[Advanced]])&lt;4,SUM(Table1[[#This Row],[General]:[Advanced]])&gt;1),1,"")</f>
        <v/>
      </c>
      <c r="CK208" s="171" t="str">
        <f>Table1[[#This Row],[Level (all)]]</f>
        <v/>
      </c>
      <c r="CL208" s="171" t="str">
        <f>IF(Table1[[#This Row],[Multiple audience]]&lt;&gt;1,IF(Table1[[#This Row],[General Audience]]=1,1,""),"")</f>
        <v/>
      </c>
      <c r="CM208" s="171" t="str">
        <f>IF(Table1[[#This Row],[Multiple audience]]&lt;&gt;1,IF(Table1[[#This Row],[Planners / Designers ]]=1,1,""),"")</f>
        <v/>
      </c>
      <c r="CN208" s="171" t="str">
        <f>IF(Table1[[#This Row],[Multiple audience]]&lt;&gt;1,IF(Table1[[#This Row],[Regulatory Assessors]]=1,1,""),"")</f>
        <v/>
      </c>
      <c r="CO208" s="171" t="str">
        <f>IF(Table1[[#This Row],[Multiple audience]]&lt;&gt;1,IF(Table1[[#This Row],[Builders / Management]]=1,1,""),"")</f>
        <v/>
      </c>
      <c r="CP208" s="171" t="str">
        <f>IF(Table1[[#This Row],[Multiple audience]]&lt;&gt;1,IF(Table1[[#This Row],[Energy / Sus Assessors]]=1,1,""),"")</f>
        <v/>
      </c>
      <c r="CQ208" s="171" t="str">
        <f>IF(Table1[[#This Row],[Multiple audience]]&lt;&gt;1,IF(Table1[[#This Row],[Semi-skilled]]=1,1,""),"")</f>
        <v/>
      </c>
      <c r="CR208" s="171" t="str">
        <f>IF(Table1[[#This Row],[Multiple audience]]&lt;&gt;1,IF(Table1[[#This Row],[Trades]]=1,1,""),"")</f>
        <v/>
      </c>
      <c r="CS208" s="171" t="str">
        <f>IF(Table1[[#This Row],[Multiple audience]]&lt;&gt;1,IF(Table1[[#This Row],[Other]]=1,1,""),"")</f>
        <v/>
      </c>
      <c r="CT208" s="171">
        <f>IF(SUM(Table1[[#This Row],[General Audience]:[Other]])&gt;1,1,"")</f>
        <v>1</v>
      </c>
      <c r="CU208" s="171" t="str">
        <f>IF(Table1[[#This Row],[Various  ]]&lt;&gt;1,IF(Table1[[#This Row],[Calculator / Software]]=1,1,""),"")</f>
        <v/>
      </c>
      <c r="CV208" s="171" t="str">
        <f>IF(Table1[[#This Row],[Various  ]]&lt;&gt;1,IF(Table1[[#This Row],[Information  ]]=1,1,""),"")</f>
        <v/>
      </c>
      <c r="CW208" s="171" t="str">
        <f>IF(Table1[[#This Row],[Various  ]]&lt;&gt;1,IF(Table1[[#This Row],[Interactive Tool]]=1,1,""),"")</f>
        <v/>
      </c>
      <c r="CX208" s="171" t="str">
        <f>IF(Table1[[#This Row],[Various  ]]&lt;&gt;1,IF(Table1[[#This Row],[Technical Specifications]]=1,1,""),"")</f>
        <v/>
      </c>
      <c r="CY208" s="171" t="str">
        <f>IF(Table1[[#This Row],[Various  ]]&lt;&gt;1,IF(Table1[[#This Row],[Training Resources]]=1,1,""),"")</f>
        <v/>
      </c>
      <c r="CZ208" s="171" t="str">
        <f>IF(Table1[[#This Row],[Various  ]]&lt;&gt;1,IF(Table1[[#This Row],[Toolbox]]=1,1,""),"")</f>
        <v/>
      </c>
      <c r="DA208" s="169" t="str">
        <f>IF(Table1[[#This Row],[Various  ]]&lt;&gt;1,IF(Table1[[#This Row],[Video]]=1,1,""),"")</f>
        <v/>
      </c>
      <c r="DB208" s="169" t="str">
        <f>IF(Table1[[#This Row],[Various  ]]&lt;&gt;1,IF(Table1[[#This Row],[Case study]]=1,1,""),"")</f>
        <v/>
      </c>
      <c r="DC208" s="169" t="str">
        <f>IF(Table1[[#This Row],[Various  ]]&lt;&gt;1,IF(Table1[[#This Row],[Other   ]]=1,1,""),"")</f>
        <v/>
      </c>
      <c r="DD208" s="169" t="str">
        <f>IF(Table1[[#This Row],[Various  ]]&lt;&gt;1,IF(Table1[[#This Row],[Standards]]=1,1,""),"")</f>
        <v/>
      </c>
      <c r="DE208" s="169">
        <f>IF(Table1[[#This Row],[Various]]=1,1,IF(SUM(Table1[[#This Row],[Calculator / Software]:[Standards]])&gt;1,1,""))</f>
        <v>1</v>
      </c>
      <c r="DF208" s="169" t="str">
        <f>IF(Table1[[#This Row],[Multiple NCC links]]&lt;&gt;1,IF(Table1[[#This Row],[Design]]=1,1,""),"")</f>
        <v/>
      </c>
      <c r="DG208" s="169" t="str">
        <f>IF(Table1[[#This Row],[Multiple NCC links]]&lt;&gt;1,IF(Table1[[#This Row],[Assessment / Verification]]=1,1,""),"")</f>
        <v/>
      </c>
      <c r="DH208" s="169" t="str">
        <f>IF(Table1[[#This Row],[Multiple NCC links]]&lt;&gt;1,IF(Table1[[#This Row],[Climate Specific ]]=1,1,""),"")</f>
        <v/>
      </c>
      <c r="DI208" s="169" t="str">
        <f>IF(Table1[[#This Row],[Multiple NCC links]]&lt;&gt;1,IF(Table1[[#This Row],[Alterations / Additions]]=1,1,""),"")</f>
        <v/>
      </c>
      <c r="DJ208" s="169" t="str">
        <f>IF(Table1[[#This Row],[Multiple NCC links]]&lt;&gt;1,IF(Table1[[#This Row],[Glazing]]=1,1,""),"")</f>
        <v/>
      </c>
      <c r="DK208" s="169" t="str">
        <f>IF(Table1[[#This Row],[Multiple NCC links]]&lt;&gt;1,IF(Table1[[#This Row],[Building Fabric / Thermal / Sealing]]=1,1,""),"")</f>
        <v/>
      </c>
      <c r="DL208" s="169" t="str">
        <f>IF(Table1[[#This Row],[Multiple NCC links]]&lt;&gt;1,IF(Table1[[#This Row],[Lighting]]=1,1,""),"")</f>
        <v/>
      </c>
      <c r="DM208" s="169" t="str">
        <f>IF(Table1[[#This Row],[Multiple NCC links]]&lt;&gt;1,IF(Table1[[#This Row],[HVAC]]=1,1,""),"")</f>
        <v/>
      </c>
      <c r="DN208" s="169" t="str">
        <f>IF(Table1[[#This Row],[Multiple NCC links]]&lt;&gt;1,IF(Table1[[#This Row],[Services]]=1,1,""),"")</f>
        <v/>
      </c>
      <c r="DO208" s="169" t="str">
        <f>IF(Table1[[#This Row],[Multiple NCC links]]&lt;&gt;1,IF(Table1[[#This Row],[Maintenance &amp; Monitoring]]=1,1,""),"")</f>
        <v/>
      </c>
      <c r="DP208" s="169" t="str">
        <f>IF(Table1[[#This Row],[Multiple NCC links]]&lt;&gt;1,IF(Table1[[#This Row],[Hand over / Operations]]=1,1,""),"")</f>
        <v/>
      </c>
      <c r="DQ208" s="169" t="str">
        <f>IF(Table1[[#This Row],[Multiple NCC links]]&lt;&gt;1,IF(Table1[[#This Row],[As built assessment]]=1,1,""),"")</f>
        <v/>
      </c>
      <c r="DR208" s="169" t="str">
        <f>IF(Table1[[#This Row],[Multiple NCC links]]&lt;&gt;1,IF(Table1[[#This Row],[Beyond compliance]]=1,1,""),"")</f>
        <v/>
      </c>
      <c r="DS208" s="169">
        <f>IF(SUM(Table1[[#This Row],[Design]:[Beyond compliance]])&gt;1,1,"")</f>
        <v>1</v>
      </c>
      <c r="DT208" s="169" t="str">
        <f>IF(Table1[[#This Row],[Both Residential &amp; Commercial4]]&lt;&gt;1,IF(Table1[[#This Row],[Residential]]=1,1,""),"")</f>
        <v/>
      </c>
      <c r="DU208" s="169" t="str">
        <f>IF(Table1[[#This Row],[Both Residential &amp; Commercial4]]&lt;&gt;1,IF(Table1[[#This Row],[Commercial]]=1,1,""),"")</f>
        <v/>
      </c>
      <c r="DV208" s="169">
        <f>Table1[[#This Row],[Residential &amp; Commercial]]</f>
        <v>1</v>
      </c>
      <c r="DW208" s="169"/>
    </row>
    <row r="209" spans="1:127" s="49" customFormat="1" ht="151.5" thickTop="1" thickBot="1" x14ac:dyDescent="0.35">
      <c r="A209" s="97">
        <v>205</v>
      </c>
      <c r="B209" s="97"/>
      <c r="C209" s="88" t="s">
        <v>884</v>
      </c>
      <c r="D209" s="88"/>
      <c r="E209" s="176">
        <v>1</v>
      </c>
      <c r="F209" s="176"/>
      <c r="G209" s="176"/>
      <c r="H209" s="176"/>
      <c r="I209" s="90" t="str">
        <f>IF(AND(Table1[[#This Row],[General]]=1,Table1[[#This Row],[Beginner]]=1,Table1[[#This Row],[Intermediate]]=1,Table1[[#This Row],[Advanced]]=1),1,"")</f>
        <v/>
      </c>
      <c r="J209" s="90" t="str">
        <f>CONCATENATE(IF(Table1[[#This Row],[General]]=1,"General, ",""), IF(Table1[[#This Row],[Beginner]]=1,"Beginner, ",""),IF(Table1[[#This Row],[Intermediate]]=1,"Intermediate, ",""), IF(Table1[[#This Row],[Advanced]]=1,"Advanced",""))</f>
        <v xml:space="preserve">General, </v>
      </c>
      <c r="K209" s="91">
        <v>1</v>
      </c>
      <c r="L209" s="179"/>
      <c r="M209" s="91"/>
      <c r="N209" s="91"/>
      <c r="O209" s="159"/>
      <c r="P209" s="91"/>
      <c r="Q209" s="91"/>
      <c r="R209" s="91"/>
      <c r="S20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09" s="92"/>
      <c r="U209" s="92"/>
      <c r="V209" s="211">
        <v>1</v>
      </c>
      <c r="W209" s="211"/>
      <c r="X209" s="92">
        <v>1</v>
      </c>
      <c r="Y209" s="92"/>
      <c r="Z209" s="92"/>
      <c r="AA209" s="92"/>
      <c r="AB209" s="92"/>
      <c r="AC209" s="92"/>
      <c r="AD209" s="92"/>
      <c r="AE209" s="181"/>
      <c r="AF209" s="92"/>
      <c r="AG20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Interactive Tool, </v>
      </c>
      <c r="AH209" s="93">
        <v>1</v>
      </c>
      <c r="AI209" s="93"/>
      <c r="AJ209" s="93"/>
      <c r="AK209" s="74" t="str">
        <f>CONCATENATE(IF(Table1[[#This Row],[Digital]]=1,"Digital, ",""),IF(Table1[[#This Row],[Face to Face]]=1,"Face to face, ",""),IF(Table1[[#This Row],[Blended]]=1,"Blended",""))</f>
        <v xml:space="preserve">Digital, </v>
      </c>
      <c r="AL209" s="89" t="s">
        <v>733</v>
      </c>
      <c r="AM209" s="94">
        <v>1</v>
      </c>
      <c r="AN209" s="182"/>
      <c r="AO209" s="94">
        <v>1</v>
      </c>
      <c r="AP209" s="182"/>
      <c r="AQ209" s="94"/>
      <c r="AR209" s="94">
        <v>1</v>
      </c>
      <c r="AS209" s="94">
        <v>1</v>
      </c>
      <c r="AT209" s="94">
        <v>1</v>
      </c>
      <c r="AU209" s="94"/>
      <c r="AV209" s="182"/>
      <c r="AW209" s="182"/>
      <c r="AX209" s="182"/>
      <c r="AY209" s="94"/>
      <c r="AZ20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0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Building Fabric / Thermal / Sealing, Lighting, HVAC, </v>
      </c>
      <c r="BB209" s="95">
        <v>1</v>
      </c>
      <c r="BC209" s="95"/>
      <c r="BD209" s="90" t="str">
        <f>IF(AND(Table1[[#This Row],[Residential]]=1,Table1[[#This Row],[Commercial]]=1),1,"")</f>
        <v/>
      </c>
      <c r="BE209" s="90" t="str">
        <f>CONCATENATE(IF(Table1[[#This Row],[Residential]]=1,"Residential, ",""),IF(Table1[[#This Row],[Commercial]]=1,"Commercial",""))</f>
        <v xml:space="preserve">Residential, </v>
      </c>
      <c r="BF209" s="94"/>
      <c r="BG209" s="94"/>
      <c r="BH209" s="94"/>
      <c r="BI209" s="94"/>
      <c r="BJ209" s="94"/>
      <c r="BK209" s="94"/>
      <c r="BL209" s="94"/>
      <c r="BM209" s="182"/>
      <c r="BN209" s="94">
        <v>1</v>
      </c>
      <c r="BO20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09" s="160"/>
      <c r="BQ209" s="217" t="s">
        <v>1072</v>
      </c>
      <c r="BR209" s="132"/>
      <c r="BS209" s="120"/>
      <c r="BT209" s="117" t="s">
        <v>863</v>
      </c>
      <c r="BU209" s="175"/>
      <c r="BV209" s="175"/>
      <c r="BW209" s="121" t="s">
        <v>300</v>
      </c>
      <c r="BX209" s="121" t="s">
        <v>58</v>
      </c>
      <c r="BY209" s="121" t="s">
        <v>300</v>
      </c>
      <c r="BZ209" s="227"/>
      <c r="CA20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4</v>
      </c>
      <c r="CB209" s="48">
        <f>COUNTIF(Table1[[#This Row],[Validity]:[Alignment with NCC (Yes=1,No=0)]],"N/A")</f>
        <v>0</v>
      </c>
      <c r="CC209" s="48">
        <f>IF(ISERROR(Table1[[#This Row],[Total Quality Score (out of 10)]]/(4-Table1[[#This Row],[N/A Count]])),0,Table1[[#This Row],[Total Quality Score (out of 10)]]/(4-Table1[[#This Row],[N/A Count]]))</f>
        <v>1</v>
      </c>
      <c r="CD209" s="106"/>
      <c r="CE209" s="106"/>
      <c r="CF209" s="172">
        <f>IF(SUM(Table1[[#This Row],[Multiple]:[Level (all)62]])&lt;1,IF(Table1[[#This Row],[General]]=1,1,""),"")</f>
        <v>1</v>
      </c>
      <c r="CG209" s="172" t="str">
        <f>IF(SUM(Table1[[#This Row],[Multiple]:[Level (all)62]])&lt;1,IF(Table1[[#This Row],[Beginner]]=1,1,""),"")</f>
        <v/>
      </c>
      <c r="CH209" s="171" t="str">
        <f>IF(SUM(Table1[[#This Row],[Multiple]:[Level (all)62]])&lt;1,IF(Table1[[#This Row],[Intermediate]]=1,1,""),"")</f>
        <v/>
      </c>
      <c r="CI209" s="171" t="str">
        <f>IF(SUM(Table1[[#This Row],[Multiple]:[Level (all)62]])&lt;1,IF(Table1[[#This Row],[Advanced]]=1,1,""),"")</f>
        <v/>
      </c>
      <c r="CJ209" s="171" t="str">
        <f>IF(AND(SUM(Table1[[#This Row],[General]:[Advanced]])&lt;4,SUM(Table1[[#This Row],[General]:[Advanced]])&gt;1),1,"")</f>
        <v/>
      </c>
      <c r="CK209" s="171" t="str">
        <f>Table1[[#This Row],[Level (all)]]</f>
        <v/>
      </c>
      <c r="CL209" s="171">
        <f>IF(Table1[[#This Row],[Multiple audience]]&lt;&gt;1,IF(Table1[[#This Row],[General Audience]]=1,1,""),"")</f>
        <v>1</v>
      </c>
      <c r="CM209" s="171" t="str">
        <f>IF(Table1[[#This Row],[Multiple audience]]&lt;&gt;1,IF(Table1[[#This Row],[Planners / Designers ]]=1,1,""),"")</f>
        <v/>
      </c>
      <c r="CN209" s="171" t="str">
        <f>IF(Table1[[#This Row],[Multiple audience]]&lt;&gt;1,IF(Table1[[#This Row],[Regulatory Assessors]]=1,1,""),"")</f>
        <v/>
      </c>
      <c r="CO209" s="171" t="str">
        <f>IF(Table1[[#This Row],[Multiple audience]]&lt;&gt;1,IF(Table1[[#This Row],[Builders / Management]]=1,1,""),"")</f>
        <v/>
      </c>
      <c r="CP209" s="171" t="str">
        <f>IF(Table1[[#This Row],[Multiple audience]]&lt;&gt;1,IF(Table1[[#This Row],[Energy / Sus Assessors]]=1,1,""),"")</f>
        <v/>
      </c>
      <c r="CQ209" s="171" t="str">
        <f>IF(Table1[[#This Row],[Multiple audience]]&lt;&gt;1,IF(Table1[[#This Row],[Semi-skilled]]=1,1,""),"")</f>
        <v/>
      </c>
      <c r="CR209" s="171" t="str">
        <f>IF(Table1[[#This Row],[Multiple audience]]&lt;&gt;1,IF(Table1[[#This Row],[Trades]]=1,1,""),"")</f>
        <v/>
      </c>
      <c r="CS209" s="171" t="str">
        <f>IF(Table1[[#This Row],[Multiple audience]]&lt;&gt;1,IF(Table1[[#This Row],[Other]]=1,1,""),"")</f>
        <v/>
      </c>
      <c r="CT209" s="171" t="str">
        <f>IF(SUM(Table1[[#This Row],[General Audience]:[Other]])&gt;1,1,"")</f>
        <v/>
      </c>
      <c r="CU209" s="171" t="str">
        <f>IF(Table1[[#This Row],[Various  ]]&lt;&gt;1,IF(Table1[[#This Row],[Calculator / Software]]=1,1,""),"")</f>
        <v/>
      </c>
      <c r="CV209" s="171" t="str">
        <f>IF(Table1[[#This Row],[Various  ]]&lt;&gt;1,IF(Table1[[#This Row],[Information  ]]=1,1,""),"")</f>
        <v/>
      </c>
      <c r="CW209" s="171" t="str">
        <f>IF(Table1[[#This Row],[Various  ]]&lt;&gt;1,IF(Table1[[#This Row],[Interactive Tool]]=1,1,""),"")</f>
        <v/>
      </c>
      <c r="CX209" s="171" t="str">
        <f>IF(Table1[[#This Row],[Various  ]]&lt;&gt;1,IF(Table1[[#This Row],[Technical Specifications]]=1,1,""),"")</f>
        <v/>
      </c>
      <c r="CY209" s="171" t="str">
        <f>IF(Table1[[#This Row],[Various  ]]&lt;&gt;1,IF(Table1[[#This Row],[Training Resources]]=1,1,""),"")</f>
        <v/>
      </c>
      <c r="CZ209" s="171" t="str">
        <f>IF(Table1[[#This Row],[Various  ]]&lt;&gt;1,IF(Table1[[#This Row],[Toolbox]]=1,1,""),"")</f>
        <v/>
      </c>
      <c r="DA209" s="169" t="str">
        <f>IF(Table1[[#This Row],[Various  ]]&lt;&gt;1,IF(Table1[[#This Row],[Video]]=1,1,""),"")</f>
        <v/>
      </c>
      <c r="DB209" s="169" t="str">
        <f>IF(Table1[[#This Row],[Various  ]]&lt;&gt;1,IF(Table1[[#This Row],[Case study]]=1,1,""),"")</f>
        <v/>
      </c>
      <c r="DC209" s="169" t="str">
        <f>IF(Table1[[#This Row],[Various  ]]&lt;&gt;1,IF(Table1[[#This Row],[Other   ]]=1,1,""),"")</f>
        <v/>
      </c>
      <c r="DD209" s="169" t="str">
        <f>IF(Table1[[#This Row],[Various  ]]&lt;&gt;1,IF(Table1[[#This Row],[Standards]]=1,1,""),"")</f>
        <v/>
      </c>
      <c r="DE209" s="169">
        <f>IF(Table1[[#This Row],[Various]]=1,1,IF(SUM(Table1[[#This Row],[Calculator / Software]:[Standards]])&gt;1,1,""))</f>
        <v>1</v>
      </c>
      <c r="DF209" s="169" t="str">
        <f>IF(Table1[[#This Row],[Multiple NCC links]]&lt;&gt;1,IF(Table1[[#This Row],[Design]]=1,1,""),"")</f>
        <v/>
      </c>
      <c r="DG209" s="169" t="str">
        <f>IF(Table1[[#This Row],[Multiple NCC links]]&lt;&gt;1,IF(Table1[[#This Row],[Assessment / Verification]]=1,1,""),"")</f>
        <v/>
      </c>
      <c r="DH209" s="169" t="str">
        <f>IF(Table1[[#This Row],[Multiple NCC links]]&lt;&gt;1,IF(Table1[[#This Row],[Climate Specific ]]=1,1,""),"")</f>
        <v/>
      </c>
      <c r="DI209" s="169" t="str">
        <f>IF(Table1[[#This Row],[Multiple NCC links]]&lt;&gt;1,IF(Table1[[#This Row],[Alterations / Additions]]=1,1,""),"")</f>
        <v/>
      </c>
      <c r="DJ209" s="169" t="str">
        <f>IF(Table1[[#This Row],[Multiple NCC links]]&lt;&gt;1,IF(Table1[[#This Row],[Glazing]]=1,1,""),"")</f>
        <v/>
      </c>
      <c r="DK209" s="169" t="str">
        <f>IF(Table1[[#This Row],[Multiple NCC links]]&lt;&gt;1,IF(Table1[[#This Row],[Building Fabric / Thermal / Sealing]]=1,1,""),"")</f>
        <v/>
      </c>
      <c r="DL209" s="169" t="str">
        <f>IF(Table1[[#This Row],[Multiple NCC links]]&lt;&gt;1,IF(Table1[[#This Row],[Lighting]]=1,1,""),"")</f>
        <v/>
      </c>
      <c r="DM209" s="169" t="str">
        <f>IF(Table1[[#This Row],[Multiple NCC links]]&lt;&gt;1,IF(Table1[[#This Row],[HVAC]]=1,1,""),"")</f>
        <v/>
      </c>
      <c r="DN209" s="169" t="str">
        <f>IF(Table1[[#This Row],[Multiple NCC links]]&lt;&gt;1,IF(Table1[[#This Row],[Services]]=1,1,""),"")</f>
        <v/>
      </c>
      <c r="DO209" s="169" t="str">
        <f>IF(Table1[[#This Row],[Multiple NCC links]]&lt;&gt;1,IF(Table1[[#This Row],[Maintenance &amp; Monitoring]]=1,1,""),"")</f>
        <v/>
      </c>
      <c r="DP209" s="169" t="str">
        <f>IF(Table1[[#This Row],[Multiple NCC links]]&lt;&gt;1,IF(Table1[[#This Row],[Hand over / Operations]]=1,1,""),"")</f>
        <v/>
      </c>
      <c r="DQ209" s="169" t="str">
        <f>IF(Table1[[#This Row],[Multiple NCC links]]&lt;&gt;1,IF(Table1[[#This Row],[As built assessment]]=1,1,""),"")</f>
        <v/>
      </c>
      <c r="DR209" s="169" t="str">
        <f>IF(Table1[[#This Row],[Multiple NCC links]]&lt;&gt;1,IF(Table1[[#This Row],[Beyond compliance]]=1,1,""),"")</f>
        <v/>
      </c>
      <c r="DS209" s="169">
        <f>IF(SUM(Table1[[#This Row],[Design]:[Beyond compliance]])&gt;1,1,"")</f>
        <v>1</v>
      </c>
      <c r="DT209" s="169">
        <f>IF(Table1[[#This Row],[Both Residential &amp; Commercial4]]&lt;&gt;1,IF(Table1[[#This Row],[Residential]]=1,1,""),"")</f>
        <v>1</v>
      </c>
      <c r="DU209" s="169" t="str">
        <f>IF(Table1[[#This Row],[Both Residential &amp; Commercial4]]&lt;&gt;1,IF(Table1[[#This Row],[Commercial]]=1,1,""),"")</f>
        <v/>
      </c>
      <c r="DV209" s="169" t="str">
        <f>Table1[[#This Row],[Residential &amp; Commercial]]</f>
        <v/>
      </c>
      <c r="DW209" s="169"/>
    </row>
    <row r="210" spans="1:127" s="49" customFormat="1" ht="76.5" thickTop="1" thickBot="1" x14ac:dyDescent="0.35">
      <c r="A210" s="97">
        <v>206</v>
      </c>
      <c r="B210" s="97"/>
      <c r="C210" s="88" t="s">
        <v>873</v>
      </c>
      <c r="D210" s="88" t="s">
        <v>874</v>
      </c>
      <c r="E210" s="176">
        <v>1</v>
      </c>
      <c r="F210" s="176"/>
      <c r="G210" s="176"/>
      <c r="H210" s="176"/>
      <c r="I210" s="90" t="str">
        <f>IF(AND(Table1[[#This Row],[General]]=1,Table1[[#This Row],[Beginner]]=1,Table1[[#This Row],[Intermediate]]=1,Table1[[#This Row],[Advanced]]=1),1,"")</f>
        <v/>
      </c>
      <c r="J210" s="90" t="str">
        <f>CONCATENATE(IF(Table1[[#This Row],[General]]=1,"General, ",""), IF(Table1[[#This Row],[Beginner]]=1,"Beginner, ",""),IF(Table1[[#This Row],[Intermediate]]=1,"Intermediate, ",""), IF(Table1[[#This Row],[Advanced]]=1,"Advanced",""))</f>
        <v xml:space="preserve">General, </v>
      </c>
      <c r="K210" s="91"/>
      <c r="L210" s="179"/>
      <c r="M210" s="91"/>
      <c r="N210" s="91"/>
      <c r="O210" s="159"/>
      <c r="P210" s="91"/>
      <c r="Q210" s="91"/>
      <c r="R210" s="91"/>
      <c r="S21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10" s="92"/>
      <c r="U210" s="92"/>
      <c r="V210" s="211">
        <v>1</v>
      </c>
      <c r="W210" s="211"/>
      <c r="X210" s="92"/>
      <c r="Y210" s="92"/>
      <c r="Z210" s="92"/>
      <c r="AA210" s="92">
        <v>1</v>
      </c>
      <c r="AB210" s="92">
        <v>1</v>
      </c>
      <c r="AC210" s="92">
        <v>1</v>
      </c>
      <c r="AD210" s="92"/>
      <c r="AE210" s="181"/>
      <c r="AF210" s="92"/>
      <c r="AG21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Toolbox, Video, Case Study, </v>
      </c>
      <c r="AH210" s="93">
        <v>1</v>
      </c>
      <c r="AI210" s="93"/>
      <c r="AJ210" s="93"/>
      <c r="AK210" s="74" t="str">
        <f>CONCATENATE(IF(Table1[[#This Row],[Digital]]=1,"Digital, ",""),IF(Table1[[#This Row],[Face to Face]]=1,"Face to face, ",""),IF(Table1[[#This Row],[Blended]]=1,"Blended",""))</f>
        <v xml:space="preserve">Digital, </v>
      </c>
      <c r="AL210" s="89" t="s">
        <v>733</v>
      </c>
      <c r="AM210" s="94">
        <v>1</v>
      </c>
      <c r="AN210" s="182"/>
      <c r="AO210" s="94">
        <v>1</v>
      </c>
      <c r="AP210" s="182"/>
      <c r="AQ210" s="94">
        <v>1</v>
      </c>
      <c r="AR210" s="94">
        <v>1</v>
      </c>
      <c r="AS210" s="94">
        <v>1</v>
      </c>
      <c r="AT210" s="94">
        <v>1</v>
      </c>
      <c r="AU210" s="94">
        <v>1</v>
      </c>
      <c r="AV210" s="182"/>
      <c r="AW210" s="182"/>
      <c r="AX210" s="182"/>
      <c r="AY210" s="94"/>
      <c r="AZ21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1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HVAC, Services, </v>
      </c>
      <c r="BB210" s="95">
        <v>1</v>
      </c>
      <c r="BC210" s="95">
        <v>1</v>
      </c>
      <c r="BD210" s="90">
        <f>IF(AND(Table1[[#This Row],[Residential]]=1,Table1[[#This Row],[Commercial]]=1),1,"")</f>
        <v>1</v>
      </c>
      <c r="BE210" s="90" t="str">
        <f>CONCATENATE(IF(Table1[[#This Row],[Residential]]=1,"Residential, ",""),IF(Table1[[#This Row],[Commercial]]=1,"Commercial",""))</f>
        <v>Residential, Commercial</v>
      </c>
      <c r="BF210" s="94"/>
      <c r="BG210" s="94"/>
      <c r="BH210" s="94"/>
      <c r="BI210" s="94"/>
      <c r="BJ210" s="94">
        <v>1</v>
      </c>
      <c r="BK210" s="94">
        <v>1</v>
      </c>
      <c r="BL210" s="94"/>
      <c r="BM210" s="182"/>
      <c r="BN210" s="94"/>
      <c r="BO21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Queensland, Northern Territory, </v>
      </c>
      <c r="BP210" s="160"/>
      <c r="BQ210" s="120" t="s">
        <v>1073</v>
      </c>
      <c r="BR210" s="132" t="s">
        <v>1027</v>
      </c>
      <c r="BS210" s="120"/>
      <c r="BT210" s="117" t="s">
        <v>872</v>
      </c>
      <c r="BU210" s="175"/>
      <c r="BV210" s="175"/>
      <c r="BW210" s="121" t="s">
        <v>57</v>
      </c>
      <c r="BX210" s="121" t="s">
        <v>57</v>
      </c>
      <c r="BY210" s="121" t="s">
        <v>57</v>
      </c>
      <c r="BZ210" s="227"/>
      <c r="CA21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210" s="48">
        <f>COUNTIF(Table1[[#This Row],[Validity]:[Alignment with NCC (Yes=1,No=0)]],"N/A")</f>
        <v>0</v>
      </c>
      <c r="CC210" s="48">
        <f>IF(ISERROR(Table1[[#This Row],[Total Quality Score (out of 10)]]/(4-Table1[[#This Row],[N/A Count]])),0,Table1[[#This Row],[Total Quality Score (out of 10)]]/(4-Table1[[#This Row],[N/A Count]]))</f>
        <v>2.25</v>
      </c>
      <c r="CD210" s="106"/>
      <c r="CE210" s="106"/>
      <c r="CF210" s="172">
        <f>IF(SUM(Table1[[#This Row],[Multiple]:[Level (all)62]])&lt;1,IF(Table1[[#This Row],[General]]=1,1,""),"")</f>
        <v>1</v>
      </c>
      <c r="CG210" s="172" t="str">
        <f>IF(SUM(Table1[[#This Row],[Multiple]:[Level (all)62]])&lt;1,IF(Table1[[#This Row],[Beginner]]=1,1,""),"")</f>
        <v/>
      </c>
      <c r="CH210" s="171" t="str">
        <f>IF(SUM(Table1[[#This Row],[Multiple]:[Level (all)62]])&lt;1,IF(Table1[[#This Row],[Intermediate]]=1,1,""),"")</f>
        <v/>
      </c>
      <c r="CI210" s="171" t="str">
        <f>IF(SUM(Table1[[#This Row],[Multiple]:[Level (all)62]])&lt;1,IF(Table1[[#This Row],[Advanced]]=1,1,""),"")</f>
        <v/>
      </c>
      <c r="CJ210" s="171" t="str">
        <f>IF(AND(SUM(Table1[[#This Row],[General]:[Advanced]])&lt;4,SUM(Table1[[#This Row],[General]:[Advanced]])&gt;1),1,"")</f>
        <v/>
      </c>
      <c r="CK210" s="171" t="str">
        <f>Table1[[#This Row],[Level (all)]]</f>
        <v/>
      </c>
      <c r="CL210" s="171" t="str">
        <f>IF(Table1[[#This Row],[Multiple audience]]&lt;&gt;1,IF(Table1[[#This Row],[General Audience]]=1,1,""),"")</f>
        <v/>
      </c>
      <c r="CM210" s="171" t="str">
        <f>IF(Table1[[#This Row],[Multiple audience]]&lt;&gt;1,IF(Table1[[#This Row],[Planners / Designers ]]=1,1,""),"")</f>
        <v/>
      </c>
      <c r="CN210" s="171" t="str">
        <f>IF(Table1[[#This Row],[Multiple audience]]&lt;&gt;1,IF(Table1[[#This Row],[Regulatory Assessors]]=1,1,""),"")</f>
        <v/>
      </c>
      <c r="CO210" s="171" t="str">
        <f>IF(Table1[[#This Row],[Multiple audience]]&lt;&gt;1,IF(Table1[[#This Row],[Builders / Management]]=1,1,""),"")</f>
        <v/>
      </c>
      <c r="CP210" s="171" t="str">
        <f>IF(Table1[[#This Row],[Multiple audience]]&lt;&gt;1,IF(Table1[[#This Row],[Energy / Sus Assessors]]=1,1,""),"")</f>
        <v/>
      </c>
      <c r="CQ210" s="171" t="str">
        <f>IF(Table1[[#This Row],[Multiple audience]]&lt;&gt;1,IF(Table1[[#This Row],[Semi-skilled]]=1,1,""),"")</f>
        <v/>
      </c>
      <c r="CR210" s="171" t="str">
        <f>IF(Table1[[#This Row],[Multiple audience]]&lt;&gt;1,IF(Table1[[#This Row],[Trades]]=1,1,""),"")</f>
        <v/>
      </c>
      <c r="CS210" s="171" t="str">
        <f>IF(Table1[[#This Row],[Multiple audience]]&lt;&gt;1,IF(Table1[[#This Row],[Other]]=1,1,""),"")</f>
        <v/>
      </c>
      <c r="CT210" s="171" t="str">
        <f>IF(SUM(Table1[[#This Row],[General Audience]:[Other]])&gt;1,1,"")</f>
        <v/>
      </c>
      <c r="CU210" s="171" t="str">
        <f>IF(Table1[[#This Row],[Various  ]]&lt;&gt;1,IF(Table1[[#This Row],[Calculator / Software]]=1,1,""),"")</f>
        <v/>
      </c>
      <c r="CV210" s="171" t="str">
        <f>IF(Table1[[#This Row],[Various  ]]&lt;&gt;1,IF(Table1[[#This Row],[Information  ]]=1,1,""),"")</f>
        <v/>
      </c>
      <c r="CW210" s="171" t="str">
        <f>IF(Table1[[#This Row],[Various  ]]&lt;&gt;1,IF(Table1[[#This Row],[Interactive Tool]]=1,1,""),"")</f>
        <v/>
      </c>
      <c r="CX210" s="171" t="str">
        <f>IF(Table1[[#This Row],[Various  ]]&lt;&gt;1,IF(Table1[[#This Row],[Technical Specifications]]=1,1,""),"")</f>
        <v/>
      </c>
      <c r="CY210" s="171" t="str">
        <f>IF(Table1[[#This Row],[Various  ]]&lt;&gt;1,IF(Table1[[#This Row],[Training Resources]]=1,1,""),"")</f>
        <v/>
      </c>
      <c r="CZ210" s="171" t="str">
        <f>IF(Table1[[#This Row],[Various  ]]&lt;&gt;1,IF(Table1[[#This Row],[Toolbox]]=1,1,""),"")</f>
        <v/>
      </c>
      <c r="DA210" s="169" t="str">
        <f>IF(Table1[[#This Row],[Various  ]]&lt;&gt;1,IF(Table1[[#This Row],[Video]]=1,1,""),"")</f>
        <v/>
      </c>
      <c r="DB210" s="169" t="str">
        <f>IF(Table1[[#This Row],[Various  ]]&lt;&gt;1,IF(Table1[[#This Row],[Case study]]=1,1,""),"")</f>
        <v/>
      </c>
      <c r="DC210" s="169" t="str">
        <f>IF(Table1[[#This Row],[Various  ]]&lt;&gt;1,IF(Table1[[#This Row],[Other   ]]=1,1,""),"")</f>
        <v/>
      </c>
      <c r="DD210" s="169" t="str">
        <f>IF(Table1[[#This Row],[Various  ]]&lt;&gt;1,IF(Table1[[#This Row],[Standards]]=1,1,""),"")</f>
        <v/>
      </c>
      <c r="DE210" s="169">
        <f>IF(Table1[[#This Row],[Various]]=1,1,IF(SUM(Table1[[#This Row],[Calculator / Software]:[Standards]])&gt;1,1,""))</f>
        <v>1</v>
      </c>
      <c r="DF210" s="169" t="str">
        <f>IF(Table1[[#This Row],[Multiple NCC links]]&lt;&gt;1,IF(Table1[[#This Row],[Design]]=1,1,""),"")</f>
        <v/>
      </c>
      <c r="DG210" s="169" t="str">
        <f>IF(Table1[[#This Row],[Multiple NCC links]]&lt;&gt;1,IF(Table1[[#This Row],[Assessment / Verification]]=1,1,""),"")</f>
        <v/>
      </c>
      <c r="DH210" s="169" t="str">
        <f>IF(Table1[[#This Row],[Multiple NCC links]]&lt;&gt;1,IF(Table1[[#This Row],[Climate Specific ]]=1,1,""),"")</f>
        <v/>
      </c>
      <c r="DI210" s="169" t="str">
        <f>IF(Table1[[#This Row],[Multiple NCC links]]&lt;&gt;1,IF(Table1[[#This Row],[Alterations / Additions]]=1,1,""),"")</f>
        <v/>
      </c>
      <c r="DJ210" s="169" t="str">
        <f>IF(Table1[[#This Row],[Multiple NCC links]]&lt;&gt;1,IF(Table1[[#This Row],[Glazing]]=1,1,""),"")</f>
        <v/>
      </c>
      <c r="DK210" s="169" t="str">
        <f>IF(Table1[[#This Row],[Multiple NCC links]]&lt;&gt;1,IF(Table1[[#This Row],[Building Fabric / Thermal / Sealing]]=1,1,""),"")</f>
        <v/>
      </c>
      <c r="DL210" s="169" t="str">
        <f>IF(Table1[[#This Row],[Multiple NCC links]]&lt;&gt;1,IF(Table1[[#This Row],[Lighting]]=1,1,""),"")</f>
        <v/>
      </c>
      <c r="DM210" s="169" t="str">
        <f>IF(Table1[[#This Row],[Multiple NCC links]]&lt;&gt;1,IF(Table1[[#This Row],[HVAC]]=1,1,""),"")</f>
        <v/>
      </c>
      <c r="DN210" s="169" t="str">
        <f>IF(Table1[[#This Row],[Multiple NCC links]]&lt;&gt;1,IF(Table1[[#This Row],[Services]]=1,1,""),"")</f>
        <v/>
      </c>
      <c r="DO210" s="169" t="str">
        <f>IF(Table1[[#This Row],[Multiple NCC links]]&lt;&gt;1,IF(Table1[[#This Row],[Maintenance &amp; Monitoring]]=1,1,""),"")</f>
        <v/>
      </c>
      <c r="DP210" s="169" t="str">
        <f>IF(Table1[[#This Row],[Multiple NCC links]]&lt;&gt;1,IF(Table1[[#This Row],[Hand over / Operations]]=1,1,""),"")</f>
        <v/>
      </c>
      <c r="DQ210" s="169" t="str">
        <f>IF(Table1[[#This Row],[Multiple NCC links]]&lt;&gt;1,IF(Table1[[#This Row],[As built assessment]]=1,1,""),"")</f>
        <v/>
      </c>
      <c r="DR210" s="169" t="str">
        <f>IF(Table1[[#This Row],[Multiple NCC links]]&lt;&gt;1,IF(Table1[[#This Row],[Beyond compliance]]=1,1,""),"")</f>
        <v/>
      </c>
      <c r="DS210" s="169">
        <f>IF(SUM(Table1[[#This Row],[Design]:[Beyond compliance]])&gt;1,1,"")</f>
        <v>1</v>
      </c>
      <c r="DT210" s="169" t="str">
        <f>IF(Table1[[#This Row],[Both Residential &amp; Commercial4]]&lt;&gt;1,IF(Table1[[#This Row],[Residential]]=1,1,""),"")</f>
        <v/>
      </c>
      <c r="DU210" s="169" t="str">
        <f>IF(Table1[[#This Row],[Both Residential &amp; Commercial4]]&lt;&gt;1,IF(Table1[[#This Row],[Commercial]]=1,1,""),"")</f>
        <v/>
      </c>
      <c r="DV210" s="169">
        <f>Table1[[#This Row],[Residential &amp; Commercial]]</f>
        <v>1</v>
      </c>
      <c r="DW210" s="169"/>
    </row>
    <row r="211" spans="1:127" s="49" customFormat="1" ht="76.5" thickTop="1" thickBot="1" x14ac:dyDescent="0.35">
      <c r="A211" s="97">
        <v>207</v>
      </c>
      <c r="B211" s="97"/>
      <c r="C211" s="88" t="s">
        <v>876</v>
      </c>
      <c r="D211" s="88"/>
      <c r="E211" s="176">
        <v>1</v>
      </c>
      <c r="F211" s="176"/>
      <c r="G211" s="176"/>
      <c r="H211" s="176"/>
      <c r="I211" s="90" t="str">
        <f>IF(AND(Table1[[#This Row],[General]]=1,Table1[[#This Row],[Beginner]]=1,Table1[[#This Row],[Intermediate]]=1,Table1[[#This Row],[Advanced]]=1),1,"")</f>
        <v/>
      </c>
      <c r="J211" s="90" t="str">
        <f>CONCATENATE(IF(Table1[[#This Row],[General]]=1,"General, ",""), IF(Table1[[#This Row],[Beginner]]=1,"Beginner, ",""),IF(Table1[[#This Row],[Intermediate]]=1,"Intermediate, ",""), IF(Table1[[#This Row],[Advanced]]=1,"Advanced",""))</f>
        <v xml:space="preserve">General, </v>
      </c>
      <c r="K211" s="91"/>
      <c r="L211" s="179"/>
      <c r="M211" s="91"/>
      <c r="N211" s="91"/>
      <c r="O211" s="159"/>
      <c r="P211" s="91"/>
      <c r="Q211" s="91"/>
      <c r="R211" s="91"/>
      <c r="S21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11" s="92"/>
      <c r="U211" s="92"/>
      <c r="V211" s="211">
        <v>1</v>
      </c>
      <c r="W211" s="211"/>
      <c r="X211" s="92"/>
      <c r="Y211" s="92"/>
      <c r="Z211" s="92"/>
      <c r="AA211" s="92">
        <v>1</v>
      </c>
      <c r="AB211" s="92">
        <v>1</v>
      </c>
      <c r="AC211" s="92">
        <v>1</v>
      </c>
      <c r="AD211" s="92"/>
      <c r="AE211" s="181"/>
      <c r="AF211" s="92"/>
      <c r="AG21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Toolbox, Video, Case Study, </v>
      </c>
      <c r="AH211" s="93">
        <v>1</v>
      </c>
      <c r="AI211" s="93"/>
      <c r="AJ211" s="93"/>
      <c r="AK211" s="74" t="str">
        <f>CONCATENATE(IF(Table1[[#This Row],[Digital]]=1,"Digital, ",""),IF(Table1[[#This Row],[Face to Face]]=1,"Face to face, ",""),IF(Table1[[#This Row],[Blended]]=1,"Blended",""))</f>
        <v xml:space="preserve">Digital, </v>
      </c>
      <c r="AL211" s="89" t="s">
        <v>733</v>
      </c>
      <c r="AM211" s="94">
        <v>1</v>
      </c>
      <c r="AN211" s="182"/>
      <c r="AO211" s="94">
        <v>1</v>
      </c>
      <c r="AP211" s="182"/>
      <c r="AQ211" s="94">
        <v>1</v>
      </c>
      <c r="AR211" s="94">
        <v>1</v>
      </c>
      <c r="AS211" s="94">
        <v>1</v>
      </c>
      <c r="AT211" s="94">
        <v>1</v>
      </c>
      <c r="AU211" s="94">
        <v>1</v>
      </c>
      <c r="AV211" s="182"/>
      <c r="AW211" s="182"/>
      <c r="AX211" s="182"/>
      <c r="AY211" s="94"/>
      <c r="AZ21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1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HVAC, Services, </v>
      </c>
      <c r="BB211" s="95">
        <v>1</v>
      </c>
      <c r="BC211" s="95">
        <v>1</v>
      </c>
      <c r="BD211" s="90">
        <f>IF(AND(Table1[[#This Row],[Residential]]=1,Table1[[#This Row],[Commercial]]=1),1,"")</f>
        <v>1</v>
      </c>
      <c r="BE211" s="90" t="str">
        <f>CONCATENATE(IF(Table1[[#This Row],[Residential]]=1,"Residential, ",""),IF(Table1[[#This Row],[Commercial]]=1,"Commercial",""))</f>
        <v>Residential, Commercial</v>
      </c>
      <c r="BF211" s="94"/>
      <c r="BG211" s="94"/>
      <c r="BH211" s="94"/>
      <c r="BI211" s="94"/>
      <c r="BJ211" s="94">
        <v>1</v>
      </c>
      <c r="BK211" s="94">
        <v>1</v>
      </c>
      <c r="BL211" s="94"/>
      <c r="BM211" s="182"/>
      <c r="BN211" s="94"/>
      <c r="BO21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Queensland, Northern Territory, </v>
      </c>
      <c r="BP211" s="160"/>
      <c r="BQ211" s="120" t="s">
        <v>879</v>
      </c>
      <c r="BR211" s="132" t="s">
        <v>1027</v>
      </c>
      <c r="BS211" s="120"/>
      <c r="BT211" s="117" t="s">
        <v>875</v>
      </c>
      <c r="BU211" s="175"/>
      <c r="BV211" s="175"/>
      <c r="BW211" s="121" t="s">
        <v>57</v>
      </c>
      <c r="BX211" s="121" t="s">
        <v>57</v>
      </c>
      <c r="BY211" s="121" t="s">
        <v>57</v>
      </c>
      <c r="BZ211" s="227"/>
      <c r="CA21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211" s="48">
        <f>COUNTIF(Table1[[#This Row],[Validity]:[Alignment with NCC (Yes=1,No=0)]],"N/A")</f>
        <v>0</v>
      </c>
      <c r="CC211" s="48">
        <f>IF(ISERROR(Table1[[#This Row],[Total Quality Score (out of 10)]]/(4-Table1[[#This Row],[N/A Count]])),0,Table1[[#This Row],[Total Quality Score (out of 10)]]/(4-Table1[[#This Row],[N/A Count]]))</f>
        <v>2.25</v>
      </c>
      <c r="CD211" s="106"/>
      <c r="CE211" s="106"/>
      <c r="CF211" s="172">
        <f>IF(SUM(Table1[[#This Row],[Multiple]:[Level (all)62]])&lt;1,IF(Table1[[#This Row],[General]]=1,1,""),"")</f>
        <v>1</v>
      </c>
      <c r="CG211" s="172" t="str">
        <f>IF(SUM(Table1[[#This Row],[Multiple]:[Level (all)62]])&lt;1,IF(Table1[[#This Row],[Beginner]]=1,1,""),"")</f>
        <v/>
      </c>
      <c r="CH211" s="171" t="str">
        <f>IF(SUM(Table1[[#This Row],[Multiple]:[Level (all)62]])&lt;1,IF(Table1[[#This Row],[Intermediate]]=1,1,""),"")</f>
        <v/>
      </c>
      <c r="CI211" s="171" t="str">
        <f>IF(SUM(Table1[[#This Row],[Multiple]:[Level (all)62]])&lt;1,IF(Table1[[#This Row],[Advanced]]=1,1,""),"")</f>
        <v/>
      </c>
      <c r="CJ211" s="171" t="str">
        <f>IF(AND(SUM(Table1[[#This Row],[General]:[Advanced]])&lt;4,SUM(Table1[[#This Row],[General]:[Advanced]])&gt;1),1,"")</f>
        <v/>
      </c>
      <c r="CK211" s="171" t="str">
        <f>Table1[[#This Row],[Level (all)]]</f>
        <v/>
      </c>
      <c r="CL211" s="171" t="str">
        <f>IF(Table1[[#This Row],[Multiple audience]]&lt;&gt;1,IF(Table1[[#This Row],[General Audience]]=1,1,""),"")</f>
        <v/>
      </c>
      <c r="CM211" s="171" t="str">
        <f>IF(Table1[[#This Row],[Multiple audience]]&lt;&gt;1,IF(Table1[[#This Row],[Planners / Designers ]]=1,1,""),"")</f>
        <v/>
      </c>
      <c r="CN211" s="171" t="str">
        <f>IF(Table1[[#This Row],[Multiple audience]]&lt;&gt;1,IF(Table1[[#This Row],[Regulatory Assessors]]=1,1,""),"")</f>
        <v/>
      </c>
      <c r="CO211" s="171" t="str">
        <f>IF(Table1[[#This Row],[Multiple audience]]&lt;&gt;1,IF(Table1[[#This Row],[Builders / Management]]=1,1,""),"")</f>
        <v/>
      </c>
      <c r="CP211" s="171" t="str">
        <f>IF(Table1[[#This Row],[Multiple audience]]&lt;&gt;1,IF(Table1[[#This Row],[Energy / Sus Assessors]]=1,1,""),"")</f>
        <v/>
      </c>
      <c r="CQ211" s="171" t="str">
        <f>IF(Table1[[#This Row],[Multiple audience]]&lt;&gt;1,IF(Table1[[#This Row],[Semi-skilled]]=1,1,""),"")</f>
        <v/>
      </c>
      <c r="CR211" s="171" t="str">
        <f>IF(Table1[[#This Row],[Multiple audience]]&lt;&gt;1,IF(Table1[[#This Row],[Trades]]=1,1,""),"")</f>
        <v/>
      </c>
      <c r="CS211" s="171" t="str">
        <f>IF(Table1[[#This Row],[Multiple audience]]&lt;&gt;1,IF(Table1[[#This Row],[Other]]=1,1,""),"")</f>
        <v/>
      </c>
      <c r="CT211" s="171" t="str">
        <f>IF(SUM(Table1[[#This Row],[General Audience]:[Other]])&gt;1,1,"")</f>
        <v/>
      </c>
      <c r="CU211" s="171" t="str">
        <f>IF(Table1[[#This Row],[Various  ]]&lt;&gt;1,IF(Table1[[#This Row],[Calculator / Software]]=1,1,""),"")</f>
        <v/>
      </c>
      <c r="CV211" s="171" t="str">
        <f>IF(Table1[[#This Row],[Various  ]]&lt;&gt;1,IF(Table1[[#This Row],[Information  ]]=1,1,""),"")</f>
        <v/>
      </c>
      <c r="CW211" s="171" t="str">
        <f>IF(Table1[[#This Row],[Various  ]]&lt;&gt;1,IF(Table1[[#This Row],[Interactive Tool]]=1,1,""),"")</f>
        <v/>
      </c>
      <c r="CX211" s="171" t="str">
        <f>IF(Table1[[#This Row],[Various  ]]&lt;&gt;1,IF(Table1[[#This Row],[Technical Specifications]]=1,1,""),"")</f>
        <v/>
      </c>
      <c r="CY211" s="171" t="str">
        <f>IF(Table1[[#This Row],[Various  ]]&lt;&gt;1,IF(Table1[[#This Row],[Training Resources]]=1,1,""),"")</f>
        <v/>
      </c>
      <c r="CZ211" s="171" t="str">
        <f>IF(Table1[[#This Row],[Various  ]]&lt;&gt;1,IF(Table1[[#This Row],[Toolbox]]=1,1,""),"")</f>
        <v/>
      </c>
      <c r="DA211" s="169" t="str">
        <f>IF(Table1[[#This Row],[Various  ]]&lt;&gt;1,IF(Table1[[#This Row],[Video]]=1,1,""),"")</f>
        <v/>
      </c>
      <c r="DB211" s="169" t="str">
        <f>IF(Table1[[#This Row],[Various  ]]&lt;&gt;1,IF(Table1[[#This Row],[Case study]]=1,1,""),"")</f>
        <v/>
      </c>
      <c r="DC211" s="169" t="str">
        <f>IF(Table1[[#This Row],[Various  ]]&lt;&gt;1,IF(Table1[[#This Row],[Other   ]]=1,1,""),"")</f>
        <v/>
      </c>
      <c r="DD211" s="169" t="str">
        <f>IF(Table1[[#This Row],[Various  ]]&lt;&gt;1,IF(Table1[[#This Row],[Standards]]=1,1,""),"")</f>
        <v/>
      </c>
      <c r="DE211" s="169">
        <f>IF(Table1[[#This Row],[Various]]=1,1,IF(SUM(Table1[[#This Row],[Calculator / Software]:[Standards]])&gt;1,1,""))</f>
        <v>1</v>
      </c>
      <c r="DF211" s="169" t="str">
        <f>IF(Table1[[#This Row],[Multiple NCC links]]&lt;&gt;1,IF(Table1[[#This Row],[Design]]=1,1,""),"")</f>
        <v/>
      </c>
      <c r="DG211" s="169" t="str">
        <f>IF(Table1[[#This Row],[Multiple NCC links]]&lt;&gt;1,IF(Table1[[#This Row],[Assessment / Verification]]=1,1,""),"")</f>
        <v/>
      </c>
      <c r="DH211" s="169" t="str">
        <f>IF(Table1[[#This Row],[Multiple NCC links]]&lt;&gt;1,IF(Table1[[#This Row],[Climate Specific ]]=1,1,""),"")</f>
        <v/>
      </c>
      <c r="DI211" s="169" t="str">
        <f>IF(Table1[[#This Row],[Multiple NCC links]]&lt;&gt;1,IF(Table1[[#This Row],[Alterations / Additions]]=1,1,""),"")</f>
        <v/>
      </c>
      <c r="DJ211" s="169" t="str">
        <f>IF(Table1[[#This Row],[Multiple NCC links]]&lt;&gt;1,IF(Table1[[#This Row],[Glazing]]=1,1,""),"")</f>
        <v/>
      </c>
      <c r="DK211" s="169" t="str">
        <f>IF(Table1[[#This Row],[Multiple NCC links]]&lt;&gt;1,IF(Table1[[#This Row],[Building Fabric / Thermal / Sealing]]=1,1,""),"")</f>
        <v/>
      </c>
      <c r="DL211" s="169" t="str">
        <f>IF(Table1[[#This Row],[Multiple NCC links]]&lt;&gt;1,IF(Table1[[#This Row],[Lighting]]=1,1,""),"")</f>
        <v/>
      </c>
      <c r="DM211" s="169" t="str">
        <f>IF(Table1[[#This Row],[Multiple NCC links]]&lt;&gt;1,IF(Table1[[#This Row],[HVAC]]=1,1,""),"")</f>
        <v/>
      </c>
      <c r="DN211" s="169" t="str">
        <f>IF(Table1[[#This Row],[Multiple NCC links]]&lt;&gt;1,IF(Table1[[#This Row],[Services]]=1,1,""),"")</f>
        <v/>
      </c>
      <c r="DO211" s="169" t="str">
        <f>IF(Table1[[#This Row],[Multiple NCC links]]&lt;&gt;1,IF(Table1[[#This Row],[Maintenance &amp; Monitoring]]=1,1,""),"")</f>
        <v/>
      </c>
      <c r="DP211" s="169" t="str">
        <f>IF(Table1[[#This Row],[Multiple NCC links]]&lt;&gt;1,IF(Table1[[#This Row],[Hand over / Operations]]=1,1,""),"")</f>
        <v/>
      </c>
      <c r="DQ211" s="169" t="str">
        <f>IF(Table1[[#This Row],[Multiple NCC links]]&lt;&gt;1,IF(Table1[[#This Row],[As built assessment]]=1,1,""),"")</f>
        <v/>
      </c>
      <c r="DR211" s="169" t="str">
        <f>IF(Table1[[#This Row],[Multiple NCC links]]&lt;&gt;1,IF(Table1[[#This Row],[Beyond compliance]]=1,1,""),"")</f>
        <v/>
      </c>
      <c r="DS211" s="169">
        <f>IF(SUM(Table1[[#This Row],[Design]:[Beyond compliance]])&gt;1,1,"")</f>
        <v>1</v>
      </c>
      <c r="DT211" s="169" t="str">
        <f>IF(Table1[[#This Row],[Both Residential &amp; Commercial4]]&lt;&gt;1,IF(Table1[[#This Row],[Residential]]=1,1,""),"")</f>
        <v/>
      </c>
      <c r="DU211" s="169" t="str">
        <f>IF(Table1[[#This Row],[Both Residential &amp; Commercial4]]&lt;&gt;1,IF(Table1[[#This Row],[Commercial]]=1,1,""),"")</f>
        <v/>
      </c>
      <c r="DV211" s="169">
        <f>Table1[[#This Row],[Residential &amp; Commercial]]</f>
        <v>1</v>
      </c>
      <c r="DW211" s="169"/>
    </row>
    <row r="212" spans="1:127" s="49" customFormat="1" ht="114" thickTop="1" thickBot="1" x14ac:dyDescent="0.35">
      <c r="A212" s="97">
        <v>208</v>
      </c>
      <c r="B212" s="97"/>
      <c r="C212" s="88" t="s">
        <v>878</v>
      </c>
      <c r="D212" s="88"/>
      <c r="E212" s="176">
        <v>1</v>
      </c>
      <c r="F212" s="176"/>
      <c r="G212" s="176"/>
      <c r="H212" s="176"/>
      <c r="I212" s="90" t="str">
        <f>IF(AND(Table1[[#This Row],[General]]=1,Table1[[#This Row],[Beginner]]=1,Table1[[#This Row],[Intermediate]]=1,Table1[[#This Row],[Advanced]]=1),1,"")</f>
        <v/>
      </c>
      <c r="J212" s="90" t="str">
        <f>CONCATENATE(IF(Table1[[#This Row],[General]]=1,"General, ",""), IF(Table1[[#This Row],[Beginner]]=1,"Beginner, ",""),IF(Table1[[#This Row],[Intermediate]]=1,"Intermediate, ",""), IF(Table1[[#This Row],[Advanced]]=1,"Advanced",""))</f>
        <v xml:space="preserve">General, </v>
      </c>
      <c r="K212" s="91"/>
      <c r="L212" s="179"/>
      <c r="M212" s="91"/>
      <c r="N212" s="91"/>
      <c r="O212" s="159"/>
      <c r="P212" s="91"/>
      <c r="Q212" s="91"/>
      <c r="R212" s="91"/>
      <c r="S21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12" s="92"/>
      <c r="U212" s="92"/>
      <c r="V212" s="211">
        <v>1</v>
      </c>
      <c r="W212" s="211"/>
      <c r="X212" s="92">
        <v>1</v>
      </c>
      <c r="Y212" s="92"/>
      <c r="Z212" s="92"/>
      <c r="AA212" s="92"/>
      <c r="AB212" s="92"/>
      <c r="AC212" s="92"/>
      <c r="AD212" s="92"/>
      <c r="AE212" s="181"/>
      <c r="AF212" s="92"/>
      <c r="AG21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Interactive Tool, </v>
      </c>
      <c r="AH212" s="93">
        <v>1</v>
      </c>
      <c r="AI212" s="93"/>
      <c r="AJ212" s="93"/>
      <c r="AK212" s="74" t="str">
        <f>CONCATENATE(IF(Table1[[#This Row],[Digital]]=1,"Digital, ",""),IF(Table1[[#This Row],[Face to Face]]=1,"Face to face, ",""),IF(Table1[[#This Row],[Blended]]=1,"Blended",""))</f>
        <v xml:space="preserve">Digital, </v>
      </c>
      <c r="AL212" s="89" t="s">
        <v>62</v>
      </c>
      <c r="AM212" s="94">
        <v>1</v>
      </c>
      <c r="AN212" s="182">
        <v>1</v>
      </c>
      <c r="AO212" s="94">
        <v>1</v>
      </c>
      <c r="AP212" s="182"/>
      <c r="AQ212" s="94">
        <v>1</v>
      </c>
      <c r="AR212" s="94">
        <v>1</v>
      </c>
      <c r="AS212" s="94">
        <v>1</v>
      </c>
      <c r="AT212" s="94">
        <v>1</v>
      </c>
      <c r="AU212" s="94">
        <v>1</v>
      </c>
      <c r="AV212" s="182"/>
      <c r="AW212" s="182"/>
      <c r="AX212" s="182"/>
      <c r="AY212" s="94">
        <v>1</v>
      </c>
      <c r="AZ21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1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Assessment / Verification, Climate Specific, Glazing, Building Fabric / Thermal / Sealing, Lighting, HVAC, Services, Beyond compliance</v>
      </c>
      <c r="BB212" s="95">
        <v>1</v>
      </c>
      <c r="BC212" s="95">
        <v>1</v>
      </c>
      <c r="BD212" s="90">
        <f>IF(AND(Table1[[#This Row],[Residential]]=1,Table1[[#This Row],[Commercial]]=1),1,"")</f>
        <v>1</v>
      </c>
      <c r="BE212" s="90" t="str">
        <f>CONCATENATE(IF(Table1[[#This Row],[Residential]]=1,"Residential, ",""),IF(Table1[[#This Row],[Commercial]]=1,"Commercial",""))</f>
        <v>Residential, Commercial</v>
      </c>
      <c r="BF212" s="94"/>
      <c r="BG212" s="94"/>
      <c r="BH212" s="94"/>
      <c r="BI212" s="94"/>
      <c r="BJ212" s="94"/>
      <c r="BK212" s="94"/>
      <c r="BL212" s="94"/>
      <c r="BM212" s="182"/>
      <c r="BN212" s="94">
        <v>1</v>
      </c>
      <c r="BO21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12" s="160"/>
      <c r="BQ212" s="120" t="s">
        <v>917</v>
      </c>
      <c r="BR212" s="132" t="s">
        <v>987</v>
      </c>
      <c r="BS212" s="120"/>
      <c r="BT212" s="117" t="s">
        <v>877</v>
      </c>
      <c r="BU212" s="175"/>
      <c r="BV212" s="175"/>
      <c r="BW212" s="121" t="s">
        <v>57</v>
      </c>
      <c r="BX212" s="121" t="s">
        <v>57</v>
      </c>
      <c r="BY212" s="121" t="s">
        <v>57</v>
      </c>
      <c r="BZ212" s="227"/>
      <c r="CA21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212" s="48">
        <f>COUNTIF(Table1[[#This Row],[Validity]:[Alignment with NCC (Yes=1,No=0)]],"N/A")</f>
        <v>0</v>
      </c>
      <c r="CC212" s="48">
        <f>IF(ISERROR(Table1[[#This Row],[Total Quality Score (out of 10)]]/(4-Table1[[#This Row],[N/A Count]])),0,Table1[[#This Row],[Total Quality Score (out of 10)]]/(4-Table1[[#This Row],[N/A Count]]))</f>
        <v>2.25</v>
      </c>
      <c r="CD212" s="106"/>
      <c r="CE212" s="106"/>
      <c r="CF212" s="172">
        <f>IF(SUM(Table1[[#This Row],[Multiple]:[Level (all)62]])&lt;1,IF(Table1[[#This Row],[General]]=1,1,""),"")</f>
        <v>1</v>
      </c>
      <c r="CG212" s="172" t="str">
        <f>IF(SUM(Table1[[#This Row],[Multiple]:[Level (all)62]])&lt;1,IF(Table1[[#This Row],[Beginner]]=1,1,""),"")</f>
        <v/>
      </c>
      <c r="CH212" s="171" t="str">
        <f>IF(SUM(Table1[[#This Row],[Multiple]:[Level (all)62]])&lt;1,IF(Table1[[#This Row],[Intermediate]]=1,1,""),"")</f>
        <v/>
      </c>
      <c r="CI212" s="171" t="str">
        <f>IF(SUM(Table1[[#This Row],[Multiple]:[Level (all)62]])&lt;1,IF(Table1[[#This Row],[Advanced]]=1,1,""),"")</f>
        <v/>
      </c>
      <c r="CJ212" s="171" t="str">
        <f>IF(AND(SUM(Table1[[#This Row],[General]:[Advanced]])&lt;4,SUM(Table1[[#This Row],[General]:[Advanced]])&gt;1),1,"")</f>
        <v/>
      </c>
      <c r="CK212" s="171" t="str">
        <f>Table1[[#This Row],[Level (all)]]</f>
        <v/>
      </c>
      <c r="CL212" s="171" t="str">
        <f>IF(Table1[[#This Row],[Multiple audience]]&lt;&gt;1,IF(Table1[[#This Row],[General Audience]]=1,1,""),"")</f>
        <v/>
      </c>
      <c r="CM212" s="171" t="str">
        <f>IF(Table1[[#This Row],[Multiple audience]]&lt;&gt;1,IF(Table1[[#This Row],[Planners / Designers ]]=1,1,""),"")</f>
        <v/>
      </c>
      <c r="CN212" s="171" t="str">
        <f>IF(Table1[[#This Row],[Multiple audience]]&lt;&gt;1,IF(Table1[[#This Row],[Regulatory Assessors]]=1,1,""),"")</f>
        <v/>
      </c>
      <c r="CO212" s="171" t="str">
        <f>IF(Table1[[#This Row],[Multiple audience]]&lt;&gt;1,IF(Table1[[#This Row],[Builders / Management]]=1,1,""),"")</f>
        <v/>
      </c>
      <c r="CP212" s="171" t="str">
        <f>IF(Table1[[#This Row],[Multiple audience]]&lt;&gt;1,IF(Table1[[#This Row],[Energy / Sus Assessors]]=1,1,""),"")</f>
        <v/>
      </c>
      <c r="CQ212" s="171" t="str">
        <f>IF(Table1[[#This Row],[Multiple audience]]&lt;&gt;1,IF(Table1[[#This Row],[Semi-skilled]]=1,1,""),"")</f>
        <v/>
      </c>
      <c r="CR212" s="171" t="str">
        <f>IF(Table1[[#This Row],[Multiple audience]]&lt;&gt;1,IF(Table1[[#This Row],[Trades]]=1,1,""),"")</f>
        <v/>
      </c>
      <c r="CS212" s="171" t="str">
        <f>IF(Table1[[#This Row],[Multiple audience]]&lt;&gt;1,IF(Table1[[#This Row],[Other]]=1,1,""),"")</f>
        <v/>
      </c>
      <c r="CT212" s="171" t="str">
        <f>IF(SUM(Table1[[#This Row],[General Audience]:[Other]])&gt;1,1,"")</f>
        <v/>
      </c>
      <c r="CU212" s="171" t="str">
        <f>IF(Table1[[#This Row],[Various  ]]&lt;&gt;1,IF(Table1[[#This Row],[Calculator / Software]]=1,1,""),"")</f>
        <v/>
      </c>
      <c r="CV212" s="171" t="str">
        <f>IF(Table1[[#This Row],[Various  ]]&lt;&gt;1,IF(Table1[[#This Row],[Information  ]]=1,1,""),"")</f>
        <v/>
      </c>
      <c r="CW212" s="171" t="str">
        <f>IF(Table1[[#This Row],[Various  ]]&lt;&gt;1,IF(Table1[[#This Row],[Interactive Tool]]=1,1,""),"")</f>
        <v/>
      </c>
      <c r="CX212" s="171" t="str">
        <f>IF(Table1[[#This Row],[Various  ]]&lt;&gt;1,IF(Table1[[#This Row],[Technical Specifications]]=1,1,""),"")</f>
        <v/>
      </c>
      <c r="CY212" s="171" t="str">
        <f>IF(Table1[[#This Row],[Various  ]]&lt;&gt;1,IF(Table1[[#This Row],[Training Resources]]=1,1,""),"")</f>
        <v/>
      </c>
      <c r="CZ212" s="171" t="str">
        <f>IF(Table1[[#This Row],[Various  ]]&lt;&gt;1,IF(Table1[[#This Row],[Toolbox]]=1,1,""),"")</f>
        <v/>
      </c>
      <c r="DA212" s="169" t="str">
        <f>IF(Table1[[#This Row],[Various  ]]&lt;&gt;1,IF(Table1[[#This Row],[Video]]=1,1,""),"")</f>
        <v/>
      </c>
      <c r="DB212" s="169" t="str">
        <f>IF(Table1[[#This Row],[Various  ]]&lt;&gt;1,IF(Table1[[#This Row],[Case study]]=1,1,""),"")</f>
        <v/>
      </c>
      <c r="DC212" s="169" t="str">
        <f>IF(Table1[[#This Row],[Various  ]]&lt;&gt;1,IF(Table1[[#This Row],[Other   ]]=1,1,""),"")</f>
        <v/>
      </c>
      <c r="DD212" s="169" t="str">
        <f>IF(Table1[[#This Row],[Various  ]]&lt;&gt;1,IF(Table1[[#This Row],[Standards]]=1,1,""),"")</f>
        <v/>
      </c>
      <c r="DE212" s="169">
        <f>IF(Table1[[#This Row],[Various]]=1,1,IF(SUM(Table1[[#This Row],[Calculator / Software]:[Standards]])&gt;1,1,""))</f>
        <v>1</v>
      </c>
      <c r="DF212" s="169" t="str">
        <f>IF(Table1[[#This Row],[Multiple NCC links]]&lt;&gt;1,IF(Table1[[#This Row],[Design]]=1,1,""),"")</f>
        <v/>
      </c>
      <c r="DG212" s="169" t="str">
        <f>IF(Table1[[#This Row],[Multiple NCC links]]&lt;&gt;1,IF(Table1[[#This Row],[Assessment / Verification]]=1,1,""),"")</f>
        <v/>
      </c>
      <c r="DH212" s="169" t="str">
        <f>IF(Table1[[#This Row],[Multiple NCC links]]&lt;&gt;1,IF(Table1[[#This Row],[Climate Specific ]]=1,1,""),"")</f>
        <v/>
      </c>
      <c r="DI212" s="169" t="str">
        <f>IF(Table1[[#This Row],[Multiple NCC links]]&lt;&gt;1,IF(Table1[[#This Row],[Alterations / Additions]]=1,1,""),"")</f>
        <v/>
      </c>
      <c r="DJ212" s="169" t="str">
        <f>IF(Table1[[#This Row],[Multiple NCC links]]&lt;&gt;1,IF(Table1[[#This Row],[Glazing]]=1,1,""),"")</f>
        <v/>
      </c>
      <c r="DK212" s="169" t="str">
        <f>IF(Table1[[#This Row],[Multiple NCC links]]&lt;&gt;1,IF(Table1[[#This Row],[Building Fabric / Thermal / Sealing]]=1,1,""),"")</f>
        <v/>
      </c>
      <c r="DL212" s="169" t="str">
        <f>IF(Table1[[#This Row],[Multiple NCC links]]&lt;&gt;1,IF(Table1[[#This Row],[Lighting]]=1,1,""),"")</f>
        <v/>
      </c>
      <c r="DM212" s="169" t="str">
        <f>IF(Table1[[#This Row],[Multiple NCC links]]&lt;&gt;1,IF(Table1[[#This Row],[HVAC]]=1,1,""),"")</f>
        <v/>
      </c>
      <c r="DN212" s="169" t="str">
        <f>IF(Table1[[#This Row],[Multiple NCC links]]&lt;&gt;1,IF(Table1[[#This Row],[Services]]=1,1,""),"")</f>
        <v/>
      </c>
      <c r="DO212" s="169" t="str">
        <f>IF(Table1[[#This Row],[Multiple NCC links]]&lt;&gt;1,IF(Table1[[#This Row],[Maintenance &amp; Monitoring]]=1,1,""),"")</f>
        <v/>
      </c>
      <c r="DP212" s="169" t="str">
        <f>IF(Table1[[#This Row],[Multiple NCC links]]&lt;&gt;1,IF(Table1[[#This Row],[Hand over / Operations]]=1,1,""),"")</f>
        <v/>
      </c>
      <c r="DQ212" s="169" t="str">
        <f>IF(Table1[[#This Row],[Multiple NCC links]]&lt;&gt;1,IF(Table1[[#This Row],[As built assessment]]=1,1,""),"")</f>
        <v/>
      </c>
      <c r="DR212" s="169" t="str">
        <f>IF(Table1[[#This Row],[Multiple NCC links]]&lt;&gt;1,IF(Table1[[#This Row],[Beyond compliance]]=1,1,""),"")</f>
        <v/>
      </c>
      <c r="DS212" s="169">
        <f>IF(SUM(Table1[[#This Row],[Design]:[Beyond compliance]])&gt;1,1,"")</f>
        <v>1</v>
      </c>
      <c r="DT212" s="169" t="str">
        <f>IF(Table1[[#This Row],[Both Residential &amp; Commercial4]]&lt;&gt;1,IF(Table1[[#This Row],[Residential]]=1,1,""),"")</f>
        <v/>
      </c>
      <c r="DU212" s="169" t="str">
        <f>IF(Table1[[#This Row],[Both Residential &amp; Commercial4]]&lt;&gt;1,IF(Table1[[#This Row],[Commercial]]=1,1,""),"")</f>
        <v/>
      </c>
      <c r="DV212" s="169">
        <f>Table1[[#This Row],[Residential &amp; Commercial]]</f>
        <v>1</v>
      </c>
      <c r="DW212" s="169"/>
    </row>
    <row r="213" spans="1:127" s="49" customFormat="1" ht="76.5" thickTop="1" thickBot="1" x14ac:dyDescent="0.35">
      <c r="A213" s="97">
        <v>209</v>
      </c>
      <c r="B213" s="97"/>
      <c r="C213" s="88" t="s">
        <v>882</v>
      </c>
      <c r="D213" s="88" t="s">
        <v>883</v>
      </c>
      <c r="E213" s="176">
        <v>1</v>
      </c>
      <c r="F213" s="176"/>
      <c r="G213" s="176"/>
      <c r="H213" s="176"/>
      <c r="I213" s="90" t="str">
        <f>IF(AND(Table1[[#This Row],[General]]=1,Table1[[#This Row],[Beginner]]=1,Table1[[#This Row],[Intermediate]]=1,Table1[[#This Row],[Advanced]]=1),1,"")</f>
        <v/>
      </c>
      <c r="J213" s="90" t="str">
        <f>CONCATENATE(IF(Table1[[#This Row],[General]]=1,"General, ",""), IF(Table1[[#This Row],[Beginner]]=1,"Beginner, ",""),IF(Table1[[#This Row],[Intermediate]]=1,"Intermediate, ",""), IF(Table1[[#This Row],[Advanced]]=1,"Advanced",""))</f>
        <v xml:space="preserve">General, </v>
      </c>
      <c r="K213" s="91"/>
      <c r="L213" s="179"/>
      <c r="M213" s="91"/>
      <c r="N213" s="91"/>
      <c r="O213" s="159"/>
      <c r="P213" s="91"/>
      <c r="Q213" s="91"/>
      <c r="R213" s="91"/>
      <c r="S21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13" s="92"/>
      <c r="U213" s="92">
        <v>1</v>
      </c>
      <c r="V213" s="211"/>
      <c r="W213" s="211"/>
      <c r="X213" s="92"/>
      <c r="Y213" s="92"/>
      <c r="Z213" s="92"/>
      <c r="AA213" s="92"/>
      <c r="AB213" s="92">
        <v>1</v>
      </c>
      <c r="AC213" s="92">
        <v>1</v>
      </c>
      <c r="AD213" s="92"/>
      <c r="AE213" s="181"/>
      <c r="AF213" s="92"/>
      <c r="AG21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Video, Case Study, </v>
      </c>
      <c r="AH213" s="93">
        <v>1</v>
      </c>
      <c r="AI213" s="93"/>
      <c r="AJ213" s="93"/>
      <c r="AK213" s="74" t="str">
        <f>CONCATENATE(IF(Table1[[#This Row],[Digital]]=1,"Digital, ",""),IF(Table1[[#This Row],[Face to Face]]=1,"Face to face, ",""),IF(Table1[[#This Row],[Blended]]=1,"Blended",""))</f>
        <v xml:space="preserve">Digital, </v>
      </c>
      <c r="AL213" s="89" t="s">
        <v>733</v>
      </c>
      <c r="AM213" s="94">
        <v>1</v>
      </c>
      <c r="AN213" s="182"/>
      <c r="AO213" s="94">
        <v>1</v>
      </c>
      <c r="AP213" s="182"/>
      <c r="AQ213" s="94">
        <v>1</v>
      </c>
      <c r="AR213" s="94">
        <v>1</v>
      </c>
      <c r="AS213" s="94">
        <v>1</v>
      </c>
      <c r="AT213" s="94">
        <v>1</v>
      </c>
      <c r="AU213" s="94"/>
      <c r="AV213" s="182"/>
      <c r="AW213" s="182"/>
      <c r="AX213" s="182"/>
      <c r="AY213" s="94">
        <v>1</v>
      </c>
      <c r="AZ21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1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Glazing, Building Fabric / Thermal / Sealing, Lighting, HVAC, Beyond compliance</v>
      </c>
      <c r="BB213" s="95">
        <v>1</v>
      </c>
      <c r="BC213" s="95"/>
      <c r="BD213" s="90" t="str">
        <f>IF(AND(Table1[[#This Row],[Residential]]=1,Table1[[#This Row],[Commercial]]=1),1,"")</f>
        <v/>
      </c>
      <c r="BE213" s="90" t="str">
        <f>CONCATENATE(IF(Table1[[#This Row],[Residential]]=1,"Residential, ",""),IF(Table1[[#This Row],[Commercial]]=1,"Commercial",""))</f>
        <v xml:space="preserve">Residential, </v>
      </c>
      <c r="BF213" s="94"/>
      <c r="BG213" s="94"/>
      <c r="BH213" s="94"/>
      <c r="BI213" s="94"/>
      <c r="BJ213" s="94"/>
      <c r="BK213" s="94"/>
      <c r="BL213" s="94">
        <v>1</v>
      </c>
      <c r="BM213" s="182"/>
      <c r="BN213" s="94"/>
      <c r="BO21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Western Australia, </v>
      </c>
      <c r="BP213" s="160"/>
      <c r="BQ213" s="120" t="s">
        <v>881</v>
      </c>
      <c r="BR213" s="132" t="s">
        <v>1031</v>
      </c>
      <c r="BS213" s="120"/>
      <c r="BT213" s="117" t="s">
        <v>880</v>
      </c>
      <c r="BU213" s="175"/>
      <c r="BV213" s="175"/>
      <c r="BW213" s="121" t="s">
        <v>57</v>
      </c>
      <c r="BX213" s="121" t="s">
        <v>57</v>
      </c>
      <c r="BY213" s="121" t="s">
        <v>57</v>
      </c>
      <c r="BZ213" s="227"/>
      <c r="CA21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9</v>
      </c>
      <c r="CB213" s="48">
        <f>COUNTIF(Table1[[#This Row],[Validity]:[Alignment with NCC (Yes=1,No=0)]],"N/A")</f>
        <v>0</v>
      </c>
      <c r="CC213" s="48">
        <f>IF(ISERROR(Table1[[#This Row],[Total Quality Score (out of 10)]]/(4-Table1[[#This Row],[N/A Count]])),0,Table1[[#This Row],[Total Quality Score (out of 10)]]/(4-Table1[[#This Row],[N/A Count]]))</f>
        <v>2.25</v>
      </c>
      <c r="CD213" s="106"/>
      <c r="CE213" s="106"/>
      <c r="CF213" s="172">
        <f>IF(SUM(Table1[[#This Row],[Multiple]:[Level (all)62]])&lt;1,IF(Table1[[#This Row],[General]]=1,1,""),"")</f>
        <v>1</v>
      </c>
      <c r="CG213" s="172" t="str">
        <f>IF(SUM(Table1[[#This Row],[Multiple]:[Level (all)62]])&lt;1,IF(Table1[[#This Row],[Beginner]]=1,1,""),"")</f>
        <v/>
      </c>
      <c r="CH213" s="171" t="str">
        <f>IF(SUM(Table1[[#This Row],[Multiple]:[Level (all)62]])&lt;1,IF(Table1[[#This Row],[Intermediate]]=1,1,""),"")</f>
        <v/>
      </c>
      <c r="CI213" s="171" t="str">
        <f>IF(SUM(Table1[[#This Row],[Multiple]:[Level (all)62]])&lt;1,IF(Table1[[#This Row],[Advanced]]=1,1,""),"")</f>
        <v/>
      </c>
      <c r="CJ213" s="171" t="str">
        <f>IF(AND(SUM(Table1[[#This Row],[General]:[Advanced]])&lt;4,SUM(Table1[[#This Row],[General]:[Advanced]])&gt;1),1,"")</f>
        <v/>
      </c>
      <c r="CK213" s="171" t="str">
        <f>Table1[[#This Row],[Level (all)]]</f>
        <v/>
      </c>
      <c r="CL213" s="171" t="str">
        <f>IF(Table1[[#This Row],[Multiple audience]]&lt;&gt;1,IF(Table1[[#This Row],[General Audience]]=1,1,""),"")</f>
        <v/>
      </c>
      <c r="CM213" s="171" t="str">
        <f>IF(Table1[[#This Row],[Multiple audience]]&lt;&gt;1,IF(Table1[[#This Row],[Planners / Designers ]]=1,1,""),"")</f>
        <v/>
      </c>
      <c r="CN213" s="171" t="str">
        <f>IF(Table1[[#This Row],[Multiple audience]]&lt;&gt;1,IF(Table1[[#This Row],[Regulatory Assessors]]=1,1,""),"")</f>
        <v/>
      </c>
      <c r="CO213" s="171" t="str">
        <f>IF(Table1[[#This Row],[Multiple audience]]&lt;&gt;1,IF(Table1[[#This Row],[Builders / Management]]=1,1,""),"")</f>
        <v/>
      </c>
      <c r="CP213" s="171" t="str">
        <f>IF(Table1[[#This Row],[Multiple audience]]&lt;&gt;1,IF(Table1[[#This Row],[Energy / Sus Assessors]]=1,1,""),"")</f>
        <v/>
      </c>
      <c r="CQ213" s="171" t="str">
        <f>IF(Table1[[#This Row],[Multiple audience]]&lt;&gt;1,IF(Table1[[#This Row],[Semi-skilled]]=1,1,""),"")</f>
        <v/>
      </c>
      <c r="CR213" s="171" t="str">
        <f>IF(Table1[[#This Row],[Multiple audience]]&lt;&gt;1,IF(Table1[[#This Row],[Trades]]=1,1,""),"")</f>
        <v/>
      </c>
      <c r="CS213" s="171" t="str">
        <f>IF(Table1[[#This Row],[Multiple audience]]&lt;&gt;1,IF(Table1[[#This Row],[Other]]=1,1,""),"")</f>
        <v/>
      </c>
      <c r="CT213" s="171" t="str">
        <f>IF(SUM(Table1[[#This Row],[General Audience]:[Other]])&gt;1,1,"")</f>
        <v/>
      </c>
      <c r="CU213" s="171" t="str">
        <f>IF(Table1[[#This Row],[Various  ]]&lt;&gt;1,IF(Table1[[#This Row],[Calculator / Software]]=1,1,""),"")</f>
        <v/>
      </c>
      <c r="CV213" s="171" t="str">
        <f>IF(Table1[[#This Row],[Various  ]]&lt;&gt;1,IF(Table1[[#This Row],[Information  ]]=1,1,""),"")</f>
        <v/>
      </c>
      <c r="CW213" s="171" t="str">
        <f>IF(Table1[[#This Row],[Various  ]]&lt;&gt;1,IF(Table1[[#This Row],[Interactive Tool]]=1,1,""),"")</f>
        <v/>
      </c>
      <c r="CX213" s="171" t="str">
        <f>IF(Table1[[#This Row],[Various  ]]&lt;&gt;1,IF(Table1[[#This Row],[Technical Specifications]]=1,1,""),"")</f>
        <v/>
      </c>
      <c r="CY213" s="171" t="str">
        <f>IF(Table1[[#This Row],[Various  ]]&lt;&gt;1,IF(Table1[[#This Row],[Training Resources]]=1,1,""),"")</f>
        <v/>
      </c>
      <c r="CZ213" s="171" t="str">
        <f>IF(Table1[[#This Row],[Various  ]]&lt;&gt;1,IF(Table1[[#This Row],[Toolbox]]=1,1,""),"")</f>
        <v/>
      </c>
      <c r="DA213" s="169" t="str">
        <f>IF(Table1[[#This Row],[Various  ]]&lt;&gt;1,IF(Table1[[#This Row],[Video]]=1,1,""),"")</f>
        <v/>
      </c>
      <c r="DB213" s="169" t="str">
        <f>IF(Table1[[#This Row],[Various  ]]&lt;&gt;1,IF(Table1[[#This Row],[Case study]]=1,1,""),"")</f>
        <v/>
      </c>
      <c r="DC213" s="169" t="str">
        <f>IF(Table1[[#This Row],[Various  ]]&lt;&gt;1,IF(Table1[[#This Row],[Other   ]]=1,1,""),"")</f>
        <v/>
      </c>
      <c r="DD213" s="169" t="str">
        <f>IF(Table1[[#This Row],[Various  ]]&lt;&gt;1,IF(Table1[[#This Row],[Standards]]=1,1,""),"")</f>
        <v/>
      </c>
      <c r="DE213" s="169">
        <f>IF(Table1[[#This Row],[Various]]=1,1,IF(SUM(Table1[[#This Row],[Calculator / Software]:[Standards]])&gt;1,1,""))</f>
        <v>1</v>
      </c>
      <c r="DF213" s="169" t="str">
        <f>IF(Table1[[#This Row],[Multiple NCC links]]&lt;&gt;1,IF(Table1[[#This Row],[Design]]=1,1,""),"")</f>
        <v/>
      </c>
      <c r="DG213" s="169" t="str">
        <f>IF(Table1[[#This Row],[Multiple NCC links]]&lt;&gt;1,IF(Table1[[#This Row],[Assessment / Verification]]=1,1,""),"")</f>
        <v/>
      </c>
      <c r="DH213" s="169" t="str">
        <f>IF(Table1[[#This Row],[Multiple NCC links]]&lt;&gt;1,IF(Table1[[#This Row],[Climate Specific ]]=1,1,""),"")</f>
        <v/>
      </c>
      <c r="DI213" s="169" t="str">
        <f>IF(Table1[[#This Row],[Multiple NCC links]]&lt;&gt;1,IF(Table1[[#This Row],[Alterations / Additions]]=1,1,""),"")</f>
        <v/>
      </c>
      <c r="DJ213" s="169" t="str">
        <f>IF(Table1[[#This Row],[Multiple NCC links]]&lt;&gt;1,IF(Table1[[#This Row],[Glazing]]=1,1,""),"")</f>
        <v/>
      </c>
      <c r="DK213" s="169" t="str">
        <f>IF(Table1[[#This Row],[Multiple NCC links]]&lt;&gt;1,IF(Table1[[#This Row],[Building Fabric / Thermal / Sealing]]=1,1,""),"")</f>
        <v/>
      </c>
      <c r="DL213" s="169" t="str">
        <f>IF(Table1[[#This Row],[Multiple NCC links]]&lt;&gt;1,IF(Table1[[#This Row],[Lighting]]=1,1,""),"")</f>
        <v/>
      </c>
      <c r="DM213" s="169" t="str">
        <f>IF(Table1[[#This Row],[Multiple NCC links]]&lt;&gt;1,IF(Table1[[#This Row],[HVAC]]=1,1,""),"")</f>
        <v/>
      </c>
      <c r="DN213" s="169" t="str">
        <f>IF(Table1[[#This Row],[Multiple NCC links]]&lt;&gt;1,IF(Table1[[#This Row],[Services]]=1,1,""),"")</f>
        <v/>
      </c>
      <c r="DO213" s="169" t="str">
        <f>IF(Table1[[#This Row],[Multiple NCC links]]&lt;&gt;1,IF(Table1[[#This Row],[Maintenance &amp; Monitoring]]=1,1,""),"")</f>
        <v/>
      </c>
      <c r="DP213" s="169" t="str">
        <f>IF(Table1[[#This Row],[Multiple NCC links]]&lt;&gt;1,IF(Table1[[#This Row],[Hand over / Operations]]=1,1,""),"")</f>
        <v/>
      </c>
      <c r="DQ213" s="169" t="str">
        <f>IF(Table1[[#This Row],[Multiple NCC links]]&lt;&gt;1,IF(Table1[[#This Row],[As built assessment]]=1,1,""),"")</f>
        <v/>
      </c>
      <c r="DR213" s="169" t="str">
        <f>IF(Table1[[#This Row],[Multiple NCC links]]&lt;&gt;1,IF(Table1[[#This Row],[Beyond compliance]]=1,1,""),"")</f>
        <v/>
      </c>
      <c r="DS213" s="169">
        <f>IF(SUM(Table1[[#This Row],[Design]:[Beyond compliance]])&gt;1,1,"")</f>
        <v>1</v>
      </c>
      <c r="DT213" s="169">
        <f>IF(Table1[[#This Row],[Both Residential &amp; Commercial4]]&lt;&gt;1,IF(Table1[[#This Row],[Residential]]=1,1,""),"")</f>
        <v>1</v>
      </c>
      <c r="DU213" s="169" t="str">
        <f>IF(Table1[[#This Row],[Both Residential &amp; Commercial4]]&lt;&gt;1,IF(Table1[[#This Row],[Commercial]]=1,1,""),"")</f>
        <v/>
      </c>
      <c r="DV213" s="169" t="str">
        <f>Table1[[#This Row],[Residential &amp; Commercial]]</f>
        <v/>
      </c>
      <c r="DW213" s="169"/>
    </row>
    <row r="214" spans="1:127" s="49" customFormat="1" ht="57.75" thickTop="1" thickBot="1" x14ac:dyDescent="0.35">
      <c r="A214" s="97">
        <v>210</v>
      </c>
      <c r="B214" s="97"/>
      <c r="C214" s="88" t="s">
        <v>921</v>
      </c>
      <c r="D214" s="88" t="s">
        <v>887</v>
      </c>
      <c r="E214" s="176"/>
      <c r="F214" s="176"/>
      <c r="G214" s="176">
        <v>1</v>
      </c>
      <c r="H214" s="176"/>
      <c r="I214" s="90" t="str">
        <f>IF(AND(Table1[[#This Row],[General]]=1,Table1[[#This Row],[Beginner]]=1,Table1[[#This Row],[Intermediate]]=1,Table1[[#This Row],[Advanced]]=1),1,"")</f>
        <v/>
      </c>
      <c r="J214" s="90" t="str">
        <f>CONCATENATE(IF(Table1[[#This Row],[General]]=1,"General, ",""), IF(Table1[[#This Row],[Beginner]]=1,"Beginner, ",""),IF(Table1[[#This Row],[Intermediate]]=1,"Intermediate, ",""), IF(Table1[[#This Row],[Advanced]]=1,"Advanced",""))</f>
        <v xml:space="preserve">Intermediate, </v>
      </c>
      <c r="K214" s="91"/>
      <c r="L214" s="179">
        <v>1</v>
      </c>
      <c r="M214" s="91"/>
      <c r="N214" s="91"/>
      <c r="O214" s="159"/>
      <c r="P214" s="91"/>
      <c r="Q214" s="91"/>
      <c r="R214" s="91"/>
      <c r="S214"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Planners / Designers, </v>
      </c>
      <c r="T214" s="92"/>
      <c r="U214" s="92">
        <v>1</v>
      </c>
      <c r="V214" s="211"/>
      <c r="W214" s="211"/>
      <c r="X214" s="92"/>
      <c r="Y214" s="92"/>
      <c r="Z214" s="92"/>
      <c r="AA214" s="92"/>
      <c r="AB214" s="92"/>
      <c r="AC214" s="92"/>
      <c r="AD214" s="92"/>
      <c r="AE214" s="181"/>
      <c r="AF214" s="92"/>
      <c r="AG21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14" s="93">
        <v>1</v>
      </c>
      <c r="AI214" s="93"/>
      <c r="AJ214" s="93"/>
      <c r="AK214" s="74" t="str">
        <f>CONCATENATE(IF(Table1[[#This Row],[Digital]]=1,"Digital, ",""),IF(Table1[[#This Row],[Face to Face]]=1,"Face to face, ",""),IF(Table1[[#This Row],[Blended]]=1,"Blended",""))</f>
        <v xml:space="preserve">Digital, </v>
      </c>
      <c r="AL214" s="89" t="s">
        <v>62</v>
      </c>
      <c r="AM214" s="94">
        <v>1</v>
      </c>
      <c r="AN214" s="182"/>
      <c r="AO214" s="94"/>
      <c r="AP214" s="182"/>
      <c r="AQ214" s="94"/>
      <c r="AR214" s="94"/>
      <c r="AS214" s="94"/>
      <c r="AT214" s="94"/>
      <c r="AU214" s="94"/>
      <c r="AV214" s="182"/>
      <c r="AW214" s="182"/>
      <c r="AX214" s="182"/>
      <c r="AY214" s="94">
        <v>1</v>
      </c>
      <c r="AZ21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1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Beyond compliance</v>
      </c>
      <c r="BB214" s="95">
        <v>1</v>
      </c>
      <c r="BC214" s="95">
        <v>1</v>
      </c>
      <c r="BD214" s="90">
        <f>IF(AND(Table1[[#This Row],[Residential]]=1,Table1[[#This Row],[Commercial]]=1),1,"")</f>
        <v>1</v>
      </c>
      <c r="BE214" s="90" t="str">
        <f>CONCATENATE(IF(Table1[[#This Row],[Residential]]=1,"Residential, ",""),IF(Table1[[#This Row],[Commercial]]=1,"Commercial",""))</f>
        <v>Residential, Commercial</v>
      </c>
      <c r="BF214" s="94"/>
      <c r="BG214" s="94"/>
      <c r="BH214" s="94"/>
      <c r="BI214" s="94"/>
      <c r="BJ214" s="94"/>
      <c r="BK214" s="94"/>
      <c r="BL214" s="94"/>
      <c r="BM214" s="182"/>
      <c r="BN214" s="94">
        <v>1</v>
      </c>
      <c r="BO21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14" s="160"/>
      <c r="BQ214" s="120" t="s">
        <v>886</v>
      </c>
      <c r="BR214" s="132" t="s">
        <v>887</v>
      </c>
      <c r="BS214" s="120"/>
      <c r="BT214" s="117" t="s">
        <v>885</v>
      </c>
      <c r="BU214" s="175"/>
      <c r="BV214" s="175"/>
      <c r="BW214" s="121" t="s">
        <v>57</v>
      </c>
      <c r="BX214" s="121" t="s">
        <v>58</v>
      </c>
      <c r="BY214" s="121" t="s">
        <v>57</v>
      </c>
      <c r="BZ214" s="227"/>
      <c r="CA21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214" s="48">
        <f>COUNTIF(Table1[[#This Row],[Validity]:[Alignment with NCC (Yes=1,No=0)]],"N/A")</f>
        <v>0</v>
      </c>
      <c r="CC214" s="48">
        <f>IF(ISERROR(Table1[[#This Row],[Total Quality Score (out of 10)]]/(4-Table1[[#This Row],[N/A Count]])),0,Table1[[#This Row],[Total Quality Score (out of 10)]]/(4-Table1[[#This Row],[N/A Count]]))</f>
        <v>2</v>
      </c>
      <c r="CD214" s="106"/>
      <c r="CE214" s="106"/>
      <c r="CF214" s="172" t="str">
        <f>IF(SUM(Table1[[#This Row],[Multiple]:[Level (all)62]])&lt;1,IF(Table1[[#This Row],[General]]=1,1,""),"")</f>
        <v/>
      </c>
      <c r="CG214" s="172" t="str">
        <f>IF(SUM(Table1[[#This Row],[Multiple]:[Level (all)62]])&lt;1,IF(Table1[[#This Row],[Beginner]]=1,1,""),"")</f>
        <v/>
      </c>
      <c r="CH214" s="171">
        <f>IF(SUM(Table1[[#This Row],[Multiple]:[Level (all)62]])&lt;1,IF(Table1[[#This Row],[Intermediate]]=1,1,""),"")</f>
        <v>1</v>
      </c>
      <c r="CI214" s="171" t="str">
        <f>IF(SUM(Table1[[#This Row],[Multiple]:[Level (all)62]])&lt;1,IF(Table1[[#This Row],[Advanced]]=1,1,""),"")</f>
        <v/>
      </c>
      <c r="CJ214" s="171" t="str">
        <f>IF(AND(SUM(Table1[[#This Row],[General]:[Advanced]])&lt;4,SUM(Table1[[#This Row],[General]:[Advanced]])&gt;1),1,"")</f>
        <v/>
      </c>
      <c r="CK214" s="171" t="str">
        <f>Table1[[#This Row],[Level (all)]]</f>
        <v/>
      </c>
      <c r="CL214" s="171" t="str">
        <f>IF(Table1[[#This Row],[Multiple audience]]&lt;&gt;1,IF(Table1[[#This Row],[General Audience]]=1,1,""),"")</f>
        <v/>
      </c>
      <c r="CM214" s="171">
        <f>IF(Table1[[#This Row],[Multiple audience]]&lt;&gt;1,IF(Table1[[#This Row],[Planners / Designers ]]=1,1,""),"")</f>
        <v>1</v>
      </c>
      <c r="CN214" s="171" t="str">
        <f>IF(Table1[[#This Row],[Multiple audience]]&lt;&gt;1,IF(Table1[[#This Row],[Regulatory Assessors]]=1,1,""),"")</f>
        <v/>
      </c>
      <c r="CO214" s="171" t="str">
        <f>IF(Table1[[#This Row],[Multiple audience]]&lt;&gt;1,IF(Table1[[#This Row],[Builders / Management]]=1,1,""),"")</f>
        <v/>
      </c>
      <c r="CP214" s="171" t="str">
        <f>IF(Table1[[#This Row],[Multiple audience]]&lt;&gt;1,IF(Table1[[#This Row],[Energy / Sus Assessors]]=1,1,""),"")</f>
        <v/>
      </c>
      <c r="CQ214" s="171" t="str">
        <f>IF(Table1[[#This Row],[Multiple audience]]&lt;&gt;1,IF(Table1[[#This Row],[Semi-skilled]]=1,1,""),"")</f>
        <v/>
      </c>
      <c r="CR214" s="171" t="str">
        <f>IF(Table1[[#This Row],[Multiple audience]]&lt;&gt;1,IF(Table1[[#This Row],[Trades]]=1,1,""),"")</f>
        <v/>
      </c>
      <c r="CS214" s="171" t="str">
        <f>IF(Table1[[#This Row],[Multiple audience]]&lt;&gt;1,IF(Table1[[#This Row],[Other]]=1,1,""),"")</f>
        <v/>
      </c>
      <c r="CT214" s="171" t="str">
        <f>IF(SUM(Table1[[#This Row],[General Audience]:[Other]])&gt;1,1,"")</f>
        <v/>
      </c>
      <c r="CU214" s="171" t="str">
        <f>IF(Table1[[#This Row],[Various  ]]&lt;&gt;1,IF(Table1[[#This Row],[Calculator / Software]]=1,1,""),"")</f>
        <v/>
      </c>
      <c r="CV214" s="171">
        <f>IF(Table1[[#This Row],[Various  ]]&lt;&gt;1,IF(Table1[[#This Row],[Information  ]]=1,1,""),"")</f>
        <v>1</v>
      </c>
      <c r="CW214" s="171" t="str">
        <f>IF(Table1[[#This Row],[Various  ]]&lt;&gt;1,IF(Table1[[#This Row],[Interactive Tool]]=1,1,""),"")</f>
        <v/>
      </c>
      <c r="CX214" s="171" t="str">
        <f>IF(Table1[[#This Row],[Various  ]]&lt;&gt;1,IF(Table1[[#This Row],[Technical Specifications]]=1,1,""),"")</f>
        <v/>
      </c>
      <c r="CY214" s="171" t="str">
        <f>IF(Table1[[#This Row],[Various  ]]&lt;&gt;1,IF(Table1[[#This Row],[Training Resources]]=1,1,""),"")</f>
        <v/>
      </c>
      <c r="CZ214" s="171" t="str">
        <f>IF(Table1[[#This Row],[Various  ]]&lt;&gt;1,IF(Table1[[#This Row],[Toolbox]]=1,1,""),"")</f>
        <v/>
      </c>
      <c r="DA214" s="169" t="str">
        <f>IF(Table1[[#This Row],[Various  ]]&lt;&gt;1,IF(Table1[[#This Row],[Video]]=1,1,""),"")</f>
        <v/>
      </c>
      <c r="DB214" s="169" t="str">
        <f>IF(Table1[[#This Row],[Various  ]]&lt;&gt;1,IF(Table1[[#This Row],[Case study]]=1,1,""),"")</f>
        <v/>
      </c>
      <c r="DC214" s="169" t="str">
        <f>IF(Table1[[#This Row],[Various  ]]&lt;&gt;1,IF(Table1[[#This Row],[Other   ]]=1,1,""),"")</f>
        <v/>
      </c>
      <c r="DD214" s="169" t="str">
        <f>IF(Table1[[#This Row],[Various  ]]&lt;&gt;1,IF(Table1[[#This Row],[Standards]]=1,1,""),"")</f>
        <v/>
      </c>
      <c r="DE214" s="169" t="str">
        <f>IF(Table1[[#This Row],[Various]]=1,1,IF(SUM(Table1[[#This Row],[Calculator / Software]:[Standards]])&gt;1,1,""))</f>
        <v/>
      </c>
      <c r="DF214" s="169" t="str">
        <f>IF(Table1[[#This Row],[Multiple NCC links]]&lt;&gt;1,IF(Table1[[#This Row],[Design]]=1,1,""),"")</f>
        <v/>
      </c>
      <c r="DG214" s="169" t="str">
        <f>IF(Table1[[#This Row],[Multiple NCC links]]&lt;&gt;1,IF(Table1[[#This Row],[Assessment / Verification]]=1,1,""),"")</f>
        <v/>
      </c>
      <c r="DH214" s="169" t="str">
        <f>IF(Table1[[#This Row],[Multiple NCC links]]&lt;&gt;1,IF(Table1[[#This Row],[Climate Specific ]]=1,1,""),"")</f>
        <v/>
      </c>
      <c r="DI214" s="169" t="str">
        <f>IF(Table1[[#This Row],[Multiple NCC links]]&lt;&gt;1,IF(Table1[[#This Row],[Alterations / Additions]]=1,1,""),"")</f>
        <v/>
      </c>
      <c r="DJ214" s="169" t="str">
        <f>IF(Table1[[#This Row],[Multiple NCC links]]&lt;&gt;1,IF(Table1[[#This Row],[Glazing]]=1,1,""),"")</f>
        <v/>
      </c>
      <c r="DK214" s="169" t="str">
        <f>IF(Table1[[#This Row],[Multiple NCC links]]&lt;&gt;1,IF(Table1[[#This Row],[Building Fabric / Thermal / Sealing]]=1,1,""),"")</f>
        <v/>
      </c>
      <c r="DL214" s="169" t="str">
        <f>IF(Table1[[#This Row],[Multiple NCC links]]&lt;&gt;1,IF(Table1[[#This Row],[Lighting]]=1,1,""),"")</f>
        <v/>
      </c>
      <c r="DM214" s="169" t="str">
        <f>IF(Table1[[#This Row],[Multiple NCC links]]&lt;&gt;1,IF(Table1[[#This Row],[HVAC]]=1,1,""),"")</f>
        <v/>
      </c>
      <c r="DN214" s="169" t="str">
        <f>IF(Table1[[#This Row],[Multiple NCC links]]&lt;&gt;1,IF(Table1[[#This Row],[Services]]=1,1,""),"")</f>
        <v/>
      </c>
      <c r="DO214" s="169" t="str">
        <f>IF(Table1[[#This Row],[Multiple NCC links]]&lt;&gt;1,IF(Table1[[#This Row],[Maintenance &amp; Monitoring]]=1,1,""),"")</f>
        <v/>
      </c>
      <c r="DP214" s="169" t="str">
        <f>IF(Table1[[#This Row],[Multiple NCC links]]&lt;&gt;1,IF(Table1[[#This Row],[Hand over / Operations]]=1,1,""),"")</f>
        <v/>
      </c>
      <c r="DQ214" s="169" t="str">
        <f>IF(Table1[[#This Row],[Multiple NCC links]]&lt;&gt;1,IF(Table1[[#This Row],[As built assessment]]=1,1,""),"")</f>
        <v/>
      </c>
      <c r="DR214" s="169" t="str">
        <f>IF(Table1[[#This Row],[Multiple NCC links]]&lt;&gt;1,IF(Table1[[#This Row],[Beyond compliance]]=1,1,""),"")</f>
        <v/>
      </c>
      <c r="DS214" s="169">
        <f>IF(SUM(Table1[[#This Row],[Design]:[Beyond compliance]])&gt;1,1,"")</f>
        <v>1</v>
      </c>
      <c r="DT214" s="169" t="str">
        <f>IF(Table1[[#This Row],[Both Residential &amp; Commercial4]]&lt;&gt;1,IF(Table1[[#This Row],[Residential]]=1,1,""),"")</f>
        <v/>
      </c>
      <c r="DU214" s="169" t="str">
        <f>IF(Table1[[#This Row],[Both Residential &amp; Commercial4]]&lt;&gt;1,IF(Table1[[#This Row],[Commercial]]=1,1,""),"")</f>
        <v/>
      </c>
      <c r="DV214" s="169">
        <f>Table1[[#This Row],[Residential &amp; Commercial]]</f>
        <v>1</v>
      </c>
      <c r="DW214" s="169"/>
    </row>
    <row r="215" spans="1:127" s="49" customFormat="1" ht="95.25" thickTop="1" thickBot="1" x14ac:dyDescent="0.35">
      <c r="A215" s="97">
        <v>211</v>
      </c>
      <c r="B215" s="80"/>
      <c r="C215" s="98" t="s">
        <v>941</v>
      </c>
      <c r="D215" s="88" t="s">
        <v>924</v>
      </c>
      <c r="E215" s="89"/>
      <c r="F215" s="89"/>
      <c r="G215" s="89">
        <v>1</v>
      </c>
      <c r="H215" s="89"/>
      <c r="I215" s="70" t="str">
        <f>IF(AND(Table1[[#This Row],[General]]=1,Table1[[#This Row],[Beginner]]=1,Table1[[#This Row],[Intermediate]]=1,Table1[[#This Row],[Advanced]]=1),1,"")</f>
        <v/>
      </c>
      <c r="J215" s="70" t="str">
        <f>CONCATENATE(IF(Table1[[#This Row],[General]]=1,"General, ",""), IF(Table1[[#This Row],[Beginner]]=1,"Beginner, ",""),IF(Table1[[#This Row],[Intermediate]]=1,"Intermediate, ",""), IF(Table1[[#This Row],[Advanced]]=1,"Advanced",""))</f>
        <v xml:space="preserve">Intermediate, </v>
      </c>
      <c r="K215" s="71"/>
      <c r="L215" s="91"/>
      <c r="M215" s="71"/>
      <c r="N215" s="71">
        <v>1</v>
      </c>
      <c r="O215" s="141"/>
      <c r="P215" s="71"/>
      <c r="Q215" s="71">
        <v>1</v>
      </c>
      <c r="R215" s="71"/>
      <c r="S215"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Trades, </v>
      </c>
      <c r="T215" s="73"/>
      <c r="U215" s="73"/>
      <c r="V215" s="211"/>
      <c r="W215" s="211">
        <v>1</v>
      </c>
      <c r="X215" s="73"/>
      <c r="Y215" s="73"/>
      <c r="Z215" s="73">
        <v>1</v>
      </c>
      <c r="AA215" s="73"/>
      <c r="AB215" s="73"/>
      <c r="AC215" s="73"/>
      <c r="AD215" s="73"/>
      <c r="AE215" s="92">
        <v>1</v>
      </c>
      <c r="AF215" s="73"/>
      <c r="AG21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Training Resources, Standards, </v>
      </c>
      <c r="AH215" s="75"/>
      <c r="AI215" s="75">
        <v>1</v>
      </c>
      <c r="AJ215" s="75"/>
      <c r="AK215" s="74" t="str">
        <f>CONCATENATE(IF(Table1[[#This Row],[Digital]]=1,"Digital, ",""),IF(Table1[[#This Row],[Face to Face]]=1,"Face to face, ",""),IF(Table1[[#This Row],[Blended]]=1,"Blended",""))</f>
        <v xml:space="preserve">Face to face, </v>
      </c>
      <c r="AL215" s="69" t="s">
        <v>62</v>
      </c>
      <c r="AM215" s="76">
        <v>1</v>
      </c>
      <c r="AN215" s="127"/>
      <c r="AO215" s="76">
        <v>1</v>
      </c>
      <c r="AP215" s="127">
        <v>1</v>
      </c>
      <c r="AQ215" s="76">
        <v>1</v>
      </c>
      <c r="AR215" s="76">
        <v>1</v>
      </c>
      <c r="AS215" s="76">
        <v>1</v>
      </c>
      <c r="AT215" s="76">
        <v>1</v>
      </c>
      <c r="AU215" s="76">
        <v>1</v>
      </c>
      <c r="AV215" s="127"/>
      <c r="AW215" s="127"/>
      <c r="AX215" s="127"/>
      <c r="AY215" s="76"/>
      <c r="AZ21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1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Alterations / Additions, Glazing, Building Fabric / Thermal / Sealing, Lighting, HVAC, Services, </v>
      </c>
      <c r="BB215" s="72">
        <v>1</v>
      </c>
      <c r="BC215" s="72"/>
      <c r="BD215" s="74" t="str">
        <f>IF(AND(Table1[[#This Row],[Residential]]=1,Table1[[#This Row],[Commercial]]=1),1,"")</f>
        <v/>
      </c>
      <c r="BE215" s="74" t="str">
        <f>CONCATENATE(IF(Table1[[#This Row],[Residential]]=1,"Residential, ",""),IF(Table1[[#This Row],[Commercial]]=1,"Commercial",""))</f>
        <v xml:space="preserve">Residential, </v>
      </c>
      <c r="BF215" s="76"/>
      <c r="BG215" s="76">
        <v>1</v>
      </c>
      <c r="BH215" s="76"/>
      <c r="BI215" s="76"/>
      <c r="BJ215" s="76"/>
      <c r="BK215" s="76"/>
      <c r="BL215" s="76"/>
      <c r="BM215" s="127"/>
      <c r="BN215" s="76">
        <v>1</v>
      </c>
      <c r="BO21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Australia wide, </v>
      </c>
      <c r="BP215" s="110"/>
      <c r="BQ215" s="112" t="s">
        <v>930</v>
      </c>
      <c r="BR215" s="112" t="s">
        <v>987</v>
      </c>
      <c r="BS215" s="235"/>
      <c r="BT215" s="117" t="s">
        <v>928</v>
      </c>
      <c r="BU215" s="258"/>
      <c r="BV215" s="114"/>
      <c r="BW215" s="115" t="s">
        <v>57</v>
      </c>
      <c r="BX215" s="115" t="s">
        <v>58</v>
      </c>
      <c r="BY215" s="115" t="s">
        <v>57</v>
      </c>
      <c r="BZ215" s="227" t="str">
        <f>IF(SUM(Table1[[#This Row],[Design]:[Beyond compliance]])&gt;0,"Yes","No")</f>
        <v>Yes</v>
      </c>
      <c r="CA21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215" s="48">
        <f>COUNTIF(Table1[[#This Row],[Validity]:[Alignment with NCC (Yes=1,No=0)]],"N/A")</f>
        <v>0</v>
      </c>
      <c r="CC215" s="48">
        <f>IF(ISERROR(Table1[[#This Row],[Total Quality Score (out of 10)]]/(4-Table1[[#This Row],[N/A Count]])),0,Table1[[#This Row],[Total Quality Score (out of 10)]]/(4-Table1[[#This Row],[N/A Count]]))</f>
        <v>2</v>
      </c>
      <c r="CE215" s="96"/>
      <c r="CF215" s="169" t="str">
        <f>IF(SUM(Table1[[#This Row],[Multiple]:[Level (all)62]])&lt;1,IF(Table1[[#This Row],[General]]=1,1,""),"")</f>
        <v/>
      </c>
      <c r="CG215" s="171" t="str">
        <f>IF(SUM(Table1[[#This Row],[Multiple]:[Level (all)62]])&lt;1,IF(Table1[[#This Row],[Beginner]]=1,1,""),"")</f>
        <v/>
      </c>
      <c r="CH215" s="169">
        <f>IF(SUM(Table1[[#This Row],[Multiple]:[Level (all)62]])&lt;1,IF(Table1[[#This Row],[Intermediate]]=1,1,""),"")</f>
        <v>1</v>
      </c>
      <c r="CI215" s="169" t="str">
        <f>IF(SUM(Table1[[#This Row],[Multiple]:[Level (all)62]])&lt;1,IF(Table1[[#This Row],[Advanced]]=1,1,""),"")</f>
        <v/>
      </c>
      <c r="CJ215" s="169" t="str">
        <f>IF(AND(SUM(Table1[[#This Row],[General]:[Advanced]])&lt;4,SUM(Table1[[#This Row],[General]:[Advanced]])&gt;1),1,"")</f>
        <v/>
      </c>
      <c r="CK215" s="169" t="str">
        <f>Table1[[#This Row],[Level (all)]]</f>
        <v/>
      </c>
      <c r="CL215" s="169" t="str">
        <f>IF(Table1[[#This Row],[Multiple audience]]&lt;&gt;1,IF(Table1[[#This Row],[General Audience]]=1,1,""),"")</f>
        <v/>
      </c>
      <c r="CM215" s="169" t="str">
        <f>IF(Table1[[#This Row],[Multiple audience]]&lt;&gt;1,IF(Table1[[#This Row],[Planners / Designers ]]=1,1,""),"")</f>
        <v/>
      </c>
      <c r="CN215" s="169" t="str">
        <f>IF(Table1[[#This Row],[Multiple audience]]&lt;&gt;1,IF(Table1[[#This Row],[Regulatory Assessors]]=1,1,""),"")</f>
        <v/>
      </c>
      <c r="CO215" s="169" t="str">
        <f>IF(Table1[[#This Row],[Multiple audience]]&lt;&gt;1,IF(Table1[[#This Row],[Builders / Management]]=1,1,""),"")</f>
        <v/>
      </c>
      <c r="CP215" s="169" t="str">
        <f>IF(Table1[[#This Row],[Multiple audience]]&lt;&gt;1,IF(Table1[[#This Row],[Energy / Sus Assessors]]=1,1,""),"")</f>
        <v/>
      </c>
      <c r="CQ215" s="169" t="str">
        <f>IF(Table1[[#This Row],[Multiple audience]]&lt;&gt;1,IF(Table1[[#This Row],[Semi-skilled]]=1,1,""),"")</f>
        <v/>
      </c>
      <c r="CR215" s="169" t="str">
        <f>IF(Table1[[#This Row],[Multiple audience]]&lt;&gt;1,IF(Table1[[#This Row],[Trades]]=1,1,""),"")</f>
        <v/>
      </c>
      <c r="CS215" s="169" t="str">
        <f>IF(Table1[[#This Row],[Multiple audience]]&lt;&gt;1,IF(Table1[[#This Row],[Other]]=1,1,""),"")</f>
        <v/>
      </c>
      <c r="CT215" s="169">
        <f>IF(SUM(Table1[[#This Row],[General Audience]:[Other]])&gt;1,1,"")</f>
        <v>1</v>
      </c>
      <c r="CU215" s="169" t="str">
        <f>IF(Table1[[#This Row],[Various  ]]&lt;&gt;1,IF(Table1[[#This Row],[Calculator / Software]]=1,1,""),"")</f>
        <v/>
      </c>
      <c r="CV215" s="169" t="str">
        <f>IF(Table1[[#This Row],[Various  ]]&lt;&gt;1,IF(Table1[[#This Row],[Information  ]]=1,1,""),"")</f>
        <v/>
      </c>
      <c r="CW215" s="169" t="str">
        <f>IF(Table1[[#This Row],[Various  ]]&lt;&gt;1,IF(Table1[[#This Row],[Interactive Tool]]=1,1,""),"")</f>
        <v/>
      </c>
      <c r="CX215" s="169" t="str">
        <f>IF(Table1[[#This Row],[Various  ]]&lt;&gt;1,IF(Table1[[#This Row],[Technical Specifications]]=1,1,""),"")</f>
        <v/>
      </c>
      <c r="CY215" s="169" t="str">
        <f>IF(Table1[[#This Row],[Various  ]]&lt;&gt;1,IF(Table1[[#This Row],[Training Resources]]=1,1,""),"")</f>
        <v/>
      </c>
      <c r="CZ215" s="169" t="str">
        <f>IF(Table1[[#This Row],[Various  ]]&lt;&gt;1,IF(Table1[[#This Row],[Toolbox]]=1,1,""),"")</f>
        <v/>
      </c>
      <c r="DA215" s="169" t="str">
        <f>IF(Table1[[#This Row],[Various  ]]&lt;&gt;1,IF(Table1[[#This Row],[Video]]=1,1,""),"")</f>
        <v/>
      </c>
      <c r="DB215" s="169" t="str">
        <f>IF(Table1[[#This Row],[Various  ]]&lt;&gt;1,IF(Table1[[#This Row],[Case study]]=1,1,""),"")</f>
        <v/>
      </c>
      <c r="DC215" s="169" t="str">
        <f>IF(Table1[[#This Row],[Various  ]]&lt;&gt;1,IF(Table1[[#This Row],[Other   ]]=1,1,""),"")</f>
        <v/>
      </c>
      <c r="DD215" s="169" t="str">
        <f>IF(Table1[[#This Row],[Various  ]]&lt;&gt;1,IF(Table1[[#This Row],[Standards]]=1,1,""),"")</f>
        <v/>
      </c>
      <c r="DE215" s="169">
        <f>IF(Table1[[#This Row],[Various]]=1,1,IF(SUM(Table1[[#This Row],[Calculator / Software]:[Standards]])&gt;1,1,""))</f>
        <v>1</v>
      </c>
      <c r="DF215" s="169" t="str">
        <f>IF(Table1[[#This Row],[Multiple NCC links]]&lt;&gt;1,IF(Table1[[#This Row],[Design]]=1,1,""),"")</f>
        <v/>
      </c>
      <c r="DG215" s="169" t="str">
        <f>IF(Table1[[#This Row],[Multiple NCC links]]&lt;&gt;1,IF(Table1[[#This Row],[Assessment / Verification]]=1,1,""),"")</f>
        <v/>
      </c>
      <c r="DH215" s="169" t="str">
        <f>IF(Table1[[#This Row],[Multiple NCC links]]&lt;&gt;1,IF(Table1[[#This Row],[Climate Specific ]]=1,1,""),"")</f>
        <v/>
      </c>
      <c r="DI215" s="169" t="str">
        <f>IF(Table1[[#This Row],[Multiple NCC links]]&lt;&gt;1,IF(Table1[[#This Row],[Alterations / Additions]]=1,1,""),"")</f>
        <v/>
      </c>
      <c r="DJ215" s="169" t="str">
        <f>IF(Table1[[#This Row],[Multiple NCC links]]&lt;&gt;1,IF(Table1[[#This Row],[Glazing]]=1,1,""),"")</f>
        <v/>
      </c>
      <c r="DK215" s="169" t="str">
        <f>IF(Table1[[#This Row],[Multiple NCC links]]&lt;&gt;1,IF(Table1[[#This Row],[Building Fabric / Thermal / Sealing]]=1,1,""),"")</f>
        <v/>
      </c>
      <c r="DL215" s="169" t="str">
        <f>IF(Table1[[#This Row],[Multiple NCC links]]&lt;&gt;1,IF(Table1[[#This Row],[Lighting]]=1,1,""),"")</f>
        <v/>
      </c>
      <c r="DM215" s="169" t="str">
        <f>IF(Table1[[#This Row],[Multiple NCC links]]&lt;&gt;1,IF(Table1[[#This Row],[HVAC]]=1,1,""),"")</f>
        <v/>
      </c>
      <c r="DN215" s="169" t="str">
        <f>IF(Table1[[#This Row],[Multiple NCC links]]&lt;&gt;1,IF(Table1[[#This Row],[Services]]=1,1,""),"")</f>
        <v/>
      </c>
      <c r="DO215" s="169" t="str">
        <f>IF(Table1[[#This Row],[Multiple NCC links]]&lt;&gt;1,IF(Table1[[#This Row],[Maintenance &amp; Monitoring]]=1,1,""),"")</f>
        <v/>
      </c>
      <c r="DP215" s="169" t="str">
        <f>IF(Table1[[#This Row],[Multiple NCC links]]&lt;&gt;1,IF(Table1[[#This Row],[Hand over / Operations]]=1,1,""),"")</f>
        <v/>
      </c>
      <c r="DQ215" s="169" t="str">
        <f>IF(Table1[[#This Row],[Multiple NCC links]]&lt;&gt;1,IF(Table1[[#This Row],[As built assessment]]=1,1,""),"")</f>
        <v/>
      </c>
      <c r="DR215" s="169" t="str">
        <f>IF(Table1[[#This Row],[Multiple NCC links]]&lt;&gt;1,IF(Table1[[#This Row],[Beyond compliance]]=1,1,""),"")</f>
        <v/>
      </c>
      <c r="DS215" s="169">
        <f>IF(SUM(Table1[[#This Row],[Design]:[Beyond compliance]])&gt;1,1,"")</f>
        <v>1</v>
      </c>
      <c r="DT215" s="169">
        <f>IF(Table1[[#This Row],[Both Residential &amp; Commercial4]]&lt;&gt;1,IF(Table1[[#This Row],[Residential]]=1,1,""),"")</f>
        <v>1</v>
      </c>
      <c r="DU215" s="169" t="str">
        <f>IF(Table1[[#This Row],[Both Residential &amp; Commercial4]]&lt;&gt;1,IF(Table1[[#This Row],[Commercial]]=1,1,""),"")</f>
        <v/>
      </c>
      <c r="DV215" s="169" t="str">
        <f>Table1[[#This Row],[Residential &amp; Commercial]]</f>
        <v/>
      </c>
      <c r="DW215" s="169"/>
    </row>
    <row r="216" spans="1:127" s="49" customFormat="1" ht="132.75" thickTop="1" thickBot="1" x14ac:dyDescent="0.35">
      <c r="A216" s="97">
        <v>212</v>
      </c>
      <c r="B216" s="97"/>
      <c r="C216" s="88" t="s">
        <v>940</v>
      </c>
      <c r="D216" s="88" t="s">
        <v>924</v>
      </c>
      <c r="E216" s="176">
        <v>1</v>
      </c>
      <c r="F216" s="176"/>
      <c r="G216" s="176"/>
      <c r="H216" s="176"/>
      <c r="I216" s="90" t="str">
        <f>IF(AND(Table1[[#This Row],[General]]=1,Table1[[#This Row],[Beginner]]=1,Table1[[#This Row],[Intermediate]]=1,Table1[[#This Row],[Advanced]]=1),1,"")</f>
        <v/>
      </c>
      <c r="J216" s="90" t="str">
        <f>CONCATENATE(IF(Table1[[#This Row],[General]]=1,"General, ",""), IF(Table1[[#This Row],[Beginner]]=1,"Beginner, ",""),IF(Table1[[#This Row],[Intermediate]]=1,"Intermediate, ",""), IF(Table1[[#This Row],[Advanced]]=1,"Advanced",""))</f>
        <v xml:space="preserve">General, </v>
      </c>
      <c r="K216" s="91">
        <v>1</v>
      </c>
      <c r="L216" s="179"/>
      <c r="M216" s="91"/>
      <c r="N216" s="91"/>
      <c r="O216" s="159"/>
      <c r="P216" s="91"/>
      <c r="Q216" s="91"/>
      <c r="R216" s="91"/>
      <c r="S216"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16" s="92"/>
      <c r="U216" s="92"/>
      <c r="V216" s="211"/>
      <c r="W216" s="211">
        <v>1</v>
      </c>
      <c r="X216" s="92"/>
      <c r="Y216" s="92"/>
      <c r="Z216" s="92"/>
      <c r="AA216" s="92"/>
      <c r="AB216" s="92"/>
      <c r="AC216" s="92"/>
      <c r="AD216" s="92"/>
      <c r="AE216" s="181"/>
      <c r="AF216" s="92"/>
      <c r="AG21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16" s="93">
        <v>1</v>
      </c>
      <c r="AI216" s="93"/>
      <c r="AJ216" s="93"/>
      <c r="AK216" s="74" t="str">
        <f>CONCATENATE(IF(Table1[[#This Row],[Digital]]=1,"Digital, ",""),IF(Table1[[#This Row],[Face to Face]]=1,"Face to face, ",""),IF(Table1[[#This Row],[Blended]]=1,"Blended",""))</f>
        <v xml:space="preserve">Digital, </v>
      </c>
      <c r="AL216" s="89" t="s">
        <v>733</v>
      </c>
      <c r="AM216" s="94">
        <v>1</v>
      </c>
      <c r="AN216" s="182"/>
      <c r="AO216" s="94">
        <v>1</v>
      </c>
      <c r="AP216" s="182">
        <v>1</v>
      </c>
      <c r="AQ216" s="94">
        <v>1</v>
      </c>
      <c r="AR216" s="94">
        <v>1</v>
      </c>
      <c r="AS216" s="94">
        <v>1</v>
      </c>
      <c r="AT216" s="94">
        <v>1</v>
      </c>
      <c r="AU216" s="94">
        <v>1</v>
      </c>
      <c r="AV216" s="182"/>
      <c r="AW216" s="182"/>
      <c r="AX216" s="182"/>
      <c r="AY216" s="94">
        <v>1</v>
      </c>
      <c r="AZ21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1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Alterations / Additions, Glazing, Building Fabric / Thermal / Sealing, Lighting, HVAC, Services, Beyond compliance</v>
      </c>
      <c r="BB216" s="95">
        <v>1</v>
      </c>
      <c r="BC216" s="95"/>
      <c r="BD216" s="90" t="str">
        <f>IF(AND(Table1[[#This Row],[Residential]]=1,Table1[[#This Row],[Commercial]]=1),1,"")</f>
        <v/>
      </c>
      <c r="BE216" s="90" t="str">
        <f>CONCATENATE(IF(Table1[[#This Row],[Residential]]=1,"Residential, ",""),IF(Table1[[#This Row],[Commercial]]=1,"Commercial",""))</f>
        <v xml:space="preserve">Residential, </v>
      </c>
      <c r="BF216" s="94"/>
      <c r="BG216" s="94"/>
      <c r="BH216" s="94"/>
      <c r="BI216" s="94"/>
      <c r="BJ216" s="94"/>
      <c r="BK216" s="94"/>
      <c r="BL216" s="94"/>
      <c r="BM216" s="182"/>
      <c r="BN216" s="94">
        <v>1</v>
      </c>
      <c r="BO21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16" s="160"/>
      <c r="BQ216" s="112" t="s">
        <v>337</v>
      </c>
      <c r="BR216" s="112" t="s">
        <v>987</v>
      </c>
      <c r="BS216" s="120"/>
      <c r="BT216" s="117" t="s">
        <v>922</v>
      </c>
      <c r="BU216" s="113" t="s">
        <v>1074</v>
      </c>
      <c r="BV216" s="175"/>
      <c r="BW216" s="121" t="s">
        <v>57</v>
      </c>
      <c r="BX216" s="121" t="s">
        <v>57</v>
      </c>
      <c r="BY216" s="121" t="s">
        <v>300</v>
      </c>
      <c r="BZ216" s="227"/>
      <c r="CA21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216" s="48">
        <f>COUNTIF(Table1[[#This Row],[Validity]:[Alignment with NCC (Yes=1,No=0)]],"N/A")</f>
        <v>0</v>
      </c>
      <c r="CC216" s="48">
        <f>IF(ISERROR(Table1[[#This Row],[Total Quality Score (out of 10)]]/(4-Table1[[#This Row],[N/A Count]])),0,Table1[[#This Row],[Total Quality Score (out of 10)]]/(4-Table1[[#This Row],[N/A Count]]))</f>
        <v>1.75</v>
      </c>
      <c r="CD216" s="106"/>
      <c r="CE216" s="106"/>
      <c r="CF216" s="172">
        <f>IF(SUM(Table1[[#This Row],[Multiple]:[Level (all)62]])&lt;1,IF(Table1[[#This Row],[General]]=1,1,""),"")</f>
        <v>1</v>
      </c>
      <c r="CG216" s="172" t="str">
        <f>IF(SUM(Table1[[#This Row],[Multiple]:[Level (all)62]])&lt;1,IF(Table1[[#This Row],[Beginner]]=1,1,""),"")</f>
        <v/>
      </c>
      <c r="CH216" s="171" t="str">
        <f>IF(SUM(Table1[[#This Row],[Multiple]:[Level (all)62]])&lt;1,IF(Table1[[#This Row],[Intermediate]]=1,1,""),"")</f>
        <v/>
      </c>
      <c r="CI216" s="171" t="str">
        <f>IF(SUM(Table1[[#This Row],[Multiple]:[Level (all)62]])&lt;1,IF(Table1[[#This Row],[Advanced]]=1,1,""),"")</f>
        <v/>
      </c>
      <c r="CJ216" s="171" t="str">
        <f>IF(AND(SUM(Table1[[#This Row],[General]:[Advanced]])&lt;4,SUM(Table1[[#This Row],[General]:[Advanced]])&gt;1),1,"")</f>
        <v/>
      </c>
      <c r="CK216" s="171" t="str">
        <f>Table1[[#This Row],[Level (all)]]</f>
        <v/>
      </c>
      <c r="CL216" s="171">
        <f>IF(Table1[[#This Row],[Multiple audience]]&lt;&gt;1,IF(Table1[[#This Row],[General Audience]]=1,1,""),"")</f>
        <v>1</v>
      </c>
      <c r="CM216" s="171" t="str">
        <f>IF(Table1[[#This Row],[Multiple audience]]&lt;&gt;1,IF(Table1[[#This Row],[Planners / Designers ]]=1,1,""),"")</f>
        <v/>
      </c>
      <c r="CN216" s="171" t="str">
        <f>IF(Table1[[#This Row],[Multiple audience]]&lt;&gt;1,IF(Table1[[#This Row],[Regulatory Assessors]]=1,1,""),"")</f>
        <v/>
      </c>
      <c r="CO216" s="171" t="str">
        <f>IF(Table1[[#This Row],[Multiple audience]]&lt;&gt;1,IF(Table1[[#This Row],[Builders / Management]]=1,1,""),"")</f>
        <v/>
      </c>
      <c r="CP216" s="171" t="str">
        <f>IF(Table1[[#This Row],[Multiple audience]]&lt;&gt;1,IF(Table1[[#This Row],[Energy / Sus Assessors]]=1,1,""),"")</f>
        <v/>
      </c>
      <c r="CQ216" s="171" t="str">
        <f>IF(Table1[[#This Row],[Multiple audience]]&lt;&gt;1,IF(Table1[[#This Row],[Semi-skilled]]=1,1,""),"")</f>
        <v/>
      </c>
      <c r="CR216" s="171" t="str">
        <f>IF(Table1[[#This Row],[Multiple audience]]&lt;&gt;1,IF(Table1[[#This Row],[Trades]]=1,1,""),"")</f>
        <v/>
      </c>
      <c r="CS216" s="171" t="str">
        <f>IF(Table1[[#This Row],[Multiple audience]]&lt;&gt;1,IF(Table1[[#This Row],[Other]]=1,1,""),"")</f>
        <v/>
      </c>
      <c r="CT216" s="171" t="str">
        <f>IF(SUM(Table1[[#This Row],[General Audience]:[Other]])&gt;1,1,"")</f>
        <v/>
      </c>
      <c r="CU216" s="171" t="str">
        <f>IF(Table1[[#This Row],[Various  ]]&lt;&gt;1,IF(Table1[[#This Row],[Calculator / Software]]=1,1,""),"")</f>
        <v/>
      </c>
      <c r="CV216" s="171" t="str">
        <f>IF(Table1[[#This Row],[Various  ]]&lt;&gt;1,IF(Table1[[#This Row],[Information  ]]=1,1,""),"")</f>
        <v/>
      </c>
      <c r="CW216" s="171" t="str">
        <f>IF(Table1[[#This Row],[Various  ]]&lt;&gt;1,IF(Table1[[#This Row],[Interactive Tool]]=1,1,""),"")</f>
        <v/>
      </c>
      <c r="CX216" s="171" t="str">
        <f>IF(Table1[[#This Row],[Various  ]]&lt;&gt;1,IF(Table1[[#This Row],[Technical Specifications]]=1,1,""),"")</f>
        <v/>
      </c>
      <c r="CY216" s="171" t="str">
        <f>IF(Table1[[#This Row],[Various  ]]&lt;&gt;1,IF(Table1[[#This Row],[Training Resources]]=1,1,""),"")</f>
        <v/>
      </c>
      <c r="CZ216" s="171" t="str">
        <f>IF(Table1[[#This Row],[Various  ]]&lt;&gt;1,IF(Table1[[#This Row],[Toolbox]]=1,1,""),"")</f>
        <v/>
      </c>
      <c r="DA216" s="169" t="str">
        <f>IF(Table1[[#This Row],[Various  ]]&lt;&gt;1,IF(Table1[[#This Row],[Video]]=1,1,""),"")</f>
        <v/>
      </c>
      <c r="DB216" s="169" t="str">
        <f>IF(Table1[[#This Row],[Various  ]]&lt;&gt;1,IF(Table1[[#This Row],[Case study]]=1,1,""),"")</f>
        <v/>
      </c>
      <c r="DC216" s="169" t="str">
        <f>IF(Table1[[#This Row],[Various  ]]&lt;&gt;1,IF(Table1[[#This Row],[Other   ]]=1,1,""),"")</f>
        <v/>
      </c>
      <c r="DD216" s="169" t="str">
        <f>IF(Table1[[#This Row],[Various  ]]&lt;&gt;1,IF(Table1[[#This Row],[Standards]]=1,1,""),"")</f>
        <v/>
      </c>
      <c r="DE216" s="169" t="str">
        <f>IF(Table1[[#This Row],[Various]]=1,1,IF(SUM(Table1[[#This Row],[Calculator / Software]:[Standards]])&gt;1,1,""))</f>
        <v/>
      </c>
      <c r="DF216" s="169" t="str">
        <f>IF(Table1[[#This Row],[Multiple NCC links]]&lt;&gt;1,IF(Table1[[#This Row],[Design]]=1,1,""),"")</f>
        <v/>
      </c>
      <c r="DG216" s="169" t="str">
        <f>IF(Table1[[#This Row],[Multiple NCC links]]&lt;&gt;1,IF(Table1[[#This Row],[Assessment / Verification]]=1,1,""),"")</f>
        <v/>
      </c>
      <c r="DH216" s="169" t="str">
        <f>IF(Table1[[#This Row],[Multiple NCC links]]&lt;&gt;1,IF(Table1[[#This Row],[Climate Specific ]]=1,1,""),"")</f>
        <v/>
      </c>
      <c r="DI216" s="169" t="str">
        <f>IF(Table1[[#This Row],[Multiple NCC links]]&lt;&gt;1,IF(Table1[[#This Row],[Alterations / Additions]]=1,1,""),"")</f>
        <v/>
      </c>
      <c r="DJ216" s="169" t="str">
        <f>IF(Table1[[#This Row],[Multiple NCC links]]&lt;&gt;1,IF(Table1[[#This Row],[Glazing]]=1,1,""),"")</f>
        <v/>
      </c>
      <c r="DK216" s="169" t="str">
        <f>IF(Table1[[#This Row],[Multiple NCC links]]&lt;&gt;1,IF(Table1[[#This Row],[Building Fabric / Thermal / Sealing]]=1,1,""),"")</f>
        <v/>
      </c>
      <c r="DL216" s="169" t="str">
        <f>IF(Table1[[#This Row],[Multiple NCC links]]&lt;&gt;1,IF(Table1[[#This Row],[Lighting]]=1,1,""),"")</f>
        <v/>
      </c>
      <c r="DM216" s="169" t="str">
        <f>IF(Table1[[#This Row],[Multiple NCC links]]&lt;&gt;1,IF(Table1[[#This Row],[HVAC]]=1,1,""),"")</f>
        <v/>
      </c>
      <c r="DN216" s="169" t="str">
        <f>IF(Table1[[#This Row],[Multiple NCC links]]&lt;&gt;1,IF(Table1[[#This Row],[Services]]=1,1,""),"")</f>
        <v/>
      </c>
      <c r="DO216" s="169" t="str">
        <f>IF(Table1[[#This Row],[Multiple NCC links]]&lt;&gt;1,IF(Table1[[#This Row],[Maintenance &amp; Monitoring]]=1,1,""),"")</f>
        <v/>
      </c>
      <c r="DP216" s="169" t="str">
        <f>IF(Table1[[#This Row],[Multiple NCC links]]&lt;&gt;1,IF(Table1[[#This Row],[Hand over / Operations]]=1,1,""),"")</f>
        <v/>
      </c>
      <c r="DQ216" s="169" t="str">
        <f>IF(Table1[[#This Row],[Multiple NCC links]]&lt;&gt;1,IF(Table1[[#This Row],[As built assessment]]=1,1,""),"")</f>
        <v/>
      </c>
      <c r="DR216" s="169" t="str">
        <f>IF(Table1[[#This Row],[Multiple NCC links]]&lt;&gt;1,IF(Table1[[#This Row],[Beyond compliance]]=1,1,""),"")</f>
        <v/>
      </c>
      <c r="DS216" s="169">
        <f>IF(SUM(Table1[[#This Row],[Design]:[Beyond compliance]])&gt;1,1,"")</f>
        <v>1</v>
      </c>
      <c r="DT216" s="169">
        <f>IF(Table1[[#This Row],[Both Residential &amp; Commercial4]]&lt;&gt;1,IF(Table1[[#This Row],[Residential]]=1,1,""),"")</f>
        <v>1</v>
      </c>
      <c r="DU216" s="169" t="str">
        <f>IF(Table1[[#This Row],[Both Residential &amp; Commercial4]]&lt;&gt;1,IF(Table1[[#This Row],[Commercial]]=1,1,""),"")</f>
        <v/>
      </c>
      <c r="DV216" s="169" t="str">
        <f>Table1[[#This Row],[Residential &amp; Commercial]]</f>
        <v/>
      </c>
      <c r="DW216" s="169"/>
    </row>
    <row r="217" spans="1:127" s="49" customFormat="1" ht="114" thickTop="1" thickBot="1" x14ac:dyDescent="0.35">
      <c r="A217" s="97">
        <v>213</v>
      </c>
      <c r="B217" s="97"/>
      <c r="C217" s="259" t="s">
        <v>926</v>
      </c>
      <c r="D217" s="88" t="s">
        <v>924</v>
      </c>
      <c r="E217" s="176"/>
      <c r="F217" s="176"/>
      <c r="G217" s="176">
        <v>1</v>
      </c>
      <c r="H217" s="176"/>
      <c r="I217" s="90" t="str">
        <f>IF(AND(Table1[[#This Row],[General]]=1,Table1[[#This Row],[Beginner]]=1,Table1[[#This Row],[Intermediate]]=1,Table1[[#This Row],[Advanced]]=1),1,"")</f>
        <v/>
      </c>
      <c r="J217" s="90" t="str">
        <f>CONCATENATE(IF(Table1[[#This Row],[General]]=1,"General, ",""), IF(Table1[[#This Row],[Beginner]]=1,"Beginner, ",""),IF(Table1[[#This Row],[Intermediate]]=1,"Intermediate, ",""), IF(Table1[[#This Row],[Advanced]]=1,"Advanced",""))</f>
        <v xml:space="preserve">Intermediate, </v>
      </c>
      <c r="K217" s="91"/>
      <c r="L217" s="179"/>
      <c r="M217" s="91"/>
      <c r="N217" s="91">
        <v>1</v>
      </c>
      <c r="O217" s="159"/>
      <c r="P217" s="91"/>
      <c r="Q217" s="91">
        <v>1</v>
      </c>
      <c r="R217" s="91"/>
      <c r="S21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Trades, </v>
      </c>
      <c r="T217" s="92"/>
      <c r="U217" s="92">
        <v>1</v>
      </c>
      <c r="V217" s="211"/>
      <c r="W217" s="211"/>
      <c r="X217" s="92"/>
      <c r="Y217" s="92"/>
      <c r="Z217" s="92"/>
      <c r="AA217" s="92"/>
      <c r="AB217" s="92"/>
      <c r="AC217" s="92"/>
      <c r="AD217" s="92"/>
      <c r="AE217" s="181"/>
      <c r="AF217" s="92"/>
      <c r="AG21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17" s="93">
        <v>1</v>
      </c>
      <c r="AI217" s="93"/>
      <c r="AJ217" s="93"/>
      <c r="AK217" s="74" t="str">
        <f>CONCATENATE(IF(Table1[[#This Row],[Digital]]=1,"Digital, ",""),IF(Table1[[#This Row],[Face to Face]]=1,"Face to face, ",""),IF(Table1[[#This Row],[Blended]]=1,"Blended",""))</f>
        <v xml:space="preserve">Digital, </v>
      </c>
      <c r="AL217" s="89" t="s">
        <v>733</v>
      </c>
      <c r="AM217" s="94">
        <v>1</v>
      </c>
      <c r="AN217" s="182"/>
      <c r="AO217" s="94">
        <v>1</v>
      </c>
      <c r="AP217" s="182">
        <v>1</v>
      </c>
      <c r="AQ217" s="94">
        <v>1</v>
      </c>
      <c r="AR217" s="94">
        <v>1</v>
      </c>
      <c r="AS217" s="94">
        <v>1</v>
      </c>
      <c r="AT217" s="94">
        <v>1</v>
      </c>
      <c r="AU217" s="94">
        <v>1</v>
      </c>
      <c r="AV217" s="182"/>
      <c r="AW217" s="182"/>
      <c r="AX217" s="182"/>
      <c r="AY217" s="94">
        <v>1</v>
      </c>
      <c r="AZ21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1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Alterations / Additions, Glazing, Building Fabric / Thermal / Sealing, Lighting, HVAC, Services, Beyond compliance</v>
      </c>
      <c r="BB217" s="95">
        <v>1</v>
      </c>
      <c r="BC217" s="95"/>
      <c r="BD217" s="90" t="str">
        <f>IF(AND(Table1[[#This Row],[Residential]]=1,Table1[[#This Row],[Commercial]]=1),1,"")</f>
        <v/>
      </c>
      <c r="BE217" s="90" t="str">
        <f>CONCATENATE(IF(Table1[[#This Row],[Residential]]=1,"Residential, ",""),IF(Table1[[#This Row],[Commercial]]=1,"Commercial",""))</f>
        <v xml:space="preserve">Residential, </v>
      </c>
      <c r="BF217" s="94">
        <v>1</v>
      </c>
      <c r="BG217" s="94">
        <v>1</v>
      </c>
      <c r="BH217" s="94"/>
      <c r="BI217" s="94"/>
      <c r="BJ217" s="94"/>
      <c r="BK217" s="94"/>
      <c r="BL217" s="94"/>
      <c r="BM217" s="182"/>
      <c r="BN217" s="94">
        <v>1</v>
      </c>
      <c r="BO21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Tasmania, Victoria, Australia wide, </v>
      </c>
      <c r="BP217" s="160"/>
      <c r="BQ217" s="112" t="s">
        <v>943</v>
      </c>
      <c r="BR217" s="112" t="s">
        <v>987</v>
      </c>
      <c r="BS217" s="120"/>
      <c r="BT217" s="117" t="s">
        <v>939</v>
      </c>
      <c r="BU217" s="258"/>
      <c r="BV217" s="175"/>
      <c r="BW217" s="121" t="s">
        <v>57</v>
      </c>
      <c r="BX217" s="121" t="s">
        <v>58</v>
      </c>
      <c r="BY217" s="121" t="s">
        <v>300</v>
      </c>
      <c r="BZ217" s="227"/>
      <c r="CA21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17" s="48">
        <f>COUNTIF(Table1[[#This Row],[Validity]:[Alignment with NCC (Yes=1,No=0)]],"N/A")</f>
        <v>0</v>
      </c>
      <c r="CC217" s="48">
        <f>IF(ISERROR(Table1[[#This Row],[Total Quality Score (out of 10)]]/(4-Table1[[#This Row],[N/A Count]])),0,Table1[[#This Row],[Total Quality Score (out of 10)]]/(4-Table1[[#This Row],[N/A Count]]))</f>
        <v>1.5</v>
      </c>
      <c r="CD217" s="106"/>
      <c r="CE217" s="106"/>
      <c r="CF217" s="172" t="str">
        <f>IF(SUM(Table1[[#This Row],[Multiple]:[Level (all)62]])&lt;1,IF(Table1[[#This Row],[General]]=1,1,""),"")</f>
        <v/>
      </c>
      <c r="CG217" s="172" t="str">
        <f>IF(SUM(Table1[[#This Row],[Multiple]:[Level (all)62]])&lt;1,IF(Table1[[#This Row],[Beginner]]=1,1,""),"")</f>
        <v/>
      </c>
      <c r="CH217" s="171">
        <f>IF(SUM(Table1[[#This Row],[Multiple]:[Level (all)62]])&lt;1,IF(Table1[[#This Row],[Intermediate]]=1,1,""),"")</f>
        <v>1</v>
      </c>
      <c r="CI217" s="171" t="str">
        <f>IF(SUM(Table1[[#This Row],[Multiple]:[Level (all)62]])&lt;1,IF(Table1[[#This Row],[Advanced]]=1,1,""),"")</f>
        <v/>
      </c>
      <c r="CJ217" s="171" t="str">
        <f>IF(AND(SUM(Table1[[#This Row],[General]:[Advanced]])&lt;4,SUM(Table1[[#This Row],[General]:[Advanced]])&gt;1),1,"")</f>
        <v/>
      </c>
      <c r="CK217" s="171" t="str">
        <f>Table1[[#This Row],[Level (all)]]</f>
        <v/>
      </c>
      <c r="CL217" s="171" t="str">
        <f>IF(Table1[[#This Row],[Multiple audience]]&lt;&gt;1,IF(Table1[[#This Row],[General Audience]]=1,1,""),"")</f>
        <v/>
      </c>
      <c r="CM217" s="171" t="str">
        <f>IF(Table1[[#This Row],[Multiple audience]]&lt;&gt;1,IF(Table1[[#This Row],[Planners / Designers ]]=1,1,""),"")</f>
        <v/>
      </c>
      <c r="CN217" s="171" t="str">
        <f>IF(Table1[[#This Row],[Multiple audience]]&lt;&gt;1,IF(Table1[[#This Row],[Regulatory Assessors]]=1,1,""),"")</f>
        <v/>
      </c>
      <c r="CO217" s="171" t="str">
        <f>IF(Table1[[#This Row],[Multiple audience]]&lt;&gt;1,IF(Table1[[#This Row],[Builders / Management]]=1,1,""),"")</f>
        <v/>
      </c>
      <c r="CP217" s="171" t="str">
        <f>IF(Table1[[#This Row],[Multiple audience]]&lt;&gt;1,IF(Table1[[#This Row],[Energy / Sus Assessors]]=1,1,""),"")</f>
        <v/>
      </c>
      <c r="CQ217" s="171" t="str">
        <f>IF(Table1[[#This Row],[Multiple audience]]&lt;&gt;1,IF(Table1[[#This Row],[Semi-skilled]]=1,1,""),"")</f>
        <v/>
      </c>
      <c r="CR217" s="171" t="str">
        <f>IF(Table1[[#This Row],[Multiple audience]]&lt;&gt;1,IF(Table1[[#This Row],[Trades]]=1,1,""),"")</f>
        <v/>
      </c>
      <c r="CS217" s="171" t="str">
        <f>IF(Table1[[#This Row],[Multiple audience]]&lt;&gt;1,IF(Table1[[#This Row],[Other]]=1,1,""),"")</f>
        <v/>
      </c>
      <c r="CT217" s="171">
        <f>IF(SUM(Table1[[#This Row],[General Audience]:[Other]])&gt;1,1,"")</f>
        <v>1</v>
      </c>
      <c r="CU217" s="171" t="str">
        <f>IF(Table1[[#This Row],[Various  ]]&lt;&gt;1,IF(Table1[[#This Row],[Calculator / Software]]=1,1,""),"")</f>
        <v/>
      </c>
      <c r="CV217" s="171">
        <f>IF(Table1[[#This Row],[Various  ]]&lt;&gt;1,IF(Table1[[#This Row],[Information  ]]=1,1,""),"")</f>
        <v>1</v>
      </c>
      <c r="CW217" s="171" t="str">
        <f>IF(Table1[[#This Row],[Various  ]]&lt;&gt;1,IF(Table1[[#This Row],[Interactive Tool]]=1,1,""),"")</f>
        <v/>
      </c>
      <c r="CX217" s="171" t="str">
        <f>IF(Table1[[#This Row],[Various  ]]&lt;&gt;1,IF(Table1[[#This Row],[Technical Specifications]]=1,1,""),"")</f>
        <v/>
      </c>
      <c r="CY217" s="171" t="str">
        <f>IF(Table1[[#This Row],[Various  ]]&lt;&gt;1,IF(Table1[[#This Row],[Training Resources]]=1,1,""),"")</f>
        <v/>
      </c>
      <c r="CZ217" s="171" t="str">
        <f>IF(Table1[[#This Row],[Various  ]]&lt;&gt;1,IF(Table1[[#This Row],[Toolbox]]=1,1,""),"")</f>
        <v/>
      </c>
      <c r="DA217" s="169" t="str">
        <f>IF(Table1[[#This Row],[Various  ]]&lt;&gt;1,IF(Table1[[#This Row],[Video]]=1,1,""),"")</f>
        <v/>
      </c>
      <c r="DB217" s="169" t="str">
        <f>IF(Table1[[#This Row],[Various  ]]&lt;&gt;1,IF(Table1[[#This Row],[Case study]]=1,1,""),"")</f>
        <v/>
      </c>
      <c r="DC217" s="169" t="str">
        <f>IF(Table1[[#This Row],[Various  ]]&lt;&gt;1,IF(Table1[[#This Row],[Other   ]]=1,1,""),"")</f>
        <v/>
      </c>
      <c r="DD217" s="169" t="str">
        <f>IF(Table1[[#This Row],[Various  ]]&lt;&gt;1,IF(Table1[[#This Row],[Standards]]=1,1,""),"")</f>
        <v/>
      </c>
      <c r="DE217" s="169" t="str">
        <f>IF(Table1[[#This Row],[Various]]=1,1,IF(SUM(Table1[[#This Row],[Calculator / Software]:[Standards]])&gt;1,1,""))</f>
        <v/>
      </c>
      <c r="DF217" s="169" t="str">
        <f>IF(Table1[[#This Row],[Multiple NCC links]]&lt;&gt;1,IF(Table1[[#This Row],[Design]]=1,1,""),"")</f>
        <v/>
      </c>
      <c r="DG217" s="169" t="str">
        <f>IF(Table1[[#This Row],[Multiple NCC links]]&lt;&gt;1,IF(Table1[[#This Row],[Assessment / Verification]]=1,1,""),"")</f>
        <v/>
      </c>
      <c r="DH217" s="169" t="str">
        <f>IF(Table1[[#This Row],[Multiple NCC links]]&lt;&gt;1,IF(Table1[[#This Row],[Climate Specific ]]=1,1,""),"")</f>
        <v/>
      </c>
      <c r="DI217" s="169" t="str">
        <f>IF(Table1[[#This Row],[Multiple NCC links]]&lt;&gt;1,IF(Table1[[#This Row],[Alterations / Additions]]=1,1,""),"")</f>
        <v/>
      </c>
      <c r="DJ217" s="169" t="str">
        <f>IF(Table1[[#This Row],[Multiple NCC links]]&lt;&gt;1,IF(Table1[[#This Row],[Glazing]]=1,1,""),"")</f>
        <v/>
      </c>
      <c r="DK217" s="169" t="str">
        <f>IF(Table1[[#This Row],[Multiple NCC links]]&lt;&gt;1,IF(Table1[[#This Row],[Building Fabric / Thermal / Sealing]]=1,1,""),"")</f>
        <v/>
      </c>
      <c r="DL217" s="169" t="str">
        <f>IF(Table1[[#This Row],[Multiple NCC links]]&lt;&gt;1,IF(Table1[[#This Row],[Lighting]]=1,1,""),"")</f>
        <v/>
      </c>
      <c r="DM217" s="169" t="str">
        <f>IF(Table1[[#This Row],[Multiple NCC links]]&lt;&gt;1,IF(Table1[[#This Row],[HVAC]]=1,1,""),"")</f>
        <v/>
      </c>
      <c r="DN217" s="169" t="str">
        <f>IF(Table1[[#This Row],[Multiple NCC links]]&lt;&gt;1,IF(Table1[[#This Row],[Services]]=1,1,""),"")</f>
        <v/>
      </c>
      <c r="DO217" s="169" t="str">
        <f>IF(Table1[[#This Row],[Multiple NCC links]]&lt;&gt;1,IF(Table1[[#This Row],[Maintenance &amp; Monitoring]]=1,1,""),"")</f>
        <v/>
      </c>
      <c r="DP217" s="169" t="str">
        <f>IF(Table1[[#This Row],[Multiple NCC links]]&lt;&gt;1,IF(Table1[[#This Row],[Hand over / Operations]]=1,1,""),"")</f>
        <v/>
      </c>
      <c r="DQ217" s="169" t="str">
        <f>IF(Table1[[#This Row],[Multiple NCC links]]&lt;&gt;1,IF(Table1[[#This Row],[As built assessment]]=1,1,""),"")</f>
        <v/>
      </c>
      <c r="DR217" s="169" t="str">
        <f>IF(Table1[[#This Row],[Multiple NCC links]]&lt;&gt;1,IF(Table1[[#This Row],[Beyond compliance]]=1,1,""),"")</f>
        <v/>
      </c>
      <c r="DS217" s="169">
        <f>IF(SUM(Table1[[#This Row],[Design]:[Beyond compliance]])&gt;1,1,"")</f>
        <v>1</v>
      </c>
      <c r="DT217" s="169">
        <f>IF(Table1[[#This Row],[Both Residential &amp; Commercial4]]&lt;&gt;1,IF(Table1[[#This Row],[Residential]]=1,1,""),"")</f>
        <v>1</v>
      </c>
      <c r="DU217" s="169" t="str">
        <f>IF(Table1[[#This Row],[Both Residential &amp; Commercial4]]&lt;&gt;1,IF(Table1[[#This Row],[Commercial]]=1,1,""),"")</f>
        <v/>
      </c>
      <c r="DV217" s="169" t="str">
        <f>Table1[[#This Row],[Residential &amp; Commercial]]</f>
        <v/>
      </c>
      <c r="DW217" s="169"/>
    </row>
    <row r="218" spans="1:127" s="49" customFormat="1" ht="409.6" thickTop="1" thickBot="1" x14ac:dyDescent="0.35">
      <c r="A218" s="97">
        <v>214</v>
      </c>
      <c r="B218" s="97"/>
      <c r="C218" s="88" t="s">
        <v>946</v>
      </c>
      <c r="D218" s="88" t="s">
        <v>942</v>
      </c>
      <c r="E218" s="176"/>
      <c r="F218" s="176"/>
      <c r="G218" s="176">
        <v>1</v>
      </c>
      <c r="H218" s="176"/>
      <c r="I218" s="90" t="str">
        <f>IF(AND(Table1[[#This Row],[General]]=1,Table1[[#This Row],[Beginner]]=1,Table1[[#This Row],[Intermediate]]=1,Table1[[#This Row],[Advanced]]=1),1,"")</f>
        <v/>
      </c>
      <c r="J218" s="90" t="str">
        <f>CONCATENATE(IF(Table1[[#This Row],[General]]=1,"General, ",""), IF(Table1[[#This Row],[Beginner]]=1,"Beginner, ",""),IF(Table1[[#This Row],[Intermediate]]=1,"Intermediate, ",""), IF(Table1[[#This Row],[Advanced]]=1,"Advanced",""))</f>
        <v xml:space="preserve">Intermediate, </v>
      </c>
      <c r="K218" s="91"/>
      <c r="L218" s="179"/>
      <c r="M218" s="91"/>
      <c r="N218" s="91">
        <v>1</v>
      </c>
      <c r="O218" s="159"/>
      <c r="P218" s="91"/>
      <c r="Q218" s="91">
        <v>1</v>
      </c>
      <c r="R218" s="91"/>
      <c r="S21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Trades, </v>
      </c>
      <c r="T218" s="92"/>
      <c r="U218" s="92">
        <v>1</v>
      </c>
      <c r="V218" s="211"/>
      <c r="W218" s="211"/>
      <c r="X218" s="92"/>
      <c r="Y218" s="92"/>
      <c r="Z218" s="92"/>
      <c r="AA218" s="92"/>
      <c r="AB218" s="92"/>
      <c r="AC218" s="92"/>
      <c r="AD218" s="92"/>
      <c r="AE218" s="181"/>
      <c r="AF218" s="92"/>
      <c r="AG21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18" s="93"/>
      <c r="AI218" s="93">
        <v>1</v>
      </c>
      <c r="AJ218" s="93"/>
      <c r="AK218" s="74" t="str">
        <f>CONCATENATE(IF(Table1[[#This Row],[Digital]]=1,"Digital, ",""),IF(Table1[[#This Row],[Face to Face]]=1,"Face to face, ",""),IF(Table1[[#This Row],[Blended]]=1,"Blended",""))</f>
        <v xml:space="preserve">Face to face, </v>
      </c>
      <c r="AL218" s="89" t="s">
        <v>62</v>
      </c>
      <c r="AM218" s="94">
        <v>1</v>
      </c>
      <c r="AN218" s="182"/>
      <c r="AO218" s="94">
        <v>1</v>
      </c>
      <c r="AP218" s="182">
        <v>1</v>
      </c>
      <c r="AQ218" s="94">
        <v>1</v>
      </c>
      <c r="AR218" s="94">
        <v>1</v>
      </c>
      <c r="AS218" s="94">
        <v>1</v>
      </c>
      <c r="AT218" s="94">
        <v>1</v>
      </c>
      <c r="AU218" s="94">
        <v>1</v>
      </c>
      <c r="AV218" s="182"/>
      <c r="AW218" s="182"/>
      <c r="AX218" s="182"/>
      <c r="AY218" s="94">
        <v>1</v>
      </c>
      <c r="AZ21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1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Alterations / Additions, Glazing, Building Fabric / Thermal / Sealing, Lighting, HVAC, Services, Beyond compliance</v>
      </c>
      <c r="BB218" s="95">
        <v>1</v>
      </c>
      <c r="BC218" s="95"/>
      <c r="BD218" s="90" t="str">
        <f>IF(AND(Table1[[#This Row],[Residential]]=1,Table1[[#This Row],[Commercial]]=1),1,"")</f>
        <v/>
      </c>
      <c r="BE218" s="90" t="str">
        <f>CONCATENATE(IF(Table1[[#This Row],[Residential]]=1,"Residential, ",""),IF(Table1[[#This Row],[Commercial]]=1,"Commercial",""))</f>
        <v xml:space="preserve">Residential, </v>
      </c>
      <c r="BF218" s="94"/>
      <c r="BG218" s="94"/>
      <c r="BH218" s="94"/>
      <c r="BI218" s="94"/>
      <c r="BJ218" s="94"/>
      <c r="BK218" s="94"/>
      <c r="BL218" s="94"/>
      <c r="BM218" s="182"/>
      <c r="BN218" s="94">
        <v>1</v>
      </c>
      <c r="BO21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18" s="160"/>
      <c r="BQ218" s="112" t="s">
        <v>947</v>
      </c>
      <c r="BR218" s="112" t="s">
        <v>987</v>
      </c>
      <c r="BS218" s="120"/>
      <c r="BT218" s="117" t="s">
        <v>923</v>
      </c>
      <c r="BU218" s="113"/>
      <c r="BV218" s="175"/>
      <c r="BW218" s="121" t="s">
        <v>59</v>
      </c>
      <c r="BX218" s="121" t="s">
        <v>58</v>
      </c>
      <c r="BY218" s="121" t="s">
        <v>300</v>
      </c>
      <c r="BZ218" s="227"/>
      <c r="CA21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3</v>
      </c>
      <c r="CB218" s="48">
        <f>COUNTIF(Table1[[#This Row],[Validity]:[Alignment with NCC (Yes=1,No=0)]],"N/A")</f>
        <v>1</v>
      </c>
      <c r="CC218" s="48">
        <f>IF(ISERROR(Table1[[#This Row],[Total Quality Score (out of 10)]]/(4-Table1[[#This Row],[N/A Count]])),0,Table1[[#This Row],[Total Quality Score (out of 10)]]/(4-Table1[[#This Row],[N/A Count]]))</f>
        <v>1</v>
      </c>
      <c r="CD218" s="106"/>
      <c r="CE218" s="106"/>
      <c r="CF218" s="172" t="str">
        <f>IF(SUM(Table1[[#This Row],[Multiple]:[Level (all)62]])&lt;1,IF(Table1[[#This Row],[General]]=1,1,""),"")</f>
        <v/>
      </c>
      <c r="CG218" s="172" t="str">
        <f>IF(SUM(Table1[[#This Row],[Multiple]:[Level (all)62]])&lt;1,IF(Table1[[#This Row],[Beginner]]=1,1,""),"")</f>
        <v/>
      </c>
      <c r="CH218" s="171">
        <f>IF(SUM(Table1[[#This Row],[Multiple]:[Level (all)62]])&lt;1,IF(Table1[[#This Row],[Intermediate]]=1,1,""),"")</f>
        <v>1</v>
      </c>
      <c r="CI218" s="171" t="str">
        <f>IF(SUM(Table1[[#This Row],[Multiple]:[Level (all)62]])&lt;1,IF(Table1[[#This Row],[Advanced]]=1,1,""),"")</f>
        <v/>
      </c>
      <c r="CJ218" s="171" t="str">
        <f>IF(AND(SUM(Table1[[#This Row],[General]:[Advanced]])&lt;4,SUM(Table1[[#This Row],[General]:[Advanced]])&gt;1),1,"")</f>
        <v/>
      </c>
      <c r="CK218" s="171" t="str">
        <f>Table1[[#This Row],[Level (all)]]</f>
        <v/>
      </c>
      <c r="CL218" s="171" t="str">
        <f>IF(Table1[[#This Row],[Multiple audience]]&lt;&gt;1,IF(Table1[[#This Row],[General Audience]]=1,1,""),"")</f>
        <v/>
      </c>
      <c r="CM218" s="171" t="str">
        <f>IF(Table1[[#This Row],[Multiple audience]]&lt;&gt;1,IF(Table1[[#This Row],[Planners / Designers ]]=1,1,""),"")</f>
        <v/>
      </c>
      <c r="CN218" s="171" t="str">
        <f>IF(Table1[[#This Row],[Multiple audience]]&lt;&gt;1,IF(Table1[[#This Row],[Regulatory Assessors]]=1,1,""),"")</f>
        <v/>
      </c>
      <c r="CO218" s="171" t="str">
        <f>IF(Table1[[#This Row],[Multiple audience]]&lt;&gt;1,IF(Table1[[#This Row],[Builders / Management]]=1,1,""),"")</f>
        <v/>
      </c>
      <c r="CP218" s="171" t="str">
        <f>IF(Table1[[#This Row],[Multiple audience]]&lt;&gt;1,IF(Table1[[#This Row],[Energy / Sus Assessors]]=1,1,""),"")</f>
        <v/>
      </c>
      <c r="CQ218" s="171" t="str">
        <f>IF(Table1[[#This Row],[Multiple audience]]&lt;&gt;1,IF(Table1[[#This Row],[Semi-skilled]]=1,1,""),"")</f>
        <v/>
      </c>
      <c r="CR218" s="171" t="str">
        <f>IF(Table1[[#This Row],[Multiple audience]]&lt;&gt;1,IF(Table1[[#This Row],[Trades]]=1,1,""),"")</f>
        <v/>
      </c>
      <c r="CS218" s="171" t="str">
        <f>IF(Table1[[#This Row],[Multiple audience]]&lt;&gt;1,IF(Table1[[#This Row],[Other]]=1,1,""),"")</f>
        <v/>
      </c>
      <c r="CT218" s="171">
        <f>IF(SUM(Table1[[#This Row],[General Audience]:[Other]])&gt;1,1,"")</f>
        <v>1</v>
      </c>
      <c r="CU218" s="171" t="str">
        <f>IF(Table1[[#This Row],[Various  ]]&lt;&gt;1,IF(Table1[[#This Row],[Calculator / Software]]=1,1,""),"")</f>
        <v/>
      </c>
      <c r="CV218" s="171">
        <f>IF(Table1[[#This Row],[Various  ]]&lt;&gt;1,IF(Table1[[#This Row],[Information  ]]=1,1,""),"")</f>
        <v>1</v>
      </c>
      <c r="CW218" s="171" t="str">
        <f>IF(Table1[[#This Row],[Various  ]]&lt;&gt;1,IF(Table1[[#This Row],[Interactive Tool]]=1,1,""),"")</f>
        <v/>
      </c>
      <c r="CX218" s="171" t="str">
        <f>IF(Table1[[#This Row],[Various  ]]&lt;&gt;1,IF(Table1[[#This Row],[Technical Specifications]]=1,1,""),"")</f>
        <v/>
      </c>
      <c r="CY218" s="171" t="str">
        <f>IF(Table1[[#This Row],[Various  ]]&lt;&gt;1,IF(Table1[[#This Row],[Training Resources]]=1,1,""),"")</f>
        <v/>
      </c>
      <c r="CZ218" s="171" t="str">
        <f>IF(Table1[[#This Row],[Various  ]]&lt;&gt;1,IF(Table1[[#This Row],[Toolbox]]=1,1,""),"")</f>
        <v/>
      </c>
      <c r="DA218" s="169" t="str">
        <f>IF(Table1[[#This Row],[Various  ]]&lt;&gt;1,IF(Table1[[#This Row],[Video]]=1,1,""),"")</f>
        <v/>
      </c>
      <c r="DB218" s="169" t="str">
        <f>IF(Table1[[#This Row],[Various  ]]&lt;&gt;1,IF(Table1[[#This Row],[Case study]]=1,1,""),"")</f>
        <v/>
      </c>
      <c r="DC218" s="169" t="str">
        <f>IF(Table1[[#This Row],[Various  ]]&lt;&gt;1,IF(Table1[[#This Row],[Other   ]]=1,1,""),"")</f>
        <v/>
      </c>
      <c r="DD218" s="169" t="str">
        <f>IF(Table1[[#This Row],[Various  ]]&lt;&gt;1,IF(Table1[[#This Row],[Standards]]=1,1,""),"")</f>
        <v/>
      </c>
      <c r="DE218" s="169" t="str">
        <f>IF(Table1[[#This Row],[Various]]=1,1,IF(SUM(Table1[[#This Row],[Calculator / Software]:[Standards]])&gt;1,1,""))</f>
        <v/>
      </c>
      <c r="DF218" s="169" t="str">
        <f>IF(Table1[[#This Row],[Multiple NCC links]]&lt;&gt;1,IF(Table1[[#This Row],[Design]]=1,1,""),"")</f>
        <v/>
      </c>
      <c r="DG218" s="169" t="str">
        <f>IF(Table1[[#This Row],[Multiple NCC links]]&lt;&gt;1,IF(Table1[[#This Row],[Assessment / Verification]]=1,1,""),"")</f>
        <v/>
      </c>
      <c r="DH218" s="169" t="str">
        <f>IF(Table1[[#This Row],[Multiple NCC links]]&lt;&gt;1,IF(Table1[[#This Row],[Climate Specific ]]=1,1,""),"")</f>
        <v/>
      </c>
      <c r="DI218" s="169" t="str">
        <f>IF(Table1[[#This Row],[Multiple NCC links]]&lt;&gt;1,IF(Table1[[#This Row],[Alterations / Additions]]=1,1,""),"")</f>
        <v/>
      </c>
      <c r="DJ218" s="169" t="str">
        <f>IF(Table1[[#This Row],[Multiple NCC links]]&lt;&gt;1,IF(Table1[[#This Row],[Glazing]]=1,1,""),"")</f>
        <v/>
      </c>
      <c r="DK218" s="169" t="str">
        <f>IF(Table1[[#This Row],[Multiple NCC links]]&lt;&gt;1,IF(Table1[[#This Row],[Building Fabric / Thermal / Sealing]]=1,1,""),"")</f>
        <v/>
      </c>
      <c r="DL218" s="169" t="str">
        <f>IF(Table1[[#This Row],[Multiple NCC links]]&lt;&gt;1,IF(Table1[[#This Row],[Lighting]]=1,1,""),"")</f>
        <v/>
      </c>
      <c r="DM218" s="169" t="str">
        <f>IF(Table1[[#This Row],[Multiple NCC links]]&lt;&gt;1,IF(Table1[[#This Row],[HVAC]]=1,1,""),"")</f>
        <v/>
      </c>
      <c r="DN218" s="169" t="str">
        <f>IF(Table1[[#This Row],[Multiple NCC links]]&lt;&gt;1,IF(Table1[[#This Row],[Services]]=1,1,""),"")</f>
        <v/>
      </c>
      <c r="DO218" s="169" t="str">
        <f>IF(Table1[[#This Row],[Multiple NCC links]]&lt;&gt;1,IF(Table1[[#This Row],[Maintenance &amp; Monitoring]]=1,1,""),"")</f>
        <v/>
      </c>
      <c r="DP218" s="169" t="str">
        <f>IF(Table1[[#This Row],[Multiple NCC links]]&lt;&gt;1,IF(Table1[[#This Row],[Hand over / Operations]]=1,1,""),"")</f>
        <v/>
      </c>
      <c r="DQ218" s="169" t="str">
        <f>IF(Table1[[#This Row],[Multiple NCC links]]&lt;&gt;1,IF(Table1[[#This Row],[As built assessment]]=1,1,""),"")</f>
        <v/>
      </c>
      <c r="DR218" s="169" t="str">
        <f>IF(Table1[[#This Row],[Multiple NCC links]]&lt;&gt;1,IF(Table1[[#This Row],[Beyond compliance]]=1,1,""),"")</f>
        <v/>
      </c>
      <c r="DS218" s="169">
        <f>IF(SUM(Table1[[#This Row],[Design]:[Beyond compliance]])&gt;1,1,"")</f>
        <v>1</v>
      </c>
      <c r="DT218" s="169">
        <f>IF(Table1[[#This Row],[Both Residential &amp; Commercial4]]&lt;&gt;1,IF(Table1[[#This Row],[Residential]]=1,1,""),"")</f>
        <v>1</v>
      </c>
      <c r="DU218" s="169" t="str">
        <f>IF(Table1[[#This Row],[Both Residential &amp; Commercial4]]&lt;&gt;1,IF(Table1[[#This Row],[Commercial]]=1,1,""),"")</f>
        <v/>
      </c>
      <c r="DV218" s="169" t="str">
        <f>Table1[[#This Row],[Residential &amp; Commercial]]</f>
        <v/>
      </c>
      <c r="DW218" s="169"/>
    </row>
    <row r="219" spans="1:127" s="49" customFormat="1" ht="114" thickTop="1" thickBot="1" x14ac:dyDescent="0.35">
      <c r="A219" s="97">
        <v>215</v>
      </c>
      <c r="B219" s="97"/>
      <c r="C219" s="88" t="s">
        <v>927</v>
      </c>
      <c r="D219" s="88" t="s">
        <v>924</v>
      </c>
      <c r="E219" s="176"/>
      <c r="F219" s="176"/>
      <c r="G219" s="176">
        <v>1</v>
      </c>
      <c r="H219" s="176"/>
      <c r="I219" s="90" t="str">
        <f>IF(AND(Table1[[#This Row],[General]]=1,Table1[[#This Row],[Beginner]]=1,Table1[[#This Row],[Intermediate]]=1,Table1[[#This Row],[Advanced]]=1),1,"")</f>
        <v/>
      </c>
      <c r="J219" s="90" t="str">
        <f>CONCATENATE(IF(Table1[[#This Row],[General]]=1,"General, ",""), IF(Table1[[#This Row],[Beginner]]=1,"Beginner, ",""),IF(Table1[[#This Row],[Intermediate]]=1,"Intermediate, ",""), IF(Table1[[#This Row],[Advanced]]=1,"Advanced",""))</f>
        <v xml:space="preserve">Intermediate, </v>
      </c>
      <c r="K219" s="91"/>
      <c r="L219" s="179"/>
      <c r="M219" s="91"/>
      <c r="N219" s="91">
        <v>1</v>
      </c>
      <c r="O219" s="159"/>
      <c r="P219" s="91"/>
      <c r="Q219" s="91">
        <v>1</v>
      </c>
      <c r="R219" s="91"/>
      <c r="S21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Trades, </v>
      </c>
      <c r="T219" s="92"/>
      <c r="U219" s="92">
        <v>1</v>
      </c>
      <c r="V219" s="211"/>
      <c r="W219" s="211"/>
      <c r="X219" s="92"/>
      <c r="Y219" s="92"/>
      <c r="Z219" s="92"/>
      <c r="AA219" s="92"/>
      <c r="AB219" s="92"/>
      <c r="AC219" s="92"/>
      <c r="AD219" s="92"/>
      <c r="AE219" s="181"/>
      <c r="AF219" s="92"/>
      <c r="AG21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19" s="93">
        <v>1</v>
      </c>
      <c r="AI219" s="93"/>
      <c r="AJ219" s="93"/>
      <c r="AK219" s="74" t="str">
        <f>CONCATENATE(IF(Table1[[#This Row],[Digital]]=1,"Digital, ",""),IF(Table1[[#This Row],[Face to Face]]=1,"Face to face, ",""),IF(Table1[[#This Row],[Blended]]=1,"Blended",""))</f>
        <v xml:space="preserve">Digital, </v>
      </c>
      <c r="AL219" s="89" t="s">
        <v>733</v>
      </c>
      <c r="AM219" s="94">
        <v>1</v>
      </c>
      <c r="AN219" s="182"/>
      <c r="AO219" s="94">
        <v>1</v>
      </c>
      <c r="AP219" s="182">
        <v>1</v>
      </c>
      <c r="AQ219" s="94">
        <v>1</v>
      </c>
      <c r="AR219" s="94">
        <v>1</v>
      </c>
      <c r="AS219" s="94">
        <v>1</v>
      </c>
      <c r="AT219" s="94">
        <v>1</v>
      </c>
      <c r="AU219" s="94">
        <v>1</v>
      </c>
      <c r="AV219" s="182"/>
      <c r="AW219" s="182"/>
      <c r="AX219" s="182"/>
      <c r="AY219" s="94">
        <v>1</v>
      </c>
      <c r="AZ21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1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Alterations / Additions, Glazing, Building Fabric / Thermal / Sealing, Lighting, HVAC, Services, Beyond compliance</v>
      </c>
      <c r="BB219" s="95">
        <v>1</v>
      </c>
      <c r="BC219" s="95"/>
      <c r="BD219" s="90" t="str">
        <f>IF(AND(Table1[[#This Row],[Residential]]=1,Table1[[#This Row],[Commercial]]=1),1,"")</f>
        <v/>
      </c>
      <c r="BE219" s="90" t="str">
        <f>CONCATENATE(IF(Table1[[#This Row],[Residential]]=1,"Residential, ",""),IF(Table1[[#This Row],[Commercial]]=1,"Commercial",""))</f>
        <v xml:space="preserve">Residential, </v>
      </c>
      <c r="BF219" s="94"/>
      <c r="BG219" s="94"/>
      <c r="BH219" s="94"/>
      <c r="BI219" s="94"/>
      <c r="BJ219" s="94">
        <v>1</v>
      </c>
      <c r="BK219" s="94">
        <v>1</v>
      </c>
      <c r="BL219" s="94"/>
      <c r="BM219" s="182"/>
      <c r="BN219" s="94"/>
      <c r="BO21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Queensland, Northern Territory, </v>
      </c>
      <c r="BP219" s="160"/>
      <c r="BQ219" s="112" t="s">
        <v>944</v>
      </c>
      <c r="BR219" s="112" t="s">
        <v>987</v>
      </c>
      <c r="BS219" s="120"/>
      <c r="BT219" s="117" t="s">
        <v>938</v>
      </c>
      <c r="BU219" s="113" t="s">
        <v>1075</v>
      </c>
      <c r="BV219" s="175"/>
      <c r="BW219" s="121" t="s">
        <v>57</v>
      </c>
      <c r="BX219" s="121" t="s">
        <v>58</v>
      </c>
      <c r="BY219" s="121" t="s">
        <v>300</v>
      </c>
      <c r="BZ219" s="227"/>
      <c r="CA21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19" s="48">
        <f>COUNTIF(Table1[[#This Row],[Validity]:[Alignment with NCC (Yes=1,No=0)]],"N/A")</f>
        <v>0</v>
      </c>
      <c r="CC219" s="48">
        <f>IF(ISERROR(Table1[[#This Row],[Total Quality Score (out of 10)]]/(4-Table1[[#This Row],[N/A Count]])),0,Table1[[#This Row],[Total Quality Score (out of 10)]]/(4-Table1[[#This Row],[N/A Count]]))</f>
        <v>1.5</v>
      </c>
      <c r="CD219" s="106"/>
      <c r="CE219" s="106"/>
      <c r="CF219" s="172" t="str">
        <f>IF(SUM(Table1[[#This Row],[Multiple]:[Level (all)62]])&lt;1,IF(Table1[[#This Row],[General]]=1,1,""),"")</f>
        <v/>
      </c>
      <c r="CG219" s="172" t="str">
        <f>IF(SUM(Table1[[#This Row],[Multiple]:[Level (all)62]])&lt;1,IF(Table1[[#This Row],[Beginner]]=1,1,""),"")</f>
        <v/>
      </c>
      <c r="CH219" s="171">
        <f>IF(SUM(Table1[[#This Row],[Multiple]:[Level (all)62]])&lt;1,IF(Table1[[#This Row],[Intermediate]]=1,1,""),"")</f>
        <v>1</v>
      </c>
      <c r="CI219" s="171" t="str">
        <f>IF(SUM(Table1[[#This Row],[Multiple]:[Level (all)62]])&lt;1,IF(Table1[[#This Row],[Advanced]]=1,1,""),"")</f>
        <v/>
      </c>
      <c r="CJ219" s="171" t="str">
        <f>IF(AND(SUM(Table1[[#This Row],[General]:[Advanced]])&lt;4,SUM(Table1[[#This Row],[General]:[Advanced]])&gt;1),1,"")</f>
        <v/>
      </c>
      <c r="CK219" s="171" t="str">
        <f>Table1[[#This Row],[Level (all)]]</f>
        <v/>
      </c>
      <c r="CL219" s="171" t="str">
        <f>IF(Table1[[#This Row],[Multiple audience]]&lt;&gt;1,IF(Table1[[#This Row],[General Audience]]=1,1,""),"")</f>
        <v/>
      </c>
      <c r="CM219" s="171" t="str">
        <f>IF(Table1[[#This Row],[Multiple audience]]&lt;&gt;1,IF(Table1[[#This Row],[Planners / Designers ]]=1,1,""),"")</f>
        <v/>
      </c>
      <c r="CN219" s="171" t="str">
        <f>IF(Table1[[#This Row],[Multiple audience]]&lt;&gt;1,IF(Table1[[#This Row],[Regulatory Assessors]]=1,1,""),"")</f>
        <v/>
      </c>
      <c r="CO219" s="171" t="str">
        <f>IF(Table1[[#This Row],[Multiple audience]]&lt;&gt;1,IF(Table1[[#This Row],[Builders / Management]]=1,1,""),"")</f>
        <v/>
      </c>
      <c r="CP219" s="171" t="str">
        <f>IF(Table1[[#This Row],[Multiple audience]]&lt;&gt;1,IF(Table1[[#This Row],[Energy / Sus Assessors]]=1,1,""),"")</f>
        <v/>
      </c>
      <c r="CQ219" s="171" t="str">
        <f>IF(Table1[[#This Row],[Multiple audience]]&lt;&gt;1,IF(Table1[[#This Row],[Semi-skilled]]=1,1,""),"")</f>
        <v/>
      </c>
      <c r="CR219" s="171" t="str">
        <f>IF(Table1[[#This Row],[Multiple audience]]&lt;&gt;1,IF(Table1[[#This Row],[Trades]]=1,1,""),"")</f>
        <v/>
      </c>
      <c r="CS219" s="171" t="str">
        <f>IF(Table1[[#This Row],[Multiple audience]]&lt;&gt;1,IF(Table1[[#This Row],[Other]]=1,1,""),"")</f>
        <v/>
      </c>
      <c r="CT219" s="171">
        <f>IF(SUM(Table1[[#This Row],[General Audience]:[Other]])&gt;1,1,"")</f>
        <v>1</v>
      </c>
      <c r="CU219" s="171" t="str">
        <f>IF(Table1[[#This Row],[Various  ]]&lt;&gt;1,IF(Table1[[#This Row],[Calculator / Software]]=1,1,""),"")</f>
        <v/>
      </c>
      <c r="CV219" s="171">
        <f>IF(Table1[[#This Row],[Various  ]]&lt;&gt;1,IF(Table1[[#This Row],[Information  ]]=1,1,""),"")</f>
        <v>1</v>
      </c>
      <c r="CW219" s="171" t="str">
        <f>IF(Table1[[#This Row],[Various  ]]&lt;&gt;1,IF(Table1[[#This Row],[Interactive Tool]]=1,1,""),"")</f>
        <v/>
      </c>
      <c r="CX219" s="171" t="str">
        <f>IF(Table1[[#This Row],[Various  ]]&lt;&gt;1,IF(Table1[[#This Row],[Technical Specifications]]=1,1,""),"")</f>
        <v/>
      </c>
      <c r="CY219" s="171" t="str">
        <f>IF(Table1[[#This Row],[Various  ]]&lt;&gt;1,IF(Table1[[#This Row],[Training Resources]]=1,1,""),"")</f>
        <v/>
      </c>
      <c r="CZ219" s="171" t="str">
        <f>IF(Table1[[#This Row],[Various  ]]&lt;&gt;1,IF(Table1[[#This Row],[Toolbox]]=1,1,""),"")</f>
        <v/>
      </c>
      <c r="DA219" s="169" t="str">
        <f>IF(Table1[[#This Row],[Various  ]]&lt;&gt;1,IF(Table1[[#This Row],[Video]]=1,1,""),"")</f>
        <v/>
      </c>
      <c r="DB219" s="169" t="str">
        <f>IF(Table1[[#This Row],[Various  ]]&lt;&gt;1,IF(Table1[[#This Row],[Case study]]=1,1,""),"")</f>
        <v/>
      </c>
      <c r="DC219" s="169" t="str">
        <f>IF(Table1[[#This Row],[Various  ]]&lt;&gt;1,IF(Table1[[#This Row],[Other   ]]=1,1,""),"")</f>
        <v/>
      </c>
      <c r="DD219" s="169" t="str">
        <f>IF(Table1[[#This Row],[Various  ]]&lt;&gt;1,IF(Table1[[#This Row],[Standards]]=1,1,""),"")</f>
        <v/>
      </c>
      <c r="DE219" s="169" t="str">
        <f>IF(Table1[[#This Row],[Various]]=1,1,IF(SUM(Table1[[#This Row],[Calculator / Software]:[Standards]])&gt;1,1,""))</f>
        <v/>
      </c>
      <c r="DF219" s="169" t="str">
        <f>IF(Table1[[#This Row],[Multiple NCC links]]&lt;&gt;1,IF(Table1[[#This Row],[Design]]=1,1,""),"")</f>
        <v/>
      </c>
      <c r="DG219" s="169" t="str">
        <f>IF(Table1[[#This Row],[Multiple NCC links]]&lt;&gt;1,IF(Table1[[#This Row],[Assessment / Verification]]=1,1,""),"")</f>
        <v/>
      </c>
      <c r="DH219" s="169" t="str">
        <f>IF(Table1[[#This Row],[Multiple NCC links]]&lt;&gt;1,IF(Table1[[#This Row],[Climate Specific ]]=1,1,""),"")</f>
        <v/>
      </c>
      <c r="DI219" s="169" t="str">
        <f>IF(Table1[[#This Row],[Multiple NCC links]]&lt;&gt;1,IF(Table1[[#This Row],[Alterations / Additions]]=1,1,""),"")</f>
        <v/>
      </c>
      <c r="DJ219" s="169" t="str">
        <f>IF(Table1[[#This Row],[Multiple NCC links]]&lt;&gt;1,IF(Table1[[#This Row],[Glazing]]=1,1,""),"")</f>
        <v/>
      </c>
      <c r="DK219" s="169" t="str">
        <f>IF(Table1[[#This Row],[Multiple NCC links]]&lt;&gt;1,IF(Table1[[#This Row],[Building Fabric / Thermal / Sealing]]=1,1,""),"")</f>
        <v/>
      </c>
      <c r="DL219" s="169" t="str">
        <f>IF(Table1[[#This Row],[Multiple NCC links]]&lt;&gt;1,IF(Table1[[#This Row],[Lighting]]=1,1,""),"")</f>
        <v/>
      </c>
      <c r="DM219" s="169" t="str">
        <f>IF(Table1[[#This Row],[Multiple NCC links]]&lt;&gt;1,IF(Table1[[#This Row],[HVAC]]=1,1,""),"")</f>
        <v/>
      </c>
      <c r="DN219" s="169" t="str">
        <f>IF(Table1[[#This Row],[Multiple NCC links]]&lt;&gt;1,IF(Table1[[#This Row],[Services]]=1,1,""),"")</f>
        <v/>
      </c>
      <c r="DO219" s="169" t="str">
        <f>IF(Table1[[#This Row],[Multiple NCC links]]&lt;&gt;1,IF(Table1[[#This Row],[Maintenance &amp; Monitoring]]=1,1,""),"")</f>
        <v/>
      </c>
      <c r="DP219" s="169" t="str">
        <f>IF(Table1[[#This Row],[Multiple NCC links]]&lt;&gt;1,IF(Table1[[#This Row],[Hand over / Operations]]=1,1,""),"")</f>
        <v/>
      </c>
      <c r="DQ219" s="169" t="str">
        <f>IF(Table1[[#This Row],[Multiple NCC links]]&lt;&gt;1,IF(Table1[[#This Row],[As built assessment]]=1,1,""),"")</f>
        <v/>
      </c>
      <c r="DR219" s="169" t="str">
        <f>IF(Table1[[#This Row],[Multiple NCC links]]&lt;&gt;1,IF(Table1[[#This Row],[Beyond compliance]]=1,1,""),"")</f>
        <v/>
      </c>
      <c r="DS219" s="169">
        <f>IF(SUM(Table1[[#This Row],[Design]:[Beyond compliance]])&gt;1,1,"")</f>
        <v>1</v>
      </c>
      <c r="DT219" s="169">
        <f>IF(Table1[[#This Row],[Both Residential &amp; Commercial4]]&lt;&gt;1,IF(Table1[[#This Row],[Residential]]=1,1,""),"")</f>
        <v>1</v>
      </c>
      <c r="DU219" s="169" t="str">
        <f>IF(Table1[[#This Row],[Both Residential &amp; Commercial4]]&lt;&gt;1,IF(Table1[[#This Row],[Commercial]]=1,1,""),"")</f>
        <v/>
      </c>
      <c r="DV219" s="169" t="str">
        <f>Table1[[#This Row],[Residential &amp; Commercial]]</f>
        <v/>
      </c>
      <c r="DW219" s="169"/>
    </row>
    <row r="220" spans="1:127" s="49" customFormat="1" ht="114" thickTop="1" thickBot="1" x14ac:dyDescent="0.35">
      <c r="A220" s="97">
        <v>216</v>
      </c>
      <c r="B220" s="97"/>
      <c r="C220" s="88" t="s">
        <v>925</v>
      </c>
      <c r="D220" s="88" t="s">
        <v>924</v>
      </c>
      <c r="E220" s="176"/>
      <c r="F220" s="176"/>
      <c r="G220" s="176">
        <v>1</v>
      </c>
      <c r="H220" s="176"/>
      <c r="I220" s="90" t="str">
        <f>IF(AND(Table1[[#This Row],[General]]=1,Table1[[#This Row],[Beginner]]=1,Table1[[#This Row],[Intermediate]]=1,Table1[[#This Row],[Advanced]]=1),1,"")</f>
        <v/>
      </c>
      <c r="J220" s="90" t="str">
        <f>CONCATENATE(IF(Table1[[#This Row],[General]]=1,"General, ",""), IF(Table1[[#This Row],[Beginner]]=1,"Beginner, ",""),IF(Table1[[#This Row],[Intermediate]]=1,"Intermediate, ",""), IF(Table1[[#This Row],[Advanced]]=1,"Advanced",""))</f>
        <v xml:space="preserve">Intermediate, </v>
      </c>
      <c r="K220" s="91"/>
      <c r="L220" s="179"/>
      <c r="M220" s="91"/>
      <c r="N220" s="91">
        <v>1</v>
      </c>
      <c r="O220" s="159"/>
      <c r="P220" s="91"/>
      <c r="Q220" s="91">
        <v>1</v>
      </c>
      <c r="R220" s="91"/>
      <c r="S22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Trades, </v>
      </c>
      <c r="T220" s="92"/>
      <c r="U220" s="92">
        <v>1</v>
      </c>
      <c r="V220" s="211"/>
      <c r="W220" s="211"/>
      <c r="X220" s="92"/>
      <c r="Y220" s="92"/>
      <c r="Z220" s="92"/>
      <c r="AA220" s="92"/>
      <c r="AB220" s="92"/>
      <c r="AC220" s="92"/>
      <c r="AD220" s="92"/>
      <c r="AE220" s="181"/>
      <c r="AF220" s="92"/>
      <c r="AG22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20" s="93">
        <v>1</v>
      </c>
      <c r="AI220" s="93"/>
      <c r="AJ220" s="93"/>
      <c r="AK220" s="74" t="str">
        <f>CONCATENATE(IF(Table1[[#This Row],[Digital]]=1,"Digital, ",""),IF(Table1[[#This Row],[Face to Face]]=1,"Face to face, ",""),IF(Table1[[#This Row],[Blended]]=1,"Blended",""))</f>
        <v xml:space="preserve">Digital, </v>
      </c>
      <c r="AL220" s="89" t="s">
        <v>733</v>
      </c>
      <c r="AM220" s="94">
        <v>1</v>
      </c>
      <c r="AN220" s="182"/>
      <c r="AO220" s="94">
        <v>1</v>
      </c>
      <c r="AP220" s="182">
        <v>1</v>
      </c>
      <c r="AQ220" s="94">
        <v>1</v>
      </c>
      <c r="AR220" s="94">
        <v>1</v>
      </c>
      <c r="AS220" s="94">
        <v>1</v>
      </c>
      <c r="AT220" s="94">
        <v>1</v>
      </c>
      <c r="AU220" s="94">
        <v>1</v>
      </c>
      <c r="AV220" s="182"/>
      <c r="AW220" s="182"/>
      <c r="AX220" s="182"/>
      <c r="AY220" s="94">
        <v>1</v>
      </c>
      <c r="AZ22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2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Alterations / Additions, Glazing, Building Fabric / Thermal / Sealing, Lighting, HVAC, Services, Beyond compliance</v>
      </c>
      <c r="BB220" s="95">
        <v>1</v>
      </c>
      <c r="BC220" s="95"/>
      <c r="BD220" s="90" t="str">
        <f>IF(AND(Table1[[#This Row],[Residential]]=1,Table1[[#This Row],[Commercial]]=1),1,"")</f>
        <v/>
      </c>
      <c r="BE220" s="90" t="str">
        <f>CONCATENATE(IF(Table1[[#This Row],[Residential]]=1,"Residential, ",""),IF(Table1[[#This Row],[Commercial]]=1,"Commercial",""))</f>
        <v xml:space="preserve">Residential, </v>
      </c>
      <c r="BF220" s="94"/>
      <c r="BG220" s="94">
        <v>1</v>
      </c>
      <c r="BH220" s="94">
        <v>1</v>
      </c>
      <c r="BI220" s="94">
        <v>1</v>
      </c>
      <c r="BJ220" s="94"/>
      <c r="BK220" s="94"/>
      <c r="BL220" s="94">
        <v>1</v>
      </c>
      <c r="BM220" s="182">
        <v>1</v>
      </c>
      <c r="BN220" s="94"/>
      <c r="BO22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ACT, New South Wales, Western Australia, South Australia, </v>
      </c>
      <c r="BP220" s="160"/>
      <c r="BQ220" s="112" t="s">
        <v>945</v>
      </c>
      <c r="BR220" s="112" t="s">
        <v>987</v>
      </c>
      <c r="BS220" s="120"/>
      <c r="BT220" s="117" t="s">
        <v>937</v>
      </c>
      <c r="BU220" s="113" t="s">
        <v>1075</v>
      </c>
      <c r="BV220" s="175"/>
      <c r="BW220" s="121" t="s">
        <v>57</v>
      </c>
      <c r="BX220" s="121" t="s">
        <v>58</v>
      </c>
      <c r="BY220" s="121" t="s">
        <v>300</v>
      </c>
      <c r="BZ220" s="227"/>
      <c r="CA22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20" s="48">
        <f>COUNTIF(Table1[[#This Row],[Validity]:[Alignment with NCC (Yes=1,No=0)]],"N/A")</f>
        <v>0</v>
      </c>
      <c r="CC220" s="48">
        <f>IF(ISERROR(Table1[[#This Row],[Total Quality Score (out of 10)]]/(4-Table1[[#This Row],[N/A Count]])),0,Table1[[#This Row],[Total Quality Score (out of 10)]]/(4-Table1[[#This Row],[N/A Count]]))</f>
        <v>1.5</v>
      </c>
      <c r="CD220" s="106"/>
      <c r="CE220" s="106"/>
      <c r="CF220" s="172" t="str">
        <f>IF(SUM(Table1[[#This Row],[Multiple]:[Level (all)62]])&lt;1,IF(Table1[[#This Row],[General]]=1,1,""),"")</f>
        <v/>
      </c>
      <c r="CG220" s="172" t="str">
        <f>IF(SUM(Table1[[#This Row],[Multiple]:[Level (all)62]])&lt;1,IF(Table1[[#This Row],[Beginner]]=1,1,""),"")</f>
        <v/>
      </c>
      <c r="CH220" s="171">
        <f>IF(SUM(Table1[[#This Row],[Multiple]:[Level (all)62]])&lt;1,IF(Table1[[#This Row],[Intermediate]]=1,1,""),"")</f>
        <v>1</v>
      </c>
      <c r="CI220" s="171" t="str">
        <f>IF(SUM(Table1[[#This Row],[Multiple]:[Level (all)62]])&lt;1,IF(Table1[[#This Row],[Advanced]]=1,1,""),"")</f>
        <v/>
      </c>
      <c r="CJ220" s="171" t="str">
        <f>IF(AND(SUM(Table1[[#This Row],[General]:[Advanced]])&lt;4,SUM(Table1[[#This Row],[General]:[Advanced]])&gt;1),1,"")</f>
        <v/>
      </c>
      <c r="CK220" s="171" t="str">
        <f>Table1[[#This Row],[Level (all)]]</f>
        <v/>
      </c>
      <c r="CL220" s="171" t="str">
        <f>IF(Table1[[#This Row],[Multiple audience]]&lt;&gt;1,IF(Table1[[#This Row],[General Audience]]=1,1,""),"")</f>
        <v/>
      </c>
      <c r="CM220" s="171" t="str">
        <f>IF(Table1[[#This Row],[Multiple audience]]&lt;&gt;1,IF(Table1[[#This Row],[Planners / Designers ]]=1,1,""),"")</f>
        <v/>
      </c>
      <c r="CN220" s="171" t="str">
        <f>IF(Table1[[#This Row],[Multiple audience]]&lt;&gt;1,IF(Table1[[#This Row],[Regulatory Assessors]]=1,1,""),"")</f>
        <v/>
      </c>
      <c r="CO220" s="171" t="str">
        <f>IF(Table1[[#This Row],[Multiple audience]]&lt;&gt;1,IF(Table1[[#This Row],[Builders / Management]]=1,1,""),"")</f>
        <v/>
      </c>
      <c r="CP220" s="171" t="str">
        <f>IF(Table1[[#This Row],[Multiple audience]]&lt;&gt;1,IF(Table1[[#This Row],[Energy / Sus Assessors]]=1,1,""),"")</f>
        <v/>
      </c>
      <c r="CQ220" s="171" t="str">
        <f>IF(Table1[[#This Row],[Multiple audience]]&lt;&gt;1,IF(Table1[[#This Row],[Semi-skilled]]=1,1,""),"")</f>
        <v/>
      </c>
      <c r="CR220" s="171" t="str">
        <f>IF(Table1[[#This Row],[Multiple audience]]&lt;&gt;1,IF(Table1[[#This Row],[Trades]]=1,1,""),"")</f>
        <v/>
      </c>
      <c r="CS220" s="171" t="str">
        <f>IF(Table1[[#This Row],[Multiple audience]]&lt;&gt;1,IF(Table1[[#This Row],[Other]]=1,1,""),"")</f>
        <v/>
      </c>
      <c r="CT220" s="171">
        <f>IF(SUM(Table1[[#This Row],[General Audience]:[Other]])&gt;1,1,"")</f>
        <v>1</v>
      </c>
      <c r="CU220" s="171" t="str">
        <f>IF(Table1[[#This Row],[Various  ]]&lt;&gt;1,IF(Table1[[#This Row],[Calculator / Software]]=1,1,""),"")</f>
        <v/>
      </c>
      <c r="CV220" s="171">
        <f>IF(Table1[[#This Row],[Various  ]]&lt;&gt;1,IF(Table1[[#This Row],[Information  ]]=1,1,""),"")</f>
        <v>1</v>
      </c>
      <c r="CW220" s="171" t="str">
        <f>IF(Table1[[#This Row],[Various  ]]&lt;&gt;1,IF(Table1[[#This Row],[Interactive Tool]]=1,1,""),"")</f>
        <v/>
      </c>
      <c r="CX220" s="171" t="str">
        <f>IF(Table1[[#This Row],[Various  ]]&lt;&gt;1,IF(Table1[[#This Row],[Technical Specifications]]=1,1,""),"")</f>
        <v/>
      </c>
      <c r="CY220" s="171" t="str">
        <f>IF(Table1[[#This Row],[Various  ]]&lt;&gt;1,IF(Table1[[#This Row],[Training Resources]]=1,1,""),"")</f>
        <v/>
      </c>
      <c r="CZ220" s="171" t="str">
        <f>IF(Table1[[#This Row],[Various  ]]&lt;&gt;1,IF(Table1[[#This Row],[Toolbox]]=1,1,""),"")</f>
        <v/>
      </c>
      <c r="DA220" s="169" t="str">
        <f>IF(Table1[[#This Row],[Various  ]]&lt;&gt;1,IF(Table1[[#This Row],[Video]]=1,1,""),"")</f>
        <v/>
      </c>
      <c r="DB220" s="169" t="str">
        <f>IF(Table1[[#This Row],[Various  ]]&lt;&gt;1,IF(Table1[[#This Row],[Case study]]=1,1,""),"")</f>
        <v/>
      </c>
      <c r="DC220" s="169" t="str">
        <f>IF(Table1[[#This Row],[Various  ]]&lt;&gt;1,IF(Table1[[#This Row],[Other   ]]=1,1,""),"")</f>
        <v/>
      </c>
      <c r="DD220" s="169" t="str">
        <f>IF(Table1[[#This Row],[Various  ]]&lt;&gt;1,IF(Table1[[#This Row],[Standards]]=1,1,""),"")</f>
        <v/>
      </c>
      <c r="DE220" s="169" t="str">
        <f>IF(Table1[[#This Row],[Various]]=1,1,IF(SUM(Table1[[#This Row],[Calculator / Software]:[Standards]])&gt;1,1,""))</f>
        <v/>
      </c>
      <c r="DF220" s="169" t="str">
        <f>IF(Table1[[#This Row],[Multiple NCC links]]&lt;&gt;1,IF(Table1[[#This Row],[Design]]=1,1,""),"")</f>
        <v/>
      </c>
      <c r="DG220" s="169" t="str">
        <f>IF(Table1[[#This Row],[Multiple NCC links]]&lt;&gt;1,IF(Table1[[#This Row],[Assessment / Verification]]=1,1,""),"")</f>
        <v/>
      </c>
      <c r="DH220" s="169" t="str">
        <f>IF(Table1[[#This Row],[Multiple NCC links]]&lt;&gt;1,IF(Table1[[#This Row],[Climate Specific ]]=1,1,""),"")</f>
        <v/>
      </c>
      <c r="DI220" s="169" t="str">
        <f>IF(Table1[[#This Row],[Multiple NCC links]]&lt;&gt;1,IF(Table1[[#This Row],[Alterations / Additions]]=1,1,""),"")</f>
        <v/>
      </c>
      <c r="DJ220" s="169" t="str">
        <f>IF(Table1[[#This Row],[Multiple NCC links]]&lt;&gt;1,IF(Table1[[#This Row],[Glazing]]=1,1,""),"")</f>
        <v/>
      </c>
      <c r="DK220" s="169" t="str">
        <f>IF(Table1[[#This Row],[Multiple NCC links]]&lt;&gt;1,IF(Table1[[#This Row],[Building Fabric / Thermal / Sealing]]=1,1,""),"")</f>
        <v/>
      </c>
      <c r="DL220" s="169" t="str">
        <f>IF(Table1[[#This Row],[Multiple NCC links]]&lt;&gt;1,IF(Table1[[#This Row],[Lighting]]=1,1,""),"")</f>
        <v/>
      </c>
      <c r="DM220" s="169" t="str">
        <f>IF(Table1[[#This Row],[Multiple NCC links]]&lt;&gt;1,IF(Table1[[#This Row],[HVAC]]=1,1,""),"")</f>
        <v/>
      </c>
      <c r="DN220" s="169" t="str">
        <f>IF(Table1[[#This Row],[Multiple NCC links]]&lt;&gt;1,IF(Table1[[#This Row],[Services]]=1,1,""),"")</f>
        <v/>
      </c>
      <c r="DO220" s="169" t="str">
        <f>IF(Table1[[#This Row],[Multiple NCC links]]&lt;&gt;1,IF(Table1[[#This Row],[Maintenance &amp; Monitoring]]=1,1,""),"")</f>
        <v/>
      </c>
      <c r="DP220" s="169" t="str">
        <f>IF(Table1[[#This Row],[Multiple NCC links]]&lt;&gt;1,IF(Table1[[#This Row],[Hand over / Operations]]=1,1,""),"")</f>
        <v/>
      </c>
      <c r="DQ220" s="169" t="str">
        <f>IF(Table1[[#This Row],[Multiple NCC links]]&lt;&gt;1,IF(Table1[[#This Row],[As built assessment]]=1,1,""),"")</f>
        <v/>
      </c>
      <c r="DR220" s="169" t="str">
        <f>IF(Table1[[#This Row],[Multiple NCC links]]&lt;&gt;1,IF(Table1[[#This Row],[Beyond compliance]]=1,1,""),"")</f>
        <v/>
      </c>
      <c r="DS220" s="169">
        <f>IF(SUM(Table1[[#This Row],[Design]:[Beyond compliance]])&gt;1,1,"")</f>
        <v>1</v>
      </c>
      <c r="DT220" s="169">
        <f>IF(Table1[[#This Row],[Both Residential &amp; Commercial4]]&lt;&gt;1,IF(Table1[[#This Row],[Residential]]=1,1,""),"")</f>
        <v>1</v>
      </c>
      <c r="DU220" s="169" t="str">
        <f>IF(Table1[[#This Row],[Both Residential &amp; Commercial4]]&lt;&gt;1,IF(Table1[[#This Row],[Commercial]]=1,1,""),"")</f>
        <v/>
      </c>
      <c r="DV220" s="169" t="str">
        <f>Table1[[#This Row],[Residential &amp; Commercial]]</f>
        <v/>
      </c>
      <c r="DW220" s="169"/>
    </row>
    <row r="221" spans="1:127" s="49" customFormat="1" ht="114" thickTop="1" thickBot="1" x14ac:dyDescent="0.35">
      <c r="A221" s="97">
        <v>217</v>
      </c>
      <c r="B221" s="97"/>
      <c r="C221" s="88" t="s">
        <v>933</v>
      </c>
      <c r="D221" s="88" t="s">
        <v>924</v>
      </c>
      <c r="E221" s="176">
        <v>1</v>
      </c>
      <c r="F221" s="176"/>
      <c r="G221" s="176"/>
      <c r="H221" s="176"/>
      <c r="I221" s="90" t="str">
        <f>IF(AND(Table1[[#This Row],[General]]=1,Table1[[#This Row],[Beginner]]=1,Table1[[#This Row],[Intermediate]]=1,Table1[[#This Row],[Advanced]]=1),1,"")</f>
        <v/>
      </c>
      <c r="J221" s="90" t="str">
        <f>CONCATENATE(IF(Table1[[#This Row],[General]]=1,"General, ",""), IF(Table1[[#This Row],[Beginner]]=1,"Beginner, ",""),IF(Table1[[#This Row],[Intermediate]]=1,"Intermediate, ",""), IF(Table1[[#This Row],[Advanced]]=1,"Advanced",""))</f>
        <v xml:space="preserve">General, </v>
      </c>
      <c r="K221" s="91">
        <v>1</v>
      </c>
      <c r="L221" s="179"/>
      <c r="M221" s="91"/>
      <c r="N221" s="91"/>
      <c r="O221" s="159"/>
      <c r="P221" s="91"/>
      <c r="Q221" s="91"/>
      <c r="R221" s="91"/>
      <c r="S22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21" s="92"/>
      <c r="U221" s="92">
        <v>1</v>
      </c>
      <c r="V221" s="211"/>
      <c r="W221" s="211"/>
      <c r="X221" s="92"/>
      <c r="Y221" s="92"/>
      <c r="Z221" s="92"/>
      <c r="AA221" s="92"/>
      <c r="AB221" s="92"/>
      <c r="AC221" s="92"/>
      <c r="AD221" s="92"/>
      <c r="AE221" s="181"/>
      <c r="AF221" s="92"/>
      <c r="AG22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21" s="93">
        <v>1</v>
      </c>
      <c r="AI221" s="93"/>
      <c r="AJ221" s="93"/>
      <c r="AK221" s="74" t="str">
        <f>CONCATENATE(IF(Table1[[#This Row],[Digital]]=1,"Digital, ",""),IF(Table1[[#This Row],[Face to Face]]=1,"Face to face, ",""),IF(Table1[[#This Row],[Blended]]=1,"Blended",""))</f>
        <v xml:space="preserve">Digital, </v>
      </c>
      <c r="AL221" s="89" t="s">
        <v>733</v>
      </c>
      <c r="AM221" s="94">
        <v>1</v>
      </c>
      <c r="AN221" s="182"/>
      <c r="AO221" s="94">
        <v>1</v>
      </c>
      <c r="AP221" s="182">
        <v>1</v>
      </c>
      <c r="AQ221" s="94">
        <v>1</v>
      </c>
      <c r="AR221" s="94">
        <v>1</v>
      </c>
      <c r="AS221" s="94">
        <v>1</v>
      </c>
      <c r="AT221" s="94">
        <v>1</v>
      </c>
      <c r="AU221" s="94">
        <v>1</v>
      </c>
      <c r="AV221" s="182"/>
      <c r="AW221" s="182"/>
      <c r="AX221" s="182"/>
      <c r="AY221" s="94">
        <v>1</v>
      </c>
      <c r="AZ22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2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Alterations / Additions, Glazing, Building Fabric / Thermal / Sealing, Lighting, HVAC, Services, Beyond compliance</v>
      </c>
      <c r="BB221" s="95">
        <v>1</v>
      </c>
      <c r="BC221" s="95"/>
      <c r="BD221" s="90" t="str">
        <f>IF(AND(Table1[[#This Row],[Residential]]=1,Table1[[#This Row],[Commercial]]=1),1,"")</f>
        <v/>
      </c>
      <c r="BE221" s="90" t="str">
        <f>CONCATENATE(IF(Table1[[#This Row],[Residential]]=1,"Residential, ",""),IF(Table1[[#This Row],[Commercial]]=1,"Commercial",""))</f>
        <v xml:space="preserve">Residential, </v>
      </c>
      <c r="BF221" s="94"/>
      <c r="BG221" s="94"/>
      <c r="BH221" s="94"/>
      <c r="BI221" s="94"/>
      <c r="BJ221" s="94"/>
      <c r="BK221" s="94"/>
      <c r="BL221" s="94"/>
      <c r="BM221" s="182"/>
      <c r="BN221" s="94">
        <v>1</v>
      </c>
      <c r="BO22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21" s="160"/>
      <c r="BQ221" s="120" t="s">
        <v>936</v>
      </c>
      <c r="BR221" s="112" t="s">
        <v>987</v>
      </c>
      <c r="BS221" s="120"/>
      <c r="BT221" s="117" t="s">
        <v>929</v>
      </c>
      <c r="BU221" s="175"/>
      <c r="BV221" s="175"/>
      <c r="BW221" s="121" t="s">
        <v>57</v>
      </c>
      <c r="BX221" s="121" t="s">
        <v>57</v>
      </c>
      <c r="BY221" s="121" t="s">
        <v>300</v>
      </c>
      <c r="BZ221" s="227"/>
      <c r="CA22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221" s="48">
        <f>COUNTIF(Table1[[#This Row],[Validity]:[Alignment with NCC (Yes=1,No=0)]],"N/A")</f>
        <v>0</v>
      </c>
      <c r="CC221" s="48">
        <f>IF(ISERROR(Table1[[#This Row],[Total Quality Score (out of 10)]]/(4-Table1[[#This Row],[N/A Count]])),0,Table1[[#This Row],[Total Quality Score (out of 10)]]/(4-Table1[[#This Row],[N/A Count]]))</f>
        <v>1.75</v>
      </c>
      <c r="CD221" s="106"/>
      <c r="CE221" s="106"/>
      <c r="CF221" s="172">
        <f>IF(SUM(Table1[[#This Row],[Multiple]:[Level (all)62]])&lt;1,IF(Table1[[#This Row],[General]]=1,1,""),"")</f>
        <v>1</v>
      </c>
      <c r="CG221" s="172" t="str">
        <f>IF(SUM(Table1[[#This Row],[Multiple]:[Level (all)62]])&lt;1,IF(Table1[[#This Row],[Beginner]]=1,1,""),"")</f>
        <v/>
      </c>
      <c r="CH221" s="171" t="str">
        <f>IF(SUM(Table1[[#This Row],[Multiple]:[Level (all)62]])&lt;1,IF(Table1[[#This Row],[Intermediate]]=1,1,""),"")</f>
        <v/>
      </c>
      <c r="CI221" s="171" t="str">
        <f>IF(SUM(Table1[[#This Row],[Multiple]:[Level (all)62]])&lt;1,IF(Table1[[#This Row],[Advanced]]=1,1,""),"")</f>
        <v/>
      </c>
      <c r="CJ221" s="171" t="str">
        <f>IF(AND(SUM(Table1[[#This Row],[General]:[Advanced]])&lt;4,SUM(Table1[[#This Row],[General]:[Advanced]])&gt;1),1,"")</f>
        <v/>
      </c>
      <c r="CK221" s="171" t="str">
        <f>Table1[[#This Row],[Level (all)]]</f>
        <v/>
      </c>
      <c r="CL221" s="171">
        <f>IF(Table1[[#This Row],[Multiple audience]]&lt;&gt;1,IF(Table1[[#This Row],[General Audience]]=1,1,""),"")</f>
        <v>1</v>
      </c>
      <c r="CM221" s="171" t="str">
        <f>IF(Table1[[#This Row],[Multiple audience]]&lt;&gt;1,IF(Table1[[#This Row],[Planners / Designers ]]=1,1,""),"")</f>
        <v/>
      </c>
      <c r="CN221" s="171" t="str">
        <f>IF(Table1[[#This Row],[Multiple audience]]&lt;&gt;1,IF(Table1[[#This Row],[Regulatory Assessors]]=1,1,""),"")</f>
        <v/>
      </c>
      <c r="CO221" s="171" t="str">
        <f>IF(Table1[[#This Row],[Multiple audience]]&lt;&gt;1,IF(Table1[[#This Row],[Builders / Management]]=1,1,""),"")</f>
        <v/>
      </c>
      <c r="CP221" s="171" t="str">
        <f>IF(Table1[[#This Row],[Multiple audience]]&lt;&gt;1,IF(Table1[[#This Row],[Energy / Sus Assessors]]=1,1,""),"")</f>
        <v/>
      </c>
      <c r="CQ221" s="171" t="str">
        <f>IF(Table1[[#This Row],[Multiple audience]]&lt;&gt;1,IF(Table1[[#This Row],[Semi-skilled]]=1,1,""),"")</f>
        <v/>
      </c>
      <c r="CR221" s="171" t="str">
        <f>IF(Table1[[#This Row],[Multiple audience]]&lt;&gt;1,IF(Table1[[#This Row],[Trades]]=1,1,""),"")</f>
        <v/>
      </c>
      <c r="CS221" s="171" t="str">
        <f>IF(Table1[[#This Row],[Multiple audience]]&lt;&gt;1,IF(Table1[[#This Row],[Other]]=1,1,""),"")</f>
        <v/>
      </c>
      <c r="CT221" s="171" t="str">
        <f>IF(SUM(Table1[[#This Row],[General Audience]:[Other]])&gt;1,1,"")</f>
        <v/>
      </c>
      <c r="CU221" s="171" t="str">
        <f>IF(Table1[[#This Row],[Various  ]]&lt;&gt;1,IF(Table1[[#This Row],[Calculator / Software]]=1,1,""),"")</f>
        <v/>
      </c>
      <c r="CV221" s="171">
        <f>IF(Table1[[#This Row],[Various  ]]&lt;&gt;1,IF(Table1[[#This Row],[Information  ]]=1,1,""),"")</f>
        <v>1</v>
      </c>
      <c r="CW221" s="171" t="str">
        <f>IF(Table1[[#This Row],[Various  ]]&lt;&gt;1,IF(Table1[[#This Row],[Interactive Tool]]=1,1,""),"")</f>
        <v/>
      </c>
      <c r="CX221" s="171" t="str">
        <f>IF(Table1[[#This Row],[Various  ]]&lt;&gt;1,IF(Table1[[#This Row],[Technical Specifications]]=1,1,""),"")</f>
        <v/>
      </c>
      <c r="CY221" s="171" t="str">
        <f>IF(Table1[[#This Row],[Various  ]]&lt;&gt;1,IF(Table1[[#This Row],[Training Resources]]=1,1,""),"")</f>
        <v/>
      </c>
      <c r="CZ221" s="171" t="str">
        <f>IF(Table1[[#This Row],[Various  ]]&lt;&gt;1,IF(Table1[[#This Row],[Toolbox]]=1,1,""),"")</f>
        <v/>
      </c>
      <c r="DA221" s="169" t="str">
        <f>IF(Table1[[#This Row],[Various  ]]&lt;&gt;1,IF(Table1[[#This Row],[Video]]=1,1,""),"")</f>
        <v/>
      </c>
      <c r="DB221" s="169" t="str">
        <f>IF(Table1[[#This Row],[Various  ]]&lt;&gt;1,IF(Table1[[#This Row],[Case study]]=1,1,""),"")</f>
        <v/>
      </c>
      <c r="DC221" s="169" t="str">
        <f>IF(Table1[[#This Row],[Various  ]]&lt;&gt;1,IF(Table1[[#This Row],[Other   ]]=1,1,""),"")</f>
        <v/>
      </c>
      <c r="DD221" s="169" t="str">
        <f>IF(Table1[[#This Row],[Various  ]]&lt;&gt;1,IF(Table1[[#This Row],[Standards]]=1,1,""),"")</f>
        <v/>
      </c>
      <c r="DE221" s="169" t="str">
        <f>IF(Table1[[#This Row],[Various]]=1,1,IF(SUM(Table1[[#This Row],[Calculator / Software]:[Standards]])&gt;1,1,""))</f>
        <v/>
      </c>
      <c r="DF221" s="169" t="str">
        <f>IF(Table1[[#This Row],[Multiple NCC links]]&lt;&gt;1,IF(Table1[[#This Row],[Design]]=1,1,""),"")</f>
        <v/>
      </c>
      <c r="DG221" s="169" t="str">
        <f>IF(Table1[[#This Row],[Multiple NCC links]]&lt;&gt;1,IF(Table1[[#This Row],[Assessment / Verification]]=1,1,""),"")</f>
        <v/>
      </c>
      <c r="DH221" s="169" t="str">
        <f>IF(Table1[[#This Row],[Multiple NCC links]]&lt;&gt;1,IF(Table1[[#This Row],[Climate Specific ]]=1,1,""),"")</f>
        <v/>
      </c>
      <c r="DI221" s="169" t="str">
        <f>IF(Table1[[#This Row],[Multiple NCC links]]&lt;&gt;1,IF(Table1[[#This Row],[Alterations / Additions]]=1,1,""),"")</f>
        <v/>
      </c>
      <c r="DJ221" s="169" t="str">
        <f>IF(Table1[[#This Row],[Multiple NCC links]]&lt;&gt;1,IF(Table1[[#This Row],[Glazing]]=1,1,""),"")</f>
        <v/>
      </c>
      <c r="DK221" s="169" t="str">
        <f>IF(Table1[[#This Row],[Multiple NCC links]]&lt;&gt;1,IF(Table1[[#This Row],[Building Fabric / Thermal / Sealing]]=1,1,""),"")</f>
        <v/>
      </c>
      <c r="DL221" s="169" t="str">
        <f>IF(Table1[[#This Row],[Multiple NCC links]]&lt;&gt;1,IF(Table1[[#This Row],[Lighting]]=1,1,""),"")</f>
        <v/>
      </c>
      <c r="DM221" s="169" t="str">
        <f>IF(Table1[[#This Row],[Multiple NCC links]]&lt;&gt;1,IF(Table1[[#This Row],[HVAC]]=1,1,""),"")</f>
        <v/>
      </c>
      <c r="DN221" s="169" t="str">
        <f>IF(Table1[[#This Row],[Multiple NCC links]]&lt;&gt;1,IF(Table1[[#This Row],[Services]]=1,1,""),"")</f>
        <v/>
      </c>
      <c r="DO221" s="169" t="str">
        <f>IF(Table1[[#This Row],[Multiple NCC links]]&lt;&gt;1,IF(Table1[[#This Row],[Maintenance &amp; Monitoring]]=1,1,""),"")</f>
        <v/>
      </c>
      <c r="DP221" s="169" t="str">
        <f>IF(Table1[[#This Row],[Multiple NCC links]]&lt;&gt;1,IF(Table1[[#This Row],[Hand over / Operations]]=1,1,""),"")</f>
        <v/>
      </c>
      <c r="DQ221" s="169" t="str">
        <f>IF(Table1[[#This Row],[Multiple NCC links]]&lt;&gt;1,IF(Table1[[#This Row],[As built assessment]]=1,1,""),"")</f>
        <v/>
      </c>
      <c r="DR221" s="169" t="str">
        <f>IF(Table1[[#This Row],[Multiple NCC links]]&lt;&gt;1,IF(Table1[[#This Row],[Beyond compliance]]=1,1,""),"")</f>
        <v/>
      </c>
      <c r="DS221" s="169">
        <f>IF(SUM(Table1[[#This Row],[Design]:[Beyond compliance]])&gt;1,1,"")</f>
        <v>1</v>
      </c>
      <c r="DT221" s="169">
        <f>IF(Table1[[#This Row],[Both Residential &amp; Commercial4]]&lt;&gt;1,IF(Table1[[#This Row],[Residential]]=1,1,""),"")</f>
        <v>1</v>
      </c>
      <c r="DU221" s="169" t="str">
        <f>IF(Table1[[#This Row],[Both Residential &amp; Commercial4]]&lt;&gt;1,IF(Table1[[#This Row],[Commercial]]=1,1,""),"")</f>
        <v/>
      </c>
      <c r="DV221" s="169" t="str">
        <f>Table1[[#This Row],[Residential &amp; Commercial]]</f>
        <v/>
      </c>
      <c r="DW221" s="169"/>
    </row>
    <row r="222" spans="1:127" s="49" customFormat="1" ht="114" thickTop="1" thickBot="1" x14ac:dyDescent="0.35">
      <c r="A222" s="97">
        <v>218</v>
      </c>
      <c r="B222" s="97"/>
      <c r="C222" s="88" t="s">
        <v>932</v>
      </c>
      <c r="D222" s="88" t="s">
        <v>924</v>
      </c>
      <c r="E222" s="176">
        <v>1</v>
      </c>
      <c r="F222" s="176"/>
      <c r="G222" s="176"/>
      <c r="H222" s="176"/>
      <c r="I222" s="90" t="str">
        <f>IF(AND(Table1[[#This Row],[General]]=1,Table1[[#This Row],[Beginner]]=1,Table1[[#This Row],[Intermediate]]=1,Table1[[#This Row],[Advanced]]=1),1,"")</f>
        <v/>
      </c>
      <c r="J222" s="90" t="str">
        <f>CONCATENATE(IF(Table1[[#This Row],[General]]=1,"General, ",""), IF(Table1[[#This Row],[Beginner]]=1,"Beginner, ",""),IF(Table1[[#This Row],[Intermediate]]=1,"Intermediate, ",""), IF(Table1[[#This Row],[Advanced]]=1,"Advanced",""))</f>
        <v xml:space="preserve">General, </v>
      </c>
      <c r="K222" s="91">
        <v>1</v>
      </c>
      <c r="L222" s="179"/>
      <c r="M222" s="91"/>
      <c r="N222" s="91"/>
      <c r="O222" s="159"/>
      <c r="P222" s="91"/>
      <c r="Q222" s="91"/>
      <c r="R222" s="91"/>
      <c r="S22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22" s="92"/>
      <c r="U222" s="92">
        <v>1</v>
      </c>
      <c r="V222" s="211"/>
      <c r="W222" s="211"/>
      <c r="X222" s="92"/>
      <c r="Y222" s="92"/>
      <c r="Z222" s="92"/>
      <c r="AA222" s="92"/>
      <c r="AB222" s="92"/>
      <c r="AC222" s="92"/>
      <c r="AD222" s="92"/>
      <c r="AE222" s="181"/>
      <c r="AF222" s="92"/>
      <c r="AG22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22" s="93">
        <v>1</v>
      </c>
      <c r="AI222" s="93"/>
      <c r="AJ222" s="93"/>
      <c r="AK222" s="74" t="str">
        <f>CONCATENATE(IF(Table1[[#This Row],[Digital]]=1,"Digital, ",""),IF(Table1[[#This Row],[Face to Face]]=1,"Face to face, ",""),IF(Table1[[#This Row],[Blended]]=1,"Blended",""))</f>
        <v xml:space="preserve">Digital, </v>
      </c>
      <c r="AL222" s="89" t="s">
        <v>733</v>
      </c>
      <c r="AM222" s="94">
        <v>1</v>
      </c>
      <c r="AN222" s="182"/>
      <c r="AO222" s="94">
        <v>1</v>
      </c>
      <c r="AP222" s="182">
        <v>1</v>
      </c>
      <c r="AQ222" s="94">
        <v>1</v>
      </c>
      <c r="AR222" s="94">
        <v>1</v>
      </c>
      <c r="AS222" s="94">
        <v>1</v>
      </c>
      <c r="AT222" s="94">
        <v>1</v>
      </c>
      <c r="AU222" s="94">
        <v>1</v>
      </c>
      <c r="AV222" s="182"/>
      <c r="AW222" s="182"/>
      <c r="AX222" s="182"/>
      <c r="AY222" s="94">
        <v>1</v>
      </c>
      <c r="AZ22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2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Design, Climate Specific, Alterations / Additions, Glazing, Building Fabric / Thermal / Sealing, Lighting, HVAC, Services, Beyond compliance</v>
      </c>
      <c r="BB222" s="95">
        <v>1</v>
      </c>
      <c r="BC222" s="95"/>
      <c r="BD222" s="90" t="str">
        <f>IF(AND(Table1[[#This Row],[Residential]]=1,Table1[[#This Row],[Commercial]]=1),1,"")</f>
        <v/>
      </c>
      <c r="BE222" s="90" t="str">
        <f>CONCATENATE(IF(Table1[[#This Row],[Residential]]=1,"Residential, ",""),IF(Table1[[#This Row],[Commercial]]=1,"Commercial",""))</f>
        <v xml:space="preserve">Residential, </v>
      </c>
      <c r="BF222" s="94"/>
      <c r="BG222" s="94"/>
      <c r="BH222" s="94"/>
      <c r="BI222" s="94"/>
      <c r="BJ222" s="94"/>
      <c r="BK222" s="94"/>
      <c r="BL222" s="94"/>
      <c r="BM222" s="182"/>
      <c r="BN222" s="94">
        <v>1</v>
      </c>
      <c r="BO22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22" s="160"/>
      <c r="BQ222" s="120" t="s">
        <v>1076</v>
      </c>
      <c r="BR222" s="112" t="s">
        <v>987</v>
      </c>
      <c r="BS222" s="120"/>
      <c r="BT222" s="117" t="s">
        <v>931</v>
      </c>
      <c r="BU222" s="175"/>
      <c r="BV222" s="175"/>
      <c r="BW222" s="121" t="s">
        <v>57</v>
      </c>
      <c r="BX222" s="121" t="s">
        <v>57</v>
      </c>
      <c r="BY222" s="121" t="s">
        <v>300</v>
      </c>
      <c r="BZ222" s="227"/>
      <c r="CA22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222" s="48">
        <f>COUNTIF(Table1[[#This Row],[Validity]:[Alignment with NCC (Yes=1,No=0)]],"N/A")</f>
        <v>0</v>
      </c>
      <c r="CC222" s="48">
        <f>IF(ISERROR(Table1[[#This Row],[Total Quality Score (out of 10)]]/(4-Table1[[#This Row],[N/A Count]])),0,Table1[[#This Row],[Total Quality Score (out of 10)]]/(4-Table1[[#This Row],[N/A Count]]))</f>
        <v>1.75</v>
      </c>
      <c r="CD222" s="106"/>
      <c r="CE222" s="106"/>
      <c r="CF222" s="172">
        <f>IF(SUM(Table1[[#This Row],[Multiple]:[Level (all)62]])&lt;1,IF(Table1[[#This Row],[General]]=1,1,""),"")</f>
        <v>1</v>
      </c>
      <c r="CG222" s="172" t="str">
        <f>IF(SUM(Table1[[#This Row],[Multiple]:[Level (all)62]])&lt;1,IF(Table1[[#This Row],[Beginner]]=1,1,""),"")</f>
        <v/>
      </c>
      <c r="CH222" s="171" t="str">
        <f>IF(SUM(Table1[[#This Row],[Multiple]:[Level (all)62]])&lt;1,IF(Table1[[#This Row],[Intermediate]]=1,1,""),"")</f>
        <v/>
      </c>
      <c r="CI222" s="171" t="str">
        <f>IF(SUM(Table1[[#This Row],[Multiple]:[Level (all)62]])&lt;1,IF(Table1[[#This Row],[Advanced]]=1,1,""),"")</f>
        <v/>
      </c>
      <c r="CJ222" s="171" t="str">
        <f>IF(AND(SUM(Table1[[#This Row],[General]:[Advanced]])&lt;4,SUM(Table1[[#This Row],[General]:[Advanced]])&gt;1),1,"")</f>
        <v/>
      </c>
      <c r="CK222" s="171" t="str">
        <f>Table1[[#This Row],[Level (all)]]</f>
        <v/>
      </c>
      <c r="CL222" s="171">
        <f>IF(Table1[[#This Row],[Multiple audience]]&lt;&gt;1,IF(Table1[[#This Row],[General Audience]]=1,1,""),"")</f>
        <v>1</v>
      </c>
      <c r="CM222" s="171" t="str">
        <f>IF(Table1[[#This Row],[Multiple audience]]&lt;&gt;1,IF(Table1[[#This Row],[Planners / Designers ]]=1,1,""),"")</f>
        <v/>
      </c>
      <c r="CN222" s="171" t="str">
        <f>IF(Table1[[#This Row],[Multiple audience]]&lt;&gt;1,IF(Table1[[#This Row],[Regulatory Assessors]]=1,1,""),"")</f>
        <v/>
      </c>
      <c r="CO222" s="171" t="str">
        <f>IF(Table1[[#This Row],[Multiple audience]]&lt;&gt;1,IF(Table1[[#This Row],[Builders / Management]]=1,1,""),"")</f>
        <v/>
      </c>
      <c r="CP222" s="171" t="str">
        <f>IF(Table1[[#This Row],[Multiple audience]]&lt;&gt;1,IF(Table1[[#This Row],[Energy / Sus Assessors]]=1,1,""),"")</f>
        <v/>
      </c>
      <c r="CQ222" s="171" t="str">
        <f>IF(Table1[[#This Row],[Multiple audience]]&lt;&gt;1,IF(Table1[[#This Row],[Semi-skilled]]=1,1,""),"")</f>
        <v/>
      </c>
      <c r="CR222" s="171" t="str">
        <f>IF(Table1[[#This Row],[Multiple audience]]&lt;&gt;1,IF(Table1[[#This Row],[Trades]]=1,1,""),"")</f>
        <v/>
      </c>
      <c r="CS222" s="171" t="str">
        <f>IF(Table1[[#This Row],[Multiple audience]]&lt;&gt;1,IF(Table1[[#This Row],[Other]]=1,1,""),"")</f>
        <v/>
      </c>
      <c r="CT222" s="171" t="str">
        <f>IF(SUM(Table1[[#This Row],[General Audience]:[Other]])&gt;1,1,"")</f>
        <v/>
      </c>
      <c r="CU222" s="171" t="str">
        <f>IF(Table1[[#This Row],[Various  ]]&lt;&gt;1,IF(Table1[[#This Row],[Calculator / Software]]=1,1,""),"")</f>
        <v/>
      </c>
      <c r="CV222" s="171">
        <f>IF(Table1[[#This Row],[Various  ]]&lt;&gt;1,IF(Table1[[#This Row],[Information  ]]=1,1,""),"")</f>
        <v>1</v>
      </c>
      <c r="CW222" s="171" t="str">
        <f>IF(Table1[[#This Row],[Various  ]]&lt;&gt;1,IF(Table1[[#This Row],[Interactive Tool]]=1,1,""),"")</f>
        <v/>
      </c>
      <c r="CX222" s="171" t="str">
        <f>IF(Table1[[#This Row],[Various  ]]&lt;&gt;1,IF(Table1[[#This Row],[Technical Specifications]]=1,1,""),"")</f>
        <v/>
      </c>
      <c r="CY222" s="171" t="str">
        <f>IF(Table1[[#This Row],[Various  ]]&lt;&gt;1,IF(Table1[[#This Row],[Training Resources]]=1,1,""),"")</f>
        <v/>
      </c>
      <c r="CZ222" s="171" t="str">
        <f>IF(Table1[[#This Row],[Various  ]]&lt;&gt;1,IF(Table1[[#This Row],[Toolbox]]=1,1,""),"")</f>
        <v/>
      </c>
      <c r="DA222" s="169" t="str">
        <f>IF(Table1[[#This Row],[Various  ]]&lt;&gt;1,IF(Table1[[#This Row],[Video]]=1,1,""),"")</f>
        <v/>
      </c>
      <c r="DB222" s="169" t="str">
        <f>IF(Table1[[#This Row],[Various  ]]&lt;&gt;1,IF(Table1[[#This Row],[Case study]]=1,1,""),"")</f>
        <v/>
      </c>
      <c r="DC222" s="169" t="str">
        <f>IF(Table1[[#This Row],[Various  ]]&lt;&gt;1,IF(Table1[[#This Row],[Other   ]]=1,1,""),"")</f>
        <v/>
      </c>
      <c r="DD222" s="169" t="str">
        <f>IF(Table1[[#This Row],[Various  ]]&lt;&gt;1,IF(Table1[[#This Row],[Standards]]=1,1,""),"")</f>
        <v/>
      </c>
      <c r="DE222" s="169" t="str">
        <f>IF(Table1[[#This Row],[Various]]=1,1,IF(SUM(Table1[[#This Row],[Calculator / Software]:[Standards]])&gt;1,1,""))</f>
        <v/>
      </c>
      <c r="DF222" s="169" t="str">
        <f>IF(Table1[[#This Row],[Multiple NCC links]]&lt;&gt;1,IF(Table1[[#This Row],[Design]]=1,1,""),"")</f>
        <v/>
      </c>
      <c r="DG222" s="169" t="str">
        <f>IF(Table1[[#This Row],[Multiple NCC links]]&lt;&gt;1,IF(Table1[[#This Row],[Assessment / Verification]]=1,1,""),"")</f>
        <v/>
      </c>
      <c r="DH222" s="169" t="str">
        <f>IF(Table1[[#This Row],[Multiple NCC links]]&lt;&gt;1,IF(Table1[[#This Row],[Climate Specific ]]=1,1,""),"")</f>
        <v/>
      </c>
      <c r="DI222" s="169" t="str">
        <f>IF(Table1[[#This Row],[Multiple NCC links]]&lt;&gt;1,IF(Table1[[#This Row],[Alterations / Additions]]=1,1,""),"")</f>
        <v/>
      </c>
      <c r="DJ222" s="169" t="str">
        <f>IF(Table1[[#This Row],[Multiple NCC links]]&lt;&gt;1,IF(Table1[[#This Row],[Glazing]]=1,1,""),"")</f>
        <v/>
      </c>
      <c r="DK222" s="169" t="str">
        <f>IF(Table1[[#This Row],[Multiple NCC links]]&lt;&gt;1,IF(Table1[[#This Row],[Building Fabric / Thermal / Sealing]]=1,1,""),"")</f>
        <v/>
      </c>
      <c r="DL222" s="169" t="str">
        <f>IF(Table1[[#This Row],[Multiple NCC links]]&lt;&gt;1,IF(Table1[[#This Row],[Lighting]]=1,1,""),"")</f>
        <v/>
      </c>
      <c r="DM222" s="169" t="str">
        <f>IF(Table1[[#This Row],[Multiple NCC links]]&lt;&gt;1,IF(Table1[[#This Row],[HVAC]]=1,1,""),"")</f>
        <v/>
      </c>
      <c r="DN222" s="169" t="str">
        <f>IF(Table1[[#This Row],[Multiple NCC links]]&lt;&gt;1,IF(Table1[[#This Row],[Services]]=1,1,""),"")</f>
        <v/>
      </c>
      <c r="DO222" s="169" t="str">
        <f>IF(Table1[[#This Row],[Multiple NCC links]]&lt;&gt;1,IF(Table1[[#This Row],[Maintenance &amp; Monitoring]]=1,1,""),"")</f>
        <v/>
      </c>
      <c r="DP222" s="169" t="str">
        <f>IF(Table1[[#This Row],[Multiple NCC links]]&lt;&gt;1,IF(Table1[[#This Row],[Hand over / Operations]]=1,1,""),"")</f>
        <v/>
      </c>
      <c r="DQ222" s="169" t="str">
        <f>IF(Table1[[#This Row],[Multiple NCC links]]&lt;&gt;1,IF(Table1[[#This Row],[As built assessment]]=1,1,""),"")</f>
        <v/>
      </c>
      <c r="DR222" s="169" t="str">
        <f>IF(Table1[[#This Row],[Multiple NCC links]]&lt;&gt;1,IF(Table1[[#This Row],[Beyond compliance]]=1,1,""),"")</f>
        <v/>
      </c>
      <c r="DS222" s="169">
        <f>IF(SUM(Table1[[#This Row],[Design]:[Beyond compliance]])&gt;1,1,"")</f>
        <v>1</v>
      </c>
      <c r="DT222" s="169">
        <f>IF(Table1[[#This Row],[Both Residential &amp; Commercial4]]&lt;&gt;1,IF(Table1[[#This Row],[Residential]]=1,1,""),"")</f>
        <v>1</v>
      </c>
      <c r="DU222" s="169" t="str">
        <f>IF(Table1[[#This Row],[Both Residential &amp; Commercial4]]&lt;&gt;1,IF(Table1[[#This Row],[Commercial]]=1,1,""),"")</f>
        <v/>
      </c>
      <c r="DV222" s="169" t="str">
        <f>Table1[[#This Row],[Residential &amp; Commercial]]</f>
        <v/>
      </c>
      <c r="DW222" s="169"/>
    </row>
    <row r="223" spans="1:127" s="49" customFormat="1" ht="76.5" thickTop="1" thickBot="1" x14ac:dyDescent="0.35">
      <c r="A223" s="97">
        <v>219</v>
      </c>
      <c r="B223" s="97"/>
      <c r="C223" s="88" t="s">
        <v>935</v>
      </c>
      <c r="D223" s="88" t="s">
        <v>924</v>
      </c>
      <c r="E223" s="176"/>
      <c r="F223" s="176"/>
      <c r="G223" s="176">
        <v>1</v>
      </c>
      <c r="H223" s="176"/>
      <c r="I223" s="90" t="str">
        <f>IF(AND(Table1[[#This Row],[General]]=1,Table1[[#This Row],[Beginner]]=1,Table1[[#This Row],[Intermediate]]=1,Table1[[#This Row],[Advanced]]=1),1,"")</f>
        <v/>
      </c>
      <c r="J223" s="90" t="str">
        <f>CONCATENATE(IF(Table1[[#This Row],[General]]=1,"General, ",""), IF(Table1[[#This Row],[Beginner]]=1,"Beginner, ",""),IF(Table1[[#This Row],[Intermediate]]=1,"Intermediate, ",""), IF(Table1[[#This Row],[Advanced]]=1,"Advanced",""))</f>
        <v xml:space="preserve">Intermediate, </v>
      </c>
      <c r="K223" s="91"/>
      <c r="L223" s="179"/>
      <c r="M223" s="91"/>
      <c r="N223" s="91">
        <v>1</v>
      </c>
      <c r="O223" s="159"/>
      <c r="P223" s="91"/>
      <c r="Q223" s="91">
        <v>1</v>
      </c>
      <c r="R223" s="91"/>
      <c r="S22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Trades, </v>
      </c>
      <c r="T223" s="92"/>
      <c r="U223" s="92"/>
      <c r="V223" s="211">
        <v>1</v>
      </c>
      <c r="W223" s="211"/>
      <c r="X223" s="92"/>
      <c r="Y223" s="92"/>
      <c r="Z223" s="92"/>
      <c r="AA223" s="92"/>
      <c r="AB223" s="92"/>
      <c r="AC223" s="92"/>
      <c r="AD223" s="92"/>
      <c r="AE223" s="181"/>
      <c r="AF223" s="92"/>
      <c r="AG22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23" s="93">
        <v>1</v>
      </c>
      <c r="AI223" s="93"/>
      <c r="AJ223" s="93"/>
      <c r="AK223" s="74" t="str">
        <f>CONCATENATE(IF(Table1[[#This Row],[Digital]]=1,"Digital, ",""),IF(Table1[[#This Row],[Face to Face]]=1,"Face to face, ",""),IF(Table1[[#This Row],[Blended]]=1,"Blended",""))</f>
        <v xml:space="preserve">Digital, </v>
      </c>
      <c r="AL223" s="89" t="s">
        <v>62</v>
      </c>
      <c r="AM223" s="94"/>
      <c r="AN223" s="182"/>
      <c r="AO223" s="94">
        <v>1</v>
      </c>
      <c r="AP223" s="182">
        <v>1</v>
      </c>
      <c r="AQ223" s="94"/>
      <c r="AR223" s="94">
        <v>1</v>
      </c>
      <c r="AS223" s="94"/>
      <c r="AT223" s="94"/>
      <c r="AU223" s="94"/>
      <c r="AV223" s="182"/>
      <c r="AW223" s="182"/>
      <c r="AX223" s="182"/>
      <c r="AY223" s="94"/>
      <c r="AZ22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2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Climate Specific, Alterations / Additions, Building Fabric / Thermal / Sealing, </v>
      </c>
      <c r="BB223" s="95">
        <v>1</v>
      </c>
      <c r="BC223" s="95"/>
      <c r="BD223" s="90" t="str">
        <f>IF(AND(Table1[[#This Row],[Residential]]=1,Table1[[#This Row],[Commercial]]=1),1,"")</f>
        <v/>
      </c>
      <c r="BE223" s="90" t="str">
        <f>CONCATENATE(IF(Table1[[#This Row],[Residential]]=1,"Residential, ",""),IF(Table1[[#This Row],[Commercial]]=1,"Commercial",""))</f>
        <v xml:space="preserve">Residential, </v>
      </c>
      <c r="BF223" s="94"/>
      <c r="BG223" s="94">
        <v>1</v>
      </c>
      <c r="BH223" s="94"/>
      <c r="BI223" s="94"/>
      <c r="BJ223" s="94"/>
      <c r="BK223" s="94"/>
      <c r="BL223" s="94"/>
      <c r="BM223" s="182"/>
      <c r="BN223" s="94">
        <v>1</v>
      </c>
      <c r="BO22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Australia wide, </v>
      </c>
      <c r="BP223" s="160"/>
      <c r="BQ223" s="120" t="s">
        <v>1077</v>
      </c>
      <c r="BR223" s="112" t="s">
        <v>987</v>
      </c>
      <c r="BS223" s="120"/>
      <c r="BT223" s="117" t="s">
        <v>934</v>
      </c>
      <c r="BU223" s="175"/>
      <c r="BV223" s="175" t="s">
        <v>972</v>
      </c>
      <c r="BW223" s="121" t="s">
        <v>57</v>
      </c>
      <c r="BX223" s="121" t="s">
        <v>57</v>
      </c>
      <c r="BY223" s="121" t="s">
        <v>58</v>
      </c>
      <c r="BZ223" s="227"/>
      <c r="CA22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223" s="48">
        <f>COUNTIF(Table1[[#This Row],[Validity]:[Alignment with NCC (Yes=1,No=0)]],"N/A")</f>
        <v>0</v>
      </c>
      <c r="CC223" s="48">
        <f>IF(ISERROR(Table1[[#This Row],[Total Quality Score (out of 10)]]/(4-Table1[[#This Row],[N/A Count]])),0,Table1[[#This Row],[Total Quality Score (out of 10)]]/(4-Table1[[#This Row],[N/A Count]]))</f>
        <v>2</v>
      </c>
      <c r="CD223" s="106"/>
      <c r="CE223" s="106"/>
      <c r="CF223" s="172" t="str">
        <f>IF(SUM(Table1[[#This Row],[Multiple]:[Level (all)62]])&lt;1,IF(Table1[[#This Row],[General]]=1,1,""),"")</f>
        <v/>
      </c>
      <c r="CG223" s="172" t="str">
        <f>IF(SUM(Table1[[#This Row],[Multiple]:[Level (all)62]])&lt;1,IF(Table1[[#This Row],[Beginner]]=1,1,""),"")</f>
        <v/>
      </c>
      <c r="CH223" s="171">
        <f>IF(SUM(Table1[[#This Row],[Multiple]:[Level (all)62]])&lt;1,IF(Table1[[#This Row],[Intermediate]]=1,1,""),"")</f>
        <v>1</v>
      </c>
      <c r="CI223" s="171" t="str">
        <f>IF(SUM(Table1[[#This Row],[Multiple]:[Level (all)62]])&lt;1,IF(Table1[[#This Row],[Advanced]]=1,1,""),"")</f>
        <v/>
      </c>
      <c r="CJ223" s="171" t="str">
        <f>IF(AND(SUM(Table1[[#This Row],[General]:[Advanced]])&lt;4,SUM(Table1[[#This Row],[General]:[Advanced]])&gt;1),1,"")</f>
        <v/>
      </c>
      <c r="CK223" s="171" t="str">
        <f>Table1[[#This Row],[Level (all)]]</f>
        <v/>
      </c>
      <c r="CL223" s="171" t="str">
        <f>IF(Table1[[#This Row],[Multiple audience]]&lt;&gt;1,IF(Table1[[#This Row],[General Audience]]=1,1,""),"")</f>
        <v/>
      </c>
      <c r="CM223" s="171" t="str">
        <f>IF(Table1[[#This Row],[Multiple audience]]&lt;&gt;1,IF(Table1[[#This Row],[Planners / Designers ]]=1,1,""),"")</f>
        <v/>
      </c>
      <c r="CN223" s="171" t="str">
        <f>IF(Table1[[#This Row],[Multiple audience]]&lt;&gt;1,IF(Table1[[#This Row],[Regulatory Assessors]]=1,1,""),"")</f>
        <v/>
      </c>
      <c r="CO223" s="171" t="str">
        <f>IF(Table1[[#This Row],[Multiple audience]]&lt;&gt;1,IF(Table1[[#This Row],[Builders / Management]]=1,1,""),"")</f>
        <v/>
      </c>
      <c r="CP223" s="171" t="str">
        <f>IF(Table1[[#This Row],[Multiple audience]]&lt;&gt;1,IF(Table1[[#This Row],[Energy / Sus Assessors]]=1,1,""),"")</f>
        <v/>
      </c>
      <c r="CQ223" s="171" t="str">
        <f>IF(Table1[[#This Row],[Multiple audience]]&lt;&gt;1,IF(Table1[[#This Row],[Semi-skilled]]=1,1,""),"")</f>
        <v/>
      </c>
      <c r="CR223" s="171" t="str">
        <f>IF(Table1[[#This Row],[Multiple audience]]&lt;&gt;1,IF(Table1[[#This Row],[Trades]]=1,1,""),"")</f>
        <v/>
      </c>
      <c r="CS223" s="171" t="str">
        <f>IF(Table1[[#This Row],[Multiple audience]]&lt;&gt;1,IF(Table1[[#This Row],[Other]]=1,1,""),"")</f>
        <v/>
      </c>
      <c r="CT223" s="171">
        <f>IF(SUM(Table1[[#This Row],[General Audience]:[Other]])&gt;1,1,"")</f>
        <v>1</v>
      </c>
      <c r="CU223" s="171" t="str">
        <f>IF(Table1[[#This Row],[Various  ]]&lt;&gt;1,IF(Table1[[#This Row],[Calculator / Software]]=1,1,""),"")</f>
        <v/>
      </c>
      <c r="CV223" s="171" t="str">
        <f>IF(Table1[[#This Row],[Various  ]]&lt;&gt;1,IF(Table1[[#This Row],[Information  ]]=1,1,""),"")</f>
        <v/>
      </c>
      <c r="CW223" s="171" t="str">
        <f>IF(Table1[[#This Row],[Various  ]]&lt;&gt;1,IF(Table1[[#This Row],[Interactive Tool]]=1,1,""),"")</f>
        <v/>
      </c>
      <c r="CX223" s="171" t="str">
        <f>IF(Table1[[#This Row],[Various  ]]&lt;&gt;1,IF(Table1[[#This Row],[Technical Specifications]]=1,1,""),"")</f>
        <v/>
      </c>
      <c r="CY223" s="171" t="str">
        <f>IF(Table1[[#This Row],[Various  ]]&lt;&gt;1,IF(Table1[[#This Row],[Training Resources]]=1,1,""),"")</f>
        <v/>
      </c>
      <c r="CZ223" s="171" t="str">
        <f>IF(Table1[[#This Row],[Various  ]]&lt;&gt;1,IF(Table1[[#This Row],[Toolbox]]=1,1,""),"")</f>
        <v/>
      </c>
      <c r="DA223" s="169" t="str">
        <f>IF(Table1[[#This Row],[Various  ]]&lt;&gt;1,IF(Table1[[#This Row],[Video]]=1,1,""),"")</f>
        <v/>
      </c>
      <c r="DB223" s="169" t="str">
        <f>IF(Table1[[#This Row],[Various  ]]&lt;&gt;1,IF(Table1[[#This Row],[Case study]]=1,1,""),"")</f>
        <v/>
      </c>
      <c r="DC223" s="169" t="str">
        <f>IF(Table1[[#This Row],[Various  ]]&lt;&gt;1,IF(Table1[[#This Row],[Other   ]]=1,1,""),"")</f>
        <v/>
      </c>
      <c r="DD223" s="169" t="str">
        <f>IF(Table1[[#This Row],[Various  ]]&lt;&gt;1,IF(Table1[[#This Row],[Standards]]=1,1,""),"")</f>
        <v/>
      </c>
      <c r="DE223" s="169" t="str">
        <f>IF(Table1[[#This Row],[Various]]=1,1,IF(SUM(Table1[[#This Row],[Calculator / Software]:[Standards]])&gt;1,1,""))</f>
        <v/>
      </c>
      <c r="DF223" s="169" t="str">
        <f>IF(Table1[[#This Row],[Multiple NCC links]]&lt;&gt;1,IF(Table1[[#This Row],[Design]]=1,1,""),"")</f>
        <v/>
      </c>
      <c r="DG223" s="169" t="str">
        <f>IF(Table1[[#This Row],[Multiple NCC links]]&lt;&gt;1,IF(Table1[[#This Row],[Assessment / Verification]]=1,1,""),"")</f>
        <v/>
      </c>
      <c r="DH223" s="169" t="str">
        <f>IF(Table1[[#This Row],[Multiple NCC links]]&lt;&gt;1,IF(Table1[[#This Row],[Climate Specific ]]=1,1,""),"")</f>
        <v/>
      </c>
      <c r="DI223" s="169" t="str">
        <f>IF(Table1[[#This Row],[Multiple NCC links]]&lt;&gt;1,IF(Table1[[#This Row],[Alterations / Additions]]=1,1,""),"")</f>
        <v/>
      </c>
      <c r="DJ223" s="169" t="str">
        <f>IF(Table1[[#This Row],[Multiple NCC links]]&lt;&gt;1,IF(Table1[[#This Row],[Glazing]]=1,1,""),"")</f>
        <v/>
      </c>
      <c r="DK223" s="169" t="str">
        <f>IF(Table1[[#This Row],[Multiple NCC links]]&lt;&gt;1,IF(Table1[[#This Row],[Building Fabric / Thermal / Sealing]]=1,1,""),"")</f>
        <v/>
      </c>
      <c r="DL223" s="169" t="str">
        <f>IF(Table1[[#This Row],[Multiple NCC links]]&lt;&gt;1,IF(Table1[[#This Row],[Lighting]]=1,1,""),"")</f>
        <v/>
      </c>
      <c r="DM223" s="169" t="str">
        <f>IF(Table1[[#This Row],[Multiple NCC links]]&lt;&gt;1,IF(Table1[[#This Row],[HVAC]]=1,1,""),"")</f>
        <v/>
      </c>
      <c r="DN223" s="169" t="str">
        <f>IF(Table1[[#This Row],[Multiple NCC links]]&lt;&gt;1,IF(Table1[[#This Row],[Services]]=1,1,""),"")</f>
        <v/>
      </c>
      <c r="DO223" s="169" t="str">
        <f>IF(Table1[[#This Row],[Multiple NCC links]]&lt;&gt;1,IF(Table1[[#This Row],[Maintenance &amp; Monitoring]]=1,1,""),"")</f>
        <v/>
      </c>
      <c r="DP223" s="169" t="str">
        <f>IF(Table1[[#This Row],[Multiple NCC links]]&lt;&gt;1,IF(Table1[[#This Row],[Hand over / Operations]]=1,1,""),"")</f>
        <v/>
      </c>
      <c r="DQ223" s="169" t="str">
        <f>IF(Table1[[#This Row],[Multiple NCC links]]&lt;&gt;1,IF(Table1[[#This Row],[As built assessment]]=1,1,""),"")</f>
        <v/>
      </c>
      <c r="DR223" s="169" t="str">
        <f>IF(Table1[[#This Row],[Multiple NCC links]]&lt;&gt;1,IF(Table1[[#This Row],[Beyond compliance]]=1,1,""),"")</f>
        <v/>
      </c>
      <c r="DS223" s="169">
        <f>IF(SUM(Table1[[#This Row],[Design]:[Beyond compliance]])&gt;1,1,"")</f>
        <v>1</v>
      </c>
      <c r="DT223" s="169">
        <f>IF(Table1[[#This Row],[Both Residential &amp; Commercial4]]&lt;&gt;1,IF(Table1[[#This Row],[Residential]]=1,1,""),"")</f>
        <v>1</v>
      </c>
      <c r="DU223" s="169" t="str">
        <f>IF(Table1[[#This Row],[Both Residential &amp; Commercial4]]&lt;&gt;1,IF(Table1[[#This Row],[Commercial]]=1,1,""),"")</f>
        <v/>
      </c>
      <c r="DV223" s="169" t="str">
        <f>Table1[[#This Row],[Residential &amp; Commercial]]</f>
        <v/>
      </c>
      <c r="DW223" s="169"/>
    </row>
    <row r="224" spans="1:127" s="49" customFormat="1" ht="76.5" thickTop="1" thickBot="1" x14ac:dyDescent="0.35">
      <c r="A224" s="97">
        <v>220</v>
      </c>
      <c r="B224" s="97"/>
      <c r="C224" s="88" t="s">
        <v>967</v>
      </c>
      <c r="D224" s="88" t="s">
        <v>966</v>
      </c>
      <c r="E224" s="176"/>
      <c r="F224" s="176"/>
      <c r="G224" s="176">
        <v>1</v>
      </c>
      <c r="H224" s="176"/>
      <c r="I224" s="90" t="str">
        <f>IF(AND(Table1[[#This Row],[General]]=1,Table1[[#This Row],[Beginner]]=1,Table1[[#This Row],[Intermediate]]=1,Table1[[#This Row],[Advanced]]=1),1,"")</f>
        <v/>
      </c>
      <c r="J224" s="90" t="str">
        <f>CONCATENATE(IF(Table1[[#This Row],[General]]=1,"General, ",""), IF(Table1[[#This Row],[Beginner]]=1,"Beginner, ",""),IF(Table1[[#This Row],[Intermediate]]=1,"Intermediate, ",""), IF(Table1[[#This Row],[Advanced]]=1,"Advanced",""))</f>
        <v xml:space="preserve">Intermediate, </v>
      </c>
      <c r="K224" s="91"/>
      <c r="L224" s="179"/>
      <c r="M224" s="91"/>
      <c r="N224" s="91">
        <v>1</v>
      </c>
      <c r="O224" s="159"/>
      <c r="P224" s="91"/>
      <c r="Q224" s="91">
        <v>1</v>
      </c>
      <c r="R224" s="91"/>
      <c r="S224"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Trades, </v>
      </c>
      <c r="T224" s="92"/>
      <c r="U224" s="92"/>
      <c r="V224" s="211"/>
      <c r="W224" s="211">
        <v>1</v>
      </c>
      <c r="X224" s="92"/>
      <c r="Y224" s="92"/>
      <c r="Z224" s="92"/>
      <c r="AA224" s="92"/>
      <c r="AB224" s="92"/>
      <c r="AC224" s="92"/>
      <c r="AD224" s="92"/>
      <c r="AE224" s="181"/>
      <c r="AF224" s="92"/>
      <c r="AG22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24" s="93"/>
      <c r="AI224" s="93">
        <v>1</v>
      </c>
      <c r="AJ224" s="93"/>
      <c r="AK224" s="74" t="str">
        <f>CONCATENATE(IF(Table1[[#This Row],[Digital]]=1,"Digital, ",""),IF(Table1[[#This Row],[Face to Face]]=1,"Face to face, ",""),IF(Table1[[#This Row],[Blended]]=1,"Blended",""))</f>
        <v xml:space="preserve">Face to face, </v>
      </c>
      <c r="AL224" s="89" t="s">
        <v>62</v>
      </c>
      <c r="AM224" s="94"/>
      <c r="AN224" s="182"/>
      <c r="AO224" s="94">
        <v>1</v>
      </c>
      <c r="AP224" s="182">
        <v>1</v>
      </c>
      <c r="AQ224" s="94">
        <v>1</v>
      </c>
      <c r="AR224" s="94">
        <v>1</v>
      </c>
      <c r="AS224" s="94">
        <v>1</v>
      </c>
      <c r="AT224" s="94">
        <v>1</v>
      </c>
      <c r="AU224" s="94"/>
      <c r="AV224" s="182"/>
      <c r="AW224" s="182"/>
      <c r="AX224" s="182"/>
      <c r="AY224" s="94"/>
      <c r="AZ22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2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Climate Specific, Alterations / Additions, Glazing, Building Fabric / Thermal / Sealing, Lighting, HVAC, </v>
      </c>
      <c r="BB224" s="95">
        <v>1</v>
      </c>
      <c r="BC224" s="95"/>
      <c r="BD224" s="90" t="str">
        <f>IF(AND(Table1[[#This Row],[Residential]]=1,Table1[[#This Row],[Commercial]]=1),1,"")</f>
        <v/>
      </c>
      <c r="BE224" s="90" t="str">
        <f>CONCATENATE(IF(Table1[[#This Row],[Residential]]=1,"Residential, ",""),IF(Table1[[#This Row],[Commercial]]=1,"Commercial",""))</f>
        <v xml:space="preserve">Residential, </v>
      </c>
      <c r="BF224" s="94"/>
      <c r="BG224" s="94"/>
      <c r="BH224" s="94"/>
      <c r="BI224" s="94"/>
      <c r="BJ224" s="94"/>
      <c r="BK224" s="94"/>
      <c r="BL224" s="94"/>
      <c r="BM224" s="182">
        <v>1</v>
      </c>
      <c r="BN224" s="94"/>
      <c r="BO22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South Australia, </v>
      </c>
      <c r="BP224" s="160"/>
      <c r="BQ224" s="120" t="s">
        <v>965</v>
      </c>
      <c r="BR224" s="112" t="s">
        <v>987</v>
      </c>
      <c r="BS224" s="120"/>
      <c r="BT224" s="175" t="s">
        <v>964</v>
      </c>
      <c r="BU224" s="175"/>
      <c r="BV224" s="175"/>
      <c r="BW224" s="121" t="s">
        <v>57</v>
      </c>
      <c r="BX224" s="121" t="s">
        <v>58</v>
      </c>
      <c r="BY224" s="121" t="s">
        <v>57</v>
      </c>
      <c r="BZ224" s="227"/>
      <c r="CA22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224" s="48">
        <f>COUNTIF(Table1[[#This Row],[Validity]:[Alignment with NCC (Yes=1,No=0)]],"N/A")</f>
        <v>0</v>
      </c>
      <c r="CC224" s="48">
        <f>IF(ISERROR(Table1[[#This Row],[Total Quality Score (out of 10)]]/(4-Table1[[#This Row],[N/A Count]])),0,Table1[[#This Row],[Total Quality Score (out of 10)]]/(4-Table1[[#This Row],[N/A Count]]))</f>
        <v>2</v>
      </c>
      <c r="CD224" s="106"/>
      <c r="CE224" s="106"/>
      <c r="CF224" s="172" t="str">
        <f>IF(SUM(Table1[[#This Row],[Multiple]:[Level (all)62]])&lt;1,IF(Table1[[#This Row],[General]]=1,1,""),"")</f>
        <v/>
      </c>
      <c r="CG224" s="172" t="str">
        <f>IF(SUM(Table1[[#This Row],[Multiple]:[Level (all)62]])&lt;1,IF(Table1[[#This Row],[Beginner]]=1,1,""),"")</f>
        <v/>
      </c>
      <c r="CH224" s="171">
        <f>IF(SUM(Table1[[#This Row],[Multiple]:[Level (all)62]])&lt;1,IF(Table1[[#This Row],[Intermediate]]=1,1,""),"")</f>
        <v>1</v>
      </c>
      <c r="CI224" s="171" t="str">
        <f>IF(SUM(Table1[[#This Row],[Multiple]:[Level (all)62]])&lt;1,IF(Table1[[#This Row],[Advanced]]=1,1,""),"")</f>
        <v/>
      </c>
      <c r="CJ224" s="171" t="str">
        <f>IF(AND(SUM(Table1[[#This Row],[General]:[Advanced]])&lt;4,SUM(Table1[[#This Row],[General]:[Advanced]])&gt;1),1,"")</f>
        <v/>
      </c>
      <c r="CK224" s="171" t="str">
        <f>Table1[[#This Row],[Level (all)]]</f>
        <v/>
      </c>
      <c r="CL224" s="171" t="str">
        <f>IF(Table1[[#This Row],[Multiple audience]]&lt;&gt;1,IF(Table1[[#This Row],[General Audience]]=1,1,""),"")</f>
        <v/>
      </c>
      <c r="CM224" s="171" t="str">
        <f>IF(Table1[[#This Row],[Multiple audience]]&lt;&gt;1,IF(Table1[[#This Row],[Planners / Designers ]]=1,1,""),"")</f>
        <v/>
      </c>
      <c r="CN224" s="171" t="str">
        <f>IF(Table1[[#This Row],[Multiple audience]]&lt;&gt;1,IF(Table1[[#This Row],[Regulatory Assessors]]=1,1,""),"")</f>
        <v/>
      </c>
      <c r="CO224" s="171" t="str">
        <f>IF(Table1[[#This Row],[Multiple audience]]&lt;&gt;1,IF(Table1[[#This Row],[Builders / Management]]=1,1,""),"")</f>
        <v/>
      </c>
      <c r="CP224" s="171" t="str">
        <f>IF(Table1[[#This Row],[Multiple audience]]&lt;&gt;1,IF(Table1[[#This Row],[Energy / Sus Assessors]]=1,1,""),"")</f>
        <v/>
      </c>
      <c r="CQ224" s="171" t="str">
        <f>IF(Table1[[#This Row],[Multiple audience]]&lt;&gt;1,IF(Table1[[#This Row],[Semi-skilled]]=1,1,""),"")</f>
        <v/>
      </c>
      <c r="CR224" s="171" t="str">
        <f>IF(Table1[[#This Row],[Multiple audience]]&lt;&gt;1,IF(Table1[[#This Row],[Trades]]=1,1,""),"")</f>
        <v/>
      </c>
      <c r="CS224" s="171" t="str">
        <f>IF(Table1[[#This Row],[Multiple audience]]&lt;&gt;1,IF(Table1[[#This Row],[Other]]=1,1,""),"")</f>
        <v/>
      </c>
      <c r="CT224" s="171">
        <f>IF(SUM(Table1[[#This Row],[General Audience]:[Other]])&gt;1,1,"")</f>
        <v>1</v>
      </c>
      <c r="CU224" s="171" t="str">
        <f>IF(Table1[[#This Row],[Various  ]]&lt;&gt;1,IF(Table1[[#This Row],[Calculator / Software]]=1,1,""),"")</f>
        <v/>
      </c>
      <c r="CV224" s="171" t="str">
        <f>IF(Table1[[#This Row],[Various  ]]&lt;&gt;1,IF(Table1[[#This Row],[Information  ]]=1,1,""),"")</f>
        <v/>
      </c>
      <c r="CW224" s="171" t="str">
        <f>IF(Table1[[#This Row],[Various  ]]&lt;&gt;1,IF(Table1[[#This Row],[Interactive Tool]]=1,1,""),"")</f>
        <v/>
      </c>
      <c r="CX224" s="171" t="str">
        <f>IF(Table1[[#This Row],[Various  ]]&lt;&gt;1,IF(Table1[[#This Row],[Technical Specifications]]=1,1,""),"")</f>
        <v/>
      </c>
      <c r="CY224" s="171" t="str">
        <f>IF(Table1[[#This Row],[Various  ]]&lt;&gt;1,IF(Table1[[#This Row],[Training Resources]]=1,1,""),"")</f>
        <v/>
      </c>
      <c r="CZ224" s="171" t="str">
        <f>IF(Table1[[#This Row],[Various  ]]&lt;&gt;1,IF(Table1[[#This Row],[Toolbox]]=1,1,""),"")</f>
        <v/>
      </c>
      <c r="DA224" s="169" t="str">
        <f>IF(Table1[[#This Row],[Various  ]]&lt;&gt;1,IF(Table1[[#This Row],[Video]]=1,1,""),"")</f>
        <v/>
      </c>
      <c r="DB224" s="169" t="str">
        <f>IF(Table1[[#This Row],[Various  ]]&lt;&gt;1,IF(Table1[[#This Row],[Case study]]=1,1,""),"")</f>
        <v/>
      </c>
      <c r="DC224" s="169" t="str">
        <f>IF(Table1[[#This Row],[Various  ]]&lt;&gt;1,IF(Table1[[#This Row],[Other   ]]=1,1,""),"")</f>
        <v/>
      </c>
      <c r="DD224" s="169" t="str">
        <f>IF(Table1[[#This Row],[Various  ]]&lt;&gt;1,IF(Table1[[#This Row],[Standards]]=1,1,""),"")</f>
        <v/>
      </c>
      <c r="DE224" s="169" t="str">
        <f>IF(Table1[[#This Row],[Various]]=1,1,IF(SUM(Table1[[#This Row],[Calculator / Software]:[Standards]])&gt;1,1,""))</f>
        <v/>
      </c>
      <c r="DF224" s="169" t="str">
        <f>IF(Table1[[#This Row],[Multiple NCC links]]&lt;&gt;1,IF(Table1[[#This Row],[Design]]=1,1,""),"")</f>
        <v/>
      </c>
      <c r="DG224" s="169" t="str">
        <f>IF(Table1[[#This Row],[Multiple NCC links]]&lt;&gt;1,IF(Table1[[#This Row],[Assessment / Verification]]=1,1,""),"")</f>
        <v/>
      </c>
      <c r="DH224" s="169" t="str">
        <f>IF(Table1[[#This Row],[Multiple NCC links]]&lt;&gt;1,IF(Table1[[#This Row],[Climate Specific ]]=1,1,""),"")</f>
        <v/>
      </c>
      <c r="DI224" s="169" t="str">
        <f>IF(Table1[[#This Row],[Multiple NCC links]]&lt;&gt;1,IF(Table1[[#This Row],[Alterations / Additions]]=1,1,""),"")</f>
        <v/>
      </c>
      <c r="DJ224" s="169" t="str">
        <f>IF(Table1[[#This Row],[Multiple NCC links]]&lt;&gt;1,IF(Table1[[#This Row],[Glazing]]=1,1,""),"")</f>
        <v/>
      </c>
      <c r="DK224" s="169" t="str">
        <f>IF(Table1[[#This Row],[Multiple NCC links]]&lt;&gt;1,IF(Table1[[#This Row],[Building Fabric / Thermal / Sealing]]=1,1,""),"")</f>
        <v/>
      </c>
      <c r="DL224" s="169" t="str">
        <f>IF(Table1[[#This Row],[Multiple NCC links]]&lt;&gt;1,IF(Table1[[#This Row],[Lighting]]=1,1,""),"")</f>
        <v/>
      </c>
      <c r="DM224" s="169" t="str">
        <f>IF(Table1[[#This Row],[Multiple NCC links]]&lt;&gt;1,IF(Table1[[#This Row],[HVAC]]=1,1,""),"")</f>
        <v/>
      </c>
      <c r="DN224" s="169" t="str">
        <f>IF(Table1[[#This Row],[Multiple NCC links]]&lt;&gt;1,IF(Table1[[#This Row],[Services]]=1,1,""),"")</f>
        <v/>
      </c>
      <c r="DO224" s="169" t="str">
        <f>IF(Table1[[#This Row],[Multiple NCC links]]&lt;&gt;1,IF(Table1[[#This Row],[Maintenance &amp; Monitoring]]=1,1,""),"")</f>
        <v/>
      </c>
      <c r="DP224" s="169" t="str">
        <f>IF(Table1[[#This Row],[Multiple NCC links]]&lt;&gt;1,IF(Table1[[#This Row],[Hand over / Operations]]=1,1,""),"")</f>
        <v/>
      </c>
      <c r="DQ224" s="169" t="str">
        <f>IF(Table1[[#This Row],[Multiple NCC links]]&lt;&gt;1,IF(Table1[[#This Row],[As built assessment]]=1,1,""),"")</f>
        <v/>
      </c>
      <c r="DR224" s="169" t="str">
        <f>IF(Table1[[#This Row],[Multiple NCC links]]&lt;&gt;1,IF(Table1[[#This Row],[Beyond compliance]]=1,1,""),"")</f>
        <v/>
      </c>
      <c r="DS224" s="169">
        <f>IF(SUM(Table1[[#This Row],[Design]:[Beyond compliance]])&gt;1,1,"")</f>
        <v>1</v>
      </c>
      <c r="DT224" s="169">
        <f>IF(Table1[[#This Row],[Both Residential &amp; Commercial4]]&lt;&gt;1,IF(Table1[[#This Row],[Residential]]=1,1,""),"")</f>
        <v>1</v>
      </c>
      <c r="DU224" s="169" t="str">
        <f>IF(Table1[[#This Row],[Both Residential &amp; Commercial4]]&lt;&gt;1,IF(Table1[[#This Row],[Commercial]]=1,1,""),"")</f>
        <v/>
      </c>
      <c r="DV224" s="169" t="str">
        <f>Table1[[#This Row],[Residential &amp; Commercial]]</f>
        <v/>
      </c>
      <c r="DW224" s="169"/>
    </row>
    <row r="225" spans="1:127" s="49" customFormat="1" ht="409.6" thickTop="1" thickBot="1" x14ac:dyDescent="0.35">
      <c r="A225" s="97">
        <v>221</v>
      </c>
      <c r="B225" s="97"/>
      <c r="C225" s="88" t="s">
        <v>970</v>
      </c>
      <c r="D225" s="88" t="s">
        <v>50</v>
      </c>
      <c r="E225" s="176"/>
      <c r="F225" s="176"/>
      <c r="G225" s="176">
        <v>1</v>
      </c>
      <c r="H225" s="176"/>
      <c r="I225" s="90" t="str">
        <f>IF(AND(Table1[[#This Row],[General]]=1,Table1[[#This Row],[Beginner]]=1,Table1[[#This Row],[Intermediate]]=1,Table1[[#This Row],[Advanced]]=1),1,"")</f>
        <v/>
      </c>
      <c r="J225" s="90" t="str">
        <f>CONCATENATE(IF(Table1[[#This Row],[General]]=1,"General, ",""), IF(Table1[[#This Row],[Beginner]]=1,"Beginner, ",""),IF(Table1[[#This Row],[Intermediate]]=1,"Intermediate, ",""), IF(Table1[[#This Row],[Advanced]]=1,"Advanced",""))</f>
        <v xml:space="preserve">Intermediate, </v>
      </c>
      <c r="K225" s="91"/>
      <c r="L225" s="179"/>
      <c r="M225" s="91"/>
      <c r="N225" s="91"/>
      <c r="O225" s="91">
        <v>1</v>
      </c>
      <c r="P225" s="91"/>
      <c r="Q225" s="91"/>
      <c r="R225" s="91"/>
      <c r="S225"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225" s="92"/>
      <c r="U225" s="92"/>
      <c r="V225" s="211"/>
      <c r="W225" s="211">
        <v>1</v>
      </c>
      <c r="X225" s="92"/>
      <c r="Y225" s="92"/>
      <c r="Z225" s="92"/>
      <c r="AA225" s="92"/>
      <c r="AB225" s="92"/>
      <c r="AC225" s="92"/>
      <c r="AD225" s="92"/>
      <c r="AE225" s="181"/>
      <c r="AF225" s="92"/>
      <c r="AG22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25" s="93"/>
      <c r="AI225" s="93"/>
      <c r="AJ225" s="93">
        <v>1</v>
      </c>
      <c r="AK225" s="74" t="str">
        <f>CONCATENATE(IF(Table1[[#This Row],[Digital]]=1,"Digital, ",""),IF(Table1[[#This Row],[Face to Face]]=1,"Face to face, ",""),IF(Table1[[#This Row],[Blended]]=1,"Blended",""))</f>
        <v>Blended</v>
      </c>
      <c r="AL225" s="89" t="s">
        <v>62</v>
      </c>
      <c r="AM225" s="94"/>
      <c r="AN225" s="182">
        <v>1</v>
      </c>
      <c r="AO225" s="94"/>
      <c r="AP225" s="182"/>
      <c r="AQ225" s="94"/>
      <c r="AR225" s="94"/>
      <c r="AS225" s="94"/>
      <c r="AT225" s="94"/>
      <c r="AU225" s="94"/>
      <c r="AV225" s="182"/>
      <c r="AW225" s="182"/>
      <c r="AX225" s="182"/>
      <c r="AY225" s="94"/>
      <c r="AZ22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2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v>
      </c>
      <c r="BB225" s="95">
        <v>1</v>
      </c>
      <c r="BC225" s="95"/>
      <c r="BD225" s="90" t="str">
        <f>IF(AND(Table1[[#This Row],[Residential]]=1,Table1[[#This Row],[Commercial]]=1),1,"")</f>
        <v/>
      </c>
      <c r="BE225" s="90" t="str">
        <f>CONCATENATE(IF(Table1[[#This Row],[Residential]]=1,"Residential, ",""),IF(Table1[[#This Row],[Commercial]]=1,"Commercial",""))</f>
        <v xml:space="preserve">Residential, </v>
      </c>
      <c r="BF225" s="94"/>
      <c r="BG225" s="94"/>
      <c r="BH225" s="94"/>
      <c r="BI225" s="94"/>
      <c r="BJ225" s="94"/>
      <c r="BK225" s="94"/>
      <c r="BL225" s="94"/>
      <c r="BM225" s="182"/>
      <c r="BN225" s="94">
        <v>1</v>
      </c>
      <c r="BO22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25" s="160"/>
      <c r="BQ225" s="120" t="s">
        <v>971</v>
      </c>
      <c r="BR225" s="132" t="s">
        <v>968</v>
      </c>
      <c r="BS225" s="120"/>
      <c r="BT225" s="175" t="s">
        <v>76</v>
      </c>
      <c r="BU225" s="175"/>
      <c r="BV225" s="175"/>
      <c r="BW225" s="121" t="s">
        <v>58</v>
      </c>
      <c r="BX225" s="121" t="s">
        <v>57</v>
      </c>
      <c r="BY225" s="121" t="s">
        <v>58</v>
      </c>
      <c r="BZ225" s="227"/>
      <c r="CA22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225" s="48">
        <f>COUNTIF(Table1[[#This Row],[Validity]:[Alignment with NCC (Yes=1,No=0)]],"N/A")</f>
        <v>0</v>
      </c>
      <c r="CC225" s="48">
        <f>IF(ISERROR(Table1[[#This Row],[Total Quality Score (out of 10)]]/(4-Table1[[#This Row],[N/A Count]])),0,Table1[[#This Row],[Total Quality Score (out of 10)]]/(4-Table1[[#This Row],[N/A Count]]))</f>
        <v>1.75</v>
      </c>
      <c r="CD225" s="106"/>
      <c r="CE225" s="106"/>
      <c r="CF225" s="172" t="str">
        <f>IF(SUM(Table1[[#This Row],[Multiple]:[Level (all)62]])&lt;1,IF(Table1[[#This Row],[General]]=1,1,""),"")</f>
        <v/>
      </c>
      <c r="CG225" s="172" t="str">
        <f>IF(SUM(Table1[[#This Row],[Multiple]:[Level (all)62]])&lt;1,IF(Table1[[#This Row],[Beginner]]=1,1,""),"")</f>
        <v/>
      </c>
      <c r="CH225" s="171">
        <f>IF(SUM(Table1[[#This Row],[Multiple]:[Level (all)62]])&lt;1,IF(Table1[[#This Row],[Intermediate]]=1,1,""),"")</f>
        <v>1</v>
      </c>
      <c r="CI225" s="171" t="str">
        <f>IF(SUM(Table1[[#This Row],[Multiple]:[Level (all)62]])&lt;1,IF(Table1[[#This Row],[Advanced]]=1,1,""),"")</f>
        <v/>
      </c>
      <c r="CJ225" s="171" t="str">
        <f>IF(AND(SUM(Table1[[#This Row],[General]:[Advanced]])&lt;4,SUM(Table1[[#This Row],[General]:[Advanced]])&gt;1),1,"")</f>
        <v/>
      </c>
      <c r="CK225" s="171" t="str">
        <f>Table1[[#This Row],[Level (all)]]</f>
        <v/>
      </c>
      <c r="CL225" s="171" t="str">
        <f>IF(Table1[[#This Row],[Multiple audience]]&lt;&gt;1,IF(Table1[[#This Row],[General Audience]]=1,1,""),"")</f>
        <v/>
      </c>
      <c r="CM225" s="171" t="str">
        <f>IF(Table1[[#This Row],[Multiple audience]]&lt;&gt;1,IF(Table1[[#This Row],[Planners / Designers ]]=1,1,""),"")</f>
        <v/>
      </c>
      <c r="CN225" s="171" t="str">
        <f>IF(Table1[[#This Row],[Multiple audience]]&lt;&gt;1,IF(Table1[[#This Row],[Regulatory Assessors]]=1,1,""),"")</f>
        <v/>
      </c>
      <c r="CO225" s="171" t="str">
        <f>IF(Table1[[#This Row],[Multiple audience]]&lt;&gt;1,IF(Table1[[#This Row],[Builders / Management]]=1,1,""),"")</f>
        <v/>
      </c>
      <c r="CP225" s="171">
        <f>IF(Table1[[#This Row],[Multiple audience]]&lt;&gt;1,IF(Table1[[#This Row],[Energy / Sus Assessors]]=1,1,""),"")</f>
        <v>1</v>
      </c>
      <c r="CQ225" s="171" t="str">
        <f>IF(Table1[[#This Row],[Multiple audience]]&lt;&gt;1,IF(Table1[[#This Row],[Semi-skilled]]=1,1,""),"")</f>
        <v/>
      </c>
      <c r="CR225" s="171" t="str">
        <f>IF(Table1[[#This Row],[Multiple audience]]&lt;&gt;1,IF(Table1[[#This Row],[Trades]]=1,1,""),"")</f>
        <v/>
      </c>
      <c r="CS225" s="171" t="str">
        <f>IF(Table1[[#This Row],[Multiple audience]]&lt;&gt;1,IF(Table1[[#This Row],[Other]]=1,1,""),"")</f>
        <v/>
      </c>
      <c r="CT225" s="171" t="str">
        <f>IF(SUM(Table1[[#This Row],[General Audience]:[Other]])&gt;1,1,"")</f>
        <v/>
      </c>
      <c r="CU225" s="171" t="str">
        <f>IF(Table1[[#This Row],[Various  ]]&lt;&gt;1,IF(Table1[[#This Row],[Calculator / Software]]=1,1,""),"")</f>
        <v/>
      </c>
      <c r="CV225" s="171" t="str">
        <f>IF(Table1[[#This Row],[Various  ]]&lt;&gt;1,IF(Table1[[#This Row],[Information  ]]=1,1,""),"")</f>
        <v/>
      </c>
      <c r="CW225" s="171" t="str">
        <f>IF(Table1[[#This Row],[Various  ]]&lt;&gt;1,IF(Table1[[#This Row],[Interactive Tool]]=1,1,""),"")</f>
        <v/>
      </c>
      <c r="CX225" s="171" t="str">
        <f>IF(Table1[[#This Row],[Various  ]]&lt;&gt;1,IF(Table1[[#This Row],[Technical Specifications]]=1,1,""),"")</f>
        <v/>
      </c>
      <c r="CY225" s="171" t="str">
        <f>IF(Table1[[#This Row],[Various  ]]&lt;&gt;1,IF(Table1[[#This Row],[Training Resources]]=1,1,""),"")</f>
        <v/>
      </c>
      <c r="CZ225" s="171" t="str">
        <f>IF(Table1[[#This Row],[Various  ]]&lt;&gt;1,IF(Table1[[#This Row],[Toolbox]]=1,1,""),"")</f>
        <v/>
      </c>
      <c r="DA225" s="169" t="str">
        <f>IF(Table1[[#This Row],[Various  ]]&lt;&gt;1,IF(Table1[[#This Row],[Video]]=1,1,""),"")</f>
        <v/>
      </c>
      <c r="DB225" s="169" t="str">
        <f>IF(Table1[[#This Row],[Various  ]]&lt;&gt;1,IF(Table1[[#This Row],[Case study]]=1,1,""),"")</f>
        <v/>
      </c>
      <c r="DC225" s="169" t="str">
        <f>IF(Table1[[#This Row],[Various  ]]&lt;&gt;1,IF(Table1[[#This Row],[Other   ]]=1,1,""),"")</f>
        <v/>
      </c>
      <c r="DD225" s="169" t="str">
        <f>IF(Table1[[#This Row],[Various  ]]&lt;&gt;1,IF(Table1[[#This Row],[Standards]]=1,1,""),"")</f>
        <v/>
      </c>
      <c r="DE225" s="169" t="str">
        <f>IF(Table1[[#This Row],[Various]]=1,1,IF(SUM(Table1[[#This Row],[Calculator / Software]:[Standards]])&gt;1,1,""))</f>
        <v/>
      </c>
      <c r="DF225" s="169" t="str">
        <f>IF(Table1[[#This Row],[Multiple NCC links]]&lt;&gt;1,IF(Table1[[#This Row],[Design]]=1,1,""),"")</f>
        <v/>
      </c>
      <c r="DG225" s="169">
        <f>IF(Table1[[#This Row],[Multiple NCC links]]&lt;&gt;1,IF(Table1[[#This Row],[Assessment / Verification]]=1,1,""),"")</f>
        <v>1</v>
      </c>
      <c r="DH225" s="169" t="str">
        <f>IF(Table1[[#This Row],[Multiple NCC links]]&lt;&gt;1,IF(Table1[[#This Row],[Climate Specific ]]=1,1,""),"")</f>
        <v/>
      </c>
      <c r="DI225" s="169" t="str">
        <f>IF(Table1[[#This Row],[Multiple NCC links]]&lt;&gt;1,IF(Table1[[#This Row],[Alterations / Additions]]=1,1,""),"")</f>
        <v/>
      </c>
      <c r="DJ225" s="169" t="str">
        <f>IF(Table1[[#This Row],[Multiple NCC links]]&lt;&gt;1,IF(Table1[[#This Row],[Glazing]]=1,1,""),"")</f>
        <v/>
      </c>
      <c r="DK225" s="169" t="str">
        <f>IF(Table1[[#This Row],[Multiple NCC links]]&lt;&gt;1,IF(Table1[[#This Row],[Building Fabric / Thermal / Sealing]]=1,1,""),"")</f>
        <v/>
      </c>
      <c r="DL225" s="169" t="str">
        <f>IF(Table1[[#This Row],[Multiple NCC links]]&lt;&gt;1,IF(Table1[[#This Row],[Lighting]]=1,1,""),"")</f>
        <v/>
      </c>
      <c r="DM225" s="169" t="str">
        <f>IF(Table1[[#This Row],[Multiple NCC links]]&lt;&gt;1,IF(Table1[[#This Row],[HVAC]]=1,1,""),"")</f>
        <v/>
      </c>
      <c r="DN225" s="169" t="str">
        <f>IF(Table1[[#This Row],[Multiple NCC links]]&lt;&gt;1,IF(Table1[[#This Row],[Services]]=1,1,""),"")</f>
        <v/>
      </c>
      <c r="DO225" s="169" t="str">
        <f>IF(Table1[[#This Row],[Multiple NCC links]]&lt;&gt;1,IF(Table1[[#This Row],[Maintenance &amp; Monitoring]]=1,1,""),"")</f>
        <v/>
      </c>
      <c r="DP225" s="169" t="str">
        <f>IF(Table1[[#This Row],[Multiple NCC links]]&lt;&gt;1,IF(Table1[[#This Row],[Hand over / Operations]]=1,1,""),"")</f>
        <v/>
      </c>
      <c r="DQ225" s="169" t="str">
        <f>IF(Table1[[#This Row],[Multiple NCC links]]&lt;&gt;1,IF(Table1[[#This Row],[As built assessment]]=1,1,""),"")</f>
        <v/>
      </c>
      <c r="DR225" s="169" t="str">
        <f>IF(Table1[[#This Row],[Multiple NCC links]]&lt;&gt;1,IF(Table1[[#This Row],[Beyond compliance]]=1,1,""),"")</f>
        <v/>
      </c>
      <c r="DS225" s="169" t="str">
        <f>IF(SUM(Table1[[#This Row],[Design]:[Beyond compliance]])&gt;1,1,"")</f>
        <v/>
      </c>
      <c r="DT225" s="169">
        <f>IF(Table1[[#This Row],[Both Residential &amp; Commercial4]]&lt;&gt;1,IF(Table1[[#This Row],[Residential]]=1,1,""),"")</f>
        <v>1</v>
      </c>
      <c r="DU225" s="169" t="str">
        <f>IF(Table1[[#This Row],[Both Residential &amp; Commercial4]]&lt;&gt;1,IF(Table1[[#This Row],[Commercial]]=1,1,""),"")</f>
        <v/>
      </c>
      <c r="DV225" s="169" t="str">
        <f>Table1[[#This Row],[Residential &amp; Commercial]]</f>
        <v/>
      </c>
      <c r="DW225" s="169"/>
    </row>
    <row r="226" spans="1:127" s="49" customFormat="1" ht="57.75" thickTop="1" thickBot="1" x14ac:dyDescent="0.35">
      <c r="A226" s="97">
        <v>222</v>
      </c>
      <c r="B226" s="97"/>
      <c r="C226" s="88" t="s">
        <v>976</v>
      </c>
      <c r="D226" s="88" t="s">
        <v>975</v>
      </c>
      <c r="E226" s="176"/>
      <c r="F226" s="176">
        <v>1</v>
      </c>
      <c r="G226" s="176"/>
      <c r="H226" s="176"/>
      <c r="I226" s="90" t="str">
        <f>IF(AND(Table1[[#This Row],[General]]=1,Table1[[#This Row],[Beginner]]=1,Table1[[#This Row],[Intermediate]]=1,Table1[[#This Row],[Advanced]]=1),1,"")</f>
        <v/>
      </c>
      <c r="J226" s="90" t="str">
        <f>CONCATENATE(IF(Table1[[#This Row],[General]]=1,"General, ",""), IF(Table1[[#This Row],[Beginner]]=1,"Beginner, ",""),IF(Table1[[#This Row],[Intermediate]]=1,"Intermediate, ",""), IF(Table1[[#This Row],[Advanced]]=1,"Advanced",""))</f>
        <v xml:space="preserve">Beginner, </v>
      </c>
      <c r="K226" s="91"/>
      <c r="L226" s="179"/>
      <c r="M226" s="91"/>
      <c r="N226" s="91"/>
      <c r="O226" s="159"/>
      <c r="P226" s="91"/>
      <c r="Q226" s="91">
        <v>1</v>
      </c>
      <c r="R226" s="91"/>
      <c r="S226"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Trades, </v>
      </c>
      <c r="T226" s="92"/>
      <c r="U226" s="92">
        <v>1</v>
      </c>
      <c r="V226" s="211"/>
      <c r="W226" s="211"/>
      <c r="X226" s="92"/>
      <c r="Y226" s="92"/>
      <c r="Z226" s="92"/>
      <c r="AA226" s="92"/>
      <c r="AB226" s="92"/>
      <c r="AC226" s="92"/>
      <c r="AD226" s="92"/>
      <c r="AE226" s="181"/>
      <c r="AF226" s="92"/>
      <c r="AG22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26" s="93">
        <v>1</v>
      </c>
      <c r="AI226" s="93"/>
      <c r="AJ226" s="93"/>
      <c r="AK226" s="74" t="str">
        <f>CONCATENATE(IF(Table1[[#This Row],[Digital]]=1,"Digital, ",""),IF(Table1[[#This Row],[Face to Face]]=1,"Face to face, ",""),IF(Table1[[#This Row],[Blended]]=1,"Blended",""))</f>
        <v xml:space="preserve">Digital, </v>
      </c>
      <c r="AL226" s="89" t="s">
        <v>733</v>
      </c>
      <c r="AM226" s="94"/>
      <c r="AN226" s="182"/>
      <c r="AO226" s="94"/>
      <c r="AP226" s="182"/>
      <c r="AQ226" s="94">
        <v>1</v>
      </c>
      <c r="AR226" s="94"/>
      <c r="AS226" s="94"/>
      <c r="AT226" s="94"/>
      <c r="AU226" s="94"/>
      <c r="AV226" s="182"/>
      <c r="AW226" s="182"/>
      <c r="AX226" s="182"/>
      <c r="AY226" s="94"/>
      <c r="AZ22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2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Glazing, </v>
      </c>
      <c r="BB226" s="95">
        <v>1</v>
      </c>
      <c r="BC226" s="95">
        <v>1</v>
      </c>
      <c r="BD226" s="90">
        <f>IF(AND(Table1[[#This Row],[Residential]]=1,Table1[[#This Row],[Commercial]]=1),1,"")</f>
        <v>1</v>
      </c>
      <c r="BE226" s="90" t="str">
        <f>CONCATENATE(IF(Table1[[#This Row],[Residential]]=1,"Residential, ",""),IF(Table1[[#This Row],[Commercial]]=1,"Commercial",""))</f>
        <v>Residential, Commercial</v>
      </c>
      <c r="BF226" s="94"/>
      <c r="BG226" s="94"/>
      <c r="BH226" s="94"/>
      <c r="BI226" s="94"/>
      <c r="BJ226" s="94"/>
      <c r="BK226" s="94"/>
      <c r="BL226" s="94"/>
      <c r="BM226" s="182"/>
      <c r="BN226" s="94">
        <v>1</v>
      </c>
      <c r="BO22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26" s="160"/>
      <c r="BQ226" s="120" t="s">
        <v>1078</v>
      </c>
      <c r="BR226" s="132" t="s">
        <v>987</v>
      </c>
      <c r="BS226" s="120"/>
      <c r="BT226" s="175" t="s">
        <v>974</v>
      </c>
      <c r="BU226" s="175" t="s">
        <v>973</v>
      </c>
      <c r="BV226" s="175"/>
      <c r="BW226" s="121" t="s">
        <v>57</v>
      </c>
      <c r="BX226" s="121" t="s">
        <v>58</v>
      </c>
      <c r="BY226" s="121" t="s">
        <v>300</v>
      </c>
      <c r="BZ226" s="227"/>
      <c r="CA22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26" s="48">
        <f>COUNTIF(Table1[[#This Row],[Validity]:[Alignment with NCC (Yes=1,No=0)]],"N/A")</f>
        <v>0</v>
      </c>
      <c r="CC226" s="48">
        <f>IF(ISERROR(Table1[[#This Row],[Total Quality Score (out of 10)]]/(4-Table1[[#This Row],[N/A Count]])),0,Table1[[#This Row],[Total Quality Score (out of 10)]]/(4-Table1[[#This Row],[N/A Count]]))</f>
        <v>1.5</v>
      </c>
      <c r="CD226" s="106"/>
      <c r="CE226" s="106"/>
      <c r="CF226" s="172" t="str">
        <f>IF(SUM(Table1[[#This Row],[Multiple]:[Level (all)62]])&lt;1,IF(Table1[[#This Row],[General]]=1,1,""),"")</f>
        <v/>
      </c>
      <c r="CG226" s="172">
        <f>IF(SUM(Table1[[#This Row],[Multiple]:[Level (all)62]])&lt;1,IF(Table1[[#This Row],[Beginner]]=1,1,""),"")</f>
        <v>1</v>
      </c>
      <c r="CH226" s="171" t="str">
        <f>IF(SUM(Table1[[#This Row],[Multiple]:[Level (all)62]])&lt;1,IF(Table1[[#This Row],[Intermediate]]=1,1,""),"")</f>
        <v/>
      </c>
      <c r="CI226" s="171" t="str">
        <f>IF(SUM(Table1[[#This Row],[Multiple]:[Level (all)62]])&lt;1,IF(Table1[[#This Row],[Advanced]]=1,1,""),"")</f>
        <v/>
      </c>
      <c r="CJ226" s="171" t="str">
        <f>IF(AND(SUM(Table1[[#This Row],[General]:[Advanced]])&lt;4,SUM(Table1[[#This Row],[General]:[Advanced]])&gt;1),1,"")</f>
        <v/>
      </c>
      <c r="CK226" s="171" t="str">
        <f>Table1[[#This Row],[Level (all)]]</f>
        <v/>
      </c>
      <c r="CL226" s="171" t="str">
        <f>IF(Table1[[#This Row],[Multiple audience]]&lt;&gt;1,IF(Table1[[#This Row],[General Audience]]=1,1,""),"")</f>
        <v/>
      </c>
      <c r="CM226" s="171" t="str">
        <f>IF(Table1[[#This Row],[Multiple audience]]&lt;&gt;1,IF(Table1[[#This Row],[Planners / Designers ]]=1,1,""),"")</f>
        <v/>
      </c>
      <c r="CN226" s="171" t="str">
        <f>IF(Table1[[#This Row],[Multiple audience]]&lt;&gt;1,IF(Table1[[#This Row],[Regulatory Assessors]]=1,1,""),"")</f>
        <v/>
      </c>
      <c r="CO226" s="171" t="str">
        <f>IF(Table1[[#This Row],[Multiple audience]]&lt;&gt;1,IF(Table1[[#This Row],[Builders / Management]]=1,1,""),"")</f>
        <v/>
      </c>
      <c r="CP226" s="171" t="str">
        <f>IF(Table1[[#This Row],[Multiple audience]]&lt;&gt;1,IF(Table1[[#This Row],[Energy / Sus Assessors]]=1,1,""),"")</f>
        <v/>
      </c>
      <c r="CQ226" s="171" t="str">
        <f>IF(Table1[[#This Row],[Multiple audience]]&lt;&gt;1,IF(Table1[[#This Row],[Semi-skilled]]=1,1,""),"")</f>
        <v/>
      </c>
      <c r="CR226" s="171">
        <f>IF(Table1[[#This Row],[Multiple audience]]&lt;&gt;1,IF(Table1[[#This Row],[Trades]]=1,1,""),"")</f>
        <v>1</v>
      </c>
      <c r="CS226" s="171" t="str">
        <f>IF(Table1[[#This Row],[Multiple audience]]&lt;&gt;1,IF(Table1[[#This Row],[Other]]=1,1,""),"")</f>
        <v/>
      </c>
      <c r="CT226" s="171" t="str">
        <f>IF(SUM(Table1[[#This Row],[General Audience]:[Other]])&gt;1,1,"")</f>
        <v/>
      </c>
      <c r="CU226" s="171" t="str">
        <f>IF(Table1[[#This Row],[Various  ]]&lt;&gt;1,IF(Table1[[#This Row],[Calculator / Software]]=1,1,""),"")</f>
        <v/>
      </c>
      <c r="CV226" s="171">
        <f>IF(Table1[[#This Row],[Various  ]]&lt;&gt;1,IF(Table1[[#This Row],[Information  ]]=1,1,""),"")</f>
        <v>1</v>
      </c>
      <c r="CW226" s="171" t="str">
        <f>IF(Table1[[#This Row],[Various  ]]&lt;&gt;1,IF(Table1[[#This Row],[Interactive Tool]]=1,1,""),"")</f>
        <v/>
      </c>
      <c r="CX226" s="171" t="str">
        <f>IF(Table1[[#This Row],[Various  ]]&lt;&gt;1,IF(Table1[[#This Row],[Technical Specifications]]=1,1,""),"")</f>
        <v/>
      </c>
      <c r="CY226" s="171" t="str">
        <f>IF(Table1[[#This Row],[Various  ]]&lt;&gt;1,IF(Table1[[#This Row],[Training Resources]]=1,1,""),"")</f>
        <v/>
      </c>
      <c r="CZ226" s="171" t="str">
        <f>IF(Table1[[#This Row],[Various  ]]&lt;&gt;1,IF(Table1[[#This Row],[Toolbox]]=1,1,""),"")</f>
        <v/>
      </c>
      <c r="DA226" s="169" t="str">
        <f>IF(Table1[[#This Row],[Various  ]]&lt;&gt;1,IF(Table1[[#This Row],[Video]]=1,1,""),"")</f>
        <v/>
      </c>
      <c r="DB226" s="169" t="str">
        <f>IF(Table1[[#This Row],[Various  ]]&lt;&gt;1,IF(Table1[[#This Row],[Case study]]=1,1,""),"")</f>
        <v/>
      </c>
      <c r="DC226" s="169" t="str">
        <f>IF(Table1[[#This Row],[Various  ]]&lt;&gt;1,IF(Table1[[#This Row],[Other   ]]=1,1,""),"")</f>
        <v/>
      </c>
      <c r="DD226" s="169" t="str">
        <f>IF(Table1[[#This Row],[Various  ]]&lt;&gt;1,IF(Table1[[#This Row],[Standards]]=1,1,""),"")</f>
        <v/>
      </c>
      <c r="DE226" s="169" t="str">
        <f>IF(Table1[[#This Row],[Various]]=1,1,IF(SUM(Table1[[#This Row],[Calculator / Software]:[Standards]])&gt;1,1,""))</f>
        <v/>
      </c>
      <c r="DF226" s="169" t="str">
        <f>IF(Table1[[#This Row],[Multiple NCC links]]&lt;&gt;1,IF(Table1[[#This Row],[Design]]=1,1,""),"")</f>
        <v/>
      </c>
      <c r="DG226" s="169" t="str">
        <f>IF(Table1[[#This Row],[Multiple NCC links]]&lt;&gt;1,IF(Table1[[#This Row],[Assessment / Verification]]=1,1,""),"")</f>
        <v/>
      </c>
      <c r="DH226" s="169" t="str">
        <f>IF(Table1[[#This Row],[Multiple NCC links]]&lt;&gt;1,IF(Table1[[#This Row],[Climate Specific ]]=1,1,""),"")</f>
        <v/>
      </c>
      <c r="DI226" s="169" t="str">
        <f>IF(Table1[[#This Row],[Multiple NCC links]]&lt;&gt;1,IF(Table1[[#This Row],[Alterations / Additions]]=1,1,""),"")</f>
        <v/>
      </c>
      <c r="DJ226" s="169">
        <f>IF(Table1[[#This Row],[Multiple NCC links]]&lt;&gt;1,IF(Table1[[#This Row],[Glazing]]=1,1,""),"")</f>
        <v>1</v>
      </c>
      <c r="DK226" s="169" t="str">
        <f>IF(Table1[[#This Row],[Multiple NCC links]]&lt;&gt;1,IF(Table1[[#This Row],[Building Fabric / Thermal / Sealing]]=1,1,""),"")</f>
        <v/>
      </c>
      <c r="DL226" s="169" t="str">
        <f>IF(Table1[[#This Row],[Multiple NCC links]]&lt;&gt;1,IF(Table1[[#This Row],[Lighting]]=1,1,""),"")</f>
        <v/>
      </c>
      <c r="DM226" s="169" t="str">
        <f>IF(Table1[[#This Row],[Multiple NCC links]]&lt;&gt;1,IF(Table1[[#This Row],[HVAC]]=1,1,""),"")</f>
        <v/>
      </c>
      <c r="DN226" s="169" t="str">
        <f>IF(Table1[[#This Row],[Multiple NCC links]]&lt;&gt;1,IF(Table1[[#This Row],[Services]]=1,1,""),"")</f>
        <v/>
      </c>
      <c r="DO226" s="169" t="str">
        <f>IF(Table1[[#This Row],[Multiple NCC links]]&lt;&gt;1,IF(Table1[[#This Row],[Maintenance &amp; Monitoring]]=1,1,""),"")</f>
        <v/>
      </c>
      <c r="DP226" s="169" t="str">
        <f>IF(Table1[[#This Row],[Multiple NCC links]]&lt;&gt;1,IF(Table1[[#This Row],[Hand over / Operations]]=1,1,""),"")</f>
        <v/>
      </c>
      <c r="DQ226" s="169" t="str">
        <f>IF(Table1[[#This Row],[Multiple NCC links]]&lt;&gt;1,IF(Table1[[#This Row],[As built assessment]]=1,1,""),"")</f>
        <v/>
      </c>
      <c r="DR226" s="169" t="str">
        <f>IF(Table1[[#This Row],[Multiple NCC links]]&lt;&gt;1,IF(Table1[[#This Row],[Beyond compliance]]=1,1,""),"")</f>
        <v/>
      </c>
      <c r="DS226" s="169" t="str">
        <f>IF(SUM(Table1[[#This Row],[Design]:[Beyond compliance]])&gt;1,1,"")</f>
        <v/>
      </c>
      <c r="DT226" s="169" t="str">
        <f>IF(Table1[[#This Row],[Both Residential &amp; Commercial4]]&lt;&gt;1,IF(Table1[[#This Row],[Residential]]=1,1,""),"")</f>
        <v/>
      </c>
      <c r="DU226" s="169" t="str">
        <f>IF(Table1[[#This Row],[Both Residential &amp; Commercial4]]&lt;&gt;1,IF(Table1[[#This Row],[Commercial]]=1,1,""),"")</f>
        <v/>
      </c>
      <c r="DV226" s="169">
        <f>Table1[[#This Row],[Residential &amp; Commercial]]</f>
        <v>1</v>
      </c>
      <c r="DW226" s="169"/>
    </row>
    <row r="227" spans="1:127" s="49" customFormat="1" ht="57.75" thickTop="1" thickBot="1" x14ac:dyDescent="0.35">
      <c r="A227" s="97">
        <v>223</v>
      </c>
      <c r="B227" s="97"/>
      <c r="C227" s="88" t="s">
        <v>986</v>
      </c>
      <c r="D227" s="88" t="s">
        <v>975</v>
      </c>
      <c r="E227" s="176"/>
      <c r="F227" s="176">
        <v>1</v>
      </c>
      <c r="G227" s="176"/>
      <c r="H227" s="176"/>
      <c r="I227" s="90" t="str">
        <f>IF(AND(Table1[[#This Row],[General]]=1,Table1[[#This Row],[Beginner]]=1,Table1[[#This Row],[Intermediate]]=1,Table1[[#This Row],[Advanced]]=1),1,"")</f>
        <v/>
      </c>
      <c r="J227" s="90" t="str">
        <f>CONCATENATE(IF(Table1[[#This Row],[General]]=1,"General, ",""), IF(Table1[[#This Row],[Beginner]]=1,"Beginner, ",""),IF(Table1[[#This Row],[Intermediate]]=1,"Intermediate, ",""), IF(Table1[[#This Row],[Advanced]]=1,"Advanced",""))</f>
        <v xml:space="preserve">Beginner, </v>
      </c>
      <c r="K227" s="91"/>
      <c r="L227" s="179"/>
      <c r="M227" s="91"/>
      <c r="N227" s="91"/>
      <c r="O227" s="159"/>
      <c r="P227" s="91"/>
      <c r="Q227" s="91">
        <v>1</v>
      </c>
      <c r="R227" s="91"/>
      <c r="S22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Trades, </v>
      </c>
      <c r="T227" s="92"/>
      <c r="U227" s="92">
        <v>1</v>
      </c>
      <c r="V227" s="211"/>
      <c r="W227" s="211"/>
      <c r="X227" s="92"/>
      <c r="Y227" s="92"/>
      <c r="Z227" s="92"/>
      <c r="AA227" s="92"/>
      <c r="AB227" s="92"/>
      <c r="AC227" s="92"/>
      <c r="AD227" s="92"/>
      <c r="AE227" s="181"/>
      <c r="AF227" s="92"/>
      <c r="AG22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27" s="93"/>
      <c r="AI227" s="93"/>
      <c r="AJ227" s="93">
        <v>1</v>
      </c>
      <c r="AK227" s="74" t="str">
        <f>CONCATENATE(IF(Table1[[#This Row],[Digital]]=1,"Digital, ",""),IF(Table1[[#This Row],[Face to Face]]=1,"Face to face, ",""),IF(Table1[[#This Row],[Blended]]=1,"Blended",""))</f>
        <v>Blended</v>
      </c>
      <c r="AL227" s="89" t="s">
        <v>733</v>
      </c>
      <c r="AM227" s="94"/>
      <c r="AN227" s="182"/>
      <c r="AO227" s="94"/>
      <c r="AP227" s="182"/>
      <c r="AQ227" s="94">
        <v>1</v>
      </c>
      <c r="AR227" s="94"/>
      <c r="AS227" s="94"/>
      <c r="AT227" s="94"/>
      <c r="AU227" s="94"/>
      <c r="AV227" s="182"/>
      <c r="AW227" s="182"/>
      <c r="AX227" s="182"/>
      <c r="AY227" s="94"/>
      <c r="AZ22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2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Glazing, </v>
      </c>
      <c r="BB227" s="95">
        <v>1</v>
      </c>
      <c r="BC227" s="95">
        <v>1</v>
      </c>
      <c r="BD227" s="90">
        <f>IF(AND(Table1[[#This Row],[Residential]]=1,Table1[[#This Row],[Commercial]]=1),1,"")</f>
        <v>1</v>
      </c>
      <c r="BE227" s="90" t="str">
        <f>CONCATENATE(IF(Table1[[#This Row],[Residential]]=1,"Residential, ",""),IF(Table1[[#This Row],[Commercial]]=1,"Commercial",""))</f>
        <v>Residential, Commercial</v>
      </c>
      <c r="BF227" s="94"/>
      <c r="BG227" s="94"/>
      <c r="BH227" s="94"/>
      <c r="BI227" s="94"/>
      <c r="BJ227" s="94"/>
      <c r="BK227" s="94"/>
      <c r="BL227" s="94"/>
      <c r="BM227" s="182"/>
      <c r="BN227" s="94">
        <v>1</v>
      </c>
      <c r="BO22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27" s="160"/>
      <c r="BQ227" s="120" t="s">
        <v>1078</v>
      </c>
      <c r="BR227" s="132" t="s">
        <v>987</v>
      </c>
      <c r="BS227" s="120"/>
      <c r="BT227" s="175" t="s">
        <v>974</v>
      </c>
      <c r="BU227" s="175" t="s">
        <v>985</v>
      </c>
      <c r="BV227" s="175"/>
      <c r="BW227" s="121" t="s">
        <v>57</v>
      </c>
      <c r="BX227" s="121" t="s">
        <v>57</v>
      </c>
      <c r="BY227" s="121" t="s">
        <v>300</v>
      </c>
      <c r="BZ227" s="227"/>
      <c r="CA22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7</v>
      </c>
      <c r="CB227" s="48">
        <f>COUNTIF(Table1[[#This Row],[Validity]:[Alignment with NCC (Yes=1,No=0)]],"N/A")</f>
        <v>0</v>
      </c>
      <c r="CC227" s="48">
        <f>IF(ISERROR(Table1[[#This Row],[Total Quality Score (out of 10)]]/(4-Table1[[#This Row],[N/A Count]])),0,Table1[[#This Row],[Total Quality Score (out of 10)]]/(4-Table1[[#This Row],[N/A Count]]))</f>
        <v>1.75</v>
      </c>
      <c r="CD227" s="106"/>
      <c r="CE227" s="106"/>
      <c r="CF227" s="172" t="str">
        <f>IF(SUM(Table1[[#This Row],[Multiple]:[Level (all)62]])&lt;1,IF(Table1[[#This Row],[General]]=1,1,""),"")</f>
        <v/>
      </c>
      <c r="CG227" s="172">
        <f>IF(SUM(Table1[[#This Row],[Multiple]:[Level (all)62]])&lt;1,IF(Table1[[#This Row],[Beginner]]=1,1,""),"")</f>
        <v>1</v>
      </c>
      <c r="CH227" s="171" t="str">
        <f>IF(SUM(Table1[[#This Row],[Multiple]:[Level (all)62]])&lt;1,IF(Table1[[#This Row],[Intermediate]]=1,1,""),"")</f>
        <v/>
      </c>
      <c r="CI227" s="171" t="str">
        <f>IF(SUM(Table1[[#This Row],[Multiple]:[Level (all)62]])&lt;1,IF(Table1[[#This Row],[Advanced]]=1,1,""),"")</f>
        <v/>
      </c>
      <c r="CJ227" s="171" t="str">
        <f>IF(AND(SUM(Table1[[#This Row],[General]:[Advanced]])&lt;4,SUM(Table1[[#This Row],[General]:[Advanced]])&gt;1),1,"")</f>
        <v/>
      </c>
      <c r="CK227" s="171" t="str">
        <f>Table1[[#This Row],[Level (all)]]</f>
        <v/>
      </c>
      <c r="CL227" s="171" t="str">
        <f>IF(Table1[[#This Row],[Multiple audience]]&lt;&gt;1,IF(Table1[[#This Row],[General Audience]]=1,1,""),"")</f>
        <v/>
      </c>
      <c r="CM227" s="171" t="str">
        <f>IF(Table1[[#This Row],[Multiple audience]]&lt;&gt;1,IF(Table1[[#This Row],[Planners / Designers ]]=1,1,""),"")</f>
        <v/>
      </c>
      <c r="CN227" s="171" t="str">
        <f>IF(Table1[[#This Row],[Multiple audience]]&lt;&gt;1,IF(Table1[[#This Row],[Regulatory Assessors]]=1,1,""),"")</f>
        <v/>
      </c>
      <c r="CO227" s="171" t="str">
        <f>IF(Table1[[#This Row],[Multiple audience]]&lt;&gt;1,IF(Table1[[#This Row],[Builders / Management]]=1,1,""),"")</f>
        <v/>
      </c>
      <c r="CP227" s="171" t="str">
        <f>IF(Table1[[#This Row],[Multiple audience]]&lt;&gt;1,IF(Table1[[#This Row],[Energy / Sus Assessors]]=1,1,""),"")</f>
        <v/>
      </c>
      <c r="CQ227" s="171" t="str">
        <f>IF(Table1[[#This Row],[Multiple audience]]&lt;&gt;1,IF(Table1[[#This Row],[Semi-skilled]]=1,1,""),"")</f>
        <v/>
      </c>
      <c r="CR227" s="171">
        <f>IF(Table1[[#This Row],[Multiple audience]]&lt;&gt;1,IF(Table1[[#This Row],[Trades]]=1,1,""),"")</f>
        <v>1</v>
      </c>
      <c r="CS227" s="171" t="str">
        <f>IF(Table1[[#This Row],[Multiple audience]]&lt;&gt;1,IF(Table1[[#This Row],[Other]]=1,1,""),"")</f>
        <v/>
      </c>
      <c r="CT227" s="171" t="str">
        <f>IF(SUM(Table1[[#This Row],[General Audience]:[Other]])&gt;1,1,"")</f>
        <v/>
      </c>
      <c r="CU227" s="171" t="str">
        <f>IF(Table1[[#This Row],[Various  ]]&lt;&gt;1,IF(Table1[[#This Row],[Calculator / Software]]=1,1,""),"")</f>
        <v/>
      </c>
      <c r="CV227" s="171">
        <f>IF(Table1[[#This Row],[Various  ]]&lt;&gt;1,IF(Table1[[#This Row],[Information  ]]=1,1,""),"")</f>
        <v>1</v>
      </c>
      <c r="CW227" s="171" t="str">
        <f>IF(Table1[[#This Row],[Various  ]]&lt;&gt;1,IF(Table1[[#This Row],[Interactive Tool]]=1,1,""),"")</f>
        <v/>
      </c>
      <c r="CX227" s="171" t="str">
        <f>IF(Table1[[#This Row],[Various  ]]&lt;&gt;1,IF(Table1[[#This Row],[Technical Specifications]]=1,1,""),"")</f>
        <v/>
      </c>
      <c r="CY227" s="171" t="str">
        <f>IF(Table1[[#This Row],[Various  ]]&lt;&gt;1,IF(Table1[[#This Row],[Training Resources]]=1,1,""),"")</f>
        <v/>
      </c>
      <c r="CZ227" s="171" t="str">
        <f>IF(Table1[[#This Row],[Various  ]]&lt;&gt;1,IF(Table1[[#This Row],[Toolbox]]=1,1,""),"")</f>
        <v/>
      </c>
      <c r="DA227" s="169" t="str">
        <f>IF(Table1[[#This Row],[Various  ]]&lt;&gt;1,IF(Table1[[#This Row],[Video]]=1,1,""),"")</f>
        <v/>
      </c>
      <c r="DB227" s="169" t="str">
        <f>IF(Table1[[#This Row],[Various  ]]&lt;&gt;1,IF(Table1[[#This Row],[Case study]]=1,1,""),"")</f>
        <v/>
      </c>
      <c r="DC227" s="169" t="str">
        <f>IF(Table1[[#This Row],[Various  ]]&lt;&gt;1,IF(Table1[[#This Row],[Other   ]]=1,1,""),"")</f>
        <v/>
      </c>
      <c r="DD227" s="169" t="str">
        <f>IF(Table1[[#This Row],[Various  ]]&lt;&gt;1,IF(Table1[[#This Row],[Standards]]=1,1,""),"")</f>
        <v/>
      </c>
      <c r="DE227" s="169" t="str">
        <f>IF(Table1[[#This Row],[Various]]=1,1,IF(SUM(Table1[[#This Row],[Calculator / Software]:[Standards]])&gt;1,1,""))</f>
        <v/>
      </c>
      <c r="DF227" s="169" t="str">
        <f>IF(Table1[[#This Row],[Multiple NCC links]]&lt;&gt;1,IF(Table1[[#This Row],[Design]]=1,1,""),"")</f>
        <v/>
      </c>
      <c r="DG227" s="169" t="str">
        <f>IF(Table1[[#This Row],[Multiple NCC links]]&lt;&gt;1,IF(Table1[[#This Row],[Assessment / Verification]]=1,1,""),"")</f>
        <v/>
      </c>
      <c r="DH227" s="169" t="str">
        <f>IF(Table1[[#This Row],[Multiple NCC links]]&lt;&gt;1,IF(Table1[[#This Row],[Climate Specific ]]=1,1,""),"")</f>
        <v/>
      </c>
      <c r="DI227" s="169" t="str">
        <f>IF(Table1[[#This Row],[Multiple NCC links]]&lt;&gt;1,IF(Table1[[#This Row],[Alterations / Additions]]=1,1,""),"")</f>
        <v/>
      </c>
      <c r="DJ227" s="169">
        <f>IF(Table1[[#This Row],[Multiple NCC links]]&lt;&gt;1,IF(Table1[[#This Row],[Glazing]]=1,1,""),"")</f>
        <v>1</v>
      </c>
      <c r="DK227" s="169" t="str">
        <f>IF(Table1[[#This Row],[Multiple NCC links]]&lt;&gt;1,IF(Table1[[#This Row],[Building Fabric / Thermal / Sealing]]=1,1,""),"")</f>
        <v/>
      </c>
      <c r="DL227" s="169" t="str">
        <f>IF(Table1[[#This Row],[Multiple NCC links]]&lt;&gt;1,IF(Table1[[#This Row],[Lighting]]=1,1,""),"")</f>
        <v/>
      </c>
      <c r="DM227" s="169" t="str">
        <f>IF(Table1[[#This Row],[Multiple NCC links]]&lt;&gt;1,IF(Table1[[#This Row],[HVAC]]=1,1,""),"")</f>
        <v/>
      </c>
      <c r="DN227" s="169" t="str">
        <f>IF(Table1[[#This Row],[Multiple NCC links]]&lt;&gt;1,IF(Table1[[#This Row],[Services]]=1,1,""),"")</f>
        <v/>
      </c>
      <c r="DO227" s="169" t="str">
        <f>IF(Table1[[#This Row],[Multiple NCC links]]&lt;&gt;1,IF(Table1[[#This Row],[Maintenance &amp; Monitoring]]=1,1,""),"")</f>
        <v/>
      </c>
      <c r="DP227" s="169" t="str">
        <f>IF(Table1[[#This Row],[Multiple NCC links]]&lt;&gt;1,IF(Table1[[#This Row],[Hand over / Operations]]=1,1,""),"")</f>
        <v/>
      </c>
      <c r="DQ227" s="169" t="str">
        <f>IF(Table1[[#This Row],[Multiple NCC links]]&lt;&gt;1,IF(Table1[[#This Row],[As built assessment]]=1,1,""),"")</f>
        <v/>
      </c>
      <c r="DR227" s="169" t="str">
        <f>IF(Table1[[#This Row],[Multiple NCC links]]&lt;&gt;1,IF(Table1[[#This Row],[Beyond compliance]]=1,1,""),"")</f>
        <v/>
      </c>
      <c r="DS227" s="169" t="str">
        <f>IF(SUM(Table1[[#This Row],[Design]:[Beyond compliance]])&gt;1,1,"")</f>
        <v/>
      </c>
      <c r="DT227" s="169" t="str">
        <f>IF(Table1[[#This Row],[Both Residential &amp; Commercial4]]&lt;&gt;1,IF(Table1[[#This Row],[Residential]]=1,1,""),"")</f>
        <v/>
      </c>
      <c r="DU227" s="169" t="str">
        <f>IF(Table1[[#This Row],[Both Residential &amp; Commercial4]]&lt;&gt;1,IF(Table1[[#This Row],[Commercial]]=1,1,""),"")</f>
        <v/>
      </c>
      <c r="DV227" s="169">
        <f>Table1[[#This Row],[Residential &amp; Commercial]]</f>
        <v>1</v>
      </c>
      <c r="DW227" s="169"/>
    </row>
    <row r="228" spans="1:127" s="49" customFormat="1" ht="114" thickTop="1" thickBot="1" x14ac:dyDescent="0.35">
      <c r="A228" s="97">
        <v>223</v>
      </c>
      <c r="B228" s="97"/>
      <c r="C228" s="88" t="s">
        <v>980</v>
      </c>
      <c r="D228" s="88" t="s">
        <v>1079</v>
      </c>
      <c r="E228" s="176"/>
      <c r="F228" s="176"/>
      <c r="G228" s="176">
        <v>1</v>
      </c>
      <c r="H228" s="176"/>
      <c r="I228" s="90" t="str">
        <f>IF(AND(Table1[[#This Row],[General]]=1,Table1[[#This Row],[Beginner]]=1,Table1[[#This Row],[Intermediate]]=1,Table1[[#This Row],[Advanced]]=1),1,"")</f>
        <v/>
      </c>
      <c r="J228" s="90" t="str">
        <f>CONCATENATE(IF(Table1[[#This Row],[General]]=1,"General, ",""), IF(Table1[[#This Row],[Beginner]]=1,"Beginner, ",""),IF(Table1[[#This Row],[Intermediate]]=1,"Intermediate, ",""), IF(Table1[[#This Row],[Advanced]]=1,"Advanced",""))</f>
        <v xml:space="preserve">Intermediate, </v>
      </c>
      <c r="K228" s="91"/>
      <c r="L228" s="179"/>
      <c r="M228" s="91"/>
      <c r="N228" s="91"/>
      <c r="O228" s="159"/>
      <c r="P228" s="91">
        <v>1</v>
      </c>
      <c r="Q228" s="91"/>
      <c r="R228" s="91"/>
      <c r="S22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Semi-skilled, </v>
      </c>
      <c r="T228" s="92"/>
      <c r="U228" s="92">
        <v>1</v>
      </c>
      <c r="V228" s="211"/>
      <c r="W228" s="211"/>
      <c r="X228" s="92"/>
      <c r="Y228" s="92"/>
      <c r="Z228" s="92"/>
      <c r="AA228" s="92"/>
      <c r="AB228" s="92"/>
      <c r="AC228" s="92"/>
      <c r="AD228" s="92"/>
      <c r="AE228" s="181"/>
      <c r="AF228" s="92"/>
      <c r="AG22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28" s="93">
        <v>1</v>
      </c>
      <c r="AI228" s="93"/>
      <c r="AJ228" s="93"/>
      <c r="AK228" s="74" t="str">
        <f>CONCATENATE(IF(Table1[[#This Row],[Digital]]=1,"Digital, ",""),IF(Table1[[#This Row],[Face to Face]]=1,"Face to face, ",""),IF(Table1[[#This Row],[Blended]]=1,"Blended",""))</f>
        <v xml:space="preserve">Digital, </v>
      </c>
      <c r="AL228" s="89" t="s">
        <v>733</v>
      </c>
      <c r="AM228" s="94"/>
      <c r="AN228" s="182"/>
      <c r="AO228" s="94"/>
      <c r="AP228" s="182"/>
      <c r="AQ228" s="94"/>
      <c r="AR228" s="94">
        <v>1</v>
      </c>
      <c r="AS228" s="94"/>
      <c r="AT228" s="94"/>
      <c r="AU228" s="94"/>
      <c r="AV228" s="182"/>
      <c r="AW228" s="182"/>
      <c r="AX228" s="182"/>
      <c r="AY228" s="94"/>
      <c r="AZ22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2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Building Fabric / Thermal / Sealing, </v>
      </c>
      <c r="BB228" s="95">
        <v>1</v>
      </c>
      <c r="BC228" s="95">
        <v>1</v>
      </c>
      <c r="BD228" s="90">
        <f>IF(AND(Table1[[#This Row],[Residential]]=1,Table1[[#This Row],[Commercial]]=1),1,"")</f>
        <v>1</v>
      </c>
      <c r="BE228" s="90" t="str">
        <f>CONCATENATE(IF(Table1[[#This Row],[Residential]]=1,"Residential, ",""),IF(Table1[[#This Row],[Commercial]]=1,"Commercial",""))</f>
        <v>Residential, Commercial</v>
      </c>
      <c r="BF228" s="94"/>
      <c r="BG228" s="94"/>
      <c r="BH228" s="94"/>
      <c r="BI228" s="94"/>
      <c r="BJ228" s="94">
        <v>1</v>
      </c>
      <c r="BK228" s="94"/>
      <c r="BL228" s="94"/>
      <c r="BM228" s="182"/>
      <c r="BN228" s="94"/>
      <c r="BO22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Queensland, </v>
      </c>
      <c r="BP228" s="160"/>
      <c r="BQ228" s="120"/>
      <c r="BR228" s="132" t="s">
        <v>1080</v>
      </c>
      <c r="BS228" s="120"/>
      <c r="BT228" s="175" t="s">
        <v>977</v>
      </c>
      <c r="BU228" s="175" t="s">
        <v>979</v>
      </c>
      <c r="BV228" s="175"/>
      <c r="BW228" s="121" t="s">
        <v>59</v>
      </c>
      <c r="BX228" s="121" t="s">
        <v>300</v>
      </c>
      <c r="BY228" s="121" t="s">
        <v>300</v>
      </c>
      <c r="BZ228" s="227"/>
      <c r="CA22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2</v>
      </c>
      <c r="CB228" s="48">
        <f>COUNTIF(Table1[[#This Row],[Validity]:[Alignment with NCC (Yes=1,No=0)]],"N/A")</f>
        <v>1</v>
      </c>
      <c r="CC228" s="48">
        <f>IF(ISERROR(Table1[[#This Row],[Total Quality Score (out of 10)]]/(4-Table1[[#This Row],[N/A Count]])),0,Table1[[#This Row],[Total Quality Score (out of 10)]]/(4-Table1[[#This Row],[N/A Count]]))</f>
        <v>0.66666666666666663</v>
      </c>
      <c r="CD228" s="106"/>
      <c r="CE228" s="106"/>
      <c r="CF228" s="172" t="str">
        <f>IF(SUM(Table1[[#This Row],[Multiple]:[Level (all)62]])&lt;1,IF(Table1[[#This Row],[General]]=1,1,""),"")</f>
        <v/>
      </c>
      <c r="CG228" s="172" t="str">
        <f>IF(SUM(Table1[[#This Row],[Multiple]:[Level (all)62]])&lt;1,IF(Table1[[#This Row],[Beginner]]=1,1,""),"")</f>
        <v/>
      </c>
      <c r="CH228" s="171">
        <f>IF(SUM(Table1[[#This Row],[Multiple]:[Level (all)62]])&lt;1,IF(Table1[[#This Row],[Intermediate]]=1,1,""),"")</f>
        <v>1</v>
      </c>
      <c r="CI228" s="171" t="str">
        <f>IF(SUM(Table1[[#This Row],[Multiple]:[Level (all)62]])&lt;1,IF(Table1[[#This Row],[Advanced]]=1,1,""),"")</f>
        <v/>
      </c>
      <c r="CJ228" s="171" t="str">
        <f>IF(AND(SUM(Table1[[#This Row],[General]:[Advanced]])&lt;4,SUM(Table1[[#This Row],[General]:[Advanced]])&gt;1),1,"")</f>
        <v/>
      </c>
      <c r="CK228" s="171" t="str">
        <f>Table1[[#This Row],[Level (all)]]</f>
        <v/>
      </c>
      <c r="CL228" s="171" t="str">
        <f>IF(Table1[[#This Row],[Multiple audience]]&lt;&gt;1,IF(Table1[[#This Row],[General Audience]]=1,1,""),"")</f>
        <v/>
      </c>
      <c r="CM228" s="171" t="str">
        <f>IF(Table1[[#This Row],[Multiple audience]]&lt;&gt;1,IF(Table1[[#This Row],[Planners / Designers ]]=1,1,""),"")</f>
        <v/>
      </c>
      <c r="CN228" s="171" t="str">
        <f>IF(Table1[[#This Row],[Multiple audience]]&lt;&gt;1,IF(Table1[[#This Row],[Regulatory Assessors]]=1,1,""),"")</f>
        <v/>
      </c>
      <c r="CO228" s="171" t="str">
        <f>IF(Table1[[#This Row],[Multiple audience]]&lt;&gt;1,IF(Table1[[#This Row],[Builders / Management]]=1,1,""),"")</f>
        <v/>
      </c>
      <c r="CP228" s="171" t="str">
        <f>IF(Table1[[#This Row],[Multiple audience]]&lt;&gt;1,IF(Table1[[#This Row],[Energy / Sus Assessors]]=1,1,""),"")</f>
        <v/>
      </c>
      <c r="CQ228" s="171">
        <f>IF(Table1[[#This Row],[Multiple audience]]&lt;&gt;1,IF(Table1[[#This Row],[Semi-skilled]]=1,1,""),"")</f>
        <v>1</v>
      </c>
      <c r="CR228" s="171" t="str">
        <f>IF(Table1[[#This Row],[Multiple audience]]&lt;&gt;1,IF(Table1[[#This Row],[Trades]]=1,1,""),"")</f>
        <v/>
      </c>
      <c r="CS228" s="171" t="str">
        <f>IF(Table1[[#This Row],[Multiple audience]]&lt;&gt;1,IF(Table1[[#This Row],[Other]]=1,1,""),"")</f>
        <v/>
      </c>
      <c r="CT228" s="171" t="str">
        <f>IF(SUM(Table1[[#This Row],[General Audience]:[Other]])&gt;1,1,"")</f>
        <v/>
      </c>
      <c r="CU228" s="171" t="str">
        <f>IF(Table1[[#This Row],[Various  ]]&lt;&gt;1,IF(Table1[[#This Row],[Calculator / Software]]=1,1,""),"")</f>
        <v/>
      </c>
      <c r="CV228" s="171">
        <f>IF(Table1[[#This Row],[Various  ]]&lt;&gt;1,IF(Table1[[#This Row],[Information  ]]=1,1,""),"")</f>
        <v>1</v>
      </c>
      <c r="CW228" s="171" t="str">
        <f>IF(Table1[[#This Row],[Various  ]]&lt;&gt;1,IF(Table1[[#This Row],[Interactive Tool]]=1,1,""),"")</f>
        <v/>
      </c>
      <c r="CX228" s="171" t="str">
        <f>IF(Table1[[#This Row],[Various  ]]&lt;&gt;1,IF(Table1[[#This Row],[Technical Specifications]]=1,1,""),"")</f>
        <v/>
      </c>
      <c r="CY228" s="171" t="str">
        <f>IF(Table1[[#This Row],[Various  ]]&lt;&gt;1,IF(Table1[[#This Row],[Training Resources]]=1,1,""),"")</f>
        <v/>
      </c>
      <c r="CZ228" s="171" t="str">
        <f>IF(Table1[[#This Row],[Various  ]]&lt;&gt;1,IF(Table1[[#This Row],[Toolbox]]=1,1,""),"")</f>
        <v/>
      </c>
      <c r="DA228" s="169" t="str">
        <f>IF(Table1[[#This Row],[Various  ]]&lt;&gt;1,IF(Table1[[#This Row],[Video]]=1,1,""),"")</f>
        <v/>
      </c>
      <c r="DB228" s="169" t="str">
        <f>IF(Table1[[#This Row],[Various  ]]&lt;&gt;1,IF(Table1[[#This Row],[Case study]]=1,1,""),"")</f>
        <v/>
      </c>
      <c r="DC228" s="169" t="str">
        <f>IF(Table1[[#This Row],[Various  ]]&lt;&gt;1,IF(Table1[[#This Row],[Other   ]]=1,1,""),"")</f>
        <v/>
      </c>
      <c r="DD228" s="169" t="str">
        <f>IF(Table1[[#This Row],[Various  ]]&lt;&gt;1,IF(Table1[[#This Row],[Standards]]=1,1,""),"")</f>
        <v/>
      </c>
      <c r="DE228" s="169" t="str">
        <f>IF(Table1[[#This Row],[Various]]=1,1,IF(SUM(Table1[[#This Row],[Calculator / Software]:[Standards]])&gt;1,1,""))</f>
        <v/>
      </c>
      <c r="DF228" s="169" t="str">
        <f>IF(Table1[[#This Row],[Multiple NCC links]]&lt;&gt;1,IF(Table1[[#This Row],[Design]]=1,1,""),"")</f>
        <v/>
      </c>
      <c r="DG228" s="169" t="str">
        <f>IF(Table1[[#This Row],[Multiple NCC links]]&lt;&gt;1,IF(Table1[[#This Row],[Assessment / Verification]]=1,1,""),"")</f>
        <v/>
      </c>
      <c r="DH228" s="169" t="str">
        <f>IF(Table1[[#This Row],[Multiple NCC links]]&lt;&gt;1,IF(Table1[[#This Row],[Climate Specific ]]=1,1,""),"")</f>
        <v/>
      </c>
      <c r="DI228" s="169" t="str">
        <f>IF(Table1[[#This Row],[Multiple NCC links]]&lt;&gt;1,IF(Table1[[#This Row],[Alterations / Additions]]=1,1,""),"")</f>
        <v/>
      </c>
      <c r="DJ228" s="169" t="str">
        <f>IF(Table1[[#This Row],[Multiple NCC links]]&lt;&gt;1,IF(Table1[[#This Row],[Glazing]]=1,1,""),"")</f>
        <v/>
      </c>
      <c r="DK228" s="169">
        <f>IF(Table1[[#This Row],[Multiple NCC links]]&lt;&gt;1,IF(Table1[[#This Row],[Building Fabric / Thermal / Sealing]]=1,1,""),"")</f>
        <v>1</v>
      </c>
      <c r="DL228" s="169" t="str">
        <f>IF(Table1[[#This Row],[Multiple NCC links]]&lt;&gt;1,IF(Table1[[#This Row],[Lighting]]=1,1,""),"")</f>
        <v/>
      </c>
      <c r="DM228" s="169" t="str">
        <f>IF(Table1[[#This Row],[Multiple NCC links]]&lt;&gt;1,IF(Table1[[#This Row],[HVAC]]=1,1,""),"")</f>
        <v/>
      </c>
      <c r="DN228" s="169" t="str">
        <f>IF(Table1[[#This Row],[Multiple NCC links]]&lt;&gt;1,IF(Table1[[#This Row],[Services]]=1,1,""),"")</f>
        <v/>
      </c>
      <c r="DO228" s="169" t="str">
        <f>IF(Table1[[#This Row],[Multiple NCC links]]&lt;&gt;1,IF(Table1[[#This Row],[Maintenance &amp; Monitoring]]=1,1,""),"")</f>
        <v/>
      </c>
      <c r="DP228" s="169" t="str">
        <f>IF(Table1[[#This Row],[Multiple NCC links]]&lt;&gt;1,IF(Table1[[#This Row],[Hand over / Operations]]=1,1,""),"")</f>
        <v/>
      </c>
      <c r="DQ228" s="169" t="str">
        <f>IF(Table1[[#This Row],[Multiple NCC links]]&lt;&gt;1,IF(Table1[[#This Row],[As built assessment]]=1,1,""),"")</f>
        <v/>
      </c>
      <c r="DR228" s="169" t="str">
        <f>IF(Table1[[#This Row],[Multiple NCC links]]&lt;&gt;1,IF(Table1[[#This Row],[Beyond compliance]]=1,1,""),"")</f>
        <v/>
      </c>
      <c r="DS228" s="169" t="str">
        <f>IF(SUM(Table1[[#This Row],[Design]:[Beyond compliance]])&gt;1,1,"")</f>
        <v/>
      </c>
      <c r="DT228" s="169" t="str">
        <f>IF(Table1[[#This Row],[Both Residential &amp; Commercial4]]&lt;&gt;1,IF(Table1[[#This Row],[Residential]]=1,1,""),"")</f>
        <v/>
      </c>
      <c r="DU228" s="169" t="str">
        <f>IF(Table1[[#This Row],[Both Residential &amp; Commercial4]]&lt;&gt;1,IF(Table1[[#This Row],[Commercial]]=1,1,""),"")</f>
        <v/>
      </c>
      <c r="DV228" s="169">
        <f>Table1[[#This Row],[Residential &amp; Commercial]]</f>
        <v>1</v>
      </c>
      <c r="DW228" s="169"/>
    </row>
    <row r="229" spans="1:127" s="49" customFormat="1" ht="114" thickTop="1" thickBot="1" x14ac:dyDescent="0.35">
      <c r="A229" s="97">
        <v>224</v>
      </c>
      <c r="B229" s="97"/>
      <c r="C229" s="88" t="s">
        <v>978</v>
      </c>
      <c r="D229" s="88" t="s">
        <v>1081</v>
      </c>
      <c r="E229" s="176"/>
      <c r="F229" s="176"/>
      <c r="G229" s="176">
        <v>1</v>
      </c>
      <c r="H229" s="176"/>
      <c r="I229" s="90" t="str">
        <f>IF(AND(Table1[[#This Row],[General]]=1,Table1[[#This Row],[Beginner]]=1,Table1[[#This Row],[Intermediate]]=1,Table1[[#This Row],[Advanced]]=1),1,"")</f>
        <v/>
      </c>
      <c r="J229" s="90" t="str">
        <f>CONCATENATE(IF(Table1[[#This Row],[General]]=1,"General, ",""), IF(Table1[[#This Row],[Beginner]]=1,"Beginner, ",""),IF(Table1[[#This Row],[Intermediate]]=1,"Intermediate, ",""), IF(Table1[[#This Row],[Advanced]]=1,"Advanced",""))</f>
        <v xml:space="preserve">Intermediate, </v>
      </c>
      <c r="K229" s="91"/>
      <c r="L229" s="179"/>
      <c r="M229" s="91"/>
      <c r="N229" s="91"/>
      <c r="O229" s="159"/>
      <c r="P229" s="91">
        <v>1</v>
      </c>
      <c r="Q229" s="91"/>
      <c r="R229" s="91"/>
      <c r="S22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Semi-skilled, </v>
      </c>
      <c r="T229" s="92"/>
      <c r="U229" s="92">
        <v>1</v>
      </c>
      <c r="V229" s="211"/>
      <c r="W229" s="211"/>
      <c r="X229" s="92"/>
      <c r="Y229" s="92"/>
      <c r="Z229" s="92"/>
      <c r="AA229" s="92"/>
      <c r="AB229" s="92"/>
      <c r="AC229" s="92"/>
      <c r="AD229" s="92"/>
      <c r="AE229" s="181"/>
      <c r="AF229" s="92"/>
      <c r="AG22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29" s="93">
        <v>1</v>
      </c>
      <c r="AI229" s="93"/>
      <c r="AJ229" s="93"/>
      <c r="AK229" s="74" t="str">
        <f>CONCATENATE(IF(Table1[[#This Row],[Digital]]=1,"Digital, ",""),IF(Table1[[#This Row],[Face to Face]]=1,"Face to face, ",""),IF(Table1[[#This Row],[Blended]]=1,"Blended",""))</f>
        <v xml:space="preserve">Digital, </v>
      </c>
      <c r="AL229" s="89" t="s">
        <v>733</v>
      </c>
      <c r="AM229" s="94"/>
      <c r="AN229" s="182"/>
      <c r="AO229" s="94"/>
      <c r="AP229" s="182"/>
      <c r="AQ229" s="94"/>
      <c r="AR229" s="94">
        <v>1</v>
      </c>
      <c r="AS229" s="94"/>
      <c r="AT229" s="94"/>
      <c r="AU229" s="94"/>
      <c r="AV229" s="182"/>
      <c r="AW229" s="182"/>
      <c r="AX229" s="182"/>
      <c r="AY229" s="94"/>
      <c r="AZ22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2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Building Fabric / Thermal / Sealing, </v>
      </c>
      <c r="BB229" s="95">
        <v>1</v>
      </c>
      <c r="BC229" s="95">
        <v>1</v>
      </c>
      <c r="BD229" s="90">
        <f>IF(AND(Table1[[#This Row],[Residential]]=1,Table1[[#This Row],[Commercial]]=1),1,"")</f>
        <v>1</v>
      </c>
      <c r="BE229" s="90" t="str">
        <f>CONCATENATE(IF(Table1[[#This Row],[Residential]]=1,"Residential, ",""),IF(Table1[[#This Row],[Commercial]]=1,"Commercial",""))</f>
        <v>Residential, Commercial</v>
      </c>
      <c r="BF229" s="94"/>
      <c r="BG229" s="94">
        <v>1</v>
      </c>
      <c r="BH229" s="94"/>
      <c r="BI229" s="94"/>
      <c r="BJ229" s="94"/>
      <c r="BK229" s="94"/>
      <c r="BL229" s="94"/>
      <c r="BM229" s="182"/>
      <c r="BN229" s="94"/>
      <c r="BO22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Victoria, </v>
      </c>
      <c r="BP229" s="160"/>
      <c r="BQ229" s="120"/>
      <c r="BR229" s="132" t="s">
        <v>1080</v>
      </c>
      <c r="BS229" s="120"/>
      <c r="BT229" s="175" t="s">
        <v>977</v>
      </c>
      <c r="BU229" s="175" t="s">
        <v>979</v>
      </c>
      <c r="BV229" s="175"/>
      <c r="BW229" s="121" t="s">
        <v>59</v>
      </c>
      <c r="BX229" s="121" t="s">
        <v>58</v>
      </c>
      <c r="BY229" s="121" t="s">
        <v>300</v>
      </c>
      <c r="BZ229" s="227"/>
      <c r="CA22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3</v>
      </c>
      <c r="CB229" s="48">
        <f>COUNTIF(Table1[[#This Row],[Validity]:[Alignment with NCC (Yes=1,No=0)]],"N/A")</f>
        <v>1</v>
      </c>
      <c r="CC229" s="48">
        <f>IF(ISERROR(Table1[[#This Row],[Total Quality Score (out of 10)]]/(4-Table1[[#This Row],[N/A Count]])),0,Table1[[#This Row],[Total Quality Score (out of 10)]]/(4-Table1[[#This Row],[N/A Count]]))</f>
        <v>1</v>
      </c>
      <c r="CD229" s="106"/>
      <c r="CE229" s="106"/>
      <c r="CF229" s="172" t="str">
        <f>IF(SUM(Table1[[#This Row],[Multiple]:[Level (all)62]])&lt;1,IF(Table1[[#This Row],[General]]=1,1,""),"")</f>
        <v/>
      </c>
      <c r="CG229" s="172" t="str">
        <f>IF(SUM(Table1[[#This Row],[Multiple]:[Level (all)62]])&lt;1,IF(Table1[[#This Row],[Beginner]]=1,1,""),"")</f>
        <v/>
      </c>
      <c r="CH229" s="171">
        <f>IF(SUM(Table1[[#This Row],[Multiple]:[Level (all)62]])&lt;1,IF(Table1[[#This Row],[Intermediate]]=1,1,""),"")</f>
        <v>1</v>
      </c>
      <c r="CI229" s="171" t="str">
        <f>IF(SUM(Table1[[#This Row],[Multiple]:[Level (all)62]])&lt;1,IF(Table1[[#This Row],[Advanced]]=1,1,""),"")</f>
        <v/>
      </c>
      <c r="CJ229" s="171" t="str">
        <f>IF(AND(SUM(Table1[[#This Row],[General]:[Advanced]])&lt;4,SUM(Table1[[#This Row],[General]:[Advanced]])&gt;1),1,"")</f>
        <v/>
      </c>
      <c r="CK229" s="171" t="str">
        <f>Table1[[#This Row],[Level (all)]]</f>
        <v/>
      </c>
      <c r="CL229" s="171" t="str">
        <f>IF(Table1[[#This Row],[Multiple audience]]&lt;&gt;1,IF(Table1[[#This Row],[General Audience]]=1,1,""),"")</f>
        <v/>
      </c>
      <c r="CM229" s="171" t="str">
        <f>IF(Table1[[#This Row],[Multiple audience]]&lt;&gt;1,IF(Table1[[#This Row],[Planners / Designers ]]=1,1,""),"")</f>
        <v/>
      </c>
      <c r="CN229" s="171" t="str">
        <f>IF(Table1[[#This Row],[Multiple audience]]&lt;&gt;1,IF(Table1[[#This Row],[Regulatory Assessors]]=1,1,""),"")</f>
        <v/>
      </c>
      <c r="CO229" s="171" t="str">
        <f>IF(Table1[[#This Row],[Multiple audience]]&lt;&gt;1,IF(Table1[[#This Row],[Builders / Management]]=1,1,""),"")</f>
        <v/>
      </c>
      <c r="CP229" s="171" t="str">
        <f>IF(Table1[[#This Row],[Multiple audience]]&lt;&gt;1,IF(Table1[[#This Row],[Energy / Sus Assessors]]=1,1,""),"")</f>
        <v/>
      </c>
      <c r="CQ229" s="171">
        <f>IF(Table1[[#This Row],[Multiple audience]]&lt;&gt;1,IF(Table1[[#This Row],[Semi-skilled]]=1,1,""),"")</f>
        <v>1</v>
      </c>
      <c r="CR229" s="171" t="str">
        <f>IF(Table1[[#This Row],[Multiple audience]]&lt;&gt;1,IF(Table1[[#This Row],[Trades]]=1,1,""),"")</f>
        <v/>
      </c>
      <c r="CS229" s="171" t="str">
        <f>IF(Table1[[#This Row],[Multiple audience]]&lt;&gt;1,IF(Table1[[#This Row],[Other]]=1,1,""),"")</f>
        <v/>
      </c>
      <c r="CT229" s="171" t="str">
        <f>IF(SUM(Table1[[#This Row],[General Audience]:[Other]])&gt;1,1,"")</f>
        <v/>
      </c>
      <c r="CU229" s="171" t="str">
        <f>IF(Table1[[#This Row],[Various  ]]&lt;&gt;1,IF(Table1[[#This Row],[Calculator / Software]]=1,1,""),"")</f>
        <v/>
      </c>
      <c r="CV229" s="171">
        <f>IF(Table1[[#This Row],[Various  ]]&lt;&gt;1,IF(Table1[[#This Row],[Information  ]]=1,1,""),"")</f>
        <v>1</v>
      </c>
      <c r="CW229" s="171" t="str">
        <f>IF(Table1[[#This Row],[Various  ]]&lt;&gt;1,IF(Table1[[#This Row],[Interactive Tool]]=1,1,""),"")</f>
        <v/>
      </c>
      <c r="CX229" s="171" t="str">
        <f>IF(Table1[[#This Row],[Various  ]]&lt;&gt;1,IF(Table1[[#This Row],[Technical Specifications]]=1,1,""),"")</f>
        <v/>
      </c>
      <c r="CY229" s="171" t="str">
        <f>IF(Table1[[#This Row],[Various  ]]&lt;&gt;1,IF(Table1[[#This Row],[Training Resources]]=1,1,""),"")</f>
        <v/>
      </c>
      <c r="CZ229" s="171" t="str">
        <f>IF(Table1[[#This Row],[Various  ]]&lt;&gt;1,IF(Table1[[#This Row],[Toolbox]]=1,1,""),"")</f>
        <v/>
      </c>
      <c r="DA229" s="169" t="str">
        <f>IF(Table1[[#This Row],[Various  ]]&lt;&gt;1,IF(Table1[[#This Row],[Video]]=1,1,""),"")</f>
        <v/>
      </c>
      <c r="DB229" s="169" t="str">
        <f>IF(Table1[[#This Row],[Various  ]]&lt;&gt;1,IF(Table1[[#This Row],[Case study]]=1,1,""),"")</f>
        <v/>
      </c>
      <c r="DC229" s="169" t="str">
        <f>IF(Table1[[#This Row],[Various  ]]&lt;&gt;1,IF(Table1[[#This Row],[Other   ]]=1,1,""),"")</f>
        <v/>
      </c>
      <c r="DD229" s="169" t="str">
        <f>IF(Table1[[#This Row],[Various  ]]&lt;&gt;1,IF(Table1[[#This Row],[Standards]]=1,1,""),"")</f>
        <v/>
      </c>
      <c r="DE229" s="169" t="str">
        <f>IF(Table1[[#This Row],[Various]]=1,1,IF(SUM(Table1[[#This Row],[Calculator / Software]:[Standards]])&gt;1,1,""))</f>
        <v/>
      </c>
      <c r="DF229" s="169" t="str">
        <f>IF(Table1[[#This Row],[Multiple NCC links]]&lt;&gt;1,IF(Table1[[#This Row],[Design]]=1,1,""),"")</f>
        <v/>
      </c>
      <c r="DG229" s="169" t="str">
        <f>IF(Table1[[#This Row],[Multiple NCC links]]&lt;&gt;1,IF(Table1[[#This Row],[Assessment / Verification]]=1,1,""),"")</f>
        <v/>
      </c>
      <c r="DH229" s="169" t="str">
        <f>IF(Table1[[#This Row],[Multiple NCC links]]&lt;&gt;1,IF(Table1[[#This Row],[Climate Specific ]]=1,1,""),"")</f>
        <v/>
      </c>
      <c r="DI229" s="169" t="str">
        <f>IF(Table1[[#This Row],[Multiple NCC links]]&lt;&gt;1,IF(Table1[[#This Row],[Alterations / Additions]]=1,1,""),"")</f>
        <v/>
      </c>
      <c r="DJ229" s="169" t="str">
        <f>IF(Table1[[#This Row],[Multiple NCC links]]&lt;&gt;1,IF(Table1[[#This Row],[Glazing]]=1,1,""),"")</f>
        <v/>
      </c>
      <c r="DK229" s="169">
        <f>IF(Table1[[#This Row],[Multiple NCC links]]&lt;&gt;1,IF(Table1[[#This Row],[Building Fabric / Thermal / Sealing]]=1,1,""),"")</f>
        <v>1</v>
      </c>
      <c r="DL229" s="169" t="str">
        <f>IF(Table1[[#This Row],[Multiple NCC links]]&lt;&gt;1,IF(Table1[[#This Row],[Lighting]]=1,1,""),"")</f>
        <v/>
      </c>
      <c r="DM229" s="169" t="str">
        <f>IF(Table1[[#This Row],[Multiple NCC links]]&lt;&gt;1,IF(Table1[[#This Row],[HVAC]]=1,1,""),"")</f>
        <v/>
      </c>
      <c r="DN229" s="169" t="str">
        <f>IF(Table1[[#This Row],[Multiple NCC links]]&lt;&gt;1,IF(Table1[[#This Row],[Services]]=1,1,""),"")</f>
        <v/>
      </c>
      <c r="DO229" s="169" t="str">
        <f>IF(Table1[[#This Row],[Multiple NCC links]]&lt;&gt;1,IF(Table1[[#This Row],[Maintenance &amp; Monitoring]]=1,1,""),"")</f>
        <v/>
      </c>
      <c r="DP229" s="169" t="str">
        <f>IF(Table1[[#This Row],[Multiple NCC links]]&lt;&gt;1,IF(Table1[[#This Row],[Hand over / Operations]]=1,1,""),"")</f>
        <v/>
      </c>
      <c r="DQ229" s="169" t="str">
        <f>IF(Table1[[#This Row],[Multiple NCC links]]&lt;&gt;1,IF(Table1[[#This Row],[As built assessment]]=1,1,""),"")</f>
        <v/>
      </c>
      <c r="DR229" s="169" t="str">
        <f>IF(Table1[[#This Row],[Multiple NCC links]]&lt;&gt;1,IF(Table1[[#This Row],[Beyond compliance]]=1,1,""),"")</f>
        <v/>
      </c>
      <c r="DS229" s="169" t="str">
        <f>IF(SUM(Table1[[#This Row],[Design]:[Beyond compliance]])&gt;1,1,"")</f>
        <v/>
      </c>
      <c r="DT229" s="169" t="str">
        <f>IF(Table1[[#This Row],[Both Residential &amp; Commercial4]]&lt;&gt;1,IF(Table1[[#This Row],[Residential]]=1,1,""),"")</f>
        <v/>
      </c>
      <c r="DU229" s="169" t="str">
        <f>IF(Table1[[#This Row],[Both Residential &amp; Commercial4]]&lt;&gt;1,IF(Table1[[#This Row],[Commercial]]=1,1,""),"")</f>
        <v/>
      </c>
      <c r="DV229" s="169">
        <f>Table1[[#This Row],[Residential &amp; Commercial]]</f>
        <v>1</v>
      </c>
      <c r="DW229" s="169"/>
    </row>
    <row r="230" spans="1:127" s="49" customFormat="1" ht="76.5" thickTop="1" thickBot="1" x14ac:dyDescent="0.35">
      <c r="A230" s="97">
        <v>225</v>
      </c>
      <c r="B230" s="97"/>
      <c r="C230" s="88" t="s">
        <v>981</v>
      </c>
      <c r="D230" s="88" t="s">
        <v>982</v>
      </c>
      <c r="E230" s="176"/>
      <c r="F230" s="176">
        <v>1</v>
      </c>
      <c r="G230" s="176"/>
      <c r="H230" s="176"/>
      <c r="I230" s="90" t="str">
        <f>IF(AND(Table1[[#This Row],[General]]=1,Table1[[#This Row],[Beginner]]=1,Table1[[#This Row],[Intermediate]]=1,Table1[[#This Row],[Advanced]]=1),1,"")</f>
        <v/>
      </c>
      <c r="J230" s="90" t="str">
        <f>CONCATENATE(IF(Table1[[#This Row],[General]]=1,"General, ",""), IF(Table1[[#This Row],[Beginner]]=1,"Beginner, ",""),IF(Table1[[#This Row],[Intermediate]]=1,"Intermediate, ",""), IF(Table1[[#This Row],[Advanced]]=1,"Advanced",""))</f>
        <v xml:space="preserve">Beginner, </v>
      </c>
      <c r="K230" s="91"/>
      <c r="L230" s="179"/>
      <c r="M230" s="91"/>
      <c r="N230" s="91"/>
      <c r="O230" s="159"/>
      <c r="P230" s="91">
        <v>1</v>
      </c>
      <c r="Q230" s="91"/>
      <c r="R230" s="91"/>
      <c r="S23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Semi-skilled, </v>
      </c>
      <c r="T230" s="92"/>
      <c r="U230" s="92">
        <v>1</v>
      </c>
      <c r="V230" s="211"/>
      <c r="W230" s="211"/>
      <c r="X230" s="92"/>
      <c r="Y230" s="92"/>
      <c r="Z230" s="92"/>
      <c r="AA230" s="92"/>
      <c r="AB230" s="92"/>
      <c r="AC230" s="92"/>
      <c r="AD230" s="92"/>
      <c r="AE230" s="181"/>
      <c r="AF230" s="92"/>
      <c r="AG23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xml:space="preserve">Information Only, </v>
      </c>
      <c r="AH230" s="93">
        <v>1</v>
      </c>
      <c r="AI230" s="93"/>
      <c r="AJ230" s="93"/>
      <c r="AK230" s="74" t="str">
        <f>CONCATENATE(IF(Table1[[#This Row],[Digital]]=1,"Digital, ",""),IF(Table1[[#This Row],[Face to Face]]=1,"Face to face, ",""),IF(Table1[[#This Row],[Blended]]=1,"Blended",""))</f>
        <v xml:space="preserve">Digital, </v>
      </c>
      <c r="AL230" s="89" t="s">
        <v>733</v>
      </c>
      <c r="AM230" s="94"/>
      <c r="AN230" s="182"/>
      <c r="AO230" s="94"/>
      <c r="AP230" s="182"/>
      <c r="AQ230" s="94"/>
      <c r="AR230" s="94">
        <v>1</v>
      </c>
      <c r="AS230" s="94"/>
      <c r="AT230" s="94"/>
      <c r="AU230" s="94"/>
      <c r="AV230" s="182"/>
      <c r="AW230" s="182"/>
      <c r="AX230" s="182"/>
      <c r="AY230" s="94"/>
      <c r="AZ23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3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Building Fabric / Thermal / Sealing, </v>
      </c>
      <c r="BB230" s="95">
        <v>1</v>
      </c>
      <c r="BC230" s="95">
        <v>1</v>
      </c>
      <c r="BD230" s="90">
        <f>IF(AND(Table1[[#This Row],[Residential]]=1,Table1[[#This Row],[Commercial]]=1),1,"")</f>
        <v>1</v>
      </c>
      <c r="BE230" s="90" t="str">
        <f>CONCATENATE(IF(Table1[[#This Row],[Residential]]=1,"Residential, ",""),IF(Table1[[#This Row],[Commercial]]=1,"Commercial",""))</f>
        <v>Residential, Commercial</v>
      </c>
      <c r="BF230" s="94"/>
      <c r="BG230" s="94"/>
      <c r="BH230" s="94"/>
      <c r="BI230" s="94"/>
      <c r="BJ230" s="94"/>
      <c r="BK230" s="94"/>
      <c r="BL230" s="94"/>
      <c r="BM230" s="182"/>
      <c r="BN230" s="94">
        <v>1</v>
      </c>
      <c r="BO23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30" s="160"/>
      <c r="BQ230" s="120" t="s">
        <v>1082</v>
      </c>
      <c r="BR230" s="132" t="s">
        <v>984</v>
      </c>
      <c r="BS230" s="120"/>
      <c r="BT230" s="175" t="s">
        <v>983</v>
      </c>
      <c r="BU230" s="175"/>
      <c r="BV230" s="175"/>
      <c r="BW230" s="121" t="s">
        <v>57</v>
      </c>
      <c r="BX230" s="121" t="s">
        <v>58</v>
      </c>
      <c r="BY230" s="121" t="s">
        <v>300</v>
      </c>
      <c r="BZ230" s="227"/>
      <c r="CA23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30" s="48">
        <f>COUNTIF(Table1[[#This Row],[Validity]:[Alignment with NCC (Yes=1,No=0)]],"N/A")</f>
        <v>0</v>
      </c>
      <c r="CC230" s="48">
        <f>IF(ISERROR(Table1[[#This Row],[Total Quality Score (out of 10)]]/(4-Table1[[#This Row],[N/A Count]])),0,Table1[[#This Row],[Total Quality Score (out of 10)]]/(4-Table1[[#This Row],[N/A Count]]))</f>
        <v>1.5</v>
      </c>
      <c r="CD230" s="106"/>
      <c r="CE230" s="106"/>
      <c r="CF230" s="172" t="str">
        <f>IF(SUM(Table1[[#This Row],[Multiple]:[Level (all)62]])&lt;1,IF(Table1[[#This Row],[General]]=1,1,""),"")</f>
        <v/>
      </c>
      <c r="CG230" s="172">
        <f>IF(SUM(Table1[[#This Row],[Multiple]:[Level (all)62]])&lt;1,IF(Table1[[#This Row],[Beginner]]=1,1,""),"")</f>
        <v>1</v>
      </c>
      <c r="CH230" s="171" t="str">
        <f>IF(SUM(Table1[[#This Row],[Multiple]:[Level (all)62]])&lt;1,IF(Table1[[#This Row],[Intermediate]]=1,1,""),"")</f>
        <v/>
      </c>
      <c r="CI230" s="171" t="str">
        <f>IF(SUM(Table1[[#This Row],[Multiple]:[Level (all)62]])&lt;1,IF(Table1[[#This Row],[Advanced]]=1,1,""),"")</f>
        <v/>
      </c>
      <c r="CJ230" s="171" t="str">
        <f>IF(AND(SUM(Table1[[#This Row],[General]:[Advanced]])&lt;4,SUM(Table1[[#This Row],[General]:[Advanced]])&gt;1),1,"")</f>
        <v/>
      </c>
      <c r="CK230" s="171" t="str">
        <f>Table1[[#This Row],[Level (all)]]</f>
        <v/>
      </c>
      <c r="CL230" s="171" t="str">
        <f>IF(Table1[[#This Row],[Multiple audience]]&lt;&gt;1,IF(Table1[[#This Row],[General Audience]]=1,1,""),"")</f>
        <v/>
      </c>
      <c r="CM230" s="171" t="str">
        <f>IF(Table1[[#This Row],[Multiple audience]]&lt;&gt;1,IF(Table1[[#This Row],[Planners / Designers ]]=1,1,""),"")</f>
        <v/>
      </c>
      <c r="CN230" s="171" t="str">
        <f>IF(Table1[[#This Row],[Multiple audience]]&lt;&gt;1,IF(Table1[[#This Row],[Regulatory Assessors]]=1,1,""),"")</f>
        <v/>
      </c>
      <c r="CO230" s="171" t="str">
        <f>IF(Table1[[#This Row],[Multiple audience]]&lt;&gt;1,IF(Table1[[#This Row],[Builders / Management]]=1,1,""),"")</f>
        <v/>
      </c>
      <c r="CP230" s="171" t="str">
        <f>IF(Table1[[#This Row],[Multiple audience]]&lt;&gt;1,IF(Table1[[#This Row],[Energy / Sus Assessors]]=1,1,""),"")</f>
        <v/>
      </c>
      <c r="CQ230" s="171">
        <f>IF(Table1[[#This Row],[Multiple audience]]&lt;&gt;1,IF(Table1[[#This Row],[Semi-skilled]]=1,1,""),"")</f>
        <v>1</v>
      </c>
      <c r="CR230" s="171" t="str">
        <f>IF(Table1[[#This Row],[Multiple audience]]&lt;&gt;1,IF(Table1[[#This Row],[Trades]]=1,1,""),"")</f>
        <v/>
      </c>
      <c r="CS230" s="171" t="str">
        <f>IF(Table1[[#This Row],[Multiple audience]]&lt;&gt;1,IF(Table1[[#This Row],[Other]]=1,1,""),"")</f>
        <v/>
      </c>
      <c r="CT230" s="171" t="str">
        <f>IF(SUM(Table1[[#This Row],[General Audience]:[Other]])&gt;1,1,"")</f>
        <v/>
      </c>
      <c r="CU230" s="171" t="str">
        <f>IF(Table1[[#This Row],[Various  ]]&lt;&gt;1,IF(Table1[[#This Row],[Calculator / Software]]=1,1,""),"")</f>
        <v/>
      </c>
      <c r="CV230" s="171">
        <f>IF(Table1[[#This Row],[Various  ]]&lt;&gt;1,IF(Table1[[#This Row],[Information  ]]=1,1,""),"")</f>
        <v>1</v>
      </c>
      <c r="CW230" s="171" t="str">
        <f>IF(Table1[[#This Row],[Various  ]]&lt;&gt;1,IF(Table1[[#This Row],[Interactive Tool]]=1,1,""),"")</f>
        <v/>
      </c>
      <c r="CX230" s="171" t="str">
        <f>IF(Table1[[#This Row],[Various  ]]&lt;&gt;1,IF(Table1[[#This Row],[Technical Specifications]]=1,1,""),"")</f>
        <v/>
      </c>
      <c r="CY230" s="171" t="str">
        <f>IF(Table1[[#This Row],[Various  ]]&lt;&gt;1,IF(Table1[[#This Row],[Training Resources]]=1,1,""),"")</f>
        <v/>
      </c>
      <c r="CZ230" s="171" t="str">
        <f>IF(Table1[[#This Row],[Various  ]]&lt;&gt;1,IF(Table1[[#This Row],[Toolbox]]=1,1,""),"")</f>
        <v/>
      </c>
      <c r="DA230" s="169" t="str">
        <f>IF(Table1[[#This Row],[Various  ]]&lt;&gt;1,IF(Table1[[#This Row],[Video]]=1,1,""),"")</f>
        <v/>
      </c>
      <c r="DB230" s="169" t="str">
        <f>IF(Table1[[#This Row],[Various  ]]&lt;&gt;1,IF(Table1[[#This Row],[Case study]]=1,1,""),"")</f>
        <v/>
      </c>
      <c r="DC230" s="169" t="str">
        <f>IF(Table1[[#This Row],[Various  ]]&lt;&gt;1,IF(Table1[[#This Row],[Other   ]]=1,1,""),"")</f>
        <v/>
      </c>
      <c r="DD230" s="169" t="str">
        <f>IF(Table1[[#This Row],[Various  ]]&lt;&gt;1,IF(Table1[[#This Row],[Standards]]=1,1,""),"")</f>
        <v/>
      </c>
      <c r="DE230" s="169" t="str">
        <f>IF(Table1[[#This Row],[Various]]=1,1,IF(SUM(Table1[[#This Row],[Calculator / Software]:[Standards]])&gt;1,1,""))</f>
        <v/>
      </c>
      <c r="DF230" s="169" t="str">
        <f>IF(Table1[[#This Row],[Multiple NCC links]]&lt;&gt;1,IF(Table1[[#This Row],[Design]]=1,1,""),"")</f>
        <v/>
      </c>
      <c r="DG230" s="169" t="str">
        <f>IF(Table1[[#This Row],[Multiple NCC links]]&lt;&gt;1,IF(Table1[[#This Row],[Assessment / Verification]]=1,1,""),"")</f>
        <v/>
      </c>
      <c r="DH230" s="169" t="str">
        <f>IF(Table1[[#This Row],[Multiple NCC links]]&lt;&gt;1,IF(Table1[[#This Row],[Climate Specific ]]=1,1,""),"")</f>
        <v/>
      </c>
      <c r="DI230" s="169" t="str">
        <f>IF(Table1[[#This Row],[Multiple NCC links]]&lt;&gt;1,IF(Table1[[#This Row],[Alterations / Additions]]=1,1,""),"")</f>
        <v/>
      </c>
      <c r="DJ230" s="169" t="str">
        <f>IF(Table1[[#This Row],[Multiple NCC links]]&lt;&gt;1,IF(Table1[[#This Row],[Glazing]]=1,1,""),"")</f>
        <v/>
      </c>
      <c r="DK230" s="169">
        <f>IF(Table1[[#This Row],[Multiple NCC links]]&lt;&gt;1,IF(Table1[[#This Row],[Building Fabric / Thermal / Sealing]]=1,1,""),"")</f>
        <v>1</v>
      </c>
      <c r="DL230" s="169" t="str">
        <f>IF(Table1[[#This Row],[Multiple NCC links]]&lt;&gt;1,IF(Table1[[#This Row],[Lighting]]=1,1,""),"")</f>
        <v/>
      </c>
      <c r="DM230" s="169" t="str">
        <f>IF(Table1[[#This Row],[Multiple NCC links]]&lt;&gt;1,IF(Table1[[#This Row],[HVAC]]=1,1,""),"")</f>
        <v/>
      </c>
      <c r="DN230" s="169" t="str">
        <f>IF(Table1[[#This Row],[Multiple NCC links]]&lt;&gt;1,IF(Table1[[#This Row],[Services]]=1,1,""),"")</f>
        <v/>
      </c>
      <c r="DO230" s="169" t="str">
        <f>IF(Table1[[#This Row],[Multiple NCC links]]&lt;&gt;1,IF(Table1[[#This Row],[Maintenance &amp; Monitoring]]=1,1,""),"")</f>
        <v/>
      </c>
      <c r="DP230" s="169" t="str">
        <f>IF(Table1[[#This Row],[Multiple NCC links]]&lt;&gt;1,IF(Table1[[#This Row],[Hand over / Operations]]=1,1,""),"")</f>
        <v/>
      </c>
      <c r="DQ230" s="169" t="str">
        <f>IF(Table1[[#This Row],[Multiple NCC links]]&lt;&gt;1,IF(Table1[[#This Row],[As built assessment]]=1,1,""),"")</f>
        <v/>
      </c>
      <c r="DR230" s="169" t="str">
        <f>IF(Table1[[#This Row],[Multiple NCC links]]&lt;&gt;1,IF(Table1[[#This Row],[Beyond compliance]]=1,1,""),"")</f>
        <v/>
      </c>
      <c r="DS230" s="169" t="str">
        <f>IF(SUM(Table1[[#This Row],[Design]:[Beyond compliance]])&gt;1,1,"")</f>
        <v/>
      </c>
      <c r="DT230" s="169" t="str">
        <f>IF(Table1[[#This Row],[Both Residential &amp; Commercial4]]&lt;&gt;1,IF(Table1[[#This Row],[Residential]]=1,1,""),"")</f>
        <v/>
      </c>
      <c r="DU230" s="169" t="str">
        <f>IF(Table1[[#This Row],[Both Residential &amp; Commercial4]]&lt;&gt;1,IF(Table1[[#This Row],[Commercial]]=1,1,""),"")</f>
        <v/>
      </c>
      <c r="DV230" s="169">
        <f>Table1[[#This Row],[Residential &amp; Commercial]]</f>
        <v>1</v>
      </c>
      <c r="DW230" s="169"/>
    </row>
    <row r="231" spans="1:127" s="49" customFormat="1" ht="39" thickTop="1" thickBot="1" x14ac:dyDescent="0.35">
      <c r="A231" s="97">
        <v>226</v>
      </c>
      <c r="B231" s="97"/>
      <c r="C231" s="88" t="s">
        <v>1083</v>
      </c>
      <c r="D231" s="261" t="s">
        <v>992</v>
      </c>
      <c r="E231" s="176"/>
      <c r="F231" s="176">
        <v>1</v>
      </c>
      <c r="G231" s="176"/>
      <c r="H231" s="176"/>
      <c r="I231" s="90" t="str">
        <f>IF(AND(Table1[[#This Row],[General]]=1,Table1[[#This Row],[Beginner]]=1,Table1[[#This Row],[Intermediate]]=1,Table1[[#This Row],[Advanced]]=1),1,"")</f>
        <v/>
      </c>
      <c r="J231" s="90" t="str">
        <f>CONCATENATE(IF(Table1[[#This Row],[General]]=1,"General, ",""), IF(Table1[[#This Row],[Beginner]]=1,"Beginner, ",""),IF(Table1[[#This Row],[Intermediate]]=1,"Intermediate, ",""), IF(Table1[[#This Row],[Advanced]]=1,"Advanced",""))</f>
        <v xml:space="preserve">Beginner, </v>
      </c>
      <c r="K231" s="91"/>
      <c r="L231" s="179"/>
      <c r="M231" s="91"/>
      <c r="N231" s="91"/>
      <c r="O231" s="159">
        <v>1</v>
      </c>
      <c r="P231" s="91"/>
      <c r="Q231" s="91"/>
      <c r="R231" s="91"/>
      <c r="S23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231" s="92"/>
      <c r="U231" s="92"/>
      <c r="V231" s="211">
        <v>1</v>
      </c>
      <c r="W231" s="211"/>
      <c r="X231" s="92"/>
      <c r="Y231" s="92"/>
      <c r="Z231" s="92"/>
      <c r="AA231" s="92"/>
      <c r="AB231" s="92"/>
      <c r="AC231" s="92"/>
      <c r="AD231" s="92"/>
      <c r="AE231" s="181"/>
      <c r="AF231" s="92"/>
      <c r="AG23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31" s="93"/>
      <c r="AI231" s="93">
        <v>1</v>
      </c>
      <c r="AJ231" s="93"/>
      <c r="AK231" s="74" t="str">
        <f>CONCATENATE(IF(Table1[[#This Row],[Digital]]=1,"Digital, ",""),IF(Table1[[#This Row],[Face to Face]]=1,"Face to face, ",""),IF(Table1[[#This Row],[Blended]]=1,"Blended",""))</f>
        <v xml:space="preserve">Face to face, </v>
      </c>
      <c r="AL231" s="89" t="s">
        <v>62</v>
      </c>
      <c r="AM231" s="94"/>
      <c r="AN231" s="182">
        <v>1</v>
      </c>
      <c r="AO231" s="94"/>
      <c r="AP231" s="182"/>
      <c r="AQ231" s="94"/>
      <c r="AR231" s="94"/>
      <c r="AS231" s="94"/>
      <c r="AT231" s="94"/>
      <c r="AU231" s="94"/>
      <c r="AV231" s="182"/>
      <c r="AW231" s="182"/>
      <c r="AX231" s="182"/>
      <c r="AY231" s="94"/>
      <c r="AZ23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3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v>
      </c>
      <c r="BB231" s="95">
        <v>1</v>
      </c>
      <c r="BC231" s="95"/>
      <c r="BD231" s="90" t="str">
        <f>IF(AND(Table1[[#This Row],[Residential]]=1,Table1[[#This Row],[Commercial]]=1),1,"")</f>
        <v/>
      </c>
      <c r="BE231" s="90" t="str">
        <f>CONCATENATE(IF(Table1[[#This Row],[Residential]]=1,"Residential, ",""),IF(Table1[[#This Row],[Commercial]]=1,"Commercial",""))</f>
        <v xml:space="preserve">Residential, </v>
      </c>
      <c r="BF231" s="94"/>
      <c r="BG231" s="94"/>
      <c r="BH231" s="94"/>
      <c r="BI231" s="94"/>
      <c r="BJ231" s="94"/>
      <c r="BK231" s="94"/>
      <c r="BL231" s="94"/>
      <c r="BM231" s="182"/>
      <c r="BN231" s="94">
        <v>1</v>
      </c>
      <c r="BO23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31" s="160"/>
      <c r="BQ231" s="120" t="s">
        <v>994</v>
      </c>
      <c r="BR231" s="132" t="s">
        <v>1084</v>
      </c>
      <c r="BS231" s="120"/>
      <c r="BT231" s="175" t="s">
        <v>94</v>
      </c>
      <c r="BU231" s="175"/>
      <c r="BV231" s="175"/>
      <c r="BW231" s="121" t="s">
        <v>59</v>
      </c>
      <c r="BX231" s="121" t="s">
        <v>58</v>
      </c>
      <c r="BY231" s="121" t="s">
        <v>57</v>
      </c>
      <c r="BZ231" s="227"/>
      <c r="CA23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5</v>
      </c>
      <c r="CB231" s="48">
        <f>COUNTIF(Table1[[#This Row],[Validity]:[Alignment with NCC (Yes=1,No=0)]],"N/A")</f>
        <v>1</v>
      </c>
      <c r="CC231" s="48">
        <f>IF(ISERROR(Table1[[#This Row],[Total Quality Score (out of 10)]]/(4-Table1[[#This Row],[N/A Count]])),0,Table1[[#This Row],[Total Quality Score (out of 10)]]/(4-Table1[[#This Row],[N/A Count]]))</f>
        <v>1.6666666666666667</v>
      </c>
      <c r="CD231" s="106"/>
      <c r="CE231" s="106"/>
      <c r="CF231" s="172" t="str">
        <f>IF(SUM(Table1[[#This Row],[Multiple]:[Level (all)62]])&lt;1,IF(Table1[[#This Row],[General]]=1,1,""),"")</f>
        <v/>
      </c>
      <c r="CG231" s="172">
        <f>IF(SUM(Table1[[#This Row],[Multiple]:[Level (all)62]])&lt;1,IF(Table1[[#This Row],[Beginner]]=1,1,""),"")</f>
        <v>1</v>
      </c>
      <c r="CH231" s="171" t="str">
        <f>IF(SUM(Table1[[#This Row],[Multiple]:[Level (all)62]])&lt;1,IF(Table1[[#This Row],[Intermediate]]=1,1,""),"")</f>
        <v/>
      </c>
      <c r="CI231" s="171" t="str">
        <f>IF(SUM(Table1[[#This Row],[Multiple]:[Level (all)62]])&lt;1,IF(Table1[[#This Row],[Advanced]]=1,1,""),"")</f>
        <v/>
      </c>
      <c r="CJ231" s="171" t="str">
        <f>IF(AND(SUM(Table1[[#This Row],[General]:[Advanced]])&lt;4,SUM(Table1[[#This Row],[General]:[Advanced]])&gt;1),1,"")</f>
        <v/>
      </c>
      <c r="CK231" s="171" t="str">
        <f>Table1[[#This Row],[Level (all)]]</f>
        <v/>
      </c>
      <c r="CL231" s="171" t="str">
        <f>IF(Table1[[#This Row],[Multiple audience]]&lt;&gt;1,IF(Table1[[#This Row],[General Audience]]=1,1,""),"")</f>
        <v/>
      </c>
      <c r="CM231" s="171" t="str">
        <f>IF(Table1[[#This Row],[Multiple audience]]&lt;&gt;1,IF(Table1[[#This Row],[Planners / Designers ]]=1,1,""),"")</f>
        <v/>
      </c>
      <c r="CN231" s="171" t="str">
        <f>IF(Table1[[#This Row],[Multiple audience]]&lt;&gt;1,IF(Table1[[#This Row],[Regulatory Assessors]]=1,1,""),"")</f>
        <v/>
      </c>
      <c r="CO231" s="171" t="str">
        <f>IF(Table1[[#This Row],[Multiple audience]]&lt;&gt;1,IF(Table1[[#This Row],[Builders / Management]]=1,1,""),"")</f>
        <v/>
      </c>
      <c r="CP231" s="171">
        <f>IF(Table1[[#This Row],[Multiple audience]]&lt;&gt;1,IF(Table1[[#This Row],[Energy / Sus Assessors]]=1,1,""),"")</f>
        <v>1</v>
      </c>
      <c r="CQ231" s="171" t="str">
        <f>IF(Table1[[#This Row],[Multiple audience]]&lt;&gt;1,IF(Table1[[#This Row],[Semi-skilled]]=1,1,""),"")</f>
        <v/>
      </c>
      <c r="CR231" s="171" t="str">
        <f>IF(Table1[[#This Row],[Multiple audience]]&lt;&gt;1,IF(Table1[[#This Row],[Trades]]=1,1,""),"")</f>
        <v/>
      </c>
      <c r="CS231" s="171" t="str">
        <f>IF(Table1[[#This Row],[Multiple audience]]&lt;&gt;1,IF(Table1[[#This Row],[Other]]=1,1,""),"")</f>
        <v/>
      </c>
      <c r="CT231" s="171" t="str">
        <f>IF(SUM(Table1[[#This Row],[General Audience]:[Other]])&gt;1,1,"")</f>
        <v/>
      </c>
      <c r="CU231" s="171" t="str">
        <f>IF(Table1[[#This Row],[Various  ]]&lt;&gt;1,IF(Table1[[#This Row],[Calculator / Software]]=1,1,""),"")</f>
        <v/>
      </c>
      <c r="CV231" s="171" t="str">
        <f>IF(Table1[[#This Row],[Various  ]]&lt;&gt;1,IF(Table1[[#This Row],[Information  ]]=1,1,""),"")</f>
        <v/>
      </c>
      <c r="CW231" s="171" t="str">
        <f>IF(Table1[[#This Row],[Various  ]]&lt;&gt;1,IF(Table1[[#This Row],[Interactive Tool]]=1,1,""),"")</f>
        <v/>
      </c>
      <c r="CX231" s="171" t="str">
        <f>IF(Table1[[#This Row],[Various  ]]&lt;&gt;1,IF(Table1[[#This Row],[Technical Specifications]]=1,1,""),"")</f>
        <v/>
      </c>
      <c r="CY231" s="171" t="str">
        <f>IF(Table1[[#This Row],[Various  ]]&lt;&gt;1,IF(Table1[[#This Row],[Training Resources]]=1,1,""),"")</f>
        <v/>
      </c>
      <c r="CZ231" s="171" t="str">
        <f>IF(Table1[[#This Row],[Various  ]]&lt;&gt;1,IF(Table1[[#This Row],[Toolbox]]=1,1,""),"")</f>
        <v/>
      </c>
      <c r="DA231" s="169" t="str">
        <f>IF(Table1[[#This Row],[Various  ]]&lt;&gt;1,IF(Table1[[#This Row],[Video]]=1,1,""),"")</f>
        <v/>
      </c>
      <c r="DB231" s="169" t="str">
        <f>IF(Table1[[#This Row],[Various  ]]&lt;&gt;1,IF(Table1[[#This Row],[Case study]]=1,1,""),"")</f>
        <v/>
      </c>
      <c r="DC231" s="169" t="str">
        <f>IF(Table1[[#This Row],[Various  ]]&lt;&gt;1,IF(Table1[[#This Row],[Other   ]]=1,1,""),"")</f>
        <v/>
      </c>
      <c r="DD231" s="169" t="str">
        <f>IF(Table1[[#This Row],[Various  ]]&lt;&gt;1,IF(Table1[[#This Row],[Standards]]=1,1,""),"")</f>
        <v/>
      </c>
      <c r="DE231" s="169" t="str">
        <f>IF(Table1[[#This Row],[Various]]=1,1,IF(SUM(Table1[[#This Row],[Calculator / Software]:[Standards]])&gt;1,1,""))</f>
        <v/>
      </c>
      <c r="DF231" s="169" t="str">
        <f>IF(Table1[[#This Row],[Multiple NCC links]]&lt;&gt;1,IF(Table1[[#This Row],[Design]]=1,1,""),"")</f>
        <v/>
      </c>
      <c r="DG231" s="169">
        <f>IF(Table1[[#This Row],[Multiple NCC links]]&lt;&gt;1,IF(Table1[[#This Row],[Assessment / Verification]]=1,1,""),"")</f>
        <v>1</v>
      </c>
      <c r="DH231" s="169" t="str">
        <f>IF(Table1[[#This Row],[Multiple NCC links]]&lt;&gt;1,IF(Table1[[#This Row],[Climate Specific ]]=1,1,""),"")</f>
        <v/>
      </c>
      <c r="DI231" s="169" t="str">
        <f>IF(Table1[[#This Row],[Multiple NCC links]]&lt;&gt;1,IF(Table1[[#This Row],[Alterations / Additions]]=1,1,""),"")</f>
        <v/>
      </c>
      <c r="DJ231" s="169" t="str">
        <f>IF(Table1[[#This Row],[Multiple NCC links]]&lt;&gt;1,IF(Table1[[#This Row],[Glazing]]=1,1,""),"")</f>
        <v/>
      </c>
      <c r="DK231" s="169" t="str">
        <f>IF(Table1[[#This Row],[Multiple NCC links]]&lt;&gt;1,IF(Table1[[#This Row],[Building Fabric / Thermal / Sealing]]=1,1,""),"")</f>
        <v/>
      </c>
      <c r="DL231" s="169" t="str">
        <f>IF(Table1[[#This Row],[Multiple NCC links]]&lt;&gt;1,IF(Table1[[#This Row],[Lighting]]=1,1,""),"")</f>
        <v/>
      </c>
      <c r="DM231" s="169" t="str">
        <f>IF(Table1[[#This Row],[Multiple NCC links]]&lt;&gt;1,IF(Table1[[#This Row],[HVAC]]=1,1,""),"")</f>
        <v/>
      </c>
      <c r="DN231" s="169" t="str">
        <f>IF(Table1[[#This Row],[Multiple NCC links]]&lt;&gt;1,IF(Table1[[#This Row],[Services]]=1,1,""),"")</f>
        <v/>
      </c>
      <c r="DO231" s="169" t="str">
        <f>IF(Table1[[#This Row],[Multiple NCC links]]&lt;&gt;1,IF(Table1[[#This Row],[Maintenance &amp; Monitoring]]=1,1,""),"")</f>
        <v/>
      </c>
      <c r="DP231" s="169" t="str">
        <f>IF(Table1[[#This Row],[Multiple NCC links]]&lt;&gt;1,IF(Table1[[#This Row],[Hand over / Operations]]=1,1,""),"")</f>
        <v/>
      </c>
      <c r="DQ231" s="169" t="str">
        <f>IF(Table1[[#This Row],[Multiple NCC links]]&lt;&gt;1,IF(Table1[[#This Row],[As built assessment]]=1,1,""),"")</f>
        <v/>
      </c>
      <c r="DR231" s="169" t="str">
        <f>IF(Table1[[#This Row],[Multiple NCC links]]&lt;&gt;1,IF(Table1[[#This Row],[Beyond compliance]]=1,1,""),"")</f>
        <v/>
      </c>
      <c r="DS231" s="169" t="str">
        <f>IF(SUM(Table1[[#This Row],[Design]:[Beyond compliance]])&gt;1,1,"")</f>
        <v/>
      </c>
      <c r="DT231" s="169">
        <f>IF(Table1[[#This Row],[Both Residential &amp; Commercial4]]&lt;&gt;1,IF(Table1[[#This Row],[Residential]]=1,1,""),"")</f>
        <v>1</v>
      </c>
      <c r="DU231" s="169" t="str">
        <f>IF(Table1[[#This Row],[Both Residential &amp; Commercial4]]&lt;&gt;1,IF(Table1[[#This Row],[Commercial]]=1,1,""),"")</f>
        <v/>
      </c>
      <c r="DV231" s="169" t="str">
        <f>Table1[[#This Row],[Residential &amp; Commercial]]</f>
        <v/>
      </c>
      <c r="DW231" s="169"/>
    </row>
    <row r="232" spans="1:127" s="49" customFormat="1" ht="409.6" thickTop="1" thickBot="1" x14ac:dyDescent="0.35">
      <c r="A232" s="97">
        <v>227</v>
      </c>
      <c r="B232" s="97"/>
      <c r="C232" s="88" t="s">
        <v>1008</v>
      </c>
      <c r="D232" s="88" t="s">
        <v>1014</v>
      </c>
      <c r="E232" s="176"/>
      <c r="F232" s="176"/>
      <c r="G232" s="176">
        <v>1</v>
      </c>
      <c r="H232" s="176"/>
      <c r="I232" s="90" t="str">
        <f>IF(AND(Table1[[#This Row],[General]]=1,Table1[[#This Row],[Beginner]]=1,Table1[[#This Row],[Intermediate]]=1,Table1[[#This Row],[Advanced]]=1),1,"")</f>
        <v/>
      </c>
      <c r="J232" s="90" t="str">
        <f>CONCATENATE(IF(Table1[[#This Row],[General]]=1,"General, ",""), IF(Table1[[#This Row],[Beginner]]=1,"Beginner, ",""),IF(Table1[[#This Row],[Intermediate]]=1,"Intermediate, ",""), IF(Table1[[#This Row],[Advanced]]=1,"Advanced",""))</f>
        <v xml:space="preserve">Intermediate, </v>
      </c>
      <c r="K232" s="91"/>
      <c r="L232" s="179"/>
      <c r="M232" s="91"/>
      <c r="N232" s="91">
        <v>1</v>
      </c>
      <c r="O232" s="159"/>
      <c r="P232" s="91"/>
      <c r="Q232" s="91"/>
      <c r="R232" s="91"/>
      <c r="S23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v>
      </c>
      <c r="T232" s="92"/>
      <c r="U232" s="92"/>
      <c r="V232" s="211"/>
      <c r="W232" s="211">
        <v>1</v>
      </c>
      <c r="X232" s="92"/>
      <c r="Y232" s="92"/>
      <c r="Z232" s="92"/>
      <c r="AA232" s="92"/>
      <c r="AB232" s="92"/>
      <c r="AC232" s="92"/>
      <c r="AD232" s="92"/>
      <c r="AE232" s="181"/>
      <c r="AF232" s="92"/>
      <c r="AG23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32" s="93">
        <v>1</v>
      </c>
      <c r="AI232" s="93"/>
      <c r="AJ232" s="93"/>
      <c r="AK232" s="74" t="str">
        <f>CONCATENATE(IF(Table1[[#This Row],[Digital]]=1,"Digital, ",""),IF(Table1[[#This Row],[Face to Face]]=1,"Face to face, ",""),IF(Table1[[#This Row],[Blended]]=1,"Blended",""))</f>
        <v xml:space="preserve">Digital, </v>
      </c>
      <c r="AL232" s="89" t="s">
        <v>62</v>
      </c>
      <c r="AM232" s="94">
        <v>1</v>
      </c>
      <c r="AN232" s="182"/>
      <c r="AO232" s="94">
        <v>1</v>
      </c>
      <c r="AP232" s="182"/>
      <c r="AQ232" s="94">
        <v>1</v>
      </c>
      <c r="AR232" s="94">
        <v>1</v>
      </c>
      <c r="AS232" s="94">
        <v>1</v>
      </c>
      <c r="AT232" s="94">
        <v>1</v>
      </c>
      <c r="AU232" s="94">
        <v>1</v>
      </c>
      <c r="AV232" s="182"/>
      <c r="AW232" s="182"/>
      <c r="AX232" s="182"/>
      <c r="AY232" s="94"/>
      <c r="AZ23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3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HVAC, Services, </v>
      </c>
      <c r="BB232" s="95">
        <v>1</v>
      </c>
      <c r="BC232" s="95"/>
      <c r="BD232" s="90" t="str">
        <f>IF(AND(Table1[[#This Row],[Residential]]=1,Table1[[#This Row],[Commercial]]=1),1,"")</f>
        <v/>
      </c>
      <c r="BE232" s="90" t="str">
        <f>CONCATENATE(IF(Table1[[#This Row],[Residential]]=1,"Residential, ",""),IF(Table1[[#This Row],[Commercial]]=1,"Commercial",""))</f>
        <v xml:space="preserve">Residential, </v>
      </c>
      <c r="BF232" s="94"/>
      <c r="BG232" s="94"/>
      <c r="BH232" s="94"/>
      <c r="BI232" s="94"/>
      <c r="BJ232" s="94"/>
      <c r="BK232" s="94"/>
      <c r="BL232" s="94"/>
      <c r="BM232" s="182"/>
      <c r="BN232" s="94">
        <v>1</v>
      </c>
      <c r="BO23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32" s="160"/>
      <c r="BQ232" s="120" t="s">
        <v>1010</v>
      </c>
      <c r="BR232" s="235" t="s">
        <v>1032</v>
      </c>
      <c r="BS232" s="120"/>
      <c r="BT232" s="175" t="s">
        <v>1009</v>
      </c>
      <c r="BU232" s="175"/>
      <c r="BV232" s="175"/>
      <c r="BW232" s="121" t="s">
        <v>59</v>
      </c>
      <c r="BX232" s="121" t="s">
        <v>57</v>
      </c>
      <c r="BY232" s="121" t="s">
        <v>57</v>
      </c>
      <c r="BZ232" s="227"/>
      <c r="CA23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32" s="48">
        <f>COUNTIF(Table1[[#This Row],[Validity]:[Alignment with NCC (Yes=1,No=0)]],"N/A")</f>
        <v>1</v>
      </c>
      <c r="CC232" s="48">
        <f>IF(ISERROR(Table1[[#This Row],[Total Quality Score (out of 10)]]/(4-Table1[[#This Row],[N/A Count]])),0,Table1[[#This Row],[Total Quality Score (out of 10)]]/(4-Table1[[#This Row],[N/A Count]]))</f>
        <v>2</v>
      </c>
      <c r="CD232" s="106"/>
      <c r="CE232" s="106"/>
      <c r="CF232" s="172" t="str">
        <f>IF(SUM(Table1[[#This Row],[Multiple]:[Level (all)62]])&lt;1,IF(Table1[[#This Row],[General]]=1,1,""),"")</f>
        <v/>
      </c>
      <c r="CG232" s="172" t="str">
        <f>IF(SUM(Table1[[#This Row],[Multiple]:[Level (all)62]])&lt;1,IF(Table1[[#This Row],[Beginner]]=1,1,""),"")</f>
        <v/>
      </c>
      <c r="CH232" s="171">
        <f>IF(SUM(Table1[[#This Row],[Multiple]:[Level (all)62]])&lt;1,IF(Table1[[#This Row],[Intermediate]]=1,1,""),"")</f>
        <v>1</v>
      </c>
      <c r="CI232" s="171" t="str">
        <f>IF(SUM(Table1[[#This Row],[Multiple]:[Level (all)62]])&lt;1,IF(Table1[[#This Row],[Advanced]]=1,1,""),"")</f>
        <v/>
      </c>
      <c r="CJ232" s="171" t="str">
        <f>IF(AND(SUM(Table1[[#This Row],[General]:[Advanced]])&lt;4,SUM(Table1[[#This Row],[General]:[Advanced]])&gt;1),1,"")</f>
        <v/>
      </c>
      <c r="CK232" s="171" t="str">
        <f>Table1[[#This Row],[Level (all)]]</f>
        <v/>
      </c>
      <c r="CL232" s="171" t="str">
        <f>IF(Table1[[#This Row],[Multiple audience]]&lt;&gt;1,IF(Table1[[#This Row],[General Audience]]=1,1,""),"")</f>
        <v/>
      </c>
      <c r="CM232" s="171" t="str">
        <f>IF(Table1[[#This Row],[Multiple audience]]&lt;&gt;1,IF(Table1[[#This Row],[Planners / Designers ]]=1,1,""),"")</f>
        <v/>
      </c>
      <c r="CN232" s="171" t="str">
        <f>IF(Table1[[#This Row],[Multiple audience]]&lt;&gt;1,IF(Table1[[#This Row],[Regulatory Assessors]]=1,1,""),"")</f>
        <v/>
      </c>
      <c r="CO232" s="171">
        <f>IF(Table1[[#This Row],[Multiple audience]]&lt;&gt;1,IF(Table1[[#This Row],[Builders / Management]]=1,1,""),"")</f>
        <v>1</v>
      </c>
      <c r="CP232" s="171" t="str">
        <f>IF(Table1[[#This Row],[Multiple audience]]&lt;&gt;1,IF(Table1[[#This Row],[Energy / Sus Assessors]]=1,1,""),"")</f>
        <v/>
      </c>
      <c r="CQ232" s="171" t="str">
        <f>IF(Table1[[#This Row],[Multiple audience]]&lt;&gt;1,IF(Table1[[#This Row],[Semi-skilled]]=1,1,""),"")</f>
        <v/>
      </c>
      <c r="CR232" s="171" t="str">
        <f>IF(Table1[[#This Row],[Multiple audience]]&lt;&gt;1,IF(Table1[[#This Row],[Trades]]=1,1,""),"")</f>
        <v/>
      </c>
      <c r="CS232" s="171" t="str">
        <f>IF(Table1[[#This Row],[Multiple audience]]&lt;&gt;1,IF(Table1[[#This Row],[Other]]=1,1,""),"")</f>
        <v/>
      </c>
      <c r="CT232" s="171" t="str">
        <f>IF(SUM(Table1[[#This Row],[General Audience]:[Other]])&gt;1,1,"")</f>
        <v/>
      </c>
      <c r="CU232" s="171" t="str">
        <f>IF(Table1[[#This Row],[Various  ]]&lt;&gt;1,IF(Table1[[#This Row],[Calculator / Software]]=1,1,""),"")</f>
        <v/>
      </c>
      <c r="CV232" s="171" t="str">
        <f>IF(Table1[[#This Row],[Various  ]]&lt;&gt;1,IF(Table1[[#This Row],[Information  ]]=1,1,""),"")</f>
        <v/>
      </c>
      <c r="CW232" s="171" t="str">
        <f>IF(Table1[[#This Row],[Various  ]]&lt;&gt;1,IF(Table1[[#This Row],[Interactive Tool]]=1,1,""),"")</f>
        <v/>
      </c>
      <c r="CX232" s="171" t="str">
        <f>IF(Table1[[#This Row],[Various  ]]&lt;&gt;1,IF(Table1[[#This Row],[Technical Specifications]]=1,1,""),"")</f>
        <v/>
      </c>
      <c r="CY232" s="171" t="str">
        <f>IF(Table1[[#This Row],[Various  ]]&lt;&gt;1,IF(Table1[[#This Row],[Training Resources]]=1,1,""),"")</f>
        <v/>
      </c>
      <c r="CZ232" s="171" t="str">
        <f>IF(Table1[[#This Row],[Various  ]]&lt;&gt;1,IF(Table1[[#This Row],[Toolbox]]=1,1,""),"")</f>
        <v/>
      </c>
      <c r="DA232" s="169" t="str">
        <f>IF(Table1[[#This Row],[Various  ]]&lt;&gt;1,IF(Table1[[#This Row],[Video]]=1,1,""),"")</f>
        <v/>
      </c>
      <c r="DB232" s="169" t="str">
        <f>IF(Table1[[#This Row],[Various  ]]&lt;&gt;1,IF(Table1[[#This Row],[Case study]]=1,1,""),"")</f>
        <v/>
      </c>
      <c r="DC232" s="169" t="str">
        <f>IF(Table1[[#This Row],[Various  ]]&lt;&gt;1,IF(Table1[[#This Row],[Other   ]]=1,1,""),"")</f>
        <v/>
      </c>
      <c r="DD232" s="169" t="str">
        <f>IF(Table1[[#This Row],[Various  ]]&lt;&gt;1,IF(Table1[[#This Row],[Standards]]=1,1,""),"")</f>
        <v/>
      </c>
      <c r="DE232" s="169" t="str">
        <f>IF(Table1[[#This Row],[Various]]=1,1,IF(SUM(Table1[[#This Row],[Calculator / Software]:[Standards]])&gt;1,1,""))</f>
        <v/>
      </c>
      <c r="DF232" s="169" t="str">
        <f>IF(Table1[[#This Row],[Multiple NCC links]]&lt;&gt;1,IF(Table1[[#This Row],[Design]]=1,1,""),"")</f>
        <v/>
      </c>
      <c r="DG232" s="169" t="str">
        <f>IF(Table1[[#This Row],[Multiple NCC links]]&lt;&gt;1,IF(Table1[[#This Row],[Assessment / Verification]]=1,1,""),"")</f>
        <v/>
      </c>
      <c r="DH232" s="169" t="str">
        <f>IF(Table1[[#This Row],[Multiple NCC links]]&lt;&gt;1,IF(Table1[[#This Row],[Climate Specific ]]=1,1,""),"")</f>
        <v/>
      </c>
      <c r="DI232" s="169" t="str">
        <f>IF(Table1[[#This Row],[Multiple NCC links]]&lt;&gt;1,IF(Table1[[#This Row],[Alterations / Additions]]=1,1,""),"")</f>
        <v/>
      </c>
      <c r="DJ232" s="169" t="str">
        <f>IF(Table1[[#This Row],[Multiple NCC links]]&lt;&gt;1,IF(Table1[[#This Row],[Glazing]]=1,1,""),"")</f>
        <v/>
      </c>
      <c r="DK232" s="169" t="str">
        <f>IF(Table1[[#This Row],[Multiple NCC links]]&lt;&gt;1,IF(Table1[[#This Row],[Building Fabric / Thermal / Sealing]]=1,1,""),"")</f>
        <v/>
      </c>
      <c r="DL232" s="169" t="str">
        <f>IF(Table1[[#This Row],[Multiple NCC links]]&lt;&gt;1,IF(Table1[[#This Row],[Lighting]]=1,1,""),"")</f>
        <v/>
      </c>
      <c r="DM232" s="169" t="str">
        <f>IF(Table1[[#This Row],[Multiple NCC links]]&lt;&gt;1,IF(Table1[[#This Row],[HVAC]]=1,1,""),"")</f>
        <v/>
      </c>
      <c r="DN232" s="169" t="str">
        <f>IF(Table1[[#This Row],[Multiple NCC links]]&lt;&gt;1,IF(Table1[[#This Row],[Services]]=1,1,""),"")</f>
        <v/>
      </c>
      <c r="DO232" s="169" t="str">
        <f>IF(Table1[[#This Row],[Multiple NCC links]]&lt;&gt;1,IF(Table1[[#This Row],[Maintenance &amp; Monitoring]]=1,1,""),"")</f>
        <v/>
      </c>
      <c r="DP232" s="169" t="str">
        <f>IF(Table1[[#This Row],[Multiple NCC links]]&lt;&gt;1,IF(Table1[[#This Row],[Hand over / Operations]]=1,1,""),"")</f>
        <v/>
      </c>
      <c r="DQ232" s="169" t="str">
        <f>IF(Table1[[#This Row],[Multiple NCC links]]&lt;&gt;1,IF(Table1[[#This Row],[As built assessment]]=1,1,""),"")</f>
        <v/>
      </c>
      <c r="DR232" s="169" t="str">
        <f>IF(Table1[[#This Row],[Multiple NCC links]]&lt;&gt;1,IF(Table1[[#This Row],[Beyond compliance]]=1,1,""),"")</f>
        <v/>
      </c>
      <c r="DS232" s="169">
        <f>IF(SUM(Table1[[#This Row],[Design]:[Beyond compliance]])&gt;1,1,"")</f>
        <v>1</v>
      </c>
      <c r="DT232" s="169">
        <f>IF(Table1[[#This Row],[Both Residential &amp; Commercial4]]&lt;&gt;1,IF(Table1[[#This Row],[Residential]]=1,1,""),"")</f>
        <v>1</v>
      </c>
      <c r="DU232" s="169" t="str">
        <f>IF(Table1[[#This Row],[Both Residential &amp; Commercial4]]&lt;&gt;1,IF(Table1[[#This Row],[Commercial]]=1,1,""),"")</f>
        <v/>
      </c>
      <c r="DV232" s="169" t="str">
        <f>Table1[[#This Row],[Residential &amp; Commercial]]</f>
        <v/>
      </c>
      <c r="DW232" s="169"/>
    </row>
    <row r="233" spans="1:127" s="49" customFormat="1" ht="409.6" thickTop="1" thickBot="1" x14ac:dyDescent="0.35">
      <c r="A233" s="97">
        <v>228</v>
      </c>
      <c r="B233" s="97"/>
      <c r="C233" s="88" t="s">
        <v>1011</v>
      </c>
      <c r="D233" s="88" t="s">
        <v>1014</v>
      </c>
      <c r="E233" s="176"/>
      <c r="F233" s="176"/>
      <c r="G233" s="176">
        <v>1</v>
      </c>
      <c r="H233" s="176"/>
      <c r="I233" s="90" t="str">
        <f>IF(AND(Table1[[#This Row],[General]]=1,Table1[[#This Row],[Beginner]]=1,Table1[[#This Row],[Intermediate]]=1,Table1[[#This Row],[Advanced]]=1),1,"")</f>
        <v/>
      </c>
      <c r="J233" s="90" t="str">
        <f>CONCATENATE(IF(Table1[[#This Row],[General]]=1,"General, ",""), IF(Table1[[#This Row],[Beginner]]=1,"Beginner, ",""),IF(Table1[[#This Row],[Intermediate]]=1,"Intermediate, ",""), IF(Table1[[#This Row],[Advanced]]=1,"Advanced",""))</f>
        <v xml:space="preserve">Intermediate, </v>
      </c>
      <c r="K233" s="91"/>
      <c r="L233" s="179"/>
      <c r="M233" s="91"/>
      <c r="N233" s="91">
        <v>1</v>
      </c>
      <c r="O233" s="159"/>
      <c r="P233" s="91"/>
      <c r="Q233" s="91"/>
      <c r="R233" s="91"/>
      <c r="S23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v>
      </c>
      <c r="T233" s="92"/>
      <c r="U233" s="92"/>
      <c r="V233" s="211"/>
      <c r="W233" s="211">
        <v>1</v>
      </c>
      <c r="X233" s="92"/>
      <c r="Y233" s="92"/>
      <c r="Z233" s="92"/>
      <c r="AA233" s="92"/>
      <c r="AB233" s="92"/>
      <c r="AC233" s="92"/>
      <c r="AD233" s="92"/>
      <c r="AE233" s="181"/>
      <c r="AF233" s="92"/>
      <c r="AG23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33" s="93">
        <v>1</v>
      </c>
      <c r="AI233" s="93"/>
      <c r="AJ233" s="93"/>
      <c r="AK233" s="74" t="str">
        <f>CONCATENATE(IF(Table1[[#This Row],[Digital]]=1,"Digital, ",""),IF(Table1[[#This Row],[Face to Face]]=1,"Face to face, ",""),IF(Table1[[#This Row],[Blended]]=1,"Blended",""))</f>
        <v xml:space="preserve">Digital, </v>
      </c>
      <c r="AL233" s="89" t="s">
        <v>62</v>
      </c>
      <c r="AM233" s="94">
        <v>1</v>
      </c>
      <c r="AN233" s="182"/>
      <c r="AO233" s="94">
        <v>1</v>
      </c>
      <c r="AP233" s="182"/>
      <c r="AQ233" s="94">
        <v>1</v>
      </c>
      <c r="AR233" s="94">
        <v>1</v>
      </c>
      <c r="AS233" s="94">
        <v>1</v>
      </c>
      <c r="AT233" s="94">
        <v>1</v>
      </c>
      <c r="AU233" s="94">
        <v>1</v>
      </c>
      <c r="AV233" s="182"/>
      <c r="AW233" s="182"/>
      <c r="AX233" s="182"/>
      <c r="AY233" s="94"/>
      <c r="AZ23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3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Building Fabric / Thermal / Sealing, Lighting, HVAC, Services, </v>
      </c>
      <c r="BB233" s="95">
        <v>1</v>
      </c>
      <c r="BC233" s="95">
        <v>1</v>
      </c>
      <c r="BD233" s="90">
        <f>IF(AND(Table1[[#This Row],[Residential]]=1,Table1[[#This Row],[Commercial]]=1),1,"")</f>
        <v>1</v>
      </c>
      <c r="BE233" s="90" t="str">
        <f>CONCATENATE(IF(Table1[[#This Row],[Residential]]=1,"Residential, ",""),IF(Table1[[#This Row],[Commercial]]=1,"Commercial",""))</f>
        <v>Residential, Commercial</v>
      </c>
      <c r="BF233" s="94"/>
      <c r="BG233" s="94"/>
      <c r="BH233" s="94"/>
      <c r="BI233" s="94"/>
      <c r="BJ233" s="94"/>
      <c r="BK233" s="94"/>
      <c r="BL233" s="94"/>
      <c r="BM233" s="182"/>
      <c r="BN233" s="94">
        <v>1</v>
      </c>
      <c r="BO23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33" s="160"/>
      <c r="BQ233" s="120" t="s">
        <v>1013</v>
      </c>
      <c r="BR233" s="235" t="s">
        <v>1032</v>
      </c>
      <c r="BS233" s="120"/>
      <c r="BT233" s="175" t="s">
        <v>1012</v>
      </c>
      <c r="BU233" s="175"/>
      <c r="BV233" s="175"/>
      <c r="BW233" s="121" t="s">
        <v>59</v>
      </c>
      <c r="BX233" s="121" t="s">
        <v>57</v>
      </c>
      <c r="BY233" s="121" t="s">
        <v>57</v>
      </c>
      <c r="BZ233" s="227"/>
      <c r="CA23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33" s="48">
        <f>COUNTIF(Table1[[#This Row],[Validity]:[Alignment with NCC (Yes=1,No=0)]],"N/A")</f>
        <v>1</v>
      </c>
      <c r="CC233" s="48">
        <f>IF(ISERROR(Table1[[#This Row],[Total Quality Score (out of 10)]]/(4-Table1[[#This Row],[N/A Count]])),0,Table1[[#This Row],[Total Quality Score (out of 10)]]/(4-Table1[[#This Row],[N/A Count]]))</f>
        <v>2</v>
      </c>
      <c r="CD233" s="106"/>
      <c r="CE233" s="106"/>
      <c r="CF233" s="172" t="str">
        <f>IF(SUM(Table1[[#This Row],[Multiple]:[Level (all)62]])&lt;1,IF(Table1[[#This Row],[General]]=1,1,""),"")</f>
        <v/>
      </c>
      <c r="CG233" s="172" t="str">
        <f>IF(SUM(Table1[[#This Row],[Multiple]:[Level (all)62]])&lt;1,IF(Table1[[#This Row],[Beginner]]=1,1,""),"")</f>
        <v/>
      </c>
      <c r="CH233" s="171">
        <f>IF(SUM(Table1[[#This Row],[Multiple]:[Level (all)62]])&lt;1,IF(Table1[[#This Row],[Intermediate]]=1,1,""),"")</f>
        <v>1</v>
      </c>
      <c r="CI233" s="171" t="str">
        <f>IF(SUM(Table1[[#This Row],[Multiple]:[Level (all)62]])&lt;1,IF(Table1[[#This Row],[Advanced]]=1,1,""),"")</f>
        <v/>
      </c>
      <c r="CJ233" s="171" t="str">
        <f>IF(AND(SUM(Table1[[#This Row],[General]:[Advanced]])&lt;4,SUM(Table1[[#This Row],[General]:[Advanced]])&gt;1),1,"")</f>
        <v/>
      </c>
      <c r="CK233" s="171" t="str">
        <f>Table1[[#This Row],[Level (all)]]</f>
        <v/>
      </c>
      <c r="CL233" s="171" t="str">
        <f>IF(Table1[[#This Row],[Multiple audience]]&lt;&gt;1,IF(Table1[[#This Row],[General Audience]]=1,1,""),"")</f>
        <v/>
      </c>
      <c r="CM233" s="171" t="str">
        <f>IF(Table1[[#This Row],[Multiple audience]]&lt;&gt;1,IF(Table1[[#This Row],[Planners / Designers ]]=1,1,""),"")</f>
        <v/>
      </c>
      <c r="CN233" s="171" t="str">
        <f>IF(Table1[[#This Row],[Multiple audience]]&lt;&gt;1,IF(Table1[[#This Row],[Regulatory Assessors]]=1,1,""),"")</f>
        <v/>
      </c>
      <c r="CO233" s="171">
        <f>IF(Table1[[#This Row],[Multiple audience]]&lt;&gt;1,IF(Table1[[#This Row],[Builders / Management]]=1,1,""),"")</f>
        <v>1</v>
      </c>
      <c r="CP233" s="171" t="str">
        <f>IF(Table1[[#This Row],[Multiple audience]]&lt;&gt;1,IF(Table1[[#This Row],[Energy / Sus Assessors]]=1,1,""),"")</f>
        <v/>
      </c>
      <c r="CQ233" s="171" t="str">
        <f>IF(Table1[[#This Row],[Multiple audience]]&lt;&gt;1,IF(Table1[[#This Row],[Semi-skilled]]=1,1,""),"")</f>
        <v/>
      </c>
      <c r="CR233" s="171" t="str">
        <f>IF(Table1[[#This Row],[Multiple audience]]&lt;&gt;1,IF(Table1[[#This Row],[Trades]]=1,1,""),"")</f>
        <v/>
      </c>
      <c r="CS233" s="171" t="str">
        <f>IF(Table1[[#This Row],[Multiple audience]]&lt;&gt;1,IF(Table1[[#This Row],[Other]]=1,1,""),"")</f>
        <v/>
      </c>
      <c r="CT233" s="171" t="str">
        <f>IF(SUM(Table1[[#This Row],[General Audience]:[Other]])&gt;1,1,"")</f>
        <v/>
      </c>
      <c r="CU233" s="171" t="str">
        <f>IF(Table1[[#This Row],[Various  ]]&lt;&gt;1,IF(Table1[[#This Row],[Calculator / Software]]=1,1,""),"")</f>
        <v/>
      </c>
      <c r="CV233" s="171" t="str">
        <f>IF(Table1[[#This Row],[Various  ]]&lt;&gt;1,IF(Table1[[#This Row],[Information  ]]=1,1,""),"")</f>
        <v/>
      </c>
      <c r="CW233" s="171" t="str">
        <f>IF(Table1[[#This Row],[Various  ]]&lt;&gt;1,IF(Table1[[#This Row],[Interactive Tool]]=1,1,""),"")</f>
        <v/>
      </c>
      <c r="CX233" s="171" t="str">
        <f>IF(Table1[[#This Row],[Various  ]]&lt;&gt;1,IF(Table1[[#This Row],[Technical Specifications]]=1,1,""),"")</f>
        <v/>
      </c>
      <c r="CY233" s="171" t="str">
        <f>IF(Table1[[#This Row],[Various  ]]&lt;&gt;1,IF(Table1[[#This Row],[Training Resources]]=1,1,""),"")</f>
        <v/>
      </c>
      <c r="CZ233" s="171" t="str">
        <f>IF(Table1[[#This Row],[Various  ]]&lt;&gt;1,IF(Table1[[#This Row],[Toolbox]]=1,1,""),"")</f>
        <v/>
      </c>
      <c r="DA233" s="169" t="str">
        <f>IF(Table1[[#This Row],[Various  ]]&lt;&gt;1,IF(Table1[[#This Row],[Video]]=1,1,""),"")</f>
        <v/>
      </c>
      <c r="DB233" s="169" t="str">
        <f>IF(Table1[[#This Row],[Various  ]]&lt;&gt;1,IF(Table1[[#This Row],[Case study]]=1,1,""),"")</f>
        <v/>
      </c>
      <c r="DC233" s="169" t="str">
        <f>IF(Table1[[#This Row],[Various  ]]&lt;&gt;1,IF(Table1[[#This Row],[Other   ]]=1,1,""),"")</f>
        <v/>
      </c>
      <c r="DD233" s="169" t="str">
        <f>IF(Table1[[#This Row],[Various  ]]&lt;&gt;1,IF(Table1[[#This Row],[Standards]]=1,1,""),"")</f>
        <v/>
      </c>
      <c r="DE233" s="169" t="str">
        <f>IF(Table1[[#This Row],[Various]]=1,1,IF(SUM(Table1[[#This Row],[Calculator / Software]:[Standards]])&gt;1,1,""))</f>
        <v/>
      </c>
      <c r="DF233" s="169" t="str">
        <f>IF(Table1[[#This Row],[Multiple NCC links]]&lt;&gt;1,IF(Table1[[#This Row],[Design]]=1,1,""),"")</f>
        <v/>
      </c>
      <c r="DG233" s="169" t="str">
        <f>IF(Table1[[#This Row],[Multiple NCC links]]&lt;&gt;1,IF(Table1[[#This Row],[Assessment / Verification]]=1,1,""),"")</f>
        <v/>
      </c>
      <c r="DH233" s="169" t="str">
        <f>IF(Table1[[#This Row],[Multiple NCC links]]&lt;&gt;1,IF(Table1[[#This Row],[Climate Specific ]]=1,1,""),"")</f>
        <v/>
      </c>
      <c r="DI233" s="169" t="str">
        <f>IF(Table1[[#This Row],[Multiple NCC links]]&lt;&gt;1,IF(Table1[[#This Row],[Alterations / Additions]]=1,1,""),"")</f>
        <v/>
      </c>
      <c r="DJ233" s="169" t="str">
        <f>IF(Table1[[#This Row],[Multiple NCC links]]&lt;&gt;1,IF(Table1[[#This Row],[Glazing]]=1,1,""),"")</f>
        <v/>
      </c>
      <c r="DK233" s="169" t="str">
        <f>IF(Table1[[#This Row],[Multiple NCC links]]&lt;&gt;1,IF(Table1[[#This Row],[Building Fabric / Thermal / Sealing]]=1,1,""),"")</f>
        <v/>
      </c>
      <c r="DL233" s="169" t="str">
        <f>IF(Table1[[#This Row],[Multiple NCC links]]&lt;&gt;1,IF(Table1[[#This Row],[Lighting]]=1,1,""),"")</f>
        <v/>
      </c>
      <c r="DM233" s="169" t="str">
        <f>IF(Table1[[#This Row],[Multiple NCC links]]&lt;&gt;1,IF(Table1[[#This Row],[HVAC]]=1,1,""),"")</f>
        <v/>
      </c>
      <c r="DN233" s="169" t="str">
        <f>IF(Table1[[#This Row],[Multiple NCC links]]&lt;&gt;1,IF(Table1[[#This Row],[Services]]=1,1,""),"")</f>
        <v/>
      </c>
      <c r="DO233" s="169" t="str">
        <f>IF(Table1[[#This Row],[Multiple NCC links]]&lt;&gt;1,IF(Table1[[#This Row],[Maintenance &amp; Monitoring]]=1,1,""),"")</f>
        <v/>
      </c>
      <c r="DP233" s="169" t="str">
        <f>IF(Table1[[#This Row],[Multiple NCC links]]&lt;&gt;1,IF(Table1[[#This Row],[Hand over / Operations]]=1,1,""),"")</f>
        <v/>
      </c>
      <c r="DQ233" s="169" t="str">
        <f>IF(Table1[[#This Row],[Multiple NCC links]]&lt;&gt;1,IF(Table1[[#This Row],[As built assessment]]=1,1,""),"")</f>
        <v/>
      </c>
      <c r="DR233" s="169" t="str">
        <f>IF(Table1[[#This Row],[Multiple NCC links]]&lt;&gt;1,IF(Table1[[#This Row],[Beyond compliance]]=1,1,""),"")</f>
        <v/>
      </c>
      <c r="DS233" s="169">
        <f>IF(SUM(Table1[[#This Row],[Design]:[Beyond compliance]])&gt;1,1,"")</f>
        <v>1</v>
      </c>
      <c r="DT233" s="169" t="str">
        <f>IF(Table1[[#This Row],[Both Residential &amp; Commercial4]]&lt;&gt;1,IF(Table1[[#This Row],[Residential]]=1,1,""),"")</f>
        <v/>
      </c>
      <c r="DU233" s="169" t="str">
        <f>IF(Table1[[#This Row],[Both Residential &amp; Commercial4]]&lt;&gt;1,IF(Table1[[#This Row],[Commercial]]=1,1,""),"")</f>
        <v/>
      </c>
      <c r="DV233" s="169">
        <f>Table1[[#This Row],[Residential &amp; Commercial]]</f>
        <v>1</v>
      </c>
      <c r="DW233" s="169"/>
    </row>
    <row r="234" spans="1:127" s="49" customFormat="1" ht="409.6" thickTop="1" thickBot="1" x14ac:dyDescent="0.35">
      <c r="A234" s="97">
        <v>229</v>
      </c>
      <c r="B234" s="97"/>
      <c r="C234" s="88" t="s">
        <v>1015</v>
      </c>
      <c r="D234" s="88" t="s">
        <v>1014</v>
      </c>
      <c r="E234" s="176"/>
      <c r="F234" s="176"/>
      <c r="G234" s="176">
        <v>1</v>
      </c>
      <c r="H234" s="176"/>
      <c r="I234" s="90" t="str">
        <f>IF(AND(Table1[[#This Row],[General]]=1,Table1[[#This Row],[Beginner]]=1,Table1[[#This Row],[Intermediate]]=1,Table1[[#This Row],[Advanced]]=1),1,"")</f>
        <v/>
      </c>
      <c r="J234" s="90" t="str">
        <f>CONCATENATE(IF(Table1[[#This Row],[General]]=1,"General, ",""), IF(Table1[[#This Row],[Beginner]]=1,"Beginner, ",""),IF(Table1[[#This Row],[Intermediate]]=1,"Intermediate, ",""), IF(Table1[[#This Row],[Advanced]]=1,"Advanced",""))</f>
        <v xml:space="preserve">Intermediate, </v>
      </c>
      <c r="K234" s="91"/>
      <c r="L234" s="179"/>
      <c r="M234" s="91"/>
      <c r="N234" s="91">
        <v>1</v>
      </c>
      <c r="O234" s="159"/>
      <c r="P234" s="91"/>
      <c r="Q234" s="91"/>
      <c r="R234" s="91"/>
      <c r="S234"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Builders / Management, </v>
      </c>
      <c r="T234" s="92"/>
      <c r="U234" s="92"/>
      <c r="V234" s="211"/>
      <c r="W234" s="211">
        <v>1</v>
      </c>
      <c r="X234" s="92"/>
      <c r="Y234" s="92"/>
      <c r="Z234" s="92"/>
      <c r="AA234" s="92"/>
      <c r="AB234" s="92"/>
      <c r="AC234" s="92"/>
      <c r="AD234" s="92"/>
      <c r="AE234" s="181"/>
      <c r="AF234" s="92"/>
      <c r="AG23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34" s="93">
        <v>1</v>
      </c>
      <c r="AI234" s="93"/>
      <c r="AJ234" s="93"/>
      <c r="AK234" s="74" t="str">
        <f>CONCATENATE(IF(Table1[[#This Row],[Digital]]=1,"Digital, ",""),IF(Table1[[#This Row],[Face to Face]]=1,"Face to face, ",""),IF(Table1[[#This Row],[Blended]]=1,"Blended",""))</f>
        <v xml:space="preserve">Digital, </v>
      </c>
      <c r="AL234" s="89" t="s">
        <v>62</v>
      </c>
      <c r="AM234" s="94">
        <v>1</v>
      </c>
      <c r="AN234" s="182"/>
      <c r="AO234" s="94">
        <v>1</v>
      </c>
      <c r="AP234" s="182"/>
      <c r="AQ234" s="94">
        <v>1</v>
      </c>
      <c r="AR234" s="94"/>
      <c r="AS234" s="94">
        <v>1</v>
      </c>
      <c r="AT234" s="94">
        <v>1</v>
      </c>
      <c r="AU234" s="94">
        <v>1</v>
      </c>
      <c r="AV234" s="182"/>
      <c r="AW234" s="182"/>
      <c r="AX234" s="182"/>
      <c r="AY234" s="94"/>
      <c r="AZ23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3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Design, Climate Specific, Glazing, Lighting, HVAC, Services, </v>
      </c>
      <c r="BB234" s="95"/>
      <c r="BC234" s="95">
        <v>1</v>
      </c>
      <c r="BD234" s="90" t="str">
        <f>IF(AND(Table1[[#This Row],[Residential]]=1,Table1[[#This Row],[Commercial]]=1),1,"")</f>
        <v/>
      </c>
      <c r="BE234" s="90" t="str">
        <f>CONCATENATE(IF(Table1[[#This Row],[Residential]]=1,"Residential, ",""),IF(Table1[[#This Row],[Commercial]]=1,"Commercial",""))</f>
        <v>Commercial</v>
      </c>
      <c r="BF234" s="94"/>
      <c r="BG234" s="94"/>
      <c r="BH234" s="94"/>
      <c r="BI234" s="94"/>
      <c r="BJ234" s="94"/>
      <c r="BK234" s="94"/>
      <c r="BL234" s="94"/>
      <c r="BM234" s="182"/>
      <c r="BN234" s="94">
        <v>1</v>
      </c>
      <c r="BO23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34" s="160"/>
      <c r="BQ234" s="120" t="s">
        <v>1016</v>
      </c>
      <c r="BR234" s="235" t="s">
        <v>1032</v>
      </c>
      <c r="BS234" s="120"/>
      <c r="BT234" s="175" t="s">
        <v>1017</v>
      </c>
      <c r="BU234" s="175"/>
      <c r="BV234" s="175"/>
      <c r="BW234" s="121" t="s">
        <v>59</v>
      </c>
      <c r="BX234" s="121" t="s">
        <v>57</v>
      </c>
      <c r="BY234" s="121" t="s">
        <v>57</v>
      </c>
      <c r="BZ234" s="227"/>
      <c r="CA23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34" s="48">
        <f>COUNTIF(Table1[[#This Row],[Validity]:[Alignment with NCC (Yes=1,No=0)]],"N/A")</f>
        <v>1</v>
      </c>
      <c r="CC234" s="48">
        <f>IF(ISERROR(Table1[[#This Row],[Total Quality Score (out of 10)]]/(4-Table1[[#This Row],[N/A Count]])),0,Table1[[#This Row],[Total Quality Score (out of 10)]]/(4-Table1[[#This Row],[N/A Count]]))</f>
        <v>2</v>
      </c>
      <c r="CD234" s="106"/>
      <c r="CE234" s="106"/>
      <c r="CF234" s="172" t="str">
        <f>IF(SUM(Table1[[#This Row],[Multiple]:[Level (all)62]])&lt;1,IF(Table1[[#This Row],[General]]=1,1,""),"")</f>
        <v/>
      </c>
      <c r="CG234" s="172" t="str">
        <f>IF(SUM(Table1[[#This Row],[Multiple]:[Level (all)62]])&lt;1,IF(Table1[[#This Row],[Beginner]]=1,1,""),"")</f>
        <v/>
      </c>
      <c r="CH234" s="171">
        <f>IF(SUM(Table1[[#This Row],[Multiple]:[Level (all)62]])&lt;1,IF(Table1[[#This Row],[Intermediate]]=1,1,""),"")</f>
        <v>1</v>
      </c>
      <c r="CI234" s="171" t="str">
        <f>IF(SUM(Table1[[#This Row],[Multiple]:[Level (all)62]])&lt;1,IF(Table1[[#This Row],[Advanced]]=1,1,""),"")</f>
        <v/>
      </c>
      <c r="CJ234" s="171" t="str">
        <f>IF(AND(SUM(Table1[[#This Row],[General]:[Advanced]])&lt;4,SUM(Table1[[#This Row],[General]:[Advanced]])&gt;1),1,"")</f>
        <v/>
      </c>
      <c r="CK234" s="171" t="str">
        <f>Table1[[#This Row],[Level (all)]]</f>
        <v/>
      </c>
      <c r="CL234" s="171" t="str">
        <f>IF(Table1[[#This Row],[Multiple audience]]&lt;&gt;1,IF(Table1[[#This Row],[General Audience]]=1,1,""),"")</f>
        <v/>
      </c>
      <c r="CM234" s="171" t="str">
        <f>IF(Table1[[#This Row],[Multiple audience]]&lt;&gt;1,IF(Table1[[#This Row],[Planners / Designers ]]=1,1,""),"")</f>
        <v/>
      </c>
      <c r="CN234" s="171" t="str">
        <f>IF(Table1[[#This Row],[Multiple audience]]&lt;&gt;1,IF(Table1[[#This Row],[Regulatory Assessors]]=1,1,""),"")</f>
        <v/>
      </c>
      <c r="CO234" s="171">
        <f>IF(Table1[[#This Row],[Multiple audience]]&lt;&gt;1,IF(Table1[[#This Row],[Builders / Management]]=1,1,""),"")</f>
        <v>1</v>
      </c>
      <c r="CP234" s="171" t="str">
        <f>IF(Table1[[#This Row],[Multiple audience]]&lt;&gt;1,IF(Table1[[#This Row],[Energy / Sus Assessors]]=1,1,""),"")</f>
        <v/>
      </c>
      <c r="CQ234" s="171" t="str">
        <f>IF(Table1[[#This Row],[Multiple audience]]&lt;&gt;1,IF(Table1[[#This Row],[Semi-skilled]]=1,1,""),"")</f>
        <v/>
      </c>
      <c r="CR234" s="171" t="str">
        <f>IF(Table1[[#This Row],[Multiple audience]]&lt;&gt;1,IF(Table1[[#This Row],[Trades]]=1,1,""),"")</f>
        <v/>
      </c>
      <c r="CS234" s="171" t="str">
        <f>IF(Table1[[#This Row],[Multiple audience]]&lt;&gt;1,IF(Table1[[#This Row],[Other]]=1,1,""),"")</f>
        <v/>
      </c>
      <c r="CT234" s="171" t="str">
        <f>IF(SUM(Table1[[#This Row],[General Audience]:[Other]])&gt;1,1,"")</f>
        <v/>
      </c>
      <c r="CU234" s="171" t="str">
        <f>IF(Table1[[#This Row],[Various  ]]&lt;&gt;1,IF(Table1[[#This Row],[Calculator / Software]]=1,1,""),"")</f>
        <v/>
      </c>
      <c r="CV234" s="171" t="str">
        <f>IF(Table1[[#This Row],[Various  ]]&lt;&gt;1,IF(Table1[[#This Row],[Information  ]]=1,1,""),"")</f>
        <v/>
      </c>
      <c r="CW234" s="171" t="str">
        <f>IF(Table1[[#This Row],[Various  ]]&lt;&gt;1,IF(Table1[[#This Row],[Interactive Tool]]=1,1,""),"")</f>
        <v/>
      </c>
      <c r="CX234" s="171" t="str">
        <f>IF(Table1[[#This Row],[Various  ]]&lt;&gt;1,IF(Table1[[#This Row],[Technical Specifications]]=1,1,""),"")</f>
        <v/>
      </c>
      <c r="CY234" s="171" t="str">
        <f>IF(Table1[[#This Row],[Various  ]]&lt;&gt;1,IF(Table1[[#This Row],[Training Resources]]=1,1,""),"")</f>
        <v/>
      </c>
      <c r="CZ234" s="171" t="str">
        <f>IF(Table1[[#This Row],[Various  ]]&lt;&gt;1,IF(Table1[[#This Row],[Toolbox]]=1,1,""),"")</f>
        <v/>
      </c>
      <c r="DA234" s="169" t="str">
        <f>IF(Table1[[#This Row],[Various  ]]&lt;&gt;1,IF(Table1[[#This Row],[Video]]=1,1,""),"")</f>
        <v/>
      </c>
      <c r="DB234" s="169" t="str">
        <f>IF(Table1[[#This Row],[Various  ]]&lt;&gt;1,IF(Table1[[#This Row],[Case study]]=1,1,""),"")</f>
        <v/>
      </c>
      <c r="DC234" s="169" t="str">
        <f>IF(Table1[[#This Row],[Various  ]]&lt;&gt;1,IF(Table1[[#This Row],[Other   ]]=1,1,""),"")</f>
        <v/>
      </c>
      <c r="DD234" s="169" t="str">
        <f>IF(Table1[[#This Row],[Various  ]]&lt;&gt;1,IF(Table1[[#This Row],[Standards]]=1,1,""),"")</f>
        <v/>
      </c>
      <c r="DE234" s="169" t="str">
        <f>IF(Table1[[#This Row],[Various]]=1,1,IF(SUM(Table1[[#This Row],[Calculator / Software]:[Standards]])&gt;1,1,""))</f>
        <v/>
      </c>
      <c r="DF234" s="169" t="str">
        <f>IF(Table1[[#This Row],[Multiple NCC links]]&lt;&gt;1,IF(Table1[[#This Row],[Design]]=1,1,""),"")</f>
        <v/>
      </c>
      <c r="DG234" s="169" t="str">
        <f>IF(Table1[[#This Row],[Multiple NCC links]]&lt;&gt;1,IF(Table1[[#This Row],[Assessment / Verification]]=1,1,""),"")</f>
        <v/>
      </c>
      <c r="DH234" s="169" t="str">
        <f>IF(Table1[[#This Row],[Multiple NCC links]]&lt;&gt;1,IF(Table1[[#This Row],[Climate Specific ]]=1,1,""),"")</f>
        <v/>
      </c>
      <c r="DI234" s="169" t="str">
        <f>IF(Table1[[#This Row],[Multiple NCC links]]&lt;&gt;1,IF(Table1[[#This Row],[Alterations / Additions]]=1,1,""),"")</f>
        <v/>
      </c>
      <c r="DJ234" s="169" t="str">
        <f>IF(Table1[[#This Row],[Multiple NCC links]]&lt;&gt;1,IF(Table1[[#This Row],[Glazing]]=1,1,""),"")</f>
        <v/>
      </c>
      <c r="DK234" s="169" t="str">
        <f>IF(Table1[[#This Row],[Multiple NCC links]]&lt;&gt;1,IF(Table1[[#This Row],[Building Fabric / Thermal / Sealing]]=1,1,""),"")</f>
        <v/>
      </c>
      <c r="DL234" s="169" t="str">
        <f>IF(Table1[[#This Row],[Multiple NCC links]]&lt;&gt;1,IF(Table1[[#This Row],[Lighting]]=1,1,""),"")</f>
        <v/>
      </c>
      <c r="DM234" s="169" t="str">
        <f>IF(Table1[[#This Row],[Multiple NCC links]]&lt;&gt;1,IF(Table1[[#This Row],[HVAC]]=1,1,""),"")</f>
        <v/>
      </c>
      <c r="DN234" s="169" t="str">
        <f>IF(Table1[[#This Row],[Multiple NCC links]]&lt;&gt;1,IF(Table1[[#This Row],[Services]]=1,1,""),"")</f>
        <v/>
      </c>
      <c r="DO234" s="169" t="str">
        <f>IF(Table1[[#This Row],[Multiple NCC links]]&lt;&gt;1,IF(Table1[[#This Row],[Maintenance &amp; Monitoring]]=1,1,""),"")</f>
        <v/>
      </c>
      <c r="DP234" s="169" t="str">
        <f>IF(Table1[[#This Row],[Multiple NCC links]]&lt;&gt;1,IF(Table1[[#This Row],[Hand over / Operations]]=1,1,""),"")</f>
        <v/>
      </c>
      <c r="DQ234" s="169" t="str">
        <f>IF(Table1[[#This Row],[Multiple NCC links]]&lt;&gt;1,IF(Table1[[#This Row],[As built assessment]]=1,1,""),"")</f>
        <v/>
      </c>
      <c r="DR234" s="169" t="str">
        <f>IF(Table1[[#This Row],[Multiple NCC links]]&lt;&gt;1,IF(Table1[[#This Row],[Beyond compliance]]=1,1,""),"")</f>
        <v/>
      </c>
      <c r="DS234" s="169">
        <f>IF(SUM(Table1[[#This Row],[Design]:[Beyond compliance]])&gt;1,1,"")</f>
        <v>1</v>
      </c>
      <c r="DT234" s="169" t="str">
        <f>IF(Table1[[#This Row],[Both Residential &amp; Commercial4]]&lt;&gt;1,IF(Table1[[#This Row],[Residential]]=1,1,""),"")</f>
        <v/>
      </c>
      <c r="DU234" s="169">
        <f>IF(Table1[[#This Row],[Both Residential &amp; Commercial4]]&lt;&gt;1,IF(Table1[[#This Row],[Commercial]]=1,1,""),"")</f>
        <v>1</v>
      </c>
      <c r="DV234" s="169" t="str">
        <f>Table1[[#This Row],[Residential &amp; Commercial]]</f>
        <v/>
      </c>
      <c r="DW234" s="169"/>
    </row>
    <row r="235" spans="1:127" s="49" customFormat="1" ht="409.6" thickTop="1" thickBot="1" x14ac:dyDescent="0.35">
      <c r="A235" s="97">
        <v>230</v>
      </c>
      <c r="B235" s="97"/>
      <c r="C235" s="88" t="s">
        <v>1021</v>
      </c>
      <c r="D235" s="88" t="s">
        <v>1020</v>
      </c>
      <c r="E235" s="176"/>
      <c r="F235" s="176">
        <v>1</v>
      </c>
      <c r="G235" s="176"/>
      <c r="H235" s="176"/>
      <c r="I235" s="90" t="str">
        <f>IF(AND(Table1[[#This Row],[General]]=1,Table1[[#This Row],[Beginner]]=1,Table1[[#This Row],[Intermediate]]=1,Table1[[#This Row],[Advanced]]=1),1,"")</f>
        <v/>
      </c>
      <c r="J235" s="90" t="str">
        <f>CONCATENATE(IF(Table1[[#This Row],[General]]=1,"General, ",""), IF(Table1[[#This Row],[Beginner]]=1,"Beginner, ",""),IF(Table1[[#This Row],[Intermediate]]=1,"Intermediate, ",""), IF(Table1[[#This Row],[Advanced]]=1,"Advanced",""))</f>
        <v xml:space="preserve">Beginner, </v>
      </c>
      <c r="K235" s="91">
        <v>1</v>
      </c>
      <c r="L235" s="179"/>
      <c r="M235" s="91"/>
      <c r="N235" s="91"/>
      <c r="O235" s="159"/>
      <c r="P235" s="91"/>
      <c r="Q235" s="91"/>
      <c r="R235" s="91"/>
      <c r="S235"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General Audience, </v>
      </c>
      <c r="T235" s="92"/>
      <c r="U235" s="92"/>
      <c r="V235" s="211">
        <v>1</v>
      </c>
      <c r="W235" s="211"/>
      <c r="X235" s="92"/>
      <c r="Y235" s="92"/>
      <c r="Z235" s="92"/>
      <c r="AA235" s="92"/>
      <c r="AB235" s="92"/>
      <c r="AC235" s="92"/>
      <c r="AD235" s="92"/>
      <c r="AE235" s="181"/>
      <c r="AF235" s="92"/>
      <c r="AG23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35" s="93">
        <v>1</v>
      </c>
      <c r="AI235" s="93"/>
      <c r="AJ235" s="93"/>
      <c r="AK235" s="74" t="str">
        <f>CONCATENATE(IF(Table1[[#This Row],[Digital]]=1,"Digital, ",""),IF(Table1[[#This Row],[Face to Face]]=1,"Face to face, ",""),IF(Table1[[#This Row],[Blended]]=1,"Blended",""))</f>
        <v xml:space="preserve">Digital, </v>
      </c>
      <c r="AL235" s="89" t="s">
        <v>733</v>
      </c>
      <c r="AM235" s="94"/>
      <c r="AN235" s="182"/>
      <c r="AO235" s="94"/>
      <c r="AP235" s="182">
        <v>1</v>
      </c>
      <c r="AQ235" s="94"/>
      <c r="AR235" s="94">
        <v>1</v>
      </c>
      <c r="AS235" s="94"/>
      <c r="AT235" s="94">
        <v>1</v>
      </c>
      <c r="AU235" s="94">
        <v>1</v>
      </c>
      <c r="AV235" s="182"/>
      <c r="AW235" s="182"/>
      <c r="AX235" s="182"/>
      <c r="AY235" s="94"/>
      <c r="AZ23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3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Alterations / Additions, Building Fabric / Thermal / Sealing, HVAC, Services, </v>
      </c>
      <c r="BB235" s="95">
        <v>1</v>
      </c>
      <c r="BC235" s="95">
        <v>1</v>
      </c>
      <c r="BD235" s="90">
        <f>IF(AND(Table1[[#This Row],[Residential]]=1,Table1[[#This Row],[Commercial]]=1),1,"")</f>
        <v>1</v>
      </c>
      <c r="BE235" s="90" t="str">
        <f>CONCATENATE(IF(Table1[[#This Row],[Residential]]=1,"Residential, ",""),IF(Table1[[#This Row],[Commercial]]=1,"Commercial",""))</f>
        <v>Residential, Commercial</v>
      </c>
      <c r="BF235" s="94"/>
      <c r="BG235" s="94"/>
      <c r="BH235" s="94"/>
      <c r="BI235" s="94"/>
      <c r="BJ235" s="94"/>
      <c r="BK235" s="94"/>
      <c r="BL235" s="94"/>
      <c r="BM235" s="182"/>
      <c r="BN235" s="94">
        <v>1</v>
      </c>
      <c r="BO23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35" s="160"/>
      <c r="BQ235" s="120" t="s">
        <v>1019</v>
      </c>
      <c r="BR235" s="235" t="s">
        <v>1032</v>
      </c>
      <c r="BS235" s="120"/>
      <c r="BT235" s="175" t="s">
        <v>1018</v>
      </c>
      <c r="BU235" s="175"/>
      <c r="BV235" s="175"/>
      <c r="BW235" s="121" t="s">
        <v>57</v>
      </c>
      <c r="BX235" s="121" t="s">
        <v>57</v>
      </c>
      <c r="BY235" s="121" t="s">
        <v>58</v>
      </c>
      <c r="BZ235" s="227"/>
      <c r="CA23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8</v>
      </c>
      <c r="CB235" s="48">
        <f>COUNTIF(Table1[[#This Row],[Validity]:[Alignment with NCC (Yes=1,No=0)]],"N/A")</f>
        <v>0</v>
      </c>
      <c r="CC235" s="48">
        <f>IF(ISERROR(Table1[[#This Row],[Total Quality Score (out of 10)]]/(4-Table1[[#This Row],[N/A Count]])),0,Table1[[#This Row],[Total Quality Score (out of 10)]]/(4-Table1[[#This Row],[N/A Count]]))</f>
        <v>2</v>
      </c>
      <c r="CD235" s="106"/>
      <c r="CE235" s="106"/>
      <c r="CF235" s="172" t="str">
        <f>IF(SUM(Table1[[#This Row],[Multiple]:[Level (all)62]])&lt;1,IF(Table1[[#This Row],[General]]=1,1,""),"")</f>
        <v/>
      </c>
      <c r="CG235" s="172">
        <f>IF(SUM(Table1[[#This Row],[Multiple]:[Level (all)62]])&lt;1,IF(Table1[[#This Row],[Beginner]]=1,1,""),"")</f>
        <v>1</v>
      </c>
      <c r="CH235" s="171" t="str">
        <f>IF(SUM(Table1[[#This Row],[Multiple]:[Level (all)62]])&lt;1,IF(Table1[[#This Row],[Intermediate]]=1,1,""),"")</f>
        <v/>
      </c>
      <c r="CI235" s="171" t="str">
        <f>IF(SUM(Table1[[#This Row],[Multiple]:[Level (all)62]])&lt;1,IF(Table1[[#This Row],[Advanced]]=1,1,""),"")</f>
        <v/>
      </c>
      <c r="CJ235" s="171" t="str">
        <f>IF(AND(SUM(Table1[[#This Row],[General]:[Advanced]])&lt;4,SUM(Table1[[#This Row],[General]:[Advanced]])&gt;1),1,"")</f>
        <v/>
      </c>
      <c r="CK235" s="171" t="str">
        <f>Table1[[#This Row],[Level (all)]]</f>
        <v/>
      </c>
      <c r="CL235" s="171">
        <f>IF(Table1[[#This Row],[Multiple audience]]&lt;&gt;1,IF(Table1[[#This Row],[General Audience]]=1,1,""),"")</f>
        <v>1</v>
      </c>
      <c r="CM235" s="171" t="str">
        <f>IF(Table1[[#This Row],[Multiple audience]]&lt;&gt;1,IF(Table1[[#This Row],[Planners / Designers ]]=1,1,""),"")</f>
        <v/>
      </c>
      <c r="CN235" s="171" t="str">
        <f>IF(Table1[[#This Row],[Multiple audience]]&lt;&gt;1,IF(Table1[[#This Row],[Regulatory Assessors]]=1,1,""),"")</f>
        <v/>
      </c>
      <c r="CO235" s="171" t="str">
        <f>IF(Table1[[#This Row],[Multiple audience]]&lt;&gt;1,IF(Table1[[#This Row],[Builders / Management]]=1,1,""),"")</f>
        <v/>
      </c>
      <c r="CP235" s="171" t="str">
        <f>IF(Table1[[#This Row],[Multiple audience]]&lt;&gt;1,IF(Table1[[#This Row],[Energy / Sus Assessors]]=1,1,""),"")</f>
        <v/>
      </c>
      <c r="CQ235" s="171" t="str">
        <f>IF(Table1[[#This Row],[Multiple audience]]&lt;&gt;1,IF(Table1[[#This Row],[Semi-skilled]]=1,1,""),"")</f>
        <v/>
      </c>
      <c r="CR235" s="171" t="str">
        <f>IF(Table1[[#This Row],[Multiple audience]]&lt;&gt;1,IF(Table1[[#This Row],[Trades]]=1,1,""),"")</f>
        <v/>
      </c>
      <c r="CS235" s="171" t="str">
        <f>IF(Table1[[#This Row],[Multiple audience]]&lt;&gt;1,IF(Table1[[#This Row],[Other]]=1,1,""),"")</f>
        <v/>
      </c>
      <c r="CT235" s="171" t="str">
        <f>IF(SUM(Table1[[#This Row],[General Audience]:[Other]])&gt;1,1,"")</f>
        <v/>
      </c>
      <c r="CU235" s="171" t="str">
        <f>IF(Table1[[#This Row],[Various  ]]&lt;&gt;1,IF(Table1[[#This Row],[Calculator / Software]]=1,1,""),"")</f>
        <v/>
      </c>
      <c r="CV235" s="171" t="str">
        <f>IF(Table1[[#This Row],[Various  ]]&lt;&gt;1,IF(Table1[[#This Row],[Information  ]]=1,1,""),"")</f>
        <v/>
      </c>
      <c r="CW235" s="171" t="str">
        <f>IF(Table1[[#This Row],[Various  ]]&lt;&gt;1,IF(Table1[[#This Row],[Interactive Tool]]=1,1,""),"")</f>
        <v/>
      </c>
      <c r="CX235" s="171" t="str">
        <f>IF(Table1[[#This Row],[Various  ]]&lt;&gt;1,IF(Table1[[#This Row],[Technical Specifications]]=1,1,""),"")</f>
        <v/>
      </c>
      <c r="CY235" s="171" t="str">
        <f>IF(Table1[[#This Row],[Various  ]]&lt;&gt;1,IF(Table1[[#This Row],[Training Resources]]=1,1,""),"")</f>
        <v/>
      </c>
      <c r="CZ235" s="171" t="str">
        <f>IF(Table1[[#This Row],[Various  ]]&lt;&gt;1,IF(Table1[[#This Row],[Toolbox]]=1,1,""),"")</f>
        <v/>
      </c>
      <c r="DA235" s="169" t="str">
        <f>IF(Table1[[#This Row],[Various  ]]&lt;&gt;1,IF(Table1[[#This Row],[Video]]=1,1,""),"")</f>
        <v/>
      </c>
      <c r="DB235" s="169" t="str">
        <f>IF(Table1[[#This Row],[Various  ]]&lt;&gt;1,IF(Table1[[#This Row],[Case study]]=1,1,""),"")</f>
        <v/>
      </c>
      <c r="DC235" s="169" t="str">
        <f>IF(Table1[[#This Row],[Various  ]]&lt;&gt;1,IF(Table1[[#This Row],[Other   ]]=1,1,""),"")</f>
        <v/>
      </c>
      <c r="DD235" s="169" t="str">
        <f>IF(Table1[[#This Row],[Various  ]]&lt;&gt;1,IF(Table1[[#This Row],[Standards]]=1,1,""),"")</f>
        <v/>
      </c>
      <c r="DE235" s="169" t="str">
        <f>IF(Table1[[#This Row],[Various]]=1,1,IF(SUM(Table1[[#This Row],[Calculator / Software]:[Standards]])&gt;1,1,""))</f>
        <v/>
      </c>
      <c r="DF235" s="169" t="str">
        <f>IF(Table1[[#This Row],[Multiple NCC links]]&lt;&gt;1,IF(Table1[[#This Row],[Design]]=1,1,""),"")</f>
        <v/>
      </c>
      <c r="DG235" s="169" t="str">
        <f>IF(Table1[[#This Row],[Multiple NCC links]]&lt;&gt;1,IF(Table1[[#This Row],[Assessment / Verification]]=1,1,""),"")</f>
        <v/>
      </c>
      <c r="DH235" s="169" t="str">
        <f>IF(Table1[[#This Row],[Multiple NCC links]]&lt;&gt;1,IF(Table1[[#This Row],[Climate Specific ]]=1,1,""),"")</f>
        <v/>
      </c>
      <c r="DI235" s="169" t="str">
        <f>IF(Table1[[#This Row],[Multiple NCC links]]&lt;&gt;1,IF(Table1[[#This Row],[Alterations / Additions]]=1,1,""),"")</f>
        <v/>
      </c>
      <c r="DJ235" s="169" t="str">
        <f>IF(Table1[[#This Row],[Multiple NCC links]]&lt;&gt;1,IF(Table1[[#This Row],[Glazing]]=1,1,""),"")</f>
        <v/>
      </c>
      <c r="DK235" s="169" t="str">
        <f>IF(Table1[[#This Row],[Multiple NCC links]]&lt;&gt;1,IF(Table1[[#This Row],[Building Fabric / Thermal / Sealing]]=1,1,""),"")</f>
        <v/>
      </c>
      <c r="DL235" s="169" t="str">
        <f>IF(Table1[[#This Row],[Multiple NCC links]]&lt;&gt;1,IF(Table1[[#This Row],[Lighting]]=1,1,""),"")</f>
        <v/>
      </c>
      <c r="DM235" s="169" t="str">
        <f>IF(Table1[[#This Row],[Multiple NCC links]]&lt;&gt;1,IF(Table1[[#This Row],[HVAC]]=1,1,""),"")</f>
        <v/>
      </c>
      <c r="DN235" s="169" t="str">
        <f>IF(Table1[[#This Row],[Multiple NCC links]]&lt;&gt;1,IF(Table1[[#This Row],[Services]]=1,1,""),"")</f>
        <v/>
      </c>
      <c r="DO235" s="169" t="str">
        <f>IF(Table1[[#This Row],[Multiple NCC links]]&lt;&gt;1,IF(Table1[[#This Row],[Maintenance &amp; Monitoring]]=1,1,""),"")</f>
        <v/>
      </c>
      <c r="DP235" s="169" t="str">
        <f>IF(Table1[[#This Row],[Multiple NCC links]]&lt;&gt;1,IF(Table1[[#This Row],[Hand over / Operations]]=1,1,""),"")</f>
        <v/>
      </c>
      <c r="DQ235" s="169" t="str">
        <f>IF(Table1[[#This Row],[Multiple NCC links]]&lt;&gt;1,IF(Table1[[#This Row],[As built assessment]]=1,1,""),"")</f>
        <v/>
      </c>
      <c r="DR235" s="169" t="str">
        <f>IF(Table1[[#This Row],[Multiple NCC links]]&lt;&gt;1,IF(Table1[[#This Row],[Beyond compliance]]=1,1,""),"")</f>
        <v/>
      </c>
      <c r="DS235" s="169">
        <f>IF(SUM(Table1[[#This Row],[Design]:[Beyond compliance]])&gt;1,1,"")</f>
        <v>1</v>
      </c>
      <c r="DT235" s="169" t="str">
        <f>IF(Table1[[#This Row],[Both Residential &amp; Commercial4]]&lt;&gt;1,IF(Table1[[#This Row],[Residential]]=1,1,""),"")</f>
        <v/>
      </c>
      <c r="DU235" s="169" t="str">
        <f>IF(Table1[[#This Row],[Both Residential &amp; Commercial4]]&lt;&gt;1,IF(Table1[[#This Row],[Commercial]]=1,1,""),"")</f>
        <v/>
      </c>
      <c r="DV235" s="169">
        <f>Table1[[#This Row],[Residential &amp; Commercial]]</f>
        <v>1</v>
      </c>
      <c r="DW235" s="169"/>
    </row>
    <row r="236" spans="1:127" s="49" customFormat="1" ht="57.75" thickTop="1" thickBot="1" x14ac:dyDescent="0.35">
      <c r="A236" s="97">
        <v>231</v>
      </c>
      <c r="B236" s="97"/>
      <c r="C236" s="261" t="s">
        <v>993</v>
      </c>
      <c r="D236" s="261" t="s">
        <v>992</v>
      </c>
      <c r="E236" s="176"/>
      <c r="F236" s="176"/>
      <c r="G236" s="176">
        <v>1</v>
      </c>
      <c r="H236" s="176"/>
      <c r="I236" s="262" t="str">
        <f>IF(AND(Table1[[#This Row],[General]]=1,Table1[[#This Row],[Beginner]]=1,Table1[[#This Row],[Intermediate]]=1,Table1[[#This Row],[Advanced]]=1),1,"")</f>
        <v/>
      </c>
      <c r="J236" s="262" t="str">
        <f>CONCATENATE(IF(Table1[[#This Row],[General]]=1,"General, ",""), IF(Table1[[#This Row],[Beginner]]=1,"Beginner, ",""),IF(Table1[[#This Row],[Intermediate]]=1,"Intermediate, ",""), IF(Table1[[#This Row],[Advanced]]=1,"Advanced",""))</f>
        <v xml:space="preserve">Intermediate, </v>
      </c>
      <c r="K236" s="263"/>
      <c r="L236" s="138"/>
      <c r="M236" s="263"/>
      <c r="N236" s="263"/>
      <c r="O236" s="264">
        <v>1</v>
      </c>
      <c r="P236" s="263"/>
      <c r="Q236" s="263"/>
      <c r="R236" s="263"/>
      <c r="S236"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xml:space="preserve">Energy / Sus Assessors, </v>
      </c>
      <c r="T236" s="265"/>
      <c r="U236" s="265"/>
      <c r="V236" s="265"/>
      <c r="W236" s="265">
        <v>1</v>
      </c>
      <c r="X236" s="265"/>
      <c r="Y236" s="265"/>
      <c r="Z236" s="265"/>
      <c r="AA236" s="265"/>
      <c r="AB236" s="265"/>
      <c r="AC236" s="265"/>
      <c r="AD236" s="265"/>
      <c r="AE236" s="139"/>
      <c r="AF236" s="265"/>
      <c r="AG236" s="262"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36" s="266"/>
      <c r="AI236" s="266">
        <v>1</v>
      </c>
      <c r="AJ236" s="266"/>
      <c r="AK236" s="262" t="str">
        <f>CONCATENATE(IF(Table1[[#This Row],[Digital]]=1,"Digital, ",""),IF(Table1[[#This Row],[Face to Face]]=1,"Face to face, ",""),IF(Table1[[#This Row],[Blended]]=1,"Blended",""))</f>
        <v xml:space="preserve">Face to face, </v>
      </c>
      <c r="AL236" s="89" t="s">
        <v>62</v>
      </c>
      <c r="AM236" s="267"/>
      <c r="AN236" s="140">
        <v>1</v>
      </c>
      <c r="AO236" s="267"/>
      <c r="AP236" s="140"/>
      <c r="AQ236" s="267"/>
      <c r="AR236" s="267"/>
      <c r="AS236" s="267"/>
      <c r="AT236" s="267"/>
      <c r="AU236" s="267"/>
      <c r="AV236" s="140"/>
      <c r="AW236" s="140"/>
      <c r="AX236" s="140"/>
      <c r="AY236" s="267"/>
      <c r="AZ236" s="262"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36" s="262"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xml:space="preserve">Assessment / Verification, </v>
      </c>
      <c r="BB236" s="263">
        <v>1</v>
      </c>
      <c r="BC236" s="263"/>
      <c r="BD236" s="262" t="str">
        <f>IF(AND(Table1[[#This Row],[Residential]]=1,Table1[[#This Row],[Commercial]]=1),1,"")</f>
        <v/>
      </c>
      <c r="BE236" s="262" t="str">
        <f>CONCATENATE(IF(Table1[[#This Row],[Residential]]=1,"Residential, ",""),IF(Table1[[#This Row],[Commercial]]=1,"Commercial",""))</f>
        <v xml:space="preserve">Residential, </v>
      </c>
      <c r="BF236" s="267"/>
      <c r="BG236" s="267"/>
      <c r="BH236" s="267"/>
      <c r="BI236" s="267"/>
      <c r="BJ236" s="267"/>
      <c r="BK236" s="267"/>
      <c r="BL236" s="267"/>
      <c r="BM236" s="140"/>
      <c r="BN236" s="267">
        <v>1</v>
      </c>
      <c r="BO236" s="262"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xml:space="preserve">Australia wide, </v>
      </c>
      <c r="BP236" s="131"/>
      <c r="BQ236" s="268" t="s">
        <v>1085</v>
      </c>
      <c r="BR236" s="132" t="s">
        <v>991</v>
      </c>
      <c r="BS236" s="132"/>
      <c r="BT236" s="274" t="s">
        <v>94</v>
      </c>
      <c r="BU236" s="270"/>
      <c r="BV236" s="269"/>
      <c r="BW236" s="121" t="s">
        <v>58</v>
      </c>
      <c r="BX236" s="121" t="s">
        <v>58</v>
      </c>
      <c r="BY236" s="121" t="s">
        <v>58</v>
      </c>
      <c r="BZ236" s="271" t="str">
        <f>IF(SUM(Table1[[#This Row],[Design]:[Beyond compliance]])&gt;0,"Yes","No")</f>
        <v>Yes</v>
      </c>
      <c r="CA236" s="272">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6</v>
      </c>
      <c r="CB236" s="24">
        <f>COUNTIF(Table1[[#This Row],[Validity]:[Alignment with NCC (Yes=1,No=0)]],"N/A")</f>
        <v>0</v>
      </c>
      <c r="CC236" s="24">
        <f>IF(ISERROR(Table1[[#This Row],[Total Quality Score (out of 10)]]/(4-Table1[[#This Row],[N/A Count]])),0,Table1[[#This Row],[Total Quality Score (out of 10)]]/(4-Table1[[#This Row],[N/A Count]]))</f>
        <v>1.5</v>
      </c>
      <c r="CD236" s="260"/>
      <c r="CE236" s="260"/>
      <c r="CF236" s="273" t="str">
        <f>IF(SUM(Table1[[#This Row],[Multiple]:[Level (all)62]])&lt;1,IF(Table1[[#This Row],[General]]=1,1,""),"")</f>
        <v/>
      </c>
      <c r="CG236" s="273" t="str">
        <f>IF(SUM(Table1[[#This Row],[Multiple]:[Level (all)62]])&lt;1,IF(Table1[[#This Row],[Beginner]]=1,1,""),"")</f>
        <v/>
      </c>
      <c r="CH236" s="273">
        <f>IF(SUM(Table1[[#This Row],[Multiple]:[Level (all)62]])&lt;1,IF(Table1[[#This Row],[Intermediate]]=1,1,""),"")</f>
        <v>1</v>
      </c>
      <c r="CI236" s="273" t="str">
        <f>IF(SUM(Table1[[#This Row],[Multiple]:[Level (all)62]])&lt;1,IF(Table1[[#This Row],[Advanced]]=1,1,""),"")</f>
        <v/>
      </c>
      <c r="CJ236" s="273" t="str">
        <f>IF(AND(SUM(Table1[[#This Row],[General]:[Advanced]])&lt;4,SUM(Table1[[#This Row],[General]:[Advanced]])&gt;1),1,"")</f>
        <v/>
      </c>
      <c r="CK236" s="273" t="str">
        <f>Table1[[#This Row],[Level (all)]]</f>
        <v/>
      </c>
      <c r="CL236" s="273" t="str">
        <f>IF(Table1[[#This Row],[Multiple audience]]&lt;&gt;1,IF(Table1[[#This Row],[General Audience]]=1,1,""),"")</f>
        <v/>
      </c>
      <c r="CM236" s="273" t="str">
        <f>IF(Table1[[#This Row],[Multiple audience]]&lt;&gt;1,IF(Table1[[#This Row],[Planners / Designers ]]=1,1,""),"")</f>
        <v/>
      </c>
      <c r="CN236" s="273" t="str">
        <f>IF(Table1[[#This Row],[Multiple audience]]&lt;&gt;1,IF(Table1[[#This Row],[Regulatory Assessors]]=1,1,""),"")</f>
        <v/>
      </c>
      <c r="CO236" s="273" t="str">
        <f>IF(Table1[[#This Row],[Multiple audience]]&lt;&gt;1,IF(Table1[[#This Row],[Builders / Management]]=1,1,""),"")</f>
        <v/>
      </c>
      <c r="CP236" s="273">
        <f>IF(Table1[[#This Row],[Multiple audience]]&lt;&gt;1,IF(Table1[[#This Row],[Energy / Sus Assessors]]=1,1,""),"")</f>
        <v>1</v>
      </c>
      <c r="CQ236" s="273" t="str">
        <f>IF(Table1[[#This Row],[Multiple audience]]&lt;&gt;1,IF(Table1[[#This Row],[Semi-skilled]]=1,1,""),"")</f>
        <v/>
      </c>
      <c r="CR236" s="273" t="str">
        <f>IF(Table1[[#This Row],[Multiple audience]]&lt;&gt;1,IF(Table1[[#This Row],[Trades]]=1,1,""),"")</f>
        <v/>
      </c>
      <c r="CS236" s="273" t="str">
        <f>IF(Table1[[#This Row],[Multiple audience]]&lt;&gt;1,IF(Table1[[#This Row],[Other]]=1,1,""),"")</f>
        <v/>
      </c>
      <c r="CT236" s="273" t="str">
        <f>IF(SUM(Table1[[#This Row],[General Audience]:[Other]])&gt;1,1,"")</f>
        <v/>
      </c>
      <c r="CU236" s="273" t="str">
        <f>IF(Table1[[#This Row],[Various  ]]&lt;&gt;1,IF(Table1[[#This Row],[Calculator / Software]]=1,1,""),"")</f>
        <v/>
      </c>
      <c r="CV236" s="273" t="str">
        <f>IF(Table1[[#This Row],[Various  ]]&lt;&gt;1,IF(Table1[[#This Row],[Information  ]]=1,1,""),"")</f>
        <v/>
      </c>
      <c r="CW236" s="273" t="str">
        <f>IF(Table1[[#This Row],[Various  ]]&lt;&gt;1,IF(Table1[[#This Row],[Interactive Tool]]=1,1,""),"")</f>
        <v/>
      </c>
      <c r="CX236" s="273" t="str">
        <f>IF(Table1[[#This Row],[Various  ]]&lt;&gt;1,IF(Table1[[#This Row],[Technical Specifications]]=1,1,""),"")</f>
        <v/>
      </c>
      <c r="CY236" s="273" t="str">
        <f>IF(Table1[[#This Row],[Various  ]]&lt;&gt;1,IF(Table1[[#This Row],[Training Resources]]=1,1,""),"")</f>
        <v/>
      </c>
      <c r="CZ236" s="273" t="str">
        <f>IF(Table1[[#This Row],[Various  ]]&lt;&gt;1,IF(Table1[[#This Row],[Toolbox]]=1,1,""),"")</f>
        <v/>
      </c>
      <c r="DA236" s="273" t="str">
        <f>IF(Table1[[#This Row],[Various  ]]&lt;&gt;1,IF(Table1[[#This Row],[Video]]=1,1,""),"")</f>
        <v/>
      </c>
      <c r="DB236" s="273" t="str">
        <f>IF(Table1[[#This Row],[Various  ]]&lt;&gt;1,IF(Table1[[#This Row],[Case study]]=1,1,""),"")</f>
        <v/>
      </c>
      <c r="DC236" s="273" t="str">
        <f>IF(Table1[[#This Row],[Various  ]]&lt;&gt;1,IF(Table1[[#This Row],[Other   ]]=1,1,""),"")</f>
        <v/>
      </c>
      <c r="DD236" s="273" t="str">
        <f>IF(Table1[[#This Row],[Various  ]]&lt;&gt;1,IF(Table1[[#This Row],[Standards]]=1,1,""),"")</f>
        <v/>
      </c>
      <c r="DE236" s="273" t="str">
        <f>IF(Table1[[#This Row],[Various]]=1,1,IF(SUM(Table1[[#This Row],[Calculator / Software]:[Standards]])&gt;1,1,""))</f>
        <v/>
      </c>
      <c r="DF236" s="273" t="str">
        <f>IF(Table1[[#This Row],[Multiple NCC links]]&lt;&gt;1,IF(Table1[[#This Row],[Design]]=1,1,""),"")</f>
        <v/>
      </c>
      <c r="DG236" s="273">
        <f>IF(Table1[[#This Row],[Multiple NCC links]]&lt;&gt;1,IF(Table1[[#This Row],[Assessment / Verification]]=1,1,""),"")</f>
        <v>1</v>
      </c>
      <c r="DH236" s="273" t="str">
        <f>IF(Table1[[#This Row],[Multiple NCC links]]&lt;&gt;1,IF(Table1[[#This Row],[Climate Specific ]]=1,1,""),"")</f>
        <v/>
      </c>
      <c r="DI236" s="273" t="str">
        <f>IF(Table1[[#This Row],[Multiple NCC links]]&lt;&gt;1,IF(Table1[[#This Row],[Alterations / Additions]]=1,1,""),"")</f>
        <v/>
      </c>
      <c r="DJ236" s="273" t="str">
        <f>IF(Table1[[#This Row],[Multiple NCC links]]&lt;&gt;1,IF(Table1[[#This Row],[Glazing]]=1,1,""),"")</f>
        <v/>
      </c>
      <c r="DK236" s="273" t="str">
        <f>IF(Table1[[#This Row],[Multiple NCC links]]&lt;&gt;1,IF(Table1[[#This Row],[Building Fabric / Thermal / Sealing]]=1,1,""),"")</f>
        <v/>
      </c>
      <c r="DL236" s="273" t="str">
        <f>IF(Table1[[#This Row],[Multiple NCC links]]&lt;&gt;1,IF(Table1[[#This Row],[Lighting]]=1,1,""),"")</f>
        <v/>
      </c>
      <c r="DM236" s="273" t="str">
        <f>IF(Table1[[#This Row],[Multiple NCC links]]&lt;&gt;1,IF(Table1[[#This Row],[HVAC]]=1,1,""),"")</f>
        <v/>
      </c>
      <c r="DN236" s="273" t="str">
        <f>IF(Table1[[#This Row],[Multiple NCC links]]&lt;&gt;1,IF(Table1[[#This Row],[Services]]=1,1,""),"")</f>
        <v/>
      </c>
      <c r="DO236" s="273" t="str">
        <f>IF(Table1[[#This Row],[Multiple NCC links]]&lt;&gt;1,IF(Table1[[#This Row],[Maintenance &amp; Monitoring]]=1,1,""),"")</f>
        <v/>
      </c>
      <c r="DP236" s="273" t="str">
        <f>IF(Table1[[#This Row],[Multiple NCC links]]&lt;&gt;1,IF(Table1[[#This Row],[Hand over / Operations]]=1,1,""),"")</f>
        <v/>
      </c>
      <c r="DQ236" s="273" t="str">
        <f>IF(Table1[[#This Row],[Multiple NCC links]]&lt;&gt;1,IF(Table1[[#This Row],[As built assessment]]=1,1,""),"")</f>
        <v/>
      </c>
      <c r="DR236" s="273" t="str">
        <f>IF(Table1[[#This Row],[Multiple NCC links]]&lt;&gt;1,IF(Table1[[#This Row],[Beyond compliance]]=1,1,""),"")</f>
        <v/>
      </c>
      <c r="DS236" s="273" t="str">
        <f>IF(SUM(Table1[[#This Row],[Design]:[Beyond compliance]])&gt;1,1,"")</f>
        <v/>
      </c>
      <c r="DT236" s="273">
        <f>IF(Table1[[#This Row],[Both Residential &amp; Commercial4]]&lt;&gt;1,IF(Table1[[#This Row],[Residential]]=1,1,""),"")</f>
        <v>1</v>
      </c>
      <c r="DU236" s="273" t="str">
        <f>IF(Table1[[#This Row],[Both Residential &amp; Commercial4]]&lt;&gt;1,IF(Table1[[#This Row],[Commercial]]=1,1,""),"")</f>
        <v/>
      </c>
      <c r="DV236" s="273" t="str">
        <f>Table1[[#This Row],[Residential &amp; Commercial]]</f>
        <v/>
      </c>
      <c r="DW236" s="273"/>
    </row>
    <row r="237" spans="1:127" s="49" customFormat="1" ht="20.25" thickTop="1" thickBot="1" x14ac:dyDescent="0.35">
      <c r="A237" s="97"/>
      <c r="B237" s="97"/>
      <c r="C237" s="88"/>
      <c r="D237" s="88"/>
      <c r="E237" s="176"/>
      <c r="F237" s="176"/>
      <c r="G237" s="176"/>
      <c r="H237" s="176"/>
      <c r="I237" s="90" t="str">
        <f>IF(AND(Table1[[#This Row],[General]]=1,Table1[[#This Row],[Beginner]]=1,Table1[[#This Row],[Intermediate]]=1,Table1[[#This Row],[Advanced]]=1),1,"")</f>
        <v/>
      </c>
      <c r="J237" s="90" t="str">
        <f>CONCATENATE(IF(Table1[[#This Row],[General]]=1,"General, ",""), IF(Table1[[#This Row],[Beginner]]=1,"Beginner, ",""),IF(Table1[[#This Row],[Intermediate]]=1,"Intermediate, ",""), IF(Table1[[#This Row],[Advanced]]=1,"Advanced",""))</f>
        <v/>
      </c>
      <c r="K237" s="91"/>
      <c r="L237" s="179"/>
      <c r="M237" s="91"/>
      <c r="N237" s="91"/>
      <c r="O237" s="159"/>
      <c r="P237" s="91"/>
      <c r="Q237" s="91"/>
      <c r="R237" s="91"/>
      <c r="S23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37" s="92"/>
      <c r="U237" s="92"/>
      <c r="V237" s="211"/>
      <c r="W237" s="211"/>
      <c r="X237" s="92"/>
      <c r="Y237" s="92"/>
      <c r="Z237" s="92"/>
      <c r="AA237" s="92"/>
      <c r="AB237" s="92"/>
      <c r="AC237" s="92"/>
      <c r="AD237" s="92"/>
      <c r="AE237" s="181"/>
      <c r="AF237" s="92"/>
      <c r="AG23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37" s="93"/>
      <c r="AI237" s="93"/>
      <c r="AJ237" s="93"/>
      <c r="AK237" s="74" t="str">
        <f>CONCATENATE(IF(Table1[[#This Row],[Digital]]=1,"Digital, ",""),IF(Table1[[#This Row],[Face to Face]]=1,"Face to face, ",""),IF(Table1[[#This Row],[Blended]]=1,"Blended",""))</f>
        <v/>
      </c>
      <c r="AL237" s="89"/>
      <c r="AM237" s="94"/>
      <c r="AN237" s="182"/>
      <c r="AO237" s="94"/>
      <c r="AP237" s="182"/>
      <c r="AQ237" s="94"/>
      <c r="AR237" s="94"/>
      <c r="AS237" s="94"/>
      <c r="AT237" s="94"/>
      <c r="AU237" s="94"/>
      <c r="AV237" s="182"/>
      <c r="AW237" s="182"/>
      <c r="AX237" s="182"/>
      <c r="AY237" s="94"/>
      <c r="AZ23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3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37" s="95"/>
      <c r="BC237" s="95"/>
      <c r="BD237" s="90" t="str">
        <f>IF(AND(Table1[[#This Row],[Residential]]=1,Table1[[#This Row],[Commercial]]=1),1,"")</f>
        <v/>
      </c>
      <c r="BE237" s="90" t="str">
        <f>CONCATENATE(IF(Table1[[#This Row],[Residential]]=1,"Residential, ",""),IF(Table1[[#This Row],[Commercial]]=1,"Commercial",""))</f>
        <v/>
      </c>
      <c r="BF237" s="94"/>
      <c r="BG237" s="94"/>
      <c r="BH237" s="94"/>
      <c r="BI237" s="94"/>
      <c r="BJ237" s="94"/>
      <c r="BK237" s="94"/>
      <c r="BL237" s="94"/>
      <c r="BM237" s="182"/>
      <c r="BN237" s="94"/>
      <c r="BO23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37" s="160"/>
      <c r="BQ237" s="120"/>
      <c r="BR237" s="132"/>
      <c r="BS237" s="120"/>
      <c r="BT237" s="175"/>
      <c r="BU237" s="175"/>
      <c r="BV237" s="175"/>
      <c r="BW237" s="121"/>
      <c r="BX237" s="121"/>
      <c r="BY237" s="121"/>
      <c r="BZ237" s="227"/>
      <c r="CA23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37" s="48">
        <f>COUNTIF(Table1[[#This Row],[Validity]:[Alignment with NCC (Yes=1,No=0)]],"N/A")</f>
        <v>0</v>
      </c>
      <c r="CC237" s="48">
        <f>IF(ISERROR(Table1[[#This Row],[Total Quality Score (out of 10)]]/(4-Table1[[#This Row],[N/A Count]])),0,Table1[[#This Row],[Total Quality Score (out of 10)]]/(4-Table1[[#This Row],[N/A Count]]))</f>
        <v>0</v>
      </c>
      <c r="CD237" s="106"/>
      <c r="CE237" s="106"/>
      <c r="CF237" s="172" t="str">
        <f>IF(SUM(Table1[[#This Row],[Multiple]:[Level (all)62]])&lt;1,IF(Table1[[#This Row],[General]]=1,1,""),"")</f>
        <v/>
      </c>
      <c r="CG237" s="172" t="str">
        <f>IF(SUM(Table1[[#This Row],[Multiple]:[Level (all)62]])&lt;1,IF(Table1[[#This Row],[Beginner]]=1,1,""),"")</f>
        <v/>
      </c>
      <c r="CH237" s="171" t="str">
        <f>IF(SUM(Table1[[#This Row],[Multiple]:[Level (all)62]])&lt;1,IF(Table1[[#This Row],[Intermediate]]=1,1,""),"")</f>
        <v/>
      </c>
      <c r="CI237" s="171" t="str">
        <f>IF(SUM(Table1[[#This Row],[Multiple]:[Level (all)62]])&lt;1,IF(Table1[[#This Row],[Advanced]]=1,1,""),"")</f>
        <v/>
      </c>
      <c r="CJ237" s="171" t="str">
        <f>IF(AND(SUM(Table1[[#This Row],[General]:[Advanced]])&lt;4,SUM(Table1[[#This Row],[General]:[Advanced]])&gt;1),1,"")</f>
        <v/>
      </c>
      <c r="CK237" s="171" t="str">
        <f>Table1[[#This Row],[Level (all)]]</f>
        <v/>
      </c>
      <c r="CL237" s="171" t="str">
        <f>IF(Table1[[#This Row],[Multiple audience]]&lt;&gt;1,IF(Table1[[#This Row],[General Audience]]=1,1,""),"")</f>
        <v/>
      </c>
      <c r="CM237" s="171" t="str">
        <f>IF(Table1[[#This Row],[Multiple audience]]&lt;&gt;1,IF(Table1[[#This Row],[Planners / Designers ]]=1,1,""),"")</f>
        <v/>
      </c>
      <c r="CN237" s="171" t="str">
        <f>IF(Table1[[#This Row],[Multiple audience]]&lt;&gt;1,IF(Table1[[#This Row],[Regulatory Assessors]]=1,1,""),"")</f>
        <v/>
      </c>
      <c r="CO237" s="171" t="str">
        <f>IF(Table1[[#This Row],[Multiple audience]]&lt;&gt;1,IF(Table1[[#This Row],[Builders / Management]]=1,1,""),"")</f>
        <v/>
      </c>
      <c r="CP237" s="171" t="str">
        <f>IF(Table1[[#This Row],[Multiple audience]]&lt;&gt;1,IF(Table1[[#This Row],[Energy / Sus Assessors]]=1,1,""),"")</f>
        <v/>
      </c>
      <c r="CQ237" s="171" t="str">
        <f>IF(Table1[[#This Row],[Multiple audience]]&lt;&gt;1,IF(Table1[[#This Row],[Semi-skilled]]=1,1,""),"")</f>
        <v/>
      </c>
      <c r="CR237" s="171" t="str">
        <f>IF(Table1[[#This Row],[Multiple audience]]&lt;&gt;1,IF(Table1[[#This Row],[Trades]]=1,1,""),"")</f>
        <v/>
      </c>
      <c r="CS237" s="171" t="str">
        <f>IF(Table1[[#This Row],[Multiple audience]]&lt;&gt;1,IF(Table1[[#This Row],[Other]]=1,1,""),"")</f>
        <v/>
      </c>
      <c r="CT237" s="171" t="str">
        <f>IF(SUM(Table1[[#This Row],[General Audience]:[Other]])&gt;1,1,"")</f>
        <v/>
      </c>
      <c r="CU237" s="171" t="str">
        <f>IF(Table1[[#This Row],[Various  ]]&lt;&gt;1,IF(Table1[[#This Row],[Calculator / Software]]=1,1,""),"")</f>
        <v/>
      </c>
      <c r="CV237" s="171" t="str">
        <f>IF(Table1[[#This Row],[Various  ]]&lt;&gt;1,IF(Table1[[#This Row],[Information  ]]=1,1,""),"")</f>
        <v/>
      </c>
      <c r="CW237" s="171" t="str">
        <f>IF(Table1[[#This Row],[Various  ]]&lt;&gt;1,IF(Table1[[#This Row],[Interactive Tool]]=1,1,""),"")</f>
        <v/>
      </c>
      <c r="CX237" s="171" t="str">
        <f>IF(Table1[[#This Row],[Various  ]]&lt;&gt;1,IF(Table1[[#This Row],[Technical Specifications]]=1,1,""),"")</f>
        <v/>
      </c>
      <c r="CY237" s="171" t="str">
        <f>IF(Table1[[#This Row],[Various  ]]&lt;&gt;1,IF(Table1[[#This Row],[Training Resources]]=1,1,""),"")</f>
        <v/>
      </c>
      <c r="CZ237" s="171" t="str">
        <f>IF(Table1[[#This Row],[Various  ]]&lt;&gt;1,IF(Table1[[#This Row],[Toolbox]]=1,1,""),"")</f>
        <v/>
      </c>
      <c r="DA237" s="169" t="str">
        <f>IF(Table1[[#This Row],[Various  ]]&lt;&gt;1,IF(Table1[[#This Row],[Video]]=1,1,""),"")</f>
        <v/>
      </c>
      <c r="DB237" s="169" t="str">
        <f>IF(Table1[[#This Row],[Various  ]]&lt;&gt;1,IF(Table1[[#This Row],[Case study]]=1,1,""),"")</f>
        <v/>
      </c>
      <c r="DC237" s="169" t="str">
        <f>IF(Table1[[#This Row],[Various  ]]&lt;&gt;1,IF(Table1[[#This Row],[Other   ]]=1,1,""),"")</f>
        <v/>
      </c>
      <c r="DD237" s="169" t="str">
        <f>IF(Table1[[#This Row],[Various  ]]&lt;&gt;1,IF(Table1[[#This Row],[Standards]]=1,1,""),"")</f>
        <v/>
      </c>
      <c r="DE237" s="169" t="str">
        <f>IF(Table1[[#This Row],[Various]]=1,1,IF(SUM(Table1[[#This Row],[Calculator / Software]:[Standards]])&gt;1,1,""))</f>
        <v/>
      </c>
      <c r="DF237" s="169" t="str">
        <f>IF(Table1[[#This Row],[Multiple NCC links]]&lt;&gt;1,IF(Table1[[#This Row],[Design]]=1,1,""),"")</f>
        <v/>
      </c>
      <c r="DG237" s="169" t="str">
        <f>IF(Table1[[#This Row],[Multiple NCC links]]&lt;&gt;1,IF(Table1[[#This Row],[Assessment / Verification]]=1,1,""),"")</f>
        <v/>
      </c>
      <c r="DH237" s="169" t="str">
        <f>IF(Table1[[#This Row],[Multiple NCC links]]&lt;&gt;1,IF(Table1[[#This Row],[Climate Specific ]]=1,1,""),"")</f>
        <v/>
      </c>
      <c r="DI237" s="169" t="str">
        <f>IF(Table1[[#This Row],[Multiple NCC links]]&lt;&gt;1,IF(Table1[[#This Row],[Alterations / Additions]]=1,1,""),"")</f>
        <v/>
      </c>
      <c r="DJ237" s="169" t="str">
        <f>IF(Table1[[#This Row],[Multiple NCC links]]&lt;&gt;1,IF(Table1[[#This Row],[Glazing]]=1,1,""),"")</f>
        <v/>
      </c>
      <c r="DK237" s="169" t="str">
        <f>IF(Table1[[#This Row],[Multiple NCC links]]&lt;&gt;1,IF(Table1[[#This Row],[Building Fabric / Thermal / Sealing]]=1,1,""),"")</f>
        <v/>
      </c>
      <c r="DL237" s="169" t="str">
        <f>IF(Table1[[#This Row],[Multiple NCC links]]&lt;&gt;1,IF(Table1[[#This Row],[Lighting]]=1,1,""),"")</f>
        <v/>
      </c>
      <c r="DM237" s="169" t="str">
        <f>IF(Table1[[#This Row],[Multiple NCC links]]&lt;&gt;1,IF(Table1[[#This Row],[HVAC]]=1,1,""),"")</f>
        <v/>
      </c>
      <c r="DN237" s="169" t="str">
        <f>IF(Table1[[#This Row],[Multiple NCC links]]&lt;&gt;1,IF(Table1[[#This Row],[Services]]=1,1,""),"")</f>
        <v/>
      </c>
      <c r="DO237" s="169" t="str">
        <f>IF(Table1[[#This Row],[Multiple NCC links]]&lt;&gt;1,IF(Table1[[#This Row],[Maintenance &amp; Monitoring]]=1,1,""),"")</f>
        <v/>
      </c>
      <c r="DP237" s="169" t="str">
        <f>IF(Table1[[#This Row],[Multiple NCC links]]&lt;&gt;1,IF(Table1[[#This Row],[Hand over / Operations]]=1,1,""),"")</f>
        <v/>
      </c>
      <c r="DQ237" s="169" t="str">
        <f>IF(Table1[[#This Row],[Multiple NCC links]]&lt;&gt;1,IF(Table1[[#This Row],[As built assessment]]=1,1,""),"")</f>
        <v/>
      </c>
      <c r="DR237" s="169" t="str">
        <f>IF(Table1[[#This Row],[Multiple NCC links]]&lt;&gt;1,IF(Table1[[#This Row],[Beyond compliance]]=1,1,""),"")</f>
        <v/>
      </c>
      <c r="DS237" s="169" t="str">
        <f>IF(SUM(Table1[[#This Row],[Design]:[Beyond compliance]])&gt;1,1,"")</f>
        <v/>
      </c>
      <c r="DT237" s="169" t="str">
        <f>IF(Table1[[#This Row],[Both Residential &amp; Commercial4]]&lt;&gt;1,IF(Table1[[#This Row],[Residential]]=1,1,""),"")</f>
        <v/>
      </c>
      <c r="DU237" s="169" t="str">
        <f>IF(Table1[[#This Row],[Both Residential &amp; Commercial4]]&lt;&gt;1,IF(Table1[[#This Row],[Commercial]]=1,1,""),"")</f>
        <v/>
      </c>
      <c r="DV237" s="169" t="str">
        <f>Table1[[#This Row],[Residential &amp; Commercial]]</f>
        <v/>
      </c>
      <c r="DW237" s="169"/>
    </row>
    <row r="238" spans="1:127" s="49" customFormat="1" ht="20.25" thickTop="1" thickBot="1" x14ac:dyDescent="0.35">
      <c r="A238" s="97"/>
      <c r="B238" s="97"/>
      <c r="C238" s="88"/>
      <c r="D238" s="88"/>
      <c r="E238" s="176"/>
      <c r="F238" s="176"/>
      <c r="G238" s="176"/>
      <c r="H238" s="176"/>
      <c r="I238" s="90" t="str">
        <f>IF(AND(Table1[[#This Row],[General]]=1,Table1[[#This Row],[Beginner]]=1,Table1[[#This Row],[Intermediate]]=1,Table1[[#This Row],[Advanced]]=1),1,"")</f>
        <v/>
      </c>
      <c r="J238" s="90" t="str">
        <f>CONCATENATE(IF(Table1[[#This Row],[General]]=1,"General, ",""), IF(Table1[[#This Row],[Beginner]]=1,"Beginner, ",""),IF(Table1[[#This Row],[Intermediate]]=1,"Intermediate, ",""), IF(Table1[[#This Row],[Advanced]]=1,"Advanced",""))</f>
        <v/>
      </c>
      <c r="K238" s="91"/>
      <c r="L238" s="179"/>
      <c r="M238" s="91"/>
      <c r="N238" s="91"/>
      <c r="O238" s="159"/>
      <c r="P238" s="91"/>
      <c r="Q238" s="91"/>
      <c r="R238" s="91"/>
      <c r="S23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38" s="92"/>
      <c r="U238" s="92"/>
      <c r="V238" s="211"/>
      <c r="W238" s="211"/>
      <c r="X238" s="92"/>
      <c r="Y238" s="92"/>
      <c r="Z238" s="92"/>
      <c r="AA238" s="92"/>
      <c r="AB238" s="92"/>
      <c r="AC238" s="92"/>
      <c r="AD238" s="92"/>
      <c r="AE238" s="181"/>
      <c r="AF238" s="92"/>
      <c r="AG23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38" s="93"/>
      <c r="AI238" s="93"/>
      <c r="AJ238" s="93"/>
      <c r="AK238" s="74" t="str">
        <f>CONCATENATE(IF(Table1[[#This Row],[Digital]]=1,"Digital, ",""),IF(Table1[[#This Row],[Face to Face]]=1,"Face to face, ",""),IF(Table1[[#This Row],[Blended]]=1,"Blended",""))</f>
        <v/>
      </c>
      <c r="AL238" s="89"/>
      <c r="AM238" s="94"/>
      <c r="AN238" s="182"/>
      <c r="AO238" s="94"/>
      <c r="AP238" s="182"/>
      <c r="AQ238" s="94"/>
      <c r="AR238" s="94"/>
      <c r="AS238" s="94"/>
      <c r="AT238" s="94"/>
      <c r="AU238" s="94"/>
      <c r="AV238" s="182"/>
      <c r="AW238" s="182"/>
      <c r="AX238" s="182"/>
      <c r="AY238" s="94"/>
      <c r="AZ23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3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38" s="95"/>
      <c r="BC238" s="95"/>
      <c r="BD238" s="90" t="str">
        <f>IF(AND(Table1[[#This Row],[Residential]]=1,Table1[[#This Row],[Commercial]]=1),1,"")</f>
        <v/>
      </c>
      <c r="BE238" s="90" t="str">
        <f>CONCATENATE(IF(Table1[[#This Row],[Residential]]=1,"Residential, ",""),IF(Table1[[#This Row],[Commercial]]=1,"Commercial",""))</f>
        <v/>
      </c>
      <c r="BF238" s="94"/>
      <c r="BG238" s="94"/>
      <c r="BH238" s="94"/>
      <c r="BI238" s="94"/>
      <c r="BJ238" s="94"/>
      <c r="BK238" s="94"/>
      <c r="BL238" s="94"/>
      <c r="BM238" s="182"/>
      <c r="BN238" s="94"/>
      <c r="BO23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38" s="160"/>
      <c r="BQ238" s="120"/>
      <c r="BR238" s="132"/>
      <c r="BS238" s="120"/>
      <c r="BT238" s="175"/>
      <c r="BU238" s="175"/>
      <c r="BV238" s="175"/>
      <c r="BW238" s="121"/>
      <c r="BX238" s="121"/>
      <c r="BY238" s="121"/>
      <c r="BZ238" s="227"/>
      <c r="CA23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38" s="48">
        <f>COUNTIF(Table1[[#This Row],[Validity]:[Alignment with NCC (Yes=1,No=0)]],"N/A")</f>
        <v>0</v>
      </c>
      <c r="CC238" s="48">
        <f>IF(ISERROR(Table1[[#This Row],[Total Quality Score (out of 10)]]/(4-Table1[[#This Row],[N/A Count]])),0,Table1[[#This Row],[Total Quality Score (out of 10)]]/(4-Table1[[#This Row],[N/A Count]]))</f>
        <v>0</v>
      </c>
      <c r="CD238" s="106"/>
      <c r="CE238" s="106"/>
      <c r="CF238" s="172" t="str">
        <f>IF(SUM(Table1[[#This Row],[Multiple]:[Level (all)62]])&lt;1,IF(Table1[[#This Row],[General]]=1,1,""),"")</f>
        <v/>
      </c>
      <c r="CG238" s="172" t="str">
        <f>IF(SUM(Table1[[#This Row],[Multiple]:[Level (all)62]])&lt;1,IF(Table1[[#This Row],[Beginner]]=1,1,""),"")</f>
        <v/>
      </c>
      <c r="CH238" s="171" t="str">
        <f>IF(SUM(Table1[[#This Row],[Multiple]:[Level (all)62]])&lt;1,IF(Table1[[#This Row],[Intermediate]]=1,1,""),"")</f>
        <v/>
      </c>
      <c r="CI238" s="171" t="str">
        <f>IF(SUM(Table1[[#This Row],[Multiple]:[Level (all)62]])&lt;1,IF(Table1[[#This Row],[Advanced]]=1,1,""),"")</f>
        <v/>
      </c>
      <c r="CJ238" s="171" t="str">
        <f>IF(AND(SUM(Table1[[#This Row],[General]:[Advanced]])&lt;4,SUM(Table1[[#This Row],[General]:[Advanced]])&gt;1),1,"")</f>
        <v/>
      </c>
      <c r="CK238" s="171" t="str">
        <f>Table1[[#This Row],[Level (all)]]</f>
        <v/>
      </c>
      <c r="CL238" s="171" t="str">
        <f>IF(Table1[[#This Row],[Multiple audience]]&lt;&gt;1,IF(Table1[[#This Row],[General Audience]]=1,1,""),"")</f>
        <v/>
      </c>
      <c r="CM238" s="171" t="str">
        <f>IF(Table1[[#This Row],[Multiple audience]]&lt;&gt;1,IF(Table1[[#This Row],[Planners / Designers ]]=1,1,""),"")</f>
        <v/>
      </c>
      <c r="CN238" s="171" t="str">
        <f>IF(Table1[[#This Row],[Multiple audience]]&lt;&gt;1,IF(Table1[[#This Row],[Regulatory Assessors]]=1,1,""),"")</f>
        <v/>
      </c>
      <c r="CO238" s="171" t="str">
        <f>IF(Table1[[#This Row],[Multiple audience]]&lt;&gt;1,IF(Table1[[#This Row],[Builders / Management]]=1,1,""),"")</f>
        <v/>
      </c>
      <c r="CP238" s="171" t="str">
        <f>IF(Table1[[#This Row],[Multiple audience]]&lt;&gt;1,IF(Table1[[#This Row],[Energy / Sus Assessors]]=1,1,""),"")</f>
        <v/>
      </c>
      <c r="CQ238" s="171" t="str">
        <f>IF(Table1[[#This Row],[Multiple audience]]&lt;&gt;1,IF(Table1[[#This Row],[Semi-skilled]]=1,1,""),"")</f>
        <v/>
      </c>
      <c r="CR238" s="171" t="str">
        <f>IF(Table1[[#This Row],[Multiple audience]]&lt;&gt;1,IF(Table1[[#This Row],[Trades]]=1,1,""),"")</f>
        <v/>
      </c>
      <c r="CS238" s="171" t="str">
        <f>IF(Table1[[#This Row],[Multiple audience]]&lt;&gt;1,IF(Table1[[#This Row],[Other]]=1,1,""),"")</f>
        <v/>
      </c>
      <c r="CT238" s="171" t="str">
        <f>IF(SUM(Table1[[#This Row],[General Audience]:[Other]])&gt;1,1,"")</f>
        <v/>
      </c>
      <c r="CU238" s="171" t="str">
        <f>IF(Table1[[#This Row],[Various  ]]&lt;&gt;1,IF(Table1[[#This Row],[Calculator / Software]]=1,1,""),"")</f>
        <v/>
      </c>
      <c r="CV238" s="171" t="str">
        <f>IF(Table1[[#This Row],[Various  ]]&lt;&gt;1,IF(Table1[[#This Row],[Information  ]]=1,1,""),"")</f>
        <v/>
      </c>
      <c r="CW238" s="171" t="str">
        <f>IF(Table1[[#This Row],[Various  ]]&lt;&gt;1,IF(Table1[[#This Row],[Interactive Tool]]=1,1,""),"")</f>
        <v/>
      </c>
      <c r="CX238" s="171" t="str">
        <f>IF(Table1[[#This Row],[Various  ]]&lt;&gt;1,IF(Table1[[#This Row],[Technical Specifications]]=1,1,""),"")</f>
        <v/>
      </c>
      <c r="CY238" s="171" t="str">
        <f>IF(Table1[[#This Row],[Various  ]]&lt;&gt;1,IF(Table1[[#This Row],[Training Resources]]=1,1,""),"")</f>
        <v/>
      </c>
      <c r="CZ238" s="171" t="str">
        <f>IF(Table1[[#This Row],[Various  ]]&lt;&gt;1,IF(Table1[[#This Row],[Toolbox]]=1,1,""),"")</f>
        <v/>
      </c>
      <c r="DA238" s="169" t="str">
        <f>IF(Table1[[#This Row],[Various  ]]&lt;&gt;1,IF(Table1[[#This Row],[Video]]=1,1,""),"")</f>
        <v/>
      </c>
      <c r="DB238" s="169" t="str">
        <f>IF(Table1[[#This Row],[Various  ]]&lt;&gt;1,IF(Table1[[#This Row],[Case study]]=1,1,""),"")</f>
        <v/>
      </c>
      <c r="DC238" s="169" t="str">
        <f>IF(Table1[[#This Row],[Various  ]]&lt;&gt;1,IF(Table1[[#This Row],[Other   ]]=1,1,""),"")</f>
        <v/>
      </c>
      <c r="DD238" s="169" t="str">
        <f>IF(Table1[[#This Row],[Various  ]]&lt;&gt;1,IF(Table1[[#This Row],[Standards]]=1,1,""),"")</f>
        <v/>
      </c>
      <c r="DE238" s="169" t="str">
        <f>IF(Table1[[#This Row],[Various]]=1,1,IF(SUM(Table1[[#This Row],[Calculator / Software]:[Standards]])&gt;1,1,""))</f>
        <v/>
      </c>
      <c r="DF238" s="169" t="str">
        <f>IF(Table1[[#This Row],[Multiple NCC links]]&lt;&gt;1,IF(Table1[[#This Row],[Design]]=1,1,""),"")</f>
        <v/>
      </c>
      <c r="DG238" s="169" t="str">
        <f>IF(Table1[[#This Row],[Multiple NCC links]]&lt;&gt;1,IF(Table1[[#This Row],[Assessment / Verification]]=1,1,""),"")</f>
        <v/>
      </c>
      <c r="DH238" s="169" t="str">
        <f>IF(Table1[[#This Row],[Multiple NCC links]]&lt;&gt;1,IF(Table1[[#This Row],[Climate Specific ]]=1,1,""),"")</f>
        <v/>
      </c>
      <c r="DI238" s="169" t="str">
        <f>IF(Table1[[#This Row],[Multiple NCC links]]&lt;&gt;1,IF(Table1[[#This Row],[Alterations / Additions]]=1,1,""),"")</f>
        <v/>
      </c>
      <c r="DJ238" s="169" t="str">
        <f>IF(Table1[[#This Row],[Multiple NCC links]]&lt;&gt;1,IF(Table1[[#This Row],[Glazing]]=1,1,""),"")</f>
        <v/>
      </c>
      <c r="DK238" s="169" t="str">
        <f>IF(Table1[[#This Row],[Multiple NCC links]]&lt;&gt;1,IF(Table1[[#This Row],[Building Fabric / Thermal / Sealing]]=1,1,""),"")</f>
        <v/>
      </c>
      <c r="DL238" s="169" t="str">
        <f>IF(Table1[[#This Row],[Multiple NCC links]]&lt;&gt;1,IF(Table1[[#This Row],[Lighting]]=1,1,""),"")</f>
        <v/>
      </c>
      <c r="DM238" s="169" t="str">
        <f>IF(Table1[[#This Row],[Multiple NCC links]]&lt;&gt;1,IF(Table1[[#This Row],[HVAC]]=1,1,""),"")</f>
        <v/>
      </c>
      <c r="DN238" s="169" t="str">
        <f>IF(Table1[[#This Row],[Multiple NCC links]]&lt;&gt;1,IF(Table1[[#This Row],[Services]]=1,1,""),"")</f>
        <v/>
      </c>
      <c r="DO238" s="169" t="str">
        <f>IF(Table1[[#This Row],[Multiple NCC links]]&lt;&gt;1,IF(Table1[[#This Row],[Maintenance &amp; Monitoring]]=1,1,""),"")</f>
        <v/>
      </c>
      <c r="DP238" s="169" t="str">
        <f>IF(Table1[[#This Row],[Multiple NCC links]]&lt;&gt;1,IF(Table1[[#This Row],[Hand over / Operations]]=1,1,""),"")</f>
        <v/>
      </c>
      <c r="DQ238" s="169" t="str">
        <f>IF(Table1[[#This Row],[Multiple NCC links]]&lt;&gt;1,IF(Table1[[#This Row],[As built assessment]]=1,1,""),"")</f>
        <v/>
      </c>
      <c r="DR238" s="169" t="str">
        <f>IF(Table1[[#This Row],[Multiple NCC links]]&lt;&gt;1,IF(Table1[[#This Row],[Beyond compliance]]=1,1,""),"")</f>
        <v/>
      </c>
      <c r="DS238" s="169" t="str">
        <f>IF(SUM(Table1[[#This Row],[Design]:[Beyond compliance]])&gt;1,1,"")</f>
        <v/>
      </c>
      <c r="DT238" s="169" t="str">
        <f>IF(Table1[[#This Row],[Both Residential &amp; Commercial4]]&lt;&gt;1,IF(Table1[[#This Row],[Residential]]=1,1,""),"")</f>
        <v/>
      </c>
      <c r="DU238" s="169" t="str">
        <f>IF(Table1[[#This Row],[Both Residential &amp; Commercial4]]&lt;&gt;1,IF(Table1[[#This Row],[Commercial]]=1,1,""),"")</f>
        <v/>
      </c>
      <c r="DV238" s="169" t="str">
        <f>Table1[[#This Row],[Residential &amp; Commercial]]</f>
        <v/>
      </c>
      <c r="DW238" s="169"/>
    </row>
    <row r="239" spans="1:127" s="49" customFormat="1" ht="20.25" thickTop="1" thickBot="1" x14ac:dyDescent="0.35">
      <c r="A239" s="97"/>
      <c r="B239" s="97"/>
      <c r="C239" s="88"/>
      <c r="D239" s="88"/>
      <c r="E239" s="176"/>
      <c r="F239" s="176"/>
      <c r="G239" s="176"/>
      <c r="H239" s="176"/>
      <c r="I239" s="90" t="str">
        <f>IF(AND(Table1[[#This Row],[General]]=1,Table1[[#This Row],[Beginner]]=1,Table1[[#This Row],[Intermediate]]=1,Table1[[#This Row],[Advanced]]=1),1,"")</f>
        <v/>
      </c>
      <c r="J239" s="90" t="str">
        <f>CONCATENATE(IF(Table1[[#This Row],[General]]=1,"General, ",""), IF(Table1[[#This Row],[Beginner]]=1,"Beginner, ",""),IF(Table1[[#This Row],[Intermediate]]=1,"Intermediate, ",""), IF(Table1[[#This Row],[Advanced]]=1,"Advanced",""))</f>
        <v/>
      </c>
      <c r="K239" s="91"/>
      <c r="L239" s="179"/>
      <c r="M239" s="91"/>
      <c r="N239" s="91"/>
      <c r="O239" s="159"/>
      <c r="P239" s="91"/>
      <c r="Q239" s="91"/>
      <c r="R239" s="91"/>
      <c r="S23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39" s="92"/>
      <c r="U239" s="92"/>
      <c r="V239" s="211"/>
      <c r="W239" s="211"/>
      <c r="X239" s="92"/>
      <c r="Y239" s="92"/>
      <c r="Z239" s="92"/>
      <c r="AA239" s="92"/>
      <c r="AB239" s="92"/>
      <c r="AC239" s="92"/>
      <c r="AD239" s="92"/>
      <c r="AE239" s="181"/>
      <c r="AF239" s="92"/>
      <c r="AG23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39" s="93"/>
      <c r="AI239" s="93"/>
      <c r="AJ239" s="93"/>
      <c r="AK239" s="74" t="str">
        <f>CONCATENATE(IF(Table1[[#This Row],[Digital]]=1,"Digital, ",""),IF(Table1[[#This Row],[Face to Face]]=1,"Face to face, ",""),IF(Table1[[#This Row],[Blended]]=1,"Blended",""))</f>
        <v/>
      </c>
      <c r="AL239" s="89"/>
      <c r="AM239" s="94"/>
      <c r="AN239" s="182"/>
      <c r="AO239" s="94"/>
      <c r="AP239" s="182"/>
      <c r="AQ239" s="94"/>
      <c r="AR239" s="94"/>
      <c r="AS239" s="94"/>
      <c r="AT239" s="94"/>
      <c r="AU239" s="94"/>
      <c r="AV239" s="182"/>
      <c r="AW239" s="182"/>
      <c r="AX239" s="182"/>
      <c r="AY239" s="94"/>
      <c r="AZ23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3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39" s="95"/>
      <c r="BC239" s="95"/>
      <c r="BD239" s="90" t="str">
        <f>IF(AND(Table1[[#This Row],[Residential]]=1,Table1[[#This Row],[Commercial]]=1),1,"")</f>
        <v/>
      </c>
      <c r="BE239" s="90" t="str">
        <f>CONCATENATE(IF(Table1[[#This Row],[Residential]]=1,"Residential, ",""),IF(Table1[[#This Row],[Commercial]]=1,"Commercial",""))</f>
        <v/>
      </c>
      <c r="BF239" s="94"/>
      <c r="BG239" s="94"/>
      <c r="BH239" s="94"/>
      <c r="BI239" s="94"/>
      <c r="BJ239" s="94"/>
      <c r="BK239" s="94"/>
      <c r="BL239" s="94"/>
      <c r="BM239" s="182"/>
      <c r="BN239" s="94"/>
      <c r="BO23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39" s="160"/>
      <c r="BQ239" s="120"/>
      <c r="BR239" s="132"/>
      <c r="BS239" s="120"/>
      <c r="BT239" s="175"/>
      <c r="BU239" s="175"/>
      <c r="BV239" s="175"/>
      <c r="BW239" s="121"/>
      <c r="BX239" s="121"/>
      <c r="BY239" s="121"/>
      <c r="BZ239" s="227"/>
      <c r="CA23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39" s="48">
        <f>COUNTIF(Table1[[#This Row],[Validity]:[Alignment with NCC (Yes=1,No=0)]],"N/A")</f>
        <v>0</v>
      </c>
      <c r="CC239" s="48">
        <f>IF(ISERROR(Table1[[#This Row],[Total Quality Score (out of 10)]]/(4-Table1[[#This Row],[N/A Count]])),0,Table1[[#This Row],[Total Quality Score (out of 10)]]/(4-Table1[[#This Row],[N/A Count]]))</f>
        <v>0</v>
      </c>
      <c r="CD239" s="106"/>
      <c r="CE239" s="106"/>
      <c r="CF239" s="172" t="str">
        <f>IF(SUM(Table1[[#This Row],[Multiple]:[Level (all)62]])&lt;1,IF(Table1[[#This Row],[General]]=1,1,""),"")</f>
        <v/>
      </c>
      <c r="CG239" s="172" t="str">
        <f>IF(SUM(Table1[[#This Row],[Multiple]:[Level (all)62]])&lt;1,IF(Table1[[#This Row],[Beginner]]=1,1,""),"")</f>
        <v/>
      </c>
      <c r="CH239" s="171" t="str">
        <f>IF(SUM(Table1[[#This Row],[Multiple]:[Level (all)62]])&lt;1,IF(Table1[[#This Row],[Intermediate]]=1,1,""),"")</f>
        <v/>
      </c>
      <c r="CI239" s="171" t="str">
        <f>IF(SUM(Table1[[#This Row],[Multiple]:[Level (all)62]])&lt;1,IF(Table1[[#This Row],[Advanced]]=1,1,""),"")</f>
        <v/>
      </c>
      <c r="CJ239" s="171" t="str">
        <f>IF(AND(SUM(Table1[[#This Row],[General]:[Advanced]])&lt;4,SUM(Table1[[#This Row],[General]:[Advanced]])&gt;1),1,"")</f>
        <v/>
      </c>
      <c r="CK239" s="171" t="str">
        <f>Table1[[#This Row],[Level (all)]]</f>
        <v/>
      </c>
      <c r="CL239" s="171" t="str">
        <f>IF(Table1[[#This Row],[Multiple audience]]&lt;&gt;1,IF(Table1[[#This Row],[General Audience]]=1,1,""),"")</f>
        <v/>
      </c>
      <c r="CM239" s="171" t="str">
        <f>IF(Table1[[#This Row],[Multiple audience]]&lt;&gt;1,IF(Table1[[#This Row],[Planners / Designers ]]=1,1,""),"")</f>
        <v/>
      </c>
      <c r="CN239" s="171" t="str">
        <f>IF(Table1[[#This Row],[Multiple audience]]&lt;&gt;1,IF(Table1[[#This Row],[Regulatory Assessors]]=1,1,""),"")</f>
        <v/>
      </c>
      <c r="CO239" s="171" t="str">
        <f>IF(Table1[[#This Row],[Multiple audience]]&lt;&gt;1,IF(Table1[[#This Row],[Builders / Management]]=1,1,""),"")</f>
        <v/>
      </c>
      <c r="CP239" s="171" t="str">
        <f>IF(Table1[[#This Row],[Multiple audience]]&lt;&gt;1,IF(Table1[[#This Row],[Energy / Sus Assessors]]=1,1,""),"")</f>
        <v/>
      </c>
      <c r="CQ239" s="171" t="str">
        <f>IF(Table1[[#This Row],[Multiple audience]]&lt;&gt;1,IF(Table1[[#This Row],[Semi-skilled]]=1,1,""),"")</f>
        <v/>
      </c>
      <c r="CR239" s="171" t="str">
        <f>IF(Table1[[#This Row],[Multiple audience]]&lt;&gt;1,IF(Table1[[#This Row],[Trades]]=1,1,""),"")</f>
        <v/>
      </c>
      <c r="CS239" s="171" t="str">
        <f>IF(Table1[[#This Row],[Multiple audience]]&lt;&gt;1,IF(Table1[[#This Row],[Other]]=1,1,""),"")</f>
        <v/>
      </c>
      <c r="CT239" s="171" t="str">
        <f>IF(SUM(Table1[[#This Row],[General Audience]:[Other]])&gt;1,1,"")</f>
        <v/>
      </c>
      <c r="CU239" s="171" t="str">
        <f>IF(Table1[[#This Row],[Various  ]]&lt;&gt;1,IF(Table1[[#This Row],[Calculator / Software]]=1,1,""),"")</f>
        <v/>
      </c>
      <c r="CV239" s="171" t="str">
        <f>IF(Table1[[#This Row],[Various  ]]&lt;&gt;1,IF(Table1[[#This Row],[Information  ]]=1,1,""),"")</f>
        <v/>
      </c>
      <c r="CW239" s="171" t="str">
        <f>IF(Table1[[#This Row],[Various  ]]&lt;&gt;1,IF(Table1[[#This Row],[Interactive Tool]]=1,1,""),"")</f>
        <v/>
      </c>
      <c r="CX239" s="171" t="str">
        <f>IF(Table1[[#This Row],[Various  ]]&lt;&gt;1,IF(Table1[[#This Row],[Technical Specifications]]=1,1,""),"")</f>
        <v/>
      </c>
      <c r="CY239" s="171" t="str">
        <f>IF(Table1[[#This Row],[Various  ]]&lt;&gt;1,IF(Table1[[#This Row],[Training Resources]]=1,1,""),"")</f>
        <v/>
      </c>
      <c r="CZ239" s="171" t="str">
        <f>IF(Table1[[#This Row],[Various  ]]&lt;&gt;1,IF(Table1[[#This Row],[Toolbox]]=1,1,""),"")</f>
        <v/>
      </c>
      <c r="DA239" s="169" t="str">
        <f>IF(Table1[[#This Row],[Various  ]]&lt;&gt;1,IF(Table1[[#This Row],[Video]]=1,1,""),"")</f>
        <v/>
      </c>
      <c r="DB239" s="169" t="str">
        <f>IF(Table1[[#This Row],[Various  ]]&lt;&gt;1,IF(Table1[[#This Row],[Case study]]=1,1,""),"")</f>
        <v/>
      </c>
      <c r="DC239" s="169" t="str">
        <f>IF(Table1[[#This Row],[Various  ]]&lt;&gt;1,IF(Table1[[#This Row],[Other   ]]=1,1,""),"")</f>
        <v/>
      </c>
      <c r="DD239" s="169" t="str">
        <f>IF(Table1[[#This Row],[Various  ]]&lt;&gt;1,IF(Table1[[#This Row],[Standards]]=1,1,""),"")</f>
        <v/>
      </c>
      <c r="DE239" s="169" t="str">
        <f>IF(Table1[[#This Row],[Various]]=1,1,IF(SUM(Table1[[#This Row],[Calculator / Software]:[Standards]])&gt;1,1,""))</f>
        <v/>
      </c>
      <c r="DF239" s="169" t="str">
        <f>IF(Table1[[#This Row],[Multiple NCC links]]&lt;&gt;1,IF(Table1[[#This Row],[Design]]=1,1,""),"")</f>
        <v/>
      </c>
      <c r="DG239" s="169" t="str">
        <f>IF(Table1[[#This Row],[Multiple NCC links]]&lt;&gt;1,IF(Table1[[#This Row],[Assessment / Verification]]=1,1,""),"")</f>
        <v/>
      </c>
      <c r="DH239" s="169" t="str">
        <f>IF(Table1[[#This Row],[Multiple NCC links]]&lt;&gt;1,IF(Table1[[#This Row],[Climate Specific ]]=1,1,""),"")</f>
        <v/>
      </c>
      <c r="DI239" s="169" t="str">
        <f>IF(Table1[[#This Row],[Multiple NCC links]]&lt;&gt;1,IF(Table1[[#This Row],[Alterations / Additions]]=1,1,""),"")</f>
        <v/>
      </c>
      <c r="DJ239" s="169" t="str">
        <f>IF(Table1[[#This Row],[Multiple NCC links]]&lt;&gt;1,IF(Table1[[#This Row],[Glazing]]=1,1,""),"")</f>
        <v/>
      </c>
      <c r="DK239" s="169" t="str">
        <f>IF(Table1[[#This Row],[Multiple NCC links]]&lt;&gt;1,IF(Table1[[#This Row],[Building Fabric / Thermal / Sealing]]=1,1,""),"")</f>
        <v/>
      </c>
      <c r="DL239" s="169" t="str">
        <f>IF(Table1[[#This Row],[Multiple NCC links]]&lt;&gt;1,IF(Table1[[#This Row],[Lighting]]=1,1,""),"")</f>
        <v/>
      </c>
      <c r="DM239" s="169" t="str">
        <f>IF(Table1[[#This Row],[Multiple NCC links]]&lt;&gt;1,IF(Table1[[#This Row],[HVAC]]=1,1,""),"")</f>
        <v/>
      </c>
      <c r="DN239" s="169" t="str">
        <f>IF(Table1[[#This Row],[Multiple NCC links]]&lt;&gt;1,IF(Table1[[#This Row],[Services]]=1,1,""),"")</f>
        <v/>
      </c>
      <c r="DO239" s="169" t="str">
        <f>IF(Table1[[#This Row],[Multiple NCC links]]&lt;&gt;1,IF(Table1[[#This Row],[Maintenance &amp; Monitoring]]=1,1,""),"")</f>
        <v/>
      </c>
      <c r="DP239" s="169" t="str">
        <f>IF(Table1[[#This Row],[Multiple NCC links]]&lt;&gt;1,IF(Table1[[#This Row],[Hand over / Operations]]=1,1,""),"")</f>
        <v/>
      </c>
      <c r="DQ239" s="169" t="str">
        <f>IF(Table1[[#This Row],[Multiple NCC links]]&lt;&gt;1,IF(Table1[[#This Row],[As built assessment]]=1,1,""),"")</f>
        <v/>
      </c>
      <c r="DR239" s="169" t="str">
        <f>IF(Table1[[#This Row],[Multiple NCC links]]&lt;&gt;1,IF(Table1[[#This Row],[Beyond compliance]]=1,1,""),"")</f>
        <v/>
      </c>
      <c r="DS239" s="169" t="str">
        <f>IF(SUM(Table1[[#This Row],[Design]:[Beyond compliance]])&gt;1,1,"")</f>
        <v/>
      </c>
      <c r="DT239" s="169" t="str">
        <f>IF(Table1[[#This Row],[Both Residential &amp; Commercial4]]&lt;&gt;1,IF(Table1[[#This Row],[Residential]]=1,1,""),"")</f>
        <v/>
      </c>
      <c r="DU239" s="169" t="str">
        <f>IF(Table1[[#This Row],[Both Residential &amp; Commercial4]]&lt;&gt;1,IF(Table1[[#This Row],[Commercial]]=1,1,""),"")</f>
        <v/>
      </c>
      <c r="DV239" s="169" t="str">
        <f>Table1[[#This Row],[Residential &amp; Commercial]]</f>
        <v/>
      </c>
      <c r="DW239" s="169"/>
    </row>
    <row r="240" spans="1:127" s="49" customFormat="1" ht="20.25" thickTop="1" thickBot="1" x14ac:dyDescent="0.35">
      <c r="A240" s="97"/>
      <c r="B240" s="97"/>
      <c r="C240" s="88"/>
      <c r="D240" s="88"/>
      <c r="E240" s="176"/>
      <c r="F240" s="176"/>
      <c r="G240" s="176"/>
      <c r="H240" s="176"/>
      <c r="I240" s="90" t="str">
        <f>IF(AND(Table1[[#This Row],[General]]=1,Table1[[#This Row],[Beginner]]=1,Table1[[#This Row],[Intermediate]]=1,Table1[[#This Row],[Advanced]]=1),1,"")</f>
        <v/>
      </c>
      <c r="J240" s="90" t="str">
        <f>CONCATENATE(IF(Table1[[#This Row],[General]]=1,"General, ",""), IF(Table1[[#This Row],[Beginner]]=1,"Beginner, ",""),IF(Table1[[#This Row],[Intermediate]]=1,"Intermediate, ",""), IF(Table1[[#This Row],[Advanced]]=1,"Advanced",""))</f>
        <v/>
      </c>
      <c r="K240" s="91"/>
      <c r="L240" s="179"/>
      <c r="M240" s="91"/>
      <c r="N240" s="91"/>
      <c r="O240" s="159"/>
      <c r="P240" s="91"/>
      <c r="Q240" s="91"/>
      <c r="R240" s="91"/>
      <c r="S24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40" s="92"/>
      <c r="U240" s="92"/>
      <c r="V240" s="211"/>
      <c r="W240" s="211"/>
      <c r="X240" s="92"/>
      <c r="Y240" s="92"/>
      <c r="Z240" s="92"/>
      <c r="AA240" s="92"/>
      <c r="AB240" s="92"/>
      <c r="AC240" s="92"/>
      <c r="AD240" s="92"/>
      <c r="AE240" s="181"/>
      <c r="AF240" s="92"/>
      <c r="AG24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40" s="93"/>
      <c r="AI240" s="93"/>
      <c r="AJ240" s="93"/>
      <c r="AK240" s="74" t="str">
        <f>CONCATENATE(IF(Table1[[#This Row],[Digital]]=1,"Digital, ",""),IF(Table1[[#This Row],[Face to Face]]=1,"Face to face, ",""),IF(Table1[[#This Row],[Blended]]=1,"Blended",""))</f>
        <v/>
      </c>
      <c r="AL240" s="89"/>
      <c r="AM240" s="94"/>
      <c r="AN240" s="182"/>
      <c r="AO240" s="94"/>
      <c r="AP240" s="182"/>
      <c r="AQ240" s="94"/>
      <c r="AR240" s="94"/>
      <c r="AS240" s="94"/>
      <c r="AT240" s="94"/>
      <c r="AU240" s="94"/>
      <c r="AV240" s="182"/>
      <c r="AW240" s="182"/>
      <c r="AX240" s="182"/>
      <c r="AY240" s="94"/>
      <c r="AZ24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4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40" s="95"/>
      <c r="BC240" s="95"/>
      <c r="BD240" s="90" t="str">
        <f>IF(AND(Table1[[#This Row],[Residential]]=1,Table1[[#This Row],[Commercial]]=1),1,"")</f>
        <v/>
      </c>
      <c r="BE240" s="90" t="str">
        <f>CONCATENATE(IF(Table1[[#This Row],[Residential]]=1,"Residential, ",""),IF(Table1[[#This Row],[Commercial]]=1,"Commercial",""))</f>
        <v/>
      </c>
      <c r="BF240" s="94"/>
      <c r="BG240" s="94"/>
      <c r="BH240" s="94"/>
      <c r="BI240" s="94"/>
      <c r="BJ240" s="94"/>
      <c r="BK240" s="94"/>
      <c r="BL240" s="94"/>
      <c r="BM240" s="182"/>
      <c r="BN240" s="94"/>
      <c r="BO24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40" s="160"/>
      <c r="BQ240" s="120"/>
      <c r="BR240" s="132"/>
      <c r="BS240" s="120"/>
      <c r="BT240" s="175"/>
      <c r="BU240" s="175"/>
      <c r="BV240" s="175"/>
      <c r="BW240" s="121"/>
      <c r="BX240" s="121"/>
      <c r="BY240" s="121"/>
      <c r="BZ240" s="227"/>
      <c r="CA24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40" s="48">
        <f>COUNTIF(Table1[[#This Row],[Validity]:[Alignment with NCC (Yes=1,No=0)]],"N/A")</f>
        <v>0</v>
      </c>
      <c r="CC240" s="48">
        <f>IF(ISERROR(Table1[[#This Row],[Total Quality Score (out of 10)]]/(4-Table1[[#This Row],[N/A Count]])),0,Table1[[#This Row],[Total Quality Score (out of 10)]]/(4-Table1[[#This Row],[N/A Count]]))</f>
        <v>0</v>
      </c>
      <c r="CD240" s="106"/>
      <c r="CE240" s="106"/>
      <c r="CF240" s="172" t="str">
        <f>IF(SUM(Table1[[#This Row],[Multiple]:[Level (all)62]])&lt;1,IF(Table1[[#This Row],[General]]=1,1,""),"")</f>
        <v/>
      </c>
      <c r="CG240" s="172" t="str">
        <f>IF(SUM(Table1[[#This Row],[Multiple]:[Level (all)62]])&lt;1,IF(Table1[[#This Row],[Beginner]]=1,1,""),"")</f>
        <v/>
      </c>
      <c r="CH240" s="171" t="str">
        <f>IF(SUM(Table1[[#This Row],[Multiple]:[Level (all)62]])&lt;1,IF(Table1[[#This Row],[Intermediate]]=1,1,""),"")</f>
        <v/>
      </c>
      <c r="CI240" s="171" t="str">
        <f>IF(SUM(Table1[[#This Row],[Multiple]:[Level (all)62]])&lt;1,IF(Table1[[#This Row],[Advanced]]=1,1,""),"")</f>
        <v/>
      </c>
      <c r="CJ240" s="171" t="str">
        <f>IF(AND(SUM(Table1[[#This Row],[General]:[Advanced]])&lt;4,SUM(Table1[[#This Row],[General]:[Advanced]])&gt;1),1,"")</f>
        <v/>
      </c>
      <c r="CK240" s="171" t="str">
        <f>Table1[[#This Row],[Level (all)]]</f>
        <v/>
      </c>
      <c r="CL240" s="171" t="str">
        <f>IF(Table1[[#This Row],[Multiple audience]]&lt;&gt;1,IF(Table1[[#This Row],[General Audience]]=1,1,""),"")</f>
        <v/>
      </c>
      <c r="CM240" s="171" t="str">
        <f>IF(Table1[[#This Row],[Multiple audience]]&lt;&gt;1,IF(Table1[[#This Row],[Planners / Designers ]]=1,1,""),"")</f>
        <v/>
      </c>
      <c r="CN240" s="171" t="str">
        <f>IF(Table1[[#This Row],[Multiple audience]]&lt;&gt;1,IF(Table1[[#This Row],[Regulatory Assessors]]=1,1,""),"")</f>
        <v/>
      </c>
      <c r="CO240" s="171" t="str">
        <f>IF(Table1[[#This Row],[Multiple audience]]&lt;&gt;1,IF(Table1[[#This Row],[Builders / Management]]=1,1,""),"")</f>
        <v/>
      </c>
      <c r="CP240" s="171" t="str">
        <f>IF(Table1[[#This Row],[Multiple audience]]&lt;&gt;1,IF(Table1[[#This Row],[Energy / Sus Assessors]]=1,1,""),"")</f>
        <v/>
      </c>
      <c r="CQ240" s="171" t="str">
        <f>IF(Table1[[#This Row],[Multiple audience]]&lt;&gt;1,IF(Table1[[#This Row],[Semi-skilled]]=1,1,""),"")</f>
        <v/>
      </c>
      <c r="CR240" s="171" t="str">
        <f>IF(Table1[[#This Row],[Multiple audience]]&lt;&gt;1,IF(Table1[[#This Row],[Trades]]=1,1,""),"")</f>
        <v/>
      </c>
      <c r="CS240" s="171" t="str">
        <f>IF(Table1[[#This Row],[Multiple audience]]&lt;&gt;1,IF(Table1[[#This Row],[Other]]=1,1,""),"")</f>
        <v/>
      </c>
      <c r="CT240" s="171" t="str">
        <f>IF(SUM(Table1[[#This Row],[General Audience]:[Other]])&gt;1,1,"")</f>
        <v/>
      </c>
      <c r="CU240" s="171" t="str">
        <f>IF(Table1[[#This Row],[Various  ]]&lt;&gt;1,IF(Table1[[#This Row],[Calculator / Software]]=1,1,""),"")</f>
        <v/>
      </c>
      <c r="CV240" s="171" t="str">
        <f>IF(Table1[[#This Row],[Various  ]]&lt;&gt;1,IF(Table1[[#This Row],[Information  ]]=1,1,""),"")</f>
        <v/>
      </c>
      <c r="CW240" s="171" t="str">
        <f>IF(Table1[[#This Row],[Various  ]]&lt;&gt;1,IF(Table1[[#This Row],[Interactive Tool]]=1,1,""),"")</f>
        <v/>
      </c>
      <c r="CX240" s="171" t="str">
        <f>IF(Table1[[#This Row],[Various  ]]&lt;&gt;1,IF(Table1[[#This Row],[Technical Specifications]]=1,1,""),"")</f>
        <v/>
      </c>
      <c r="CY240" s="171" t="str">
        <f>IF(Table1[[#This Row],[Various  ]]&lt;&gt;1,IF(Table1[[#This Row],[Training Resources]]=1,1,""),"")</f>
        <v/>
      </c>
      <c r="CZ240" s="171" t="str">
        <f>IF(Table1[[#This Row],[Various  ]]&lt;&gt;1,IF(Table1[[#This Row],[Toolbox]]=1,1,""),"")</f>
        <v/>
      </c>
      <c r="DA240" s="169" t="str">
        <f>IF(Table1[[#This Row],[Various  ]]&lt;&gt;1,IF(Table1[[#This Row],[Video]]=1,1,""),"")</f>
        <v/>
      </c>
      <c r="DB240" s="169" t="str">
        <f>IF(Table1[[#This Row],[Various  ]]&lt;&gt;1,IF(Table1[[#This Row],[Case study]]=1,1,""),"")</f>
        <v/>
      </c>
      <c r="DC240" s="169" t="str">
        <f>IF(Table1[[#This Row],[Various  ]]&lt;&gt;1,IF(Table1[[#This Row],[Other   ]]=1,1,""),"")</f>
        <v/>
      </c>
      <c r="DD240" s="169" t="str">
        <f>IF(Table1[[#This Row],[Various  ]]&lt;&gt;1,IF(Table1[[#This Row],[Standards]]=1,1,""),"")</f>
        <v/>
      </c>
      <c r="DE240" s="169" t="str">
        <f>IF(Table1[[#This Row],[Various]]=1,1,IF(SUM(Table1[[#This Row],[Calculator / Software]:[Standards]])&gt;1,1,""))</f>
        <v/>
      </c>
      <c r="DF240" s="169" t="str">
        <f>IF(Table1[[#This Row],[Multiple NCC links]]&lt;&gt;1,IF(Table1[[#This Row],[Design]]=1,1,""),"")</f>
        <v/>
      </c>
      <c r="DG240" s="169" t="str">
        <f>IF(Table1[[#This Row],[Multiple NCC links]]&lt;&gt;1,IF(Table1[[#This Row],[Assessment / Verification]]=1,1,""),"")</f>
        <v/>
      </c>
      <c r="DH240" s="169" t="str">
        <f>IF(Table1[[#This Row],[Multiple NCC links]]&lt;&gt;1,IF(Table1[[#This Row],[Climate Specific ]]=1,1,""),"")</f>
        <v/>
      </c>
      <c r="DI240" s="169" t="str">
        <f>IF(Table1[[#This Row],[Multiple NCC links]]&lt;&gt;1,IF(Table1[[#This Row],[Alterations / Additions]]=1,1,""),"")</f>
        <v/>
      </c>
      <c r="DJ240" s="169" t="str">
        <f>IF(Table1[[#This Row],[Multiple NCC links]]&lt;&gt;1,IF(Table1[[#This Row],[Glazing]]=1,1,""),"")</f>
        <v/>
      </c>
      <c r="DK240" s="169" t="str">
        <f>IF(Table1[[#This Row],[Multiple NCC links]]&lt;&gt;1,IF(Table1[[#This Row],[Building Fabric / Thermal / Sealing]]=1,1,""),"")</f>
        <v/>
      </c>
      <c r="DL240" s="169" t="str">
        <f>IF(Table1[[#This Row],[Multiple NCC links]]&lt;&gt;1,IF(Table1[[#This Row],[Lighting]]=1,1,""),"")</f>
        <v/>
      </c>
      <c r="DM240" s="169" t="str">
        <f>IF(Table1[[#This Row],[Multiple NCC links]]&lt;&gt;1,IF(Table1[[#This Row],[HVAC]]=1,1,""),"")</f>
        <v/>
      </c>
      <c r="DN240" s="169" t="str">
        <f>IF(Table1[[#This Row],[Multiple NCC links]]&lt;&gt;1,IF(Table1[[#This Row],[Services]]=1,1,""),"")</f>
        <v/>
      </c>
      <c r="DO240" s="169" t="str">
        <f>IF(Table1[[#This Row],[Multiple NCC links]]&lt;&gt;1,IF(Table1[[#This Row],[Maintenance &amp; Monitoring]]=1,1,""),"")</f>
        <v/>
      </c>
      <c r="DP240" s="169" t="str">
        <f>IF(Table1[[#This Row],[Multiple NCC links]]&lt;&gt;1,IF(Table1[[#This Row],[Hand over / Operations]]=1,1,""),"")</f>
        <v/>
      </c>
      <c r="DQ240" s="169" t="str">
        <f>IF(Table1[[#This Row],[Multiple NCC links]]&lt;&gt;1,IF(Table1[[#This Row],[As built assessment]]=1,1,""),"")</f>
        <v/>
      </c>
      <c r="DR240" s="169" t="str">
        <f>IF(Table1[[#This Row],[Multiple NCC links]]&lt;&gt;1,IF(Table1[[#This Row],[Beyond compliance]]=1,1,""),"")</f>
        <v/>
      </c>
      <c r="DS240" s="169" t="str">
        <f>IF(SUM(Table1[[#This Row],[Design]:[Beyond compliance]])&gt;1,1,"")</f>
        <v/>
      </c>
      <c r="DT240" s="169" t="str">
        <f>IF(Table1[[#This Row],[Both Residential &amp; Commercial4]]&lt;&gt;1,IF(Table1[[#This Row],[Residential]]=1,1,""),"")</f>
        <v/>
      </c>
      <c r="DU240" s="169" t="str">
        <f>IF(Table1[[#This Row],[Both Residential &amp; Commercial4]]&lt;&gt;1,IF(Table1[[#This Row],[Commercial]]=1,1,""),"")</f>
        <v/>
      </c>
      <c r="DV240" s="169" t="str">
        <f>Table1[[#This Row],[Residential &amp; Commercial]]</f>
        <v/>
      </c>
      <c r="DW240" s="169"/>
    </row>
    <row r="241" spans="1:127" s="49" customFormat="1" ht="20.25" thickTop="1" thickBot="1" x14ac:dyDescent="0.35">
      <c r="A241" s="97"/>
      <c r="B241" s="97"/>
      <c r="C241" s="88"/>
      <c r="D241" s="88"/>
      <c r="E241" s="176"/>
      <c r="F241" s="176"/>
      <c r="G241" s="176"/>
      <c r="H241" s="176"/>
      <c r="I241" s="90" t="str">
        <f>IF(AND(Table1[[#This Row],[General]]=1,Table1[[#This Row],[Beginner]]=1,Table1[[#This Row],[Intermediate]]=1,Table1[[#This Row],[Advanced]]=1),1,"")</f>
        <v/>
      </c>
      <c r="J241" s="90" t="str">
        <f>CONCATENATE(IF(Table1[[#This Row],[General]]=1,"General, ",""), IF(Table1[[#This Row],[Beginner]]=1,"Beginner, ",""),IF(Table1[[#This Row],[Intermediate]]=1,"Intermediate, ",""), IF(Table1[[#This Row],[Advanced]]=1,"Advanced",""))</f>
        <v/>
      </c>
      <c r="K241" s="91"/>
      <c r="L241" s="179"/>
      <c r="M241" s="91"/>
      <c r="N241" s="91"/>
      <c r="O241" s="159"/>
      <c r="P241" s="91"/>
      <c r="Q241" s="91"/>
      <c r="R241" s="91"/>
      <c r="S24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41" s="92"/>
      <c r="U241" s="92"/>
      <c r="V241" s="211"/>
      <c r="W241" s="211"/>
      <c r="X241" s="92"/>
      <c r="Y241" s="92"/>
      <c r="Z241" s="92"/>
      <c r="AA241" s="92"/>
      <c r="AB241" s="92"/>
      <c r="AC241" s="92"/>
      <c r="AD241" s="92"/>
      <c r="AE241" s="181"/>
      <c r="AF241" s="92"/>
      <c r="AG24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41" s="93"/>
      <c r="AI241" s="93"/>
      <c r="AJ241" s="93"/>
      <c r="AK241" s="74" t="str">
        <f>CONCATENATE(IF(Table1[[#This Row],[Digital]]=1,"Digital, ",""),IF(Table1[[#This Row],[Face to Face]]=1,"Face to face, ",""),IF(Table1[[#This Row],[Blended]]=1,"Blended",""))</f>
        <v/>
      </c>
      <c r="AL241" s="89"/>
      <c r="AM241" s="94"/>
      <c r="AN241" s="182"/>
      <c r="AO241" s="94"/>
      <c r="AP241" s="182"/>
      <c r="AQ241" s="94"/>
      <c r="AR241" s="94"/>
      <c r="AS241" s="94"/>
      <c r="AT241" s="94"/>
      <c r="AU241" s="94"/>
      <c r="AV241" s="182"/>
      <c r="AW241" s="182"/>
      <c r="AX241" s="182"/>
      <c r="AY241" s="94"/>
      <c r="AZ24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4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41" s="95"/>
      <c r="BC241" s="95"/>
      <c r="BD241" s="90" t="str">
        <f>IF(AND(Table1[[#This Row],[Residential]]=1,Table1[[#This Row],[Commercial]]=1),1,"")</f>
        <v/>
      </c>
      <c r="BE241" s="90" t="str">
        <f>CONCATENATE(IF(Table1[[#This Row],[Residential]]=1,"Residential, ",""),IF(Table1[[#This Row],[Commercial]]=1,"Commercial",""))</f>
        <v/>
      </c>
      <c r="BF241" s="94"/>
      <c r="BG241" s="94"/>
      <c r="BH241" s="94"/>
      <c r="BI241" s="94"/>
      <c r="BJ241" s="94"/>
      <c r="BK241" s="94"/>
      <c r="BL241" s="94"/>
      <c r="BM241" s="182"/>
      <c r="BN241" s="94"/>
      <c r="BO24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41" s="160"/>
      <c r="BQ241" s="120"/>
      <c r="BR241" s="132"/>
      <c r="BS241" s="120"/>
      <c r="BT241" s="175"/>
      <c r="BU241" s="175"/>
      <c r="BV241" s="175"/>
      <c r="BW241" s="121"/>
      <c r="BX241" s="121"/>
      <c r="BY241" s="121"/>
      <c r="BZ241" s="227"/>
      <c r="CA24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41" s="48">
        <f>COUNTIF(Table1[[#This Row],[Validity]:[Alignment with NCC (Yes=1,No=0)]],"N/A")</f>
        <v>0</v>
      </c>
      <c r="CC241" s="48">
        <f>IF(ISERROR(Table1[[#This Row],[Total Quality Score (out of 10)]]/(4-Table1[[#This Row],[N/A Count]])),0,Table1[[#This Row],[Total Quality Score (out of 10)]]/(4-Table1[[#This Row],[N/A Count]]))</f>
        <v>0</v>
      </c>
      <c r="CD241" s="106"/>
      <c r="CE241" s="106"/>
      <c r="CF241" s="172" t="str">
        <f>IF(SUM(Table1[[#This Row],[Multiple]:[Level (all)62]])&lt;1,IF(Table1[[#This Row],[General]]=1,1,""),"")</f>
        <v/>
      </c>
      <c r="CG241" s="172" t="str">
        <f>IF(SUM(Table1[[#This Row],[Multiple]:[Level (all)62]])&lt;1,IF(Table1[[#This Row],[Beginner]]=1,1,""),"")</f>
        <v/>
      </c>
      <c r="CH241" s="171" t="str">
        <f>IF(SUM(Table1[[#This Row],[Multiple]:[Level (all)62]])&lt;1,IF(Table1[[#This Row],[Intermediate]]=1,1,""),"")</f>
        <v/>
      </c>
      <c r="CI241" s="171" t="str">
        <f>IF(SUM(Table1[[#This Row],[Multiple]:[Level (all)62]])&lt;1,IF(Table1[[#This Row],[Advanced]]=1,1,""),"")</f>
        <v/>
      </c>
      <c r="CJ241" s="171" t="str">
        <f>IF(AND(SUM(Table1[[#This Row],[General]:[Advanced]])&lt;4,SUM(Table1[[#This Row],[General]:[Advanced]])&gt;1),1,"")</f>
        <v/>
      </c>
      <c r="CK241" s="171" t="str">
        <f>Table1[[#This Row],[Level (all)]]</f>
        <v/>
      </c>
      <c r="CL241" s="171" t="str">
        <f>IF(Table1[[#This Row],[Multiple audience]]&lt;&gt;1,IF(Table1[[#This Row],[General Audience]]=1,1,""),"")</f>
        <v/>
      </c>
      <c r="CM241" s="171" t="str">
        <f>IF(Table1[[#This Row],[Multiple audience]]&lt;&gt;1,IF(Table1[[#This Row],[Planners / Designers ]]=1,1,""),"")</f>
        <v/>
      </c>
      <c r="CN241" s="171" t="str">
        <f>IF(Table1[[#This Row],[Multiple audience]]&lt;&gt;1,IF(Table1[[#This Row],[Regulatory Assessors]]=1,1,""),"")</f>
        <v/>
      </c>
      <c r="CO241" s="171" t="str">
        <f>IF(Table1[[#This Row],[Multiple audience]]&lt;&gt;1,IF(Table1[[#This Row],[Builders / Management]]=1,1,""),"")</f>
        <v/>
      </c>
      <c r="CP241" s="171" t="str">
        <f>IF(Table1[[#This Row],[Multiple audience]]&lt;&gt;1,IF(Table1[[#This Row],[Energy / Sus Assessors]]=1,1,""),"")</f>
        <v/>
      </c>
      <c r="CQ241" s="171" t="str">
        <f>IF(Table1[[#This Row],[Multiple audience]]&lt;&gt;1,IF(Table1[[#This Row],[Semi-skilled]]=1,1,""),"")</f>
        <v/>
      </c>
      <c r="CR241" s="171" t="str">
        <f>IF(Table1[[#This Row],[Multiple audience]]&lt;&gt;1,IF(Table1[[#This Row],[Trades]]=1,1,""),"")</f>
        <v/>
      </c>
      <c r="CS241" s="171" t="str">
        <f>IF(Table1[[#This Row],[Multiple audience]]&lt;&gt;1,IF(Table1[[#This Row],[Other]]=1,1,""),"")</f>
        <v/>
      </c>
      <c r="CT241" s="171" t="str">
        <f>IF(SUM(Table1[[#This Row],[General Audience]:[Other]])&gt;1,1,"")</f>
        <v/>
      </c>
      <c r="CU241" s="171" t="str">
        <f>IF(Table1[[#This Row],[Various  ]]&lt;&gt;1,IF(Table1[[#This Row],[Calculator / Software]]=1,1,""),"")</f>
        <v/>
      </c>
      <c r="CV241" s="171" t="str">
        <f>IF(Table1[[#This Row],[Various  ]]&lt;&gt;1,IF(Table1[[#This Row],[Information  ]]=1,1,""),"")</f>
        <v/>
      </c>
      <c r="CW241" s="171" t="str">
        <f>IF(Table1[[#This Row],[Various  ]]&lt;&gt;1,IF(Table1[[#This Row],[Interactive Tool]]=1,1,""),"")</f>
        <v/>
      </c>
      <c r="CX241" s="171" t="str">
        <f>IF(Table1[[#This Row],[Various  ]]&lt;&gt;1,IF(Table1[[#This Row],[Technical Specifications]]=1,1,""),"")</f>
        <v/>
      </c>
      <c r="CY241" s="171" t="str">
        <f>IF(Table1[[#This Row],[Various  ]]&lt;&gt;1,IF(Table1[[#This Row],[Training Resources]]=1,1,""),"")</f>
        <v/>
      </c>
      <c r="CZ241" s="171" t="str">
        <f>IF(Table1[[#This Row],[Various  ]]&lt;&gt;1,IF(Table1[[#This Row],[Toolbox]]=1,1,""),"")</f>
        <v/>
      </c>
      <c r="DA241" s="169" t="str">
        <f>IF(Table1[[#This Row],[Various  ]]&lt;&gt;1,IF(Table1[[#This Row],[Video]]=1,1,""),"")</f>
        <v/>
      </c>
      <c r="DB241" s="169" t="str">
        <f>IF(Table1[[#This Row],[Various  ]]&lt;&gt;1,IF(Table1[[#This Row],[Case study]]=1,1,""),"")</f>
        <v/>
      </c>
      <c r="DC241" s="169" t="str">
        <f>IF(Table1[[#This Row],[Various  ]]&lt;&gt;1,IF(Table1[[#This Row],[Other   ]]=1,1,""),"")</f>
        <v/>
      </c>
      <c r="DD241" s="169" t="str">
        <f>IF(Table1[[#This Row],[Various  ]]&lt;&gt;1,IF(Table1[[#This Row],[Standards]]=1,1,""),"")</f>
        <v/>
      </c>
      <c r="DE241" s="169" t="str">
        <f>IF(Table1[[#This Row],[Various]]=1,1,IF(SUM(Table1[[#This Row],[Calculator / Software]:[Standards]])&gt;1,1,""))</f>
        <v/>
      </c>
      <c r="DF241" s="169" t="str">
        <f>IF(Table1[[#This Row],[Multiple NCC links]]&lt;&gt;1,IF(Table1[[#This Row],[Design]]=1,1,""),"")</f>
        <v/>
      </c>
      <c r="DG241" s="169" t="str">
        <f>IF(Table1[[#This Row],[Multiple NCC links]]&lt;&gt;1,IF(Table1[[#This Row],[Assessment / Verification]]=1,1,""),"")</f>
        <v/>
      </c>
      <c r="DH241" s="169" t="str">
        <f>IF(Table1[[#This Row],[Multiple NCC links]]&lt;&gt;1,IF(Table1[[#This Row],[Climate Specific ]]=1,1,""),"")</f>
        <v/>
      </c>
      <c r="DI241" s="169" t="str">
        <f>IF(Table1[[#This Row],[Multiple NCC links]]&lt;&gt;1,IF(Table1[[#This Row],[Alterations / Additions]]=1,1,""),"")</f>
        <v/>
      </c>
      <c r="DJ241" s="169" t="str">
        <f>IF(Table1[[#This Row],[Multiple NCC links]]&lt;&gt;1,IF(Table1[[#This Row],[Glazing]]=1,1,""),"")</f>
        <v/>
      </c>
      <c r="DK241" s="169" t="str">
        <f>IF(Table1[[#This Row],[Multiple NCC links]]&lt;&gt;1,IF(Table1[[#This Row],[Building Fabric / Thermal / Sealing]]=1,1,""),"")</f>
        <v/>
      </c>
      <c r="DL241" s="169" t="str">
        <f>IF(Table1[[#This Row],[Multiple NCC links]]&lt;&gt;1,IF(Table1[[#This Row],[Lighting]]=1,1,""),"")</f>
        <v/>
      </c>
      <c r="DM241" s="169" t="str">
        <f>IF(Table1[[#This Row],[Multiple NCC links]]&lt;&gt;1,IF(Table1[[#This Row],[HVAC]]=1,1,""),"")</f>
        <v/>
      </c>
      <c r="DN241" s="169" t="str">
        <f>IF(Table1[[#This Row],[Multiple NCC links]]&lt;&gt;1,IF(Table1[[#This Row],[Services]]=1,1,""),"")</f>
        <v/>
      </c>
      <c r="DO241" s="169" t="str">
        <f>IF(Table1[[#This Row],[Multiple NCC links]]&lt;&gt;1,IF(Table1[[#This Row],[Maintenance &amp; Monitoring]]=1,1,""),"")</f>
        <v/>
      </c>
      <c r="DP241" s="169" t="str">
        <f>IF(Table1[[#This Row],[Multiple NCC links]]&lt;&gt;1,IF(Table1[[#This Row],[Hand over / Operations]]=1,1,""),"")</f>
        <v/>
      </c>
      <c r="DQ241" s="169" t="str">
        <f>IF(Table1[[#This Row],[Multiple NCC links]]&lt;&gt;1,IF(Table1[[#This Row],[As built assessment]]=1,1,""),"")</f>
        <v/>
      </c>
      <c r="DR241" s="169" t="str">
        <f>IF(Table1[[#This Row],[Multiple NCC links]]&lt;&gt;1,IF(Table1[[#This Row],[Beyond compliance]]=1,1,""),"")</f>
        <v/>
      </c>
      <c r="DS241" s="169" t="str">
        <f>IF(SUM(Table1[[#This Row],[Design]:[Beyond compliance]])&gt;1,1,"")</f>
        <v/>
      </c>
      <c r="DT241" s="169" t="str">
        <f>IF(Table1[[#This Row],[Both Residential &amp; Commercial4]]&lt;&gt;1,IF(Table1[[#This Row],[Residential]]=1,1,""),"")</f>
        <v/>
      </c>
      <c r="DU241" s="169" t="str">
        <f>IF(Table1[[#This Row],[Both Residential &amp; Commercial4]]&lt;&gt;1,IF(Table1[[#This Row],[Commercial]]=1,1,""),"")</f>
        <v/>
      </c>
      <c r="DV241" s="169" t="str">
        <f>Table1[[#This Row],[Residential &amp; Commercial]]</f>
        <v/>
      </c>
      <c r="DW241" s="169"/>
    </row>
    <row r="242" spans="1:127" s="49" customFormat="1" ht="20.25" thickTop="1" thickBot="1" x14ac:dyDescent="0.35">
      <c r="A242" s="97"/>
      <c r="B242" s="97"/>
      <c r="C242" s="88"/>
      <c r="D242" s="88"/>
      <c r="E242" s="176"/>
      <c r="F242" s="176"/>
      <c r="G242" s="176"/>
      <c r="H242" s="176"/>
      <c r="I242" s="90" t="str">
        <f>IF(AND(Table1[[#This Row],[General]]=1,Table1[[#This Row],[Beginner]]=1,Table1[[#This Row],[Intermediate]]=1,Table1[[#This Row],[Advanced]]=1),1,"")</f>
        <v/>
      </c>
      <c r="J242" s="90" t="str">
        <f>CONCATENATE(IF(Table1[[#This Row],[General]]=1,"General, ",""), IF(Table1[[#This Row],[Beginner]]=1,"Beginner, ",""),IF(Table1[[#This Row],[Intermediate]]=1,"Intermediate, ",""), IF(Table1[[#This Row],[Advanced]]=1,"Advanced",""))</f>
        <v/>
      </c>
      <c r="K242" s="91"/>
      <c r="L242" s="179"/>
      <c r="M242" s="91"/>
      <c r="N242" s="91"/>
      <c r="O242" s="159"/>
      <c r="P242" s="91"/>
      <c r="Q242" s="91"/>
      <c r="R242" s="91"/>
      <c r="S24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42" s="92"/>
      <c r="U242" s="92"/>
      <c r="V242" s="211"/>
      <c r="W242" s="211"/>
      <c r="X242" s="92"/>
      <c r="Y242" s="92"/>
      <c r="Z242" s="92"/>
      <c r="AA242" s="92"/>
      <c r="AB242" s="92"/>
      <c r="AC242" s="92"/>
      <c r="AD242" s="92"/>
      <c r="AE242" s="181"/>
      <c r="AF242" s="92"/>
      <c r="AG24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42" s="93"/>
      <c r="AI242" s="93"/>
      <c r="AJ242" s="93"/>
      <c r="AK242" s="74" t="str">
        <f>CONCATENATE(IF(Table1[[#This Row],[Digital]]=1,"Digital, ",""),IF(Table1[[#This Row],[Face to Face]]=1,"Face to face, ",""),IF(Table1[[#This Row],[Blended]]=1,"Blended",""))</f>
        <v/>
      </c>
      <c r="AL242" s="89"/>
      <c r="AM242" s="94"/>
      <c r="AN242" s="182"/>
      <c r="AO242" s="94"/>
      <c r="AP242" s="182"/>
      <c r="AQ242" s="94"/>
      <c r="AR242" s="94"/>
      <c r="AS242" s="94"/>
      <c r="AT242" s="94"/>
      <c r="AU242" s="94"/>
      <c r="AV242" s="182"/>
      <c r="AW242" s="182"/>
      <c r="AX242" s="182"/>
      <c r="AY242" s="94"/>
      <c r="AZ24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4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42" s="95"/>
      <c r="BC242" s="95"/>
      <c r="BD242" s="90" t="str">
        <f>IF(AND(Table1[[#This Row],[Residential]]=1,Table1[[#This Row],[Commercial]]=1),1,"")</f>
        <v/>
      </c>
      <c r="BE242" s="90" t="str">
        <f>CONCATENATE(IF(Table1[[#This Row],[Residential]]=1,"Residential, ",""),IF(Table1[[#This Row],[Commercial]]=1,"Commercial",""))</f>
        <v/>
      </c>
      <c r="BF242" s="94"/>
      <c r="BG242" s="94"/>
      <c r="BH242" s="94"/>
      <c r="BI242" s="94"/>
      <c r="BJ242" s="94"/>
      <c r="BK242" s="94"/>
      <c r="BL242" s="94"/>
      <c r="BM242" s="182"/>
      <c r="BN242" s="94"/>
      <c r="BO24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42" s="160"/>
      <c r="BQ242" s="120"/>
      <c r="BR242" s="132"/>
      <c r="BS242" s="120"/>
      <c r="BT242" s="175"/>
      <c r="BU242" s="175"/>
      <c r="BV242" s="175"/>
      <c r="BW242" s="121"/>
      <c r="BX242" s="121"/>
      <c r="BY242" s="121"/>
      <c r="BZ242" s="227"/>
      <c r="CA24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42" s="48">
        <f>COUNTIF(Table1[[#This Row],[Validity]:[Alignment with NCC (Yes=1,No=0)]],"N/A")</f>
        <v>0</v>
      </c>
      <c r="CC242" s="48">
        <f>IF(ISERROR(Table1[[#This Row],[Total Quality Score (out of 10)]]/(4-Table1[[#This Row],[N/A Count]])),0,Table1[[#This Row],[Total Quality Score (out of 10)]]/(4-Table1[[#This Row],[N/A Count]]))</f>
        <v>0</v>
      </c>
      <c r="CD242" s="106"/>
      <c r="CE242" s="106"/>
      <c r="CF242" s="172" t="str">
        <f>IF(SUM(Table1[[#This Row],[Multiple]:[Level (all)62]])&lt;1,IF(Table1[[#This Row],[General]]=1,1,""),"")</f>
        <v/>
      </c>
      <c r="CG242" s="172" t="str">
        <f>IF(SUM(Table1[[#This Row],[Multiple]:[Level (all)62]])&lt;1,IF(Table1[[#This Row],[Beginner]]=1,1,""),"")</f>
        <v/>
      </c>
      <c r="CH242" s="171" t="str">
        <f>IF(SUM(Table1[[#This Row],[Multiple]:[Level (all)62]])&lt;1,IF(Table1[[#This Row],[Intermediate]]=1,1,""),"")</f>
        <v/>
      </c>
      <c r="CI242" s="171" t="str">
        <f>IF(SUM(Table1[[#This Row],[Multiple]:[Level (all)62]])&lt;1,IF(Table1[[#This Row],[Advanced]]=1,1,""),"")</f>
        <v/>
      </c>
      <c r="CJ242" s="171" t="str">
        <f>IF(AND(SUM(Table1[[#This Row],[General]:[Advanced]])&lt;4,SUM(Table1[[#This Row],[General]:[Advanced]])&gt;1),1,"")</f>
        <v/>
      </c>
      <c r="CK242" s="171" t="str">
        <f>Table1[[#This Row],[Level (all)]]</f>
        <v/>
      </c>
      <c r="CL242" s="171" t="str">
        <f>IF(Table1[[#This Row],[Multiple audience]]&lt;&gt;1,IF(Table1[[#This Row],[General Audience]]=1,1,""),"")</f>
        <v/>
      </c>
      <c r="CM242" s="171" t="str">
        <f>IF(Table1[[#This Row],[Multiple audience]]&lt;&gt;1,IF(Table1[[#This Row],[Planners / Designers ]]=1,1,""),"")</f>
        <v/>
      </c>
      <c r="CN242" s="171" t="str">
        <f>IF(Table1[[#This Row],[Multiple audience]]&lt;&gt;1,IF(Table1[[#This Row],[Regulatory Assessors]]=1,1,""),"")</f>
        <v/>
      </c>
      <c r="CO242" s="171" t="str">
        <f>IF(Table1[[#This Row],[Multiple audience]]&lt;&gt;1,IF(Table1[[#This Row],[Builders / Management]]=1,1,""),"")</f>
        <v/>
      </c>
      <c r="CP242" s="171" t="str">
        <f>IF(Table1[[#This Row],[Multiple audience]]&lt;&gt;1,IF(Table1[[#This Row],[Energy / Sus Assessors]]=1,1,""),"")</f>
        <v/>
      </c>
      <c r="CQ242" s="171" t="str">
        <f>IF(Table1[[#This Row],[Multiple audience]]&lt;&gt;1,IF(Table1[[#This Row],[Semi-skilled]]=1,1,""),"")</f>
        <v/>
      </c>
      <c r="CR242" s="171" t="str">
        <f>IF(Table1[[#This Row],[Multiple audience]]&lt;&gt;1,IF(Table1[[#This Row],[Trades]]=1,1,""),"")</f>
        <v/>
      </c>
      <c r="CS242" s="171" t="str">
        <f>IF(Table1[[#This Row],[Multiple audience]]&lt;&gt;1,IF(Table1[[#This Row],[Other]]=1,1,""),"")</f>
        <v/>
      </c>
      <c r="CT242" s="171" t="str">
        <f>IF(SUM(Table1[[#This Row],[General Audience]:[Other]])&gt;1,1,"")</f>
        <v/>
      </c>
      <c r="CU242" s="171" t="str">
        <f>IF(Table1[[#This Row],[Various  ]]&lt;&gt;1,IF(Table1[[#This Row],[Calculator / Software]]=1,1,""),"")</f>
        <v/>
      </c>
      <c r="CV242" s="171" t="str">
        <f>IF(Table1[[#This Row],[Various  ]]&lt;&gt;1,IF(Table1[[#This Row],[Information  ]]=1,1,""),"")</f>
        <v/>
      </c>
      <c r="CW242" s="171" t="str">
        <f>IF(Table1[[#This Row],[Various  ]]&lt;&gt;1,IF(Table1[[#This Row],[Interactive Tool]]=1,1,""),"")</f>
        <v/>
      </c>
      <c r="CX242" s="171" t="str">
        <f>IF(Table1[[#This Row],[Various  ]]&lt;&gt;1,IF(Table1[[#This Row],[Technical Specifications]]=1,1,""),"")</f>
        <v/>
      </c>
      <c r="CY242" s="171" t="str">
        <f>IF(Table1[[#This Row],[Various  ]]&lt;&gt;1,IF(Table1[[#This Row],[Training Resources]]=1,1,""),"")</f>
        <v/>
      </c>
      <c r="CZ242" s="171" t="str">
        <f>IF(Table1[[#This Row],[Various  ]]&lt;&gt;1,IF(Table1[[#This Row],[Toolbox]]=1,1,""),"")</f>
        <v/>
      </c>
      <c r="DA242" s="169" t="str">
        <f>IF(Table1[[#This Row],[Various  ]]&lt;&gt;1,IF(Table1[[#This Row],[Video]]=1,1,""),"")</f>
        <v/>
      </c>
      <c r="DB242" s="169" t="str">
        <f>IF(Table1[[#This Row],[Various  ]]&lt;&gt;1,IF(Table1[[#This Row],[Case study]]=1,1,""),"")</f>
        <v/>
      </c>
      <c r="DC242" s="169" t="str">
        <f>IF(Table1[[#This Row],[Various  ]]&lt;&gt;1,IF(Table1[[#This Row],[Other   ]]=1,1,""),"")</f>
        <v/>
      </c>
      <c r="DD242" s="169" t="str">
        <f>IF(Table1[[#This Row],[Various  ]]&lt;&gt;1,IF(Table1[[#This Row],[Standards]]=1,1,""),"")</f>
        <v/>
      </c>
      <c r="DE242" s="169" t="str">
        <f>IF(Table1[[#This Row],[Various]]=1,1,IF(SUM(Table1[[#This Row],[Calculator / Software]:[Standards]])&gt;1,1,""))</f>
        <v/>
      </c>
      <c r="DF242" s="169" t="str">
        <f>IF(Table1[[#This Row],[Multiple NCC links]]&lt;&gt;1,IF(Table1[[#This Row],[Design]]=1,1,""),"")</f>
        <v/>
      </c>
      <c r="DG242" s="169" t="str">
        <f>IF(Table1[[#This Row],[Multiple NCC links]]&lt;&gt;1,IF(Table1[[#This Row],[Assessment / Verification]]=1,1,""),"")</f>
        <v/>
      </c>
      <c r="DH242" s="169" t="str">
        <f>IF(Table1[[#This Row],[Multiple NCC links]]&lt;&gt;1,IF(Table1[[#This Row],[Climate Specific ]]=1,1,""),"")</f>
        <v/>
      </c>
      <c r="DI242" s="169" t="str">
        <f>IF(Table1[[#This Row],[Multiple NCC links]]&lt;&gt;1,IF(Table1[[#This Row],[Alterations / Additions]]=1,1,""),"")</f>
        <v/>
      </c>
      <c r="DJ242" s="169" t="str">
        <f>IF(Table1[[#This Row],[Multiple NCC links]]&lt;&gt;1,IF(Table1[[#This Row],[Glazing]]=1,1,""),"")</f>
        <v/>
      </c>
      <c r="DK242" s="169" t="str">
        <f>IF(Table1[[#This Row],[Multiple NCC links]]&lt;&gt;1,IF(Table1[[#This Row],[Building Fabric / Thermal / Sealing]]=1,1,""),"")</f>
        <v/>
      </c>
      <c r="DL242" s="169" t="str">
        <f>IF(Table1[[#This Row],[Multiple NCC links]]&lt;&gt;1,IF(Table1[[#This Row],[Lighting]]=1,1,""),"")</f>
        <v/>
      </c>
      <c r="DM242" s="169" t="str">
        <f>IF(Table1[[#This Row],[Multiple NCC links]]&lt;&gt;1,IF(Table1[[#This Row],[HVAC]]=1,1,""),"")</f>
        <v/>
      </c>
      <c r="DN242" s="169" t="str">
        <f>IF(Table1[[#This Row],[Multiple NCC links]]&lt;&gt;1,IF(Table1[[#This Row],[Services]]=1,1,""),"")</f>
        <v/>
      </c>
      <c r="DO242" s="169" t="str">
        <f>IF(Table1[[#This Row],[Multiple NCC links]]&lt;&gt;1,IF(Table1[[#This Row],[Maintenance &amp; Monitoring]]=1,1,""),"")</f>
        <v/>
      </c>
      <c r="DP242" s="169" t="str">
        <f>IF(Table1[[#This Row],[Multiple NCC links]]&lt;&gt;1,IF(Table1[[#This Row],[Hand over / Operations]]=1,1,""),"")</f>
        <v/>
      </c>
      <c r="DQ242" s="169" t="str">
        <f>IF(Table1[[#This Row],[Multiple NCC links]]&lt;&gt;1,IF(Table1[[#This Row],[As built assessment]]=1,1,""),"")</f>
        <v/>
      </c>
      <c r="DR242" s="169" t="str">
        <f>IF(Table1[[#This Row],[Multiple NCC links]]&lt;&gt;1,IF(Table1[[#This Row],[Beyond compliance]]=1,1,""),"")</f>
        <v/>
      </c>
      <c r="DS242" s="169" t="str">
        <f>IF(SUM(Table1[[#This Row],[Design]:[Beyond compliance]])&gt;1,1,"")</f>
        <v/>
      </c>
      <c r="DT242" s="169" t="str">
        <f>IF(Table1[[#This Row],[Both Residential &amp; Commercial4]]&lt;&gt;1,IF(Table1[[#This Row],[Residential]]=1,1,""),"")</f>
        <v/>
      </c>
      <c r="DU242" s="169" t="str">
        <f>IF(Table1[[#This Row],[Both Residential &amp; Commercial4]]&lt;&gt;1,IF(Table1[[#This Row],[Commercial]]=1,1,""),"")</f>
        <v/>
      </c>
      <c r="DV242" s="169" t="str">
        <f>Table1[[#This Row],[Residential &amp; Commercial]]</f>
        <v/>
      </c>
      <c r="DW242" s="169"/>
    </row>
    <row r="243" spans="1:127" s="49" customFormat="1" ht="20.25" thickTop="1" thickBot="1" x14ac:dyDescent="0.35">
      <c r="A243" s="97"/>
      <c r="B243" s="97"/>
      <c r="C243" s="88"/>
      <c r="D243" s="88"/>
      <c r="E243" s="176"/>
      <c r="F243" s="176"/>
      <c r="G243" s="176"/>
      <c r="H243" s="176"/>
      <c r="I243" s="90" t="str">
        <f>IF(AND(Table1[[#This Row],[General]]=1,Table1[[#This Row],[Beginner]]=1,Table1[[#This Row],[Intermediate]]=1,Table1[[#This Row],[Advanced]]=1),1,"")</f>
        <v/>
      </c>
      <c r="J243" s="90" t="str">
        <f>CONCATENATE(IF(Table1[[#This Row],[General]]=1,"General, ",""), IF(Table1[[#This Row],[Beginner]]=1,"Beginner, ",""),IF(Table1[[#This Row],[Intermediate]]=1,"Intermediate, ",""), IF(Table1[[#This Row],[Advanced]]=1,"Advanced",""))</f>
        <v/>
      </c>
      <c r="K243" s="91"/>
      <c r="L243" s="179"/>
      <c r="M243" s="91"/>
      <c r="N243" s="91"/>
      <c r="O243" s="159"/>
      <c r="P243" s="91"/>
      <c r="Q243" s="91"/>
      <c r="R243" s="91"/>
      <c r="S24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43" s="92"/>
      <c r="U243" s="92"/>
      <c r="V243" s="211"/>
      <c r="W243" s="211"/>
      <c r="X243" s="92"/>
      <c r="Y243" s="92"/>
      <c r="Z243" s="92"/>
      <c r="AA243" s="92"/>
      <c r="AB243" s="92"/>
      <c r="AC243" s="92"/>
      <c r="AD243" s="92"/>
      <c r="AE243" s="181"/>
      <c r="AF243" s="92"/>
      <c r="AG24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43" s="93"/>
      <c r="AI243" s="93"/>
      <c r="AJ243" s="93"/>
      <c r="AK243" s="74" t="str">
        <f>CONCATENATE(IF(Table1[[#This Row],[Digital]]=1,"Digital, ",""),IF(Table1[[#This Row],[Face to Face]]=1,"Face to face, ",""),IF(Table1[[#This Row],[Blended]]=1,"Blended",""))</f>
        <v/>
      </c>
      <c r="AL243" s="89"/>
      <c r="AM243" s="94"/>
      <c r="AN243" s="182"/>
      <c r="AO243" s="94"/>
      <c r="AP243" s="182"/>
      <c r="AQ243" s="94"/>
      <c r="AR243" s="94"/>
      <c r="AS243" s="94"/>
      <c r="AT243" s="94"/>
      <c r="AU243" s="94"/>
      <c r="AV243" s="182"/>
      <c r="AW243" s="182"/>
      <c r="AX243" s="182"/>
      <c r="AY243" s="94"/>
      <c r="AZ24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4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43" s="95"/>
      <c r="BC243" s="95"/>
      <c r="BD243" s="90" t="str">
        <f>IF(AND(Table1[[#This Row],[Residential]]=1,Table1[[#This Row],[Commercial]]=1),1,"")</f>
        <v/>
      </c>
      <c r="BE243" s="90" t="str">
        <f>CONCATENATE(IF(Table1[[#This Row],[Residential]]=1,"Residential, ",""),IF(Table1[[#This Row],[Commercial]]=1,"Commercial",""))</f>
        <v/>
      </c>
      <c r="BF243" s="94"/>
      <c r="BG243" s="94"/>
      <c r="BH243" s="94"/>
      <c r="BI243" s="94"/>
      <c r="BJ243" s="94"/>
      <c r="BK243" s="94"/>
      <c r="BL243" s="94"/>
      <c r="BM243" s="182"/>
      <c r="BN243" s="94"/>
      <c r="BO24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43" s="160"/>
      <c r="BQ243" s="120"/>
      <c r="BR243" s="132"/>
      <c r="BS243" s="120"/>
      <c r="BT243" s="175"/>
      <c r="BU243" s="175"/>
      <c r="BV243" s="175"/>
      <c r="BW243" s="121"/>
      <c r="BX243" s="121"/>
      <c r="BY243" s="121"/>
      <c r="BZ243" s="227"/>
      <c r="CA24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43" s="48">
        <f>COUNTIF(Table1[[#This Row],[Validity]:[Alignment with NCC (Yes=1,No=0)]],"N/A")</f>
        <v>0</v>
      </c>
      <c r="CC243" s="48">
        <f>IF(ISERROR(Table1[[#This Row],[Total Quality Score (out of 10)]]/(4-Table1[[#This Row],[N/A Count]])),0,Table1[[#This Row],[Total Quality Score (out of 10)]]/(4-Table1[[#This Row],[N/A Count]]))</f>
        <v>0</v>
      </c>
      <c r="CD243" s="106"/>
      <c r="CE243" s="106"/>
      <c r="CF243" s="172" t="str">
        <f>IF(SUM(Table1[[#This Row],[Multiple]:[Level (all)62]])&lt;1,IF(Table1[[#This Row],[General]]=1,1,""),"")</f>
        <v/>
      </c>
      <c r="CG243" s="172" t="str">
        <f>IF(SUM(Table1[[#This Row],[Multiple]:[Level (all)62]])&lt;1,IF(Table1[[#This Row],[Beginner]]=1,1,""),"")</f>
        <v/>
      </c>
      <c r="CH243" s="171" t="str">
        <f>IF(SUM(Table1[[#This Row],[Multiple]:[Level (all)62]])&lt;1,IF(Table1[[#This Row],[Intermediate]]=1,1,""),"")</f>
        <v/>
      </c>
      <c r="CI243" s="171" t="str">
        <f>IF(SUM(Table1[[#This Row],[Multiple]:[Level (all)62]])&lt;1,IF(Table1[[#This Row],[Advanced]]=1,1,""),"")</f>
        <v/>
      </c>
      <c r="CJ243" s="171" t="str">
        <f>IF(AND(SUM(Table1[[#This Row],[General]:[Advanced]])&lt;4,SUM(Table1[[#This Row],[General]:[Advanced]])&gt;1),1,"")</f>
        <v/>
      </c>
      <c r="CK243" s="171" t="str">
        <f>Table1[[#This Row],[Level (all)]]</f>
        <v/>
      </c>
      <c r="CL243" s="171" t="str">
        <f>IF(Table1[[#This Row],[Multiple audience]]&lt;&gt;1,IF(Table1[[#This Row],[General Audience]]=1,1,""),"")</f>
        <v/>
      </c>
      <c r="CM243" s="171" t="str">
        <f>IF(Table1[[#This Row],[Multiple audience]]&lt;&gt;1,IF(Table1[[#This Row],[Planners / Designers ]]=1,1,""),"")</f>
        <v/>
      </c>
      <c r="CN243" s="171" t="str">
        <f>IF(Table1[[#This Row],[Multiple audience]]&lt;&gt;1,IF(Table1[[#This Row],[Regulatory Assessors]]=1,1,""),"")</f>
        <v/>
      </c>
      <c r="CO243" s="171" t="str">
        <f>IF(Table1[[#This Row],[Multiple audience]]&lt;&gt;1,IF(Table1[[#This Row],[Builders / Management]]=1,1,""),"")</f>
        <v/>
      </c>
      <c r="CP243" s="171" t="str">
        <f>IF(Table1[[#This Row],[Multiple audience]]&lt;&gt;1,IF(Table1[[#This Row],[Energy / Sus Assessors]]=1,1,""),"")</f>
        <v/>
      </c>
      <c r="CQ243" s="171" t="str">
        <f>IF(Table1[[#This Row],[Multiple audience]]&lt;&gt;1,IF(Table1[[#This Row],[Semi-skilled]]=1,1,""),"")</f>
        <v/>
      </c>
      <c r="CR243" s="171" t="str">
        <f>IF(Table1[[#This Row],[Multiple audience]]&lt;&gt;1,IF(Table1[[#This Row],[Trades]]=1,1,""),"")</f>
        <v/>
      </c>
      <c r="CS243" s="171" t="str">
        <f>IF(Table1[[#This Row],[Multiple audience]]&lt;&gt;1,IF(Table1[[#This Row],[Other]]=1,1,""),"")</f>
        <v/>
      </c>
      <c r="CT243" s="171" t="str">
        <f>IF(SUM(Table1[[#This Row],[General Audience]:[Other]])&gt;1,1,"")</f>
        <v/>
      </c>
      <c r="CU243" s="171" t="str">
        <f>IF(Table1[[#This Row],[Various  ]]&lt;&gt;1,IF(Table1[[#This Row],[Calculator / Software]]=1,1,""),"")</f>
        <v/>
      </c>
      <c r="CV243" s="171" t="str">
        <f>IF(Table1[[#This Row],[Various  ]]&lt;&gt;1,IF(Table1[[#This Row],[Information  ]]=1,1,""),"")</f>
        <v/>
      </c>
      <c r="CW243" s="171" t="str">
        <f>IF(Table1[[#This Row],[Various  ]]&lt;&gt;1,IF(Table1[[#This Row],[Interactive Tool]]=1,1,""),"")</f>
        <v/>
      </c>
      <c r="CX243" s="171" t="str">
        <f>IF(Table1[[#This Row],[Various  ]]&lt;&gt;1,IF(Table1[[#This Row],[Technical Specifications]]=1,1,""),"")</f>
        <v/>
      </c>
      <c r="CY243" s="171" t="str">
        <f>IF(Table1[[#This Row],[Various  ]]&lt;&gt;1,IF(Table1[[#This Row],[Training Resources]]=1,1,""),"")</f>
        <v/>
      </c>
      <c r="CZ243" s="171" t="str">
        <f>IF(Table1[[#This Row],[Various  ]]&lt;&gt;1,IF(Table1[[#This Row],[Toolbox]]=1,1,""),"")</f>
        <v/>
      </c>
      <c r="DA243" s="169" t="str">
        <f>IF(Table1[[#This Row],[Various  ]]&lt;&gt;1,IF(Table1[[#This Row],[Video]]=1,1,""),"")</f>
        <v/>
      </c>
      <c r="DB243" s="169" t="str">
        <f>IF(Table1[[#This Row],[Various  ]]&lt;&gt;1,IF(Table1[[#This Row],[Case study]]=1,1,""),"")</f>
        <v/>
      </c>
      <c r="DC243" s="169" t="str">
        <f>IF(Table1[[#This Row],[Various  ]]&lt;&gt;1,IF(Table1[[#This Row],[Other   ]]=1,1,""),"")</f>
        <v/>
      </c>
      <c r="DD243" s="169" t="str">
        <f>IF(Table1[[#This Row],[Various  ]]&lt;&gt;1,IF(Table1[[#This Row],[Standards]]=1,1,""),"")</f>
        <v/>
      </c>
      <c r="DE243" s="169" t="str">
        <f>IF(Table1[[#This Row],[Various]]=1,1,IF(SUM(Table1[[#This Row],[Calculator / Software]:[Standards]])&gt;1,1,""))</f>
        <v/>
      </c>
      <c r="DF243" s="169" t="str">
        <f>IF(Table1[[#This Row],[Multiple NCC links]]&lt;&gt;1,IF(Table1[[#This Row],[Design]]=1,1,""),"")</f>
        <v/>
      </c>
      <c r="DG243" s="169" t="str">
        <f>IF(Table1[[#This Row],[Multiple NCC links]]&lt;&gt;1,IF(Table1[[#This Row],[Assessment / Verification]]=1,1,""),"")</f>
        <v/>
      </c>
      <c r="DH243" s="169" t="str">
        <f>IF(Table1[[#This Row],[Multiple NCC links]]&lt;&gt;1,IF(Table1[[#This Row],[Climate Specific ]]=1,1,""),"")</f>
        <v/>
      </c>
      <c r="DI243" s="169" t="str">
        <f>IF(Table1[[#This Row],[Multiple NCC links]]&lt;&gt;1,IF(Table1[[#This Row],[Alterations / Additions]]=1,1,""),"")</f>
        <v/>
      </c>
      <c r="DJ243" s="169" t="str">
        <f>IF(Table1[[#This Row],[Multiple NCC links]]&lt;&gt;1,IF(Table1[[#This Row],[Glazing]]=1,1,""),"")</f>
        <v/>
      </c>
      <c r="DK243" s="169" t="str">
        <f>IF(Table1[[#This Row],[Multiple NCC links]]&lt;&gt;1,IF(Table1[[#This Row],[Building Fabric / Thermal / Sealing]]=1,1,""),"")</f>
        <v/>
      </c>
      <c r="DL243" s="169" t="str">
        <f>IF(Table1[[#This Row],[Multiple NCC links]]&lt;&gt;1,IF(Table1[[#This Row],[Lighting]]=1,1,""),"")</f>
        <v/>
      </c>
      <c r="DM243" s="169" t="str">
        <f>IF(Table1[[#This Row],[Multiple NCC links]]&lt;&gt;1,IF(Table1[[#This Row],[HVAC]]=1,1,""),"")</f>
        <v/>
      </c>
      <c r="DN243" s="169" t="str">
        <f>IF(Table1[[#This Row],[Multiple NCC links]]&lt;&gt;1,IF(Table1[[#This Row],[Services]]=1,1,""),"")</f>
        <v/>
      </c>
      <c r="DO243" s="169" t="str">
        <f>IF(Table1[[#This Row],[Multiple NCC links]]&lt;&gt;1,IF(Table1[[#This Row],[Maintenance &amp; Monitoring]]=1,1,""),"")</f>
        <v/>
      </c>
      <c r="DP243" s="169" t="str">
        <f>IF(Table1[[#This Row],[Multiple NCC links]]&lt;&gt;1,IF(Table1[[#This Row],[Hand over / Operations]]=1,1,""),"")</f>
        <v/>
      </c>
      <c r="DQ243" s="169" t="str">
        <f>IF(Table1[[#This Row],[Multiple NCC links]]&lt;&gt;1,IF(Table1[[#This Row],[As built assessment]]=1,1,""),"")</f>
        <v/>
      </c>
      <c r="DR243" s="169" t="str">
        <f>IF(Table1[[#This Row],[Multiple NCC links]]&lt;&gt;1,IF(Table1[[#This Row],[Beyond compliance]]=1,1,""),"")</f>
        <v/>
      </c>
      <c r="DS243" s="169" t="str">
        <f>IF(SUM(Table1[[#This Row],[Design]:[Beyond compliance]])&gt;1,1,"")</f>
        <v/>
      </c>
      <c r="DT243" s="169" t="str">
        <f>IF(Table1[[#This Row],[Both Residential &amp; Commercial4]]&lt;&gt;1,IF(Table1[[#This Row],[Residential]]=1,1,""),"")</f>
        <v/>
      </c>
      <c r="DU243" s="169" t="str">
        <f>IF(Table1[[#This Row],[Both Residential &amp; Commercial4]]&lt;&gt;1,IF(Table1[[#This Row],[Commercial]]=1,1,""),"")</f>
        <v/>
      </c>
      <c r="DV243" s="169" t="str">
        <f>Table1[[#This Row],[Residential &amp; Commercial]]</f>
        <v/>
      </c>
      <c r="DW243" s="169"/>
    </row>
    <row r="244" spans="1:127" s="49" customFormat="1" ht="20.25" thickTop="1" thickBot="1" x14ac:dyDescent="0.35">
      <c r="A244" s="97"/>
      <c r="B244" s="97"/>
      <c r="C244" s="88"/>
      <c r="D244" s="88"/>
      <c r="E244" s="176"/>
      <c r="F244" s="176"/>
      <c r="G244" s="176"/>
      <c r="H244" s="176"/>
      <c r="I244" s="90" t="str">
        <f>IF(AND(Table1[[#This Row],[General]]=1,Table1[[#This Row],[Beginner]]=1,Table1[[#This Row],[Intermediate]]=1,Table1[[#This Row],[Advanced]]=1),1,"")</f>
        <v/>
      </c>
      <c r="J244" s="90" t="str">
        <f>CONCATENATE(IF(Table1[[#This Row],[General]]=1,"General, ",""), IF(Table1[[#This Row],[Beginner]]=1,"Beginner, ",""),IF(Table1[[#This Row],[Intermediate]]=1,"Intermediate, ",""), IF(Table1[[#This Row],[Advanced]]=1,"Advanced",""))</f>
        <v/>
      </c>
      <c r="K244" s="91"/>
      <c r="L244" s="179"/>
      <c r="M244" s="91"/>
      <c r="N244" s="91"/>
      <c r="O244" s="159"/>
      <c r="P244" s="91"/>
      <c r="Q244" s="91"/>
      <c r="R244" s="91"/>
      <c r="S244"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44" s="92"/>
      <c r="U244" s="92"/>
      <c r="V244" s="211"/>
      <c r="W244" s="211"/>
      <c r="X244" s="92"/>
      <c r="Y244" s="92"/>
      <c r="Z244" s="92"/>
      <c r="AA244" s="92"/>
      <c r="AB244" s="92"/>
      <c r="AC244" s="92"/>
      <c r="AD244" s="92"/>
      <c r="AE244" s="181"/>
      <c r="AF244" s="92"/>
      <c r="AG24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44" s="93"/>
      <c r="AI244" s="93"/>
      <c r="AJ244" s="93"/>
      <c r="AK244" s="74" t="str">
        <f>CONCATENATE(IF(Table1[[#This Row],[Digital]]=1,"Digital, ",""),IF(Table1[[#This Row],[Face to Face]]=1,"Face to face, ",""),IF(Table1[[#This Row],[Blended]]=1,"Blended",""))</f>
        <v/>
      </c>
      <c r="AL244" s="89"/>
      <c r="AM244" s="94"/>
      <c r="AN244" s="182"/>
      <c r="AO244" s="94"/>
      <c r="AP244" s="182"/>
      <c r="AQ244" s="94"/>
      <c r="AR244" s="94"/>
      <c r="AS244" s="94"/>
      <c r="AT244" s="94"/>
      <c r="AU244" s="94"/>
      <c r="AV244" s="182"/>
      <c r="AW244" s="182"/>
      <c r="AX244" s="182"/>
      <c r="AY244" s="94"/>
      <c r="AZ24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4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44" s="95"/>
      <c r="BC244" s="95"/>
      <c r="BD244" s="90" t="str">
        <f>IF(AND(Table1[[#This Row],[Residential]]=1,Table1[[#This Row],[Commercial]]=1),1,"")</f>
        <v/>
      </c>
      <c r="BE244" s="90" t="str">
        <f>CONCATENATE(IF(Table1[[#This Row],[Residential]]=1,"Residential, ",""),IF(Table1[[#This Row],[Commercial]]=1,"Commercial",""))</f>
        <v/>
      </c>
      <c r="BF244" s="94"/>
      <c r="BG244" s="94"/>
      <c r="BH244" s="94"/>
      <c r="BI244" s="94"/>
      <c r="BJ244" s="94"/>
      <c r="BK244" s="94"/>
      <c r="BL244" s="94"/>
      <c r="BM244" s="182"/>
      <c r="BN244" s="94"/>
      <c r="BO24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44" s="160"/>
      <c r="BQ244" s="120"/>
      <c r="BR244" s="132"/>
      <c r="BS244" s="120"/>
      <c r="BT244" s="175"/>
      <c r="BU244" s="175"/>
      <c r="BV244" s="175"/>
      <c r="BW244" s="121"/>
      <c r="BX244" s="121"/>
      <c r="BY244" s="121"/>
      <c r="BZ244" s="227"/>
      <c r="CA24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44" s="48">
        <f>COUNTIF(Table1[[#This Row],[Validity]:[Alignment with NCC (Yes=1,No=0)]],"N/A")</f>
        <v>0</v>
      </c>
      <c r="CC244" s="48">
        <f>IF(ISERROR(Table1[[#This Row],[Total Quality Score (out of 10)]]/(4-Table1[[#This Row],[N/A Count]])),0,Table1[[#This Row],[Total Quality Score (out of 10)]]/(4-Table1[[#This Row],[N/A Count]]))</f>
        <v>0</v>
      </c>
      <c r="CD244" s="106"/>
      <c r="CE244" s="106"/>
      <c r="CF244" s="172" t="str">
        <f>IF(SUM(Table1[[#This Row],[Multiple]:[Level (all)62]])&lt;1,IF(Table1[[#This Row],[General]]=1,1,""),"")</f>
        <v/>
      </c>
      <c r="CG244" s="172" t="str">
        <f>IF(SUM(Table1[[#This Row],[Multiple]:[Level (all)62]])&lt;1,IF(Table1[[#This Row],[Beginner]]=1,1,""),"")</f>
        <v/>
      </c>
      <c r="CH244" s="171" t="str">
        <f>IF(SUM(Table1[[#This Row],[Multiple]:[Level (all)62]])&lt;1,IF(Table1[[#This Row],[Intermediate]]=1,1,""),"")</f>
        <v/>
      </c>
      <c r="CI244" s="171" t="str">
        <f>IF(SUM(Table1[[#This Row],[Multiple]:[Level (all)62]])&lt;1,IF(Table1[[#This Row],[Advanced]]=1,1,""),"")</f>
        <v/>
      </c>
      <c r="CJ244" s="171" t="str">
        <f>IF(AND(SUM(Table1[[#This Row],[General]:[Advanced]])&lt;4,SUM(Table1[[#This Row],[General]:[Advanced]])&gt;1),1,"")</f>
        <v/>
      </c>
      <c r="CK244" s="171" t="str">
        <f>Table1[[#This Row],[Level (all)]]</f>
        <v/>
      </c>
      <c r="CL244" s="171" t="str">
        <f>IF(Table1[[#This Row],[Multiple audience]]&lt;&gt;1,IF(Table1[[#This Row],[General Audience]]=1,1,""),"")</f>
        <v/>
      </c>
      <c r="CM244" s="171" t="str">
        <f>IF(Table1[[#This Row],[Multiple audience]]&lt;&gt;1,IF(Table1[[#This Row],[Planners / Designers ]]=1,1,""),"")</f>
        <v/>
      </c>
      <c r="CN244" s="171" t="str">
        <f>IF(Table1[[#This Row],[Multiple audience]]&lt;&gt;1,IF(Table1[[#This Row],[Regulatory Assessors]]=1,1,""),"")</f>
        <v/>
      </c>
      <c r="CO244" s="171" t="str">
        <f>IF(Table1[[#This Row],[Multiple audience]]&lt;&gt;1,IF(Table1[[#This Row],[Builders / Management]]=1,1,""),"")</f>
        <v/>
      </c>
      <c r="CP244" s="171" t="str">
        <f>IF(Table1[[#This Row],[Multiple audience]]&lt;&gt;1,IF(Table1[[#This Row],[Energy / Sus Assessors]]=1,1,""),"")</f>
        <v/>
      </c>
      <c r="CQ244" s="171" t="str">
        <f>IF(Table1[[#This Row],[Multiple audience]]&lt;&gt;1,IF(Table1[[#This Row],[Semi-skilled]]=1,1,""),"")</f>
        <v/>
      </c>
      <c r="CR244" s="171" t="str">
        <f>IF(Table1[[#This Row],[Multiple audience]]&lt;&gt;1,IF(Table1[[#This Row],[Trades]]=1,1,""),"")</f>
        <v/>
      </c>
      <c r="CS244" s="171" t="str">
        <f>IF(Table1[[#This Row],[Multiple audience]]&lt;&gt;1,IF(Table1[[#This Row],[Other]]=1,1,""),"")</f>
        <v/>
      </c>
      <c r="CT244" s="171" t="str">
        <f>IF(SUM(Table1[[#This Row],[General Audience]:[Other]])&gt;1,1,"")</f>
        <v/>
      </c>
      <c r="CU244" s="171" t="str">
        <f>IF(Table1[[#This Row],[Various  ]]&lt;&gt;1,IF(Table1[[#This Row],[Calculator / Software]]=1,1,""),"")</f>
        <v/>
      </c>
      <c r="CV244" s="171" t="str">
        <f>IF(Table1[[#This Row],[Various  ]]&lt;&gt;1,IF(Table1[[#This Row],[Information  ]]=1,1,""),"")</f>
        <v/>
      </c>
      <c r="CW244" s="171" t="str">
        <f>IF(Table1[[#This Row],[Various  ]]&lt;&gt;1,IF(Table1[[#This Row],[Interactive Tool]]=1,1,""),"")</f>
        <v/>
      </c>
      <c r="CX244" s="171" t="str">
        <f>IF(Table1[[#This Row],[Various  ]]&lt;&gt;1,IF(Table1[[#This Row],[Technical Specifications]]=1,1,""),"")</f>
        <v/>
      </c>
      <c r="CY244" s="171" t="str">
        <f>IF(Table1[[#This Row],[Various  ]]&lt;&gt;1,IF(Table1[[#This Row],[Training Resources]]=1,1,""),"")</f>
        <v/>
      </c>
      <c r="CZ244" s="171" t="str">
        <f>IF(Table1[[#This Row],[Various  ]]&lt;&gt;1,IF(Table1[[#This Row],[Toolbox]]=1,1,""),"")</f>
        <v/>
      </c>
      <c r="DA244" s="169" t="str">
        <f>IF(Table1[[#This Row],[Various  ]]&lt;&gt;1,IF(Table1[[#This Row],[Video]]=1,1,""),"")</f>
        <v/>
      </c>
      <c r="DB244" s="169" t="str">
        <f>IF(Table1[[#This Row],[Various  ]]&lt;&gt;1,IF(Table1[[#This Row],[Case study]]=1,1,""),"")</f>
        <v/>
      </c>
      <c r="DC244" s="169" t="str">
        <f>IF(Table1[[#This Row],[Various  ]]&lt;&gt;1,IF(Table1[[#This Row],[Other   ]]=1,1,""),"")</f>
        <v/>
      </c>
      <c r="DD244" s="169" t="str">
        <f>IF(Table1[[#This Row],[Various  ]]&lt;&gt;1,IF(Table1[[#This Row],[Standards]]=1,1,""),"")</f>
        <v/>
      </c>
      <c r="DE244" s="169" t="str">
        <f>IF(Table1[[#This Row],[Various]]=1,1,IF(SUM(Table1[[#This Row],[Calculator / Software]:[Standards]])&gt;1,1,""))</f>
        <v/>
      </c>
      <c r="DF244" s="169" t="str">
        <f>IF(Table1[[#This Row],[Multiple NCC links]]&lt;&gt;1,IF(Table1[[#This Row],[Design]]=1,1,""),"")</f>
        <v/>
      </c>
      <c r="DG244" s="169" t="str">
        <f>IF(Table1[[#This Row],[Multiple NCC links]]&lt;&gt;1,IF(Table1[[#This Row],[Assessment / Verification]]=1,1,""),"")</f>
        <v/>
      </c>
      <c r="DH244" s="169" t="str">
        <f>IF(Table1[[#This Row],[Multiple NCC links]]&lt;&gt;1,IF(Table1[[#This Row],[Climate Specific ]]=1,1,""),"")</f>
        <v/>
      </c>
      <c r="DI244" s="169" t="str">
        <f>IF(Table1[[#This Row],[Multiple NCC links]]&lt;&gt;1,IF(Table1[[#This Row],[Alterations / Additions]]=1,1,""),"")</f>
        <v/>
      </c>
      <c r="DJ244" s="169" t="str">
        <f>IF(Table1[[#This Row],[Multiple NCC links]]&lt;&gt;1,IF(Table1[[#This Row],[Glazing]]=1,1,""),"")</f>
        <v/>
      </c>
      <c r="DK244" s="169" t="str">
        <f>IF(Table1[[#This Row],[Multiple NCC links]]&lt;&gt;1,IF(Table1[[#This Row],[Building Fabric / Thermal / Sealing]]=1,1,""),"")</f>
        <v/>
      </c>
      <c r="DL244" s="169" t="str">
        <f>IF(Table1[[#This Row],[Multiple NCC links]]&lt;&gt;1,IF(Table1[[#This Row],[Lighting]]=1,1,""),"")</f>
        <v/>
      </c>
      <c r="DM244" s="169" t="str">
        <f>IF(Table1[[#This Row],[Multiple NCC links]]&lt;&gt;1,IF(Table1[[#This Row],[HVAC]]=1,1,""),"")</f>
        <v/>
      </c>
      <c r="DN244" s="169" t="str">
        <f>IF(Table1[[#This Row],[Multiple NCC links]]&lt;&gt;1,IF(Table1[[#This Row],[Services]]=1,1,""),"")</f>
        <v/>
      </c>
      <c r="DO244" s="169" t="str">
        <f>IF(Table1[[#This Row],[Multiple NCC links]]&lt;&gt;1,IF(Table1[[#This Row],[Maintenance &amp; Monitoring]]=1,1,""),"")</f>
        <v/>
      </c>
      <c r="DP244" s="169" t="str">
        <f>IF(Table1[[#This Row],[Multiple NCC links]]&lt;&gt;1,IF(Table1[[#This Row],[Hand over / Operations]]=1,1,""),"")</f>
        <v/>
      </c>
      <c r="DQ244" s="169" t="str">
        <f>IF(Table1[[#This Row],[Multiple NCC links]]&lt;&gt;1,IF(Table1[[#This Row],[As built assessment]]=1,1,""),"")</f>
        <v/>
      </c>
      <c r="DR244" s="169" t="str">
        <f>IF(Table1[[#This Row],[Multiple NCC links]]&lt;&gt;1,IF(Table1[[#This Row],[Beyond compliance]]=1,1,""),"")</f>
        <v/>
      </c>
      <c r="DS244" s="169" t="str">
        <f>IF(SUM(Table1[[#This Row],[Design]:[Beyond compliance]])&gt;1,1,"")</f>
        <v/>
      </c>
      <c r="DT244" s="169" t="str">
        <f>IF(Table1[[#This Row],[Both Residential &amp; Commercial4]]&lt;&gt;1,IF(Table1[[#This Row],[Residential]]=1,1,""),"")</f>
        <v/>
      </c>
      <c r="DU244" s="169" t="str">
        <f>IF(Table1[[#This Row],[Both Residential &amp; Commercial4]]&lt;&gt;1,IF(Table1[[#This Row],[Commercial]]=1,1,""),"")</f>
        <v/>
      </c>
      <c r="DV244" s="169" t="str">
        <f>Table1[[#This Row],[Residential &amp; Commercial]]</f>
        <v/>
      </c>
      <c r="DW244" s="169"/>
    </row>
    <row r="245" spans="1:127" s="49" customFormat="1" ht="20.25" thickTop="1" thickBot="1" x14ac:dyDescent="0.35">
      <c r="A245" s="97"/>
      <c r="B245" s="97"/>
      <c r="C245" s="88"/>
      <c r="D245" s="88"/>
      <c r="E245" s="176"/>
      <c r="F245" s="176"/>
      <c r="G245" s="176"/>
      <c r="H245" s="176"/>
      <c r="I245" s="90" t="str">
        <f>IF(AND(Table1[[#This Row],[General]]=1,Table1[[#This Row],[Beginner]]=1,Table1[[#This Row],[Intermediate]]=1,Table1[[#This Row],[Advanced]]=1),1,"")</f>
        <v/>
      </c>
      <c r="J245" s="90" t="str">
        <f>CONCATENATE(IF(Table1[[#This Row],[General]]=1,"General, ",""), IF(Table1[[#This Row],[Beginner]]=1,"Beginner, ",""),IF(Table1[[#This Row],[Intermediate]]=1,"Intermediate, ",""), IF(Table1[[#This Row],[Advanced]]=1,"Advanced",""))</f>
        <v/>
      </c>
      <c r="K245" s="91"/>
      <c r="L245" s="179"/>
      <c r="M245" s="91"/>
      <c r="N245" s="91"/>
      <c r="O245" s="159"/>
      <c r="P245" s="91"/>
      <c r="Q245" s="91"/>
      <c r="R245" s="91"/>
      <c r="S245"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45" s="92"/>
      <c r="U245" s="92"/>
      <c r="V245" s="211"/>
      <c r="W245" s="211"/>
      <c r="X245" s="92"/>
      <c r="Y245" s="92"/>
      <c r="Z245" s="92"/>
      <c r="AA245" s="92"/>
      <c r="AB245" s="92"/>
      <c r="AC245" s="92"/>
      <c r="AD245" s="92"/>
      <c r="AE245" s="181"/>
      <c r="AF245" s="92"/>
      <c r="AG24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45" s="93"/>
      <c r="AI245" s="93"/>
      <c r="AJ245" s="93"/>
      <c r="AK245" s="74" t="str">
        <f>CONCATENATE(IF(Table1[[#This Row],[Digital]]=1,"Digital, ",""),IF(Table1[[#This Row],[Face to Face]]=1,"Face to face, ",""),IF(Table1[[#This Row],[Blended]]=1,"Blended",""))</f>
        <v/>
      </c>
      <c r="AL245" s="89"/>
      <c r="AM245" s="94"/>
      <c r="AN245" s="182"/>
      <c r="AO245" s="94"/>
      <c r="AP245" s="182"/>
      <c r="AQ245" s="94"/>
      <c r="AR245" s="94"/>
      <c r="AS245" s="94"/>
      <c r="AT245" s="94"/>
      <c r="AU245" s="94"/>
      <c r="AV245" s="182"/>
      <c r="AW245" s="182"/>
      <c r="AX245" s="182"/>
      <c r="AY245" s="94"/>
      <c r="AZ24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4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45" s="95"/>
      <c r="BC245" s="95"/>
      <c r="BD245" s="90" t="str">
        <f>IF(AND(Table1[[#This Row],[Residential]]=1,Table1[[#This Row],[Commercial]]=1),1,"")</f>
        <v/>
      </c>
      <c r="BE245" s="90" t="str">
        <f>CONCATENATE(IF(Table1[[#This Row],[Residential]]=1,"Residential, ",""),IF(Table1[[#This Row],[Commercial]]=1,"Commercial",""))</f>
        <v/>
      </c>
      <c r="BF245" s="94"/>
      <c r="BG245" s="94"/>
      <c r="BH245" s="94"/>
      <c r="BI245" s="94"/>
      <c r="BJ245" s="94"/>
      <c r="BK245" s="94"/>
      <c r="BL245" s="94"/>
      <c r="BM245" s="182"/>
      <c r="BN245" s="94"/>
      <c r="BO24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45" s="160"/>
      <c r="BQ245" s="120"/>
      <c r="BR245" s="132"/>
      <c r="BS245" s="120"/>
      <c r="BT245" s="175"/>
      <c r="BU245" s="175"/>
      <c r="BV245" s="175"/>
      <c r="BW245" s="121"/>
      <c r="BX245" s="121"/>
      <c r="BY245" s="121"/>
      <c r="BZ245" s="227"/>
      <c r="CA24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45" s="48">
        <f>COUNTIF(Table1[[#This Row],[Validity]:[Alignment with NCC (Yes=1,No=0)]],"N/A")</f>
        <v>0</v>
      </c>
      <c r="CC245" s="48">
        <f>IF(ISERROR(Table1[[#This Row],[Total Quality Score (out of 10)]]/(4-Table1[[#This Row],[N/A Count]])),0,Table1[[#This Row],[Total Quality Score (out of 10)]]/(4-Table1[[#This Row],[N/A Count]]))</f>
        <v>0</v>
      </c>
      <c r="CD245" s="106"/>
      <c r="CE245" s="106"/>
      <c r="CF245" s="172" t="str">
        <f>IF(SUM(Table1[[#This Row],[Multiple]:[Level (all)62]])&lt;1,IF(Table1[[#This Row],[General]]=1,1,""),"")</f>
        <v/>
      </c>
      <c r="CG245" s="172" t="str">
        <f>IF(SUM(Table1[[#This Row],[Multiple]:[Level (all)62]])&lt;1,IF(Table1[[#This Row],[Beginner]]=1,1,""),"")</f>
        <v/>
      </c>
      <c r="CH245" s="171" t="str">
        <f>IF(SUM(Table1[[#This Row],[Multiple]:[Level (all)62]])&lt;1,IF(Table1[[#This Row],[Intermediate]]=1,1,""),"")</f>
        <v/>
      </c>
      <c r="CI245" s="171" t="str">
        <f>IF(SUM(Table1[[#This Row],[Multiple]:[Level (all)62]])&lt;1,IF(Table1[[#This Row],[Advanced]]=1,1,""),"")</f>
        <v/>
      </c>
      <c r="CJ245" s="171" t="str">
        <f>IF(AND(SUM(Table1[[#This Row],[General]:[Advanced]])&lt;4,SUM(Table1[[#This Row],[General]:[Advanced]])&gt;1),1,"")</f>
        <v/>
      </c>
      <c r="CK245" s="171" t="str">
        <f>Table1[[#This Row],[Level (all)]]</f>
        <v/>
      </c>
      <c r="CL245" s="171" t="str">
        <f>IF(Table1[[#This Row],[Multiple audience]]&lt;&gt;1,IF(Table1[[#This Row],[General Audience]]=1,1,""),"")</f>
        <v/>
      </c>
      <c r="CM245" s="171" t="str">
        <f>IF(Table1[[#This Row],[Multiple audience]]&lt;&gt;1,IF(Table1[[#This Row],[Planners / Designers ]]=1,1,""),"")</f>
        <v/>
      </c>
      <c r="CN245" s="171" t="str">
        <f>IF(Table1[[#This Row],[Multiple audience]]&lt;&gt;1,IF(Table1[[#This Row],[Regulatory Assessors]]=1,1,""),"")</f>
        <v/>
      </c>
      <c r="CO245" s="171" t="str">
        <f>IF(Table1[[#This Row],[Multiple audience]]&lt;&gt;1,IF(Table1[[#This Row],[Builders / Management]]=1,1,""),"")</f>
        <v/>
      </c>
      <c r="CP245" s="171" t="str">
        <f>IF(Table1[[#This Row],[Multiple audience]]&lt;&gt;1,IF(Table1[[#This Row],[Energy / Sus Assessors]]=1,1,""),"")</f>
        <v/>
      </c>
      <c r="CQ245" s="171" t="str">
        <f>IF(Table1[[#This Row],[Multiple audience]]&lt;&gt;1,IF(Table1[[#This Row],[Semi-skilled]]=1,1,""),"")</f>
        <v/>
      </c>
      <c r="CR245" s="171" t="str">
        <f>IF(Table1[[#This Row],[Multiple audience]]&lt;&gt;1,IF(Table1[[#This Row],[Trades]]=1,1,""),"")</f>
        <v/>
      </c>
      <c r="CS245" s="171" t="str">
        <f>IF(Table1[[#This Row],[Multiple audience]]&lt;&gt;1,IF(Table1[[#This Row],[Other]]=1,1,""),"")</f>
        <v/>
      </c>
      <c r="CT245" s="171" t="str">
        <f>IF(SUM(Table1[[#This Row],[General Audience]:[Other]])&gt;1,1,"")</f>
        <v/>
      </c>
      <c r="CU245" s="171" t="str">
        <f>IF(Table1[[#This Row],[Various  ]]&lt;&gt;1,IF(Table1[[#This Row],[Calculator / Software]]=1,1,""),"")</f>
        <v/>
      </c>
      <c r="CV245" s="171" t="str">
        <f>IF(Table1[[#This Row],[Various  ]]&lt;&gt;1,IF(Table1[[#This Row],[Information  ]]=1,1,""),"")</f>
        <v/>
      </c>
      <c r="CW245" s="171" t="str">
        <f>IF(Table1[[#This Row],[Various  ]]&lt;&gt;1,IF(Table1[[#This Row],[Interactive Tool]]=1,1,""),"")</f>
        <v/>
      </c>
      <c r="CX245" s="171" t="str">
        <f>IF(Table1[[#This Row],[Various  ]]&lt;&gt;1,IF(Table1[[#This Row],[Technical Specifications]]=1,1,""),"")</f>
        <v/>
      </c>
      <c r="CY245" s="171" t="str">
        <f>IF(Table1[[#This Row],[Various  ]]&lt;&gt;1,IF(Table1[[#This Row],[Training Resources]]=1,1,""),"")</f>
        <v/>
      </c>
      <c r="CZ245" s="171" t="str">
        <f>IF(Table1[[#This Row],[Various  ]]&lt;&gt;1,IF(Table1[[#This Row],[Toolbox]]=1,1,""),"")</f>
        <v/>
      </c>
      <c r="DA245" s="169" t="str">
        <f>IF(Table1[[#This Row],[Various  ]]&lt;&gt;1,IF(Table1[[#This Row],[Video]]=1,1,""),"")</f>
        <v/>
      </c>
      <c r="DB245" s="169" t="str">
        <f>IF(Table1[[#This Row],[Various  ]]&lt;&gt;1,IF(Table1[[#This Row],[Case study]]=1,1,""),"")</f>
        <v/>
      </c>
      <c r="DC245" s="169" t="str">
        <f>IF(Table1[[#This Row],[Various  ]]&lt;&gt;1,IF(Table1[[#This Row],[Other   ]]=1,1,""),"")</f>
        <v/>
      </c>
      <c r="DD245" s="169" t="str">
        <f>IF(Table1[[#This Row],[Various  ]]&lt;&gt;1,IF(Table1[[#This Row],[Standards]]=1,1,""),"")</f>
        <v/>
      </c>
      <c r="DE245" s="169" t="str">
        <f>IF(Table1[[#This Row],[Various]]=1,1,IF(SUM(Table1[[#This Row],[Calculator / Software]:[Standards]])&gt;1,1,""))</f>
        <v/>
      </c>
      <c r="DF245" s="169" t="str">
        <f>IF(Table1[[#This Row],[Multiple NCC links]]&lt;&gt;1,IF(Table1[[#This Row],[Design]]=1,1,""),"")</f>
        <v/>
      </c>
      <c r="DG245" s="169" t="str">
        <f>IF(Table1[[#This Row],[Multiple NCC links]]&lt;&gt;1,IF(Table1[[#This Row],[Assessment / Verification]]=1,1,""),"")</f>
        <v/>
      </c>
      <c r="DH245" s="169" t="str">
        <f>IF(Table1[[#This Row],[Multiple NCC links]]&lt;&gt;1,IF(Table1[[#This Row],[Climate Specific ]]=1,1,""),"")</f>
        <v/>
      </c>
      <c r="DI245" s="169" t="str">
        <f>IF(Table1[[#This Row],[Multiple NCC links]]&lt;&gt;1,IF(Table1[[#This Row],[Alterations / Additions]]=1,1,""),"")</f>
        <v/>
      </c>
      <c r="DJ245" s="169" t="str">
        <f>IF(Table1[[#This Row],[Multiple NCC links]]&lt;&gt;1,IF(Table1[[#This Row],[Glazing]]=1,1,""),"")</f>
        <v/>
      </c>
      <c r="DK245" s="169" t="str">
        <f>IF(Table1[[#This Row],[Multiple NCC links]]&lt;&gt;1,IF(Table1[[#This Row],[Building Fabric / Thermal / Sealing]]=1,1,""),"")</f>
        <v/>
      </c>
      <c r="DL245" s="169" t="str">
        <f>IF(Table1[[#This Row],[Multiple NCC links]]&lt;&gt;1,IF(Table1[[#This Row],[Lighting]]=1,1,""),"")</f>
        <v/>
      </c>
      <c r="DM245" s="169" t="str">
        <f>IF(Table1[[#This Row],[Multiple NCC links]]&lt;&gt;1,IF(Table1[[#This Row],[HVAC]]=1,1,""),"")</f>
        <v/>
      </c>
      <c r="DN245" s="169" t="str">
        <f>IF(Table1[[#This Row],[Multiple NCC links]]&lt;&gt;1,IF(Table1[[#This Row],[Services]]=1,1,""),"")</f>
        <v/>
      </c>
      <c r="DO245" s="169" t="str">
        <f>IF(Table1[[#This Row],[Multiple NCC links]]&lt;&gt;1,IF(Table1[[#This Row],[Maintenance &amp; Monitoring]]=1,1,""),"")</f>
        <v/>
      </c>
      <c r="DP245" s="169" t="str">
        <f>IF(Table1[[#This Row],[Multiple NCC links]]&lt;&gt;1,IF(Table1[[#This Row],[Hand over / Operations]]=1,1,""),"")</f>
        <v/>
      </c>
      <c r="DQ245" s="169" t="str">
        <f>IF(Table1[[#This Row],[Multiple NCC links]]&lt;&gt;1,IF(Table1[[#This Row],[As built assessment]]=1,1,""),"")</f>
        <v/>
      </c>
      <c r="DR245" s="169" t="str">
        <f>IF(Table1[[#This Row],[Multiple NCC links]]&lt;&gt;1,IF(Table1[[#This Row],[Beyond compliance]]=1,1,""),"")</f>
        <v/>
      </c>
      <c r="DS245" s="169" t="str">
        <f>IF(SUM(Table1[[#This Row],[Design]:[Beyond compliance]])&gt;1,1,"")</f>
        <v/>
      </c>
      <c r="DT245" s="169" t="str">
        <f>IF(Table1[[#This Row],[Both Residential &amp; Commercial4]]&lt;&gt;1,IF(Table1[[#This Row],[Residential]]=1,1,""),"")</f>
        <v/>
      </c>
      <c r="DU245" s="169" t="str">
        <f>IF(Table1[[#This Row],[Both Residential &amp; Commercial4]]&lt;&gt;1,IF(Table1[[#This Row],[Commercial]]=1,1,""),"")</f>
        <v/>
      </c>
      <c r="DV245" s="169" t="str">
        <f>Table1[[#This Row],[Residential &amp; Commercial]]</f>
        <v/>
      </c>
      <c r="DW245" s="169"/>
    </row>
    <row r="246" spans="1:127" s="49" customFormat="1" ht="20.25" thickTop="1" thickBot="1" x14ac:dyDescent="0.35">
      <c r="A246" s="97"/>
      <c r="B246" s="97"/>
      <c r="C246" s="88"/>
      <c r="D246" s="88"/>
      <c r="E246" s="176"/>
      <c r="F246" s="176"/>
      <c r="G246" s="176"/>
      <c r="H246" s="176"/>
      <c r="I246" s="90" t="str">
        <f>IF(AND(Table1[[#This Row],[General]]=1,Table1[[#This Row],[Beginner]]=1,Table1[[#This Row],[Intermediate]]=1,Table1[[#This Row],[Advanced]]=1),1,"")</f>
        <v/>
      </c>
      <c r="J246" s="90" t="str">
        <f>CONCATENATE(IF(Table1[[#This Row],[General]]=1,"General, ",""), IF(Table1[[#This Row],[Beginner]]=1,"Beginner, ",""),IF(Table1[[#This Row],[Intermediate]]=1,"Intermediate, ",""), IF(Table1[[#This Row],[Advanced]]=1,"Advanced",""))</f>
        <v/>
      </c>
      <c r="K246" s="91"/>
      <c r="L246" s="179"/>
      <c r="M246" s="91"/>
      <c r="N246" s="91"/>
      <c r="O246" s="159"/>
      <c r="P246" s="91"/>
      <c r="Q246" s="91"/>
      <c r="R246" s="91"/>
      <c r="S246"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46" s="92"/>
      <c r="U246" s="92"/>
      <c r="V246" s="211"/>
      <c r="W246" s="211"/>
      <c r="X246" s="92"/>
      <c r="Y246" s="92"/>
      <c r="Z246" s="92"/>
      <c r="AA246" s="92"/>
      <c r="AB246" s="92"/>
      <c r="AC246" s="92"/>
      <c r="AD246" s="92"/>
      <c r="AE246" s="181"/>
      <c r="AF246" s="92"/>
      <c r="AG24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46" s="93"/>
      <c r="AI246" s="93"/>
      <c r="AJ246" s="93"/>
      <c r="AK246" s="74" t="str">
        <f>CONCATENATE(IF(Table1[[#This Row],[Digital]]=1,"Digital, ",""),IF(Table1[[#This Row],[Face to Face]]=1,"Face to face, ",""),IF(Table1[[#This Row],[Blended]]=1,"Blended",""))</f>
        <v/>
      </c>
      <c r="AL246" s="89"/>
      <c r="AM246" s="94"/>
      <c r="AN246" s="182"/>
      <c r="AO246" s="94"/>
      <c r="AP246" s="182"/>
      <c r="AQ246" s="94"/>
      <c r="AR246" s="94"/>
      <c r="AS246" s="94"/>
      <c r="AT246" s="94"/>
      <c r="AU246" s="94"/>
      <c r="AV246" s="182"/>
      <c r="AW246" s="182"/>
      <c r="AX246" s="182"/>
      <c r="AY246" s="94"/>
      <c r="AZ24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4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46" s="95"/>
      <c r="BC246" s="95"/>
      <c r="BD246" s="90" t="str">
        <f>IF(AND(Table1[[#This Row],[Residential]]=1,Table1[[#This Row],[Commercial]]=1),1,"")</f>
        <v/>
      </c>
      <c r="BE246" s="90" t="str">
        <f>CONCATENATE(IF(Table1[[#This Row],[Residential]]=1,"Residential, ",""),IF(Table1[[#This Row],[Commercial]]=1,"Commercial",""))</f>
        <v/>
      </c>
      <c r="BF246" s="94"/>
      <c r="BG246" s="94"/>
      <c r="BH246" s="94"/>
      <c r="BI246" s="94"/>
      <c r="BJ246" s="94"/>
      <c r="BK246" s="94"/>
      <c r="BL246" s="94"/>
      <c r="BM246" s="182"/>
      <c r="BN246" s="94"/>
      <c r="BO24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46" s="160"/>
      <c r="BQ246" s="120"/>
      <c r="BR246" s="132"/>
      <c r="BS246" s="120"/>
      <c r="BT246" s="175"/>
      <c r="BU246" s="175"/>
      <c r="BV246" s="175"/>
      <c r="BW246" s="121"/>
      <c r="BX246" s="121"/>
      <c r="BY246" s="121"/>
      <c r="BZ246" s="227"/>
      <c r="CA24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46" s="48">
        <f>COUNTIF(Table1[[#This Row],[Validity]:[Alignment with NCC (Yes=1,No=0)]],"N/A")</f>
        <v>0</v>
      </c>
      <c r="CC246" s="48">
        <f>IF(ISERROR(Table1[[#This Row],[Total Quality Score (out of 10)]]/(4-Table1[[#This Row],[N/A Count]])),0,Table1[[#This Row],[Total Quality Score (out of 10)]]/(4-Table1[[#This Row],[N/A Count]]))</f>
        <v>0</v>
      </c>
      <c r="CD246" s="106"/>
      <c r="CE246" s="106"/>
      <c r="CF246" s="172" t="str">
        <f>IF(SUM(Table1[[#This Row],[Multiple]:[Level (all)62]])&lt;1,IF(Table1[[#This Row],[General]]=1,1,""),"")</f>
        <v/>
      </c>
      <c r="CG246" s="172" t="str">
        <f>IF(SUM(Table1[[#This Row],[Multiple]:[Level (all)62]])&lt;1,IF(Table1[[#This Row],[Beginner]]=1,1,""),"")</f>
        <v/>
      </c>
      <c r="CH246" s="171" t="str">
        <f>IF(SUM(Table1[[#This Row],[Multiple]:[Level (all)62]])&lt;1,IF(Table1[[#This Row],[Intermediate]]=1,1,""),"")</f>
        <v/>
      </c>
      <c r="CI246" s="171" t="str">
        <f>IF(SUM(Table1[[#This Row],[Multiple]:[Level (all)62]])&lt;1,IF(Table1[[#This Row],[Advanced]]=1,1,""),"")</f>
        <v/>
      </c>
      <c r="CJ246" s="171" t="str">
        <f>IF(AND(SUM(Table1[[#This Row],[General]:[Advanced]])&lt;4,SUM(Table1[[#This Row],[General]:[Advanced]])&gt;1),1,"")</f>
        <v/>
      </c>
      <c r="CK246" s="171" t="str">
        <f>Table1[[#This Row],[Level (all)]]</f>
        <v/>
      </c>
      <c r="CL246" s="171" t="str">
        <f>IF(Table1[[#This Row],[Multiple audience]]&lt;&gt;1,IF(Table1[[#This Row],[General Audience]]=1,1,""),"")</f>
        <v/>
      </c>
      <c r="CM246" s="171" t="str">
        <f>IF(Table1[[#This Row],[Multiple audience]]&lt;&gt;1,IF(Table1[[#This Row],[Planners / Designers ]]=1,1,""),"")</f>
        <v/>
      </c>
      <c r="CN246" s="171" t="str">
        <f>IF(Table1[[#This Row],[Multiple audience]]&lt;&gt;1,IF(Table1[[#This Row],[Regulatory Assessors]]=1,1,""),"")</f>
        <v/>
      </c>
      <c r="CO246" s="171" t="str">
        <f>IF(Table1[[#This Row],[Multiple audience]]&lt;&gt;1,IF(Table1[[#This Row],[Builders / Management]]=1,1,""),"")</f>
        <v/>
      </c>
      <c r="CP246" s="171" t="str">
        <f>IF(Table1[[#This Row],[Multiple audience]]&lt;&gt;1,IF(Table1[[#This Row],[Energy / Sus Assessors]]=1,1,""),"")</f>
        <v/>
      </c>
      <c r="CQ246" s="171" t="str">
        <f>IF(Table1[[#This Row],[Multiple audience]]&lt;&gt;1,IF(Table1[[#This Row],[Semi-skilled]]=1,1,""),"")</f>
        <v/>
      </c>
      <c r="CR246" s="171" t="str">
        <f>IF(Table1[[#This Row],[Multiple audience]]&lt;&gt;1,IF(Table1[[#This Row],[Trades]]=1,1,""),"")</f>
        <v/>
      </c>
      <c r="CS246" s="171" t="str">
        <f>IF(Table1[[#This Row],[Multiple audience]]&lt;&gt;1,IF(Table1[[#This Row],[Other]]=1,1,""),"")</f>
        <v/>
      </c>
      <c r="CT246" s="171" t="str">
        <f>IF(SUM(Table1[[#This Row],[General Audience]:[Other]])&gt;1,1,"")</f>
        <v/>
      </c>
      <c r="CU246" s="171" t="str">
        <f>IF(Table1[[#This Row],[Various  ]]&lt;&gt;1,IF(Table1[[#This Row],[Calculator / Software]]=1,1,""),"")</f>
        <v/>
      </c>
      <c r="CV246" s="171" t="str">
        <f>IF(Table1[[#This Row],[Various  ]]&lt;&gt;1,IF(Table1[[#This Row],[Information  ]]=1,1,""),"")</f>
        <v/>
      </c>
      <c r="CW246" s="171" t="str">
        <f>IF(Table1[[#This Row],[Various  ]]&lt;&gt;1,IF(Table1[[#This Row],[Interactive Tool]]=1,1,""),"")</f>
        <v/>
      </c>
      <c r="CX246" s="171" t="str">
        <f>IF(Table1[[#This Row],[Various  ]]&lt;&gt;1,IF(Table1[[#This Row],[Technical Specifications]]=1,1,""),"")</f>
        <v/>
      </c>
      <c r="CY246" s="171" t="str">
        <f>IF(Table1[[#This Row],[Various  ]]&lt;&gt;1,IF(Table1[[#This Row],[Training Resources]]=1,1,""),"")</f>
        <v/>
      </c>
      <c r="CZ246" s="171" t="str">
        <f>IF(Table1[[#This Row],[Various  ]]&lt;&gt;1,IF(Table1[[#This Row],[Toolbox]]=1,1,""),"")</f>
        <v/>
      </c>
      <c r="DA246" s="169" t="str">
        <f>IF(Table1[[#This Row],[Various  ]]&lt;&gt;1,IF(Table1[[#This Row],[Video]]=1,1,""),"")</f>
        <v/>
      </c>
      <c r="DB246" s="169" t="str">
        <f>IF(Table1[[#This Row],[Various  ]]&lt;&gt;1,IF(Table1[[#This Row],[Case study]]=1,1,""),"")</f>
        <v/>
      </c>
      <c r="DC246" s="169" t="str">
        <f>IF(Table1[[#This Row],[Various  ]]&lt;&gt;1,IF(Table1[[#This Row],[Other   ]]=1,1,""),"")</f>
        <v/>
      </c>
      <c r="DD246" s="169" t="str">
        <f>IF(Table1[[#This Row],[Various  ]]&lt;&gt;1,IF(Table1[[#This Row],[Standards]]=1,1,""),"")</f>
        <v/>
      </c>
      <c r="DE246" s="169" t="str">
        <f>IF(Table1[[#This Row],[Various]]=1,1,IF(SUM(Table1[[#This Row],[Calculator / Software]:[Standards]])&gt;1,1,""))</f>
        <v/>
      </c>
      <c r="DF246" s="169" t="str">
        <f>IF(Table1[[#This Row],[Multiple NCC links]]&lt;&gt;1,IF(Table1[[#This Row],[Design]]=1,1,""),"")</f>
        <v/>
      </c>
      <c r="DG246" s="169" t="str">
        <f>IF(Table1[[#This Row],[Multiple NCC links]]&lt;&gt;1,IF(Table1[[#This Row],[Assessment / Verification]]=1,1,""),"")</f>
        <v/>
      </c>
      <c r="DH246" s="169" t="str">
        <f>IF(Table1[[#This Row],[Multiple NCC links]]&lt;&gt;1,IF(Table1[[#This Row],[Climate Specific ]]=1,1,""),"")</f>
        <v/>
      </c>
      <c r="DI246" s="169" t="str">
        <f>IF(Table1[[#This Row],[Multiple NCC links]]&lt;&gt;1,IF(Table1[[#This Row],[Alterations / Additions]]=1,1,""),"")</f>
        <v/>
      </c>
      <c r="DJ246" s="169" t="str">
        <f>IF(Table1[[#This Row],[Multiple NCC links]]&lt;&gt;1,IF(Table1[[#This Row],[Glazing]]=1,1,""),"")</f>
        <v/>
      </c>
      <c r="DK246" s="169" t="str">
        <f>IF(Table1[[#This Row],[Multiple NCC links]]&lt;&gt;1,IF(Table1[[#This Row],[Building Fabric / Thermal / Sealing]]=1,1,""),"")</f>
        <v/>
      </c>
      <c r="DL246" s="169" t="str">
        <f>IF(Table1[[#This Row],[Multiple NCC links]]&lt;&gt;1,IF(Table1[[#This Row],[Lighting]]=1,1,""),"")</f>
        <v/>
      </c>
      <c r="DM246" s="169" t="str">
        <f>IF(Table1[[#This Row],[Multiple NCC links]]&lt;&gt;1,IF(Table1[[#This Row],[HVAC]]=1,1,""),"")</f>
        <v/>
      </c>
      <c r="DN246" s="169" t="str">
        <f>IF(Table1[[#This Row],[Multiple NCC links]]&lt;&gt;1,IF(Table1[[#This Row],[Services]]=1,1,""),"")</f>
        <v/>
      </c>
      <c r="DO246" s="169" t="str">
        <f>IF(Table1[[#This Row],[Multiple NCC links]]&lt;&gt;1,IF(Table1[[#This Row],[Maintenance &amp; Monitoring]]=1,1,""),"")</f>
        <v/>
      </c>
      <c r="DP246" s="169" t="str">
        <f>IF(Table1[[#This Row],[Multiple NCC links]]&lt;&gt;1,IF(Table1[[#This Row],[Hand over / Operations]]=1,1,""),"")</f>
        <v/>
      </c>
      <c r="DQ246" s="169" t="str">
        <f>IF(Table1[[#This Row],[Multiple NCC links]]&lt;&gt;1,IF(Table1[[#This Row],[As built assessment]]=1,1,""),"")</f>
        <v/>
      </c>
      <c r="DR246" s="169" t="str">
        <f>IF(Table1[[#This Row],[Multiple NCC links]]&lt;&gt;1,IF(Table1[[#This Row],[Beyond compliance]]=1,1,""),"")</f>
        <v/>
      </c>
      <c r="DS246" s="169" t="str">
        <f>IF(SUM(Table1[[#This Row],[Design]:[Beyond compliance]])&gt;1,1,"")</f>
        <v/>
      </c>
      <c r="DT246" s="169" t="str">
        <f>IF(Table1[[#This Row],[Both Residential &amp; Commercial4]]&lt;&gt;1,IF(Table1[[#This Row],[Residential]]=1,1,""),"")</f>
        <v/>
      </c>
      <c r="DU246" s="169" t="str">
        <f>IF(Table1[[#This Row],[Both Residential &amp; Commercial4]]&lt;&gt;1,IF(Table1[[#This Row],[Commercial]]=1,1,""),"")</f>
        <v/>
      </c>
      <c r="DV246" s="169" t="str">
        <f>Table1[[#This Row],[Residential &amp; Commercial]]</f>
        <v/>
      </c>
      <c r="DW246" s="169"/>
    </row>
    <row r="247" spans="1:127" s="49" customFormat="1" ht="20.25" thickTop="1" thickBot="1" x14ac:dyDescent="0.35">
      <c r="A247" s="97"/>
      <c r="B247" s="97"/>
      <c r="C247" s="88"/>
      <c r="D247" s="88"/>
      <c r="E247" s="176"/>
      <c r="F247" s="176"/>
      <c r="G247" s="176"/>
      <c r="H247" s="176"/>
      <c r="I247" s="90" t="str">
        <f>IF(AND(Table1[[#This Row],[General]]=1,Table1[[#This Row],[Beginner]]=1,Table1[[#This Row],[Intermediate]]=1,Table1[[#This Row],[Advanced]]=1),1,"")</f>
        <v/>
      </c>
      <c r="J247" s="90" t="str">
        <f>CONCATENATE(IF(Table1[[#This Row],[General]]=1,"General, ",""), IF(Table1[[#This Row],[Beginner]]=1,"Beginner, ",""),IF(Table1[[#This Row],[Intermediate]]=1,"Intermediate, ",""), IF(Table1[[#This Row],[Advanced]]=1,"Advanced",""))</f>
        <v/>
      </c>
      <c r="K247" s="91"/>
      <c r="L247" s="179"/>
      <c r="M247" s="91"/>
      <c r="N247" s="91"/>
      <c r="O247" s="159"/>
      <c r="P247" s="91"/>
      <c r="Q247" s="91"/>
      <c r="R247" s="91"/>
      <c r="S24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47" s="92"/>
      <c r="U247" s="92"/>
      <c r="V247" s="211"/>
      <c r="W247" s="211"/>
      <c r="X247" s="92"/>
      <c r="Y247" s="92"/>
      <c r="Z247" s="92"/>
      <c r="AA247" s="92"/>
      <c r="AB247" s="92"/>
      <c r="AC247" s="92"/>
      <c r="AD247" s="92"/>
      <c r="AE247" s="181"/>
      <c r="AF247" s="92"/>
      <c r="AG24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47" s="93"/>
      <c r="AI247" s="93"/>
      <c r="AJ247" s="93"/>
      <c r="AK247" s="74" t="str">
        <f>CONCATENATE(IF(Table1[[#This Row],[Digital]]=1,"Digital, ",""),IF(Table1[[#This Row],[Face to Face]]=1,"Face to face, ",""),IF(Table1[[#This Row],[Blended]]=1,"Blended",""))</f>
        <v/>
      </c>
      <c r="AL247" s="89"/>
      <c r="AM247" s="94"/>
      <c r="AN247" s="182"/>
      <c r="AO247" s="94"/>
      <c r="AP247" s="182"/>
      <c r="AQ247" s="94"/>
      <c r="AR247" s="94"/>
      <c r="AS247" s="94"/>
      <c r="AT247" s="94"/>
      <c r="AU247" s="94"/>
      <c r="AV247" s="182"/>
      <c r="AW247" s="182"/>
      <c r="AX247" s="182"/>
      <c r="AY247" s="94"/>
      <c r="AZ24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4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47" s="95"/>
      <c r="BC247" s="95"/>
      <c r="BD247" s="90" t="str">
        <f>IF(AND(Table1[[#This Row],[Residential]]=1,Table1[[#This Row],[Commercial]]=1),1,"")</f>
        <v/>
      </c>
      <c r="BE247" s="90" t="str">
        <f>CONCATENATE(IF(Table1[[#This Row],[Residential]]=1,"Residential, ",""),IF(Table1[[#This Row],[Commercial]]=1,"Commercial",""))</f>
        <v/>
      </c>
      <c r="BF247" s="94"/>
      <c r="BG247" s="94"/>
      <c r="BH247" s="94"/>
      <c r="BI247" s="94"/>
      <c r="BJ247" s="94"/>
      <c r="BK247" s="94"/>
      <c r="BL247" s="94"/>
      <c r="BM247" s="182"/>
      <c r="BN247" s="94"/>
      <c r="BO24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47" s="160"/>
      <c r="BQ247" s="120"/>
      <c r="BR247" s="132"/>
      <c r="BS247" s="120"/>
      <c r="BT247" s="175"/>
      <c r="BU247" s="175"/>
      <c r="BV247" s="175"/>
      <c r="BW247" s="121"/>
      <c r="BX247" s="121"/>
      <c r="BY247" s="121"/>
      <c r="BZ247" s="227"/>
      <c r="CA24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47" s="48">
        <f>COUNTIF(Table1[[#This Row],[Validity]:[Alignment with NCC (Yes=1,No=0)]],"N/A")</f>
        <v>0</v>
      </c>
      <c r="CC247" s="48">
        <f>IF(ISERROR(Table1[[#This Row],[Total Quality Score (out of 10)]]/(4-Table1[[#This Row],[N/A Count]])),0,Table1[[#This Row],[Total Quality Score (out of 10)]]/(4-Table1[[#This Row],[N/A Count]]))</f>
        <v>0</v>
      </c>
      <c r="CD247" s="106"/>
      <c r="CE247" s="106"/>
      <c r="CF247" s="172" t="str">
        <f>IF(SUM(Table1[[#This Row],[Multiple]:[Level (all)62]])&lt;1,IF(Table1[[#This Row],[General]]=1,1,""),"")</f>
        <v/>
      </c>
      <c r="CG247" s="172" t="str">
        <f>IF(SUM(Table1[[#This Row],[Multiple]:[Level (all)62]])&lt;1,IF(Table1[[#This Row],[Beginner]]=1,1,""),"")</f>
        <v/>
      </c>
      <c r="CH247" s="171" t="str">
        <f>IF(SUM(Table1[[#This Row],[Multiple]:[Level (all)62]])&lt;1,IF(Table1[[#This Row],[Intermediate]]=1,1,""),"")</f>
        <v/>
      </c>
      <c r="CI247" s="171" t="str">
        <f>IF(SUM(Table1[[#This Row],[Multiple]:[Level (all)62]])&lt;1,IF(Table1[[#This Row],[Advanced]]=1,1,""),"")</f>
        <v/>
      </c>
      <c r="CJ247" s="171" t="str">
        <f>IF(AND(SUM(Table1[[#This Row],[General]:[Advanced]])&lt;4,SUM(Table1[[#This Row],[General]:[Advanced]])&gt;1),1,"")</f>
        <v/>
      </c>
      <c r="CK247" s="171" t="str">
        <f>Table1[[#This Row],[Level (all)]]</f>
        <v/>
      </c>
      <c r="CL247" s="171" t="str">
        <f>IF(Table1[[#This Row],[Multiple audience]]&lt;&gt;1,IF(Table1[[#This Row],[General Audience]]=1,1,""),"")</f>
        <v/>
      </c>
      <c r="CM247" s="171" t="str">
        <f>IF(Table1[[#This Row],[Multiple audience]]&lt;&gt;1,IF(Table1[[#This Row],[Planners / Designers ]]=1,1,""),"")</f>
        <v/>
      </c>
      <c r="CN247" s="171" t="str">
        <f>IF(Table1[[#This Row],[Multiple audience]]&lt;&gt;1,IF(Table1[[#This Row],[Regulatory Assessors]]=1,1,""),"")</f>
        <v/>
      </c>
      <c r="CO247" s="171" t="str">
        <f>IF(Table1[[#This Row],[Multiple audience]]&lt;&gt;1,IF(Table1[[#This Row],[Builders / Management]]=1,1,""),"")</f>
        <v/>
      </c>
      <c r="CP247" s="171" t="str">
        <f>IF(Table1[[#This Row],[Multiple audience]]&lt;&gt;1,IF(Table1[[#This Row],[Energy / Sus Assessors]]=1,1,""),"")</f>
        <v/>
      </c>
      <c r="CQ247" s="171" t="str">
        <f>IF(Table1[[#This Row],[Multiple audience]]&lt;&gt;1,IF(Table1[[#This Row],[Semi-skilled]]=1,1,""),"")</f>
        <v/>
      </c>
      <c r="CR247" s="171" t="str">
        <f>IF(Table1[[#This Row],[Multiple audience]]&lt;&gt;1,IF(Table1[[#This Row],[Trades]]=1,1,""),"")</f>
        <v/>
      </c>
      <c r="CS247" s="171" t="str">
        <f>IF(Table1[[#This Row],[Multiple audience]]&lt;&gt;1,IF(Table1[[#This Row],[Other]]=1,1,""),"")</f>
        <v/>
      </c>
      <c r="CT247" s="171" t="str">
        <f>IF(SUM(Table1[[#This Row],[General Audience]:[Other]])&gt;1,1,"")</f>
        <v/>
      </c>
      <c r="CU247" s="171" t="str">
        <f>IF(Table1[[#This Row],[Various  ]]&lt;&gt;1,IF(Table1[[#This Row],[Calculator / Software]]=1,1,""),"")</f>
        <v/>
      </c>
      <c r="CV247" s="171" t="str">
        <f>IF(Table1[[#This Row],[Various  ]]&lt;&gt;1,IF(Table1[[#This Row],[Information  ]]=1,1,""),"")</f>
        <v/>
      </c>
      <c r="CW247" s="171" t="str">
        <f>IF(Table1[[#This Row],[Various  ]]&lt;&gt;1,IF(Table1[[#This Row],[Interactive Tool]]=1,1,""),"")</f>
        <v/>
      </c>
      <c r="CX247" s="171" t="str">
        <f>IF(Table1[[#This Row],[Various  ]]&lt;&gt;1,IF(Table1[[#This Row],[Technical Specifications]]=1,1,""),"")</f>
        <v/>
      </c>
      <c r="CY247" s="171" t="str">
        <f>IF(Table1[[#This Row],[Various  ]]&lt;&gt;1,IF(Table1[[#This Row],[Training Resources]]=1,1,""),"")</f>
        <v/>
      </c>
      <c r="CZ247" s="171" t="str">
        <f>IF(Table1[[#This Row],[Various  ]]&lt;&gt;1,IF(Table1[[#This Row],[Toolbox]]=1,1,""),"")</f>
        <v/>
      </c>
      <c r="DA247" s="169" t="str">
        <f>IF(Table1[[#This Row],[Various  ]]&lt;&gt;1,IF(Table1[[#This Row],[Video]]=1,1,""),"")</f>
        <v/>
      </c>
      <c r="DB247" s="169" t="str">
        <f>IF(Table1[[#This Row],[Various  ]]&lt;&gt;1,IF(Table1[[#This Row],[Case study]]=1,1,""),"")</f>
        <v/>
      </c>
      <c r="DC247" s="169" t="str">
        <f>IF(Table1[[#This Row],[Various  ]]&lt;&gt;1,IF(Table1[[#This Row],[Other   ]]=1,1,""),"")</f>
        <v/>
      </c>
      <c r="DD247" s="169" t="str">
        <f>IF(Table1[[#This Row],[Various  ]]&lt;&gt;1,IF(Table1[[#This Row],[Standards]]=1,1,""),"")</f>
        <v/>
      </c>
      <c r="DE247" s="169" t="str">
        <f>IF(Table1[[#This Row],[Various]]=1,1,IF(SUM(Table1[[#This Row],[Calculator / Software]:[Standards]])&gt;1,1,""))</f>
        <v/>
      </c>
      <c r="DF247" s="169" t="str">
        <f>IF(Table1[[#This Row],[Multiple NCC links]]&lt;&gt;1,IF(Table1[[#This Row],[Design]]=1,1,""),"")</f>
        <v/>
      </c>
      <c r="DG247" s="169" t="str">
        <f>IF(Table1[[#This Row],[Multiple NCC links]]&lt;&gt;1,IF(Table1[[#This Row],[Assessment / Verification]]=1,1,""),"")</f>
        <v/>
      </c>
      <c r="DH247" s="169" t="str">
        <f>IF(Table1[[#This Row],[Multiple NCC links]]&lt;&gt;1,IF(Table1[[#This Row],[Climate Specific ]]=1,1,""),"")</f>
        <v/>
      </c>
      <c r="DI247" s="169" t="str">
        <f>IF(Table1[[#This Row],[Multiple NCC links]]&lt;&gt;1,IF(Table1[[#This Row],[Alterations / Additions]]=1,1,""),"")</f>
        <v/>
      </c>
      <c r="DJ247" s="169" t="str">
        <f>IF(Table1[[#This Row],[Multiple NCC links]]&lt;&gt;1,IF(Table1[[#This Row],[Glazing]]=1,1,""),"")</f>
        <v/>
      </c>
      <c r="DK247" s="169" t="str">
        <f>IF(Table1[[#This Row],[Multiple NCC links]]&lt;&gt;1,IF(Table1[[#This Row],[Building Fabric / Thermal / Sealing]]=1,1,""),"")</f>
        <v/>
      </c>
      <c r="DL247" s="169" t="str">
        <f>IF(Table1[[#This Row],[Multiple NCC links]]&lt;&gt;1,IF(Table1[[#This Row],[Lighting]]=1,1,""),"")</f>
        <v/>
      </c>
      <c r="DM247" s="169" t="str">
        <f>IF(Table1[[#This Row],[Multiple NCC links]]&lt;&gt;1,IF(Table1[[#This Row],[HVAC]]=1,1,""),"")</f>
        <v/>
      </c>
      <c r="DN247" s="169" t="str">
        <f>IF(Table1[[#This Row],[Multiple NCC links]]&lt;&gt;1,IF(Table1[[#This Row],[Services]]=1,1,""),"")</f>
        <v/>
      </c>
      <c r="DO247" s="169" t="str">
        <f>IF(Table1[[#This Row],[Multiple NCC links]]&lt;&gt;1,IF(Table1[[#This Row],[Maintenance &amp; Monitoring]]=1,1,""),"")</f>
        <v/>
      </c>
      <c r="DP247" s="169" t="str">
        <f>IF(Table1[[#This Row],[Multiple NCC links]]&lt;&gt;1,IF(Table1[[#This Row],[Hand over / Operations]]=1,1,""),"")</f>
        <v/>
      </c>
      <c r="DQ247" s="169" t="str">
        <f>IF(Table1[[#This Row],[Multiple NCC links]]&lt;&gt;1,IF(Table1[[#This Row],[As built assessment]]=1,1,""),"")</f>
        <v/>
      </c>
      <c r="DR247" s="169" t="str">
        <f>IF(Table1[[#This Row],[Multiple NCC links]]&lt;&gt;1,IF(Table1[[#This Row],[Beyond compliance]]=1,1,""),"")</f>
        <v/>
      </c>
      <c r="DS247" s="169" t="str">
        <f>IF(SUM(Table1[[#This Row],[Design]:[Beyond compliance]])&gt;1,1,"")</f>
        <v/>
      </c>
      <c r="DT247" s="169" t="str">
        <f>IF(Table1[[#This Row],[Both Residential &amp; Commercial4]]&lt;&gt;1,IF(Table1[[#This Row],[Residential]]=1,1,""),"")</f>
        <v/>
      </c>
      <c r="DU247" s="169" t="str">
        <f>IF(Table1[[#This Row],[Both Residential &amp; Commercial4]]&lt;&gt;1,IF(Table1[[#This Row],[Commercial]]=1,1,""),"")</f>
        <v/>
      </c>
      <c r="DV247" s="169" t="str">
        <f>Table1[[#This Row],[Residential &amp; Commercial]]</f>
        <v/>
      </c>
      <c r="DW247" s="169"/>
    </row>
    <row r="248" spans="1:127" s="49" customFormat="1" ht="20.25" thickTop="1" thickBot="1" x14ac:dyDescent="0.35">
      <c r="A248" s="97"/>
      <c r="B248" s="97"/>
      <c r="C248" s="88"/>
      <c r="D248" s="88"/>
      <c r="E248" s="176"/>
      <c r="F248" s="176"/>
      <c r="G248" s="176"/>
      <c r="H248" s="176"/>
      <c r="I248" s="90" t="str">
        <f>IF(AND(Table1[[#This Row],[General]]=1,Table1[[#This Row],[Beginner]]=1,Table1[[#This Row],[Intermediate]]=1,Table1[[#This Row],[Advanced]]=1),1,"")</f>
        <v/>
      </c>
      <c r="J248" s="90" t="str">
        <f>CONCATENATE(IF(Table1[[#This Row],[General]]=1,"General, ",""), IF(Table1[[#This Row],[Beginner]]=1,"Beginner, ",""),IF(Table1[[#This Row],[Intermediate]]=1,"Intermediate, ",""), IF(Table1[[#This Row],[Advanced]]=1,"Advanced",""))</f>
        <v/>
      </c>
      <c r="K248" s="91"/>
      <c r="L248" s="179"/>
      <c r="M248" s="91"/>
      <c r="N248" s="91"/>
      <c r="O248" s="159"/>
      <c r="P248" s="91"/>
      <c r="Q248" s="91"/>
      <c r="R248" s="91"/>
      <c r="S24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48" s="92"/>
      <c r="U248" s="92"/>
      <c r="V248" s="211"/>
      <c r="W248" s="211"/>
      <c r="X248" s="92"/>
      <c r="Y248" s="92"/>
      <c r="Z248" s="92"/>
      <c r="AA248" s="92"/>
      <c r="AB248" s="92"/>
      <c r="AC248" s="92"/>
      <c r="AD248" s="92"/>
      <c r="AE248" s="181"/>
      <c r="AF248" s="92"/>
      <c r="AG24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48" s="93"/>
      <c r="AI248" s="93"/>
      <c r="AJ248" s="93"/>
      <c r="AK248" s="74" t="str">
        <f>CONCATENATE(IF(Table1[[#This Row],[Digital]]=1,"Digital, ",""),IF(Table1[[#This Row],[Face to Face]]=1,"Face to face, ",""),IF(Table1[[#This Row],[Blended]]=1,"Blended",""))</f>
        <v/>
      </c>
      <c r="AL248" s="89"/>
      <c r="AM248" s="94"/>
      <c r="AN248" s="182"/>
      <c r="AO248" s="94"/>
      <c r="AP248" s="182"/>
      <c r="AQ248" s="94"/>
      <c r="AR248" s="94"/>
      <c r="AS248" s="94"/>
      <c r="AT248" s="94"/>
      <c r="AU248" s="94"/>
      <c r="AV248" s="182"/>
      <c r="AW248" s="182"/>
      <c r="AX248" s="182"/>
      <c r="AY248" s="94"/>
      <c r="AZ24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4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48" s="95"/>
      <c r="BC248" s="95"/>
      <c r="BD248" s="90" t="str">
        <f>IF(AND(Table1[[#This Row],[Residential]]=1,Table1[[#This Row],[Commercial]]=1),1,"")</f>
        <v/>
      </c>
      <c r="BE248" s="90" t="str">
        <f>CONCATENATE(IF(Table1[[#This Row],[Residential]]=1,"Residential, ",""),IF(Table1[[#This Row],[Commercial]]=1,"Commercial",""))</f>
        <v/>
      </c>
      <c r="BF248" s="94"/>
      <c r="BG248" s="94"/>
      <c r="BH248" s="94"/>
      <c r="BI248" s="94"/>
      <c r="BJ248" s="94"/>
      <c r="BK248" s="94"/>
      <c r="BL248" s="94"/>
      <c r="BM248" s="182"/>
      <c r="BN248" s="94"/>
      <c r="BO24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48" s="160"/>
      <c r="BQ248" s="120"/>
      <c r="BR248" s="132"/>
      <c r="BS248" s="120"/>
      <c r="BT248" s="175"/>
      <c r="BU248" s="175"/>
      <c r="BV248" s="175"/>
      <c r="BW248" s="121"/>
      <c r="BX248" s="121"/>
      <c r="BY248" s="121"/>
      <c r="BZ248" s="227"/>
      <c r="CA24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48" s="48">
        <f>COUNTIF(Table1[[#This Row],[Validity]:[Alignment with NCC (Yes=1,No=0)]],"N/A")</f>
        <v>0</v>
      </c>
      <c r="CC248" s="48">
        <f>IF(ISERROR(Table1[[#This Row],[Total Quality Score (out of 10)]]/(4-Table1[[#This Row],[N/A Count]])),0,Table1[[#This Row],[Total Quality Score (out of 10)]]/(4-Table1[[#This Row],[N/A Count]]))</f>
        <v>0</v>
      </c>
      <c r="CD248" s="106"/>
      <c r="CE248" s="106"/>
      <c r="CF248" s="172" t="str">
        <f>IF(SUM(Table1[[#This Row],[Multiple]:[Level (all)62]])&lt;1,IF(Table1[[#This Row],[General]]=1,1,""),"")</f>
        <v/>
      </c>
      <c r="CG248" s="172" t="str">
        <f>IF(SUM(Table1[[#This Row],[Multiple]:[Level (all)62]])&lt;1,IF(Table1[[#This Row],[Beginner]]=1,1,""),"")</f>
        <v/>
      </c>
      <c r="CH248" s="171" t="str">
        <f>IF(SUM(Table1[[#This Row],[Multiple]:[Level (all)62]])&lt;1,IF(Table1[[#This Row],[Intermediate]]=1,1,""),"")</f>
        <v/>
      </c>
      <c r="CI248" s="171" t="str">
        <f>IF(SUM(Table1[[#This Row],[Multiple]:[Level (all)62]])&lt;1,IF(Table1[[#This Row],[Advanced]]=1,1,""),"")</f>
        <v/>
      </c>
      <c r="CJ248" s="171" t="str">
        <f>IF(AND(SUM(Table1[[#This Row],[General]:[Advanced]])&lt;4,SUM(Table1[[#This Row],[General]:[Advanced]])&gt;1),1,"")</f>
        <v/>
      </c>
      <c r="CK248" s="171" t="str">
        <f>Table1[[#This Row],[Level (all)]]</f>
        <v/>
      </c>
      <c r="CL248" s="171" t="str">
        <f>IF(Table1[[#This Row],[Multiple audience]]&lt;&gt;1,IF(Table1[[#This Row],[General Audience]]=1,1,""),"")</f>
        <v/>
      </c>
      <c r="CM248" s="171" t="str">
        <f>IF(Table1[[#This Row],[Multiple audience]]&lt;&gt;1,IF(Table1[[#This Row],[Planners / Designers ]]=1,1,""),"")</f>
        <v/>
      </c>
      <c r="CN248" s="171" t="str">
        <f>IF(Table1[[#This Row],[Multiple audience]]&lt;&gt;1,IF(Table1[[#This Row],[Regulatory Assessors]]=1,1,""),"")</f>
        <v/>
      </c>
      <c r="CO248" s="171" t="str">
        <f>IF(Table1[[#This Row],[Multiple audience]]&lt;&gt;1,IF(Table1[[#This Row],[Builders / Management]]=1,1,""),"")</f>
        <v/>
      </c>
      <c r="CP248" s="171" t="str">
        <f>IF(Table1[[#This Row],[Multiple audience]]&lt;&gt;1,IF(Table1[[#This Row],[Energy / Sus Assessors]]=1,1,""),"")</f>
        <v/>
      </c>
      <c r="CQ248" s="171" t="str">
        <f>IF(Table1[[#This Row],[Multiple audience]]&lt;&gt;1,IF(Table1[[#This Row],[Semi-skilled]]=1,1,""),"")</f>
        <v/>
      </c>
      <c r="CR248" s="171" t="str">
        <f>IF(Table1[[#This Row],[Multiple audience]]&lt;&gt;1,IF(Table1[[#This Row],[Trades]]=1,1,""),"")</f>
        <v/>
      </c>
      <c r="CS248" s="171" t="str">
        <f>IF(Table1[[#This Row],[Multiple audience]]&lt;&gt;1,IF(Table1[[#This Row],[Other]]=1,1,""),"")</f>
        <v/>
      </c>
      <c r="CT248" s="171" t="str">
        <f>IF(SUM(Table1[[#This Row],[General Audience]:[Other]])&gt;1,1,"")</f>
        <v/>
      </c>
      <c r="CU248" s="171" t="str">
        <f>IF(Table1[[#This Row],[Various  ]]&lt;&gt;1,IF(Table1[[#This Row],[Calculator / Software]]=1,1,""),"")</f>
        <v/>
      </c>
      <c r="CV248" s="171" t="str">
        <f>IF(Table1[[#This Row],[Various  ]]&lt;&gt;1,IF(Table1[[#This Row],[Information  ]]=1,1,""),"")</f>
        <v/>
      </c>
      <c r="CW248" s="171" t="str">
        <f>IF(Table1[[#This Row],[Various  ]]&lt;&gt;1,IF(Table1[[#This Row],[Interactive Tool]]=1,1,""),"")</f>
        <v/>
      </c>
      <c r="CX248" s="171" t="str">
        <f>IF(Table1[[#This Row],[Various  ]]&lt;&gt;1,IF(Table1[[#This Row],[Technical Specifications]]=1,1,""),"")</f>
        <v/>
      </c>
      <c r="CY248" s="171" t="str">
        <f>IF(Table1[[#This Row],[Various  ]]&lt;&gt;1,IF(Table1[[#This Row],[Training Resources]]=1,1,""),"")</f>
        <v/>
      </c>
      <c r="CZ248" s="171" t="str">
        <f>IF(Table1[[#This Row],[Various  ]]&lt;&gt;1,IF(Table1[[#This Row],[Toolbox]]=1,1,""),"")</f>
        <v/>
      </c>
      <c r="DA248" s="169" t="str">
        <f>IF(Table1[[#This Row],[Various  ]]&lt;&gt;1,IF(Table1[[#This Row],[Video]]=1,1,""),"")</f>
        <v/>
      </c>
      <c r="DB248" s="169" t="str">
        <f>IF(Table1[[#This Row],[Various  ]]&lt;&gt;1,IF(Table1[[#This Row],[Case study]]=1,1,""),"")</f>
        <v/>
      </c>
      <c r="DC248" s="169" t="str">
        <f>IF(Table1[[#This Row],[Various  ]]&lt;&gt;1,IF(Table1[[#This Row],[Other   ]]=1,1,""),"")</f>
        <v/>
      </c>
      <c r="DD248" s="169" t="str">
        <f>IF(Table1[[#This Row],[Various  ]]&lt;&gt;1,IF(Table1[[#This Row],[Standards]]=1,1,""),"")</f>
        <v/>
      </c>
      <c r="DE248" s="169" t="str">
        <f>IF(Table1[[#This Row],[Various]]=1,1,IF(SUM(Table1[[#This Row],[Calculator / Software]:[Standards]])&gt;1,1,""))</f>
        <v/>
      </c>
      <c r="DF248" s="169" t="str">
        <f>IF(Table1[[#This Row],[Multiple NCC links]]&lt;&gt;1,IF(Table1[[#This Row],[Design]]=1,1,""),"")</f>
        <v/>
      </c>
      <c r="DG248" s="169" t="str">
        <f>IF(Table1[[#This Row],[Multiple NCC links]]&lt;&gt;1,IF(Table1[[#This Row],[Assessment / Verification]]=1,1,""),"")</f>
        <v/>
      </c>
      <c r="DH248" s="169" t="str">
        <f>IF(Table1[[#This Row],[Multiple NCC links]]&lt;&gt;1,IF(Table1[[#This Row],[Climate Specific ]]=1,1,""),"")</f>
        <v/>
      </c>
      <c r="DI248" s="169" t="str">
        <f>IF(Table1[[#This Row],[Multiple NCC links]]&lt;&gt;1,IF(Table1[[#This Row],[Alterations / Additions]]=1,1,""),"")</f>
        <v/>
      </c>
      <c r="DJ248" s="169" t="str">
        <f>IF(Table1[[#This Row],[Multiple NCC links]]&lt;&gt;1,IF(Table1[[#This Row],[Glazing]]=1,1,""),"")</f>
        <v/>
      </c>
      <c r="DK248" s="169" t="str">
        <f>IF(Table1[[#This Row],[Multiple NCC links]]&lt;&gt;1,IF(Table1[[#This Row],[Building Fabric / Thermal / Sealing]]=1,1,""),"")</f>
        <v/>
      </c>
      <c r="DL248" s="169" t="str">
        <f>IF(Table1[[#This Row],[Multiple NCC links]]&lt;&gt;1,IF(Table1[[#This Row],[Lighting]]=1,1,""),"")</f>
        <v/>
      </c>
      <c r="DM248" s="169" t="str">
        <f>IF(Table1[[#This Row],[Multiple NCC links]]&lt;&gt;1,IF(Table1[[#This Row],[HVAC]]=1,1,""),"")</f>
        <v/>
      </c>
      <c r="DN248" s="169" t="str">
        <f>IF(Table1[[#This Row],[Multiple NCC links]]&lt;&gt;1,IF(Table1[[#This Row],[Services]]=1,1,""),"")</f>
        <v/>
      </c>
      <c r="DO248" s="169" t="str">
        <f>IF(Table1[[#This Row],[Multiple NCC links]]&lt;&gt;1,IF(Table1[[#This Row],[Maintenance &amp; Monitoring]]=1,1,""),"")</f>
        <v/>
      </c>
      <c r="DP248" s="169" t="str">
        <f>IF(Table1[[#This Row],[Multiple NCC links]]&lt;&gt;1,IF(Table1[[#This Row],[Hand over / Operations]]=1,1,""),"")</f>
        <v/>
      </c>
      <c r="DQ248" s="169" t="str">
        <f>IF(Table1[[#This Row],[Multiple NCC links]]&lt;&gt;1,IF(Table1[[#This Row],[As built assessment]]=1,1,""),"")</f>
        <v/>
      </c>
      <c r="DR248" s="169" t="str">
        <f>IF(Table1[[#This Row],[Multiple NCC links]]&lt;&gt;1,IF(Table1[[#This Row],[Beyond compliance]]=1,1,""),"")</f>
        <v/>
      </c>
      <c r="DS248" s="169" t="str">
        <f>IF(SUM(Table1[[#This Row],[Design]:[Beyond compliance]])&gt;1,1,"")</f>
        <v/>
      </c>
      <c r="DT248" s="169" t="str">
        <f>IF(Table1[[#This Row],[Both Residential &amp; Commercial4]]&lt;&gt;1,IF(Table1[[#This Row],[Residential]]=1,1,""),"")</f>
        <v/>
      </c>
      <c r="DU248" s="169" t="str">
        <f>IF(Table1[[#This Row],[Both Residential &amp; Commercial4]]&lt;&gt;1,IF(Table1[[#This Row],[Commercial]]=1,1,""),"")</f>
        <v/>
      </c>
      <c r="DV248" s="169" t="str">
        <f>Table1[[#This Row],[Residential &amp; Commercial]]</f>
        <v/>
      </c>
      <c r="DW248" s="169"/>
    </row>
    <row r="249" spans="1:127" s="49" customFormat="1" ht="20.25" thickTop="1" thickBot="1" x14ac:dyDescent="0.35">
      <c r="A249" s="97"/>
      <c r="B249" s="97"/>
      <c r="C249" s="88"/>
      <c r="D249" s="88"/>
      <c r="E249" s="176"/>
      <c r="F249" s="176"/>
      <c r="G249" s="176"/>
      <c r="H249" s="176"/>
      <c r="I249" s="90" t="str">
        <f>IF(AND(Table1[[#This Row],[General]]=1,Table1[[#This Row],[Beginner]]=1,Table1[[#This Row],[Intermediate]]=1,Table1[[#This Row],[Advanced]]=1),1,"")</f>
        <v/>
      </c>
      <c r="J249" s="90" t="str">
        <f>CONCATENATE(IF(Table1[[#This Row],[General]]=1,"General, ",""), IF(Table1[[#This Row],[Beginner]]=1,"Beginner, ",""),IF(Table1[[#This Row],[Intermediate]]=1,"Intermediate, ",""), IF(Table1[[#This Row],[Advanced]]=1,"Advanced",""))</f>
        <v/>
      </c>
      <c r="K249" s="91"/>
      <c r="L249" s="179"/>
      <c r="M249" s="91"/>
      <c r="N249" s="91"/>
      <c r="O249" s="159"/>
      <c r="P249" s="91"/>
      <c r="Q249" s="91"/>
      <c r="R249" s="91"/>
      <c r="S24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49" s="92"/>
      <c r="U249" s="92"/>
      <c r="V249" s="211"/>
      <c r="W249" s="211"/>
      <c r="X249" s="92"/>
      <c r="Y249" s="92"/>
      <c r="Z249" s="92"/>
      <c r="AA249" s="92"/>
      <c r="AB249" s="92"/>
      <c r="AC249" s="92"/>
      <c r="AD249" s="92"/>
      <c r="AE249" s="181"/>
      <c r="AF249" s="92"/>
      <c r="AG24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49" s="93"/>
      <c r="AI249" s="93"/>
      <c r="AJ249" s="93"/>
      <c r="AK249" s="74" t="str">
        <f>CONCATENATE(IF(Table1[[#This Row],[Digital]]=1,"Digital, ",""),IF(Table1[[#This Row],[Face to Face]]=1,"Face to face, ",""),IF(Table1[[#This Row],[Blended]]=1,"Blended",""))</f>
        <v/>
      </c>
      <c r="AL249" s="89"/>
      <c r="AM249" s="94"/>
      <c r="AN249" s="182"/>
      <c r="AO249" s="94"/>
      <c r="AP249" s="182"/>
      <c r="AQ249" s="94"/>
      <c r="AR249" s="94"/>
      <c r="AS249" s="94"/>
      <c r="AT249" s="94"/>
      <c r="AU249" s="94"/>
      <c r="AV249" s="182"/>
      <c r="AW249" s="182"/>
      <c r="AX249" s="182"/>
      <c r="AY249" s="94"/>
      <c r="AZ24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4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49" s="95"/>
      <c r="BC249" s="95"/>
      <c r="BD249" s="90" t="str">
        <f>IF(AND(Table1[[#This Row],[Residential]]=1,Table1[[#This Row],[Commercial]]=1),1,"")</f>
        <v/>
      </c>
      <c r="BE249" s="90" t="str">
        <f>CONCATENATE(IF(Table1[[#This Row],[Residential]]=1,"Residential, ",""),IF(Table1[[#This Row],[Commercial]]=1,"Commercial",""))</f>
        <v/>
      </c>
      <c r="BF249" s="94"/>
      <c r="BG249" s="94"/>
      <c r="BH249" s="94"/>
      <c r="BI249" s="94"/>
      <c r="BJ249" s="94"/>
      <c r="BK249" s="94"/>
      <c r="BL249" s="94"/>
      <c r="BM249" s="182"/>
      <c r="BN249" s="94"/>
      <c r="BO24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49" s="160"/>
      <c r="BQ249" s="120"/>
      <c r="BR249" s="132"/>
      <c r="BS249" s="120"/>
      <c r="BT249" s="175"/>
      <c r="BU249" s="175"/>
      <c r="BV249" s="175"/>
      <c r="BW249" s="121"/>
      <c r="BX249" s="121"/>
      <c r="BY249" s="121"/>
      <c r="BZ249" s="227"/>
      <c r="CA24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49" s="48">
        <f>COUNTIF(Table1[[#This Row],[Validity]:[Alignment with NCC (Yes=1,No=0)]],"N/A")</f>
        <v>0</v>
      </c>
      <c r="CC249" s="48">
        <f>IF(ISERROR(Table1[[#This Row],[Total Quality Score (out of 10)]]/(4-Table1[[#This Row],[N/A Count]])),0,Table1[[#This Row],[Total Quality Score (out of 10)]]/(4-Table1[[#This Row],[N/A Count]]))</f>
        <v>0</v>
      </c>
      <c r="CD249" s="106"/>
      <c r="CE249" s="106"/>
      <c r="CF249" s="172" t="str">
        <f>IF(SUM(Table1[[#This Row],[Multiple]:[Level (all)62]])&lt;1,IF(Table1[[#This Row],[General]]=1,1,""),"")</f>
        <v/>
      </c>
      <c r="CG249" s="172" t="str">
        <f>IF(SUM(Table1[[#This Row],[Multiple]:[Level (all)62]])&lt;1,IF(Table1[[#This Row],[Beginner]]=1,1,""),"")</f>
        <v/>
      </c>
      <c r="CH249" s="171" t="str">
        <f>IF(SUM(Table1[[#This Row],[Multiple]:[Level (all)62]])&lt;1,IF(Table1[[#This Row],[Intermediate]]=1,1,""),"")</f>
        <v/>
      </c>
      <c r="CI249" s="171" t="str">
        <f>IF(SUM(Table1[[#This Row],[Multiple]:[Level (all)62]])&lt;1,IF(Table1[[#This Row],[Advanced]]=1,1,""),"")</f>
        <v/>
      </c>
      <c r="CJ249" s="171" t="str">
        <f>IF(AND(SUM(Table1[[#This Row],[General]:[Advanced]])&lt;4,SUM(Table1[[#This Row],[General]:[Advanced]])&gt;1),1,"")</f>
        <v/>
      </c>
      <c r="CK249" s="171" t="str">
        <f>Table1[[#This Row],[Level (all)]]</f>
        <v/>
      </c>
      <c r="CL249" s="171" t="str">
        <f>IF(Table1[[#This Row],[Multiple audience]]&lt;&gt;1,IF(Table1[[#This Row],[General Audience]]=1,1,""),"")</f>
        <v/>
      </c>
      <c r="CM249" s="171" t="str">
        <f>IF(Table1[[#This Row],[Multiple audience]]&lt;&gt;1,IF(Table1[[#This Row],[Planners / Designers ]]=1,1,""),"")</f>
        <v/>
      </c>
      <c r="CN249" s="171" t="str">
        <f>IF(Table1[[#This Row],[Multiple audience]]&lt;&gt;1,IF(Table1[[#This Row],[Regulatory Assessors]]=1,1,""),"")</f>
        <v/>
      </c>
      <c r="CO249" s="171" t="str">
        <f>IF(Table1[[#This Row],[Multiple audience]]&lt;&gt;1,IF(Table1[[#This Row],[Builders / Management]]=1,1,""),"")</f>
        <v/>
      </c>
      <c r="CP249" s="171" t="str">
        <f>IF(Table1[[#This Row],[Multiple audience]]&lt;&gt;1,IF(Table1[[#This Row],[Energy / Sus Assessors]]=1,1,""),"")</f>
        <v/>
      </c>
      <c r="CQ249" s="171" t="str">
        <f>IF(Table1[[#This Row],[Multiple audience]]&lt;&gt;1,IF(Table1[[#This Row],[Semi-skilled]]=1,1,""),"")</f>
        <v/>
      </c>
      <c r="CR249" s="171" t="str">
        <f>IF(Table1[[#This Row],[Multiple audience]]&lt;&gt;1,IF(Table1[[#This Row],[Trades]]=1,1,""),"")</f>
        <v/>
      </c>
      <c r="CS249" s="171" t="str">
        <f>IF(Table1[[#This Row],[Multiple audience]]&lt;&gt;1,IF(Table1[[#This Row],[Other]]=1,1,""),"")</f>
        <v/>
      </c>
      <c r="CT249" s="171" t="str">
        <f>IF(SUM(Table1[[#This Row],[General Audience]:[Other]])&gt;1,1,"")</f>
        <v/>
      </c>
      <c r="CU249" s="171" t="str">
        <f>IF(Table1[[#This Row],[Various  ]]&lt;&gt;1,IF(Table1[[#This Row],[Calculator / Software]]=1,1,""),"")</f>
        <v/>
      </c>
      <c r="CV249" s="171" t="str">
        <f>IF(Table1[[#This Row],[Various  ]]&lt;&gt;1,IF(Table1[[#This Row],[Information  ]]=1,1,""),"")</f>
        <v/>
      </c>
      <c r="CW249" s="171" t="str">
        <f>IF(Table1[[#This Row],[Various  ]]&lt;&gt;1,IF(Table1[[#This Row],[Interactive Tool]]=1,1,""),"")</f>
        <v/>
      </c>
      <c r="CX249" s="171" t="str">
        <f>IF(Table1[[#This Row],[Various  ]]&lt;&gt;1,IF(Table1[[#This Row],[Technical Specifications]]=1,1,""),"")</f>
        <v/>
      </c>
      <c r="CY249" s="171" t="str">
        <f>IF(Table1[[#This Row],[Various  ]]&lt;&gt;1,IF(Table1[[#This Row],[Training Resources]]=1,1,""),"")</f>
        <v/>
      </c>
      <c r="CZ249" s="171" t="str">
        <f>IF(Table1[[#This Row],[Various  ]]&lt;&gt;1,IF(Table1[[#This Row],[Toolbox]]=1,1,""),"")</f>
        <v/>
      </c>
      <c r="DA249" s="169" t="str">
        <f>IF(Table1[[#This Row],[Various  ]]&lt;&gt;1,IF(Table1[[#This Row],[Video]]=1,1,""),"")</f>
        <v/>
      </c>
      <c r="DB249" s="169" t="str">
        <f>IF(Table1[[#This Row],[Various  ]]&lt;&gt;1,IF(Table1[[#This Row],[Case study]]=1,1,""),"")</f>
        <v/>
      </c>
      <c r="DC249" s="169" t="str">
        <f>IF(Table1[[#This Row],[Various  ]]&lt;&gt;1,IF(Table1[[#This Row],[Other   ]]=1,1,""),"")</f>
        <v/>
      </c>
      <c r="DD249" s="169" t="str">
        <f>IF(Table1[[#This Row],[Various  ]]&lt;&gt;1,IF(Table1[[#This Row],[Standards]]=1,1,""),"")</f>
        <v/>
      </c>
      <c r="DE249" s="169" t="str">
        <f>IF(Table1[[#This Row],[Various]]=1,1,IF(SUM(Table1[[#This Row],[Calculator / Software]:[Standards]])&gt;1,1,""))</f>
        <v/>
      </c>
      <c r="DF249" s="169" t="str">
        <f>IF(Table1[[#This Row],[Multiple NCC links]]&lt;&gt;1,IF(Table1[[#This Row],[Design]]=1,1,""),"")</f>
        <v/>
      </c>
      <c r="DG249" s="169" t="str">
        <f>IF(Table1[[#This Row],[Multiple NCC links]]&lt;&gt;1,IF(Table1[[#This Row],[Assessment / Verification]]=1,1,""),"")</f>
        <v/>
      </c>
      <c r="DH249" s="169" t="str">
        <f>IF(Table1[[#This Row],[Multiple NCC links]]&lt;&gt;1,IF(Table1[[#This Row],[Climate Specific ]]=1,1,""),"")</f>
        <v/>
      </c>
      <c r="DI249" s="169" t="str">
        <f>IF(Table1[[#This Row],[Multiple NCC links]]&lt;&gt;1,IF(Table1[[#This Row],[Alterations / Additions]]=1,1,""),"")</f>
        <v/>
      </c>
      <c r="DJ249" s="169" t="str">
        <f>IF(Table1[[#This Row],[Multiple NCC links]]&lt;&gt;1,IF(Table1[[#This Row],[Glazing]]=1,1,""),"")</f>
        <v/>
      </c>
      <c r="DK249" s="169" t="str">
        <f>IF(Table1[[#This Row],[Multiple NCC links]]&lt;&gt;1,IF(Table1[[#This Row],[Building Fabric / Thermal / Sealing]]=1,1,""),"")</f>
        <v/>
      </c>
      <c r="DL249" s="169" t="str">
        <f>IF(Table1[[#This Row],[Multiple NCC links]]&lt;&gt;1,IF(Table1[[#This Row],[Lighting]]=1,1,""),"")</f>
        <v/>
      </c>
      <c r="DM249" s="169" t="str">
        <f>IF(Table1[[#This Row],[Multiple NCC links]]&lt;&gt;1,IF(Table1[[#This Row],[HVAC]]=1,1,""),"")</f>
        <v/>
      </c>
      <c r="DN249" s="169" t="str">
        <f>IF(Table1[[#This Row],[Multiple NCC links]]&lt;&gt;1,IF(Table1[[#This Row],[Services]]=1,1,""),"")</f>
        <v/>
      </c>
      <c r="DO249" s="169" t="str">
        <f>IF(Table1[[#This Row],[Multiple NCC links]]&lt;&gt;1,IF(Table1[[#This Row],[Maintenance &amp; Monitoring]]=1,1,""),"")</f>
        <v/>
      </c>
      <c r="DP249" s="169" t="str">
        <f>IF(Table1[[#This Row],[Multiple NCC links]]&lt;&gt;1,IF(Table1[[#This Row],[Hand over / Operations]]=1,1,""),"")</f>
        <v/>
      </c>
      <c r="DQ249" s="169" t="str">
        <f>IF(Table1[[#This Row],[Multiple NCC links]]&lt;&gt;1,IF(Table1[[#This Row],[As built assessment]]=1,1,""),"")</f>
        <v/>
      </c>
      <c r="DR249" s="169" t="str">
        <f>IF(Table1[[#This Row],[Multiple NCC links]]&lt;&gt;1,IF(Table1[[#This Row],[Beyond compliance]]=1,1,""),"")</f>
        <v/>
      </c>
      <c r="DS249" s="169" t="str">
        <f>IF(SUM(Table1[[#This Row],[Design]:[Beyond compliance]])&gt;1,1,"")</f>
        <v/>
      </c>
      <c r="DT249" s="169" t="str">
        <f>IF(Table1[[#This Row],[Both Residential &amp; Commercial4]]&lt;&gt;1,IF(Table1[[#This Row],[Residential]]=1,1,""),"")</f>
        <v/>
      </c>
      <c r="DU249" s="169" t="str">
        <f>IF(Table1[[#This Row],[Both Residential &amp; Commercial4]]&lt;&gt;1,IF(Table1[[#This Row],[Commercial]]=1,1,""),"")</f>
        <v/>
      </c>
      <c r="DV249" s="169" t="str">
        <f>Table1[[#This Row],[Residential &amp; Commercial]]</f>
        <v/>
      </c>
      <c r="DW249" s="169"/>
    </row>
    <row r="250" spans="1:127" s="49" customFormat="1" ht="20.25" thickTop="1" thickBot="1" x14ac:dyDescent="0.35">
      <c r="A250" s="97"/>
      <c r="B250" s="97"/>
      <c r="C250" s="88"/>
      <c r="D250" s="88"/>
      <c r="E250" s="176"/>
      <c r="F250" s="176"/>
      <c r="G250" s="176"/>
      <c r="H250" s="176"/>
      <c r="I250" s="90" t="str">
        <f>IF(AND(Table1[[#This Row],[General]]=1,Table1[[#This Row],[Beginner]]=1,Table1[[#This Row],[Intermediate]]=1,Table1[[#This Row],[Advanced]]=1),1,"")</f>
        <v/>
      </c>
      <c r="J250" s="90" t="str">
        <f>CONCATENATE(IF(Table1[[#This Row],[General]]=1,"General, ",""), IF(Table1[[#This Row],[Beginner]]=1,"Beginner, ",""),IF(Table1[[#This Row],[Intermediate]]=1,"Intermediate, ",""), IF(Table1[[#This Row],[Advanced]]=1,"Advanced",""))</f>
        <v/>
      </c>
      <c r="K250" s="91"/>
      <c r="L250" s="179"/>
      <c r="M250" s="91"/>
      <c r="N250" s="91"/>
      <c r="O250" s="159"/>
      <c r="P250" s="91"/>
      <c r="Q250" s="91"/>
      <c r="R250" s="91"/>
      <c r="S25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50" s="92"/>
      <c r="U250" s="92"/>
      <c r="V250" s="211"/>
      <c r="W250" s="211"/>
      <c r="X250" s="92"/>
      <c r="Y250" s="92"/>
      <c r="Z250" s="92"/>
      <c r="AA250" s="92"/>
      <c r="AB250" s="92"/>
      <c r="AC250" s="92"/>
      <c r="AD250" s="92"/>
      <c r="AE250" s="181"/>
      <c r="AF250" s="92"/>
      <c r="AG25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50" s="93"/>
      <c r="AI250" s="93"/>
      <c r="AJ250" s="93"/>
      <c r="AK250" s="74" t="str">
        <f>CONCATENATE(IF(Table1[[#This Row],[Digital]]=1,"Digital, ",""),IF(Table1[[#This Row],[Face to Face]]=1,"Face to face, ",""),IF(Table1[[#This Row],[Blended]]=1,"Blended",""))</f>
        <v/>
      </c>
      <c r="AL250" s="89"/>
      <c r="AM250" s="94"/>
      <c r="AN250" s="182"/>
      <c r="AO250" s="94"/>
      <c r="AP250" s="182"/>
      <c r="AQ250" s="94"/>
      <c r="AR250" s="94"/>
      <c r="AS250" s="94"/>
      <c r="AT250" s="94"/>
      <c r="AU250" s="94"/>
      <c r="AV250" s="182"/>
      <c r="AW250" s="182"/>
      <c r="AX250" s="182"/>
      <c r="AY250" s="94"/>
      <c r="AZ25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5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50" s="95"/>
      <c r="BC250" s="95"/>
      <c r="BD250" s="90" t="str">
        <f>IF(AND(Table1[[#This Row],[Residential]]=1,Table1[[#This Row],[Commercial]]=1),1,"")</f>
        <v/>
      </c>
      <c r="BE250" s="90" t="str">
        <f>CONCATENATE(IF(Table1[[#This Row],[Residential]]=1,"Residential, ",""),IF(Table1[[#This Row],[Commercial]]=1,"Commercial",""))</f>
        <v/>
      </c>
      <c r="BF250" s="94"/>
      <c r="BG250" s="94"/>
      <c r="BH250" s="94"/>
      <c r="BI250" s="94"/>
      <c r="BJ250" s="94"/>
      <c r="BK250" s="94"/>
      <c r="BL250" s="94"/>
      <c r="BM250" s="182"/>
      <c r="BN250" s="94"/>
      <c r="BO25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50" s="160"/>
      <c r="BQ250" s="120"/>
      <c r="BR250" s="132"/>
      <c r="BS250" s="120"/>
      <c r="BT250" s="175"/>
      <c r="BU250" s="175"/>
      <c r="BV250" s="175"/>
      <c r="BW250" s="121"/>
      <c r="BX250" s="121"/>
      <c r="BY250" s="121"/>
      <c r="BZ250" s="227"/>
      <c r="CA25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50" s="48">
        <f>COUNTIF(Table1[[#This Row],[Validity]:[Alignment with NCC (Yes=1,No=0)]],"N/A")</f>
        <v>0</v>
      </c>
      <c r="CC250" s="48">
        <f>IF(ISERROR(Table1[[#This Row],[Total Quality Score (out of 10)]]/(4-Table1[[#This Row],[N/A Count]])),0,Table1[[#This Row],[Total Quality Score (out of 10)]]/(4-Table1[[#This Row],[N/A Count]]))</f>
        <v>0</v>
      </c>
      <c r="CD250" s="106"/>
      <c r="CE250" s="106"/>
      <c r="CF250" s="172" t="str">
        <f>IF(SUM(Table1[[#This Row],[Multiple]:[Level (all)62]])&lt;1,IF(Table1[[#This Row],[General]]=1,1,""),"")</f>
        <v/>
      </c>
      <c r="CG250" s="172" t="str">
        <f>IF(SUM(Table1[[#This Row],[Multiple]:[Level (all)62]])&lt;1,IF(Table1[[#This Row],[Beginner]]=1,1,""),"")</f>
        <v/>
      </c>
      <c r="CH250" s="171" t="str">
        <f>IF(SUM(Table1[[#This Row],[Multiple]:[Level (all)62]])&lt;1,IF(Table1[[#This Row],[Intermediate]]=1,1,""),"")</f>
        <v/>
      </c>
      <c r="CI250" s="171" t="str">
        <f>IF(SUM(Table1[[#This Row],[Multiple]:[Level (all)62]])&lt;1,IF(Table1[[#This Row],[Advanced]]=1,1,""),"")</f>
        <v/>
      </c>
      <c r="CJ250" s="171" t="str">
        <f>IF(AND(SUM(Table1[[#This Row],[General]:[Advanced]])&lt;4,SUM(Table1[[#This Row],[General]:[Advanced]])&gt;1),1,"")</f>
        <v/>
      </c>
      <c r="CK250" s="171" t="str">
        <f>Table1[[#This Row],[Level (all)]]</f>
        <v/>
      </c>
      <c r="CL250" s="171" t="str">
        <f>IF(Table1[[#This Row],[Multiple audience]]&lt;&gt;1,IF(Table1[[#This Row],[General Audience]]=1,1,""),"")</f>
        <v/>
      </c>
      <c r="CM250" s="171" t="str">
        <f>IF(Table1[[#This Row],[Multiple audience]]&lt;&gt;1,IF(Table1[[#This Row],[Planners / Designers ]]=1,1,""),"")</f>
        <v/>
      </c>
      <c r="CN250" s="171" t="str">
        <f>IF(Table1[[#This Row],[Multiple audience]]&lt;&gt;1,IF(Table1[[#This Row],[Regulatory Assessors]]=1,1,""),"")</f>
        <v/>
      </c>
      <c r="CO250" s="171" t="str">
        <f>IF(Table1[[#This Row],[Multiple audience]]&lt;&gt;1,IF(Table1[[#This Row],[Builders / Management]]=1,1,""),"")</f>
        <v/>
      </c>
      <c r="CP250" s="171" t="str">
        <f>IF(Table1[[#This Row],[Multiple audience]]&lt;&gt;1,IF(Table1[[#This Row],[Energy / Sus Assessors]]=1,1,""),"")</f>
        <v/>
      </c>
      <c r="CQ250" s="171" t="str">
        <f>IF(Table1[[#This Row],[Multiple audience]]&lt;&gt;1,IF(Table1[[#This Row],[Semi-skilled]]=1,1,""),"")</f>
        <v/>
      </c>
      <c r="CR250" s="171" t="str">
        <f>IF(Table1[[#This Row],[Multiple audience]]&lt;&gt;1,IF(Table1[[#This Row],[Trades]]=1,1,""),"")</f>
        <v/>
      </c>
      <c r="CS250" s="171" t="str">
        <f>IF(Table1[[#This Row],[Multiple audience]]&lt;&gt;1,IF(Table1[[#This Row],[Other]]=1,1,""),"")</f>
        <v/>
      </c>
      <c r="CT250" s="171" t="str">
        <f>IF(SUM(Table1[[#This Row],[General Audience]:[Other]])&gt;1,1,"")</f>
        <v/>
      </c>
      <c r="CU250" s="171" t="str">
        <f>IF(Table1[[#This Row],[Various  ]]&lt;&gt;1,IF(Table1[[#This Row],[Calculator / Software]]=1,1,""),"")</f>
        <v/>
      </c>
      <c r="CV250" s="171" t="str">
        <f>IF(Table1[[#This Row],[Various  ]]&lt;&gt;1,IF(Table1[[#This Row],[Information  ]]=1,1,""),"")</f>
        <v/>
      </c>
      <c r="CW250" s="171" t="str">
        <f>IF(Table1[[#This Row],[Various  ]]&lt;&gt;1,IF(Table1[[#This Row],[Interactive Tool]]=1,1,""),"")</f>
        <v/>
      </c>
      <c r="CX250" s="171" t="str">
        <f>IF(Table1[[#This Row],[Various  ]]&lt;&gt;1,IF(Table1[[#This Row],[Technical Specifications]]=1,1,""),"")</f>
        <v/>
      </c>
      <c r="CY250" s="171" t="str">
        <f>IF(Table1[[#This Row],[Various  ]]&lt;&gt;1,IF(Table1[[#This Row],[Training Resources]]=1,1,""),"")</f>
        <v/>
      </c>
      <c r="CZ250" s="171" t="str">
        <f>IF(Table1[[#This Row],[Various  ]]&lt;&gt;1,IF(Table1[[#This Row],[Toolbox]]=1,1,""),"")</f>
        <v/>
      </c>
      <c r="DA250" s="169" t="str">
        <f>IF(Table1[[#This Row],[Various  ]]&lt;&gt;1,IF(Table1[[#This Row],[Video]]=1,1,""),"")</f>
        <v/>
      </c>
      <c r="DB250" s="169" t="str">
        <f>IF(Table1[[#This Row],[Various  ]]&lt;&gt;1,IF(Table1[[#This Row],[Case study]]=1,1,""),"")</f>
        <v/>
      </c>
      <c r="DC250" s="169" t="str">
        <f>IF(Table1[[#This Row],[Various  ]]&lt;&gt;1,IF(Table1[[#This Row],[Other   ]]=1,1,""),"")</f>
        <v/>
      </c>
      <c r="DD250" s="169" t="str">
        <f>IF(Table1[[#This Row],[Various  ]]&lt;&gt;1,IF(Table1[[#This Row],[Standards]]=1,1,""),"")</f>
        <v/>
      </c>
      <c r="DE250" s="169" t="str">
        <f>IF(Table1[[#This Row],[Various]]=1,1,IF(SUM(Table1[[#This Row],[Calculator / Software]:[Standards]])&gt;1,1,""))</f>
        <v/>
      </c>
      <c r="DF250" s="169" t="str">
        <f>IF(Table1[[#This Row],[Multiple NCC links]]&lt;&gt;1,IF(Table1[[#This Row],[Design]]=1,1,""),"")</f>
        <v/>
      </c>
      <c r="DG250" s="169" t="str">
        <f>IF(Table1[[#This Row],[Multiple NCC links]]&lt;&gt;1,IF(Table1[[#This Row],[Assessment / Verification]]=1,1,""),"")</f>
        <v/>
      </c>
      <c r="DH250" s="169" t="str">
        <f>IF(Table1[[#This Row],[Multiple NCC links]]&lt;&gt;1,IF(Table1[[#This Row],[Climate Specific ]]=1,1,""),"")</f>
        <v/>
      </c>
      <c r="DI250" s="169" t="str">
        <f>IF(Table1[[#This Row],[Multiple NCC links]]&lt;&gt;1,IF(Table1[[#This Row],[Alterations / Additions]]=1,1,""),"")</f>
        <v/>
      </c>
      <c r="DJ250" s="169" t="str">
        <f>IF(Table1[[#This Row],[Multiple NCC links]]&lt;&gt;1,IF(Table1[[#This Row],[Glazing]]=1,1,""),"")</f>
        <v/>
      </c>
      <c r="DK250" s="169" t="str">
        <f>IF(Table1[[#This Row],[Multiple NCC links]]&lt;&gt;1,IF(Table1[[#This Row],[Building Fabric / Thermal / Sealing]]=1,1,""),"")</f>
        <v/>
      </c>
      <c r="DL250" s="169" t="str">
        <f>IF(Table1[[#This Row],[Multiple NCC links]]&lt;&gt;1,IF(Table1[[#This Row],[Lighting]]=1,1,""),"")</f>
        <v/>
      </c>
      <c r="DM250" s="169" t="str">
        <f>IF(Table1[[#This Row],[Multiple NCC links]]&lt;&gt;1,IF(Table1[[#This Row],[HVAC]]=1,1,""),"")</f>
        <v/>
      </c>
      <c r="DN250" s="169" t="str">
        <f>IF(Table1[[#This Row],[Multiple NCC links]]&lt;&gt;1,IF(Table1[[#This Row],[Services]]=1,1,""),"")</f>
        <v/>
      </c>
      <c r="DO250" s="169" t="str">
        <f>IF(Table1[[#This Row],[Multiple NCC links]]&lt;&gt;1,IF(Table1[[#This Row],[Maintenance &amp; Monitoring]]=1,1,""),"")</f>
        <v/>
      </c>
      <c r="DP250" s="169" t="str">
        <f>IF(Table1[[#This Row],[Multiple NCC links]]&lt;&gt;1,IF(Table1[[#This Row],[Hand over / Operations]]=1,1,""),"")</f>
        <v/>
      </c>
      <c r="DQ250" s="169" t="str">
        <f>IF(Table1[[#This Row],[Multiple NCC links]]&lt;&gt;1,IF(Table1[[#This Row],[As built assessment]]=1,1,""),"")</f>
        <v/>
      </c>
      <c r="DR250" s="169" t="str">
        <f>IF(Table1[[#This Row],[Multiple NCC links]]&lt;&gt;1,IF(Table1[[#This Row],[Beyond compliance]]=1,1,""),"")</f>
        <v/>
      </c>
      <c r="DS250" s="169" t="str">
        <f>IF(SUM(Table1[[#This Row],[Design]:[Beyond compliance]])&gt;1,1,"")</f>
        <v/>
      </c>
      <c r="DT250" s="169" t="str">
        <f>IF(Table1[[#This Row],[Both Residential &amp; Commercial4]]&lt;&gt;1,IF(Table1[[#This Row],[Residential]]=1,1,""),"")</f>
        <v/>
      </c>
      <c r="DU250" s="169" t="str">
        <f>IF(Table1[[#This Row],[Both Residential &amp; Commercial4]]&lt;&gt;1,IF(Table1[[#This Row],[Commercial]]=1,1,""),"")</f>
        <v/>
      </c>
      <c r="DV250" s="169" t="str">
        <f>Table1[[#This Row],[Residential &amp; Commercial]]</f>
        <v/>
      </c>
      <c r="DW250" s="169"/>
    </row>
    <row r="251" spans="1:127" s="49" customFormat="1" ht="20.25" thickTop="1" thickBot="1" x14ac:dyDescent="0.35">
      <c r="A251" s="97"/>
      <c r="B251" s="97"/>
      <c r="C251" s="88"/>
      <c r="D251" s="88"/>
      <c r="E251" s="176"/>
      <c r="F251" s="176"/>
      <c r="G251" s="176"/>
      <c r="H251" s="176"/>
      <c r="I251" s="90" t="str">
        <f>IF(AND(Table1[[#This Row],[General]]=1,Table1[[#This Row],[Beginner]]=1,Table1[[#This Row],[Intermediate]]=1,Table1[[#This Row],[Advanced]]=1),1,"")</f>
        <v/>
      </c>
      <c r="J251" s="90" t="str">
        <f>CONCATENATE(IF(Table1[[#This Row],[General]]=1,"General, ",""), IF(Table1[[#This Row],[Beginner]]=1,"Beginner, ",""),IF(Table1[[#This Row],[Intermediate]]=1,"Intermediate, ",""), IF(Table1[[#This Row],[Advanced]]=1,"Advanced",""))</f>
        <v/>
      </c>
      <c r="K251" s="91"/>
      <c r="L251" s="179"/>
      <c r="M251" s="91"/>
      <c r="N251" s="91"/>
      <c r="O251" s="159"/>
      <c r="P251" s="91"/>
      <c r="Q251" s="91"/>
      <c r="R251" s="91"/>
      <c r="S25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51" s="92"/>
      <c r="U251" s="92"/>
      <c r="V251" s="211"/>
      <c r="W251" s="211"/>
      <c r="X251" s="92"/>
      <c r="Y251" s="92"/>
      <c r="Z251" s="92"/>
      <c r="AA251" s="92"/>
      <c r="AB251" s="92"/>
      <c r="AC251" s="92"/>
      <c r="AD251" s="92"/>
      <c r="AE251" s="181"/>
      <c r="AF251" s="92"/>
      <c r="AG25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51" s="93"/>
      <c r="AI251" s="93"/>
      <c r="AJ251" s="93"/>
      <c r="AK251" s="74" t="str">
        <f>CONCATENATE(IF(Table1[[#This Row],[Digital]]=1,"Digital, ",""),IF(Table1[[#This Row],[Face to Face]]=1,"Face to face, ",""),IF(Table1[[#This Row],[Blended]]=1,"Blended",""))</f>
        <v/>
      </c>
      <c r="AL251" s="89"/>
      <c r="AM251" s="94"/>
      <c r="AN251" s="182"/>
      <c r="AO251" s="94"/>
      <c r="AP251" s="182"/>
      <c r="AQ251" s="94"/>
      <c r="AR251" s="94"/>
      <c r="AS251" s="94"/>
      <c r="AT251" s="94"/>
      <c r="AU251" s="94"/>
      <c r="AV251" s="182"/>
      <c r="AW251" s="182"/>
      <c r="AX251" s="182"/>
      <c r="AY251" s="94"/>
      <c r="AZ25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5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51" s="95"/>
      <c r="BC251" s="95"/>
      <c r="BD251" s="90" t="str">
        <f>IF(AND(Table1[[#This Row],[Residential]]=1,Table1[[#This Row],[Commercial]]=1),1,"")</f>
        <v/>
      </c>
      <c r="BE251" s="90" t="str">
        <f>CONCATENATE(IF(Table1[[#This Row],[Residential]]=1,"Residential, ",""),IF(Table1[[#This Row],[Commercial]]=1,"Commercial",""))</f>
        <v/>
      </c>
      <c r="BF251" s="94"/>
      <c r="BG251" s="94"/>
      <c r="BH251" s="94"/>
      <c r="BI251" s="94"/>
      <c r="BJ251" s="94"/>
      <c r="BK251" s="94"/>
      <c r="BL251" s="94"/>
      <c r="BM251" s="182"/>
      <c r="BN251" s="94"/>
      <c r="BO25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51" s="160"/>
      <c r="BQ251" s="120"/>
      <c r="BR251" s="132"/>
      <c r="BS251" s="120"/>
      <c r="BT251" s="175"/>
      <c r="BU251" s="175"/>
      <c r="BV251" s="175"/>
      <c r="BW251" s="121"/>
      <c r="BX251" s="121"/>
      <c r="BY251" s="121"/>
      <c r="BZ251" s="227"/>
      <c r="CA25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51" s="48">
        <f>COUNTIF(Table1[[#This Row],[Validity]:[Alignment with NCC (Yes=1,No=0)]],"N/A")</f>
        <v>0</v>
      </c>
      <c r="CC251" s="48">
        <f>IF(ISERROR(Table1[[#This Row],[Total Quality Score (out of 10)]]/(4-Table1[[#This Row],[N/A Count]])),0,Table1[[#This Row],[Total Quality Score (out of 10)]]/(4-Table1[[#This Row],[N/A Count]]))</f>
        <v>0</v>
      </c>
      <c r="CD251" s="106"/>
      <c r="CE251" s="106"/>
      <c r="CF251" s="172" t="str">
        <f>IF(SUM(Table1[[#This Row],[Multiple]:[Level (all)62]])&lt;1,IF(Table1[[#This Row],[General]]=1,1,""),"")</f>
        <v/>
      </c>
      <c r="CG251" s="172" t="str">
        <f>IF(SUM(Table1[[#This Row],[Multiple]:[Level (all)62]])&lt;1,IF(Table1[[#This Row],[Beginner]]=1,1,""),"")</f>
        <v/>
      </c>
      <c r="CH251" s="171" t="str">
        <f>IF(SUM(Table1[[#This Row],[Multiple]:[Level (all)62]])&lt;1,IF(Table1[[#This Row],[Intermediate]]=1,1,""),"")</f>
        <v/>
      </c>
      <c r="CI251" s="171" t="str">
        <f>IF(SUM(Table1[[#This Row],[Multiple]:[Level (all)62]])&lt;1,IF(Table1[[#This Row],[Advanced]]=1,1,""),"")</f>
        <v/>
      </c>
      <c r="CJ251" s="171" t="str">
        <f>IF(AND(SUM(Table1[[#This Row],[General]:[Advanced]])&lt;4,SUM(Table1[[#This Row],[General]:[Advanced]])&gt;1),1,"")</f>
        <v/>
      </c>
      <c r="CK251" s="171" t="str">
        <f>Table1[[#This Row],[Level (all)]]</f>
        <v/>
      </c>
      <c r="CL251" s="171" t="str">
        <f>IF(Table1[[#This Row],[Multiple audience]]&lt;&gt;1,IF(Table1[[#This Row],[General Audience]]=1,1,""),"")</f>
        <v/>
      </c>
      <c r="CM251" s="171" t="str">
        <f>IF(Table1[[#This Row],[Multiple audience]]&lt;&gt;1,IF(Table1[[#This Row],[Planners / Designers ]]=1,1,""),"")</f>
        <v/>
      </c>
      <c r="CN251" s="171" t="str">
        <f>IF(Table1[[#This Row],[Multiple audience]]&lt;&gt;1,IF(Table1[[#This Row],[Regulatory Assessors]]=1,1,""),"")</f>
        <v/>
      </c>
      <c r="CO251" s="171" t="str">
        <f>IF(Table1[[#This Row],[Multiple audience]]&lt;&gt;1,IF(Table1[[#This Row],[Builders / Management]]=1,1,""),"")</f>
        <v/>
      </c>
      <c r="CP251" s="171" t="str">
        <f>IF(Table1[[#This Row],[Multiple audience]]&lt;&gt;1,IF(Table1[[#This Row],[Energy / Sus Assessors]]=1,1,""),"")</f>
        <v/>
      </c>
      <c r="CQ251" s="171" t="str">
        <f>IF(Table1[[#This Row],[Multiple audience]]&lt;&gt;1,IF(Table1[[#This Row],[Semi-skilled]]=1,1,""),"")</f>
        <v/>
      </c>
      <c r="CR251" s="171" t="str">
        <f>IF(Table1[[#This Row],[Multiple audience]]&lt;&gt;1,IF(Table1[[#This Row],[Trades]]=1,1,""),"")</f>
        <v/>
      </c>
      <c r="CS251" s="171" t="str">
        <f>IF(Table1[[#This Row],[Multiple audience]]&lt;&gt;1,IF(Table1[[#This Row],[Other]]=1,1,""),"")</f>
        <v/>
      </c>
      <c r="CT251" s="171" t="str">
        <f>IF(SUM(Table1[[#This Row],[General Audience]:[Other]])&gt;1,1,"")</f>
        <v/>
      </c>
      <c r="CU251" s="171" t="str">
        <f>IF(Table1[[#This Row],[Various  ]]&lt;&gt;1,IF(Table1[[#This Row],[Calculator / Software]]=1,1,""),"")</f>
        <v/>
      </c>
      <c r="CV251" s="171" t="str">
        <f>IF(Table1[[#This Row],[Various  ]]&lt;&gt;1,IF(Table1[[#This Row],[Information  ]]=1,1,""),"")</f>
        <v/>
      </c>
      <c r="CW251" s="171" t="str">
        <f>IF(Table1[[#This Row],[Various  ]]&lt;&gt;1,IF(Table1[[#This Row],[Interactive Tool]]=1,1,""),"")</f>
        <v/>
      </c>
      <c r="CX251" s="171" t="str">
        <f>IF(Table1[[#This Row],[Various  ]]&lt;&gt;1,IF(Table1[[#This Row],[Technical Specifications]]=1,1,""),"")</f>
        <v/>
      </c>
      <c r="CY251" s="171" t="str">
        <f>IF(Table1[[#This Row],[Various  ]]&lt;&gt;1,IF(Table1[[#This Row],[Training Resources]]=1,1,""),"")</f>
        <v/>
      </c>
      <c r="CZ251" s="171" t="str">
        <f>IF(Table1[[#This Row],[Various  ]]&lt;&gt;1,IF(Table1[[#This Row],[Toolbox]]=1,1,""),"")</f>
        <v/>
      </c>
      <c r="DA251" s="169" t="str">
        <f>IF(Table1[[#This Row],[Various  ]]&lt;&gt;1,IF(Table1[[#This Row],[Video]]=1,1,""),"")</f>
        <v/>
      </c>
      <c r="DB251" s="169" t="str">
        <f>IF(Table1[[#This Row],[Various  ]]&lt;&gt;1,IF(Table1[[#This Row],[Case study]]=1,1,""),"")</f>
        <v/>
      </c>
      <c r="DC251" s="169" t="str">
        <f>IF(Table1[[#This Row],[Various  ]]&lt;&gt;1,IF(Table1[[#This Row],[Other   ]]=1,1,""),"")</f>
        <v/>
      </c>
      <c r="DD251" s="169" t="str">
        <f>IF(Table1[[#This Row],[Various  ]]&lt;&gt;1,IF(Table1[[#This Row],[Standards]]=1,1,""),"")</f>
        <v/>
      </c>
      <c r="DE251" s="169" t="str">
        <f>IF(Table1[[#This Row],[Various]]=1,1,IF(SUM(Table1[[#This Row],[Calculator / Software]:[Standards]])&gt;1,1,""))</f>
        <v/>
      </c>
      <c r="DF251" s="169" t="str">
        <f>IF(Table1[[#This Row],[Multiple NCC links]]&lt;&gt;1,IF(Table1[[#This Row],[Design]]=1,1,""),"")</f>
        <v/>
      </c>
      <c r="DG251" s="169" t="str">
        <f>IF(Table1[[#This Row],[Multiple NCC links]]&lt;&gt;1,IF(Table1[[#This Row],[Assessment / Verification]]=1,1,""),"")</f>
        <v/>
      </c>
      <c r="DH251" s="169" t="str">
        <f>IF(Table1[[#This Row],[Multiple NCC links]]&lt;&gt;1,IF(Table1[[#This Row],[Climate Specific ]]=1,1,""),"")</f>
        <v/>
      </c>
      <c r="DI251" s="169" t="str">
        <f>IF(Table1[[#This Row],[Multiple NCC links]]&lt;&gt;1,IF(Table1[[#This Row],[Alterations / Additions]]=1,1,""),"")</f>
        <v/>
      </c>
      <c r="DJ251" s="169" t="str">
        <f>IF(Table1[[#This Row],[Multiple NCC links]]&lt;&gt;1,IF(Table1[[#This Row],[Glazing]]=1,1,""),"")</f>
        <v/>
      </c>
      <c r="DK251" s="169" t="str">
        <f>IF(Table1[[#This Row],[Multiple NCC links]]&lt;&gt;1,IF(Table1[[#This Row],[Building Fabric / Thermal / Sealing]]=1,1,""),"")</f>
        <v/>
      </c>
      <c r="DL251" s="169" t="str">
        <f>IF(Table1[[#This Row],[Multiple NCC links]]&lt;&gt;1,IF(Table1[[#This Row],[Lighting]]=1,1,""),"")</f>
        <v/>
      </c>
      <c r="DM251" s="169" t="str">
        <f>IF(Table1[[#This Row],[Multiple NCC links]]&lt;&gt;1,IF(Table1[[#This Row],[HVAC]]=1,1,""),"")</f>
        <v/>
      </c>
      <c r="DN251" s="169" t="str">
        <f>IF(Table1[[#This Row],[Multiple NCC links]]&lt;&gt;1,IF(Table1[[#This Row],[Services]]=1,1,""),"")</f>
        <v/>
      </c>
      <c r="DO251" s="169" t="str">
        <f>IF(Table1[[#This Row],[Multiple NCC links]]&lt;&gt;1,IF(Table1[[#This Row],[Maintenance &amp; Monitoring]]=1,1,""),"")</f>
        <v/>
      </c>
      <c r="DP251" s="169" t="str">
        <f>IF(Table1[[#This Row],[Multiple NCC links]]&lt;&gt;1,IF(Table1[[#This Row],[Hand over / Operations]]=1,1,""),"")</f>
        <v/>
      </c>
      <c r="DQ251" s="169" t="str">
        <f>IF(Table1[[#This Row],[Multiple NCC links]]&lt;&gt;1,IF(Table1[[#This Row],[As built assessment]]=1,1,""),"")</f>
        <v/>
      </c>
      <c r="DR251" s="169" t="str">
        <f>IF(Table1[[#This Row],[Multiple NCC links]]&lt;&gt;1,IF(Table1[[#This Row],[Beyond compliance]]=1,1,""),"")</f>
        <v/>
      </c>
      <c r="DS251" s="169" t="str">
        <f>IF(SUM(Table1[[#This Row],[Design]:[Beyond compliance]])&gt;1,1,"")</f>
        <v/>
      </c>
      <c r="DT251" s="169" t="str">
        <f>IF(Table1[[#This Row],[Both Residential &amp; Commercial4]]&lt;&gt;1,IF(Table1[[#This Row],[Residential]]=1,1,""),"")</f>
        <v/>
      </c>
      <c r="DU251" s="169" t="str">
        <f>IF(Table1[[#This Row],[Both Residential &amp; Commercial4]]&lt;&gt;1,IF(Table1[[#This Row],[Commercial]]=1,1,""),"")</f>
        <v/>
      </c>
      <c r="DV251" s="169" t="str">
        <f>Table1[[#This Row],[Residential &amp; Commercial]]</f>
        <v/>
      </c>
      <c r="DW251" s="169"/>
    </row>
    <row r="252" spans="1:127" s="49" customFormat="1" ht="20.25" thickTop="1" thickBot="1" x14ac:dyDescent="0.35">
      <c r="A252" s="97"/>
      <c r="B252" s="97"/>
      <c r="C252" s="88"/>
      <c r="D252" s="88"/>
      <c r="E252" s="176"/>
      <c r="F252" s="176"/>
      <c r="G252" s="176"/>
      <c r="H252" s="176"/>
      <c r="I252" s="90" t="str">
        <f>IF(AND(Table1[[#This Row],[General]]=1,Table1[[#This Row],[Beginner]]=1,Table1[[#This Row],[Intermediate]]=1,Table1[[#This Row],[Advanced]]=1),1,"")</f>
        <v/>
      </c>
      <c r="J252" s="90" t="str">
        <f>CONCATENATE(IF(Table1[[#This Row],[General]]=1,"General, ",""), IF(Table1[[#This Row],[Beginner]]=1,"Beginner, ",""),IF(Table1[[#This Row],[Intermediate]]=1,"Intermediate, ",""), IF(Table1[[#This Row],[Advanced]]=1,"Advanced",""))</f>
        <v/>
      </c>
      <c r="K252" s="91"/>
      <c r="L252" s="179"/>
      <c r="M252" s="91"/>
      <c r="N252" s="91"/>
      <c r="O252" s="159"/>
      <c r="P252" s="91"/>
      <c r="Q252" s="91"/>
      <c r="R252" s="91"/>
      <c r="S25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52" s="92"/>
      <c r="U252" s="92"/>
      <c r="V252" s="211"/>
      <c r="W252" s="211"/>
      <c r="X252" s="92"/>
      <c r="Y252" s="92"/>
      <c r="Z252" s="92"/>
      <c r="AA252" s="92"/>
      <c r="AB252" s="92"/>
      <c r="AC252" s="92"/>
      <c r="AD252" s="92"/>
      <c r="AE252" s="181"/>
      <c r="AF252" s="92"/>
      <c r="AG25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52" s="93"/>
      <c r="AI252" s="93"/>
      <c r="AJ252" s="93"/>
      <c r="AK252" s="74" t="str">
        <f>CONCATENATE(IF(Table1[[#This Row],[Digital]]=1,"Digital, ",""),IF(Table1[[#This Row],[Face to Face]]=1,"Face to face, ",""),IF(Table1[[#This Row],[Blended]]=1,"Blended",""))</f>
        <v/>
      </c>
      <c r="AL252" s="89"/>
      <c r="AM252" s="94"/>
      <c r="AN252" s="182"/>
      <c r="AO252" s="94"/>
      <c r="AP252" s="182"/>
      <c r="AQ252" s="94"/>
      <c r="AR252" s="94"/>
      <c r="AS252" s="94"/>
      <c r="AT252" s="94"/>
      <c r="AU252" s="94"/>
      <c r="AV252" s="182"/>
      <c r="AW252" s="182"/>
      <c r="AX252" s="182"/>
      <c r="AY252" s="94"/>
      <c r="AZ25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5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52" s="95"/>
      <c r="BC252" s="95"/>
      <c r="BD252" s="90" t="str">
        <f>IF(AND(Table1[[#This Row],[Residential]]=1,Table1[[#This Row],[Commercial]]=1),1,"")</f>
        <v/>
      </c>
      <c r="BE252" s="90" t="str">
        <f>CONCATENATE(IF(Table1[[#This Row],[Residential]]=1,"Residential, ",""),IF(Table1[[#This Row],[Commercial]]=1,"Commercial",""))</f>
        <v/>
      </c>
      <c r="BF252" s="94"/>
      <c r="BG252" s="94"/>
      <c r="BH252" s="94"/>
      <c r="BI252" s="94"/>
      <c r="BJ252" s="94"/>
      <c r="BK252" s="94"/>
      <c r="BL252" s="94"/>
      <c r="BM252" s="182"/>
      <c r="BN252" s="94"/>
      <c r="BO25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52" s="160"/>
      <c r="BQ252" s="120"/>
      <c r="BR252" s="132"/>
      <c r="BS252" s="120"/>
      <c r="BT252" s="175"/>
      <c r="BU252" s="175"/>
      <c r="BV252" s="175"/>
      <c r="BW252" s="121"/>
      <c r="BX252" s="121"/>
      <c r="BY252" s="121"/>
      <c r="BZ252" s="227"/>
      <c r="CA25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52" s="48">
        <f>COUNTIF(Table1[[#This Row],[Validity]:[Alignment with NCC (Yes=1,No=0)]],"N/A")</f>
        <v>0</v>
      </c>
      <c r="CC252" s="48">
        <f>IF(ISERROR(Table1[[#This Row],[Total Quality Score (out of 10)]]/(4-Table1[[#This Row],[N/A Count]])),0,Table1[[#This Row],[Total Quality Score (out of 10)]]/(4-Table1[[#This Row],[N/A Count]]))</f>
        <v>0</v>
      </c>
      <c r="CD252" s="106"/>
      <c r="CE252" s="106"/>
      <c r="CF252" s="172" t="str">
        <f>IF(SUM(Table1[[#This Row],[Multiple]:[Level (all)62]])&lt;1,IF(Table1[[#This Row],[General]]=1,1,""),"")</f>
        <v/>
      </c>
      <c r="CG252" s="172" t="str">
        <f>IF(SUM(Table1[[#This Row],[Multiple]:[Level (all)62]])&lt;1,IF(Table1[[#This Row],[Beginner]]=1,1,""),"")</f>
        <v/>
      </c>
      <c r="CH252" s="171" t="str">
        <f>IF(SUM(Table1[[#This Row],[Multiple]:[Level (all)62]])&lt;1,IF(Table1[[#This Row],[Intermediate]]=1,1,""),"")</f>
        <v/>
      </c>
      <c r="CI252" s="171" t="str">
        <f>IF(SUM(Table1[[#This Row],[Multiple]:[Level (all)62]])&lt;1,IF(Table1[[#This Row],[Advanced]]=1,1,""),"")</f>
        <v/>
      </c>
      <c r="CJ252" s="171" t="str">
        <f>IF(AND(SUM(Table1[[#This Row],[General]:[Advanced]])&lt;4,SUM(Table1[[#This Row],[General]:[Advanced]])&gt;1),1,"")</f>
        <v/>
      </c>
      <c r="CK252" s="171" t="str">
        <f>Table1[[#This Row],[Level (all)]]</f>
        <v/>
      </c>
      <c r="CL252" s="171" t="str">
        <f>IF(Table1[[#This Row],[Multiple audience]]&lt;&gt;1,IF(Table1[[#This Row],[General Audience]]=1,1,""),"")</f>
        <v/>
      </c>
      <c r="CM252" s="171" t="str">
        <f>IF(Table1[[#This Row],[Multiple audience]]&lt;&gt;1,IF(Table1[[#This Row],[Planners / Designers ]]=1,1,""),"")</f>
        <v/>
      </c>
      <c r="CN252" s="171" t="str">
        <f>IF(Table1[[#This Row],[Multiple audience]]&lt;&gt;1,IF(Table1[[#This Row],[Regulatory Assessors]]=1,1,""),"")</f>
        <v/>
      </c>
      <c r="CO252" s="171" t="str">
        <f>IF(Table1[[#This Row],[Multiple audience]]&lt;&gt;1,IF(Table1[[#This Row],[Builders / Management]]=1,1,""),"")</f>
        <v/>
      </c>
      <c r="CP252" s="171" t="str">
        <f>IF(Table1[[#This Row],[Multiple audience]]&lt;&gt;1,IF(Table1[[#This Row],[Energy / Sus Assessors]]=1,1,""),"")</f>
        <v/>
      </c>
      <c r="CQ252" s="171" t="str">
        <f>IF(Table1[[#This Row],[Multiple audience]]&lt;&gt;1,IF(Table1[[#This Row],[Semi-skilled]]=1,1,""),"")</f>
        <v/>
      </c>
      <c r="CR252" s="171" t="str">
        <f>IF(Table1[[#This Row],[Multiple audience]]&lt;&gt;1,IF(Table1[[#This Row],[Trades]]=1,1,""),"")</f>
        <v/>
      </c>
      <c r="CS252" s="171" t="str">
        <f>IF(Table1[[#This Row],[Multiple audience]]&lt;&gt;1,IF(Table1[[#This Row],[Other]]=1,1,""),"")</f>
        <v/>
      </c>
      <c r="CT252" s="171" t="str">
        <f>IF(SUM(Table1[[#This Row],[General Audience]:[Other]])&gt;1,1,"")</f>
        <v/>
      </c>
      <c r="CU252" s="171" t="str">
        <f>IF(Table1[[#This Row],[Various  ]]&lt;&gt;1,IF(Table1[[#This Row],[Calculator / Software]]=1,1,""),"")</f>
        <v/>
      </c>
      <c r="CV252" s="171" t="str">
        <f>IF(Table1[[#This Row],[Various  ]]&lt;&gt;1,IF(Table1[[#This Row],[Information  ]]=1,1,""),"")</f>
        <v/>
      </c>
      <c r="CW252" s="171" t="str">
        <f>IF(Table1[[#This Row],[Various  ]]&lt;&gt;1,IF(Table1[[#This Row],[Interactive Tool]]=1,1,""),"")</f>
        <v/>
      </c>
      <c r="CX252" s="171" t="str">
        <f>IF(Table1[[#This Row],[Various  ]]&lt;&gt;1,IF(Table1[[#This Row],[Technical Specifications]]=1,1,""),"")</f>
        <v/>
      </c>
      <c r="CY252" s="171" t="str">
        <f>IF(Table1[[#This Row],[Various  ]]&lt;&gt;1,IF(Table1[[#This Row],[Training Resources]]=1,1,""),"")</f>
        <v/>
      </c>
      <c r="CZ252" s="171" t="str">
        <f>IF(Table1[[#This Row],[Various  ]]&lt;&gt;1,IF(Table1[[#This Row],[Toolbox]]=1,1,""),"")</f>
        <v/>
      </c>
      <c r="DA252" s="169" t="str">
        <f>IF(Table1[[#This Row],[Various  ]]&lt;&gt;1,IF(Table1[[#This Row],[Video]]=1,1,""),"")</f>
        <v/>
      </c>
      <c r="DB252" s="169" t="str">
        <f>IF(Table1[[#This Row],[Various  ]]&lt;&gt;1,IF(Table1[[#This Row],[Case study]]=1,1,""),"")</f>
        <v/>
      </c>
      <c r="DC252" s="169" t="str">
        <f>IF(Table1[[#This Row],[Various  ]]&lt;&gt;1,IF(Table1[[#This Row],[Other   ]]=1,1,""),"")</f>
        <v/>
      </c>
      <c r="DD252" s="169" t="str">
        <f>IF(Table1[[#This Row],[Various  ]]&lt;&gt;1,IF(Table1[[#This Row],[Standards]]=1,1,""),"")</f>
        <v/>
      </c>
      <c r="DE252" s="169" t="str">
        <f>IF(Table1[[#This Row],[Various]]=1,1,IF(SUM(Table1[[#This Row],[Calculator / Software]:[Standards]])&gt;1,1,""))</f>
        <v/>
      </c>
      <c r="DF252" s="169" t="str">
        <f>IF(Table1[[#This Row],[Multiple NCC links]]&lt;&gt;1,IF(Table1[[#This Row],[Design]]=1,1,""),"")</f>
        <v/>
      </c>
      <c r="DG252" s="169" t="str">
        <f>IF(Table1[[#This Row],[Multiple NCC links]]&lt;&gt;1,IF(Table1[[#This Row],[Assessment / Verification]]=1,1,""),"")</f>
        <v/>
      </c>
      <c r="DH252" s="169" t="str">
        <f>IF(Table1[[#This Row],[Multiple NCC links]]&lt;&gt;1,IF(Table1[[#This Row],[Climate Specific ]]=1,1,""),"")</f>
        <v/>
      </c>
      <c r="DI252" s="169" t="str">
        <f>IF(Table1[[#This Row],[Multiple NCC links]]&lt;&gt;1,IF(Table1[[#This Row],[Alterations / Additions]]=1,1,""),"")</f>
        <v/>
      </c>
      <c r="DJ252" s="169" t="str">
        <f>IF(Table1[[#This Row],[Multiple NCC links]]&lt;&gt;1,IF(Table1[[#This Row],[Glazing]]=1,1,""),"")</f>
        <v/>
      </c>
      <c r="DK252" s="169" t="str">
        <f>IF(Table1[[#This Row],[Multiple NCC links]]&lt;&gt;1,IF(Table1[[#This Row],[Building Fabric / Thermal / Sealing]]=1,1,""),"")</f>
        <v/>
      </c>
      <c r="DL252" s="169" t="str">
        <f>IF(Table1[[#This Row],[Multiple NCC links]]&lt;&gt;1,IF(Table1[[#This Row],[Lighting]]=1,1,""),"")</f>
        <v/>
      </c>
      <c r="DM252" s="169" t="str">
        <f>IF(Table1[[#This Row],[Multiple NCC links]]&lt;&gt;1,IF(Table1[[#This Row],[HVAC]]=1,1,""),"")</f>
        <v/>
      </c>
      <c r="DN252" s="169" t="str">
        <f>IF(Table1[[#This Row],[Multiple NCC links]]&lt;&gt;1,IF(Table1[[#This Row],[Services]]=1,1,""),"")</f>
        <v/>
      </c>
      <c r="DO252" s="169" t="str">
        <f>IF(Table1[[#This Row],[Multiple NCC links]]&lt;&gt;1,IF(Table1[[#This Row],[Maintenance &amp; Monitoring]]=1,1,""),"")</f>
        <v/>
      </c>
      <c r="DP252" s="169" t="str">
        <f>IF(Table1[[#This Row],[Multiple NCC links]]&lt;&gt;1,IF(Table1[[#This Row],[Hand over / Operations]]=1,1,""),"")</f>
        <v/>
      </c>
      <c r="DQ252" s="169" t="str">
        <f>IF(Table1[[#This Row],[Multiple NCC links]]&lt;&gt;1,IF(Table1[[#This Row],[As built assessment]]=1,1,""),"")</f>
        <v/>
      </c>
      <c r="DR252" s="169" t="str">
        <f>IF(Table1[[#This Row],[Multiple NCC links]]&lt;&gt;1,IF(Table1[[#This Row],[Beyond compliance]]=1,1,""),"")</f>
        <v/>
      </c>
      <c r="DS252" s="169" t="str">
        <f>IF(SUM(Table1[[#This Row],[Design]:[Beyond compliance]])&gt;1,1,"")</f>
        <v/>
      </c>
      <c r="DT252" s="169" t="str">
        <f>IF(Table1[[#This Row],[Both Residential &amp; Commercial4]]&lt;&gt;1,IF(Table1[[#This Row],[Residential]]=1,1,""),"")</f>
        <v/>
      </c>
      <c r="DU252" s="169" t="str">
        <f>IF(Table1[[#This Row],[Both Residential &amp; Commercial4]]&lt;&gt;1,IF(Table1[[#This Row],[Commercial]]=1,1,""),"")</f>
        <v/>
      </c>
      <c r="DV252" s="169" t="str">
        <f>Table1[[#This Row],[Residential &amp; Commercial]]</f>
        <v/>
      </c>
      <c r="DW252" s="169"/>
    </row>
    <row r="253" spans="1:127" s="49" customFormat="1" ht="20.25" thickTop="1" thickBot="1" x14ac:dyDescent="0.35">
      <c r="A253" s="97"/>
      <c r="B253" s="97"/>
      <c r="C253" s="88"/>
      <c r="D253" s="88"/>
      <c r="E253" s="176"/>
      <c r="F253" s="176"/>
      <c r="G253" s="176"/>
      <c r="H253" s="176"/>
      <c r="I253" s="90" t="str">
        <f>IF(AND(Table1[[#This Row],[General]]=1,Table1[[#This Row],[Beginner]]=1,Table1[[#This Row],[Intermediate]]=1,Table1[[#This Row],[Advanced]]=1),1,"")</f>
        <v/>
      </c>
      <c r="J253" s="90" t="str">
        <f>CONCATENATE(IF(Table1[[#This Row],[General]]=1,"General, ",""), IF(Table1[[#This Row],[Beginner]]=1,"Beginner, ",""),IF(Table1[[#This Row],[Intermediate]]=1,"Intermediate, ",""), IF(Table1[[#This Row],[Advanced]]=1,"Advanced",""))</f>
        <v/>
      </c>
      <c r="K253" s="91"/>
      <c r="L253" s="179"/>
      <c r="M253" s="91"/>
      <c r="N253" s="91"/>
      <c r="O253" s="159"/>
      <c r="P253" s="91"/>
      <c r="Q253" s="91"/>
      <c r="R253" s="91"/>
      <c r="S25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53" s="92"/>
      <c r="U253" s="92"/>
      <c r="V253" s="211"/>
      <c r="W253" s="211"/>
      <c r="X253" s="92"/>
      <c r="Y253" s="92"/>
      <c r="Z253" s="92"/>
      <c r="AA253" s="92"/>
      <c r="AB253" s="92"/>
      <c r="AC253" s="92"/>
      <c r="AD253" s="92"/>
      <c r="AE253" s="181"/>
      <c r="AF253" s="92"/>
      <c r="AG25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53" s="93"/>
      <c r="AI253" s="93"/>
      <c r="AJ253" s="93"/>
      <c r="AK253" s="74" t="str">
        <f>CONCATENATE(IF(Table1[[#This Row],[Digital]]=1,"Digital, ",""),IF(Table1[[#This Row],[Face to Face]]=1,"Face to face, ",""),IF(Table1[[#This Row],[Blended]]=1,"Blended",""))</f>
        <v/>
      </c>
      <c r="AL253" s="89"/>
      <c r="AM253" s="94"/>
      <c r="AN253" s="182"/>
      <c r="AO253" s="94"/>
      <c r="AP253" s="182"/>
      <c r="AQ253" s="94"/>
      <c r="AR253" s="94"/>
      <c r="AS253" s="94"/>
      <c r="AT253" s="94"/>
      <c r="AU253" s="94"/>
      <c r="AV253" s="182"/>
      <c r="AW253" s="182"/>
      <c r="AX253" s="182"/>
      <c r="AY253" s="94"/>
      <c r="AZ25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5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53" s="95"/>
      <c r="BC253" s="95"/>
      <c r="BD253" s="90" t="str">
        <f>IF(AND(Table1[[#This Row],[Residential]]=1,Table1[[#This Row],[Commercial]]=1),1,"")</f>
        <v/>
      </c>
      <c r="BE253" s="90" t="str">
        <f>CONCATENATE(IF(Table1[[#This Row],[Residential]]=1,"Residential, ",""),IF(Table1[[#This Row],[Commercial]]=1,"Commercial",""))</f>
        <v/>
      </c>
      <c r="BF253" s="94"/>
      <c r="BG253" s="94"/>
      <c r="BH253" s="94"/>
      <c r="BI253" s="94"/>
      <c r="BJ253" s="94"/>
      <c r="BK253" s="94"/>
      <c r="BL253" s="94"/>
      <c r="BM253" s="182"/>
      <c r="BN253" s="94"/>
      <c r="BO25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53" s="160"/>
      <c r="BQ253" s="120"/>
      <c r="BR253" s="132"/>
      <c r="BS253" s="120"/>
      <c r="BT253" s="175"/>
      <c r="BU253" s="175"/>
      <c r="BV253" s="175"/>
      <c r="BW253" s="121"/>
      <c r="BX253" s="121"/>
      <c r="BY253" s="121"/>
      <c r="BZ253" s="227"/>
      <c r="CA25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53" s="48">
        <f>COUNTIF(Table1[[#This Row],[Validity]:[Alignment with NCC (Yes=1,No=0)]],"N/A")</f>
        <v>0</v>
      </c>
      <c r="CC253" s="48">
        <f>IF(ISERROR(Table1[[#This Row],[Total Quality Score (out of 10)]]/(4-Table1[[#This Row],[N/A Count]])),0,Table1[[#This Row],[Total Quality Score (out of 10)]]/(4-Table1[[#This Row],[N/A Count]]))</f>
        <v>0</v>
      </c>
      <c r="CD253" s="106"/>
      <c r="CE253" s="106"/>
      <c r="CF253" s="172" t="str">
        <f>IF(SUM(Table1[[#This Row],[Multiple]:[Level (all)62]])&lt;1,IF(Table1[[#This Row],[General]]=1,1,""),"")</f>
        <v/>
      </c>
      <c r="CG253" s="172" t="str">
        <f>IF(SUM(Table1[[#This Row],[Multiple]:[Level (all)62]])&lt;1,IF(Table1[[#This Row],[Beginner]]=1,1,""),"")</f>
        <v/>
      </c>
      <c r="CH253" s="171" t="str">
        <f>IF(SUM(Table1[[#This Row],[Multiple]:[Level (all)62]])&lt;1,IF(Table1[[#This Row],[Intermediate]]=1,1,""),"")</f>
        <v/>
      </c>
      <c r="CI253" s="171" t="str">
        <f>IF(SUM(Table1[[#This Row],[Multiple]:[Level (all)62]])&lt;1,IF(Table1[[#This Row],[Advanced]]=1,1,""),"")</f>
        <v/>
      </c>
      <c r="CJ253" s="171" t="str">
        <f>IF(AND(SUM(Table1[[#This Row],[General]:[Advanced]])&lt;4,SUM(Table1[[#This Row],[General]:[Advanced]])&gt;1),1,"")</f>
        <v/>
      </c>
      <c r="CK253" s="171" t="str">
        <f>Table1[[#This Row],[Level (all)]]</f>
        <v/>
      </c>
      <c r="CL253" s="171" t="str">
        <f>IF(Table1[[#This Row],[Multiple audience]]&lt;&gt;1,IF(Table1[[#This Row],[General Audience]]=1,1,""),"")</f>
        <v/>
      </c>
      <c r="CM253" s="171" t="str">
        <f>IF(Table1[[#This Row],[Multiple audience]]&lt;&gt;1,IF(Table1[[#This Row],[Planners / Designers ]]=1,1,""),"")</f>
        <v/>
      </c>
      <c r="CN253" s="171" t="str">
        <f>IF(Table1[[#This Row],[Multiple audience]]&lt;&gt;1,IF(Table1[[#This Row],[Regulatory Assessors]]=1,1,""),"")</f>
        <v/>
      </c>
      <c r="CO253" s="171" t="str">
        <f>IF(Table1[[#This Row],[Multiple audience]]&lt;&gt;1,IF(Table1[[#This Row],[Builders / Management]]=1,1,""),"")</f>
        <v/>
      </c>
      <c r="CP253" s="171" t="str">
        <f>IF(Table1[[#This Row],[Multiple audience]]&lt;&gt;1,IF(Table1[[#This Row],[Energy / Sus Assessors]]=1,1,""),"")</f>
        <v/>
      </c>
      <c r="CQ253" s="171" t="str">
        <f>IF(Table1[[#This Row],[Multiple audience]]&lt;&gt;1,IF(Table1[[#This Row],[Semi-skilled]]=1,1,""),"")</f>
        <v/>
      </c>
      <c r="CR253" s="171" t="str">
        <f>IF(Table1[[#This Row],[Multiple audience]]&lt;&gt;1,IF(Table1[[#This Row],[Trades]]=1,1,""),"")</f>
        <v/>
      </c>
      <c r="CS253" s="171" t="str">
        <f>IF(Table1[[#This Row],[Multiple audience]]&lt;&gt;1,IF(Table1[[#This Row],[Other]]=1,1,""),"")</f>
        <v/>
      </c>
      <c r="CT253" s="171" t="str">
        <f>IF(SUM(Table1[[#This Row],[General Audience]:[Other]])&gt;1,1,"")</f>
        <v/>
      </c>
      <c r="CU253" s="171" t="str">
        <f>IF(Table1[[#This Row],[Various  ]]&lt;&gt;1,IF(Table1[[#This Row],[Calculator / Software]]=1,1,""),"")</f>
        <v/>
      </c>
      <c r="CV253" s="171" t="str">
        <f>IF(Table1[[#This Row],[Various  ]]&lt;&gt;1,IF(Table1[[#This Row],[Information  ]]=1,1,""),"")</f>
        <v/>
      </c>
      <c r="CW253" s="171" t="str">
        <f>IF(Table1[[#This Row],[Various  ]]&lt;&gt;1,IF(Table1[[#This Row],[Interactive Tool]]=1,1,""),"")</f>
        <v/>
      </c>
      <c r="CX253" s="171" t="str">
        <f>IF(Table1[[#This Row],[Various  ]]&lt;&gt;1,IF(Table1[[#This Row],[Technical Specifications]]=1,1,""),"")</f>
        <v/>
      </c>
      <c r="CY253" s="171" t="str">
        <f>IF(Table1[[#This Row],[Various  ]]&lt;&gt;1,IF(Table1[[#This Row],[Training Resources]]=1,1,""),"")</f>
        <v/>
      </c>
      <c r="CZ253" s="171" t="str">
        <f>IF(Table1[[#This Row],[Various  ]]&lt;&gt;1,IF(Table1[[#This Row],[Toolbox]]=1,1,""),"")</f>
        <v/>
      </c>
      <c r="DA253" s="169" t="str">
        <f>IF(Table1[[#This Row],[Various  ]]&lt;&gt;1,IF(Table1[[#This Row],[Video]]=1,1,""),"")</f>
        <v/>
      </c>
      <c r="DB253" s="169" t="str">
        <f>IF(Table1[[#This Row],[Various  ]]&lt;&gt;1,IF(Table1[[#This Row],[Case study]]=1,1,""),"")</f>
        <v/>
      </c>
      <c r="DC253" s="169" t="str">
        <f>IF(Table1[[#This Row],[Various  ]]&lt;&gt;1,IF(Table1[[#This Row],[Other   ]]=1,1,""),"")</f>
        <v/>
      </c>
      <c r="DD253" s="169" t="str">
        <f>IF(Table1[[#This Row],[Various  ]]&lt;&gt;1,IF(Table1[[#This Row],[Standards]]=1,1,""),"")</f>
        <v/>
      </c>
      <c r="DE253" s="169" t="str">
        <f>IF(Table1[[#This Row],[Various]]=1,1,IF(SUM(Table1[[#This Row],[Calculator / Software]:[Standards]])&gt;1,1,""))</f>
        <v/>
      </c>
      <c r="DF253" s="169" t="str">
        <f>IF(Table1[[#This Row],[Multiple NCC links]]&lt;&gt;1,IF(Table1[[#This Row],[Design]]=1,1,""),"")</f>
        <v/>
      </c>
      <c r="DG253" s="169" t="str">
        <f>IF(Table1[[#This Row],[Multiple NCC links]]&lt;&gt;1,IF(Table1[[#This Row],[Assessment / Verification]]=1,1,""),"")</f>
        <v/>
      </c>
      <c r="DH253" s="169" t="str">
        <f>IF(Table1[[#This Row],[Multiple NCC links]]&lt;&gt;1,IF(Table1[[#This Row],[Climate Specific ]]=1,1,""),"")</f>
        <v/>
      </c>
      <c r="DI253" s="169" t="str">
        <f>IF(Table1[[#This Row],[Multiple NCC links]]&lt;&gt;1,IF(Table1[[#This Row],[Alterations / Additions]]=1,1,""),"")</f>
        <v/>
      </c>
      <c r="DJ253" s="169" t="str">
        <f>IF(Table1[[#This Row],[Multiple NCC links]]&lt;&gt;1,IF(Table1[[#This Row],[Glazing]]=1,1,""),"")</f>
        <v/>
      </c>
      <c r="DK253" s="169" t="str">
        <f>IF(Table1[[#This Row],[Multiple NCC links]]&lt;&gt;1,IF(Table1[[#This Row],[Building Fabric / Thermal / Sealing]]=1,1,""),"")</f>
        <v/>
      </c>
      <c r="DL253" s="169" t="str">
        <f>IF(Table1[[#This Row],[Multiple NCC links]]&lt;&gt;1,IF(Table1[[#This Row],[Lighting]]=1,1,""),"")</f>
        <v/>
      </c>
      <c r="DM253" s="169" t="str">
        <f>IF(Table1[[#This Row],[Multiple NCC links]]&lt;&gt;1,IF(Table1[[#This Row],[HVAC]]=1,1,""),"")</f>
        <v/>
      </c>
      <c r="DN253" s="169" t="str">
        <f>IF(Table1[[#This Row],[Multiple NCC links]]&lt;&gt;1,IF(Table1[[#This Row],[Services]]=1,1,""),"")</f>
        <v/>
      </c>
      <c r="DO253" s="169" t="str">
        <f>IF(Table1[[#This Row],[Multiple NCC links]]&lt;&gt;1,IF(Table1[[#This Row],[Maintenance &amp; Monitoring]]=1,1,""),"")</f>
        <v/>
      </c>
      <c r="DP253" s="169" t="str">
        <f>IF(Table1[[#This Row],[Multiple NCC links]]&lt;&gt;1,IF(Table1[[#This Row],[Hand over / Operations]]=1,1,""),"")</f>
        <v/>
      </c>
      <c r="DQ253" s="169" t="str">
        <f>IF(Table1[[#This Row],[Multiple NCC links]]&lt;&gt;1,IF(Table1[[#This Row],[As built assessment]]=1,1,""),"")</f>
        <v/>
      </c>
      <c r="DR253" s="169" t="str">
        <f>IF(Table1[[#This Row],[Multiple NCC links]]&lt;&gt;1,IF(Table1[[#This Row],[Beyond compliance]]=1,1,""),"")</f>
        <v/>
      </c>
      <c r="DS253" s="169" t="str">
        <f>IF(SUM(Table1[[#This Row],[Design]:[Beyond compliance]])&gt;1,1,"")</f>
        <v/>
      </c>
      <c r="DT253" s="169" t="str">
        <f>IF(Table1[[#This Row],[Both Residential &amp; Commercial4]]&lt;&gt;1,IF(Table1[[#This Row],[Residential]]=1,1,""),"")</f>
        <v/>
      </c>
      <c r="DU253" s="169" t="str">
        <f>IF(Table1[[#This Row],[Both Residential &amp; Commercial4]]&lt;&gt;1,IF(Table1[[#This Row],[Commercial]]=1,1,""),"")</f>
        <v/>
      </c>
      <c r="DV253" s="169" t="str">
        <f>Table1[[#This Row],[Residential &amp; Commercial]]</f>
        <v/>
      </c>
      <c r="DW253" s="169"/>
    </row>
    <row r="254" spans="1:127" s="49" customFormat="1" ht="20.25" thickTop="1" thickBot="1" x14ac:dyDescent="0.35">
      <c r="A254" s="97"/>
      <c r="B254" s="97"/>
      <c r="C254" s="88"/>
      <c r="D254" s="88"/>
      <c r="E254" s="176"/>
      <c r="F254" s="176"/>
      <c r="G254" s="176"/>
      <c r="H254" s="176"/>
      <c r="I254" s="90" t="str">
        <f>IF(AND(Table1[[#This Row],[General]]=1,Table1[[#This Row],[Beginner]]=1,Table1[[#This Row],[Intermediate]]=1,Table1[[#This Row],[Advanced]]=1),1,"")</f>
        <v/>
      </c>
      <c r="J254" s="90" t="str">
        <f>CONCATENATE(IF(Table1[[#This Row],[General]]=1,"General, ",""), IF(Table1[[#This Row],[Beginner]]=1,"Beginner, ",""),IF(Table1[[#This Row],[Intermediate]]=1,"Intermediate, ",""), IF(Table1[[#This Row],[Advanced]]=1,"Advanced",""))</f>
        <v/>
      </c>
      <c r="K254" s="91"/>
      <c r="L254" s="179"/>
      <c r="M254" s="91"/>
      <c r="N254" s="91"/>
      <c r="O254" s="159"/>
      <c r="P254" s="91"/>
      <c r="Q254" s="91"/>
      <c r="R254" s="91"/>
      <c r="S254"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54" s="92"/>
      <c r="U254" s="92"/>
      <c r="V254" s="211"/>
      <c r="W254" s="211"/>
      <c r="X254" s="92"/>
      <c r="Y254" s="92"/>
      <c r="Z254" s="92"/>
      <c r="AA254" s="92"/>
      <c r="AB254" s="92"/>
      <c r="AC254" s="92"/>
      <c r="AD254" s="92"/>
      <c r="AE254" s="181"/>
      <c r="AF254" s="92"/>
      <c r="AG25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54" s="93"/>
      <c r="AI254" s="93"/>
      <c r="AJ254" s="93"/>
      <c r="AK254" s="74" t="str">
        <f>CONCATENATE(IF(Table1[[#This Row],[Digital]]=1,"Digital, ",""),IF(Table1[[#This Row],[Face to Face]]=1,"Face to face, ",""),IF(Table1[[#This Row],[Blended]]=1,"Blended",""))</f>
        <v/>
      </c>
      <c r="AL254" s="89"/>
      <c r="AM254" s="94"/>
      <c r="AN254" s="182"/>
      <c r="AO254" s="94"/>
      <c r="AP254" s="182"/>
      <c r="AQ254" s="94"/>
      <c r="AR254" s="94"/>
      <c r="AS254" s="94"/>
      <c r="AT254" s="94"/>
      <c r="AU254" s="94"/>
      <c r="AV254" s="182"/>
      <c r="AW254" s="182"/>
      <c r="AX254" s="182"/>
      <c r="AY254" s="94"/>
      <c r="AZ25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5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54" s="95"/>
      <c r="BC254" s="95"/>
      <c r="BD254" s="90" t="str">
        <f>IF(AND(Table1[[#This Row],[Residential]]=1,Table1[[#This Row],[Commercial]]=1),1,"")</f>
        <v/>
      </c>
      <c r="BE254" s="90" t="str">
        <f>CONCATENATE(IF(Table1[[#This Row],[Residential]]=1,"Residential, ",""),IF(Table1[[#This Row],[Commercial]]=1,"Commercial",""))</f>
        <v/>
      </c>
      <c r="BF254" s="94"/>
      <c r="BG254" s="94"/>
      <c r="BH254" s="94"/>
      <c r="BI254" s="94"/>
      <c r="BJ254" s="94"/>
      <c r="BK254" s="94"/>
      <c r="BL254" s="94"/>
      <c r="BM254" s="182"/>
      <c r="BN254" s="94"/>
      <c r="BO25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54" s="160"/>
      <c r="BQ254" s="120"/>
      <c r="BR254" s="132"/>
      <c r="BS254" s="120"/>
      <c r="BT254" s="175"/>
      <c r="BU254" s="175"/>
      <c r="BV254" s="175"/>
      <c r="BW254" s="121"/>
      <c r="BX254" s="121"/>
      <c r="BY254" s="121"/>
      <c r="BZ254" s="227"/>
      <c r="CA25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54" s="48">
        <f>COUNTIF(Table1[[#This Row],[Validity]:[Alignment with NCC (Yes=1,No=0)]],"N/A")</f>
        <v>0</v>
      </c>
      <c r="CC254" s="48">
        <f>IF(ISERROR(Table1[[#This Row],[Total Quality Score (out of 10)]]/(4-Table1[[#This Row],[N/A Count]])),0,Table1[[#This Row],[Total Quality Score (out of 10)]]/(4-Table1[[#This Row],[N/A Count]]))</f>
        <v>0</v>
      </c>
      <c r="CD254" s="106"/>
      <c r="CE254" s="106"/>
      <c r="CF254" s="172" t="str">
        <f>IF(SUM(Table1[[#This Row],[Multiple]:[Level (all)62]])&lt;1,IF(Table1[[#This Row],[General]]=1,1,""),"")</f>
        <v/>
      </c>
      <c r="CG254" s="172" t="str">
        <f>IF(SUM(Table1[[#This Row],[Multiple]:[Level (all)62]])&lt;1,IF(Table1[[#This Row],[Beginner]]=1,1,""),"")</f>
        <v/>
      </c>
      <c r="CH254" s="171" t="str">
        <f>IF(SUM(Table1[[#This Row],[Multiple]:[Level (all)62]])&lt;1,IF(Table1[[#This Row],[Intermediate]]=1,1,""),"")</f>
        <v/>
      </c>
      <c r="CI254" s="171" t="str">
        <f>IF(SUM(Table1[[#This Row],[Multiple]:[Level (all)62]])&lt;1,IF(Table1[[#This Row],[Advanced]]=1,1,""),"")</f>
        <v/>
      </c>
      <c r="CJ254" s="171" t="str">
        <f>IF(AND(SUM(Table1[[#This Row],[General]:[Advanced]])&lt;4,SUM(Table1[[#This Row],[General]:[Advanced]])&gt;1),1,"")</f>
        <v/>
      </c>
      <c r="CK254" s="171" t="str">
        <f>Table1[[#This Row],[Level (all)]]</f>
        <v/>
      </c>
      <c r="CL254" s="171" t="str">
        <f>IF(Table1[[#This Row],[Multiple audience]]&lt;&gt;1,IF(Table1[[#This Row],[General Audience]]=1,1,""),"")</f>
        <v/>
      </c>
      <c r="CM254" s="171" t="str">
        <f>IF(Table1[[#This Row],[Multiple audience]]&lt;&gt;1,IF(Table1[[#This Row],[Planners / Designers ]]=1,1,""),"")</f>
        <v/>
      </c>
      <c r="CN254" s="171" t="str">
        <f>IF(Table1[[#This Row],[Multiple audience]]&lt;&gt;1,IF(Table1[[#This Row],[Regulatory Assessors]]=1,1,""),"")</f>
        <v/>
      </c>
      <c r="CO254" s="171" t="str">
        <f>IF(Table1[[#This Row],[Multiple audience]]&lt;&gt;1,IF(Table1[[#This Row],[Builders / Management]]=1,1,""),"")</f>
        <v/>
      </c>
      <c r="CP254" s="171" t="str">
        <f>IF(Table1[[#This Row],[Multiple audience]]&lt;&gt;1,IF(Table1[[#This Row],[Energy / Sus Assessors]]=1,1,""),"")</f>
        <v/>
      </c>
      <c r="CQ254" s="171" t="str">
        <f>IF(Table1[[#This Row],[Multiple audience]]&lt;&gt;1,IF(Table1[[#This Row],[Semi-skilled]]=1,1,""),"")</f>
        <v/>
      </c>
      <c r="CR254" s="171" t="str">
        <f>IF(Table1[[#This Row],[Multiple audience]]&lt;&gt;1,IF(Table1[[#This Row],[Trades]]=1,1,""),"")</f>
        <v/>
      </c>
      <c r="CS254" s="171" t="str">
        <f>IF(Table1[[#This Row],[Multiple audience]]&lt;&gt;1,IF(Table1[[#This Row],[Other]]=1,1,""),"")</f>
        <v/>
      </c>
      <c r="CT254" s="171" t="str">
        <f>IF(SUM(Table1[[#This Row],[General Audience]:[Other]])&gt;1,1,"")</f>
        <v/>
      </c>
      <c r="CU254" s="171" t="str">
        <f>IF(Table1[[#This Row],[Various  ]]&lt;&gt;1,IF(Table1[[#This Row],[Calculator / Software]]=1,1,""),"")</f>
        <v/>
      </c>
      <c r="CV254" s="171" t="str">
        <f>IF(Table1[[#This Row],[Various  ]]&lt;&gt;1,IF(Table1[[#This Row],[Information  ]]=1,1,""),"")</f>
        <v/>
      </c>
      <c r="CW254" s="171" t="str">
        <f>IF(Table1[[#This Row],[Various  ]]&lt;&gt;1,IF(Table1[[#This Row],[Interactive Tool]]=1,1,""),"")</f>
        <v/>
      </c>
      <c r="CX254" s="171" t="str">
        <f>IF(Table1[[#This Row],[Various  ]]&lt;&gt;1,IF(Table1[[#This Row],[Technical Specifications]]=1,1,""),"")</f>
        <v/>
      </c>
      <c r="CY254" s="171" t="str">
        <f>IF(Table1[[#This Row],[Various  ]]&lt;&gt;1,IF(Table1[[#This Row],[Training Resources]]=1,1,""),"")</f>
        <v/>
      </c>
      <c r="CZ254" s="171" t="str">
        <f>IF(Table1[[#This Row],[Various  ]]&lt;&gt;1,IF(Table1[[#This Row],[Toolbox]]=1,1,""),"")</f>
        <v/>
      </c>
      <c r="DA254" s="169" t="str">
        <f>IF(Table1[[#This Row],[Various  ]]&lt;&gt;1,IF(Table1[[#This Row],[Video]]=1,1,""),"")</f>
        <v/>
      </c>
      <c r="DB254" s="169" t="str">
        <f>IF(Table1[[#This Row],[Various  ]]&lt;&gt;1,IF(Table1[[#This Row],[Case study]]=1,1,""),"")</f>
        <v/>
      </c>
      <c r="DC254" s="169" t="str">
        <f>IF(Table1[[#This Row],[Various  ]]&lt;&gt;1,IF(Table1[[#This Row],[Other   ]]=1,1,""),"")</f>
        <v/>
      </c>
      <c r="DD254" s="169" t="str">
        <f>IF(Table1[[#This Row],[Various  ]]&lt;&gt;1,IF(Table1[[#This Row],[Standards]]=1,1,""),"")</f>
        <v/>
      </c>
      <c r="DE254" s="169" t="str">
        <f>IF(Table1[[#This Row],[Various]]=1,1,IF(SUM(Table1[[#This Row],[Calculator / Software]:[Standards]])&gt;1,1,""))</f>
        <v/>
      </c>
      <c r="DF254" s="169" t="str">
        <f>IF(Table1[[#This Row],[Multiple NCC links]]&lt;&gt;1,IF(Table1[[#This Row],[Design]]=1,1,""),"")</f>
        <v/>
      </c>
      <c r="DG254" s="169" t="str">
        <f>IF(Table1[[#This Row],[Multiple NCC links]]&lt;&gt;1,IF(Table1[[#This Row],[Assessment / Verification]]=1,1,""),"")</f>
        <v/>
      </c>
      <c r="DH254" s="169" t="str">
        <f>IF(Table1[[#This Row],[Multiple NCC links]]&lt;&gt;1,IF(Table1[[#This Row],[Climate Specific ]]=1,1,""),"")</f>
        <v/>
      </c>
      <c r="DI254" s="169" t="str">
        <f>IF(Table1[[#This Row],[Multiple NCC links]]&lt;&gt;1,IF(Table1[[#This Row],[Alterations / Additions]]=1,1,""),"")</f>
        <v/>
      </c>
      <c r="DJ254" s="169" t="str">
        <f>IF(Table1[[#This Row],[Multiple NCC links]]&lt;&gt;1,IF(Table1[[#This Row],[Glazing]]=1,1,""),"")</f>
        <v/>
      </c>
      <c r="DK254" s="169" t="str">
        <f>IF(Table1[[#This Row],[Multiple NCC links]]&lt;&gt;1,IF(Table1[[#This Row],[Building Fabric / Thermal / Sealing]]=1,1,""),"")</f>
        <v/>
      </c>
      <c r="DL254" s="169" t="str">
        <f>IF(Table1[[#This Row],[Multiple NCC links]]&lt;&gt;1,IF(Table1[[#This Row],[Lighting]]=1,1,""),"")</f>
        <v/>
      </c>
      <c r="DM254" s="169" t="str">
        <f>IF(Table1[[#This Row],[Multiple NCC links]]&lt;&gt;1,IF(Table1[[#This Row],[HVAC]]=1,1,""),"")</f>
        <v/>
      </c>
      <c r="DN254" s="169" t="str">
        <f>IF(Table1[[#This Row],[Multiple NCC links]]&lt;&gt;1,IF(Table1[[#This Row],[Services]]=1,1,""),"")</f>
        <v/>
      </c>
      <c r="DO254" s="169" t="str">
        <f>IF(Table1[[#This Row],[Multiple NCC links]]&lt;&gt;1,IF(Table1[[#This Row],[Maintenance &amp; Monitoring]]=1,1,""),"")</f>
        <v/>
      </c>
      <c r="DP254" s="169" t="str">
        <f>IF(Table1[[#This Row],[Multiple NCC links]]&lt;&gt;1,IF(Table1[[#This Row],[Hand over / Operations]]=1,1,""),"")</f>
        <v/>
      </c>
      <c r="DQ254" s="169" t="str">
        <f>IF(Table1[[#This Row],[Multiple NCC links]]&lt;&gt;1,IF(Table1[[#This Row],[As built assessment]]=1,1,""),"")</f>
        <v/>
      </c>
      <c r="DR254" s="169" t="str">
        <f>IF(Table1[[#This Row],[Multiple NCC links]]&lt;&gt;1,IF(Table1[[#This Row],[Beyond compliance]]=1,1,""),"")</f>
        <v/>
      </c>
      <c r="DS254" s="169" t="str">
        <f>IF(SUM(Table1[[#This Row],[Design]:[Beyond compliance]])&gt;1,1,"")</f>
        <v/>
      </c>
      <c r="DT254" s="169" t="str">
        <f>IF(Table1[[#This Row],[Both Residential &amp; Commercial4]]&lt;&gt;1,IF(Table1[[#This Row],[Residential]]=1,1,""),"")</f>
        <v/>
      </c>
      <c r="DU254" s="169" t="str">
        <f>IF(Table1[[#This Row],[Both Residential &amp; Commercial4]]&lt;&gt;1,IF(Table1[[#This Row],[Commercial]]=1,1,""),"")</f>
        <v/>
      </c>
      <c r="DV254" s="169" t="str">
        <f>Table1[[#This Row],[Residential &amp; Commercial]]</f>
        <v/>
      </c>
      <c r="DW254" s="169"/>
    </row>
    <row r="255" spans="1:127" s="49" customFormat="1" ht="20.25" thickTop="1" thickBot="1" x14ac:dyDescent="0.35">
      <c r="A255" s="97"/>
      <c r="B255" s="97"/>
      <c r="C255" s="88"/>
      <c r="D255" s="88"/>
      <c r="E255" s="176"/>
      <c r="F255" s="176"/>
      <c r="G255" s="176"/>
      <c r="H255" s="176"/>
      <c r="I255" s="90" t="str">
        <f>IF(AND(Table1[[#This Row],[General]]=1,Table1[[#This Row],[Beginner]]=1,Table1[[#This Row],[Intermediate]]=1,Table1[[#This Row],[Advanced]]=1),1,"")</f>
        <v/>
      </c>
      <c r="J255" s="90" t="str">
        <f>CONCATENATE(IF(Table1[[#This Row],[General]]=1,"General, ",""), IF(Table1[[#This Row],[Beginner]]=1,"Beginner, ",""),IF(Table1[[#This Row],[Intermediate]]=1,"Intermediate, ",""), IF(Table1[[#This Row],[Advanced]]=1,"Advanced",""))</f>
        <v/>
      </c>
      <c r="K255" s="91"/>
      <c r="L255" s="179"/>
      <c r="M255" s="91"/>
      <c r="N255" s="91"/>
      <c r="O255" s="159"/>
      <c r="P255" s="91"/>
      <c r="Q255" s="91"/>
      <c r="R255" s="91"/>
      <c r="S255"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55" s="92"/>
      <c r="U255" s="92"/>
      <c r="V255" s="211"/>
      <c r="W255" s="211"/>
      <c r="X255" s="92"/>
      <c r="Y255" s="92"/>
      <c r="Z255" s="92"/>
      <c r="AA255" s="92"/>
      <c r="AB255" s="92"/>
      <c r="AC255" s="92"/>
      <c r="AD255" s="92"/>
      <c r="AE255" s="181"/>
      <c r="AF255" s="92"/>
      <c r="AG25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55" s="93"/>
      <c r="AI255" s="93"/>
      <c r="AJ255" s="93"/>
      <c r="AK255" s="74" t="str">
        <f>CONCATENATE(IF(Table1[[#This Row],[Digital]]=1,"Digital, ",""),IF(Table1[[#This Row],[Face to Face]]=1,"Face to face, ",""),IF(Table1[[#This Row],[Blended]]=1,"Blended",""))</f>
        <v/>
      </c>
      <c r="AL255" s="89"/>
      <c r="AM255" s="94"/>
      <c r="AN255" s="182"/>
      <c r="AO255" s="94"/>
      <c r="AP255" s="182"/>
      <c r="AQ255" s="94"/>
      <c r="AR255" s="94"/>
      <c r="AS255" s="94"/>
      <c r="AT255" s="94"/>
      <c r="AU255" s="94"/>
      <c r="AV255" s="182"/>
      <c r="AW255" s="182"/>
      <c r="AX255" s="182"/>
      <c r="AY255" s="94"/>
      <c r="AZ25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5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55" s="95"/>
      <c r="BC255" s="95"/>
      <c r="BD255" s="90" t="str">
        <f>IF(AND(Table1[[#This Row],[Residential]]=1,Table1[[#This Row],[Commercial]]=1),1,"")</f>
        <v/>
      </c>
      <c r="BE255" s="90" t="str">
        <f>CONCATENATE(IF(Table1[[#This Row],[Residential]]=1,"Residential, ",""),IF(Table1[[#This Row],[Commercial]]=1,"Commercial",""))</f>
        <v/>
      </c>
      <c r="BF255" s="94"/>
      <c r="BG255" s="94"/>
      <c r="BH255" s="94"/>
      <c r="BI255" s="94"/>
      <c r="BJ255" s="94"/>
      <c r="BK255" s="94"/>
      <c r="BL255" s="94"/>
      <c r="BM255" s="182"/>
      <c r="BN255" s="94"/>
      <c r="BO25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55" s="160"/>
      <c r="BQ255" s="120"/>
      <c r="BR255" s="132"/>
      <c r="BS255" s="120"/>
      <c r="BT255" s="175"/>
      <c r="BU255" s="175"/>
      <c r="BV255" s="175"/>
      <c r="BW255" s="121"/>
      <c r="BX255" s="121"/>
      <c r="BY255" s="121"/>
      <c r="BZ255" s="227"/>
      <c r="CA25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55" s="48">
        <f>COUNTIF(Table1[[#This Row],[Validity]:[Alignment with NCC (Yes=1,No=0)]],"N/A")</f>
        <v>0</v>
      </c>
      <c r="CC255" s="48">
        <f>IF(ISERROR(Table1[[#This Row],[Total Quality Score (out of 10)]]/(4-Table1[[#This Row],[N/A Count]])),0,Table1[[#This Row],[Total Quality Score (out of 10)]]/(4-Table1[[#This Row],[N/A Count]]))</f>
        <v>0</v>
      </c>
      <c r="CD255" s="106"/>
      <c r="CE255" s="106"/>
      <c r="CF255" s="172" t="str">
        <f>IF(SUM(Table1[[#This Row],[Multiple]:[Level (all)62]])&lt;1,IF(Table1[[#This Row],[General]]=1,1,""),"")</f>
        <v/>
      </c>
      <c r="CG255" s="172" t="str">
        <f>IF(SUM(Table1[[#This Row],[Multiple]:[Level (all)62]])&lt;1,IF(Table1[[#This Row],[Beginner]]=1,1,""),"")</f>
        <v/>
      </c>
      <c r="CH255" s="171" t="str">
        <f>IF(SUM(Table1[[#This Row],[Multiple]:[Level (all)62]])&lt;1,IF(Table1[[#This Row],[Intermediate]]=1,1,""),"")</f>
        <v/>
      </c>
      <c r="CI255" s="171" t="str">
        <f>IF(SUM(Table1[[#This Row],[Multiple]:[Level (all)62]])&lt;1,IF(Table1[[#This Row],[Advanced]]=1,1,""),"")</f>
        <v/>
      </c>
      <c r="CJ255" s="171" t="str">
        <f>IF(AND(SUM(Table1[[#This Row],[General]:[Advanced]])&lt;4,SUM(Table1[[#This Row],[General]:[Advanced]])&gt;1),1,"")</f>
        <v/>
      </c>
      <c r="CK255" s="171" t="str">
        <f>Table1[[#This Row],[Level (all)]]</f>
        <v/>
      </c>
      <c r="CL255" s="171" t="str">
        <f>IF(Table1[[#This Row],[Multiple audience]]&lt;&gt;1,IF(Table1[[#This Row],[General Audience]]=1,1,""),"")</f>
        <v/>
      </c>
      <c r="CM255" s="171" t="str">
        <f>IF(Table1[[#This Row],[Multiple audience]]&lt;&gt;1,IF(Table1[[#This Row],[Planners / Designers ]]=1,1,""),"")</f>
        <v/>
      </c>
      <c r="CN255" s="171" t="str">
        <f>IF(Table1[[#This Row],[Multiple audience]]&lt;&gt;1,IF(Table1[[#This Row],[Regulatory Assessors]]=1,1,""),"")</f>
        <v/>
      </c>
      <c r="CO255" s="171" t="str">
        <f>IF(Table1[[#This Row],[Multiple audience]]&lt;&gt;1,IF(Table1[[#This Row],[Builders / Management]]=1,1,""),"")</f>
        <v/>
      </c>
      <c r="CP255" s="171" t="str">
        <f>IF(Table1[[#This Row],[Multiple audience]]&lt;&gt;1,IF(Table1[[#This Row],[Energy / Sus Assessors]]=1,1,""),"")</f>
        <v/>
      </c>
      <c r="CQ255" s="171" t="str">
        <f>IF(Table1[[#This Row],[Multiple audience]]&lt;&gt;1,IF(Table1[[#This Row],[Semi-skilled]]=1,1,""),"")</f>
        <v/>
      </c>
      <c r="CR255" s="171" t="str">
        <f>IF(Table1[[#This Row],[Multiple audience]]&lt;&gt;1,IF(Table1[[#This Row],[Trades]]=1,1,""),"")</f>
        <v/>
      </c>
      <c r="CS255" s="171" t="str">
        <f>IF(Table1[[#This Row],[Multiple audience]]&lt;&gt;1,IF(Table1[[#This Row],[Other]]=1,1,""),"")</f>
        <v/>
      </c>
      <c r="CT255" s="171" t="str">
        <f>IF(SUM(Table1[[#This Row],[General Audience]:[Other]])&gt;1,1,"")</f>
        <v/>
      </c>
      <c r="CU255" s="171" t="str">
        <f>IF(Table1[[#This Row],[Various  ]]&lt;&gt;1,IF(Table1[[#This Row],[Calculator / Software]]=1,1,""),"")</f>
        <v/>
      </c>
      <c r="CV255" s="171" t="str">
        <f>IF(Table1[[#This Row],[Various  ]]&lt;&gt;1,IF(Table1[[#This Row],[Information  ]]=1,1,""),"")</f>
        <v/>
      </c>
      <c r="CW255" s="171" t="str">
        <f>IF(Table1[[#This Row],[Various  ]]&lt;&gt;1,IF(Table1[[#This Row],[Interactive Tool]]=1,1,""),"")</f>
        <v/>
      </c>
      <c r="CX255" s="171" t="str">
        <f>IF(Table1[[#This Row],[Various  ]]&lt;&gt;1,IF(Table1[[#This Row],[Technical Specifications]]=1,1,""),"")</f>
        <v/>
      </c>
      <c r="CY255" s="171" t="str">
        <f>IF(Table1[[#This Row],[Various  ]]&lt;&gt;1,IF(Table1[[#This Row],[Training Resources]]=1,1,""),"")</f>
        <v/>
      </c>
      <c r="CZ255" s="171" t="str">
        <f>IF(Table1[[#This Row],[Various  ]]&lt;&gt;1,IF(Table1[[#This Row],[Toolbox]]=1,1,""),"")</f>
        <v/>
      </c>
      <c r="DA255" s="169" t="str">
        <f>IF(Table1[[#This Row],[Various  ]]&lt;&gt;1,IF(Table1[[#This Row],[Video]]=1,1,""),"")</f>
        <v/>
      </c>
      <c r="DB255" s="169" t="str">
        <f>IF(Table1[[#This Row],[Various  ]]&lt;&gt;1,IF(Table1[[#This Row],[Case study]]=1,1,""),"")</f>
        <v/>
      </c>
      <c r="DC255" s="169" t="str">
        <f>IF(Table1[[#This Row],[Various  ]]&lt;&gt;1,IF(Table1[[#This Row],[Other   ]]=1,1,""),"")</f>
        <v/>
      </c>
      <c r="DD255" s="169" t="str">
        <f>IF(Table1[[#This Row],[Various  ]]&lt;&gt;1,IF(Table1[[#This Row],[Standards]]=1,1,""),"")</f>
        <v/>
      </c>
      <c r="DE255" s="169" t="str">
        <f>IF(Table1[[#This Row],[Various]]=1,1,IF(SUM(Table1[[#This Row],[Calculator / Software]:[Standards]])&gt;1,1,""))</f>
        <v/>
      </c>
      <c r="DF255" s="169" t="str">
        <f>IF(Table1[[#This Row],[Multiple NCC links]]&lt;&gt;1,IF(Table1[[#This Row],[Design]]=1,1,""),"")</f>
        <v/>
      </c>
      <c r="DG255" s="169" t="str">
        <f>IF(Table1[[#This Row],[Multiple NCC links]]&lt;&gt;1,IF(Table1[[#This Row],[Assessment / Verification]]=1,1,""),"")</f>
        <v/>
      </c>
      <c r="DH255" s="169" t="str">
        <f>IF(Table1[[#This Row],[Multiple NCC links]]&lt;&gt;1,IF(Table1[[#This Row],[Climate Specific ]]=1,1,""),"")</f>
        <v/>
      </c>
      <c r="DI255" s="169" t="str">
        <f>IF(Table1[[#This Row],[Multiple NCC links]]&lt;&gt;1,IF(Table1[[#This Row],[Alterations / Additions]]=1,1,""),"")</f>
        <v/>
      </c>
      <c r="DJ255" s="169" t="str">
        <f>IF(Table1[[#This Row],[Multiple NCC links]]&lt;&gt;1,IF(Table1[[#This Row],[Glazing]]=1,1,""),"")</f>
        <v/>
      </c>
      <c r="DK255" s="169" t="str">
        <f>IF(Table1[[#This Row],[Multiple NCC links]]&lt;&gt;1,IF(Table1[[#This Row],[Building Fabric / Thermal / Sealing]]=1,1,""),"")</f>
        <v/>
      </c>
      <c r="DL255" s="169" t="str">
        <f>IF(Table1[[#This Row],[Multiple NCC links]]&lt;&gt;1,IF(Table1[[#This Row],[Lighting]]=1,1,""),"")</f>
        <v/>
      </c>
      <c r="DM255" s="169" t="str">
        <f>IF(Table1[[#This Row],[Multiple NCC links]]&lt;&gt;1,IF(Table1[[#This Row],[HVAC]]=1,1,""),"")</f>
        <v/>
      </c>
      <c r="DN255" s="169" t="str">
        <f>IF(Table1[[#This Row],[Multiple NCC links]]&lt;&gt;1,IF(Table1[[#This Row],[Services]]=1,1,""),"")</f>
        <v/>
      </c>
      <c r="DO255" s="169" t="str">
        <f>IF(Table1[[#This Row],[Multiple NCC links]]&lt;&gt;1,IF(Table1[[#This Row],[Maintenance &amp; Monitoring]]=1,1,""),"")</f>
        <v/>
      </c>
      <c r="DP255" s="169" t="str">
        <f>IF(Table1[[#This Row],[Multiple NCC links]]&lt;&gt;1,IF(Table1[[#This Row],[Hand over / Operations]]=1,1,""),"")</f>
        <v/>
      </c>
      <c r="DQ255" s="169" t="str">
        <f>IF(Table1[[#This Row],[Multiple NCC links]]&lt;&gt;1,IF(Table1[[#This Row],[As built assessment]]=1,1,""),"")</f>
        <v/>
      </c>
      <c r="DR255" s="169" t="str">
        <f>IF(Table1[[#This Row],[Multiple NCC links]]&lt;&gt;1,IF(Table1[[#This Row],[Beyond compliance]]=1,1,""),"")</f>
        <v/>
      </c>
      <c r="DS255" s="169" t="str">
        <f>IF(SUM(Table1[[#This Row],[Design]:[Beyond compliance]])&gt;1,1,"")</f>
        <v/>
      </c>
      <c r="DT255" s="169" t="str">
        <f>IF(Table1[[#This Row],[Both Residential &amp; Commercial4]]&lt;&gt;1,IF(Table1[[#This Row],[Residential]]=1,1,""),"")</f>
        <v/>
      </c>
      <c r="DU255" s="169" t="str">
        <f>IF(Table1[[#This Row],[Both Residential &amp; Commercial4]]&lt;&gt;1,IF(Table1[[#This Row],[Commercial]]=1,1,""),"")</f>
        <v/>
      </c>
      <c r="DV255" s="169" t="str">
        <f>Table1[[#This Row],[Residential &amp; Commercial]]</f>
        <v/>
      </c>
      <c r="DW255" s="169"/>
    </row>
    <row r="256" spans="1:127" s="49" customFormat="1" ht="20.25" thickTop="1" thickBot="1" x14ac:dyDescent="0.35">
      <c r="A256" s="97"/>
      <c r="B256" s="97"/>
      <c r="C256" s="88"/>
      <c r="D256" s="88"/>
      <c r="E256" s="176"/>
      <c r="F256" s="176"/>
      <c r="G256" s="176"/>
      <c r="H256" s="176"/>
      <c r="I256" s="90" t="str">
        <f>IF(AND(Table1[[#This Row],[General]]=1,Table1[[#This Row],[Beginner]]=1,Table1[[#This Row],[Intermediate]]=1,Table1[[#This Row],[Advanced]]=1),1,"")</f>
        <v/>
      </c>
      <c r="J256" s="90" t="str">
        <f>CONCATENATE(IF(Table1[[#This Row],[General]]=1,"General, ",""), IF(Table1[[#This Row],[Beginner]]=1,"Beginner, ",""),IF(Table1[[#This Row],[Intermediate]]=1,"Intermediate, ",""), IF(Table1[[#This Row],[Advanced]]=1,"Advanced",""))</f>
        <v/>
      </c>
      <c r="K256" s="91"/>
      <c r="L256" s="179"/>
      <c r="M256" s="91"/>
      <c r="N256" s="91"/>
      <c r="O256" s="159"/>
      <c r="P256" s="91"/>
      <c r="Q256" s="91"/>
      <c r="R256" s="91"/>
      <c r="S256"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56" s="92"/>
      <c r="U256" s="92"/>
      <c r="V256" s="211"/>
      <c r="W256" s="211"/>
      <c r="X256" s="92"/>
      <c r="Y256" s="92"/>
      <c r="Z256" s="92"/>
      <c r="AA256" s="92"/>
      <c r="AB256" s="92"/>
      <c r="AC256" s="92"/>
      <c r="AD256" s="92"/>
      <c r="AE256" s="181"/>
      <c r="AF256" s="92"/>
      <c r="AG25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56" s="93"/>
      <c r="AI256" s="93"/>
      <c r="AJ256" s="93"/>
      <c r="AK256" s="74" t="str">
        <f>CONCATENATE(IF(Table1[[#This Row],[Digital]]=1,"Digital, ",""),IF(Table1[[#This Row],[Face to Face]]=1,"Face to face, ",""),IF(Table1[[#This Row],[Blended]]=1,"Blended",""))</f>
        <v/>
      </c>
      <c r="AL256" s="89"/>
      <c r="AM256" s="94"/>
      <c r="AN256" s="182"/>
      <c r="AO256" s="94"/>
      <c r="AP256" s="182"/>
      <c r="AQ256" s="94"/>
      <c r="AR256" s="94"/>
      <c r="AS256" s="94"/>
      <c r="AT256" s="94"/>
      <c r="AU256" s="94"/>
      <c r="AV256" s="182"/>
      <c r="AW256" s="182"/>
      <c r="AX256" s="182"/>
      <c r="AY256" s="94"/>
      <c r="AZ25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5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56" s="95"/>
      <c r="BC256" s="95"/>
      <c r="BD256" s="90" t="str">
        <f>IF(AND(Table1[[#This Row],[Residential]]=1,Table1[[#This Row],[Commercial]]=1),1,"")</f>
        <v/>
      </c>
      <c r="BE256" s="90" t="str">
        <f>CONCATENATE(IF(Table1[[#This Row],[Residential]]=1,"Residential, ",""),IF(Table1[[#This Row],[Commercial]]=1,"Commercial",""))</f>
        <v/>
      </c>
      <c r="BF256" s="94"/>
      <c r="BG256" s="94"/>
      <c r="BH256" s="94"/>
      <c r="BI256" s="94"/>
      <c r="BJ256" s="94"/>
      <c r="BK256" s="94"/>
      <c r="BL256" s="94"/>
      <c r="BM256" s="182"/>
      <c r="BN256" s="94"/>
      <c r="BO25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56" s="160"/>
      <c r="BQ256" s="120"/>
      <c r="BR256" s="132"/>
      <c r="BS256" s="120"/>
      <c r="BT256" s="175"/>
      <c r="BU256" s="175"/>
      <c r="BV256" s="175"/>
      <c r="BW256" s="121"/>
      <c r="BX256" s="121"/>
      <c r="BY256" s="121"/>
      <c r="BZ256" s="227"/>
      <c r="CA25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56" s="48">
        <f>COUNTIF(Table1[[#This Row],[Validity]:[Alignment with NCC (Yes=1,No=0)]],"N/A")</f>
        <v>0</v>
      </c>
      <c r="CC256" s="48">
        <f>IF(ISERROR(Table1[[#This Row],[Total Quality Score (out of 10)]]/(4-Table1[[#This Row],[N/A Count]])),0,Table1[[#This Row],[Total Quality Score (out of 10)]]/(4-Table1[[#This Row],[N/A Count]]))</f>
        <v>0</v>
      </c>
      <c r="CD256" s="106"/>
      <c r="CE256" s="106"/>
      <c r="CF256" s="172" t="str">
        <f>IF(SUM(Table1[[#This Row],[Multiple]:[Level (all)62]])&lt;1,IF(Table1[[#This Row],[General]]=1,1,""),"")</f>
        <v/>
      </c>
      <c r="CG256" s="172" t="str">
        <f>IF(SUM(Table1[[#This Row],[Multiple]:[Level (all)62]])&lt;1,IF(Table1[[#This Row],[Beginner]]=1,1,""),"")</f>
        <v/>
      </c>
      <c r="CH256" s="171" t="str">
        <f>IF(SUM(Table1[[#This Row],[Multiple]:[Level (all)62]])&lt;1,IF(Table1[[#This Row],[Intermediate]]=1,1,""),"")</f>
        <v/>
      </c>
      <c r="CI256" s="171" t="str">
        <f>IF(SUM(Table1[[#This Row],[Multiple]:[Level (all)62]])&lt;1,IF(Table1[[#This Row],[Advanced]]=1,1,""),"")</f>
        <v/>
      </c>
      <c r="CJ256" s="171" t="str">
        <f>IF(AND(SUM(Table1[[#This Row],[General]:[Advanced]])&lt;4,SUM(Table1[[#This Row],[General]:[Advanced]])&gt;1),1,"")</f>
        <v/>
      </c>
      <c r="CK256" s="171" t="str">
        <f>Table1[[#This Row],[Level (all)]]</f>
        <v/>
      </c>
      <c r="CL256" s="171" t="str">
        <f>IF(Table1[[#This Row],[Multiple audience]]&lt;&gt;1,IF(Table1[[#This Row],[General Audience]]=1,1,""),"")</f>
        <v/>
      </c>
      <c r="CM256" s="171" t="str">
        <f>IF(Table1[[#This Row],[Multiple audience]]&lt;&gt;1,IF(Table1[[#This Row],[Planners / Designers ]]=1,1,""),"")</f>
        <v/>
      </c>
      <c r="CN256" s="171" t="str">
        <f>IF(Table1[[#This Row],[Multiple audience]]&lt;&gt;1,IF(Table1[[#This Row],[Regulatory Assessors]]=1,1,""),"")</f>
        <v/>
      </c>
      <c r="CO256" s="171" t="str">
        <f>IF(Table1[[#This Row],[Multiple audience]]&lt;&gt;1,IF(Table1[[#This Row],[Builders / Management]]=1,1,""),"")</f>
        <v/>
      </c>
      <c r="CP256" s="171" t="str">
        <f>IF(Table1[[#This Row],[Multiple audience]]&lt;&gt;1,IF(Table1[[#This Row],[Energy / Sus Assessors]]=1,1,""),"")</f>
        <v/>
      </c>
      <c r="CQ256" s="171" t="str">
        <f>IF(Table1[[#This Row],[Multiple audience]]&lt;&gt;1,IF(Table1[[#This Row],[Semi-skilled]]=1,1,""),"")</f>
        <v/>
      </c>
      <c r="CR256" s="171" t="str">
        <f>IF(Table1[[#This Row],[Multiple audience]]&lt;&gt;1,IF(Table1[[#This Row],[Trades]]=1,1,""),"")</f>
        <v/>
      </c>
      <c r="CS256" s="171" t="str">
        <f>IF(Table1[[#This Row],[Multiple audience]]&lt;&gt;1,IF(Table1[[#This Row],[Other]]=1,1,""),"")</f>
        <v/>
      </c>
      <c r="CT256" s="171" t="str">
        <f>IF(SUM(Table1[[#This Row],[General Audience]:[Other]])&gt;1,1,"")</f>
        <v/>
      </c>
      <c r="CU256" s="171" t="str">
        <f>IF(Table1[[#This Row],[Various  ]]&lt;&gt;1,IF(Table1[[#This Row],[Calculator / Software]]=1,1,""),"")</f>
        <v/>
      </c>
      <c r="CV256" s="171" t="str">
        <f>IF(Table1[[#This Row],[Various  ]]&lt;&gt;1,IF(Table1[[#This Row],[Information  ]]=1,1,""),"")</f>
        <v/>
      </c>
      <c r="CW256" s="171" t="str">
        <f>IF(Table1[[#This Row],[Various  ]]&lt;&gt;1,IF(Table1[[#This Row],[Interactive Tool]]=1,1,""),"")</f>
        <v/>
      </c>
      <c r="CX256" s="171" t="str">
        <f>IF(Table1[[#This Row],[Various  ]]&lt;&gt;1,IF(Table1[[#This Row],[Technical Specifications]]=1,1,""),"")</f>
        <v/>
      </c>
      <c r="CY256" s="171" t="str">
        <f>IF(Table1[[#This Row],[Various  ]]&lt;&gt;1,IF(Table1[[#This Row],[Training Resources]]=1,1,""),"")</f>
        <v/>
      </c>
      <c r="CZ256" s="171" t="str">
        <f>IF(Table1[[#This Row],[Various  ]]&lt;&gt;1,IF(Table1[[#This Row],[Toolbox]]=1,1,""),"")</f>
        <v/>
      </c>
      <c r="DA256" s="169" t="str">
        <f>IF(Table1[[#This Row],[Various  ]]&lt;&gt;1,IF(Table1[[#This Row],[Video]]=1,1,""),"")</f>
        <v/>
      </c>
      <c r="DB256" s="169" t="str">
        <f>IF(Table1[[#This Row],[Various  ]]&lt;&gt;1,IF(Table1[[#This Row],[Case study]]=1,1,""),"")</f>
        <v/>
      </c>
      <c r="DC256" s="169" t="str">
        <f>IF(Table1[[#This Row],[Various  ]]&lt;&gt;1,IF(Table1[[#This Row],[Other   ]]=1,1,""),"")</f>
        <v/>
      </c>
      <c r="DD256" s="169" t="str">
        <f>IF(Table1[[#This Row],[Various  ]]&lt;&gt;1,IF(Table1[[#This Row],[Standards]]=1,1,""),"")</f>
        <v/>
      </c>
      <c r="DE256" s="169" t="str">
        <f>IF(Table1[[#This Row],[Various]]=1,1,IF(SUM(Table1[[#This Row],[Calculator / Software]:[Standards]])&gt;1,1,""))</f>
        <v/>
      </c>
      <c r="DF256" s="169" t="str">
        <f>IF(Table1[[#This Row],[Multiple NCC links]]&lt;&gt;1,IF(Table1[[#This Row],[Design]]=1,1,""),"")</f>
        <v/>
      </c>
      <c r="DG256" s="169" t="str">
        <f>IF(Table1[[#This Row],[Multiple NCC links]]&lt;&gt;1,IF(Table1[[#This Row],[Assessment / Verification]]=1,1,""),"")</f>
        <v/>
      </c>
      <c r="DH256" s="169" t="str">
        <f>IF(Table1[[#This Row],[Multiple NCC links]]&lt;&gt;1,IF(Table1[[#This Row],[Climate Specific ]]=1,1,""),"")</f>
        <v/>
      </c>
      <c r="DI256" s="169" t="str">
        <f>IF(Table1[[#This Row],[Multiple NCC links]]&lt;&gt;1,IF(Table1[[#This Row],[Alterations / Additions]]=1,1,""),"")</f>
        <v/>
      </c>
      <c r="DJ256" s="169" t="str">
        <f>IF(Table1[[#This Row],[Multiple NCC links]]&lt;&gt;1,IF(Table1[[#This Row],[Glazing]]=1,1,""),"")</f>
        <v/>
      </c>
      <c r="DK256" s="169" t="str">
        <f>IF(Table1[[#This Row],[Multiple NCC links]]&lt;&gt;1,IF(Table1[[#This Row],[Building Fabric / Thermal / Sealing]]=1,1,""),"")</f>
        <v/>
      </c>
      <c r="DL256" s="169" t="str">
        <f>IF(Table1[[#This Row],[Multiple NCC links]]&lt;&gt;1,IF(Table1[[#This Row],[Lighting]]=1,1,""),"")</f>
        <v/>
      </c>
      <c r="DM256" s="169" t="str">
        <f>IF(Table1[[#This Row],[Multiple NCC links]]&lt;&gt;1,IF(Table1[[#This Row],[HVAC]]=1,1,""),"")</f>
        <v/>
      </c>
      <c r="DN256" s="169" t="str">
        <f>IF(Table1[[#This Row],[Multiple NCC links]]&lt;&gt;1,IF(Table1[[#This Row],[Services]]=1,1,""),"")</f>
        <v/>
      </c>
      <c r="DO256" s="169" t="str">
        <f>IF(Table1[[#This Row],[Multiple NCC links]]&lt;&gt;1,IF(Table1[[#This Row],[Maintenance &amp; Monitoring]]=1,1,""),"")</f>
        <v/>
      </c>
      <c r="DP256" s="169" t="str">
        <f>IF(Table1[[#This Row],[Multiple NCC links]]&lt;&gt;1,IF(Table1[[#This Row],[Hand over / Operations]]=1,1,""),"")</f>
        <v/>
      </c>
      <c r="DQ256" s="169" t="str">
        <f>IF(Table1[[#This Row],[Multiple NCC links]]&lt;&gt;1,IF(Table1[[#This Row],[As built assessment]]=1,1,""),"")</f>
        <v/>
      </c>
      <c r="DR256" s="169" t="str">
        <f>IF(Table1[[#This Row],[Multiple NCC links]]&lt;&gt;1,IF(Table1[[#This Row],[Beyond compliance]]=1,1,""),"")</f>
        <v/>
      </c>
      <c r="DS256" s="169" t="str">
        <f>IF(SUM(Table1[[#This Row],[Design]:[Beyond compliance]])&gt;1,1,"")</f>
        <v/>
      </c>
      <c r="DT256" s="169" t="str">
        <f>IF(Table1[[#This Row],[Both Residential &amp; Commercial4]]&lt;&gt;1,IF(Table1[[#This Row],[Residential]]=1,1,""),"")</f>
        <v/>
      </c>
      <c r="DU256" s="169" t="str">
        <f>IF(Table1[[#This Row],[Both Residential &amp; Commercial4]]&lt;&gt;1,IF(Table1[[#This Row],[Commercial]]=1,1,""),"")</f>
        <v/>
      </c>
      <c r="DV256" s="169" t="str">
        <f>Table1[[#This Row],[Residential &amp; Commercial]]</f>
        <v/>
      </c>
      <c r="DW256" s="169"/>
    </row>
    <row r="257" spans="1:127" s="49" customFormat="1" ht="20.25" thickTop="1" thickBot="1" x14ac:dyDescent="0.35">
      <c r="A257" s="97"/>
      <c r="B257" s="97"/>
      <c r="C257" s="88"/>
      <c r="D257" s="88"/>
      <c r="E257" s="176"/>
      <c r="F257" s="176"/>
      <c r="G257" s="176"/>
      <c r="H257" s="176"/>
      <c r="I257" s="90" t="str">
        <f>IF(AND(Table1[[#This Row],[General]]=1,Table1[[#This Row],[Beginner]]=1,Table1[[#This Row],[Intermediate]]=1,Table1[[#This Row],[Advanced]]=1),1,"")</f>
        <v/>
      </c>
      <c r="J257" s="90" t="str">
        <f>CONCATENATE(IF(Table1[[#This Row],[General]]=1,"General, ",""), IF(Table1[[#This Row],[Beginner]]=1,"Beginner, ",""),IF(Table1[[#This Row],[Intermediate]]=1,"Intermediate, ",""), IF(Table1[[#This Row],[Advanced]]=1,"Advanced",""))</f>
        <v/>
      </c>
      <c r="K257" s="91"/>
      <c r="L257" s="179"/>
      <c r="M257" s="91"/>
      <c r="N257" s="91"/>
      <c r="O257" s="159"/>
      <c r="P257" s="91"/>
      <c r="Q257" s="91"/>
      <c r="R257" s="91"/>
      <c r="S25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57" s="92"/>
      <c r="U257" s="92"/>
      <c r="V257" s="211"/>
      <c r="W257" s="211"/>
      <c r="X257" s="92"/>
      <c r="Y257" s="92"/>
      <c r="Z257" s="92"/>
      <c r="AA257" s="92"/>
      <c r="AB257" s="92"/>
      <c r="AC257" s="92"/>
      <c r="AD257" s="92"/>
      <c r="AE257" s="181"/>
      <c r="AF257" s="92"/>
      <c r="AG25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57" s="93"/>
      <c r="AI257" s="93"/>
      <c r="AJ257" s="93"/>
      <c r="AK257" s="74" t="str">
        <f>CONCATENATE(IF(Table1[[#This Row],[Digital]]=1,"Digital, ",""),IF(Table1[[#This Row],[Face to Face]]=1,"Face to face, ",""),IF(Table1[[#This Row],[Blended]]=1,"Blended",""))</f>
        <v/>
      </c>
      <c r="AL257" s="89"/>
      <c r="AM257" s="94"/>
      <c r="AN257" s="182"/>
      <c r="AO257" s="94"/>
      <c r="AP257" s="182"/>
      <c r="AQ257" s="94"/>
      <c r="AR257" s="94"/>
      <c r="AS257" s="94"/>
      <c r="AT257" s="94"/>
      <c r="AU257" s="94"/>
      <c r="AV257" s="182"/>
      <c r="AW257" s="182"/>
      <c r="AX257" s="182"/>
      <c r="AY257" s="94"/>
      <c r="AZ25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5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57" s="95"/>
      <c r="BC257" s="95"/>
      <c r="BD257" s="90" t="str">
        <f>IF(AND(Table1[[#This Row],[Residential]]=1,Table1[[#This Row],[Commercial]]=1),1,"")</f>
        <v/>
      </c>
      <c r="BE257" s="90" t="str">
        <f>CONCATENATE(IF(Table1[[#This Row],[Residential]]=1,"Residential, ",""),IF(Table1[[#This Row],[Commercial]]=1,"Commercial",""))</f>
        <v/>
      </c>
      <c r="BF257" s="94"/>
      <c r="BG257" s="94"/>
      <c r="BH257" s="94"/>
      <c r="BI257" s="94"/>
      <c r="BJ257" s="94"/>
      <c r="BK257" s="94"/>
      <c r="BL257" s="94"/>
      <c r="BM257" s="182"/>
      <c r="BN257" s="94"/>
      <c r="BO25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57" s="160"/>
      <c r="BQ257" s="120"/>
      <c r="BR257" s="132"/>
      <c r="BS257" s="120"/>
      <c r="BT257" s="175"/>
      <c r="BU257" s="175"/>
      <c r="BV257" s="175"/>
      <c r="BW257" s="121"/>
      <c r="BX257" s="121"/>
      <c r="BY257" s="121"/>
      <c r="BZ257" s="227"/>
      <c r="CA25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57" s="48">
        <f>COUNTIF(Table1[[#This Row],[Validity]:[Alignment with NCC (Yes=1,No=0)]],"N/A")</f>
        <v>0</v>
      </c>
      <c r="CC257" s="48">
        <f>IF(ISERROR(Table1[[#This Row],[Total Quality Score (out of 10)]]/(4-Table1[[#This Row],[N/A Count]])),0,Table1[[#This Row],[Total Quality Score (out of 10)]]/(4-Table1[[#This Row],[N/A Count]]))</f>
        <v>0</v>
      </c>
      <c r="CD257" s="106"/>
      <c r="CE257" s="106"/>
      <c r="CF257" s="172" t="str">
        <f>IF(SUM(Table1[[#This Row],[Multiple]:[Level (all)62]])&lt;1,IF(Table1[[#This Row],[General]]=1,1,""),"")</f>
        <v/>
      </c>
      <c r="CG257" s="172" t="str">
        <f>IF(SUM(Table1[[#This Row],[Multiple]:[Level (all)62]])&lt;1,IF(Table1[[#This Row],[Beginner]]=1,1,""),"")</f>
        <v/>
      </c>
      <c r="CH257" s="171" t="str">
        <f>IF(SUM(Table1[[#This Row],[Multiple]:[Level (all)62]])&lt;1,IF(Table1[[#This Row],[Intermediate]]=1,1,""),"")</f>
        <v/>
      </c>
      <c r="CI257" s="171" t="str">
        <f>IF(SUM(Table1[[#This Row],[Multiple]:[Level (all)62]])&lt;1,IF(Table1[[#This Row],[Advanced]]=1,1,""),"")</f>
        <v/>
      </c>
      <c r="CJ257" s="171" t="str">
        <f>IF(AND(SUM(Table1[[#This Row],[General]:[Advanced]])&lt;4,SUM(Table1[[#This Row],[General]:[Advanced]])&gt;1),1,"")</f>
        <v/>
      </c>
      <c r="CK257" s="171" t="str">
        <f>Table1[[#This Row],[Level (all)]]</f>
        <v/>
      </c>
      <c r="CL257" s="171" t="str">
        <f>IF(Table1[[#This Row],[Multiple audience]]&lt;&gt;1,IF(Table1[[#This Row],[General Audience]]=1,1,""),"")</f>
        <v/>
      </c>
      <c r="CM257" s="171" t="str">
        <f>IF(Table1[[#This Row],[Multiple audience]]&lt;&gt;1,IF(Table1[[#This Row],[Planners / Designers ]]=1,1,""),"")</f>
        <v/>
      </c>
      <c r="CN257" s="171" t="str">
        <f>IF(Table1[[#This Row],[Multiple audience]]&lt;&gt;1,IF(Table1[[#This Row],[Regulatory Assessors]]=1,1,""),"")</f>
        <v/>
      </c>
      <c r="CO257" s="171" t="str">
        <f>IF(Table1[[#This Row],[Multiple audience]]&lt;&gt;1,IF(Table1[[#This Row],[Builders / Management]]=1,1,""),"")</f>
        <v/>
      </c>
      <c r="CP257" s="171" t="str">
        <f>IF(Table1[[#This Row],[Multiple audience]]&lt;&gt;1,IF(Table1[[#This Row],[Energy / Sus Assessors]]=1,1,""),"")</f>
        <v/>
      </c>
      <c r="CQ257" s="171" t="str">
        <f>IF(Table1[[#This Row],[Multiple audience]]&lt;&gt;1,IF(Table1[[#This Row],[Semi-skilled]]=1,1,""),"")</f>
        <v/>
      </c>
      <c r="CR257" s="171" t="str">
        <f>IF(Table1[[#This Row],[Multiple audience]]&lt;&gt;1,IF(Table1[[#This Row],[Trades]]=1,1,""),"")</f>
        <v/>
      </c>
      <c r="CS257" s="171" t="str">
        <f>IF(Table1[[#This Row],[Multiple audience]]&lt;&gt;1,IF(Table1[[#This Row],[Other]]=1,1,""),"")</f>
        <v/>
      </c>
      <c r="CT257" s="171" t="str">
        <f>IF(SUM(Table1[[#This Row],[General Audience]:[Other]])&gt;1,1,"")</f>
        <v/>
      </c>
      <c r="CU257" s="171" t="str">
        <f>IF(Table1[[#This Row],[Various  ]]&lt;&gt;1,IF(Table1[[#This Row],[Calculator / Software]]=1,1,""),"")</f>
        <v/>
      </c>
      <c r="CV257" s="171" t="str">
        <f>IF(Table1[[#This Row],[Various  ]]&lt;&gt;1,IF(Table1[[#This Row],[Information  ]]=1,1,""),"")</f>
        <v/>
      </c>
      <c r="CW257" s="171" t="str">
        <f>IF(Table1[[#This Row],[Various  ]]&lt;&gt;1,IF(Table1[[#This Row],[Interactive Tool]]=1,1,""),"")</f>
        <v/>
      </c>
      <c r="CX257" s="171" t="str">
        <f>IF(Table1[[#This Row],[Various  ]]&lt;&gt;1,IF(Table1[[#This Row],[Technical Specifications]]=1,1,""),"")</f>
        <v/>
      </c>
      <c r="CY257" s="171" t="str">
        <f>IF(Table1[[#This Row],[Various  ]]&lt;&gt;1,IF(Table1[[#This Row],[Training Resources]]=1,1,""),"")</f>
        <v/>
      </c>
      <c r="CZ257" s="171" t="str">
        <f>IF(Table1[[#This Row],[Various  ]]&lt;&gt;1,IF(Table1[[#This Row],[Toolbox]]=1,1,""),"")</f>
        <v/>
      </c>
      <c r="DA257" s="169" t="str">
        <f>IF(Table1[[#This Row],[Various  ]]&lt;&gt;1,IF(Table1[[#This Row],[Video]]=1,1,""),"")</f>
        <v/>
      </c>
      <c r="DB257" s="169" t="str">
        <f>IF(Table1[[#This Row],[Various  ]]&lt;&gt;1,IF(Table1[[#This Row],[Case study]]=1,1,""),"")</f>
        <v/>
      </c>
      <c r="DC257" s="169" t="str">
        <f>IF(Table1[[#This Row],[Various  ]]&lt;&gt;1,IF(Table1[[#This Row],[Other   ]]=1,1,""),"")</f>
        <v/>
      </c>
      <c r="DD257" s="169" t="str">
        <f>IF(Table1[[#This Row],[Various  ]]&lt;&gt;1,IF(Table1[[#This Row],[Standards]]=1,1,""),"")</f>
        <v/>
      </c>
      <c r="DE257" s="169" t="str">
        <f>IF(Table1[[#This Row],[Various]]=1,1,IF(SUM(Table1[[#This Row],[Calculator / Software]:[Standards]])&gt;1,1,""))</f>
        <v/>
      </c>
      <c r="DF257" s="169" t="str">
        <f>IF(Table1[[#This Row],[Multiple NCC links]]&lt;&gt;1,IF(Table1[[#This Row],[Design]]=1,1,""),"")</f>
        <v/>
      </c>
      <c r="DG257" s="169" t="str">
        <f>IF(Table1[[#This Row],[Multiple NCC links]]&lt;&gt;1,IF(Table1[[#This Row],[Assessment / Verification]]=1,1,""),"")</f>
        <v/>
      </c>
      <c r="DH257" s="169" t="str">
        <f>IF(Table1[[#This Row],[Multiple NCC links]]&lt;&gt;1,IF(Table1[[#This Row],[Climate Specific ]]=1,1,""),"")</f>
        <v/>
      </c>
      <c r="DI257" s="169" t="str">
        <f>IF(Table1[[#This Row],[Multiple NCC links]]&lt;&gt;1,IF(Table1[[#This Row],[Alterations / Additions]]=1,1,""),"")</f>
        <v/>
      </c>
      <c r="DJ257" s="169" t="str">
        <f>IF(Table1[[#This Row],[Multiple NCC links]]&lt;&gt;1,IF(Table1[[#This Row],[Glazing]]=1,1,""),"")</f>
        <v/>
      </c>
      <c r="DK257" s="169" t="str">
        <f>IF(Table1[[#This Row],[Multiple NCC links]]&lt;&gt;1,IF(Table1[[#This Row],[Building Fabric / Thermal / Sealing]]=1,1,""),"")</f>
        <v/>
      </c>
      <c r="DL257" s="169" t="str">
        <f>IF(Table1[[#This Row],[Multiple NCC links]]&lt;&gt;1,IF(Table1[[#This Row],[Lighting]]=1,1,""),"")</f>
        <v/>
      </c>
      <c r="DM257" s="169" t="str">
        <f>IF(Table1[[#This Row],[Multiple NCC links]]&lt;&gt;1,IF(Table1[[#This Row],[HVAC]]=1,1,""),"")</f>
        <v/>
      </c>
      <c r="DN257" s="169" t="str">
        <f>IF(Table1[[#This Row],[Multiple NCC links]]&lt;&gt;1,IF(Table1[[#This Row],[Services]]=1,1,""),"")</f>
        <v/>
      </c>
      <c r="DO257" s="169" t="str">
        <f>IF(Table1[[#This Row],[Multiple NCC links]]&lt;&gt;1,IF(Table1[[#This Row],[Maintenance &amp; Monitoring]]=1,1,""),"")</f>
        <v/>
      </c>
      <c r="DP257" s="169" t="str">
        <f>IF(Table1[[#This Row],[Multiple NCC links]]&lt;&gt;1,IF(Table1[[#This Row],[Hand over / Operations]]=1,1,""),"")</f>
        <v/>
      </c>
      <c r="DQ257" s="169" t="str">
        <f>IF(Table1[[#This Row],[Multiple NCC links]]&lt;&gt;1,IF(Table1[[#This Row],[As built assessment]]=1,1,""),"")</f>
        <v/>
      </c>
      <c r="DR257" s="169" t="str">
        <f>IF(Table1[[#This Row],[Multiple NCC links]]&lt;&gt;1,IF(Table1[[#This Row],[Beyond compliance]]=1,1,""),"")</f>
        <v/>
      </c>
      <c r="DS257" s="169" t="str">
        <f>IF(SUM(Table1[[#This Row],[Design]:[Beyond compliance]])&gt;1,1,"")</f>
        <v/>
      </c>
      <c r="DT257" s="169" t="str">
        <f>IF(Table1[[#This Row],[Both Residential &amp; Commercial4]]&lt;&gt;1,IF(Table1[[#This Row],[Residential]]=1,1,""),"")</f>
        <v/>
      </c>
      <c r="DU257" s="169" t="str">
        <f>IF(Table1[[#This Row],[Both Residential &amp; Commercial4]]&lt;&gt;1,IF(Table1[[#This Row],[Commercial]]=1,1,""),"")</f>
        <v/>
      </c>
      <c r="DV257" s="169" t="str">
        <f>Table1[[#This Row],[Residential &amp; Commercial]]</f>
        <v/>
      </c>
      <c r="DW257" s="169"/>
    </row>
    <row r="258" spans="1:127" s="49" customFormat="1" ht="20.25" thickTop="1" thickBot="1" x14ac:dyDescent="0.35">
      <c r="A258" s="97"/>
      <c r="B258" s="97"/>
      <c r="C258" s="88"/>
      <c r="D258" s="88"/>
      <c r="E258" s="176"/>
      <c r="F258" s="176"/>
      <c r="G258" s="176"/>
      <c r="H258" s="176"/>
      <c r="I258" s="90" t="str">
        <f>IF(AND(Table1[[#This Row],[General]]=1,Table1[[#This Row],[Beginner]]=1,Table1[[#This Row],[Intermediate]]=1,Table1[[#This Row],[Advanced]]=1),1,"")</f>
        <v/>
      </c>
      <c r="J258" s="90" t="str">
        <f>CONCATENATE(IF(Table1[[#This Row],[General]]=1,"General, ",""), IF(Table1[[#This Row],[Beginner]]=1,"Beginner, ",""),IF(Table1[[#This Row],[Intermediate]]=1,"Intermediate, ",""), IF(Table1[[#This Row],[Advanced]]=1,"Advanced",""))</f>
        <v/>
      </c>
      <c r="K258" s="91"/>
      <c r="L258" s="179"/>
      <c r="M258" s="91"/>
      <c r="N258" s="91"/>
      <c r="O258" s="159"/>
      <c r="P258" s="91"/>
      <c r="Q258" s="91"/>
      <c r="R258" s="91"/>
      <c r="S25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58" s="92"/>
      <c r="U258" s="92"/>
      <c r="V258" s="211"/>
      <c r="W258" s="211"/>
      <c r="X258" s="92"/>
      <c r="Y258" s="92"/>
      <c r="Z258" s="92"/>
      <c r="AA258" s="92"/>
      <c r="AB258" s="92"/>
      <c r="AC258" s="92"/>
      <c r="AD258" s="92"/>
      <c r="AE258" s="181"/>
      <c r="AF258" s="92"/>
      <c r="AG25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58" s="93"/>
      <c r="AI258" s="93"/>
      <c r="AJ258" s="93"/>
      <c r="AK258" s="74" t="str">
        <f>CONCATENATE(IF(Table1[[#This Row],[Digital]]=1,"Digital, ",""),IF(Table1[[#This Row],[Face to Face]]=1,"Face to face, ",""),IF(Table1[[#This Row],[Blended]]=1,"Blended",""))</f>
        <v/>
      </c>
      <c r="AL258" s="89"/>
      <c r="AM258" s="94"/>
      <c r="AN258" s="182"/>
      <c r="AO258" s="94"/>
      <c r="AP258" s="182"/>
      <c r="AQ258" s="94"/>
      <c r="AR258" s="94"/>
      <c r="AS258" s="94"/>
      <c r="AT258" s="94"/>
      <c r="AU258" s="94"/>
      <c r="AV258" s="182"/>
      <c r="AW258" s="182"/>
      <c r="AX258" s="182"/>
      <c r="AY258" s="94"/>
      <c r="AZ25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5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58" s="95"/>
      <c r="BC258" s="95"/>
      <c r="BD258" s="90" t="str">
        <f>IF(AND(Table1[[#This Row],[Residential]]=1,Table1[[#This Row],[Commercial]]=1),1,"")</f>
        <v/>
      </c>
      <c r="BE258" s="90" t="str">
        <f>CONCATENATE(IF(Table1[[#This Row],[Residential]]=1,"Residential, ",""),IF(Table1[[#This Row],[Commercial]]=1,"Commercial",""))</f>
        <v/>
      </c>
      <c r="BF258" s="94"/>
      <c r="BG258" s="94"/>
      <c r="BH258" s="94"/>
      <c r="BI258" s="94"/>
      <c r="BJ258" s="94"/>
      <c r="BK258" s="94"/>
      <c r="BL258" s="94"/>
      <c r="BM258" s="182"/>
      <c r="BN258" s="94"/>
      <c r="BO25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58" s="160"/>
      <c r="BQ258" s="120"/>
      <c r="BR258" s="132"/>
      <c r="BS258" s="120"/>
      <c r="BT258" s="175"/>
      <c r="BU258" s="175"/>
      <c r="BV258" s="175"/>
      <c r="BW258" s="121"/>
      <c r="BX258" s="121"/>
      <c r="BY258" s="121"/>
      <c r="BZ258" s="227"/>
      <c r="CA25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58" s="48">
        <f>COUNTIF(Table1[[#This Row],[Validity]:[Alignment with NCC (Yes=1,No=0)]],"N/A")</f>
        <v>0</v>
      </c>
      <c r="CC258" s="48">
        <f>IF(ISERROR(Table1[[#This Row],[Total Quality Score (out of 10)]]/(4-Table1[[#This Row],[N/A Count]])),0,Table1[[#This Row],[Total Quality Score (out of 10)]]/(4-Table1[[#This Row],[N/A Count]]))</f>
        <v>0</v>
      </c>
      <c r="CD258" s="106"/>
      <c r="CE258" s="106"/>
      <c r="CF258" s="172" t="str">
        <f>IF(SUM(Table1[[#This Row],[Multiple]:[Level (all)62]])&lt;1,IF(Table1[[#This Row],[General]]=1,1,""),"")</f>
        <v/>
      </c>
      <c r="CG258" s="172" t="str">
        <f>IF(SUM(Table1[[#This Row],[Multiple]:[Level (all)62]])&lt;1,IF(Table1[[#This Row],[Beginner]]=1,1,""),"")</f>
        <v/>
      </c>
      <c r="CH258" s="171" t="str">
        <f>IF(SUM(Table1[[#This Row],[Multiple]:[Level (all)62]])&lt;1,IF(Table1[[#This Row],[Intermediate]]=1,1,""),"")</f>
        <v/>
      </c>
      <c r="CI258" s="171" t="str">
        <f>IF(SUM(Table1[[#This Row],[Multiple]:[Level (all)62]])&lt;1,IF(Table1[[#This Row],[Advanced]]=1,1,""),"")</f>
        <v/>
      </c>
      <c r="CJ258" s="171" t="str">
        <f>IF(AND(SUM(Table1[[#This Row],[General]:[Advanced]])&lt;4,SUM(Table1[[#This Row],[General]:[Advanced]])&gt;1),1,"")</f>
        <v/>
      </c>
      <c r="CK258" s="171" t="str">
        <f>Table1[[#This Row],[Level (all)]]</f>
        <v/>
      </c>
      <c r="CL258" s="171" t="str">
        <f>IF(Table1[[#This Row],[Multiple audience]]&lt;&gt;1,IF(Table1[[#This Row],[General Audience]]=1,1,""),"")</f>
        <v/>
      </c>
      <c r="CM258" s="171" t="str">
        <f>IF(Table1[[#This Row],[Multiple audience]]&lt;&gt;1,IF(Table1[[#This Row],[Planners / Designers ]]=1,1,""),"")</f>
        <v/>
      </c>
      <c r="CN258" s="171" t="str">
        <f>IF(Table1[[#This Row],[Multiple audience]]&lt;&gt;1,IF(Table1[[#This Row],[Regulatory Assessors]]=1,1,""),"")</f>
        <v/>
      </c>
      <c r="CO258" s="171" t="str">
        <f>IF(Table1[[#This Row],[Multiple audience]]&lt;&gt;1,IF(Table1[[#This Row],[Builders / Management]]=1,1,""),"")</f>
        <v/>
      </c>
      <c r="CP258" s="171" t="str">
        <f>IF(Table1[[#This Row],[Multiple audience]]&lt;&gt;1,IF(Table1[[#This Row],[Energy / Sus Assessors]]=1,1,""),"")</f>
        <v/>
      </c>
      <c r="CQ258" s="171" t="str">
        <f>IF(Table1[[#This Row],[Multiple audience]]&lt;&gt;1,IF(Table1[[#This Row],[Semi-skilled]]=1,1,""),"")</f>
        <v/>
      </c>
      <c r="CR258" s="171" t="str">
        <f>IF(Table1[[#This Row],[Multiple audience]]&lt;&gt;1,IF(Table1[[#This Row],[Trades]]=1,1,""),"")</f>
        <v/>
      </c>
      <c r="CS258" s="171" t="str">
        <f>IF(Table1[[#This Row],[Multiple audience]]&lt;&gt;1,IF(Table1[[#This Row],[Other]]=1,1,""),"")</f>
        <v/>
      </c>
      <c r="CT258" s="171" t="str">
        <f>IF(SUM(Table1[[#This Row],[General Audience]:[Other]])&gt;1,1,"")</f>
        <v/>
      </c>
      <c r="CU258" s="171" t="str">
        <f>IF(Table1[[#This Row],[Various  ]]&lt;&gt;1,IF(Table1[[#This Row],[Calculator / Software]]=1,1,""),"")</f>
        <v/>
      </c>
      <c r="CV258" s="171" t="str">
        <f>IF(Table1[[#This Row],[Various  ]]&lt;&gt;1,IF(Table1[[#This Row],[Information  ]]=1,1,""),"")</f>
        <v/>
      </c>
      <c r="CW258" s="171" t="str">
        <f>IF(Table1[[#This Row],[Various  ]]&lt;&gt;1,IF(Table1[[#This Row],[Interactive Tool]]=1,1,""),"")</f>
        <v/>
      </c>
      <c r="CX258" s="171" t="str">
        <f>IF(Table1[[#This Row],[Various  ]]&lt;&gt;1,IF(Table1[[#This Row],[Technical Specifications]]=1,1,""),"")</f>
        <v/>
      </c>
      <c r="CY258" s="171" t="str">
        <f>IF(Table1[[#This Row],[Various  ]]&lt;&gt;1,IF(Table1[[#This Row],[Training Resources]]=1,1,""),"")</f>
        <v/>
      </c>
      <c r="CZ258" s="171" t="str">
        <f>IF(Table1[[#This Row],[Various  ]]&lt;&gt;1,IF(Table1[[#This Row],[Toolbox]]=1,1,""),"")</f>
        <v/>
      </c>
      <c r="DA258" s="169" t="str">
        <f>IF(Table1[[#This Row],[Various  ]]&lt;&gt;1,IF(Table1[[#This Row],[Video]]=1,1,""),"")</f>
        <v/>
      </c>
      <c r="DB258" s="169" t="str">
        <f>IF(Table1[[#This Row],[Various  ]]&lt;&gt;1,IF(Table1[[#This Row],[Case study]]=1,1,""),"")</f>
        <v/>
      </c>
      <c r="DC258" s="169" t="str">
        <f>IF(Table1[[#This Row],[Various  ]]&lt;&gt;1,IF(Table1[[#This Row],[Other   ]]=1,1,""),"")</f>
        <v/>
      </c>
      <c r="DD258" s="169" t="str">
        <f>IF(Table1[[#This Row],[Various  ]]&lt;&gt;1,IF(Table1[[#This Row],[Standards]]=1,1,""),"")</f>
        <v/>
      </c>
      <c r="DE258" s="169" t="str">
        <f>IF(Table1[[#This Row],[Various]]=1,1,IF(SUM(Table1[[#This Row],[Calculator / Software]:[Standards]])&gt;1,1,""))</f>
        <v/>
      </c>
      <c r="DF258" s="169" t="str">
        <f>IF(Table1[[#This Row],[Multiple NCC links]]&lt;&gt;1,IF(Table1[[#This Row],[Design]]=1,1,""),"")</f>
        <v/>
      </c>
      <c r="DG258" s="169" t="str">
        <f>IF(Table1[[#This Row],[Multiple NCC links]]&lt;&gt;1,IF(Table1[[#This Row],[Assessment / Verification]]=1,1,""),"")</f>
        <v/>
      </c>
      <c r="DH258" s="169" t="str">
        <f>IF(Table1[[#This Row],[Multiple NCC links]]&lt;&gt;1,IF(Table1[[#This Row],[Climate Specific ]]=1,1,""),"")</f>
        <v/>
      </c>
      <c r="DI258" s="169" t="str">
        <f>IF(Table1[[#This Row],[Multiple NCC links]]&lt;&gt;1,IF(Table1[[#This Row],[Alterations / Additions]]=1,1,""),"")</f>
        <v/>
      </c>
      <c r="DJ258" s="169" t="str">
        <f>IF(Table1[[#This Row],[Multiple NCC links]]&lt;&gt;1,IF(Table1[[#This Row],[Glazing]]=1,1,""),"")</f>
        <v/>
      </c>
      <c r="DK258" s="169" t="str">
        <f>IF(Table1[[#This Row],[Multiple NCC links]]&lt;&gt;1,IF(Table1[[#This Row],[Building Fabric / Thermal / Sealing]]=1,1,""),"")</f>
        <v/>
      </c>
      <c r="DL258" s="169" t="str">
        <f>IF(Table1[[#This Row],[Multiple NCC links]]&lt;&gt;1,IF(Table1[[#This Row],[Lighting]]=1,1,""),"")</f>
        <v/>
      </c>
      <c r="DM258" s="169" t="str">
        <f>IF(Table1[[#This Row],[Multiple NCC links]]&lt;&gt;1,IF(Table1[[#This Row],[HVAC]]=1,1,""),"")</f>
        <v/>
      </c>
      <c r="DN258" s="169" t="str">
        <f>IF(Table1[[#This Row],[Multiple NCC links]]&lt;&gt;1,IF(Table1[[#This Row],[Services]]=1,1,""),"")</f>
        <v/>
      </c>
      <c r="DO258" s="169" t="str">
        <f>IF(Table1[[#This Row],[Multiple NCC links]]&lt;&gt;1,IF(Table1[[#This Row],[Maintenance &amp; Monitoring]]=1,1,""),"")</f>
        <v/>
      </c>
      <c r="DP258" s="169" t="str">
        <f>IF(Table1[[#This Row],[Multiple NCC links]]&lt;&gt;1,IF(Table1[[#This Row],[Hand over / Operations]]=1,1,""),"")</f>
        <v/>
      </c>
      <c r="DQ258" s="169" t="str">
        <f>IF(Table1[[#This Row],[Multiple NCC links]]&lt;&gt;1,IF(Table1[[#This Row],[As built assessment]]=1,1,""),"")</f>
        <v/>
      </c>
      <c r="DR258" s="169" t="str">
        <f>IF(Table1[[#This Row],[Multiple NCC links]]&lt;&gt;1,IF(Table1[[#This Row],[Beyond compliance]]=1,1,""),"")</f>
        <v/>
      </c>
      <c r="DS258" s="169" t="str">
        <f>IF(SUM(Table1[[#This Row],[Design]:[Beyond compliance]])&gt;1,1,"")</f>
        <v/>
      </c>
      <c r="DT258" s="169" t="str">
        <f>IF(Table1[[#This Row],[Both Residential &amp; Commercial4]]&lt;&gt;1,IF(Table1[[#This Row],[Residential]]=1,1,""),"")</f>
        <v/>
      </c>
      <c r="DU258" s="169" t="str">
        <f>IF(Table1[[#This Row],[Both Residential &amp; Commercial4]]&lt;&gt;1,IF(Table1[[#This Row],[Commercial]]=1,1,""),"")</f>
        <v/>
      </c>
      <c r="DV258" s="169" t="str">
        <f>Table1[[#This Row],[Residential &amp; Commercial]]</f>
        <v/>
      </c>
      <c r="DW258" s="169"/>
    </row>
    <row r="259" spans="1:127" s="49" customFormat="1" ht="20.25" thickTop="1" thickBot="1" x14ac:dyDescent="0.35">
      <c r="A259" s="97"/>
      <c r="B259" s="97"/>
      <c r="C259" s="88"/>
      <c r="D259" s="88"/>
      <c r="E259" s="176"/>
      <c r="F259" s="176"/>
      <c r="G259" s="176"/>
      <c r="H259" s="176"/>
      <c r="I259" s="90" t="str">
        <f>IF(AND(Table1[[#This Row],[General]]=1,Table1[[#This Row],[Beginner]]=1,Table1[[#This Row],[Intermediate]]=1,Table1[[#This Row],[Advanced]]=1),1,"")</f>
        <v/>
      </c>
      <c r="J259" s="90" t="str">
        <f>CONCATENATE(IF(Table1[[#This Row],[General]]=1,"General, ",""), IF(Table1[[#This Row],[Beginner]]=1,"Beginner, ",""),IF(Table1[[#This Row],[Intermediate]]=1,"Intermediate, ",""), IF(Table1[[#This Row],[Advanced]]=1,"Advanced",""))</f>
        <v/>
      </c>
      <c r="K259" s="91"/>
      <c r="L259" s="179"/>
      <c r="M259" s="91"/>
      <c r="N259" s="91"/>
      <c r="O259" s="159"/>
      <c r="P259" s="91"/>
      <c r="Q259" s="91"/>
      <c r="R259" s="91"/>
      <c r="S25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59" s="92"/>
      <c r="U259" s="92"/>
      <c r="V259" s="211"/>
      <c r="W259" s="211"/>
      <c r="X259" s="92"/>
      <c r="Y259" s="92"/>
      <c r="Z259" s="92"/>
      <c r="AA259" s="92"/>
      <c r="AB259" s="92"/>
      <c r="AC259" s="92"/>
      <c r="AD259" s="92"/>
      <c r="AE259" s="181"/>
      <c r="AF259" s="92"/>
      <c r="AG25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59" s="93"/>
      <c r="AI259" s="93"/>
      <c r="AJ259" s="93"/>
      <c r="AK259" s="74" t="str">
        <f>CONCATENATE(IF(Table1[[#This Row],[Digital]]=1,"Digital, ",""),IF(Table1[[#This Row],[Face to Face]]=1,"Face to face, ",""),IF(Table1[[#This Row],[Blended]]=1,"Blended",""))</f>
        <v/>
      </c>
      <c r="AL259" s="89"/>
      <c r="AM259" s="94"/>
      <c r="AN259" s="182"/>
      <c r="AO259" s="94"/>
      <c r="AP259" s="182"/>
      <c r="AQ259" s="94"/>
      <c r="AR259" s="94"/>
      <c r="AS259" s="94"/>
      <c r="AT259" s="94"/>
      <c r="AU259" s="94"/>
      <c r="AV259" s="182"/>
      <c r="AW259" s="182"/>
      <c r="AX259" s="182"/>
      <c r="AY259" s="94"/>
      <c r="AZ25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5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59" s="95"/>
      <c r="BC259" s="95"/>
      <c r="BD259" s="90" t="str">
        <f>IF(AND(Table1[[#This Row],[Residential]]=1,Table1[[#This Row],[Commercial]]=1),1,"")</f>
        <v/>
      </c>
      <c r="BE259" s="90" t="str">
        <f>CONCATENATE(IF(Table1[[#This Row],[Residential]]=1,"Residential, ",""),IF(Table1[[#This Row],[Commercial]]=1,"Commercial",""))</f>
        <v/>
      </c>
      <c r="BF259" s="94"/>
      <c r="BG259" s="94"/>
      <c r="BH259" s="94"/>
      <c r="BI259" s="94"/>
      <c r="BJ259" s="94"/>
      <c r="BK259" s="94"/>
      <c r="BL259" s="94"/>
      <c r="BM259" s="182"/>
      <c r="BN259" s="94"/>
      <c r="BO25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59" s="160"/>
      <c r="BQ259" s="120"/>
      <c r="BR259" s="132"/>
      <c r="BS259" s="120"/>
      <c r="BT259" s="175"/>
      <c r="BU259" s="175"/>
      <c r="BV259" s="175"/>
      <c r="BW259" s="121"/>
      <c r="BX259" s="121"/>
      <c r="BY259" s="121"/>
      <c r="BZ259" s="227"/>
      <c r="CA25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59" s="48">
        <f>COUNTIF(Table1[[#This Row],[Validity]:[Alignment with NCC (Yes=1,No=0)]],"N/A")</f>
        <v>0</v>
      </c>
      <c r="CC259" s="48">
        <f>IF(ISERROR(Table1[[#This Row],[Total Quality Score (out of 10)]]/(4-Table1[[#This Row],[N/A Count]])),0,Table1[[#This Row],[Total Quality Score (out of 10)]]/(4-Table1[[#This Row],[N/A Count]]))</f>
        <v>0</v>
      </c>
      <c r="CD259" s="106"/>
      <c r="CE259" s="106"/>
      <c r="CF259" s="172" t="str">
        <f>IF(SUM(Table1[[#This Row],[Multiple]:[Level (all)62]])&lt;1,IF(Table1[[#This Row],[General]]=1,1,""),"")</f>
        <v/>
      </c>
      <c r="CG259" s="172" t="str">
        <f>IF(SUM(Table1[[#This Row],[Multiple]:[Level (all)62]])&lt;1,IF(Table1[[#This Row],[Beginner]]=1,1,""),"")</f>
        <v/>
      </c>
      <c r="CH259" s="171" t="str">
        <f>IF(SUM(Table1[[#This Row],[Multiple]:[Level (all)62]])&lt;1,IF(Table1[[#This Row],[Intermediate]]=1,1,""),"")</f>
        <v/>
      </c>
      <c r="CI259" s="171" t="str">
        <f>IF(SUM(Table1[[#This Row],[Multiple]:[Level (all)62]])&lt;1,IF(Table1[[#This Row],[Advanced]]=1,1,""),"")</f>
        <v/>
      </c>
      <c r="CJ259" s="171" t="str">
        <f>IF(AND(SUM(Table1[[#This Row],[General]:[Advanced]])&lt;4,SUM(Table1[[#This Row],[General]:[Advanced]])&gt;1),1,"")</f>
        <v/>
      </c>
      <c r="CK259" s="171" t="str">
        <f>Table1[[#This Row],[Level (all)]]</f>
        <v/>
      </c>
      <c r="CL259" s="171" t="str">
        <f>IF(Table1[[#This Row],[Multiple audience]]&lt;&gt;1,IF(Table1[[#This Row],[General Audience]]=1,1,""),"")</f>
        <v/>
      </c>
      <c r="CM259" s="171" t="str">
        <f>IF(Table1[[#This Row],[Multiple audience]]&lt;&gt;1,IF(Table1[[#This Row],[Planners / Designers ]]=1,1,""),"")</f>
        <v/>
      </c>
      <c r="CN259" s="171" t="str">
        <f>IF(Table1[[#This Row],[Multiple audience]]&lt;&gt;1,IF(Table1[[#This Row],[Regulatory Assessors]]=1,1,""),"")</f>
        <v/>
      </c>
      <c r="CO259" s="171" t="str">
        <f>IF(Table1[[#This Row],[Multiple audience]]&lt;&gt;1,IF(Table1[[#This Row],[Builders / Management]]=1,1,""),"")</f>
        <v/>
      </c>
      <c r="CP259" s="171" t="str">
        <f>IF(Table1[[#This Row],[Multiple audience]]&lt;&gt;1,IF(Table1[[#This Row],[Energy / Sus Assessors]]=1,1,""),"")</f>
        <v/>
      </c>
      <c r="CQ259" s="171" t="str">
        <f>IF(Table1[[#This Row],[Multiple audience]]&lt;&gt;1,IF(Table1[[#This Row],[Semi-skilled]]=1,1,""),"")</f>
        <v/>
      </c>
      <c r="CR259" s="171" t="str">
        <f>IF(Table1[[#This Row],[Multiple audience]]&lt;&gt;1,IF(Table1[[#This Row],[Trades]]=1,1,""),"")</f>
        <v/>
      </c>
      <c r="CS259" s="171" t="str">
        <f>IF(Table1[[#This Row],[Multiple audience]]&lt;&gt;1,IF(Table1[[#This Row],[Other]]=1,1,""),"")</f>
        <v/>
      </c>
      <c r="CT259" s="171" t="str">
        <f>IF(SUM(Table1[[#This Row],[General Audience]:[Other]])&gt;1,1,"")</f>
        <v/>
      </c>
      <c r="CU259" s="171" t="str">
        <f>IF(Table1[[#This Row],[Various  ]]&lt;&gt;1,IF(Table1[[#This Row],[Calculator / Software]]=1,1,""),"")</f>
        <v/>
      </c>
      <c r="CV259" s="171" t="str">
        <f>IF(Table1[[#This Row],[Various  ]]&lt;&gt;1,IF(Table1[[#This Row],[Information  ]]=1,1,""),"")</f>
        <v/>
      </c>
      <c r="CW259" s="171" t="str">
        <f>IF(Table1[[#This Row],[Various  ]]&lt;&gt;1,IF(Table1[[#This Row],[Interactive Tool]]=1,1,""),"")</f>
        <v/>
      </c>
      <c r="CX259" s="171" t="str">
        <f>IF(Table1[[#This Row],[Various  ]]&lt;&gt;1,IF(Table1[[#This Row],[Technical Specifications]]=1,1,""),"")</f>
        <v/>
      </c>
      <c r="CY259" s="171" t="str">
        <f>IF(Table1[[#This Row],[Various  ]]&lt;&gt;1,IF(Table1[[#This Row],[Training Resources]]=1,1,""),"")</f>
        <v/>
      </c>
      <c r="CZ259" s="171" t="str">
        <f>IF(Table1[[#This Row],[Various  ]]&lt;&gt;1,IF(Table1[[#This Row],[Toolbox]]=1,1,""),"")</f>
        <v/>
      </c>
      <c r="DA259" s="169" t="str">
        <f>IF(Table1[[#This Row],[Various  ]]&lt;&gt;1,IF(Table1[[#This Row],[Video]]=1,1,""),"")</f>
        <v/>
      </c>
      <c r="DB259" s="169" t="str">
        <f>IF(Table1[[#This Row],[Various  ]]&lt;&gt;1,IF(Table1[[#This Row],[Case study]]=1,1,""),"")</f>
        <v/>
      </c>
      <c r="DC259" s="169" t="str">
        <f>IF(Table1[[#This Row],[Various  ]]&lt;&gt;1,IF(Table1[[#This Row],[Other   ]]=1,1,""),"")</f>
        <v/>
      </c>
      <c r="DD259" s="169" t="str">
        <f>IF(Table1[[#This Row],[Various  ]]&lt;&gt;1,IF(Table1[[#This Row],[Standards]]=1,1,""),"")</f>
        <v/>
      </c>
      <c r="DE259" s="169" t="str">
        <f>IF(Table1[[#This Row],[Various]]=1,1,IF(SUM(Table1[[#This Row],[Calculator / Software]:[Standards]])&gt;1,1,""))</f>
        <v/>
      </c>
      <c r="DF259" s="169" t="str">
        <f>IF(Table1[[#This Row],[Multiple NCC links]]&lt;&gt;1,IF(Table1[[#This Row],[Design]]=1,1,""),"")</f>
        <v/>
      </c>
      <c r="DG259" s="169" t="str">
        <f>IF(Table1[[#This Row],[Multiple NCC links]]&lt;&gt;1,IF(Table1[[#This Row],[Assessment / Verification]]=1,1,""),"")</f>
        <v/>
      </c>
      <c r="DH259" s="169" t="str">
        <f>IF(Table1[[#This Row],[Multiple NCC links]]&lt;&gt;1,IF(Table1[[#This Row],[Climate Specific ]]=1,1,""),"")</f>
        <v/>
      </c>
      <c r="DI259" s="169" t="str">
        <f>IF(Table1[[#This Row],[Multiple NCC links]]&lt;&gt;1,IF(Table1[[#This Row],[Alterations / Additions]]=1,1,""),"")</f>
        <v/>
      </c>
      <c r="DJ259" s="169" t="str">
        <f>IF(Table1[[#This Row],[Multiple NCC links]]&lt;&gt;1,IF(Table1[[#This Row],[Glazing]]=1,1,""),"")</f>
        <v/>
      </c>
      <c r="DK259" s="169" t="str">
        <f>IF(Table1[[#This Row],[Multiple NCC links]]&lt;&gt;1,IF(Table1[[#This Row],[Building Fabric / Thermal / Sealing]]=1,1,""),"")</f>
        <v/>
      </c>
      <c r="DL259" s="169" t="str">
        <f>IF(Table1[[#This Row],[Multiple NCC links]]&lt;&gt;1,IF(Table1[[#This Row],[Lighting]]=1,1,""),"")</f>
        <v/>
      </c>
      <c r="DM259" s="169" t="str">
        <f>IF(Table1[[#This Row],[Multiple NCC links]]&lt;&gt;1,IF(Table1[[#This Row],[HVAC]]=1,1,""),"")</f>
        <v/>
      </c>
      <c r="DN259" s="169" t="str">
        <f>IF(Table1[[#This Row],[Multiple NCC links]]&lt;&gt;1,IF(Table1[[#This Row],[Services]]=1,1,""),"")</f>
        <v/>
      </c>
      <c r="DO259" s="169" t="str">
        <f>IF(Table1[[#This Row],[Multiple NCC links]]&lt;&gt;1,IF(Table1[[#This Row],[Maintenance &amp; Monitoring]]=1,1,""),"")</f>
        <v/>
      </c>
      <c r="DP259" s="169" t="str">
        <f>IF(Table1[[#This Row],[Multiple NCC links]]&lt;&gt;1,IF(Table1[[#This Row],[Hand over / Operations]]=1,1,""),"")</f>
        <v/>
      </c>
      <c r="DQ259" s="169" t="str">
        <f>IF(Table1[[#This Row],[Multiple NCC links]]&lt;&gt;1,IF(Table1[[#This Row],[As built assessment]]=1,1,""),"")</f>
        <v/>
      </c>
      <c r="DR259" s="169" t="str">
        <f>IF(Table1[[#This Row],[Multiple NCC links]]&lt;&gt;1,IF(Table1[[#This Row],[Beyond compliance]]=1,1,""),"")</f>
        <v/>
      </c>
      <c r="DS259" s="169" t="str">
        <f>IF(SUM(Table1[[#This Row],[Design]:[Beyond compliance]])&gt;1,1,"")</f>
        <v/>
      </c>
      <c r="DT259" s="169" t="str">
        <f>IF(Table1[[#This Row],[Both Residential &amp; Commercial4]]&lt;&gt;1,IF(Table1[[#This Row],[Residential]]=1,1,""),"")</f>
        <v/>
      </c>
      <c r="DU259" s="169" t="str">
        <f>IF(Table1[[#This Row],[Both Residential &amp; Commercial4]]&lt;&gt;1,IF(Table1[[#This Row],[Commercial]]=1,1,""),"")</f>
        <v/>
      </c>
      <c r="DV259" s="169" t="str">
        <f>Table1[[#This Row],[Residential &amp; Commercial]]</f>
        <v/>
      </c>
      <c r="DW259" s="169"/>
    </row>
    <row r="260" spans="1:127" s="49" customFormat="1" ht="20.25" thickTop="1" thickBot="1" x14ac:dyDescent="0.35">
      <c r="A260" s="97"/>
      <c r="B260" s="97"/>
      <c r="C260" s="88"/>
      <c r="D260" s="88"/>
      <c r="E260" s="176"/>
      <c r="F260" s="176"/>
      <c r="G260" s="176"/>
      <c r="H260" s="176"/>
      <c r="I260" s="90" t="str">
        <f>IF(AND(Table1[[#This Row],[General]]=1,Table1[[#This Row],[Beginner]]=1,Table1[[#This Row],[Intermediate]]=1,Table1[[#This Row],[Advanced]]=1),1,"")</f>
        <v/>
      </c>
      <c r="J260" s="90" t="str">
        <f>CONCATENATE(IF(Table1[[#This Row],[General]]=1,"General, ",""), IF(Table1[[#This Row],[Beginner]]=1,"Beginner, ",""),IF(Table1[[#This Row],[Intermediate]]=1,"Intermediate, ",""), IF(Table1[[#This Row],[Advanced]]=1,"Advanced",""))</f>
        <v/>
      </c>
      <c r="K260" s="91"/>
      <c r="L260" s="179"/>
      <c r="M260" s="91"/>
      <c r="N260" s="91"/>
      <c r="O260" s="159"/>
      <c r="P260" s="91"/>
      <c r="Q260" s="91"/>
      <c r="R260" s="91"/>
      <c r="S26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60" s="92"/>
      <c r="U260" s="92"/>
      <c r="V260" s="211"/>
      <c r="W260" s="211"/>
      <c r="X260" s="92"/>
      <c r="Y260" s="92"/>
      <c r="Z260" s="92"/>
      <c r="AA260" s="92"/>
      <c r="AB260" s="92"/>
      <c r="AC260" s="92"/>
      <c r="AD260" s="92"/>
      <c r="AE260" s="181"/>
      <c r="AF260" s="92"/>
      <c r="AG26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60" s="93"/>
      <c r="AI260" s="93"/>
      <c r="AJ260" s="93"/>
      <c r="AK260" s="74" t="str">
        <f>CONCATENATE(IF(Table1[[#This Row],[Digital]]=1,"Digital, ",""),IF(Table1[[#This Row],[Face to Face]]=1,"Face to face, ",""),IF(Table1[[#This Row],[Blended]]=1,"Blended",""))</f>
        <v/>
      </c>
      <c r="AL260" s="89"/>
      <c r="AM260" s="94"/>
      <c r="AN260" s="182"/>
      <c r="AO260" s="94"/>
      <c r="AP260" s="182"/>
      <c r="AQ260" s="94"/>
      <c r="AR260" s="94"/>
      <c r="AS260" s="94"/>
      <c r="AT260" s="94"/>
      <c r="AU260" s="94"/>
      <c r="AV260" s="182"/>
      <c r="AW260" s="182"/>
      <c r="AX260" s="182"/>
      <c r="AY260" s="94"/>
      <c r="AZ26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6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60" s="95"/>
      <c r="BC260" s="95"/>
      <c r="BD260" s="90" t="str">
        <f>IF(AND(Table1[[#This Row],[Residential]]=1,Table1[[#This Row],[Commercial]]=1),1,"")</f>
        <v/>
      </c>
      <c r="BE260" s="90" t="str">
        <f>CONCATENATE(IF(Table1[[#This Row],[Residential]]=1,"Residential, ",""),IF(Table1[[#This Row],[Commercial]]=1,"Commercial",""))</f>
        <v/>
      </c>
      <c r="BF260" s="94"/>
      <c r="BG260" s="94"/>
      <c r="BH260" s="94"/>
      <c r="BI260" s="94"/>
      <c r="BJ260" s="94"/>
      <c r="BK260" s="94"/>
      <c r="BL260" s="94"/>
      <c r="BM260" s="182"/>
      <c r="BN260" s="94"/>
      <c r="BO26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60" s="160"/>
      <c r="BQ260" s="120"/>
      <c r="BR260" s="132"/>
      <c r="BS260" s="120"/>
      <c r="BT260" s="175"/>
      <c r="BU260" s="175"/>
      <c r="BV260" s="175"/>
      <c r="BW260" s="121"/>
      <c r="BX260" s="121"/>
      <c r="BY260" s="121"/>
      <c r="BZ260" s="227"/>
      <c r="CA26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60" s="48">
        <f>COUNTIF(Table1[[#This Row],[Validity]:[Alignment with NCC (Yes=1,No=0)]],"N/A")</f>
        <v>0</v>
      </c>
      <c r="CC260" s="48">
        <f>IF(ISERROR(Table1[[#This Row],[Total Quality Score (out of 10)]]/(4-Table1[[#This Row],[N/A Count]])),0,Table1[[#This Row],[Total Quality Score (out of 10)]]/(4-Table1[[#This Row],[N/A Count]]))</f>
        <v>0</v>
      </c>
      <c r="CD260" s="106"/>
      <c r="CE260" s="106"/>
      <c r="CF260" s="172" t="str">
        <f>IF(SUM(Table1[[#This Row],[Multiple]:[Level (all)62]])&lt;1,IF(Table1[[#This Row],[General]]=1,1,""),"")</f>
        <v/>
      </c>
      <c r="CG260" s="172" t="str">
        <f>IF(SUM(Table1[[#This Row],[Multiple]:[Level (all)62]])&lt;1,IF(Table1[[#This Row],[Beginner]]=1,1,""),"")</f>
        <v/>
      </c>
      <c r="CH260" s="171" t="str">
        <f>IF(SUM(Table1[[#This Row],[Multiple]:[Level (all)62]])&lt;1,IF(Table1[[#This Row],[Intermediate]]=1,1,""),"")</f>
        <v/>
      </c>
      <c r="CI260" s="171" t="str">
        <f>IF(SUM(Table1[[#This Row],[Multiple]:[Level (all)62]])&lt;1,IF(Table1[[#This Row],[Advanced]]=1,1,""),"")</f>
        <v/>
      </c>
      <c r="CJ260" s="171" t="str">
        <f>IF(AND(SUM(Table1[[#This Row],[General]:[Advanced]])&lt;4,SUM(Table1[[#This Row],[General]:[Advanced]])&gt;1),1,"")</f>
        <v/>
      </c>
      <c r="CK260" s="171" t="str">
        <f>Table1[[#This Row],[Level (all)]]</f>
        <v/>
      </c>
      <c r="CL260" s="171" t="str">
        <f>IF(Table1[[#This Row],[Multiple audience]]&lt;&gt;1,IF(Table1[[#This Row],[General Audience]]=1,1,""),"")</f>
        <v/>
      </c>
      <c r="CM260" s="171" t="str">
        <f>IF(Table1[[#This Row],[Multiple audience]]&lt;&gt;1,IF(Table1[[#This Row],[Planners / Designers ]]=1,1,""),"")</f>
        <v/>
      </c>
      <c r="CN260" s="171" t="str">
        <f>IF(Table1[[#This Row],[Multiple audience]]&lt;&gt;1,IF(Table1[[#This Row],[Regulatory Assessors]]=1,1,""),"")</f>
        <v/>
      </c>
      <c r="CO260" s="171" t="str">
        <f>IF(Table1[[#This Row],[Multiple audience]]&lt;&gt;1,IF(Table1[[#This Row],[Builders / Management]]=1,1,""),"")</f>
        <v/>
      </c>
      <c r="CP260" s="171" t="str">
        <f>IF(Table1[[#This Row],[Multiple audience]]&lt;&gt;1,IF(Table1[[#This Row],[Energy / Sus Assessors]]=1,1,""),"")</f>
        <v/>
      </c>
      <c r="CQ260" s="171" t="str">
        <f>IF(Table1[[#This Row],[Multiple audience]]&lt;&gt;1,IF(Table1[[#This Row],[Semi-skilled]]=1,1,""),"")</f>
        <v/>
      </c>
      <c r="CR260" s="171" t="str">
        <f>IF(Table1[[#This Row],[Multiple audience]]&lt;&gt;1,IF(Table1[[#This Row],[Trades]]=1,1,""),"")</f>
        <v/>
      </c>
      <c r="CS260" s="171" t="str">
        <f>IF(Table1[[#This Row],[Multiple audience]]&lt;&gt;1,IF(Table1[[#This Row],[Other]]=1,1,""),"")</f>
        <v/>
      </c>
      <c r="CT260" s="171" t="str">
        <f>IF(SUM(Table1[[#This Row],[General Audience]:[Other]])&gt;1,1,"")</f>
        <v/>
      </c>
      <c r="CU260" s="171" t="str">
        <f>IF(Table1[[#This Row],[Various  ]]&lt;&gt;1,IF(Table1[[#This Row],[Calculator / Software]]=1,1,""),"")</f>
        <v/>
      </c>
      <c r="CV260" s="171" t="str">
        <f>IF(Table1[[#This Row],[Various  ]]&lt;&gt;1,IF(Table1[[#This Row],[Information  ]]=1,1,""),"")</f>
        <v/>
      </c>
      <c r="CW260" s="171" t="str">
        <f>IF(Table1[[#This Row],[Various  ]]&lt;&gt;1,IF(Table1[[#This Row],[Interactive Tool]]=1,1,""),"")</f>
        <v/>
      </c>
      <c r="CX260" s="171" t="str">
        <f>IF(Table1[[#This Row],[Various  ]]&lt;&gt;1,IF(Table1[[#This Row],[Technical Specifications]]=1,1,""),"")</f>
        <v/>
      </c>
      <c r="CY260" s="171" t="str">
        <f>IF(Table1[[#This Row],[Various  ]]&lt;&gt;1,IF(Table1[[#This Row],[Training Resources]]=1,1,""),"")</f>
        <v/>
      </c>
      <c r="CZ260" s="171" t="str">
        <f>IF(Table1[[#This Row],[Various  ]]&lt;&gt;1,IF(Table1[[#This Row],[Toolbox]]=1,1,""),"")</f>
        <v/>
      </c>
      <c r="DA260" s="169" t="str">
        <f>IF(Table1[[#This Row],[Various  ]]&lt;&gt;1,IF(Table1[[#This Row],[Video]]=1,1,""),"")</f>
        <v/>
      </c>
      <c r="DB260" s="169" t="str">
        <f>IF(Table1[[#This Row],[Various  ]]&lt;&gt;1,IF(Table1[[#This Row],[Case study]]=1,1,""),"")</f>
        <v/>
      </c>
      <c r="DC260" s="169" t="str">
        <f>IF(Table1[[#This Row],[Various  ]]&lt;&gt;1,IF(Table1[[#This Row],[Other   ]]=1,1,""),"")</f>
        <v/>
      </c>
      <c r="DD260" s="169" t="str">
        <f>IF(Table1[[#This Row],[Various  ]]&lt;&gt;1,IF(Table1[[#This Row],[Standards]]=1,1,""),"")</f>
        <v/>
      </c>
      <c r="DE260" s="169" t="str">
        <f>IF(Table1[[#This Row],[Various]]=1,1,IF(SUM(Table1[[#This Row],[Calculator / Software]:[Standards]])&gt;1,1,""))</f>
        <v/>
      </c>
      <c r="DF260" s="169" t="str">
        <f>IF(Table1[[#This Row],[Multiple NCC links]]&lt;&gt;1,IF(Table1[[#This Row],[Design]]=1,1,""),"")</f>
        <v/>
      </c>
      <c r="DG260" s="169" t="str">
        <f>IF(Table1[[#This Row],[Multiple NCC links]]&lt;&gt;1,IF(Table1[[#This Row],[Assessment / Verification]]=1,1,""),"")</f>
        <v/>
      </c>
      <c r="DH260" s="169" t="str">
        <f>IF(Table1[[#This Row],[Multiple NCC links]]&lt;&gt;1,IF(Table1[[#This Row],[Climate Specific ]]=1,1,""),"")</f>
        <v/>
      </c>
      <c r="DI260" s="169" t="str">
        <f>IF(Table1[[#This Row],[Multiple NCC links]]&lt;&gt;1,IF(Table1[[#This Row],[Alterations / Additions]]=1,1,""),"")</f>
        <v/>
      </c>
      <c r="DJ260" s="169" t="str">
        <f>IF(Table1[[#This Row],[Multiple NCC links]]&lt;&gt;1,IF(Table1[[#This Row],[Glazing]]=1,1,""),"")</f>
        <v/>
      </c>
      <c r="DK260" s="169" t="str">
        <f>IF(Table1[[#This Row],[Multiple NCC links]]&lt;&gt;1,IF(Table1[[#This Row],[Building Fabric / Thermal / Sealing]]=1,1,""),"")</f>
        <v/>
      </c>
      <c r="DL260" s="169" t="str">
        <f>IF(Table1[[#This Row],[Multiple NCC links]]&lt;&gt;1,IF(Table1[[#This Row],[Lighting]]=1,1,""),"")</f>
        <v/>
      </c>
      <c r="DM260" s="169" t="str">
        <f>IF(Table1[[#This Row],[Multiple NCC links]]&lt;&gt;1,IF(Table1[[#This Row],[HVAC]]=1,1,""),"")</f>
        <v/>
      </c>
      <c r="DN260" s="169" t="str">
        <f>IF(Table1[[#This Row],[Multiple NCC links]]&lt;&gt;1,IF(Table1[[#This Row],[Services]]=1,1,""),"")</f>
        <v/>
      </c>
      <c r="DO260" s="169" t="str">
        <f>IF(Table1[[#This Row],[Multiple NCC links]]&lt;&gt;1,IF(Table1[[#This Row],[Maintenance &amp; Monitoring]]=1,1,""),"")</f>
        <v/>
      </c>
      <c r="DP260" s="169" t="str">
        <f>IF(Table1[[#This Row],[Multiple NCC links]]&lt;&gt;1,IF(Table1[[#This Row],[Hand over / Operations]]=1,1,""),"")</f>
        <v/>
      </c>
      <c r="DQ260" s="169" t="str">
        <f>IF(Table1[[#This Row],[Multiple NCC links]]&lt;&gt;1,IF(Table1[[#This Row],[As built assessment]]=1,1,""),"")</f>
        <v/>
      </c>
      <c r="DR260" s="169" t="str">
        <f>IF(Table1[[#This Row],[Multiple NCC links]]&lt;&gt;1,IF(Table1[[#This Row],[Beyond compliance]]=1,1,""),"")</f>
        <v/>
      </c>
      <c r="DS260" s="169" t="str">
        <f>IF(SUM(Table1[[#This Row],[Design]:[Beyond compliance]])&gt;1,1,"")</f>
        <v/>
      </c>
      <c r="DT260" s="169" t="str">
        <f>IF(Table1[[#This Row],[Both Residential &amp; Commercial4]]&lt;&gt;1,IF(Table1[[#This Row],[Residential]]=1,1,""),"")</f>
        <v/>
      </c>
      <c r="DU260" s="169" t="str">
        <f>IF(Table1[[#This Row],[Both Residential &amp; Commercial4]]&lt;&gt;1,IF(Table1[[#This Row],[Commercial]]=1,1,""),"")</f>
        <v/>
      </c>
      <c r="DV260" s="169" t="str">
        <f>Table1[[#This Row],[Residential &amp; Commercial]]</f>
        <v/>
      </c>
      <c r="DW260" s="169"/>
    </row>
    <row r="261" spans="1:127" s="49" customFormat="1" ht="20.25" thickTop="1" thickBot="1" x14ac:dyDescent="0.35">
      <c r="A261" s="97"/>
      <c r="B261" s="97"/>
      <c r="C261" s="88"/>
      <c r="D261" s="88"/>
      <c r="E261" s="176"/>
      <c r="F261" s="176"/>
      <c r="G261" s="176"/>
      <c r="H261" s="176"/>
      <c r="I261" s="90" t="str">
        <f>IF(AND(Table1[[#This Row],[General]]=1,Table1[[#This Row],[Beginner]]=1,Table1[[#This Row],[Intermediate]]=1,Table1[[#This Row],[Advanced]]=1),1,"")</f>
        <v/>
      </c>
      <c r="J261" s="90" t="str">
        <f>CONCATENATE(IF(Table1[[#This Row],[General]]=1,"General, ",""), IF(Table1[[#This Row],[Beginner]]=1,"Beginner, ",""),IF(Table1[[#This Row],[Intermediate]]=1,"Intermediate, ",""), IF(Table1[[#This Row],[Advanced]]=1,"Advanced",""))</f>
        <v/>
      </c>
      <c r="K261" s="91"/>
      <c r="L261" s="179"/>
      <c r="M261" s="91"/>
      <c r="N261" s="91"/>
      <c r="O261" s="159"/>
      <c r="P261" s="91"/>
      <c r="Q261" s="91"/>
      <c r="R261" s="91"/>
      <c r="S26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61" s="92"/>
      <c r="U261" s="92"/>
      <c r="V261" s="211"/>
      <c r="W261" s="211"/>
      <c r="X261" s="92"/>
      <c r="Y261" s="92"/>
      <c r="Z261" s="92"/>
      <c r="AA261" s="92"/>
      <c r="AB261" s="92"/>
      <c r="AC261" s="92"/>
      <c r="AD261" s="92"/>
      <c r="AE261" s="181"/>
      <c r="AF261" s="92"/>
      <c r="AG26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61" s="93"/>
      <c r="AI261" s="93"/>
      <c r="AJ261" s="93"/>
      <c r="AK261" s="74" t="str">
        <f>CONCATENATE(IF(Table1[[#This Row],[Digital]]=1,"Digital, ",""),IF(Table1[[#This Row],[Face to Face]]=1,"Face to face, ",""),IF(Table1[[#This Row],[Blended]]=1,"Blended",""))</f>
        <v/>
      </c>
      <c r="AL261" s="89"/>
      <c r="AM261" s="94"/>
      <c r="AN261" s="182"/>
      <c r="AO261" s="94"/>
      <c r="AP261" s="182"/>
      <c r="AQ261" s="94"/>
      <c r="AR261" s="94"/>
      <c r="AS261" s="94"/>
      <c r="AT261" s="94"/>
      <c r="AU261" s="94"/>
      <c r="AV261" s="182"/>
      <c r="AW261" s="182"/>
      <c r="AX261" s="182"/>
      <c r="AY261" s="94"/>
      <c r="AZ26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6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61" s="95"/>
      <c r="BC261" s="95"/>
      <c r="BD261" s="90" t="str">
        <f>IF(AND(Table1[[#This Row],[Residential]]=1,Table1[[#This Row],[Commercial]]=1),1,"")</f>
        <v/>
      </c>
      <c r="BE261" s="90" t="str">
        <f>CONCATENATE(IF(Table1[[#This Row],[Residential]]=1,"Residential, ",""),IF(Table1[[#This Row],[Commercial]]=1,"Commercial",""))</f>
        <v/>
      </c>
      <c r="BF261" s="94"/>
      <c r="BG261" s="94"/>
      <c r="BH261" s="94"/>
      <c r="BI261" s="94"/>
      <c r="BJ261" s="94"/>
      <c r="BK261" s="94"/>
      <c r="BL261" s="94"/>
      <c r="BM261" s="182"/>
      <c r="BN261" s="94"/>
      <c r="BO26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61" s="160"/>
      <c r="BQ261" s="120"/>
      <c r="BR261" s="132"/>
      <c r="BS261" s="120"/>
      <c r="BT261" s="175"/>
      <c r="BU261" s="175"/>
      <c r="BV261" s="175"/>
      <c r="BW261" s="121"/>
      <c r="BX261" s="121"/>
      <c r="BY261" s="121"/>
      <c r="BZ261" s="227"/>
      <c r="CA26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61" s="48">
        <f>COUNTIF(Table1[[#This Row],[Validity]:[Alignment with NCC (Yes=1,No=0)]],"N/A")</f>
        <v>0</v>
      </c>
      <c r="CC261" s="48">
        <f>IF(ISERROR(Table1[[#This Row],[Total Quality Score (out of 10)]]/(4-Table1[[#This Row],[N/A Count]])),0,Table1[[#This Row],[Total Quality Score (out of 10)]]/(4-Table1[[#This Row],[N/A Count]]))</f>
        <v>0</v>
      </c>
      <c r="CD261" s="106"/>
      <c r="CE261" s="106"/>
      <c r="CF261" s="172" t="str">
        <f>IF(SUM(Table1[[#This Row],[Multiple]:[Level (all)62]])&lt;1,IF(Table1[[#This Row],[General]]=1,1,""),"")</f>
        <v/>
      </c>
      <c r="CG261" s="172" t="str">
        <f>IF(SUM(Table1[[#This Row],[Multiple]:[Level (all)62]])&lt;1,IF(Table1[[#This Row],[Beginner]]=1,1,""),"")</f>
        <v/>
      </c>
      <c r="CH261" s="171" t="str">
        <f>IF(SUM(Table1[[#This Row],[Multiple]:[Level (all)62]])&lt;1,IF(Table1[[#This Row],[Intermediate]]=1,1,""),"")</f>
        <v/>
      </c>
      <c r="CI261" s="171" t="str">
        <f>IF(SUM(Table1[[#This Row],[Multiple]:[Level (all)62]])&lt;1,IF(Table1[[#This Row],[Advanced]]=1,1,""),"")</f>
        <v/>
      </c>
      <c r="CJ261" s="171" t="str">
        <f>IF(AND(SUM(Table1[[#This Row],[General]:[Advanced]])&lt;4,SUM(Table1[[#This Row],[General]:[Advanced]])&gt;1),1,"")</f>
        <v/>
      </c>
      <c r="CK261" s="171" t="str">
        <f>Table1[[#This Row],[Level (all)]]</f>
        <v/>
      </c>
      <c r="CL261" s="171" t="str">
        <f>IF(Table1[[#This Row],[Multiple audience]]&lt;&gt;1,IF(Table1[[#This Row],[General Audience]]=1,1,""),"")</f>
        <v/>
      </c>
      <c r="CM261" s="171" t="str">
        <f>IF(Table1[[#This Row],[Multiple audience]]&lt;&gt;1,IF(Table1[[#This Row],[Planners / Designers ]]=1,1,""),"")</f>
        <v/>
      </c>
      <c r="CN261" s="171" t="str">
        <f>IF(Table1[[#This Row],[Multiple audience]]&lt;&gt;1,IF(Table1[[#This Row],[Regulatory Assessors]]=1,1,""),"")</f>
        <v/>
      </c>
      <c r="CO261" s="171" t="str">
        <f>IF(Table1[[#This Row],[Multiple audience]]&lt;&gt;1,IF(Table1[[#This Row],[Builders / Management]]=1,1,""),"")</f>
        <v/>
      </c>
      <c r="CP261" s="171" t="str">
        <f>IF(Table1[[#This Row],[Multiple audience]]&lt;&gt;1,IF(Table1[[#This Row],[Energy / Sus Assessors]]=1,1,""),"")</f>
        <v/>
      </c>
      <c r="CQ261" s="171" t="str">
        <f>IF(Table1[[#This Row],[Multiple audience]]&lt;&gt;1,IF(Table1[[#This Row],[Semi-skilled]]=1,1,""),"")</f>
        <v/>
      </c>
      <c r="CR261" s="171" t="str">
        <f>IF(Table1[[#This Row],[Multiple audience]]&lt;&gt;1,IF(Table1[[#This Row],[Trades]]=1,1,""),"")</f>
        <v/>
      </c>
      <c r="CS261" s="171" t="str">
        <f>IF(Table1[[#This Row],[Multiple audience]]&lt;&gt;1,IF(Table1[[#This Row],[Other]]=1,1,""),"")</f>
        <v/>
      </c>
      <c r="CT261" s="171" t="str">
        <f>IF(SUM(Table1[[#This Row],[General Audience]:[Other]])&gt;1,1,"")</f>
        <v/>
      </c>
      <c r="CU261" s="171" t="str">
        <f>IF(Table1[[#This Row],[Various  ]]&lt;&gt;1,IF(Table1[[#This Row],[Calculator / Software]]=1,1,""),"")</f>
        <v/>
      </c>
      <c r="CV261" s="171" t="str">
        <f>IF(Table1[[#This Row],[Various  ]]&lt;&gt;1,IF(Table1[[#This Row],[Information  ]]=1,1,""),"")</f>
        <v/>
      </c>
      <c r="CW261" s="171" t="str">
        <f>IF(Table1[[#This Row],[Various  ]]&lt;&gt;1,IF(Table1[[#This Row],[Interactive Tool]]=1,1,""),"")</f>
        <v/>
      </c>
      <c r="CX261" s="171" t="str">
        <f>IF(Table1[[#This Row],[Various  ]]&lt;&gt;1,IF(Table1[[#This Row],[Technical Specifications]]=1,1,""),"")</f>
        <v/>
      </c>
      <c r="CY261" s="171" t="str">
        <f>IF(Table1[[#This Row],[Various  ]]&lt;&gt;1,IF(Table1[[#This Row],[Training Resources]]=1,1,""),"")</f>
        <v/>
      </c>
      <c r="CZ261" s="171" t="str">
        <f>IF(Table1[[#This Row],[Various  ]]&lt;&gt;1,IF(Table1[[#This Row],[Toolbox]]=1,1,""),"")</f>
        <v/>
      </c>
      <c r="DA261" s="169" t="str">
        <f>IF(Table1[[#This Row],[Various  ]]&lt;&gt;1,IF(Table1[[#This Row],[Video]]=1,1,""),"")</f>
        <v/>
      </c>
      <c r="DB261" s="169" t="str">
        <f>IF(Table1[[#This Row],[Various  ]]&lt;&gt;1,IF(Table1[[#This Row],[Case study]]=1,1,""),"")</f>
        <v/>
      </c>
      <c r="DC261" s="169" t="str">
        <f>IF(Table1[[#This Row],[Various  ]]&lt;&gt;1,IF(Table1[[#This Row],[Other   ]]=1,1,""),"")</f>
        <v/>
      </c>
      <c r="DD261" s="169" t="str">
        <f>IF(Table1[[#This Row],[Various  ]]&lt;&gt;1,IF(Table1[[#This Row],[Standards]]=1,1,""),"")</f>
        <v/>
      </c>
      <c r="DE261" s="169" t="str">
        <f>IF(Table1[[#This Row],[Various]]=1,1,IF(SUM(Table1[[#This Row],[Calculator / Software]:[Standards]])&gt;1,1,""))</f>
        <v/>
      </c>
      <c r="DF261" s="169" t="str">
        <f>IF(Table1[[#This Row],[Multiple NCC links]]&lt;&gt;1,IF(Table1[[#This Row],[Design]]=1,1,""),"")</f>
        <v/>
      </c>
      <c r="DG261" s="169" t="str">
        <f>IF(Table1[[#This Row],[Multiple NCC links]]&lt;&gt;1,IF(Table1[[#This Row],[Assessment / Verification]]=1,1,""),"")</f>
        <v/>
      </c>
      <c r="DH261" s="169" t="str">
        <f>IF(Table1[[#This Row],[Multiple NCC links]]&lt;&gt;1,IF(Table1[[#This Row],[Climate Specific ]]=1,1,""),"")</f>
        <v/>
      </c>
      <c r="DI261" s="169" t="str">
        <f>IF(Table1[[#This Row],[Multiple NCC links]]&lt;&gt;1,IF(Table1[[#This Row],[Alterations / Additions]]=1,1,""),"")</f>
        <v/>
      </c>
      <c r="DJ261" s="169" t="str">
        <f>IF(Table1[[#This Row],[Multiple NCC links]]&lt;&gt;1,IF(Table1[[#This Row],[Glazing]]=1,1,""),"")</f>
        <v/>
      </c>
      <c r="DK261" s="169" t="str">
        <f>IF(Table1[[#This Row],[Multiple NCC links]]&lt;&gt;1,IF(Table1[[#This Row],[Building Fabric / Thermal / Sealing]]=1,1,""),"")</f>
        <v/>
      </c>
      <c r="DL261" s="169" t="str">
        <f>IF(Table1[[#This Row],[Multiple NCC links]]&lt;&gt;1,IF(Table1[[#This Row],[Lighting]]=1,1,""),"")</f>
        <v/>
      </c>
      <c r="DM261" s="169" t="str">
        <f>IF(Table1[[#This Row],[Multiple NCC links]]&lt;&gt;1,IF(Table1[[#This Row],[HVAC]]=1,1,""),"")</f>
        <v/>
      </c>
      <c r="DN261" s="169" t="str">
        <f>IF(Table1[[#This Row],[Multiple NCC links]]&lt;&gt;1,IF(Table1[[#This Row],[Services]]=1,1,""),"")</f>
        <v/>
      </c>
      <c r="DO261" s="169" t="str">
        <f>IF(Table1[[#This Row],[Multiple NCC links]]&lt;&gt;1,IF(Table1[[#This Row],[Maintenance &amp; Monitoring]]=1,1,""),"")</f>
        <v/>
      </c>
      <c r="DP261" s="169" t="str">
        <f>IF(Table1[[#This Row],[Multiple NCC links]]&lt;&gt;1,IF(Table1[[#This Row],[Hand over / Operations]]=1,1,""),"")</f>
        <v/>
      </c>
      <c r="DQ261" s="169" t="str">
        <f>IF(Table1[[#This Row],[Multiple NCC links]]&lt;&gt;1,IF(Table1[[#This Row],[As built assessment]]=1,1,""),"")</f>
        <v/>
      </c>
      <c r="DR261" s="169" t="str">
        <f>IF(Table1[[#This Row],[Multiple NCC links]]&lt;&gt;1,IF(Table1[[#This Row],[Beyond compliance]]=1,1,""),"")</f>
        <v/>
      </c>
      <c r="DS261" s="169" t="str">
        <f>IF(SUM(Table1[[#This Row],[Design]:[Beyond compliance]])&gt;1,1,"")</f>
        <v/>
      </c>
      <c r="DT261" s="169" t="str">
        <f>IF(Table1[[#This Row],[Both Residential &amp; Commercial4]]&lt;&gt;1,IF(Table1[[#This Row],[Residential]]=1,1,""),"")</f>
        <v/>
      </c>
      <c r="DU261" s="169" t="str">
        <f>IF(Table1[[#This Row],[Both Residential &amp; Commercial4]]&lt;&gt;1,IF(Table1[[#This Row],[Commercial]]=1,1,""),"")</f>
        <v/>
      </c>
      <c r="DV261" s="169" t="str">
        <f>Table1[[#This Row],[Residential &amp; Commercial]]</f>
        <v/>
      </c>
      <c r="DW261" s="169"/>
    </row>
    <row r="262" spans="1:127" s="49" customFormat="1" ht="20.25" thickTop="1" thickBot="1" x14ac:dyDescent="0.35">
      <c r="A262" s="97"/>
      <c r="B262" s="97"/>
      <c r="C262" s="88"/>
      <c r="D262" s="88"/>
      <c r="E262" s="176"/>
      <c r="F262" s="176"/>
      <c r="G262" s="176"/>
      <c r="H262" s="176"/>
      <c r="I262" s="90" t="str">
        <f>IF(AND(Table1[[#This Row],[General]]=1,Table1[[#This Row],[Beginner]]=1,Table1[[#This Row],[Intermediate]]=1,Table1[[#This Row],[Advanced]]=1),1,"")</f>
        <v/>
      </c>
      <c r="J262" s="90" t="str">
        <f>CONCATENATE(IF(Table1[[#This Row],[General]]=1,"General, ",""), IF(Table1[[#This Row],[Beginner]]=1,"Beginner, ",""),IF(Table1[[#This Row],[Intermediate]]=1,"Intermediate, ",""), IF(Table1[[#This Row],[Advanced]]=1,"Advanced",""))</f>
        <v/>
      </c>
      <c r="K262" s="91"/>
      <c r="L262" s="179"/>
      <c r="M262" s="91"/>
      <c r="N262" s="91"/>
      <c r="O262" s="159"/>
      <c r="P262" s="91"/>
      <c r="Q262" s="91"/>
      <c r="R262" s="91"/>
      <c r="S26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62" s="92"/>
      <c r="U262" s="92"/>
      <c r="V262" s="211"/>
      <c r="W262" s="211"/>
      <c r="X262" s="92"/>
      <c r="Y262" s="92"/>
      <c r="Z262" s="92"/>
      <c r="AA262" s="92"/>
      <c r="AB262" s="92"/>
      <c r="AC262" s="92"/>
      <c r="AD262" s="92"/>
      <c r="AE262" s="181"/>
      <c r="AF262" s="92"/>
      <c r="AG26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62" s="93"/>
      <c r="AI262" s="93"/>
      <c r="AJ262" s="93"/>
      <c r="AK262" s="74" t="str">
        <f>CONCATENATE(IF(Table1[[#This Row],[Digital]]=1,"Digital, ",""),IF(Table1[[#This Row],[Face to Face]]=1,"Face to face, ",""),IF(Table1[[#This Row],[Blended]]=1,"Blended",""))</f>
        <v/>
      </c>
      <c r="AL262" s="89"/>
      <c r="AM262" s="94"/>
      <c r="AN262" s="182"/>
      <c r="AO262" s="94"/>
      <c r="AP262" s="182"/>
      <c r="AQ262" s="94"/>
      <c r="AR262" s="94"/>
      <c r="AS262" s="94"/>
      <c r="AT262" s="94"/>
      <c r="AU262" s="94"/>
      <c r="AV262" s="182"/>
      <c r="AW262" s="182"/>
      <c r="AX262" s="182"/>
      <c r="AY262" s="94"/>
      <c r="AZ26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6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62" s="95"/>
      <c r="BC262" s="95"/>
      <c r="BD262" s="90" t="str">
        <f>IF(AND(Table1[[#This Row],[Residential]]=1,Table1[[#This Row],[Commercial]]=1),1,"")</f>
        <v/>
      </c>
      <c r="BE262" s="90" t="str">
        <f>CONCATENATE(IF(Table1[[#This Row],[Residential]]=1,"Residential, ",""),IF(Table1[[#This Row],[Commercial]]=1,"Commercial",""))</f>
        <v/>
      </c>
      <c r="BF262" s="94"/>
      <c r="BG262" s="94"/>
      <c r="BH262" s="94"/>
      <c r="BI262" s="94"/>
      <c r="BJ262" s="94"/>
      <c r="BK262" s="94"/>
      <c r="BL262" s="94"/>
      <c r="BM262" s="182"/>
      <c r="BN262" s="94"/>
      <c r="BO26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62" s="160"/>
      <c r="BQ262" s="120"/>
      <c r="BR262" s="132"/>
      <c r="BS262" s="120"/>
      <c r="BT262" s="175"/>
      <c r="BU262" s="175"/>
      <c r="BV262" s="175"/>
      <c r="BW262" s="121"/>
      <c r="BX262" s="121"/>
      <c r="BY262" s="121"/>
      <c r="BZ262" s="227"/>
      <c r="CA26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62" s="48">
        <f>COUNTIF(Table1[[#This Row],[Validity]:[Alignment with NCC (Yes=1,No=0)]],"N/A")</f>
        <v>0</v>
      </c>
      <c r="CC262" s="48">
        <f>IF(ISERROR(Table1[[#This Row],[Total Quality Score (out of 10)]]/(4-Table1[[#This Row],[N/A Count]])),0,Table1[[#This Row],[Total Quality Score (out of 10)]]/(4-Table1[[#This Row],[N/A Count]]))</f>
        <v>0</v>
      </c>
      <c r="CD262" s="106"/>
      <c r="CE262" s="106"/>
      <c r="CF262" s="172" t="str">
        <f>IF(SUM(Table1[[#This Row],[Multiple]:[Level (all)62]])&lt;1,IF(Table1[[#This Row],[General]]=1,1,""),"")</f>
        <v/>
      </c>
      <c r="CG262" s="172" t="str">
        <f>IF(SUM(Table1[[#This Row],[Multiple]:[Level (all)62]])&lt;1,IF(Table1[[#This Row],[Beginner]]=1,1,""),"")</f>
        <v/>
      </c>
      <c r="CH262" s="171" t="str">
        <f>IF(SUM(Table1[[#This Row],[Multiple]:[Level (all)62]])&lt;1,IF(Table1[[#This Row],[Intermediate]]=1,1,""),"")</f>
        <v/>
      </c>
      <c r="CI262" s="171" t="str">
        <f>IF(SUM(Table1[[#This Row],[Multiple]:[Level (all)62]])&lt;1,IF(Table1[[#This Row],[Advanced]]=1,1,""),"")</f>
        <v/>
      </c>
      <c r="CJ262" s="171" t="str">
        <f>IF(AND(SUM(Table1[[#This Row],[General]:[Advanced]])&lt;4,SUM(Table1[[#This Row],[General]:[Advanced]])&gt;1),1,"")</f>
        <v/>
      </c>
      <c r="CK262" s="171" t="str">
        <f>Table1[[#This Row],[Level (all)]]</f>
        <v/>
      </c>
      <c r="CL262" s="171" t="str">
        <f>IF(Table1[[#This Row],[Multiple audience]]&lt;&gt;1,IF(Table1[[#This Row],[General Audience]]=1,1,""),"")</f>
        <v/>
      </c>
      <c r="CM262" s="171" t="str">
        <f>IF(Table1[[#This Row],[Multiple audience]]&lt;&gt;1,IF(Table1[[#This Row],[Planners / Designers ]]=1,1,""),"")</f>
        <v/>
      </c>
      <c r="CN262" s="171" t="str">
        <f>IF(Table1[[#This Row],[Multiple audience]]&lt;&gt;1,IF(Table1[[#This Row],[Regulatory Assessors]]=1,1,""),"")</f>
        <v/>
      </c>
      <c r="CO262" s="171" t="str">
        <f>IF(Table1[[#This Row],[Multiple audience]]&lt;&gt;1,IF(Table1[[#This Row],[Builders / Management]]=1,1,""),"")</f>
        <v/>
      </c>
      <c r="CP262" s="171" t="str">
        <f>IF(Table1[[#This Row],[Multiple audience]]&lt;&gt;1,IF(Table1[[#This Row],[Energy / Sus Assessors]]=1,1,""),"")</f>
        <v/>
      </c>
      <c r="CQ262" s="171" t="str">
        <f>IF(Table1[[#This Row],[Multiple audience]]&lt;&gt;1,IF(Table1[[#This Row],[Semi-skilled]]=1,1,""),"")</f>
        <v/>
      </c>
      <c r="CR262" s="171" t="str">
        <f>IF(Table1[[#This Row],[Multiple audience]]&lt;&gt;1,IF(Table1[[#This Row],[Trades]]=1,1,""),"")</f>
        <v/>
      </c>
      <c r="CS262" s="171" t="str">
        <f>IF(Table1[[#This Row],[Multiple audience]]&lt;&gt;1,IF(Table1[[#This Row],[Other]]=1,1,""),"")</f>
        <v/>
      </c>
      <c r="CT262" s="171" t="str">
        <f>IF(SUM(Table1[[#This Row],[General Audience]:[Other]])&gt;1,1,"")</f>
        <v/>
      </c>
      <c r="CU262" s="171" t="str">
        <f>IF(Table1[[#This Row],[Various  ]]&lt;&gt;1,IF(Table1[[#This Row],[Calculator / Software]]=1,1,""),"")</f>
        <v/>
      </c>
      <c r="CV262" s="171" t="str">
        <f>IF(Table1[[#This Row],[Various  ]]&lt;&gt;1,IF(Table1[[#This Row],[Information  ]]=1,1,""),"")</f>
        <v/>
      </c>
      <c r="CW262" s="171" t="str">
        <f>IF(Table1[[#This Row],[Various  ]]&lt;&gt;1,IF(Table1[[#This Row],[Interactive Tool]]=1,1,""),"")</f>
        <v/>
      </c>
      <c r="CX262" s="171" t="str">
        <f>IF(Table1[[#This Row],[Various  ]]&lt;&gt;1,IF(Table1[[#This Row],[Technical Specifications]]=1,1,""),"")</f>
        <v/>
      </c>
      <c r="CY262" s="171" t="str">
        <f>IF(Table1[[#This Row],[Various  ]]&lt;&gt;1,IF(Table1[[#This Row],[Training Resources]]=1,1,""),"")</f>
        <v/>
      </c>
      <c r="CZ262" s="171" t="str">
        <f>IF(Table1[[#This Row],[Various  ]]&lt;&gt;1,IF(Table1[[#This Row],[Toolbox]]=1,1,""),"")</f>
        <v/>
      </c>
      <c r="DA262" s="169" t="str">
        <f>IF(Table1[[#This Row],[Various  ]]&lt;&gt;1,IF(Table1[[#This Row],[Video]]=1,1,""),"")</f>
        <v/>
      </c>
      <c r="DB262" s="169" t="str">
        <f>IF(Table1[[#This Row],[Various  ]]&lt;&gt;1,IF(Table1[[#This Row],[Case study]]=1,1,""),"")</f>
        <v/>
      </c>
      <c r="DC262" s="169" t="str">
        <f>IF(Table1[[#This Row],[Various  ]]&lt;&gt;1,IF(Table1[[#This Row],[Other   ]]=1,1,""),"")</f>
        <v/>
      </c>
      <c r="DD262" s="169" t="str">
        <f>IF(Table1[[#This Row],[Various  ]]&lt;&gt;1,IF(Table1[[#This Row],[Standards]]=1,1,""),"")</f>
        <v/>
      </c>
      <c r="DE262" s="169" t="str">
        <f>IF(Table1[[#This Row],[Various]]=1,1,IF(SUM(Table1[[#This Row],[Calculator / Software]:[Standards]])&gt;1,1,""))</f>
        <v/>
      </c>
      <c r="DF262" s="169" t="str">
        <f>IF(Table1[[#This Row],[Multiple NCC links]]&lt;&gt;1,IF(Table1[[#This Row],[Design]]=1,1,""),"")</f>
        <v/>
      </c>
      <c r="DG262" s="169" t="str">
        <f>IF(Table1[[#This Row],[Multiple NCC links]]&lt;&gt;1,IF(Table1[[#This Row],[Assessment / Verification]]=1,1,""),"")</f>
        <v/>
      </c>
      <c r="DH262" s="169" t="str">
        <f>IF(Table1[[#This Row],[Multiple NCC links]]&lt;&gt;1,IF(Table1[[#This Row],[Climate Specific ]]=1,1,""),"")</f>
        <v/>
      </c>
      <c r="DI262" s="169" t="str">
        <f>IF(Table1[[#This Row],[Multiple NCC links]]&lt;&gt;1,IF(Table1[[#This Row],[Alterations / Additions]]=1,1,""),"")</f>
        <v/>
      </c>
      <c r="DJ262" s="169" t="str">
        <f>IF(Table1[[#This Row],[Multiple NCC links]]&lt;&gt;1,IF(Table1[[#This Row],[Glazing]]=1,1,""),"")</f>
        <v/>
      </c>
      <c r="DK262" s="169" t="str">
        <f>IF(Table1[[#This Row],[Multiple NCC links]]&lt;&gt;1,IF(Table1[[#This Row],[Building Fabric / Thermal / Sealing]]=1,1,""),"")</f>
        <v/>
      </c>
      <c r="DL262" s="169" t="str">
        <f>IF(Table1[[#This Row],[Multiple NCC links]]&lt;&gt;1,IF(Table1[[#This Row],[Lighting]]=1,1,""),"")</f>
        <v/>
      </c>
      <c r="DM262" s="169" t="str">
        <f>IF(Table1[[#This Row],[Multiple NCC links]]&lt;&gt;1,IF(Table1[[#This Row],[HVAC]]=1,1,""),"")</f>
        <v/>
      </c>
      <c r="DN262" s="169" t="str">
        <f>IF(Table1[[#This Row],[Multiple NCC links]]&lt;&gt;1,IF(Table1[[#This Row],[Services]]=1,1,""),"")</f>
        <v/>
      </c>
      <c r="DO262" s="169" t="str">
        <f>IF(Table1[[#This Row],[Multiple NCC links]]&lt;&gt;1,IF(Table1[[#This Row],[Maintenance &amp; Monitoring]]=1,1,""),"")</f>
        <v/>
      </c>
      <c r="DP262" s="169" t="str">
        <f>IF(Table1[[#This Row],[Multiple NCC links]]&lt;&gt;1,IF(Table1[[#This Row],[Hand over / Operations]]=1,1,""),"")</f>
        <v/>
      </c>
      <c r="DQ262" s="169" t="str">
        <f>IF(Table1[[#This Row],[Multiple NCC links]]&lt;&gt;1,IF(Table1[[#This Row],[As built assessment]]=1,1,""),"")</f>
        <v/>
      </c>
      <c r="DR262" s="169" t="str">
        <f>IF(Table1[[#This Row],[Multiple NCC links]]&lt;&gt;1,IF(Table1[[#This Row],[Beyond compliance]]=1,1,""),"")</f>
        <v/>
      </c>
      <c r="DS262" s="169" t="str">
        <f>IF(SUM(Table1[[#This Row],[Design]:[Beyond compliance]])&gt;1,1,"")</f>
        <v/>
      </c>
      <c r="DT262" s="169" t="str">
        <f>IF(Table1[[#This Row],[Both Residential &amp; Commercial4]]&lt;&gt;1,IF(Table1[[#This Row],[Residential]]=1,1,""),"")</f>
        <v/>
      </c>
      <c r="DU262" s="169" t="str">
        <f>IF(Table1[[#This Row],[Both Residential &amp; Commercial4]]&lt;&gt;1,IF(Table1[[#This Row],[Commercial]]=1,1,""),"")</f>
        <v/>
      </c>
      <c r="DV262" s="169" t="str">
        <f>Table1[[#This Row],[Residential &amp; Commercial]]</f>
        <v/>
      </c>
      <c r="DW262" s="169"/>
    </row>
    <row r="263" spans="1:127" s="49" customFormat="1" ht="20.25" thickTop="1" thickBot="1" x14ac:dyDescent="0.35">
      <c r="A263" s="97"/>
      <c r="B263" s="97"/>
      <c r="C263" s="88"/>
      <c r="D263" s="88"/>
      <c r="E263" s="176"/>
      <c r="F263" s="176"/>
      <c r="G263" s="176"/>
      <c r="H263" s="176"/>
      <c r="I263" s="90" t="str">
        <f>IF(AND(Table1[[#This Row],[General]]=1,Table1[[#This Row],[Beginner]]=1,Table1[[#This Row],[Intermediate]]=1,Table1[[#This Row],[Advanced]]=1),1,"")</f>
        <v/>
      </c>
      <c r="J263" s="90" t="str">
        <f>CONCATENATE(IF(Table1[[#This Row],[General]]=1,"General, ",""), IF(Table1[[#This Row],[Beginner]]=1,"Beginner, ",""),IF(Table1[[#This Row],[Intermediate]]=1,"Intermediate, ",""), IF(Table1[[#This Row],[Advanced]]=1,"Advanced",""))</f>
        <v/>
      </c>
      <c r="K263" s="91"/>
      <c r="L263" s="179"/>
      <c r="M263" s="91"/>
      <c r="N263" s="91"/>
      <c r="O263" s="159"/>
      <c r="P263" s="91"/>
      <c r="Q263" s="91"/>
      <c r="R263" s="91"/>
      <c r="S26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63" s="92"/>
      <c r="U263" s="92"/>
      <c r="V263" s="211"/>
      <c r="W263" s="211"/>
      <c r="X263" s="92"/>
      <c r="Y263" s="92"/>
      <c r="Z263" s="92"/>
      <c r="AA263" s="92"/>
      <c r="AB263" s="92"/>
      <c r="AC263" s="92"/>
      <c r="AD263" s="92"/>
      <c r="AE263" s="181"/>
      <c r="AF263" s="92"/>
      <c r="AG26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63" s="93"/>
      <c r="AI263" s="93"/>
      <c r="AJ263" s="93"/>
      <c r="AK263" s="74" t="str">
        <f>CONCATENATE(IF(Table1[[#This Row],[Digital]]=1,"Digital, ",""),IF(Table1[[#This Row],[Face to Face]]=1,"Face to face, ",""),IF(Table1[[#This Row],[Blended]]=1,"Blended",""))</f>
        <v/>
      </c>
      <c r="AL263" s="89"/>
      <c r="AM263" s="94"/>
      <c r="AN263" s="182"/>
      <c r="AO263" s="94"/>
      <c r="AP263" s="182"/>
      <c r="AQ263" s="94"/>
      <c r="AR263" s="94"/>
      <c r="AS263" s="94"/>
      <c r="AT263" s="94"/>
      <c r="AU263" s="94"/>
      <c r="AV263" s="182"/>
      <c r="AW263" s="182"/>
      <c r="AX263" s="182"/>
      <c r="AY263" s="94"/>
      <c r="AZ26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6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63" s="95"/>
      <c r="BC263" s="95"/>
      <c r="BD263" s="90" t="str">
        <f>IF(AND(Table1[[#This Row],[Residential]]=1,Table1[[#This Row],[Commercial]]=1),1,"")</f>
        <v/>
      </c>
      <c r="BE263" s="90" t="str">
        <f>CONCATENATE(IF(Table1[[#This Row],[Residential]]=1,"Residential, ",""),IF(Table1[[#This Row],[Commercial]]=1,"Commercial",""))</f>
        <v/>
      </c>
      <c r="BF263" s="94"/>
      <c r="BG263" s="94"/>
      <c r="BH263" s="94"/>
      <c r="BI263" s="94"/>
      <c r="BJ263" s="94"/>
      <c r="BK263" s="94"/>
      <c r="BL263" s="94"/>
      <c r="BM263" s="182"/>
      <c r="BN263" s="94"/>
      <c r="BO26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63" s="160"/>
      <c r="BQ263" s="120"/>
      <c r="BR263" s="132"/>
      <c r="BS263" s="120"/>
      <c r="BT263" s="175"/>
      <c r="BU263" s="175"/>
      <c r="BV263" s="175"/>
      <c r="BW263" s="121"/>
      <c r="BX263" s="121"/>
      <c r="BY263" s="121"/>
      <c r="BZ263" s="227"/>
      <c r="CA26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63" s="48">
        <f>COUNTIF(Table1[[#This Row],[Validity]:[Alignment with NCC (Yes=1,No=0)]],"N/A")</f>
        <v>0</v>
      </c>
      <c r="CC263" s="48">
        <f>IF(ISERROR(Table1[[#This Row],[Total Quality Score (out of 10)]]/(4-Table1[[#This Row],[N/A Count]])),0,Table1[[#This Row],[Total Quality Score (out of 10)]]/(4-Table1[[#This Row],[N/A Count]]))</f>
        <v>0</v>
      </c>
      <c r="CD263" s="106"/>
      <c r="CE263" s="106"/>
      <c r="CF263" s="172" t="str">
        <f>IF(SUM(Table1[[#This Row],[Multiple]:[Level (all)62]])&lt;1,IF(Table1[[#This Row],[General]]=1,1,""),"")</f>
        <v/>
      </c>
      <c r="CG263" s="172" t="str">
        <f>IF(SUM(Table1[[#This Row],[Multiple]:[Level (all)62]])&lt;1,IF(Table1[[#This Row],[Beginner]]=1,1,""),"")</f>
        <v/>
      </c>
      <c r="CH263" s="171" t="str">
        <f>IF(SUM(Table1[[#This Row],[Multiple]:[Level (all)62]])&lt;1,IF(Table1[[#This Row],[Intermediate]]=1,1,""),"")</f>
        <v/>
      </c>
      <c r="CI263" s="171" t="str">
        <f>IF(SUM(Table1[[#This Row],[Multiple]:[Level (all)62]])&lt;1,IF(Table1[[#This Row],[Advanced]]=1,1,""),"")</f>
        <v/>
      </c>
      <c r="CJ263" s="171" t="str">
        <f>IF(AND(SUM(Table1[[#This Row],[General]:[Advanced]])&lt;4,SUM(Table1[[#This Row],[General]:[Advanced]])&gt;1),1,"")</f>
        <v/>
      </c>
      <c r="CK263" s="171" t="str">
        <f>Table1[[#This Row],[Level (all)]]</f>
        <v/>
      </c>
      <c r="CL263" s="171" t="str">
        <f>IF(Table1[[#This Row],[Multiple audience]]&lt;&gt;1,IF(Table1[[#This Row],[General Audience]]=1,1,""),"")</f>
        <v/>
      </c>
      <c r="CM263" s="171" t="str">
        <f>IF(Table1[[#This Row],[Multiple audience]]&lt;&gt;1,IF(Table1[[#This Row],[Planners / Designers ]]=1,1,""),"")</f>
        <v/>
      </c>
      <c r="CN263" s="171" t="str">
        <f>IF(Table1[[#This Row],[Multiple audience]]&lt;&gt;1,IF(Table1[[#This Row],[Regulatory Assessors]]=1,1,""),"")</f>
        <v/>
      </c>
      <c r="CO263" s="171" t="str">
        <f>IF(Table1[[#This Row],[Multiple audience]]&lt;&gt;1,IF(Table1[[#This Row],[Builders / Management]]=1,1,""),"")</f>
        <v/>
      </c>
      <c r="CP263" s="171" t="str">
        <f>IF(Table1[[#This Row],[Multiple audience]]&lt;&gt;1,IF(Table1[[#This Row],[Energy / Sus Assessors]]=1,1,""),"")</f>
        <v/>
      </c>
      <c r="CQ263" s="171" t="str">
        <f>IF(Table1[[#This Row],[Multiple audience]]&lt;&gt;1,IF(Table1[[#This Row],[Semi-skilled]]=1,1,""),"")</f>
        <v/>
      </c>
      <c r="CR263" s="171" t="str">
        <f>IF(Table1[[#This Row],[Multiple audience]]&lt;&gt;1,IF(Table1[[#This Row],[Trades]]=1,1,""),"")</f>
        <v/>
      </c>
      <c r="CS263" s="171" t="str">
        <f>IF(Table1[[#This Row],[Multiple audience]]&lt;&gt;1,IF(Table1[[#This Row],[Other]]=1,1,""),"")</f>
        <v/>
      </c>
      <c r="CT263" s="171" t="str">
        <f>IF(SUM(Table1[[#This Row],[General Audience]:[Other]])&gt;1,1,"")</f>
        <v/>
      </c>
      <c r="CU263" s="171" t="str">
        <f>IF(Table1[[#This Row],[Various  ]]&lt;&gt;1,IF(Table1[[#This Row],[Calculator / Software]]=1,1,""),"")</f>
        <v/>
      </c>
      <c r="CV263" s="171" t="str">
        <f>IF(Table1[[#This Row],[Various  ]]&lt;&gt;1,IF(Table1[[#This Row],[Information  ]]=1,1,""),"")</f>
        <v/>
      </c>
      <c r="CW263" s="171" t="str">
        <f>IF(Table1[[#This Row],[Various  ]]&lt;&gt;1,IF(Table1[[#This Row],[Interactive Tool]]=1,1,""),"")</f>
        <v/>
      </c>
      <c r="CX263" s="171" t="str">
        <f>IF(Table1[[#This Row],[Various  ]]&lt;&gt;1,IF(Table1[[#This Row],[Technical Specifications]]=1,1,""),"")</f>
        <v/>
      </c>
      <c r="CY263" s="171" t="str">
        <f>IF(Table1[[#This Row],[Various  ]]&lt;&gt;1,IF(Table1[[#This Row],[Training Resources]]=1,1,""),"")</f>
        <v/>
      </c>
      <c r="CZ263" s="171" t="str">
        <f>IF(Table1[[#This Row],[Various  ]]&lt;&gt;1,IF(Table1[[#This Row],[Toolbox]]=1,1,""),"")</f>
        <v/>
      </c>
      <c r="DA263" s="169" t="str">
        <f>IF(Table1[[#This Row],[Various  ]]&lt;&gt;1,IF(Table1[[#This Row],[Video]]=1,1,""),"")</f>
        <v/>
      </c>
      <c r="DB263" s="169" t="str">
        <f>IF(Table1[[#This Row],[Various  ]]&lt;&gt;1,IF(Table1[[#This Row],[Case study]]=1,1,""),"")</f>
        <v/>
      </c>
      <c r="DC263" s="169" t="str">
        <f>IF(Table1[[#This Row],[Various  ]]&lt;&gt;1,IF(Table1[[#This Row],[Other   ]]=1,1,""),"")</f>
        <v/>
      </c>
      <c r="DD263" s="169" t="str">
        <f>IF(Table1[[#This Row],[Various  ]]&lt;&gt;1,IF(Table1[[#This Row],[Standards]]=1,1,""),"")</f>
        <v/>
      </c>
      <c r="DE263" s="169" t="str">
        <f>IF(Table1[[#This Row],[Various]]=1,1,IF(SUM(Table1[[#This Row],[Calculator / Software]:[Standards]])&gt;1,1,""))</f>
        <v/>
      </c>
      <c r="DF263" s="169" t="str">
        <f>IF(Table1[[#This Row],[Multiple NCC links]]&lt;&gt;1,IF(Table1[[#This Row],[Design]]=1,1,""),"")</f>
        <v/>
      </c>
      <c r="DG263" s="169" t="str">
        <f>IF(Table1[[#This Row],[Multiple NCC links]]&lt;&gt;1,IF(Table1[[#This Row],[Assessment / Verification]]=1,1,""),"")</f>
        <v/>
      </c>
      <c r="DH263" s="169" t="str">
        <f>IF(Table1[[#This Row],[Multiple NCC links]]&lt;&gt;1,IF(Table1[[#This Row],[Climate Specific ]]=1,1,""),"")</f>
        <v/>
      </c>
      <c r="DI263" s="169" t="str">
        <f>IF(Table1[[#This Row],[Multiple NCC links]]&lt;&gt;1,IF(Table1[[#This Row],[Alterations / Additions]]=1,1,""),"")</f>
        <v/>
      </c>
      <c r="DJ263" s="169" t="str">
        <f>IF(Table1[[#This Row],[Multiple NCC links]]&lt;&gt;1,IF(Table1[[#This Row],[Glazing]]=1,1,""),"")</f>
        <v/>
      </c>
      <c r="DK263" s="169" t="str">
        <f>IF(Table1[[#This Row],[Multiple NCC links]]&lt;&gt;1,IF(Table1[[#This Row],[Building Fabric / Thermal / Sealing]]=1,1,""),"")</f>
        <v/>
      </c>
      <c r="DL263" s="169" t="str">
        <f>IF(Table1[[#This Row],[Multiple NCC links]]&lt;&gt;1,IF(Table1[[#This Row],[Lighting]]=1,1,""),"")</f>
        <v/>
      </c>
      <c r="DM263" s="169" t="str">
        <f>IF(Table1[[#This Row],[Multiple NCC links]]&lt;&gt;1,IF(Table1[[#This Row],[HVAC]]=1,1,""),"")</f>
        <v/>
      </c>
      <c r="DN263" s="169" t="str">
        <f>IF(Table1[[#This Row],[Multiple NCC links]]&lt;&gt;1,IF(Table1[[#This Row],[Services]]=1,1,""),"")</f>
        <v/>
      </c>
      <c r="DO263" s="169" t="str">
        <f>IF(Table1[[#This Row],[Multiple NCC links]]&lt;&gt;1,IF(Table1[[#This Row],[Maintenance &amp; Monitoring]]=1,1,""),"")</f>
        <v/>
      </c>
      <c r="DP263" s="169" t="str">
        <f>IF(Table1[[#This Row],[Multiple NCC links]]&lt;&gt;1,IF(Table1[[#This Row],[Hand over / Operations]]=1,1,""),"")</f>
        <v/>
      </c>
      <c r="DQ263" s="169" t="str">
        <f>IF(Table1[[#This Row],[Multiple NCC links]]&lt;&gt;1,IF(Table1[[#This Row],[As built assessment]]=1,1,""),"")</f>
        <v/>
      </c>
      <c r="DR263" s="169" t="str">
        <f>IF(Table1[[#This Row],[Multiple NCC links]]&lt;&gt;1,IF(Table1[[#This Row],[Beyond compliance]]=1,1,""),"")</f>
        <v/>
      </c>
      <c r="DS263" s="169" t="str">
        <f>IF(SUM(Table1[[#This Row],[Design]:[Beyond compliance]])&gt;1,1,"")</f>
        <v/>
      </c>
      <c r="DT263" s="169" t="str">
        <f>IF(Table1[[#This Row],[Both Residential &amp; Commercial4]]&lt;&gt;1,IF(Table1[[#This Row],[Residential]]=1,1,""),"")</f>
        <v/>
      </c>
      <c r="DU263" s="169" t="str">
        <f>IF(Table1[[#This Row],[Both Residential &amp; Commercial4]]&lt;&gt;1,IF(Table1[[#This Row],[Commercial]]=1,1,""),"")</f>
        <v/>
      </c>
      <c r="DV263" s="169" t="str">
        <f>Table1[[#This Row],[Residential &amp; Commercial]]</f>
        <v/>
      </c>
      <c r="DW263" s="169"/>
    </row>
    <row r="264" spans="1:127" s="49" customFormat="1" ht="20.25" thickTop="1" thickBot="1" x14ac:dyDescent="0.35">
      <c r="A264" s="97"/>
      <c r="B264" s="97"/>
      <c r="C264" s="88"/>
      <c r="D264" s="88"/>
      <c r="E264" s="176"/>
      <c r="F264" s="176"/>
      <c r="G264" s="176"/>
      <c r="H264" s="176"/>
      <c r="I264" s="90" t="str">
        <f>IF(AND(Table1[[#This Row],[General]]=1,Table1[[#This Row],[Beginner]]=1,Table1[[#This Row],[Intermediate]]=1,Table1[[#This Row],[Advanced]]=1),1,"")</f>
        <v/>
      </c>
      <c r="J264" s="90" t="str">
        <f>CONCATENATE(IF(Table1[[#This Row],[General]]=1,"General, ",""), IF(Table1[[#This Row],[Beginner]]=1,"Beginner, ",""),IF(Table1[[#This Row],[Intermediate]]=1,"Intermediate, ",""), IF(Table1[[#This Row],[Advanced]]=1,"Advanced",""))</f>
        <v/>
      </c>
      <c r="K264" s="91"/>
      <c r="L264" s="179"/>
      <c r="M264" s="91"/>
      <c r="N264" s="91"/>
      <c r="O264" s="159"/>
      <c r="P264" s="91"/>
      <c r="Q264" s="91"/>
      <c r="R264" s="91"/>
      <c r="S264"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64" s="92"/>
      <c r="U264" s="92"/>
      <c r="V264" s="211"/>
      <c r="W264" s="211"/>
      <c r="X264" s="92"/>
      <c r="Y264" s="92"/>
      <c r="Z264" s="92"/>
      <c r="AA264" s="92"/>
      <c r="AB264" s="92"/>
      <c r="AC264" s="92"/>
      <c r="AD264" s="92"/>
      <c r="AE264" s="181"/>
      <c r="AF264" s="92"/>
      <c r="AG26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64" s="93"/>
      <c r="AI264" s="93"/>
      <c r="AJ264" s="93"/>
      <c r="AK264" s="74" t="str">
        <f>CONCATENATE(IF(Table1[[#This Row],[Digital]]=1,"Digital, ",""),IF(Table1[[#This Row],[Face to Face]]=1,"Face to face, ",""),IF(Table1[[#This Row],[Blended]]=1,"Blended",""))</f>
        <v/>
      </c>
      <c r="AL264" s="89"/>
      <c r="AM264" s="94"/>
      <c r="AN264" s="182"/>
      <c r="AO264" s="94"/>
      <c r="AP264" s="182"/>
      <c r="AQ264" s="94"/>
      <c r="AR264" s="94"/>
      <c r="AS264" s="94"/>
      <c r="AT264" s="94"/>
      <c r="AU264" s="94"/>
      <c r="AV264" s="182"/>
      <c r="AW264" s="182"/>
      <c r="AX264" s="182"/>
      <c r="AY264" s="94"/>
      <c r="AZ26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6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64" s="95"/>
      <c r="BC264" s="95"/>
      <c r="BD264" s="90" t="str">
        <f>IF(AND(Table1[[#This Row],[Residential]]=1,Table1[[#This Row],[Commercial]]=1),1,"")</f>
        <v/>
      </c>
      <c r="BE264" s="90" t="str">
        <f>CONCATENATE(IF(Table1[[#This Row],[Residential]]=1,"Residential, ",""),IF(Table1[[#This Row],[Commercial]]=1,"Commercial",""))</f>
        <v/>
      </c>
      <c r="BF264" s="94"/>
      <c r="BG264" s="94"/>
      <c r="BH264" s="94"/>
      <c r="BI264" s="94"/>
      <c r="BJ264" s="94"/>
      <c r="BK264" s="94"/>
      <c r="BL264" s="94"/>
      <c r="BM264" s="182"/>
      <c r="BN264" s="94"/>
      <c r="BO26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64" s="160"/>
      <c r="BQ264" s="120"/>
      <c r="BR264" s="132"/>
      <c r="BS264" s="120"/>
      <c r="BT264" s="175"/>
      <c r="BU264" s="175"/>
      <c r="BV264" s="175"/>
      <c r="BW264" s="121"/>
      <c r="BX264" s="121"/>
      <c r="BY264" s="121"/>
      <c r="BZ264" s="227"/>
      <c r="CA26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64" s="48">
        <f>COUNTIF(Table1[[#This Row],[Validity]:[Alignment with NCC (Yes=1,No=0)]],"N/A")</f>
        <v>0</v>
      </c>
      <c r="CC264" s="48">
        <f>IF(ISERROR(Table1[[#This Row],[Total Quality Score (out of 10)]]/(4-Table1[[#This Row],[N/A Count]])),0,Table1[[#This Row],[Total Quality Score (out of 10)]]/(4-Table1[[#This Row],[N/A Count]]))</f>
        <v>0</v>
      </c>
      <c r="CD264" s="106"/>
      <c r="CE264" s="106"/>
      <c r="CF264" s="172" t="str">
        <f>IF(SUM(Table1[[#This Row],[Multiple]:[Level (all)62]])&lt;1,IF(Table1[[#This Row],[General]]=1,1,""),"")</f>
        <v/>
      </c>
      <c r="CG264" s="172" t="str">
        <f>IF(SUM(Table1[[#This Row],[Multiple]:[Level (all)62]])&lt;1,IF(Table1[[#This Row],[Beginner]]=1,1,""),"")</f>
        <v/>
      </c>
      <c r="CH264" s="171" t="str">
        <f>IF(SUM(Table1[[#This Row],[Multiple]:[Level (all)62]])&lt;1,IF(Table1[[#This Row],[Intermediate]]=1,1,""),"")</f>
        <v/>
      </c>
      <c r="CI264" s="171" t="str">
        <f>IF(SUM(Table1[[#This Row],[Multiple]:[Level (all)62]])&lt;1,IF(Table1[[#This Row],[Advanced]]=1,1,""),"")</f>
        <v/>
      </c>
      <c r="CJ264" s="171" t="str">
        <f>IF(AND(SUM(Table1[[#This Row],[General]:[Advanced]])&lt;4,SUM(Table1[[#This Row],[General]:[Advanced]])&gt;1),1,"")</f>
        <v/>
      </c>
      <c r="CK264" s="171" t="str">
        <f>Table1[[#This Row],[Level (all)]]</f>
        <v/>
      </c>
      <c r="CL264" s="171" t="str">
        <f>IF(Table1[[#This Row],[Multiple audience]]&lt;&gt;1,IF(Table1[[#This Row],[General Audience]]=1,1,""),"")</f>
        <v/>
      </c>
      <c r="CM264" s="171" t="str">
        <f>IF(Table1[[#This Row],[Multiple audience]]&lt;&gt;1,IF(Table1[[#This Row],[Planners / Designers ]]=1,1,""),"")</f>
        <v/>
      </c>
      <c r="CN264" s="171" t="str">
        <f>IF(Table1[[#This Row],[Multiple audience]]&lt;&gt;1,IF(Table1[[#This Row],[Regulatory Assessors]]=1,1,""),"")</f>
        <v/>
      </c>
      <c r="CO264" s="171" t="str">
        <f>IF(Table1[[#This Row],[Multiple audience]]&lt;&gt;1,IF(Table1[[#This Row],[Builders / Management]]=1,1,""),"")</f>
        <v/>
      </c>
      <c r="CP264" s="171" t="str">
        <f>IF(Table1[[#This Row],[Multiple audience]]&lt;&gt;1,IF(Table1[[#This Row],[Energy / Sus Assessors]]=1,1,""),"")</f>
        <v/>
      </c>
      <c r="CQ264" s="171" t="str">
        <f>IF(Table1[[#This Row],[Multiple audience]]&lt;&gt;1,IF(Table1[[#This Row],[Semi-skilled]]=1,1,""),"")</f>
        <v/>
      </c>
      <c r="CR264" s="171" t="str">
        <f>IF(Table1[[#This Row],[Multiple audience]]&lt;&gt;1,IF(Table1[[#This Row],[Trades]]=1,1,""),"")</f>
        <v/>
      </c>
      <c r="CS264" s="171" t="str">
        <f>IF(Table1[[#This Row],[Multiple audience]]&lt;&gt;1,IF(Table1[[#This Row],[Other]]=1,1,""),"")</f>
        <v/>
      </c>
      <c r="CT264" s="171" t="str">
        <f>IF(SUM(Table1[[#This Row],[General Audience]:[Other]])&gt;1,1,"")</f>
        <v/>
      </c>
      <c r="CU264" s="171" t="str">
        <f>IF(Table1[[#This Row],[Various  ]]&lt;&gt;1,IF(Table1[[#This Row],[Calculator / Software]]=1,1,""),"")</f>
        <v/>
      </c>
      <c r="CV264" s="171" t="str">
        <f>IF(Table1[[#This Row],[Various  ]]&lt;&gt;1,IF(Table1[[#This Row],[Information  ]]=1,1,""),"")</f>
        <v/>
      </c>
      <c r="CW264" s="171" t="str">
        <f>IF(Table1[[#This Row],[Various  ]]&lt;&gt;1,IF(Table1[[#This Row],[Interactive Tool]]=1,1,""),"")</f>
        <v/>
      </c>
      <c r="CX264" s="171" t="str">
        <f>IF(Table1[[#This Row],[Various  ]]&lt;&gt;1,IF(Table1[[#This Row],[Technical Specifications]]=1,1,""),"")</f>
        <v/>
      </c>
      <c r="CY264" s="171" t="str">
        <f>IF(Table1[[#This Row],[Various  ]]&lt;&gt;1,IF(Table1[[#This Row],[Training Resources]]=1,1,""),"")</f>
        <v/>
      </c>
      <c r="CZ264" s="171" t="str">
        <f>IF(Table1[[#This Row],[Various  ]]&lt;&gt;1,IF(Table1[[#This Row],[Toolbox]]=1,1,""),"")</f>
        <v/>
      </c>
      <c r="DA264" s="169" t="str">
        <f>IF(Table1[[#This Row],[Various  ]]&lt;&gt;1,IF(Table1[[#This Row],[Video]]=1,1,""),"")</f>
        <v/>
      </c>
      <c r="DB264" s="169" t="str">
        <f>IF(Table1[[#This Row],[Various  ]]&lt;&gt;1,IF(Table1[[#This Row],[Case study]]=1,1,""),"")</f>
        <v/>
      </c>
      <c r="DC264" s="169" t="str">
        <f>IF(Table1[[#This Row],[Various  ]]&lt;&gt;1,IF(Table1[[#This Row],[Other   ]]=1,1,""),"")</f>
        <v/>
      </c>
      <c r="DD264" s="169" t="str">
        <f>IF(Table1[[#This Row],[Various  ]]&lt;&gt;1,IF(Table1[[#This Row],[Standards]]=1,1,""),"")</f>
        <v/>
      </c>
      <c r="DE264" s="169" t="str">
        <f>IF(Table1[[#This Row],[Various]]=1,1,IF(SUM(Table1[[#This Row],[Calculator / Software]:[Standards]])&gt;1,1,""))</f>
        <v/>
      </c>
      <c r="DF264" s="169" t="str">
        <f>IF(Table1[[#This Row],[Multiple NCC links]]&lt;&gt;1,IF(Table1[[#This Row],[Design]]=1,1,""),"")</f>
        <v/>
      </c>
      <c r="DG264" s="169" t="str">
        <f>IF(Table1[[#This Row],[Multiple NCC links]]&lt;&gt;1,IF(Table1[[#This Row],[Assessment / Verification]]=1,1,""),"")</f>
        <v/>
      </c>
      <c r="DH264" s="169" t="str">
        <f>IF(Table1[[#This Row],[Multiple NCC links]]&lt;&gt;1,IF(Table1[[#This Row],[Climate Specific ]]=1,1,""),"")</f>
        <v/>
      </c>
      <c r="DI264" s="169" t="str">
        <f>IF(Table1[[#This Row],[Multiple NCC links]]&lt;&gt;1,IF(Table1[[#This Row],[Alterations / Additions]]=1,1,""),"")</f>
        <v/>
      </c>
      <c r="DJ264" s="169" t="str">
        <f>IF(Table1[[#This Row],[Multiple NCC links]]&lt;&gt;1,IF(Table1[[#This Row],[Glazing]]=1,1,""),"")</f>
        <v/>
      </c>
      <c r="DK264" s="169" t="str">
        <f>IF(Table1[[#This Row],[Multiple NCC links]]&lt;&gt;1,IF(Table1[[#This Row],[Building Fabric / Thermal / Sealing]]=1,1,""),"")</f>
        <v/>
      </c>
      <c r="DL264" s="169" t="str">
        <f>IF(Table1[[#This Row],[Multiple NCC links]]&lt;&gt;1,IF(Table1[[#This Row],[Lighting]]=1,1,""),"")</f>
        <v/>
      </c>
      <c r="DM264" s="169" t="str">
        <f>IF(Table1[[#This Row],[Multiple NCC links]]&lt;&gt;1,IF(Table1[[#This Row],[HVAC]]=1,1,""),"")</f>
        <v/>
      </c>
      <c r="DN264" s="169" t="str">
        <f>IF(Table1[[#This Row],[Multiple NCC links]]&lt;&gt;1,IF(Table1[[#This Row],[Services]]=1,1,""),"")</f>
        <v/>
      </c>
      <c r="DO264" s="169" t="str">
        <f>IF(Table1[[#This Row],[Multiple NCC links]]&lt;&gt;1,IF(Table1[[#This Row],[Maintenance &amp; Monitoring]]=1,1,""),"")</f>
        <v/>
      </c>
      <c r="DP264" s="169" t="str">
        <f>IF(Table1[[#This Row],[Multiple NCC links]]&lt;&gt;1,IF(Table1[[#This Row],[Hand over / Operations]]=1,1,""),"")</f>
        <v/>
      </c>
      <c r="DQ264" s="169" t="str">
        <f>IF(Table1[[#This Row],[Multiple NCC links]]&lt;&gt;1,IF(Table1[[#This Row],[As built assessment]]=1,1,""),"")</f>
        <v/>
      </c>
      <c r="DR264" s="169" t="str">
        <f>IF(Table1[[#This Row],[Multiple NCC links]]&lt;&gt;1,IF(Table1[[#This Row],[Beyond compliance]]=1,1,""),"")</f>
        <v/>
      </c>
      <c r="DS264" s="169" t="str">
        <f>IF(SUM(Table1[[#This Row],[Design]:[Beyond compliance]])&gt;1,1,"")</f>
        <v/>
      </c>
      <c r="DT264" s="169" t="str">
        <f>IF(Table1[[#This Row],[Both Residential &amp; Commercial4]]&lt;&gt;1,IF(Table1[[#This Row],[Residential]]=1,1,""),"")</f>
        <v/>
      </c>
      <c r="DU264" s="169" t="str">
        <f>IF(Table1[[#This Row],[Both Residential &amp; Commercial4]]&lt;&gt;1,IF(Table1[[#This Row],[Commercial]]=1,1,""),"")</f>
        <v/>
      </c>
      <c r="DV264" s="169" t="str">
        <f>Table1[[#This Row],[Residential &amp; Commercial]]</f>
        <v/>
      </c>
      <c r="DW264" s="169"/>
    </row>
    <row r="265" spans="1:127" s="49" customFormat="1" ht="20.25" thickTop="1" thickBot="1" x14ac:dyDescent="0.35">
      <c r="A265" s="97"/>
      <c r="B265" s="97"/>
      <c r="C265" s="88"/>
      <c r="D265" s="88"/>
      <c r="E265" s="176"/>
      <c r="F265" s="176"/>
      <c r="G265" s="176"/>
      <c r="H265" s="176"/>
      <c r="I265" s="90" t="str">
        <f>IF(AND(Table1[[#This Row],[General]]=1,Table1[[#This Row],[Beginner]]=1,Table1[[#This Row],[Intermediate]]=1,Table1[[#This Row],[Advanced]]=1),1,"")</f>
        <v/>
      </c>
      <c r="J265" s="90" t="str">
        <f>CONCATENATE(IF(Table1[[#This Row],[General]]=1,"General, ",""), IF(Table1[[#This Row],[Beginner]]=1,"Beginner, ",""),IF(Table1[[#This Row],[Intermediate]]=1,"Intermediate, ",""), IF(Table1[[#This Row],[Advanced]]=1,"Advanced",""))</f>
        <v/>
      </c>
      <c r="K265" s="91"/>
      <c r="L265" s="179"/>
      <c r="M265" s="91"/>
      <c r="N265" s="91"/>
      <c r="O265" s="159"/>
      <c r="P265" s="91"/>
      <c r="Q265" s="91"/>
      <c r="R265" s="91"/>
      <c r="S265"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65" s="92"/>
      <c r="U265" s="92"/>
      <c r="V265" s="211"/>
      <c r="W265" s="211"/>
      <c r="X265" s="92"/>
      <c r="Y265" s="92"/>
      <c r="Z265" s="92"/>
      <c r="AA265" s="92"/>
      <c r="AB265" s="92"/>
      <c r="AC265" s="92"/>
      <c r="AD265" s="92"/>
      <c r="AE265" s="181"/>
      <c r="AF265" s="92"/>
      <c r="AG26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65" s="93"/>
      <c r="AI265" s="93"/>
      <c r="AJ265" s="93"/>
      <c r="AK265" s="74" t="str">
        <f>CONCATENATE(IF(Table1[[#This Row],[Digital]]=1,"Digital, ",""),IF(Table1[[#This Row],[Face to Face]]=1,"Face to face, ",""),IF(Table1[[#This Row],[Blended]]=1,"Blended",""))</f>
        <v/>
      </c>
      <c r="AL265" s="89"/>
      <c r="AM265" s="94"/>
      <c r="AN265" s="182"/>
      <c r="AO265" s="94"/>
      <c r="AP265" s="182"/>
      <c r="AQ265" s="94"/>
      <c r="AR265" s="94"/>
      <c r="AS265" s="94"/>
      <c r="AT265" s="94"/>
      <c r="AU265" s="94"/>
      <c r="AV265" s="182"/>
      <c r="AW265" s="182"/>
      <c r="AX265" s="182"/>
      <c r="AY265" s="94"/>
      <c r="AZ26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6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65" s="95"/>
      <c r="BC265" s="95"/>
      <c r="BD265" s="90" t="str">
        <f>IF(AND(Table1[[#This Row],[Residential]]=1,Table1[[#This Row],[Commercial]]=1),1,"")</f>
        <v/>
      </c>
      <c r="BE265" s="90" t="str">
        <f>CONCATENATE(IF(Table1[[#This Row],[Residential]]=1,"Residential, ",""),IF(Table1[[#This Row],[Commercial]]=1,"Commercial",""))</f>
        <v/>
      </c>
      <c r="BF265" s="94"/>
      <c r="BG265" s="94"/>
      <c r="BH265" s="94"/>
      <c r="BI265" s="94"/>
      <c r="BJ265" s="94"/>
      <c r="BK265" s="94"/>
      <c r="BL265" s="94"/>
      <c r="BM265" s="182"/>
      <c r="BN265" s="94"/>
      <c r="BO26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65" s="160"/>
      <c r="BQ265" s="120"/>
      <c r="BR265" s="132"/>
      <c r="BS265" s="120"/>
      <c r="BT265" s="175"/>
      <c r="BU265" s="175"/>
      <c r="BV265" s="175"/>
      <c r="BW265" s="121"/>
      <c r="BX265" s="121"/>
      <c r="BY265" s="121"/>
      <c r="BZ265" s="227"/>
      <c r="CA26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65" s="48">
        <f>COUNTIF(Table1[[#This Row],[Validity]:[Alignment with NCC (Yes=1,No=0)]],"N/A")</f>
        <v>0</v>
      </c>
      <c r="CC265" s="48">
        <f>IF(ISERROR(Table1[[#This Row],[Total Quality Score (out of 10)]]/(4-Table1[[#This Row],[N/A Count]])),0,Table1[[#This Row],[Total Quality Score (out of 10)]]/(4-Table1[[#This Row],[N/A Count]]))</f>
        <v>0</v>
      </c>
      <c r="CD265" s="106"/>
      <c r="CE265" s="106"/>
      <c r="CF265" s="172" t="str">
        <f>IF(SUM(Table1[[#This Row],[Multiple]:[Level (all)62]])&lt;1,IF(Table1[[#This Row],[General]]=1,1,""),"")</f>
        <v/>
      </c>
      <c r="CG265" s="172" t="str">
        <f>IF(SUM(Table1[[#This Row],[Multiple]:[Level (all)62]])&lt;1,IF(Table1[[#This Row],[Beginner]]=1,1,""),"")</f>
        <v/>
      </c>
      <c r="CH265" s="171" t="str">
        <f>IF(SUM(Table1[[#This Row],[Multiple]:[Level (all)62]])&lt;1,IF(Table1[[#This Row],[Intermediate]]=1,1,""),"")</f>
        <v/>
      </c>
      <c r="CI265" s="171" t="str">
        <f>IF(SUM(Table1[[#This Row],[Multiple]:[Level (all)62]])&lt;1,IF(Table1[[#This Row],[Advanced]]=1,1,""),"")</f>
        <v/>
      </c>
      <c r="CJ265" s="171" t="str">
        <f>IF(AND(SUM(Table1[[#This Row],[General]:[Advanced]])&lt;4,SUM(Table1[[#This Row],[General]:[Advanced]])&gt;1),1,"")</f>
        <v/>
      </c>
      <c r="CK265" s="171" t="str">
        <f>Table1[[#This Row],[Level (all)]]</f>
        <v/>
      </c>
      <c r="CL265" s="171" t="str">
        <f>IF(Table1[[#This Row],[Multiple audience]]&lt;&gt;1,IF(Table1[[#This Row],[General Audience]]=1,1,""),"")</f>
        <v/>
      </c>
      <c r="CM265" s="171" t="str">
        <f>IF(Table1[[#This Row],[Multiple audience]]&lt;&gt;1,IF(Table1[[#This Row],[Planners / Designers ]]=1,1,""),"")</f>
        <v/>
      </c>
      <c r="CN265" s="171" t="str">
        <f>IF(Table1[[#This Row],[Multiple audience]]&lt;&gt;1,IF(Table1[[#This Row],[Regulatory Assessors]]=1,1,""),"")</f>
        <v/>
      </c>
      <c r="CO265" s="171" t="str">
        <f>IF(Table1[[#This Row],[Multiple audience]]&lt;&gt;1,IF(Table1[[#This Row],[Builders / Management]]=1,1,""),"")</f>
        <v/>
      </c>
      <c r="CP265" s="171" t="str">
        <f>IF(Table1[[#This Row],[Multiple audience]]&lt;&gt;1,IF(Table1[[#This Row],[Energy / Sus Assessors]]=1,1,""),"")</f>
        <v/>
      </c>
      <c r="CQ265" s="171" t="str">
        <f>IF(Table1[[#This Row],[Multiple audience]]&lt;&gt;1,IF(Table1[[#This Row],[Semi-skilled]]=1,1,""),"")</f>
        <v/>
      </c>
      <c r="CR265" s="171" t="str">
        <f>IF(Table1[[#This Row],[Multiple audience]]&lt;&gt;1,IF(Table1[[#This Row],[Trades]]=1,1,""),"")</f>
        <v/>
      </c>
      <c r="CS265" s="171" t="str">
        <f>IF(Table1[[#This Row],[Multiple audience]]&lt;&gt;1,IF(Table1[[#This Row],[Other]]=1,1,""),"")</f>
        <v/>
      </c>
      <c r="CT265" s="171" t="str">
        <f>IF(SUM(Table1[[#This Row],[General Audience]:[Other]])&gt;1,1,"")</f>
        <v/>
      </c>
      <c r="CU265" s="171" t="str">
        <f>IF(Table1[[#This Row],[Various  ]]&lt;&gt;1,IF(Table1[[#This Row],[Calculator / Software]]=1,1,""),"")</f>
        <v/>
      </c>
      <c r="CV265" s="171" t="str">
        <f>IF(Table1[[#This Row],[Various  ]]&lt;&gt;1,IF(Table1[[#This Row],[Information  ]]=1,1,""),"")</f>
        <v/>
      </c>
      <c r="CW265" s="171" t="str">
        <f>IF(Table1[[#This Row],[Various  ]]&lt;&gt;1,IF(Table1[[#This Row],[Interactive Tool]]=1,1,""),"")</f>
        <v/>
      </c>
      <c r="CX265" s="171" t="str">
        <f>IF(Table1[[#This Row],[Various  ]]&lt;&gt;1,IF(Table1[[#This Row],[Technical Specifications]]=1,1,""),"")</f>
        <v/>
      </c>
      <c r="CY265" s="171" t="str">
        <f>IF(Table1[[#This Row],[Various  ]]&lt;&gt;1,IF(Table1[[#This Row],[Training Resources]]=1,1,""),"")</f>
        <v/>
      </c>
      <c r="CZ265" s="171" t="str">
        <f>IF(Table1[[#This Row],[Various  ]]&lt;&gt;1,IF(Table1[[#This Row],[Toolbox]]=1,1,""),"")</f>
        <v/>
      </c>
      <c r="DA265" s="169" t="str">
        <f>IF(Table1[[#This Row],[Various  ]]&lt;&gt;1,IF(Table1[[#This Row],[Video]]=1,1,""),"")</f>
        <v/>
      </c>
      <c r="DB265" s="169" t="str">
        <f>IF(Table1[[#This Row],[Various  ]]&lt;&gt;1,IF(Table1[[#This Row],[Case study]]=1,1,""),"")</f>
        <v/>
      </c>
      <c r="DC265" s="169" t="str">
        <f>IF(Table1[[#This Row],[Various  ]]&lt;&gt;1,IF(Table1[[#This Row],[Other   ]]=1,1,""),"")</f>
        <v/>
      </c>
      <c r="DD265" s="169" t="str">
        <f>IF(Table1[[#This Row],[Various  ]]&lt;&gt;1,IF(Table1[[#This Row],[Standards]]=1,1,""),"")</f>
        <v/>
      </c>
      <c r="DE265" s="169" t="str">
        <f>IF(Table1[[#This Row],[Various]]=1,1,IF(SUM(Table1[[#This Row],[Calculator / Software]:[Standards]])&gt;1,1,""))</f>
        <v/>
      </c>
      <c r="DF265" s="169" t="str">
        <f>IF(Table1[[#This Row],[Multiple NCC links]]&lt;&gt;1,IF(Table1[[#This Row],[Design]]=1,1,""),"")</f>
        <v/>
      </c>
      <c r="DG265" s="169" t="str">
        <f>IF(Table1[[#This Row],[Multiple NCC links]]&lt;&gt;1,IF(Table1[[#This Row],[Assessment / Verification]]=1,1,""),"")</f>
        <v/>
      </c>
      <c r="DH265" s="169" t="str">
        <f>IF(Table1[[#This Row],[Multiple NCC links]]&lt;&gt;1,IF(Table1[[#This Row],[Climate Specific ]]=1,1,""),"")</f>
        <v/>
      </c>
      <c r="DI265" s="169" t="str">
        <f>IF(Table1[[#This Row],[Multiple NCC links]]&lt;&gt;1,IF(Table1[[#This Row],[Alterations / Additions]]=1,1,""),"")</f>
        <v/>
      </c>
      <c r="DJ265" s="169" t="str">
        <f>IF(Table1[[#This Row],[Multiple NCC links]]&lt;&gt;1,IF(Table1[[#This Row],[Glazing]]=1,1,""),"")</f>
        <v/>
      </c>
      <c r="DK265" s="169" t="str">
        <f>IF(Table1[[#This Row],[Multiple NCC links]]&lt;&gt;1,IF(Table1[[#This Row],[Building Fabric / Thermal / Sealing]]=1,1,""),"")</f>
        <v/>
      </c>
      <c r="DL265" s="169" t="str">
        <f>IF(Table1[[#This Row],[Multiple NCC links]]&lt;&gt;1,IF(Table1[[#This Row],[Lighting]]=1,1,""),"")</f>
        <v/>
      </c>
      <c r="DM265" s="169" t="str">
        <f>IF(Table1[[#This Row],[Multiple NCC links]]&lt;&gt;1,IF(Table1[[#This Row],[HVAC]]=1,1,""),"")</f>
        <v/>
      </c>
      <c r="DN265" s="169" t="str">
        <f>IF(Table1[[#This Row],[Multiple NCC links]]&lt;&gt;1,IF(Table1[[#This Row],[Services]]=1,1,""),"")</f>
        <v/>
      </c>
      <c r="DO265" s="169" t="str">
        <f>IF(Table1[[#This Row],[Multiple NCC links]]&lt;&gt;1,IF(Table1[[#This Row],[Maintenance &amp; Monitoring]]=1,1,""),"")</f>
        <v/>
      </c>
      <c r="DP265" s="169" t="str">
        <f>IF(Table1[[#This Row],[Multiple NCC links]]&lt;&gt;1,IF(Table1[[#This Row],[Hand over / Operations]]=1,1,""),"")</f>
        <v/>
      </c>
      <c r="DQ265" s="169" t="str">
        <f>IF(Table1[[#This Row],[Multiple NCC links]]&lt;&gt;1,IF(Table1[[#This Row],[As built assessment]]=1,1,""),"")</f>
        <v/>
      </c>
      <c r="DR265" s="169" t="str">
        <f>IF(Table1[[#This Row],[Multiple NCC links]]&lt;&gt;1,IF(Table1[[#This Row],[Beyond compliance]]=1,1,""),"")</f>
        <v/>
      </c>
      <c r="DS265" s="169" t="str">
        <f>IF(SUM(Table1[[#This Row],[Design]:[Beyond compliance]])&gt;1,1,"")</f>
        <v/>
      </c>
      <c r="DT265" s="169" t="str">
        <f>IF(Table1[[#This Row],[Both Residential &amp; Commercial4]]&lt;&gt;1,IF(Table1[[#This Row],[Residential]]=1,1,""),"")</f>
        <v/>
      </c>
      <c r="DU265" s="169" t="str">
        <f>IF(Table1[[#This Row],[Both Residential &amp; Commercial4]]&lt;&gt;1,IF(Table1[[#This Row],[Commercial]]=1,1,""),"")</f>
        <v/>
      </c>
      <c r="DV265" s="169" t="str">
        <f>Table1[[#This Row],[Residential &amp; Commercial]]</f>
        <v/>
      </c>
      <c r="DW265" s="169"/>
    </row>
    <row r="266" spans="1:127" s="49" customFormat="1" ht="20.25" thickTop="1" thickBot="1" x14ac:dyDescent="0.35">
      <c r="A266" s="97"/>
      <c r="B266" s="97"/>
      <c r="C266" s="88"/>
      <c r="D266" s="88"/>
      <c r="E266" s="176"/>
      <c r="F266" s="176"/>
      <c r="G266" s="176"/>
      <c r="H266" s="176"/>
      <c r="I266" s="90" t="str">
        <f>IF(AND(Table1[[#This Row],[General]]=1,Table1[[#This Row],[Beginner]]=1,Table1[[#This Row],[Intermediate]]=1,Table1[[#This Row],[Advanced]]=1),1,"")</f>
        <v/>
      </c>
      <c r="J266" s="90" t="str">
        <f>CONCATENATE(IF(Table1[[#This Row],[General]]=1,"General, ",""), IF(Table1[[#This Row],[Beginner]]=1,"Beginner, ",""),IF(Table1[[#This Row],[Intermediate]]=1,"Intermediate, ",""), IF(Table1[[#This Row],[Advanced]]=1,"Advanced",""))</f>
        <v/>
      </c>
      <c r="K266" s="91"/>
      <c r="L266" s="179"/>
      <c r="M266" s="91"/>
      <c r="N266" s="91"/>
      <c r="O266" s="159"/>
      <c r="P266" s="91"/>
      <c r="Q266" s="91"/>
      <c r="R266" s="91"/>
      <c r="S266"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66" s="92"/>
      <c r="U266" s="92"/>
      <c r="V266" s="211"/>
      <c r="W266" s="211"/>
      <c r="X266" s="92"/>
      <c r="Y266" s="92"/>
      <c r="Z266" s="92"/>
      <c r="AA266" s="92"/>
      <c r="AB266" s="92"/>
      <c r="AC266" s="92"/>
      <c r="AD266" s="92"/>
      <c r="AE266" s="181"/>
      <c r="AF266" s="92"/>
      <c r="AG26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66" s="93"/>
      <c r="AI266" s="93"/>
      <c r="AJ266" s="93"/>
      <c r="AK266" s="74" t="str">
        <f>CONCATENATE(IF(Table1[[#This Row],[Digital]]=1,"Digital, ",""),IF(Table1[[#This Row],[Face to Face]]=1,"Face to face, ",""),IF(Table1[[#This Row],[Blended]]=1,"Blended",""))</f>
        <v/>
      </c>
      <c r="AL266" s="89"/>
      <c r="AM266" s="94"/>
      <c r="AN266" s="182"/>
      <c r="AO266" s="94"/>
      <c r="AP266" s="182"/>
      <c r="AQ266" s="94"/>
      <c r="AR266" s="94"/>
      <c r="AS266" s="94"/>
      <c r="AT266" s="94"/>
      <c r="AU266" s="94"/>
      <c r="AV266" s="182"/>
      <c r="AW266" s="182"/>
      <c r="AX266" s="182"/>
      <c r="AY266" s="94"/>
      <c r="AZ26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6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66" s="95"/>
      <c r="BC266" s="95"/>
      <c r="BD266" s="90" t="str">
        <f>IF(AND(Table1[[#This Row],[Residential]]=1,Table1[[#This Row],[Commercial]]=1),1,"")</f>
        <v/>
      </c>
      <c r="BE266" s="90" t="str">
        <f>CONCATENATE(IF(Table1[[#This Row],[Residential]]=1,"Residential, ",""),IF(Table1[[#This Row],[Commercial]]=1,"Commercial",""))</f>
        <v/>
      </c>
      <c r="BF266" s="94"/>
      <c r="BG266" s="94"/>
      <c r="BH266" s="94"/>
      <c r="BI266" s="94"/>
      <c r="BJ266" s="94"/>
      <c r="BK266" s="94"/>
      <c r="BL266" s="94"/>
      <c r="BM266" s="182"/>
      <c r="BN266" s="94"/>
      <c r="BO26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66" s="160"/>
      <c r="BQ266" s="120"/>
      <c r="BR266" s="132"/>
      <c r="BS266" s="120"/>
      <c r="BT266" s="175"/>
      <c r="BU266" s="175"/>
      <c r="BV266" s="175"/>
      <c r="BW266" s="121"/>
      <c r="BX266" s="121"/>
      <c r="BY266" s="121"/>
      <c r="BZ266" s="227"/>
      <c r="CA26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66" s="48">
        <f>COUNTIF(Table1[[#This Row],[Validity]:[Alignment with NCC (Yes=1,No=0)]],"N/A")</f>
        <v>0</v>
      </c>
      <c r="CC266" s="48">
        <f>IF(ISERROR(Table1[[#This Row],[Total Quality Score (out of 10)]]/(4-Table1[[#This Row],[N/A Count]])),0,Table1[[#This Row],[Total Quality Score (out of 10)]]/(4-Table1[[#This Row],[N/A Count]]))</f>
        <v>0</v>
      </c>
      <c r="CD266" s="106"/>
      <c r="CE266" s="106"/>
      <c r="CF266" s="172" t="str">
        <f>IF(SUM(Table1[[#This Row],[Multiple]:[Level (all)62]])&lt;1,IF(Table1[[#This Row],[General]]=1,1,""),"")</f>
        <v/>
      </c>
      <c r="CG266" s="172" t="str">
        <f>IF(SUM(Table1[[#This Row],[Multiple]:[Level (all)62]])&lt;1,IF(Table1[[#This Row],[Beginner]]=1,1,""),"")</f>
        <v/>
      </c>
      <c r="CH266" s="171" t="str">
        <f>IF(SUM(Table1[[#This Row],[Multiple]:[Level (all)62]])&lt;1,IF(Table1[[#This Row],[Intermediate]]=1,1,""),"")</f>
        <v/>
      </c>
      <c r="CI266" s="171" t="str">
        <f>IF(SUM(Table1[[#This Row],[Multiple]:[Level (all)62]])&lt;1,IF(Table1[[#This Row],[Advanced]]=1,1,""),"")</f>
        <v/>
      </c>
      <c r="CJ266" s="171" t="str">
        <f>IF(AND(SUM(Table1[[#This Row],[General]:[Advanced]])&lt;4,SUM(Table1[[#This Row],[General]:[Advanced]])&gt;1),1,"")</f>
        <v/>
      </c>
      <c r="CK266" s="171" t="str">
        <f>Table1[[#This Row],[Level (all)]]</f>
        <v/>
      </c>
      <c r="CL266" s="171" t="str">
        <f>IF(Table1[[#This Row],[Multiple audience]]&lt;&gt;1,IF(Table1[[#This Row],[General Audience]]=1,1,""),"")</f>
        <v/>
      </c>
      <c r="CM266" s="171" t="str">
        <f>IF(Table1[[#This Row],[Multiple audience]]&lt;&gt;1,IF(Table1[[#This Row],[Planners / Designers ]]=1,1,""),"")</f>
        <v/>
      </c>
      <c r="CN266" s="171" t="str">
        <f>IF(Table1[[#This Row],[Multiple audience]]&lt;&gt;1,IF(Table1[[#This Row],[Regulatory Assessors]]=1,1,""),"")</f>
        <v/>
      </c>
      <c r="CO266" s="171" t="str">
        <f>IF(Table1[[#This Row],[Multiple audience]]&lt;&gt;1,IF(Table1[[#This Row],[Builders / Management]]=1,1,""),"")</f>
        <v/>
      </c>
      <c r="CP266" s="171" t="str">
        <f>IF(Table1[[#This Row],[Multiple audience]]&lt;&gt;1,IF(Table1[[#This Row],[Energy / Sus Assessors]]=1,1,""),"")</f>
        <v/>
      </c>
      <c r="CQ266" s="171" t="str">
        <f>IF(Table1[[#This Row],[Multiple audience]]&lt;&gt;1,IF(Table1[[#This Row],[Semi-skilled]]=1,1,""),"")</f>
        <v/>
      </c>
      <c r="CR266" s="171" t="str">
        <f>IF(Table1[[#This Row],[Multiple audience]]&lt;&gt;1,IF(Table1[[#This Row],[Trades]]=1,1,""),"")</f>
        <v/>
      </c>
      <c r="CS266" s="171" t="str">
        <f>IF(Table1[[#This Row],[Multiple audience]]&lt;&gt;1,IF(Table1[[#This Row],[Other]]=1,1,""),"")</f>
        <v/>
      </c>
      <c r="CT266" s="171" t="str">
        <f>IF(SUM(Table1[[#This Row],[General Audience]:[Other]])&gt;1,1,"")</f>
        <v/>
      </c>
      <c r="CU266" s="171" t="str">
        <f>IF(Table1[[#This Row],[Various  ]]&lt;&gt;1,IF(Table1[[#This Row],[Calculator / Software]]=1,1,""),"")</f>
        <v/>
      </c>
      <c r="CV266" s="171" t="str">
        <f>IF(Table1[[#This Row],[Various  ]]&lt;&gt;1,IF(Table1[[#This Row],[Information  ]]=1,1,""),"")</f>
        <v/>
      </c>
      <c r="CW266" s="171" t="str">
        <f>IF(Table1[[#This Row],[Various  ]]&lt;&gt;1,IF(Table1[[#This Row],[Interactive Tool]]=1,1,""),"")</f>
        <v/>
      </c>
      <c r="CX266" s="171" t="str">
        <f>IF(Table1[[#This Row],[Various  ]]&lt;&gt;1,IF(Table1[[#This Row],[Technical Specifications]]=1,1,""),"")</f>
        <v/>
      </c>
      <c r="CY266" s="171" t="str">
        <f>IF(Table1[[#This Row],[Various  ]]&lt;&gt;1,IF(Table1[[#This Row],[Training Resources]]=1,1,""),"")</f>
        <v/>
      </c>
      <c r="CZ266" s="171" t="str">
        <f>IF(Table1[[#This Row],[Various  ]]&lt;&gt;1,IF(Table1[[#This Row],[Toolbox]]=1,1,""),"")</f>
        <v/>
      </c>
      <c r="DA266" s="169" t="str">
        <f>IF(Table1[[#This Row],[Various  ]]&lt;&gt;1,IF(Table1[[#This Row],[Video]]=1,1,""),"")</f>
        <v/>
      </c>
      <c r="DB266" s="169" t="str">
        <f>IF(Table1[[#This Row],[Various  ]]&lt;&gt;1,IF(Table1[[#This Row],[Case study]]=1,1,""),"")</f>
        <v/>
      </c>
      <c r="DC266" s="169" t="str">
        <f>IF(Table1[[#This Row],[Various  ]]&lt;&gt;1,IF(Table1[[#This Row],[Other   ]]=1,1,""),"")</f>
        <v/>
      </c>
      <c r="DD266" s="169" t="str">
        <f>IF(Table1[[#This Row],[Various  ]]&lt;&gt;1,IF(Table1[[#This Row],[Standards]]=1,1,""),"")</f>
        <v/>
      </c>
      <c r="DE266" s="169" t="str">
        <f>IF(Table1[[#This Row],[Various]]=1,1,IF(SUM(Table1[[#This Row],[Calculator / Software]:[Standards]])&gt;1,1,""))</f>
        <v/>
      </c>
      <c r="DF266" s="169" t="str">
        <f>IF(Table1[[#This Row],[Multiple NCC links]]&lt;&gt;1,IF(Table1[[#This Row],[Design]]=1,1,""),"")</f>
        <v/>
      </c>
      <c r="DG266" s="169" t="str">
        <f>IF(Table1[[#This Row],[Multiple NCC links]]&lt;&gt;1,IF(Table1[[#This Row],[Assessment / Verification]]=1,1,""),"")</f>
        <v/>
      </c>
      <c r="DH266" s="169" t="str">
        <f>IF(Table1[[#This Row],[Multiple NCC links]]&lt;&gt;1,IF(Table1[[#This Row],[Climate Specific ]]=1,1,""),"")</f>
        <v/>
      </c>
      <c r="DI266" s="169" t="str">
        <f>IF(Table1[[#This Row],[Multiple NCC links]]&lt;&gt;1,IF(Table1[[#This Row],[Alterations / Additions]]=1,1,""),"")</f>
        <v/>
      </c>
      <c r="DJ266" s="169" t="str">
        <f>IF(Table1[[#This Row],[Multiple NCC links]]&lt;&gt;1,IF(Table1[[#This Row],[Glazing]]=1,1,""),"")</f>
        <v/>
      </c>
      <c r="DK266" s="169" t="str">
        <f>IF(Table1[[#This Row],[Multiple NCC links]]&lt;&gt;1,IF(Table1[[#This Row],[Building Fabric / Thermal / Sealing]]=1,1,""),"")</f>
        <v/>
      </c>
      <c r="DL266" s="169" t="str">
        <f>IF(Table1[[#This Row],[Multiple NCC links]]&lt;&gt;1,IF(Table1[[#This Row],[Lighting]]=1,1,""),"")</f>
        <v/>
      </c>
      <c r="DM266" s="169" t="str">
        <f>IF(Table1[[#This Row],[Multiple NCC links]]&lt;&gt;1,IF(Table1[[#This Row],[HVAC]]=1,1,""),"")</f>
        <v/>
      </c>
      <c r="DN266" s="169" t="str">
        <f>IF(Table1[[#This Row],[Multiple NCC links]]&lt;&gt;1,IF(Table1[[#This Row],[Services]]=1,1,""),"")</f>
        <v/>
      </c>
      <c r="DO266" s="169" t="str">
        <f>IF(Table1[[#This Row],[Multiple NCC links]]&lt;&gt;1,IF(Table1[[#This Row],[Maintenance &amp; Monitoring]]=1,1,""),"")</f>
        <v/>
      </c>
      <c r="DP266" s="169" t="str">
        <f>IF(Table1[[#This Row],[Multiple NCC links]]&lt;&gt;1,IF(Table1[[#This Row],[Hand over / Operations]]=1,1,""),"")</f>
        <v/>
      </c>
      <c r="DQ266" s="169" t="str">
        <f>IF(Table1[[#This Row],[Multiple NCC links]]&lt;&gt;1,IF(Table1[[#This Row],[As built assessment]]=1,1,""),"")</f>
        <v/>
      </c>
      <c r="DR266" s="169" t="str">
        <f>IF(Table1[[#This Row],[Multiple NCC links]]&lt;&gt;1,IF(Table1[[#This Row],[Beyond compliance]]=1,1,""),"")</f>
        <v/>
      </c>
      <c r="DS266" s="169" t="str">
        <f>IF(SUM(Table1[[#This Row],[Design]:[Beyond compliance]])&gt;1,1,"")</f>
        <v/>
      </c>
      <c r="DT266" s="169" t="str">
        <f>IF(Table1[[#This Row],[Both Residential &amp; Commercial4]]&lt;&gt;1,IF(Table1[[#This Row],[Residential]]=1,1,""),"")</f>
        <v/>
      </c>
      <c r="DU266" s="169" t="str">
        <f>IF(Table1[[#This Row],[Both Residential &amp; Commercial4]]&lt;&gt;1,IF(Table1[[#This Row],[Commercial]]=1,1,""),"")</f>
        <v/>
      </c>
      <c r="DV266" s="169" t="str">
        <f>Table1[[#This Row],[Residential &amp; Commercial]]</f>
        <v/>
      </c>
      <c r="DW266" s="169"/>
    </row>
    <row r="267" spans="1:127" s="49" customFormat="1" ht="20.25" thickTop="1" thickBot="1" x14ac:dyDescent="0.35">
      <c r="A267" s="97"/>
      <c r="B267" s="97"/>
      <c r="C267" s="88"/>
      <c r="D267" s="88"/>
      <c r="E267" s="176"/>
      <c r="F267" s="176"/>
      <c r="G267" s="176"/>
      <c r="H267" s="176"/>
      <c r="I267" s="90" t="str">
        <f>IF(AND(Table1[[#This Row],[General]]=1,Table1[[#This Row],[Beginner]]=1,Table1[[#This Row],[Intermediate]]=1,Table1[[#This Row],[Advanced]]=1),1,"")</f>
        <v/>
      </c>
      <c r="J267" s="90" t="str">
        <f>CONCATENATE(IF(Table1[[#This Row],[General]]=1,"General, ",""), IF(Table1[[#This Row],[Beginner]]=1,"Beginner, ",""),IF(Table1[[#This Row],[Intermediate]]=1,"Intermediate, ",""), IF(Table1[[#This Row],[Advanced]]=1,"Advanced",""))</f>
        <v/>
      </c>
      <c r="K267" s="91"/>
      <c r="L267" s="179"/>
      <c r="M267" s="91"/>
      <c r="N267" s="91"/>
      <c r="O267" s="159"/>
      <c r="P267" s="91"/>
      <c r="Q267" s="91"/>
      <c r="R267" s="91"/>
      <c r="S26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67" s="92"/>
      <c r="U267" s="92"/>
      <c r="V267" s="211"/>
      <c r="W267" s="211"/>
      <c r="X267" s="92"/>
      <c r="Y267" s="92"/>
      <c r="Z267" s="92"/>
      <c r="AA267" s="92"/>
      <c r="AB267" s="92"/>
      <c r="AC267" s="92"/>
      <c r="AD267" s="92"/>
      <c r="AE267" s="181"/>
      <c r="AF267" s="92"/>
      <c r="AG26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67" s="93"/>
      <c r="AI267" s="93"/>
      <c r="AJ267" s="93"/>
      <c r="AK267" s="74" t="str">
        <f>CONCATENATE(IF(Table1[[#This Row],[Digital]]=1,"Digital, ",""),IF(Table1[[#This Row],[Face to Face]]=1,"Face to face, ",""),IF(Table1[[#This Row],[Blended]]=1,"Blended",""))</f>
        <v/>
      </c>
      <c r="AL267" s="89"/>
      <c r="AM267" s="94"/>
      <c r="AN267" s="182"/>
      <c r="AO267" s="94"/>
      <c r="AP267" s="182"/>
      <c r="AQ267" s="94"/>
      <c r="AR267" s="94"/>
      <c r="AS267" s="94"/>
      <c r="AT267" s="94"/>
      <c r="AU267" s="94"/>
      <c r="AV267" s="182"/>
      <c r="AW267" s="182"/>
      <c r="AX267" s="182"/>
      <c r="AY267" s="94"/>
      <c r="AZ26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6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67" s="95"/>
      <c r="BC267" s="95"/>
      <c r="BD267" s="90" t="str">
        <f>IF(AND(Table1[[#This Row],[Residential]]=1,Table1[[#This Row],[Commercial]]=1),1,"")</f>
        <v/>
      </c>
      <c r="BE267" s="90" t="str">
        <f>CONCATENATE(IF(Table1[[#This Row],[Residential]]=1,"Residential, ",""),IF(Table1[[#This Row],[Commercial]]=1,"Commercial",""))</f>
        <v/>
      </c>
      <c r="BF267" s="94"/>
      <c r="BG267" s="94"/>
      <c r="BH267" s="94"/>
      <c r="BI267" s="94"/>
      <c r="BJ267" s="94"/>
      <c r="BK267" s="94"/>
      <c r="BL267" s="94"/>
      <c r="BM267" s="182"/>
      <c r="BN267" s="94"/>
      <c r="BO26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67" s="160"/>
      <c r="BQ267" s="120"/>
      <c r="BR267" s="132"/>
      <c r="BS267" s="120"/>
      <c r="BT267" s="175"/>
      <c r="BU267" s="175"/>
      <c r="BV267" s="175"/>
      <c r="BW267" s="121"/>
      <c r="BX267" s="121"/>
      <c r="BY267" s="121"/>
      <c r="BZ267" s="227"/>
      <c r="CA26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67" s="48">
        <f>COUNTIF(Table1[[#This Row],[Validity]:[Alignment with NCC (Yes=1,No=0)]],"N/A")</f>
        <v>0</v>
      </c>
      <c r="CC267" s="48">
        <f>IF(ISERROR(Table1[[#This Row],[Total Quality Score (out of 10)]]/(4-Table1[[#This Row],[N/A Count]])),0,Table1[[#This Row],[Total Quality Score (out of 10)]]/(4-Table1[[#This Row],[N/A Count]]))</f>
        <v>0</v>
      </c>
      <c r="CD267" s="106"/>
      <c r="CE267" s="106"/>
      <c r="CF267" s="172" t="str">
        <f>IF(SUM(Table1[[#This Row],[Multiple]:[Level (all)62]])&lt;1,IF(Table1[[#This Row],[General]]=1,1,""),"")</f>
        <v/>
      </c>
      <c r="CG267" s="172" t="str">
        <f>IF(SUM(Table1[[#This Row],[Multiple]:[Level (all)62]])&lt;1,IF(Table1[[#This Row],[Beginner]]=1,1,""),"")</f>
        <v/>
      </c>
      <c r="CH267" s="171" t="str">
        <f>IF(SUM(Table1[[#This Row],[Multiple]:[Level (all)62]])&lt;1,IF(Table1[[#This Row],[Intermediate]]=1,1,""),"")</f>
        <v/>
      </c>
      <c r="CI267" s="171" t="str">
        <f>IF(SUM(Table1[[#This Row],[Multiple]:[Level (all)62]])&lt;1,IF(Table1[[#This Row],[Advanced]]=1,1,""),"")</f>
        <v/>
      </c>
      <c r="CJ267" s="171" t="str">
        <f>IF(AND(SUM(Table1[[#This Row],[General]:[Advanced]])&lt;4,SUM(Table1[[#This Row],[General]:[Advanced]])&gt;1),1,"")</f>
        <v/>
      </c>
      <c r="CK267" s="171" t="str">
        <f>Table1[[#This Row],[Level (all)]]</f>
        <v/>
      </c>
      <c r="CL267" s="171" t="str">
        <f>IF(Table1[[#This Row],[Multiple audience]]&lt;&gt;1,IF(Table1[[#This Row],[General Audience]]=1,1,""),"")</f>
        <v/>
      </c>
      <c r="CM267" s="171" t="str">
        <f>IF(Table1[[#This Row],[Multiple audience]]&lt;&gt;1,IF(Table1[[#This Row],[Planners / Designers ]]=1,1,""),"")</f>
        <v/>
      </c>
      <c r="CN267" s="171" t="str">
        <f>IF(Table1[[#This Row],[Multiple audience]]&lt;&gt;1,IF(Table1[[#This Row],[Regulatory Assessors]]=1,1,""),"")</f>
        <v/>
      </c>
      <c r="CO267" s="171" t="str">
        <f>IF(Table1[[#This Row],[Multiple audience]]&lt;&gt;1,IF(Table1[[#This Row],[Builders / Management]]=1,1,""),"")</f>
        <v/>
      </c>
      <c r="CP267" s="171" t="str">
        <f>IF(Table1[[#This Row],[Multiple audience]]&lt;&gt;1,IF(Table1[[#This Row],[Energy / Sus Assessors]]=1,1,""),"")</f>
        <v/>
      </c>
      <c r="CQ267" s="171" t="str">
        <f>IF(Table1[[#This Row],[Multiple audience]]&lt;&gt;1,IF(Table1[[#This Row],[Semi-skilled]]=1,1,""),"")</f>
        <v/>
      </c>
      <c r="CR267" s="171" t="str">
        <f>IF(Table1[[#This Row],[Multiple audience]]&lt;&gt;1,IF(Table1[[#This Row],[Trades]]=1,1,""),"")</f>
        <v/>
      </c>
      <c r="CS267" s="171" t="str">
        <f>IF(Table1[[#This Row],[Multiple audience]]&lt;&gt;1,IF(Table1[[#This Row],[Other]]=1,1,""),"")</f>
        <v/>
      </c>
      <c r="CT267" s="171" t="str">
        <f>IF(SUM(Table1[[#This Row],[General Audience]:[Other]])&gt;1,1,"")</f>
        <v/>
      </c>
      <c r="CU267" s="171" t="str">
        <f>IF(Table1[[#This Row],[Various  ]]&lt;&gt;1,IF(Table1[[#This Row],[Calculator / Software]]=1,1,""),"")</f>
        <v/>
      </c>
      <c r="CV267" s="171" t="str">
        <f>IF(Table1[[#This Row],[Various  ]]&lt;&gt;1,IF(Table1[[#This Row],[Information  ]]=1,1,""),"")</f>
        <v/>
      </c>
      <c r="CW267" s="171" t="str">
        <f>IF(Table1[[#This Row],[Various  ]]&lt;&gt;1,IF(Table1[[#This Row],[Interactive Tool]]=1,1,""),"")</f>
        <v/>
      </c>
      <c r="CX267" s="171" t="str">
        <f>IF(Table1[[#This Row],[Various  ]]&lt;&gt;1,IF(Table1[[#This Row],[Technical Specifications]]=1,1,""),"")</f>
        <v/>
      </c>
      <c r="CY267" s="171" t="str">
        <f>IF(Table1[[#This Row],[Various  ]]&lt;&gt;1,IF(Table1[[#This Row],[Training Resources]]=1,1,""),"")</f>
        <v/>
      </c>
      <c r="CZ267" s="171" t="str">
        <f>IF(Table1[[#This Row],[Various  ]]&lt;&gt;1,IF(Table1[[#This Row],[Toolbox]]=1,1,""),"")</f>
        <v/>
      </c>
      <c r="DA267" s="169" t="str">
        <f>IF(Table1[[#This Row],[Various  ]]&lt;&gt;1,IF(Table1[[#This Row],[Video]]=1,1,""),"")</f>
        <v/>
      </c>
      <c r="DB267" s="169" t="str">
        <f>IF(Table1[[#This Row],[Various  ]]&lt;&gt;1,IF(Table1[[#This Row],[Case study]]=1,1,""),"")</f>
        <v/>
      </c>
      <c r="DC267" s="169" t="str">
        <f>IF(Table1[[#This Row],[Various  ]]&lt;&gt;1,IF(Table1[[#This Row],[Other   ]]=1,1,""),"")</f>
        <v/>
      </c>
      <c r="DD267" s="169" t="str">
        <f>IF(Table1[[#This Row],[Various  ]]&lt;&gt;1,IF(Table1[[#This Row],[Standards]]=1,1,""),"")</f>
        <v/>
      </c>
      <c r="DE267" s="169" t="str">
        <f>IF(Table1[[#This Row],[Various]]=1,1,IF(SUM(Table1[[#This Row],[Calculator / Software]:[Standards]])&gt;1,1,""))</f>
        <v/>
      </c>
      <c r="DF267" s="169" t="str">
        <f>IF(Table1[[#This Row],[Multiple NCC links]]&lt;&gt;1,IF(Table1[[#This Row],[Design]]=1,1,""),"")</f>
        <v/>
      </c>
      <c r="DG267" s="169" t="str">
        <f>IF(Table1[[#This Row],[Multiple NCC links]]&lt;&gt;1,IF(Table1[[#This Row],[Assessment / Verification]]=1,1,""),"")</f>
        <v/>
      </c>
      <c r="DH267" s="169" t="str">
        <f>IF(Table1[[#This Row],[Multiple NCC links]]&lt;&gt;1,IF(Table1[[#This Row],[Climate Specific ]]=1,1,""),"")</f>
        <v/>
      </c>
      <c r="DI267" s="169" t="str">
        <f>IF(Table1[[#This Row],[Multiple NCC links]]&lt;&gt;1,IF(Table1[[#This Row],[Alterations / Additions]]=1,1,""),"")</f>
        <v/>
      </c>
      <c r="DJ267" s="169" t="str">
        <f>IF(Table1[[#This Row],[Multiple NCC links]]&lt;&gt;1,IF(Table1[[#This Row],[Glazing]]=1,1,""),"")</f>
        <v/>
      </c>
      <c r="DK267" s="169" t="str">
        <f>IF(Table1[[#This Row],[Multiple NCC links]]&lt;&gt;1,IF(Table1[[#This Row],[Building Fabric / Thermal / Sealing]]=1,1,""),"")</f>
        <v/>
      </c>
      <c r="DL267" s="169" t="str">
        <f>IF(Table1[[#This Row],[Multiple NCC links]]&lt;&gt;1,IF(Table1[[#This Row],[Lighting]]=1,1,""),"")</f>
        <v/>
      </c>
      <c r="DM267" s="169" t="str">
        <f>IF(Table1[[#This Row],[Multiple NCC links]]&lt;&gt;1,IF(Table1[[#This Row],[HVAC]]=1,1,""),"")</f>
        <v/>
      </c>
      <c r="DN267" s="169" t="str">
        <f>IF(Table1[[#This Row],[Multiple NCC links]]&lt;&gt;1,IF(Table1[[#This Row],[Services]]=1,1,""),"")</f>
        <v/>
      </c>
      <c r="DO267" s="169" t="str">
        <f>IF(Table1[[#This Row],[Multiple NCC links]]&lt;&gt;1,IF(Table1[[#This Row],[Maintenance &amp; Monitoring]]=1,1,""),"")</f>
        <v/>
      </c>
      <c r="DP267" s="169" t="str">
        <f>IF(Table1[[#This Row],[Multiple NCC links]]&lt;&gt;1,IF(Table1[[#This Row],[Hand over / Operations]]=1,1,""),"")</f>
        <v/>
      </c>
      <c r="DQ267" s="169" t="str">
        <f>IF(Table1[[#This Row],[Multiple NCC links]]&lt;&gt;1,IF(Table1[[#This Row],[As built assessment]]=1,1,""),"")</f>
        <v/>
      </c>
      <c r="DR267" s="169" t="str">
        <f>IF(Table1[[#This Row],[Multiple NCC links]]&lt;&gt;1,IF(Table1[[#This Row],[Beyond compliance]]=1,1,""),"")</f>
        <v/>
      </c>
      <c r="DS267" s="169" t="str">
        <f>IF(SUM(Table1[[#This Row],[Design]:[Beyond compliance]])&gt;1,1,"")</f>
        <v/>
      </c>
      <c r="DT267" s="169" t="str">
        <f>IF(Table1[[#This Row],[Both Residential &amp; Commercial4]]&lt;&gt;1,IF(Table1[[#This Row],[Residential]]=1,1,""),"")</f>
        <v/>
      </c>
      <c r="DU267" s="169" t="str">
        <f>IF(Table1[[#This Row],[Both Residential &amp; Commercial4]]&lt;&gt;1,IF(Table1[[#This Row],[Commercial]]=1,1,""),"")</f>
        <v/>
      </c>
      <c r="DV267" s="169" t="str">
        <f>Table1[[#This Row],[Residential &amp; Commercial]]</f>
        <v/>
      </c>
      <c r="DW267" s="169"/>
    </row>
    <row r="268" spans="1:127" s="49" customFormat="1" ht="20.25" thickTop="1" thickBot="1" x14ac:dyDescent="0.35">
      <c r="A268" s="97"/>
      <c r="B268" s="97"/>
      <c r="C268" s="88"/>
      <c r="D268" s="88"/>
      <c r="E268" s="176"/>
      <c r="F268" s="176"/>
      <c r="G268" s="176"/>
      <c r="H268" s="176"/>
      <c r="I268" s="90" t="str">
        <f>IF(AND(Table1[[#This Row],[General]]=1,Table1[[#This Row],[Beginner]]=1,Table1[[#This Row],[Intermediate]]=1,Table1[[#This Row],[Advanced]]=1),1,"")</f>
        <v/>
      </c>
      <c r="J268" s="90" t="str">
        <f>CONCATENATE(IF(Table1[[#This Row],[General]]=1,"General, ",""), IF(Table1[[#This Row],[Beginner]]=1,"Beginner, ",""),IF(Table1[[#This Row],[Intermediate]]=1,"Intermediate, ",""), IF(Table1[[#This Row],[Advanced]]=1,"Advanced",""))</f>
        <v/>
      </c>
      <c r="K268" s="91"/>
      <c r="L268" s="179"/>
      <c r="M268" s="91"/>
      <c r="N268" s="91"/>
      <c r="O268" s="159"/>
      <c r="P268" s="91"/>
      <c r="Q268" s="91"/>
      <c r="R268" s="91"/>
      <c r="S26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68" s="92"/>
      <c r="U268" s="92"/>
      <c r="V268" s="211"/>
      <c r="W268" s="211"/>
      <c r="X268" s="92"/>
      <c r="Y268" s="92"/>
      <c r="Z268" s="92"/>
      <c r="AA268" s="92"/>
      <c r="AB268" s="92"/>
      <c r="AC268" s="92"/>
      <c r="AD268" s="92"/>
      <c r="AE268" s="181"/>
      <c r="AF268" s="92"/>
      <c r="AG26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68" s="93"/>
      <c r="AI268" s="93"/>
      <c r="AJ268" s="93"/>
      <c r="AK268" s="74" t="str">
        <f>CONCATENATE(IF(Table1[[#This Row],[Digital]]=1,"Digital, ",""),IF(Table1[[#This Row],[Face to Face]]=1,"Face to face, ",""),IF(Table1[[#This Row],[Blended]]=1,"Blended",""))</f>
        <v/>
      </c>
      <c r="AL268" s="89"/>
      <c r="AM268" s="94"/>
      <c r="AN268" s="182"/>
      <c r="AO268" s="94"/>
      <c r="AP268" s="182"/>
      <c r="AQ268" s="94"/>
      <c r="AR268" s="94"/>
      <c r="AS268" s="94"/>
      <c r="AT268" s="94"/>
      <c r="AU268" s="94"/>
      <c r="AV268" s="182"/>
      <c r="AW268" s="182"/>
      <c r="AX268" s="182"/>
      <c r="AY268" s="94"/>
      <c r="AZ26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6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68" s="95"/>
      <c r="BC268" s="95"/>
      <c r="BD268" s="90" t="str">
        <f>IF(AND(Table1[[#This Row],[Residential]]=1,Table1[[#This Row],[Commercial]]=1),1,"")</f>
        <v/>
      </c>
      <c r="BE268" s="90" t="str">
        <f>CONCATENATE(IF(Table1[[#This Row],[Residential]]=1,"Residential, ",""),IF(Table1[[#This Row],[Commercial]]=1,"Commercial",""))</f>
        <v/>
      </c>
      <c r="BF268" s="94"/>
      <c r="BG268" s="94"/>
      <c r="BH268" s="94"/>
      <c r="BI268" s="94"/>
      <c r="BJ268" s="94"/>
      <c r="BK268" s="94"/>
      <c r="BL268" s="94"/>
      <c r="BM268" s="182"/>
      <c r="BN268" s="94"/>
      <c r="BO26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68" s="160"/>
      <c r="BQ268" s="120"/>
      <c r="BR268" s="132"/>
      <c r="BS268" s="120"/>
      <c r="BT268" s="175"/>
      <c r="BU268" s="175"/>
      <c r="BV268" s="175"/>
      <c r="BW268" s="121"/>
      <c r="BX268" s="121"/>
      <c r="BY268" s="121"/>
      <c r="BZ268" s="227"/>
      <c r="CA26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68" s="48">
        <f>COUNTIF(Table1[[#This Row],[Validity]:[Alignment with NCC (Yes=1,No=0)]],"N/A")</f>
        <v>0</v>
      </c>
      <c r="CC268" s="48">
        <f>IF(ISERROR(Table1[[#This Row],[Total Quality Score (out of 10)]]/(4-Table1[[#This Row],[N/A Count]])),0,Table1[[#This Row],[Total Quality Score (out of 10)]]/(4-Table1[[#This Row],[N/A Count]]))</f>
        <v>0</v>
      </c>
      <c r="CD268" s="106"/>
      <c r="CE268" s="106"/>
      <c r="CF268" s="172" t="str">
        <f>IF(SUM(Table1[[#This Row],[Multiple]:[Level (all)62]])&lt;1,IF(Table1[[#This Row],[General]]=1,1,""),"")</f>
        <v/>
      </c>
      <c r="CG268" s="172" t="str">
        <f>IF(SUM(Table1[[#This Row],[Multiple]:[Level (all)62]])&lt;1,IF(Table1[[#This Row],[Beginner]]=1,1,""),"")</f>
        <v/>
      </c>
      <c r="CH268" s="171" t="str">
        <f>IF(SUM(Table1[[#This Row],[Multiple]:[Level (all)62]])&lt;1,IF(Table1[[#This Row],[Intermediate]]=1,1,""),"")</f>
        <v/>
      </c>
      <c r="CI268" s="171" t="str">
        <f>IF(SUM(Table1[[#This Row],[Multiple]:[Level (all)62]])&lt;1,IF(Table1[[#This Row],[Advanced]]=1,1,""),"")</f>
        <v/>
      </c>
      <c r="CJ268" s="171" t="str">
        <f>IF(AND(SUM(Table1[[#This Row],[General]:[Advanced]])&lt;4,SUM(Table1[[#This Row],[General]:[Advanced]])&gt;1),1,"")</f>
        <v/>
      </c>
      <c r="CK268" s="171" t="str">
        <f>Table1[[#This Row],[Level (all)]]</f>
        <v/>
      </c>
      <c r="CL268" s="171" t="str">
        <f>IF(Table1[[#This Row],[Multiple audience]]&lt;&gt;1,IF(Table1[[#This Row],[General Audience]]=1,1,""),"")</f>
        <v/>
      </c>
      <c r="CM268" s="171" t="str">
        <f>IF(Table1[[#This Row],[Multiple audience]]&lt;&gt;1,IF(Table1[[#This Row],[Planners / Designers ]]=1,1,""),"")</f>
        <v/>
      </c>
      <c r="CN268" s="171" t="str">
        <f>IF(Table1[[#This Row],[Multiple audience]]&lt;&gt;1,IF(Table1[[#This Row],[Regulatory Assessors]]=1,1,""),"")</f>
        <v/>
      </c>
      <c r="CO268" s="171" t="str">
        <f>IF(Table1[[#This Row],[Multiple audience]]&lt;&gt;1,IF(Table1[[#This Row],[Builders / Management]]=1,1,""),"")</f>
        <v/>
      </c>
      <c r="CP268" s="171" t="str">
        <f>IF(Table1[[#This Row],[Multiple audience]]&lt;&gt;1,IF(Table1[[#This Row],[Energy / Sus Assessors]]=1,1,""),"")</f>
        <v/>
      </c>
      <c r="CQ268" s="171" t="str">
        <f>IF(Table1[[#This Row],[Multiple audience]]&lt;&gt;1,IF(Table1[[#This Row],[Semi-skilled]]=1,1,""),"")</f>
        <v/>
      </c>
      <c r="CR268" s="171" t="str">
        <f>IF(Table1[[#This Row],[Multiple audience]]&lt;&gt;1,IF(Table1[[#This Row],[Trades]]=1,1,""),"")</f>
        <v/>
      </c>
      <c r="CS268" s="171" t="str">
        <f>IF(Table1[[#This Row],[Multiple audience]]&lt;&gt;1,IF(Table1[[#This Row],[Other]]=1,1,""),"")</f>
        <v/>
      </c>
      <c r="CT268" s="171" t="str">
        <f>IF(SUM(Table1[[#This Row],[General Audience]:[Other]])&gt;1,1,"")</f>
        <v/>
      </c>
      <c r="CU268" s="171" t="str">
        <f>IF(Table1[[#This Row],[Various  ]]&lt;&gt;1,IF(Table1[[#This Row],[Calculator / Software]]=1,1,""),"")</f>
        <v/>
      </c>
      <c r="CV268" s="171" t="str">
        <f>IF(Table1[[#This Row],[Various  ]]&lt;&gt;1,IF(Table1[[#This Row],[Information  ]]=1,1,""),"")</f>
        <v/>
      </c>
      <c r="CW268" s="171" t="str">
        <f>IF(Table1[[#This Row],[Various  ]]&lt;&gt;1,IF(Table1[[#This Row],[Interactive Tool]]=1,1,""),"")</f>
        <v/>
      </c>
      <c r="CX268" s="171" t="str">
        <f>IF(Table1[[#This Row],[Various  ]]&lt;&gt;1,IF(Table1[[#This Row],[Technical Specifications]]=1,1,""),"")</f>
        <v/>
      </c>
      <c r="CY268" s="171" t="str">
        <f>IF(Table1[[#This Row],[Various  ]]&lt;&gt;1,IF(Table1[[#This Row],[Training Resources]]=1,1,""),"")</f>
        <v/>
      </c>
      <c r="CZ268" s="171" t="str">
        <f>IF(Table1[[#This Row],[Various  ]]&lt;&gt;1,IF(Table1[[#This Row],[Toolbox]]=1,1,""),"")</f>
        <v/>
      </c>
      <c r="DA268" s="169" t="str">
        <f>IF(Table1[[#This Row],[Various  ]]&lt;&gt;1,IF(Table1[[#This Row],[Video]]=1,1,""),"")</f>
        <v/>
      </c>
      <c r="DB268" s="169" t="str">
        <f>IF(Table1[[#This Row],[Various  ]]&lt;&gt;1,IF(Table1[[#This Row],[Case study]]=1,1,""),"")</f>
        <v/>
      </c>
      <c r="DC268" s="169" t="str">
        <f>IF(Table1[[#This Row],[Various  ]]&lt;&gt;1,IF(Table1[[#This Row],[Other   ]]=1,1,""),"")</f>
        <v/>
      </c>
      <c r="DD268" s="169" t="str">
        <f>IF(Table1[[#This Row],[Various  ]]&lt;&gt;1,IF(Table1[[#This Row],[Standards]]=1,1,""),"")</f>
        <v/>
      </c>
      <c r="DE268" s="169" t="str">
        <f>IF(Table1[[#This Row],[Various]]=1,1,IF(SUM(Table1[[#This Row],[Calculator / Software]:[Standards]])&gt;1,1,""))</f>
        <v/>
      </c>
      <c r="DF268" s="169" t="str">
        <f>IF(Table1[[#This Row],[Multiple NCC links]]&lt;&gt;1,IF(Table1[[#This Row],[Design]]=1,1,""),"")</f>
        <v/>
      </c>
      <c r="DG268" s="169" t="str">
        <f>IF(Table1[[#This Row],[Multiple NCC links]]&lt;&gt;1,IF(Table1[[#This Row],[Assessment / Verification]]=1,1,""),"")</f>
        <v/>
      </c>
      <c r="DH268" s="169" t="str">
        <f>IF(Table1[[#This Row],[Multiple NCC links]]&lt;&gt;1,IF(Table1[[#This Row],[Climate Specific ]]=1,1,""),"")</f>
        <v/>
      </c>
      <c r="DI268" s="169" t="str">
        <f>IF(Table1[[#This Row],[Multiple NCC links]]&lt;&gt;1,IF(Table1[[#This Row],[Alterations / Additions]]=1,1,""),"")</f>
        <v/>
      </c>
      <c r="DJ268" s="169" t="str">
        <f>IF(Table1[[#This Row],[Multiple NCC links]]&lt;&gt;1,IF(Table1[[#This Row],[Glazing]]=1,1,""),"")</f>
        <v/>
      </c>
      <c r="DK268" s="169" t="str">
        <f>IF(Table1[[#This Row],[Multiple NCC links]]&lt;&gt;1,IF(Table1[[#This Row],[Building Fabric / Thermal / Sealing]]=1,1,""),"")</f>
        <v/>
      </c>
      <c r="DL268" s="169" t="str">
        <f>IF(Table1[[#This Row],[Multiple NCC links]]&lt;&gt;1,IF(Table1[[#This Row],[Lighting]]=1,1,""),"")</f>
        <v/>
      </c>
      <c r="DM268" s="169" t="str">
        <f>IF(Table1[[#This Row],[Multiple NCC links]]&lt;&gt;1,IF(Table1[[#This Row],[HVAC]]=1,1,""),"")</f>
        <v/>
      </c>
      <c r="DN268" s="169" t="str">
        <f>IF(Table1[[#This Row],[Multiple NCC links]]&lt;&gt;1,IF(Table1[[#This Row],[Services]]=1,1,""),"")</f>
        <v/>
      </c>
      <c r="DO268" s="169" t="str">
        <f>IF(Table1[[#This Row],[Multiple NCC links]]&lt;&gt;1,IF(Table1[[#This Row],[Maintenance &amp; Monitoring]]=1,1,""),"")</f>
        <v/>
      </c>
      <c r="DP268" s="169" t="str">
        <f>IF(Table1[[#This Row],[Multiple NCC links]]&lt;&gt;1,IF(Table1[[#This Row],[Hand over / Operations]]=1,1,""),"")</f>
        <v/>
      </c>
      <c r="DQ268" s="169" t="str">
        <f>IF(Table1[[#This Row],[Multiple NCC links]]&lt;&gt;1,IF(Table1[[#This Row],[As built assessment]]=1,1,""),"")</f>
        <v/>
      </c>
      <c r="DR268" s="169" t="str">
        <f>IF(Table1[[#This Row],[Multiple NCC links]]&lt;&gt;1,IF(Table1[[#This Row],[Beyond compliance]]=1,1,""),"")</f>
        <v/>
      </c>
      <c r="DS268" s="169" t="str">
        <f>IF(SUM(Table1[[#This Row],[Design]:[Beyond compliance]])&gt;1,1,"")</f>
        <v/>
      </c>
      <c r="DT268" s="169" t="str">
        <f>IF(Table1[[#This Row],[Both Residential &amp; Commercial4]]&lt;&gt;1,IF(Table1[[#This Row],[Residential]]=1,1,""),"")</f>
        <v/>
      </c>
      <c r="DU268" s="169" t="str">
        <f>IF(Table1[[#This Row],[Both Residential &amp; Commercial4]]&lt;&gt;1,IF(Table1[[#This Row],[Commercial]]=1,1,""),"")</f>
        <v/>
      </c>
      <c r="DV268" s="169" t="str">
        <f>Table1[[#This Row],[Residential &amp; Commercial]]</f>
        <v/>
      </c>
      <c r="DW268" s="169"/>
    </row>
    <row r="269" spans="1:127" s="49" customFormat="1" ht="20.25" thickTop="1" thickBot="1" x14ac:dyDescent="0.35">
      <c r="A269" s="97"/>
      <c r="B269" s="97"/>
      <c r="C269" s="88"/>
      <c r="D269" s="88"/>
      <c r="E269" s="176"/>
      <c r="F269" s="176"/>
      <c r="G269" s="176"/>
      <c r="H269" s="176"/>
      <c r="I269" s="90" t="str">
        <f>IF(AND(Table1[[#This Row],[General]]=1,Table1[[#This Row],[Beginner]]=1,Table1[[#This Row],[Intermediate]]=1,Table1[[#This Row],[Advanced]]=1),1,"")</f>
        <v/>
      </c>
      <c r="J269" s="90" t="str">
        <f>CONCATENATE(IF(Table1[[#This Row],[General]]=1,"General, ",""), IF(Table1[[#This Row],[Beginner]]=1,"Beginner, ",""),IF(Table1[[#This Row],[Intermediate]]=1,"Intermediate, ",""), IF(Table1[[#This Row],[Advanced]]=1,"Advanced",""))</f>
        <v/>
      </c>
      <c r="K269" s="91"/>
      <c r="L269" s="179"/>
      <c r="M269" s="91"/>
      <c r="N269" s="91"/>
      <c r="O269" s="159"/>
      <c r="P269" s="91"/>
      <c r="Q269" s="91"/>
      <c r="R269" s="91"/>
      <c r="S26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69" s="92"/>
      <c r="U269" s="92"/>
      <c r="V269" s="211"/>
      <c r="W269" s="211"/>
      <c r="X269" s="92"/>
      <c r="Y269" s="92"/>
      <c r="Z269" s="92"/>
      <c r="AA269" s="92"/>
      <c r="AB269" s="92"/>
      <c r="AC269" s="92"/>
      <c r="AD269" s="92"/>
      <c r="AE269" s="181"/>
      <c r="AF269" s="92"/>
      <c r="AG26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69" s="93"/>
      <c r="AI269" s="93"/>
      <c r="AJ269" s="93"/>
      <c r="AK269" s="74" t="str">
        <f>CONCATENATE(IF(Table1[[#This Row],[Digital]]=1,"Digital, ",""),IF(Table1[[#This Row],[Face to Face]]=1,"Face to face, ",""),IF(Table1[[#This Row],[Blended]]=1,"Blended",""))</f>
        <v/>
      </c>
      <c r="AL269" s="89"/>
      <c r="AM269" s="94"/>
      <c r="AN269" s="182"/>
      <c r="AO269" s="94"/>
      <c r="AP269" s="182"/>
      <c r="AQ269" s="94"/>
      <c r="AR269" s="94"/>
      <c r="AS269" s="94"/>
      <c r="AT269" s="94"/>
      <c r="AU269" s="94"/>
      <c r="AV269" s="182"/>
      <c r="AW269" s="182"/>
      <c r="AX269" s="182"/>
      <c r="AY269" s="94"/>
      <c r="AZ26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6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69" s="95"/>
      <c r="BC269" s="95"/>
      <c r="BD269" s="90" t="str">
        <f>IF(AND(Table1[[#This Row],[Residential]]=1,Table1[[#This Row],[Commercial]]=1),1,"")</f>
        <v/>
      </c>
      <c r="BE269" s="90" t="str">
        <f>CONCATENATE(IF(Table1[[#This Row],[Residential]]=1,"Residential, ",""),IF(Table1[[#This Row],[Commercial]]=1,"Commercial",""))</f>
        <v/>
      </c>
      <c r="BF269" s="94"/>
      <c r="BG269" s="94"/>
      <c r="BH269" s="94"/>
      <c r="BI269" s="94"/>
      <c r="BJ269" s="94"/>
      <c r="BK269" s="94"/>
      <c r="BL269" s="94"/>
      <c r="BM269" s="182"/>
      <c r="BN269" s="94"/>
      <c r="BO26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69" s="160"/>
      <c r="BQ269" s="120"/>
      <c r="BR269" s="132"/>
      <c r="BS269" s="120"/>
      <c r="BT269" s="175"/>
      <c r="BU269" s="175"/>
      <c r="BV269" s="175"/>
      <c r="BW269" s="121"/>
      <c r="BX269" s="121"/>
      <c r="BY269" s="121"/>
      <c r="BZ269" s="227"/>
      <c r="CA26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69" s="48">
        <f>COUNTIF(Table1[[#This Row],[Validity]:[Alignment with NCC (Yes=1,No=0)]],"N/A")</f>
        <v>0</v>
      </c>
      <c r="CC269" s="48">
        <f>IF(ISERROR(Table1[[#This Row],[Total Quality Score (out of 10)]]/(4-Table1[[#This Row],[N/A Count]])),0,Table1[[#This Row],[Total Quality Score (out of 10)]]/(4-Table1[[#This Row],[N/A Count]]))</f>
        <v>0</v>
      </c>
      <c r="CD269" s="106"/>
      <c r="CE269" s="106"/>
      <c r="CF269" s="172" t="str">
        <f>IF(SUM(Table1[[#This Row],[Multiple]:[Level (all)62]])&lt;1,IF(Table1[[#This Row],[General]]=1,1,""),"")</f>
        <v/>
      </c>
      <c r="CG269" s="172" t="str">
        <f>IF(SUM(Table1[[#This Row],[Multiple]:[Level (all)62]])&lt;1,IF(Table1[[#This Row],[Beginner]]=1,1,""),"")</f>
        <v/>
      </c>
      <c r="CH269" s="171" t="str">
        <f>IF(SUM(Table1[[#This Row],[Multiple]:[Level (all)62]])&lt;1,IF(Table1[[#This Row],[Intermediate]]=1,1,""),"")</f>
        <v/>
      </c>
      <c r="CI269" s="171" t="str">
        <f>IF(SUM(Table1[[#This Row],[Multiple]:[Level (all)62]])&lt;1,IF(Table1[[#This Row],[Advanced]]=1,1,""),"")</f>
        <v/>
      </c>
      <c r="CJ269" s="171" t="str">
        <f>IF(AND(SUM(Table1[[#This Row],[General]:[Advanced]])&lt;4,SUM(Table1[[#This Row],[General]:[Advanced]])&gt;1),1,"")</f>
        <v/>
      </c>
      <c r="CK269" s="171" t="str">
        <f>Table1[[#This Row],[Level (all)]]</f>
        <v/>
      </c>
      <c r="CL269" s="171" t="str">
        <f>IF(Table1[[#This Row],[Multiple audience]]&lt;&gt;1,IF(Table1[[#This Row],[General Audience]]=1,1,""),"")</f>
        <v/>
      </c>
      <c r="CM269" s="171" t="str">
        <f>IF(Table1[[#This Row],[Multiple audience]]&lt;&gt;1,IF(Table1[[#This Row],[Planners / Designers ]]=1,1,""),"")</f>
        <v/>
      </c>
      <c r="CN269" s="171" t="str">
        <f>IF(Table1[[#This Row],[Multiple audience]]&lt;&gt;1,IF(Table1[[#This Row],[Regulatory Assessors]]=1,1,""),"")</f>
        <v/>
      </c>
      <c r="CO269" s="171" t="str">
        <f>IF(Table1[[#This Row],[Multiple audience]]&lt;&gt;1,IF(Table1[[#This Row],[Builders / Management]]=1,1,""),"")</f>
        <v/>
      </c>
      <c r="CP269" s="171" t="str">
        <f>IF(Table1[[#This Row],[Multiple audience]]&lt;&gt;1,IF(Table1[[#This Row],[Energy / Sus Assessors]]=1,1,""),"")</f>
        <v/>
      </c>
      <c r="CQ269" s="171" t="str">
        <f>IF(Table1[[#This Row],[Multiple audience]]&lt;&gt;1,IF(Table1[[#This Row],[Semi-skilled]]=1,1,""),"")</f>
        <v/>
      </c>
      <c r="CR269" s="171" t="str">
        <f>IF(Table1[[#This Row],[Multiple audience]]&lt;&gt;1,IF(Table1[[#This Row],[Trades]]=1,1,""),"")</f>
        <v/>
      </c>
      <c r="CS269" s="171" t="str">
        <f>IF(Table1[[#This Row],[Multiple audience]]&lt;&gt;1,IF(Table1[[#This Row],[Other]]=1,1,""),"")</f>
        <v/>
      </c>
      <c r="CT269" s="171" t="str">
        <f>IF(SUM(Table1[[#This Row],[General Audience]:[Other]])&gt;1,1,"")</f>
        <v/>
      </c>
      <c r="CU269" s="171" t="str">
        <f>IF(Table1[[#This Row],[Various  ]]&lt;&gt;1,IF(Table1[[#This Row],[Calculator / Software]]=1,1,""),"")</f>
        <v/>
      </c>
      <c r="CV269" s="171" t="str">
        <f>IF(Table1[[#This Row],[Various  ]]&lt;&gt;1,IF(Table1[[#This Row],[Information  ]]=1,1,""),"")</f>
        <v/>
      </c>
      <c r="CW269" s="171" t="str">
        <f>IF(Table1[[#This Row],[Various  ]]&lt;&gt;1,IF(Table1[[#This Row],[Interactive Tool]]=1,1,""),"")</f>
        <v/>
      </c>
      <c r="CX269" s="171" t="str">
        <f>IF(Table1[[#This Row],[Various  ]]&lt;&gt;1,IF(Table1[[#This Row],[Technical Specifications]]=1,1,""),"")</f>
        <v/>
      </c>
      <c r="CY269" s="171" t="str">
        <f>IF(Table1[[#This Row],[Various  ]]&lt;&gt;1,IF(Table1[[#This Row],[Training Resources]]=1,1,""),"")</f>
        <v/>
      </c>
      <c r="CZ269" s="171" t="str">
        <f>IF(Table1[[#This Row],[Various  ]]&lt;&gt;1,IF(Table1[[#This Row],[Toolbox]]=1,1,""),"")</f>
        <v/>
      </c>
      <c r="DA269" s="169" t="str">
        <f>IF(Table1[[#This Row],[Various  ]]&lt;&gt;1,IF(Table1[[#This Row],[Video]]=1,1,""),"")</f>
        <v/>
      </c>
      <c r="DB269" s="169" t="str">
        <f>IF(Table1[[#This Row],[Various  ]]&lt;&gt;1,IF(Table1[[#This Row],[Case study]]=1,1,""),"")</f>
        <v/>
      </c>
      <c r="DC269" s="169" t="str">
        <f>IF(Table1[[#This Row],[Various  ]]&lt;&gt;1,IF(Table1[[#This Row],[Other   ]]=1,1,""),"")</f>
        <v/>
      </c>
      <c r="DD269" s="169" t="str">
        <f>IF(Table1[[#This Row],[Various  ]]&lt;&gt;1,IF(Table1[[#This Row],[Standards]]=1,1,""),"")</f>
        <v/>
      </c>
      <c r="DE269" s="169" t="str">
        <f>IF(Table1[[#This Row],[Various]]=1,1,IF(SUM(Table1[[#This Row],[Calculator / Software]:[Standards]])&gt;1,1,""))</f>
        <v/>
      </c>
      <c r="DF269" s="169" t="str">
        <f>IF(Table1[[#This Row],[Multiple NCC links]]&lt;&gt;1,IF(Table1[[#This Row],[Design]]=1,1,""),"")</f>
        <v/>
      </c>
      <c r="DG269" s="169" t="str">
        <f>IF(Table1[[#This Row],[Multiple NCC links]]&lt;&gt;1,IF(Table1[[#This Row],[Assessment / Verification]]=1,1,""),"")</f>
        <v/>
      </c>
      <c r="DH269" s="169" t="str">
        <f>IF(Table1[[#This Row],[Multiple NCC links]]&lt;&gt;1,IF(Table1[[#This Row],[Climate Specific ]]=1,1,""),"")</f>
        <v/>
      </c>
      <c r="DI269" s="169" t="str">
        <f>IF(Table1[[#This Row],[Multiple NCC links]]&lt;&gt;1,IF(Table1[[#This Row],[Alterations / Additions]]=1,1,""),"")</f>
        <v/>
      </c>
      <c r="DJ269" s="169" t="str">
        <f>IF(Table1[[#This Row],[Multiple NCC links]]&lt;&gt;1,IF(Table1[[#This Row],[Glazing]]=1,1,""),"")</f>
        <v/>
      </c>
      <c r="DK269" s="169" t="str">
        <f>IF(Table1[[#This Row],[Multiple NCC links]]&lt;&gt;1,IF(Table1[[#This Row],[Building Fabric / Thermal / Sealing]]=1,1,""),"")</f>
        <v/>
      </c>
      <c r="DL269" s="169" t="str">
        <f>IF(Table1[[#This Row],[Multiple NCC links]]&lt;&gt;1,IF(Table1[[#This Row],[Lighting]]=1,1,""),"")</f>
        <v/>
      </c>
      <c r="DM269" s="169" t="str">
        <f>IF(Table1[[#This Row],[Multiple NCC links]]&lt;&gt;1,IF(Table1[[#This Row],[HVAC]]=1,1,""),"")</f>
        <v/>
      </c>
      <c r="DN269" s="169" t="str">
        <f>IF(Table1[[#This Row],[Multiple NCC links]]&lt;&gt;1,IF(Table1[[#This Row],[Services]]=1,1,""),"")</f>
        <v/>
      </c>
      <c r="DO269" s="169" t="str">
        <f>IF(Table1[[#This Row],[Multiple NCC links]]&lt;&gt;1,IF(Table1[[#This Row],[Maintenance &amp; Monitoring]]=1,1,""),"")</f>
        <v/>
      </c>
      <c r="DP269" s="169" t="str">
        <f>IF(Table1[[#This Row],[Multiple NCC links]]&lt;&gt;1,IF(Table1[[#This Row],[Hand over / Operations]]=1,1,""),"")</f>
        <v/>
      </c>
      <c r="DQ269" s="169" t="str">
        <f>IF(Table1[[#This Row],[Multiple NCC links]]&lt;&gt;1,IF(Table1[[#This Row],[As built assessment]]=1,1,""),"")</f>
        <v/>
      </c>
      <c r="DR269" s="169" t="str">
        <f>IF(Table1[[#This Row],[Multiple NCC links]]&lt;&gt;1,IF(Table1[[#This Row],[Beyond compliance]]=1,1,""),"")</f>
        <v/>
      </c>
      <c r="DS269" s="169" t="str">
        <f>IF(SUM(Table1[[#This Row],[Design]:[Beyond compliance]])&gt;1,1,"")</f>
        <v/>
      </c>
      <c r="DT269" s="169" t="str">
        <f>IF(Table1[[#This Row],[Both Residential &amp; Commercial4]]&lt;&gt;1,IF(Table1[[#This Row],[Residential]]=1,1,""),"")</f>
        <v/>
      </c>
      <c r="DU269" s="169" t="str">
        <f>IF(Table1[[#This Row],[Both Residential &amp; Commercial4]]&lt;&gt;1,IF(Table1[[#This Row],[Commercial]]=1,1,""),"")</f>
        <v/>
      </c>
      <c r="DV269" s="169" t="str">
        <f>Table1[[#This Row],[Residential &amp; Commercial]]</f>
        <v/>
      </c>
      <c r="DW269" s="169"/>
    </row>
    <row r="270" spans="1:127" s="49" customFormat="1" ht="20.25" thickTop="1" thickBot="1" x14ac:dyDescent="0.35">
      <c r="A270" s="97"/>
      <c r="B270" s="97"/>
      <c r="C270" s="88"/>
      <c r="D270" s="88"/>
      <c r="E270" s="176"/>
      <c r="F270" s="176"/>
      <c r="G270" s="176"/>
      <c r="H270" s="176"/>
      <c r="I270" s="90" t="str">
        <f>IF(AND(Table1[[#This Row],[General]]=1,Table1[[#This Row],[Beginner]]=1,Table1[[#This Row],[Intermediate]]=1,Table1[[#This Row],[Advanced]]=1),1,"")</f>
        <v/>
      </c>
      <c r="J270" s="90" t="str">
        <f>CONCATENATE(IF(Table1[[#This Row],[General]]=1,"General, ",""), IF(Table1[[#This Row],[Beginner]]=1,"Beginner, ",""),IF(Table1[[#This Row],[Intermediate]]=1,"Intermediate, ",""), IF(Table1[[#This Row],[Advanced]]=1,"Advanced",""))</f>
        <v/>
      </c>
      <c r="K270" s="91"/>
      <c r="L270" s="179"/>
      <c r="M270" s="91"/>
      <c r="N270" s="91"/>
      <c r="O270" s="159"/>
      <c r="P270" s="91"/>
      <c r="Q270" s="91"/>
      <c r="R270" s="91"/>
      <c r="S27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70" s="92"/>
      <c r="U270" s="92"/>
      <c r="V270" s="211"/>
      <c r="W270" s="211"/>
      <c r="X270" s="92"/>
      <c r="Y270" s="92"/>
      <c r="Z270" s="92"/>
      <c r="AA270" s="92"/>
      <c r="AB270" s="92"/>
      <c r="AC270" s="92"/>
      <c r="AD270" s="92"/>
      <c r="AE270" s="181"/>
      <c r="AF270" s="92"/>
      <c r="AG27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70" s="93"/>
      <c r="AI270" s="93"/>
      <c r="AJ270" s="93"/>
      <c r="AK270" s="74" t="str">
        <f>CONCATENATE(IF(Table1[[#This Row],[Digital]]=1,"Digital, ",""),IF(Table1[[#This Row],[Face to Face]]=1,"Face to face, ",""),IF(Table1[[#This Row],[Blended]]=1,"Blended",""))</f>
        <v/>
      </c>
      <c r="AL270" s="89"/>
      <c r="AM270" s="94"/>
      <c r="AN270" s="182"/>
      <c r="AO270" s="94"/>
      <c r="AP270" s="182"/>
      <c r="AQ270" s="94"/>
      <c r="AR270" s="94"/>
      <c r="AS270" s="94"/>
      <c r="AT270" s="94"/>
      <c r="AU270" s="94"/>
      <c r="AV270" s="182"/>
      <c r="AW270" s="182"/>
      <c r="AX270" s="182"/>
      <c r="AY270" s="94"/>
      <c r="AZ27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7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70" s="95"/>
      <c r="BC270" s="95"/>
      <c r="BD270" s="90" t="str">
        <f>IF(AND(Table1[[#This Row],[Residential]]=1,Table1[[#This Row],[Commercial]]=1),1,"")</f>
        <v/>
      </c>
      <c r="BE270" s="90" t="str">
        <f>CONCATENATE(IF(Table1[[#This Row],[Residential]]=1,"Residential, ",""),IF(Table1[[#This Row],[Commercial]]=1,"Commercial",""))</f>
        <v/>
      </c>
      <c r="BF270" s="94"/>
      <c r="BG270" s="94"/>
      <c r="BH270" s="94"/>
      <c r="BI270" s="94"/>
      <c r="BJ270" s="94"/>
      <c r="BK270" s="94"/>
      <c r="BL270" s="94"/>
      <c r="BM270" s="182"/>
      <c r="BN270" s="94"/>
      <c r="BO27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70" s="160"/>
      <c r="BQ270" s="120"/>
      <c r="BR270" s="132"/>
      <c r="BS270" s="120"/>
      <c r="BT270" s="175"/>
      <c r="BU270" s="175"/>
      <c r="BV270" s="175"/>
      <c r="BW270" s="121"/>
      <c r="BX270" s="121"/>
      <c r="BY270" s="121"/>
      <c r="BZ270" s="227"/>
      <c r="CA27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70" s="48">
        <f>COUNTIF(Table1[[#This Row],[Validity]:[Alignment with NCC (Yes=1,No=0)]],"N/A")</f>
        <v>0</v>
      </c>
      <c r="CC270" s="48">
        <f>IF(ISERROR(Table1[[#This Row],[Total Quality Score (out of 10)]]/(4-Table1[[#This Row],[N/A Count]])),0,Table1[[#This Row],[Total Quality Score (out of 10)]]/(4-Table1[[#This Row],[N/A Count]]))</f>
        <v>0</v>
      </c>
      <c r="CD270" s="106"/>
      <c r="CE270" s="106"/>
      <c r="CF270" s="172" t="str">
        <f>IF(SUM(Table1[[#This Row],[Multiple]:[Level (all)62]])&lt;1,IF(Table1[[#This Row],[General]]=1,1,""),"")</f>
        <v/>
      </c>
      <c r="CG270" s="172" t="str">
        <f>IF(SUM(Table1[[#This Row],[Multiple]:[Level (all)62]])&lt;1,IF(Table1[[#This Row],[Beginner]]=1,1,""),"")</f>
        <v/>
      </c>
      <c r="CH270" s="171" t="str">
        <f>IF(SUM(Table1[[#This Row],[Multiple]:[Level (all)62]])&lt;1,IF(Table1[[#This Row],[Intermediate]]=1,1,""),"")</f>
        <v/>
      </c>
      <c r="CI270" s="171" t="str">
        <f>IF(SUM(Table1[[#This Row],[Multiple]:[Level (all)62]])&lt;1,IF(Table1[[#This Row],[Advanced]]=1,1,""),"")</f>
        <v/>
      </c>
      <c r="CJ270" s="171" t="str">
        <f>IF(AND(SUM(Table1[[#This Row],[General]:[Advanced]])&lt;4,SUM(Table1[[#This Row],[General]:[Advanced]])&gt;1),1,"")</f>
        <v/>
      </c>
      <c r="CK270" s="171" t="str">
        <f>Table1[[#This Row],[Level (all)]]</f>
        <v/>
      </c>
      <c r="CL270" s="171" t="str">
        <f>IF(Table1[[#This Row],[Multiple audience]]&lt;&gt;1,IF(Table1[[#This Row],[General Audience]]=1,1,""),"")</f>
        <v/>
      </c>
      <c r="CM270" s="171" t="str">
        <f>IF(Table1[[#This Row],[Multiple audience]]&lt;&gt;1,IF(Table1[[#This Row],[Planners / Designers ]]=1,1,""),"")</f>
        <v/>
      </c>
      <c r="CN270" s="171" t="str">
        <f>IF(Table1[[#This Row],[Multiple audience]]&lt;&gt;1,IF(Table1[[#This Row],[Regulatory Assessors]]=1,1,""),"")</f>
        <v/>
      </c>
      <c r="CO270" s="171" t="str">
        <f>IF(Table1[[#This Row],[Multiple audience]]&lt;&gt;1,IF(Table1[[#This Row],[Builders / Management]]=1,1,""),"")</f>
        <v/>
      </c>
      <c r="CP270" s="171" t="str">
        <f>IF(Table1[[#This Row],[Multiple audience]]&lt;&gt;1,IF(Table1[[#This Row],[Energy / Sus Assessors]]=1,1,""),"")</f>
        <v/>
      </c>
      <c r="CQ270" s="171" t="str">
        <f>IF(Table1[[#This Row],[Multiple audience]]&lt;&gt;1,IF(Table1[[#This Row],[Semi-skilled]]=1,1,""),"")</f>
        <v/>
      </c>
      <c r="CR270" s="171" t="str">
        <f>IF(Table1[[#This Row],[Multiple audience]]&lt;&gt;1,IF(Table1[[#This Row],[Trades]]=1,1,""),"")</f>
        <v/>
      </c>
      <c r="CS270" s="171" t="str">
        <f>IF(Table1[[#This Row],[Multiple audience]]&lt;&gt;1,IF(Table1[[#This Row],[Other]]=1,1,""),"")</f>
        <v/>
      </c>
      <c r="CT270" s="171" t="str">
        <f>IF(SUM(Table1[[#This Row],[General Audience]:[Other]])&gt;1,1,"")</f>
        <v/>
      </c>
      <c r="CU270" s="171" t="str">
        <f>IF(Table1[[#This Row],[Various  ]]&lt;&gt;1,IF(Table1[[#This Row],[Calculator / Software]]=1,1,""),"")</f>
        <v/>
      </c>
      <c r="CV270" s="171" t="str">
        <f>IF(Table1[[#This Row],[Various  ]]&lt;&gt;1,IF(Table1[[#This Row],[Information  ]]=1,1,""),"")</f>
        <v/>
      </c>
      <c r="CW270" s="171" t="str">
        <f>IF(Table1[[#This Row],[Various  ]]&lt;&gt;1,IF(Table1[[#This Row],[Interactive Tool]]=1,1,""),"")</f>
        <v/>
      </c>
      <c r="CX270" s="171" t="str">
        <f>IF(Table1[[#This Row],[Various  ]]&lt;&gt;1,IF(Table1[[#This Row],[Technical Specifications]]=1,1,""),"")</f>
        <v/>
      </c>
      <c r="CY270" s="171" t="str">
        <f>IF(Table1[[#This Row],[Various  ]]&lt;&gt;1,IF(Table1[[#This Row],[Training Resources]]=1,1,""),"")</f>
        <v/>
      </c>
      <c r="CZ270" s="171" t="str">
        <f>IF(Table1[[#This Row],[Various  ]]&lt;&gt;1,IF(Table1[[#This Row],[Toolbox]]=1,1,""),"")</f>
        <v/>
      </c>
      <c r="DA270" s="169" t="str">
        <f>IF(Table1[[#This Row],[Various  ]]&lt;&gt;1,IF(Table1[[#This Row],[Video]]=1,1,""),"")</f>
        <v/>
      </c>
      <c r="DB270" s="169" t="str">
        <f>IF(Table1[[#This Row],[Various  ]]&lt;&gt;1,IF(Table1[[#This Row],[Case study]]=1,1,""),"")</f>
        <v/>
      </c>
      <c r="DC270" s="169" t="str">
        <f>IF(Table1[[#This Row],[Various  ]]&lt;&gt;1,IF(Table1[[#This Row],[Other   ]]=1,1,""),"")</f>
        <v/>
      </c>
      <c r="DD270" s="169" t="str">
        <f>IF(Table1[[#This Row],[Various  ]]&lt;&gt;1,IF(Table1[[#This Row],[Standards]]=1,1,""),"")</f>
        <v/>
      </c>
      <c r="DE270" s="169" t="str">
        <f>IF(Table1[[#This Row],[Various]]=1,1,IF(SUM(Table1[[#This Row],[Calculator / Software]:[Standards]])&gt;1,1,""))</f>
        <v/>
      </c>
      <c r="DF270" s="169" t="str">
        <f>IF(Table1[[#This Row],[Multiple NCC links]]&lt;&gt;1,IF(Table1[[#This Row],[Design]]=1,1,""),"")</f>
        <v/>
      </c>
      <c r="DG270" s="169" t="str">
        <f>IF(Table1[[#This Row],[Multiple NCC links]]&lt;&gt;1,IF(Table1[[#This Row],[Assessment / Verification]]=1,1,""),"")</f>
        <v/>
      </c>
      <c r="DH270" s="169" t="str">
        <f>IF(Table1[[#This Row],[Multiple NCC links]]&lt;&gt;1,IF(Table1[[#This Row],[Climate Specific ]]=1,1,""),"")</f>
        <v/>
      </c>
      <c r="DI270" s="169" t="str">
        <f>IF(Table1[[#This Row],[Multiple NCC links]]&lt;&gt;1,IF(Table1[[#This Row],[Alterations / Additions]]=1,1,""),"")</f>
        <v/>
      </c>
      <c r="DJ270" s="169" t="str">
        <f>IF(Table1[[#This Row],[Multiple NCC links]]&lt;&gt;1,IF(Table1[[#This Row],[Glazing]]=1,1,""),"")</f>
        <v/>
      </c>
      <c r="DK270" s="169" t="str">
        <f>IF(Table1[[#This Row],[Multiple NCC links]]&lt;&gt;1,IF(Table1[[#This Row],[Building Fabric / Thermal / Sealing]]=1,1,""),"")</f>
        <v/>
      </c>
      <c r="DL270" s="169" t="str">
        <f>IF(Table1[[#This Row],[Multiple NCC links]]&lt;&gt;1,IF(Table1[[#This Row],[Lighting]]=1,1,""),"")</f>
        <v/>
      </c>
      <c r="DM270" s="169" t="str">
        <f>IF(Table1[[#This Row],[Multiple NCC links]]&lt;&gt;1,IF(Table1[[#This Row],[HVAC]]=1,1,""),"")</f>
        <v/>
      </c>
      <c r="DN270" s="169" t="str">
        <f>IF(Table1[[#This Row],[Multiple NCC links]]&lt;&gt;1,IF(Table1[[#This Row],[Services]]=1,1,""),"")</f>
        <v/>
      </c>
      <c r="DO270" s="169" t="str">
        <f>IF(Table1[[#This Row],[Multiple NCC links]]&lt;&gt;1,IF(Table1[[#This Row],[Maintenance &amp; Monitoring]]=1,1,""),"")</f>
        <v/>
      </c>
      <c r="DP270" s="169" t="str">
        <f>IF(Table1[[#This Row],[Multiple NCC links]]&lt;&gt;1,IF(Table1[[#This Row],[Hand over / Operations]]=1,1,""),"")</f>
        <v/>
      </c>
      <c r="DQ270" s="169" t="str">
        <f>IF(Table1[[#This Row],[Multiple NCC links]]&lt;&gt;1,IF(Table1[[#This Row],[As built assessment]]=1,1,""),"")</f>
        <v/>
      </c>
      <c r="DR270" s="169" t="str">
        <f>IF(Table1[[#This Row],[Multiple NCC links]]&lt;&gt;1,IF(Table1[[#This Row],[Beyond compliance]]=1,1,""),"")</f>
        <v/>
      </c>
      <c r="DS270" s="169" t="str">
        <f>IF(SUM(Table1[[#This Row],[Design]:[Beyond compliance]])&gt;1,1,"")</f>
        <v/>
      </c>
      <c r="DT270" s="169" t="str">
        <f>IF(Table1[[#This Row],[Both Residential &amp; Commercial4]]&lt;&gt;1,IF(Table1[[#This Row],[Residential]]=1,1,""),"")</f>
        <v/>
      </c>
      <c r="DU270" s="169" t="str">
        <f>IF(Table1[[#This Row],[Both Residential &amp; Commercial4]]&lt;&gt;1,IF(Table1[[#This Row],[Commercial]]=1,1,""),"")</f>
        <v/>
      </c>
      <c r="DV270" s="169" t="str">
        <f>Table1[[#This Row],[Residential &amp; Commercial]]</f>
        <v/>
      </c>
      <c r="DW270" s="169"/>
    </row>
    <row r="271" spans="1:127" s="49" customFormat="1" ht="20.25" thickTop="1" thickBot="1" x14ac:dyDescent="0.35">
      <c r="A271" s="97"/>
      <c r="B271" s="97"/>
      <c r="C271" s="88"/>
      <c r="D271" s="88"/>
      <c r="E271" s="176"/>
      <c r="F271" s="176"/>
      <c r="G271" s="176"/>
      <c r="H271" s="176"/>
      <c r="I271" s="90" t="str">
        <f>IF(AND(Table1[[#This Row],[General]]=1,Table1[[#This Row],[Beginner]]=1,Table1[[#This Row],[Intermediate]]=1,Table1[[#This Row],[Advanced]]=1),1,"")</f>
        <v/>
      </c>
      <c r="J271" s="90" t="str">
        <f>CONCATENATE(IF(Table1[[#This Row],[General]]=1,"General, ",""), IF(Table1[[#This Row],[Beginner]]=1,"Beginner, ",""),IF(Table1[[#This Row],[Intermediate]]=1,"Intermediate, ",""), IF(Table1[[#This Row],[Advanced]]=1,"Advanced",""))</f>
        <v/>
      </c>
      <c r="K271" s="91"/>
      <c r="L271" s="179"/>
      <c r="M271" s="91"/>
      <c r="N271" s="91"/>
      <c r="O271" s="159"/>
      <c r="P271" s="91"/>
      <c r="Q271" s="91"/>
      <c r="R271" s="91"/>
      <c r="S27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71" s="92"/>
      <c r="U271" s="92"/>
      <c r="V271" s="211"/>
      <c r="W271" s="211"/>
      <c r="X271" s="92"/>
      <c r="Y271" s="92"/>
      <c r="Z271" s="92"/>
      <c r="AA271" s="92"/>
      <c r="AB271" s="92"/>
      <c r="AC271" s="92"/>
      <c r="AD271" s="92"/>
      <c r="AE271" s="181"/>
      <c r="AF271" s="92"/>
      <c r="AG27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71" s="93"/>
      <c r="AI271" s="93"/>
      <c r="AJ271" s="93"/>
      <c r="AK271" s="74" t="str">
        <f>CONCATENATE(IF(Table1[[#This Row],[Digital]]=1,"Digital, ",""),IF(Table1[[#This Row],[Face to Face]]=1,"Face to face, ",""),IF(Table1[[#This Row],[Blended]]=1,"Blended",""))</f>
        <v/>
      </c>
      <c r="AL271" s="89"/>
      <c r="AM271" s="94"/>
      <c r="AN271" s="182"/>
      <c r="AO271" s="94"/>
      <c r="AP271" s="182"/>
      <c r="AQ271" s="94"/>
      <c r="AR271" s="94"/>
      <c r="AS271" s="94"/>
      <c r="AT271" s="94"/>
      <c r="AU271" s="94"/>
      <c r="AV271" s="182"/>
      <c r="AW271" s="182"/>
      <c r="AX271" s="182"/>
      <c r="AY271" s="94"/>
      <c r="AZ27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7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71" s="95"/>
      <c r="BC271" s="95"/>
      <c r="BD271" s="90" t="str">
        <f>IF(AND(Table1[[#This Row],[Residential]]=1,Table1[[#This Row],[Commercial]]=1),1,"")</f>
        <v/>
      </c>
      <c r="BE271" s="90" t="str">
        <f>CONCATENATE(IF(Table1[[#This Row],[Residential]]=1,"Residential, ",""),IF(Table1[[#This Row],[Commercial]]=1,"Commercial",""))</f>
        <v/>
      </c>
      <c r="BF271" s="94"/>
      <c r="BG271" s="94"/>
      <c r="BH271" s="94"/>
      <c r="BI271" s="94"/>
      <c r="BJ271" s="94"/>
      <c r="BK271" s="94"/>
      <c r="BL271" s="94"/>
      <c r="BM271" s="182"/>
      <c r="BN271" s="94"/>
      <c r="BO27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71" s="160"/>
      <c r="BQ271" s="120"/>
      <c r="BR271" s="132"/>
      <c r="BS271" s="120"/>
      <c r="BT271" s="175"/>
      <c r="BU271" s="175"/>
      <c r="BV271" s="175"/>
      <c r="BW271" s="121"/>
      <c r="BX271" s="121"/>
      <c r="BY271" s="121"/>
      <c r="BZ271" s="227"/>
      <c r="CA27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71" s="48">
        <f>COUNTIF(Table1[[#This Row],[Validity]:[Alignment with NCC (Yes=1,No=0)]],"N/A")</f>
        <v>0</v>
      </c>
      <c r="CC271" s="48">
        <f>IF(ISERROR(Table1[[#This Row],[Total Quality Score (out of 10)]]/(4-Table1[[#This Row],[N/A Count]])),0,Table1[[#This Row],[Total Quality Score (out of 10)]]/(4-Table1[[#This Row],[N/A Count]]))</f>
        <v>0</v>
      </c>
      <c r="CD271" s="106"/>
      <c r="CE271" s="106"/>
      <c r="CF271" s="172" t="str">
        <f>IF(SUM(Table1[[#This Row],[Multiple]:[Level (all)62]])&lt;1,IF(Table1[[#This Row],[General]]=1,1,""),"")</f>
        <v/>
      </c>
      <c r="CG271" s="172" t="str">
        <f>IF(SUM(Table1[[#This Row],[Multiple]:[Level (all)62]])&lt;1,IF(Table1[[#This Row],[Beginner]]=1,1,""),"")</f>
        <v/>
      </c>
      <c r="CH271" s="171" t="str">
        <f>IF(SUM(Table1[[#This Row],[Multiple]:[Level (all)62]])&lt;1,IF(Table1[[#This Row],[Intermediate]]=1,1,""),"")</f>
        <v/>
      </c>
      <c r="CI271" s="171" t="str">
        <f>IF(SUM(Table1[[#This Row],[Multiple]:[Level (all)62]])&lt;1,IF(Table1[[#This Row],[Advanced]]=1,1,""),"")</f>
        <v/>
      </c>
      <c r="CJ271" s="171" t="str">
        <f>IF(AND(SUM(Table1[[#This Row],[General]:[Advanced]])&lt;4,SUM(Table1[[#This Row],[General]:[Advanced]])&gt;1),1,"")</f>
        <v/>
      </c>
      <c r="CK271" s="171" t="str">
        <f>Table1[[#This Row],[Level (all)]]</f>
        <v/>
      </c>
      <c r="CL271" s="171" t="str">
        <f>IF(Table1[[#This Row],[Multiple audience]]&lt;&gt;1,IF(Table1[[#This Row],[General Audience]]=1,1,""),"")</f>
        <v/>
      </c>
      <c r="CM271" s="171" t="str">
        <f>IF(Table1[[#This Row],[Multiple audience]]&lt;&gt;1,IF(Table1[[#This Row],[Planners / Designers ]]=1,1,""),"")</f>
        <v/>
      </c>
      <c r="CN271" s="171" t="str">
        <f>IF(Table1[[#This Row],[Multiple audience]]&lt;&gt;1,IF(Table1[[#This Row],[Regulatory Assessors]]=1,1,""),"")</f>
        <v/>
      </c>
      <c r="CO271" s="171" t="str">
        <f>IF(Table1[[#This Row],[Multiple audience]]&lt;&gt;1,IF(Table1[[#This Row],[Builders / Management]]=1,1,""),"")</f>
        <v/>
      </c>
      <c r="CP271" s="171" t="str">
        <f>IF(Table1[[#This Row],[Multiple audience]]&lt;&gt;1,IF(Table1[[#This Row],[Energy / Sus Assessors]]=1,1,""),"")</f>
        <v/>
      </c>
      <c r="CQ271" s="171" t="str">
        <f>IF(Table1[[#This Row],[Multiple audience]]&lt;&gt;1,IF(Table1[[#This Row],[Semi-skilled]]=1,1,""),"")</f>
        <v/>
      </c>
      <c r="CR271" s="171" t="str">
        <f>IF(Table1[[#This Row],[Multiple audience]]&lt;&gt;1,IF(Table1[[#This Row],[Trades]]=1,1,""),"")</f>
        <v/>
      </c>
      <c r="CS271" s="171" t="str">
        <f>IF(Table1[[#This Row],[Multiple audience]]&lt;&gt;1,IF(Table1[[#This Row],[Other]]=1,1,""),"")</f>
        <v/>
      </c>
      <c r="CT271" s="171" t="str">
        <f>IF(SUM(Table1[[#This Row],[General Audience]:[Other]])&gt;1,1,"")</f>
        <v/>
      </c>
      <c r="CU271" s="171" t="str">
        <f>IF(Table1[[#This Row],[Various  ]]&lt;&gt;1,IF(Table1[[#This Row],[Calculator / Software]]=1,1,""),"")</f>
        <v/>
      </c>
      <c r="CV271" s="171" t="str">
        <f>IF(Table1[[#This Row],[Various  ]]&lt;&gt;1,IF(Table1[[#This Row],[Information  ]]=1,1,""),"")</f>
        <v/>
      </c>
      <c r="CW271" s="171" t="str">
        <f>IF(Table1[[#This Row],[Various  ]]&lt;&gt;1,IF(Table1[[#This Row],[Interactive Tool]]=1,1,""),"")</f>
        <v/>
      </c>
      <c r="CX271" s="171" t="str">
        <f>IF(Table1[[#This Row],[Various  ]]&lt;&gt;1,IF(Table1[[#This Row],[Technical Specifications]]=1,1,""),"")</f>
        <v/>
      </c>
      <c r="CY271" s="171" t="str">
        <f>IF(Table1[[#This Row],[Various  ]]&lt;&gt;1,IF(Table1[[#This Row],[Training Resources]]=1,1,""),"")</f>
        <v/>
      </c>
      <c r="CZ271" s="171" t="str">
        <f>IF(Table1[[#This Row],[Various  ]]&lt;&gt;1,IF(Table1[[#This Row],[Toolbox]]=1,1,""),"")</f>
        <v/>
      </c>
      <c r="DA271" s="169" t="str">
        <f>IF(Table1[[#This Row],[Various  ]]&lt;&gt;1,IF(Table1[[#This Row],[Video]]=1,1,""),"")</f>
        <v/>
      </c>
      <c r="DB271" s="169" t="str">
        <f>IF(Table1[[#This Row],[Various  ]]&lt;&gt;1,IF(Table1[[#This Row],[Case study]]=1,1,""),"")</f>
        <v/>
      </c>
      <c r="DC271" s="169" t="str">
        <f>IF(Table1[[#This Row],[Various  ]]&lt;&gt;1,IF(Table1[[#This Row],[Other   ]]=1,1,""),"")</f>
        <v/>
      </c>
      <c r="DD271" s="169" t="str">
        <f>IF(Table1[[#This Row],[Various  ]]&lt;&gt;1,IF(Table1[[#This Row],[Standards]]=1,1,""),"")</f>
        <v/>
      </c>
      <c r="DE271" s="169" t="str">
        <f>IF(Table1[[#This Row],[Various]]=1,1,IF(SUM(Table1[[#This Row],[Calculator / Software]:[Standards]])&gt;1,1,""))</f>
        <v/>
      </c>
      <c r="DF271" s="169" t="str">
        <f>IF(Table1[[#This Row],[Multiple NCC links]]&lt;&gt;1,IF(Table1[[#This Row],[Design]]=1,1,""),"")</f>
        <v/>
      </c>
      <c r="DG271" s="169" t="str">
        <f>IF(Table1[[#This Row],[Multiple NCC links]]&lt;&gt;1,IF(Table1[[#This Row],[Assessment / Verification]]=1,1,""),"")</f>
        <v/>
      </c>
      <c r="DH271" s="169" t="str">
        <f>IF(Table1[[#This Row],[Multiple NCC links]]&lt;&gt;1,IF(Table1[[#This Row],[Climate Specific ]]=1,1,""),"")</f>
        <v/>
      </c>
      <c r="DI271" s="169" t="str">
        <f>IF(Table1[[#This Row],[Multiple NCC links]]&lt;&gt;1,IF(Table1[[#This Row],[Alterations / Additions]]=1,1,""),"")</f>
        <v/>
      </c>
      <c r="DJ271" s="169" t="str">
        <f>IF(Table1[[#This Row],[Multiple NCC links]]&lt;&gt;1,IF(Table1[[#This Row],[Glazing]]=1,1,""),"")</f>
        <v/>
      </c>
      <c r="DK271" s="169" t="str">
        <f>IF(Table1[[#This Row],[Multiple NCC links]]&lt;&gt;1,IF(Table1[[#This Row],[Building Fabric / Thermal / Sealing]]=1,1,""),"")</f>
        <v/>
      </c>
      <c r="DL271" s="169" t="str">
        <f>IF(Table1[[#This Row],[Multiple NCC links]]&lt;&gt;1,IF(Table1[[#This Row],[Lighting]]=1,1,""),"")</f>
        <v/>
      </c>
      <c r="DM271" s="169" t="str">
        <f>IF(Table1[[#This Row],[Multiple NCC links]]&lt;&gt;1,IF(Table1[[#This Row],[HVAC]]=1,1,""),"")</f>
        <v/>
      </c>
      <c r="DN271" s="169" t="str">
        <f>IF(Table1[[#This Row],[Multiple NCC links]]&lt;&gt;1,IF(Table1[[#This Row],[Services]]=1,1,""),"")</f>
        <v/>
      </c>
      <c r="DO271" s="169" t="str">
        <f>IF(Table1[[#This Row],[Multiple NCC links]]&lt;&gt;1,IF(Table1[[#This Row],[Maintenance &amp; Monitoring]]=1,1,""),"")</f>
        <v/>
      </c>
      <c r="DP271" s="169" t="str">
        <f>IF(Table1[[#This Row],[Multiple NCC links]]&lt;&gt;1,IF(Table1[[#This Row],[Hand over / Operations]]=1,1,""),"")</f>
        <v/>
      </c>
      <c r="DQ271" s="169" t="str">
        <f>IF(Table1[[#This Row],[Multiple NCC links]]&lt;&gt;1,IF(Table1[[#This Row],[As built assessment]]=1,1,""),"")</f>
        <v/>
      </c>
      <c r="DR271" s="169" t="str">
        <f>IF(Table1[[#This Row],[Multiple NCC links]]&lt;&gt;1,IF(Table1[[#This Row],[Beyond compliance]]=1,1,""),"")</f>
        <v/>
      </c>
      <c r="DS271" s="169" t="str">
        <f>IF(SUM(Table1[[#This Row],[Design]:[Beyond compliance]])&gt;1,1,"")</f>
        <v/>
      </c>
      <c r="DT271" s="169" t="str">
        <f>IF(Table1[[#This Row],[Both Residential &amp; Commercial4]]&lt;&gt;1,IF(Table1[[#This Row],[Residential]]=1,1,""),"")</f>
        <v/>
      </c>
      <c r="DU271" s="169" t="str">
        <f>IF(Table1[[#This Row],[Both Residential &amp; Commercial4]]&lt;&gt;1,IF(Table1[[#This Row],[Commercial]]=1,1,""),"")</f>
        <v/>
      </c>
      <c r="DV271" s="169" t="str">
        <f>Table1[[#This Row],[Residential &amp; Commercial]]</f>
        <v/>
      </c>
      <c r="DW271" s="169"/>
    </row>
    <row r="272" spans="1:127" s="49" customFormat="1" ht="20.25" thickTop="1" thickBot="1" x14ac:dyDescent="0.35">
      <c r="A272" s="97"/>
      <c r="B272" s="97"/>
      <c r="C272" s="88"/>
      <c r="D272" s="88"/>
      <c r="E272" s="176"/>
      <c r="F272" s="176"/>
      <c r="G272" s="176"/>
      <c r="H272" s="176"/>
      <c r="I272" s="90" t="str">
        <f>IF(AND(Table1[[#This Row],[General]]=1,Table1[[#This Row],[Beginner]]=1,Table1[[#This Row],[Intermediate]]=1,Table1[[#This Row],[Advanced]]=1),1,"")</f>
        <v/>
      </c>
      <c r="J272" s="90" t="str">
        <f>CONCATENATE(IF(Table1[[#This Row],[General]]=1,"General, ",""), IF(Table1[[#This Row],[Beginner]]=1,"Beginner, ",""),IF(Table1[[#This Row],[Intermediate]]=1,"Intermediate, ",""), IF(Table1[[#This Row],[Advanced]]=1,"Advanced",""))</f>
        <v/>
      </c>
      <c r="K272" s="91"/>
      <c r="L272" s="179"/>
      <c r="M272" s="91"/>
      <c r="N272" s="91"/>
      <c r="O272" s="159"/>
      <c r="P272" s="91"/>
      <c r="Q272" s="91"/>
      <c r="R272" s="91"/>
      <c r="S27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72" s="92"/>
      <c r="U272" s="92"/>
      <c r="V272" s="211"/>
      <c r="W272" s="211"/>
      <c r="X272" s="92"/>
      <c r="Y272" s="92"/>
      <c r="Z272" s="92"/>
      <c r="AA272" s="92"/>
      <c r="AB272" s="92"/>
      <c r="AC272" s="92"/>
      <c r="AD272" s="92"/>
      <c r="AE272" s="181"/>
      <c r="AF272" s="92"/>
      <c r="AG27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72" s="93"/>
      <c r="AI272" s="93"/>
      <c r="AJ272" s="93"/>
      <c r="AK272" s="74" t="str">
        <f>CONCATENATE(IF(Table1[[#This Row],[Digital]]=1,"Digital, ",""),IF(Table1[[#This Row],[Face to Face]]=1,"Face to face, ",""),IF(Table1[[#This Row],[Blended]]=1,"Blended",""))</f>
        <v/>
      </c>
      <c r="AL272" s="89"/>
      <c r="AM272" s="94"/>
      <c r="AN272" s="182"/>
      <c r="AO272" s="94"/>
      <c r="AP272" s="182"/>
      <c r="AQ272" s="94"/>
      <c r="AR272" s="94"/>
      <c r="AS272" s="94"/>
      <c r="AT272" s="94"/>
      <c r="AU272" s="94"/>
      <c r="AV272" s="182"/>
      <c r="AW272" s="182"/>
      <c r="AX272" s="182"/>
      <c r="AY272" s="94"/>
      <c r="AZ27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7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72" s="95"/>
      <c r="BC272" s="95"/>
      <c r="BD272" s="90" t="str">
        <f>IF(AND(Table1[[#This Row],[Residential]]=1,Table1[[#This Row],[Commercial]]=1),1,"")</f>
        <v/>
      </c>
      <c r="BE272" s="90" t="str">
        <f>CONCATENATE(IF(Table1[[#This Row],[Residential]]=1,"Residential, ",""),IF(Table1[[#This Row],[Commercial]]=1,"Commercial",""))</f>
        <v/>
      </c>
      <c r="BF272" s="94"/>
      <c r="BG272" s="94"/>
      <c r="BH272" s="94"/>
      <c r="BI272" s="94"/>
      <c r="BJ272" s="94"/>
      <c r="BK272" s="94"/>
      <c r="BL272" s="94"/>
      <c r="BM272" s="182"/>
      <c r="BN272" s="94"/>
      <c r="BO27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72" s="160"/>
      <c r="BQ272" s="120"/>
      <c r="BR272" s="132"/>
      <c r="BS272" s="120"/>
      <c r="BT272" s="175"/>
      <c r="BU272" s="175"/>
      <c r="BV272" s="175"/>
      <c r="BW272" s="121"/>
      <c r="BX272" s="121"/>
      <c r="BY272" s="121"/>
      <c r="BZ272" s="227"/>
      <c r="CA27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72" s="48">
        <f>COUNTIF(Table1[[#This Row],[Validity]:[Alignment with NCC (Yes=1,No=0)]],"N/A")</f>
        <v>0</v>
      </c>
      <c r="CC272" s="48">
        <f>IF(ISERROR(Table1[[#This Row],[Total Quality Score (out of 10)]]/(4-Table1[[#This Row],[N/A Count]])),0,Table1[[#This Row],[Total Quality Score (out of 10)]]/(4-Table1[[#This Row],[N/A Count]]))</f>
        <v>0</v>
      </c>
      <c r="CD272" s="106"/>
      <c r="CE272" s="106"/>
      <c r="CF272" s="172" t="str">
        <f>IF(SUM(Table1[[#This Row],[Multiple]:[Level (all)62]])&lt;1,IF(Table1[[#This Row],[General]]=1,1,""),"")</f>
        <v/>
      </c>
      <c r="CG272" s="172" t="str">
        <f>IF(SUM(Table1[[#This Row],[Multiple]:[Level (all)62]])&lt;1,IF(Table1[[#This Row],[Beginner]]=1,1,""),"")</f>
        <v/>
      </c>
      <c r="CH272" s="171" t="str">
        <f>IF(SUM(Table1[[#This Row],[Multiple]:[Level (all)62]])&lt;1,IF(Table1[[#This Row],[Intermediate]]=1,1,""),"")</f>
        <v/>
      </c>
      <c r="CI272" s="171" t="str">
        <f>IF(SUM(Table1[[#This Row],[Multiple]:[Level (all)62]])&lt;1,IF(Table1[[#This Row],[Advanced]]=1,1,""),"")</f>
        <v/>
      </c>
      <c r="CJ272" s="171" t="str">
        <f>IF(AND(SUM(Table1[[#This Row],[General]:[Advanced]])&lt;4,SUM(Table1[[#This Row],[General]:[Advanced]])&gt;1),1,"")</f>
        <v/>
      </c>
      <c r="CK272" s="171" t="str">
        <f>Table1[[#This Row],[Level (all)]]</f>
        <v/>
      </c>
      <c r="CL272" s="171" t="str">
        <f>IF(Table1[[#This Row],[Multiple audience]]&lt;&gt;1,IF(Table1[[#This Row],[General Audience]]=1,1,""),"")</f>
        <v/>
      </c>
      <c r="CM272" s="171" t="str">
        <f>IF(Table1[[#This Row],[Multiple audience]]&lt;&gt;1,IF(Table1[[#This Row],[Planners / Designers ]]=1,1,""),"")</f>
        <v/>
      </c>
      <c r="CN272" s="171" t="str">
        <f>IF(Table1[[#This Row],[Multiple audience]]&lt;&gt;1,IF(Table1[[#This Row],[Regulatory Assessors]]=1,1,""),"")</f>
        <v/>
      </c>
      <c r="CO272" s="171" t="str">
        <f>IF(Table1[[#This Row],[Multiple audience]]&lt;&gt;1,IF(Table1[[#This Row],[Builders / Management]]=1,1,""),"")</f>
        <v/>
      </c>
      <c r="CP272" s="171" t="str">
        <f>IF(Table1[[#This Row],[Multiple audience]]&lt;&gt;1,IF(Table1[[#This Row],[Energy / Sus Assessors]]=1,1,""),"")</f>
        <v/>
      </c>
      <c r="CQ272" s="171" t="str">
        <f>IF(Table1[[#This Row],[Multiple audience]]&lt;&gt;1,IF(Table1[[#This Row],[Semi-skilled]]=1,1,""),"")</f>
        <v/>
      </c>
      <c r="CR272" s="171" t="str">
        <f>IF(Table1[[#This Row],[Multiple audience]]&lt;&gt;1,IF(Table1[[#This Row],[Trades]]=1,1,""),"")</f>
        <v/>
      </c>
      <c r="CS272" s="171" t="str">
        <f>IF(Table1[[#This Row],[Multiple audience]]&lt;&gt;1,IF(Table1[[#This Row],[Other]]=1,1,""),"")</f>
        <v/>
      </c>
      <c r="CT272" s="171" t="str">
        <f>IF(SUM(Table1[[#This Row],[General Audience]:[Other]])&gt;1,1,"")</f>
        <v/>
      </c>
      <c r="CU272" s="171" t="str">
        <f>IF(Table1[[#This Row],[Various  ]]&lt;&gt;1,IF(Table1[[#This Row],[Calculator / Software]]=1,1,""),"")</f>
        <v/>
      </c>
      <c r="CV272" s="171" t="str">
        <f>IF(Table1[[#This Row],[Various  ]]&lt;&gt;1,IF(Table1[[#This Row],[Information  ]]=1,1,""),"")</f>
        <v/>
      </c>
      <c r="CW272" s="171" t="str">
        <f>IF(Table1[[#This Row],[Various  ]]&lt;&gt;1,IF(Table1[[#This Row],[Interactive Tool]]=1,1,""),"")</f>
        <v/>
      </c>
      <c r="CX272" s="171" t="str">
        <f>IF(Table1[[#This Row],[Various  ]]&lt;&gt;1,IF(Table1[[#This Row],[Technical Specifications]]=1,1,""),"")</f>
        <v/>
      </c>
      <c r="CY272" s="171" t="str">
        <f>IF(Table1[[#This Row],[Various  ]]&lt;&gt;1,IF(Table1[[#This Row],[Training Resources]]=1,1,""),"")</f>
        <v/>
      </c>
      <c r="CZ272" s="171" t="str">
        <f>IF(Table1[[#This Row],[Various  ]]&lt;&gt;1,IF(Table1[[#This Row],[Toolbox]]=1,1,""),"")</f>
        <v/>
      </c>
      <c r="DA272" s="169" t="str">
        <f>IF(Table1[[#This Row],[Various  ]]&lt;&gt;1,IF(Table1[[#This Row],[Video]]=1,1,""),"")</f>
        <v/>
      </c>
      <c r="DB272" s="169" t="str">
        <f>IF(Table1[[#This Row],[Various  ]]&lt;&gt;1,IF(Table1[[#This Row],[Case study]]=1,1,""),"")</f>
        <v/>
      </c>
      <c r="DC272" s="169" t="str">
        <f>IF(Table1[[#This Row],[Various  ]]&lt;&gt;1,IF(Table1[[#This Row],[Other   ]]=1,1,""),"")</f>
        <v/>
      </c>
      <c r="DD272" s="169" t="str">
        <f>IF(Table1[[#This Row],[Various  ]]&lt;&gt;1,IF(Table1[[#This Row],[Standards]]=1,1,""),"")</f>
        <v/>
      </c>
      <c r="DE272" s="169" t="str">
        <f>IF(Table1[[#This Row],[Various]]=1,1,IF(SUM(Table1[[#This Row],[Calculator / Software]:[Standards]])&gt;1,1,""))</f>
        <v/>
      </c>
      <c r="DF272" s="169" t="str">
        <f>IF(Table1[[#This Row],[Multiple NCC links]]&lt;&gt;1,IF(Table1[[#This Row],[Design]]=1,1,""),"")</f>
        <v/>
      </c>
      <c r="DG272" s="169" t="str">
        <f>IF(Table1[[#This Row],[Multiple NCC links]]&lt;&gt;1,IF(Table1[[#This Row],[Assessment / Verification]]=1,1,""),"")</f>
        <v/>
      </c>
      <c r="DH272" s="169" t="str">
        <f>IF(Table1[[#This Row],[Multiple NCC links]]&lt;&gt;1,IF(Table1[[#This Row],[Climate Specific ]]=1,1,""),"")</f>
        <v/>
      </c>
      <c r="DI272" s="169" t="str">
        <f>IF(Table1[[#This Row],[Multiple NCC links]]&lt;&gt;1,IF(Table1[[#This Row],[Alterations / Additions]]=1,1,""),"")</f>
        <v/>
      </c>
      <c r="DJ272" s="169" t="str">
        <f>IF(Table1[[#This Row],[Multiple NCC links]]&lt;&gt;1,IF(Table1[[#This Row],[Glazing]]=1,1,""),"")</f>
        <v/>
      </c>
      <c r="DK272" s="169" t="str">
        <f>IF(Table1[[#This Row],[Multiple NCC links]]&lt;&gt;1,IF(Table1[[#This Row],[Building Fabric / Thermal / Sealing]]=1,1,""),"")</f>
        <v/>
      </c>
      <c r="DL272" s="169" t="str">
        <f>IF(Table1[[#This Row],[Multiple NCC links]]&lt;&gt;1,IF(Table1[[#This Row],[Lighting]]=1,1,""),"")</f>
        <v/>
      </c>
      <c r="DM272" s="169" t="str">
        <f>IF(Table1[[#This Row],[Multiple NCC links]]&lt;&gt;1,IF(Table1[[#This Row],[HVAC]]=1,1,""),"")</f>
        <v/>
      </c>
      <c r="DN272" s="169" t="str">
        <f>IF(Table1[[#This Row],[Multiple NCC links]]&lt;&gt;1,IF(Table1[[#This Row],[Services]]=1,1,""),"")</f>
        <v/>
      </c>
      <c r="DO272" s="169" t="str">
        <f>IF(Table1[[#This Row],[Multiple NCC links]]&lt;&gt;1,IF(Table1[[#This Row],[Maintenance &amp; Monitoring]]=1,1,""),"")</f>
        <v/>
      </c>
      <c r="DP272" s="169" t="str">
        <f>IF(Table1[[#This Row],[Multiple NCC links]]&lt;&gt;1,IF(Table1[[#This Row],[Hand over / Operations]]=1,1,""),"")</f>
        <v/>
      </c>
      <c r="DQ272" s="169" t="str">
        <f>IF(Table1[[#This Row],[Multiple NCC links]]&lt;&gt;1,IF(Table1[[#This Row],[As built assessment]]=1,1,""),"")</f>
        <v/>
      </c>
      <c r="DR272" s="169" t="str">
        <f>IF(Table1[[#This Row],[Multiple NCC links]]&lt;&gt;1,IF(Table1[[#This Row],[Beyond compliance]]=1,1,""),"")</f>
        <v/>
      </c>
      <c r="DS272" s="169" t="str">
        <f>IF(SUM(Table1[[#This Row],[Design]:[Beyond compliance]])&gt;1,1,"")</f>
        <v/>
      </c>
      <c r="DT272" s="169" t="str">
        <f>IF(Table1[[#This Row],[Both Residential &amp; Commercial4]]&lt;&gt;1,IF(Table1[[#This Row],[Residential]]=1,1,""),"")</f>
        <v/>
      </c>
      <c r="DU272" s="169" t="str">
        <f>IF(Table1[[#This Row],[Both Residential &amp; Commercial4]]&lt;&gt;1,IF(Table1[[#This Row],[Commercial]]=1,1,""),"")</f>
        <v/>
      </c>
      <c r="DV272" s="169" t="str">
        <f>Table1[[#This Row],[Residential &amp; Commercial]]</f>
        <v/>
      </c>
      <c r="DW272" s="169"/>
    </row>
    <row r="273" spans="1:127" s="49" customFormat="1" ht="20.25" thickTop="1" thickBot="1" x14ac:dyDescent="0.35">
      <c r="A273" s="97"/>
      <c r="B273" s="97"/>
      <c r="C273" s="88"/>
      <c r="D273" s="88"/>
      <c r="E273" s="176"/>
      <c r="F273" s="176"/>
      <c r="G273" s="176"/>
      <c r="H273" s="176"/>
      <c r="I273" s="90" t="str">
        <f>IF(AND(Table1[[#This Row],[General]]=1,Table1[[#This Row],[Beginner]]=1,Table1[[#This Row],[Intermediate]]=1,Table1[[#This Row],[Advanced]]=1),1,"")</f>
        <v/>
      </c>
      <c r="J273" s="90" t="str">
        <f>CONCATENATE(IF(Table1[[#This Row],[General]]=1,"General, ",""), IF(Table1[[#This Row],[Beginner]]=1,"Beginner, ",""),IF(Table1[[#This Row],[Intermediate]]=1,"Intermediate, ",""), IF(Table1[[#This Row],[Advanced]]=1,"Advanced",""))</f>
        <v/>
      </c>
      <c r="K273" s="91"/>
      <c r="L273" s="179"/>
      <c r="M273" s="91"/>
      <c r="N273" s="91"/>
      <c r="O273" s="159"/>
      <c r="P273" s="91"/>
      <c r="Q273" s="91"/>
      <c r="R273" s="91"/>
      <c r="S27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73" s="92"/>
      <c r="U273" s="92"/>
      <c r="V273" s="211"/>
      <c r="W273" s="211"/>
      <c r="X273" s="92"/>
      <c r="Y273" s="92"/>
      <c r="Z273" s="92"/>
      <c r="AA273" s="92"/>
      <c r="AB273" s="92"/>
      <c r="AC273" s="92"/>
      <c r="AD273" s="92"/>
      <c r="AE273" s="181"/>
      <c r="AF273" s="92"/>
      <c r="AG27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73" s="93"/>
      <c r="AI273" s="93"/>
      <c r="AJ273" s="93"/>
      <c r="AK273" s="74" t="str">
        <f>CONCATENATE(IF(Table1[[#This Row],[Digital]]=1,"Digital, ",""),IF(Table1[[#This Row],[Face to Face]]=1,"Face to face, ",""),IF(Table1[[#This Row],[Blended]]=1,"Blended",""))</f>
        <v/>
      </c>
      <c r="AL273" s="89"/>
      <c r="AM273" s="94"/>
      <c r="AN273" s="182"/>
      <c r="AO273" s="94"/>
      <c r="AP273" s="182"/>
      <c r="AQ273" s="94"/>
      <c r="AR273" s="94"/>
      <c r="AS273" s="94"/>
      <c r="AT273" s="94"/>
      <c r="AU273" s="94"/>
      <c r="AV273" s="182"/>
      <c r="AW273" s="182"/>
      <c r="AX273" s="182"/>
      <c r="AY273" s="94"/>
      <c r="AZ27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7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73" s="95"/>
      <c r="BC273" s="95"/>
      <c r="BD273" s="90" t="str">
        <f>IF(AND(Table1[[#This Row],[Residential]]=1,Table1[[#This Row],[Commercial]]=1),1,"")</f>
        <v/>
      </c>
      <c r="BE273" s="90" t="str">
        <f>CONCATENATE(IF(Table1[[#This Row],[Residential]]=1,"Residential, ",""),IF(Table1[[#This Row],[Commercial]]=1,"Commercial",""))</f>
        <v/>
      </c>
      <c r="BF273" s="94"/>
      <c r="BG273" s="94"/>
      <c r="BH273" s="94"/>
      <c r="BI273" s="94"/>
      <c r="BJ273" s="94"/>
      <c r="BK273" s="94"/>
      <c r="BL273" s="94"/>
      <c r="BM273" s="182"/>
      <c r="BN273" s="94"/>
      <c r="BO27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73" s="160"/>
      <c r="BQ273" s="120"/>
      <c r="BR273" s="132"/>
      <c r="BS273" s="120"/>
      <c r="BT273" s="175"/>
      <c r="BU273" s="175"/>
      <c r="BV273" s="175"/>
      <c r="BW273" s="121"/>
      <c r="BX273" s="121"/>
      <c r="BY273" s="121"/>
      <c r="BZ273" s="227"/>
      <c r="CA27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73" s="48">
        <f>COUNTIF(Table1[[#This Row],[Validity]:[Alignment with NCC (Yes=1,No=0)]],"N/A")</f>
        <v>0</v>
      </c>
      <c r="CC273" s="48">
        <f>IF(ISERROR(Table1[[#This Row],[Total Quality Score (out of 10)]]/(4-Table1[[#This Row],[N/A Count]])),0,Table1[[#This Row],[Total Quality Score (out of 10)]]/(4-Table1[[#This Row],[N/A Count]]))</f>
        <v>0</v>
      </c>
      <c r="CD273" s="106"/>
      <c r="CE273" s="106"/>
      <c r="CF273" s="172" t="str">
        <f>IF(SUM(Table1[[#This Row],[Multiple]:[Level (all)62]])&lt;1,IF(Table1[[#This Row],[General]]=1,1,""),"")</f>
        <v/>
      </c>
      <c r="CG273" s="172" t="str">
        <f>IF(SUM(Table1[[#This Row],[Multiple]:[Level (all)62]])&lt;1,IF(Table1[[#This Row],[Beginner]]=1,1,""),"")</f>
        <v/>
      </c>
      <c r="CH273" s="171" t="str">
        <f>IF(SUM(Table1[[#This Row],[Multiple]:[Level (all)62]])&lt;1,IF(Table1[[#This Row],[Intermediate]]=1,1,""),"")</f>
        <v/>
      </c>
      <c r="CI273" s="171" t="str">
        <f>IF(SUM(Table1[[#This Row],[Multiple]:[Level (all)62]])&lt;1,IF(Table1[[#This Row],[Advanced]]=1,1,""),"")</f>
        <v/>
      </c>
      <c r="CJ273" s="171" t="str">
        <f>IF(AND(SUM(Table1[[#This Row],[General]:[Advanced]])&lt;4,SUM(Table1[[#This Row],[General]:[Advanced]])&gt;1),1,"")</f>
        <v/>
      </c>
      <c r="CK273" s="171" t="str">
        <f>Table1[[#This Row],[Level (all)]]</f>
        <v/>
      </c>
      <c r="CL273" s="171" t="str">
        <f>IF(Table1[[#This Row],[Multiple audience]]&lt;&gt;1,IF(Table1[[#This Row],[General Audience]]=1,1,""),"")</f>
        <v/>
      </c>
      <c r="CM273" s="171" t="str">
        <f>IF(Table1[[#This Row],[Multiple audience]]&lt;&gt;1,IF(Table1[[#This Row],[Planners / Designers ]]=1,1,""),"")</f>
        <v/>
      </c>
      <c r="CN273" s="171" t="str">
        <f>IF(Table1[[#This Row],[Multiple audience]]&lt;&gt;1,IF(Table1[[#This Row],[Regulatory Assessors]]=1,1,""),"")</f>
        <v/>
      </c>
      <c r="CO273" s="171" t="str">
        <f>IF(Table1[[#This Row],[Multiple audience]]&lt;&gt;1,IF(Table1[[#This Row],[Builders / Management]]=1,1,""),"")</f>
        <v/>
      </c>
      <c r="CP273" s="171" t="str">
        <f>IF(Table1[[#This Row],[Multiple audience]]&lt;&gt;1,IF(Table1[[#This Row],[Energy / Sus Assessors]]=1,1,""),"")</f>
        <v/>
      </c>
      <c r="CQ273" s="171" t="str">
        <f>IF(Table1[[#This Row],[Multiple audience]]&lt;&gt;1,IF(Table1[[#This Row],[Semi-skilled]]=1,1,""),"")</f>
        <v/>
      </c>
      <c r="CR273" s="171" t="str">
        <f>IF(Table1[[#This Row],[Multiple audience]]&lt;&gt;1,IF(Table1[[#This Row],[Trades]]=1,1,""),"")</f>
        <v/>
      </c>
      <c r="CS273" s="171" t="str">
        <f>IF(Table1[[#This Row],[Multiple audience]]&lt;&gt;1,IF(Table1[[#This Row],[Other]]=1,1,""),"")</f>
        <v/>
      </c>
      <c r="CT273" s="171" t="str">
        <f>IF(SUM(Table1[[#This Row],[General Audience]:[Other]])&gt;1,1,"")</f>
        <v/>
      </c>
      <c r="CU273" s="171" t="str">
        <f>IF(Table1[[#This Row],[Various  ]]&lt;&gt;1,IF(Table1[[#This Row],[Calculator / Software]]=1,1,""),"")</f>
        <v/>
      </c>
      <c r="CV273" s="171" t="str">
        <f>IF(Table1[[#This Row],[Various  ]]&lt;&gt;1,IF(Table1[[#This Row],[Information  ]]=1,1,""),"")</f>
        <v/>
      </c>
      <c r="CW273" s="171" t="str">
        <f>IF(Table1[[#This Row],[Various  ]]&lt;&gt;1,IF(Table1[[#This Row],[Interactive Tool]]=1,1,""),"")</f>
        <v/>
      </c>
      <c r="CX273" s="171" t="str">
        <f>IF(Table1[[#This Row],[Various  ]]&lt;&gt;1,IF(Table1[[#This Row],[Technical Specifications]]=1,1,""),"")</f>
        <v/>
      </c>
      <c r="CY273" s="171" t="str">
        <f>IF(Table1[[#This Row],[Various  ]]&lt;&gt;1,IF(Table1[[#This Row],[Training Resources]]=1,1,""),"")</f>
        <v/>
      </c>
      <c r="CZ273" s="171" t="str">
        <f>IF(Table1[[#This Row],[Various  ]]&lt;&gt;1,IF(Table1[[#This Row],[Toolbox]]=1,1,""),"")</f>
        <v/>
      </c>
      <c r="DA273" s="169" t="str">
        <f>IF(Table1[[#This Row],[Various  ]]&lt;&gt;1,IF(Table1[[#This Row],[Video]]=1,1,""),"")</f>
        <v/>
      </c>
      <c r="DB273" s="169" t="str">
        <f>IF(Table1[[#This Row],[Various  ]]&lt;&gt;1,IF(Table1[[#This Row],[Case study]]=1,1,""),"")</f>
        <v/>
      </c>
      <c r="DC273" s="169" t="str">
        <f>IF(Table1[[#This Row],[Various  ]]&lt;&gt;1,IF(Table1[[#This Row],[Other   ]]=1,1,""),"")</f>
        <v/>
      </c>
      <c r="DD273" s="169" t="str">
        <f>IF(Table1[[#This Row],[Various  ]]&lt;&gt;1,IF(Table1[[#This Row],[Standards]]=1,1,""),"")</f>
        <v/>
      </c>
      <c r="DE273" s="169" t="str">
        <f>IF(Table1[[#This Row],[Various]]=1,1,IF(SUM(Table1[[#This Row],[Calculator / Software]:[Standards]])&gt;1,1,""))</f>
        <v/>
      </c>
      <c r="DF273" s="169" t="str">
        <f>IF(Table1[[#This Row],[Multiple NCC links]]&lt;&gt;1,IF(Table1[[#This Row],[Design]]=1,1,""),"")</f>
        <v/>
      </c>
      <c r="DG273" s="169" t="str">
        <f>IF(Table1[[#This Row],[Multiple NCC links]]&lt;&gt;1,IF(Table1[[#This Row],[Assessment / Verification]]=1,1,""),"")</f>
        <v/>
      </c>
      <c r="DH273" s="169" t="str">
        <f>IF(Table1[[#This Row],[Multiple NCC links]]&lt;&gt;1,IF(Table1[[#This Row],[Climate Specific ]]=1,1,""),"")</f>
        <v/>
      </c>
      <c r="DI273" s="169" t="str">
        <f>IF(Table1[[#This Row],[Multiple NCC links]]&lt;&gt;1,IF(Table1[[#This Row],[Alterations / Additions]]=1,1,""),"")</f>
        <v/>
      </c>
      <c r="DJ273" s="169" t="str">
        <f>IF(Table1[[#This Row],[Multiple NCC links]]&lt;&gt;1,IF(Table1[[#This Row],[Glazing]]=1,1,""),"")</f>
        <v/>
      </c>
      <c r="DK273" s="169" t="str">
        <f>IF(Table1[[#This Row],[Multiple NCC links]]&lt;&gt;1,IF(Table1[[#This Row],[Building Fabric / Thermal / Sealing]]=1,1,""),"")</f>
        <v/>
      </c>
      <c r="DL273" s="169" t="str">
        <f>IF(Table1[[#This Row],[Multiple NCC links]]&lt;&gt;1,IF(Table1[[#This Row],[Lighting]]=1,1,""),"")</f>
        <v/>
      </c>
      <c r="DM273" s="169" t="str">
        <f>IF(Table1[[#This Row],[Multiple NCC links]]&lt;&gt;1,IF(Table1[[#This Row],[HVAC]]=1,1,""),"")</f>
        <v/>
      </c>
      <c r="DN273" s="169" t="str">
        <f>IF(Table1[[#This Row],[Multiple NCC links]]&lt;&gt;1,IF(Table1[[#This Row],[Services]]=1,1,""),"")</f>
        <v/>
      </c>
      <c r="DO273" s="169" t="str">
        <f>IF(Table1[[#This Row],[Multiple NCC links]]&lt;&gt;1,IF(Table1[[#This Row],[Maintenance &amp; Monitoring]]=1,1,""),"")</f>
        <v/>
      </c>
      <c r="DP273" s="169" t="str">
        <f>IF(Table1[[#This Row],[Multiple NCC links]]&lt;&gt;1,IF(Table1[[#This Row],[Hand over / Operations]]=1,1,""),"")</f>
        <v/>
      </c>
      <c r="DQ273" s="169" t="str">
        <f>IF(Table1[[#This Row],[Multiple NCC links]]&lt;&gt;1,IF(Table1[[#This Row],[As built assessment]]=1,1,""),"")</f>
        <v/>
      </c>
      <c r="DR273" s="169" t="str">
        <f>IF(Table1[[#This Row],[Multiple NCC links]]&lt;&gt;1,IF(Table1[[#This Row],[Beyond compliance]]=1,1,""),"")</f>
        <v/>
      </c>
      <c r="DS273" s="169" t="str">
        <f>IF(SUM(Table1[[#This Row],[Design]:[Beyond compliance]])&gt;1,1,"")</f>
        <v/>
      </c>
      <c r="DT273" s="169" t="str">
        <f>IF(Table1[[#This Row],[Both Residential &amp; Commercial4]]&lt;&gt;1,IF(Table1[[#This Row],[Residential]]=1,1,""),"")</f>
        <v/>
      </c>
      <c r="DU273" s="169" t="str">
        <f>IF(Table1[[#This Row],[Both Residential &amp; Commercial4]]&lt;&gt;1,IF(Table1[[#This Row],[Commercial]]=1,1,""),"")</f>
        <v/>
      </c>
      <c r="DV273" s="169" t="str">
        <f>Table1[[#This Row],[Residential &amp; Commercial]]</f>
        <v/>
      </c>
      <c r="DW273" s="169"/>
    </row>
    <row r="274" spans="1:127" s="49" customFormat="1" ht="20.25" thickTop="1" thickBot="1" x14ac:dyDescent="0.35">
      <c r="A274" s="97"/>
      <c r="B274" s="97"/>
      <c r="C274" s="88"/>
      <c r="D274" s="88"/>
      <c r="E274" s="176"/>
      <c r="F274" s="176"/>
      <c r="G274" s="176"/>
      <c r="H274" s="176"/>
      <c r="I274" s="90" t="str">
        <f>IF(AND(Table1[[#This Row],[General]]=1,Table1[[#This Row],[Beginner]]=1,Table1[[#This Row],[Intermediate]]=1,Table1[[#This Row],[Advanced]]=1),1,"")</f>
        <v/>
      </c>
      <c r="J274" s="90" t="str">
        <f>CONCATENATE(IF(Table1[[#This Row],[General]]=1,"General, ",""), IF(Table1[[#This Row],[Beginner]]=1,"Beginner, ",""),IF(Table1[[#This Row],[Intermediate]]=1,"Intermediate, ",""), IF(Table1[[#This Row],[Advanced]]=1,"Advanced",""))</f>
        <v/>
      </c>
      <c r="K274" s="91"/>
      <c r="L274" s="179"/>
      <c r="M274" s="91"/>
      <c r="N274" s="91"/>
      <c r="O274" s="159"/>
      <c r="P274" s="91"/>
      <c r="Q274" s="91"/>
      <c r="R274" s="91"/>
      <c r="S274"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74" s="92"/>
      <c r="U274" s="92"/>
      <c r="V274" s="211"/>
      <c r="W274" s="211"/>
      <c r="X274" s="92"/>
      <c r="Y274" s="92"/>
      <c r="Z274" s="92"/>
      <c r="AA274" s="92"/>
      <c r="AB274" s="92"/>
      <c r="AC274" s="92"/>
      <c r="AD274" s="92"/>
      <c r="AE274" s="181"/>
      <c r="AF274" s="92"/>
      <c r="AG27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74" s="93"/>
      <c r="AI274" s="93"/>
      <c r="AJ274" s="93"/>
      <c r="AK274" s="74" t="str">
        <f>CONCATENATE(IF(Table1[[#This Row],[Digital]]=1,"Digital, ",""),IF(Table1[[#This Row],[Face to Face]]=1,"Face to face, ",""),IF(Table1[[#This Row],[Blended]]=1,"Blended",""))</f>
        <v/>
      </c>
      <c r="AL274" s="89"/>
      <c r="AM274" s="94"/>
      <c r="AN274" s="182"/>
      <c r="AO274" s="94"/>
      <c r="AP274" s="182"/>
      <c r="AQ274" s="94"/>
      <c r="AR274" s="94"/>
      <c r="AS274" s="94"/>
      <c r="AT274" s="94"/>
      <c r="AU274" s="94"/>
      <c r="AV274" s="182"/>
      <c r="AW274" s="182"/>
      <c r="AX274" s="182"/>
      <c r="AY274" s="94"/>
      <c r="AZ27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7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74" s="95"/>
      <c r="BC274" s="95"/>
      <c r="BD274" s="90" t="str">
        <f>IF(AND(Table1[[#This Row],[Residential]]=1,Table1[[#This Row],[Commercial]]=1),1,"")</f>
        <v/>
      </c>
      <c r="BE274" s="90" t="str">
        <f>CONCATENATE(IF(Table1[[#This Row],[Residential]]=1,"Residential, ",""),IF(Table1[[#This Row],[Commercial]]=1,"Commercial",""))</f>
        <v/>
      </c>
      <c r="BF274" s="94"/>
      <c r="BG274" s="94"/>
      <c r="BH274" s="94"/>
      <c r="BI274" s="94"/>
      <c r="BJ274" s="94"/>
      <c r="BK274" s="94"/>
      <c r="BL274" s="94"/>
      <c r="BM274" s="182"/>
      <c r="BN274" s="94"/>
      <c r="BO27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74" s="160"/>
      <c r="BQ274" s="120"/>
      <c r="BR274" s="132"/>
      <c r="BS274" s="120"/>
      <c r="BT274" s="175"/>
      <c r="BU274" s="175"/>
      <c r="BV274" s="175"/>
      <c r="BW274" s="121"/>
      <c r="BX274" s="121"/>
      <c r="BY274" s="121"/>
      <c r="BZ274" s="227"/>
      <c r="CA27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74" s="48">
        <f>COUNTIF(Table1[[#This Row],[Validity]:[Alignment with NCC (Yes=1,No=0)]],"N/A")</f>
        <v>0</v>
      </c>
      <c r="CC274" s="48">
        <f>IF(ISERROR(Table1[[#This Row],[Total Quality Score (out of 10)]]/(4-Table1[[#This Row],[N/A Count]])),0,Table1[[#This Row],[Total Quality Score (out of 10)]]/(4-Table1[[#This Row],[N/A Count]]))</f>
        <v>0</v>
      </c>
      <c r="CD274" s="106"/>
      <c r="CE274" s="106"/>
      <c r="CF274" s="172" t="str">
        <f>IF(SUM(Table1[[#This Row],[Multiple]:[Level (all)62]])&lt;1,IF(Table1[[#This Row],[General]]=1,1,""),"")</f>
        <v/>
      </c>
      <c r="CG274" s="172" t="str">
        <f>IF(SUM(Table1[[#This Row],[Multiple]:[Level (all)62]])&lt;1,IF(Table1[[#This Row],[Beginner]]=1,1,""),"")</f>
        <v/>
      </c>
      <c r="CH274" s="171" t="str">
        <f>IF(SUM(Table1[[#This Row],[Multiple]:[Level (all)62]])&lt;1,IF(Table1[[#This Row],[Intermediate]]=1,1,""),"")</f>
        <v/>
      </c>
      <c r="CI274" s="171" t="str">
        <f>IF(SUM(Table1[[#This Row],[Multiple]:[Level (all)62]])&lt;1,IF(Table1[[#This Row],[Advanced]]=1,1,""),"")</f>
        <v/>
      </c>
      <c r="CJ274" s="171" t="str">
        <f>IF(AND(SUM(Table1[[#This Row],[General]:[Advanced]])&lt;4,SUM(Table1[[#This Row],[General]:[Advanced]])&gt;1),1,"")</f>
        <v/>
      </c>
      <c r="CK274" s="171" t="str">
        <f>Table1[[#This Row],[Level (all)]]</f>
        <v/>
      </c>
      <c r="CL274" s="171" t="str">
        <f>IF(Table1[[#This Row],[Multiple audience]]&lt;&gt;1,IF(Table1[[#This Row],[General Audience]]=1,1,""),"")</f>
        <v/>
      </c>
      <c r="CM274" s="171" t="str">
        <f>IF(Table1[[#This Row],[Multiple audience]]&lt;&gt;1,IF(Table1[[#This Row],[Planners / Designers ]]=1,1,""),"")</f>
        <v/>
      </c>
      <c r="CN274" s="171" t="str">
        <f>IF(Table1[[#This Row],[Multiple audience]]&lt;&gt;1,IF(Table1[[#This Row],[Regulatory Assessors]]=1,1,""),"")</f>
        <v/>
      </c>
      <c r="CO274" s="171" t="str">
        <f>IF(Table1[[#This Row],[Multiple audience]]&lt;&gt;1,IF(Table1[[#This Row],[Builders / Management]]=1,1,""),"")</f>
        <v/>
      </c>
      <c r="CP274" s="171" t="str">
        <f>IF(Table1[[#This Row],[Multiple audience]]&lt;&gt;1,IF(Table1[[#This Row],[Energy / Sus Assessors]]=1,1,""),"")</f>
        <v/>
      </c>
      <c r="CQ274" s="171" t="str">
        <f>IF(Table1[[#This Row],[Multiple audience]]&lt;&gt;1,IF(Table1[[#This Row],[Semi-skilled]]=1,1,""),"")</f>
        <v/>
      </c>
      <c r="CR274" s="171" t="str">
        <f>IF(Table1[[#This Row],[Multiple audience]]&lt;&gt;1,IF(Table1[[#This Row],[Trades]]=1,1,""),"")</f>
        <v/>
      </c>
      <c r="CS274" s="171" t="str">
        <f>IF(Table1[[#This Row],[Multiple audience]]&lt;&gt;1,IF(Table1[[#This Row],[Other]]=1,1,""),"")</f>
        <v/>
      </c>
      <c r="CT274" s="171" t="str">
        <f>IF(SUM(Table1[[#This Row],[General Audience]:[Other]])&gt;1,1,"")</f>
        <v/>
      </c>
      <c r="CU274" s="171" t="str">
        <f>IF(Table1[[#This Row],[Various  ]]&lt;&gt;1,IF(Table1[[#This Row],[Calculator / Software]]=1,1,""),"")</f>
        <v/>
      </c>
      <c r="CV274" s="171" t="str">
        <f>IF(Table1[[#This Row],[Various  ]]&lt;&gt;1,IF(Table1[[#This Row],[Information  ]]=1,1,""),"")</f>
        <v/>
      </c>
      <c r="CW274" s="171" t="str">
        <f>IF(Table1[[#This Row],[Various  ]]&lt;&gt;1,IF(Table1[[#This Row],[Interactive Tool]]=1,1,""),"")</f>
        <v/>
      </c>
      <c r="CX274" s="171" t="str">
        <f>IF(Table1[[#This Row],[Various  ]]&lt;&gt;1,IF(Table1[[#This Row],[Technical Specifications]]=1,1,""),"")</f>
        <v/>
      </c>
      <c r="CY274" s="171" t="str">
        <f>IF(Table1[[#This Row],[Various  ]]&lt;&gt;1,IF(Table1[[#This Row],[Training Resources]]=1,1,""),"")</f>
        <v/>
      </c>
      <c r="CZ274" s="171" t="str">
        <f>IF(Table1[[#This Row],[Various  ]]&lt;&gt;1,IF(Table1[[#This Row],[Toolbox]]=1,1,""),"")</f>
        <v/>
      </c>
      <c r="DA274" s="169" t="str">
        <f>IF(Table1[[#This Row],[Various  ]]&lt;&gt;1,IF(Table1[[#This Row],[Video]]=1,1,""),"")</f>
        <v/>
      </c>
      <c r="DB274" s="169" t="str">
        <f>IF(Table1[[#This Row],[Various  ]]&lt;&gt;1,IF(Table1[[#This Row],[Case study]]=1,1,""),"")</f>
        <v/>
      </c>
      <c r="DC274" s="169" t="str">
        <f>IF(Table1[[#This Row],[Various  ]]&lt;&gt;1,IF(Table1[[#This Row],[Other   ]]=1,1,""),"")</f>
        <v/>
      </c>
      <c r="DD274" s="169" t="str">
        <f>IF(Table1[[#This Row],[Various  ]]&lt;&gt;1,IF(Table1[[#This Row],[Standards]]=1,1,""),"")</f>
        <v/>
      </c>
      <c r="DE274" s="169" t="str">
        <f>IF(Table1[[#This Row],[Various]]=1,1,IF(SUM(Table1[[#This Row],[Calculator / Software]:[Standards]])&gt;1,1,""))</f>
        <v/>
      </c>
      <c r="DF274" s="169" t="str">
        <f>IF(Table1[[#This Row],[Multiple NCC links]]&lt;&gt;1,IF(Table1[[#This Row],[Design]]=1,1,""),"")</f>
        <v/>
      </c>
      <c r="DG274" s="169" t="str">
        <f>IF(Table1[[#This Row],[Multiple NCC links]]&lt;&gt;1,IF(Table1[[#This Row],[Assessment / Verification]]=1,1,""),"")</f>
        <v/>
      </c>
      <c r="DH274" s="169" t="str">
        <f>IF(Table1[[#This Row],[Multiple NCC links]]&lt;&gt;1,IF(Table1[[#This Row],[Climate Specific ]]=1,1,""),"")</f>
        <v/>
      </c>
      <c r="DI274" s="169" t="str">
        <f>IF(Table1[[#This Row],[Multiple NCC links]]&lt;&gt;1,IF(Table1[[#This Row],[Alterations / Additions]]=1,1,""),"")</f>
        <v/>
      </c>
      <c r="DJ274" s="169" t="str">
        <f>IF(Table1[[#This Row],[Multiple NCC links]]&lt;&gt;1,IF(Table1[[#This Row],[Glazing]]=1,1,""),"")</f>
        <v/>
      </c>
      <c r="DK274" s="169" t="str">
        <f>IF(Table1[[#This Row],[Multiple NCC links]]&lt;&gt;1,IF(Table1[[#This Row],[Building Fabric / Thermal / Sealing]]=1,1,""),"")</f>
        <v/>
      </c>
      <c r="DL274" s="169" t="str">
        <f>IF(Table1[[#This Row],[Multiple NCC links]]&lt;&gt;1,IF(Table1[[#This Row],[Lighting]]=1,1,""),"")</f>
        <v/>
      </c>
      <c r="DM274" s="169" t="str">
        <f>IF(Table1[[#This Row],[Multiple NCC links]]&lt;&gt;1,IF(Table1[[#This Row],[HVAC]]=1,1,""),"")</f>
        <v/>
      </c>
      <c r="DN274" s="169" t="str">
        <f>IF(Table1[[#This Row],[Multiple NCC links]]&lt;&gt;1,IF(Table1[[#This Row],[Services]]=1,1,""),"")</f>
        <v/>
      </c>
      <c r="DO274" s="169" t="str">
        <f>IF(Table1[[#This Row],[Multiple NCC links]]&lt;&gt;1,IF(Table1[[#This Row],[Maintenance &amp; Monitoring]]=1,1,""),"")</f>
        <v/>
      </c>
      <c r="DP274" s="169" t="str">
        <f>IF(Table1[[#This Row],[Multiple NCC links]]&lt;&gt;1,IF(Table1[[#This Row],[Hand over / Operations]]=1,1,""),"")</f>
        <v/>
      </c>
      <c r="DQ274" s="169" t="str">
        <f>IF(Table1[[#This Row],[Multiple NCC links]]&lt;&gt;1,IF(Table1[[#This Row],[As built assessment]]=1,1,""),"")</f>
        <v/>
      </c>
      <c r="DR274" s="169" t="str">
        <f>IF(Table1[[#This Row],[Multiple NCC links]]&lt;&gt;1,IF(Table1[[#This Row],[Beyond compliance]]=1,1,""),"")</f>
        <v/>
      </c>
      <c r="DS274" s="169" t="str">
        <f>IF(SUM(Table1[[#This Row],[Design]:[Beyond compliance]])&gt;1,1,"")</f>
        <v/>
      </c>
      <c r="DT274" s="169" t="str">
        <f>IF(Table1[[#This Row],[Both Residential &amp; Commercial4]]&lt;&gt;1,IF(Table1[[#This Row],[Residential]]=1,1,""),"")</f>
        <v/>
      </c>
      <c r="DU274" s="169" t="str">
        <f>IF(Table1[[#This Row],[Both Residential &amp; Commercial4]]&lt;&gt;1,IF(Table1[[#This Row],[Commercial]]=1,1,""),"")</f>
        <v/>
      </c>
      <c r="DV274" s="169" t="str">
        <f>Table1[[#This Row],[Residential &amp; Commercial]]</f>
        <v/>
      </c>
      <c r="DW274" s="169"/>
    </row>
    <row r="275" spans="1:127" s="49" customFormat="1" ht="20.25" thickTop="1" thickBot="1" x14ac:dyDescent="0.35">
      <c r="A275" s="97"/>
      <c r="B275" s="97"/>
      <c r="C275" s="88"/>
      <c r="D275" s="88"/>
      <c r="E275" s="176"/>
      <c r="F275" s="176"/>
      <c r="G275" s="176"/>
      <c r="H275" s="176"/>
      <c r="I275" s="90" t="str">
        <f>IF(AND(Table1[[#This Row],[General]]=1,Table1[[#This Row],[Beginner]]=1,Table1[[#This Row],[Intermediate]]=1,Table1[[#This Row],[Advanced]]=1),1,"")</f>
        <v/>
      </c>
      <c r="J275" s="90" t="str">
        <f>CONCATENATE(IF(Table1[[#This Row],[General]]=1,"General, ",""), IF(Table1[[#This Row],[Beginner]]=1,"Beginner, ",""),IF(Table1[[#This Row],[Intermediate]]=1,"Intermediate, ",""), IF(Table1[[#This Row],[Advanced]]=1,"Advanced",""))</f>
        <v/>
      </c>
      <c r="K275" s="91"/>
      <c r="L275" s="179"/>
      <c r="M275" s="91"/>
      <c r="N275" s="91"/>
      <c r="O275" s="159"/>
      <c r="P275" s="91"/>
      <c r="Q275" s="91"/>
      <c r="R275" s="91"/>
      <c r="S275"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75" s="92"/>
      <c r="U275" s="92"/>
      <c r="V275" s="211"/>
      <c r="W275" s="211"/>
      <c r="X275" s="92"/>
      <c r="Y275" s="92"/>
      <c r="Z275" s="92"/>
      <c r="AA275" s="92"/>
      <c r="AB275" s="92"/>
      <c r="AC275" s="92"/>
      <c r="AD275" s="92"/>
      <c r="AE275" s="181"/>
      <c r="AF275" s="92"/>
      <c r="AG27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75" s="93"/>
      <c r="AI275" s="93"/>
      <c r="AJ275" s="93"/>
      <c r="AK275" s="74" t="str">
        <f>CONCATENATE(IF(Table1[[#This Row],[Digital]]=1,"Digital, ",""),IF(Table1[[#This Row],[Face to Face]]=1,"Face to face, ",""),IF(Table1[[#This Row],[Blended]]=1,"Blended",""))</f>
        <v/>
      </c>
      <c r="AL275" s="89"/>
      <c r="AM275" s="94"/>
      <c r="AN275" s="182"/>
      <c r="AO275" s="94"/>
      <c r="AP275" s="182"/>
      <c r="AQ275" s="94"/>
      <c r="AR275" s="94"/>
      <c r="AS275" s="94"/>
      <c r="AT275" s="94"/>
      <c r="AU275" s="94"/>
      <c r="AV275" s="182"/>
      <c r="AW275" s="182"/>
      <c r="AX275" s="182"/>
      <c r="AY275" s="94"/>
      <c r="AZ27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7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75" s="95"/>
      <c r="BC275" s="95"/>
      <c r="BD275" s="90" t="str">
        <f>IF(AND(Table1[[#This Row],[Residential]]=1,Table1[[#This Row],[Commercial]]=1),1,"")</f>
        <v/>
      </c>
      <c r="BE275" s="90" t="str">
        <f>CONCATENATE(IF(Table1[[#This Row],[Residential]]=1,"Residential, ",""),IF(Table1[[#This Row],[Commercial]]=1,"Commercial",""))</f>
        <v/>
      </c>
      <c r="BF275" s="94"/>
      <c r="BG275" s="94"/>
      <c r="BH275" s="94"/>
      <c r="BI275" s="94"/>
      <c r="BJ275" s="94"/>
      <c r="BK275" s="94"/>
      <c r="BL275" s="94"/>
      <c r="BM275" s="182"/>
      <c r="BN275" s="94"/>
      <c r="BO27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75" s="160"/>
      <c r="BQ275" s="120"/>
      <c r="BR275" s="132"/>
      <c r="BS275" s="120"/>
      <c r="BT275" s="175"/>
      <c r="BU275" s="175"/>
      <c r="BV275" s="175"/>
      <c r="BW275" s="121"/>
      <c r="BX275" s="121"/>
      <c r="BY275" s="121"/>
      <c r="BZ275" s="227"/>
      <c r="CA27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75" s="48">
        <f>COUNTIF(Table1[[#This Row],[Validity]:[Alignment with NCC (Yes=1,No=0)]],"N/A")</f>
        <v>0</v>
      </c>
      <c r="CC275" s="48">
        <f>IF(ISERROR(Table1[[#This Row],[Total Quality Score (out of 10)]]/(4-Table1[[#This Row],[N/A Count]])),0,Table1[[#This Row],[Total Quality Score (out of 10)]]/(4-Table1[[#This Row],[N/A Count]]))</f>
        <v>0</v>
      </c>
      <c r="CD275" s="106"/>
      <c r="CE275" s="106"/>
      <c r="CF275" s="172" t="str">
        <f>IF(SUM(Table1[[#This Row],[Multiple]:[Level (all)62]])&lt;1,IF(Table1[[#This Row],[General]]=1,1,""),"")</f>
        <v/>
      </c>
      <c r="CG275" s="172" t="str">
        <f>IF(SUM(Table1[[#This Row],[Multiple]:[Level (all)62]])&lt;1,IF(Table1[[#This Row],[Beginner]]=1,1,""),"")</f>
        <v/>
      </c>
      <c r="CH275" s="171" t="str">
        <f>IF(SUM(Table1[[#This Row],[Multiple]:[Level (all)62]])&lt;1,IF(Table1[[#This Row],[Intermediate]]=1,1,""),"")</f>
        <v/>
      </c>
      <c r="CI275" s="171" t="str">
        <f>IF(SUM(Table1[[#This Row],[Multiple]:[Level (all)62]])&lt;1,IF(Table1[[#This Row],[Advanced]]=1,1,""),"")</f>
        <v/>
      </c>
      <c r="CJ275" s="171" t="str">
        <f>IF(AND(SUM(Table1[[#This Row],[General]:[Advanced]])&lt;4,SUM(Table1[[#This Row],[General]:[Advanced]])&gt;1),1,"")</f>
        <v/>
      </c>
      <c r="CK275" s="171" t="str">
        <f>Table1[[#This Row],[Level (all)]]</f>
        <v/>
      </c>
      <c r="CL275" s="171" t="str">
        <f>IF(Table1[[#This Row],[Multiple audience]]&lt;&gt;1,IF(Table1[[#This Row],[General Audience]]=1,1,""),"")</f>
        <v/>
      </c>
      <c r="CM275" s="171" t="str">
        <f>IF(Table1[[#This Row],[Multiple audience]]&lt;&gt;1,IF(Table1[[#This Row],[Planners / Designers ]]=1,1,""),"")</f>
        <v/>
      </c>
      <c r="CN275" s="171" t="str">
        <f>IF(Table1[[#This Row],[Multiple audience]]&lt;&gt;1,IF(Table1[[#This Row],[Regulatory Assessors]]=1,1,""),"")</f>
        <v/>
      </c>
      <c r="CO275" s="171" t="str">
        <f>IF(Table1[[#This Row],[Multiple audience]]&lt;&gt;1,IF(Table1[[#This Row],[Builders / Management]]=1,1,""),"")</f>
        <v/>
      </c>
      <c r="CP275" s="171" t="str">
        <f>IF(Table1[[#This Row],[Multiple audience]]&lt;&gt;1,IF(Table1[[#This Row],[Energy / Sus Assessors]]=1,1,""),"")</f>
        <v/>
      </c>
      <c r="CQ275" s="171" t="str">
        <f>IF(Table1[[#This Row],[Multiple audience]]&lt;&gt;1,IF(Table1[[#This Row],[Semi-skilled]]=1,1,""),"")</f>
        <v/>
      </c>
      <c r="CR275" s="171" t="str">
        <f>IF(Table1[[#This Row],[Multiple audience]]&lt;&gt;1,IF(Table1[[#This Row],[Trades]]=1,1,""),"")</f>
        <v/>
      </c>
      <c r="CS275" s="171" t="str">
        <f>IF(Table1[[#This Row],[Multiple audience]]&lt;&gt;1,IF(Table1[[#This Row],[Other]]=1,1,""),"")</f>
        <v/>
      </c>
      <c r="CT275" s="171" t="str">
        <f>IF(SUM(Table1[[#This Row],[General Audience]:[Other]])&gt;1,1,"")</f>
        <v/>
      </c>
      <c r="CU275" s="171" t="str">
        <f>IF(Table1[[#This Row],[Various  ]]&lt;&gt;1,IF(Table1[[#This Row],[Calculator / Software]]=1,1,""),"")</f>
        <v/>
      </c>
      <c r="CV275" s="171" t="str">
        <f>IF(Table1[[#This Row],[Various  ]]&lt;&gt;1,IF(Table1[[#This Row],[Information  ]]=1,1,""),"")</f>
        <v/>
      </c>
      <c r="CW275" s="171" t="str">
        <f>IF(Table1[[#This Row],[Various  ]]&lt;&gt;1,IF(Table1[[#This Row],[Interactive Tool]]=1,1,""),"")</f>
        <v/>
      </c>
      <c r="CX275" s="171" t="str">
        <f>IF(Table1[[#This Row],[Various  ]]&lt;&gt;1,IF(Table1[[#This Row],[Technical Specifications]]=1,1,""),"")</f>
        <v/>
      </c>
      <c r="CY275" s="171" t="str">
        <f>IF(Table1[[#This Row],[Various  ]]&lt;&gt;1,IF(Table1[[#This Row],[Training Resources]]=1,1,""),"")</f>
        <v/>
      </c>
      <c r="CZ275" s="171" t="str">
        <f>IF(Table1[[#This Row],[Various  ]]&lt;&gt;1,IF(Table1[[#This Row],[Toolbox]]=1,1,""),"")</f>
        <v/>
      </c>
      <c r="DA275" s="169" t="str">
        <f>IF(Table1[[#This Row],[Various  ]]&lt;&gt;1,IF(Table1[[#This Row],[Video]]=1,1,""),"")</f>
        <v/>
      </c>
      <c r="DB275" s="169" t="str">
        <f>IF(Table1[[#This Row],[Various  ]]&lt;&gt;1,IF(Table1[[#This Row],[Case study]]=1,1,""),"")</f>
        <v/>
      </c>
      <c r="DC275" s="169" t="str">
        <f>IF(Table1[[#This Row],[Various  ]]&lt;&gt;1,IF(Table1[[#This Row],[Other   ]]=1,1,""),"")</f>
        <v/>
      </c>
      <c r="DD275" s="169" t="str">
        <f>IF(Table1[[#This Row],[Various  ]]&lt;&gt;1,IF(Table1[[#This Row],[Standards]]=1,1,""),"")</f>
        <v/>
      </c>
      <c r="DE275" s="169" t="str">
        <f>IF(Table1[[#This Row],[Various]]=1,1,IF(SUM(Table1[[#This Row],[Calculator / Software]:[Standards]])&gt;1,1,""))</f>
        <v/>
      </c>
      <c r="DF275" s="169" t="str">
        <f>IF(Table1[[#This Row],[Multiple NCC links]]&lt;&gt;1,IF(Table1[[#This Row],[Design]]=1,1,""),"")</f>
        <v/>
      </c>
      <c r="DG275" s="169" t="str">
        <f>IF(Table1[[#This Row],[Multiple NCC links]]&lt;&gt;1,IF(Table1[[#This Row],[Assessment / Verification]]=1,1,""),"")</f>
        <v/>
      </c>
      <c r="DH275" s="169" t="str">
        <f>IF(Table1[[#This Row],[Multiple NCC links]]&lt;&gt;1,IF(Table1[[#This Row],[Climate Specific ]]=1,1,""),"")</f>
        <v/>
      </c>
      <c r="DI275" s="169" t="str">
        <f>IF(Table1[[#This Row],[Multiple NCC links]]&lt;&gt;1,IF(Table1[[#This Row],[Alterations / Additions]]=1,1,""),"")</f>
        <v/>
      </c>
      <c r="DJ275" s="169" t="str">
        <f>IF(Table1[[#This Row],[Multiple NCC links]]&lt;&gt;1,IF(Table1[[#This Row],[Glazing]]=1,1,""),"")</f>
        <v/>
      </c>
      <c r="DK275" s="169" t="str">
        <f>IF(Table1[[#This Row],[Multiple NCC links]]&lt;&gt;1,IF(Table1[[#This Row],[Building Fabric / Thermal / Sealing]]=1,1,""),"")</f>
        <v/>
      </c>
      <c r="DL275" s="169" t="str">
        <f>IF(Table1[[#This Row],[Multiple NCC links]]&lt;&gt;1,IF(Table1[[#This Row],[Lighting]]=1,1,""),"")</f>
        <v/>
      </c>
      <c r="DM275" s="169" t="str">
        <f>IF(Table1[[#This Row],[Multiple NCC links]]&lt;&gt;1,IF(Table1[[#This Row],[HVAC]]=1,1,""),"")</f>
        <v/>
      </c>
      <c r="DN275" s="169" t="str">
        <f>IF(Table1[[#This Row],[Multiple NCC links]]&lt;&gt;1,IF(Table1[[#This Row],[Services]]=1,1,""),"")</f>
        <v/>
      </c>
      <c r="DO275" s="169" t="str">
        <f>IF(Table1[[#This Row],[Multiple NCC links]]&lt;&gt;1,IF(Table1[[#This Row],[Maintenance &amp; Monitoring]]=1,1,""),"")</f>
        <v/>
      </c>
      <c r="DP275" s="169" t="str">
        <f>IF(Table1[[#This Row],[Multiple NCC links]]&lt;&gt;1,IF(Table1[[#This Row],[Hand over / Operations]]=1,1,""),"")</f>
        <v/>
      </c>
      <c r="DQ275" s="169" t="str">
        <f>IF(Table1[[#This Row],[Multiple NCC links]]&lt;&gt;1,IF(Table1[[#This Row],[As built assessment]]=1,1,""),"")</f>
        <v/>
      </c>
      <c r="DR275" s="169" t="str">
        <f>IF(Table1[[#This Row],[Multiple NCC links]]&lt;&gt;1,IF(Table1[[#This Row],[Beyond compliance]]=1,1,""),"")</f>
        <v/>
      </c>
      <c r="DS275" s="169" t="str">
        <f>IF(SUM(Table1[[#This Row],[Design]:[Beyond compliance]])&gt;1,1,"")</f>
        <v/>
      </c>
      <c r="DT275" s="169" t="str">
        <f>IF(Table1[[#This Row],[Both Residential &amp; Commercial4]]&lt;&gt;1,IF(Table1[[#This Row],[Residential]]=1,1,""),"")</f>
        <v/>
      </c>
      <c r="DU275" s="169" t="str">
        <f>IF(Table1[[#This Row],[Both Residential &amp; Commercial4]]&lt;&gt;1,IF(Table1[[#This Row],[Commercial]]=1,1,""),"")</f>
        <v/>
      </c>
      <c r="DV275" s="169" t="str">
        <f>Table1[[#This Row],[Residential &amp; Commercial]]</f>
        <v/>
      </c>
      <c r="DW275" s="169"/>
    </row>
    <row r="276" spans="1:127" s="49" customFormat="1" ht="20.25" thickTop="1" thickBot="1" x14ac:dyDescent="0.35">
      <c r="A276" s="97"/>
      <c r="B276" s="97"/>
      <c r="C276" s="88"/>
      <c r="D276" s="88"/>
      <c r="E276" s="176"/>
      <c r="F276" s="176"/>
      <c r="G276" s="176"/>
      <c r="H276" s="176"/>
      <c r="I276" s="90" t="str">
        <f>IF(AND(Table1[[#This Row],[General]]=1,Table1[[#This Row],[Beginner]]=1,Table1[[#This Row],[Intermediate]]=1,Table1[[#This Row],[Advanced]]=1),1,"")</f>
        <v/>
      </c>
      <c r="J276" s="90" t="str">
        <f>CONCATENATE(IF(Table1[[#This Row],[General]]=1,"General, ",""), IF(Table1[[#This Row],[Beginner]]=1,"Beginner, ",""),IF(Table1[[#This Row],[Intermediate]]=1,"Intermediate, ",""), IF(Table1[[#This Row],[Advanced]]=1,"Advanced",""))</f>
        <v/>
      </c>
      <c r="K276" s="91"/>
      <c r="L276" s="179"/>
      <c r="M276" s="91"/>
      <c r="N276" s="91"/>
      <c r="O276" s="159"/>
      <c r="P276" s="91"/>
      <c r="Q276" s="91"/>
      <c r="R276" s="91"/>
      <c r="S276"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76" s="92"/>
      <c r="U276" s="92"/>
      <c r="V276" s="211"/>
      <c r="W276" s="211"/>
      <c r="X276" s="92"/>
      <c r="Y276" s="92"/>
      <c r="Z276" s="92"/>
      <c r="AA276" s="92"/>
      <c r="AB276" s="92"/>
      <c r="AC276" s="92"/>
      <c r="AD276" s="92"/>
      <c r="AE276" s="181"/>
      <c r="AF276" s="92"/>
      <c r="AG27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76" s="93"/>
      <c r="AI276" s="93"/>
      <c r="AJ276" s="93"/>
      <c r="AK276" s="74" t="str">
        <f>CONCATENATE(IF(Table1[[#This Row],[Digital]]=1,"Digital, ",""),IF(Table1[[#This Row],[Face to Face]]=1,"Face to face, ",""),IF(Table1[[#This Row],[Blended]]=1,"Blended",""))</f>
        <v/>
      </c>
      <c r="AL276" s="89"/>
      <c r="AM276" s="94"/>
      <c r="AN276" s="182"/>
      <c r="AO276" s="94"/>
      <c r="AP276" s="182"/>
      <c r="AQ276" s="94"/>
      <c r="AR276" s="94"/>
      <c r="AS276" s="94"/>
      <c r="AT276" s="94"/>
      <c r="AU276" s="94"/>
      <c r="AV276" s="182"/>
      <c r="AW276" s="182"/>
      <c r="AX276" s="182"/>
      <c r="AY276" s="94"/>
      <c r="AZ27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7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76" s="95"/>
      <c r="BC276" s="95"/>
      <c r="BD276" s="90" t="str">
        <f>IF(AND(Table1[[#This Row],[Residential]]=1,Table1[[#This Row],[Commercial]]=1),1,"")</f>
        <v/>
      </c>
      <c r="BE276" s="90" t="str">
        <f>CONCATENATE(IF(Table1[[#This Row],[Residential]]=1,"Residential, ",""),IF(Table1[[#This Row],[Commercial]]=1,"Commercial",""))</f>
        <v/>
      </c>
      <c r="BF276" s="94"/>
      <c r="BG276" s="94"/>
      <c r="BH276" s="94"/>
      <c r="BI276" s="94"/>
      <c r="BJ276" s="94"/>
      <c r="BK276" s="94"/>
      <c r="BL276" s="94"/>
      <c r="BM276" s="182"/>
      <c r="BN276" s="94"/>
      <c r="BO27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76" s="160"/>
      <c r="BQ276" s="120"/>
      <c r="BR276" s="132"/>
      <c r="BS276" s="120"/>
      <c r="BT276" s="175"/>
      <c r="BU276" s="175"/>
      <c r="BV276" s="175"/>
      <c r="BW276" s="121"/>
      <c r="BX276" s="121"/>
      <c r="BY276" s="121"/>
      <c r="BZ276" s="227"/>
      <c r="CA27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76" s="48">
        <f>COUNTIF(Table1[[#This Row],[Validity]:[Alignment with NCC (Yes=1,No=0)]],"N/A")</f>
        <v>0</v>
      </c>
      <c r="CC276" s="48">
        <f>IF(ISERROR(Table1[[#This Row],[Total Quality Score (out of 10)]]/(4-Table1[[#This Row],[N/A Count]])),0,Table1[[#This Row],[Total Quality Score (out of 10)]]/(4-Table1[[#This Row],[N/A Count]]))</f>
        <v>0</v>
      </c>
      <c r="CD276" s="106"/>
      <c r="CE276" s="106"/>
      <c r="CF276" s="172" t="str">
        <f>IF(SUM(Table1[[#This Row],[Multiple]:[Level (all)62]])&lt;1,IF(Table1[[#This Row],[General]]=1,1,""),"")</f>
        <v/>
      </c>
      <c r="CG276" s="172" t="str">
        <f>IF(SUM(Table1[[#This Row],[Multiple]:[Level (all)62]])&lt;1,IF(Table1[[#This Row],[Beginner]]=1,1,""),"")</f>
        <v/>
      </c>
      <c r="CH276" s="171" t="str">
        <f>IF(SUM(Table1[[#This Row],[Multiple]:[Level (all)62]])&lt;1,IF(Table1[[#This Row],[Intermediate]]=1,1,""),"")</f>
        <v/>
      </c>
      <c r="CI276" s="171" t="str">
        <f>IF(SUM(Table1[[#This Row],[Multiple]:[Level (all)62]])&lt;1,IF(Table1[[#This Row],[Advanced]]=1,1,""),"")</f>
        <v/>
      </c>
      <c r="CJ276" s="171" t="str">
        <f>IF(AND(SUM(Table1[[#This Row],[General]:[Advanced]])&lt;4,SUM(Table1[[#This Row],[General]:[Advanced]])&gt;1),1,"")</f>
        <v/>
      </c>
      <c r="CK276" s="171" t="str">
        <f>Table1[[#This Row],[Level (all)]]</f>
        <v/>
      </c>
      <c r="CL276" s="171" t="str">
        <f>IF(Table1[[#This Row],[Multiple audience]]&lt;&gt;1,IF(Table1[[#This Row],[General Audience]]=1,1,""),"")</f>
        <v/>
      </c>
      <c r="CM276" s="171" t="str">
        <f>IF(Table1[[#This Row],[Multiple audience]]&lt;&gt;1,IF(Table1[[#This Row],[Planners / Designers ]]=1,1,""),"")</f>
        <v/>
      </c>
      <c r="CN276" s="171" t="str">
        <f>IF(Table1[[#This Row],[Multiple audience]]&lt;&gt;1,IF(Table1[[#This Row],[Regulatory Assessors]]=1,1,""),"")</f>
        <v/>
      </c>
      <c r="CO276" s="171" t="str">
        <f>IF(Table1[[#This Row],[Multiple audience]]&lt;&gt;1,IF(Table1[[#This Row],[Builders / Management]]=1,1,""),"")</f>
        <v/>
      </c>
      <c r="CP276" s="171" t="str">
        <f>IF(Table1[[#This Row],[Multiple audience]]&lt;&gt;1,IF(Table1[[#This Row],[Energy / Sus Assessors]]=1,1,""),"")</f>
        <v/>
      </c>
      <c r="CQ276" s="171" t="str">
        <f>IF(Table1[[#This Row],[Multiple audience]]&lt;&gt;1,IF(Table1[[#This Row],[Semi-skilled]]=1,1,""),"")</f>
        <v/>
      </c>
      <c r="CR276" s="171" t="str">
        <f>IF(Table1[[#This Row],[Multiple audience]]&lt;&gt;1,IF(Table1[[#This Row],[Trades]]=1,1,""),"")</f>
        <v/>
      </c>
      <c r="CS276" s="171" t="str">
        <f>IF(Table1[[#This Row],[Multiple audience]]&lt;&gt;1,IF(Table1[[#This Row],[Other]]=1,1,""),"")</f>
        <v/>
      </c>
      <c r="CT276" s="171" t="str">
        <f>IF(SUM(Table1[[#This Row],[General Audience]:[Other]])&gt;1,1,"")</f>
        <v/>
      </c>
      <c r="CU276" s="171" t="str">
        <f>IF(Table1[[#This Row],[Various  ]]&lt;&gt;1,IF(Table1[[#This Row],[Calculator / Software]]=1,1,""),"")</f>
        <v/>
      </c>
      <c r="CV276" s="171" t="str">
        <f>IF(Table1[[#This Row],[Various  ]]&lt;&gt;1,IF(Table1[[#This Row],[Information  ]]=1,1,""),"")</f>
        <v/>
      </c>
      <c r="CW276" s="171" t="str">
        <f>IF(Table1[[#This Row],[Various  ]]&lt;&gt;1,IF(Table1[[#This Row],[Interactive Tool]]=1,1,""),"")</f>
        <v/>
      </c>
      <c r="CX276" s="171" t="str">
        <f>IF(Table1[[#This Row],[Various  ]]&lt;&gt;1,IF(Table1[[#This Row],[Technical Specifications]]=1,1,""),"")</f>
        <v/>
      </c>
      <c r="CY276" s="171" t="str">
        <f>IF(Table1[[#This Row],[Various  ]]&lt;&gt;1,IF(Table1[[#This Row],[Training Resources]]=1,1,""),"")</f>
        <v/>
      </c>
      <c r="CZ276" s="171" t="str">
        <f>IF(Table1[[#This Row],[Various  ]]&lt;&gt;1,IF(Table1[[#This Row],[Toolbox]]=1,1,""),"")</f>
        <v/>
      </c>
      <c r="DA276" s="169" t="str">
        <f>IF(Table1[[#This Row],[Various  ]]&lt;&gt;1,IF(Table1[[#This Row],[Video]]=1,1,""),"")</f>
        <v/>
      </c>
      <c r="DB276" s="169" t="str">
        <f>IF(Table1[[#This Row],[Various  ]]&lt;&gt;1,IF(Table1[[#This Row],[Case study]]=1,1,""),"")</f>
        <v/>
      </c>
      <c r="DC276" s="169" t="str">
        <f>IF(Table1[[#This Row],[Various  ]]&lt;&gt;1,IF(Table1[[#This Row],[Other   ]]=1,1,""),"")</f>
        <v/>
      </c>
      <c r="DD276" s="169" t="str">
        <f>IF(Table1[[#This Row],[Various  ]]&lt;&gt;1,IF(Table1[[#This Row],[Standards]]=1,1,""),"")</f>
        <v/>
      </c>
      <c r="DE276" s="169" t="str">
        <f>IF(Table1[[#This Row],[Various]]=1,1,IF(SUM(Table1[[#This Row],[Calculator / Software]:[Standards]])&gt;1,1,""))</f>
        <v/>
      </c>
      <c r="DF276" s="169" t="str">
        <f>IF(Table1[[#This Row],[Multiple NCC links]]&lt;&gt;1,IF(Table1[[#This Row],[Design]]=1,1,""),"")</f>
        <v/>
      </c>
      <c r="DG276" s="169" t="str">
        <f>IF(Table1[[#This Row],[Multiple NCC links]]&lt;&gt;1,IF(Table1[[#This Row],[Assessment / Verification]]=1,1,""),"")</f>
        <v/>
      </c>
      <c r="DH276" s="169" t="str">
        <f>IF(Table1[[#This Row],[Multiple NCC links]]&lt;&gt;1,IF(Table1[[#This Row],[Climate Specific ]]=1,1,""),"")</f>
        <v/>
      </c>
      <c r="DI276" s="169" t="str">
        <f>IF(Table1[[#This Row],[Multiple NCC links]]&lt;&gt;1,IF(Table1[[#This Row],[Alterations / Additions]]=1,1,""),"")</f>
        <v/>
      </c>
      <c r="DJ276" s="169" t="str">
        <f>IF(Table1[[#This Row],[Multiple NCC links]]&lt;&gt;1,IF(Table1[[#This Row],[Glazing]]=1,1,""),"")</f>
        <v/>
      </c>
      <c r="DK276" s="169" t="str">
        <f>IF(Table1[[#This Row],[Multiple NCC links]]&lt;&gt;1,IF(Table1[[#This Row],[Building Fabric / Thermal / Sealing]]=1,1,""),"")</f>
        <v/>
      </c>
      <c r="DL276" s="169" t="str">
        <f>IF(Table1[[#This Row],[Multiple NCC links]]&lt;&gt;1,IF(Table1[[#This Row],[Lighting]]=1,1,""),"")</f>
        <v/>
      </c>
      <c r="DM276" s="169" t="str">
        <f>IF(Table1[[#This Row],[Multiple NCC links]]&lt;&gt;1,IF(Table1[[#This Row],[HVAC]]=1,1,""),"")</f>
        <v/>
      </c>
      <c r="DN276" s="169" t="str">
        <f>IF(Table1[[#This Row],[Multiple NCC links]]&lt;&gt;1,IF(Table1[[#This Row],[Services]]=1,1,""),"")</f>
        <v/>
      </c>
      <c r="DO276" s="169" t="str">
        <f>IF(Table1[[#This Row],[Multiple NCC links]]&lt;&gt;1,IF(Table1[[#This Row],[Maintenance &amp; Monitoring]]=1,1,""),"")</f>
        <v/>
      </c>
      <c r="DP276" s="169" t="str">
        <f>IF(Table1[[#This Row],[Multiple NCC links]]&lt;&gt;1,IF(Table1[[#This Row],[Hand over / Operations]]=1,1,""),"")</f>
        <v/>
      </c>
      <c r="DQ276" s="169" t="str">
        <f>IF(Table1[[#This Row],[Multiple NCC links]]&lt;&gt;1,IF(Table1[[#This Row],[As built assessment]]=1,1,""),"")</f>
        <v/>
      </c>
      <c r="DR276" s="169" t="str">
        <f>IF(Table1[[#This Row],[Multiple NCC links]]&lt;&gt;1,IF(Table1[[#This Row],[Beyond compliance]]=1,1,""),"")</f>
        <v/>
      </c>
      <c r="DS276" s="169" t="str">
        <f>IF(SUM(Table1[[#This Row],[Design]:[Beyond compliance]])&gt;1,1,"")</f>
        <v/>
      </c>
      <c r="DT276" s="169" t="str">
        <f>IF(Table1[[#This Row],[Both Residential &amp; Commercial4]]&lt;&gt;1,IF(Table1[[#This Row],[Residential]]=1,1,""),"")</f>
        <v/>
      </c>
      <c r="DU276" s="169" t="str">
        <f>IF(Table1[[#This Row],[Both Residential &amp; Commercial4]]&lt;&gt;1,IF(Table1[[#This Row],[Commercial]]=1,1,""),"")</f>
        <v/>
      </c>
      <c r="DV276" s="169" t="str">
        <f>Table1[[#This Row],[Residential &amp; Commercial]]</f>
        <v/>
      </c>
      <c r="DW276" s="169"/>
    </row>
    <row r="277" spans="1:127" s="49" customFormat="1" ht="20.25" thickTop="1" thickBot="1" x14ac:dyDescent="0.35">
      <c r="A277" s="97"/>
      <c r="B277" s="97"/>
      <c r="C277" s="88"/>
      <c r="D277" s="88"/>
      <c r="E277" s="176"/>
      <c r="F277" s="176"/>
      <c r="G277" s="176"/>
      <c r="H277" s="176"/>
      <c r="I277" s="90" t="str">
        <f>IF(AND(Table1[[#This Row],[General]]=1,Table1[[#This Row],[Beginner]]=1,Table1[[#This Row],[Intermediate]]=1,Table1[[#This Row],[Advanced]]=1),1,"")</f>
        <v/>
      </c>
      <c r="J277" s="90" t="str">
        <f>CONCATENATE(IF(Table1[[#This Row],[General]]=1,"General, ",""), IF(Table1[[#This Row],[Beginner]]=1,"Beginner, ",""),IF(Table1[[#This Row],[Intermediate]]=1,"Intermediate, ",""), IF(Table1[[#This Row],[Advanced]]=1,"Advanced",""))</f>
        <v/>
      </c>
      <c r="K277" s="91"/>
      <c r="L277" s="179"/>
      <c r="M277" s="91"/>
      <c r="N277" s="91"/>
      <c r="O277" s="159"/>
      <c r="P277" s="91"/>
      <c r="Q277" s="91"/>
      <c r="R277" s="91"/>
      <c r="S277"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77" s="92"/>
      <c r="U277" s="92"/>
      <c r="V277" s="211"/>
      <c r="W277" s="211"/>
      <c r="X277" s="92"/>
      <c r="Y277" s="92"/>
      <c r="Z277" s="92"/>
      <c r="AA277" s="92"/>
      <c r="AB277" s="92"/>
      <c r="AC277" s="92"/>
      <c r="AD277" s="92"/>
      <c r="AE277" s="181"/>
      <c r="AF277" s="92"/>
      <c r="AG27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77" s="93"/>
      <c r="AI277" s="93"/>
      <c r="AJ277" s="93"/>
      <c r="AK277" s="74" t="str">
        <f>CONCATENATE(IF(Table1[[#This Row],[Digital]]=1,"Digital, ",""),IF(Table1[[#This Row],[Face to Face]]=1,"Face to face, ",""),IF(Table1[[#This Row],[Blended]]=1,"Blended",""))</f>
        <v/>
      </c>
      <c r="AL277" s="89"/>
      <c r="AM277" s="94"/>
      <c r="AN277" s="182"/>
      <c r="AO277" s="94"/>
      <c r="AP277" s="182"/>
      <c r="AQ277" s="94"/>
      <c r="AR277" s="94"/>
      <c r="AS277" s="94"/>
      <c r="AT277" s="94"/>
      <c r="AU277" s="94"/>
      <c r="AV277" s="182"/>
      <c r="AW277" s="182"/>
      <c r="AX277" s="182"/>
      <c r="AY277" s="94"/>
      <c r="AZ27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7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77" s="95"/>
      <c r="BC277" s="95"/>
      <c r="BD277" s="90" t="str">
        <f>IF(AND(Table1[[#This Row],[Residential]]=1,Table1[[#This Row],[Commercial]]=1),1,"")</f>
        <v/>
      </c>
      <c r="BE277" s="90" t="str">
        <f>CONCATENATE(IF(Table1[[#This Row],[Residential]]=1,"Residential, ",""),IF(Table1[[#This Row],[Commercial]]=1,"Commercial",""))</f>
        <v/>
      </c>
      <c r="BF277" s="94"/>
      <c r="BG277" s="94"/>
      <c r="BH277" s="94"/>
      <c r="BI277" s="94"/>
      <c r="BJ277" s="94"/>
      <c r="BK277" s="94"/>
      <c r="BL277" s="94"/>
      <c r="BM277" s="182"/>
      <c r="BN277" s="94"/>
      <c r="BO27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77" s="160"/>
      <c r="BQ277" s="120"/>
      <c r="BR277" s="132"/>
      <c r="BS277" s="120"/>
      <c r="BT277" s="175"/>
      <c r="BU277" s="175"/>
      <c r="BV277" s="175"/>
      <c r="BW277" s="121"/>
      <c r="BX277" s="121"/>
      <c r="BY277" s="121"/>
      <c r="BZ277" s="227"/>
      <c r="CA27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77" s="48">
        <f>COUNTIF(Table1[[#This Row],[Validity]:[Alignment with NCC (Yes=1,No=0)]],"N/A")</f>
        <v>0</v>
      </c>
      <c r="CC277" s="48">
        <f>IF(ISERROR(Table1[[#This Row],[Total Quality Score (out of 10)]]/(4-Table1[[#This Row],[N/A Count]])),0,Table1[[#This Row],[Total Quality Score (out of 10)]]/(4-Table1[[#This Row],[N/A Count]]))</f>
        <v>0</v>
      </c>
      <c r="CD277" s="106"/>
      <c r="CE277" s="106"/>
      <c r="CF277" s="172" t="str">
        <f>IF(SUM(Table1[[#This Row],[Multiple]:[Level (all)62]])&lt;1,IF(Table1[[#This Row],[General]]=1,1,""),"")</f>
        <v/>
      </c>
      <c r="CG277" s="172" t="str">
        <f>IF(SUM(Table1[[#This Row],[Multiple]:[Level (all)62]])&lt;1,IF(Table1[[#This Row],[Beginner]]=1,1,""),"")</f>
        <v/>
      </c>
      <c r="CH277" s="171" t="str">
        <f>IF(SUM(Table1[[#This Row],[Multiple]:[Level (all)62]])&lt;1,IF(Table1[[#This Row],[Intermediate]]=1,1,""),"")</f>
        <v/>
      </c>
      <c r="CI277" s="171" t="str">
        <f>IF(SUM(Table1[[#This Row],[Multiple]:[Level (all)62]])&lt;1,IF(Table1[[#This Row],[Advanced]]=1,1,""),"")</f>
        <v/>
      </c>
      <c r="CJ277" s="171" t="str">
        <f>IF(AND(SUM(Table1[[#This Row],[General]:[Advanced]])&lt;4,SUM(Table1[[#This Row],[General]:[Advanced]])&gt;1),1,"")</f>
        <v/>
      </c>
      <c r="CK277" s="171" t="str">
        <f>Table1[[#This Row],[Level (all)]]</f>
        <v/>
      </c>
      <c r="CL277" s="171" t="str">
        <f>IF(Table1[[#This Row],[Multiple audience]]&lt;&gt;1,IF(Table1[[#This Row],[General Audience]]=1,1,""),"")</f>
        <v/>
      </c>
      <c r="CM277" s="171" t="str">
        <f>IF(Table1[[#This Row],[Multiple audience]]&lt;&gt;1,IF(Table1[[#This Row],[Planners / Designers ]]=1,1,""),"")</f>
        <v/>
      </c>
      <c r="CN277" s="171" t="str">
        <f>IF(Table1[[#This Row],[Multiple audience]]&lt;&gt;1,IF(Table1[[#This Row],[Regulatory Assessors]]=1,1,""),"")</f>
        <v/>
      </c>
      <c r="CO277" s="171" t="str">
        <f>IF(Table1[[#This Row],[Multiple audience]]&lt;&gt;1,IF(Table1[[#This Row],[Builders / Management]]=1,1,""),"")</f>
        <v/>
      </c>
      <c r="CP277" s="171" t="str">
        <f>IF(Table1[[#This Row],[Multiple audience]]&lt;&gt;1,IF(Table1[[#This Row],[Energy / Sus Assessors]]=1,1,""),"")</f>
        <v/>
      </c>
      <c r="CQ277" s="171" t="str">
        <f>IF(Table1[[#This Row],[Multiple audience]]&lt;&gt;1,IF(Table1[[#This Row],[Semi-skilled]]=1,1,""),"")</f>
        <v/>
      </c>
      <c r="CR277" s="171" t="str">
        <f>IF(Table1[[#This Row],[Multiple audience]]&lt;&gt;1,IF(Table1[[#This Row],[Trades]]=1,1,""),"")</f>
        <v/>
      </c>
      <c r="CS277" s="171" t="str">
        <f>IF(Table1[[#This Row],[Multiple audience]]&lt;&gt;1,IF(Table1[[#This Row],[Other]]=1,1,""),"")</f>
        <v/>
      </c>
      <c r="CT277" s="171" t="str">
        <f>IF(SUM(Table1[[#This Row],[General Audience]:[Other]])&gt;1,1,"")</f>
        <v/>
      </c>
      <c r="CU277" s="171" t="str">
        <f>IF(Table1[[#This Row],[Various  ]]&lt;&gt;1,IF(Table1[[#This Row],[Calculator / Software]]=1,1,""),"")</f>
        <v/>
      </c>
      <c r="CV277" s="171" t="str">
        <f>IF(Table1[[#This Row],[Various  ]]&lt;&gt;1,IF(Table1[[#This Row],[Information  ]]=1,1,""),"")</f>
        <v/>
      </c>
      <c r="CW277" s="171" t="str">
        <f>IF(Table1[[#This Row],[Various  ]]&lt;&gt;1,IF(Table1[[#This Row],[Interactive Tool]]=1,1,""),"")</f>
        <v/>
      </c>
      <c r="CX277" s="171" t="str">
        <f>IF(Table1[[#This Row],[Various  ]]&lt;&gt;1,IF(Table1[[#This Row],[Technical Specifications]]=1,1,""),"")</f>
        <v/>
      </c>
      <c r="CY277" s="171" t="str">
        <f>IF(Table1[[#This Row],[Various  ]]&lt;&gt;1,IF(Table1[[#This Row],[Training Resources]]=1,1,""),"")</f>
        <v/>
      </c>
      <c r="CZ277" s="171" t="str">
        <f>IF(Table1[[#This Row],[Various  ]]&lt;&gt;1,IF(Table1[[#This Row],[Toolbox]]=1,1,""),"")</f>
        <v/>
      </c>
      <c r="DA277" s="169" t="str">
        <f>IF(Table1[[#This Row],[Various  ]]&lt;&gt;1,IF(Table1[[#This Row],[Video]]=1,1,""),"")</f>
        <v/>
      </c>
      <c r="DB277" s="169" t="str">
        <f>IF(Table1[[#This Row],[Various  ]]&lt;&gt;1,IF(Table1[[#This Row],[Case study]]=1,1,""),"")</f>
        <v/>
      </c>
      <c r="DC277" s="169" t="str">
        <f>IF(Table1[[#This Row],[Various  ]]&lt;&gt;1,IF(Table1[[#This Row],[Other   ]]=1,1,""),"")</f>
        <v/>
      </c>
      <c r="DD277" s="169" t="str">
        <f>IF(Table1[[#This Row],[Various  ]]&lt;&gt;1,IF(Table1[[#This Row],[Standards]]=1,1,""),"")</f>
        <v/>
      </c>
      <c r="DE277" s="169" t="str">
        <f>IF(Table1[[#This Row],[Various]]=1,1,IF(SUM(Table1[[#This Row],[Calculator / Software]:[Standards]])&gt;1,1,""))</f>
        <v/>
      </c>
      <c r="DF277" s="169" t="str">
        <f>IF(Table1[[#This Row],[Multiple NCC links]]&lt;&gt;1,IF(Table1[[#This Row],[Design]]=1,1,""),"")</f>
        <v/>
      </c>
      <c r="DG277" s="169" t="str">
        <f>IF(Table1[[#This Row],[Multiple NCC links]]&lt;&gt;1,IF(Table1[[#This Row],[Assessment / Verification]]=1,1,""),"")</f>
        <v/>
      </c>
      <c r="DH277" s="169" t="str">
        <f>IF(Table1[[#This Row],[Multiple NCC links]]&lt;&gt;1,IF(Table1[[#This Row],[Climate Specific ]]=1,1,""),"")</f>
        <v/>
      </c>
      <c r="DI277" s="169" t="str">
        <f>IF(Table1[[#This Row],[Multiple NCC links]]&lt;&gt;1,IF(Table1[[#This Row],[Alterations / Additions]]=1,1,""),"")</f>
        <v/>
      </c>
      <c r="DJ277" s="169" t="str">
        <f>IF(Table1[[#This Row],[Multiple NCC links]]&lt;&gt;1,IF(Table1[[#This Row],[Glazing]]=1,1,""),"")</f>
        <v/>
      </c>
      <c r="DK277" s="169" t="str">
        <f>IF(Table1[[#This Row],[Multiple NCC links]]&lt;&gt;1,IF(Table1[[#This Row],[Building Fabric / Thermal / Sealing]]=1,1,""),"")</f>
        <v/>
      </c>
      <c r="DL277" s="169" t="str">
        <f>IF(Table1[[#This Row],[Multiple NCC links]]&lt;&gt;1,IF(Table1[[#This Row],[Lighting]]=1,1,""),"")</f>
        <v/>
      </c>
      <c r="DM277" s="169" t="str">
        <f>IF(Table1[[#This Row],[Multiple NCC links]]&lt;&gt;1,IF(Table1[[#This Row],[HVAC]]=1,1,""),"")</f>
        <v/>
      </c>
      <c r="DN277" s="169" t="str">
        <f>IF(Table1[[#This Row],[Multiple NCC links]]&lt;&gt;1,IF(Table1[[#This Row],[Services]]=1,1,""),"")</f>
        <v/>
      </c>
      <c r="DO277" s="169" t="str">
        <f>IF(Table1[[#This Row],[Multiple NCC links]]&lt;&gt;1,IF(Table1[[#This Row],[Maintenance &amp; Monitoring]]=1,1,""),"")</f>
        <v/>
      </c>
      <c r="DP277" s="169" t="str">
        <f>IF(Table1[[#This Row],[Multiple NCC links]]&lt;&gt;1,IF(Table1[[#This Row],[Hand over / Operations]]=1,1,""),"")</f>
        <v/>
      </c>
      <c r="DQ277" s="169" t="str">
        <f>IF(Table1[[#This Row],[Multiple NCC links]]&lt;&gt;1,IF(Table1[[#This Row],[As built assessment]]=1,1,""),"")</f>
        <v/>
      </c>
      <c r="DR277" s="169" t="str">
        <f>IF(Table1[[#This Row],[Multiple NCC links]]&lt;&gt;1,IF(Table1[[#This Row],[Beyond compliance]]=1,1,""),"")</f>
        <v/>
      </c>
      <c r="DS277" s="169" t="str">
        <f>IF(SUM(Table1[[#This Row],[Design]:[Beyond compliance]])&gt;1,1,"")</f>
        <v/>
      </c>
      <c r="DT277" s="169" t="str">
        <f>IF(Table1[[#This Row],[Both Residential &amp; Commercial4]]&lt;&gt;1,IF(Table1[[#This Row],[Residential]]=1,1,""),"")</f>
        <v/>
      </c>
      <c r="DU277" s="169" t="str">
        <f>IF(Table1[[#This Row],[Both Residential &amp; Commercial4]]&lt;&gt;1,IF(Table1[[#This Row],[Commercial]]=1,1,""),"")</f>
        <v/>
      </c>
      <c r="DV277" s="169" t="str">
        <f>Table1[[#This Row],[Residential &amp; Commercial]]</f>
        <v/>
      </c>
      <c r="DW277" s="169"/>
    </row>
    <row r="278" spans="1:127" s="49" customFormat="1" ht="20.25" thickTop="1" thickBot="1" x14ac:dyDescent="0.35">
      <c r="A278" s="97"/>
      <c r="B278" s="97"/>
      <c r="C278" s="88"/>
      <c r="D278" s="88"/>
      <c r="E278" s="176"/>
      <c r="F278" s="176"/>
      <c r="G278" s="176"/>
      <c r="H278" s="176"/>
      <c r="I278" s="90" t="str">
        <f>IF(AND(Table1[[#This Row],[General]]=1,Table1[[#This Row],[Beginner]]=1,Table1[[#This Row],[Intermediate]]=1,Table1[[#This Row],[Advanced]]=1),1,"")</f>
        <v/>
      </c>
      <c r="J278" s="90" t="str">
        <f>CONCATENATE(IF(Table1[[#This Row],[General]]=1,"General, ",""), IF(Table1[[#This Row],[Beginner]]=1,"Beginner, ",""),IF(Table1[[#This Row],[Intermediate]]=1,"Intermediate, ",""), IF(Table1[[#This Row],[Advanced]]=1,"Advanced",""))</f>
        <v/>
      </c>
      <c r="K278" s="91"/>
      <c r="L278" s="179"/>
      <c r="M278" s="91"/>
      <c r="N278" s="91"/>
      <c r="O278" s="159"/>
      <c r="P278" s="91"/>
      <c r="Q278" s="91"/>
      <c r="R278" s="91"/>
      <c r="S278"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78" s="92"/>
      <c r="U278" s="92"/>
      <c r="V278" s="211"/>
      <c r="W278" s="211"/>
      <c r="X278" s="92"/>
      <c r="Y278" s="92"/>
      <c r="Z278" s="92"/>
      <c r="AA278" s="92"/>
      <c r="AB278" s="92"/>
      <c r="AC278" s="92"/>
      <c r="AD278" s="92"/>
      <c r="AE278" s="181"/>
      <c r="AF278" s="92"/>
      <c r="AG27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78" s="93"/>
      <c r="AI278" s="93"/>
      <c r="AJ278" s="93"/>
      <c r="AK278" s="74" t="str">
        <f>CONCATENATE(IF(Table1[[#This Row],[Digital]]=1,"Digital, ",""),IF(Table1[[#This Row],[Face to Face]]=1,"Face to face, ",""),IF(Table1[[#This Row],[Blended]]=1,"Blended",""))</f>
        <v/>
      </c>
      <c r="AL278" s="89"/>
      <c r="AM278" s="94"/>
      <c r="AN278" s="182"/>
      <c r="AO278" s="94"/>
      <c r="AP278" s="182"/>
      <c r="AQ278" s="94"/>
      <c r="AR278" s="94"/>
      <c r="AS278" s="94"/>
      <c r="AT278" s="94"/>
      <c r="AU278" s="94"/>
      <c r="AV278" s="182"/>
      <c r="AW278" s="182"/>
      <c r="AX278" s="182"/>
      <c r="AY278" s="94"/>
      <c r="AZ27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7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78" s="95"/>
      <c r="BC278" s="95"/>
      <c r="BD278" s="90" t="str">
        <f>IF(AND(Table1[[#This Row],[Residential]]=1,Table1[[#This Row],[Commercial]]=1),1,"")</f>
        <v/>
      </c>
      <c r="BE278" s="90" t="str">
        <f>CONCATENATE(IF(Table1[[#This Row],[Residential]]=1,"Residential, ",""),IF(Table1[[#This Row],[Commercial]]=1,"Commercial",""))</f>
        <v/>
      </c>
      <c r="BF278" s="94"/>
      <c r="BG278" s="94"/>
      <c r="BH278" s="94"/>
      <c r="BI278" s="94"/>
      <c r="BJ278" s="94"/>
      <c r="BK278" s="94"/>
      <c r="BL278" s="94"/>
      <c r="BM278" s="182"/>
      <c r="BN278" s="94"/>
      <c r="BO27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78" s="160"/>
      <c r="BQ278" s="120"/>
      <c r="BR278" s="132"/>
      <c r="BS278" s="120"/>
      <c r="BT278" s="175"/>
      <c r="BU278" s="175"/>
      <c r="BV278" s="175"/>
      <c r="BW278" s="121"/>
      <c r="BX278" s="121"/>
      <c r="BY278" s="121"/>
      <c r="BZ278" s="227"/>
      <c r="CA27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78" s="48">
        <f>COUNTIF(Table1[[#This Row],[Validity]:[Alignment with NCC (Yes=1,No=0)]],"N/A")</f>
        <v>0</v>
      </c>
      <c r="CC278" s="48">
        <f>IF(ISERROR(Table1[[#This Row],[Total Quality Score (out of 10)]]/(4-Table1[[#This Row],[N/A Count]])),0,Table1[[#This Row],[Total Quality Score (out of 10)]]/(4-Table1[[#This Row],[N/A Count]]))</f>
        <v>0</v>
      </c>
      <c r="CD278" s="106"/>
      <c r="CE278" s="106"/>
      <c r="CF278" s="172" t="str">
        <f>IF(SUM(Table1[[#This Row],[Multiple]:[Level (all)62]])&lt;1,IF(Table1[[#This Row],[General]]=1,1,""),"")</f>
        <v/>
      </c>
      <c r="CG278" s="172" t="str">
        <f>IF(SUM(Table1[[#This Row],[Multiple]:[Level (all)62]])&lt;1,IF(Table1[[#This Row],[Beginner]]=1,1,""),"")</f>
        <v/>
      </c>
      <c r="CH278" s="171" t="str">
        <f>IF(SUM(Table1[[#This Row],[Multiple]:[Level (all)62]])&lt;1,IF(Table1[[#This Row],[Intermediate]]=1,1,""),"")</f>
        <v/>
      </c>
      <c r="CI278" s="171" t="str">
        <f>IF(SUM(Table1[[#This Row],[Multiple]:[Level (all)62]])&lt;1,IF(Table1[[#This Row],[Advanced]]=1,1,""),"")</f>
        <v/>
      </c>
      <c r="CJ278" s="171" t="str">
        <f>IF(AND(SUM(Table1[[#This Row],[General]:[Advanced]])&lt;4,SUM(Table1[[#This Row],[General]:[Advanced]])&gt;1),1,"")</f>
        <v/>
      </c>
      <c r="CK278" s="171" t="str">
        <f>Table1[[#This Row],[Level (all)]]</f>
        <v/>
      </c>
      <c r="CL278" s="171" t="str">
        <f>IF(Table1[[#This Row],[Multiple audience]]&lt;&gt;1,IF(Table1[[#This Row],[General Audience]]=1,1,""),"")</f>
        <v/>
      </c>
      <c r="CM278" s="171" t="str">
        <f>IF(Table1[[#This Row],[Multiple audience]]&lt;&gt;1,IF(Table1[[#This Row],[Planners / Designers ]]=1,1,""),"")</f>
        <v/>
      </c>
      <c r="CN278" s="171" t="str">
        <f>IF(Table1[[#This Row],[Multiple audience]]&lt;&gt;1,IF(Table1[[#This Row],[Regulatory Assessors]]=1,1,""),"")</f>
        <v/>
      </c>
      <c r="CO278" s="171" t="str">
        <f>IF(Table1[[#This Row],[Multiple audience]]&lt;&gt;1,IF(Table1[[#This Row],[Builders / Management]]=1,1,""),"")</f>
        <v/>
      </c>
      <c r="CP278" s="171" t="str">
        <f>IF(Table1[[#This Row],[Multiple audience]]&lt;&gt;1,IF(Table1[[#This Row],[Energy / Sus Assessors]]=1,1,""),"")</f>
        <v/>
      </c>
      <c r="CQ278" s="171" t="str">
        <f>IF(Table1[[#This Row],[Multiple audience]]&lt;&gt;1,IF(Table1[[#This Row],[Semi-skilled]]=1,1,""),"")</f>
        <v/>
      </c>
      <c r="CR278" s="171" t="str">
        <f>IF(Table1[[#This Row],[Multiple audience]]&lt;&gt;1,IF(Table1[[#This Row],[Trades]]=1,1,""),"")</f>
        <v/>
      </c>
      <c r="CS278" s="171" t="str">
        <f>IF(Table1[[#This Row],[Multiple audience]]&lt;&gt;1,IF(Table1[[#This Row],[Other]]=1,1,""),"")</f>
        <v/>
      </c>
      <c r="CT278" s="171" t="str">
        <f>IF(SUM(Table1[[#This Row],[General Audience]:[Other]])&gt;1,1,"")</f>
        <v/>
      </c>
      <c r="CU278" s="171" t="str">
        <f>IF(Table1[[#This Row],[Various  ]]&lt;&gt;1,IF(Table1[[#This Row],[Calculator / Software]]=1,1,""),"")</f>
        <v/>
      </c>
      <c r="CV278" s="171" t="str">
        <f>IF(Table1[[#This Row],[Various  ]]&lt;&gt;1,IF(Table1[[#This Row],[Information  ]]=1,1,""),"")</f>
        <v/>
      </c>
      <c r="CW278" s="171" t="str">
        <f>IF(Table1[[#This Row],[Various  ]]&lt;&gt;1,IF(Table1[[#This Row],[Interactive Tool]]=1,1,""),"")</f>
        <v/>
      </c>
      <c r="CX278" s="171" t="str">
        <f>IF(Table1[[#This Row],[Various  ]]&lt;&gt;1,IF(Table1[[#This Row],[Technical Specifications]]=1,1,""),"")</f>
        <v/>
      </c>
      <c r="CY278" s="171" t="str">
        <f>IF(Table1[[#This Row],[Various  ]]&lt;&gt;1,IF(Table1[[#This Row],[Training Resources]]=1,1,""),"")</f>
        <v/>
      </c>
      <c r="CZ278" s="171" t="str">
        <f>IF(Table1[[#This Row],[Various  ]]&lt;&gt;1,IF(Table1[[#This Row],[Toolbox]]=1,1,""),"")</f>
        <v/>
      </c>
      <c r="DA278" s="169" t="str">
        <f>IF(Table1[[#This Row],[Various  ]]&lt;&gt;1,IF(Table1[[#This Row],[Video]]=1,1,""),"")</f>
        <v/>
      </c>
      <c r="DB278" s="169" t="str">
        <f>IF(Table1[[#This Row],[Various  ]]&lt;&gt;1,IF(Table1[[#This Row],[Case study]]=1,1,""),"")</f>
        <v/>
      </c>
      <c r="DC278" s="169" t="str">
        <f>IF(Table1[[#This Row],[Various  ]]&lt;&gt;1,IF(Table1[[#This Row],[Other   ]]=1,1,""),"")</f>
        <v/>
      </c>
      <c r="DD278" s="169" t="str">
        <f>IF(Table1[[#This Row],[Various  ]]&lt;&gt;1,IF(Table1[[#This Row],[Standards]]=1,1,""),"")</f>
        <v/>
      </c>
      <c r="DE278" s="169" t="str">
        <f>IF(Table1[[#This Row],[Various]]=1,1,IF(SUM(Table1[[#This Row],[Calculator / Software]:[Standards]])&gt;1,1,""))</f>
        <v/>
      </c>
      <c r="DF278" s="169" t="str">
        <f>IF(Table1[[#This Row],[Multiple NCC links]]&lt;&gt;1,IF(Table1[[#This Row],[Design]]=1,1,""),"")</f>
        <v/>
      </c>
      <c r="DG278" s="169" t="str">
        <f>IF(Table1[[#This Row],[Multiple NCC links]]&lt;&gt;1,IF(Table1[[#This Row],[Assessment / Verification]]=1,1,""),"")</f>
        <v/>
      </c>
      <c r="DH278" s="169" t="str">
        <f>IF(Table1[[#This Row],[Multiple NCC links]]&lt;&gt;1,IF(Table1[[#This Row],[Climate Specific ]]=1,1,""),"")</f>
        <v/>
      </c>
      <c r="DI278" s="169" t="str">
        <f>IF(Table1[[#This Row],[Multiple NCC links]]&lt;&gt;1,IF(Table1[[#This Row],[Alterations / Additions]]=1,1,""),"")</f>
        <v/>
      </c>
      <c r="DJ278" s="169" t="str">
        <f>IF(Table1[[#This Row],[Multiple NCC links]]&lt;&gt;1,IF(Table1[[#This Row],[Glazing]]=1,1,""),"")</f>
        <v/>
      </c>
      <c r="DK278" s="169" t="str">
        <f>IF(Table1[[#This Row],[Multiple NCC links]]&lt;&gt;1,IF(Table1[[#This Row],[Building Fabric / Thermal / Sealing]]=1,1,""),"")</f>
        <v/>
      </c>
      <c r="DL278" s="169" t="str">
        <f>IF(Table1[[#This Row],[Multiple NCC links]]&lt;&gt;1,IF(Table1[[#This Row],[Lighting]]=1,1,""),"")</f>
        <v/>
      </c>
      <c r="DM278" s="169" t="str">
        <f>IF(Table1[[#This Row],[Multiple NCC links]]&lt;&gt;1,IF(Table1[[#This Row],[HVAC]]=1,1,""),"")</f>
        <v/>
      </c>
      <c r="DN278" s="169" t="str">
        <f>IF(Table1[[#This Row],[Multiple NCC links]]&lt;&gt;1,IF(Table1[[#This Row],[Services]]=1,1,""),"")</f>
        <v/>
      </c>
      <c r="DO278" s="169" t="str">
        <f>IF(Table1[[#This Row],[Multiple NCC links]]&lt;&gt;1,IF(Table1[[#This Row],[Maintenance &amp; Monitoring]]=1,1,""),"")</f>
        <v/>
      </c>
      <c r="DP278" s="169" t="str">
        <f>IF(Table1[[#This Row],[Multiple NCC links]]&lt;&gt;1,IF(Table1[[#This Row],[Hand over / Operations]]=1,1,""),"")</f>
        <v/>
      </c>
      <c r="DQ278" s="169" t="str">
        <f>IF(Table1[[#This Row],[Multiple NCC links]]&lt;&gt;1,IF(Table1[[#This Row],[As built assessment]]=1,1,""),"")</f>
        <v/>
      </c>
      <c r="DR278" s="169" t="str">
        <f>IF(Table1[[#This Row],[Multiple NCC links]]&lt;&gt;1,IF(Table1[[#This Row],[Beyond compliance]]=1,1,""),"")</f>
        <v/>
      </c>
      <c r="DS278" s="169" t="str">
        <f>IF(SUM(Table1[[#This Row],[Design]:[Beyond compliance]])&gt;1,1,"")</f>
        <v/>
      </c>
      <c r="DT278" s="169" t="str">
        <f>IF(Table1[[#This Row],[Both Residential &amp; Commercial4]]&lt;&gt;1,IF(Table1[[#This Row],[Residential]]=1,1,""),"")</f>
        <v/>
      </c>
      <c r="DU278" s="169" t="str">
        <f>IF(Table1[[#This Row],[Both Residential &amp; Commercial4]]&lt;&gt;1,IF(Table1[[#This Row],[Commercial]]=1,1,""),"")</f>
        <v/>
      </c>
      <c r="DV278" s="169" t="str">
        <f>Table1[[#This Row],[Residential &amp; Commercial]]</f>
        <v/>
      </c>
      <c r="DW278" s="169"/>
    </row>
    <row r="279" spans="1:127" s="49" customFormat="1" ht="20.25" thickTop="1" thickBot="1" x14ac:dyDescent="0.35">
      <c r="A279" s="97"/>
      <c r="B279" s="97"/>
      <c r="C279" s="88"/>
      <c r="D279" s="88"/>
      <c r="E279" s="176"/>
      <c r="F279" s="176"/>
      <c r="G279" s="176"/>
      <c r="H279" s="176"/>
      <c r="I279" s="90" t="str">
        <f>IF(AND(Table1[[#This Row],[General]]=1,Table1[[#This Row],[Beginner]]=1,Table1[[#This Row],[Intermediate]]=1,Table1[[#This Row],[Advanced]]=1),1,"")</f>
        <v/>
      </c>
      <c r="J279" s="90" t="str">
        <f>CONCATENATE(IF(Table1[[#This Row],[General]]=1,"General, ",""), IF(Table1[[#This Row],[Beginner]]=1,"Beginner, ",""),IF(Table1[[#This Row],[Intermediate]]=1,"Intermediate, ",""), IF(Table1[[#This Row],[Advanced]]=1,"Advanced",""))</f>
        <v/>
      </c>
      <c r="K279" s="91"/>
      <c r="L279" s="179"/>
      <c r="M279" s="91"/>
      <c r="N279" s="91"/>
      <c r="O279" s="159"/>
      <c r="P279" s="91"/>
      <c r="Q279" s="91"/>
      <c r="R279" s="91"/>
      <c r="S279"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79" s="92"/>
      <c r="U279" s="92"/>
      <c r="V279" s="211"/>
      <c r="W279" s="211"/>
      <c r="X279" s="92"/>
      <c r="Y279" s="92"/>
      <c r="Z279" s="92"/>
      <c r="AA279" s="92"/>
      <c r="AB279" s="92"/>
      <c r="AC279" s="92"/>
      <c r="AD279" s="92"/>
      <c r="AE279" s="181"/>
      <c r="AF279" s="92"/>
      <c r="AG27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79" s="93"/>
      <c r="AI279" s="93"/>
      <c r="AJ279" s="93"/>
      <c r="AK279" s="74" t="str">
        <f>CONCATENATE(IF(Table1[[#This Row],[Digital]]=1,"Digital, ",""),IF(Table1[[#This Row],[Face to Face]]=1,"Face to face, ",""),IF(Table1[[#This Row],[Blended]]=1,"Blended",""))</f>
        <v/>
      </c>
      <c r="AL279" s="89"/>
      <c r="AM279" s="94"/>
      <c r="AN279" s="182"/>
      <c r="AO279" s="94"/>
      <c r="AP279" s="182"/>
      <c r="AQ279" s="94"/>
      <c r="AR279" s="94"/>
      <c r="AS279" s="94"/>
      <c r="AT279" s="94"/>
      <c r="AU279" s="94"/>
      <c r="AV279" s="182"/>
      <c r="AW279" s="182"/>
      <c r="AX279" s="182"/>
      <c r="AY279" s="94"/>
      <c r="AZ27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7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79" s="95"/>
      <c r="BC279" s="95"/>
      <c r="BD279" s="90" t="str">
        <f>IF(AND(Table1[[#This Row],[Residential]]=1,Table1[[#This Row],[Commercial]]=1),1,"")</f>
        <v/>
      </c>
      <c r="BE279" s="90" t="str">
        <f>CONCATENATE(IF(Table1[[#This Row],[Residential]]=1,"Residential, ",""),IF(Table1[[#This Row],[Commercial]]=1,"Commercial",""))</f>
        <v/>
      </c>
      <c r="BF279" s="94"/>
      <c r="BG279" s="94"/>
      <c r="BH279" s="94"/>
      <c r="BI279" s="94"/>
      <c r="BJ279" s="94"/>
      <c r="BK279" s="94"/>
      <c r="BL279" s="94"/>
      <c r="BM279" s="182"/>
      <c r="BN279" s="94"/>
      <c r="BO27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79" s="160"/>
      <c r="BQ279" s="120"/>
      <c r="BR279" s="132"/>
      <c r="BS279" s="120"/>
      <c r="BT279" s="175"/>
      <c r="BU279" s="175"/>
      <c r="BV279" s="175"/>
      <c r="BW279" s="121"/>
      <c r="BX279" s="121"/>
      <c r="BY279" s="121"/>
      <c r="BZ279" s="227"/>
      <c r="CA27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79" s="48">
        <f>COUNTIF(Table1[[#This Row],[Validity]:[Alignment with NCC (Yes=1,No=0)]],"N/A")</f>
        <v>0</v>
      </c>
      <c r="CC279" s="48">
        <f>IF(ISERROR(Table1[[#This Row],[Total Quality Score (out of 10)]]/(4-Table1[[#This Row],[N/A Count]])),0,Table1[[#This Row],[Total Quality Score (out of 10)]]/(4-Table1[[#This Row],[N/A Count]]))</f>
        <v>0</v>
      </c>
      <c r="CD279" s="106"/>
      <c r="CE279" s="106"/>
      <c r="CF279" s="172" t="str">
        <f>IF(SUM(Table1[[#This Row],[Multiple]:[Level (all)62]])&lt;1,IF(Table1[[#This Row],[General]]=1,1,""),"")</f>
        <v/>
      </c>
      <c r="CG279" s="172" t="str">
        <f>IF(SUM(Table1[[#This Row],[Multiple]:[Level (all)62]])&lt;1,IF(Table1[[#This Row],[Beginner]]=1,1,""),"")</f>
        <v/>
      </c>
      <c r="CH279" s="171" t="str">
        <f>IF(SUM(Table1[[#This Row],[Multiple]:[Level (all)62]])&lt;1,IF(Table1[[#This Row],[Intermediate]]=1,1,""),"")</f>
        <v/>
      </c>
      <c r="CI279" s="171" t="str">
        <f>IF(SUM(Table1[[#This Row],[Multiple]:[Level (all)62]])&lt;1,IF(Table1[[#This Row],[Advanced]]=1,1,""),"")</f>
        <v/>
      </c>
      <c r="CJ279" s="171" t="str">
        <f>IF(AND(SUM(Table1[[#This Row],[General]:[Advanced]])&lt;4,SUM(Table1[[#This Row],[General]:[Advanced]])&gt;1),1,"")</f>
        <v/>
      </c>
      <c r="CK279" s="171" t="str">
        <f>Table1[[#This Row],[Level (all)]]</f>
        <v/>
      </c>
      <c r="CL279" s="171" t="str">
        <f>IF(Table1[[#This Row],[Multiple audience]]&lt;&gt;1,IF(Table1[[#This Row],[General Audience]]=1,1,""),"")</f>
        <v/>
      </c>
      <c r="CM279" s="171" t="str">
        <f>IF(Table1[[#This Row],[Multiple audience]]&lt;&gt;1,IF(Table1[[#This Row],[Planners / Designers ]]=1,1,""),"")</f>
        <v/>
      </c>
      <c r="CN279" s="171" t="str">
        <f>IF(Table1[[#This Row],[Multiple audience]]&lt;&gt;1,IF(Table1[[#This Row],[Regulatory Assessors]]=1,1,""),"")</f>
        <v/>
      </c>
      <c r="CO279" s="171" t="str">
        <f>IF(Table1[[#This Row],[Multiple audience]]&lt;&gt;1,IF(Table1[[#This Row],[Builders / Management]]=1,1,""),"")</f>
        <v/>
      </c>
      <c r="CP279" s="171" t="str">
        <f>IF(Table1[[#This Row],[Multiple audience]]&lt;&gt;1,IF(Table1[[#This Row],[Energy / Sus Assessors]]=1,1,""),"")</f>
        <v/>
      </c>
      <c r="CQ279" s="171" t="str">
        <f>IF(Table1[[#This Row],[Multiple audience]]&lt;&gt;1,IF(Table1[[#This Row],[Semi-skilled]]=1,1,""),"")</f>
        <v/>
      </c>
      <c r="CR279" s="171" t="str">
        <f>IF(Table1[[#This Row],[Multiple audience]]&lt;&gt;1,IF(Table1[[#This Row],[Trades]]=1,1,""),"")</f>
        <v/>
      </c>
      <c r="CS279" s="171" t="str">
        <f>IF(Table1[[#This Row],[Multiple audience]]&lt;&gt;1,IF(Table1[[#This Row],[Other]]=1,1,""),"")</f>
        <v/>
      </c>
      <c r="CT279" s="171" t="str">
        <f>IF(SUM(Table1[[#This Row],[General Audience]:[Other]])&gt;1,1,"")</f>
        <v/>
      </c>
      <c r="CU279" s="171" t="str">
        <f>IF(Table1[[#This Row],[Various  ]]&lt;&gt;1,IF(Table1[[#This Row],[Calculator / Software]]=1,1,""),"")</f>
        <v/>
      </c>
      <c r="CV279" s="171" t="str">
        <f>IF(Table1[[#This Row],[Various  ]]&lt;&gt;1,IF(Table1[[#This Row],[Information  ]]=1,1,""),"")</f>
        <v/>
      </c>
      <c r="CW279" s="171" t="str">
        <f>IF(Table1[[#This Row],[Various  ]]&lt;&gt;1,IF(Table1[[#This Row],[Interactive Tool]]=1,1,""),"")</f>
        <v/>
      </c>
      <c r="CX279" s="171" t="str">
        <f>IF(Table1[[#This Row],[Various  ]]&lt;&gt;1,IF(Table1[[#This Row],[Technical Specifications]]=1,1,""),"")</f>
        <v/>
      </c>
      <c r="CY279" s="171" t="str">
        <f>IF(Table1[[#This Row],[Various  ]]&lt;&gt;1,IF(Table1[[#This Row],[Training Resources]]=1,1,""),"")</f>
        <v/>
      </c>
      <c r="CZ279" s="171" t="str">
        <f>IF(Table1[[#This Row],[Various  ]]&lt;&gt;1,IF(Table1[[#This Row],[Toolbox]]=1,1,""),"")</f>
        <v/>
      </c>
      <c r="DA279" s="169" t="str">
        <f>IF(Table1[[#This Row],[Various  ]]&lt;&gt;1,IF(Table1[[#This Row],[Video]]=1,1,""),"")</f>
        <v/>
      </c>
      <c r="DB279" s="169" t="str">
        <f>IF(Table1[[#This Row],[Various  ]]&lt;&gt;1,IF(Table1[[#This Row],[Case study]]=1,1,""),"")</f>
        <v/>
      </c>
      <c r="DC279" s="169" t="str">
        <f>IF(Table1[[#This Row],[Various  ]]&lt;&gt;1,IF(Table1[[#This Row],[Other   ]]=1,1,""),"")</f>
        <v/>
      </c>
      <c r="DD279" s="169" t="str">
        <f>IF(Table1[[#This Row],[Various  ]]&lt;&gt;1,IF(Table1[[#This Row],[Standards]]=1,1,""),"")</f>
        <v/>
      </c>
      <c r="DE279" s="169" t="str">
        <f>IF(Table1[[#This Row],[Various]]=1,1,IF(SUM(Table1[[#This Row],[Calculator / Software]:[Standards]])&gt;1,1,""))</f>
        <v/>
      </c>
      <c r="DF279" s="169" t="str">
        <f>IF(Table1[[#This Row],[Multiple NCC links]]&lt;&gt;1,IF(Table1[[#This Row],[Design]]=1,1,""),"")</f>
        <v/>
      </c>
      <c r="DG279" s="169" t="str">
        <f>IF(Table1[[#This Row],[Multiple NCC links]]&lt;&gt;1,IF(Table1[[#This Row],[Assessment / Verification]]=1,1,""),"")</f>
        <v/>
      </c>
      <c r="DH279" s="169" t="str">
        <f>IF(Table1[[#This Row],[Multiple NCC links]]&lt;&gt;1,IF(Table1[[#This Row],[Climate Specific ]]=1,1,""),"")</f>
        <v/>
      </c>
      <c r="DI279" s="169" t="str">
        <f>IF(Table1[[#This Row],[Multiple NCC links]]&lt;&gt;1,IF(Table1[[#This Row],[Alterations / Additions]]=1,1,""),"")</f>
        <v/>
      </c>
      <c r="DJ279" s="169" t="str">
        <f>IF(Table1[[#This Row],[Multiple NCC links]]&lt;&gt;1,IF(Table1[[#This Row],[Glazing]]=1,1,""),"")</f>
        <v/>
      </c>
      <c r="DK279" s="169" t="str">
        <f>IF(Table1[[#This Row],[Multiple NCC links]]&lt;&gt;1,IF(Table1[[#This Row],[Building Fabric / Thermal / Sealing]]=1,1,""),"")</f>
        <v/>
      </c>
      <c r="DL279" s="169" t="str">
        <f>IF(Table1[[#This Row],[Multiple NCC links]]&lt;&gt;1,IF(Table1[[#This Row],[Lighting]]=1,1,""),"")</f>
        <v/>
      </c>
      <c r="DM279" s="169" t="str">
        <f>IF(Table1[[#This Row],[Multiple NCC links]]&lt;&gt;1,IF(Table1[[#This Row],[HVAC]]=1,1,""),"")</f>
        <v/>
      </c>
      <c r="DN279" s="169" t="str">
        <f>IF(Table1[[#This Row],[Multiple NCC links]]&lt;&gt;1,IF(Table1[[#This Row],[Services]]=1,1,""),"")</f>
        <v/>
      </c>
      <c r="DO279" s="169" t="str">
        <f>IF(Table1[[#This Row],[Multiple NCC links]]&lt;&gt;1,IF(Table1[[#This Row],[Maintenance &amp; Monitoring]]=1,1,""),"")</f>
        <v/>
      </c>
      <c r="DP279" s="169" t="str">
        <f>IF(Table1[[#This Row],[Multiple NCC links]]&lt;&gt;1,IF(Table1[[#This Row],[Hand over / Operations]]=1,1,""),"")</f>
        <v/>
      </c>
      <c r="DQ279" s="169" t="str">
        <f>IF(Table1[[#This Row],[Multiple NCC links]]&lt;&gt;1,IF(Table1[[#This Row],[As built assessment]]=1,1,""),"")</f>
        <v/>
      </c>
      <c r="DR279" s="169" t="str">
        <f>IF(Table1[[#This Row],[Multiple NCC links]]&lt;&gt;1,IF(Table1[[#This Row],[Beyond compliance]]=1,1,""),"")</f>
        <v/>
      </c>
      <c r="DS279" s="169" t="str">
        <f>IF(SUM(Table1[[#This Row],[Design]:[Beyond compliance]])&gt;1,1,"")</f>
        <v/>
      </c>
      <c r="DT279" s="169" t="str">
        <f>IF(Table1[[#This Row],[Both Residential &amp; Commercial4]]&lt;&gt;1,IF(Table1[[#This Row],[Residential]]=1,1,""),"")</f>
        <v/>
      </c>
      <c r="DU279" s="169" t="str">
        <f>IF(Table1[[#This Row],[Both Residential &amp; Commercial4]]&lt;&gt;1,IF(Table1[[#This Row],[Commercial]]=1,1,""),"")</f>
        <v/>
      </c>
      <c r="DV279" s="169" t="str">
        <f>Table1[[#This Row],[Residential &amp; Commercial]]</f>
        <v/>
      </c>
      <c r="DW279" s="169"/>
    </row>
    <row r="280" spans="1:127" s="49" customFormat="1" ht="20.25" thickTop="1" thickBot="1" x14ac:dyDescent="0.35">
      <c r="A280" s="97"/>
      <c r="B280" s="97"/>
      <c r="C280" s="88"/>
      <c r="D280" s="88"/>
      <c r="E280" s="176"/>
      <c r="F280" s="176"/>
      <c r="G280" s="176"/>
      <c r="H280" s="176"/>
      <c r="I280" s="90" t="str">
        <f>IF(AND(Table1[[#This Row],[General]]=1,Table1[[#This Row],[Beginner]]=1,Table1[[#This Row],[Intermediate]]=1,Table1[[#This Row],[Advanced]]=1),1,"")</f>
        <v/>
      </c>
      <c r="J280" s="90" t="str">
        <f>CONCATENATE(IF(Table1[[#This Row],[General]]=1,"General, ",""), IF(Table1[[#This Row],[Beginner]]=1,"Beginner, ",""),IF(Table1[[#This Row],[Intermediate]]=1,"Intermediate, ",""), IF(Table1[[#This Row],[Advanced]]=1,"Advanced",""))</f>
        <v/>
      </c>
      <c r="K280" s="91"/>
      <c r="L280" s="179"/>
      <c r="M280" s="91"/>
      <c r="N280" s="91"/>
      <c r="O280" s="159"/>
      <c r="P280" s="91"/>
      <c r="Q280" s="91"/>
      <c r="R280" s="91"/>
      <c r="S280"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80" s="92"/>
      <c r="U280" s="92"/>
      <c r="V280" s="211"/>
      <c r="W280" s="211"/>
      <c r="X280" s="92"/>
      <c r="Y280" s="92"/>
      <c r="Z280" s="92"/>
      <c r="AA280" s="92"/>
      <c r="AB280" s="92"/>
      <c r="AC280" s="92"/>
      <c r="AD280" s="92"/>
      <c r="AE280" s="181"/>
      <c r="AF280" s="92"/>
      <c r="AG28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80" s="93"/>
      <c r="AI280" s="93"/>
      <c r="AJ280" s="93"/>
      <c r="AK280" s="74" t="str">
        <f>CONCATENATE(IF(Table1[[#This Row],[Digital]]=1,"Digital, ",""),IF(Table1[[#This Row],[Face to Face]]=1,"Face to face, ",""),IF(Table1[[#This Row],[Blended]]=1,"Blended",""))</f>
        <v/>
      </c>
      <c r="AL280" s="89"/>
      <c r="AM280" s="94"/>
      <c r="AN280" s="182"/>
      <c r="AO280" s="94"/>
      <c r="AP280" s="182"/>
      <c r="AQ280" s="94"/>
      <c r="AR280" s="94"/>
      <c r="AS280" s="94"/>
      <c r="AT280" s="94"/>
      <c r="AU280" s="94"/>
      <c r="AV280" s="182"/>
      <c r="AW280" s="182"/>
      <c r="AX280" s="182"/>
      <c r="AY280" s="94"/>
      <c r="AZ28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8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80" s="95"/>
      <c r="BC280" s="95"/>
      <c r="BD280" s="90" t="str">
        <f>IF(AND(Table1[[#This Row],[Residential]]=1,Table1[[#This Row],[Commercial]]=1),1,"")</f>
        <v/>
      </c>
      <c r="BE280" s="90" t="str">
        <f>CONCATENATE(IF(Table1[[#This Row],[Residential]]=1,"Residential, ",""),IF(Table1[[#This Row],[Commercial]]=1,"Commercial",""))</f>
        <v/>
      </c>
      <c r="BF280" s="94"/>
      <c r="BG280" s="94"/>
      <c r="BH280" s="94"/>
      <c r="BI280" s="94"/>
      <c r="BJ280" s="94"/>
      <c r="BK280" s="94"/>
      <c r="BL280" s="94"/>
      <c r="BM280" s="182"/>
      <c r="BN280" s="94"/>
      <c r="BO28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80" s="160"/>
      <c r="BQ280" s="120"/>
      <c r="BR280" s="132"/>
      <c r="BS280" s="120"/>
      <c r="BT280" s="175"/>
      <c r="BU280" s="175"/>
      <c r="BV280" s="175"/>
      <c r="BW280" s="121"/>
      <c r="BX280" s="121"/>
      <c r="BY280" s="121"/>
      <c r="BZ280" s="227"/>
      <c r="CA28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80" s="48">
        <f>COUNTIF(Table1[[#This Row],[Validity]:[Alignment with NCC (Yes=1,No=0)]],"N/A")</f>
        <v>0</v>
      </c>
      <c r="CC280" s="48">
        <f>IF(ISERROR(Table1[[#This Row],[Total Quality Score (out of 10)]]/(4-Table1[[#This Row],[N/A Count]])),0,Table1[[#This Row],[Total Quality Score (out of 10)]]/(4-Table1[[#This Row],[N/A Count]]))</f>
        <v>0</v>
      </c>
      <c r="CD280" s="106"/>
      <c r="CE280" s="106"/>
      <c r="CF280" s="172" t="str">
        <f>IF(SUM(Table1[[#This Row],[Multiple]:[Level (all)62]])&lt;1,IF(Table1[[#This Row],[General]]=1,1,""),"")</f>
        <v/>
      </c>
      <c r="CG280" s="172" t="str">
        <f>IF(SUM(Table1[[#This Row],[Multiple]:[Level (all)62]])&lt;1,IF(Table1[[#This Row],[Beginner]]=1,1,""),"")</f>
        <v/>
      </c>
      <c r="CH280" s="171" t="str">
        <f>IF(SUM(Table1[[#This Row],[Multiple]:[Level (all)62]])&lt;1,IF(Table1[[#This Row],[Intermediate]]=1,1,""),"")</f>
        <v/>
      </c>
      <c r="CI280" s="171" t="str">
        <f>IF(SUM(Table1[[#This Row],[Multiple]:[Level (all)62]])&lt;1,IF(Table1[[#This Row],[Advanced]]=1,1,""),"")</f>
        <v/>
      </c>
      <c r="CJ280" s="171" t="str">
        <f>IF(AND(SUM(Table1[[#This Row],[General]:[Advanced]])&lt;4,SUM(Table1[[#This Row],[General]:[Advanced]])&gt;1),1,"")</f>
        <v/>
      </c>
      <c r="CK280" s="171" t="str">
        <f>Table1[[#This Row],[Level (all)]]</f>
        <v/>
      </c>
      <c r="CL280" s="171" t="str">
        <f>IF(Table1[[#This Row],[Multiple audience]]&lt;&gt;1,IF(Table1[[#This Row],[General Audience]]=1,1,""),"")</f>
        <v/>
      </c>
      <c r="CM280" s="171" t="str">
        <f>IF(Table1[[#This Row],[Multiple audience]]&lt;&gt;1,IF(Table1[[#This Row],[Planners / Designers ]]=1,1,""),"")</f>
        <v/>
      </c>
      <c r="CN280" s="171" t="str">
        <f>IF(Table1[[#This Row],[Multiple audience]]&lt;&gt;1,IF(Table1[[#This Row],[Regulatory Assessors]]=1,1,""),"")</f>
        <v/>
      </c>
      <c r="CO280" s="171" t="str">
        <f>IF(Table1[[#This Row],[Multiple audience]]&lt;&gt;1,IF(Table1[[#This Row],[Builders / Management]]=1,1,""),"")</f>
        <v/>
      </c>
      <c r="CP280" s="171" t="str">
        <f>IF(Table1[[#This Row],[Multiple audience]]&lt;&gt;1,IF(Table1[[#This Row],[Energy / Sus Assessors]]=1,1,""),"")</f>
        <v/>
      </c>
      <c r="CQ280" s="171" t="str">
        <f>IF(Table1[[#This Row],[Multiple audience]]&lt;&gt;1,IF(Table1[[#This Row],[Semi-skilled]]=1,1,""),"")</f>
        <v/>
      </c>
      <c r="CR280" s="171" t="str">
        <f>IF(Table1[[#This Row],[Multiple audience]]&lt;&gt;1,IF(Table1[[#This Row],[Trades]]=1,1,""),"")</f>
        <v/>
      </c>
      <c r="CS280" s="171" t="str">
        <f>IF(Table1[[#This Row],[Multiple audience]]&lt;&gt;1,IF(Table1[[#This Row],[Other]]=1,1,""),"")</f>
        <v/>
      </c>
      <c r="CT280" s="171" t="str">
        <f>IF(SUM(Table1[[#This Row],[General Audience]:[Other]])&gt;1,1,"")</f>
        <v/>
      </c>
      <c r="CU280" s="171" t="str">
        <f>IF(Table1[[#This Row],[Various  ]]&lt;&gt;1,IF(Table1[[#This Row],[Calculator / Software]]=1,1,""),"")</f>
        <v/>
      </c>
      <c r="CV280" s="171" t="str">
        <f>IF(Table1[[#This Row],[Various  ]]&lt;&gt;1,IF(Table1[[#This Row],[Information  ]]=1,1,""),"")</f>
        <v/>
      </c>
      <c r="CW280" s="171" t="str">
        <f>IF(Table1[[#This Row],[Various  ]]&lt;&gt;1,IF(Table1[[#This Row],[Interactive Tool]]=1,1,""),"")</f>
        <v/>
      </c>
      <c r="CX280" s="171" t="str">
        <f>IF(Table1[[#This Row],[Various  ]]&lt;&gt;1,IF(Table1[[#This Row],[Technical Specifications]]=1,1,""),"")</f>
        <v/>
      </c>
      <c r="CY280" s="171" t="str">
        <f>IF(Table1[[#This Row],[Various  ]]&lt;&gt;1,IF(Table1[[#This Row],[Training Resources]]=1,1,""),"")</f>
        <v/>
      </c>
      <c r="CZ280" s="171" t="str">
        <f>IF(Table1[[#This Row],[Various  ]]&lt;&gt;1,IF(Table1[[#This Row],[Toolbox]]=1,1,""),"")</f>
        <v/>
      </c>
      <c r="DA280" s="169" t="str">
        <f>IF(Table1[[#This Row],[Various  ]]&lt;&gt;1,IF(Table1[[#This Row],[Video]]=1,1,""),"")</f>
        <v/>
      </c>
      <c r="DB280" s="169" t="str">
        <f>IF(Table1[[#This Row],[Various  ]]&lt;&gt;1,IF(Table1[[#This Row],[Case study]]=1,1,""),"")</f>
        <v/>
      </c>
      <c r="DC280" s="169" t="str">
        <f>IF(Table1[[#This Row],[Various  ]]&lt;&gt;1,IF(Table1[[#This Row],[Other   ]]=1,1,""),"")</f>
        <v/>
      </c>
      <c r="DD280" s="169" t="str">
        <f>IF(Table1[[#This Row],[Various  ]]&lt;&gt;1,IF(Table1[[#This Row],[Standards]]=1,1,""),"")</f>
        <v/>
      </c>
      <c r="DE280" s="169" t="str">
        <f>IF(Table1[[#This Row],[Various]]=1,1,IF(SUM(Table1[[#This Row],[Calculator / Software]:[Standards]])&gt;1,1,""))</f>
        <v/>
      </c>
      <c r="DF280" s="169" t="str">
        <f>IF(Table1[[#This Row],[Multiple NCC links]]&lt;&gt;1,IF(Table1[[#This Row],[Design]]=1,1,""),"")</f>
        <v/>
      </c>
      <c r="DG280" s="169" t="str">
        <f>IF(Table1[[#This Row],[Multiple NCC links]]&lt;&gt;1,IF(Table1[[#This Row],[Assessment / Verification]]=1,1,""),"")</f>
        <v/>
      </c>
      <c r="DH280" s="169" t="str">
        <f>IF(Table1[[#This Row],[Multiple NCC links]]&lt;&gt;1,IF(Table1[[#This Row],[Climate Specific ]]=1,1,""),"")</f>
        <v/>
      </c>
      <c r="DI280" s="169" t="str">
        <f>IF(Table1[[#This Row],[Multiple NCC links]]&lt;&gt;1,IF(Table1[[#This Row],[Alterations / Additions]]=1,1,""),"")</f>
        <v/>
      </c>
      <c r="DJ280" s="169" t="str">
        <f>IF(Table1[[#This Row],[Multiple NCC links]]&lt;&gt;1,IF(Table1[[#This Row],[Glazing]]=1,1,""),"")</f>
        <v/>
      </c>
      <c r="DK280" s="169" t="str">
        <f>IF(Table1[[#This Row],[Multiple NCC links]]&lt;&gt;1,IF(Table1[[#This Row],[Building Fabric / Thermal / Sealing]]=1,1,""),"")</f>
        <v/>
      </c>
      <c r="DL280" s="169" t="str">
        <f>IF(Table1[[#This Row],[Multiple NCC links]]&lt;&gt;1,IF(Table1[[#This Row],[Lighting]]=1,1,""),"")</f>
        <v/>
      </c>
      <c r="DM280" s="169" t="str">
        <f>IF(Table1[[#This Row],[Multiple NCC links]]&lt;&gt;1,IF(Table1[[#This Row],[HVAC]]=1,1,""),"")</f>
        <v/>
      </c>
      <c r="DN280" s="169" t="str">
        <f>IF(Table1[[#This Row],[Multiple NCC links]]&lt;&gt;1,IF(Table1[[#This Row],[Services]]=1,1,""),"")</f>
        <v/>
      </c>
      <c r="DO280" s="169" t="str">
        <f>IF(Table1[[#This Row],[Multiple NCC links]]&lt;&gt;1,IF(Table1[[#This Row],[Maintenance &amp; Monitoring]]=1,1,""),"")</f>
        <v/>
      </c>
      <c r="DP280" s="169" t="str">
        <f>IF(Table1[[#This Row],[Multiple NCC links]]&lt;&gt;1,IF(Table1[[#This Row],[Hand over / Operations]]=1,1,""),"")</f>
        <v/>
      </c>
      <c r="DQ280" s="169" t="str">
        <f>IF(Table1[[#This Row],[Multiple NCC links]]&lt;&gt;1,IF(Table1[[#This Row],[As built assessment]]=1,1,""),"")</f>
        <v/>
      </c>
      <c r="DR280" s="169" t="str">
        <f>IF(Table1[[#This Row],[Multiple NCC links]]&lt;&gt;1,IF(Table1[[#This Row],[Beyond compliance]]=1,1,""),"")</f>
        <v/>
      </c>
      <c r="DS280" s="169" t="str">
        <f>IF(SUM(Table1[[#This Row],[Design]:[Beyond compliance]])&gt;1,1,"")</f>
        <v/>
      </c>
      <c r="DT280" s="169" t="str">
        <f>IF(Table1[[#This Row],[Both Residential &amp; Commercial4]]&lt;&gt;1,IF(Table1[[#This Row],[Residential]]=1,1,""),"")</f>
        <v/>
      </c>
      <c r="DU280" s="169" t="str">
        <f>IF(Table1[[#This Row],[Both Residential &amp; Commercial4]]&lt;&gt;1,IF(Table1[[#This Row],[Commercial]]=1,1,""),"")</f>
        <v/>
      </c>
      <c r="DV280" s="169" t="str">
        <f>Table1[[#This Row],[Residential &amp; Commercial]]</f>
        <v/>
      </c>
      <c r="DW280" s="169"/>
    </row>
    <row r="281" spans="1:127" s="49" customFormat="1" ht="20.25" thickTop="1" thickBot="1" x14ac:dyDescent="0.35">
      <c r="A281" s="97"/>
      <c r="B281" s="97"/>
      <c r="C281" s="88"/>
      <c r="D281" s="88"/>
      <c r="E281" s="176"/>
      <c r="F281" s="176"/>
      <c r="G281" s="176"/>
      <c r="H281" s="176"/>
      <c r="I281" s="90" t="str">
        <f>IF(AND(Table1[[#This Row],[General]]=1,Table1[[#This Row],[Beginner]]=1,Table1[[#This Row],[Intermediate]]=1,Table1[[#This Row],[Advanced]]=1),1,"")</f>
        <v/>
      </c>
      <c r="J281" s="90" t="str">
        <f>CONCATENATE(IF(Table1[[#This Row],[General]]=1,"General, ",""), IF(Table1[[#This Row],[Beginner]]=1,"Beginner, ",""),IF(Table1[[#This Row],[Intermediate]]=1,"Intermediate, ",""), IF(Table1[[#This Row],[Advanced]]=1,"Advanced",""))</f>
        <v/>
      </c>
      <c r="K281" s="91"/>
      <c r="L281" s="179"/>
      <c r="M281" s="91"/>
      <c r="N281" s="91"/>
      <c r="O281" s="159"/>
      <c r="P281" s="91"/>
      <c r="Q281" s="91"/>
      <c r="R281" s="91"/>
      <c r="S281"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81" s="92"/>
      <c r="U281" s="92"/>
      <c r="V281" s="211"/>
      <c r="W281" s="211"/>
      <c r="X281" s="92"/>
      <c r="Y281" s="92"/>
      <c r="Z281" s="92"/>
      <c r="AA281" s="92"/>
      <c r="AB281" s="92"/>
      <c r="AC281" s="92"/>
      <c r="AD281" s="92"/>
      <c r="AE281" s="181"/>
      <c r="AF281" s="92"/>
      <c r="AG28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81" s="93"/>
      <c r="AI281" s="93"/>
      <c r="AJ281" s="93"/>
      <c r="AK281" s="74" t="str">
        <f>CONCATENATE(IF(Table1[[#This Row],[Digital]]=1,"Digital, ",""),IF(Table1[[#This Row],[Face to Face]]=1,"Face to face, ",""),IF(Table1[[#This Row],[Blended]]=1,"Blended",""))</f>
        <v/>
      </c>
      <c r="AL281" s="89"/>
      <c r="AM281" s="94"/>
      <c r="AN281" s="182"/>
      <c r="AO281" s="94"/>
      <c r="AP281" s="182"/>
      <c r="AQ281" s="94"/>
      <c r="AR281" s="94"/>
      <c r="AS281" s="94"/>
      <c r="AT281" s="94"/>
      <c r="AU281" s="94"/>
      <c r="AV281" s="182"/>
      <c r="AW281" s="182"/>
      <c r="AX281" s="182"/>
      <c r="AY281" s="94"/>
      <c r="AZ28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8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81" s="95"/>
      <c r="BC281" s="95"/>
      <c r="BD281" s="90" t="str">
        <f>IF(AND(Table1[[#This Row],[Residential]]=1,Table1[[#This Row],[Commercial]]=1),1,"")</f>
        <v/>
      </c>
      <c r="BE281" s="90" t="str">
        <f>CONCATENATE(IF(Table1[[#This Row],[Residential]]=1,"Residential, ",""),IF(Table1[[#This Row],[Commercial]]=1,"Commercial",""))</f>
        <v/>
      </c>
      <c r="BF281" s="94"/>
      <c r="BG281" s="94"/>
      <c r="BH281" s="94"/>
      <c r="BI281" s="94"/>
      <c r="BJ281" s="94"/>
      <c r="BK281" s="94"/>
      <c r="BL281" s="94"/>
      <c r="BM281" s="182"/>
      <c r="BN281" s="94"/>
      <c r="BO28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81" s="160"/>
      <c r="BQ281" s="120"/>
      <c r="BR281" s="132"/>
      <c r="BS281" s="120"/>
      <c r="BT281" s="175"/>
      <c r="BU281" s="175"/>
      <c r="BV281" s="175"/>
      <c r="BW281" s="121"/>
      <c r="BX281" s="121"/>
      <c r="BY281" s="121"/>
      <c r="BZ281" s="227"/>
      <c r="CA28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81" s="48">
        <f>COUNTIF(Table1[[#This Row],[Validity]:[Alignment with NCC (Yes=1,No=0)]],"N/A")</f>
        <v>0</v>
      </c>
      <c r="CC281" s="48">
        <f>IF(ISERROR(Table1[[#This Row],[Total Quality Score (out of 10)]]/(4-Table1[[#This Row],[N/A Count]])),0,Table1[[#This Row],[Total Quality Score (out of 10)]]/(4-Table1[[#This Row],[N/A Count]]))</f>
        <v>0</v>
      </c>
      <c r="CD281" s="106"/>
      <c r="CE281" s="106"/>
      <c r="CF281" s="172" t="str">
        <f>IF(SUM(Table1[[#This Row],[Multiple]:[Level (all)62]])&lt;1,IF(Table1[[#This Row],[General]]=1,1,""),"")</f>
        <v/>
      </c>
      <c r="CG281" s="172" t="str">
        <f>IF(SUM(Table1[[#This Row],[Multiple]:[Level (all)62]])&lt;1,IF(Table1[[#This Row],[Beginner]]=1,1,""),"")</f>
        <v/>
      </c>
      <c r="CH281" s="171" t="str">
        <f>IF(SUM(Table1[[#This Row],[Multiple]:[Level (all)62]])&lt;1,IF(Table1[[#This Row],[Intermediate]]=1,1,""),"")</f>
        <v/>
      </c>
      <c r="CI281" s="171" t="str">
        <f>IF(SUM(Table1[[#This Row],[Multiple]:[Level (all)62]])&lt;1,IF(Table1[[#This Row],[Advanced]]=1,1,""),"")</f>
        <v/>
      </c>
      <c r="CJ281" s="171" t="str">
        <f>IF(AND(SUM(Table1[[#This Row],[General]:[Advanced]])&lt;4,SUM(Table1[[#This Row],[General]:[Advanced]])&gt;1),1,"")</f>
        <v/>
      </c>
      <c r="CK281" s="171" t="str">
        <f>Table1[[#This Row],[Level (all)]]</f>
        <v/>
      </c>
      <c r="CL281" s="171" t="str">
        <f>IF(Table1[[#This Row],[Multiple audience]]&lt;&gt;1,IF(Table1[[#This Row],[General Audience]]=1,1,""),"")</f>
        <v/>
      </c>
      <c r="CM281" s="171" t="str">
        <f>IF(Table1[[#This Row],[Multiple audience]]&lt;&gt;1,IF(Table1[[#This Row],[Planners / Designers ]]=1,1,""),"")</f>
        <v/>
      </c>
      <c r="CN281" s="171" t="str">
        <f>IF(Table1[[#This Row],[Multiple audience]]&lt;&gt;1,IF(Table1[[#This Row],[Regulatory Assessors]]=1,1,""),"")</f>
        <v/>
      </c>
      <c r="CO281" s="171" t="str">
        <f>IF(Table1[[#This Row],[Multiple audience]]&lt;&gt;1,IF(Table1[[#This Row],[Builders / Management]]=1,1,""),"")</f>
        <v/>
      </c>
      <c r="CP281" s="171" t="str">
        <f>IF(Table1[[#This Row],[Multiple audience]]&lt;&gt;1,IF(Table1[[#This Row],[Energy / Sus Assessors]]=1,1,""),"")</f>
        <v/>
      </c>
      <c r="CQ281" s="171" t="str">
        <f>IF(Table1[[#This Row],[Multiple audience]]&lt;&gt;1,IF(Table1[[#This Row],[Semi-skilled]]=1,1,""),"")</f>
        <v/>
      </c>
      <c r="CR281" s="171" t="str">
        <f>IF(Table1[[#This Row],[Multiple audience]]&lt;&gt;1,IF(Table1[[#This Row],[Trades]]=1,1,""),"")</f>
        <v/>
      </c>
      <c r="CS281" s="171" t="str">
        <f>IF(Table1[[#This Row],[Multiple audience]]&lt;&gt;1,IF(Table1[[#This Row],[Other]]=1,1,""),"")</f>
        <v/>
      </c>
      <c r="CT281" s="171" t="str">
        <f>IF(SUM(Table1[[#This Row],[General Audience]:[Other]])&gt;1,1,"")</f>
        <v/>
      </c>
      <c r="CU281" s="171" t="str">
        <f>IF(Table1[[#This Row],[Various  ]]&lt;&gt;1,IF(Table1[[#This Row],[Calculator / Software]]=1,1,""),"")</f>
        <v/>
      </c>
      <c r="CV281" s="171" t="str">
        <f>IF(Table1[[#This Row],[Various  ]]&lt;&gt;1,IF(Table1[[#This Row],[Information  ]]=1,1,""),"")</f>
        <v/>
      </c>
      <c r="CW281" s="171" t="str">
        <f>IF(Table1[[#This Row],[Various  ]]&lt;&gt;1,IF(Table1[[#This Row],[Interactive Tool]]=1,1,""),"")</f>
        <v/>
      </c>
      <c r="CX281" s="171" t="str">
        <f>IF(Table1[[#This Row],[Various  ]]&lt;&gt;1,IF(Table1[[#This Row],[Technical Specifications]]=1,1,""),"")</f>
        <v/>
      </c>
      <c r="CY281" s="171" t="str">
        <f>IF(Table1[[#This Row],[Various  ]]&lt;&gt;1,IF(Table1[[#This Row],[Training Resources]]=1,1,""),"")</f>
        <v/>
      </c>
      <c r="CZ281" s="171" t="str">
        <f>IF(Table1[[#This Row],[Various  ]]&lt;&gt;1,IF(Table1[[#This Row],[Toolbox]]=1,1,""),"")</f>
        <v/>
      </c>
      <c r="DA281" s="169" t="str">
        <f>IF(Table1[[#This Row],[Various  ]]&lt;&gt;1,IF(Table1[[#This Row],[Video]]=1,1,""),"")</f>
        <v/>
      </c>
      <c r="DB281" s="169" t="str">
        <f>IF(Table1[[#This Row],[Various  ]]&lt;&gt;1,IF(Table1[[#This Row],[Case study]]=1,1,""),"")</f>
        <v/>
      </c>
      <c r="DC281" s="169" t="str">
        <f>IF(Table1[[#This Row],[Various  ]]&lt;&gt;1,IF(Table1[[#This Row],[Other   ]]=1,1,""),"")</f>
        <v/>
      </c>
      <c r="DD281" s="169" t="str">
        <f>IF(Table1[[#This Row],[Various  ]]&lt;&gt;1,IF(Table1[[#This Row],[Standards]]=1,1,""),"")</f>
        <v/>
      </c>
      <c r="DE281" s="169" t="str">
        <f>IF(Table1[[#This Row],[Various]]=1,1,IF(SUM(Table1[[#This Row],[Calculator / Software]:[Standards]])&gt;1,1,""))</f>
        <v/>
      </c>
      <c r="DF281" s="169" t="str">
        <f>IF(Table1[[#This Row],[Multiple NCC links]]&lt;&gt;1,IF(Table1[[#This Row],[Design]]=1,1,""),"")</f>
        <v/>
      </c>
      <c r="DG281" s="169" t="str">
        <f>IF(Table1[[#This Row],[Multiple NCC links]]&lt;&gt;1,IF(Table1[[#This Row],[Assessment / Verification]]=1,1,""),"")</f>
        <v/>
      </c>
      <c r="DH281" s="169" t="str">
        <f>IF(Table1[[#This Row],[Multiple NCC links]]&lt;&gt;1,IF(Table1[[#This Row],[Climate Specific ]]=1,1,""),"")</f>
        <v/>
      </c>
      <c r="DI281" s="169" t="str">
        <f>IF(Table1[[#This Row],[Multiple NCC links]]&lt;&gt;1,IF(Table1[[#This Row],[Alterations / Additions]]=1,1,""),"")</f>
        <v/>
      </c>
      <c r="DJ281" s="169" t="str">
        <f>IF(Table1[[#This Row],[Multiple NCC links]]&lt;&gt;1,IF(Table1[[#This Row],[Glazing]]=1,1,""),"")</f>
        <v/>
      </c>
      <c r="DK281" s="169" t="str">
        <f>IF(Table1[[#This Row],[Multiple NCC links]]&lt;&gt;1,IF(Table1[[#This Row],[Building Fabric / Thermal / Sealing]]=1,1,""),"")</f>
        <v/>
      </c>
      <c r="DL281" s="169" t="str">
        <f>IF(Table1[[#This Row],[Multiple NCC links]]&lt;&gt;1,IF(Table1[[#This Row],[Lighting]]=1,1,""),"")</f>
        <v/>
      </c>
      <c r="DM281" s="169" t="str">
        <f>IF(Table1[[#This Row],[Multiple NCC links]]&lt;&gt;1,IF(Table1[[#This Row],[HVAC]]=1,1,""),"")</f>
        <v/>
      </c>
      <c r="DN281" s="169" t="str">
        <f>IF(Table1[[#This Row],[Multiple NCC links]]&lt;&gt;1,IF(Table1[[#This Row],[Services]]=1,1,""),"")</f>
        <v/>
      </c>
      <c r="DO281" s="169" t="str">
        <f>IF(Table1[[#This Row],[Multiple NCC links]]&lt;&gt;1,IF(Table1[[#This Row],[Maintenance &amp; Monitoring]]=1,1,""),"")</f>
        <v/>
      </c>
      <c r="DP281" s="169" t="str">
        <f>IF(Table1[[#This Row],[Multiple NCC links]]&lt;&gt;1,IF(Table1[[#This Row],[Hand over / Operations]]=1,1,""),"")</f>
        <v/>
      </c>
      <c r="DQ281" s="169" t="str">
        <f>IF(Table1[[#This Row],[Multiple NCC links]]&lt;&gt;1,IF(Table1[[#This Row],[As built assessment]]=1,1,""),"")</f>
        <v/>
      </c>
      <c r="DR281" s="169" t="str">
        <f>IF(Table1[[#This Row],[Multiple NCC links]]&lt;&gt;1,IF(Table1[[#This Row],[Beyond compliance]]=1,1,""),"")</f>
        <v/>
      </c>
      <c r="DS281" s="169" t="str">
        <f>IF(SUM(Table1[[#This Row],[Design]:[Beyond compliance]])&gt;1,1,"")</f>
        <v/>
      </c>
      <c r="DT281" s="169" t="str">
        <f>IF(Table1[[#This Row],[Both Residential &amp; Commercial4]]&lt;&gt;1,IF(Table1[[#This Row],[Residential]]=1,1,""),"")</f>
        <v/>
      </c>
      <c r="DU281" s="169" t="str">
        <f>IF(Table1[[#This Row],[Both Residential &amp; Commercial4]]&lt;&gt;1,IF(Table1[[#This Row],[Commercial]]=1,1,""),"")</f>
        <v/>
      </c>
      <c r="DV281" s="169" t="str">
        <f>Table1[[#This Row],[Residential &amp; Commercial]]</f>
        <v/>
      </c>
      <c r="DW281" s="169"/>
    </row>
    <row r="282" spans="1:127" s="49" customFormat="1" ht="20.25" thickTop="1" thickBot="1" x14ac:dyDescent="0.35">
      <c r="A282" s="97"/>
      <c r="B282" s="97"/>
      <c r="C282" s="88"/>
      <c r="D282" s="88"/>
      <c r="E282" s="176"/>
      <c r="F282" s="176"/>
      <c r="G282" s="176"/>
      <c r="H282" s="176"/>
      <c r="I282" s="90" t="str">
        <f>IF(AND(Table1[[#This Row],[General]]=1,Table1[[#This Row],[Beginner]]=1,Table1[[#This Row],[Intermediate]]=1,Table1[[#This Row],[Advanced]]=1),1,"")</f>
        <v/>
      </c>
      <c r="J282" s="90" t="str">
        <f>CONCATENATE(IF(Table1[[#This Row],[General]]=1,"General, ",""), IF(Table1[[#This Row],[Beginner]]=1,"Beginner, ",""),IF(Table1[[#This Row],[Intermediate]]=1,"Intermediate, ",""), IF(Table1[[#This Row],[Advanced]]=1,"Advanced",""))</f>
        <v/>
      </c>
      <c r="K282" s="91"/>
      <c r="L282" s="179"/>
      <c r="M282" s="91"/>
      <c r="N282" s="91"/>
      <c r="O282" s="159"/>
      <c r="P282" s="91"/>
      <c r="Q282" s="91"/>
      <c r="R282" s="91"/>
      <c r="S282"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82" s="92"/>
      <c r="U282" s="92"/>
      <c r="V282" s="211"/>
      <c r="W282" s="211"/>
      <c r="X282" s="92"/>
      <c r="Y282" s="92"/>
      <c r="Z282" s="92"/>
      <c r="AA282" s="92"/>
      <c r="AB282" s="92"/>
      <c r="AC282" s="92"/>
      <c r="AD282" s="92"/>
      <c r="AE282" s="181"/>
      <c r="AF282" s="92"/>
      <c r="AG28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82" s="93"/>
      <c r="AI282" s="93"/>
      <c r="AJ282" s="93"/>
      <c r="AK282" s="74" t="str">
        <f>CONCATENATE(IF(Table1[[#This Row],[Digital]]=1,"Digital, ",""),IF(Table1[[#This Row],[Face to Face]]=1,"Face to face, ",""),IF(Table1[[#This Row],[Blended]]=1,"Blended",""))</f>
        <v/>
      </c>
      <c r="AL282" s="89"/>
      <c r="AM282" s="94"/>
      <c r="AN282" s="182"/>
      <c r="AO282" s="94"/>
      <c r="AP282" s="182"/>
      <c r="AQ282" s="94"/>
      <c r="AR282" s="94"/>
      <c r="AS282" s="94"/>
      <c r="AT282" s="94"/>
      <c r="AU282" s="94"/>
      <c r="AV282" s="182"/>
      <c r="AW282" s="182"/>
      <c r="AX282" s="182"/>
      <c r="AY282" s="94"/>
      <c r="AZ28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8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82" s="95"/>
      <c r="BC282" s="95"/>
      <c r="BD282" s="90" t="str">
        <f>IF(AND(Table1[[#This Row],[Residential]]=1,Table1[[#This Row],[Commercial]]=1),1,"")</f>
        <v/>
      </c>
      <c r="BE282" s="90" t="str">
        <f>CONCATENATE(IF(Table1[[#This Row],[Residential]]=1,"Residential, ",""),IF(Table1[[#This Row],[Commercial]]=1,"Commercial",""))</f>
        <v/>
      </c>
      <c r="BF282" s="94"/>
      <c r="BG282" s="94"/>
      <c r="BH282" s="94"/>
      <c r="BI282" s="94"/>
      <c r="BJ282" s="94"/>
      <c r="BK282" s="94"/>
      <c r="BL282" s="94"/>
      <c r="BM282" s="182"/>
      <c r="BN282" s="94"/>
      <c r="BO28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82" s="160"/>
      <c r="BQ282" s="120"/>
      <c r="BR282" s="132"/>
      <c r="BS282" s="120"/>
      <c r="BT282" s="175"/>
      <c r="BU282" s="175"/>
      <c r="BV282" s="175"/>
      <c r="BW282" s="121"/>
      <c r="BX282" s="121"/>
      <c r="BY282" s="121"/>
      <c r="BZ282" s="227"/>
      <c r="CA28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82" s="48">
        <f>COUNTIF(Table1[[#This Row],[Validity]:[Alignment with NCC (Yes=1,No=0)]],"N/A")</f>
        <v>0</v>
      </c>
      <c r="CC282" s="48">
        <f>IF(ISERROR(Table1[[#This Row],[Total Quality Score (out of 10)]]/(4-Table1[[#This Row],[N/A Count]])),0,Table1[[#This Row],[Total Quality Score (out of 10)]]/(4-Table1[[#This Row],[N/A Count]]))</f>
        <v>0</v>
      </c>
      <c r="CD282" s="106"/>
      <c r="CE282" s="106"/>
      <c r="CF282" s="172" t="str">
        <f>IF(SUM(Table1[[#This Row],[Multiple]:[Level (all)62]])&lt;1,IF(Table1[[#This Row],[General]]=1,1,""),"")</f>
        <v/>
      </c>
      <c r="CG282" s="172" t="str">
        <f>IF(SUM(Table1[[#This Row],[Multiple]:[Level (all)62]])&lt;1,IF(Table1[[#This Row],[Beginner]]=1,1,""),"")</f>
        <v/>
      </c>
      <c r="CH282" s="171" t="str">
        <f>IF(SUM(Table1[[#This Row],[Multiple]:[Level (all)62]])&lt;1,IF(Table1[[#This Row],[Intermediate]]=1,1,""),"")</f>
        <v/>
      </c>
      <c r="CI282" s="171" t="str">
        <f>IF(SUM(Table1[[#This Row],[Multiple]:[Level (all)62]])&lt;1,IF(Table1[[#This Row],[Advanced]]=1,1,""),"")</f>
        <v/>
      </c>
      <c r="CJ282" s="171" t="str">
        <f>IF(AND(SUM(Table1[[#This Row],[General]:[Advanced]])&lt;4,SUM(Table1[[#This Row],[General]:[Advanced]])&gt;1),1,"")</f>
        <v/>
      </c>
      <c r="CK282" s="171" t="str">
        <f>Table1[[#This Row],[Level (all)]]</f>
        <v/>
      </c>
      <c r="CL282" s="171" t="str">
        <f>IF(Table1[[#This Row],[Multiple audience]]&lt;&gt;1,IF(Table1[[#This Row],[General Audience]]=1,1,""),"")</f>
        <v/>
      </c>
      <c r="CM282" s="171" t="str">
        <f>IF(Table1[[#This Row],[Multiple audience]]&lt;&gt;1,IF(Table1[[#This Row],[Planners / Designers ]]=1,1,""),"")</f>
        <v/>
      </c>
      <c r="CN282" s="171" t="str">
        <f>IF(Table1[[#This Row],[Multiple audience]]&lt;&gt;1,IF(Table1[[#This Row],[Regulatory Assessors]]=1,1,""),"")</f>
        <v/>
      </c>
      <c r="CO282" s="171" t="str">
        <f>IF(Table1[[#This Row],[Multiple audience]]&lt;&gt;1,IF(Table1[[#This Row],[Builders / Management]]=1,1,""),"")</f>
        <v/>
      </c>
      <c r="CP282" s="171" t="str">
        <f>IF(Table1[[#This Row],[Multiple audience]]&lt;&gt;1,IF(Table1[[#This Row],[Energy / Sus Assessors]]=1,1,""),"")</f>
        <v/>
      </c>
      <c r="CQ282" s="171" t="str">
        <f>IF(Table1[[#This Row],[Multiple audience]]&lt;&gt;1,IF(Table1[[#This Row],[Semi-skilled]]=1,1,""),"")</f>
        <v/>
      </c>
      <c r="CR282" s="171" t="str">
        <f>IF(Table1[[#This Row],[Multiple audience]]&lt;&gt;1,IF(Table1[[#This Row],[Trades]]=1,1,""),"")</f>
        <v/>
      </c>
      <c r="CS282" s="171" t="str">
        <f>IF(Table1[[#This Row],[Multiple audience]]&lt;&gt;1,IF(Table1[[#This Row],[Other]]=1,1,""),"")</f>
        <v/>
      </c>
      <c r="CT282" s="171" t="str">
        <f>IF(SUM(Table1[[#This Row],[General Audience]:[Other]])&gt;1,1,"")</f>
        <v/>
      </c>
      <c r="CU282" s="171" t="str">
        <f>IF(Table1[[#This Row],[Various  ]]&lt;&gt;1,IF(Table1[[#This Row],[Calculator / Software]]=1,1,""),"")</f>
        <v/>
      </c>
      <c r="CV282" s="171" t="str">
        <f>IF(Table1[[#This Row],[Various  ]]&lt;&gt;1,IF(Table1[[#This Row],[Information  ]]=1,1,""),"")</f>
        <v/>
      </c>
      <c r="CW282" s="171" t="str">
        <f>IF(Table1[[#This Row],[Various  ]]&lt;&gt;1,IF(Table1[[#This Row],[Interactive Tool]]=1,1,""),"")</f>
        <v/>
      </c>
      <c r="CX282" s="171" t="str">
        <f>IF(Table1[[#This Row],[Various  ]]&lt;&gt;1,IF(Table1[[#This Row],[Technical Specifications]]=1,1,""),"")</f>
        <v/>
      </c>
      <c r="CY282" s="171" t="str">
        <f>IF(Table1[[#This Row],[Various  ]]&lt;&gt;1,IF(Table1[[#This Row],[Training Resources]]=1,1,""),"")</f>
        <v/>
      </c>
      <c r="CZ282" s="171" t="str">
        <f>IF(Table1[[#This Row],[Various  ]]&lt;&gt;1,IF(Table1[[#This Row],[Toolbox]]=1,1,""),"")</f>
        <v/>
      </c>
      <c r="DA282" s="169" t="str">
        <f>IF(Table1[[#This Row],[Various  ]]&lt;&gt;1,IF(Table1[[#This Row],[Video]]=1,1,""),"")</f>
        <v/>
      </c>
      <c r="DB282" s="169" t="str">
        <f>IF(Table1[[#This Row],[Various  ]]&lt;&gt;1,IF(Table1[[#This Row],[Case study]]=1,1,""),"")</f>
        <v/>
      </c>
      <c r="DC282" s="169" t="str">
        <f>IF(Table1[[#This Row],[Various  ]]&lt;&gt;1,IF(Table1[[#This Row],[Other   ]]=1,1,""),"")</f>
        <v/>
      </c>
      <c r="DD282" s="169" t="str">
        <f>IF(Table1[[#This Row],[Various  ]]&lt;&gt;1,IF(Table1[[#This Row],[Standards]]=1,1,""),"")</f>
        <v/>
      </c>
      <c r="DE282" s="169" t="str">
        <f>IF(Table1[[#This Row],[Various]]=1,1,IF(SUM(Table1[[#This Row],[Calculator / Software]:[Standards]])&gt;1,1,""))</f>
        <v/>
      </c>
      <c r="DF282" s="169" t="str">
        <f>IF(Table1[[#This Row],[Multiple NCC links]]&lt;&gt;1,IF(Table1[[#This Row],[Design]]=1,1,""),"")</f>
        <v/>
      </c>
      <c r="DG282" s="169" t="str">
        <f>IF(Table1[[#This Row],[Multiple NCC links]]&lt;&gt;1,IF(Table1[[#This Row],[Assessment / Verification]]=1,1,""),"")</f>
        <v/>
      </c>
      <c r="DH282" s="169" t="str">
        <f>IF(Table1[[#This Row],[Multiple NCC links]]&lt;&gt;1,IF(Table1[[#This Row],[Climate Specific ]]=1,1,""),"")</f>
        <v/>
      </c>
      <c r="DI282" s="169" t="str">
        <f>IF(Table1[[#This Row],[Multiple NCC links]]&lt;&gt;1,IF(Table1[[#This Row],[Alterations / Additions]]=1,1,""),"")</f>
        <v/>
      </c>
      <c r="DJ282" s="169" t="str">
        <f>IF(Table1[[#This Row],[Multiple NCC links]]&lt;&gt;1,IF(Table1[[#This Row],[Glazing]]=1,1,""),"")</f>
        <v/>
      </c>
      <c r="DK282" s="169" t="str">
        <f>IF(Table1[[#This Row],[Multiple NCC links]]&lt;&gt;1,IF(Table1[[#This Row],[Building Fabric / Thermal / Sealing]]=1,1,""),"")</f>
        <v/>
      </c>
      <c r="DL282" s="169" t="str">
        <f>IF(Table1[[#This Row],[Multiple NCC links]]&lt;&gt;1,IF(Table1[[#This Row],[Lighting]]=1,1,""),"")</f>
        <v/>
      </c>
      <c r="DM282" s="169" t="str">
        <f>IF(Table1[[#This Row],[Multiple NCC links]]&lt;&gt;1,IF(Table1[[#This Row],[HVAC]]=1,1,""),"")</f>
        <v/>
      </c>
      <c r="DN282" s="169" t="str">
        <f>IF(Table1[[#This Row],[Multiple NCC links]]&lt;&gt;1,IF(Table1[[#This Row],[Services]]=1,1,""),"")</f>
        <v/>
      </c>
      <c r="DO282" s="169" t="str">
        <f>IF(Table1[[#This Row],[Multiple NCC links]]&lt;&gt;1,IF(Table1[[#This Row],[Maintenance &amp; Monitoring]]=1,1,""),"")</f>
        <v/>
      </c>
      <c r="DP282" s="169" t="str">
        <f>IF(Table1[[#This Row],[Multiple NCC links]]&lt;&gt;1,IF(Table1[[#This Row],[Hand over / Operations]]=1,1,""),"")</f>
        <v/>
      </c>
      <c r="DQ282" s="169" t="str">
        <f>IF(Table1[[#This Row],[Multiple NCC links]]&lt;&gt;1,IF(Table1[[#This Row],[As built assessment]]=1,1,""),"")</f>
        <v/>
      </c>
      <c r="DR282" s="169" t="str">
        <f>IF(Table1[[#This Row],[Multiple NCC links]]&lt;&gt;1,IF(Table1[[#This Row],[Beyond compliance]]=1,1,""),"")</f>
        <v/>
      </c>
      <c r="DS282" s="169" t="str">
        <f>IF(SUM(Table1[[#This Row],[Design]:[Beyond compliance]])&gt;1,1,"")</f>
        <v/>
      </c>
      <c r="DT282" s="169" t="str">
        <f>IF(Table1[[#This Row],[Both Residential &amp; Commercial4]]&lt;&gt;1,IF(Table1[[#This Row],[Residential]]=1,1,""),"")</f>
        <v/>
      </c>
      <c r="DU282" s="169" t="str">
        <f>IF(Table1[[#This Row],[Both Residential &amp; Commercial4]]&lt;&gt;1,IF(Table1[[#This Row],[Commercial]]=1,1,""),"")</f>
        <v/>
      </c>
      <c r="DV282" s="169" t="str">
        <f>Table1[[#This Row],[Residential &amp; Commercial]]</f>
        <v/>
      </c>
      <c r="DW282" s="169"/>
    </row>
    <row r="283" spans="1:127" s="49" customFormat="1" ht="20.25" thickTop="1" thickBot="1" x14ac:dyDescent="0.35">
      <c r="A283" s="97"/>
      <c r="B283" s="97"/>
      <c r="C283" s="88"/>
      <c r="D283" s="88"/>
      <c r="E283" s="176"/>
      <c r="F283" s="176"/>
      <c r="G283" s="176"/>
      <c r="H283" s="176"/>
      <c r="I283" s="90" t="str">
        <f>IF(AND(Table1[[#This Row],[General]]=1,Table1[[#This Row],[Beginner]]=1,Table1[[#This Row],[Intermediate]]=1,Table1[[#This Row],[Advanced]]=1),1,"")</f>
        <v/>
      </c>
      <c r="J283" s="90" t="str">
        <f>CONCATENATE(IF(Table1[[#This Row],[General]]=1,"General, ",""), IF(Table1[[#This Row],[Beginner]]=1,"Beginner, ",""),IF(Table1[[#This Row],[Intermediate]]=1,"Intermediate, ",""), IF(Table1[[#This Row],[Advanced]]=1,"Advanced",""))</f>
        <v/>
      </c>
      <c r="K283" s="91"/>
      <c r="L283" s="179"/>
      <c r="M283" s="91"/>
      <c r="N283" s="91"/>
      <c r="O283" s="159"/>
      <c r="P283" s="91"/>
      <c r="Q283" s="91"/>
      <c r="R283" s="91"/>
      <c r="S283" s="180"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83" s="92"/>
      <c r="U283" s="92"/>
      <c r="V283" s="211"/>
      <c r="W283" s="211"/>
      <c r="X283" s="92"/>
      <c r="Y283" s="92"/>
      <c r="Z283" s="92"/>
      <c r="AA283" s="92"/>
      <c r="AB283" s="92"/>
      <c r="AC283" s="92"/>
      <c r="AD283" s="92"/>
      <c r="AE283" s="181"/>
      <c r="AF283" s="92"/>
      <c r="AG28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83" s="93"/>
      <c r="AI283" s="93"/>
      <c r="AJ283" s="93"/>
      <c r="AK283" s="74" t="str">
        <f>CONCATENATE(IF(Table1[[#This Row],[Digital]]=1,"Digital, ",""),IF(Table1[[#This Row],[Face to Face]]=1,"Face to face, ",""),IF(Table1[[#This Row],[Blended]]=1,"Blended",""))</f>
        <v/>
      </c>
      <c r="AL283" s="89"/>
      <c r="AM283" s="94"/>
      <c r="AN283" s="182"/>
      <c r="AO283" s="94"/>
      <c r="AP283" s="182"/>
      <c r="AQ283" s="94"/>
      <c r="AR283" s="94"/>
      <c r="AS283" s="94"/>
      <c r="AT283" s="94"/>
      <c r="AU283" s="94"/>
      <c r="AV283" s="182"/>
      <c r="AW283" s="182"/>
      <c r="AX283" s="182"/>
      <c r="AY283" s="94"/>
      <c r="AZ28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8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83" s="95"/>
      <c r="BC283" s="95"/>
      <c r="BD283" s="90" t="str">
        <f>IF(AND(Table1[[#This Row],[Residential]]=1,Table1[[#This Row],[Commercial]]=1),1,"")</f>
        <v/>
      </c>
      <c r="BE283" s="90" t="str">
        <f>CONCATENATE(IF(Table1[[#This Row],[Residential]]=1,"Residential, ",""),IF(Table1[[#This Row],[Commercial]]=1,"Commercial",""))</f>
        <v/>
      </c>
      <c r="BF283" s="94"/>
      <c r="BG283" s="94"/>
      <c r="BH283" s="94"/>
      <c r="BI283" s="94"/>
      <c r="BJ283" s="94"/>
      <c r="BK283" s="94"/>
      <c r="BL283" s="94"/>
      <c r="BM283" s="182"/>
      <c r="BN283" s="94"/>
      <c r="BO28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83" s="160"/>
      <c r="BQ283" s="120"/>
      <c r="BR283" s="132"/>
      <c r="BS283" s="120"/>
      <c r="BT283" s="175"/>
      <c r="BU283" s="175"/>
      <c r="BV283" s="175"/>
      <c r="BW283" s="121"/>
      <c r="BX283" s="121"/>
      <c r="BY283" s="121"/>
      <c r="BZ283" s="227"/>
      <c r="CA28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83" s="48">
        <f>COUNTIF(Table1[[#This Row],[Validity]:[Alignment with NCC (Yes=1,No=0)]],"N/A")</f>
        <v>0</v>
      </c>
      <c r="CC283" s="48">
        <f>IF(ISERROR(Table1[[#This Row],[Total Quality Score (out of 10)]]/(4-Table1[[#This Row],[N/A Count]])),0,Table1[[#This Row],[Total Quality Score (out of 10)]]/(4-Table1[[#This Row],[N/A Count]]))</f>
        <v>0</v>
      </c>
      <c r="CD283" s="106"/>
      <c r="CE283" s="106"/>
      <c r="CF283" s="172" t="str">
        <f>IF(SUM(Table1[[#This Row],[Multiple]:[Level (all)62]])&lt;1,IF(Table1[[#This Row],[General]]=1,1,""),"")</f>
        <v/>
      </c>
      <c r="CG283" s="172" t="str">
        <f>IF(SUM(Table1[[#This Row],[Multiple]:[Level (all)62]])&lt;1,IF(Table1[[#This Row],[Beginner]]=1,1,""),"")</f>
        <v/>
      </c>
      <c r="CH283" s="171" t="str">
        <f>IF(SUM(Table1[[#This Row],[Multiple]:[Level (all)62]])&lt;1,IF(Table1[[#This Row],[Intermediate]]=1,1,""),"")</f>
        <v/>
      </c>
      <c r="CI283" s="171" t="str">
        <f>IF(SUM(Table1[[#This Row],[Multiple]:[Level (all)62]])&lt;1,IF(Table1[[#This Row],[Advanced]]=1,1,""),"")</f>
        <v/>
      </c>
      <c r="CJ283" s="171" t="str">
        <f>IF(AND(SUM(Table1[[#This Row],[General]:[Advanced]])&lt;4,SUM(Table1[[#This Row],[General]:[Advanced]])&gt;1),1,"")</f>
        <v/>
      </c>
      <c r="CK283" s="171" t="str">
        <f>Table1[[#This Row],[Level (all)]]</f>
        <v/>
      </c>
      <c r="CL283" s="171" t="str">
        <f>IF(Table1[[#This Row],[Multiple audience]]&lt;&gt;1,IF(Table1[[#This Row],[General Audience]]=1,1,""),"")</f>
        <v/>
      </c>
      <c r="CM283" s="171" t="str">
        <f>IF(Table1[[#This Row],[Multiple audience]]&lt;&gt;1,IF(Table1[[#This Row],[Planners / Designers ]]=1,1,""),"")</f>
        <v/>
      </c>
      <c r="CN283" s="171" t="str">
        <f>IF(Table1[[#This Row],[Multiple audience]]&lt;&gt;1,IF(Table1[[#This Row],[Regulatory Assessors]]=1,1,""),"")</f>
        <v/>
      </c>
      <c r="CO283" s="171" t="str">
        <f>IF(Table1[[#This Row],[Multiple audience]]&lt;&gt;1,IF(Table1[[#This Row],[Builders / Management]]=1,1,""),"")</f>
        <v/>
      </c>
      <c r="CP283" s="171" t="str">
        <f>IF(Table1[[#This Row],[Multiple audience]]&lt;&gt;1,IF(Table1[[#This Row],[Energy / Sus Assessors]]=1,1,""),"")</f>
        <v/>
      </c>
      <c r="CQ283" s="171" t="str">
        <f>IF(Table1[[#This Row],[Multiple audience]]&lt;&gt;1,IF(Table1[[#This Row],[Semi-skilled]]=1,1,""),"")</f>
        <v/>
      </c>
      <c r="CR283" s="171" t="str">
        <f>IF(Table1[[#This Row],[Multiple audience]]&lt;&gt;1,IF(Table1[[#This Row],[Trades]]=1,1,""),"")</f>
        <v/>
      </c>
      <c r="CS283" s="171" t="str">
        <f>IF(Table1[[#This Row],[Multiple audience]]&lt;&gt;1,IF(Table1[[#This Row],[Other]]=1,1,""),"")</f>
        <v/>
      </c>
      <c r="CT283" s="171" t="str">
        <f>IF(SUM(Table1[[#This Row],[General Audience]:[Other]])&gt;1,1,"")</f>
        <v/>
      </c>
      <c r="CU283" s="171" t="str">
        <f>IF(Table1[[#This Row],[Various  ]]&lt;&gt;1,IF(Table1[[#This Row],[Calculator / Software]]=1,1,""),"")</f>
        <v/>
      </c>
      <c r="CV283" s="171" t="str">
        <f>IF(Table1[[#This Row],[Various  ]]&lt;&gt;1,IF(Table1[[#This Row],[Information  ]]=1,1,""),"")</f>
        <v/>
      </c>
      <c r="CW283" s="171" t="str">
        <f>IF(Table1[[#This Row],[Various  ]]&lt;&gt;1,IF(Table1[[#This Row],[Interactive Tool]]=1,1,""),"")</f>
        <v/>
      </c>
      <c r="CX283" s="171" t="str">
        <f>IF(Table1[[#This Row],[Various  ]]&lt;&gt;1,IF(Table1[[#This Row],[Technical Specifications]]=1,1,""),"")</f>
        <v/>
      </c>
      <c r="CY283" s="171" t="str">
        <f>IF(Table1[[#This Row],[Various  ]]&lt;&gt;1,IF(Table1[[#This Row],[Training Resources]]=1,1,""),"")</f>
        <v/>
      </c>
      <c r="CZ283" s="171" t="str">
        <f>IF(Table1[[#This Row],[Various  ]]&lt;&gt;1,IF(Table1[[#This Row],[Toolbox]]=1,1,""),"")</f>
        <v/>
      </c>
      <c r="DA283" s="169" t="str">
        <f>IF(Table1[[#This Row],[Various  ]]&lt;&gt;1,IF(Table1[[#This Row],[Video]]=1,1,""),"")</f>
        <v/>
      </c>
      <c r="DB283" s="169" t="str">
        <f>IF(Table1[[#This Row],[Various  ]]&lt;&gt;1,IF(Table1[[#This Row],[Case study]]=1,1,""),"")</f>
        <v/>
      </c>
      <c r="DC283" s="169" t="str">
        <f>IF(Table1[[#This Row],[Various  ]]&lt;&gt;1,IF(Table1[[#This Row],[Other   ]]=1,1,""),"")</f>
        <v/>
      </c>
      <c r="DD283" s="169" t="str">
        <f>IF(Table1[[#This Row],[Various  ]]&lt;&gt;1,IF(Table1[[#This Row],[Standards]]=1,1,""),"")</f>
        <v/>
      </c>
      <c r="DE283" s="169" t="str">
        <f>IF(Table1[[#This Row],[Various]]=1,1,IF(SUM(Table1[[#This Row],[Calculator / Software]:[Standards]])&gt;1,1,""))</f>
        <v/>
      </c>
      <c r="DF283" s="169" t="str">
        <f>IF(Table1[[#This Row],[Multiple NCC links]]&lt;&gt;1,IF(Table1[[#This Row],[Design]]=1,1,""),"")</f>
        <v/>
      </c>
      <c r="DG283" s="169" t="str">
        <f>IF(Table1[[#This Row],[Multiple NCC links]]&lt;&gt;1,IF(Table1[[#This Row],[Assessment / Verification]]=1,1,""),"")</f>
        <v/>
      </c>
      <c r="DH283" s="169" t="str">
        <f>IF(Table1[[#This Row],[Multiple NCC links]]&lt;&gt;1,IF(Table1[[#This Row],[Climate Specific ]]=1,1,""),"")</f>
        <v/>
      </c>
      <c r="DI283" s="169" t="str">
        <f>IF(Table1[[#This Row],[Multiple NCC links]]&lt;&gt;1,IF(Table1[[#This Row],[Alterations / Additions]]=1,1,""),"")</f>
        <v/>
      </c>
      <c r="DJ283" s="169" t="str">
        <f>IF(Table1[[#This Row],[Multiple NCC links]]&lt;&gt;1,IF(Table1[[#This Row],[Glazing]]=1,1,""),"")</f>
        <v/>
      </c>
      <c r="DK283" s="169" t="str">
        <f>IF(Table1[[#This Row],[Multiple NCC links]]&lt;&gt;1,IF(Table1[[#This Row],[Building Fabric / Thermal / Sealing]]=1,1,""),"")</f>
        <v/>
      </c>
      <c r="DL283" s="169" t="str">
        <f>IF(Table1[[#This Row],[Multiple NCC links]]&lt;&gt;1,IF(Table1[[#This Row],[Lighting]]=1,1,""),"")</f>
        <v/>
      </c>
      <c r="DM283" s="169" t="str">
        <f>IF(Table1[[#This Row],[Multiple NCC links]]&lt;&gt;1,IF(Table1[[#This Row],[HVAC]]=1,1,""),"")</f>
        <v/>
      </c>
      <c r="DN283" s="169" t="str">
        <f>IF(Table1[[#This Row],[Multiple NCC links]]&lt;&gt;1,IF(Table1[[#This Row],[Services]]=1,1,""),"")</f>
        <v/>
      </c>
      <c r="DO283" s="169" t="str">
        <f>IF(Table1[[#This Row],[Multiple NCC links]]&lt;&gt;1,IF(Table1[[#This Row],[Maintenance &amp; Monitoring]]=1,1,""),"")</f>
        <v/>
      </c>
      <c r="DP283" s="169" t="str">
        <f>IF(Table1[[#This Row],[Multiple NCC links]]&lt;&gt;1,IF(Table1[[#This Row],[Hand over / Operations]]=1,1,""),"")</f>
        <v/>
      </c>
      <c r="DQ283" s="169" t="str">
        <f>IF(Table1[[#This Row],[Multiple NCC links]]&lt;&gt;1,IF(Table1[[#This Row],[As built assessment]]=1,1,""),"")</f>
        <v/>
      </c>
      <c r="DR283" s="169" t="str">
        <f>IF(Table1[[#This Row],[Multiple NCC links]]&lt;&gt;1,IF(Table1[[#This Row],[Beyond compliance]]=1,1,""),"")</f>
        <v/>
      </c>
      <c r="DS283" s="169" t="str">
        <f>IF(SUM(Table1[[#This Row],[Design]:[Beyond compliance]])&gt;1,1,"")</f>
        <v/>
      </c>
      <c r="DT283" s="169" t="str">
        <f>IF(Table1[[#This Row],[Both Residential &amp; Commercial4]]&lt;&gt;1,IF(Table1[[#This Row],[Residential]]=1,1,""),"")</f>
        <v/>
      </c>
      <c r="DU283" s="169" t="str">
        <f>IF(Table1[[#This Row],[Both Residential &amp; Commercial4]]&lt;&gt;1,IF(Table1[[#This Row],[Commercial]]=1,1,""),"")</f>
        <v/>
      </c>
      <c r="DV283" s="169" t="str">
        <f>Table1[[#This Row],[Residential &amp; Commercial]]</f>
        <v/>
      </c>
      <c r="DW283" s="169"/>
    </row>
    <row r="284" spans="1:127" s="49" customFormat="1" ht="20.25" thickTop="1" thickBot="1" x14ac:dyDescent="0.35">
      <c r="A284" s="97"/>
      <c r="B284" s="97"/>
      <c r="C284" s="88"/>
      <c r="D284" s="88"/>
      <c r="E284" s="176"/>
      <c r="F284" s="176"/>
      <c r="G284" s="176"/>
      <c r="H284" s="176"/>
      <c r="I284" s="90" t="str">
        <f>IF(AND(Table1[[#This Row],[General]]=1,Table1[[#This Row],[Beginner]]=1,Table1[[#This Row],[Intermediate]]=1,Table1[[#This Row],[Advanced]]=1),1,"")</f>
        <v/>
      </c>
      <c r="J284" s="90" t="str">
        <f>CONCATENATE(IF(Table1[[#This Row],[General]]=1,"General, ",""), IF(Table1[[#This Row],[Beginner]]=1,"Beginner, ",""),IF(Table1[[#This Row],[Intermediate]]=1,"Intermediate, ",""), IF(Table1[[#This Row],[Advanced]]=1,"Advanced",""))</f>
        <v/>
      </c>
      <c r="K284" s="91"/>
      <c r="L284" s="179"/>
      <c r="M284" s="91"/>
      <c r="N284" s="91"/>
      <c r="O284" s="159"/>
      <c r="P284" s="91"/>
      <c r="Q284" s="91"/>
      <c r="R284" s="91"/>
      <c r="S28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84" s="102"/>
      <c r="U284" s="102"/>
      <c r="V284" s="240"/>
      <c r="W284" s="240"/>
      <c r="X284" s="102"/>
      <c r="Y284" s="102"/>
      <c r="Z284" s="102"/>
      <c r="AA284" s="102"/>
      <c r="AB284" s="102"/>
      <c r="AC284" s="102"/>
      <c r="AD284" s="102"/>
      <c r="AE284" s="102"/>
      <c r="AF284" s="102"/>
      <c r="AG28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84" s="103"/>
      <c r="AI284" s="103"/>
      <c r="AJ284" s="103"/>
      <c r="AK284" s="74" t="str">
        <f>CONCATENATE(IF(Table1[[#This Row],[Digital]]=1,"Digital, ",""),IF(Table1[[#This Row],[Face to Face]]=1,"Face to face, ",""),IF(Table1[[#This Row],[Blended]]=1,"Blended",""))</f>
        <v/>
      </c>
      <c r="AL284" s="99"/>
      <c r="AM284" s="104"/>
      <c r="AN284" s="130"/>
      <c r="AO284" s="94"/>
      <c r="AP284" s="182"/>
      <c r="AQ284" s="94"/>
      <c r="AR284" s="94"/>
      <c r="AS284" s="94"/>
      <c r="AT284" s="94"/>
      <c r="AU284" s="94"/>
      <c r="AV284" s="182"/>
      <c r="AW284" s="182"/>
      <c r="AX284" s="182"/>
      <c r="AY284" s="94"/>
      <c r="AZ28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8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84" s="95"/>
      <c r="BC284" s="95"/>
      <c r="BD284" s="90" t="str">
        <f>IF(AND(Table1[[#This Row],[Residential]]=1,Table1[[#This Row],[Commercial]]=1),1,"")</f>
        <v/>
      </c>
      <c r="BE284" s="90" t="str">
        <f>CONCATENATE(IF(Table1[[#This Row],[Residential]]=1,"Residential, ",""),IF(Table1[[#This Row],[Commercial]]=1,"Commercial",""))</f>
        <v/>
      </c>
      <c r="BF284" s="94"/>
      <c r="BG284" s="94"/>
      <c r="BH284" s="94"/>
      <c r="BI284" s="94"/>
      <c r="BJ284" s="94"/>
      <c r="BK284" s="94"/>
      <c r="BL284" s="94"/>
      <c r="BM284" s="182"/>
      <c r="BN284" s="94"/>
      <c r="BO28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84" s="160"/>
      <c r="BQ284" s="120"/>
      <c r="BR284" s="132"/>
      <c r="BS284" s="120"/>
      <c r="BT284" s="175"/>
      <c r="BU284" s="175"/>
      <c r="BV284" s="175"/>
      <c r="BW284" s="121"/>
      <c r="BX284" s="121"/>
      <c r="BY284" s="121"/>
      <c r="BZ284" s="227"/>
      <c r="CA28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84" s="48">
        <f>COUNTIF(Table1[[#This Row],[Validity]:[Alignment with NCC (Yes=1,No=0)]],"N/A")</f>
        <v>0</v>
      </c>
      <c r="CC284" s="48">
        <f>IF(ISERROR(Table1[[#This Row],[Total Quality Score (out of 10)]]/(4-Table1[[#This Row],[N/A Count]])),0,Table1[[#This Row],[Total Quality Score (out of 10)]]/(4-Table1[[#This Row],[N/A Count]]))</f>
        <v>0</v>
      </c>
      <c r="CD284" s="106"/>
      <c r="CE284" s="106"/>
      <c r="CF284" s="172" t="str">
        <f>IF(SUM(Table1[[#This Row],[Multiple]:[Level (all)62]])&lt;1,IF(Table1[[#This Row],[General]]=1,1,""),"")</f>
        <v/>
      </c>
      <c r="CG284" s="172" t="str">
        <f>IF(SUM(Table1[[#This Row],[Multiple]:[Level (all)62]])&lt;1,IF(Table1[[#This Row],[Beginner]]=1,1,""),"")</f>
        <v/>
      </c>
      <c r="CH284" s="171" t="str">
        <f>IF(SUM(Table1[[#This Row],[Multiple]:[Level (all)62]])&lt;1,IF(Table1[[#This Row],[Intermediate]]=1,1,""),"")</f>
        <v/>
      </c>
      <c r="CI284" s="171" t="str">
        <f>IF(SUM(Table1[[#This Row],[Multiple]:[Level (all)62]])&lt;1,IF(Table1[[#This Row],[Advanced]]=1,1,""),"")</f>
        <v/>
      </c>
      <c r="CJ284" s="171" t="str">
        <f>IF(AND(SUM(Table1[[#This Row],[General]:[Advanced]])&lt;4,SUM(Table1[[#This Row],[General]:[Advanced]])&gt;1),1,"")</f>
        <v/>
      </c>
      <c r="CK284" s="171" t="str">
        <f>Table1[[#This Row],[Level (all)]]</f>
        <v/>
      </c>
      <c r="CL284" s="171" t="str">
        <f>IF(Table1[[#This Row],[Multiple audience]]&lt;&gt;1,IF(Table1[[#This Row],[General Audience]]=1,1,""),"")</f>
        <v/>
      </c>
      <c r="CM284" s="171" t="str">
        <f>IF(Table1[[#This Row],[Multiple audience]]&lt;&gt;1,IF(Table1[[#This Row],[Planners / Designers ]]=1,1,""),"")</f>
        <v/>
      </c>
      <c r="CN284" s="171" t="str">
        <f>IF(Table1[[#This Row],[Multiple audience]]&lt;&gt;1,IF(Table1[[#This Row],[Regulatory Assessors]]=1,1,""),"")</f>
        <v/>
      </c>
      <c r="CO284" s="171" t="str">
        <f>IF(Table1[[#This Row],[Multiple audience]]&lt;&gt;1,IF(Table1[[#This Row],[Builders / Management]]=1,1,""),"")</f>
        <v/>
      </c>
      <c r="CP284" s="171" t="str">
        <f>IF(Table1[[#This Row],[Multiple audience]]&lt;&gt;1,IF(Table1[[#This Row],[Energy / Sus Assessors]]=1,1,""),"")</f>
        <v/>
      </c>
      <c r="CQ284" s="171" t="str">
        <f>IF(Table1[[#This Row],[Multiple audience]]&lt;&gt;1,IF(Table1[[#This Row],[Semi-skilled]]=1,1,""),"")</f>
        <v/>
      </c>
      <c r="CR284" s="171" t="str">
        <f>IF(Table1[[#This Row],[Multiple audience]]&lt;&gt;1,IF(Table1[[#This Row],[Trades]]=1,1,""),"")</f>
        <v/>
      </c>
      <c r="CS284" s="171" t="str">
        <f>IF(Table1[[#This Row],[Multiple audience]]&lt;&gt;1,IF(Table1[[#This Row],[Other]]=1,1,""),"")</f>
        <v/>
      </c>
      <c r="CT284" s="171" t="str">
        <f>IF(SUM(Table1[[#This Row],[General Audience]:[Other]])&gt;1,1,"")</f>
        <v/>
      </c>
      <c r="CU284" s="171" t="str">
        <f>IF(Table1[[#This Row],[Various  ]]&lt;&gt;1,IF(Table1[[#This Row],[Calculator / Software]]=1,1,""),"")</f>
        <v/>
      </c>
      <c r="CV284" s="171" t="str">
        <f>IF(Table1[[#This Row],[Various  ]]&lt;&gt;1,IF(Table1[[#This Row],[Information  ]]=1,1,""),"")</f>
        <v/>
      </c>
      <c r="CW284" s="171" t="str">
        <f>IF(Table1[[#This Row],[Various  ]]&lt;&gt;1,IF(Table1[[#This Row],[Interactive Tool]]=1,1,""),"")</f>
        <v/>
      </c>
      <c r="CX284" s="171" t="str">
        <f>IF(Table1[[#This Row],[Various  ]]&lt;&gt;1,IF(Table1[[#This Row],[Technical Specifications]]=1,1,""),"")</f>
        <v/>
      </c>
      <c r="CY284" s="171" t="str">
        <f>IF(Table1[[#This Row],[Various  ]]&lt;&gt;1,IF(Table1[[#This Row],[Training Resources]]=1,1,""),"")</f>
        <v/>
      </c>
      <c r="CZ284" s="171" t="str">
        <f>IF(Table1[[#This Row],[Various  ]]&lt;&gt;1,IF(Table1[[#This Row],[Toolbox]]=1,1,""),"")</f>
        <v/>
      </c>
      <c r="DA284" s="169" t="str">
        <f>IF(Table1[[#This Row],[Various  ]]&lt;&gt;1,IF(Table1[[#This Row],[Video]]=1,1,""),"")</f>
        <v/>
      </c>
      <c r="DB284" s="169" t="str">
        <f>IF(Table1[[#This Row],[Various  ]]&lt;&gt;1,IF(Table1[[#This Row],[Case study]]=1,1,""),"")</f>
        <v/>
      </c>
      <c r="DC284" s="169" t="str">
        <f>IF(Table1[[#This Row],[Various  ]]&lt;&gt;1,IF(Table1[[#This Row],[Other   ]]=1,1,""),"")</f>
        <v/>
      </c>
      <c r="DD284" s="169" t="str">
        <f>IF(Table1[[#This Row],[Various  ]]&lt;&gt;1,IF(Table1[[#This Row],[Standards]]=1,1,""),"")</f>
        <v/>
      </c>
      <c r="DE284" s="169" t="str">
        <f>IF(Table1[[#This Row],[Various]]=1,1,IF(SUM(Table1[[#This Row],[Calculator / Software]:[Standards]])&gt;1,1,""))</f>
        <v/>
      </c>
      <c r="DF284" s="169" t="str">
        <f>IF(Table1[[#This Row],[Multiple NCC links]]&lt;&gt;1,IF(Table1[[#This Row],[Design]]=1,1,""),"")</f>
        <v/>
      </c>
      <c r="DG284" s="169" t="str">
        <f>IF(Table1[[#This Row],[Multiple NCC links]]&lt;&gt;1,IF(Table1[[#This Row],[Assessment / Verification]]=1,1,""),"")</f>
        <v/>
      </c>
      <c r="DH284" s="169" t="str">
        <f>IF(Table1[[#This Row],[Multiple NCC links]]&lt;&gt;1,IF(Table1[[#This Row],[Climate Specific ]]=1,1,""),"")</f>
        <v/>
      </c>
      <c r="DI284" s="169" t="str">
        <f>IF(Table1[[#This Row],[Multiple NCC links]]&lt;&gt;1,IF(Table1[[#This Row],[Alterations / Additions]]=1,1,""),"")</f>
        <v/>
      </c>
      <c r="DJ284" s="169" t="str">
        <f>IF(Table1[[#This Row],[Multiple NCC links]]&lt;&gt;1,IF(Table1[[#This Row],[Glazing]]=1,1,""),"")</f>
        <v/>
      </c>
      <c r="DK284" s="169" t="str">
        <f>IF(Table1[[#This Row],[Multiple NCC links]]&lt;&gt;1,IF(Table1[[#This Row],[Building Fabric / Thermal / Sealing]]=1,1,""),"")</f>
        <v/>
      </c>
      <c r="DL284" s="169" t="str">
        <f>IF(Table1[[#This Row],[Multiple NCC links]]&lt;&gt;1,IF(Table1[[#This Row],[Lighting]]=1,1,""),"")</f>
        <v/>
      </c>
      <c r="DM284" s="169" t="str">
        <f>IF(Table1[[#This Row],[Multiple NCC links]]&lt;&gt;1,IF(Table1[[#This Row],[HVAC]]=1,1,""),"")</f>
        <v/>
      </c>
      <c r="DN284" s="169" t="str">
        <f>IF(Table1[[#This Row],[Multiple NCC links]]&lt;&gt;1,IF(Table1[[#This Row],[Services]]=1,1,""),"")</f>
        <v/>
      </c>
      <c r="DO284" s="169" t="str">
        <f>IF(Table1[[#This Row],[Multiple NCC links]]&lt;&gt;1,IF(Table1[[#This Row],[Maintenance &amp; Monitoring]]=1,1,""),"")</f>
        <v/>
      </c>
      <c r="DP284" s="169" t="str">
        <f>IF(Table1[[#This Row],[Multiple NCC links]]&lt;&gt;1,IF(Table1[[#This Row],[Hand over / Operations]]=1,1,""),"")</f>
        <v/>
      </c>
      <c r="DQ284" s="169" t="str">
        <f>IF(Table1[[#This Row],[Multiple NCC links]]&lt;&gt;1,IF(Table1[[#This Row],[As built assessment]]=1,1,""),"")</f>
        <v/>
      </c>
      <c r="DR284" s="169" t="str">
        <f>IF(Table1[[#This Row],[Multiple NCC links]]&lt;&gt;1,IF(Table1[[#This Row],[Beyond compliance]]=1,1,""),"")</f>
        <v/>
      </c>
      <c r="DS284" s="169" t="str">
        <f>IF(SUM(Table1[[#This Row],[Design]:[Beyond compliance]])&gt;1,1,"")</f>
        <v/>
      </c>
      <c r="DT284" s="169" t="str">
        <f>IF(Table1[[#This Row],[Both Residential &amp; Commercial4]]&lt;&gt;1,IF(Table1[[#This Row],[Residential]]=1,1,""),"")</f>
        <v/>
      </c>
      <c r="DU284" s="169" t="str">
        <f>IF(Table1[[#This Row],[Both Residential &amp; Commercial4]]&lt;&gt;1,IF(Table1[[#This Row],[Commercial]]=1,1,""),"")</f>
        <v/>
      </c>
      <c r="DV284" s="169" t="str">
        <f>Table1[[#This Row],[Residential &amp; Commercial]]</f>
        <v/>
      </c>
      <c r="DW284" s="169"/>
    </row>
    <row r="285" spans="1:127" s="49" customFormat="1" ht="20.25" thickTop="1" thickBot="1" x14ac:dyDescent="0.35">
      <c r="A285" s="97"/>
      <c r="B285" s="97"/>
      <c r="C285" s="88"/>
      <c r="D285" s="88"/>
      <c r="E285" s="176"/>
      <c r="F285" s="176"/>
      <c r="G285" s="176"/>
      <c r="H285" s="176"/>
      <c r="I285" s="90" t="str">
        <f>IF(AND(Table1[[#This Row],[General]]=1,Table1[[#This Row],[Beginner]]=1,Table1[[#This Row],[Intermediate]]=1,Table1[[#This Row],[Advanced]]=1),1,"")</f>
        <v/>
      </c>
      <c r="J285" s="90" t="str">
        <f>CONCATENATE(IF(Table1[[#This Row],[General]]=1,"General, ",""), IF(Table1[[#This Row],[Beginner]]=1,"Beginner, ",""),IF(Table1[[#This Row],[Intermediate]]=1,"Intermediate, ",""), IF(Table1[[#This Row],[Advanced]]=1,"Advanced",""))</f>
        <v/>
      </c>
      <c r="K285" s="91"/>
      <c r="L285" s="179"/>
      <c r="M285" s="91"/>
      <c r="N285" s="91"/>
      <c r="O285" s="159"/>
      <c r="P285" s="91"/>
      <c r="Q285" s="91"/>
      <c r="R285" s="91"/>
      <c r="S28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85" s="102"/>
      <c r="U285" s="102"/>
      <c r="V285" s="240"/>
      <c r="W285" s="240"/>
      <c r="X285" s="102"/>
      <c r="Y285" s="102"/>
      <c r="Z285" s="102"/>
      <c r="AA285" s="102"/>
      <c r="AB285" s="102"/>
      <c r="AC285" s="102"/>
      <c r="AD285" s="102"/>
      <c r="AE285" s="102"/>
      <c r="AF285" s="102"/>
      <c r="AG28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85" s="103"/>
      <c r="AI285" s="103"/>
      <c r="AJ285" s="103"/>
      <c r="AK285" s="74" t="str">
        <f>CONCATENATE(IF(Table1[[#This Row],[Digital]]=1,"Digital, ",""),IF(Table1[[#This Row],[Face to Face]]=1,"Face to face, ",""),IF(Table1[[#This Row],[Blended]]=1,"Blended",""))</f>
        <v/>
      </c>
      <c r="AL285" s="99"/>
      <c r="AM285" s="104"/>
      <c r="AN285" s="130"/>
      <c r="AO285" s="94"/>
      <c r="AP285" s="182"/>
      <c r="AQ285" s="94"/>
      <c r="AR285" s="94"/>
      <c r="AS285" s="94"/>
      <c r="AT285" s="94"/>
      <c r="AU285" s="94"/>
      <c r="AV285" s="182"/>
      <c r="AW285" s="182"/>
      <c r="AX285" s="182"/>
      <c r="AY285" s="94"/>
      <c r="AZ28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8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85" s="95"/>
      <c r="BC285" s="95"/>
      <c r="BD285" s="90" t="str">
        <f>IF(AND(Table1[[#This Row],[Residential]]=1,Table1[[#This Row],[Commercial]]=1),1,"")</f>
        <v/>
      </c>
      <c r="BE285" s="90" t="str">
        <f>CONCATENATE(IF(Table1[[#This Row],[Residential]]=1,"Residential, ",""),IF(Table1[[#This Row],[Commercial]]=1,"Commercial",""))</f>
        <v/>
      </c>
      <c r="BF285" s="94"/>
      <c r="BG285" s="94"/>
      <c r="BH285" s="94"/>
      <c r="BI285" s="94"/>
      <c r="BJ285" s="94"/>
      <c r="BK285" s="94"/>
      <c r="BL285" s="94"/>
      <c r="BM285" s="182"/>
      <c r="BN285" s="94"/>
      <c r="BO28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85" s="160"/>
      <c r="BQ285" s="120"/>
      <c r="BR285" s="132"/>
      <c r="BS285" s="120"/>
      <c r="BT285" s="175"/>
      <c r="BU285" s="175"/>
      <c r="BV285" s="175"/>
      <c r="BW285" s="121"/>
      <c r="BX285" s="121"/>
      <c r="BY285" s="121"/>
      <c r="BZ285" s="227"/>
      <c r="CA28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85" s="48">
        <f>COUNTIF(Table1[[#This Row],[Validity]:[Alignment with NCC (Yes=1,No=0)]],"N/A")</f>
        <v>0</v>
      </c>
      <c r="CC285" s="48">
        <f>IF(ISERROR(Table1[[#This Row],[Total Quality Score (out of 10)]]/(4-Table1[[#This Row],[N/A Count]])),0,Table1[[#This Row],[Total Quality Score (out of 10)]]/(4-Table1[[#This Row],[N/A Count]]))</f>
        <v>0</v>
      </c>
      <c r="CD285" s="106"/>
      <c r="CE285" s="106"/>
      <c r="CF285" s="172" t="str">
        <f>IF(SUM(Table1[[#This Row],[Multiple]:[Level (all)62]])&lt;1,IF(Table1[[#This Row],[General]]=1,1,""),"")</f>
        <v/>
      </c>
      <c r="CG285" s="172" t="str">
        <f>IF(SUM(Table1[[#This Row],[Multiple]:[Level (all)62]])&lt;1,IF(Table1[[#This Row],[Beginner]]=1,1,""),"")</f>
        <v/>
      </c>
      <c r="CH285" s="171" t="str">
        <f>IF(SUM(Table1[[#This Row],[Multiple]:[Level (all)62]])&lt;1,IF(Table1[[#This Row],[Intermediate]]=1,1,""),"")</f>
        <v/>
      </c>
      <c r="CI285" s="171" t="str">
        <f>IF(SUM(Table1[[#This Row],[Multiple]:[Level (all)62]])&lt;1,IF(Table1[[#This Row],[Advanced]]=1,1,""),"")</f>
        <v/>
      </c>
      <c r="CJ285" s="171" t="str">
        <f>IF(AND(SUM(Table1[[#This Row],[General]:[Advanced]])&lt;4,SUM(Table1[[#This Row],[General]:[Advanced]])&gt;1),1,"")</f>
        <v/>
      </c>
      <c r="CK285" s="171" t="str">
        <f>Table1[[#This Row],[Level (all)]]</f>
        <v/>
      </c>
      <c r="CL285" s="171" t="str">
        <f>IF(Table1[[#This Row],[Multiple audience]]&lt;&gt;1,IF(Table1[[#This Row],[General Audience]]=1,1,""),"")</f>
        <v/>
      </c>
      <c r="CM285" s="171" t="str">
        <f>IF(Table1[[#This Row],[Multiple audience]]&lt;&gt;1,IF(Table1[[#This Row],[Planners / Designers ]]=1,1,""),"")</f>
        <v/>
      </c>
      <c r="CN285" s="171" t="str">
        <f>IF(Table1[[#This Row],[Multiple audience]]&lt;&gt;1,IF(Table1[[#This Row],[Regulatory Assessors]]=1,1,""),"")</f>
        <v/>
      </c>
      <c r="CO285" s="171" t="str">
        <f>IF(Table1[[#This Row],[Multiple audience]]&lt;&gt;1,IF(Table1[[#This Row],[Builders / Management]]=1,1,""),"")</f>
        <v/>
      </c>
      <c r="CP285" s="171" t="str">
        <f>IF(Table1[[#This Row],[Multiple audience]]&lt;&gt;1,IF(Table1[[#This Row],[Energy / Sus Assessors]]=1,1,""),"")</f>
        <v/>
      </c>
      <c r="CQ285" s="171" t="str">
        <f>IF(Table1[[#This Row],[Multiple audience]]&lt;&gt;1,IF(Table1[[#This Row],[Semi-skilled]]=1,1,""),"")</f>
        <v/>
      </c>
      <c r="CR285" s="171" t="str">
        <f>IF(Table1[[#This Row],[Multiple audience]]&lt;&gt;1,IF(Table1[[#This Row],[Trades]]=1,1,""),"")</f>
        <v/>
      </c>
      <c r="CS285" s="171" t="str">
        <f>IF(Table1[[#This Row],[Multiple audience]]&lt;&gt;1,IF(Table1[[#This Row],[Other]]=1,1,""),"")</f>
        <v/>
      </c>
      <c r="CT285" s="171" t="str">
        <f>IF(SUM(Table1[[#This Row],[General Audience]:[Other]])&gt;1,1,"")</f>
        <v/>
      </c>
      <c r="CU285" s="171" t="str">
        <f>IF(Table1[[#This Row],[Various  ]]&lt;&gt;1,IF(Table1[[#This Row],[Calculator / Software]]=1,1,""),"")</f>
        <v/>
      </c>
      <c r="CV285" s="171" t="str">
        <f>IF(Table1[[#This Row],[Various  ]]&lt;&gt;1,IF(Table1[[#This Row],[Information  ]]=1,1,""),"")</f>
        <v/>
      </c>
      <c r="CW285" s="171" t="str">
        <f>IF(Table1[[#This Row],[Various  ]]&lt;&gt;1,IF(Table1[[#This Row],[Interactive Tool]]=1,1,""),"")</f>
        <v/>
      </c>
      <c r="CX285" s="171" t="str">
        <f>IF(Table1[[#This Row],[Various  ]]&lt;&gt;1,IF(Table1[[#This Row],[Technical Specifications]]=1,1,""),"")</f>
        <v/>
      </c>
      <c r="CY285" s="171" t="str">
        <f>IF(Table1[[#This Row],[Various  ]]&lt;&gt;1,IF(Table1[[#This Row],[Training Resources]]=1,1,""),"")</f>
        <v/>
      </c>
      <c r="CZ285" s="171" t="str">
        <f>IF(Table1[[#This Row],[Various  ]]&lt;&gt;1,IF(Table1[[#This Row],[Toolbox]]=1,1,""),"")</f>
        <v/>
      </c>
      <c r="DA285" s="169" t="str">
        <f>IF(Table1[[#This Row],[Various  ]]&lt;&gt;1,IF(Table1[[#This Row],[Video]]=1,1,""),"")</f>
        <v/>
      </c>
      <c r="DB285" s="169" t="str">
        <f>IF(Table1[[#This Row],[Various  ]]&lt;&gt;1,IF(Table1[[#This Row],[Case study]]=1,1,""),"")</f>
        <v/>
      </c>
      <c r="DC285" s="169" t="str">
        <f>IF(Table1[[#This Row],[Various  ]]&lt;&gt;1,IF(Table1[[#This Row],[Other   ]]=1,1,""),"")</f>
        <v/>
      </c>
      <c r="DD285" s="169" t="str">
        <f>IF(Table1[[#This Row],[Various  ]]&lt;&gt;1,IF(Table1[[#This Row],[Standards]]=1,1,""),"")</f>
        <v/>
      </c>
      <c r="DE285" s="169" t="str">
        <f>IF(Table1[[#This Row],[Various]]=1,1,IF(SUM(Table1[[#This Row],[Calculator / Software]:[Standards]])&gt;1,1,""))</f>
        <v/>
      </c>
      <c r="DF285" s="169" t="str">
        <f>IF(Table1[[#This Row],[Multiple NCC links]]&lt;&gt;1,IF(Table1[[#This Row],[Design]]=1,1,""),"")</f>
        <v/>
      </c>
      <c r="DG285" s="169" t="str">
        <f>IF(Table1[[#This Row],[Multiple NCC links]]&lt;&gt;1,IF(Table1[[#This Row],[Assessment / Verification]]=1,1,""),"")</f>
        <v/>
      </c>
      <c r="DH285" s="169" t="str">
        <f>IF(Table1[[#This Row],[Multiple NCC links]]&lt;&gt;1,IF(Table1[[#This Row],[Climate Specific ]]=1,1,""),"")</f>
        <v/>
      </c>
      <c r="DI285" s="169" t="str">
        <f>IF(Table1[[#This Row],[Multiple NCC links]]&lt;&gt;1,IF(Table1[[#This Row],[Alterations / Additions]]=1,1,""),"")</f>
        <v/>
      </c>
      <c r="DJ285" s="169" t="str">
        <f>IF(Table1[[#This Row],[Multiple NCC links]]&lt;&gt;1,IF(Table1[[#This Row],[Glazing]]=1,1,""),"")</f>
        <v/>
      </c>
      <c r="DK285" s="169" t="str">
        <f>IF(Table1[[#This Row],[Multiple NCC links]]&lt;&gt;1,IF(Table1[[#This Row],[Building Fabric / Thermal / Sealing]]=1,1,""),"")</f>
        <v/>
      </c>
      <c r="DL285" s="169" t="str">
        <f>IF(Table1[[#This Row],[Multiple NCC links]]&lt;&gt;1,IF(Table1[[#This Row],[Lighting]]=1,1,""),"")</f>
        <v/>
      </c>
      <c r="DM285" s="169" t="str">
        <f>IF(Table1[[#This Row],[Multiple NCC links]]&lt;&gt;1,IF(Table1[[#This Row],[HVAC]]=1,1,""),"")</f>
        <v/>
      </c>
      <c r="DN285" s="169" t="str">
        <f>IF(Table1[[#This Row],[Multiple NCC links]]&lt;&gt;1,IF(Table1[[#This Row],[Services]]=1,1,""),"")</f>
        <v/>
      </c>
      <c r="DO285" s="169" t="str">
        <f>IF(Table1[[#This Row],[Multiple NCC links]]&lt;&gt;1,IF(Table1[[#This Row],[Maintenance &amp; Monitoring]]=1,1,""),"")</f>
        <v/>
      </c>
      <c r="DP285" s="169" t="str">
        <f>IF(Table1[[#This Row],[Multiple NCC links]]&lt;&gt;1,IF(Table1[[#This Row],[Hand over / Operations]]=1,1,""),"")</f>
        <v/>
      </c>
      <c r="DQ285" s="169" t="str">
        <f>IF(Table1[[#This Row],[Multiple NCC links]]&lt;&gt;1,IF(Table1[[#This Row],[As built assessment]]=1,1,""),"")</f>
        <v/>
      </c>
      <c r="DR285" s="169" t="str">
        <f>IF(Table1[[#This Row],[Multiple NCC links]]&lt;&gt;1,IF(Table1[[#This Row],[Beyond compliance]]=1,1,""),"")</f>
        <v/>
      </c>
      <c r="DS285" s="169" t="str">
        <f>IF(SUM(Table1[[#This Row],[Design]:[Beyond compliance]])&gt;1,1,"")</f>
        <v/>
      </c>
      <c r="DT285" s="169" t="str">
        <f>IF(Table1[[#This Row],[Both Residential &amp; Commercial4]]&lt;&gt;1,IF(Table1[[#This Row],[Residential]]=1,1,""),"")</f>
        <v/>
      </c>
      <c r="DU285" s="169" t="str">
        <f>IF(Table1[[#This Row],[Both Residential &amp; Commercial4]]&lt;&gt;1,IF(Table1[[#This Row],[Commercial]]=1,1,""),"")</f>
        <v/>
      </c>
      <c r="DV285" s="169" t="str">
        <f>Table1[[#This Row],[Residential &amp; Commercial]]</f>
        <v/>
      </c>
      <c r="DW285" s="169"/>
    </row>
    <row r="286" spans="1:127" s="49" customFormat="1" ht="20.25" thickTop="1" thickBot="1" x14ac:dyDescent="0.35">
      <c r="A286" s="97"/>
      <c r="B286" s="97"/>
      <c r="C286" s="88"/>
      <c r="D286" s="88"/>
      <c r="E286" s="176"/>
      <c r="F286" s="176"/>
      <c r="G286" s="176"/>
      <c r="H286" s="176"/>
      <c r="I286" s="90" t="str">
        <f>IF(AND(Table1[[#This Row],[General]]=1,Table1[[#This Row],[Beginner]]=1,Table1[[#This Row],[Intermediate]]=1,Table1[[#This Row],[Advanced]]=1),1,"")</f>
        <v/>
      </c>
      <c r="J286" s="90" t="str">
        <f>CONCATENATE(IF(Table1[[#This Row],[General]]=1,"General, ",""), IF(Table1[[#This Row],[Beginner]]=1,"Beginner, ",""),IF(Table1[[#This Row],[Intermediate]]=1,"Intermediate, ",""), IF(Table1[[#This Row],[Advanced]]=1,"Advanced",""))</f>
        <v/>
      </c>
      <c r="K286" s="91"/>
      <c r="L286" s="179"/>
      <c r="M286" s="91"/>
      <c r="N286" s="91"/>
      <c r="O286" s="159"/>
      <c r="P286" s="91"/>
      <c r="Q286" s="91"/>
      <c r="R286" s="91"/>
      <c r="S28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86" s="102"/>
      <c r="U286" s="102"/>
      <c r="V286" s="240"/>
      <c r="W286" s="240"/>
      <c r="X286" s="102"/>
      <c r="Y286" s="102"/>
      <c r="Z286" s="102"/>
      <c r="AA286" s="102"/>
      <c r="AB286" s="102"/>
      <c r="AC286" s="102"/>
      <c r="AD286" s="102"/>
      <c r="AE286" s="102"/>
      <c r="AF286" s="102"/>
      <c r="AG28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86" s="103"/>
      <c r="AI286" s="103"/>
      <c r="AJ286" s="103"/>
      <c r="AK286" s="74" t="str">
        <f>CONCATENATE(IF(Table1[[#This Row],[Digital]]=1,"Digital, ",""),IF(Table1[[#This Row],[Face to Face]]=1,"Face to face, ",""),IF(Table1[[#This Row],[Blended]]=1,"Blended",""))</f>
        <v/>
      </c>
      <c r="AL286" s="99"/>
      <c r="AM286" s="104"/>
      <c r="AN286" s="130"/>
      <c r="AO286" s="94"/>
      <c r="AP286" s="182"/>
      <c r="AQ286" s="94"/>
      <c r="AR286" s="94"/>
      <c r="AS286" s="94"/>
      <c r="AT286" s="94"/>
      <c r="AU286" s="94"/>
      <c r="AV286" s="182"/>
      <c r="AW286" s="182"/>
      <c r="AX286" s="182"/>
      <c r="AY286" s="94"/>
      <c r="AZ28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8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86" s="95"/>
      <c r="BC286" s="95"/>
      <c r="BD286" s="90" t="str">
        <f>IF(AND(Table1[[#This Row],[Residential]]=1,Table1[[#This Row],[Commercial]]=1),1,"")</f>
        <v/>
      </c>
      <c r="BE286" s="90" t="str">
        <f>CONCATENATE(IF(Table1[[#This Row],[Residential]]=1,"Residential, ",""),IF(Table1[[#This Row],[Commercial]]=1,"Commercial",""))</f>
        <v/>
      </c>
      <c r="BF286" s="94"/>
      <c r="BG286" s="94"/>
      <c r="BH286" s="94"/>
      <c r="BI286" s="94"/>
      <c r="BJ286" s="94"/>
      <c r="BK286" s="94"/>
      <c r="BL286" s="94"/>
      <c r="BM286" s="182"/>
      <c r="BN286" s="94"/>
      <c r="BO28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86" s="160"/>
      <c r="BQ286" s="120"/>
      <c r="BR286" s="132"/>
      <c r="BS286" s="120"/>
      <c r="BT286" s="175"/>
      <c r="BU286" s="175"/>
      <c r="BV286" s="175"/>
      <c r="BW286" s="121"/>
      <c r="BX286" s="121"/>
      <c r="BY286" s="121"/>
      <c r="BZ286" s="227"/>
      <c r="CA28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86" s="48">
        <f>COUNTIF(Table1[[#This Row],[Validity]:[Alignment with NCC (Yes=1,No=0)]],"N/A")</f>
        <v>0</v>
      </c>
      <c r="CC286" s="48">
        <f>IF(ISERROR(Table1[[#This Row],[Total Quality Score (out of 10)]]/(4-Table1[[#This Row],[N/A Count]])),0,Table1[[#This Row],[Total Quality Score (out of 10)]]/(4-Table1[[#This Row],[N/A Count]]))</f>
        <v>0</v>
      </c>
      <c r="CD286" s="106"/>
      <c r="CE286" s="106"/>
      <c r="CF286" s="172" t="str">
        <f>IF(SUM(Table1[[#This Row],[Multiple]:[Level (all)62]])&lt;1,IF(Table1[[#This Row],[General]]=1,1,""),"")</f>
        <v/>
      </c>
      <c r="CG286" s="172" t="str">
        <f>IF(SUM(Table1[[#This Row],[Multiple]:[Level (all)62]])&lt;1,IF(Table1[[#This Row],[Beginner]]=1,1,""),"")</f>
        <v/>
      </c>
      <c r="CH286" s="171" t="str">
        <f>IF(SUM(Table1[[#This Row],[Multiple]:[Level (all)62]])&lt;1,IF(Table1[[#This Row],[Intermediate]]=1,1,""),"")</f>
        <v/>
      </c>
      <c r="CI286" s="171" t="str">
        <f>IF(SUM(Table1[[#This Row],[Multiple]:[Level (all)62]])&lt;1,IF(Table1[[#This Row],[Advanced]]=1,1,""),"")</f>
        <v/>
      </c>
      <c r="CJ286" s="171" t="str">
        <f>IF(AND(SUM(Table1[[#This Row],[General]:[Advanced]])&lt;4,SUM(Table1[[#This Row],[General]:[Advanced]])&gt;1),1,"")</f>
        <v/>
      </c>
      <c r="CK286" s="171" t="str">
        <f>Table1[[#This Row],[Level (all)]]</f>
        <v/>
      </c>
      <c r="CL286" s="171" t="str">
        <f>IF(Table1[[#This Row],[Multiple audience]]&lt;&gt;1,IF(Table1[[#This Row],[General Audience]]=1,1,""),"")</f>
        <v/>
      </c>
      <c r="CM286" s="171" t="str">
        <f>IF(Table1[[#This Row],[Multiple audience]]&lt;&gt;1,IF(Table1[[#This Row],[Planners / Designers ]]=1,1,""),"")</f>
        <v/>
      </c>
      <c r="CN286" s="171" t="str">
        <f>IF(Table1[[#This Row],[Multiple audience]]&lt;&gt;1,IF(Table1[[#This Row],[Regulatory Assessors]]=1,1,""),"")</f>
        <v/>
      </c>
      <c r="CO286" s="171" t="str">
        <f>IF(Table1[[#This Row],[Multiple audience]]&lt;&gt;1,IF(Table1[[#This Row],[Builders / Management]]=1,1,""),"")</f>
        <v/>
      </c>
      <c r="CP286" s="171" t="str">
        <f>IF(Table1[[#This Row],[Multiple audience]]&lt;&gt;1,IF(Table1[[#This Row],[Energy / Sus Assessors]]=1,1,""),"")</f>
        <v/>
      </c>
      <c r="CQ286" s="171" t="str">
        <f>IF(Table1[[#This Row],[Multiple audience]]&lt;&gt;1,IF(Table1[[#This Row],[Semi-skilled]]=1,1,""),"")</f>
        <v/>
      </c>
      <c r="CR286" s="171" t="str">
        <f>IF(Table1[[#This Row],[Multiple audience]]&lt;&gt;1,IF(Table1[[#This Row],[Trades]]=1,1,""),"")</f>
        <v/>
      </c>
      <c r="CS286" s="171" t="str">
        <f>IF(Table1[[#This Row],[Multiple audience]]&lt;&gt;1,IF(Table1[[#This Row],[Other]]=1,1,""),"")</f>
        <v/>
      </c>
      <c r="CT286" s="171" t="str">
        <f>IF(SUM(Table1[[#This Row],[General Audience]:[Other]])&gt;1,1,"")</f>
        <v/>
      </c>
      <c r="CU286" s="171" t="str">
        <f>IF(Table1[[#This Row],[Various  ]]&lt;&gt;1,IF(Table1[[#This Row],[Calculator / Software]]=1,1,""),"")</f>
        <v/>
      </c>
      <c r="CV286" s="171" t="str">
        <f>IF(Table1[[#This Row],[Various  ]]&lt;&gt;1,IF(Table1[[#This Row],[Information  ]]=1,1,""),"")</f>
        <v/>
      </c>
      <c r="CW286" s="171" t="str">
        <f>IF(Table1[[#This Row],[Various  ]]&lt;&gt;1,IF(Table1[[#This Row],[Interactive Tool]]=1,1,""),"")</f>
        <v/>
      </c>
      <c r="CX286" s="171" t="str">
        <f>IF(Table1[[#This Row],[Various  ]]&lt;&gt;1,IF(Table1[[#This Row],[Technical Specifications]]=1,1,""),"")</f>
        <v/>
      </c>
      <c r="CY286" s="171" t="str">
        <f>IF(Table1[[#This Row],[Various  ]]&lt;&gt;1,IF(Table1[[#This Row],[Training Resources]]=1,1,""),"")</f>
        <v/>
      </c>
      <c r="CZ286" s="171" t="str">
        <f>IF(Table1[[#This Row],[Various  ]]&lt;&gt;1,IF(Table1[[#This Row],[Toolbox]]=1,1,""),"")</f>
        <v/>
      </c>
      <c r="DA286" s="169" t="str">
        <f>IF(Table1[[#This Row],[Various  ]]&lt;&gt;1,IF(Table1[[#This Row],[Video]]=1,1,""),"")</f>
        <v/>
      </c>
      <c r="DB286" s="169" t="str">
        <f>IF(Table1[[#This Row],[Various  ]]&lt;&gt;1,IF(Table1[[#This Row],[Case study]]=1,1,""),"")</f>
        <v/>
      </c>
      <c r="DC286" s="169" t="str">
        <f>IF(Table1[[#This Row],[Various  ]]&lt;&gt;1,IF(Table1[[#This Row],[Other   ]]=1,1,""),"")</f>
        <v/>
      </c>
      <c r="DD286" s="169" t="str">
        <f>IF(Table1[[#This Row],[Various  ]]&lt;&gt;1,IF(Table1[[#This Row],[Standards]]=1,1,""),"")</f>
        <v/>
      </c>
      <c r="DE286" s="169" t="str">
        <f>IF(Table1[[#This Row],[Various]]=1,1,IF(SUM(Table1[[#This Row],[Calculator / Software]:[Standards]])&gt;1,1,""))</f>
        <v/>
      </c>
      <c r="DF286" s="169" t="str">
        <f>IF(Table1[[#This Row],[Multiple NCC links]]&lt;&gt;1,IF(Table1[[#This Row],[Design]]=1,1,""),"")</f>
        <v/>
      </c>
      <c r="DG286" s="169" t="str">
        <f>IF(Table1[[#This Row],[Multiple NCC links]]&lt;&gt;1,IF(Table1[[#This Row],[Assessment / Verification]]=1,1,""),"")</f>
        <v/>
      </c>
      <c r="DH286" s="169" t="str">
        <f>IF(Table1[[#This Row],[Multiple NCC links]]&lt;&gt;1,IF(Table1[[#This Row],[Climate Specific ]]=1,1,""),"")</f>
        <v/>
      </c>
      <c r="DI286" s="169" t="str">
        <f>IF(Table1[[#This Row],[Multiple NCC links]]&lt;&gt;1,IF(Table1[[#This Row],[Alterations / Additions]]=1,1,""),"")</f>
        <v/>
      </c>
      <c r="DJ286" s="169" t="str">
        <f>IF(Table1[[#This Row],[Multiple NCC links]]&lt;&gt;1,IF(Table1[[#This Row],[Glazing]]=1,1,""),"")</f>
        <v/>
      </c>
      <c r="DK286" s="169" t="str">
        <f>IF(Table1[[#This Row],[Multiple NCC links]]&lt;&gt;1,IF(Table1[[#This Row],[Building Fabric / Thermal / Sealing]]=1,1,""),"")</f>
        <v/>
      </c>
      <c r="DL286" s="169" t="str">
        <f>IF(Table1[[#This Row],[Multiple NCC links]]&lt;&gt;1,IF(Table1[[#This Row],[Lighting]]=1,1,""),"")</f>
        <v/>
      </c>
      <c r="DM286" s="169" t="str">
        <f>IF(Table1[[#This Row],[Multiple NCC links]]&lt;&gt;1,IF(Table1[[#This Row],[HVAC]]=1,1,""),"")</f>
        <v/>
      </c>
      <c r="DN286" s="169" t="str">
        <f>IF(Table1[[#This Row],[Multiple NCC links]]&lt;&gt;1,IF(Table1[[#This Row],[Services]]=1,1,""),"")</f>
        <v/>
      </c>
      <c r="DO286" s="169" t="str">
        <f>IF(Table1[[#This Row],[Multiple NCC links]]&lt;&gt;1,IF(Table1[[#This Row],[Maintenance &amp; Monitoring]]=1,1,""),"")</f>
        <v/>
      </c>
      <c r="DP286" s="169" t="str">
        <f>IF(Table1[[#This Row],[Multiple NCC links]]&lt;&gt;1,IF(Table1[[#This Row],[Hand over / Operations]]=1,1,""),"")</f>
        <v/>
      </c>
      <c r="DQ286" s="169" t="str">
        <f>IF(Table1[[#This Row],[Multiple NCC links]]&lt;&gt;1,IF(Table1[[#This Row],[As built assessment]]=1,1,""),"")</f>
        <v/>
      </c>
      <c r="DR286" s="169" t="str">
        <f>IF(Table1[[#This Row],[Multiple NCC links]]&lt;&gt;1,IF(Table1[[#This Row],[Beyond compliance]]=1,1,""),"")</f>
        <v/>
      </c>
      <c r="DS286" s="169" t="str">
        <f>IF(SUM(Table1[[#This Row],[Design]:[Beyond compliance]])&gt;1,1,"")</f>
        <v/>
      </c>
      <c r="DT286" s="169" t="str">
        <f>IF(Table1[[#This Row],[Both Residential &amp; Commercial4]]&lt;&gt;1,IF(Table1[[#This Row],[Residential]]=1,1,""),"")</f>
        <v/>
      </c>
      <c r="DU286" s="169" t="str">
        <f>IF(Table1[[#This Row],[Both Residential &amp; Commercial4]]&lt;&gt;1,IF(Table1[[#This Row],[Commercial]]=1,1,""),"")</f>
        <v/>
      </c>
      <c r="DV286" s="169" t="str">
        <f>Table1[[#This Row],[Residential &amp; Commercial]]</f>
        <v/>
      </c>
      <c r="DW286" s="169"/>
    </row>
    <row r="287" spans="1:127" s="49" customFormat="1" ht="20.25" thickTop="1" thickBot="1" x14ac:dyDescent="0.35">
      <c r="A287" s="97"/>
      <c r="B287" s="97"/>
      <c r="C287" s="88"/>
      <c r="D287" s="88"/>
      <c r="E287" s="176"/>
      <c r="F287" s="176"/>
      <c r="G287" s="176"/>
      <c r="H287" s="176"/>
      <c r="I287" s="90" t="str">
        <f>IF(AND(Table1[[#This Row],[General]]=1,Table1[[#This Row],[Beginner]]=1,Table1[[#This Row],[Intermediate]]=1,Table1[[#This Row],[Advanced]]=1),1,"")</f>
        <v/>
      </c>
      <c r="J287" s="90" t="str">
        <f>CONCATENATE(IF(Table1[[#This Row],[General]]=1,"General, ",""), IF(Table1[[#This Row],[Beginner]]=1,"Beginner, ",""),IF(Table1[[#This Row],[Intermediate]]=1,"Intermediate, ",""), IF(Table1[[#This Row],[Advanced]]=1,"Advanced",""))</f>
        <v/>
      </c>
      <c r="K287" s="91"/>
      <c r="L287" s="179"/>
      <c r="M287" s="91"/>
      <c r="N287" s="91"/>
      <c r="O287" s="159"/>
      <c r="P287" s="91"/>
      <c r="Q287" s="91"/>
      <c r="R287" s="91"/>
      <c r="S28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87" s="102"/>
      <c r="U287" s="102"/>
      <c r="V287" s="240"/>
      <c r="W287" s="240"/>
      <c r="X287" s="102"/>
      <c r="Y287" s="102"/>
      <c r="Z287" s="102"/>
      <c r="AA287" s="102"/>
      <c r="AB287" s="102"/>
      <c r="AC287" s="102"/>
      <c r="AD287" s="102"/>
      <c r="AE287" s="102"/>
      <c r="AF287" s="102"/>
      <c r="AG28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87" s="103"/>
      <c r="AI287" s="103"/>
      <c r="AJ287" s="103"/>
      <c r="AK287" s="74" t="str">
        <f>CONCATENATE(IF(Table1[[#This Row],[Digital]]=1,"Digital, ",""),IF(Table1[[#This Row],[Face to Face]]=1,"Face to face, ",""),IF(Table1[[#This Row],[Blended]]=1,"Blended",""))</f>
        <v/>
      </c>
      <c r="AL287" s="99"/>
      <c r="AM287" s="104"/>
      <c r="AN287" s="130"/>
      <c r="AO287" s="94"/>
      <c r="AP287" s="182"/>
      <c r="AQ287" s="94"/>
      <c r="AR287" s="94"/>
      <c r="AS287" s="94"/>
      <c r="AT287" s="94"/>
      <c r="AU287" s="94"/>
      <c r="AV287" s="182"/>
      <c r="AW287" s="182"/>
      <c r="AX287" s="182"/>
      <c r="AY287" s="94"/>
      <c r="AZ28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8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87" s="95"/>
      <c r="BC287" s="95"/>
      <c r="BD287" s="90" t="str">
        <f>IF(AND(Table1[[#This Row],[Residential]]=1,Table1[[#This Row],[Commercial]]=1),1,"")</f>
        <v/>
      </c>
      <c r="BE287" s="90" t="str">
        <f>CONCATENATE(IF(Table1[[#This Row],[Residential]]=1,"Residential, ",""),IF(Table1[[#This Row],[Commercial]]=1,"Commercial",""))</f>
        <v/>
      </c>
      <c r="BF287" s="94"/>
      <c r="BG287" s="94"/>
      <c r="BH287" s="94"/>
      <c r="BI287" s="94"/>
      <c r="BJ287" s="94"/>
      <c r="BK287" s="94"/>
      <c r="BL287" s="94"/>
      <c r="BM287" s="182"/>
      <c r="BN287" s="94"/>
      <c r="BO28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87" s="160"/>
      <c r="BQ287" s="120"/>
      <c r="BR287" s="132"/>
      <c r="BS287" s="120"/>
      <c r="BT287" s="175"/>
      <c r="BU287" s="175"/>
      <c r="BV287" s="175"/>
      <c r="BW287" s="121"/>
      <c r="BX287" s="121"/>
      <c r="BY287" s="121"/>
      <c r="BZ287" s="227"/>
      <c r="CA28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87" s="48">
        <f>COUNTIF(Table1[[#This Row],[Validity]:[Alignment with NCC (Yes=1,No=0)]],"N/A")</f>
        <v>0</v>
      </c>
      <c r="CC287" s="48">
        <f>IF(ISERROR(Table1[[#This Row],[Total Quality Score (out of 10)]]/(4-Table1[[#This Row],[N/A Count]])),0,Table1[[#This Row],[Total Quality Score (out of 10)]]/(4-Table1[[#This Row],[N/A Count]]))</f>
        <v>0</v>
      </c>
      <c r="CD287" s="106"/>
      <c r="CE287" s="106"/>
      <c r="CF287" s="172" t="str">
        <f>IF(SUM(Table1[[#This Row],[Multiple]:[Level (all)62]])&lt;1,IF(Table1[[#This Row],[General]]=1,1,""),"")</f>
        <v/>
      </c>
      <c r="CG287" s="172" t="str">
        <f>IF(SUM(Table1[[#This Row],[Multiple]:[Level (all)62]])&lt;1,IF(Table1[[#This Row],[Beginner]]=1,1,""),"")</f>
        <v/>
      </c>
      <c r="CH287" s="171" t="str">
        <f>IF(SUM(Table1[[#This Row],[Multiple]:[Level (all)62]])&lt;1,IF(Table1[[#This Row],[Intermediate]]=1,1,""),"")</f>
        <v/>
      </c>
      <c r="CI287" s="171" t="str">
        <f>IF(SUM(Table1[[#This Row],[Multiple]:[Level (all)62]])&lt;1,IF(Table1[[#This Row],[Advanced]]=1,1,""),"")</f>
        <v/>
      </c>
      <c r="CJ287" s="171" t="str">
        <f>IF(AND(SUM(Table1[[#This Row],[General]:[Advanced]])&lt;4,SUM(Table1[[#This Row],[General]:[Advanced]])&gt;1),1,"")</f>
        <v/>
      </c>
      <c r="CK287" s="171" t="str">
        <f>Table1[[#This Row],[Level (all)]]</f>
        <v/>
      </c>
      <c r="CL287" s="171" t="str">
        <f>IF(Table1[[#This Row],[Multiple audience]]&lt;&gt;1,IF(Table1[[#This Row],[General Audience]]=1,1,""),"")</f>
        <v/>
      </c>
      <c r="CM287" s="171" t="str">
        <f>IF(Table1[[#This Row],[Multiple audience]]&lt;&gt;1,IF(Table1[[#This Row],[Planners / Designers ]]=1,1,""),"")</f>
        <v/>
      </c>
      <c r="CN287" s="171" t="str">
        <f>IF(Table1[[#This Row],[Multiple audience]]&lt;&gt;1,IF(Table1[[#This Row],[Regulatory Assessors]]=1,1,""),"")</f>
        <v/>
      </c>
      <c r="CO287" s="171" t="str">
        <f>IF(Table1[[#This Row],[Multiple audience]]&lt;&gt;1,IF(Table1[[#This Row],[Builders / Management]]=1,1,""),"")</f>
        <v/>
      </c>
      <c r="CP287" s="171" t="str">
        <f>IF(Table1[[#This Row],[Multiple audience]]&lt;&gt;1,IF(Table1[[#This Row],[Energy / Sus Assessors]]=1,1,""),"")</f>
        <v/>
      </c>
      <c r="CQ287" s="171" t="str">
        <f>IF(Table1[[#This Row],[Multiple audience]]&lt;&gt;1,IF(Table1[[#This Row],[Semi-skilled]]=1,1,""),"")</f>
        <v/>
      </c>
      <c r="CR287" s="171" t="str">
        <f>IF(Table1[[#This Row],[Multiple audience]]&lt;&gt;1,IF(Table1[[#This Row],[Trades]]=1,1,""),"")</f>
        <v/>
      </c>
      <c r="CS287" s="171" t="str">
        <f>IF(Table1[[#This Row],[Multiple audience]]&lt;&gt;1,IF(Table1[[#This Row],[Other]]=1,1,""),"")</f>
        <v/>
      </c>
      <c r="CT287" s="171" t="str">
        <f>IF(SUM(Table1[[#This Row],[General Audience]:[Other]])&gt;1,1,"")</f>
        <v/>
      </c>
      <c r="CU287" s="171" t="str">
        <f>IF(Table1[[#This Row],[Various  ]]&lt;&gt;1,IF(Table1[[#This Row],[Calculator / Software]]=1,1,""),"")</f>
        <v/>
      </c>
      <c r="CV287" s="171" t="str">
        <f>IF(Table1[[#This Row],[Various  ]]&lt;&gt;1,IF(Table1[[#This Row],[Information  ]]=1,1,""),"")</f>
        <v/>
      </c>
      <c r="CW287" s="171" t="str">
        <f>IF(Table1[[#This Row],[Various  ]]&lt;&gt;1,IF(Table1[[#This Row],[Interactive Tool]]=1,1,""),"")</f>
        <v/>
      </c>
      <c r="CX287" s="171" t="str">
        <f>IF(Table1[[#This Row],[Various  ]]&lt;&gt;1,IF(Table1[[#This Row],[Technical Specifications]]=1,1,""),"")</f>
        <v/>
      </c>
      <c r="CY287" s="171" t="str">
        <f>IF(Table1[[#This Row],[Various  ]]&lt;&gt;1,IF(Table1[[#This Row],[Training Resources]]=1,1,""),"")</f>
        <v/>
      </c>
      <c r="CZ287" s="171" t="str">
        <f>IF(Table1[[#This Row],[Various  ]]&lt;&gt;1,IF(Table1[[#This Row],[Toolbox]]=1,1,""),"")</f>
        <v/>
      </c>
      <c r="DA287" s="169" t="str">
        <f>IF(Table1[[#This Row],[Various  ]]&lt;&gt;1,IF(Table1[[#This Row],[Video]]=1,1,""),"")</f>
        <v/>
      </c>
      <c r="DB287" s="169" t="str">
        <f>IF(Table1[[#This Row],[Various  ]]&lt;&gt;1,IF(Table1[[#This Row],[Case study]]=1,1,""),"")</f>
        <v/>
      </c>
      <c r="DC287" s="169" t="str">
        <f>IF(Table1[[#This Row],[Various  ]]&lt;&gt;1,IF(Table1[[#This Row],[Other   ]]=1,1,""),"")</f>
        <v/>
      </c>
      <c r="DD287" s="169" t="str">
        <f>IF(Table1[[#This Row],[Various  ]]&lt;&gt;1,IF(Table1[[#This Row],[Standards]]=1,1,""),"")</f>
        <v/>
      </c>
      <c r="DE287" s="169" t="str">
        <f>IF(Table1[[#This Row],[Various]]=1,1,IF(SUM(Table1[[#This Row],[Calculator / Software]:[Standards]])&gt;1,1,""))</f>
        <v/>
      </c>
      <c r="DF287" s="169" t="str">
        <f>IF(Table1[[#This Row],[Multiple NCC links]]&lt;&gt;1,IF(Table1[[#This Row],[Design]]=1,1,""),"")</f>
        <v/>
      </c>
      <c r="DG287" s="169" t="str">
        <f>IF(Table1[[#This Row],[Multiple NCC links]]&lt;&gt;1,IF(Table1[[#This Row],[Assessment / Verification]]=1,1,""),"")</f>
        <v/>
      </c>
      <c r="DH287" s="169" t="str">
        <f>IF(Table1[[#This Row],[Multiple NCC links]]&lt;&gt;1,IF(Table1[[#This Row],[Climate Specific ]]=1,1,""),"")</f>
        <v/>
      </c>
      <c r="DI287" s="169" t="str">
        <f>IF(Table1[[#This Row],[Multiple NCC links]]&lt;&gt;1,IF(Table1[[#This Row],[Alterations / Additions]]=1,1,""),"")</f>
        <v/>
      </c>
      <c r="DJ287" s="169" t="str">
        <f>IF(Table1[[#This Row],[Multiple NCC links]]&lt;&gt;1,IF(Table1[[#This Row],[Glazing]]=1,1,""),"")</f>
        <v/>
      </c>
      <c r="DK287" s="169" t="str">
        <f>IF(Table1[[#This Row],[Multiple NCC links]]&lt;&gt;1,IF(Table1[[#This Row],[Building Fabric / Thermal / Sealing]]=1,1,""),"")</f>
        <v/>
      </c>
      <c r="DL287" s="169" t="str">
        <f>IF(Table1[[#This Row],[Multiple NCC links]]&lt;&gt;1,IF(Table1[[#This Row],[Lighting]]=1,1,""),"")</f>
        <v/>
      </c>
      <c r="DM287" s="169" t="str">
        <f>IF(Table1[[#This Row],[Multiple NCC links]]&lt;&gt;1,IF(Table1[[#This Row],[HVAC]]=1,1,""),"")</f>
        <v/>
      </c>
      <c r="DN287" s="169" t="str">
        <f>IF(Table1[[#This Row],[Multiple NCC links]]&lt;&gt;1,IF(Table1[[#This Row],[Services]]=1,1,""),"")</f>
        <v/>
      </c>
      <c r="DO287" s="169" t="str">
        <f>IF(Table1[[#This Row],[Multiple NCC links]]&lt;&gt;1,IF(Table1[[#This Row],[Maintenance &amp; Monitoring]]=1,1,""),"")</f>
        <v/>
      </c>
      <c r="DP287" s="169" t="str">
        <f>IF(Table1[[#This Row],[Multiple NCC links]]&lt;&gt;1,IF(Table1[[#This Row],[Hand over / Operations]]=1,1,""),"")</f>
        <v/>
      </c>
      <c r="DQ287" s="169" t="str">
        <f>IF(Table1[[#This Row],[Multiple NCC links]]&lt;&gt;1,IF(Table1[[#This Row],[As built assessment]]=1,1,""),"")</f>
        <v/>
      </c>
      <c r="DR287" s="169" t="str">
        <f>IF(Table1[[#This Row],[Multiple NCC links]]&lt;&gt;1,IF(Table1[[#This Row],[Beyond compliance]]=1,1,""),"")</f>
        <v/>
      </c>
      <c r="DS287" s="169" t="str">
        <f>IF(SUM(Table1[[#This Row],[Design]:[Beyond compliance]])&gt;1,1,"")</f>
        <v/>
      </c>
      <c r="DT287" s="169" t="str">
        <f>IF(Table1[[#This Row],[Both Residential &amp; Commercial4]]&lt;&gt;1,IF(Table1[[#This Row],[Residential]]=1,1,""),"")</f>
        <v/>
      </c>
      <c r="DU287" s="169" t="str">
        <f>IF(Table1[[#This Row],[Both Residential &amp; Commercial4]]&lt;&gt;1,IF(Table1[[#This Row],[Commercial]]=1,1,""),"")</f>
        <v/>
      </c>
      <c r="DV287" s="169" t="str">
        <f>Table1[[#This Row],[Residential &amp; Commercial]]</f>
        <v/>
      </c>
      <c r="DW287" s="169"/>
    </row>
    <row r="288" spans="1:127" s="49" customFormat="1" ht="20.25" thickTop="1" thickBot="1" x14ac:dyDescent="0.35">
      <c r="A288" s="97"/>
      <c r="B288" s="97"/>
      <c r="C288" s="88"/>
      <c r="D288" s="88"/>
      <c r="E288" s="176"/>
      <c r="F288" s="176"/>
      <c r="G288" s="176"/>
      <c r="H288" s="176"/>
      <c r="I288" s="90" t="str">
        <f>IF(AND(Table1[[#This Row],[General]]=1,Table1[[#This Row],[Beginner]]=1,Table1[[#This Row],[Intermediate]]=1,Table1[[#This Row],[Advanced]]=1),1,"")</f>
        <v/>
      </c>
      <c r="J288" s="90" t="str">
        <f>CONCATENATE(IF(Table1[[#This Row],[General]]=1,"General, ",""), IF(Table1[[#This Row],[Beginner]]=1,"Beginner, ",""),IF(Table1[[#This Row],[Intermediate]]=1,"Intermediate, ",""), IF(Table1[[#This Row],[Advanced]]=1,"Advanced",""))</f>
        <v/>
      </c>
      <c r="K288" s="91"/>
      <c r="L288" s="179"/>
      <c r="M288" s="91"/>
      <c r="N288" s="91"/>
      <c r="O288" s="159"/>
      <c r="P288" s="91"/>
      <c r="Q288" s="91"/>
      <c r="R288" s="91"/>
      <c r="S28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88" s="102"/>
      <c r="U288" s="102"/>
      <c r="V288" s="240"/>
      <c r="W288" s="240"/>
      <c r="X288" s="102"/>
      <c r="Y288" s="102"/>
      <c r="Z288" s="102"/>
      <c r="AA288" s="102"/>
      <c r="AB288" s="102"/>
      <c r="AC288" s="102"/>
      <c r="AD288" s="102"/>
      <c r="AE288" s="102"/>
      <c r="AF288" s="102"/>
      <c r="AG28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88" s="103"/>
      <c r="AI288" s="103"/>
      <c r="AJ288" s="103"/>
      <c r="AK288" s="74" t="str">
        <f>CONCATENATE(IF(Table1[[#This Row],[Digital]]=1,"Digital, ",""),IF(Table1[[#This Row],[Face to Face]]=1,"Face to face, ",""),IF(Table1[[#This Row],[Blended]]=1,"Blended",""))</f>
        <v/>
      </c>
      <c r="AL288" s="99"/>
      <c r="AM288" s="104"/>
      <c r="AN288" s="130"/>
      <c r="AO288" s="94"/>
      <c r="AP288" s="182"/>
      <c r="AQ288" s="94"/>
      <c r="AR288" s="94"/>
      <c r="AS288" s="94"/>
      <c r="AT288" s="94"/>
      <c r="AU288" s="94"/>
      <c r="AV288" s="182"/>
      <c r="AW288" s="182"/>
      <c r="AX288" s="182"/>
      <c r="AY288" s="94"/>
      <c r="AZ28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8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88" s="95"/>
      <c r="BC288" s="95"/>
      <c r="BD288" s="90" t="str">
        <f>IF(AND(Table1[[#This Row],[Residential]]=1,Table1[[#This Row],[Commercial]]=1),1,"")</f>
        <v/>
      </c>
      <c r="BE288" s="90" t="str">
        <f>CONCATENATE(IF(Table1[[#This Row],[Residential]]=1,"Residential, ",""),IF(Table1[[#This Row],[Commercial]]=1,"Commercial",""))</f>
        <v/>
      </c>
      <c r="BF288" s="94"/>
      <c r="BG288" s="94"/>
      <c r="BH288" s="94"/>
      <c r="BI288" s="94"/>
      <c r="BJ288" s="94"/>
      <c r="BK288" s="94"/>
      <c r="BL288" s="94"/>
      <c r="BM288" s="182"/>
      <c r="BN288" s="94"/>
      <c r="BO28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88" s="160"/>
      <c r="BQ288" s="120"/>
      <c r="BR288" s="132"/>
      <c r="BS288" s="120"/>
      <c r="BT288" s="175"/>
      <c r="BU288" s="175"/>
      <c r="BV288" s="175"/>
      <c r="BW288" s="121"/>
      <c r="BX288" s="121"/>
      <c r="BY288" s="121"/>
      <c r="BZ288" s="227"/>
      <c r="CA28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88" s="48">
        <f>COUNTIF(Table1[[#This Row],[Validity]:[Alignment with NCC (Yes=1,No=0)]],"N/A")</f>
        <v>0</v>
      </c>
      <c r="CC288" s="48">
        <f>IF(ISERROR(Table1[[#This Row],[Total Quality Score (out of 10)]]/(4-Table1[[#This Row],[N/A Count]])),0,Table1[[#This Row],[Total Quality Score (out of 10)]]/(4-Table1[[#This Row],[N/A Count]]))</f>
        <v>0</v>
      </c>
      <c r="CD288" s="106"/>
      <c r="CE288" s="106"/>
      <c r="CF288" s="172" t="str">
        <f>IF(SUM(Table1[[#This Row],[Multiple]:[Level (all)62]])&lt;1,IF(Table1[[#This Row],[General]]=1,1,""),"")</f>
        <v/>
      </c>
      <c r="CG288" s="172" t="str">
        <f>IF(SUM(Table1[[#This Row],[Multiple]:[Level (all)62]])&lt;1,IF(Table1[[#This Row],[Beginner]]=1,1,""),"")</f>
        <v/>
      </c>
      <c r="CH288" s="171" t="str">
        <f>IF(SUM(Table1[[#This Row],[Multiple]:[Level (all)62]])&lt;1,IF(Table1[[#This Row],[Intermediate]]=1,1,""),"")</f>
        <v/>
      </c>
      <c r="CI288" s="171" t="str">
        <f>IF(SUM(Table1[[#This Row],[Multiple]:[Level (all)62]])&lt;1,IF(Table1[[#This Row],[Advanced]]=1,1,""),"")</f>
        <v/>
      </c>
      <c r="CJ288" s="171" t="str">
        <f>IF(AND(SUM(Table1[[#This Row],[General]:[Advanced]])&lt;4,SUM(Table1[[#This Row],[General]:[Advanced]])&gt;1),1,"")</f>
        <v/>
      </c>
      <c r="CK288" s="171" t="str">
        <f>Table1[[#This Row],[Level (all)]]</f>
        <v/>
      </c>
      <c r="CL288" s="171" t="str">
        <f>IF(Table1[[#This Row],[Multiple audience]]&lt;&gt;1,IF(Table1[[#This Row],[General Audience]]=1,1,""),"")</f>
        <v/>
      </c>
      <c r="CM288" s="171" t="str">
        <f>IF(Table1[[#This Row],[Multiple audience]]&lt;&gt;1,IF(Table1[[#This Row],[Planners / Designers ]]=1,1,""),"")</f>
        <v/>
      </c>
      <c r="CN288" s="171" t="str">
        <f>IF(Table1[[#This Row],[Multiple audience]]&lt;&gt;1,IF(Table1[[#This Row],[Regulatory Assessors]]=1,1,""),"")</f>
        <v/>
      </c>
      <c r="CO288" s="171" t="str">
        <f>IF(Table1[[#This Row],[Multiple audience]]&lt;&gt;1,IF(Table1[[#This Row],[Builders / Management]]=1,1,""),"")</f>
        <v/>
      </c>
      <c r="CP288" s="171" t="str">
        <f>IF(Table1[[#This Row],[Multiple audience]]&lt;&gt;1,IF(Table1[[#This Row],[Energy / Sus Assessors]]=1,1,""),"")</f>
        <v/>
      </c>
      <c r="CQ288" s="171" t="str">
        <f>IF(Table1[[#This Row],[Multiple audience]]&lt;&gt;1,IF(Table1[[#This Row],[Semi-skilled]]=1,1,""),"")</f>
        <v/>
      </c>
      <c r="CR288" s="171" t="str">
        <f>IF(Table1[[#This Row],[Multiple audience]]&lt;&gt;1,IF(Table1[[#This Row],[Trades]]=1,1,""),"")</f>
        <v/>
      </c>
      <c r="CS288" s="171" t="str">
        <f>IF(Table1[[#This Row],[Multiple audience]]&lt;&gt;1,IF(Table1[[#This Row],[Other]]=1,1,""),"")</f>
        <v/>
      </c>
      <c r="CT288" s="171" t="str">
        <f>IF(SUM(Table1[[#This Row],[General Audience]:[Other]])&gt;1,1,"")</f>
        <v/>
      </c>
      <c r="CU288" s="171" t="str">
        <f>IF(Table1[[#This Row],[Various  ]]&lt;&gt;1,IF(Table1[[#This Row],[Calculator / Software]]=1,1,""),"")</f>
        <v/>
      </c>
      <c r="CV288" s="171" t="str">
        <f>IF(Table1[[#This Row],[Various  ]]&lt;&gt;1,IF(Table1[[#This Row],[Information  ]]=1,1,""),"")</f>
        <v/>
      </c>
      <c r="CW288" s="171" t="str">
        <f>IF(Table1[[#This Row],[Various  ]]&lt;&gt;1,IF(Table1[[#This Row],[Interactive Tool]]=1,1,""),"")</f>
        <v/>
      </c>
      <c r="CX288" s="171" t="str">
        <f>IF(Table1[[#This Row],[Various  ]]&lt;&gt;1,IF(Table1[[#This Row],[Technical Specifications]]=1,1,""),"")</f>
        <v/>
      </c>
      <c r="CY288" s="171" t="str">
        <f>IF(Table1[[#This Row],[Various  ]]&lt;&gt;1,IF(Table1[[#This Row],[Training Resources]]=1,1,""),"")</f>
        <v/>
      </c>
      <c r="CZ288" s="171" t="str">
        <f>IF(Table1[[#This Row],[Various  ]]&lt;&gt;1,IF(Table1[[#This Row],[Toolbox]]=1,1,""),"")</f>
        <v/>
      </c>
      <c r="DA288" s="169" t="str">
        <f>IF(Table1[[#This Row],[Various  ]]&lt;&gt;1,IF(Table1[[#This Row],[Video]]=1,1,""),"")</f>
        <v/>
      </c>
      <c r="DB288" s="169" t="str">
        <f>IF(Table1[[#This Row],[Various  ]]&lt;&gt;1,IF(Table1[[#This Row],[Case study]]=1,1,""),"")</f>
        <v/>
      </c>
      <c r="DC288" s="169" t="str">
        <f>IF(Table1[[#This Row],[Various  ]]&lt;&gt;1,IF(Table1[[#This Row],[Other   ]]=1,1,""),"")</f>
        <v/>
      </c>
      <c r="DD288" s="169" t="str">
        <f>IF(Table1[[#This Row],[Various  ]]&lt;&gt;1,IF(Table1[[#This Row],[Standards]]=1,1,""),"")</f>
        <v/>
      </c>
      <c r="DE288" s="169" t="str">
        <f>IF(Table1[[#This Row],[Various]]=1,1,IF(SUM(Table1[[#This Row],[Calculator / Software]:[Standards]])&gt;1,1,""))</f>
        <v/>
      </c>
      <c r="DF288" s="169" t="str">
        <f>IF(Table1[[#This Row],[Multiple NCC links]]&lt;&gt;1,IF(Table1[[#This Row],[Design]]=1,1,""),"")</f>
        <v/>
      </c>
      <c r="DG288" s="169" t="str">
        <f>IF(Table1[[#This Row],[Multiple NCC links]]&lt;&gt;1,IF(Table1[[#This Row],[Assessment / Verification]]=1,1,""),"")</f>
        <v/>
      </c>
      <c r="DH288" s="169" t="str">
        <f>IF(Table1[[#This Row],[Multiple NCC links]]&lt;&gt;1,IF(Table1[[#This Row],[Climate Specific ]]=1,1,""),"")</f>
        <v/>
      </c>
      <c r="DI288" s="169" t="str">
        <f>IF(Table1[[#This Row],[Multiple NCC links]]&lt;&gt;1,IF(Table1[[#This Row],[Alterations / Additions]]=1,1,""),"")</f>
        <v/>
      </c>
      <c r="DJ288" s="169" t="str">
        <f>IF(Table1[[#This Row],[Multiple NCC links]]&lt;&gt;1,IF(Table1[[#This Row],[Glazing]]=1,1,""),"")</f>
        <v/>
      </c>
      <c r="DK288" s="169" t="str">
        <f>IF(Table1[[#This Row],[Multiple NCC links]]&lt;&gt;1,IF(Table1[[#This Row],[Building Fabric / Thermal / Sealing]]=1,1,""),"")</f>
        <v/>
      </c>
      <c r="DL288" s="169" t="str">
        <f>IF(Table1[[#This Row],[Multiple NCC links]]&lt;&gt;1,IF(Table1[[#This Row],[Lighting]]=1,1,""),"")</f>
        <v/>
      </c>
      <c r="DM288" s="169" t="str">
        <f>IF(Table1[[#This Row],[Multiple NCC links]]&lt;&gt;1,IF(Table1[[#This Row],[HVAC]]=1,1,""),"")</f>
        <v/>
      </c>
      <c r="DN288" s="169" t="str">
        <f>IF(Table1[[#This Row],[Multiple NCC links]]&lt;&gt;1,IF(Table1[[#This Row],[Services]]=1,1,""),"")</f>
        <v/>
      </c>
      <c r="DO288" s="169" t="str">
        <f>IF(Table1[[#This Row],[Multiple NCC links]]&lt;&gt;1,IF(Table1[[#This Row],[Maintenance &amp; Monitoring]]=1,1,""),"")</f>
        <v/>
      </c>
      <c r="DP288" s="169" t="str">
        <f>IF(Table1[[#This Row],[Multiple NCC links]]&lt;&gt;1,IF(Table1[[#This Row],[Hand over / Operations]]=1,1,""),"")</f>
        <v/>
      </c>
      <c r="DQ288" s="169" t="str">
        <f>IF(Table1[[#This Row],[Multiple NCC links]]&lt;&gt;1,IF(Table1[[#This Row],[As built assessment]]=1,1,""),"")</f>
        <v/>
      </c>
      <c r="DR288" s="169" t="str">
        <f>IF(Table1[[#This Row],[Multiple NCC links]]&lt;&gt;1,IF(Table1[[#This Row],[Beyond compliance]]=1,1,""),"")</f>
        <v/>
      </c>
      <c r="DS288" s="169" t="str">
        <f>IF(SUM(Table1[[#This Row],[Design]:[Beyond compliance]])&gt;1,1,"")</f>
        <v/>
      </c>
      <c r="DT288" s="169" t="str">
        <f>IF(Table1[[#This Row],[Both Residential &amp; Commercial4]]&lt;&gt;1,IF(Table1[[#This Row],[Residential]]=1,1,""),"")</f>
        <v/>
      </c>
      <c r="DU288" s="169" t="str">
        <f>IF(Table1[[#This Row],[Both Residential &amp; Commercial4]]&lt;&gt;1,IF(Table1[[#This Row],[Commercial]]=1,1,""),"")</f>
        <v/>
      </c>
      <c r="DV288" s="169" t="str">
        <f>Table1[[#This Row],[Residential &amp; Commercial]]</f>
        <v/>
      </c>
      <c r="DW288" s="169"/>
    </row>
    <row r="289" spans="1:127" s="49" customFormat="1" ht="20.25" thickTop="1" thickBot="1" x14ac:dyDescent="0.35">
      <c r="A289" s="97"/>
      <c r="B289" s="97"/>
      <c r="C289" s="88"/>
      <c r="D289" s="88"/>
      <c r="E289" s="176"/>
      <c r="F289" s="176"/>
      <c r="G289" s="176"/>
      <c r="H289" s="176"/>
      <c r="I289" s="90" t="str">
        <f>IF(AND(Table1[[#This Row],[General]]=1,Table1[[#This Row],[Beginner]]=1,Table1[[#This Row],[Intermediate]]=1,Table1[[#This Row],[Advanced]]=1),1,"")</f>
        <v/>
      </c>
      <c r="J289" s="90" t="str">
        <f>CONCATENATE(IF(Table1[[#This Row],[General]]=1,"General, ",""), IF(Table1[[#This Row],[Beginner]]=1,"Beginner, ",""),IF(Table1[[#This Row],[Intermediate]]=1,"Intermediate, ",""), IF(Table1[[#This Row],[Advanced]]=1,"Advanced",""))</f>
        <v/>
      </c>
      <c r="K289" s="91"/>
      <c r="L289" s="179"/>
      <c r="M289" s="91"/>
      <c r="N289" s="91"/>
      <c r="O289" s="159"/>
      <c r="P289" s="91"/>
      <c r="Q289" s="91"/>
      <c r="R289" s="91"/>
      <c r="S28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89" s="102"/>
      <c r="U289" s="102"/>
      <c r="V289" s="240"/>
      <c r="W289" s="240"/>
      <c r="X289" s="102"/>
      <c r="Y289" s="102"/>
      <c r="Z289" s="102"/>
      <c r="AA289" s="102"/>
      <c r="AB289" s="102"/>
      <c r="AC289" s="102"/>
      <c r="AD289" s="102"/>
      <c r="AE289" s="102"/>
      <c r="AF289" s="102"/>
      <c r="AG28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89" s="103"/>
      <c r="AI289" s="103"/>
      <c r="AJ289" s="103"/>
      <c r="AK289" s="74" t="str">
        <f>CONCATENATE(IF(Table1[[#This Row],[Digital]]=1,"Digital, ",""),IF(Table1[[#This Row],[Face to Face]]=1,"Face to face, ",""),IF(Table1[[#This Row],[Blended]]=1,"Blended",""))</f>
        <v/>
      </c>
      <c r="AL289" s="99"/>
      <c r="AM289" s="104"/>
      <c r="AN289" s="130"/>
      <c r="AO289" s="94"/>
      <c r="AP289" s="182"/>
      <c r="AQ289" s="94"/>
      <c r="AR289" s="94"/>
      <c r="AS289" s="94"/>
      <c r="AT289" s="94"/>
      <c r="AU289" s="94"/>
      <c r="AV289" s="182"/>
      <c r="AW289" s="182"/>
      <c r="AX289" s="182"/>
      <c r="AY289" s="94"/>
      <c r="AZ28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8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89" s="95"/>
      <c r="BC289" s="95"/>
      <c r="BD289" s="90" t="str">
        <f>IF(AND(Table1[[#This Row],[Residential]]=1,Table1[[#This Row],[Commercial]]=1),1,"")</f>
        <v/>
      </c>
      <c r="BE289" s="90" t="str">
        <f>CONCATENATE(IF(Table1[[#This Row],[Residential]]=1,"Residential, ",""),IF(Table1[[#This Row],[Commercial]]=1,"Commercial",""))</f>
        <v/>
      </c>
      <c r="BF289" s="94"/>
      <c r="BG289" s="94"/>
      <c r="BH289" s="94"/>
      <c r="BI289" s="94"/>
      <c r="BJ289" s="94"/>
      <c r="BK289" s="94"/>
      <c r="BL289" s="94"/>
      <c r="BM289" s="182"/>
      <c r="BN289" s="94"/>
      <c r="BO28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89" s="160"/>
      <c r="BQ289" s="120"/>
      <c r="BR289" s="132"/>
      <c r="BS289" s="120"/>
      <c r="BT289" s="175"/>
      <c r="BU289" s="175"/>
      <c r="BV289" s="175"/>
      <c r="BW289" s="121"/>
      <c r="BX289" s="121"/>
      <c r="BY289" s="121"/>
      <c r="BZ289" s="227"/>
      <c r="CA28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89" s="48">
        <f>COUNTIF(Table1[[#This Row],[Validity]:[Alignment with NCC (Yes=1,No=0)]],"N/A")</f>
        <v>0</v>
      </c>
      <c r="CC289" s="48">
        <f>IF(ISERROR(Table1[[#This Row],[Total Quality Score (out of 10)]]/(4-Table1[[#This Row],[N/A Count]])),0,Table1[[#This Row],[Total Quality Score (out of 10)]]/(4-Table1[[#This Row],[N/A Count]]))</f>
        <v>0</v>
      </c>
      <c r="CD289" s="106"/>
      <c r="CE289" s="106"/>
      <c r="CF289" s="172" t="str">
        <f>IF(SUM(Table1[[#This Row],[Multiple]:[Level (all)62]])&lt;1,IF(Table1[[#This Row],[General]]=1,1,""),"")</f>
        <v/>
      </c>
      <c r="CG289" s="172" t="str">
        <f>IF(SUM(Table1[[#This Row],[Multiple]:[Level (all)62]])&lt;1,IF(Table1[[#This Row],[Beginner]]=1,1,""),"")</f>
        <v/>
      </c>
      <c r="CH289" s="171" t="str">
        <f>IF(SUM(Table1[[#This Row],[Multiple]:[Level (all)62]])&lt;1,IF(Table1[[#This Row],[Intermediate]]=1,1,""),"")</f>
        <v/>
      </c>
      <c r="CI289" s="171" t="str">
        <f>IF(SUM(Table1[[#This Row],[Multiple]:[Level (all)62]])&lt;1,IF(Table1[[#This Row],[Advanced]]=1,1,""),"")</f>
        <v/>
      </c>
      <c r="CJ289" s="171" t="str">
        <f>IF(AND(SUM(Table1[[#This Row],[General]:[Advanced]])&lt;4,SUM(Table1[[#This Row],[General]:[Advanced]])&gt;1),1,"")</f>
        <v/>
      </c>
      <c r="CK289" s="171" t="str">
        <f>Table1[[#This Row],[Level (all)]]</f>
        <v/>
      </c>
      <c r="CL289" s="171" t="str">
        <f>IF(Table1[[#This Row],[Multiple audience]]&lt;&gt;1,IF(Table1[[#This Row],[General Audience]]=1,1,""),"")</f>
        <v/>
      </c>
      <c r="CM289" s="171" t="str">
        <f>IF(Table1[[#This Row],[Multiple audience]]&lt;&gt;1,IF(Table1[[#This Row],[Planners / Designers ]]=1,1,""),"")</f>
        <v/>
      </c>
      <c r="CN289" s="171" t="str">
        <f>IF(Table1[[#This Row],[Multiple audience]]&lt;&gt;1,IF(Table1[[#This Row],[Regulatory Assessors]]=1,1,""),"")</f>
        <v/>
      </c>
      <c r="CO289" s="171" t="str">
        <f>IF(Table1[[#This Row],[Multiple audience]]&lt;&gt;1,IF(Table1[[#This Row],[Builders / Management]]=1,1,""),"")</f>
        <v/>
      </c>
      <c r="CP289" s="171" t="str">
        <f>IF(Table1[[#This Row],[Multiple audience]]&lt;&gt;1,IF(Table1[[#This Row],[Energy / Sus Assessors]]=1,1,""),"")</f>
        <v/>
      </c>
      <c r="CQ289" s="171" t="str">
        <f>IF(Table1[[#This Row],[Multiple audience]]&lt;&gt;1,IF(Table1[[#This Row],[Semi-skilled]]=1,1,""),"")</f>
        <v/>
      </c>
      <c r="CR289" s="171" t="str">
        <f>IF(Table1[[#This Row],[Multiple audience]]&lt;&gt;1,IF(Table1[[#This Row],[Trades]]=1,1,""),"")</f>
        <v/>
      </c>
      <c r="CS289" s="171" t="str">
        <f>IF(Table1[[#This Row],[Multiple audience]]&lt;&gt;1,IF(Table1[[#This Row],[Other]]=1,1,""),"")</f>
        <v/>
      </c>
      <c r="CT289" s="171" t="str">
        <f>IF(SUM(Table1[[#This Row],[General Audience]:[Other]])&gt;1,1,"")</f>
        <v/>
      </c>
      <c r="CU289" s="171" t="str">
        <f>IF(Table1[[#This Row],[Various  ]]&lt;&gt;1,IF(Table1[[#This Row],[Calculator / Software]]=1,1,""),"")</f>
        <v/>
      </c>
      <c r="CV289" s="171" t="str">
        <f>IF(Table1[[#This Row],[Various  ]]&lt;&gt;1,IF(Table1[[#This Row],[Information  ]]=1,1,""),"")</f>
        <v/>
      </c>
      <c r="CW289" s="171" t="str">
        <f>IF(Table1[[#This Row],[Various  ]]&lt;&gt;1,IF(Table1[[#This Row],[Interactive Tool]]=1,1,""),"")</f>
        <v/>
      </c>
      <c r="CX289" s="171" t="str">
        <f>IF(Table1[[#This Row],[Various  ]]&lt;&gt;1,IF(Table1[[#This Row],[Technical Specifications]]=1,1,""),"")</f>
        <v/>
      </c>
      <c r="CY289" s="171" t="str">
        <f>IF(Table1[[#This Row],[Various  ]]&lt;&gt;1,IF(Table1[[#This Row],[Training Resources]]=1,1,""),"")</f>
        <v/>
      </c>
      <c r="CZ289" s="171" t="str">
        <f>IF(Table1[[#This Row],[Various  ]]&lt;&gt;1,IF(Table1[[#This Row],[Toolbox]]=1,1,""),"")</f>
        <v/>
      </c>
      <c r="DA289" s="169" t="str">
        <f>IF(Table1[[#This Row],[Various  ]]&lt;&gt;1,IF(Table1[[#This Row],[Video]]=1,1,""),"")</f>
        <v/>
      </c>
      <c r="DB289" s="169" t="str">
        <f>IF(Table1[[#This Row],[Various  ]]&lt;&gt;1,IF(Table1[[#This Row],[Case study]]=1,1,""),"")</f>
        <v/>
      </c>
      <c r="DC289" s="169" t="str">
        <f>IF(Table1[[#This Row],[Various  ]]&lt;&gt;1,IF(Table1[[#This Row],[Other   ]]=1,1,""),"")</f>
        <v/>
      </c>
      <c r="DD289" s="169" t="str">
        <f>IF(Table1[[#This Row],[Various  ]]&lt;&gt;1,IF(Table1[[#This Row],[Standards]]=1,1,""),"")</f>
        <v/>
      </c>
      <c r="DE289" s="169" t="str">
        <f>IF(Table1[[#This Row],[Various]]=1,1,IF(SUM(Table1[[#This Row],[Calculator / Software]:[Standards]])&gt;1,1,""))</f>
        <v/>
      </c>
      <c r="DF289" s="169" t="str">
        <f>IF(Table1[[#This Row],[Multiple NCC links]]&lt;&gt;1,IF(Table1[[#This Row],[Design]]=1,1,""),"")</f>
        <v/>
      </c>
      <c r="DG289" s="169" t="str">
        <f>IF(Table1[[#This Row],[Multiple NCC links]]&lt;&gt;1,IF(Table1[[#This Row],[Assessment / Verification]]=1,1,""),"")</f>
        <v/>
      </c>
      <c r="DH289" s="169" t="str">
        <f>IF(Table1[[#This Row],[Multiple NCC links]]&lt;&gt;1,IF(Table1[[#This Row],[Climate Specific ]]=1,1,""),"")</f>
        <v/>
      </c>
      <c r="DI289" s="169" t="str">
        <f>IF(Table1[[#This Row],[Multiple NCC links]]&lt;&gt;1,IF(Table1[[#This Row],[Alterations / Additions]]=1,1,""),"")</f>
        <v/>
      </c>
      <c r="DJ289" s="169" t="str">
        <f>IF(Table1[[#This Row],[Multiple NCC links]]&lt;&gt;1,IF(Table1[[#This Row],[Glazing]]=1,1,""),"")</f>
        <v/>
      </c>
      <c r="DK289" s="169" t="str">
        <f>IF(Table1[[#This Row],[Multiple NCC links]]&lt;&gt;1,IF(Table1[[#This Row],[Building Fabric / Thermal / Sealing]]=1,1,""),"")</f>
        <v/>
      </c>
      <c r="DL289" s="169" t="str">
        <f>IF(Table1[[#This Row],[Multiple NCC links]]&lt;&gt;1,IF(Table1[[#This Row],[Lighting]]=1,1,""),"")</f>
        <v/>
      </c>
      <c r="DM289" s="169" t="str">
        <f>IF(Table1[[#This Row],[Multiple NCC links]]&lt;&gt;1,IF(Table1[[#This Row],[HVAC]]=1,1,""),"")</f>
        <v/>
      </c>
      <c r="DN289" s="169" t="str">
        <f>IF(Table1[[#This Row],[Multiple NCC links]]&lt;&gt;1,IF(Table1[[#This Row],[Services]]=1,1,""),"")</f>
        <v/>
      </c>
      <c r="DO289" s="169" t="str">
        <f>IF(Table1[[#This Row],[Multiple NCC links]]&lt;&gt;1,IF(Table1[[#This Row],[Maintenance &amp; Monitoring]]=1,1,""),"")</f>
        <v/>
      </c>
      <c r="DP289" s="169" t="str">
        <f>IF(Table1[[#This Row],[Multiple NCC links]]&lt;&gt;1,IF(Table1[[#This Row],[Hand over / Operations]]=1,1,""),"")</f>
        <v/>
      </c>
      <c r="DQ289" s="169" t="str">
        <f>IF(Table1[[#This Row],[Multiple NCC links]]&lt;&gt;1,IF(Table1[[#This Row],[As built assessment]]=1,1,""),"")</f>
        <v/>
      </c>
      <c r="DR289" s="169" t="str">
        <f>IF(Table1[[#This Row],[Multiple NCC links]]&lt;&gt;1,IF(Table1[[#This Row],[Beyond compliance]]=1,1,""),"")</f>
        <v/>
      </c>
      <c r="DS289" s="169" t="str">
        <f>IF(SUM(Table1[[#This Row],[Design]:[Beyond compliance]])&gt;1,1,"")</f>
        <v/>
      </c>
      <c r="DT289" s="169" t="str">
        <f>IF(Table1[[#This Row],[Both Residential &amp; Commercial4]]&lt;&gt;1,IF(Table1[[#This Row],[Residential]]=1,1,""),"")</f>
        <v/>
      </c>
      <c r="DU289" s="169" t="str">
        <f>IF(Table1[[#This Row],[Both Residential &amp; Commercial4]]&lt;&gt;1,IF(Table1[[#This Row],[Commercial]]=1,1,""),"")</f>
        <v/>
      </c>
      <c r="DV289" s="169" t="str">
        <f>Table1[[#This Row],[Residential &amp; Commercial]]</f>
        <v/>
      </c>
      <c r="DW289" s="169"/>
    </row>
    <row r="290" spans="1:127" s="49" customFormat="1" ht="20.25" thickTop="1" thickBot="1" x14ac:dyDescent="0.35">
      <c r="A290" s="97"/>
      <c r="B290" s="97"/>
      <c r="C290" s="88"/>
      <c r="D290" s="88"/>
      <c r="E290" s="176"/>
      <c r="F290" s="176"/>
      <c r="G290" s="176"/>
      <c r="H290" s="176"/>
      <c r="I290" s="90" t="str">
        <f>IF(AND(Table1[[#This Row],[General]]=1,Table1[[#This Row],[Beginner]]=1,Table1[[#This Row],[Intermediate]]=1,Table1[[#This Row],[Advanced]]=1),1,"")</f>
        <v/>
      </c>
      <c r="J290" s="90" t="str">
        <f>CONCATENATE(IF(Table1[[#This Row],[General]]=1,"General, ",""), IF(Table1[[#This Row],[Beginner]]=1,"Beginner, ",""),IF(Table1[[#This Row],[Intermediate]]=1,"Intermediate, ",""), IF(Table1[[#This Row],[Advanced]]=1,"Advanced",""))</f>
        <v/>
      </c>
      <c r="K290" s="91"/>
      <c r="L290" s="179"/>
      <c r="M290" s="91"/>
      <c r="N290" s="91"/>
      <c r="O290" s="159"/>
      <c r="P290" s="91"/>
      <c r="Q290" s="91"/>
      <c r="R290" s="91"/>
      <c r="S29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90" s="102"/>
      <c r="U290" s="102"/>
      <c r="V290" s="240"/>
      <c r="W290" s="240"/>
      <c r="X290" s="102"/>
      <c r="Y290" s="102"/>
      <c r="Z290" s="102"/>
      <c r="AA290" s="102"/>
      <c r="AB290" s="102"/>
      <c r="AC290" s="102"/>
      <c r="AD290" s="102"/>
      <c r="AE290" s="102"/>
      <c r="AF290" s="102"/>
      <c r="AG29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90" s="103"/>
      <c r="AI290" s="103"/>
      <c r="AJ290" s="103"/>
      <c r="AK290" s="74" t="str">
        <f>CONCATENATE(IF(Table1[[#This Row],[Digital]]=1,"Digital, ",""),IF(Table1[[#This Row],[Face to Face]]=1,"Face to face, ",""),IF(Table1[[#This Row],[Blended]]=1,"Blended",""))</f>
        <v/>
      </c>
      <c r="AL290" s="99"/>
      <c r="AM290" s="104"/>
      <c r="AN290" s="130"/>
      <c r="AO290" s="94"/>
      <c r="AP290" s="182"/>
      <c r="AQ290" s="94"/>
      <c r="AR290" s="94"/>
      <c r="AS290" s="94"/>
      <c r="AT290" s="94"/>
      <c r="AU290" s="94"/>
      <c r="AV290" s="182"/>
      <c r="AW290" s="182"/>
      <c r="AX290" s="182"/>
      <c r="AY290" s="94"/>
      <c r="AZ29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9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90" s="95"/>
      <c r="BC290" s="95"/>
      <c r="BD290" s="90" t="str">
        <f>IF(AND(Table1[[#This Row],[Residential]]=1,Table1[[#This Row],[Commercial]]=1),1,"")</f>
        <v/>
      </c>
      <c r="BE290" s="90" t="str">
        <f>CONCATENATE(IF(Table1[[#This Row],[Residential]]=1,"Residential, ",""),IF(Table1[[#This Row],[Commercial]]=1,"Commercial",""))</f>
        <v/>
      </c>
      <c r="BF290" s="94"/>
      <c r="BG290" s="94"/>
      <c r="BH290" s="94"/>
      <c r="BI290" s="94"/>
      <c r="BJ290" s="94"/>
      <c r="BK290" s="94"/>
      <c r="BL290" s="94"/>
      <c r="BM290" s="182"/>
      <c r="BN290" s="94"/>
      <c r="BO29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90" s="160"/>
      <c r="BQ290" s="120"/>
      <c r="BR290" s="132"/>
      <c r="BS290" s="120"/>
      <c r="BT290" s="175"/>
      <c r="BU290" s="175"/>
      <c r="BV290" s="175"/>
      <c r="BW290" s="121"/>
      <c r="BX290" s="121"/>
      <c r="BY290" s="121"/>
      <c r="BZ290" s="227"/>
      <c r="CA29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90" s="48">
        <f>COUNTIF(Table1[[#This Row],[Validity]:[Alignment with NCC (Yes=1,No=0)]],"N/A")</f>
        <v>0</v>
      </c>
      <c r="CC290" s="48">
        <f>IF(ISERROR(Table1[[#This Row],[Total Quality Score (out of 10)]]/(4-Table1[[#This Row],[N/A Count]])),0,Table1[[#This Row],[Total Quality Score (out of 10)]]/(4-Table1[[#This Row],[N/A Count]]))</f>
        <v>0</v>
      </c>
      <c r="CD290" s="106"/>
      <c r="CE290" s="106"/>
      <c r="CF290" s="172" t="str">
        <f>IF(SUM(Table1[[#This Row],[Multiple]:[Level (all)62]])&lt;1,IF(Table1[[#This Row],[General]]=1,1,""),"")</f>
        <v/>
      </c>
      <c r="CG290" s="172" t="str">
        <f>IF(SUM(Table1[[#This Row],[Multiple]:[Level (all)62]])&lt;1,IF(Table1[[#This Row],[Beginner]]=1,1,""),"")</f>
        <v/>
      </c>
      <c r="CH290" s="171" t="str">
        <f>IF(SUM(Table1[[#This Row],[Multiple]:[Level (all)62]])&lt;1,IF(Table1[[#This Row],[Intermediate]]=1,1,""),"")</f>
        <v/>
      </c>
      <c r="CI290" s="171" t="str">
        <f>IF(SUM(Table1[[#This Row],[Multiple]:[Level (all)62]])&lt;1,IF(Table1[[#This Row],[Advanced]]=1,1,""),"")</f>
        <v/>
      </c>
      <c r="CJ290" s="171" t="str">
        <f>IF(AND(SUM(Table1[[#This Row],[General]:[Advanced]])&lt;4,SUM(Table1[[#This Row],[General]:[Advanced]])&gt;1),1,"")</f>
        <v/>
      </c>
      <c r="CK290" s="171" t="str">
        <f>Table1[[#This Row],[Level (all)]]</f>
        <v/>
      </c>
      <c r="CL290" s="171" t="str">
        <f>IF(Table1[[#This Row],[Multiple audience]]&lt;&gt;1,IF(Table1[[#This Row],[General Audience]]=1,1,""),"")</f>
        <v/>
      </c>
      <c r="CM290" s="171" t="str">
        <f>IF(Table1[[#This Row],[Multiple audience]]&lt;&gt;1,IF(Table1[[#This Row],[Planners / Designers ]]=1,1,""),"")</f>
        <v/>
      </c>
      <c r="CN290" s="171" t="str">
        <f>IF(Table1[[#This Row],[Multiple audience]]&lt;&gt;1,IF(Table1[[#This Row],[Regulatory Assessors]]=1,1,""),"")</f>
        <v/>
      </c>
      <c r="CO290" s="171" t="str">
        <f>IF(Table1[[#This Row],[Multiple audience]]&lt;&gt;1,IF(Table1[[#This Row],[Builders / Management]]=1,1,""),"")</f>
        <v/>
      </c>
      <c r="CP290" s="171" t="str">
        <f>IF(Table1[[#This Row],[Multiple audience]]&lt;&gt;1,IF(Table1[[#This Row],[Energy / Sus Assessors]]=1,1,""),"")</f>
        <v/>
      </c>
      <c r="CQ290" s="171" t="str">
        <f>IF(Table1[[#This Row],[Multiple audience]]&lt;&gt;1,IF(Table1[[#This Row],[Semi-skilled]]=1,1,""),"")</f>
        <v/>
      </c>
      <c r="CR290" s="171" t="str">
        <f>IF(Table1[[#This Row],[Multiple audience]]&lt;&gt;1,IF(Table1[[#This Row],[Trades]]=1,1,""),"")</f>
        <v/>
      </c>
      <c r="CS290" s="171" t="str">
        <f>IF(Table1[[#This Row],[Multiple audience]]&lt;&gt;1,IF(Table1[[#This Row],[Other]]=1,1,""),"")</f>
        <v/>
      </c>
      <c r="CT290" s="171" t="str">
        <f>IF(SUM(Table1[[#This Row],[General Audience]:[Other]])&gt;1,1,"")</f>
        <v/>
      </c>
      <c r="CU290" s="171" t="str">
        <f>IF(Table1[[#This Row],[Various  ]]&lt;&gt;1,IF(Table1[[#This Row],[Calculator / Software]]=1,1,""),"")</f>
        <v/>
      </c>
      <c r="CV290" s="171" t="str">
        <f>IF(Table1[[#This Row],[Various  ]]&lt;&gt;1,IF(Table1[[#This Row],[Information  ]]=1,1,""),"")</f>
        <v/>
      </c>
      <c r="CW290" s="171" t="str">
        <f>IF(Table1[[#This Row],[Various  ]]&lt;&gt;1,IF(Table1[[#This Row],[Interactive Tool]]=1,1,""),"")</f>
        <v/>
      </c>
      <c r="CX290" s="171" t="str">
        <f>IF(Table1[[#This Row],[Various  ]]&lt;&gt;1,IF(Table1[[#This Row],[Technical Specifications]]=1,1,""),"")</f>
        <v/>
      </c>
      <c r="CY290" s="171" t="str">
        <f>IF(Table1[[#This Row],[Various  ]]&lt;&gt;1,IF(Table1[[#This Row],[Training Resources]]=1,1,""),"")</f>
        <v/>
      </c>
      <c r="CZ290" s="171" t="str">
        <f>IF(Table1[[#This Row],[Various  ]]&lt;&gt;1,IF(Table1[[#This Row],[Toolbox]]=1,1,""),"")</f>
        <v/>
      </c>
      <c r="DA290" s="169" t="str">
        <f>IF(Table1[[#This Row],[Various  ]]&lt;&gt;1,IF(Table1[[#This Row],[Video]]=1,1,""),"")</f>
        <v/>
      </c>
      <c r="DB290" s="169" t="str">
        <f>IF(Table1[[#This Row],[Various  ]]&lt;&gt;1,IF(Table1[[#This Row],[Case study]]=1,1,""),"")</f>
        <v/>
      </c>
      <c r="DC290" s="169" t="str">
        <f>IF(Table1[[#This Row],[Various  ]]&lt;&gt;1,IF(Table1[[#This Row],[Other   ]]=1,1,""),"")</f>
        <v/>
      </c>
      <c r="DD290" s="169" t="str">
        <f>IF(Table1[[#This Row],[Various  ]]&lt;&gt;1,IF(Table1[[#This Row],[Standards]]=1,1,""),"")</f>
        <v/>
      </c>
      <c r="DE290" s="169" t="str">
        <f>IF(Table1[[#This Row],[Various]]=1,1,IF(SUM(Table1[[#This Row],[Calculator / Software]:[Standards]])&gt;1,1,""))</f>
        <v/>
      </c>
      <c r="DF290" s="169" t="str">
        <f>IF(Table1[[#This Row],[Multiple NCC links]]&lt;&gt;1,IF(Table1[[#This Row],[Design]]=1,1,""),"")</f>
        <v/>
      </c>
      <c r="DG290" s="169" t="str">
        <f>IF(Table1[[#This Row],[Multiple NCC links]]&lt;&gt;1,IF(Table1[[#This Row],[Assessment / Verification]]=1,1,""),"")</f>
        <v/>
      </c>
      <c r="DH290" s="169" t="str">
        <f>IF(Table1[[#This Row],[Multiple NCC links]]&lt;&gt;1,IF(Table1[[#This Row],[Climate Specific ]]=1,1,""),"")</f>
        <v/>
      </c>
      <c r="DI290" s="169" t="str">
        <f>IF(Table1[[#This Row],[Multiple NCC links]]&lt;&gt;1,IF(Table1[[#This Row],[Alterations / Additions]]=1,1,""),"")</f>
        <v/>
      </c>
      <c r="DJ290" s="169" t="str">
        <f>IF(Table1[[#This Row],[Multiple NCC links]]&lt;&gt;1,IF(Table1[[#This Row],[Glazing]]=1,1,""),"")</f>
        <v/>
      </c>
      <c r="DK290" s="169" t="str">
        <f>IF(Table1[[#This Row],[Multiple NCC links]]&lt;&gt;1,IF(Table1[[#This Row],[Building Fabric / Thermal / Sealing]]=1,1,""),"")</f>
        <v/>
      </c>
      <c r="DL290" s="169" t="str">
        <f>IF(Table1[[#This Row],[Multiple NCC links]]&lt;&gt;1,IF(Table1[[#This Row],[Lighting]]=1,1,""),"")</f>
        <v/>
      </c>
      <c r="DM290" s="169" t="str">
        <f>IF(Table1[[#This Row],[Multiple NCC links]]&lt;&gt;1,IF(Table1[[#This Row],[HVAC]]=1,1,""),"")</f>
        <v/>
      </c>
      <c r="DN290" s="169" t="str">
        <f>IF(Table1[[#This Row],[Multiple NCC links]]&lt;&gt;1,IF(Table1[[#This Row],[Services]]=1,1,""),"")</f>
        <v/>
      </c>
      <c r="DO290" s="169" t="str">
        <f>IF(Table1[[#This Row],[Multiple NCC links]]&lt;&gt;1,IF(Table1[[#This Row],[Maintenance &amp; Monitoring]]=1,1,""),"")</f>
        <v/>
      </c>
      <c r="DP290" s="169" t="str">
        <f>IF(Table1[[#This Row],[Multiple NCC links]]&lt;&gt;1,IF(Table1[[#This Row],[Hand over / Operations]]=1,1,""),"")</f>
        <v/>
      </c>
      <c r="DQ290" s="169" t="str">
        <f>IF(Table1[[#This Row],[Multiple NCC links]]&lt;&gt;1,IF(Table1[[#This Row],[As built assessment]]=1,1,""),"")</f>
        <v/>
      </c>
      <c r="DR290" s="169" t="str">
        <f>IF(Table1[[#This Row],[Multiple NCC links]]&lt;&gt;1,IF(Table1[[#This Row],[Beyond compliance]]=1,1,""),"")</f>
        <v/>
      </c>
      <c r="DS290" s="169" t="str">
        <f>IF(SUM(Table1[[#This Row],[Design]:[Beyond compliance]])&gt;1,1,"")</f>
        <v/>
      </c>
      <c r="DT290" s="169" t="str">
        <f>IF(Table1[[#This Row],[Both Residential &amp; Commercial4]]&lt;&gt;1,IF(Table1[[#This Row],[Residential]]=1,1,""),"")</f>
        <v/>
      </c>
      <c r="DU290" s="169" t="str">
        <f>IF(Table1[[#This Row],[Both Residential &amp; Commercial4]]&lt;&gt;1,IF(Table1[[#This Row],[Commercial]]=1,1,""),"")</f>
        <v/>
      </c>
      <c r="DV290" s="169" t="str">
        <f>Table1[[#This Row],[Residential &amp; Commercial]]</f>
        <v/>
      </c>
      <c r="DW290" s="169"/>
    </row>
    <row r="291" spans="1:127" s="49" customFormat="1" ht="20.25" thickTop="1" thickBot="1" x14ac:dyDescent="0.35">
      <c r="A291" s="97"/>
      <c r="B291" s="97"/>
      <c r="C291" s="88"/>
      <c r="D291" s="88"/>
      <c r="E291" s="176"/>
      <c r="F291" s="176"/>
      <c r="G291" s="176"/>
      <c r="H291" s="176"/>
      <c r="I291" s="90" t="str">
        <f>IF(AND(Table1[[#This Row],[General]]=1,Table1[[#This Row],[Beginner]]=1,Table1[[#This Row],[Intermediate]]=1,Table1[[#This Row],[Advanced]]=1),1,"")</f>
        <v/>
      </c>
      <c r="J291" s="90" t="str">
        <f>CONCATENATE(IF(Table1[[#This Row],[General]]=1,"General, ",""), IF(Table1[[#This Row],[Beginner]]=1,"Beginner, ",""),IF(Table1[[#This Row],[Intermediate]]=1,"Intermediate, ",""), IF(Table1[[#This Row],[Advanced]]=1,"Advanced",""))</f>
        <v/>
      </c>
      <c r="K291" s="91"/>
      <c r="L291" s="179"/>
      <c r="M291" s="91"/>
      <c r="N291" s="91"/>
      <c r="O291" s="159"/>
      <c r="P291" s="91"/>
      <c r="Q291" s="91"/>
      <c r="R291" s="91"/>
      <c r="S29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91" s="102"/>
      <c r="U291" s="102"/>
      <c r="V291" s="240"/>
      <c r="W291" s="240"/>
      <c r="X291" s="102"/>
      <c r="Y291" s="102"/>
      <c r="Z291" s="102"/>
      <c r="AA291" s="102"/>
      <c r="AB291" s="102"/>
      <c r="AC291" s="102"/>
      <c r="AD291" s="102"/>
      <c r="AE291" s="102"/>
      <c r="AF291" s="102"/>
      <c r="AG29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91" s="103"/>
      <c r="AI291" s="103"/>
      <c r="AJ291" s="103"/>
      <c r="AK291" s="74" t="str">
        <f>CONCATENATE(IF(Table1[[#This Row],[Digital]]=1,"Digital, ",""),IF(Table1[[#This Row],[Face to Face]]=1,"Face to face, ",""),IF(Table1[[#This Row],[Blended]]=1,"Blended",""))</f>
        <v/>
      </c>
      <c r="AL291" s="99"/>
      <c r="AM291" s="104"/>
      <c r="AN291" s="130"/>
      <c r="AO291" s="94"/>
      <c r="AP291" s="182"/>
      <c r="AQ291" s="94"/>
      <c r="AR291" s="94"/>
      <c r="AS291" s="94"/>
      <c r="AT291" s="94"/>
      <c r="AU291" s="94"/>
      <c r="AV291" s="182"/>
      <c r="AW291" s="182"/>
      <c r="AX291" s="182"/>
      <c r="AY291" s="94"/>
      <c r="AZ29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9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91" s="95"/>
      <c r="BC291" s="95"/>
      <c r="BD291" s="90" t="str">
        <f>IF(AND(Table1[[#This Row],[Residential]]=1,Table1[[#This Row],[Commercial]]=1),1,"")</f>
        <v/>
      </c>
      <c r="BE291" s="90" t="str">
        <f>CONCATENATE(IF(Table1[[#This Row],[Residential]]=1,"Residential, ",""),IF(Table1[[#This Row],[Commercial]]=1,"Commercial",""))</f>
        <v/>
      </c>
      <c r="BF291" s="94"/>
      <c r="BG291" s="94"/>
      <c r="BH291" s="94"/>
      <c r="BI291" s="94"/>
      <c r="BJ291" s="94"/>
      <c r="BK291" s="94"/>
      <c r="BL291" s="94"/>
      <c r="BM291" s="182"/>
      <c r="BN291" s="94"/>
      <c r="BO29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91" s="160"/>
      <c r="BQ291" s="120"/>
      <c r="BR291" s="132"/>
      <c r="BS291" s="120"/>
      <c r="BT291" s="175"/>
      <c r="BU291" s="175"/>
      <c r="BV291" s="175"/>
      <c r="BW291" s="121"/>
      <c r="BX291" s="121"/>
      <c r="BY291" s="121"/>
      <c r="BZ291" s="227"/>
      <c r="CA29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91" s="48">
        <f>COUNTIF(Table1[[#This Row],[Validity]:[Alignment with NCC (Yes=1,No=0)]],"N/A")</f>
        <v>0</v>
      </c>
      <c r="CC291" s="48">
        <f>IF(ISERROR(Table1[[#This Row],[Total Quality Score (out of 10)]]/(4-Table1[[#This Row],[N/A Count]])),0,Table1[[#This Row],[Total Quality Score (out of 10)]]/(4-Table1[[#This Row],[N/A Count]]))</f>
        <v>0</v>
      </c>
      <c r="CD291" s="106"/>
      <c r="CE291" s="106"/>
      <c r="CF291" s="172" t="str">
        <f>IF(SUM(Table1[[#This Row],[Multiple]:[Level (all)62]])&lt;1,IF(Table1[[#This Row],[General]]=1,1,""),"")</f>
        <v/>
      </c>
      <c r="CG291" s="172" t="str">
        <f>IF(SUM(Table1[[#This Row],[Multiple]:[Level (all)62]])&lt;1,IF(Table1[[#This Row],[Beginner]]=1,1,""),"")</f>
        <v/>
      </c>
      <c r="CH291" s="171" t="str">
        <f>IF(SUM(Table1[[#This Row],[Multiple]:[Level (all)62]])&lt;1,IF(Table1[[#This Row],[Intermediate]]=1,1,""),"")</f>
        <v/>
      </c>
      <c r="CI291" s="171" t="str">
        <f>IF(SUM(Table1[[#This Row],[Multiple]:[Level (all)62]])&lt;1,IF(Table1[[#This Row],[Advanced]]=1,1,""),"")</f>
        <v/>
      </c>
      <c r="CJ291" s="171" t="str">
        <f>IF(AND(SUM(Table1[[#This Row],[General]:[Advanced]])&lt;4,SUM(Table1[[#This Row],[General]:[Advanced]])&gt;1),1,"")</f>
        <v/>
      </c>
      <c r="CK291" s="171" t="str">
        <f>Table1[[#This Row],[Level (all)]]</f>
        <v/>
      </c>
      <c r="CL291" s="171" t="str">
        <f>IF(Table1[[#This Row],[Multiple audience]]&lt;&gt;1,IF(Table1[[#This Row],[General Audience]]=1,1,""),"")</f>
        <v/>
      </c>
      <c r="CM291" s="171" t="str">
        <f>IF(Table1[[#This Row],[Multiple audience]]&lt;&gt;1,IF(Table1[[#This Row],[Planners / Designers ]]=1,1,""),"")</f>
        <v/>
      </c>
      <c r="CN291" s="171" t="str">
        <f>IF(Table1[[#This Row],[Multiple audience]]&lt;&gt;1,IF(Table1[[#This Row],[Regulatory Assessors]]=1,1,""),"")</f>
        <v/>
      </c>
      <c r="CO291" s="171" t="str">
        <f>IF(Table1[[#This Row],[Multiple audience]]&lt;&gt;1,IF(Table1[[#This Row],[Builders / Management]]=1,1,""),"")</f>
        <v/>
      </c>
      <c r="CP291" s="171" t="str">
        <f>IF(Table1[[#This Row],[Multiple audience]]&lt;&gt;1,IF(Table1[[#This Row],[Energy / Sus Assessors]]=1,1,""),"")</f>
        <v/>
      </c>
      <c r="CQ291" s="171" t="str">
        <f>IF(Table1[[#This Row],[Multiple audience]]&lt;&gt;1,IF(Table1[[#This Row],[Semi-skilled]]=1,1,""),"")</f>
        <v/>
      </c>
      <c r="CR291" s="171" t="str">
        <f>IF(Table1[[#This Row],[Multiple audience]]&lt;&gt;1,IF(Table1[[#This Row],[Trades]]=1,1,""),"")</f>
        <v/>
      </c>
      <c r="CS291" s="171" t="str">
        <f>IF(Table1[[#This Row],[Multiple audience]]&lt;&gt;1,IF(Table1[[#This Row],[Other]]=1,1,""),"")</f>
        <v/>
      </c>
      <c r="CT291" s="171" t="str">
        <f>IF(SUM(Table1[[#This Row],[General Audience]:[Other]])&gt;1,1,"")</f>
        <v/>
      </c>
      <c r="CU291" s="171" t="str">
        <f>IF(Table1[[#This Row],[Various  ]]&lt;&gt;1,IF(Table1[[#This Row],[Calculator / Software]]=1,1,""),"")</f>
        <v/>
      </c>
      <c r="CV291" s="171" t="str">
        <f>IF(Table1[[#This Row],[Various  ]]&lt;&gt;1,IF(Table1[[#This Row],[Information  ]]=1,1,""),"")</f>
        <v/>
      </c>
      <c r="CW291" s="171" t="str">
        <f>IF(Table1[[#This Row],[Various  ]]&lt;&gt;1,IF(Table1[[#This Row],[Interactive Tool]]=1,1,""),"")</f>
        <v/>
      </c>
      <c r="CX291" s="171" t="str">
        <f>IF(Table1[[#This Row],[Various  ]]&lt;&gt;1,IF(Table1[[#This Row],[Technical Specifications]]=1,1,""),"")</f>
        <v/>
      </c>
      <c r="CY291" s="171" t="str">
        <f>IF(Table1[[#This Row],[Various  ]]&lt;&gt;1,IF(Table1[[#This Row],[Training Resources]]=1,1,""),"")</f>
        <v/>
      </c>
      <c r="CZ291" s="171" t="str">
        <f>IF(Table1[[#This Row],[Various  ]]&lt;&gt;1,IF(Table1[[#This Row],[Toolbox]]=1,1,""),"")</f>
        <v/>
      </c>
      <c r="DA291" s="169" t="str">
        <f>IF(Table1[[#This Row],[Various  ]]&lt;&gt;1,IF(Table1[[#This Row],[Video]]=1,1,""),"")</f>
        <v/>
      </c>
      <c r="DB291" s="169" t="str">
        <f>IF(Table1[[#This Row],[Various  ]]&lt;&gt;1,IF(Table1[[#This Row],[Case study]]=1,1,""),"")</f>
        <v/>
      </c>
      <c r="DC291" s="169" t="str">
        <f>IF(Table1[[#This Row],[Various  ]]&lt;&gt;1,IF(Table1[[#This Row],[Other   ]]=1,1,""),"")</f>
        <v/>
      </c>
      <c r="DD291" s="169" t="str">
        <f>IF(Table1[[#This Row],[Various  ]]&lt;&gt;1,IF(Table1[[#This Row],[Standards]]=1,1,""),"")</f>
        <v/>
      </c>
      <c r="DE291" s="169" t="str">
        <f>IF(Table1[[#This Row],[Various]]=1,1,IF(SUM(Table1[[#This Row],[Calculator / Software]:[Standards]])&gt;1,1,""))</f>
        <v/>
      </c>
      <c r="DF291" s="169" t="str">
        <f>IF(Table1[[#This Row],[Multiple NCC links]]&lt;&gt;1,IF(Table1[[#This Row],[Design]]=1,1,""),"")</f>
        <v/>
      </c>
      <c r="DG291" s="169" t="str">
        <f>IF(Table1[[#This Row],[Multiple NCC links]]&lt;&gt;1,IF(Table1[[#This Row],[Assessment / Verification]]=1,1,""),"")</f>
        <v/>
      </c>
      <c r="DH291" s="169" t="str">
        <f>IF(Table1[[#This Row],[Multiple NCC links]]&lt;&gt;1,IF(Table1[[#This Row],[Climate Specific ]]=1,1,""),"")</f>
        <v/>
      </c>
      <c r="DI291" s="169" t="str">
        <f>IF(Table1[[#This Row],[Multiple NCC links]]&lt;&gt;1,IF(Table1[[#This Row],[Alterations / Additions]]=1,1,""),"")</f>
        <v/>
      </c>
      <c r="DJ291" s="169" t="str">
        <f>IF(Table1[[#This Row],[Multiple NCC links]]&lt;&gt;1,IF(Table1[[#This Row],[Glazing]]=1,1,""),"")</f>
        <v/>
      </c>
      <c r="DK291" s="169" t="str">
        <f>IF(Table1[[#This Row],[Multiple NCC links]]&lt;&gt;1,IF(Table1[[#This Row],[Building Fabric / Thermal / Sealing]]=1,1,""),"")</f>
        <v/>
      </c>
      <c r="DL291" s="169" t="str">
        <f>IF(Table1[[#This Row],[Multiple NCC links]]&lt;&gt;1,IF(Table1[[#This Row],[Lighting]]=1,1,""),"")</f>
        <v/>
      </c>
      <c r="DM291" s="169" t="str">
        <f>IF(Table1[[#This Row],[Multiple NCC links]]&lt;&gt;1,IF(Table1[[#This Row],[HVAC]]=1,1,""),"")</f>
        <v/>
      </c>
      <c r="DN291" s="169" t="str">
        <f>IF(Table1[[#This Row],[Multiple NCC links]]&lt;&gt;1,IF(Table1[[#This Row],[Services]]=1,1,""),"")</f>
        <v/>
      </c>
      <c r="DO291" s="169" t="str">
        <f>IF(Table1[[#This Row],[Multiple NCC links]]&lt;&gt;1,IF(Table1[[#This Row],[Maintenance &amp; Monitoring]]=1,1,""),"")</f>
        <v/>
      </c>
      <c r="DP291" s="169" t="str">
        <f>IF(Table1[[#This Row],[Multiple NCC links]]&lt;&gt;1,IF(Table1[[#This Row],[Hand over / Operations]]=1,1,""),"")</f>
        <v/>
      </c>
      <c r="DQ291" s="169" t="str">
        <f>IF(Table1[[#This Row],[Multiple NCC links]]&lt;&gt;1,IF(Table1[[#This Row],[As built assessment]]=1,1,""),"")</f>
        <v/>
      </c>
      <c r="DR291" s="169" t="str">
        <f>IF(Table1[[#This Row],[Multiple NCC links]]&lt;&gt;1,IF(Table1[[#This Row],[Beyond compliance]]=1,1,""),"")</f>
        <v/>
      </c>
      <c r="DS291" s="169" t="str">
        <f>IF(SUM(Table1[[#This Row],[Design]:[Beyond compliance]])&gt;1,1,"")</f>
        <v/>
      </c>
      <c r="DT291" s="169" t="str">
        <f>IF(Table1[[#This Row],[Both Residential &amp; Commercial4]]&lt;&gt;1,IF(Table1[[#This Row],[Residential]]=1,1,""),"")</f>
        <v/>
      </c>
      <c r="DU291" s="169" t="str">
        <f>IF(Table1[[#This Row],[Both Residential &amp; Commercial4]]&lt;&gt;1,IF(Table1[[#This Row],[Commercial]]=1,1,""),"")</f>
        <v/>
      </c>
      <c r="DV291" s="169" t="str">
        <f>Table1[[#This Row],[Residential &amp; Commercial]]</f>
        <v/>
      </c>
      <c r="DW291" s="169"/>
    </row>
    <row r="292" spans="1:127" s="49" customFormat="1" ht="20.25" thickTop="1" thickBot="1" x14ac:dyDescent="0.35">
      <c r="A292" s="97"/>
      <c r="B292" s="97"/>
      <c r="C292" s="88"/>
      <c r="D292" s="88"/>
      <c r="E292" s="176"/>
      <c r="F292" s="176"/>
      <c r="G292" s="176"/>
      <c r="H292" s="176"/>
      <c r="I292" s="90" t="str">
        <f>IF(AND(Table1[[#This Row],[General]]=1,Table1[[#This Row],[Beginner]]=1,Table1[[#This Row],[Intermediate]]=1,Table1[[#This Row],[Advanced]]=1),1,"")</f>
        <v/>
      </c>
      <c r="J292" s="90" t="str">
        <f>CONCATENATE(IF(Table1[[#This Row],[General]]=1,"General, ",""), IF(Table1[[#This Row],[Beginner]]=1,"Beginner, ",""),IF(Table1[[#This Row],[Intermediate]]=1,"Intermediate, ",""), IF(Table1[[#This Row],[Advanced]]=1,"Advanced",""))</f>
        <v/>
      </c>
      <c r="K292" s="91"/>
      <c r="L292" s="179"/>
      <c r="M292" s="91"/>
      <c r="N292" s="91"/>
      <c r="O292" s="159"/>
      <c r="P292" s="91"/>
      <c r="Q292" s="91"/>
      <c r="R292" s="91"/>
      <c r="S29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92" s="102"/>
      <c r="U292" s="102"/>
      <c r="V292" s="240"/>
      <c r="W292" s="240"/>
      <c r="X292" s="102"/>
      <c r="Y292" s="102"/>
      <c r="Z292" s="102"/>
      <c r="AA292" s="102"/>
      <c r="AB292" s="102"/>
      <c r="AC292" s="102"/>
      <c r="AD292" s="102"/>
      <c r="AE292" s="102"/>
      <c r="AF292" s="102"/>
      <c r="AG29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92" s="103"/>
      <c r="AI292" s="103"/>
      <c r="AJ292" s="103"/>
      <c r="AK292" s="74" t="str">
        <f>CONCATENATE(IF(Table1[[#This Row],[Digital]]=1,"Digital, ",""),IF(Table1[[#This Row],[Face to Face]]=1,"Face to face, ",""),IF(Table1[[#This Row],[Blended]]=1,"Blended",""))</f>
        <v/>
      </c>
      <c r="AL292" s="99"/>
      <c r="AM292" s="104"/>
      <c r="AN292" s="130"/>
      <c r="AO292" s="94"/>
      <c r="AP292" s="182"/>
      <c r="AQ292" s="94"/>
      <c r="AR292" s="94"/>
      <c r="AS292" s="94"/>
      <c r="AT292" s="94"/>
      <c r="AU292" s="94"/>
      <c r="AV292" s="182"/>
      <c r="AW292" s="182"/>
      <c r="AX292" s="182"/>
      <c r="AY292" s="94"/>
      <c r="AZ29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9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92" s="95"/>
      <c r="BC292" s="95"/>
      <c r="BD292" s="90" t="str">
        <f>IF(AND(Table1[[#This Row],[Residential]]=1,Table1[[#This Row],[Commercial]]=1),1,"")</f>
        <v/>
      </c>
      <c r="BE292" s="90" t="str">
        <f>CONCATENATE(IF(Table1[[#This Row],[Residential]]=1,"Residential, ",""),IF(Table1[[#This Row],[Commercial]]=1,"Commercial",""))</f>
        <v/>
      </c>
      <c r="BF292" s="94"/>
      <c r="BG292" s="94"/>
      <c r="BH292" s="94"/>
      <c r="BI292" s="94"/>
      <c r="BJ292" s="94"/>
      <c r="BK292" s="94"/>
      <c r="BL292" s="94"/>
      <c r="BM292" s="182"/>
      <c r="BN292" s="94"/>
      <c r="BO29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92" s="160"/>
      <c r="BQ292" s="120"/>
      <c r="BR292" s="132"/>
      <c r="BS292" s="120"/>
      <c r="BT292" s="175"/>
      <c r="BU292" s="175"/>
      <c r="BV292" s="175"/>
      <c r="BW292" s="121"/>
      <c r="BX292" s="121"/>
      <c r="BY292" s="121"/>
      <c r="BZ292" s="227"/>
      <c r="CA29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92" s="48">
        <f>COUNTIF(Table1[[#This Row],[Validity]:[Alignment with NCC (Yes=1,No=0)]],"N/A")</f>
        <v>0</v>
      </c>
      <c r="CC292" s="48">
        <f>IF(ISERROR(Table1[[#This Row],[Total Quality Score (out of 10)]]/(4-Table1[[#This Row],[N/A Count]])),0,Table1[[#This Row],[Total Quality Score (out of 10)]]/(4-Table1[[#This Row],[N/A Count]]))</f>
        <v>0</v>
      </c>
      <c r="CD292" s="106"/>
      <c r="CE292" s="106"/>
      <c r="CF292" s="172" t="str">
        <f>IF(SUM(Table1[[#This Row],[Multiple]:[Level (all)62]])&lt;1,IF(Table1[[#This Row],[General]]=1,1,""),"")</f>
        <v/>
      </c>
      <c r="CG292" s="172" t="str">
        <f>IF(SUM(Table1[[#This Row],[Multiple]:[Level (all)62]])&lt;1,IF(Table1[[#This Row],[Beginner]]=1,1,""),"")</f>
        <v/>
      </c>
      <c r="CH292" s="171" t="str">
        <f>IF(SUM(Table1[[#This Row],[Multiple]:[Level (all)62]])&lt;1,IF(Table1[[#This Row],[Intermediate]]=1,1,""),"")</f>
        <v/>
      </c>
      <c r="CI292" s="171" t="str">
        <f>IF(SUM(Table1[[#This Row],[Multiple]:[Level (all)62]])&lt;1,IF(Table1[[#This Row],[Advanced]]=1,1,""),"")</f>
        <v/>
      </c>
      <c r="CJ292" s="171" t="str">
        <f>IF(AND(SUM(Table1[[#This Row],[General]:[Advanced]])&lt;4,SUM(Table1[[#This Row],[General]:[Advanced]])&gt;1),1,"")</f>
        <v/>
      </c>
      <c r="CK292" s="171" t="str">
        <f>Table1[[#This Row],[Level (all)]]</f>
        <v/>
      </c>
      <c r="CL292" s="171" t="str">
        <f>IF(Table1[[#This Row],[Multiple audience]]&lt;&gt;1,IF(Table1[[#This Row],[General Audience]]=1,1,""),"")</f>
        <v/>
      </c>
      <c r="CM292" s="171" t="str">
        <f>IF(Table1[[#This Row],[Multiple audience]]&lt;&gt;1,IF(Table1[[#This Row],[Planners / Designers ]]=1,1,""),"")</f>
        <v/>
      </c>
      <c r="CN292" s="171" t="str">
        <f>IF(Table1[[#This Row],[Multiple audience]]&lt;&gt;1,IF(Table1[[#This Row],[Regulatory Assessors]]=1,1,""),"")</f>
        <v/>
      </c>
      <c r="CO292" s="171" t="str">
        <f>IF(Table1[[#This Row],[Multiple audience]]&lt;&gt;1,IF(Table1[[#This Row],[Builders / Management]]=1,1,""),"")</f>
        <v/>
      </c>
      <c r="CP292" s="171" t="str">
        <f>IF(Table1[[#This Row],[Multiple audience]]&lt;&gt;1,IF(Table1[[#This Row],[Energy / Sus Assessors]]=1,1,""),"")</f>
        <v/>
      </c>
      <c r="CQ292" s="171" t="str">
        <f>IF(Table1[[#This Row],[Multiple audience]]&lt;&gt;1,IF(Table1[[#This Row],[Semi-skilled]]=1,1,""),"")</f>
        <v/>
      </c>
      <c r="CR292" s="171" t="str">
        <f>IF(Table1[[#This Row],[Multiple audience]]&lt;&gt;1,IF(Table1[[#This Row],[Trades]]=1,1,""),"")</f>
        <v/>
      </c>
      <c r="CS292" s="171" t="str">
        <f>IF(Table1[[#This Row],[Multiple audience]]&lt;&gt;1,IF(Table1[[#This Row],[Other]]=1,1,""),"")</f>
        <v/>
      </c>
      <c r="CT292" s="171" t="str">
        <f>IF(SUM(Table1[[#This Row],[General Audience]:[Other]])&gt;1,1,"")</f>
        <v/>
      </c>
      <c r="CU292" s="171" t="str">
        <f>IF(Table1[[#This Row],[Various  ]]&lt;&gt;1,IF(Table1[[#This Row],[Calculator / Software]]=1,1,""),"")</f>
        <v/>
      </c>
      <c r="CV292" s="171" t="str">
        <f>IF(Table1[[#This Row],[Various  ]]&lt;&gt;1,IF(Table1[[#This Row],[Information  ]]=1,1,""),"")</f>
        <v/>
      </c>
      <c r="CW292" s="171" t="str">
        <f>IF(Table1[[#This Row],[Various  ]]&lt;&gt;1,IF(Table1[[#This Row],[Interactive Tool]]=1,1,""),"")</f>
        <v/>
      </c>
      <c r="CX292" s="171" t="str">
        <f>IF(Table1[[#This Row],[Various  ]]&lt;&gt;1,IF(Table1[[#This Row],[Technical Specifications]]=1,1,""),"")</f>
        <v/>
      </c>
      <c r="CY292" s="171" t="str">
        <f>IF(Table1[[#This Row],[Various  ]]&lt;&gt;1,IF(Table1[[#This Row],[Training Resources]]=1,1,""),"")</f>
        <v/>
      </c>
      <c r="CZ292" s="171" t="str">
        <f>IF(Table1[[#This Row],[Various  ]]&lt;&gt;1,IF(Table1[[#This Row],[Toolbox]]=1,1,""),"")</f>
        <v/>
      </c>
      <c r="DA292" s="169" t="str">
        <f>IF(Table1[[#This Row],[Various  ]]&lt;&gt;1,IF(Table1[[#This Row],[Video]]=1,1,""),"")</f>
        <v/>
      </c>
      <c r="DB292" s="169" t="str">
        <f>IF(Table1[[#This Row],[Various  ]]&lt;&gt;1,IF(Table1[[#This Row],[Case study]]=1,1,""),"")</f>
        <v/>
      </c>
      <c r="DC292" s="169" t="str">
        <f>IF(Table1[[#This Row],[Various  ]]&lt;&gt;1,IF(Table1[[#This Row],[Other   ]]=1,1,""),"")</f>
        <v/>
      </c>
      <c r="DD292" s="169" t="str">
        <f>IF(Table1[[#This Row],[Various  ]]&lt;&gt;1,IF(Table1[[#This Row],[Standards]]=1,1,""),"")</f>
        <v/>
      </c>
      <c r="DE292" s="169" t="str">
        <f>IF(Table1[[#This Row],[Various]]=1,1,IF(SUM(Table1[[#This Row],[Calculator / Software]:[Standards]])&gt;1,1,""))</f>
        <v/>
      </c>
      <c r="DF292" s="169" t="str">
        <f>IF(Table1[[#This Row],[Multiple NCC links]]&lt;&gt;1,IF(Table1[[#This Row],[Design]]=1,1,""),"")</f>
        <v/>
      </c>
      <c r="DG292" s="169" t="str">
        <f>IF(Table1[[#This Row],[Multiple NCC links]]&lt;&gt;1,IF(Table1[[#This Row],[Assessment / Verification]]=1,1,""),"")</f>
        <v/>
      </c>
      <c r="DH292" s="169" t="str">
        <f>IF(Table1[[#This Row],[Multiple NCC links]]&lt;&gt;1,IF(Table1[[#This Row],[Climate Specific ]]=1,1,""),"")</f>
        <v/>
      </c>
      <c r="DI292" s="169" t="str">
        <f>IF(Table1[[#This Row],[Multiple NCC links]]&lt;&gt;1,IF(Table1[[#This Row],[Alterations / Additions]]=1,1,""),"")</f>
        <v/>
      </c>
      <c r="DJ292" s="169" t="str">
        <f>IF(Table1[[#This Row],[Multiple NCC links]]&lt;&gt;1,IF(Table1[[#This Row],[Glazing]]=1,1,""),"")</f>
        <v/>
      </c>
      <c r="DK292" s="169" t="str">
        <f>IF(Table1[[#This Row],[Multiple NCC links]]&lt;&gt;1,IF(Table1[[#This Row],[Building Fabric / Thermal / Sealing]]=1,1,""),"")</f>
        <v/>
      </c>
      <c r="DL292" s="169" t="str">
        <f>IF(Table1[[#This Row],[Multiple NCC links]]&lt;&gt;1,IF(Table1[[#This Row],[Lighting]]=1,1,""),"")</f>
        <v/>
      </c>
      <c r="DM292" s="169" t="str">
        <f>IF(Table1[[#This Row],[Multiple NCC links]]&lt;&gt;1,IF(Table1[[#This Row],[HVAC]]=1,1,""),"")</f>
        <v/>
      </c>
      <c r="DN292" s="169" t="str">
        <f>IF(Table1[[#This Row],[Multiple NCC links]]&lt;&gt;1,IF(Table1[[#This Row],[Services]]=1,1,""),"")</f>
        <v/>
      </c>
      <c r="DO292" s="169" t="str">
        <f>IF(Table1[[#This Row],[Multiple NCC links]]&lt;&gt;1,IF(Table1[[#This Row],[Maintenance &amp; Monitoring]]=1,1,""),"")</f>
        <v/>
      </c>
      <c r="DP292" s="169" t="str">
        <f>IF(Table1[[#This Row],[Multiple NCC links]]&lt;&gt;1,IF(Table1[[#This Row],[Hand over / Operations]]=1,1,""),"")</f>
        <v/>
      </c>
      <c r="DQ292" s="169" t="str">
        <f>IF(Table1[[#This Row],[Multiple NCC links]]&lt;&gt;1,IF(Table1[[#This Row],[As built assessment]]=1,1,""),"")</f>
        <v/>
      </c>
      <c r="DR292" s="169" t="str">
        <f>IF(Table1[[#This Row],[Multiple NCC links]]&lt;&gt;1,IF(Table1[[#This Row],[Beyond compliance]]=1,1,""),"")</f>
        <v/>
      </c>
      <c r="DS292" s="169" t="str">
        <f>IF(SUM(Table1[[#This Row],[Design]:[Beyond compliance]])&gt;1,1,"")</f>
        <v/>
      </c>
      <c r="DT292" s="169" t="str">
        <f>IF(Table1[[#This Row],[Both Residential &amp; Commercial4]]&lt;&gt;1,IF(Table1[[#This Row],[Residential]]=1,1,""),"")</f>
        <v/>
      </c>
      <c r="DU292" s="169" t="str">
        <f>IF(Table1[[#This Row],[Both Residential &amp; Commercial4]]&lt;&gt;1,IF(Table1[[#This Row],[Commercial]]=1,1,""),"")</f>
        <v/>
      </c>
      <c r="DV292" s="169" t="str">
        <f>Table1[[#This Row],[Residential &amp; Commercial]]</f>
        <v/>
      </c>
      <c r="DW292" s="169"/>
    </row>
    <row r="293" spans="1:127" s="49" customFormat="1" ht="20.25" thickTop="1" thickBot="1" x14ac:dyDescent="0.35">
      <c r="A293" s="97"/>
      <c r="B293" s="97"/>
      <c r="C293" s="88"/>
      <c r="D293" s="88"/>
      <c r="E293" s="176"/>
      <c r="F293" s="176"/>
      <c r="G293" s="176"/>
      <c r="H293" s="176"/>
      <c r="I293" s="90" t="str">
        <f>IF(AND(Table1[[#This Row],[General]]=1,Table1[[#This Row],[Beginner]]=1,Table1[[#This Row],[Intermediate]]=1,Table1[[#This Row],[Advanced]]=1),1,"")</f>
        <v/>
      </c>
      <c r="J293" s="90" t="str">
        <f>CONCATENATE(IF(Table1[[#This Row],[General]]=1,"General, ",""), IF(Table1[[#This Row],[Beginner]]=1,"Beginner, ",""),IF(Table1[[#This Row],[Intermediate]]=1,"Intermediate, ",""), IF(Table1[[#This Row],[Advanced]]=1,"Advanced",""))</f>
        <v/>
      </c>
      <c r="K293" s="91"/>
      <c r="L293" s="179"/>
      <c r="M293" s="91"/>
      <c r="N293" s="91"/>
      <c r="O293" s="159"/>
      <c r="P293" s="91"/>
      <c r="Q293" s="91"/>
      <c r="R293" s="91"/>
      <c r="S29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93" s="102"/>
      <c r="U293" s="102"/>
      <c r="V293" s="240"/>
      <c r="W293" s="240"/>
      <c r="X293" s="102"/>
      <c r="Y293" s="102"/>
      <c r="Z293" s="102"/>
      <c r="AA293" s="102"/>
      <c r="AB293" s="102"/>
      <c r="AC293" s="102"/>
      <c r="AD293" s="102"/>
      <c r="AE293" s="102"/>
      <c r="AF293" s="102"/>
      <c r="AG29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93" s="103"/>
      <c r="AI293" s="103"/>
      <c r="AJ293" s="103"/>
      <c r="AK293" s="74" t="str">
        <f>CONCATENATE(IF(Table1[[#This Row],[Digital]]=1,"Digital, ",""),IF(Table1[[#This Row],[Face to Face]]=1,"Face to face, ",""),IF(Table1[[#This Row],[Blended]]=1,"Blended",""))</f>
        <v/>
      </c>
      <c r="AL293" s="99"/>
      <c r="AM293" s="104"/>
      <c r="AN293" s="130"/>
      <c r="AO293" s="94"/>
      <c r="AP293" s="182"/>
      <c r="AQ293" s="94"/>
      <c r="AR293" s="94"/>
      <c r="AS293" s="94"/>
      <c r="AT293" s="94"/>
      <c r="AU293" s="94"/>
      <c r="AV293" s="182"/>
      <c r="AW293" s="182"/>
      <c r="AX293" s="182"/>
      <c r="AY293" s="94"/>
      <c r="AZ29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9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93" s="95"/>
      <c r="BC293" s="95"/>
      <c r="BD293" s="90" t="str">
        <f>IF(AND(Table1[[#This Row],[Residential]]=1,Table1[[#This Row],[Commercial]]=1),1,"")</f>
        <v/>
      </c>
      <c r="BE293" s="90" t="str">
        <f>CONCATENATE(IF(Table1[[#This Row],[Residential]]=1,"Residential, ",""),IF(Table1[[#This Row],[Commercial]]=1,"Commercial",""))</f>
        <v/>
      </c>
      <c r="BF293" s="94"/>
      <c r="BG293" s="94"/>
      <c r="BH293" s="94"/>
      <c r="BI293" s="94"/>
      <c r="BJ293" s="94"/>
      <c r="BK293" s="94"/>
      <c r="BL293" s="94"/>
      <c r="BM293" s="182"/>
      <c r="BN293" s="94"/>
      <c r="BO29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93" s="160"/>
      <c r="BQ293" s="120"/>
      <c r="BR293" s="132"/>
      <c r="BS293" s="120"/>
      <c r="BT293" s="175"/>
      <c r="BU293" s="175"/>
      <c r="BV293" s="175"/>
      <c r="BW293" s="121"/>
      <c r="BX293" s="121"/>
      <c r="BY293" s="121"/>
      <c r="BZ293" s="227"/>
      <c r="CA29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93" s="48">
        <f>COUNTIF(Table1[[#This Row],[Validity]:[Alignment with NCC (Yes=1,No=0)]],"N/A")</f>
        <v>0</v>
      </c>
      <c r="CC293" s="48">
        <f>IF(ISERROR(Table1[[#This Row],[Total Quality Score (out of 10)]]/(4-Table1[[#This Row],[N/A Count]])),0,Table1[[#This Row],[Total Quality Score (out of 10)]]/(4-Table1[[#This Row],[N/A Count]]))</f>
        <v>0</v>
      </c>
      <c r="CD293" s="106"/>
      <c r="CE293" s="106"/>
      <c r="CF293" s="172" t="str">
        <f>IF(SUM(Table1[[#This Row],[Multiple]:[Level (all)62]])&lt;1,IF(Table1[[#This Row],[General]]=1,1,""),"")</f>
        <v/>
      </c>
      <c r="CG293" s="172" t="str">
        <f>IF(SUM(Table1[[#This Row],[Multiple]:[Level (all)62]])&lt;1,IF(Table1[[#This Row],[Beginner]]=1,1,""),"")</f>
        <v/>
      </c>
      <c r="CH293" s="171" t="str">
        <f>IF(SUM(Table1[[#This Row],[Multiple]:[Level (all)62]])&lt;1,IF(Table1[[#This Row],[Intermediate]]=1,1,""),"")</f>
        <v/>
      </c>
      <c r="CI293" s="171" t="str">
        <f>IF(SUM(Table1[[#This Row],[Multiple]:[Level (all)62]])&lt;1,IF(Table1[[#This Row],[Advanced]]=1,1,""),"")</f>
        <v/>
      </c>
      <c r="CJ293" s="171" t="str">
        <f>IF(AND(SUM(Table1[[#This Row],[General]:[Advanced]])&lt;4,SUM(Table1[[#This Row],[General]:[Advanced]])&gt;1),1,"")</f>
        <v/>
      </c>
      <c r="CK293" s="171" t="str">
        <f>Table1[[#This Row],[Level (all)]]</f>
        <v/>
      </c>
      <c r="CL293" s="171" t="str">
        <f>IF(Table1[[#This Row],[Multiple audience]]&lt;&gt;1,IF(Table1[[#This Row],[General Audience]]=1,1,""),"")</f>
        <v/>
      </c>
      <c r="CM293" s="171" t="str">
        <f>IF(Table1[[#This Row],[Multiple audience]]&lt;&gt;1,IF(Table1[[#This Row],[Planners / Designers ]]=1,1,""),"")</f>
        <v/>
      </c>
      <c r="CN293" s="171" t="str">
        <f>IF(Table1[[#This Row],[Multiple audience]]&lt;&gt;1,IF(Table1[[#This Row],[Regulatory Assessors]]=1,1,""),"")</f>
        <v/>
      </c>
      <c r="CO293" s="171" t="str">
        <f>IF(Table1[[#This Row],[Multiple audience]]&lt;&gt;1,IF(Table1[[#This Row],[Builders / Management]]=1,1,""),"")</f>
        <v/>
      </c>
      <c r="CP293" s="171" t="str">
        <f>IF(Table1[[#This Row],[Multiple audience]]&lt;&gt;1,IF(Table1[[#This Row],[Energy / Sus Assessors]]=1,1,""),"")</f>
        <v/>
      </c>
      <c r="CQ293" s="171" t="str">
        <f>IF(Table1[[#This Row],[Multiple audience]]&lt;&gt;1,IF(Table1[[#This Row],[Semi-skilled]]=1,1,""),"")</f>
        <v/>
      </c>
      <c r="CR293" s="171" t="str">
        <f>IF(Table1[[#This Row],[Multiple audience]]&lt;&gt;1,IF(Table1[[#This Row],[Trades]]=1,1,""),"")</f>
        <v/>
      </c>
      <c r="CS293" s="171" t="str">
        <f>IF(Table1[[#This Row],[Multiple audience]]&lt;&gt;1,IF(Table1[[#This Row],[Other]]=1,1,""),"")</f>
        <v/>
      </c>
      <c r="CT293" s="171" t="str">
        <f>IF(SUM(Table1[[#This Row],[General Audience]:[Other]])&gt;1,1,"")</f>
        <v/>
      </c>
      <c r="CU293" s="171" t="str">
        <f>IF(Table1[[#This Row],[Various  ]]&lt;&gt;1,IF(Table1[[#This Row],[Calculator / Software]]=1,1,""),"")</f>
        <v/>
      </c>
      <c r="CV293" s="171" t="str">
        <f>IF(Table1[[#This Row],[Various  ]]&lt;&gt;1,IF(Table1[[#This Row],[Information  ]]=1,1,""),"")</f>
        <v/>
      </c>
      <c r="CW293" s="171" t="str">
        <f>IF(Table1[[#This Row],[Various  ]]&lt;&gt;1,IF(Table1[[#This Row],[Interactive Tool]]=1,1,""),"")</f>
        <v/>
      </c>
      <c r="CX293" s="171" t="str">
        <f>IF(Table1[[#This Row],[Various  ]]&lt;&gt;1,IF(Table1[[#This Row],[Technical Specifications]]=1,1,""),"")</f>
        <v/>
      </c>
      <c r="CY293" s="171" t="str">
        <f>IF(Table1[[#This Row],[Various  ]]&lt;&gt;1,IF(Table1[[#This Row],[Training Resources]]=1,1,""),"")</f>
        <v/>
      </c>
      <c r="CZ293" s="171" t="str">
        <f>IF(Table1[[#This Row],[Various  ]]&lt;&gt;1,IF(Table1[[#This Row],[Toolbox]]=1,1,""),"")</f>
        <v/>
      </c>
      <c r="DA293" s="169" t="str">
        <f>IF(Table1[[#This Row],[Various  ]]&lt;&gt;1,IF(Table1[[#This Row],[Video]]=1,1,""),"")</f>
        <v/>
      </c>
      <c r="DB293" s="169" t="str">
        <f>IF(Table1[[#This Row],[Various  ]]&lt;&gt;1,IF(Table1[[#This Row],[Case study]]=1,1,""),"")</f>
        <v/>
      </c>
      <c r="DC293" s="169" t="str">
        <f>IF(Table1[[#This Row],[Various  ]]&lt;&gt;1,IF(Table1[[#This Row],[Other   ]]=1,1,""),"")</f>
        <v/>
      </c>
      <c r="DD293" s="169" t="str">
        <f>IF(Table1[[#This Row],[Various  ]]&lt;&gt;1,IF(Table1[[#This Row],[Standards]]=1,1,""),"")</f>
        <v/>
      </c>
      <c r="DE293" s="169" t="str">
        <f>IF(Table1[[#This Row],[Various]]=1,1,IF(SUM(Table1[[#This Row],[Calculator / Software]:[Standards]])&gt;1,1,""))</f>
        <v/>
      </c>
      <c r="DF293" s="169" t="str">
        <f>IF(Table1[[#This Row],[Multiple NCC links]]&lt;&gt;1,IF(Table1[[#This Row],[Design]]=1,1,""),"")</f>
        <v/>
      </c>
      <c r="DG293" s="169" t="str">
        <f>IF(Table1[[#This Row],[Multiple NCC links]]&lt;&gt;1,IF(Table1[[#This Row],[Assessment / Verification]]=1,1,""),"")</f>
        <v/>
      </c>
      <c r="DH293" s="169" t="str">
        <f>IF(Table1[[#This Row],[Multiple NCC links]]&lt;&gt;1,IF(Table1[[#This Row],[Climate Specific ]]=1,1,""),"")</f>
        <v/>
      </c>
      <c r="DI293" s="169" t="str">
        <f>IF(Table1[[#This Row],[Multiple NCC links]]&lt;&gt;1,IF(Table1[[#This Row],[Alterations / Additions]]=1,1,""),"")</f>
        <v/>
      </c>
      <c r="DJ293" s="169" t="str">
        <f>IF(Table1[[#This Row],[Multiple NCC links]]&lt;&gt;1,IF(Table1[[#This Row],[Glazing]]=1,1,""),"")</f>
        <v/>
      </c>
      <c r="DK293" s="169" t="str">
        <f>IF(Table1[[#This Row],[Multiple NCC links]]&lt;&gt;1,IF(Table1[[#This Row],[Building Fabric / Thermal / Sealing]]=1,1,""),"")</f>
        <v/>
      </c>
      <c r="DL293" s="169" t="str">
        <f>IF(Table1[[#This Row],[Multiple NCC links]]&lt;&gt;1,IF(Table1[[#This Row],[Lighting]]=1,1,""),"")</f>
        <v/>
      </c>
      <c r="DM293" s="169" t="str">
        <f>IF(Table1[[#This Row],[Multiple NCC links]]&lt;&gt;1,IF(Table1[[#This Row],[HVAC]]=1,1,""),"")</f>
        <v/>
      </c>
      <c r="DN293" s="169" t="str">
        <f>IF(Table1[[#This Row],[Multiple NCC links]]&lt;&gt;1,IF(Table1[[#This Row],[Services]]=1,1,""),"")</f>
        <v/>
      </c>
      <c r="DO293" s="169" t="str">
        <f>IF(Table1[[#This Row],[Multiple NCC links]]&lt;&gt;1,IF(Table1[[#This Row],[Maintenance &amp; Monitoring]]=1,1,""),"")</f>
        <v/>
      </c>
      <c r="DP293" s="169" t="str">
        <f>IF(Table1[[#This Row],[Multiple NCC links]]&lt;&gt;1,IF(Table1[[#This Row],[Hand over / Operations]]=1,1,""),"")</f>
        <v/>
      </c>
      <c r="DQ293" s="169" t="str">
        <f>IF(Table1[[#This Row],[Multiple NCC links]]&lt;&gt;1,IF(Table1[[#This Row],[As built assessment]]=1,1,""),"")</f>
        <v/>
      </c>
      <c r="DR293" s="169" t="str">
        <f>IF(Table1[[#This Row],[Multiple NCC links]]&lt;&gt;1,IF(Table1[[#This Row],[Beyond compliance]]=1,1,""),"")</f>
        <v/>
      </c>
      <c r="DS293" s="169" t="str">
        <f>IF(SUM(Table1[[#This Row],[Design]:[Beyond compliance]])&gt;1,1,"")</f>
        <v/>
      </c>
      <c r="DT293" s="169" t="str">
        <f>IF(Table1[[#This Row],[Both Residential &amp; Commercial4]]&lt;&gt;1,IF(Table1[[#This Row],[Residential]]=1,1,""),"")</f>
        <v/>
      </c>
      <c r="DU293" s="169" t="str">
        <f>IF(Table1[[#This Row],[Both Residential &amp; Commercial4]]&lt;&gt;1,IF(Table1[[#This Row],[Commercial]]=1,1,""),"")</f>
        <v/>
      </c>
      <c r="DV293" s="169" t="str">
        <f>Table1[[#This Row],[Residential &amp; Commercial]]</f>
        <v/>
      </c>
      <c r="DW293" s="169"/>
    </row>
    <row r="294" spans="1:127" s="49" customFormat="1" ht="20.25" thickTop="1" thickBot="1" x14ac:dyDescent="0.35">
      <c r="A294" s="97"/>
      <c r="B294" s="97"/>
      <c r="C294" s="88"/>
      <c r="D294" s="88"/>
      <c r="E294" s="176"/>
      <c r="F294" s="176"/>
      <c r="G294" s="176"/>
      <c r="H294" s="176"/>
      <c r="I294" s="90" t="str">
        <f>IF(AND(Table1[[#This Row],[General]]=1,Table1[[#This Row],[Beginner]]=1,Table1[[#This Row],[Intermediate]]=1,Table1[[#This Row],[Advanced]]=1),1,"")</f>
        <v/>
      </c>
      <c r="J294" s="90" t="str">
        <f>CONCATENATE(IF(Table1[[#This Row],[General]]=1,"General, ",""), IF(Table1[[#This Row],[Beginner]]=1,"Beginner, ",""),IF(Table1[[#This Row],[Intermediate]]=1,"Intermediate, ",""), IF(Table1[[#This Row],[Advanced]]=1,"Advanced",""))</f>
        <v/>
      </c>
      <c r="K294" s="91"/>
      <c r="L294" s="179"/>
      <c r="M294" s="91"/>
      <c r="N294" s="91"/>
      <c r="O294" s="159"/>
      <c r="P294" s="91"/>
      <c r="Q294" s="91"/>
      <c r="R294" s="91"/>
      <c r="S29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94" s="102"/>
      <c r="U294" s="102"/>
      <c r="V294" s="240"/>
      <c r="W294" s="240"/>
      <c r="X294" s="102"/>
      <c r="Y294" s="102"/>
      <c r="Z294" s="102"/>
      <c r="AA294" s="102"/>
      <c r="AB294" s="102"/>
      <c r="AC294" s="102"/>
      <c r="AD294" s="102"/>
      <c r="AE294" s="102"/>
      <c r="AF294" s="102"/>
      <c r="AG29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94" s="103"/>
      <c r="AI294" s="103"/>
      <c r="AJ294" s="103"/>
      <c r="AK294" s="74" t="str">
        <f>CONCATENATE(IF(Table1[[#This Row],[Digital]]=1,"Digital, ",""),IF(Table1[[#This Row],[Face to Face]]=1,"Face to face, ",""),IF(Table1[[#This Row],[Blended]]=1,"Blended",""))</f>
        <v/>
      </c>
      <c r="AL294" s="99"/>
      <c r="AM294" s="104"/>
      <c r="AN294" s="130"/>
      <c r="AO294" s="94"/>
      <c r="AP294" s="182"/>
      <c r="AQ294" s="94"/>
      <c r="AR294" s="94"/>
      <c r="AS294" s="94"/>
      <c r="AT294" s="94"/>
      <c r="AU294" s="94"/>
      <c r="AV294" s="182"/>
      <c r="AW294" s="182"/>
      <c r="AX294" s="182"/>
      <c r="AY294" s="94"/>
      <c r="AZ29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9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94" s="95"/>
      <c r="BC294" s="95"/>
      <c r="BD294" s="90" t="str">
        <f>IF(AND(Table1[[#This Row],[Residential]]=1,Table1[[#This Row],[Commercial]]=1),1,"")</f>
        <v/>
      </c>
      <c r="BE294" s="90" t="str">
        <f>CONCATENATE(IF(Table1[[#This Row],[Residential]]=1,"Residential, ",""),IF(Table1[[#This Row],[Commercial]]=1,"Commercial",""))</f>
        <v/>
      </c>
      <c r="BF294" s="94"/>
      <c r="BG294" s="94"/>
      <c r="BH294" s="94"/>
      <c r="BI294" s="94"/>
      <c r="BJ294" s="94"/>
      <c r="BK294" s="94"/>
      <c r="BL294" s="94"/>
      <c r="BM294" s="182"/>
      <c r="BN294" s="94"/>
      <c r="BO29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94" s="160"/>
      <c r="BQ294" s="120"/>
      <c r="BR294" s="132"/>
      <c r="BS294" s="120"/>
      <c r="BT294" s="175"/>
      <c r="BU294" s="175"/>
      <c r="BV294" s="175"/>
      <c r="BW294" s="121"/>
      <c r="BX294" s="121"/>
      <c r="BY294" s="121"/>
      <c r="BZ294" s="227"/>
      <c r="CA29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94" s="48">
        <f>COUNTIF(Table1[[#This Row],[Validity]:[Alignment with NCC (Yes=1,No=0)]],"N/A")</f>
        <v>0</v>
      </c>
      <c r="CC294" s="48">
        <f>IF(ISERROR(Table1[[#This Row],[Total Quality Score (out of 10)]]/(4-Table1[[#This Row],[N/A Count]])),0,Table1[[#This Row],[Total Quality Score (out of 10)]]/(4-Table1[[#This Row],[N/A Count]]))</f>
        <v>0</v>
      </c>
      <c r="CD294" s="106"/>
      <c r="CE294" s="106"/>
      <c r="CF294" s="172" t="str">
        <f>IF(SUM(Table1[[#This Row],[Multiple]:[Level (all)62]])&lt;1,IF(Table1[[#This Row],[General]]=1,1,""),"")</f>
        <v/>
      </c>
      <c r="CG294" s="172" t="str">
        <f>IF(SUM(Table1[[#This Row],[Multiple]:[Level (all)62]])&lt;1,IF(Table1[[#This Row],[Beginner]]=1,1,""),"")</f>
        <v/>
      </c>
      <c r="CH294" s="171" t="str">
        <f>IF(SUM(Table1[[#This Row],[Multiple]:[Level (all)62]])&lt;1,IF(Table1[[#This Row],[Intermediate]]=1,1,""),"")</f>
        <v/>
      </c>
      <c r="CI294" s="171" t="str">
        <f>IF(SUM(Table1[[#This Row],[Multiple]:[Level (all)62]])&lt;1,IF(Table1[[#This Row],[Advanced]]=1,1,""),"")</f>
        <v/>
      </c>
      <c r="CJ294" s="171" t="str">
        <f>IF(AND(SUM(Table1[[#This Row],[General]:[Advanced]])&lt;4,SUM(Table1[[#This Row],[General]:[Advanced]])&gt;1),1,"")</f>
        <v/>
      </c>
      <c r="CK294" s="171" t="str">
        <f>Table1[[#This Row],[Level (all)]]</f>
        <v/>
      </c>
      <c r="CL294" s="171" t="str">
        <f>IF(Table1[[#This Row],[Multiple audience]]&lt;&gt;1,IF(Table1[[#This Row],[General Audience]]=1,1,""),"")</f>
        <v/>
      </c>
      <c r="CM294" s="171" t="str">
        <f>IF(Table1[[#This Row],[Multiple audience]]&lt;&gt;1,IF(Table1[[#This Row],[Planners / Designers ]]=1,1,""),"")</f>
        <v/>
      </c>
      <c r="CN294" s="171" t="str">
        <f>IF(Table1[[#This Row],[Multiple audience]]&lt;&gt;1,IF(Table1[[#This Row],[Regulatory Assessors]]=1,1,""),"")</f>
        <v/>
      </c>
      <c r="CO294" s="171" t="str">
        <f>IF(Table1[[#This Row],[Multiple audience]]&lt;&gt;1,IF(Table1[[#This Row],[Builders / Management]]=1,1,""),"")</f>
        <v/>
      </c>
      <c r="CP294" s="171" t="str">
        <f>IF(Table1[[#This Row],[Multiple audience]]&lt;&gt;1,IF(Table1[[#This Row],[Energy / Sus Assessors]]=1,1,""),"")</f>
        <v/>
      </c>
      <c r="CQ294" s="171" t="str">
        <f>IF(Table1[[#This Row],[Multiple audience]]&lt;&gt;1,IF(Table1[[#This Row],[Semi-skilled]]=1,1,""),"")</f>
        <v/>
      </c>
      <c r="CR294" s="171" t="str">
        <f>IF(Table1[[#This Row],[Multiple audience]]&lt;&gt;1,IF(Table1[[#This Row],[Trades]]=1,1,""),"")</f>
        <v/>
      </c>
      <c r="CS294" s="171" t="str">
        <f>IF(Table1[[#This Row],[Multiple audience]]&lt;&gt;1,IF(Table1[[#This Row],[Other]]=1,1,""),"")</f>
        <v/>
      </c>
      <c r="CT294" s="171" t="str">
        <f>IF(SUM(Table1[[#This Row],[General Audience]:[Other]])&gt;1,1,"")</f>
        <v/>
      </c>
      <c r="CU294" s="171" t="str">
        <f>IF(Table1[[#This Row],[Various  ]]&lt;&gt;1,IF(Table1[[#This Row],[Calculator / Software]]=1,1,""),"")</f>
        <v/>
      </c>
      <c r="CV294" s="171" t="str">
        <f>IF(Table1[[#This Row],[Various  ]]&lt;&gt;1,IF(Table1[[#This Row],[Information  ]]=1,1,""),"")</f>
        <v/>
      </c>
      <c r="CW294" s="171" t="str">
        <f>IF(Table1[[#This Row],[Various  ]]&lt;&gt;1,IF(Table1[[#This Row],[Interactive Tool]]=1,1,""),"")</f>
        <v/>
      </c>
      <c r="CX294" s="171" t="str">
        <f>IF(Table1[[#This Row],[Various  ]]&lt;&gt;1,IF(Table1[[#This Row],[Technical Specifications]]=1,1,""),"")</f>
        <v/>
      </c>
      <c r="CY294" s="171" t="str">
        <f>IF(Table1[[#This Row],[Various  ]]&lt;&gt;1,IF(Table1[[#This Row],[Training Resources]]=1,1,""),"")</f>
        <v/>
      </c>
      <c r="CZ294" s="171" t="str">
        <f>IF(Table1[[#This Row],[Various  ]]&lt;&gt;1,IF(Table1[[#This Row],[Toolbox]]=1,1,""),"")</f>
        <v/>
      </c>
      <c r="DA294" s="169" t="str">
        <f>IF(Table1[[#This Row],[Various  ]]&lt;&gt;1,IF(Table1[[#This Row],[Video]]=1,1,""),"")</f>
        <v/>
      </c>
      <c r="DB294" s="169" t="str">
        <f>IF(Table1[[#This Row],[Various  ]]&lt;&gt;1,IF(Table1[[#This Row],[Case study]]=1,1,""),"")</f>
        <v/>
      </c>
      <c r="DC294" s="169" t="str">
        <f>IF(Table1[[#This Row],[Various  ]]&lt;&gt;1,IF(Table1[[#This Row],[Other   ]]=1,1,""),"")</f>
        <v/>
      </c>
      <c r="DD294" s="169" t="str">
        <f>IF(Table1[[#This Row],[Various  ]]&lt;&gt;1,IF(Table1[[#This Row],[Standards]]=1,1,""),"")</f>
        <v/>
      </c>
      <c r="DE294" s="169" t="str">
        <f>IF(Table1[[#This Row],[Various]]=1,1,IF(SUM(Table1[[#This Row],[Calculator / Software]:[Standards]])&gt;1,1,""))</f>
        <v/>
      </c>
      <c r="DF294" s="169" t="str">
        <f>IF(Table1[[#This Row],[Multiple NCC links]]&lt;&gt;1,IF(Table1[[#This Row],[Design]]=1,1,""),"")</f>
        <v/>
      </c>
      <c r="DG294" s="169" t="str">
        <f>IF(Table1[[#This Row],[Multiple NCC links]]&lt;&gt;1,IF(Table1[[#This Row],[Assessment / Verification]]=1,1,""),"")</f>
        <v/>
      </c>
      <c r="DH294" s="169" t="str">
        <f>IF(Table1[[#This Row],[Multiple NCC links]]&lt;&gt;1,IF(Table1[[#This Row],[Climate Specific ]]=1,1,""),"")</f>
        <v/>
      </c>
      <c r="DI294" s="169" t="str">
        <f>IF(Table1[[#This Row],[Multiple NCC links]]&lt;&gt;1,IF(Table1[[#This Row],[Alterations / Additions]]=1,1,""),"")</f>
        <v/>
      </c>
      <c r="DJ294" s="169" t="str">
        <f>IF(Table1[[#This Row],[Multiple NCC links]]&lt;&gt;1,IF(Table1[[#This Row],[Glazing]]=1,1,""),"")</f>
        <v/>
      </c>
      <c r="DK294" s="169" t="str">
        <f>IF(Table1[[#This Row],[Multiple NCC links]]&lt;&gt;1,IF(Table1[[#This Row],[Building Fabric / Thermal / Sealing]]=1,1,""),"")</f>
        <v/>
      </c>
      <c r="DL294" s="169" t="str">
        <f>IF(Table1[[#This Row],[Multiple NCC links]]&lt;&gt;1,IF(Table1[[#This Row],[Lighting]]=1,1,""),"")</f>
        <v/>
      </c>
      <c r="DM294" s="169" t="str">
        <f>IF(Table1[[#This Row],[Multiple NCC links]]&lt;&gt;1,IF(Table1[[#This Row],[HVAC]]=1,1,""),"")</f>
        <v/>
      </c>
      <c r="DN294" s="169" t="str">
        <f>IF(Table1[[#This Row],[Multiple NCC links]]&lt;&gt;1,IF(Table1[[#This Row],[Services]]=1,1,""),"")</f>
        <v/>
      </c>
      <c r="DO294" s="169" t="str">
        <f>IF(Table1[[#This Row],[Multiple NCC links]]&lt;&gt;1,IF(Table1[[#This Row],[Maintenance &amp; Monitoring]]=1,1,""),"")</f>
        <v/>
      </c>
      <c r="DP294" s="169" t="str">
        <f>IF(Table1[[#This Row],[Multiple NCC links]]&lt;&gt;1,IF(Table1[[#This Row],[Hand over / Operations]]=1,1,""),"")</f>
        <v/>
      </c>
      <c r="DQ294" s="169" t="str">
        <f>IF(Table1[[#This Row],[Multiple NCC links]]&lt;&gt;1,IF(Table1[[#This Row],[As built assessment]]=1,1,""),"")</f>
        <v/>
      </c>
      <c r="DR294" s="169" t="str">
        <f>IF(Table1[[#This Row],[Multiple NCC links]]&lt;&gt;1,IF(Table1[[#This Row],[Beyond compliance]]=1,1,""),"")</f>
        <v/>
      </c>
      <c r="DS294" s="169" t="str">
        <f>IF(SUM(Table1[[#This Row],[Design]:[Beyond compliance]])&gt;1,1,"")</f>
        <v/>
      </c>
      <c r="DT294" s="169" t="str">
        <f>IF(Table1[[#This Row],[Both Residential &amp; Commercial4]]&lt;&gt;1,IF(Table1[[#This Row],[Residential]]=1,1,""),"")</f>
        <v/>
      </c>
      <c r="DU294" s="169" t="str">
        <f>IF(Table1[[#This Row],[Both Residential &amp; Commercial4]]&lt;&gt;1,IF(Table1[[#This Row],[Commercial]]=1,1,""),"")</f>
        <v/>
      </c>
      <c r="DV294" s="169" t="str">
        <f>Table1[[#This Row],[Residential &amp; Commercial]]</f>
        <v/>
      </c>
      <c r="DW294" s="169"/>
    </row>
    <row r="295" spans="1:127" s="49" customFormat="1" ht="20.25" thickTop="1" thickBot="1" x14ac:dyDescent="0.35">
      <c r="A295" s="97"/>
      <c r="B295" s="97"/>
      <c r="C295" s="88"/>
      <c r="D295" s="88"/>
      <c r="E295" s="176"/>
      <c r="F295" s="176"/>
      <c r="G295" s="176"/>
      <c r="H295" s="176"/>
      <c r="I295" s="90" t="str">
        <f>IF(AND(Table1[[#This Row],[General]]=1,Table1[[#This Row],[Beginner]]=1,Table1[[#This Row],[Intermediate]]=1,Table1[[#This Row],[Advanced]]=1),1,"")</f>
        <v/>
      </c>
      <c r="J295" s="90" t="str">
        <f>CONCATENATE(IF(Table1[[#This Row],[General]]=1,"General, ",""), IF(Table1[[#This Row],[Beginner]]=1,"Beginner, ",""),IF(Table1[[#This Row],[Intermediate]]=1,"Intermediate, ",""), IF(Table1[[#This Row],[Advanced]]=1,"Advanced",""))</f>
        <v/>
      </c>
      <c r="K295" s="91"/>
      <c r="L295" s="179"/>
      <c r="M295" s="91"/>
      <c r="N295" s="91"/>
      <c r="O295" s="159"/>
      <c r="P295" s="91"/>
      <c r="Q295" s="91"/>
      <c r="R295" s="91"/>
      <c r="S29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95" s="102"/>
      <c r="U295" s="102"/>
      <c r="V295" s="240"/>
      <c r="W295" s="240"/>
      <c r="X295" s="102"/>
      <c r="Y295" s="102"/>
      <c r="Z295" s="102"/>
      <c r="AA295" s="102"/>
      <c r="AB295" s="102"/>
      <c r="AC295" s="102"/>
      <c r="AD295" s="102"/>
      <c r="AE295" s="102"/>
      <c r="AF295" s="102"/>
      <c r="AG29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95" s="103"/>
      <c r="AI295" s="103"/>
      <c r="AJ295" s="103"/>
      <c r="AK295" s="74" t="str">
        <f>CONCATENATE(IF(Table1[[#This Row],[Digital]]=1,"Digital, ",""),IF(Table1[[#This Row],[Face to Face]]=1,"Face to face, ",""),IF(Table1[[#This Row],[Blended]]=1,"Blended",""))</f>
        <v/>
      </c>
      <c r="AL295" s="99"/>
      <c r="AM295" s="104"/>
      <c r="AN295" s="130"/>
      <c r="AO295" s="94"/>
      <c r="AP295" s="182"/>
      <c r="AQ295" s="94"/>
      <c r="AR295" s="94"/>
      <c r="AS295" s="94"/>
      <c r="AT295" s="94"/>
      <c r="AU295" s="94"/>
      <c r="AV295" s="182"/>
      <c r="AW295" s="182"/>
      <c r="AX295" s="182"/>
      <c r="AY295" s="94"/>
      <c r="AZ29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9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95" s="95"/>
      <c r="BC295" s="95"/>
      <c r="BD295" s="90" t="str">
        <f>IF(AND(Table1[[#This Row],[Residential]]=1,Table1[[#This Row],[Commercial]]=1),1,"")</f>
        <v/>
      </c>
      <c r="BE295" s="90" t="str">
        <f>CONCATENATE(IF(Table1[[#This Row],[Residential]]=1,"Residential, ",""),IF(Table1[[#This Row],[Commercial]]=1,"Commercial",""))</f>
        <v/>
      </c>
      <c r="BF295" s="94"/>
      <c r="BG295" s="94"/>
      <c r="BH295" s="94"/>
      <c r="BI295" s="94"/>
      <c r="BJ295" s="94"/>
      <c r="BK295" s="94"/>
      <c r="BL295" s="94"/>
      <c r="BM295" s="182"/>
      <c r="BN295" s="94"/>
      <c r="BO29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95" s="160"/>
      <c r="BQ295" s="120"/>
      <c r="BR295" s="132"/>
      <c r="BS295" s="120"/>
      <c r="BT295" s="175"/>
      <c r="BU295" s="175"/>
      <c r="BV295" s="175"/>
      <c r="BW295" s="121"/>
      <c r="BX295" s="121"/>
      <c r="BY295" s="121"/>
      <c r="BZ295" s="227"/>
      <c r="CA29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95" s="48">
        <f>COUNTIF(Table1[[#This Row],[Validity]:[Alignment with NCC (Yes=1,No=0)]],"N/A")</f>
        <v>0</v>
      </c>
      <c r="CC295" s="48">
        <f>IF(ISERROR(Table1[[#This Row],[Total Quality Score (out of 10)]]/(4-Table1[[#This Row],[N/A Count]])),0,Table1[[#This Row],[Total Quality Score (out of 10)]]/(4-Table1[[#This Row],[N/A Count]]))</f>
        <v>0</v>
      </c>
      <c r="CD295" s="106"/>
      <c r="CE295" s="106"/>
      <c r="CF295" s="172" t="str">
        <f>IF(SUM(Table1[[#This Row],[Multiple]:[Level (all)62]])&lt;1,IF(Table1[[#This Row],[General]]=1,1,""),"")</f>
        <v/>
      </c>
      <c r="CG295" s="172" t="str">
        <f>IF(SUM(Table1[[#This Row],[Multiple]:[Level (all)62]])&lt;1,IF(Table1[[#This Row],[Beginner]]=1,1,""),"")</f>
        <v/>
      </c>
      <c r="CH295" s="171" t="str">
        <f>IF(SUM(Table1[[#This Row],[Multiple]:[Level (all)62]])&lt;1,IF(Table1[[#This Row],[Intermediate]]=1,1,""),"")</f>
        <v/>
      </c>
      <c r="CI295" s="171" t="str">
        <f>IF(SUM(Table1[[#This Row],[Multiple]:[Level (all)62]])&lt;1,IF(Table1[[#This Row],[Advanced]]=1,1,""),"")</f>
        <v/>
      </c>
      <c r="CJ295" s="171" t="str">
        <f>IF(AND(SUM(Table1[[#This Row],[General]:[Advanced]])&lt;4,SUM(Table1[[#This Row],[General]:[Advanced]])&gt;1),1,"")</f>
        <v/>
      </c>
      <c r="CK295" s="171" t="str">
        <f>Table1[[#This Row],[Level (all)]]</f>
        <v/>
      </c>
      <c r="CL295" s="171" t="str">
        <f>IF(Table1[[#This Row],[Multiple audience]]&lt;&gt;1,IF(Table1[[#This Row],[General Audience]]=1,1,""),"")</f>
        <v/>
      </c>
      <c r="CM295" s="171" t="str">
        <f>IF(Table1[[#This Row],[Multiple audience]]&lt;&gt;1,IF(Table1[[#This Row],[Planners / Designers ]]=1,1,""),"")</f>
        <v/>
      </c>
      <c r="CN295" s="171" t="str">
        <f>IF(Table1[[#This Row],[Multiple audience]]&lt;&gt;1,IF(Table1[[#This Row],[Regulatory Assessors]]=1,1,""),"")</f>
        <v/>
      </c>
      <c r="CO295" s="171" t="str">
        <f>IF(Table1[[#This Row],[Multiple audience]]&lt;&gt;1,IF(Table1[[#This Row],[Builders / Management]]=1,1,""),"")</f>
        <v/>
      </c>
      <c r="CP295" s="171" t="str">
        <f>IF(Table1[[#This Row],[Multiple audience]]&lt;&gt;1,IF(Table1[[#This Row],[Energy / Sus Assessors]]=1,1,""),"")</f>
        <v/>
      </c>
      <c r="CQ295" s="171" t="str">
        <f>IF(Table1[[#This Row],[Multiple audience]]&lt;&gt;1,IF(Table1[[#This Row],[Semi-skilled]]=1,1,""),"")</f>
        <v/>
      </c>
      <c r="CR295" s="171" t="str">
        <f>IF(Table1[[#This Row],[Multiple audience]]&lt;&gt;1,IF(Table1[[#This Row],[Trades]]=1,1,""),"")</f>
        <v/>
      </c>
      <c r="CS295" s="171" t="str">
        <f>IF(Table1[[#This Row],[Multiple audience]]&lt;&gt;1,IF(Table1[[#This Row],[Other]]=1,1,""),"")</f>
        <v/>
      </c>
      <c r="CT295" s="171" t="str">
        <f>IF(SUM(Table1[[#This Row],[General Audience]:[Other]])&gt;1,1,"")</f>
        <v/>
      </c>
      <c r="CU295" s="171" t="str">
        <f>IF(Table1[[#This Row],[Various  ]]&lt;&gt;1,IF(Table1[[#This Row],[Calculator / Software]]=1,1,""),"")</f>
        <v/>
      </c>
      <c r="CV295" s="171" t="str">
        <f>IF(Table1[[#This Row],[Various  ]]&lt;&gt;1,IF(Table1[[#This Row],[Information  ]]=1,1,""),"")</f>
        <v/>
      </c>
      <c r="CW295" s="171" t="str">
        <f>IF(Table1[[#This Row],[Various  ]]&lt;&gt;1,IF(Table1[[#This Row],[Interactive Tool]]=1,1,""),"")</f>
        <v/>
      </c>
      <c r="CX295" s="171" t="str">
        <f>IF(Table1[[#This Row],[Various  ]]&lt;&gt;1,IF(Table1[[#This Row],[Technical Specifications]]=1,1,""),"")</f>
        <v/>
      </c>
      <c r="CY295" s="171" t="str">
        <f>IF(Table1[[#This Row],[Various  ]]&lt;&gt;1,IF(Table1[[#This Row],[Training Resources]]=1,1,""),"")</f>
        <v/>
      </c>
      <c r="CZ295" s="171" t="str">
        <f>IF(Table1[[#This Row],[Various  ]]&lt;&gt;1,IF(Table1[[#This Row],[Toolbox]]=1,1,""),"")</f>
        <v/>
      </c>
      <c r="DA295" s="169" t="str">
        <f>IF(Table1[[#This Row],[Various  ]]&lt;&gt;1,IF(Table1[[#This Row],[Video]]=1,1,""),"")</f>
        <v/>
      </c>
      <c r="DB295" s="169" t="str">
        <f>IF(Table1[[#This Row],[Various  ]]&lt;&gt;1,IF(Table1[[#This Row],[Case study]]=1,1,""),"")</f>
        <v/>
      </c>
      <c r="DC295" s="169" t="str">
        <f>IF(Table1[[#This Row],[Various  ]]&lt;&gt;1,IF(Table1[[#This Row],[Other   ]]=1,1,""),"")</f>
        <v/>
      </c>
      <c r="DD295" s="169" t="str">
        <f>IF(Table1[[#This Row],[Various  ]]&lt;&gt;1,IF(Table1[[#This Row],[Standards]]=1,1,""),"")</f>
        <v/>
      </c>
      <c r="DE295" s="169" t="str">
        <f>IF(Table1[[#This Row],[Various]]=1,1,IF(SUM(Table1[[#This Row],[Calculator / Software]:[Standards]])&gt;1,1,""))</f>
        <v/>
      </c>
      <c r="DF295" s="169" t="str">
        <f>IF(Table1[[#This Row],[Multiple NCC links]]&lt;&gt;1,IF(Table1[[#This Row],[Design]]=1,1,""),"")</f>
        <v/>
      </c>
      <c r="DG295" s="169" t="str">
        <f>IF(Table1[[#This Row],[Multiple NCC links]]&lt;&gt;1,IF(Table1[[#This Row],[Assessment / Verification]]=1,1,""),"")</f>
        <v/>
      </c>
      <c r="DH295" s="169" t="str">
        <f>IF(Table1[[#This Row],[Multiple NCC links]]&lt;&gt;1,IF(Table1[[#This Row],[Climate Specific ]]=1,1,""),"")</f>
        <v/>
      </c>
      <c r="DI295" s="169" t="str">
        <f>IF(Table1[[#This Row],[Multiple NCC links]]&lt;&gt;1,IF(Table1[[#This Row],[Alterations / Additions]]=1,1,""),"")</f>
        <v/>
      </c>
      <c r="DJ295" s="169" t="str">
        <f>IF(Table1[[#This Row],[Multiple NCC links]]&lt;&gt;1,IF(Table1[[#This Row],[Glazing]]=1,1,""),"")</f>
        <v/>
      </c>
      <c r="DK295" s="169" t="str">
        <f>IF(Table1[[#This Row],[Multiple NCC links]]&lt;&gt;1,IF(Table1[[#This Row],[Building Fabric / Thermal / Sealing]]=1,1,""),"")</f>
        <v/>
      </c>
      <c r="DL295" s="169" t="str">
        <f>IF(Table1[[#This Row],[Multiple NCC links]]&lt;&gt;1,IF(Table1[[#This Row],[Lighting]]=1,1,""),"")</f>
        <v/>
      </c>
      <c r="DM295" s="169" t="str">
        <f>IF(Table1[[#This Row],[Multiple NCC links]]&lt;&gt;1,IF(Table1[[#This Row],[HVAC]]=1,1,""),"")</f>
        <v/>
      </c>
      <c r="DN295" s="169" t="str">
        <f>IF(Table1[[#This Row],[Multiple NCC links]]&lt;&gt;1,IF(Table1[[#This Row],[Services]]=1,1,""),"")</f>
        <v/>
      </c>
      <c r="DO295" s="169" t="str">
        <f>IF(Table1[[#This Row],[Multiple NCC links]]&lt;&gt;1,IF(Table1[[#This Row],[Maintenance &amp; Monitoring]]=1,1,""),"")</f>
        <v/>
      </c>
      <c r="DP295" s="169" t="str">
        <f>IF(Table1[[#This Row],[Multiple NCC links]]&lt;&gt;1,IF(Table1[[#This Row],[Hand over / Operations]]=1,1,""),"")</f>
        <v/>
      </c>
      <c r="DQ295" s="169" t="str">
        <f>IF(Table1[[#This Row],[Multiple NCC links]]&lt;&gt;1,IF(Table1[[#This Row],[As built assessment]]=1,1,""),"")</f>
        <v/>
      </c>
      <c r="DR295" s="169" t="str">
        <f>IF(Table1[[#This Row],[Multiple NCC links]]&lt;&gt;1,IF(Table1[[#This Row],[Beyond compliance]]=1,1,""),"")</f>
        <v/>
      </c>
      <c r="DS295" s="169" t="str">
        <f>IF(SUM(Table1[[#This Row],[Design]:[Beyond compliance]])&gt;1,1,"")</f>
        <v/>
      </c>
      <c r="DT295" s="169" t="str">
        <f>IF(Table1[[#This Row],[Both Residential &amp; Commercial4]]&lt;&gt;1,IF(Table1[[#This Row],[Residential]]=1,1,""),"")</f>
        <v/>
      </c>
      <c r="DU295" s="169" t="str">
        <f>IF(Table1[[#This Row],[Both Residential &amp; Commercial4]]&lt;&gt;1,IF(Table1[[#This Row],[Commercial]]=1,1,""),"")</f>
        <v/>
      </c>
      <c r="DV295" s="169" t="str">
        <f>Table1[[#This Row],[Residential &amp; Commercial]]</f>
        <v/>
      </c>
      <c r="DW295" s="169"/>
    </row>
    <row r="296" spans="1:127" s="49" customFormat="1" ht="20.25" thickTop="1" thickBot="1" x14ac:dyDescent="0.35">
      <c r="A296" s="97"/>
      <c r="B296" s="97"/>
      <c r="C296" s="88"/>
      <c r="D296" s="88"/>
      <c r="E296" s="176"/>
      <c r="F296" s="176"/>
      <c r="G296" s="176"/>
      <c r="H296" s="176"/>
      <c r="I296" s="90" t="str">
        <f>IF(AND(Table1[[#This Row],[General]]=1,Table1[[#This Row],[Beginner]]=1,Table1[[#This Row],[Intermediate]]=1,Table1[[#This Row],[Advanced]]=1),1,"")</f>
        <v/>
      </c>
      <c r="J296" s="90" t="str">
        <f>CONCATENATE(IF(Table1[[#This Row],[General]]=1,"General, ",""), IF(Table1[[#This Row],[Beginner]]=1,"Beginner, ",""),IF(Table1[[#This Row],[Intermediate]]=1,"Intermediate, ",""), IF(Table1[[#This Row],[Advanced]]=1,"Advanced",""))</f>
        <v/>
      </c>
      <c r="K296" s="91"/>
      <c r="L296" s="179"/>
      <c r="M296" s="91"/>
      <c r="N296" s="91"/>
      <c r="O296" s="159"/>
      <c r="P296" s="91"/>
      <c r="Q296" s="91"/>
      <c r="R296" s="91"/>
      <c r="S29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96" s="102"/>
      <c r="U296" s="102"/>
      <c r="V296" s="240"/>
      <c r="W296" s="240"/>
      <c r="X296" s="102"/>
      <c r="Y296" s="102"/>
      <c r="Z296" s="102"/>
      <c r="AA296" s="102"/>
      <c r="AB296" s="102"/>
      <c r="AC296" s="102"/>
      <c r="AD296" s="102"/>
      <c r="AE296" s="102"/>
      <c r="AF296" s="102"/>
      <c r="AG29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96" s="103"/>
      <c r="AI296" s="103"/>
      <c r="AJ296" s="103"/>
      <c r="AK296" s="74" t="str">
        <f>CONCATENATE(IF(Table1[[#This Row],[Digital]]=1,"Digital, ",""),IF(Table1[[#This Row],[Face to Face]]=1,"Face to face, ",""),IF(Table1[[#This Row],[Blended]]=1,"Blended",""))</f>
        <v/>
      </c>
      <c r="AL296" s="99"/>
      <c r="AM296" s="104"/>
      <c r="AN296" s="130"/>
      <c r="AO296" s="94"/>
      <c r="AP296" s="182"/>
      <c r="AQ296" s="94"/>
      <c r="AR296" s="94"/>
      <c r="AS296" s="94"/>
      <c r="AT296" s="94"/>
      <c r="AU296" s="94"/>
      <c r="AV296" s="182"/>
      <c r="AW296" s="182"/>
      <c r="AX296" s="182"/>
      <c r="AY296" s="94"/>
      <c r="AZ29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9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96" s="95"/>
      <c r="BC296" s="95"/>
      <c r="BD296" s="90" t="str">
        <f>IF(AND(Table1[[#This Row],[Residential]]=1,Table1[[#This Row],[Commercial]]=1),1,"")</f>
        <v/>
      </c>
      <c r="BE296" s="90" t="str">
        <f>CONCATENATE(IF(Table1[[#This Row],[Residential]]=1,"Residential, ",""),IF(Table1[[#This Row],[Commercial]]=1,"Commercial",""))</f>
        <v/>
      </c>
      <c r="BF296" s="94"/>
      <c r="BG296" s="94"/>
      <c r="BH296" s="94"/>
      <c r="BI296" s="94"/>
      <c r="BJ296" s="94"/>
      <c r="BK296" s="94"/>
      <c r="BL296" s="94"/>
      <c r="BM296" s="182"/>
      <c r="BN296" s="94"/>
      <c r="BO29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96" s="160"/>
      <c r="BQ296" s="120"/>
      <c r="BR296" s="132"/>
      <c r="BS296" s="120"/>
      <c r="BT296" s="175"/>
      <c r="BU296" s="175"/>
      <c r="BV296" s="175"/>
      <c r="BW296" s="121"/>
      <c r="BX296" s="121"/>
      <c r="BY296" s="121"/>
      <c r="BZ296" s="227"/>
      <c r="CA29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96" s="48">
        <f>COUNTIF(Table1[[#This Row],[Validity]:[Alignment with NCC (Yes=1,No=0)]],"N/A")</f>
        <v>0</v>
      </c>
      <c r="CC296" s="48">
        <f>IF(ISERROR(Table1[[#This Row],[Total Quality Score (out of 10)]]/(4-Table1[[#This Row],[N/A Count]])),0,Table1[[#This Row],[Total Quality Score (out of 10)]]/(4-Table1[[#This Row],[N/A Count]]))</f>
        <v>0</v>
      </c>
      <c r="CD296" s="106"/>
      <c r="CE296" s="106"/>
      <c r="CF296" s="172" t="str">
        <f>IF(SUM(Table1[[#This Row],[Multiple]:[Level (all)62]])&lt;1,IF(Table1[[#This Row],[General]]=1,1,""),"")</f>
        <v/>
      </c>
      <c r="CG296" s="172" t="str">
        <f>IF(SUM(Table1[[#This Row],[Multiple]:[Level (all)62]])&lt;1,IF(Table1[[#This Row],[Beginner]]=1,1,""),"")</f>
        <v/>
      </c>
      <c r="CH296" s="171" t="str">
        <f>IF(SUM(Table1[[#This Row],[Multiple]:[Level (all)62]])&lt;1,IF(Table1[[#This Row],[Intermediate]]=1,1,""),"")</f>
        <v/>
      </c>
      <c r="CI296" s="171" t="str">
        <f>IF(SUM(Table1[[#This Row],[Multiple]:[Level (all)62]])&lt;1,IF(Table1[[#This Row],[Advanced]]=1,1,""),"")</f>
        <v/>
      </c>
      <c r="CJ296" s="171" t="str">
        <f>IF(AND(SUM(Table1[[#This Row],[General]:[Advanced]])&lt;4,SUM(Table1[[#This Row],[General]:[Advanced]])&gt;1),1,"")</f>
        <v/>
      </c>
      <c r="CK296" s="171" t="str">
        <f>Table1[[#This Row],[Level (all)]]</f>
        <v/>
      </c>
      <c r="CL296" s="171" t="str">
        <f>IF(Table1[[#This Row],[Multiple audience]]&lt;&gt;1,IF(Table1[[#This Row],[General Audience]]=1,1,""),"")</f>
        <v/>
      </c>
      <c r="CM296" s="171" t="str">
        <f>IF(Table1[[#This Row],[Multiple audience]]&lt;&gt;1,IF(Table1[[#This Row],[Planners / Designers ]]=1,1,""),"")</f>
        <v/>
      </c>
      <c r="CN296" s="171" t="str">
        <f>IF(Table1[[#This Row],[Multiple audience]]&lt;&gt;1,IF(Table1[[#This Row],[Regulatory Assessors]]=1,1,""),"")</f>
        <v/>
      </c>
      <c r="CO296" s="171" t="str">
        <f>IF(Table1[[#This Row],[Multiple audience]]&lt;&gt;1,IF(Table1[[#This Row],[Builders / Management]]=1,1,""),"")</f>
        <v/>
      </c>
      <c r="CP296" s="171" t="str">
        <f>IF(Table1[[#This Row],[Multiple audience]]&lt;&gt;1,IF(Table1[[#This Row],[Energy / Sus Assessors]]=1,1,""),"")</f>
        <v/>
      </c>
      <c r="CQ296" s="171" t="str">
        <f>IF(Table1[[#This Row],[Multiple audience]]&lt;&gt;1,IF(Table1[[#This Row],[Semi-skilled]]=1,1,""),"")</f>
        <v/>
      </c>
      <c r="CR296" s="171" t="str">
        <f>IF(Table1[[#This Row],[Multiple audience]]&lt;&gt;1,IF(Table1[[#This Row],[Trades]]=1,1,""),"")</f>
        <v/>
      </c>
      <c r="CS296" s="171" t="str">
        <f>IF(Table1[[#This Row],[Multiple audience]]&lt;&gt;1,IF(Table1[[#This Row],[Other]]=1,1,""),"")</f>
        <v/>
      </c>
      <c r="CT296" s="171" t="str">
        <f>IF(SUM(Table1[[#This Row],[General Audience]:[Other]])&gt;1,1,"")</f>
        <v/>
      </c>
      <c r="CU296" s="171" t="str">
        <f>IF(Table1[[#This Row],[Various  ]]&lt;&gt;1,IF(Table1[[#This Row],[Calculator / Software]]=1,1,""),"")</f>
        <v/>
      </c>
      <c r="CV296" s="171" t="str">
        <f>IF(Table1[[#This Row],[Various  ]]&lt;&gt;1,IF(Table1[[#This Row],[Information  ]]=1,1,""),"")</f>
        <v/>
      </c>
      <c r="CW296" s="171" t="str">
        <f>IF(Table1[[#This Row],[Various  ]]&lt;&gt;1,IF(Table1[[#This Row],[Interactive Tool]]=1,1,""),"")</f>
        <v/>
      </c>
      <c r="CX296" s="171" t="str">
        <f>IF(Table1[[#This Row],[Various  ]]&lt;&gt;1,IF(Table1[[#This Row],[Technical Specifications]]=1,1,""),"")</f>
        <v/>
      </c>
      <c r="CY296" s="171" t="str">
        <f>IF(Table1[[#This Row],[Various  ]]&lt;&gt;1,IF(Table1[[#This Row],[Training Resources]]=1,1,""),"")</f>
        <v/>
      </c>
      <c r="CZ296" s="171" t="str">
        <f>IF(Table1[[#This Row],[Various  ]]&lt;&gt;1,IF(Table1[[#This Row],[Toolbox]]=1,1,""),"")</f>
        <v/>
      </c>
      <c r="DA296" s="169" t="str">
        <f>IF(Table1[[#This Row],[Various  ]]&lt;&gt;1,IF(Table1[[#This Row],[Video]]=1,1,""),"")</f>
        <v/>
      </c>
      <c r="DB296" s="169" t="str">
        <f>IF(Table1[[#This Row],[Various  ]]&lt;&gt;1,IF(Table1[[#This Row],[Case study]]=1,1,""),"")</f>
        <v/>
      </c>
      <c r="DC296" s="169" t="str">
        <f>IF(Table1[[#This Row],[Various  ]]&lt;&gt;1,IF(Table1[[#This Row],[Other   ]]=1,1,""),"")</f>
        <v/>
      </c>
      <c r="DD296" s="169" t="str">
        <f>IF(Table1[[#This Row],[Various  ]]&lt;&gt;1,IF(Table1[[#This Row],[Standards]]=1,1,""),"")</f>
        <v/>
      </c>
      <c r="DE296" s="169" t="str">
        <f>IF(Table1[[#This Row],[Various]]=1,1,IF(SUM(Table1[[#This Row],[Calculator / Software]:[Standards]])&gt;1,1,""))</f>
        <v/>
      </c>
      <c r="DF296" s="169" t="str">
        <f>IF(Table1[[#This Row],[Multiple NCC links]]&lt;&gt;1,IF(Table1[[#This Row],[Design]]=1,1,""),"")</f>
        <v/>
      </c>
      <c r="DG296" s="169" t="str">
        <f>IF(Table1[[#This Row],[Multiple NCC links]]&lt;&gt;1,IF(Table1[[#This Row],[Assessment / Verification]]=1,1,""),"")</f>
        <v/>
      </c>
      <c r="DH296" s="169" t="str">
        <f>IF(Table1[[#This Row],[Multiple NCC links]]&lt;&gt;1,IF(Table1[[#This Row],[Climate Specific ]]=1,1,""),"")</f>
        <v/>
      </c>
      <c r="DI296" s="169" t="str">
        <f>IF(Table1[[#This Row],[Multiple NCC links]]&lt;&gt;1,IF(Table1[[#This Row],[Alterations / Additions]]=1,1,""),"")</f>
        <v/>
      </c>
      <c r="DJ296" s="169" t="str">
        <f>IF(Table1[[#This Row],[Multiple NCC links]]&lt;&gt;1,IF(Table1[[#This Row],[Glazing]]=1,1,""),"")</f>
        <v/>
      </c>
      <c r="DK296" s="169" t="str">
        <f>IF(Table1[[#This Row],[Multiple NCC links]]&lt;&gt;1,IF(Table1[[#This Row],[Building Fabric / Thermal / Sealing]]=1,1,""),"")</f>
        <v/>
      </c>
      <c r="DL296" s="169" t="str">
        <f>IF(Table1[[#This Row],[Multiple NCC links]]&lt;&gt;1,IF(Table1[[#This Row],[Lighting]]=1,1,""),"")</f>
        <v/>
      </c>
      <c r="DM296" s="169" t="str">
        <f>IF(Table1[[#This Row],[Multiple NCC links]]&lt;&gt;1,IF(Table1[[#This Row],[HVAC]]=1,1,""),"")</f>
        <v/>
      </c>
      <c r="DN296" s="169" t="str">
        <f>IF(Table1[[#This Row],[Multiple NCC links]]&lt;&gt;1,IF(Table1[[#This Row],[Services]]=1,1,""),"")</f>
        <v/>
      </c>
      <c r="DO296" s="169" t="str">
        <f>IF(Table1[[#This Row],[Multiple NCC links]]&lt;&gt;1,IF(Table1[[#This Row],[Maintenance &amp; Monitoring]]=1,1,""),"")</f>
        <v/>
      </c>
      <c r="DP296" s="169" t="str">
        <f>IF(Table1[[#This Row],[Multiple NCC links]]&lt;&gt;1,IF(Table1[[#This Row],[Hand over / Operations]]=1,1,""),"")</f>
        <v/>
      </c>
      <c r="DQ296" s="169" t="str">
        <f>IF(Table1[[#This Row],[Multiple NCC links]]&lt;&gt;1,IF(Table1[[#This Row],[As built assessment]]=1,1,""),"")</f>
        <v/>
      </c>
      <c r="DR296" s="169" t="str">
        <f>IF(Table1[[#This Row],[Multiple NCC links]]&lt;&gt;1,IF(Table1[[#This Row],[Beyond compliance]]=1,1,""),"")</f>
        <v/>
      </c>
      <c r="DS296" s="169" t="str">
        <f>IF(SUM(Table1[[#This Row],[Design]:[Beyond compliance]])&gt;1,1,"")</f>
        <v/>
      </c>
      <c r="DT296" s="169" t="str">
        <f>IF(Table1[[#This Row],[Both Residential &amp; Commercial4]]&lt;&gt;1,IF(Table1[[#This Row],[Residential]]=1,1,""),"")</f>
        <v/>
      </c>
      <c r="DU296" s="169" t="str">
        <f>IF(Table1[[#This Row],[Both Residential &amp; Commercial4]]&lt;&gt;1,IF(Table1[[#This Row],[Commercial]]=1,1,""),"")</f>
        <v/>
      </c>
      <c r="DV296" s="169" t="str">
        <f>Table1[[#This Row],[Residential &amp; Commercial]]</f>
        <v/>
      </c>
      <c r="DW296" s="169"/>
    </row>
    <row r="297" spans="1:127" s="49" customFormat="1" ht="20.25" thickTop="1" thickBot="1" x14ac:dyDescent="0.35">
      <c r="A297" s="97"/>
      <c r="B297" s="97"/>
      <c r="C297" s="88"/>
      <c r="D297" s="88"/>
      <c r="E297" s="176"/>
      <c r="F297" s="176"/>
      <c r="G297" s="176"/>
      <c r="H297" s="176"/>
      <c r="I297" s="90" t="str">
        <f>IF(AND(Table1[[#This Row],[General]]=1,Table1[[#This Row],[Beginner]]=1,Table1[[#This Row],[Intermediate]]=1,Table1[[#This Row],[Advanced]]=1),1,"")</f>
        <v/>
      </c>
      <c r="J297" s="90" t="str">
        <f>CONCATENATE(IF(Table1[[#This Row],[General]]=1,"General, ",""), IF(Table1[[#This Row],[Beginner]]=1,"Beginner, ",""),IF(Table1[[#This Row],[Intermediate]]=1,"Intermediate, ",""), IF(Table1[[#This Row],[Advanced]]=1,"Advanced",""))</f>
        <v/>
      </c>
      <c r="K297" s="91"/>
      <c r="L297" s="179"/>
      <c r="M297" s="91"/>
      <c r="N297" s="91"/>
      <c r="O297" s="159"/>
      <c r="P297" s="91"/>
      <c r="Q297" s="91"/>
      <c r="R297" s="91"/>
      <c r="S29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97" s="102"/>
      <c r="U297" s="102"/>
      <c r="V297" s="240"/>
      <c r="W297" s="240"/>
      <c r="X297" s="102"/>
      <c r="Y297" s="102"/>
      <c r="Z297" s="102"/>
      <c r="AA297" s="102"/>
      <c r="AB297" s="102"/>
      <c r="AC297" s="102"/>
      <c r="AD297" s="102"/>
      <c r="AE297" s="102"/>
      <c r="AF297" s="102"/>
      <c r="AG29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97" s="103"/>
      <c r="AI297" s="103"/>
      <c r="AJ297" s="103"/>
      <c r="AK297" s="74" t="str">
        <f>CONCATENATE(IF(Table1[[#This Row],[Digital]]=1,"Digital, ",""),IF(Table1[[#This Row],[Face to Face]]=1,"Face to face, ",""),IF(Table1[[#This Row],[Blended]]=1,"Blended",""))</f>
        <v/>
      </c>
      <c r="AL297" s="99"/>
      <c r="AM297" s="104"/>
      <c r="AN297" s="130"/>
      <c r="AO297" s="94"/>
      <c r="AP297" s="182"/>
      <c r="AQ297" s="94"/>
      <c r="AR297" s="94"/>
      <c r="AS297" s="94"/>
      <c r="AT297" s="94"/>
      <c r="AU297" s="94"/>
      <c r="AV297" s="182"/>
      <c r="AW297" s="182"/>
      <c r="AX297" s="182"/>
      <c r="AY297" s="94"/>
      <c r="AZ29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9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97" s="95"/>
      <c r="BC297" s="95"/>
      <c r="BD297" s="90" t="str">
        <f>IF(AND(Table1[[#This Row],[Residential]]=1,Table1[[#This Row],[Commercial]]=1),1,"")</f>
        <v/>
      </c>
      <c r="BE297" s="90" t="str">
        <f>CONCATENATE(IF(Table1[[#This Row],[Residential]]=1,"Residential, ",""),IF(Table1[[#This Row],[Commercial]]=1,"Commercial",""))</f>
        <v/>
      </c>
      <c r="BF297" s="94"/>
      <c r="BG297" s="94"/>
      <c r="BH297" s="94"/>
      <c r="BI297" s="94"/>
      <c r="BJ297" s="94"/>
      <c r="BK297" s="94"/>
      <c r="BL297" s="94"/>
      <c r="BM297" s="182"/>
      <c r="BN297" s="94"/>
      <c r="BO29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97" s="160"/>
      <c r="BQ297" s="120"/>
      <c r="BR297" s="132"/>
      <c r="BS297" s="120"/>
      <c r="BT297" s="175"/>
      <c r="BU297" s="175"/>
      <c r="BV297" s="175"/>
      <c r="BW297" s="121"/>
      <c r="BX297" s="121"/>
      <c r="BY297" s="121"/>
      <c r="BZ297" s="227"/>
      <c r="CA29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97" s="48">
        <f>COUNTIF(Table1[[#This Row],[Validity]:[Alignment with NCC (Yes=1,No=0)]],"N/A")</f>
        <v>0</v>
      </c>
      <c r="CC297" s="48">
        <f>IF(ISERROR(Table1[[#This Row],[Total Quality Score (out of 10)]]/(4-Table1[[#This Row],[N/A Count]])),0,Table1[[#This Row],[Total Quality Score (out of 10)]]/(4-Table1[[#This Row],[N/A Count]]))</f>
        <v>0</v>
      </c>
      <c r="CD297" s="106"/>
      <c r="CE297" s="106"/>
      <c r="CF297" s="172" t="str">
        <f>IF(SUM(Table1[[#This Row],[Multiple]:[Level (all)62]])&lt;1,IF(Table1[[#This Row],[General]]=1,1,""),"")</f>
        <v/>
      </c>
      <c r="CG297" s="172" t="str">
        <f>IF(SUM(Table1[[#This Row],[Multiple]:[Level (all)62]])&lt;1,IF(Table1[[#This Row],[Beginner]]=1,1,""),"")</f>
        <v/>
      </c>
      <c r="CH297" s="171" t="str">
        <f>IF(SUM(Table1[[#This Row],[Multiple]:[Level (all)62]])&lt;1,IF(Table1[[#This Row],[Intermediate]]=1,1,""),"")</f>
        <v/>
      </c>
      <c r="CI297" s="171" t="str">
        <f>IF(SUM(Table1[[#This Row],[Multiple]:[Level (all)62]])&lt;1,IF(Table1[[#This Row],[Advanced]]=1,1,""),"")</f>
        <v/>
      </c>
      <c r="CJ297" s="171" t="str">
        <f>IF(AND(SUM(Table1[[#This Row],[General]:[Advanced]])&lt;4,SUM(Table1[[#This Row],[General]:[Advanced]])&gt;1),1,"")</f>
        <v/>
      </c>
      <c r="CK297" s="171" t="str">
        <f>Table1[[#This Row],[Level (all)]]</f>
        <v/>
      </c>
      <c r="CL297" s="171" t="str">
        <f>IF(Table1[[#This Row],[Multiple audience]]&lt;&gt;1,IF(Table1[[#This Row],[General Audience]]=1,1,""),"")</f>
        <v/>
      </c>
      <c r="CM297" s="171" t="str">
        <f>IF(Table1[[#This Row],[Multiple audience]]&lt;&gt;1,IF(Table1[[#This Row],[Planners / Designers ]]=1,1,""),"")</f>
        <v/>
      </c>
      <c r="CN297" s="171" t="str">
        <f>IF(Table1[[#This Row],[Multiple audience]]&lt;&gt;1,IF(Table1[[#This Row],[Regulatory Assessors]]=1,1,""),"")</f>
        <v/>
      </c>
      <c r="CO297" s="171" t="str">
        <f>IF(Table1[[#This Row],[Multiple audience]]&lt;&gt;1,IF(Table1[[#This Row],[Builders / Management]]=1,1,""),"")</f>
        <v/>
      </c>
      <c r="CP297" s="171" t="str">
        <f>IF(Table1[[#This Row],[Multiple audience]]&lt;&gt;1,IF(Table1[[#This Row],[Energy / Sus Assessors]]=1,1,""),"")</f>
        <v/>
      </c>
      <c r="CQ297" s="171" t="str">
        <f>IF(Table1[[#This Row],[Multiple audience]]&lt;&gt;1,IF(Table1[[#This Row],[Semi-skilled]]=1,1,""),"")</f>
        <v/>
      </c>
      <c r="CR297" s="171" t="str">
        <f>IF(Table1[[#This Row],[Multiple audience]]&lt;&gt;1,IF(Table1[[#This Row],[Trades]]=1,1,""),"")</f>
        <v/>
      </c>
      <c r="CS297" s="171" t="str">
        <f>IF(Table1[[#This Row],[Multiple audience]]&lt;&gt;1,IF(Table1[[#This Row],[Other]]=1,1,""),"")</f>
        <v/>
      </c>
      <c r="CT297" s="171" t="str">
        <f>IF(SUM(Table1[[#This Row],[General Audience]:[Other]])&gt;1,1,"")</f>
        <v/>
      </c>
      <c r="CU297" s="171" t="str">
        <f>IF(Table1[[#This Row],[Various  ]]&lt;&gt;1,IF(Table1[[#This Row],[Calculator / Software]]=1,1,""),"")</f>
        <v/>
      </c>
      <c r="CV297" s="171" t="str">
        <f>IF(Table1[[#This Row],[Various  ]]&lt;&gt;1,IF(Table1[[#This Row],[Information  ]]=1,1,""),"")</f>
        <v/>
      </c>
      <c r="CW297" s="171" t="str">
        <f>IF(Table1[[#This Row],[Various  ]]&lt;&gt;1,IF(Table1[[#This Row],[Interactive Tool]]=1,1,""),"")</f>
        <v/>
      </c>
      <c r="CX297" s="171" t="str">
        <f>IF(Table1[[#This Row],[Various  ]]&lt;&gt;1,IF(Table1[[#This Row],[Technical Specifications]]=1,1,""),"")</f>
        <v/>
      </c>
      <c r="CY297" s="171" t="str">
        <f>IF(Table1[[#This Row],[Various  ]]&lt;&gt;1,IF(Table1[[#This Row],[Training Resources]]=1,1,""),"")</f>
        <v/>
      </c>
      <c r="CZ297" s="171" t="str">
        <f>IF(Table1[[#This Row],[Various  ]]&lt;&gt;1,IF(Table1[[#This Row],[Toolbox]]=1,1,""),"")</f>
        <v/>
      </c>
      <c r="DA297" s="169" t="str">
        <f>IF(Table1[[#This Row],[Various  ]]&lt;&gt;1,IF(Table1[[#This Row],[Video]]=1,1,""),"")</f>
        <v/>
      </c>
      <c r="DB297" s="169" t="str">
        <f>IF(Table1[[#This Row],[Various  ]]&lt;&gt;1,IF(Table1[[#This Row],[Case study]]=1,1,""),"")</f>
        <v/>
      </c>
      <c r="DC297" s="169" t="str">
        <f>IF(Table1[[#This Row],[Various  ]]&lt;&gt;1,IF(Table1[[#This Row],[Other   ]]=1,1,""),"")</f>
        <v/>
      </c>
      <c r="DD297" s="169" t="str">
        <f>IF(Table1[[#This Row],[Various  ]]&lt;&gt;1,IF(Table1[[#This Row],[Standards]]=1,1,""),"")</f>
        <v/>
      </c>
      <c r="DE297" s="169" t="str">
        <f>IF(Table1[[#This Row],[Various]]=1,1,IF(SUM(Table1[[#This Row],[Calculator / Software]:[Standards]])&gt;1,1,""))</f>
        <v/>
      </c>
      <c r="DF297" s="169" t="str">
        <f>IF(Table1[[#This Row],[Multiple NCC links]]&lt;&gt;1,IF(Table1[[#This Row],[Design]]=1,1,""),"")</f>
        <v/>
      </c>
      <c r="DG297" s="169" t="str">
        <f>IF(Table1[[#This Row],[Multiple NCC links]]&lt;&gt;1,IF(Table1[[#This Row],[Assessment / Verification]]=1,1,""),"")</f>
        <v/>
      </c>
      <c r="DH297" s="169" t="str">
        <f>IF(Table1[[#This Row],[Multiple NCC links]]&lt;&gt;1,IF(Table1[[#This Row],[Climate Specific ]]=1,1,""),"")</f>
        <v/>
      </c>
      <c r="DI297" s="169" t="str">
        <f>IF(Table1[[#This Row],[Multiple NCC links]]&lt;&gt;1,IF(Table1[[#This Row],[Alterations / Additions]]=1,1,""),"")</f>
        <v/>
      </c>
      <c r="DJ297" s="169" t="str">
        <f>IF(Table1[[#This Row],[Multiple NCC links]]&lt;&gt;1,IF(Table1[[#This Row],[Glazing]]=1,1,""),"")</f>
        <v/>
      </c>
      <c r="DK297" s="169" t="str">
        <f>IF(Table1[[#This Row],[Multiple NCC links]]&lt;&gt;1,IF(Table1[[#This Row],[Building Fabric / Thermal / Sealing]]=1,1,""),"")</f>
        <v/>
      </c>
      <c r="DL297" s="169" t="str">
        <f>IF(Table1[[#This Row],[Multiple NCC links]]&lt;&gt;1,IF(Table1[[#This Row],[Lighting]]=1,1,""),"")</f>
        <v/>
      </c>
      <c r="DM297" s="169" t="str">
        <f>IF(Table1[[#This Row],[Multiple NCC links]]&lt;&gt;1,IF(Table1[[#This Row],[HVAC]]=1,1,""),"")</f>
        <v/>
      </c>
      <c r="DN297" s="169" t="str">
        <f>IF(Table1[[#This Row],[Multiple NCC links]]&lt;&gt;1,IF(Table1[[#This Row],[Services]]=1,1,""),"")</f>
        <v/>
      </c>
      <c r="DO297" s="169" t="str">
        <f>IF(Table1[[#This Row],[Multiple NCC links]]&lt;&gt;1,IF(Table1[[#This Row],[Maintenance &amp; Monitoring]]=1,1,""),"")</f>
        <v/>
      </c>
      <c r="DP297" s="169" t="str">
        <f>IF(Table1[[#This Row],[Multiple NCC links]]&lt;&gt;1,IF(Table1[[#This Row],[Hand over / Operations]]=1,1,""),"")</f>
        <v/>
      </c>
      <c r="DQ297" s="169" t="str">
        <f>IF(Table1[[#This Row],[Multiple NCC links]]&lt;&gt;1,IF(Table1[[#This Row],[As built assessment]]=1,1,""),"")</f>
        <v/>
      </c>
      <c r="DR297" s="169" t="str">
        <f>IF(Table1[[#This Row],[Multiple NCC links]]&lt;&gt;1,IF(Table1[[#This Row],[Beyond compliance]]=1,1,""),"")</f>
        <v/>
      </c>
      <c r="DS297" s="169" t="str">
        <f>IF(SUM(Table1[[#This Row],[Design]:[Beyond compliance]])&gt;1,1,"")</f>
        <v/>
      </c>
      <c r="DT297" s="169" t="str">
        <f>IF(Table1[[#This Row],[Both Residential &amp; Commercial4]]&lt;&gt;1,IF(Table1[[#This Row],[Residential]]=1,1,""),"")</f>
        <v/>
      </c>
      <c r="DU297" s="169" t="str">
        <f>IF(Table1[[#This Row],[Both Residential &amp; Commercial4]]&lt;&gt;1,IF(Table1[[#This Row],[Commercial]]=1,1,""),"")</f>
        <v/>
      </c>
      <c r="DV297" s="169" t="str">
        <f>Table1[[#This Row],[Residential &amp; Commercial]]</f>
        <v/>
      </c>
      <c r="DW297" s="169"/>
    </row>
    <row r="298" spans="1:127" s="49" customFormat="1" ht="20.25" thickTop="1" thickBot="1" x14ac:dyDescent="0.35">
      <c r="A298" s="97"/>
      <c r="B298" s="97"/>
      <c r="C298" s="88"/>
      <c r="D298" s="88"/>
      <c r="E298" s="176"/>
      <c r="F298" s="176"/>
      <c r="G298" s="176"/>
      <c r="H298" s="176"/>
      <c r="I298" s="90" t="str">
        <f>IF(AND(Table1[[#This Row],[General]]=1,Table1[[#This Row],[Beginner]]=1,Table1[[#This Row],[Intermediate]]=1,Table1[[#This Row],[Advanced]]=1),1,"")</f>
        <v/>
      </c>
      <c r="J298" s="90" t="str">
        <f>CONCATENATE(IF(Table1[[#This Row],[General]]=1,"General, ",""), IF(Table1[[#This Row],[Beginner]]=1,"Beginner, ",""),IF(Table1[[#This Row],[Intermediate]]=1,"Intermediate, ",""), IF(Table1[[#This Row],[Advanced]]=1,"Advanced",""))</f>
        <v/>
      </c>
      <c r="K298" s="91"/>
      <c r="L298" s="179"/>
      <c r="M298" s="91"/>
      <c r="N298" s="91"/>
      <c r="O298" s="159"/>
      <c r="P298" s="91"/>
      <c r="Q298" s="91"/>
      <c r="R298" s="91"/>
      <c r="S29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98" s="102"/>
      <c r="U298" s="102"/>
      <c r="V298" s="240"/>
      <c r="W298" s="240"/>
      <c r="X298" s="102"/>
      <c r="Y298" s="102"/>
      <c r="Z298" s="102"/>
      <c r="AA298" s="102"/>
      <c r="AB298" s="102"/>
      <c r="AC298" s="102"/>
      <c r="AD298" s="102"/>
      <c r="AE298" s="102"/>
      <c r="AF298" s="102"/>
      <c r="AG29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98" s="103"/>
      <c r="AI298" s="103"/>
      <c r="AJ298" s="103"/>
      <c r="AK298" s="74" t="str">
        <f>CONCATENATE(IF(Table1[[#This Row],[Digital]]=1,"Digital, ",""),IF(Table1[[#This Row],[Face to Face]]=1,"Face to face, ",""),IF(Table1[[#This Row],[Blended]]=1,"Blended",""))</f>
        <v/>
      </c>
      <c r="AL298" s="99"/>
      <c r="AM298" s="104"/>
      <c r="AN298" s="130"/>
      <c r="AO298" s="94"/>
      <c r="AP298" s="182"/>
      <c r="AQ298" s="94"/>
      <c r="AR298" s="94"/>
      <c r="AS298" s="94"/>
      <c r="AT298" s="94"/>
      <c r="AU298" s="94"/>
      <c r="AV298" s="182"/>
      <c r="AW298" s="182"/>
      <c r="AX298" s="182"/>
      <c r="AY298" s="94"/>
      <c r="AZ29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9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98" s="95"/>
      <c r="BC298" s="95"/>
      <c r="BD298" s="90" t="str">
        <f>IF(AND(Table1[[#This Row],[Residential]]=1,Table1[[#This Row],[Commercial]]=1),1,"")</f>
        <v/>
      </c>
      <c r="BE298" s="90" t="str">
        <f>CONCATENATE(IF(Table1[[#This Row],[Residential]]=1,"Residential, ",""),IF(Table1[[#This Row],[Commercial]]=1,"Commercial",""))</f>
        <v/>
      </c>
      <c r="BF298" s="94"/>
      <c r="BG298" s="94"/>
      <c r="BH298" s="94"/>
      <c r="BI298" s="94"/>
      <c r="BJ298" s="94"/>
      <c r="BK298" s="94"/>
      <c r="BL298" s="94"/>
      <c r="BM298" s="182"/>
      <c r="BN298" s="94"/>
      <c r="BO29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98" s="160"/>
      <c r="BQ298" s="120"/>
      <c r="BR298" s="132"/>
      <c r="BS298" s="120"/>
      <c r="BT298" s="175"/>
      <c r="BU298" s="175"/>
      <c r="BV298" s="175"/>
      <c r="BW298" s="121"/>
      <c r="BX298" s="121"/>
      <c r="BY298" s="121"/>
      <c r="BZ298" s="227"/>
      <c r="CA29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98" s="48">
        <f>COUNTIF(Table1[[#This Row],[Validity]:[Alignment with NCC (Yes=1,No=0)]],"N/A")</f>
        <v>0</v>
      </c>
      <c r="CC298" s="48">
        <f>IF(ISERROR(Table1[[#This Row],[Total Quality Score (out of 10)]]/(4-Table1[[#This Row],[N/A Count]])),0,Table1[[#This Row],[Total Quality Score (out of 10)]]/(4-Table1[[#This Row],[N/A Count]]))</f>
        <v>0</v>
      </c>
      <c r="CD298" s="106"/>
      <c r="CE298" s="106"/>
      <c r="CF298" s="172" t="str">
        <f>IF(SUM(Table1[[#This Row],[Multiple]:[Level (all)62]])&lt;1,IF(Table1[[#This Row],[General]]=1,1,""),"")</f>
        <v/>
      </c>
      <c r="CG298" s="172" t="str">
        <f>IF(SUM(Table1[[#This Row],[Multiple]:[Level (all)62]])&lt;1,IF(Table1[[#This Row],[Beginner]]=1,1,""),"")</f>
        <v/>
      </c>
      <c r="CH298" s="171" t="str">
        <f>IF(SUM(Table1[[#This Row],[Multiple]:[Level (all)62]])&lt;1,IF(Table1[[#This Row],[Intermediate]]=1,1,""),"")</f>
        <v/>
      </c>
      <c r="CI298" s="171" t="str">
        <f>IF(SUM(Table1[[#This Row],[Multiple]:[Level (all)62]])&lt;1,IF(Table1[[#This Row],[Advanced]]=1,1,""),"")</f>
        <v/>
      </c>
      <c r="CJ298" s="171" t="str">
        <f>IF(AND(SUM(Table1[[#This Row],[General]:[Advanced]])&lt;4,SUM(Table1[[#This Row],[General]:[Advanced]])&gt;1),1,"")</f>
        <v/>
      </c>
      <c r="CK298" s="171" t="str">
        <f>Table1[[#This Row],[Level (all)]]</f>
        <v/>
      </c>
      <c r="CL298" s="171" t="str">
        <f>IF(Table1[[#This Row],[Multiple audience]]&lt;&gt;1,IF(Table1[[#This Row],[General Audience]]=1,1,""),"")</f>
        <v/>
      </c>
      <c r="CM298" s="171" t="str">
        <f>IF(Table1[[#This Row],[Multiple audience]]&lt;&gt;1,IF(Table1[[#This Row],[Planners / Designers ]]=1,1,""),"")</f>
        <v/>
      </c>
      <c r="CN298" s="171" t="str">
        <f>IF(Table1[[#This Row],[Multiple audience]]&lt;&gt;1,IF(Table1[[#This Row],[Regulatory Assessors]]=1,1,""),"")</f>
        <v/>
      </c>
      <c r="CO298" s="171" t="str">
        <f>IF(Table1[[#This Row],[Multiple audience]]&lt;&gt;1,IF(Table1[[#This Row],[Builders / Management]]=1,1,""),"")</f>
        <v/>
      </c>
      <c r="CP298" s="171" t="str">
        <f>IF(Table1[[#This Row],[Multiple audience]]&lt;&gt;1,IF(Table1[[#This Row],[Energy / Sus Assessors]]=1,1,""),"")</f>
        <v/>
      </c>
      <c r="CQ298" s="171" t="str">
        <f>IF(Table1[[#This Row],[Multiple audience]]&lt;&gt;1,IF(Table1[[#This Row],[Semi-skilled]]=1,1,""),"")</f>
        <v/>
      </c>
      <c r="CR298" s="171" t="str">
        <f>IF(Table1[[#This Row],[Multiple audience]]&lt;&gt;1,IF(Table1[[#This Row],[Trades]]=1,1,""),"")</f>
        <v/>
      </c>
      <c r="CS298" s="171" t="str">
        <f>IF(Table1[[#This Row],[Multiple audience]]&lt;&gt;1,IF(Table1[[#This Row],[Other]]=1,1,""),"")</f>
        <v/>
      </c>
      <c r="CT298" s="171" t="str">
        <f>IF(SUM(Table1[[#This Row],[General Audience]:[Other]])&gt;1,1,"")</f>
        <v/>
      </c>
      <c r="CU298" s="171" t="str">
        <f>IF(Table1[[#This Row],[Various  ]]&lt;&gt;1,IF(Table1[[#This Row],[Calculator / Software]]=1,1,""),"")</f>
        <v/>
      </c>
      <c r="CV298" s="171" t="str">
        <f>IF(Table1[[#This Row],[Various  ]]&lt;&gt;1,IF(Table1[[#This Row],[Information  ]]=1,1,""),"")</f>
        <v/>
      </c>
      <c r="CW298" s="171" t="str">
        <f>IF(Table1[[#This Row],[Various  ]]&lt;&gt;1,IF(Table1[[#This Row],[Interactive Tool]]=1,1,""),"")</f>
        <v/>
      </c>
      <c r="CX298" s="171" t="str">
        <f>IF(Table1[[#This Row],[Various  ]]&lt;&gt;1,IF(Table1[[#This Row],[Technical Specifications]]=1,1,""),"")</f>
        <v/>
      </c>
      <c r="CY298" s="171" t="str">
        <f>IF(Table1[[#This Row],[Various  ]]&lt;&gt;1,IF(Table1[[#This Row],[Training Resources]]=1,1,""),"")</f>
        <v/>
      </c>
      <c r="CZ298" s="171" t="str">
        <f>IF(Table1[[#This Row],[Various  ]]&lt;&gt;1,IF(Table1[[#This Row],[Toolbox]]=1,1,""),"")</f>
        <v/>
      </c>
      <c r="DA298" s="169" t="str">
        <f>IF(Table1[[#This Row],[Various  ]]&lt;&gt;1,IF(Table1[[#This Row],[Video]]=1,1,""),"")</f>
        <v/>
      </c>
      <c r="DB298" s="169" t="str">
        <f>IF(Table1[[#This Row],[Various  ]]&lt;&gt;1,IF(Table1[[#This Row],[Case study]]=1,1,""),"")</f>
        <v/>
      </c>
      <c r="DC298" s="169" t="str">
        <f>IF(Table1[[#This Row],[Various  ]]&lt;&gt;1,IF(Table1[[#This Row],[Other   ]]=1,1,""),"")</f>
        <v/>
      </c>
      <c r="DD298" s="169" t="str">
        <f>IF(Table1[[#This Row],[Various  ]]&lt;&gt;1,IF(Table1[[#This Row],[Standards]]=1,1,""),"")</f>
        <v/>
      </c>
      <c r="DE298" s="169" t="str">
        <f>IF(Table1[[#This Row],[Various]]=1,1,IF(SUM(Table1[[#This Row],[Calculator / Software]:[Standards]])&gt;1,1,""))</f>
        <v/>
      </c>
      <c r="DF298" s="169" t="str">
        <f>IF(Table1[[#This Row],[Multiple NCC links]]&lt;&gt;1,IF(Table1[[#This Row],[Design]]=1,1,""),"")</f>
        <v/>
      </c>
      <c r="DG298" s="169" t="str">
        <f>IF(Table1[[#This Row],[Multiple NCC links]]&lt;&gt;1,IF(Table1[[#This Row],[Assessment / Verification]]=1,1,""),"")</f>
        <v/>
      </c>
      <c r="DH298" s="169" t="str">
        <f>IF(Table1[[#This Row],[Multiple NCC links]]&lt;&gt;1,IF(Table1[[#This Row],[Climate Specific ]]=1,1,""),"")</f>
        <v/>
      </c>
      <c r="DI298" s="169" t="str">
        <f>IF(Table1[[#This Row],[Multiple NCC links]]&lt;&gt;1,IF(Table1[[#This Row],[Alterations / Additions]]=1,1,""),"")</f>
        <v/>
      </c>
      <c r="DJ298" s="169" t="str">
        <f>IF(Table1[[#This Row],[Multiple NCC links]]&lt;&gt;1,IF(Table1[[#This Row],[Glazing]]=1,1,""),"")</f>
        <v/>
      </c>
      <c r="DK298" s="169" t="str">
        <f>IF(Table1[[#This Row],[Multiple NCC links]]&lt;&gt;1,IF(Table1[[#This Row],[Building Fabric / Thermal / Sealing]]=1,1,""),"")</f>
        <v/>
      </c>
      <c r="DL298" s="169" t="str">
        <f>IF(Table1[[#This Row],[Multiple NCC links]]&lt;&gt;1,IF(Table1[[#This Row],[Lighting]]=1,1,""),"")</f>
        <v/>
      </c>
      <c r="DM298" s="169" t="str">
        <f>IF(Table1[[#This Row],[Multiple NCC links]]&lt;&gt;1,IF(Table1[[#This Row],[HVAC]]=1,1,""),"")</f>
        <v/>
      </c>
      <c r="DN298" s="169" t="str">
        <f>IF(Table1[[#This Row],[Multiple NCC links]]&lt;&gt;1,IF(Table1[[#This Row],[Services]]=1,1,""),"")</f>
        <v/>
      </c>
      <c r="DO298" s="169" t="str">
        <f>IF(Table1[[#This Row],[Multiple NCC links]]&lt;&gt;1,IF(Table1[[#This Row],[Maintenance &amp; Monitoring]]=1,1,""),"")</f>
        <v/>
      </c>
      <c r="DP298" s="169" t="str">
        <f>IF(Table1[[#This Row],[Multiple NCC links]]&lt;&gt;1,IF(Table1[[#This Row],[Hand over / Operations]]=1,1,""),"")</f>
        <v/>
      </c>
      <c r="DQ298" s="169" t="str">
        <f>IF(Table1[[#This Row],[Multiple NCC links]]&lt;&gt;1,IF(Table1[[#This Row],[As built assessment]]=1,1,""),"")</f>
        <v/>
      </c>
      <c r="DR298" s="169" t="str">
        <f>IF(Table1[[#This Row],[Multiple NCC links]]&lt;&gt;1,IF(Table1[[#This Row],[Beyond compliance]]=1,1,""),"")</f>
        <v/>
      </c>
      <c r="DS298" s="169" t="str">
        <f>IF(SUM(Table1[[#This Row],[Design]:[Beyond compliance]])&gt;1,1,"")</f>
        <v/>
      </c>
      <c r="DT298" s="169" t="str">
        <f>IF(Table1[[#This Row],[Both Residential &amp; Commercial4]]&lt;&gt;1,IF(Table1[[#This Row],[Residential]]=1,1,""),"")</f>
        <v/>
      </c>
      <c r="DU298" s="169" t="str">
        <f>IF(Table1[[#This Row],[Both Residential &amp; Commercial4]]&lt;&gt;1,IF(Table1[[#This Row],[Commercial]]=1,1,""),"")</f>
        <v/>
      </c>
      <c r="DV298" s="169" t="str">
        <f>Table1[[#This Row],[Residential &amp; Commercial]]</f>
        <v/>
      </c>
      <c r="DW298" s="169"/>
    </row>
    <row r="299" spans="1:127" s="49" customFormat="1" ht="20.25" thickTop="1" thickBot="1" x14ac:dyDescent="0.35">
      <c r="A299" s="97"/>
      <c r="B299" s="97"/>
      <c r="C299" s="88"/>
      <c r="D299" s="88"/>
      <c r="E299" s="176"/>
      <c r="F299" s="176"/>
      <c r="G299" s="176"/>
      <c r="H299" s="176"/>
      <c r="I299" s="90" t="str">
        <f>IF(AND(Table1[[#This Row],[General]]=1,Table1[[#This Row],[Beginner]]=1,Table1[[#This Row],[Intermediate]]=1,Table1[[#This Row],[Advanced]]=1),1,"")</f>
        <v/>
      </c>
      <c r="J299" s="90" t="str">
        <f>CONCATENATE(IF(Table1[[#This Row],[General]]=1,"General, ",""), IF(Table1[[#This Row],[Beginner]]=1,"Beginner, ",""),IF(Table1[[#This Row],[Intermediate]]=1,"Intermediate, ",""), IF(Table1[[#This Row],[Advanced]]=1,"Advanced",""))</f>
        <v/>
      </c>
      <c r="K299" s="91"/>
      <c r="L299" s="179"/>
      <c r="M299" s="91"/>
      <c r="N299" s="91"/>
      <c r="O299" s="159"/>
      <c r="P299" s="91"/>
      <c r="Q299" s="91"/>
      <c r="R299" s="91"/>
      <c r="S29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299" s="102"/>
      <c r="U299" s="102"/>
      <c r="V299" s="240"/>
      <c r="W299" s="240"/>
      <c r="X299" s="102"/>
      <c r="Y299" s="102"/>
      <c r="Z299" s="102"/>
      <c r="AA299" s="102"/>
      <c r="AB299" s="102"/>
      <c r="AC299" s="102"/>
      <c r="AD299" s="102"/>
      <c r="AE299" s="102"/>
      <c r="AF299" s="102"/>
      <c r="AG29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299" s="103"/>
      <c r="AI299" s="103"/>
      <c r="AJ299" s="103"/>
      <c r="AK299" s="74" t="str">
        <f>CONCATENATE(IF(Table1[[#This Row],[Digital]]=1,"Digital, ",""),IF(Table1[[#This Row],[Face to Face]]=1,"Face to face, ",""),IF(Table1[[#This Row],[Blended]]=1,"Blended",""))</f>
        <v/>
      </c>
      <c r="AL299" s="99"/>
      <c r="AM299" s="104"/>
      <c r="AN299" s="130"/>
      <c r="AO299" s="94"/>
      <c r="AP299" s="182"/>
      <c r="AQ299" s="94"/>
      <c r="AR299" s="94"/>
      <c r="AS299" s="94"/>
      <c r="AT299" s="94"/>
      <c r="AU299" s="94"/>
      <c r="AV299" s="182"/>
      <c r="AW299" s="182"/>
      <c r="AX299" s="182"/>
      <c r="AY299" s="94"/>
      <c r="AZ29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29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299" s="95"/>
      <c r="BC299" s="95"/>
      <c r="BD299" s="90" t="str">
        <f>IF(AND(Table1[[#This Row],[Residential]]=1,Table1[[#This Row],[Commercial]]=1),1,"")</f>
        <v/>
      </c>
      <c r="BE299" s="90" t="str">
        <f>CONCATENATE(IF(Table1[[#This Row],[Residential]]=1,"Residential, ",""),IF(Table1[[#This Row],[Commercial]]=1,"Commercial",""))</f>
        <v/>
      </c>
      <c r="BF299" s="94"/>
      <c r="BG299" s="94"/>
      <c r="BH299" s="94"/>
      <c r="BI299" s="94"/>
      <c r="BJ299" s="94"/>
      <c r="BK299" s="94"/>
      <c r="BL299" s="94"/>
      <c r="BM299" s="182"/>
      <c r="BN299" s="94"/>
      <c r="BO29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299" s="160"/>
      <c r="BQ299" s="120"/>
      <c r="BR299" s="132"/>
      <c r="BS299" s="120"/>
      <c r="BT299" s="175"/>
      <c r="BU299" s="175"/>
      <c r="BV299" s="175"/>
      <c r="BW299" s="121"/>
      <c r="BX299" s="121"/>
      <c r="BY299" s="121"/>
      <c r="BZ299" s="227"/>
      <c r="CA29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299" s="48">
        <f>COUNTIF(Table1[[#This Row],[Validity]:[Alignment with NCC (Yes=1,No=0)]],"N/A")</f>
        <v>0</v>
      </c>
      <c r="CC299" s="48">
        <f>IF(ISERROR(Table1[[#This Row],[Total Quality Score (out of 10)]]/(4-Table1[[#This Row],[N/A Count]])),0,Table1[[#This Row],[Total Quality Score (out of 10)]]/(4-Table1[[#This Row],[N/A Count]]))</f>
        <v>0</v>
      </c>
      <c r="CD299" s="106"/>
      <c r="CE299" s="106"/>
      <c r="CF299" s="172" t="str">
        <f>IF(SUM(Table1[[#This Row],[Multiple]:[Level (all)62]])&lt;1,IF(Table1[[#This Row],[General]]=1,1,""),"")</f>
        <v/>
      </c>
      <c r="CG299" s="172" t="str">
        <f>IF(SUM(Table1[[#This Row],[Multiple]:[Level (all)62]])&lt;1,IF(Table1[[#This Row],[Beginner]]=1,1,""),"")</f>
        <v/>
      </c>
      <c r="CH299" s="171" t="str">
        <f>IF(SUM(Table1[[#This Row],[Multiple]:[Level (all)62]])&lt;1,IF(Table1[[#This Row],[Intermediate]]=1,1,""),"")</f>
        <v/>
      </c>
      <c r="CI299" s="171" t="str">
        <f>IF(SUM(Table1[[#This Row],[Multiple]:[Level (all)62]])&lt;1,IF(Table1[[#This Row],[Advanced]]=1,1,""),"")</f>
        <v/>
      </c>
      <c r="CJ299" s="171" t="str">
        <f>IF(AND(SUM(Table1[[#This Row],[General]:[Advanced]])&lt;4,SUM(Table1[[#This Row],[General]:[Advanced]])&gt;1),1,"")</f>
        <v/>
      </c>
      <c r="CK299" s="171" t="str">
        <f>Table1[[#This Row],[Level (all)]]</f>
        <v/>
      </c>
      <c r="CL299" s="171" t="str">
        <f>IF(Table1[[#This Row],[Multiple audience]]&lt;&gt;1,IF(Table1[[#This Row],[General Audience]]=1,1,""),"")</f>
        <v/>
      </c>
      <c r="CM299" s="171" t="str">
        <f>IF(Table1[[#This Row],[Multiple audience]]&lt;&gt;1,IF(Table1[[#This Row],[Planners / Designers ]]=1,1,""),"")</f>
        <v/>
      </c>
      <c r="CN299" s="171" t="str">
        <f>IF(Table1[[#This Row],[Multiple audience]]&lt;&gt;1,IF(Table1[[#This Row],[Regulatory Assessors]]=1,1,""),"")</f>
        <v/>
      </c>
      <c r="CO299" s="171" t="str">
        <f>IF(Table1[[#This Row],[Multiple audience]]&lt;&gt;1,IF(Table1[[#This Row],[Builders / Management]]=1,1,""),"")</f>
        <v/>
      </c>
      <c r="CP299" s="171" t="str">
        <f>IF(Table1[[#This Row],[Multiple audience]]&lt;&gt;1,IF(Table1[[#This Row],[Energy / Sus Assessors]]=1,1,""),"")</f>
        <v/>
      </c>
      <c r="CQ299" s="171" t="str">
        <f>IF(Table1[[#This Row],[Multiple audience]]&lt;&gt;1,IF(Table1[[#This Row],[Semi-skilled]]=1,1,""),"")</f>
        <v/>
      </c>
      <c r="CR299" s="171" t="str">
        <f>IF(Table1[[#This Row],[Multiple audience]]&lt;&gt;1,IF(Table1[[#This Row],[Trades]]=1,1,""),"")</f>
        <v/>
      </c>
      <c r="CS299" s="171" t="str">
        <f>IF(Table1[[#This Row],[Multiple audience]]&lt;&gt;1,IF(Table1[[#This Row],[Other]]=1,1,""),"")</f>
        <v/>
      </c>
      <c r="CT299" s="171" t="str">
        <f>IF(SUM(Table1[[#This Row],[General Audience]:[Other]])&gt;1,1,"")</f>
        <v/>
      </c>
      <c r="CU299" s="171" t="str">
        <f>IF(Table1[[#This Row],[Various  ]]&lt;&gt;1,IF(Table1[[#This Row],[Calculator / Software]]=1,1,""),"")</f>
        <v/>
      </c>
      <c r="CV299" s="171" t="str">
        <f>IF(Table1[[#This Row],[Various  ]]&lt;&gt;1,IF(Table1[[#This Row],[Information  ]]=1,1,""),"")</f>
        <v/>
      </c>
      <c r="CW299" s="171" t="str">
        <f>IF(Table1[[#This Row],[Various  ]]&lt;&gt;1,IF(Table1[[#This Row],[Interactive Tool]]=1,1,""),"")</f>
        <v/>
      </c>
      <c r="CX299" s="171" t="str">
        <f>IF(Table1[[#This Row],[Various  ]]&lt;&gt;1,IF(Table1[[#This Row],[Technical Specifications]]=1,1,""),"")</f>
        <v/>
      </c>
      <c r="CY299" s="171" t="str">
        <f>IF(Table1[[#This Row],[Various  ]]&lt;&gt;1,IF(Table1[[#This Row],[Training Resources]]=1,1,""),"")</f>
        <v/>
      </c>
      <c r="CZ299" s="171" t="str">
        <f>IF(Table1[[#This Row],[Various  ]]&lt;&gt;1,IF(Table1[[#This Row],[Toolbox]]=1,1,""),"")</f>
        <v/>
      </c>
      <c r="DA299" s="169" t="str">
        <f>IF(Table1[[#This Row],[Various  ]]&lt;&gt;1,IF(Table1[[#This Row],[Video]]=1,1,""),"")</f>
        <v/>
      </c>
      <c r="DB299" s="169" t="str">
        <f>IF(Table1[[#This Row],[Various  ]]&lt;&gt;1,IF(Table1[[#This Row],[Case study]]=1,1,""),"")</f>
        <v/>
      </c>
      <c r="DC299" s="169" t="str">
        <f>IF(Table1[[#This Row],[Various  ]]&lt;&gt;1,IF(Table1[[#This Row],[Other   ]]=1,1,""),"")</f>
        <v/>
      </c>
      <c r="DD299" s="169" t="str">
        <f>IF(Table1[[#This Row],[Various  ]]&lt;&gt;1,IF(Table1[[#This Row],[Standards]]=1,1,""),"")</f>
        <v/>
      </c>
      <c r="DE299" s="169" t="str">
        <f>IF(Table1[[#This Row],[Various]]=1,1,IF(SUM(Table1[[#This Row],[Calculator / Software]:[Standards]])&gt;1,1,""))</f>
        <v/>
      </c>
      <c r="DF299" s="169" t="str">
        <f>IF(Table1[[#This Row],[Multiple NCC links]]&lt;&gt;1,IF(Table1[[#This Row],[Design]]=1,1,""),"")</f>
        <v/>
      </c>
      <c r="DG299" s="169" t="str">
        <f>IF(Table1[[#This Row],[Multiple NCC links]]&lt;&gt;1,IF(Table1[[#This Row],[Assessment / Verification]]=1,1,""),"")</f>
        <v/>
      </c>
      <c r="DH299" s="169" t="str">
        <f>IF(Table1[[#This Row],[Multiple NCC links]]&lt;&gt;1,IF(Table1[[#This Row],[Climate Specific ]]=1,1,""),"")</f>
        <v/>
      </c>
      <c r="DI299" s="169" t="str">
        <f>IF(Table1[[#This Row],[Multiple NCC links]]&lt;&gt;1,IF(Table1[[#This Row],[Alterations / Additions]]=1,1,""),"")</f>
        <v/>
      </c>
      <c r="DJ299" s="169" t="str">
        <f>IF(Table1[[#This Row],[Multiple NCC links]]&lt;&gt;1,IF(Table1[[#This Row],[Glazing]]=1,1,""),"")</f>
        <v/>
      </c>
      <c r="DK299" s="169" t="str">
        <f>IF(Table1[[#This Row],[Multiple NCC links]]&lt;&gt;1,IF(Table1[[#This Row],[Building Fabric / Thermal / Sealing]]=1,1,""),"")</f>
        <v/>
      </c>
      <c r="DL299" s="169" t="str">
        <f>IF(Table1[[#This Row],[Multiple NCC links]]&lt;&gt;1,IF(Table1[[#This Row],[Lighting]]=1,1,""),"")</f>
        <v/>
      </c>
      <c r="DM299" s="169" t="str">
        <f>IF(Table1[[#This Row],[Multiple NCC links]]&lt;&gt;1,IF(Table1[[#This Row],[HVAC]]=1,1,""),"")</f>
        <v/>
      </c>
      <c r="DN299" s="169" t="str">
        <f>IF(Table1[[#This Row],[Multiple NCC links]]&lt;&gt;1,IF(Table1[[#This Row],[Services]]=1,1,""),"")</f>
        <v/>
      </c>
      <c r="DO299" s="169" t="str">
        <f>IF(Table1[[#This Row],[Multiple NCC links]]&lt;&gt;1,IF(Table1[[#This Row],[Maintenance &amp; Monitoring]]=1,1,""),"")</f>
        <v/>
      </c>
      <c r="DP299" s="169" t="str">
        <f>IF(Table1[[#This Row],[Multiple NCC links]]&lt;&gt;1,IF(Table1[[#This Row],[Hand over / Operations]]=1,1,""),"")</f>
        <v/>
      </c>
      <c r="DQ299" s="169" t="str">
        <f>IF(Table1[[#This Row],[Multiple NCC links]]&lt;&gt;1,IF(Table1[[#This Row],[As built assessment]]=1,1,""),"")</f>
        <v/>
      </c>
      <c r="DR299" s="169" t="str">
        <f>IF(Table1[[#This Row],[Multiple NCC links]]&lt;&gt;1,IF(Table1[[#This Row],[Beyond compliance]]=1,1,""),"")</f>
        <v/>
      </c>
      <c r="DS299" s="169" t="str">
        <f>IF(SUM(Table1[[#This Row],[Design]:[Beyond compliance]])&gt;1,1,"")</f>
        <v/>
      </c>
      <c r="DT299" s="169" t="str">
        <f>IF(Table1[[#This Row],[Both Residential &amp; Commercial4]]&lt;&gt;1,IF(Table1[[#This Row],[Residential]]=1,1,""),"")</f>
        <v/>
      </c>
      <c r="DU299" s="169" t="str">
        <f>IF(Table1[[#This Row],[Both Residential &amp; Commercial4]]&lt;&gt;1,IF(Table1[[#This Row],[Commercial]]=1,1,""),"")</f>
        <v/>
      </c>
      <c r="DV299" s="169" t="str">
        <f>Table1[[#This Row],[Residential &amp; Commercial]]</f>
        <v/>
      </c>
      <c r="DW299" s="169"/>
    </row>
    <row r="300" spans="1:127" s="49" customFormat="1" ht="20.25" thickTop="1" thickBot="1" x14ac:dyDescent="0.35">
      <c r="A300" s="97"/>
      <c r="B300" s="97"/>
      <c r="C300" s="88"/>
      <c r="D300" s="88"/>
      <c r="E300" s="176"/>
      <c r="F300" s="176"/>
      <c r="G300" s="176"/>
      <c r="H300" s="176"/>
      <c r="I300" s="90" t="str">
        <f>IF(AND(Table1[[#This Row],[General]]=1,Table1[[#This Row],[Beginner]]=1,Table1[[#This Row],[Intermediate]]=1,Table1[[#This Row],[Advanced]]=1),1,"")</f>
        <v/>
      </c>
      <c r="J300" s="90" t="str">
        <f>CONCATENATE(IF(Table1[[#This Row],[General]]=1,"General, ",""), IF(Table1[[#This Row],[Beginner]]=1,"Beginner, ",""),IF(Table1[[#This Row],[Intermediate]]=1,"Intermediate, ",""), IF(Table1[[#This Row],[Advanced]]=1,"Advanced",""))</f>
        <v/>
      </c>
      <c r="K300" s="91"/>
      <c r="L300" s="179"/>
      <c r="M300" s="91"/>
      <c r="N300" s="91"/>
      <c r="O300" s="159"/>
      <c r="P300" s="91"/>
      <c r="Q300" s="91"/>
      <c r="R300" s="91"/>
      <c r="S30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00" s="102"/>
      <c r="U300" s="102"/>
      <c r="V300" s="240"/>
      <c r="W300" s="240"/>
      <c r="X300" s="102"/>
      <c r="Y300" s="102"/>
      <c r="Z300" s="102"/>
      <c r="AA300" s="102"/>
      <c r="AB300" s="102"/>
      <c r="AC300" s="102"/>
      <c r="AD300" s="102"/>
      <c r="AE300" s="102"/>
      <c r="AF300" s="102"/>
      <c r="AG30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00" s="103"/>
      <c r="AI300" s="103"/>
      <c r="AJ300" s="103"/>
      <c r="AK300" s="74" t="str">
        <f>CONCATENATE(IF(Table1[[#This Row],[Digital]]=1,"Digital, ",""),IF(Table1[[#This Row],[Face to Face]]=1,"Face to face, ",""),IF(Table1[[#This Row],[Blended]]=1,"Blended",""))</f>
        <v/>
      </c>
      <c r="AL300" s="99"/>
      <c r="AM300" s="104"/>
      <c r="AN300" s="130"/>
      <c r="AO300" s="94"/>
      <c r="AP300" s="182"/>
      <c r="AQ300" s="94"/>
      <c r="AR300" s="94"/>
      <c r="AS300" s="94"/>
      <c r="AT300" s="94"/>
      <c r="AU300" s="94"/>
      <c r="AV300" s="182"/>
      <c r="AW300" s="182"/>
      <c r="AX300" s="182"/>
      <c r="AY300" s="94"/>
      <c r="AZ30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0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00" s="95"/>
      <c r="BC300" s="95"/>
      <c r="BD300" s="90" t="str">
        <f>IF(AND(Table1[[#This Row],[Residential]]=1,Table1[[#This Row],[Commercial]]=1),1,"")</f>
        <v/>
      </c>
      <c r="BE300" s="90" t="str">
        <f>CONCATENATE(IF(Table1[[#This Row],[Residential]]=1,"Residential, ",""),IF(Table1[[#This Row],[Commercial]]=1,"Commercial",""))</f>
        <v/>
      </c>
      <c r="BF300" s="94"/>
      <c r="BG300" s="94"/>
      <c r="BH300" s="94"/>
      <c r="BI300" s="94"/>
      <c r="BJ300" s="94"/>
      <c r="BK300" s="94"/>
      <c r="BL300" s="94"/>
      <c r="BM300" s="182"/>
      <c r="BN300" s="94"/>
      <c r="BO30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00" s="160"/>
      <c r="BQ300" s="120"/>
      <c r="BR300" s="132"/>
      <c r="BS300" s="120"/>
      <c r="BT300" s="175"/>
      <c r="BU300" s="175"/>
      <c r="BV300" s="175"/>
      <c r="BW300" s="121"/>
      <c r="BX300" s="121"/>
      <c r="BY300" s="121"/>
      <c r="BZ300" s="227"/>
      <c r="CA30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00" s="48">
        <f>COUNTIF(Table1[[#This Row],[Validity]:[Alignment with NCC (Yes=1,No=0)]],"N/A")</f>
        <v>0</v>
      </c>
      <c r="CC300" s="48">
        <f>IF(ISERROR(Table1[[#This Row],[Total Quality Score (out of 10)]]/(4-Table1[[#This Row],[N/A Count]])),0,Table1[[#This Row],[Total Quality Score (out of 10)]]/(4-Table1[[#This Row],[N/A Count]]))</f>
        <v>0</v>
      </c>
      <c r="CD300" s="106"/>
      <c r="CE300" s="106"/>
      <c r="CF300" s="172" t="str">
        <f>IF(SUM(Table1[[#This Row],[Multiple]:[Level (all)62]])&lt;1,IF(Table1[[#This Row],[General]]=1,1,""),"")</f>
        <v/>
      </c>
      <c r="CG300" s="172" t="str">
        <f>IF(SUM(Table1[[#This Row],[Multiple]:[Level (all)62]])&lt;1,IF(Table1[[#This Row],[Beginner]]=1,1,""),"")</f>
        <v/>
      </c>
      <c r="CH300" s="171" t="str">
        <f>IF(SUM(Table1[[#This Row],[Multiple]:[Level (all)62]])&lt;1,IF(Table1[[#This Row],[Intermediate]]=1,1,""),"")</f>
        <v/>
      </c>
      <c r="CI300" s="171" t="str">
        <f>IF(SUM(Table1[[#This Row],[Multiple]:[Level (all)62]])&lt;1,IF(Table1[[#This Row],[Advanced]]=1,1,""),"")</f>
        <v/>
      </c>
      <c r="CJ300" s="171" t="str">
        <f>IF(AND(SUM(Table1[[#This Row],[General]:[Advanced]])&lt;4,SUM(Table1[[#This Row],[General]:[Advanced]])&gt;1),1,"")</f>
        <v/>
      </c>
      <c r="CK300" s="171" t="str">
        <f>Table1[[#This Row],[Level (all)]]</f>
        <v/>
      </c>
      <c r="CL300" s="171" t="str">
        <f>IF(Table1[[#This Row],[Multiple audience]]&lt;&gt;1,IF(Table1[[#This Row],[General Audience]]=1,1,""),"")</f>
        <v/>
      </c>
      <c r="CM300" s="171" t="str">
        <f>IF(Table1[[#This Row],[Multiple audience]]&lt;&gt;1,IF(Table1[[#This Row],[Planners / Designers ]]=1,1,""),"")</f>
        <v/>
      </c>
      <c r="CN300" s="171" t="str">
        <f>IF(Table1[[#This Row],[Multiple audience]]&lt;&gt;1,IF(Table1[[#This Row],[Regulatory Assessors]]=1,1,""),"")</f>
        <v/>
      </c>
      <c r="CO300" s="171" t="str">
        <f>IF(Table1[[#This Row],[Multiple audience]]&lt;&gt;1,IF(Table1[[#This Row],[Builders / Management]]=1,1,""),"")</f>
        <v/>
      </c>
      <c r="CP300" s="171" t="str">
        <f>IF(Table1[[#This Row],[Multiple audience]]&lt;&gt;1,IF(Table1[[#This Row],[Energy / Sus Assessors]]=1,1,""),"")</f>
        <v/>
      </c>
      <c r="CQ300" s="171" t="str">
        <f>IF(Table1[[#This Row],[Multiple audience]]&lt;&gt;1,IF(Table1[[#This Row],[Semi-skilled]]=1,1,""),"")</f>
        <v/>
      </c>
      <c r="CR300" s="171" t="str">
        <f>IF(Table1[[#This Row],[Multiple audience]]&lt;&gt;1,IF(Table1[[#This Row],[Trades]]=1,1,""),"")</f>
        <v/>
      </c>
      <c r="CS300" s="171" t="str">
        <f>IF(Table1[[#This Row],[Multiple audience]]&lt;&gt;1,IF(Table1[[#This Row],[Other]]=1,1,""),"")</f>
        <v/>
      </c>
      <c r="CT300" s="171" t="str">
        <f>IF(SUM(Table1[[#This Row],[General Audience]:[Other]])&gt;1,1,"")</f>
        <v/>
      </c>
      <c r="CU300" s="171" t="str">
        <f>IF(Table1[[#This Row],[Various  ]]&lt;&gt;1,IF(Table1[[#This Row],[Calculator / Software]]=1,1,""),"")</f>
        <v/>
      </c>
      <c r="CV300" s="171" t="str">
        <f>IF(Table1[[#This Row],[Various  ]]&lt;&gt;1,IF(Table1[[#This Row],[Information  ]]=1,1,""),"")</f>
        <v/>
      </c>
      <c r="CW300" s="171" t="str">
        <f>IF(Table1[[#This Row],[Various  ]]&lt;&gt;1,IF(Table1[[#This Row],[Interactive Tool]]=1,1,""),"")</f>
        <v/>
      </c>
      <c r="CX300" s="171" t="str">
        <f>IF(Table1[[#This Row],[Various  ]]&lt;&gt;1,IF(Table1[[#This Row],[Technical Specifications]]=1,1,""),"")</f>
        <v/>
      </c>
      <c r="CY300" s="171" t="str">
        <f>IF(Table1[[#This Row],[Various  ]]&lt;&gt;1,IF(Table1[[#This Row],[Training Resources]]=1,1,""),"")</f>
        <v/>
      </c>
      <c r="CZ300" s="171" t="str">
        <f>IF(Table1[[#This Row],[Various  ]]&lt;&gt;1,IF(Table1[[#This Row],[Toolbox]]=1,1,""),"")</f>
        <v/>
      </c>
      <c r="DA300" s="169" t="str">
        <f>IF(Table1[[#This Row],[Various  ]]&lt;&gt;1,IF(Table1[[#This Row],[Video]]=1,1,""),"")</f>
        <v/>
      </c>
      <c r="DB300" s="169" t="str">
        <f>IF(Table1[[#This Row],[Various  ]]&lt;&gt;1,IF(Table1[[#This Row],[Case study]]=1,1,""),"")</f>
        <v/>
      </c>
      <c r="DC300" s="169" t="str">
        <f>IF(Table1[[#This Row],[Various  ]]&lt;&gt;1,IF(Table1[[#This Row],[Other   ]]=1,1,""),"")</f>
        <v/>
      </c>
      <c r="DD300" s="169" t="str">
        <f>IF(Table1[[#This Row],[Various  ]]&lt;&gt;1,IF(Table1[[#This Row],[Standards]]=1,1,""),"")</f>
        <v/>
      </c>
      <c r="DE300" s="169" t="str">
        <f>IF(Table1[[#This Row],[Various]]=1,1,IF(SUM(Table1[[#This Row],[Calculator / Software]:[Standards]])&gt;1,1,""))</f>
        <v/>
      </c>
      <c r="DF300" s="169" t="str">
        <f>IF(Table1[[#This Row],[Multiple NCC links]]&lt;&gt;1,IF(Table1[[#This Row],[Design]]=1,1,""),"")</f>
        <v/>
      </c>
      <c r="DG300" s="169" t="str">
        <f>IF(Table1[[#This Row],[Multiple NCC links]]&lt;&gt;1,IF(Table1[[#This Row],[Assessment / Verification]]=1,1,""),"")</f>
        <v/>
      </c>
      <c r="DH300" s="169" t="str">
        <f>IF(Table1[[#This Row],[Multiple NCC links]]&lt;&gt;1,IF(Table1[[#This Row],[Climate Specific ]]=1,1,""),"")</f>
        <v/>
      </c>
      <c r="DI300" s="169" t="str">
        <f>IF(Table1[[#This Row],[Multiple NCC links]]&lt;&gt;1,IF(Table1[[#This Row],[Alterations / Additions]]=1,1,""),"")</f>
        <v/>
      </c>
      <c r="DJ300" s="169" t="str">
        <f>IF(Table1[[#This Row],[Multiple NCC links]]&lt;&gt;1,IF(Table1[[#This Row],[Glazing]]=1,1,""),"")</f>
        <v/>
      </c>
      <c r="DK300" s="169" t="str">
        <f>IF(Table1[[#This Row],[Multiple NCC links]]&lt;&gt;1,IF(Table1[[#This Row],[Building Fabric / Thermal / Sealing]]=1,1,""),"")</f>
        <v/>
      </c>
      <c r="DL300" s="169" t="str">
        <f>IF(Table1[[#This Row],[Multiple NCC links]]&lt;&gt;1,IF(Table1[[#This Row],[Lighting]]=1,1,""),"")</f>
        <v/>
      </c>
      <c r="DM300" s="169" t="str">
        <f>IF(Table1[[#This Row],[Multiple NCC links]]&lt;&gt;1,IF(Table1[[#This Row],[HVAC]]=1,1,""),"")</f>
        <v/>
      </c>
      <c r="DN300" s="169" t="str">
        <f>IF(Table1[[#This Row],[Multiple NCC links]]&lt;&gt;1,IF(Table1[[#This Row],[Services]]=1,1,""),"")</f>
        <v/>
      </c>
      <c r="DO300" s="169" t="str">
        <f>IF(Table1[[#This Row],[Multiple NCC links]]&lt;&gt;1,IF(Table1[[#This Row],[Maintenance &amp; Monitoring]]=1,1,""),"")</f>
        <v/>
      </c>
      <c r="DP300" s="169" t="str">
        <f>IF(Table1[[#This Row],[Multiple NCC links]]&lt;&gt;1,IF(Table1[[#This Row],[Hand over / Operations]]=1,1,""),"")</f>
        <v/>
      </c>
      <c r="DQ300" s="169" t="str">
        <f>IF(Table1[[#This Row],[Multiple NCC links]]&lt;&gt;1,IF(Table1[[#This Row],[As built assessment]]=1,1,""),"")</f>
        <v/>
      </c>
      <c r="DR300" s="169" t="str">
        <f>IF(Table1[[#This Row],[Multiple NCC links]]&lt;&gt;1,IF(Table1[[#This Row],[Beyond compliance]]=1,1,""),"")</f>
        <v/>
      </c>
      <c r="DS300" s="169" t="str">
        <f>IF(SUM(Table1[[#This Row],[Design]:[Beyond compliance]])&gt;1,1,"")</f>
        <v/>
      </c>
      <c r="DT300" s="169" t="str">
        <f>IF(Table1[[#This Row],[Both Residential &amp; Commercial4]]&lt;&gt;1,IF(Table1[[#This Row],[Residential]]=1,1,""),"")</f>
        <v/>
      </c>
      <c r="DU300" s="169" t="str">
        <f>IF(Table1[[#This Row],[Both Residential &amp; Commercial4]]&lt;&gt;1,IF(Table1[[#This Row],[Commercial]]=1,1,""),"")</f>
        <v/>
      </c>
      <c r="DV300" s="169" t="str">
        <f>Table1[[#This Row],[Residential &amp; Commercial]]</f>
        <v/>
      </c>
      <c r="DW300" s="169"/>
    </row>
    <row r="301" spans="1:127" s="49" customFormat="1" ht="20.25" thickTop="1" thickBot="1" x14ac:dyDescent="0.35">
      <c r="A301" s="97"/>
      <c r="B301" s="97"/>
      <c r="C301" s="88"/>
      <c r="D301" s="88"/>
      <c r="E301" s="176"/>
      <c r="F301" s="176"/>
      <c r="G301" s="176"/>
      <c r="H301" s="176"/>
      <c r="I301" s="90" t="str">
        <f>IF(AND(Table1[[#This Row],[General]]=1,Table1[[#This Row],[Beginner]]=1,Table1[[#This Row],[Intermediate]]=1,Table1[[#This Row],[Advanced]]=1),1,"")</f>
        <v/>
      </c>
      <c r="J301" s="90" t="str">
        <f>CONCATENATE(IF(Table1[[#This Row],[General]]=1,"General, ",""), IF(Table1[[#This Row],[Beginner]]=1,"Beginner, ",""),IF(Table1[[#This Row],[Intermediate]]=1,"Intermediate, ",""), IF(Table1[[#This Row],[Advanced]]=1,"Advanced",""))</f>
        <v/>
      </c>
      <c r="K301" s="91"/>
      <c r="L301" s="179"/>
      <c r="M301" s="91"/>
      <c r="N301" s="91"/>
      <c r="O301" s="159"/>
      <c r="P301" s="91"/>
      <c r="Q301" s="91"/>
      <c r="R301" s="91"/>
      <c r="S30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01" s="102"/>
      <c r="U301" s="102"/>
      <c r="V301" s="240"/>
      <c r="W301" s="240"/>
      <c r="X301" s="102"/>
      <c r="Y301" s="102"/>
      <c r="Z301" s="102"/>
      <c r="AA301" s="102"/>
      <c r="AB301" s="102"/>
      <c r="AC301" s="102"/>
      <c r="AD301" s="102"/>
      <c r="AE301" s="102"/>
      <c r="AF301" s="102"/>
      <c r="AG30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01" s="103"/>
      <c r="AI301" s="103"/>
      <c r="AJ301" s="103"/>
      <c r="AK301" s="74" t="str">
        <f>CONCATENATE(IF(Table1[[#This Row],[Digital]]=1,"Digital, ",""),IF(Table1[[#This Row],[Face to Face]]=1,"Face to face, ",""),IF(Table1[[#This Row],[Blended]]=1,"Blended",""))</f>
        <v/>
      </c>
      <c r="AL301" s="99"/>
      <c r="AM301" s="104"/>
      <c r="AN301" s="130"/>
      <c r="AO301" s="94"/>
      <c r="AP301" s="182"/>
      <c r="AQ301" s="94"/>
      <c r="AR301" s="94"/>
      <c r="AS301" s="94"/>
      <c r="AT301" s="94"/>
      <c r="AU301" s="94"/>
      <c r="AV301" s="182"/>
      <c r="AW301" s="182"/>
      <c r="AX301" s="182"/>
      <c r="AY301" s="94"/>
      <c r="AZ30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0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01" s="95"/>
      <c r="BC301" s="95"/>
      <c r="BD301" s="90" t="str">
        <f>IF(AND(Table1[[#This Row],[Residential]]=1,Table1[[#This Row],[Commercial]]=1),1,"")</f>
        <v/>
      </c>
      <c r="BE301" s="90" t="str">
        <f>CONCATENATE(IF(Table1[[#This Row],[Residential]]=1,"Residential, ",""),IF(Table1[[#This Row],[Commercial]]=1,"Commercial",""))</f>
        <v/>
      </c>
      <c r="BF301" s="94"/>
      <c r="BG301" s="94"/>
      <c r="BH301" s="94"/>
      <c r="BI301" s="94"/>
      <c r="BJ301" s="94"/>
      <c r="BK301" s="94"/>
      <c r="BL301" s="94"/>
      <c r="BM301" s="182"/>
      <c r="BN301" s="94"/>
      <c r="BO30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01" s="160"/>
      <c r="BQ301" s="120"/>
      <c r="BR301" s="132"/>
      <c r="BS301" s="120"/>
      <c r="BT301" s="175"/>
      <c r="BU301" s="175"/>
      <c r="BV301" s="175"/>
      <c r="BW301" s="121"/>
      <c r="BX301" s="121"/>
      <c r="BY301" s="121"/>
      <c r="BZ301" s="227"/>
      <c r="CA30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01" s="48">
        <f>COUNTIF(Table1[[#This Row],[Validity]:[Alignment with NCC (Yes=1,No=0)]],"N/A")</f>
        <v>0</v>
      </c>
      <c r="CC301" s="48">
        <f>IF(ISERROR(Table1[[#This Row],[Total Quality Score (out of 10)]]/(4-Table1[[#This Row],[N/A Count]])),0,Table1[[#This Row],[Total Quality Score (out of 10)]]/(4-Table1[[#This Row],[N/A Count]]))</f>
        <v>0</v>
      </c>
      <c r="CD301" s="106"/>
      <c r="CE301" s="106"/>
      <c r="CF301" s="172" t="str">
        <f>IF(SUM(Table1[[#This Row],[Multiple]:[Level (all)62]])&lt;1,IF(Table1[[#This Row],[General]]=1,1,""),"")</f>
        <v/>
      </c>
      <c r="CG301" s="172" t="str">
        <f>IF(SUM(Table1[[#This Row],[Multiple]:[Level (all)62]])&lt;1,IF(Table1[[#This Row],[Beginner]]=1,1,""),"")</f>
        <v/>
      </c>
      <c r="CH301" s="171" t="str">
        <f>IF(SUM(Table1[[#This Row],[Multiple]:[Level (all)62]])&lt;1,IF(Table1[[#This Row],[Intermediate]]=1,1,""),"")</f>
        <v/>
      </c>
      <c r="CI301" s="171" t="str">
        <f>IF(SUM(Table1[[#This Row],[Multiple]:[Level (all)62]])&lt;1,IF(Table1[[#This Row],[Advanced]]=1,1,""),"")</f>
        <v/>
      </c>
      <c r="CJ301" s="171" t="str">
        <f>IF(AND(SUM(Table1[[#This Row],[General]:[Advanced]])&lt;4,SUM(Table1[[#This Row],[General]:[Advanced]])&gt;1),1,"")</f>
        <v/>
      </c>
      <c r="CK301" s="171" t="str">
        <f>Table1[[#This Row],[Level (all)]]</f>
        <v/>
      </c>
      <c r="CL301" s="171" t="str">
        <f>IF(Table1[[#This Row],[Multiple audience]]&lt;&gt;1,IF(Table1[[#This Row],[General Audience]]=1,1,""),"")</f>
        <v/>
      </c>
      <c r="CM301" s="171" t="str">
        <f>IF(Table1[[#This Row],[Multiple audience]]&lt;&gt;1,IF(Table1[[#This Row],[Planners / Designers ]]=1,1,""),"")</f>
        <v/>
      </c>
      <c r="CN301" s="171" t="str">
        <f>IF(Table1[[#This Row],[Multiple audience]]&lt;&gt;1,IF(Table1[[#This Row],[Regulatory Assessors]]=1,1,""),"")</f>
        <v/>
      </c>
      <c r="CO301" s="171" t="str">
        <f>IF(Table1[[#This Row],[Multiple audience]]&lt;&gt;1,IF(Table1[[#This Row],[Builders / Management]]=1,1,""),"")</f>
        <v/>
      </c>
      <c r="CP301" s="171" t="str">
        <f>IF(Table1[[#This Row],[Multiple audience]]&lt;&gt;1,IF(Table1[[#This Row],[Energy / Sus Assessors]]=1,1,""),"")</f>
        <v/>
      </c>
      <c r="CQ301" s="171" t="str">
        <f>IF(Table1[[#This Row],[Multiple audience]]&lt;&gt;1,IF(Table1[[#This Row],[Semi-skilled]]=1,1,""),"")</f>
        <v/>
      </c>
      <c r="CR301" s="171" t="str">
        <f>IF(Table1[[#This Row],[Multiple audience]]&lt;&gt;1,IF(Table1[[#This Row],[Trades]]=1,1,""),"")</f>
        <v/>
      </c>
      <c r="CS301" s="171" t="str">
        <f>IF(Table1[[#This Row],[Multiple audience]]&lt;&gt;1,IF(Table1[[#This Row],[Other]]=1,1,""),"")</f>
        <v/>
      </c>
      <c r="CT301" s="171" t="str">
        <f>IF(SUM(Table1[[#This Row],[General Audience]:[Other]])&gt;1,1,"")</f>
        <v/>
      </c>
      <c r="CU301" s="171" t="str">
        <f>IF(Table1[[#This Row],[Various  ]]&lt;&gt;1,IF(Table1[[#This Row],[Calculator / Software]]=1,1,""),"")</f>
        <v/>
      </c>
      <c r="CV301" s="171" t="str">
        <f>IF(Table1[[#This Row],[Various  ]]&lt;&gt;1,IF(Table1[[#This Row],[Information  ]]=1,1,""),"")</f>
        <v/>
      </c>
      <c r="CW301" s="171" t="str">
        <f>IF(Table1[[#This Row],[Various  ]]&lt;&gt;1,IF(Table1[[#This Row],[Interactive Tool]]=1,1,""),"")</f>
        <v/>
      </c>
      <c r="CX301" s="171" t="str">
        <f>IF(Table1[[#This Row],[Various  ]]&lt;&gt;1,IF(Table1[[#This Row],[Technical Specifications]]=1,1,""),"")</f>
        <v/>
      </c>
      <c r="CY301" s="171" t="str">
        <f>IF(Table1[[#This Row],[Various  ]]&lt;&gt;1,IF(Table1[[#This Row],[Training Resources]]=1,1,""),"")</f>
        <v/>
      </c>
      <c r="CZ301" s="171" t="str">
        <f>IF(Table1[[#This Row],[Various  ]]&lt;&gt;1,IF(Table1[[#This Row],[Toolbox]]=1,1,""),"")</f>
        <v/>
      </c>
      <c r="DA301" s="169" t="str">
        <f>IF(Table1[[#This Row],[Various  ]]&lt;&gt;1,IF(Table1[[#This Row],[Video]]=1,1,""),"")</f>
        <v/>
      </c>
      <c r="DB301" s="169" t="str">
        <f>IF(Table1[[#This Row],[Various  ]]&lt;&gt;1,IF(Table1[[#This Row],[Case study]]=1,1,""),"")</f>
        <v/>
      </c>
      <c r="DC301" s="169" t="str">
        <f>IF(Table1[[#This Row],[Various  ]]&lt;&gt;1,IF(Table1[[#This Row],[Other   ]]=1,1,""),"")</f>
        <v/>
      </c>
      <c r="DD301" s="169" t="str">
        <f>IF(Table1[[#This Row],[Various  ]]&lt;&gt;1,IF(Table1[[#This Row],[Standards]]=1,1,""),"")</f>
        <v/>
      </c>
      <c r="DE301" s="169" t="str">
        <f>IF(Table1[[#This Row],[Various]]=1,1,IF(SUM(Table1[[#This Row],[Calculator / Software]:[Standards]])&gt;1,1,""))</f>
        <v/>
      </c>
      <c r="DF301" s="169" t="str">
        <f>IF(Table1[[#This Row],[Multiple NCC links]]&lt;&gt;1,IF(Table1[[#This Row],[Design]]=1,1,""),"")</f>
        <v/>
      </c>
      <c r="DG301" s="169" t="str">
        <f>IF(Table1[[#This Row],[Multiple NCC links]]&lt;&gt;1,IF(Table1[[#This Row],[Assessment / Verification]]=1,1,""),"")</f>
        <v/>
      </c>
      <c r="DH301" s="169" t="str">
        <f>IF(Table1[[#This Row],[Multiple NCC links]]&lt;&gt;1,IF(Table1[[#This Row],[Climate Specific ]]=1,1,""),"")</f>
        <v/>
      </c>
      <c r="DI301" s="169" t="str">
        <f>IF(Table1[[#This Row],[Multiple NCC links]]&lt;&gt;1,IF(Table1[[#This Row],[Alterations / Additions]]=1,1,""),"")</f>
        <v/>
      </c>
      <c r="DJ301" s="169" t="str">
        <f>IF(Table1[[#This Row],[Multiple NCC links]]&lt;&gt;1,IF(Table1[[#This Row],[Glazing]]=1,1,""),"")</f>
        <v/>
      </c>
      <c r="DK301" s="169" t="str">
        <f>IF(Table1[[#This Row],[Multiple NCC links]]&lt;&gt;1,IF(Table1[[#This Row],[Building Fabric / Thermal / Sealing]]=1,1,""),"")</f>
        <v/>
      </c>
      <c r="DL301" s="169" t="str">
        <f>IF(Table1[[#This Row],[Multiple NCC links]]&lt;&gt;1,IF(Table1[[#This Row],[Lighting]]=1,1,""),"")</f>
        <v/>
      </c>
      <c r="DM301" s="169" t="str">
        <f>IF(Table1[[#This Row],[Multiple NCC links]]&lt;&gt;1,IF(Table1[[#This Row],[HVAC]]=1,1,""),"")</f>
        <v/>
      </c>
      <c r="DN301" s="169" t="str">
        <f>IF(Table1[[#This Row],[Multiple NCC links]]&lt;&gt;1,IF(Table1[[#This Row],[Services]]=1,1,""),"")</f>
        <v/>
      </c>
      <c r="DO301" s="169" t="str">
        <f>IF(Table1[[#This Row],[Multiple NCC links]]&lt;&gt;1,IF(Table1[[#This Row],[Maintenance &amp; Monitoring]]=1,1,""),"")</f>
        <v/>
      </c>
      <c r="DP301" s="169" t="str">
        <f>IF(Table1[[#This Row],[Multiple NCC links]]&lt;&gt;1,IF(Table1[[#This Row],[Hand over / Operations]]=1,1,""),"")</f>
        <v/>
      </c>
      <c r="DQ301" s="169" t="str">
        <f>IF(Table1[[#This Row],[Multiple NCC links]]&lt;&gt;1,IF(Table1[[#This Row],[As built assessment]]=1,1,""),"")</f>
        <v/>
      </c>
      <c r="DR301" s="169" t="str">
        <f>IF(Table1[[#This Row],[Multiple NCC links]]&lt;&gt;1,IF(Table1[[#This Row],[Beyond compliance]]=1,1,""),"")</f>
        <v/>
      </c>
      <c r="DS301" s="169" t="str">
        <f>IF(SUM(Table1[[#This Row],[Design]:[Beyond compliance]])&gt;1,1,"")</f>
        <v/>
      </c>
      <c r="DT301" s="169" t="str">
        <f>IF(Table1[[#This Row],[Both Residential &amp; Commercial4]]&lt;&gt;1,IF(Table1[[#This Row],[Residential]]=1,1,""),"")</f>
        <v/>
      </c>
      <c r="DU301" s="169" t="str">
        <f>IF(Table1[[#This Row],[Both Residential &amp; Commercial4]]&lt;&gt;1,IF(Table1[[#This Row],[Commercial]]=1,1,""),"")</f>
        <v/>
      </c>
      <c r="DV301" s="169" t="str">
        <f>Table1[[#This Row],[Residential &amp; Commercial]]</f>
        <v/>
      </c>
      <c r="DW301" s="169"/>
    </row>
    <row r="302" spans="1:127" s="49" customFormat="1" ht="20.25" thickTop="1" thickBot="1" x14ac:dyDescent="0.35">
      <c r="A302" s="97"/>
      <c r="B302" s="97"/>
      <c r="C302" s="88"/>
      <c r="D302" s="88"/>
      <c r="E302" s="176"/>
      <c r="F302" s="176"/>
      <c r="G302" s="176"/>
      <c r="H302" s="176"/>
      <c r="I302" s="90" t="str">
        <f>IF(AND(Table1[[#This Row],[General]]=1,Table1[[#This Row],[Beginner]]=1,Table1[[#This Row],[Intermediate]]=1,Table1[[#This Row],[Advanced]]=1),1,"")</f>
        <v/>
      </c>
      <c r="J302" s="90" t="str">
        <f>CONCATENATE(IF(Table1[[#This Row],[General]]=1,"General, ",""), IF(Table1[[#This Row],[Beginner]]=1,"Beginner, ",""),IF(Table1[[#This Row],[Intermediate]]=1,"Intermediate, ",""), IF(Table1[[#This Row],[Advanced]]=1,"Advanced",""))</f>
        <v/>
      </c>
      <c r="K302" s="91"/>
      <c r="L302" s="179"/>
      <c r="M302" s="91"/>
      <c r="N302" s="91"/>
      <c r="O302" s="159"/>
      <c r="P302" s="91"/>
      <c r="Q302" s="91"/>
      <c r="R302" s="91"/>
      <c r="S30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02" s="102"/>
      <c r="U302" s="102"/>
      <c r="V302" s="240"/>
      <c r="W302" s="240"/>
      <c r="X302" s="102"/>
      <c r="Y302" s="102"/>
      <c r="Z302" s="102"/>
      <c r="AA302" s="102"/>
      <c r="AB302" s="102"/>
      <c r="AC302" s="102"/>
      <c r="AD302" s="102"/>
      <c r="AE302" s="102"/>
      <c r="AF302" s="102"/>
      <c r="AG30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02" s="103"/>
      <c r="AI302" s="103"/>
      <c r="AJ302" s="103"/>
      <c r="AK302" s="74" t="str">
        <f>CONCATENATE(IF(Table1[[#This Row],[Digital]]=1,"Digital, ",""),IF(Table1[[#This Row],[Face to Face]]=1,"Face to face, ",""),IF(Table1[[#This Row],[Blended]]=1,"Blended",""))</f>
        <v/>
      </c>
      <c r="AL302" s="99"/>
      <c r="AM302" s="104"/>
      <c r="AN302" s="130"/>
      <c r="AO302" s="94"/>
      <c r="AP302" s="182"/>
      <c r="AQ302" s="94"/>
      <c r="AR302" s="94"/>
      <c r="AS302" s="94"/>
      <c r="AT302" s="94"/>
      <c r="AU302" s="94"/>
      <c r="AV302" s="182"/>
      <c r="AW302" s="182"/>
      <c r="AX302" s="182"/>
      <c r="AY302" s="94"/>
      <c r="AZ30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0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02" s="95"/>
      <c r="BC302" s="95"/>
      <c r="BD302" s="90" t="str">
        <f>IF(AND(Table1[[#This Row],[Residential]]=1,Table1[[#This Row],[Commercial]]=1),1,"")</f>
        <v/>
      </c>
      <c r="BE302" s="90" t="str">
        <f>CONCATENATE(IF(Table1[[#This Row],[Residential]]=1,"Residential, ",""),IF(Table1[[#This Row],[Commercial]]=1,"Commercial",""))</f>
        <v/>
      </c>
      <c r="BF302" s="94"/>
      <c r="BG302" s="94"/>
      <c r="BH302" s="94"/>
      <c r="BI302" s="94"/>
      <c r="BJ302" s="94"/>
      <c r="BK302" s="94"/>
      <c r="BL302" s="94"/>
      <c r="BM302" s="182"/>
      <c r="BN302" s="94"/>
      <c r="BO30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02" s="160"/>
      <c r="BQ302" s="120"/>
      <c r="BR302" s="132"/>
      <c r="BS302" s="120"/>
      <c r="BT302" s="175"/>
      <c r="BU302" s="175"/>
      <c r="BV302" s="175"/>
      <c r="BW302" s="121"/>
      <c r="BX302" s="121"/>
      <c r="BY302" s="121"/>
      <c r="BZ302" s="227"/>
      <c r="CA30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02" s="48">
        <f>COUNTIF(Table1[[#This Row],[Validity]:[Alignment with NCC (Yes=1,No=0)]],"N/A")</f>
        <v>0</v>
      </c>
      <c r="CC302" s="48">
        <f>IF(ISERROR(Table1[[#This Row],[Total Quality Score (out of 10)]]/(4-Table1[[#This Row],[N/A Count]])),0,Table1[[#This Row],[Total Quality Score (out of 10)]]/(4-Table1[[#This Row],[N/A Count]]))</f>
        <v>0</v>
      </c>
      <c r="CD302" s="106"/>
      <c r="CE302" s="106"/>
      <c r="CF302" s="172" t="str">
        <f>IF(SUM(Table1[[#This Row],[Multiple]:[Level (all)62]])&lt;1,IF(Table1[[#This Row],[General]]=1,1,""),"")</f>
        <v/>
      </c>
      <c r="CG302" s="172" t="str">
        <f>IF(SUM(Table1[[#This Row],[Multiple]:[Level (all)62]])&lt;1,IF(Table1[[#This Row],[Beginner]]=1,1,""),"")</f>
        <v/>
      </c>
      <c r="CH302" s="171" t="str">
        <f>IF(SUM(Table1[[#This Row],[Multiple]:[Level (all)62]])&lt;1,IF(Table1[[#This Row],[Intermediate]]=1,1,""),"")</f>
        <v/>
      </c>
      <c r="CI302" s="171" t="str">
        <f>IF(SUM(Table1[[#This Row],[Multiple]:[Level (all)62]])&lt;1,IF(Table1[[#This Row],[Advanced]]=1,1,""),"")</f>
        <v/>
      </c>
      <c r="CJ302" s="171" t="str">
        <f>IF(AND(SUM(Table1[[#This Row],[General]:[Advanced]])&lt;4,SUM(Table1[[#This Row],[General]:[Advanced]])&gt;1),1,"")</f>
        <v/>
      </c>
      <c r="CK302" s="171" t="str">
        <f>Table1[[#This Row],[Level (all)]]</f>
        <v/>
      </c>
      <c r="CL302" s="171" t="str">
        <f>IF(Table1[[#This Row],[Multiple audience]]&lt;&gt;1,IF(Table1[[#This Row],[General Audience]]=1,1,""),"")</f>
        <v/>
      </c>
      <c r="CM302" s="171" t="str">
        <f>IF(Table1[[#This Row],[Multiple audience]]&lt;&gt;1,IF(Table1[[#This Row],[Planners / Designers ]]=1,1,""),"")</f>
        <v/>
      </c>
      <c r="CN302" s="171" t="str">
        <f>IF(Table1[[#This Row],[Multiple audience]]&lt;&gt;1,IF(Table1[[#This Row],[Regulatory Assessors]]=1,1,""),"")</f>
        <v/>
      </c>
      <c r="CO302" s="171" t="str">
        <f>IF(Table1[[#This Row],[Multiple audience]]&lt;&gt;1,IF(Table1[[#This Row],[Builders / Management]]=1,1,""),"")</f>
        <v/>
      </c>
      <c r="CP302" s="171" t="str">
        <f>IF(Table1[[#This Row],[Multiple audience]]&lt;&gt;1,IF(Table1[[#This Row],[Energy / Sus Assessors]]=1,1,""),"")</f>
        <v/>
      </c>
      <c r="CQ302" s="171" t="str">
        <f>IF(Table1[[#This Row],[Multiple audience]]&lt;&gt;1,IF(Table1[[#This Row],[Semi-skilled]]=1,1,""),"")</f>
        <v/>
      </c>
      <c r="CR302" s="171" t="str">
        <f>IF(Table1[[#This Row],[Multiple audience]]&lt;&gt;1,IF(Table1[[#This Row],[Trades]]=1,1,""),"")</f>
        <v/>
      </c>
      <c r="CS302" s="171" t="str">
        <f>IF(Table1[[#This Row],[Multiple audience]]&lt;&gt;1,IF(Table1[[#This Row],[Other]]=1,1,""),"")</f>
        <v/>
      </c>
      <c r="CT302" s="171" t="str">
        <f>IF(SUM(Table1[[#This Row],[General Audience]:[Other]])&gt;1,1,"")</f>
        <v/>
      </c>
      <c r="CU302" s="171" t="str">
        <f>IF(Table1[[#This Row],[Various  ]]&lt;&gt;1,IF(Table1[[#This Row],[Calculator / Software]]=1,1,""),"")</f>
        <v/>
      </c>
      <c r="CV302" s="171" t="str">
        <f>IF(Table1[[#This Row],[Various  ]]&lt;&gt;1,IF(Table1[[#This Row],[Information  ]]=1,1,""),"")</f>
        <v/>
      </c>
      <c r="CW302" s="171" t="str">
        <f>IF(Table1[[#This Row],[Various  ]]&lt;&gt;1,IF(Table1[[#This Row],[Interactive Tool]]=1,1,""),"")</f>
        <v/>
      </c>
      <c r="CX302" s="171" t="str">
        <f>IF(Table1[[#This Row],[Various  ]]&lt;&gt;1,IF(Table1[[#This Row],[Technical Specifications]]=1,1,""),"")</f>
        <v/>
      </c>
      <c r="CY302" s="171" t="str">
        <f>IF(Table1[[#This Row],[Various  ]]&lt;&gt;1,IF(Table1[[#This Row],[Training Resources]]=1,1,""),"")</f>
        <v/>
      </c>
      <c r="CZ302" s="171" t="str">
        <f>IF(Table1[[#This Row],[Various  ]]&lt;&gt;1,IF(Table1[[#This Row],[Toolbox]]=1,1,""),"")</f>
        <v/>
      </c>
      <c r="DA302" s="169" t="str">
        <f>IF(Table1[[#This Row],[Various  ]]&lt;&gt;1,IF(Table1[[#This Row],[Video]]=1,1,""),"")</f>
        <v/>
      </c>
      <c r="DB302" s="169" t="str">
        <f>IF(Table1[[#This Row],[Various  ]]&lt;&gt;1,IF(Table1[[#This Row],[Case study]]=1,1,""),"")</f>
        <v/>
      </c>
      <c r="DC302" s="169" t="str">
        <f>IF(Table1[[#This Row],[Various  ]]&lt;&gt;1,IF(Table1[[#This Row],[Other   ]]=1,1,""),"")</f>
        <v/>
      </c>
      <c r="DD302" s="169" t="str">
        <f>IF(Table1[[#This Row],[Various  ]]&lt;&gt;1,IF(Table1[[#This Row],[Standards]]=1,1,""),"")</f>
        <v/>
      </c>
      <c r="DE302" s="169" t="str">
        <f>IF(Table1[[#This Row],[Various]]=1,1,IF(SUM(Table1[[#This Row],[Calculator / Software]:[Standards]])&gt;1,1,""))</f>
        <v/>
      </c>
      <c r="DF302" s="169" t="str">
        <f>IF(Table1[[#This Row],[Multiple NCC links]]&lt;&gt;1,IF(Table1[[#This Row],[Design]]=1,1,""),"")</f>
        <v/>
      </c>
      <c r="DG302" s="169" t="str">
        <f>IF(Table1[[#This Row],[Multiple NCC links]]&lt;&gt;1,IF(Table1[[#This Row],[Assessment / Verification]]=1,1,""),"")</f>
        <v/>
      </c>
      <c r="DH302" s="169" t="str">
        <f>IF(Table1[[#This Row],[Multiple NCC links]]&lt;&gt;1,IF(Table1[[#This Row],[Climate Specific ]]=1,1,""),"")</f>
        <v/>
      </c>
      <c r="DI302" s="169" t="str">
        <f>IF(Table1[[#This Row],[Multiple NCC links]]&lt;&gt;1,IF(Table1[[#This Row],[Alterations / Additions]]=1,1,""),"")</f>
        <v/>
      </c>
      <c r="DJ302" s="169" t="str">
        <f>IF(Table1[[#This Row],[Multiple NCC links]]&lt;&gt;1,IF(Table1[[#This Row],[Glazing]]=1,1,""),"")</f>
        <v/>
      </c>
      <c r="DK302" s="169" t="str">
        <f>IF(Table1[[#This Row],[Multiple NCC links]]&lt;&gt;1,IF(Table1[[#This Row],[Building Fabric / Thermal / Sealing]]=1,1,""),"")</f>
        <v/>
      </c>
      <c r="DL302" s="169" t="str">
        <f>IF(Table1[[#This Row],[Multiple NCC links]]&lt;&gt;1,IF(Table1[[#This Row],[Lighting]]=1,1,""),"")</f>
        <v/>
      </c>
      <c r="DM302" s="169" t="str">
        <f>IF(Table1[[#This Row],[Multiple NCC links]]&lt;&gt;1,IF(Table1[[#This Row],[HVAC]]=1,1,""),"")</f>
        <v/>
      </c>
      <c r="DN302" s="169" t="str">
        <f>IF(Table1[[#This Row],[Multiple NCC links]]&lt;&gt;1,IF(Table1[[#This Row],[Services]]=1,1,""),"")</f>
        <v/>
      </c>
      <c r="DO302" s="169" t="str">
        <f>IF(Table1[[#This Row],[Multiple NCC links]]&lt;&gt;1,IF(Table1[[#This Row],[Maintenance &amp; Monitoring]]=1,1,""),"")</f>
        <v/>
      </c>
      <c r="DP302" s="169" t="str">
        <f>IF(Table1[[#This Row],[Multiple NCC links]]&lt;&gt;1,IF(Table1[[#This Row],[Hand over / Operations]]=1,1,""),"")</f>
        <v/>
      </c>
      <c r="DQ302" s="169" t="str">
        <f>IF(Table1[[#This Row],[Multiple NCC links]]&lt;&gt;1,IF(Table1[[#This Row],[As built assessment]]=1,1,""),"")</f>
        <v/>
      </c>
      <c r="DR302" s="169" t="str">
        <f>IF(Table1[[#This Row],[Multiple NCC links]]&lt;&gt;1,IF(Table1[[#This Row],[Beyond compliance]]=1,1,""),"")</f>
        <v/>
      </c>
      <c r="DS302" s="169" t="str">
        <f>IF(SUM(Table1[[#This Row],[Design]:[Beyond compliance]])&gt;1,1,"")</f>
        <v/>
      </c>
      <c r="DT302" s="169" t="str">
        <f>IF(Table1[[#This Row],[Both Residential &amp; Commercial4]]&lt;&gt;1,IF(Table1[[#This Row],[Residential]]=1,1,""),"")</f>
        <v/>
      </c>
      <c r="DU302" s="169" t="str">
        <f>IF(Table1[[#This Row],[Both Residential &amp; Commercial4]]&lt;&gt;1,IF(Table1[[#This Row],[Commercial]]=1,1,""),"")</f>
        <v/>
      </c>
      <c r="DV302" s="169" t="str">
        <f>Table1[[#This Row],[Residential &amp; Commercial]]</f>
        <v/>
      </c>
      <c r="DW302" s="169"/>
    </row>
    <row r="303" spans="1:127" s="49" customFormat="1" ht="20.25" thickTop="1" thickBot="1" x14ac:dyDescent="0.35">
      <c r="A303" s="97"/>
      <c r="B303" s="97"/>
      <c r="C303" s="88"/>
      <c r="D303" s="88"/>
      <c r="E303" s="176"/>
      <c r="F303" s="176"/>
      <c r="G303" s="176"/>
      <c r="H303" s="176"/>
      <c r="I303" s="90" t="str">
        <f>IF(AND(Table1[[#This Row],[General]]=1,Table1[[#This Row],[Beginner]]=1,Table1[[#This Row],[Intermediate]]=1,Table1[[#This Row],[Advanced]]=1),1,"")</f>
        <v/>
      </c>
      <c r="J303" s="90" t="str">
        <f>CONCATENATE(IF(Table1[[#This Row],[General]]=1,"General, ",""), IF(Table1[[#This Row],[Beginner]]=1,"Beginner, ",""),IF(Table1[[#This Row],[Intermediate]]=1,"Intermediate, ",""), IF(Table1[[#This Row],[Advanced]]=1,"Advanced",""))</f>
        <v/>
      </c>
      <c r="K303" s="91"/>
      <c r="L303" s="179"/>
      <c r="M303" s="91"/>
      <c r="N303" s="91"/>
      <c r="O303" s="159"/>
      <c r="P303" s="91"/>
      <c r="Q303" s="91"/>
      <c r="R303" s="91"/>
      <c r="S30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03" s="102"/>
      <c r="U303" s="102"/>
      <c r="V303" s="240"/>
      <c r="W303" s="240"/>
      <c r="X303" s="102"/>
      <c r="Y303" s="102"/>
      <c r="Z303" s="102"/>
      <c r="AA303" s="102"/>
      <c r="AB303" s="102"/>
      <c r="AC303" s="102"/>
      <c r="AD303" s="102"/>
      <c r="AE303" s="102"/>
      <c r="AF303" s="102"/>
      <c r="AG30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03" s="103"/>
      <c r="AI303" s="103"/>
      <c r="AJ303" s="103"/>
      <c r="AK303" s="74" t="str">
        <f>CONCATENATE(IF(Table1[[#This Row],[Digital]]=1,"Digital, ",""),IF(Table1[[#This Row],[Face to Face]]=1,"Face to face, ",""),IF(Table1[[#This Row],[Blended]]=1,"Blended",""))</f>
        <v/>
      </c>
      <c r="AL303" s="99"/>
      <c r="AM303" s="104"/>
      <c r="AN303" s="130"/>
      <c r="AO303" s="94"/>
      <c r="AP303" s="182"/>
      <c r="AQ303" s="94"/>
      <c r="AR303" s="94"/>
      <c r="AS303" s="94"/>
      <c r="AT303" s="94"/>
      <c r="AU303" s="94"/>
      <c r="AV303" s="182"/>
      <c r="AW303" s="182"/>
      <c r="AX303" s="182"/>
      <c r="AY303" s="94"/>
      <c r="AZ30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0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03" s="95"/>
      <c r="BC303" s="95"/>
      <c r="BD303" s="90" t="str">
        <f>IF(AND(Table1[[#This Row],[Residential]]=1,Table1[[#This Row],[Commercial]]=1),1,"")</f>
        <v/>
      </c>
      <c r="BE303" s="90" t="str">
        <f>CONCATENATE(IF(Table1[[#This Row],[Residential]]=1,"Residential, ",""),IF(Table1[[#This Row],[Commercial]]=1,"Commercial",""))</f>
        <v/>
      </c>
      <c r="BF303" s="94"/>
      <c r="BG303" s="94"/>
      <c r="BH303" s="94"/>
      <c r="BI303" s="94"/>
      <c r="BJ303" s="94"/>
      <c r="BK303" s="94"/>
      <c r="BL303" s="94"/>
      <c r="BM303" s="182"/>
      <c r="BN303" s="94"/>
      <c r="BO30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03" s="160"/>
      <c r="BQ303" s="120"/>
      <c r="BR303" s="132"/>
      <c r="BS303" s="120"/>
      <c r="BT303" s="175"/>
      <c r="BU303" s="175"/>
      <c r="BV303" s="175"/>
      <c r="BW303" s="121"/>
      <c r="BX303" s="121"/>
      <c r="BY303" s="121"/>
      <c r="BZ303" s="227"/>
      <c r="CA30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03" s="48">
        <f>COUNTIF(Table1[[#This Row],[Validity]:[Alignment with NCC (Yes=1,No=0)]],"N/A")</f>
        <v>0</v>
      </c>
      <c r="CC303" s="48">
        <f>IF(ISERROR(Table1[[#This Row],[Total Quality Score (out of 10)]]/(4-Table1[[#This Row],[N/A Count]])),0,Table1[[#This Row],[Total Quality Score (out of 10)]]/(4-Table1[[#This Row],[N/A Count]]))</f>
        <v>0</v>
      </c>
      <c r="CD303" s="106"/>
      <c r="CE303" s="106"/>
      <c r="CF303" s="172" t="str">
        <f>IF(SUM(Table1[[#This Row],[Multiple]:[Level (all)62]])&lt;1,IF(Table1[[#This Row],[General]]=1,1,""),"")</f>
        <v/>
      </c>
      <c r="CG303" s="172" t="str">
        <f>IF(SUM(Table1[[#This Row],[Multiple]:[Level (all)62]])&lt;1,IF(Table1[[#This Row],[Beginner]]=1,1,""),"")</f>
        <v/>
      </c>
      <c r="CH303" s="171" t="str">
        <f>IF(SUM(Table1[[#This Row],[Multiple]:[Level (all)62]])&lt;1,IF(Table1[[#This Row],[Intermediate]]=1,1,""),"")</f>
        <v/>
      </c>
      <c r="CI303" s="171" t="str">
        <f>IF(SUM(Table1[[#This Row],[Multiple]:[Level (all)62]])&lt;1,IF(Table1[[#This Row],[Advanced]]=1,1,""),"")</f>
        <v/>
      </c>
      <c r="CJ303" s="171" t="str">
        <f>IF(AND(SUM(Table1[[#This Row],[General]:[Advanced]])&lt;4,SUM(Table1[[#This Row],[General]:[Advanced]])&gt;1),1,"")</f>
        <v/>
      </c>
      <c r="CK303" s="171" t="str">
        <f>Table1[[#This Row],[Level (all)]]</f>
        <v/>
      </c>
      <c r="CL303" s="171" t="str">
        <f>IF(Table1[[#This Row],[Multiple audience]]&lt;&gt;1,IF(Table1[[#This Row],[General Audience]]=1,1,""),"")</f>
        <v/>
      </c>
      <c r="CM303" s="171" t="str">
        <f>IF(Table1[[#This Row],[Multiple audience]]&lt;&gt;1,IF(Table1[[#This Row],[Planners / Designers ]]=1,1,""),"")</f>
        <v/>
      </c>
      <c r="CN303" s="171" t="str">
        <f>IF(Table1[[#This Row],[Multiple audience]]&lt;&gt;1,IF(Table1[[#This Row],[Regulatory Assessors]]=1,1,""),"")</f>
        <v/>
      </c>
      <c r="CO303" s="171" t="str">
        <f>IF(Table1[[#This Row],[Multiple audience]]&lt;&gt;1,IF(Table1[[#This Row],[Builders / Management]]=1,1,""),"")</f>
        <v/>
      </c>
      <c r="CP303" s="171" t="str">
        <f>IF(Table1[[#This Row],[Multiple audience]]&lt;&gt;1,IF(Table1[[#This Row],[Energy / Sus Assessors]]=1,1,""),"")</f>
        <v/>
      </c>
      <c r="CQ303" s="171" t="str">
        <f>IF(Table1[[#This Row],[Multiple audience]]&lt;&gt;1,IF(Table1[[#This Row],[Semi-skilled]]=1,1,""),"")</f>
        <v/>
      </c>
      <c r="CR303" s="171" t="str">
        <f>IF(Table1[[#This Row],[Multiple audience]]&lt;&gt;1,IF(Table1[[#This Row],[Trades]]=1,1,""),"")</f>
        <v/>
      </c>
      <c r="CS303" s="171" t="str">
        <f>IF(Table1[[#This Row],[Multiple audience]]&lt;&gt;1,IF(Table1[[#This Row],[Other]]=1,1,""),"")</f>
        <v/>
      </c>
      <c r="CT303" s="171" t="str">
        <f>IF(SUM(Table1[[#This Row],[General Audience]:[Other]])&gt;1,1,"")</f>
        <v/>
      </c>
      <c r="CU303" s="171" t="str">
        <f>IF(Table1[[#This Row],[Various  ]]&lt;&gt;1,IF(Table1[[#This Row],[Calculator / Software]]=1,1,""),"")</f>
        <v/>
      </c>
      <c r="CV303" s="171" t="str">
        <f>IF(Table1[[#This Row],[Various  ]]&lt;&gt;1,IF(Table1[[#This Row],[Information  ]]=1,1,""),"")</f>
        <v/>
      </c>
      <c r="CW303" s="171" t="str">
        <f>IF(Table1[[#This Row],[Various  ]]&lt;&gt;1,IF(Table1[[#This Row],[Interactive Tool]]=1,1,""),"")</f>
        <v/>
      </c>
      <c r="CX303" s="171" t="str">
        <f>IF(Table1[[#This Row],[Various  ]]&lt;&gt;1,IF(Table1[[#This Row],[Technical Specifications]]=1,1,""),"")</f>
        <v/>
      </c>
      <c r="CY303" s="171" t="str">
        <f>IF(Table1[[#This Row],[Various  ]]&lt;&gt;1,IF(Table1[[#This Row],[Training Resources]]=1,1,""),"")</f>
        <v/>
      </c>
      <c r="CZ303" s="171" t="str">
        <f>IF(Table1[[#This Row],[Various  ]]&lt;&gt;1,IF(Table1[[#This Row],[Toolbox]]=1,1,""),"")</f>
        <v/>
      </c>
      <c r="DA303" s="169" t="str">
        <f>IF(Table1[[#This Row],[Various  ]]&lt;&gt;1,IF(Table1[[#This Row],[Video]]=1,1,""),"")</f>
        <v/>
      </c>
      <c r="DB303" s="169" t="str">
        <f>IF(Table1[[#This Row],[Various  ]]&lt;&gt;1,IF(Table1[[#This Row],[Case study]]=1,1,""),"")</f>
        <v/>
      </c>
      <c r="DC303" s="169" t="str">
        <f>IF(Table1[[#This Row],[Various  ]]&lt;&gt;1,IF(Table1[[#This Row],[Other   ]]=1,1,""),"")</f>
        <v/>
      </c>
      <c r="DD303" s="169" t="str">
        <f>IF(Table1[[#This Row],[Various  ]]&lt;&gt;1,IF(Table1[[#This Row],[Standards]]=1,1,""),"")</f>
        <v/>
      </c>
      <c r="DE303" s="169" t="str">
        <f>IF(Table1[[#This Row],[Various]]=1,1,IF(SUM(Table1[[#This Row],[Calculator / Software]:[Standards]])&gt;1,1,""))</f>
        <v/>
      </c>
      <c r="DF303" s="169" t="str">
        <f>IF(Table1[[#This Row],[Multiple NCC links]]&lt;&gt;1,IF(Table1[[#This Row],[Design]]=1,1,""),"")</f>
        <v/>
      </c>
      <c r="DG303" s="169" t="str">
        <f>IF(Table1[[#This Row],[Multiple NCC links]]&lt;&gt;1,IF(Table1[[#This Row],[Assessment / Verification]]=1,1,""),"")</f>
        <v/>
      </c>
      <c r="DH303" s="169" t="str">
        <f>IF(Table1[[#This Row],[Multiple NCC links]]&lt;&gt;1,IF(Table1[[#This Row],[Climate Specific ]]=1,1,""),"")</f>
        <v/>
      </c>
      <c r="DI303" s="169" t="str">
        <f>IF(Table1[[#This Row],[Multiple NCC links]]&lt;&gt;1,IF(Table1[[#This Row],[Alterations / Additions]]=1,1,""),"")</f>
        <v/>
      </c>
      <c r="DJ303" s="169" t="str">
        <f>IF(Table1[[#This Row],[Multiple NCC links]]&lt;&gt;1,IF(Table1[[#This Row],[Glazing]]=1,1,""),"")</f>
        <v/>
      </c>
      <c r="DK303" s="169" t="str">
        <f>IF(Table1[[#This Row],[Multiple NCC links]]&lt;&gt;1,IF(Table1[[#This Row],[Building Fabric / Thermal / Sealing]]=1,1,""),"")</f>
        <v/>
      </c>
      <c r="DL303" s="169" t="str">
        <f>IF(Table1[[#This Row],[Multiple NCC links]]&lt;&gt;1,IF(Table1[[#This Row],[Lighting]]=1,1,""),"")</f>
        <v/>
      </c>
      <c r="DM303" s="169" t="str">
        <f>IF(Table1[[#This Row],[Multiple NCC links]]&lt;&gt;1,IF(Table1[[#This Row],[HVAC]]=1,1,""),"")</f>
        <v/>
      </c>
      <c r="DN303" s="169" t="str">
        <f>IF(Table1[[#This Row],[Multiple NCC links]]&lt;&gt;1,IF(Table1[[#This Row],[Services]]=1,1,""),"")</f>
        <v/>
      </c>
      <c r="DO303" s="169" t="str">
        <f>IF(Table1[[#This Row],[Multiple NCC links]]&lt;&gt;1,IF(Table1[[#This Row],[Maintenance &amp; Monitoring]]=1,1,""),"")</f>
        <v/>
      </c>
      <c r="DP303" s="169" t="str">
        <f>IF(Table1[[#This Row],[Multiple NCC links]]&lt;&gt;1,IF(Table1[[#This Row],[Hand over / Operations]]=1,1,""),"")</f>
        <v/>
      </c>
      <c r="DQ303" s="169" t="str">
        <f>IF(Table1[[#This Row],[Multiple NCC links]]&lt;&gt;1,IF(Table1[[#This Row],[As built assessment]]=1,1,""),"")</f>
        <v/>
      </c>
      <c r="DR303" s="169" t="str">
        <f>IF(Table1[[#This Row],[Multiple NCC links]]&lt;&gt;1,IF(Table1[[#This Row],[Beyond compliance]]=1,1,""),"")</f>
        <v/>
      </c>
      <c r="DS303" s="169" t="str">
        <f>IF(SUM(Table1[[#This Row],[Design]:[Beyond compliance]])&gt;1,1,"")</f>
        <v/>
      </c>
      <c r="DT303" s="169" t="str">
        <f>IF(Table1[[#This Row],[Both Residential &amp; Commercial4]]&lt;&gt;1,IF(Table1[[#This Row],[Residential]]=1,1,""),"")</f>
        <v/>
      </c>
      <c r="DU303" s="169" t="str">
        <f>IF(Table1[[#This Row],[Both Residential &amp; Commercial4]]&lt;&gt;1,IF(Table1[[#This Row],[Commercial]]=1,1,""),"")</f>
        <v/>
      </c>
      <c r="DV303" s="169" t="str">
        <f>Table1[[#This Row],[Residential &amp; Commercial]]</f>
        <v/>
      </c>
      <c r="DW303" s="169"/>
    </row>
    <row r="304" spans="1:127" s="49" customFormat="1" ht="20.25" thickTop="1" thickBot="1" x14ac:dyDescent="0.35">
      <c r="A304" s="97"/>
      <c r="B304" s="97"/>
      <c r="C304" s="88"/>
      <c r="D304" s="88"/>
      <c r="E304" s="176"/>
      <c r="F304" s="176"/>
      <c r="G304" s="176"/>
      <c r="H304" s="176"/>
      <c r="I304" s="90" t="str">
        <f>IF(AND(Table1[[#This Row],[General]]=1,Table1[[#This Row],[Beginner]]=1,Table1[[#This Row],[Intermediate]]=1,Table1[[#This Row],[Advanced]]=1),1,"")</f>
        <v/>
      </c>
      <c r="J304" s="90" t="str">
        <f>CONCATENATE(IF(Table1[[#This Row],[General]]=1,"General, ",""), IF(Table1[[#This Row],[Beginner]]=1,"Beginner, ",""),IF(Table1[[#This Row],[Intermediate]]=1,"Intermediate, ",""), IF(Table1[[#This Row],[Advanced]]=1,"Advanced",""))</f>
        <v/>
      </c>
      <c r="K304" s="91"/>
      <c r="L304" s="179"/>
      <c r="M304" s="91"/>
      <c r="N304" s="91"/>
      <c r="O304" s="159"/>
      <c r="P304" s="91"/>
      <c r="Q304" s="91"/>
      <c r="R304" s="91"/>
      <c r="S30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04" s="102"/>
      <c r="U304" s="102"/>
      <c r="V304" s="240"/>
      <c r="W304" s="240"/>
      <c r="X304" s="102"/>
      <c r="Y304" s="102"/>
      <c r="Z304" s="102"/>
      <c r="AA304" s="102"/>
      <c r="AB304" s="102"/>
      <c r="AC304" s="102"/>
      <c r="AD304" s="102"/>
      <c r="AE304" s="102"/>
      <c r="AF304" s="102"/>
      <c r="AG30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04" s="103"/>
      <c r="AI304" s="103"/>
      <c r="AJ304" s="103"/>
      <c r="AK304" s="74" t="str">
        <f>CONCATENATE(IF(Table1[[#This Row],[Digital]]=1,"Digital, ",""),IF(Table1[[#This Row],[Face to Face]]=1,"Face to face, ",""),IF(Table1[[#This Row],[Blended]]=1,"Blended",""))</f>
        <v/>
      </c>
      <c r="AL304" s="99"/>
      <c r="AM304" s="104"/>
      <c r="AN304" s="130"/>
      <c r="AO304" s="94"/>
      <c r="AP304" s="182"/>
      <c r="AQ304" s="94"/>
      <c r="AR304" s="94"/>
      <c r="AS304" s="94"/>
      <c r="AT304" s="94"/>
      <c r="AU304" s="94"/>
      <c r="AV304" s="182"/>
      <c r="AW304" s="182"/>
      <c r="AX304" s="182"/>
      <c r="AY304" s="94"/>
      <c r="AZ30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0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04" s="95"/>
      <c r="BC304" s="95"/>
      <c r="BD304" s="90" t="str">
        <f>IF(AND(Table1[[#This Row],[Residential]]=1,Table1[[#This Row],[Commercial]]=1),1,"")</f>
        <v/>
      </c>
      <c r="BE304" s="90" t="str">
        <f>CONCATENATE(IF(Table1[[#This Row],[Residential]]=1,"Residential, ",""),IF(Table1[[#This Row],[Commercial]]=1,"Commercial",""))</f>
        <v/>
      </c>
      <c r="BF304" s="94"/>
      <c r="BG304" s="94"/>
      <c r="BH304" s="94"/>
      <c r="BI304" s="94"/>
      <c r="BJ304" s="94"/>
      <c r="BK304" s="94"/>
      <c r="BL304" s="94"/>
      <c r="BM304" s="182"/>
      <c r="BN304" s="94"/>
      <c r="BO30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04" s="160"/>
      <c r="BQ304" s="120"/>
      <c r="BR304" s="132"/>
      <c r="BS304" s="120"/>
      <c r="BT304" s="175"/>
      <c r="BU304" s="175"/>
      <c r="BV304" s="175"/>
      <c r="BW304" s="121"/>
      <c r="BX304" s="121"/>
      <c r="BY304" s="121"/>
      <c r="BZ304" s="227"/>
      <c r="CA30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04" s="48">
        <f>COUNTIF(Table1[[#This Row],[Validity]:[Alignment with NCC (Yes=1,No=0)]],"N/A")</f>
        <v>0</v>
      </c>
      <c r="CC304" s="48">
        <f>IF(ISERROR(Table1[[#This Row],[Total Quality Score (out of 10)]]/(4-Table1[[#This Row],[N/A Count]])),0,Table1[[#This Row],[Total Quality Score (out of 10)]]/(4-Table1[[#This Row],[N/A Count]]))</f>
        <v>0</v>
      </c>
      <c r="CD304" s="106"/>
      <c r="CE304" s="106"/>
      <c r="CF304" s="172" t="str">
        <f>IF(SUM(Table1[[#This Row],[Multiple]:[Level (all)62]])&lt;1,IF(Table1[[#This Row],[General]]=1,1,""),"")</f>
        <v/>
      </c>
      <c r="CG304" s="172" t="str">
        <f>IF(SUM(Table1[[#This Row],[Multiple]:[Level (all)62]])&lt;1,IF(Table1[[#This Row],[Beginner]]=1,1,""),"")</f>
        <v/>
      </c>
      <c r="CH304" s="171" t="str">
        <f>IF(SUM(Table1[[#This Row],[Multiple]:[Level (all)62]])&lt;1,IF(Table1[[#This Row],[Intermediate]]=1,1,""),"")</f>
        <v/>
      </c>
      <c r="CI304" s="171" t="str">
        <f>IF(SUM(Table1[[#This Row],[Multiple]:[Level (all)62]])&lt;1,IF(Table1[[#This Row],[Advanced]]=1,1,""),"")</f>
        <v/>
      </c>
      <c r="CJ304" s="171" t="str">
        <f>IF(AND(SUM(Table1[[#This Row],[General]:[Advanced]])&lt;4,SUM(Table1[[#This Row],[General]:[Advanced]])&gt;1),1,"")</f>
        <v/>
      </c>
      <c r="CK304" s="171" t="str">
        <f>Table1[[#This Row],[Level (all)]]</f>
        <v/>
      </c>
      <c r="CL304" s="171" t="str">
        <f>IF(Table1[[#This Row],[Multiple audience]]&lt;&gt;1,IF(Table1[[#This Row],[General Audience]]=1,1,""),"")</f>
        <v/>
      </c>
      <c r="CM304" s="171" t="str">
        <f>IF(Table1[[#This Row],[Multiple audience]]&lt;&gt;1,IF(Table1[[#This Row],[Planners / Designers ]]=1,1,""),"")</f>
        <v/>
      </c>
      <c r="CN304" s="171" t="str">
        <f>IF(Table1[[#This Row],[Multiple audience]]&lt;&gt;1,IF(Table1[[#This Row],[Regulatory Assessors]]=1,1,""),"")</f>
        <v/>
      </c>
      <c r="CO304" s="171" t="str">
        <f>IF(Table1[[#This Row],[Multiple audience]]&lt;&gt;1,IF(Table1[[#This Row],[Builders / Management]]=1,1,""),"")</f>
        <v/>
      </c>
      <c r="CP304" s="171" t="str">
        <f>IF(Table1[[#This Row],[Multiple audience]]&lt;&gt;1,IF(Table1[[#This Row],[Energy / Sus Assessors]]=1,1,""),"")</f>
        <v/>
      </c>
      <c r="CQ304" s="171" t="str">
        <f>IF(Table1[[#This Row],[Multiple audience]]&lt;&gt;1,IF(Table1[[#This Row],[Semi-skilled]]=1,1,""),"")</f>
        <v/>
      </c>
      <c r="CR304" s="171" t="str">
        <f>IF(Table1[[#This Row],[Multiple audience]]&lt;&gt;1,IF(Table1[[#This Row],[Trades]]=1,1,""),"")</f>
        <v/>
      </c>
      <c r="CS304" s="171" t="str">
        <f>IF(Table1[[#This Row],[Multiple audience]]&lt;&gt;1,IF(Table1[[#This Row],[Other]]=1,1,""),"")</f>
        <v/>
      </c>
      <c r="CT304" s="171" t="str">
        <f>IF(SUM(Table1[[#This Row],[General Audience]:[Other]])&gt;1,1,"")</f>
        <v/>
      </c>
      <c r="CU304" s="171" t="str">
        <f>IF(Table1[[#This Row],[Various  ]]&lt;&gt;1,IF(Table1[[#This Row],[Calculator / Software]]=1,1,""),"")</f>
        <v/>
      </c>
      <c r="CV304" s="171" t="str">
        <f>IF(Table1[[#This Row],[Various  ]]&lt;&gt;1,IF(Table1[[#This Row],[Information  ]]=1,1,""),"")</f>
        <v/>
      </c>
      <c r="CW304" s="171" t="str">
        <f>IF(Table1[[#This Row],[Various  ]]&lt;&gt;1,IF(Table1[[#This Row],[Interactive Tool]]=1,1,""),"")</f>
        <v/>
      </c>
      <c r="CX304" s="171" t="str">
        <f>IF(Table1[[#This Row],[Various  ]]&lt;&gt;1,IF(Table1[[#This Row],[Technical Specifications]]=1,1,""),"")</f>
        <v/>
      </c>
      <c r="CY304" s="171" t="str">
        <f>IF(Table1[[#This Row],[Various  ]]&lt;&gt;1,IF(Table1[[#This Row],[Training Resources]]=1,1,""),"")</f>
        <v/>
      </c>
      <c r="CZ304" s="171" t="str">
        <f>IF(Table1[[#This Row],[Various  ]]&lt;&gt;1,IF(Table1[[#This Row],[Toolbox]]=1,1,""),"")</f>
        <v/>
      </c>
      <c r="DA304" s="169" t="str">
        <f>IF(Table1[[#This Row],[Various  ]]&lt;&gt;1,IF(Table1[[#This Row],[Video]]=1,1,""),"")</f>
        <v/>
      </c>
      <c r="DB304" s="169" t="str">
        <f>IF(Table1[[#This Row],[Various  ]]&lt;&gt;1,IF(Table1[[#This Row],[Case study]]=1,1,""),"")</f>
        <v/>
      </c>
      <c r="DC304" s="169" t="str">
        <f>IF(Table1[[#This Row],[Various  ]]&lt;&gt;1,IF(Table1[[#This Row],[Other   ]]=1,1,""),"")</f>
        <v/>
      </c>
      <c r="DD304" s="169" t="str">
        <f>IF(Table1[[#This Row],[Various  ]]&lt;&gt;1,IF(Table1[[#This Row],[Standards]]=1,1,""),"")</f>
        <v/>
      </c>
      <c r="DE304" s="169" t="str">
        <f>IF(Table1[[#This Row],[Various]]=1,1,IF(SUM(Table1[[#This Row],[Calculator / Software]:[Standards]])&gt;1,1,""))</f>
        <v/>
      </c>
      <c r="DF304" s="169" t="str">
        <f>IF(Table1[[#This Row],[Multiple NCC links]]&lt;&gt;1,IF(Table1[[#This Row],[Design]]=1,1,""),"")</f>
        <v/>
      </c>
      <c r="DG304" s="169" t="str">
        <f>IF(Table1[[#This Row],[Multiple NCC links]]&lt;&gt;1,IF(Table1[[#This Row],[Assessment / Verification]]=1,1,""),"")</f>
        <v/>
      </c>
      <c r="DH304" s="169" t="str">
        <f>IF(Table1[[#This Row],[Multiple NCC links]]&lt;&gt;1,IF(Table1[[#This Row],[Climate Specific ]]=1,1,""),"")</f>
        <v/>
      </c>
      <c r="DI304" s="169" t="str">
        <f>IF(Table1[[#This Row],[Multiple NCC links]]&lt;&gt;1,IF(Table1[[#This Row],[Alterations / Additions]]=1,1,""),"")</f>
        <v/>
      </c>
      <c r="DJ304" s="169" t="str">
        <f>IF(Table1[[#This Row],[Multiple NCC links]]&lt;&gt;1,IF(Table1[[#This Row],[Glazing]]=1,1,""),"")</f>
        <v/>
      </c>
      <c r="DK304" s="169" t="str">
        <f>IF(Table1[[#This Row],[Multiple NCC links]]&lt;&gt;1,IF(Table1[[#This Row],[Building Fabric / Thermal / Sealing]]=1,1,""),"")</f>
        <v/>
      </c>
      <c r="DL304" s="169" t="str">
        <f>IF(Table1[[#This Row],[Multiple NCC links]]&lt;&gt;1,IF(Table1[[#This Row],[Lighting]]=1,1,""),"")</f>
        <v/>
      </c>
      <c r="DM304" s="169" t="str">
        <f>IF(Table1[[#This Row],[Multiple NCC links]]&lt;&gt;1,IF(Table1[[#This Row],[HVAC]]=1,1,""),"")</f>
        <v/>
      </c>
      <c r="DN304" s="169" t="str">
        <f>IF(Table1[[#This Row],[Multiple NCC links]]&lt;&gt;1,IF(Table1[[#This Row],[Services]]=1,1,""),"")</f>
        <v/>
      </c>
      <c r="DO304" s="169" t="str">
        <f>IF(Table1[[#This Row],[Multiple NCC links]]&lt;&gt;1,IF(Table1[[#This Row],[Maintenance &amp; Monitoring]]=1,1,""),"")</f>
        <v/>
      </c>
      <c r="DP304" s="169" t="str">
        <f>IF(Table1[[#This Row],[Multiple NCC links]]&lt;&gt;1,IF(Table1[[#This Row],[Hand over / Operations]]=1,1,""),"")</f>
        <v/>
      </c>
      <c r="DQ304" s="169" t="str">
        <f>IF(Table1[[#This Row],[Multiple NCC links]]&lt;&gt;1,IF(Table1[[#This Row],[As built assessment]]=1,1,""),"")</f>
        <v/>
      </c>
      <c r="DR304" s="169" t="str">
        <f>IF(Table1[[#This Row],[Multiple NCC links]]&lt;&gt;1,IF(Table1[[#This Row],[Beyond compliance]]=1,1,""),"")</f>
        <v/>
      </c>
      <c r="DS304" s="169" t="str">
        <f>IF(SUM(Table1[[#This Row],[Design]:[Beyond compliance]])&gt;1,1,"")</f>
        <v/>
      </c>
      <c r="DT304" s="169" t="str">
        <f>IF(Table1[[#This Row],[Both Residential &amp; Commercial4]]&lt;&gt;1,IF(Table1[[#This Row],[Residential]]=1,1,""),"")</f>
        <v/>
      </c>
      <c r="DU304" s="169" t="str">
        <f>IF(Table1[[#This Row],[Both Residential &amp; Commercial4]]&lt;&gt;1,IF(Table1[[#This Row],[Commercial]]=1,1,""),"")</f>
        <v/>
      </c>
      <c r="DV304" s="169" t="str">
        <f>Table1[[#This Row],[Residential &amp; Commercial]]</f>
        <v/>
      </c>
      <c r="DW304" s="169"/>
    </row>
    <row r="305" spans="1:127" s="49" customFormat="1" ht="20.25" thickTop="1" thickBot="1" x14ac:dyDescent="0.35">
      <c r="A305" s="97"/>
      <c r="B305" s="97"/>
      <c r="C305" s="88"/>
      <c r="D305" s="88"/>
      <c r="E305" s="176"/>
      <c r="F305" s="176"/>
      <c r="G305" s="176"/>
      <c r="H305" s="176"/>
      <c r="I305" s="90" t="str">
        <f>IF(AND(Table1[[#This Row],[General]]=1,Table1[[#This Row],[Beginner]]=1,Table1[[#This Row],[Intermediate]]=1,Table1[[#This Row],[Advanced]]=1),1,"")</f>
        <v/>
      </c>
      <c r="J305" s="90" t="str">
        <f>CONCATENATE(IF(Table1[[#This Row],[General]]=1,"General, ",""), IF(Table1[[#This Row],[Beginner]]=1,"Beginner, ",""),IF(Table1[[#This Row],[Intermediate]]=1,"Intermediate, ",""), IF(Table1[[#This Row],[Advanced]]=1,"Advanced",""))</f>
        <v/>
      </c>
      <c r="K305" s="91"/>
      <c r="L305" s="179"/>
      <c r="M305" s="91"/>
      <c r="N305" s="91"/>
      <c r="O305" s="159"/>
      <c r="P305" s="91"/>
      <c r="Q305" s="91"/>
      <c r="R305" s="91"/>
      <c r="S30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05" s="102"/>
      <c r="U305" s="102"/>
      <c r="V305" s="240"/>
      <c r="W305" s="240"/>
      <c r="X305" s="102"/>
      <c r="Y305" s="102"/>
      <c r="Z305" s="102"/>
      <c r="AA305" s="102"/>
      <c r="AB305" s="102"/>
      <c r="AC305" s="102"/>
      <c r="AD305" s="102"/>
      <c r="AE305" s="102"/>
      <c r="AF305" s="102"/>
      <c r="AG30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05" s="103"/>
      <c r="AI305" s="103"/>
      <c r="AJ305" s="103"/>
      <c r="AK305" s="74" t="str">
        <f>CONCATENATE(IF(Table1[[#This Row],[Digital]]=1,"Digital, ",""),IF(Table1[[#This Row],[Face to Face]]=1,"Face to face, ",""),IF(Table1[[#This Row],[Blended]]=1,"Blended",""))</f>
        <v/>
      </c>
      <c r="AL305" s="99"/>
      <c r="AM305" s="104"/>
      <c r="AN305" s="130"/>
      <c r="AO305" s="94"/>
      <c r="AP305" s="182"/>
      <c r="AQ305" s="94"/>
      <c r="AR305" s="94"/>
      <c r="AS305" s="94"/>
      <c r="AT305" s="94"/>
      <c r="AU305" s="94"/>
      <c r="AV305" s="182"/>
      <c r="AW305" s="182"/>
      <c r="AX305" s="182"/>
      <c r="AY305" s="94"/>
      <c r="AZ30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0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05" s="95"/>
      <c r="BC305" s="95"/>
      <c r="BD305" s="90" t="str">
        <f>IF(AND(Table1[[#This Row],[Residential]]=1,Table1[[#This Row],[Commercial]]=1),1,"")</f>
        <v/>
      </c>
      <c r="BE305" s="90" t="str">
        <f>CONCATENATE(IF(Table1[[#This Row],[Residential]]=1,"Residential, ",""),IF(Table1[[#This Row],[Commercial]]=1,"Commercial",""))</f>
        <v/>
      </c>
      <c r="BF305" s="94"/>
      <c r="BG305" s="94"/>
      <c r="BH305" s="94"/>
      <c r="BI305" s="94"/>
      <c r="BJ305" s="94"/>
      <c r="BK305" s="94"/>
      <c r="BL305" s="94"/>
      <c r="BM305" s="182"/>
      <c r="BN305" s="94"/>
      <c r="BO30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05" s="160"/>
      <c r="BQ305" s="120"/>
      <c r="BR305" s="132"/>
      <c r="BS305" s="120"/>
      <c r="BT305" s="175"/>
      <c r="BU305" s="175"/>
      <c r="BV305" s="175"/>
      <c r="BW305" s="121"/>
      <c r="BX305" s="121"/>
      <c r="BY305" s="121"/>
      <c r="BZ305" s="227"/>
      <c r="CA30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05" s="48">
        <f>COUNTIF(Table1[[#This Row],[Validity]:[Alignment with NCC (Yes=1,No=0)]],"N/A")</f>
        <v>0</v>
      </c>
      <c r="CC305" s="48">
        <f>IF(ISERROR(Table1[[#This Row],[Total Quality Score (out of 10)]]/(4-Table1[[#This Row],[N/A Count]])),0,Table1[[#This Row],[Total Quality Score (out of 10)]]/(4-Table1[[#This Row],[N/A Count]]))</f>
        <v>0</v>
      </c>
      <c r="CD305" s="106"/>
      <c r="CE305" s="106"/>
      <c r="CF305" s="172" t="str">
        <f>IF(SUM(Table1[[#This Row],[Multiple]:[Level (all)62]])&lt;1,IF(Table1[[#This Row],[General]]=1,1,""),"")</f>
        <v/>
      </c>
      <c r="CG305" s="172" t="str">
        <f>IF(SUM(Table1[[#This Row],[Multiple]:[Level (all)62]])&lt;1,IF(Table1[[#This Row],[Beginner]]=1,1,""),"")</f>
        <v/>
      </c>
      <c r="CH305" s="171" t="str">
        <f>IF(SUM(Table1[[#This Row],[Multiple]:[Level (all)62]])&lt;1,IF(Table1[[#This Row],[Intermediate]]=1,1,""),"")</f>
        <v/>
      </c>
      <c r="CI305" s="171" t="str">
        <f>IF(SUM(Table1[[#This Row],[Multiple]:[Level (all)62]])&lt;1,IF(Table1[[#This Row],[Advanced]]=1,1,""),"")</f>
        <v/>
      </c>
      <c r="CJ305" s="171" t="str">
        <f>IF(AND(SUM(Table1[[#This Row],[General]:[Advanced]])&lt;4,SUM(Table1[[#This Row],[General]:[Advanced]])&gt;1),1,"")</f>
        <v/>
      </c>
      <c r="CK305" s="171" t="str">
        <f>Table1[[#This Row],[Level (all)]]</f>
        <v/>
      </c>
      <c r="CL305" s="171" t="str">
        <f>IF(Table1[[#This Row],[Multiple audience]]&lt;&gt;1,IF(Table1[[#This Row],[General Audience]]=1,1,""),"")</f>
        <v/>
      </c>
      <c r="CM305" s="171" t="str">
        <f>IF(Table1[[#This Row],[Multiple audience]]&lt;&gt;1,IF(Table1[[#This Row],[Planners / Designers ]]=1,1,""),"")</f>
        <v/>
      </c>
      <c r="CN305" s="171" t="str">
        <f>IF(Table1[[#This Row],[Multiple audience]]&lt;&gt;1,IF(Table1[[#This Row],[Regulatory Assessors]]=1,1,""),"")</f>
        <v/>
      </c>
      <c r="CO305" s="171" t="str">
        <f>IF(Table1[[#This Row],[Multiple audience]]&lt;&gt;1,IF(Table1[[#This Row],[Builders / Management]]=1,1,""),"")</f>
        <v/>
      </c>
      <c r="CP305" s="171" t="str">
        <f>IF(Table1[[#This Row],[Multiple audience]]&lt;&gt;1,IF(Table1[[#This Row],[Energy / Sus Assessors]]=1,1,""),"")</f>
        <v/>
      </c>
      <c r="CQ305" s="171" t="str">
        <f>IF(Table1[[#This Row],[Multiple audience]]&lt;&gt;1,IF(Table1[[#This Row],[Semi-skilled]]=1,1,""),"")</f>
        <v/>
      </c>
      <c r="CR305" s="171" t="str">
        <f>IF(Table1[[#This Row],[Multiple audience]]&lt;&gt;1,IF(Table1[[#This Row],[Trades]]=1,1,""),"")</f>
        <v/>
      </c>
      <c r="CS305" s="171" t="str">
        <f>IF(Table1[[#This Row],[Multiple audience]]&lt;&gt;1,IF(Table1[[#This Row],[Other]]=1,1,""),"")</f>
        <v/>
      </c>
      <c r="CT305" s="171" t="str">
        <f>IF(SUM(Table1[[#This Row],[General Audience]:[Other]])&gt;1,1,"")</f>
        <v/>
      </c>
      <c r="CU305" s="171" t="str">
        <f>IF(Table1[[#This Row],[Various  ]]&lt;&gt;1,IF(Table1[[#This Row],[Calculator / Software]]=1,1,""),"")</f>
        <v/>
      </c>
      <c r="CV305" s="171" t="str">
        <f>IF(Table1[[#This Row],[Various  ]]&lt;&gt;1,IF(Table1[[#This Row],[Information  ]]=1,1,""),"")</f>
        <v/>
      </c>
      <c r="CW305" s="171" t="str">
        <f>IF(Table1[[#This Row],[Various  ]]&lt;&gt;1,IF(Table1[[#This Row],[Interactive Tool]]=1,1,""),"")</f>
        <v/>
      </c>
      <c r="CX305" s="171" t="str">
        <f>IF(Table1[[#This Row],[Various  ]]&lt;&gt;1,IF(Table1[[#This Row],[Technical Specifications]]=1,1,""),"")</f>
        <v/>
      </c>
      <c r="CY305" s="171" t="str">
        <f>IF(Table1[[#This Row],[Various  ]]&lt;&gt;1,IF(Table1[[#This Row],[Training Resources]]=1,1,""),"")</f>
        <v/>
      </c>
      <c r="CZ305" s="171" t="str">
        <f>IF(Table1[[#This Row],[Various  ]]&lt;&gt;1,IF(Table1[[#This Row],[Toolbox]]=1,1,""),"")</f>
        <v/>
      </c>
      <c r="DA305" s="169" t="str">
        <f>IF(Table1[[#This Row],[Various  ]]&lt;&gt;1,IF(Table1[[#This Row],[Video]]=1,1,""),"")</f>
        <v/>
      </c>
      <c r="DB305" s="169" t="str">
        <f>IF(Table1[[#This Row],[Various  ]]&lt;&gt;1,IF(Table1[[#This Row],[Case study]]=1,1,""),"")</f>
        <v/>
      </c>
      <c r="DC305" s="169" t="str">
        <f>IF(Table1[[#This Row],[Various  ]]&lt;&gt;1,IF(Table1[[#This Row],[Other   ]]=1,1,""),"")</f>
        <v/>
      </c>
      <c r="DD305" s="169" t="str">
        <f>IF(Table1[[#This Row],[Various  ]]&lt;&gt;1,IF(Table1[[#This Row],[Standards]]=1,1,""),"")</f>
        <v/>
      </c>
      <c r="DE305" s="169" t="str">
        <f>IF(Table1[[#This Row],[Various]]=1,1,IF(SUM(Table1[[#This Row],[Calculator / Software]:[Standards]])&gt;1,1,""))</f>
        <v/>
      </c>
      <c r="DF305" s="169" t="str">
        <f>IF(Table1[[#This Row],[Multiple NCC links]]&lt;&gt;1,IF(Table1[[#This Row],[Design]]=1,1,""),"")</f>
        <v/>
      </c>
      <c r="DG305" s="169" t="str">
        <f>IF(Table1[[#This Row],[Multiple NCC links]]&lt;&gt;1,IF(Table1[[#This Row],[Assessment / Verification]]=1,1,""),"")</f>
        <v/>
      </c>
      <c r="DH305" s="169" t="str">
        <f>IF(Table1[[#This Row],[Multiple NCC links]]&lt;&gt;1,IF(Table1[[#This Row],[Climate Specific ]]=1,1,""),"")</f>
        <v/>
      </c>
      <c r="DI305" s="169" t="str">
        <f>IF(Table1[[#This Row],[Multiple NCC links]]&lt;&gt;1,IF(Table1[[#This Row],[Alterations / Additions]]=1,1,""),"")</f>
        <v/>
      </c>
      <c r="DJ305" s="169" t="str">
        <f>IF(Table1[[#This Row],[Multiple NCC links]]&lt;&gt;1,IF(Table1[[#This Row],[Glazing]]=1,1,""),"")</f>
        <v/>
      </c>
      <c r="DK305" s="169" t="str">
        <f>IF(Table1[[#This Row],[Multiple NCC links]]&lt;&gt;1,IF(Table1[[#This Row],[Building Fabric / Thermal / Sealing]]=1,1,""),"")</f>
        <v/>
      </c>
      <c r="DL305" s="169" t="str">
        <f>IF(Table1[[#This Row],[Multiple NCC links]]&lt;&gt;1,IF(Table1[[#This Row],[Lighting]]=1,1,""),"")</f>
        <v/>
      </c>
      <c r="DM305" s="169" t="str">
        <f>IF(Table1[[#This Row],[Multiple NCC links]]&lt;&gt;1,IF(Table1[[#This Row],[HVAC]]=1,1,""),"")</f>
        <v/>
      </c>
      <c r="DN305" s="169" t="str">
        <f>IF(Table1[[#This Row],[Multiple NCC links]]&lt;&gt;1,IF(Table1[[#This Row],[Services]]=1,1,""),"")</f>
        <v/>
      </c>
      <c r="DO305" s="169" t="str">
        <f>IF(Table1[[#This Row],[Multiple NCC links]]&lt;&gt;1,IF(Table1[[#This Row],[Maintenance &amp; Monitoring]]=1,1,""),"")</f>
        <v/>
      </c>
      <c r="DP305" s="169" t="str">
        <f>IF(Table1[[#This Row],[Multiple NCC links]]&lt;&gt;1,IF(Table1[[#This Row],[Hand over / Operations]]=1,1,""),"")</f>
        <v/>
      </c>
      <c r="DQ305" s="169" t="str">
        <f>IF(Table1[[#This Row],[Multiple NCC links]]&lt;&gt;1,IF(Table1[[#This Row],[As built assessment]]=1,1,""),"")</f>
        <v/>
      </c>
      <c r="DR305" s="169" t="str">
        <f>IF(Table1[[#This Row],[Multiple NCC links]]&lt;&gt;1,IF(Table1[[#This Row],[Beyond compliance]]=1,1,""),"")</f>
        <v/>
      </c>
      <c r="DS305" s="169" t="str">
        <f>IF(SUM(Table1[[#This Row],[Design]:[Beyond compliance]])&gt;1,1,"")</f>
        <v/>
      </c>
      <c r="DT305" s="169" t="str">
        <f>IF(Table1[[#This Row],[Both Residential &amp; Commercial4]]&lt;&gt;1,IF(Table1[[#This Row],[Residential]]=1,1,""),"")</f>
        <v/>
      </c>
      <c r="DU305" s="169" t="str">
        <f>IF(Table1[[#This Row],[Both Residential &amp; Commercial4]]&lt;&gt;1,IF(Table1[[#This Row],[Commercial]]=1,1,""),"")</f>
        <v/>
      </c>
      <c r="DV305" s="169" t="str">
        <f>Table1[[#This Row],[Residential &amp; Commercial]]</f>
        <v/>
      </c>
      <c r="DW305" s="169"/>
    </row>
    <row r="306" spans="1:127" s="49" customFormat="1" ht="20.25" thickTop="1" thickBot="1" x14ac:dyDescent="0.35">
      <c r="A306" s="97"/>
      <c r="B306" s="97"/>
      <c r="C306" s="88"/>
      <c r="D306" s="88"/>
      <c r="E306" s="176"/>
      <c r="F306" s="176"/>
      <c r="G306" s="176"/>
      <c r="H306" s="176"/>
      <c r="I306" s="90" t="str">
        <f>IF(AND(Table1[[#This Row],[General]]=1,Table1[[#This Row],[Beginner]]=1,Table1[[#This Row],[Intermediate]]=1,Table1[[#This Row],[Advanced]]=1),1,"")</f>
        <v/>
      </c>
      <c r="J306" s="90" t="str">
        <f>CONCATENATE(IF(Table1[[#This Row],[General]]=1,"General, ",""), IF(Table1[[#This Row],[Beginner]]=1,"Beginner, ",""),IF(Table1[[#This Row],[Intermediate]]=1,"Intermediate, ",""), IF(Table1[[#This Row],[Advanced]]=1,"Advanced",""))</f>
        <v/>
      </c>
      <c r="K306" s="91"/>
      <c r="L306" s="179"/>
      <c r="M306" s="91"/>
      <c r="N306" s="91"/>
      <c r="O306" s="159"/>
      <c r="P306" s="91"/>
      <c r="Q306" s="91"/>
      <c r="R306" s="91"/>
      <c r="S30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06" s="102"/>
      <c r="U306" s="102"/>
      <c r="V306" s="240"/>
      <c r="W306" s="240"/>
      <c r="X306" s="102"/>
      <c r="Y306" s="102"/>
      <c r="Z306" s="102"/>
      <c r="AA306" s="102"/>
      <c r="AB306" s="102"/>
      <c r="AC306" s="102"/>
      <c r="AD306" s="102"/>
      <c r="AE306" s="102"/>
      <c r="AF306" s="102"/>
      <c r="AG30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06" s="103"/>
      <c r="AI306" s="103"/>
      <c r="AJ306" s="103"/>
      <c r="AK306" s="74" t="str">
        <f>CONCATENATE(IF(Table1[[#This Row],[Digital]]=1,"Digital, ",""),IF(Table1[[#This Row],[Face to Face]]=1,"Face to face, ",""),IF(Table1[[#This Row],[Blended]]=1,"Blended",""))</f>
        <v/>
      </c>
      <c r="AL306" s="99"/>
      <c r="AM306" s="104"/>
      <c r="AN306" s="130"/>
      <c r="AO306" s="94"/>
      <c r="AP306" s="182"/>
      <c r="AQ306" s="94"/>
      <c r="AR306" s="94"/>
      <c r="AS306" s="94"/>
      <c r="AT306" s="94"/>
      <c r="AU306" s="94"/>
      <c r="AV306" s="182"/>
      <c r="AW306" s="182"/>
      <c r="AX306" s="182"/>
      <c r="AY306" s="94"/>
      <c r="AZ30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0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06" s="95"/>
      <c r="BC306" s="95"/>
      <c r="BD306" s="90" t="str">
        <f>IF(AND(Table1[[#This Row],[Residential]]=1,Table1[[#This Row],[Commercial]]=1),1,"")</f>
        <v/>
      </c>
      <c r="BE306" s="90" t="str">
        <f>CONCATENATE(IF(Table1[[#This Row],[Residential]]=1,"Residential, ",""),IF(Table1[[#This Row],[Commercial]]=1,"Commercial",""))</f>
        <v/>
      </c>
      <c r="BF306" s="94"/>
      <c r="BG306" s="94"/>
      <c r="BH306" s="94"/>
      <c r="BI306" s="94"/>
      <c r="BJ306" s="94"/>
      <c r="BK306" s="94"/>
      <c r="BL306" s="94"/>
      <c r="BM306" s="182"/>
      <c r="BN306" s="94"/>
      <c r="BO30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06" s="160"/>
      <c r="BQ306" s="120"/>
      <c r="BR306" s="132"/>
      <c r="BS306" s="120"/>
      <c r="BT306" s="175"/>
      <c r="BU306" s="175"/>
      <c r="BV306" s="175"/>
      <c r="BW306" s="121"/>
      <c r="BX306" s="121"/>
      <c r="BY306" s="121"/>
      <c r="BZ306" s="227"/>
      <c r="CA30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06" s="48">
        <f>COUNTIF(Table1[[#This Row],[Validity]:[Alignment with NCC (Yes=1,No=0)]],"N/A")</f>
        <v>0</v>
      </c>
      <c r="CC306" s="48">
        <f>IF(ISERROR(Table1[[#This Row],[Total Quality Score (out of 10)]]/(4-Table1[[#This Row],[N/A Count]])),0,Table1[[#This Row],[Total Quality Score (out of 10)]]/(4-Table1[[#This Row],[N/A Count]]))</f>
        <v>0</v>
      </c>
      <c r="CD306" s="106"/>
      <c r="CE306" s="106"/>
      <c r="CF306" s="172" t="str">
        <f>IF(SUM(Table1[[#This Row],[Multiple]:[Level (all)62]])&lt;1,IF(Table1[[#This Row],[General]]=1,1,""),"")</f>
        <v/>
      </c>
      <c r="CG306" s="172" t="str">
        <f>IF(SUM(Table1[[#This Row],[Multiple]:[Level (all)62]])&lt;1,IF(Table1[[#This Row],[Beginner]]=1,1,""),"")</f>
        <v/>
      </c>
      <c r="CH306" s="171" t="str">
        <f>IF(SUM(Table1[[#This Row],[Multiple]:[Level (all)62]])&lt;1,IF(Table1[[#This Row],[Intermediate]]=1,1,""),"")</f>
        <v/>
      </c>
      <c r="CI306" s="171" t="str">
        <f>IF(SUM(Table1[[#This Row],[Multiple]:[Level (all)62]])&lt;1,IF(Table1[[#This Row],[Advanced]]=1,1,""),"")</f>
        <v/>
      </c>
      <c r="CJ306" s="171" t="str">
        <f>IF(AND(SUM(Table1[[#This Row],[General]:[Advanced]])&lt;4,SUM(Table1[[#This Row],[General]:[Advanced]])&gt;1),1,"")</f>
        <v/>
      </c>
      <c r="CK306" s="171" t="str">
        <f>Table1[[#This Row],[Level (all)]]</f>
        <v/>
      </c>
      <c r="CL306" s="171" t="str">
        <f>IF(Table1[[#This Row],[Multiple audience]]&lt;&gt;1,IF(Table1[[#This Row],[General Audience]]=1,1,""),"")</f>
        <v/>
      </c>
      <c r="CM306" s="171" t="str">
        <f>IF(Table1[[#This Row],[Multiple audience]]&lt;&gt;1,IF(Table1[[#This Row],[Planners / Designers ]]=1,1,""),"")</f>
        <v/>
      </c>
      <c r="CN306" s="171" t="str">
        <f>IF(Table1[[#This Row],[Multiple audience]]&lt;&gt;1,IF(Table1[[#This Row],[Regulatory Assessors]]=1,1,""),"")</f>
        <v/>
      </c>
      <c r="CO306" s="171" t="str">
        <f>IF(Table1[[#This Row],[Multiple audience]]&lt;&gt;1,IF(Table1[[#This Row],[Builders / Management]]=1,1,""),"")</f>
        <v/>
      </c>
      <c r="CP306" s="171" t="str">
        <f>IF(Table1[[#This Row],[Multiple audience]]&lt;&gt;1,IF(Table1[[#This Row],[Energy / Sus Assessors]]=1,1,""),"")</f>
        <v/>
      </c>
      <c r="CQ306" s="171" t="str">
        <f>IF(Table1[[#This Row],[Multiple audience]]&lt;&gt;1,IF(Table1[[#This Row],[Semi-skilled]]=1,1,""),"")</f>
        <v/>
      </c>
      <c r="CR306" s="171" t="str">
        <f>IF(Table1[[#This Row],[Multiple audience]]&lt;&gt;1,IF(Table1[[#This Row],[Trades]]=1,1,""),"")</f>
        <v/>
      </c>
      <c r="CS306" s="171" t="str">
        <f>IF(Table1[[#This Row],[Multiple audience]]&lt;&gt;1,IF(Table1[[#This Row],[Other]]=1,1,""),"")</f>
        <v/>
      </c>
      <c r="CT306" s="171" t="str">
        <f>IF(SUM(Table1[[#This Row],[General Audience]:[Other]])&gt;1,1,"")</f>
        <v/>
      </c>
      <c r="CU306" s="171" t="str">
        <f>IF(Table1[[#This Row],[Various  ]]&lt;&gt;1,IF(Table1[[#This Row],[Calculator / Software]]=1,1,""),"")</f>
        <v/>
      </c>
      <c r="CV306" s="171" t="str">
        <f>IF(Table1[[#This Row],[Various  ]]&lt;&gt;1,IF(Table1[[#This Row],[Information  ]]=1,1,""),"")</f>
        <v/>
      </c>
      <c r="CW306" s="171" t="str">
        <f>IF(Table1[[#This Row],[Various  ]]&lt;&gt;1,IF(Table1[[#This Row],[Interactive Tool]]=1,1,""),"")</f>
        <v/>
      </c>
      <c r="CX306" s="171" t="str">
        <f>IF(Table1[[#This Row],[Various  ]]&lt;&gt;1,IF(Table1[[#This Row],[Technical Specifications]]=1,1,""),"")</f>
        <v/>
      </c>
      <c r="CY306" s="171" t="str">
        <f>IF(Table1[[#This Row],[Various  ]]&lt;&gt;1,IF(Table1[[#This Row],[Training Resources]]=1,1,""),"")</f>
        <v/>
      </c>
      <c r="CZ306" s="171" t="str">
        <f>IF(Table1[[#This Row],[Various  ]]&lt;&gt;1,IF(Table1[[#This Row],[Toolbox]]=1,1,""),"")</f>
        <v/>
      </c>
      <c r="DA306" s="169" t="str">
        <f>IF(Table1[[#This Row],[Various  ]]&lt;&gt;1,IF(Table1[[#This Row],[Video]]=1,1,""),"")</f>
        <v/>
      </c>
      <c r="DB306" s="169" t="str">
        <f>IF(Table1[[#This Row],[Various  ]]&lt;&gt;1,IF(Table1[[#This Row],[Case study]]=1,1,""),"")</f>
        <v/>
      </c>
      <c r="DC306" s="169" t="str">
        <f>IF(Table1[[#This Row],[Various  ]]&lt;&gt;1,IF(Table1[[#This Row],[Other   ]]=1,1,""),"")</f>
        <v/>
      </c>
      <c r="DD306" s="169" t="str">
        <f>IF(Table1[[#This Row],[Various  ]]&lt;&gt;1,IF(Table1[[#This Row],[Standards]]=1,1,""),"")</f>
        <v/>
      </c>
      <c r="DE306" s="169" t="str">
        <f>IF(Table1[[#This Row],[Various]]=1,1,IF(SUM(Table1[[#This Row],[Calculator / Software]:[Standards]])&gt;1,1,""))</f>
        <v/>
      </c>
      <c r="DF306" s="169" t="str">
        <f>IF(Table1[[#This Row],[Multiple NCC links]]&lt;&gt;1,IF(Table1[[#This Row],[Design]]=1,1,""),"")</f>
        <v/>
      </c>
      <c r="DG306" s="169" t="str">
        <f>IF(Table1[[#This Row],[Multiple NCC links]]&lt;&gt;1,IF(Table1[[#This Row],[Assessment / Verification]]=1,1,""),"")</f>
        <v/>
      </c>
      <c r="DH306" s="169" t="str">
        <f>IF(Table1[[#This Row],[Multiple NCC links]]&lt;&gt;1,IF(Table1[[#This Row],[Climate Specific ]]=1,1,""),"")</f>
        <v/>
      </c>
      <c r="DI306" s="169" t="str">
        <f>IF(Table1[[#This Row],[Multiple NCC links]]&lt;&gt;1,IF(Table1[[#This Row],[Alterations / Additions]]=1,1,""),"")</f>
        <v/>
      </c>
      <c r="DJ306" s="169" t="str">
        <f>IF(Table1[[#This Row],[Multiple NCC links]]&lt;&gt;1,IF(Table1[[#This Row],[Glazing]]=1,1,""),"")</f>
        <v/>
      </c>
      <c r="DK306" s="169" t="str">
        <f>IF(Table1[[#This Row],[Multiple NCC links]]&lt;&gt;1,IF(Table1[[#This Row],[Building Fabric / Thermal / Sealing]]=1,1,""),"")</f>
        <v/>
      </c>
      <c r="DL306" s="169" t="str">
        <f>IF(Table1[[#This Row],[Multiple NCC links]]&lt;&gt;1,IF(Table1[[#This Row],[Lighting]]=1,1,""),"")</f>
        <v/>
      </c>
      <c r="DM306" s="169" t="str">
        <f>IF(Table1[[#This Row],[Multiple NCC links]]&lt;&gt;1,IF(Table1[[#This Row],[HVAC]]=1,1,""),"")</f>
        <v/>
      </c>
      <c r="DN306" s="169" t="str">
        <f>IF(Table1[[#This Row],[Multiple NCC links]]&lt;&gt;1,IF(Table1[[#This Row],[Services]]=1,1,""),"")</f>
        <v/>
      </c>
      <c r="DO306" s="169" t="str">
        <f>IF(Table1[[#This Row],[Multiple NCC links]]&lt;&gt;1,IF(Table1[[#This Row],[Maintenance &amp; Monitoring]]=1,1,""),"")</f>
        <v/>
      </c>
      <c r="DP306" s="169" t="str">
        <f>IF(Table1[[#This Row],[Multiple NCC links]]&lt;&gt;1,IF(Table1[[#This Row],[Hand over / Operations]]=1,1,""),"")</f>
        <v/>
      </c>
      <c r="DQ306" s="169" t="str">
        <f>IF(Table1[[#This Row],[Multiple NCC links]]&lt;&gt;1,IF(Table1[[#This Row],[As built assessment]]=1,1,""),"")</f>
        <v/>
      </c>
      <c r="DR306" s="169" t="str">
        <f>IF(Table1[[#This Row],[Multiple NCC links]]&lt;&gt;1,IF(Table1[[#This Row],[Beyond compliance]]=1,1,""),"")</f>
        <v/>
      </c>
      <c r="DS306" s="169" t="str">
        <f>IF(SUM(Table1[[#This Row],[Design]:[Beyond compliance]])&gt;1,1,"")</f>
        <v/>
      </c>
      <c r="DT306" s="169" t="str">
        <f>IF(Table1[[#This Row],[Both Residential &amp; Commercial4]]&lt;&gt;1,IF(Table1[[#This Row],[Residential]]=1,1,""),"")</f>
        <v/>
      </c>
      <c r="DU306" s="169" t="str">
        <f>IF(Table1[[#This Row],[Both Residential &amp; Commercial4]]&lt;&gt;1,IF(Table1[[#This Row],[Commercial]]=1,1,""),"")</f>
        <v/>
      </c>
      <c r="DV306" s="169" t="str">
        <f>Table1[[#This Row],[Residential &amp; Commercial]]</f>
        <v/>
      </c>
      <c r="DW306" s="169"/>
    </row>
    <row r="307" spans="1:127" s="49" customFormat="1" ht="20.25" thickTop="1" thickBot="1" x14ac:dyDescent="0.35">
      <c r="A307" s="97"/>
      <c r="B307" s="97"/>
      <c r="C307" s="88"/>
      <c r="D307" s="88"/>
      <c r="E307" s="176"/>
      <c r="F307" s="176"/>
      <c r="G307" s="176"/>
      <c r="H307" s="176"/>
      <c r="I307" s="90" t="str">
        <f>IF(AND(Table1[[#This Row],[General]]=1,Table1[[#This Row],[Beginner]]=1,Table1[[#This Row],[Intermediate]]=1,Table1[[#This Row],[Advanced]]=1),1,"")</f>
        <v/>
      </c>
      <c r="J307" s="90" t="str">
        <f>CONCATENATE(IF(Table1[[#This Row],[General]]=1,"General, ",""), IF(Table1[[#This Row],[Beginner]]=1,"Beginner, ",""),IF(Table1[[#This Row],[Intermediate]]=1,"Intermediate, ",""), IF(Table1[[#This Row],[Advanced]]=1,"Advanced",""))</f>
        <v/>
      </c>
      <c r="K307" s="91"/>
      <c r="L307" s="179"/>
      <c r="M307" s="91"/>
      <c r="N307" s="91"/>
      <c r="O307" s="159"/>
      <c r="P307" s="91"/>
      <c r="Q307" s="91"/>
      <c r="R307" s="91"/>
      <c r="S30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07" s="102"/>
      <c r="U307" s="102"/>
      <c r="V307" s="240"/>
      <c r="W307" s="240"/>
      <c r="X307" s="102"/>
      <c r="Y307" s="102"/>
      <c r="Z307" s="102"/>
      <c r="AA307" s="102"/>
      <c r="AB307" s="102"/>
      <c r="AC307" s="102"/>
      <c r="AD307" s="102"/>
      <c r="AE307" s="102"/>
      <c r="AF307" s="102"/>
      <c r="AG30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07" s="103"/>
      <c r="AI307" s="103"/>
      <c r="AJ307" s="103"/>
      <c r="AK307" s="74" t="str">
        <f>CONCATENATE(IF(Table1[[#This Row],[Digital]]=1,"Digital, ",""),IF(Table1[[#This Row],[Face to Face]]=1,"Face to face, ",""),IF(Table1[[#This Row],[Blended]]=1,"Blended",""))</f>
        <v/>
      </c>
      <c r="AL307" s="99"/>
      <c r="AM307" s="104"/>
      <c r="AN307" s="130"/>
      <c r="AO307" s="94"/>
      <c r="AP307" s="182"/>
      <c r="AQ307" s="94"/>
      <c r="AR307" s="94"/>
      <c r="AS307" s="94"/>
      <c r="AT307" s="94"/>
      <c r="AU307" s="94"/>
      <c r="AV307" s="182"/>
      <c r="AW307" s="182"/>
      <c r="AX307" s="182"/>
      <c r="AY307" s="94"/>
      <c r="AZ30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0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07" s="95"/>
      <c r="BC307" s="95"/>
      <c r="BD307" s="90" t="str">
        <f>IF(AND(Table1[[#This Row],[Residential]]=1,Table1[[#This Row],[Commercial]]=1),1,"")</f>
        <v/>
      </c>
      <c r="BE307" s="90" t="str">
        <f>CONCATENATE(IF(Table1[[#This Row],[Residential]]=1,"Residential, ",""),IF(Table1[[#This Row],[Commercial]]=1,"Commercial",""))</f>
        <v/>
      </c>
      <c r="BF307" s="94"/>
      <c r="BG307" s="94"/>
      <c r="BH307" s="94"/>
      <c r="BI307" s="94"/>
      <c r="BJ307" s="94"/>
      <c r="BK307" s="94"/>
      <c r="BL307" s="94"/>
      <c r="BM307" s="182"/>
      <c r="BN307" s="94"/>
      <c r="BO30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07" s="160"/>
      <c r="BQ307" s="120"/>
      <c r="BR307" s="132"/>
      <c r="BS307" s="120"/>
      <c r="BT307" s="175"/>
      <c r="BU307" s="175"/>
      <c r="BV307" s="175"/>
      <c r="BW307" s="121"/>
      <c r="BX307" s="121"/>
      <c r="BY307" s="121"/>
      <c r="BZ307" s="227"/>
      <c r="CA30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07" s="48">
        <f>COUNTIF(Table1[[#This Row],[Validity]:[Alignment with NCC (Yes=1,No=0)]],"N/A")</f>
        <v>0</v>
      </c>
      <c r="CC307" s="48">
        <f>IF(ISERROR(Table1[[#This Row],[Total Quality Score (out of 10)]]/(4-Table1[[#This Row],[N/A Count]])),0,Table1[[#This Row],[Total Quality Score (out of 10)]]/(4-Table1[[#This Row],[N/A Count]]))</f>
        <v>0</v>
      </c>
      <c r="CD307" s="106"/>
      <c r="CE307" s="106"/>
      <c r="CF307" s="172" t="str">
        <f>IF(SUM(Table1[[#This Row],[Multiple]:[Level (all)62]])&lt;1,IF(Table1[[#This Row],[General]]=1,1,""),"")</f>
        <v/>
      </c>
      <c r="CG307" s="172" t="str">
        <f>IF(SUM(Table1[[#This Row],[Multiple]:[Level (all)62]])&lt;1,IF(Table1[[#This Row],[Beginner]]=1,1,""),"")</f>
        <v/>
      </c>
      <c r="CH307" s="171" t="str">
        <f>IF(SUM(Table1[[#This Row],[Multiple]:[Level (all)62]])&lt;1,IF(Table1[[#This Row],[Intermediate]]=1,1,""),"")</f>
        <v/>
      </c>
      <c r="CI307" s="171" t="str">
        <f>IF(SUM(Table1[[#This Row],[Multiple]:[Level (all)62]])&lt;1,IF(Table1[[#This Row],[Advanced]]=1,1,""),"")</f>
        <v/>
      </c>
      <c r="CJ307" s="171" t="str">
        <f>IF(AND(SUM(Table1[[#This Row],[General]:[Advanced]])&lt;4,SUM(Table1[[#This Row],[General]:[Advanced]])&gt;1),1,"")</f>
        <v/>
      </c>
      <c r="CK307" s="171" t="str">
        <f>Table1[[#This Row],[Level (all)]]</f>
        <v/>
      </c>
      <c r="CL307" s="171" t="str">
        <f>IF(Table1[[#This Row],[Multiple audience]]&lt;&gt;1,IF(Table1[[#This Row],[General Audience]]=1,1,""),"")</f>
        <v/>
      </c>
      <c r="CM307" s="171" t="str">
        <f>IF(Table1[[#This Row],[Multiple audience]]&lt;&gt;1,IF(Table1[[#This Row],[Planners / Designers ]]=1,1,""),"")</f>
        <v/>
      </c>
      <c r="CN307" s="171" t="str">
        <f>IF(Table1[[#This Row],[Multiple audience]]&lt;&gt;1,IF(Table1[[#This Row],[Regulatory Assessors]]=1,1,""),"")</f>
        <v/>
      </c>
      <c r="CO307" s="171" t="str">
        <f>IF(Table1[[#This Row],[Multiple audience]]&lt;&gt;1,IF(Table1[[#This Row],[Builders / Management]]=1,1,""),"")</f>
        <v/>
      </c>
      <c r="CP307" s="171" t="str">
        <f>IF(Table1[[#This Row],[Multiple audience]]&lt;&gt;1,IF(Table1[[#This Row],[Energy / Sus Assessors]]=1,1,""),"")</f>
        <v/>
      </c>
      <c r="CQ307" s="171" t="str">
        <f>IF(Table1[[#This Row],[Multiple audience]]&lt;&gt;1,IF(Table1[[#This Row],[Semi-skilled]]=1,1,""),"")</f>
        <v/>
      </c>
      <c r="CR307" s="171" t="str">
        <f>IF(Table1[[#This Row],[Multiple audience]]&lt;&gt;1,IF(Table1[[#This Row],[Trades]]=1,1,""),"")</f>
        <v/>
      </c>
      <c r="CS307" s="171" t="str">
        <f>IF(Table1[[#This Row],[Multiple audience]]&lt;&gt;1,IF(Table1[[#This Row],[Other]]=1,1,""),"")</f>
        <v/>
      </c>
      <c r="CT307" s="171" t="str">
        <f>IF(SUM(Table1[[#This Row],[General Audience]:[Other]])&gt;1,1,"")</f>
        <v/>
      </c>
      <c r="CU307" s="171" t="str">
        <f>IF(Table1[[#This Row],[Various  ]]&lt;&gt;1,IF(Table1[[#This Row],[Calculator / Software]]=1,1,""),"")</f>
        <v/>
      </c>
      <c r="CV307" s="171" t="str">
        <f>IF(Table1[[#This Row],[Various  ]]&lt;&gt;1,IF(Table1[[#This Row],[Information  ]]=1,1,""),"")</f>
        <v/>
      </c>
      <c r="CW307" s="171" t="str">
        <f>IF(Table1[[#This Row],[Various  ]]&lt;&gt;1,IF(Table1[[#This Row],[Interactive Tool]]=1,1,""),"")</f>
        <v/>
      </c>
      <c r="CX307" s="171" t="str">
        <f>IF(Table1[[#This Row],[Various  ]]&lt;&gt;1,IF(Table1[[#This Row],[Technical Specifications]]=1,1,""),"")</f>
        <v/>
      </c>
      <c r="CY307" s="171" t="str">
        <f>IF(Table1[[#This Row],[Various  ]]&lt;&gt;1,IF(Table1[[#This Row],[Training Resources]]=1,1,""),"")</f>
        <v/>
      </c>
      <c r="CZ307" s="171" t="str">
        <f>IF(Table1[[#This Row],[Various  ]]&lt;&gt;1,IF(Table1[[#This Row],[Toolbox]]=1,1,""),"")</f>
        <v/>
      </c>
      <c r="DA307" s="169" t="str">
        <f>IF(Table1[[#This Row],[Various  ]]&lt;&gt;1,IF(Table1[[#This Row],[Video]]=1,1,""),"")</f>
        <v/>
      </c>
      <c r="DB307" s="169" t="str">
        <f>IF(Table1[[#This Row],[Various  ]]&lt;&gt;1,IF(Table1[[#This Row],[Case study]]=1,1,""),"")</f>
        <v/>
      </c>
      <c r="DC307" s="169" t="str">
        <f>IF(Table1[[#This Row],[Various  ]]&lt;&gt;1,IF(Table1[[#This Row],[Other   ]]=1,1,""),"")</f>
        <v/>
      </c>
      <c r="DD307" s="169" t="str">
        <f>IF(Table1[[#This Row],[Various  ]]&lt;&gt;1,IF(Table1[[#This Row],[Standards]]=1,1,""),"")</f>
        <v/>
      </c>
      <c r="DE307" s="169" t="str">
        <f>IF(Table1[[#This Row],[Various]]=1,1,IF(SUM(Table1[[#This Row],[Calculator / Software]:[Standards]])&gt;1,1,""))</f>
        <v/>
      </c>
      <c r="DF307" s="169" t="str">
        <f>IF(Table1[[#This Row],[Multiple NCC links]]&lt;&gt;1,IF(Table1[[#This Row],[Design]]=1,1,""),"")</f>
        <v/>
      </c>
      <c r="DG307" s="169" t="str">
        <f>IF(Table1[[#This Row],[Multiple NCC links]]&lt;&gt;1,IF(Table1[[#This Row],[Assessment / Verification]]=1,1,""),"")</f>
        <v/>
      </c>
      <c r="DH307" s="169" t="str">
        <f>IF(Table1[[#This Row],[Multiple NCC links]]&lt;&gt;1,IF(Table1[[#This Row],[Climate Specific ]]=1,1,""),"")</f>
        <v/>
      </c>
      <c r="DI307" s="169" t="str">
        <f>IF(Table1[[#This Row],[Multiple NCC links]]&lt;&gt;1,IF(Table1[[#This Row],[Alterations / Additions]]=1,1,""),"")</f>
        <v/>
      </c>
      <c r="DJ307" s="169" t="str">
        <f>IF(Table1[[#This Row],[Multiple NCC links]]&lt;&gt;1,IF(Table1[[#This Row],[Glazing]]=1,1,""),"")</f>
        <v/>
      </c>
      <c r="DK307" s="169" t="str">
        <f>IF(Table1[[#This Row],[Multiple NCC links]]&lt;&gt;1,IF(Table1[[#This Row],[Building Fabric / Thermal / Sealing]]=1,1,""),"")</f>
        <v/>
      </c>
      <c r="DL307" s="169" t="str">
        <f>IF(Table1[[#This Row],[Multiple NCC links]]&lt;&gt;1,IF(Table1[[#This Row],[Lighting]]=1,1,""),"")</f>
        <v/>
      </c>
      <c r="DM307" s="169" t="str">
        <f>IF(Table1[[#This Row],[Multiple NCC links]]&lt;&gt;1,IF(Table1[[#This Row],[HVAC]]=1,1,""),"")</f>
        <v/>
      </c>
      <c r="DN307" s="169" t="str">
        <f>IF(Table1[[#This Row],[Multiple NCC links]]&lt;&gt;1,IF(Table1[[#This Row],[Services]]=1,1,""),"")</f>
        <v/>
      </c>
      <c r="DO307" s="169" t="str">
        <f>IF(Table1[[#This Row],[Multiple NCC links]]&lt;&gt;1,IF(Table1[[#This Row],[Maintenance &amp; Monitoring]]=1,1,""),"")</f>
        <v/>
      </c>
      <c r="DP307" s="169" t="str">
        <f>IF(Table1[[#This Row],[Multiple NCC links]]&lt;&gt;1,IF(Table1[[#This Row],[Hand over / Operations]]=1,1,""),"")</f>
        <v/>
      </c>
      <c r="DQ307" s="169" t="str">
        <f>IF(Table1[[#This Row],[Multiple NCC links]]&lt;&gt;1,IF(Table1[[#This Row],[As built assessment]]=1,1,""),"")</f>
        <v/>
      </c>
      <c r="DR307" s="169" t="str">
        <f>IF(Table1[[#This Row],[Multiple NCC links]]&lt;&gt;1,IF(Table1[[#This Row],[Beyond compliance]]=1,1,""),"")</f>
        <v/>
      </c>
      <c r="DS307" s="169" t="str">
        <f>IF(SUM(Table1[[#This Row],[Design]:[Beyond compliance]])&gt;1,1,"")</f>
        <v/>
      </c>
      <c r="DT307" s="169" t="str">
        <f>IF(Table1[[#This Row],[Both Residential &amp; Commercial4]]&lt;&gt;1,IF(Table1[[#This Row],[Residential]]=1,1,""),"")</f>
        <v/>
      </c>
      <c r="DU307" s="169" t="str">
        <f>IF(Table1[[#This Row],[Both Residential &amp; Commercial4]]&lt;&gt;1,IF(Table1[[#This Row],[Commercial]]=1,1,""),"")</f>
        <v/>
      </c>
      <c r="DV307" s="169" t="str">
        <f>Table1[[#This Row],[Residential &amp; Commercial]]</f>
        <v/>
      </c>
      <c r="DW307" s="169"/>
    </row>
    <row r="308" spans="1:127" s="49" customFormat="1" ht="20.25" thickTop="1" thickBot="1" x14ac:dyDescent="0.35">
      <c r="A308" s="97"/>
      <c r="B308" s="97"/>
      <c r="C308" s="88"/>
      <c r="D308" s="88"/>
      <c r="E308" s="176"/>
      <c r="F308" s="176"/>
      <c r="G308" s="176"/>
      <c r="H308" s="176"/>
      <c r="I308" s="90" t="str">
        <f>IF(AND(Table1[[#This Row],[General]]=1,Table1[[#This Row],[Beginner]]=1,Table1[[#This Row],[Intermediate]]=1,Table1[[#This Row],[Advanced]]=1),1,"")</f>
        <v/>
      </c>
      <c r="J308" s="90" t="str">
        <f>CONCATENATE(IF(Table1[[#This Row],[General]]=1,"General, ",""), IF(Table1[[#This Row],[Beginner]]=1,"Beginner, ",""),IF(Table1[[#This Row],[Intermediate]]=1,"Intermediate, ",""), IF(Table1[[#This Row],[Advanced]]=1,"Advanced",""))</f>
        <v/>
      </c>
      <c r="K308" s="91"/>
      <c r="L308" s="179"/>
      <c r="M308" s="91"/>
      <c r="N308" s="91"/>
      <c r="O308" s="159"/>
      <c r="P308" s="91"/>
      <c r="Q308" s="91"/>
      <c r="R308" s="91"/>
      <c r="S30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08" s="102"/>
      <c r="U308" s="102"/>
      <c r="V308" s="240"/>
      <c r="W308" s="240"/>
      <c r="X308" s="102"/>
      <c r="Y308" s="102"/>
      <c r="Z308" s="102"/>
      <c r="AA308" s="102"/>
      <c r="AB308" s="102"/>
      <c r="AC308" s="102"/>
      <c r="AD308" s="102"/>
      <c r="AE308" s="102"/>
      <c r="AF308" s="102"/>
      <c r="AG30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08" s="103"/>
      <c r="AI308" s="103"/>
      <c r="AJ308" s="103"/>
      <c r="AK308" s="74" t="str">
        <f>CONCATENATE(IF(Table1[[#This Row],[Digital]]=1,"Digital, ",""),IF(Table1[[#This Row],[Face to Face]]=1,"Face to face, ",""),IF(Table1[[#This Row],[Blended]]=1,"Blended",""))</f>
        <v/>
      </c>
      <c r="AL308" s="99"/>
      <c r="AM308" s="104"/>
      <c r="AN308" s="130"/>
      <c r="AO308" s="94"/>
      <c r="AP308" s="182"/>
      <c r="AQ308" s="94"/>
      <c r="AR308" s="94"/>
      <c r="AS308" s="94"/>
      <c r="AT308" s="94"/>
      <c r="AU308" s="94"/>
      <c r="AV308" s="182"/>
      <c r="AW308" s="182"/>
      <c r="AX308" s="182"/>
      <c r="AY308" s="94"/>
      <c r="AZ30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0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08" s="95"/>
      <c r="BC308" s="95"/>
      <c r="BD308" s="90" t="str">
        <f>IF(AND(Table1[[#This Row],[Residential]]=1,Table1[[#This Row],[Commercial]]=1),1,"")</f>
        <v/>
      </c>
      <c r="BE308" s="90" t="str">
        <f>CONCATENATE(IF(Table1[[#This Row],[Residential]]=1,"Residential, ",""),IF(Table1[[#This Row],[Commercial]]=1,"Commercial",""))</f>
        <v/>
      </c>
      <c r="BF308" s="94"/>
      <c r="BG308" s="94"/>
      <c r="BH308" s="94"/>
      <c r="BI308" s="94"/>
      <c r="BJ308" s="94"/>
      <c r="BK308" s="94"/>
      <c r="BL308" s="94"/>
      <c r="BM308" s="182"/>
      <c r="BN308" s="94"/>
      <c r="BO30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08" s="160"/>
      <c r="BQ308" s="120"/>
      <c r="BR308" s="132"/>
      <c r="BS308" s="120"/>
      <c r="BT308" s="175"/>
      <c r="BU308" s="175"/>
      <c r="BV308" s="175"/>
      <c r="BW308" s="121"/>
      <c r="BX308" s="121"/>
      <c r="BY308" s="121"/>
      <c r="BZ308" s="227"/>
      <c r="CA30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08" s="48">
        <f>COUNTIF(Table1[[#This Row],[Validity]:[Alignment with NCC (Yes=1,No=0)]],"N/A")</f>
        <v>0</v>
      </c>
      <c r="CC308" s="48">
        <f>IF(ISERROR(Table1[[#This Row],[Total Quality Score (out of 10)]]/(4-Table1[[#This Row],[N/A Count]])),0,Table1[[#This Row],[Total Quality Score (out of 10)]]/(4-Table1[[#This Row],[N/A Count]]))</f>
        <v>0</v>
      </c>
      <c r="CD308" s="106"/>
      <c r="CE308" s="106"/>
      <c r="CF308" s="172" t="str">
        <f>IF(SUM(Table1[[#This Row],[Multiple]:[Level (all)62]])&lt;1,IF(Table1[[#This Row],[General]]=1,1,""),"")</f>
        <v/>
      </c>
      <c r="CG308" s="172" t="str">
        <f>IF(SUM(Table1[[#This Row],[Multiple]:[Level (all)62]])&lt;1,IF(Table1[[#This Row],[Beginner]]=1,1,""),"")</f>
        <v/>
      </c>
      <c r="CH308" s="171" t="str">
        <f>IF(SUM(Table1[[#This Row],[Multiple]:[Level (all)62]])&lt;1,IF(Table1[[#This Row],[Intermediate]]=1,1,""),"")</f>
        <v/>
      </c>
      <c r="CI308" s="171" t="str">
        <f>IF(SUM(Table1[[#This Row],[Multiple]:[Level (all)62]])&lt;1,IF(Table1[[#This Row],[Advanced]]=1,1,""),"")</f>
        <v/>
      </c>
      <c r="CJ308" s="171" t="str">
        <f>IF(AND(SUM(Table1[[#This Row],[General]:[Advanced]])&lt;4,SUM(Table1[[#This Row],[General]:[Advanced]])&gt;1),1,"")</f>
        <v/>
      </c>
      <c r="CK308" s="171" t="str">
        <f>Table1[[#This Row],[Level (all)]]</f>
        <v/>
      </c>
      <c r="CL308" s="171" t="str">
        <f>IF(Table1[[#This Row],[Multiple audience]]&lt;&gt;1,IF(Table1[[#This Row],[General Audience]]=1,1,""),"")</f>
        <v/>
      </c>
      <c r="CM308" s="171" t="str">
        <f>IF(Table1[[#This Row],[Multiple audience]]&lt;&gt;1,IF(Table1[[#This Row],[Planners / Designers ]]=1,1,""),"")</f>
        <v/>
      </c>
      <c r="CN308" s="171" t="str">
        <f>IF(Table1[[#This Row],[Multiple audience]]&lt;&gt;1,IF(Table1[[#This Row],[Regulatory Assessors]]=1,1,""),"")</f>
        <v/>
      </c>
      <c r="CO308" s="171" t="str">
        <f>IF(Table1[[#This Row],[Multiple audience]]&lt;&gt;1,IF(Table1[[#This Row],[Builders / Management]]=1,1,""),"")</f>
        <v/>
      </c>
      <c r="CP308" s="171" t="str">
        <f>IF(Table1[[#This Row],[Multiple audience]]&lt;&gt;1,IF(Table1[[#This Row],[Energy / Sus Assessors]]=1,1,""),"")</f>
        <v/>
      </c>
      <c r="CQ308" s="171" t="str">
        <f>IF(Table1[[#This Row],[Multiple audience]]&lt;&gt;1,IF(Table1[[#This Row],[Semi-skilled]]=1,1,""),"")</f>
        <v/>
      </c>
      <c r="CR308" s="171" t="str">
        <f>IF(Table1[[#This Row],[Multiple audience]]&lt;&gt;1,IF(Table1[[#This Row],[Trades]]=1,1,""),"")</f>
        <v/>
      </c>
      <c r="CS308" s="171" t="str">
        <f>IF(Table1[[#This Row],[Multiple audience]]&lt;&gt;1,IF(Table1[[#This Row],[Other]]=1,1,""),"")</f>
        <v/>
      </c>
      <c r="CT308" s="171" t="str">
        <f>IF(SUM(Table1[[#This Row],[General Audience]:[Other]])&gt;1,1,"")</f>
        <v/>
      </c>
      <c r="CU308" s="171" t="str">
        <f>IF(Table1[[#This Row],[Various  ]]&lt;&gt;1,IF(Table1[[#This Row],[Calculator / Software]]=1,1,""),"")</f>
        <v/>
      </c>
      <c r="CV308" s="171" t="str">
        <f>IF(Table1[[#This Row],[Various  ]]&lt;&gt;1,IF(Table1[[#This Row],[Information  ]]=1,1,""),"")</f>
        <v/>
      </c>
      <c r="CW308" s="171" t="str">
        <f>IF(Table1[[#This Row],[Various  ]]&lt;&gt;1,IF(Table1[[#This Row],[Interactive Tool]]=1,1,""),"")</f>
        <v/>
      </c>
      <c r="CX308" s="171" t="str">
        <f>IF(Table1[[#This Row],[Various  ]]&lt;&gt;1,IF(Table1[[#This Row],[Technical Specifications]]=1,1,""),"")</f>
        <v/>
      </c>
      <c r="CY308" s="171" t="str">
        <f>IF(Table1[[#This Row],[Various  ]]&lt;&gt;1,IF(Table1[[#This Row],[Training Resources]]=1,1,""),"")</f>
        <v/>
      </c>
      <c r="CZ308" s="171" t="str">
        <f>IF(Table1[[#This Row],[Various  ]]&lt;&gt;1,IF(Table1[[#This Row],[Toolbox]]=1,1,""),"")</f>
        <v/>
      </c>
      <c r="DA308" s="169" t="str">
        <f>IF(Table1[[#This Row],[Various  ]]&lt;&gt;1,IF(Table1[[#This Row],[Video]]=1,1,""),"")</f>
        <v/>
      </c>
      <c r="DB308" s="169" t="str">
        <f>IF(Table1[[#This Row],[Various  ]]&lt;&gt;1,IF(Table1[[#This Row],[Case study]]=1,1,""),"")</f>
        <v/>
      </c>
      <c r="DC308" s="169" t="str">
        <f>IF(Table1[[#This Row],[Various  ]]&lt;&gt;1,IF(Table1[[#This Row],[Other   ]]=1,1,""),"")</f>
        <v/>
      </c>
      <c r="DD308" s="169" t="str">
        <f>IF(Table1[[#This Row],[Various  ]]&lt;&gt;1,IF(Table1[[#This Row],[Standards]]=1,1,""),"")</f>
        <v/>
      </c>
      <c r="DE308" s="169" t="str">
        <f>IF(Table1[[#This Row],[Various]]=1,1,IF(SUM(Table1[[#This Row],[Calculator / Software]:[Standards]])&gt;1,1,""))</f>
        <v/>
      </c>
      <c r="DF308" s="169" t="str">
        <f>IF(Table1[[#This Row],[Multiple NCC links]]&lt;&gt;1,IF(Table1[[#This Row],[Design]]=1,1,""),"")</f>
        <v/>
      </c>
      <c r="DG308" s="169" t="str">
        <f>IF(Table1[[#This Row],[Multiple NCC links]]&lt;&gt;1,IF(Table1[[#This Row],[Assessment / Verification]]=1,1,""),"")</f>
        <v/>
      </c>
      <c r="DH308" s="169" t="str">
        <f>IF(Table1[[#This Row],[Multiple NCC links]]&lt;&gt;1,IF(Table1[[#This Row],[Climate Specific ]]=1,1,""),"")</f>
        <v/>
      </c>
      <c r="DI308" s="169" t="str">
        <f>IF(Table1[[#This Row],[Multiple NCC links]]&lt;&gt;1,IF(Table1[[#This Row],[Alterations / Additions]]=1,1,""),"")</f>
        <v/>
      </c>
      <c r="DJ308" s="169" t="str">
        <f>IF(Table1[[#This Row],[Multiple NCC links]]&lt;&gt;1,IF(Table1[[#This Row],[Glazing]]=1,1,""),"")</f>
        <v/>
      </c>
      <c r="DK308" s="169" t="str">
        <f>IF(Table1[[#This Row],[Multiple NCC links]]&lt;&gt;1,IF(Table1[[#This Row],[Building Fabric / Thermal / Sealing]]=1,1,""),"")</f>
        <v/>
      </c>
      <c r="DL308" s="169" t="str">
        <f>IF(Table1[[#This Row],[Multiple NCC links]]&lt;&gt;1,IF(Table1[[#This Row],[Lighting]]=1,1,""),"")</f>
        <v/>
      </c>
      <c r="DM308" s="169" t="str">
        <f>IF(Table1[[#This Row],[Multiple NCC links]]&lt;&gt;1,IF(Table1[[#This Row],[HVAC]]=1,1,""),"")</f>
        <v/>
      </c>
      <c r="DN308" s="169" t="str">
        <f>IF(Table1[[#This Row],[Multiple NCC links]]&lt;&gt;1,IF(Table1[[#This Row],[Services]]=1,1,""),"")</f>
        <v/>
      </c>
      <c r="DO308" s="169" t="str">
        <f>IF(Table1[[#This Row],[Multiple NCC links]]&lt;&gt;1,IF(Table1[[#This Row],[Maintenance &amp; Monitoring]]=1,1,""),"")</f>
        <v/>
      </c>
      <c r="DP308" s="169" t="str">
        <f>IF(Table1[[#This Row],[Multiple NCC links]]&lt;&gt;1,IF(Table1[[#This Row],[Hand over / Operations]]=1,1,""),"")</f>
        <v/>
      </c>
      <c r="DQ308" s="169" t="str">
        <f>IF(Table1[[#This Row],[Multiple NCC links]]&lt;&gt;1,IF(Table1[[#This Row],[As built assessment]]=1,1,""),"")</f>
        <v/>
      </c>
      <c r="DR308" s="169" t="str">
        <f>IF(Table1[[#This Row],[Multiple NCC links]]&lt;&gt;1,IF(Table1[[#This Row],[Beyond compliance]]=1,1,""),"")</f>
        <v/>
      </c>
      <c r="DS308" s="169" t="str">
        <f>IF(SUM(Table1[[#This Row],[Design]:[Beyond compliance]])&gt;1,1,"")</f>
        <v/>
      </c>
      <c r="DT308" s="169" t="str">
        <f>IF(Table1[[#This Row],[Both Residential &amp; Commercial4]]&lt;&gt;1,IF(Table1[[#This Row],[Residential]]=1,1,""),"")</f>
        <v/>
      </c>
      <c r="DU308" s="169" t="str">
        <f>IF(Table1[[#This Row],[Both Residential &amp; Commercial4]]&lt;&gt;1,IF(Table1[[#This Row],[Commercial]]=1,1,""),"")</f>
        <v/>
      </c>
      <c r="DV308" s="169" t="str">
        <f>Table1[[#This Row],[Residential &amp; Commercial]]</f>
        <v/>
      </c>
      <c r="DW308" s="169"/>
    </row>
    <row r="309" spans="1:127" s="49" customFormat="1" ht="20.25" thickTop="1" thickBot="1" x14ac:dyDescent="0.35">
      <c r="A309" s="97"/>
      <c r="B309" s="97"/>
      <c r="C309" s="88"/>
      <c r="D309" s="88"/>
      <c r="E309" s="176"/>
      <c r="F309" s="176"/>
      <c r="G309" s="176"/>
      <c r="H309" s="176"/>
      <c r="I309" s="90" t="str">
        <f>IF(AND(Table1[[#This Row],[General]]=1,Table1[[#This Row],[Beginner]]=1,Table1[[#This Row],[Intermediate]]=1,Table1[[#This Row],[Advanced]]=1),1,"")</f>
        <v/>
      </c>
      <c r="J309" s="90" t="str">
        <f>CONCATENATE(IF(Table1[[#This Row],[General]]=1,"General, ",""), IF(Table1[[#This Row],[Beginner]]=1,"Beginner, ",""),IF(Table1[[#This Row],[Intermediate]]=1,"Intermediate, ",""), IF(Table1[[#This Row],[Advanced]]=1,"Advanced",""))</f>
        <v/>
      </c>
      <c r="K309" s="91"/>
      <c r="L309" s="179"/>
      <c r="M309" s="91"/>
      <c r="N309" s="91"/>
      <c r="O309" s="159"/>
      <c r="P309" s="91"/>
      <c r="Q309" s="91"/>
      <c r="R309" s="91"/>
      <c r="S30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09" s="102"/>
      <c r="U309" s="102"/>
      <c r="V309" s="240"/>
      <c r="W309" s="240"/>
      <c r="X309" s="102"/>
      <c r="Y309" s="102"/>
      <c r="Z309" s="102"/>
      <c r="AA309" s="102"/>
      <c r="AB309" s="102"/>
      <c r="AC309" s="102"/>
      <c r="AD309" s="102"/>
      <c r="AE309" s="102"/>
      <c r="AF309" s="102"/>
      <c r="AG30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09" s="103"/>
      <c r="AI309" s="103"/>
      <c r="AJ309" s="103"/>
      <c r="AK309" s="74" t="str">
        <f>CONCATENATE(IF(Table1[[#This Row],[Digital]]=1,"Digital, ",""),IF(Table1[[#This Row],[Face to Face]]=1,"Face to face, ",""),IF(Table1[[#This Row],[Blended]]=1,"Blended",""))</f>
        <v/>
      </c>
      <c r="AL309" s="99"/>
      <c r="AM309" s="104"/>
      <c r="AN309" s="130"/>
      <c r="AO309" s="94"/>
      <c r="AP309" s="182"/>
      <c r="AQ309" s="94"/>
      <c r="AR309" s="94"/>
      <c r="AS309" s="94"/>
      <c r="AT309" s="94"/>
      <c r="AU309" s="94"/>
      <c r="AV309" s="182"/>
      <c r="AW309" s="182"/>
      <c r="AX309" s="182"/>
      <c r="AY309" s="94"/>
      <c r="AZ30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0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09" s="95"/>
      <c r="BC309" s="95"/>
      <c r="BD309" s="90" t="str">
        <f>IF(AND(Table1[[#This Row],[Residential]]=1,Table1[[#This Row],[Commercial]]=1),1,"")</f>
        <v/>
      </c>
      <c r="BE309" s="90" t="str">
        <f>CONCATENATE(IF(Table1[[#This Row],[Residential]]=1,"Residential, ",""),IF(Table1[[#This Row],[Commercial]]=1,"Commercial",""))</f>
        <v/>
      </c>
      <c r="BF309" s="94"/>
      <c r="BG309" s="94"/>
      <c r="BH309" s="94"/>
      <c r="BI309" s="94"/>
      <c r="BJ309" s="94"/>
      <c r="BK309" s="94"/>
      <c r="BL309" s="94"/>
      <c r="BM309" s="182"/>
      <c r="BN309" s="94"/>
      <c r="BO30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09" s="160"/>
      <c r="BQ309" s="120"/>
      <c r="BR309" s="132"/>
      <c r="BS309" s="120"/>
      <c r="BT309" s="175"/>
      <c r="BU309" s="175"/>
      <c r="BV309" s="175"/>
      <c r="BW309" s="121"/>
      <c r="BX309" s="121"/>
      <c r="BY309" s="121"/>
      <c r="BZ309" s="227"/>
      <c r="CA30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09" s="48">
        <f>COUNTIF(Table1[[#This Row],[Validity]:[Alignment with NCC (Yes=1,No=0)]],"N/A")</f>
        <v>0</v>
      </c>
      <c r="CC309" s="48">
        <f>IF(ISERROR(Table1[[#This Row],[Total Quality Score (out of 10)]]/(4-Table1[[#This Row],[N/A Count]])),0,Table1[[#This Row],[Total Quality Score (out of 10)]]/(4-Table1[[#This Row],[N/A Count]]))</f>
        <v>0</v>
      </c>
      <c r="CD309" s="106"/>
      <c r="CE309" s="106"/>
      <c r="CF309" s="172" t="str">
        <f>IF(SUM(Table1[[#This Row],[Multiple]:[Level (all)62]])&lt;1,IF(Table1[[#This Row],[General]]=1,1,""),"")</f>
        <v/>
      </c>
      <c r="CG309" s="172" t="str">
        <f>IF(SUM(Table1[[#This Row],[Multiple]:[Level (all)62]])&lt;1,IF(Table1[[#This Row],[Beginner]]=1,1,""),"")</f>
        <v/>
      </c>
      <c r="CH309" s="171" t="str">
        <f>IF(SUM(Table1[[#This Row],[Multiple]:[Level (all)62]])&lt;1,IF(Table1[[#This Row],[Intermediate]]=1,1,""),"")</f>
        <v/>
      </c>
      <c r="CI309" s="171" t="str">
        <f>IF(SUM(Table1[[#This Row],[Multiple]:[Level (all)62]])&lt;1,IF(Table1[[#This Row],[Advanced]]=1,1,""),"")</f>
        <v/>
      </c>
      <c r="CJ309" s="171" t="str">
        <f>IF(AND(SUM(Table1[[#This Row],[General]:[Advanced]])&lt;4,SUM(Table1[[#This Row],[General]:[Advanced]])&gt;1),1,"")</f>
        <v/>
      </c>
      <c r="CK309" s="171" t="str">
        <f>Table1[[#This Row],[Level (all)]]</f>
        <v/>
      </c>
      <c r="CL309" s="171" t="str">
        <f>IF(Table1[[#This Row],[Multiple audience]]&lt;&gt;1,IF(Table1[[#This Row],[General Audience]]=1,1,""),"")</f>
        <v/>
      </c>
      <c r="CM309" s="171" t="str">
        <f>IF(Table1[[#This Row],[Multiple audience]]&lt;&gt;1,IF(Table1[[#This Row],[Planners / Designers ]]=1,1,""),"")</f>
        <v/>
      </c>
      <c r="CN309" s="171" t="str">
        <f>IF(Table1[[#This Row],[Multiple audience]]&lt;&gt;1,IF(Table1[[#This Row],[Regulatory Assessors]]=1,1,""),"")</f>
        <v/>
      </c>
      <c r="CO309" s="171" t="str">
        <f>IF(Table1[[#This Row],[Multiple audience]]&lt;&gt;1,IF(Table1[[#This Row],[Builders / Management]]=1,1,""),"")</f>
        <v/>
      </c>
      <c r="CP309" s="171" t="str">
        <f>IF(Table1[[#This Row],[Multiple audience]]&lt;&gt;1,IF(Table1[[#This Row],[Energy / Sus Assessors]]=1,1,""),"")</f>
        <v/>
      </c>
      <c r="CQ309" s="171" t="str">
        <f>IF(Table1[[#This Row],[Multiple audience]]&lt;&gt;1,IF(Table1[[#This Row],[Semi-skilled]]=1,1,""),"")</f>
        <v/>
      </c>
      <c r="CR309" s="171" t="str">
        <f>IF(Table1[[#This Row],[Multiple audience]]&lt;&gt;1,IF(Table1[[#This Row],[Trades]]=1,1,""),"")</f>
        <v/>
      </c>
      <c r="CS309" s="171" t="str">
        <f>IF(Table1[[#This Row],[Multiple audience]]&lt;&gt;1,IF(Table1[[#This Row],[Other]]=1,1,""),"")</f>
        <v/>
      </c>
      <c r="CT309" s="171" t="str">
        <f>IF(SUM(Table1[[#This Row],[General Audience]:[Other]])&gt;1,1,"")</f>
        <v/>
      </c>
      <c r="CU309" s="171" t="str">
        <f>IF(Table1[[#This Row],[Various  ]]&lt;&gt;1,IF(Table1[[#This Row],[Calculator / Software]]=1,1,""),"")</f>
        <v/>
      </c>
      <c r="CV309" s="171" t="str">
        <f>IF(Table1[[#This Row],[Various  ]]&lt;&gt;1,IF(Table1[[#This Row],[Information  ]]=1,1,""),"")</f>
        <v/>
      </c>
      <c r="CW309" s="171" t="str">
        <f>IF(Table1[[#This Row],[Various  ]]&lt;&gt;1,IF(Table1[[#This Row],[Interactive Tool]]=1,1,""),"")</f>
        <v/>
      </c>
      <c r="CX309" s="171" t="str">
        <f>IF(Table1[[#This Row],[Various  ]]&lt;&gt;1,IF(Table1[[#This Row],[Technical Specifications]]=1,1,""),"")</f>
        <v/>
      </c>
      <c r="CY309" s="171" t="str">
        <f>IF(Table1[[#This Row],[Various  ]]&lt;&gt;1,IF(Table1[[#This Row],[Training Resources]]=1,1,""),"")</f>
        <v/>
      </c>
      <c r="CZ309" s="171" t="str">
        <f>IF(Table1[[#This Row],[Various  ]]&lt;&gt;1,IF(Table1[[#This Row],[Toolbox]]=1,1,""),"")</f>
        <v/>
      </c>
      <c r="DA309" s="169" t="str">
        <f>IF(Table1[[#This Row],[Various  ]]&lt;&gt;1,IF(Table1[[#This Row],[Video]]=1,1,""),"")</f>
        <v/>
      </c>
      <c r="DB309" s="169" t="str">
        <f>IF(Table1[[#This Row],[Various  ]]&lt;&gt;1,IF(Table1[[#This Row],[Case study]]=1,1,""),"")</f>
        <v/>
      </c>
      <c r="DC309" s="169" t="str">
        <f>IF(Table1[[#This Row],[Various  ]]&lt;&gt;1,IF(Table1[[#This Row],[Other   ]]=1,1,""),"")</f>
        <v/>
      </c>
      <c r="DD309" s="169" t="str">
        <f>IF(Table1[[#This Row],[Various  ]]&lt;&gt;1,IF(Table1[[#This Row],[Standards]]=1,1,""),"")</f>
        <v/>
      </c>
      <c r="DE309" s="169" t="str">
        <f>IF(Table1[[#This Row],[Various]]=1,1,IF(SUM(Table1[[#This Row],[Calculator / Software]:[Standards]])&gt;1,1,""))</f>
        <v/>
      </c>
      <c r="DF309" s="169" t="str">
        <f>IF(Table1[[#This Row],[Multiple NCC links]]&lt;&gt;1,IF(Table1[[#This Row],[Design]]=1,1,""),"")</f>
        <v/>
      </c>
      <c r="DG309" s="169" t="str">
        <f>IF(Table1[[#This Row],[Multiple NCC links]]&lt;&gt;1,IF(Table1[[#This Row],[Assessment / Verification]]=1,1,""),"")</f>
        <v/>
      </c>
      <c r="DH309" s="169" t="str">
        <f>IF(Table1[[#This Row],[Multiple NCC links]]&lt;&gt;1,IF(Table1[[#This Row],[Climate Specific ]]=1,1,""),"")</f>
        <v/>
      </c>
      <c r="DI309" s="169" t="str">
        <f>IF(Table1[[#This Row],[Multiple NCC links]]&lt;&gt;1,IF(Table1[[#This Row],[Alterations / Additions]]=1,1,""),"")</f>
        <v/>
      </c>
      <c r="DJ309" s="169" t="str">
        <f>IF(Table1[[#This Row],[Multiple NCC links]]&lt;&gt;1,IF(Table1[[#This Row],[Glazing]]=1,1,""),"")</f>
        <v/>
      </c>
      <c r="DK309" s="169" t="str">
        <f>IF(Table1[[#This Row],[Multiple NCC links]]&lt;&gt;1,IF(Table1[[#This Row],[Building Fabric / Thermal / Sealing]]=1,1,""),"")</f>
        <v/>
      </c>
      <c r="DL309" s="169" t="str">
        <f>IF(Table1[[#This Row],[Multiple NCC links]]&lt;&gt;1,IF(Table1[[#This Row],[Lighting]]=1,1,""),"")</f>
        <v/>
      </c>
      <c r="DM309" s="169" t="str">
        <f>IF(Table1[[#This Row],[Multiple NCC links]]&lt;&gt;1,IF(Table1[[#This Row],[HVAC]]=1,1,""),"")</f>
        <v/>
      </c>
      <c r="DN309" s="169" t="str">
        <f>IF(Table1[[#This Row],[Multiple NCC links]]&lt;&gt;1,IF(Table1[[#This Row],[Services]]=1,1,""),"")</f>
        <v/>
      </c>
      <c r="DO309" s="169" t="str">
        <f>IF(Table1[[#This Row],[Multiple NCC links]]&lt;&gt;1,IF(Table1[[#This Row],[Maintenance &amp; Monitoring]]=1,1,""),"")</f>
        <v/>
      </c>
      <c r="DP309" s="169" t="str">
        <f>IF(Table1[[#This Row],[Multiple NCC links]]&lt;&gt;1,IF(Table1[[#This Row],[Hand over / Operations]]=1,1,""),"")</f>
        <v/>
      </c>
      <c r="DQ309" s="169" t="str">
        <f>IF(Table1[[#This Row],[Multiple NCC links]]&lt;&gt;1,IF(Table1[[#This Row],[As built assessment]]=1,1,""),"")</f>
        <v/>
      </c>
      <c r="DR309" s="169" t="str">
        <f>IF(Table1[[#This Row],[Multiple NCC links]]&lt;&gt;1,IF(Table1[[#This Row],[Beyond compliance]]=1,1,""),"")</f>
        <v/>
      </c>
      <c r="DS309" s="169" t="str">
        <f>IF(SUM(Table1[[#This Row],[Design]:[Beyond compliance]])&gt;1,1,"")</f>
        <v/>
      </c>
      <c r="DT309" s="169" t="str">
        <f>IF(Table1[[#This Row],[Both Residential &amp; Commercial4]]&lt;&gt;1,IF(Table1[[#This Row],[Residential]]=1,1,""),"")</f>
        <v/>
      </c>
      <c r="DU309" s="169" t="str">
        <f>IF(Table1[[#This Row],[Both Residential &amp; Commercial4]]&lt;&gt;1,IF(Table1[[#This Row],[Commercial]]=1,1,""),"")</f>
        <v/>
      </c>
      <c r="DV309" s="169" t="str">
        <f>Table1[[#This Row],[Residential &amp; Commercial]]</f>
        <v/>
      </c>
      <c r="DW309" s="169"/>
    </row>
    <row r="310" spans="1:127" s="49" customFormat="1" ht="20.25" thickTop="1" thickBot="1" x14ac:dyDescent="0.35">
      <c r="A310" s="97"/>
      <c r="B310" s="97"/>
      <c r="C310" s="88"/>
      <c r="D310" s="88"/>
      <c r="E310" s="176"/>
      <c r="F310" s="176"/>
      <c r="G310" s="176"/>
      <c r="H310" s="176"/>
      <c r="I310" s="90" t="str">
        <f>IF(AND(Table1[[#This Row],[General]]=1,Table1[[#This Row],[Beginner]]=1,Table1[[#This Row],[Intermediate]]=1,Table1[[#This Row],[Advanced]]=1),1,"")</f>
        <v/>
      </c>
      <c r="J310" s="90" t="str">
        <f>CONCATENATE(IF(Table1[[#This Row],[General]]=1,"General, ",""), IF(Table1[[#This Row],[Beginner]]=1,"Beginner, ",""),IF(Table1[[#This Row],[Intermediate]]=1,"Intermediate, ",""), IF(Table1[[#This Row],[Advanced]]=1,"Advanced",""))</f>
        <v/>
      </c>
      <c r="K310" s="91"/>
      <c r="L310" s="179"/>
      <c r="M310" s="91"/>
      <c r="N310" s="91"/>
      <c r="O310" s="159"/>
      <c r="P310" s="91"/>
      <c r="Q310" s="91"/>
      <c r="R310" s="91"/>
      <c r="S31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10" s="102"/>
      <c r="U310" s="102"/>
      <c r="V310" s="240"/>
      <c r="W310" s="240"/>
      <c r="X310" s="102"/>
      <c r="Y310" s="102"/>
      <c r="Z310" s="102"/>
      <c r="AA310" s="102"/>
      <c r="AB310" s="102"/>
      <c r="AC310" s="102"/>
      <c r="AD310" s="102"/>
      <c r="AE310" s="102"/>
      <c r="AF310" s="102"/>
      <c r="AG31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10" s="103"/>
      <c r="AI310" s="103"/>
      <c r="AJ310" s="103"/>
      <c r="AK310" s="74" t="str">
        <f>CONCATENATE(IF(Table1[[#This Row],[Digital]]=1,"Digital, ",""),IF(Table1[[#This Row],[Face to Face]]=1,"Face to face, ",""),IF(Table1[[#This Row],[Blended]]=1,"Blended",""))</f>
        <v/>
      </c>
      <c r="AL310" s="99"/>
      <c r="AM310" s="104"/>
      <c r="AN310" s="130"/>
      <c r="AO310" s="94"/>
      <c r="AP310" s="182"/>
      <c r="AQ310" s="94"/>
      <c r="AR310" s="94"/>
      <c r="AS310" s="94"/>
      <c r="AT310" s="94"/>
      <c r="AU310" s="94"/>
      <c r="AV310" s="182"/>
      <c r="AW310" s="182"/>
      <c r="AX310" s="182"/>
      <c r="AY310" s="94"/>
      <c r="AZ31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1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10" s="95"/>
      <c r="BC310" s="95"/>
      <c r="BD310" s="90" t="str">
        <f>IF(AND(Table1[[#This Row],[Residential]]=1,Table1[[#This Row],[Commercial]]=1),1,"")</f>
        <v/>
      </c>
      <c r="BE310" s="90" t="str">
        <f>CONCATENATE(IF(Table1[[#This Row],[Residential]]=1,"Residential, ",""),IF(Table1[[#This Row],[Commercial]]=1,"Commercial",""))</f>
        <v/>
      </c>
      <c r="BF310" s="94"/>
      <c r="BG310" s="94"/>
      <c r="BH310" s="94"/>
      <c r="BI310" s="94"/>
      <c r="BJ310" s="94"/>
      <c r="BK310" s="94"/>
      <c r="BL310" s="94"/>
      <c r="BM310" s="182"/>
      <c r="BN310" s="94"/>
      <c r="BO31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10" s="160"/>
      <c r="BQ310" s="120"/>
      <c r="BR310" s="132"/>
      <c r="BS310" s="120"/>
      <c r="BT310" s="175"/>
      <c r="BU310" s="175"/>
      <c r="BV310" s="175"/>
      <c r="BW310" s="121"/>
      <c r="BX310" s="121"/>
      <c r="BY310" s="121"/>
      <c r="BZ310" s="227"/>
      <c r="CA31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10" s="48">
        <f>COUNTIF(Table1[[#This Row],[Validity]:[Alignment with NCC (Yes=1,No=0)]],"N/A")</f>
        <v>0</v>
      </c>
      <c r="CC310" s="48">
        <f>IF(ISERROR(Table1[[#This Row],[Total Quality Score (out of 10)]]/(4-Table1[[#This Row],[N/A Count]])),0,Table1[[#This Row],[Total Quality Score (out of 10)]]/(4-Table1[[#This Row],[N/A Count]]))</f>
        <v>0</v>
      </c>
      <c r="CD310" s="106"/>
      <c r="CE310" s="106"/>
      <c r="CF310" s="172" t="str">
        <f>IF(SUM(Table1[[#This Row],[Multiple]:[Level (all)62]])&lt;1,IF(Table1[[#This Row],[General]]=1,1,""),"")</f>
        <v/>
      </c>
      <c r="CG310" s="172" t="str">
        <f>IF(SUM(Table1[[#This Row],[Multiple]:[Level (all)62]])&lt;1,IF(Table1[[#This Row],[Beginner]]=1,1,""),"")</f>
        <v/>
      </c>
      <c r="CH310" s="171" t="str">
        <f>IF(SUM(Table1[[#This Row],[Multiple]:[Level (all)62]])&lt;1,IF(Table1[[#This Row],[Intermediate]]=1,1,""),"")</f>
        <v/>
      </c>
      <c r="CI310" s="171" t="str">
        <f>IF(SUM(Table1[[#This Row],[Multiple]:[Level (all)62]])&lt;1,IF(Table1[[#This Row],[Advanced]]=1,1,""),"")</f>
        <v/>
      </c>
      <c r="CJ310" s="171" t="str">
        <f>IF(AND(SUM(Table1[[#This Row],[General]:[Advanced]])&lt;4,SUM(Table1[[#This Row],[General]:[Advanced]])&gt;1),1,"")</f>
        <v/>
      </c>
      <c r="CK310" s="171" t="str">
        <f>Table1[[#This Row],[Level (all)]]</f>
        <v/>
      </c>
      <c r="CL310" s="171" t="str">
        <f>IF(Table1[[#This Row],[Multiple audience]]&lt;&gt;1,IF(Table1[[#This Row],[General Audience]]=1,1,""),"")</f>
        <v/>
      </c>
      <c r="CM310" s="171" t="str">
        <f>IF(Table1[[#This Row],[Multiple audience]]&lt;&gt;1,IF(Table1[[#This Row],[Planners / Designers ]]=1,1,""),"")</f>
        <v/>
      </c>
      <c r="CN310" s="171" t="str">
        <f>IF(Table1[[#This Row],[Multiple audience]]&lt;&gt;1,IF(Table1[[#This Row],[Regulatory Assessors]]=1,1,""),"")</f>
        <v/>
      </c>
      <c r="CO310" s="171" t="str">
        <f>IF(Table1[[#This Row],[Multiple audience]]&lt;&gt;1,IF(Table1[[#This Row],[Builders / Management]]=1,1,""),"")</f>
        <v/>
      </c>
      <c r="CP310" s="171" t="str">
        <f>IF(Table1[[#This Row],[Multiple audience]]&lt;&gt;1,IF(Table1[[#This Row],[Energy / Sus Assessors]]=1,1,""),"")</f>
        <v/>
      </c>
      <c r="CQ310" s="171" t="str">
        <f>IF(Table1[[#This Row],[Multiple audience]]&lt;&gt;1,IF(Table1[[#This Row],[Semi-skilled]]=1,1,""),"")</f>
        <v/>
      </c>
      <c r="CR310" s="171" t="str">
        <f>IF(Table1[[#This Row],[Multiple audience]]&lt;&gt;1,IF(Table1[[#This Row],[Trades]]=1,1,""),"")</f>
        <v/>
      </c>
      <c r="CS310" s="171" t="str">
        <f>IF(Table1[[#This Row],[Multiple audience]]&lt;&gt;1,IF(Table1[[#This Row],[Other]]=1,1,""),"")</f>
        <v/>
      </c>
      <c r="CT310" s="171" t="str">
        <f>IF(SUM(Table1[[#This Row],[General Audience]:[Other]])&gt;1,1,"")</f>
        <v/>
      </c>
      <c r="CU310" s="171" t="str">
        <f>IF(Table1[[#This Row],[Various  ]]&lt;&gt;1,IF(Table1[[#This Row],[Calculator / Software]]=1,1,""),"")</f>
        <v/>
      </c>
      <c r="CV310" s="171" t="str">
        <f>IF(Table1[[#This Row],[Various  ]]&lt;&gt;1,IF(Table1[[#This Row],[Information  ]]=1,1,""),"")</f>
        <v/>
      </c>
      <c r="CW310" s="171" t="str">
        <f>IF(Table1[[#This Row],[Various  ]]&lt;&gt;1,IF(Table1[[#This Row],[Interactive Tool]]=1,1,""),"")</f>
        <v/>
      </c>
      <c r="CX310" s="171" t="str">
        <f>IF(Table1[[#This Row],[Various  ]]&lt;&gt;1,IF(Table1[[#This Row],[Technical Specifications]]=1,1,""),"")</f>
        <v/>
      </c>
      <c r="CY310" s="171" t="str">
        <f>IF(Table1[[#This Row],[Various  ]]&lt;&gt;1,IF(Table1[[#This Row],[Training Resources]]=1,1,""),"")</f>
        <v/>
      </c>
      <c r="CZ310" s="171" t="str">
        <f>IF(Table1[[#This Row],[Various  ]]&lt;&gt;1,IF(Table1[[#This Row],[Toolbox]]=1,1,""),"")</f>
        <v/>
      </c>
      <c r="DA310" s="169" t="str">
        <f>IF(Table1[[#This Row],[Various  ]]&lt;&gt;1,IF(Table1[[#This Row],[Video]]=1,1,""),"")</f>
        <v/>
      </c>
      <c r="DB310" s="169" t="str">
        <f>IF(Table1[[#This Row],[Various  ]]&lt;&gt;1,IF(Table1[[#This Row],[Case study]]=1,1,""),"")</f>
        <v/>
      </c>
      <c r="DC310" s="169" t="str">
        <f>IF(Table1[[#This Row],[Various  ]]&lt;&gt;1,IF(Table1[[#This Row],[Other   ]]=1,1,""),"")</f>
        <v/>
      </c>
      <c r="DD310" s="169" t="str">
        <f>IF(Table1[[#This Row],[Various  ]]&lt;&gt;1,IF(Table1[[#This Row],[Standards]]=1,1,""),"")</f>
        <v/>
      </c>
      <c r="DE310" s="169" t="str">
        <f>IF(Table1[[#This Row],[Various]]=1,1,IF(SUM(Table1[[#This Row],[Calculator / Software]:[Standards]])&gt;1,1,""))</f>
        <v/>
      </c>
      <c r="DF310" s="169" t="str">
        <f>IF(Table1[[#This Row],[Multiple NCC links]]&lt;&gt;1,IF(Table1[[#This Row],[Design]]=1,1,""),"")</f>
        <v/>
      </c>
      <c r="DG310" s="169" t="str">
        <f>IF(Table1[[#This Row],[Multiple NCC links]]&lt;&gt;1,IF(Table1[[#This Row],[Assessment / Verification]]=1,1,""),"")</f>
        <v/>
      </c>
      <c r="DH310" s="169" t="str">
        <f>IF(Table1[[#This Row],[Multiple NCC links]]&lt;&gt;1,IF(Table1[[#This Row],[Climate Specific ]]=1,1,""),"")</f>
        <v/>
      </c>
      <c r="DI310" s="169" t="str">
        <f>IF(Table1[[#This Row],[Multiple NCC links]]&lt;&gt;1,IF(Table1[[#This Row],[Alterations / Additions]]=1,1,""),"")</f>
        <v/>
      </c>
      <c r="DJ310" s="169" t="str">
        <f>IF(Table1[[#This Row],[Multiple NCC links]]&lt;&gt;1,IF(Table1[[#This Row],[Glazing]]=1,1,""),"")</f>
        <v/>
      </c>
      <c r="DK310" s="169" t="str">
        <f>IF(Table1[[#This Row],[Multiple NCC links]]&lt;&gt;1,IF(Table1[[#This Row],[Building Fabric / Thermal / Sealing]]=1,1,""),"")</f>
        <v/>
      </c>
      <c r="DL310" s="169" t="str">
        <f>IF(Table1[[#This Row],[Multiple NCC links]]&lt;&gt;1,IF(Table1[[#This Row],[Lighting]]=1,1,""),"")</f>
        <v/>
      </c>
      <c r="DM310" s="169" t="str">
        <f>IF(Table1[[#This Row],[Multiple NCC links]]&lt;&gt;1,IF(Table1[[#This Row],[HVAC]]=1,1,""),"")</f>
        <v/>
      </c>
      <c r="DN310" s="169" t="str">
        <f>IF(Table1[[#This Row],[Multiple NCC links]]&lt;&gt;1,IF(Table1[[#This Row],[Services]]=1,1,""),"")</f>
        <v/>
      </c>
      <c r="DO310" s="169" t="str">
        <f>IF(Table1[[#This Row],[Multiple NCC links]]&lt;&gt;1,IF(Table1[[#This Row],[Maintenance &amp; Monitoring]]=1,1,""),"")</f>
        <v/>
      </c>
      <c r="DP310" s="169" t="str">
        <f>IF(Table1[[#This Row],[Multiple NCC links]]&lt;&gt;1,IF(Table1[[#This Row],[Hand over / Operations]]=1,1,""),"")</f>
        <v/>
      </c>
      <c r="DQ310" s="169" t="str">
        <f>IF(Table1[[#This Row],[Multiple NCC links]]&lt;&gt;1,IF(Table1[[#This Row],[As built assessment]]=1,1,""),"")</f>
        <v/>
      </c>
      <c r="DR310" s="169" t="str">
        <f>IF(Table1[[#This Row],[Multiple NCC links]]&lt;&gt;1,IF(Table1[[#This Row],[Beyond compliance]]=1,1,""),"")</f>
        <v/>
      </c>
      <c r="DS310" s="169" t="str">
        <f>IF(SUM(Table1[[#This Row],[Design]:[Beyond compliance]])&gt;1,1,"")</f>
        <v/>
      </c>
      <c r="DT310" s="169" t="str">
        <f>IF(Table1[[#This Row],[Both Residential &amp; Commercial4]]&lt;&gt;1,IF(Table1[[#This Row],[Residential]]=1,1,""),"")</f>
        <v/>
      </c>
      <c r="DU310" s="169" t="str">
        <f>IF(Table1[[#This Row],[Both Residential &amp; Commercial4]]&lt;&gt;1,IF(Table1[[#This Row],[Commercial]]=1,1,""),"")</f>
        <v/>
      </c>
      <c r="DV310" s="169" t="str">
        <f>Table1[[#This Row],[Residential &amp; Commercial]]</f>
        <v/>
      </c>
      <c r="DW310" s="169"/>
    </row>
    <row r="311" spans="1:127" s="49" customFormat="1" ht="20.25" thickTop="1" thickBot="1" x14ac:dyDescent="0.35">
      <c r="A311" s="97"/>
      <c r="B311" s="97"/>
      <c r="C311" s="88"/>
      <c r="D311" s="88"/>
      <c r="E311" s="176"/>
      <c r="F311" s="176"/>
      <c r="G311" s="176"/>
      <c r="H311" s="176"/>
      <c r="I311" s="90" t="str">
        <f>IF(AND(Table1[[#This Row],[General]]=1,Table1[[#This Row],[Beginner]]=1,Table1[[#This Row],[Intermediate]]=1,Table1[[#This Row],[Advanced]]=1),1,"")</f>
        <v/>
      </c>
      <c r="J311" s="90" t="str">
        <f>CONCATENATE(IF(Table1[[#This Row],[General]]=1,"General, ",""), IF(Table1[[#This Row],[Beginner]]=1,"Beginner, ",""),IF(Table1[[#This Row],[Intermediate]]=1,"Intermediate, ",""), IF(Table1[[#This Row],[Advanced]]=1,"Advanced",""))</f>
        <v/>
      </c>
      <c r="K311" s="91"/>
      <c r="L311" s="179"/>
      <c r="M311" s="91"/>
      <c r="N311" s="91"/>
      <c r="O311" s="159"/>
      <c r="P311" s="91"/>
      <c r="Q311" s="91"/>
      <c r="R311" s="91"/>
      <c r="S31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11" s="102"/>
      <c r="U311" s="102"/>
      <c r="V311" s="240"/>
      <c r="W311" s="240"/>
      <c r="X311" s="102"/>
      <c r="Y311" s="102"/>
      <c r="Z311" s="102"/>
      <c r="AA311" s="102"/>
      <c r="AB311" s="102"/>
      <c r="AC311" s="102"/>
      <c r="AD311" s="102"/>
      <c r="AE311" s="102"/>
      <c r="AF311" s="102"/>
      <c r="AG31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11" s="103"/>
      <c r="AI311" s="103"/>
      <c r="AJ311" s="103"/>
      <c r="AK311" s="74" t="str">
        <f>CONCATENATE(IF(Table1[[#This Row],[Digital]]=1,"Digital, ",""),IF(Table1[[#This Row],[Face to Face]]=1,"Face to face, ",""),IF(Table1[[#This Row],[Blended]]=1,"Blended",""))</f>
        <v/>
      </c>
      <c r="AL311" s="99"/>
      <c r="AM311" s="104"/>
      <c r="AN311" s="130"/>
      <c r="AO311" s="94"/>
      <c r="AP311" s="182"/>
      <c r="AQ311" s="94"/>
      <c r="AR311" s="94"/>
      <c r="AS311" s="94"/>
      <c r="AT311" s="94"/>
      <c r="AU311" s="94"/>
      <c r="AV311" s="182"/>
      <c r="AW311" s="182"/>
      <c r="AX311" s="182"/>
      <c r="AY311" s="94"/>
      <c r="AZ31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1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11" s="95"/>
      <c r="BC311" s="95"/>
      <c r="BD311" s="90" t="str">
        <f>IF(AND(Table1[[#This Row],[Residential]]=1,Table1[[#This Row],[Commercial]]=1),1,"")</f>
        <v/>
      </c>
      <c r="BE311" s="90" t="str">
        <f>CONCATENATE(IF(Table1[[#This Row],[Residential]]=1,"Residential, ",""),IF(Table1[[#This Row],[Commercial]]=1,"Commercial",""))</f>
        <v/>
      </c>
      <c r="BF311" s="94"/>
      <c r="BG311" s="94"/>
      <c r="BH311" s="94"/>
      <c r="BI311" s="94"/>
      <c r="BJ311" s="94"/>
      <c r="BK311" s="94"/>
      <c r="BL311" s="94"/>
      <c r="BM311" s="182"/>
      <c r="BN311" s="94"/>
      <c r="BO31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11" s="160"/>
      <c r="BQ311" s="120"/>
      <c r="BR311" s="132"/>
      <c r="BS311" s="120"/>
      <c r="BT311" s="175"/>
      <c r="BU311" s="175"/>
      <c r="BV311" s="175"/>
      <c r="BW311" s="121"/>
      <c r="BX311" s="121"/>
      <c r="BY311" s="121"/>
      <c r="BZ311" s="227"/>
      <c r="CA31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11" s="48">
        <f>COUNTIF(Table1[[#This Row],[Validity]:[Alignment with NCC (Yes=1,No=0)]],"N/A")</f>
        <v>0</v>
      </c>
      <c r="CC311" s="48">
        <f>IF(ISERROR(Table1[[#This Row],[Total Quality Score (out of 10)]]/(4-Table1[[#This Row],[N/A Count]])),0,Table1[[#This Row],[Total Quality Score (out of 10)]]/(4-Table1[[#This Row],[N/A Count]]))</f>
        <v>0</v>
      </c>
      <c r="CD311" s="106"/>
      <c r="CE311" s="106"/>
      <c r="CF311" s="172" t="str">
        <f>IF(SUM(Table1[[#This Row],[Multiple]:[Level (all)62]])&lt;1,IF(Table1[[#This Row],[General]]=1,1,""),"")</f>
        <v/>
      </c>
      <c r="CG311" s="172" t="str">
        <f>IF(SUM(Table1[[#This Row],[Multiple]:[Level (all)62]])&lt;1,IF(Table1[[#This Row],[Beginner]]=1,1,""),"")</f>
        <v/>
      </c>
      <c r="CH311" s="171" t="str">
        <f>IF(SUM(Table1[[#This Row],[Multiple]:[Level (all)62]])&lt;1,IF(Table1[[#This Row],[Intermediate]]=1,1,""),"")</f>
        <v/>
      </c>
      <c r="CI311" s="171" t="str">
        <f>IF(SUM(Table1[[#This Row],[Multiple]:[Level (all)62]])&lt;1,IF(Table1[[#This Row],[Advanced]]=1,1,""),"")</f>
        <v/>
      </c>
      <c r="CJ311" s="171" t="str">
        <f>IF(AND(SUM(Table1[[#This Row],[General]:[Advanced]])&lt;4,SUM(Table1[[#This Row],[General]:[Advanced]])&gt;1),1,"")</f>
        <v/>
      </c>
      <c r="CK311" s="171" t="str">
        <f>Table1[[#This Row],[Level (all)]]</f>
        <v/>
      </c>
      <c r="CL311" s="171" t="str">
        <f>IF(Table1[[#This Row],[Multiple audience]]&lt;&gt;1,IF(Table1[[#This Row],[General Audience]]=1,1,""),"")</f>
        <v/>
      </c>
      <c r="CM311" s="171" t="str">
        <f>IF(Table1[[#This Row],[Multiple audience]]&lt;&gt;1,IF(Table1[[#This Row],[Planners / Designers ]]=1,1,""),"")</f>
        <v/>
      </c>
      <c r="CN311" s="171" t="str">
        <f>IF(Table1[[#This Row],[Multiple audience]]&lt;&gt;1,IF(Table1[[#This Row],[Regulatory Assessors]]=1,1,""),"")</f>
        <v/>
      </c>
      <c r="CO311" s="171" t="str">
        <f>IF(Table1[[#This Row],[Multiple audience]]&lt;&gt;1,IF(Table1[[#This Row],[Builders / Management]]=1,1,""),"")</f>
        <v/>
      </c>
      <c r="CP311" s="171" t="str">
        <f>IF(Table1[[#This Row],[Multiple audience]]&lt;&gt;1,IF(Table1[[#This Row],[Energy / Sus Assessors]]=1,1,""),"")</f>
        <v/>
      </c>
      <c r="CQ311" s="171" t="str">
        <f>IF(Table1[[#This Row],[Multiple audience]]&lt;&gt;1,IF(Table1[[#This Row],[Semi-skilled]]=1,1,""),"")</f>
        <v/>
      </c>
      <c r="CR311" s="171" t="str">
        <f>IF(Table1[[#This Row],[Multiple audience]]&lt;&gt;1,IF(Table1[[#This Row],[Trades]]=1,1,""),"")</f>
        <v/>
      </c>
      <c r="CS311" s="171" t="str">
        <f>IF(Table1[[#This Row],[Multiple audience]]&lt;&gt;1,IF(Table1[[#This Row],[Other]]=1,1,""),"")</f>
        <v/>
      </c>
      <c r="CT311" s="171" t="str">
        <f>IF(SUM(Table1[[#This Row],[General Audience]:[Other]])&gt;1,1,"")</f>
        <v/>
      </c>
      <c r="CU311" s="171" t="str">
        <f>IF(Table1[[#This Row],[Various  ]]&lt;&gt;1,IF(Table1[[#This Row],[Calculator / Software]]=1,1,""),"")</f>
        <v/>
      </c>
      <c r="CV311" s="171" t="str">
        <f>IF(Table1[[#This Row],[Various  ]]&lt;&gt;1,IF(Table1[[#This Row],[Information  ]]=1,1,""),"")</f>
        <v/>
      </c>
      <c r="CW311" s="171" t="str">
        <f>IF(Table1[[#This Row],[Various  ]]&lt;&gt;1,IF(Table1[[#This Row],[Interactive Tool]]=1,1,""),"")</f>
        <v/>
      </c>
      <c r="CX311" s="171" t="str">
        <f>IF(Table1[[#This Row],[Various  ]]&lt;&gt;1,IF(Table1[[#This Row],[Technical Specifications]]=1,1,""),"")</f>
        <v/>
      </c>
      <c r="CY311" s="171" t="str">
        <f>IF(Table1[[#This Row],[Various  ]]&lt;&gt;1,IF(Table1[[#This Row],[Training Resources]]=1,1,""),"")</f>
        <v/>
      </c>
      <c r="CZ311" s="171" t="str">
        <f>IF(Table1[[#This Row],[Various  ]]&lt;&gt;1,IF(Table1[[#This Row],[Toolbox]]=1,1,""),"")</f>
        <v/>
      </c>
      <c r="DA311" s="169" t="str">
        <f>IF(Table1[[#This Row],[Various  ]]&lt;&gt;1,IF(Table1[[#This Row],[Video]]=1,1,""),"")</f>
        <v/>
      </c>
      <c r="DB311" s="169" t="str">
        <f>IF(Table1[[#This Row],[Various  ]]&lt;&gt;1,IF(Table1[[#This Row],[Case study]]=1,1,""),"")</f>
        <v/>
      </c>
      <c r="DC311" s="169" t="str">
        <f>IF(Table1[[#This Row],[Various  ]]&lt;&gt;1,IF(Table1[[#This Row],[Other   ]]=1,1,""),"")</f>
        <v/>
      </c>
      <c r="DD311" s="169" t="str">
        <f>IF(Table1[[#This Row],[Various  ]]&lt;&gt;1,IF(Table1[[#This Row],[Standards]]=1,1,""),"")</f>
        <v/>
      </c>
      <c r="DE311" s="169" t="str">
        <f>IF(Table1[[#This Row],[Various]]=1,1,IF(SUM(Table1[[#This Row],[Calculator / Software]:[Standards]])&gt;1,1,""))</f>
        <v/>
      </c>
      <c r="DF311" s="169" t="str">
        <f>IF(Table1[[#This Row],[Multiple NCC links]]&lt;&gt;1,IF(Table1[[#This Row],[Design]]=1,1,""),"")</f>
        <v/>
      </c>
      <c r="DG311" s="169" t="str">
        <f>IF(Table1[[#This Row],[Multiple NCC links]]&lt;&gt;1,IF(Table1[[#This Row],[Assessment / Verification]]=1,1,""),"")</f>
        <v/>
      </c>
      <c r="DH311" s="169" t="str">
        <f>IF(Table1[[#This Row],[Multiple NCC links]]&lt;&gt;1,IF(Table1[[#This Row],[Climate Specific ]]=1,1,""),"")</f>
        <v/>
      </c>
      <c r="DI311" s="169" t="str">
        <f>IF(Table1[[#This Row],[Multiple NCC links]]&lt;&gt;1,IF(Table1[[#This Row],[Alterations / Additions]]=1,1,""),"")</f>
        <v/>
      </c>
      <c r="DJ311" s="169" t="str">
        <f>IF(Table1[[#This Row],[Multiple NCC links]]&lt;&gt;1,IF(Table1[[#This Row],[Glazing]]=1,1,""),"")</f>
        <v/>
      </c>
      <c r="DK311" s="169" t="str">
        <f>IF(Table1[[#This Row],[Multiple NCC links]]&lt;&gt;1,IF(Table1[[#This Row],[Building Fabric / Thermal / Sealing]]=1,1,""),"")</f>
        <v/>
      </c>
      <c r="DL311" s="169" t="str">
        <f>IF(Table1[[#This Row],[Multiple NCC links]]&lt;&gt;1,IF(Table1[[#This Row],[Lighting]]=1,1,""),"")</f>
        <v/>
      </c>
      <c r="DM311" s="169" t="str">
        <f>IF(Table1[[#This Row],[Multiple NCC links]]&lt;&gt;1,IF(Table1[[#This Row],[HVAC]]=1,1,""),"")</f>
        <v/>
      </c>
      <c r="DN311" s="169" t="str">
        <f>IF(Table1[[#This Row],[Multiple NCC links]]&lt;&gt;1,IF(Table1[[#This Row],[Services]]=1,1,""),"")</f>
        <v/>
      </c>
      <c r="DO311" s="169" t="str">
        <f>IF(Table1[[#This Row],[Multiple NCC links]]&lt;&gt;1,IF(Table1[[#This Row],[Maintenance &amp; Monitoring]]=1,1,""),"")</f>
        <v/>
      </c>
      <c r="DP311" s="169" t="str">
        <f>IF(Table1[[#This Row],[Multiple NCC links]]&lt;&gt;1,IF(Table1[[#This Row],[Hand over / Operations]]=1,1,""),"")</f>
        <v/>
      </c>
      <c r="DQ311" s="169" t="str">
        <f>IF(Table1[[#This Row],[Multiple NCC links]]&lt;&gt;1,IF(Table1[[#This Row],[As built assessment]]=1,1,""),"")</f>
        <v/>
      </c>
      <c r="DR311" s="169" t="str">
        <f>IF(Table1[[#This Row],[Multiple NCC links]]&lt;&gt;1,IF(Table1[[#This Row],[Beyond compliance]]=1,1,""),"")</f>
        <v/>
      </c>
      <c r="DS311" s="169" t="str">
        <f>IF(SUM(Table1[[#This Row],[Design]:[Beyond compliance]])&gt;1,1,"")</f>
        <v/>
      </c>
      <c r="DT311" s="169" t="str">
        <f>IF(Table1[[#This Row],[Both Residential &amp; Commercial4]]&lt;&gt;1,IF(Table1[[#This Row],[Residential]]=1,1,""),"")</f>
        <v/>
      </c>
      <c r="DU311" s="169" t="str">
        <f>IF(Table1[[#This Row],[Both Residential &amp; Commercial4]]&lt;&gt;1,IF(Table1[[#This Row],[Commercial]]=1,1,""),"")</f>
        <v/>
      </c>
      <c r="DV311" s="169" t="str">
        <f>Table1[[#This Row],[Residential &amp; Commercial]]</f>
        <v/>
      </c>
      <c r="DW311" s="169"/>
    </row>
    <row r="312" spans="1:127" s="49" customFormat="1" ht="20.25" thickTop="1" thickBot="1" x14ac:dyDescent="0.35">
      <c r="A312" s="97"/>
      <c r="B312" s="97"/>
      <c r="C312" s="88"/>
      <c r="D312" s="88"/>
      <c r="E312" s="176"/>
      <c r="F312" s="176"/>
      <c r="G312" s="176"/>
      <c r="H312" s="176"/>
      <c r="I312" s="90" t="str">
        <f>IF(AND(Table1[[#This Row],[General]]=1,Table1[[#This Row],[Beginner]]=1,Table1[[#This Row],[Intermediate]]=1,Table1[[#This Row],[Advanced]]=1),1,"")</f>
        <v/>
      </c>
      <c r="J312" s="90" t="str">
        <f>CONCATENATE(IF(Table1[[#This Row],[General]]=1,"General, ",""), IF(Table1[[#This Row],[Beginner]]=1,"Beginner, ",""),IF(Table1[[#This Row],[Intermediate]]=1,"Intermediate, ",""), IF(Table1[[#This Row],[Advanced]]=1,"Advanced",""))</f>
        <v/>
      </c>
      <c r="K312" s="91"/>
      <c r="L312" s="179"/>
      <c r="M312" s="91"/>
      <c r="N312" s="91"/>
      <c r="O312" s="159"/>
      <c r="P312" s="91"/>
      <c r="Q312" s="91"/>
      <c r="R312" s="91"/>
      <c r="S31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12" s="102"/>
      <c r="U312" s="102"/>
      <c r="V312" s="240"/>
      <c r="W312" s="240"/>
      <c r="X312" s="102"/>
      <c r="Y312" s="102"/>
      <c r="Z312" s="102"/>
      <c r="AA312" s="102"/>
      <c r="AB312" s="102"/>
      <c r="AC312" s="102"/>
      <c r="AD312" s="102"/>
      <c r="AE312" s="102"/>
      <c r="AF312" s="102"/>
      <c r="AG31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12" s="103"/>
      <c r="AI312" s="103"/>
      <c r="AJ312" s="103"/>
      <c r="AK312" s="74" t="str">
        <f>CONCATENATE(IF(Table1[[#This Row],[Digital]]=1,"Digital, ",""),IF(Table1[[#This Row],[Face to Face]]=1,"Face to face, ",""),IF(Table1[[#This Row],[Blended]]=1,"Blended",""))</f>
        <v/>
      </c>
      <c r="AL312" s="99"/>
      <c r="AM312" s="104"/>
      <c r="AN312" s="130"/>
      <c r="AO312" s="94"/>
      <c r="AP312" s="182"/>
      <c r="AQ312" s="94"/>
      <c r="AR312" s="94"/>
      <c r="AS312" s="94"/>
      <c r="AT312" s="94"/>
      <c r="AU312" s="94"/>
      <c r="AV312" s="182"/>
      <c r="AW312" s="182"/>
      <c r="AX312" s="182"/>
      <c r="AY312" s="94"/>
      <c r="AZ31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1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12" s="95"/>
      <c r="BC312" s="95"/>
      <c r="BD312" s="90" t="str">
        <f>IF(AND(Table1[[#This Row],[Residential]]=1,Table1[[#This Row],[Commercial]]=1),1,"")</f>
        <v/>
      </c>
      <c r="BE312" s="90" t="str">
        <f>CONCATENATE(IF(Table1[[#This Row],[Residential]]=1,"Residential, ",""),IF(Table1[[#This Row],[Commercial]]=1,"Commercial",""))</f>
        <v/>
      </c>
      <c r="BF312" s="94"/>
      <c r="BG312" s="94"/>
      <c r="BH312" s="94"/>
      <c r="BI312" s="94"/>
      <c r="BJ312" s="94"/>
      <c r="BK312" s="94"/>
      <c r="BL312" s="94"/>
      <c r="BM312" s="182"/>
      <c r="BN312" s="94"/>
      <c r="BO31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12" s="160"/>
      <c r="BQ312" s="120"/>
      <c r="BR312" s="132"/>
      <c r="BS312" s="120"/>
      <c r="BT312" s="175"/>
      <c r="BU312" s="175"/>
      <c r="BV312" s="175"/>
      <c r="BW312" s="121"/>
      <c r="BX312" s="121"/>
      <c r="BY312" s="121"/>
      <c r="BZ312" s="227"/>
      <c r="CA31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12" s="48">
        <f>COUNTIF(Table1[[#This Row],[Validity]:[Alignment with NCC (Yes=1,No=0)]],"N/A")</f>
        <v>0</v>
      </c>
      <c r="CC312" s="48">
        <f>IF(ISERROR(Table1[[#This Row],[Total Quality Score (out of 10)]]/(4-Table1[[#This Row],[N/A Count]])),0,Table1[[#This Row],[Total Quality Score (out of 10)]]/(4-Table1[[#This Row],[N/A Count]]))</f>
        <v>0</v>
      </c>
      <c r="CD312" s="106"/>
      <c r="CE312" s="106"/>
      <c r="CF312" s="172" t="str">
        <f>IF(SUM(Table1[[#This Row],[Multiple]:[Level (all)62]])&lt;1,IF(Table1[[#This Row],[General]]=1,1,""),"")</f>
        <v/>
      </c>
      <c r="CG312" s="172" t="str">
        <f>IF(SUM(Table1[[#This Row],[Multiple]:[Level (all)62]])&lt;1,IF(Table1[[#This Row],[Beginner]]=1,1,""),"")</f>
        <v/>
      </c>
      <c r="CH312" s="171" t="str">
        <f>IF(SUM(Table1[[#This Row],[Multiple]:[Level (all)62]])&lt;1,IF(Table1[[#This Row],[Intermediate]]=1,1,""),"")</f>
        <v/>
      </c>
      <c r="CI312" s="171" t="str">
        <f>IF(SUM(Table1[[#This Row],[Multiple]:[Level (all)62]])&lt;1,IF(Table1[[#This Row],[Advanced]]=1,1,""),"")</f>
        <v/>
      </c>
      <c r="CJ312" s="171" t="str">
        <f>IF(AND(SUM(Table1[[#This Row],[General]:[Advanced]])&lt;4,SUM(Table1[[#This Row],[General]:[Advanced]])&gt;1),1,"")</f>
        <v/>
      </c>
      <c r="CK312" s="171" t="str">
        <f>Table1[[#This Row],[Level (all)]]</f>
        <v/>
      </c>
      <c r="CL312" s="171" t="str">
        <f>IF(Table1[[#This Row],[Multiple audience]]&lt;&gt;1,IF(Table1[[#This Row],[General Audience]]=1,1,""),"")</f>
        <v/>
      </c>
      <c r="CM312" s="171" t="str">
        <f>IF(Table1[[#This Row],[Multiple audience]]&lt;&gt;1,IF(Table1[[#This Row],[Planners / Designers ]]=1,1,""),"")</f>
        <v/>
      </c>
      <c r="CN312" s="171" t="str">
        <f>IF(Table1[[#This Row],[Multiple audience]]&lt;&gt;1,IF(Table1[[#This Row],[Regulatory Assessors]]=1,1,""),"")</f>
        <v/>
      </c>
      <c r="CO312" s="171" t="str">
        <f>IF(Table1[[#This Row],[Multiple audience]]&lt;&gt;1,IF(Table1[[#This Row],[Builders / Management]]=1,1,""),"")</f>
        <v/>
      </c>
      <c r="CP312" s="171" t="str">
        <f>IF(Table1[[#This Row],[Multiple audience]]&lt;&gt;1,IF(Table1[[#This Row],[Energy / Sus Assessors]]=1,1,""),"")</f>
        <v/>
      </c>
      <c r="CQ312" s="171" t="str">
        <f>IF(Table1[[#This Row],[Multiple audience]]&lt;&gt;1,IF(Table1[[#This Row],[Semi-skilled]]=1,1,""),"")</f>
        <v/>
      </c>
      <c r="CR312" s="171" t="str">
        <f>IF(Table1[[#This Row],[Multiple audience]]&lt;&gt;1,IF(Table1[[#This Row],[Trades]]=1,1,""),"")</f>
        <v/>
      </c>
      <c r="CS312" s="171" t="str">
        <f>IF(Table1[[#This Row],[Multiple audience]]&lt;&gt;1,IF(Table1[[#This Row],[Other]]=1,1,""),"")</f>
        <v/>
      </c>
      <c r="CT312" s="171" t="str">
        <f>IF(SUM(Table1[[#This Row],[General Audience]:[Other]])&gt;1,1,"")</f>
        <v/>
      </c>
      <c r="CU312" s="171" t="str">
        <f>IF(Table1[[#This Row],[Various  ]]&lt;&gt;1,IF(Table1[[#This Row],[Calculator / Software]]=1,1,""),"")</f>
        <v/>
      </c>
      <c r="CV312" s="171" t="str">
        <f>IF(Table1[[#This Row],[Various  ]]&lt;&gt;1,IF(Table1[[#This Row],[Information  ]]=1,1,""),"")</f>
        <v/>
      </c>
      <c r="CW312" s="171" t="str">
        <f>IF(Table1[[#This Row],[Various  ]]&lt;&gt;1,IF(Table1[[#This Row],[Interactive Tool]]=1,1,""),"")</f>
        <v/>
      </c>
      <c r="CX312" s="171" t="str">
        <f>IF(Table1[[#This Row],[Various  ]]&lt;&gt;1,IF(Table1[[#This Row],[Technical Specifications]]=1,1,""),"")</f>
        <v/>
      </c>
      <c r="CY312" s="171" t="str">
        <f>IF(Table1[[#This Row],[Various  ]]&lt;&gt;1,IF(Table1[[#This Row],[Training Resources]]=1,1,""),"")</f>
        <v/>
      </c>
      <c r="CZ312" s="171" t="str">
        <f>IF(Table1[[#This Row],[Various  ]]&lt;&gt;1,IF(Table1[[#This Row],[Toolbox]]=1,1,""),"")</f>
        <v/>
      </c>
      <c r="DA312" s="169" t="str">
        <f>IF(Table1[[#This Row],[Various  ]]&lt;&gt;1,IF(Table1[[#This Row],[Video]]=1,1,""),"")</f>
        <v/>
      </c>
      <c r="DB312" s="169" t="str">
        <f>IF(Table1[[#This Row],[Various  ]]&lt;&gt;1,IF(Table1[[#This Row],[Case study]]=1,1,""),"")</f>
        <v/>
      </c>
      <c r="DC312" s="169" t="str">
        <f>IF(Table1[[#This Row],[Various  ]]&lt;&gt;1,IF(Table1[[#This Row],[Other   ]]=1,1,""),"")</f>
        <v/>
      </c>
      <c r="DD312" s="169" t="str">
        <f>IF(Table1[[#This Row],[Various  ]]&lt;&gt;1,IF(Table1[[#This Row],[Standards]]=1,1,""),"")</f>
        <v/>
      </c>
      <c r="DE312" s="169" t="str">
        <f>IF(Table1[[#This Row],[Various]]=1,1,IF(SUM(Table1[[#This Row],[Calculator / Software]:[Standards]])&gt;1,1,""))</f>
        <v/>
      </c>
      <c r="DF312" s="169" t="str">
        <f>IF(Table1[[#This Row],[Multiple NCC links]]&lt;&gt;1,IF(Table1[[#This Row],[Design]]=1,1,""),"")</f>
        <v/>
      </c>
      <c r="DG312" s="169" t="str">
        <f>IF(Table1[[#This Row],[Multiple NCC links]]&lt;&gt;1,IF(Table1[[#This Row],[Assessment / Verification]]=1,1,""),"")</f>
        <v/>
      </c>
      <c r="DH312" s="169" t="str">
        <f>IF(Table1[[#This Row],[Multiple NCC links]]&lt;&gt;1,IF(Table1[[#This Row],[Climate Specific ]]=1,1,""),"")</f>
        <v/>
      </c>
      <c r="DI312" s="169" t="str">
        <f>IF(Table1[[#This Row],[Multiple NCC links]]&lt;&gt;1,IF(Table1[[#This Row],[Alterations / Additions]]=1,1,""),"")</f>
        <v/>
      </c>
      <c r="DJ312" s="169" t="str">
        <f>IF(Table1[[#This Row],[Multiple NCC links]]&lt;&gt;1,IF(Table1[[#This Row],[Glazing]]=1,1,""),"")</f>
        <v/>
      </c>
      <c r="DK312" s="169" t="str">
        <f>IF(Table1[[#This Row],[Multiple NCC links]]&lt;&gt;1,IF(Table1[[#This Row],[Building Fabric / Thermal / Sealing]]=1,1,""),"")</f>
        <v/>
      </c>
      <c r="DL312" s="169" t="str">
        <f>IF(Table1[[#This Row],[Multiple NCC links]]&lt;&gt;1,IF(Table1[[#This Row],[Lighting]]=1,1,""),"")</f>
        <v/>
      </c>
      <c r="DM312" s="169" t="str">
        <f>IF(Table1[[#This Row],[Multiple NCC links]]&lt;&gt;1,IF(Table1[[#This Row],[HVAC]]=1,1,""),"")</f>
        <v/>
      </c>
      <c r="DN312" s="169" t="str">
        <f>IF(Table1[[#This Row],[Multiple NCC links]]&lt;&gt;1,IF(Table1[[#This Row],[Services]]=1,1,""),"")</f>
        <v/>
      </c>
      <c r="DO312" s="169" t="str">
        <f>IF(Table1[[#This Row],[Multiple NCC links]]&lt;&gt;1,IF(Table1[[#This Row],[Maintenance &amp; Monitoring]]=1,1,""),"")</f>
        <v/>
      </c>
      <c r="DP312" s="169" t="str">
        <f>IF(Table1[[#This Row],[Multiple NCC links]]&lt;&gt;1,IF(Table1[[#This Row],[Hand over / Operations]]=1,1,""),"")</f>
        <v/>
      </c>
      <c r="DQ312" s="169" t="str">
        <f>IF(Table1[[#This Row],[Multiple NCC links]]&lt;&gt;1,IF(Table1[[#This Row],[As built assessment]]=1,1,""),"")</f>
        <v/>
      </c>
      <c r="DR312" s="169" t="str">
        <f>IF(Table1[[#This Row],[Multiple NCC links]]&lt;&gt;1,IF(Table1[[#This Row],[Beyond compliance]]=1,1,""),"")</f>
        <v/>
      </c>
      <c r="DS312" s="169" t="str">
        <f>IF(SUM(Table1[[#This Row],[Design]:[Beyond compliance]])&gt;1,1,"")</f>
        <v/>
      </c>
      <c r="DT312" s="169" t="str">
        <f>IF(Table1[[#This Row],[Both Residential &amp; Commercial4]]&lt;&gt;1,IF(Table1[[#This Row],[Residential]]=1,1,""),"")</f>
        <v/>
      </c>
      <c r="DU312" s="169" t="str">
        <f>IF(Table1[[#This Row],[Both Residential &amp; Commercial4]]&lt;&gt;1,IF(Table1[[#This Row],[Commercial]]=1,1,""),"")</f>
        <v/>
      </c>
      <c r="DV312" s="169" t="str">
        <f>Table1[[#This Row],[Residential &amp; Commercial]]</f>
        <v/>
      </c>
      <c r="DW312" s="169"/>
    </row>
    <row r="313" spans="1:127" s="49" customFormat="1" ht="20.25" thickTop="1" thickBot="1" x14ac:dyDescent="0.35">
      <c r="A313" s="97"/>
      <c r="B313" s="97"/>
      <c r="C313" s="88"/>
      <c r="D313" s="88"/>
      <c r="E313" s="176"/>
      <c r="F313" s="176"/>
      <c r="G313" s="176"/>
      <c r="H313" s="176"/>
      <c r="I313" s="90" t="str">
        <f>IF(AND(Table1[[#This Row],[General]]=1,Table1[[#This Row],[Beginner]]=1,Table1[[#This Row],[Intermediate]]=1,Table1[[#This Row],[Advanced]]=1),1,"")</f>
        <v/>
      </c>
      <c r="J313" s="90" t="str">
        <f>CONCATENATE(IF(Table1[[#This Row],[General]]=1,"General, ",""), IF(Table1[[#This Row],[Beginner]]=1,"Beginner, ",""),IF(Table1[[#This Row],[Intermediate]]=1,"Intermediate, ",""), IF(Table1[[#This Row],[Advanced]]=1,"Advanced",""))</f>
        <v/>
      </c>
      <c r="K313" s="91"/>
      <c r="L313" s="179"/>
      <c r="M313" s="91"/>
      <c r="N313" s="91"/>
      <c r="O313" s="159"/>
      <c r="P313" s="91"/>
      <c r="Q313" s="91"/>
      <c r="R313" s="91"/>
      <c r="S31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13" s="102"/>
      <c r="U313" s="102"/>
      <c r="V313" s="240"/>
      <c r="W313" s="240"/>
      <c r="X313" s="102"/>
      <c r="Y313" s="102"/>
      <c r="Z313" s="102"/>
      <c r="AA313" s="102"/>
      <c r="AB313" s="102"/>
      <c r="AC313" s="102"/>
      <c r="AD313" s="102"/>
      <c r="AE313" s="102"/>
      <c r="AF313" s="102"/>
      <c r="AG31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13" s="103"/>
      <c r="AI313" s="103"/>
      <c r="AJ313" s="103"/>
      <c r="AK313" s="74" t="str">
        <f>CONCATENATE(IF(Table1[[#This Row],[Digital]]=1,"Digital, ",""),IF(Table1[[#This Row],[Face to Face]]=1,"Face to face, ",""),IF(Table1[[#This Row],[Blended]]=1,"Blended",""))</f>
        <v/>
      </c>
      <c r="AL313" s="99"/>
      <c r="AM313" s="104"/>
      <c r="AN313" s="130"/>
      <c r="AO313" s="94"/>
      <c r="AP313" s="182"/>
      <c r="AQ313" s="94"/>
      <c r="AR313" s="94"/>
      <c r="AS313" s="94"/>
      <c r="AT313" s="94"/>
      <c r="AU313" s="94"/>
      <c r="AV313" s="182"/>
      <c r="AW313" s="182"/>
      <c r="AX313" s="182"/>
      <c r="AY313" s="94"/>
      <c r="AZ31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1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13" s="95"/>
      <c r="BC313" s="95"/>
      <c r="BD313" s="90" t="str">
        <f>IF(AND(Table1[[#This Row],[Residential]]=1,Table1[[#This Row],[Commercial]]=1),1,"")</f>
        <v/>
      </c>
      <c r="BE313" s="90" t="str">
        <f>CONCATENATE(IF(Table1[[#This Row],[Residential]]=1,"Residential, ",""),IF(Table1[[#This Row],[Commercial]]=1,"Commercial",""))</f>
        <v/>
      </c>
      <c r="BF313" s="94"/>
      <c r="BG313" s="94"/>
      <c r="BH313" s="94"/>
      <c r="BI313" s="94"/>
      <c r="BJ313" s="94"/>
      <c r="BK313" s="94"/>
      <c r="BL313" s="94"/>
      <c r="BM313" s="182"/>
      <c r="BN313" s="94"/>
      <c r="BO31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13" s="160"/>
      <c r="BQ313" s="120"/>
      <c r="BR313" s="132"/>
      <c r="BS313" s="120"/>
      <c r="BT313" s="175"/>
      <c r="BU313" s="175"/>
      <c r="BV313" s="175"/>
      <c r="BW313" s="121"/>
      <c r="BX313" s="121"/>
      <c r="BY313" s="121"/>
      <c r="BZ313" s="227"/>
      <c r="CA31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13" s="48">
        <f>COUNTIF(Table1[[#This Row],[Validity]:[Alignment with NCC (Yes=1,No=0)]],"N/A")</f>
        <v>0</v>
      </c>
      <c r="CC313" s="48">
        <f>IF(ISERROR(Table1[[#This Row],[Total Quality Score (out of 10)]]/(4-Table1[[#This Row],[N/A Count]])),0,Table1[[#This Row],[Total Quality Score (out of 10)]]/(4-Table1[[#This Row],[N/A Count]]))</f>
        <v>0</v>
      </c>
      <c r="CD313" s="106"/>
      <c r="CE313" s="106"/>
      <c r="CF313" s="172" t="str">
        <f>IF(SUM(Table1[[#This Row],[Multiple]:[Level (all)62]])&lt;1,IF(Table1[[#This Row],[General]]=1,1,""),"")</f>
        <v/>
      </c>
      <c r="CG313" s="172" t="str">
        <f>IF(SUM(Table1[[#This Row],[Multiple]:[Level (all)62]])&lt;1,IF(Table1[[#This Row],[Beginner]]=1,1,""),"")</f>
        <v/>
      </c>
      <c r="CH313" s="171" t="str">
        <f>IF(SUM(Table1[[#This Row],[Multiple]:[Level (all)62]])&lt;1,IF(Table1[[#This Row],[Intermediate]]=1,1,""),"")</f>
        <v/>
      </c>
      <c r="CI313" s="171" t="str">
        <f>IF(SUM(Table1[[#This Row],[Multiple]:[Level (all)62]])&lt;1,IF(Table1[[#This Row],[Advanced]]=1,1,""),"")</f>
        <v/>
      </c>
      <c r="CJ313" s="171" t="str">
        <f>IF(AND(SUM(Table1[[#This Row],[General]:[Advanced]])&lt;4,SUM(Table1[[#This Row],[General]:[Advanced]])&gt;1),1,"")</f>
        <v/>
      </c>
      <c r="CK313" s="171" t="str">
        <f>Table1[[#This Row],[Level (all)]]</f>
        <v/>
      </c>
      <c r="CL313" s="171" t="str">
        <f>IF(Table1[[#This Row],[Multiple audience]]&lt;&gt;1,IF(Table1[[#This Row],[General Audience]]=1,1,""),"")</f>
        <v/>
      </c>
      <c r="CM313" s="171" t="str">
        <f>IF(Table1[[#This Row],[Multiple audience]]&lt;&gt;1,IF(Table1[[#This Row],[Planners / Designers ]]=1,1,""),"")</f>
        <v/>
      </c>
      <c r="CN313" s="171" t="str">
        <f>IF(Table1[[#This Row],[Multiple audience]]&lt;&gt;1,IF(Table1[[#This Row],[Regulatory Assessors]]=1,1,""),"")</f>
        <v/>
      </c>
      <c r="CO313" s="171" t="str">
        <f>IF(Table1[[#This Row],[Multiple audience]]&lt;&gt;1,IF(Table1[[#This Row],[Builders / Management]]=1,1,""),"")</f>
        <v/>
      </c>
      <c r="CP313" s="171" t="str">
        <f>IF(Table1[[#This Row],[Multiple audience]]&lt;&gt;1,IF(Table1[[#This Row],[Energy / Sus Assessors]]=1,1,""),"")</f>
        <v/>
      </c>
      <c r="CQ313" s="171" t="str">
        <f>IF(Table1[[#This Row],[Multiple audience]]&lt;&gt;1,IF(Table1[[#This Row],[Semi-skilled]]=1,1,""),"")</f>
        <v/>
      </c>
      <c r="CR313" s="171" t="str">
        <f>IF(Table1[[#This Row],[Multiple audience]]&lt;&gt;1,IF(Table1[[#This Row],[Trades]]=1,1,""),"")</f>
        <v/>
      </c>
      <c r="CS313" s="171" t="str">
        <f>IF(Table1[[#This Row],[Multiple audience]]&lt;&gt;1,IF(Table1[[#This Row],[Other]]=1,1,""),"")</f>
        <v/>
      </c>
      <c r="CT313" s="171" t="str">
        <f>IF(SUM(Table1[[#This Row],[General Audience]:[Other]])&gt;1,1,"")</f>
        <v/>
      </c>
      <c r="CU313" s="171" t="str">
        <f>IF(Table1[[#This Row],[Various  ]]&lt;&gt;1,IF(Table1[[#This Row],[Calculator / Software]]=1,1,""),"")</f>
        <v/>
      </c>
      <c r="CV313" s="171" t="str">
        <f>IF(Table1[[#This Row],[Various  ]]&lt;&gt;1,IF(Table1[[#This Row],[Information  ]]=1,1,""),"")</f>
        <v/>
      </c>
      <c r="CW313" s="171" t="str">
        <f>IF(Table1[[#This Row],[Various  ]]&lt;&gt;1,IF(Table1[[#This Row],[Interactive Tool]]=1,1,""),"")</f>
        <v/>
      </c>
      <c r="CX313" s="171" t="str">
        <f>IF(Table1[[#This Row],[Various  ]]&lt;&gt;1,IF(Table1[[#This Row],[Technical Specifications]]=1,1,""),"")</f>
        <v/>
      </c>
      <c r="CY313" s="171" t="str">
        <f>IF(Table1[[#This Row],[Various  ]]&lt;&gt;1,IF(Table1[[#This Row],[Training Resources]]=1,1,""),"")</f>
        <v/>
      </c>
      <c r="CZ313" s="171" t="str">
        <f>IF(Table1[[#This Row],[Various  ]]&lt;&gt;1,IF(Table1[[#This Row],[Toolbox]]=1,1,""),"")</f>
        <v/>
      </c>
      <c r="DA313" s="169" t="str">
        <f>IF(Table1[[#This Row],[Various  ]]&lt;&gt;1,IF(Table1[[#This Row],[Video]]=1,1,""),"")</f>
        <v/>
      </c>
      <c r="DB313" s="169" t="str">
        <f>IF(Table1[[#This Row],[Various  ]]&lt;&gt;1,IF(Table1[[#This Row],[Case study]]=1,1,""),"")</f>
        <v/>
      </c>
      <c r="DC313" s="169" t="str">
        <f>IF(Table1[[#This Row],[Various  ]]&lt;&gt;1,IF(Table1[[#This Row],[Other   ]]=1,1,""),"")</f>
        <v/>
      </c>
      <c r="DD313" s="169" t="str">
        <f>IF(Table1[[#This Row],[Various  ]]&lt;&gt;1,IF(Table1[[#This Row],[Standards]]=1,1,""),"")</f>
        <v/>
      </c>
      <c r="DE313" s="169" t="str">
        <f>IF(Table1[[#This Row],[Various]]=1,1,IF(SUM(Table1[[#This Row],[Calculator / Software]:[Standards]])&gt;1,1,""))</f>
        <v/>
      </c>
      <c r="DF313" s="169" t="str">
        <f>IF(Table1[[#This Row],[Multiple NCC links]]&lt;&gt;1,IF(Table1[[#This Row],[Design]]=1,1,""),"")</f>
        <v/>
      </c>
      <c r="DG313" s="169" t="str">
        <f>IF(Table1[[#This Row],[Multiple NCC links]]&lt;&gt;1,IF(Table1[[#This Row],[Assessment / Verification]]=1,1,""),"")</f>
        <v/>
      </c>
      <c r="DH313" s="169" t="str">
        <f>IF(Table1[[#This Row],[Multiple NCC links]]&lt;&gt;1,IF(Table1[[#This Row],[Climate Specific ]]=1,1,""),"")</f>
        <v/>
      </c>
      <c r="DI313" s="169" t="str">
        <f>IF(Table1[[#This Row],[Multiple NCC links]]&lt;&gt;1,IF(Table1[[#This Row],[Alterations / Additions]]=1,1,""),"")</f>
        <v/>
      </c>
      <c r="DJ313" s="169" t="str">
        <f>IF(Table1[[#This Row],[Multiple NCC links]]&lt;&gt;1,IF(Table1[[#This Row],[Glazing]]=1,1,""),"")</f>
        <v/>
      </c>
      <c r="DK313" s="169" t="str">
        <f>IF(Table1[[#This Row],[Multiple NCC links]]&lt;&gt;1,IF(Table1[[#This Row],[Building Fabric / Thermal / Sealing]]=1,1,""),"")</f>
        <v/>
      </c>
      <c r="DL313" s="169" t="str">
        <f>IF(Table1[[#This Row],[Multiple NCC links]]&lt;&gt;1,IF(Table1[[#This Row],[Lighting]]=1,1,""),"")</f>
        <v/>
      </c>
      <c r="DM313" s="169" t="str">
        <f>IF(Table1[[#This Row],[Multiple NCC links]]&lt;&gt;1,IF(Table1[[#This Row],[HVAC]]=1,1,""),"")</f>
        <v/>
      </c>
      <c r="DN313" s="169" t="str">
        <f>IF(Table1[[#This Row],[Multiple NCC links]]&lt;&gt;1,IF(Table1[[#This Row],[Services]]=1,1,""),"")</f>
        <v/>
      </c>
      <c r="DO313" s="169" t="str">
        <f>IF(Table1[[#This Row],[Multiple NCC links]]&lt;&gt;1,IF(Table1[[#This Row],[Maintenance &amp; Monitoring]]=1,1,""),"")</f>
        <v/>
      </c>
      <c r="DP313" s="169" t="str">
        <f>IF(Table1[[#This Row],[Multiple NCC links]]&lt;&gt;1,IF(Table1[[#This Row],[Hand over / Operations]]=1,1,""),"")</f>
        <v/>
      </c>
      <c r="DQ313" s="169" t="str">
        <f>IF(Table1[[#This Row],[Multiple NCC links]]&lt;&gt;1,IF(Table1[[#This Row],[As built assessment]]=1,1,""),"")</f>
        <v/>
      </c>
      <c r="DR313" s="169" t="str">
        <f>IF(Table1[[#This Row],[Multiple NCC links]]&lt;&gt;1,IF(Table1[[#This Row],[Beyond compliance]]=1,1,""),"")</f>
        <v/>
      </c>
      <c r="DS313" s="169" t="str">
        <f>IF(SUM(Table1[[#This Row],[Design]:[Beyond compliance]])&gt;1,1,"")</f>
        <v/>
      </c>
      <c r="DT313" s="169" t="str">
        <f>IF(Table1[[#This Row],[Both Residential &amp; Commercial4]]&lt;&gt;1,IF(Table1[[#This Row],[Residential]]=1,1,""),"")</f>
        <v/>
      </c>
      <c r="DU313" s="169" t="str">
        <f>IF(Table1[[#This Row],[Both Residential &amp; Commercial4]]&lt;&gt;1,IF(Table1[[#This Row],[Commercial]]=1,1,""),"")</f>
        <v/>
      </c>
      <c r="DV313" s="169" t="str">
        <f>Table1[[#This Row],[Residential &amp; Commercial]]</f>
        <v/>
      </c>
      <c r="DW313" s="169"/>
    </row>
    <row r="314" spans="1:127" s="49" customFormat="1" ht="20.25" thickTop="1" thickBot="1" x14ac:dyDescent="0.35">
      <c r="A314" s="97"/>
      <c r="B314" s="97"/>
      <c r="C314" s="88"/>
      <c r="D314" s="88"/>
      <c r="E314" s="176"/>
      <c r="F314" s="176"/>
      <c r="G314" s="176"/>
      <c r="H314" s="176"/>
      <c r="I314" s="90" t="str">
        <f>IF(AND(Table1[[#This Row],[General]]=1,Table1[[#This Row],[Beginner]]=1,Table1[[#This Row],[Intermediate]]=1,Table1[[#This Row],[Advanced]]=1),1,"")</f>
        <v/>
      </c>
      <c r="J314" s="90" t="str">
        <f>CONCATENATE(IF(Table1[[#This Row],[General]]=1,"General, ",""), IF(Table1[[#This Row],[Beginner]]=1,"Beginner, ",""),IF(Table1[[#This Row],[Intermediate]]=1,"Intermediate, ",""), IF(Table1[[#This Row],[Advanced]]=1,"Advanced",""))</f>
        <v/>
      </c>
      <c r="K314" s="91"/>
      <c r="L314" s="179"/>
      <c r="M314" s="91"/>
      <c r="N314" s="91"/>
      <c r="O314" s="159"/>
      <c r="P314" s="91"/>
      <c r="Q314" s="91"/>
      <c r="R314" s="91"/>
      <c r="S31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14" s="102"/>
      <c r="U314" s="102"/>
      <c r="V314" s="240"/>
      <c r="W314" s="240"/>
      <c r="X314" s="102"/>
      <c r="Y314" s="102"/>
      <c r="Z314" s="102"/>
      <c r="AA314" s="102"/>
      <c r="AB314" s="102"/>
      <c r="AC314" s="102"/>
      <c r="AD314" s="102"/>
      <c r="AE314" s="102"/>
      <c r="AF314" s="102"/>
      <c r="AG31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14" s="103"/>
      <c r="AI314" s="103"/>
      <c r="AJ314" s="103"/>
      <c r="AK314" s="74" t="str">
        <f>CONCATENATE(IF(Table1[[#This Row],[Digital]]=1,"Digital, ",""),IF(Table1[[#This Row],[Face to Face]]=1,"Face to face, ",""),IF(Table1[[#This Row],[Blended]]=1,"Blended",""))</f>
        <v/>
      </c>
      <c r="AL314" s="99"/>
      <c r="AM314" s="104"/>
      <c r="AN314" s="130"/>
      <c r="AO314" s="94"/>
      <c r="AP314" s="182"/>
      <c r="AQ314" s="94"/>
      <c r="AR314" s="94"/>
      <c r="AS314" s="94"/>
      <c r="AT314" s="94"/>
      <c r="AU314" s="94"/>
      <c r="AV314" s="182"/>
      <c r="AW314" s="182"/>
      <c r="AX314" s="182"/>
      <c r="AY314" s="94"/>
      <c r="AZ31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1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14" s="95"/>
      <c r="BC314" s="95"/>
      <c r="BD314" s="90" t="str">
        <f>IF(AND(Table1[[#This Row],[Residential]]=1,Table1[[#This Row],[Commercial]]=1),1,"")</f>
        <v/>
      </c>
      <c r="BE314" s="90" t="str">
        <f>CONCATENATE(IF(Table1[[#This Row],[Residential]]=1,"Residential, ",""),IF(Table1[[#This Row],[Commercial]]=1,"Commercial",""))</f>
        <v/>
      </c>
      <c r="BF314" s="94"/>
      <c r="BG314" s="94"/>
      <c r="BH314" s="94"/>
      <c r="BI314" s="94"/>
      <c r="BJ314" s="94"/>
      <c r="BK314" s="94"/>
      <c r="BL314" s="94"/>
      <c r="BM314" s="182"/>
      <c r="BN314" s="94"/>
      <c r="BO31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14" s="160"/>
      <c r="BQ314" s="120"/>
      <c r="BR314" s="132"/>
      <c r="BS314" s="120"/>
      <c r="BT314" s="175"/>
      <c r="BU314" s="175"/>
      <c r="BV314" s="175"/>
      <c r="BW314" s="121"/>
      <c r="BX314" s="121"/>
      <c r="BY314" s="121"/>
      <c r="BZ314" s="227"/>
      <c r="CA31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14" s="48">
        <f>COUNTIF(Table1[[#This Row],[Validity]:[Alignment with NCC (Yes=1,No=0)]],"N/A")</f>
        <v>0</v>
      </c>
      <c r="CC314" s="48">
        <f>IF(ISERROR(Table1[[#This Row],[Total Quality Score (out of 10)]]/(4-Table1[[#This Row],[N/A Count]])),0,Table1[[#This Row],[Total Quality Score (out of 10)]]/(4-Table1[[#This Row],[N/A Count]]))</f>
        <v>0</v>
      </c>
      <c r="CD314" s="106"/>
      <c r="CE314" s="106"/>
      <c r="CF314" s="172" t="str">
        <f>IF(SUM(Table1[[#This Row],[Multiple]:[Level (all)62]])&lt;1,IF(Table1[[#This Row],[General]]=1,1,""),"")</f>
        <v/>
      </c>
      <c r="CG314" s="172" t="str">
        <f>IF(SUM(Table1[[#This Row],[Multiple]:[Level (all)62]])&lt;1,IF(Table1[[#This Row],[Beginner]]=1,1,""),"")</f>
        <v/>
      </c>
      <c r="CH314" s="171" t="str">
        <f>IF(SUM(Table1[[#This Row],[Multiple]:[Level (all)62]])&lt;1,IF(Table1[[#This Row],[Intermediate]]=1,1,""),"")</f>
        <v/>
      </c>
      <c r="CI314" s="171" t="str">
        <f>IF(SUM(Table1[[#This Row],[Multiple]:[Level (all)62]])&lt;1,IF(Table1[[#This Row],[Advanced]]=1,1,""),"")</f>
        <v/>
      </c>
      <c r="CJ314" s="171" t="str">
        <f>IF(AND(SUM(Table1[[#This Row],[General]:[Advanced]])&lt;4,SUM(Table1[[#This Row],[General]:[Advanced]])&gt;1),1,"")</f>
        <v/>
      </c>
      <c r="CK314" s="171" t="str">
        <f>Table1[[#This Row],[Level (all)]]</f>
        <v/>
      </c>
      <c r="CL314" s="171" t="str">
        <f>IF(Table1[[#This Row],[Multiple audience]]&lt;&gt;1,IF(Table1[[#This Row],[General Audience]]=1,1,""),"")</f>
        <v/>
      </c>
      <c r="CM314" s="171" t="str">
        <f>IF(Table1[[#This Row],[Multiple audience]]&lt;&gt;1,IF(Table1[[#This Row],[Planners / Designers ]]=1,1,""),"")</f>
        <v/>
      </c>
      <c r="CN314" s="171" t="str">
        <f>IF(Table1[[#This Row],[Multiple audience]]&lt;&gt;1,IF(Table1[[#This Row],[Regulatory Assessors]]=1,1,""),"")</f>
        <v/>
      </c>
      <c r="CO314" s="171" t="str">
        <f>IF(Table1[[#This Row],[Multiple audience]]&lt;&gt;1,IF(Table1[[#This Row],[Builders / Management]]=1,1,""),"")</f>
        <v/>
      </c>
      <c r="CP314" s="171" t="str">
        <f>IF(Table1[[#This Row],[Multiple audience]]&lt;&gt;1,IF(Table1[[#This Row],[Energy / Sus Assessors]]=1,1,""),"")</f>
        <v/>
      </c>
      <c r="CQ314" s="171" t="str">
        <f>IF(Table1[[#This Row],[Multiple audience]]&lt;&gt;1,IF(Table1[[#This Row],[Semi-skilled]]=1,1,""),"")</f>
        <v/>
      </c>
      <c r="CR314" s="171" t="str">
        <f>IF(Table1[[#This Row],[Multiple audience]]&lt;&gt;1,IF(Table1[[#This Row],[Trades]]=1,1,""),"")</f>
        <v/>
      </c>
      <c r="CS314" s="171" t="str">
        <f>IF(Table1[[#This Row],[Multiple audience]]&lt;&gt;1,IF(Table1[[#This Row],[Other]]=1,1,""),"")</f>
        <v/>
      </c>
      <c r="CT314" s="171" t="str">
        <f>IF(SUM(Table1[[#This Row],[General Audience]:[Other]])&gt;1,1,"")</f>
        <v/>
      </c>
      <c r="CU314" s="171" t="str">
        <f>IF(Table1[[#This Row],[Various  ]]&lt;&gt;1,IF(Table1[[#This Row],[Calculator / Software]]=1,1,""),"")</f>
        <v/>
      </c>
      <c r="CV314" s="171" t="str">
        <f>IF(Table1[[#This Row],[Various  ]]&lt;&gt;1,IF(Table1[[#This Row],[Information  ]]=1,1,""),"")</f>
        <v/>
      </c>
      <c r="CW314" s="171" t="str">
        <f>IF(Table1[[#This Row],[Various  ]]&lt;&gt;1,IF(Table1[[#This Row],[Interactive Tool]]=1,1,""),"")</f>
        <v/>
      </c>
      <c r="CX314" s="171" t="str">
        <f>IF(Table1[[#This Row],[Various  ]]&lt;&gt;1,IF(Table1[[#This Row],[Technical Specifications]]=1,1,""),"")</f>
        <v/>
      </c>
      <c r="CY314" s="171" t="str">
        <f>IF(Table1[[#This Row],[Various  ]]&lt;&gt;1,IF(Table1[[#This Row],[Training Resources]]=1,1,""),"")</f>
        <v/>
      </c>
      <c r="CZ314" s="171" t="str">
        <f>IF(Table1[[#This Row],[Various  ]]&lt;&gt;1,IF(Table1[[#This Row],[Toolbox]]=1,1,""),"")</f>
        <v/>
      </c>
      <c r="DA314" s="169" t="str">
        <f>IF(Table1[[#This Row],[Various  ]]&lt;&gt;1,IF(Table1[[#This Row],[Video]]=1,1,""),"")</f>
        <v/>
      </c>
      <c r="DB314" s="169" t="str">
        <f>IF(Table1[[#This Row],[Various  ]]&lt;&gt;1,IF(Table1[[#This Row],[Case study]]=1,1,""),"")</f>
        <v/>
      </c>
      <c r="DC314" s="169" t="str">
        <f>IF(Table1[[#This Row],[Various  ]]&lt;&gt;1,IF(Table1[[#This Row],[Other   ]]=1,1,""),"")</f>
        <v/>
      </c>
      <c r="DD314" s="169" t="str">
        <f>IF(Table1[[#This Row],[Various  ]]&lt;&gt;1,IF(Table1[[#This Row],[Standards]]=1,1,""),"")</f>
        <v/>
      </c>
      <c r="DE314" s="169" t="str">
        <f>IF(Table1[[#This Row],[Various]]=1,1,IF(SUM(Table1[[#This Row],[Calculator / Software]:[Standards]])&gt;1,1,""))</f>
        <v/>
      </c>
      <c r="DF314" s="169" t="str">
        <f>IF(Table1[[#This Row],[Multiple NCC links]]&lt;&gt;1,IF(Table1[[#This Row],[Design]]=1,1,""),"")</f>
        <v/>
      </c>
      <c r="DG314" s="169" t="str">
        <f>IF(Table1[[#This Row],[Multiple NCC links]]&lt;&gt;1,IF(Table1[[#This Row],[Assessment / Verification]]=1,1,""),"")</f>
        <v/>
      </c>
      <c r="DH314" s="169" t="str">
        <f>IF(Table1[[#This Row],[Multiple NCC links]]&lt;&gt;1,IF(Table1[[#This Row],[Climate Specific ]]=1,1,""),"")</f>
        <v/>
      </c>
      <c r="DI314" s="169" t="str">
        <f>IF(Table1[[#This Row],[Multiple NCC links]]&lt;&gt;1,IF(Table1[[#This Row],[Alterations / Additions]]=1,1,""),"")</f>
        <v/>
      </c>
      <c r="DJ314" s="169" t="str">
        <f>IF(Table1[[#This Row],[Multiple NCC links]]&lt;&gt;1,IF(Table1[[#This Row],[Glazing]]=1,1,""),"")</f>
        <v/>
      </c>
      <c r="DK314" s="169" t="str">
        <f>IF(Table1[[#This Row],[Multiple NCC links]]&lt;&gt;1,IF(Table1[[#This Row],[Building Fabric / Thermal / Sealing]]=1,1,""),"")</f>
        <v/>
      </c>
      <c r="DL314" s="169" t="str">
        <f>IF(Table1[[#This Row],[Multiple NCC links]]&lt;&gt;1,IF(Table1[[#This Row],[Lighting]]=1,1,""),"")</f>
        <v/>
      </c>
      <c r="DM314" s="169" t="str">
        <f>IF(Table1[[#This Row],[Multiple NCC links]]&lt;&gt;1,IF(Table1[[#This Row],[HVAC]]=1,1,""),"")</f>
        <v/>
      </c>
      <c r="DN314" s="169" t="str">
        <f>IF(Table1[[#This Row],[Multiple NCC links]]&lt;&gt;1,IF(Table1[[#This Row],[Services]]=1,1,""),"")</f>
        <v/>
      </c>
      <c r="DO314" s="169" t="str">
        <f>IF(Table1[[#This Row],[Multiple NCC links]]&lt;&gt;1,IF(Table1[[#This Row],[Maintenance &amp; Monitoring]]=1,1,""),"")</f>
        <v/>
      </c>
      <c r="DP314" s="169" t="str">
        <f>IF(Table1[[#This Row],[Multiple NCC links]]&lt;&gt;1,IF(Table1[[#This Row],[Hand over / Operations]]=1,1,""),"")</f>
        <v/>
      </c>
      <c r="DQ314" s="169" t="str">
        <f>IF(Table1[[#This Row],[Multiple NCC links]]&lt;&gt;1,IF(Table1[[#This Row],[As built assessment]]=1,1,""),"")</f>
        <v/>
      </c>
      <c r="DR314" s="169" t="str">
        <f>IF(Table1[[#This Row],[Multiple NCC links]]&lt;&gt;1,IF(Table1[[#This Row],[Beyond compliance]]=1,1,""),"")</f>
        <v/>
      </c>
      <c r="DS314" s="169" t="str">
        <f>IF(SUM(Table1[[#This Row],[Design]:[Beyond compliance]])&gt;1,1,"")</f>
        <v/>
      </c>
      <c r="DT314" s="169" t="str">
        <f>IF(Table1[[#This Row],[Both Residential &amp; Commercial4]]&lt;&gt;1,IF(Table1[[#This Row],[Residential]]=1,1,""),"")</f>
        <v/>
      </c>
      <c r="DU314" s="169" t="str">
        <f>IF(Table1[[#This Row],[Both Residential &amp; Commercial4]]&lt;&gt;1,IF(Table1[[#This Row],[Commercial]]=1,1,""),"")</f>
        <v/>
      </c>
      <c r="DV314" s="169" t="str">
        <f>Table1[[#This Row],[Residential &amp; Commercial]]</f>
        <v/>
      </c>
      <c r="DW314" s="169"/>
    </row>
    <row r="315" spans="1:127" s="49" customFormat="1" ht="20.25" thickTop="1" thickBot="1" x14ac:dyDescent="0.35">
      <c r="A315" s="97"/>
      <c r="B315" s="97"/>
      <c r="C315" s="88"/>
      <c r="D315" s="88"/>
      <c r="E315" s="176"/>
      <c r="F315" s="176"/>
      <c r="G315" s="176"/>
      <c r="H315" s="176"/>
      <c r="I315" s="90" t="str">
        <f>IF(AND(Table1[[#This Row],[General]]=1,Table1[[#This Row],[Beginner]]=1,Table1[[#This Row],[Intermediate]]=1,Table1[[#This Row],[Advanced]]=1),1,"")</f>
        <v/>
      </c>
      <c r="J315" s="90" t="str">
        <f>CONCATENATE(IF(Table1[[#This Row],[General]]=1,"General, ",""), IF(Table1[[#This Row],[Beginner]]=1,"Beginner, ",""),IF(Table1[[#This Row],[Intermediate]]=1,"Intermediate, ",""), IF(Table1[[#This Row],[Advanced]]=1,"Advanced",""))</f>
        <v/>
      </c>
      <c r="K315" s="91"/>
      <c r="L315" s="179"/>
      <c r="M315" s="91"/>
      <c r="N315" s="91"/>
      <c r="O315" s="159"/>
      <c r="P315" s="91"/>
      <c r="Q315" s="91"/>
      <c r="R315" s="91"/>
      <c r="S31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15" s="102"/>
      <c r="U315" s="102"/>
      <c r="V315" s="240"/>
      <c r="W315" s="240"/>
      <c r="X315" s="102"/>
      <c r="Y315" s="102"/>
      <c r="Z315" s="102"/>
      <c r="AA315" s="102"/>
      <c r="AB315" s="102"/>
      <c r="AC315" s="102"/>
      <c r="AD315" s="102"/>
      <c r="AE315" s="102"/>
      <c r="AF315" s="102"/>
      <c r="AG31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15" s="103"/>
      <c r="AI315" s="103"/>
      <c r="AJ315" s="103"/>
      <c r="AK315" s="74" t="str">
        <f>CONCATENATE(IF(Table1[[#This Row],[Digital]]=1,"Digital, ",""),IF(Table1[[#This Row],[Face to Face]]=1,"Face to face, ",""),IF(Table1[[#This Row],[Blended]]=1,"Blended",""))</f>
        <v/>
      </c>
      <c r="AL315" s="99"/>
      <c r="AM315" s="104"/>
      <c r="AN315" s="130"/>
      <c r="AO315" s="94"/>
      <c r="AP315" s="182"/>
      <c r="AQ315" s="94"/>
      <c r="AR315" s="94"/>
      <c r="AS315" s="94"/>
      <c r="AT315" s="94"/>
      <c r="AU315" s="94"/>
      <c r="AV315" s="182"/>
      <c r="AW315" s="182"/>
      <c r="AX315" s="182"/>
      <c r="AY315" s="94"/>
      <c r="AZ31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1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15" s="95"/>
      <c r="BC315" s="95"/>
      <c r="BD315" s="90" t="str">
        <f>IF(AND(Table1[[#This Row],[Residential]]=1,Table1[[#This Row],[Commercial]]=1),1,"")</f>
        <v/>
      </c>
      <c r="BE315" s="90" t="str">
        <f>CONCATENATE(IF(Table1[[#This Row],[Residential]]=1,"Residential, ",""),IF(Table1[[#This Row],[Commercial]]=1,"Commercial",""))</f>
        <v/>
      </c>
      <c r="BF315" s="94"/>
      <c r="BG315" s="94"/>
      <c r="BH315" s="94"/>
      <c r="BI315" s="94"/>
      <c r="BJ315" s="94"/>
      <c r="BK315" s="94"/>
      <c r="BL315" s="94"/>
      <c r="BM315" s="182"/>
      <c r="BN315" s="94"/>
      <c r="BO31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15" s="160"/>
      <c r="BQ315" s="120"/>
      <c r="BR315" s="132"/>
      <c r="BS315" s="120"/>
      <c r="BT315" s="175"/>
      <c r="BU315" s="175"/>
      <c r="BV315" s="175"/>
      <c r="BW315" s="121"/>
      <c r="BX315" s="121"/>
      <c r="BY315" s="121"/>
      <c r="BZ315" s="227"/>
      <c r="CA31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15" s="48">
        <f>COUNTIF(Table1[[#This Row],[Validity]:[Alignment with NCC (Yes=1,No=0)]],"N/A")</f>
        <v>0</v>
      </c>
      <c r="CC315" s="48">
        <f>IF(ISERROR(Table1[[#This Row],[Total Quality Score (out of 10)]]/(4-Table1[[#This Row],[N/A Count]])),0,Table1[[#This Row],[Total Quality Score (out of 10)]]/(4-Table1[[#This Row],[N/A Count]]))</f>
        <v>0</v>
      </c>
      <c r="CD315" s="106"/>
      <c r="CE315" s="106"/>
      <c r="CF315" s="172" t="str">
        <f>IF(SUM(Table1[[#This Row],[Multiple]:[Level (all)62]])&lt;1,IF(Table1[[#This Row],[General]]=1,1,""),"")</f>
        <v/>
      </c>
      <c r="CG315" s="172" t="str">
        <f>IF(SUM(Table1[[#This Row],[Multiple]:[Level (all)62]])&lt;1,IF(Table1[[#This Row],[Beginner]]=1,1,""),"")</f>
        <v/>
      </c>
      <c r="CH315" s="171" t="str">
        <f>IF(SUM(Table1[[#This Row],[Multiple]:[Level (all)62]])&lt;1,IF(Table1[[#This Row],[Intermediate]]=1,1,""),"")</f>
        <v/>
      </c>
      <c r="CI315" s="171" t="str">
        <f>IF(SUM(Table1[[#This Row],[Multiple]:[Level (all)62]])&lt;1,IF(Table1[[#This Row],[Advanced]]=1,1,""),"")</f>
        <v/>
      </c>
      <c r="CJ315" s="171" t="str">
        <f>IF(AND(SUM(Table1[[#This Row],[General]:[Advanced]])&lt;4,SUM(Table1[[#This Row],[General]:[Advanced]])&gt;1),1,"")</f>
        <v/>
      </c>
      <c r="CK315" s="171" t="str">
        <f>Table1[[#This Row],[Level (all)]]</f>
        <v/>
      </c>
      <c r="CL315" s="171" t="str">
        <f>IF(Table1[[#This Row],[Multiple audience]]&lt;&gt;1,IF(Table1[[#This Row],[General Audience]]=1,1,""),"")</f>
        <v/>
      </c>
      <c r="CM315" s="171" t="str">
        <f>IF(Table1[[#This Row],[Multiple audience]]&lt;&gt;1,IF(Table1[[#This Row],[Planners / Designers ]]=1,1,""),"")</f>
        <v/>
      </c>
      <c r="CN315" s="171" t="str">
        <f>IF(Table1[[#This Row],[Multiple audience]]&lt;&gt;1,IF(Table1[[#This Row],[Regulatory Assessors]]=1,1,""),"")</f>
        <v/>
      </c>
      <c r="CO315" s="171" t="str">
        <f>IF(Table1[[#This Row],[Multiple audience]]&lt;&gt;1,IF(Table1[[#This Row],[Builders / Management]]=1,1,""),"")</f>
        <v/>
      </c>
      <c r="CP315" s="171" t="str">
        <f>IF(Table1[[#This Row],[Multiple audience]]&lt;&gt;1,IF(Table1[[#This Row],[Energy / Sus Assessors]]=1,1,""),"")</f>
        <v/>
      </c>
      <c r="CQ315" s="171" t="str">
        <f>IF(Table1[[#This Row],[Multiple audience]]&lt;&gt;1,IF(Table1[[#This Row],[Semi-skilled]]=1,1,""),"")</f>
        <v/>
      </c>
      <c r="CR315" s="171" t="str">
        <f>IF(Table1[[#This Row],[Multiple audience]]&lt;&gt;1,IF(Table1[[#This Row],[Trades]]=1,1,""),"")</f>
        <v/>
      </c>
      <c r="CS315" s="171" t="str">
        <f>IF(Table1[[#This Row],[Multiple audience]]&lt;&gt;1,IF(Table1[[#This Row],[Other]]=1,1,""),"")</f>
        <v/>
      </c>
      <c r="CT315" s="171" t="str">
        <f>IF(SUM(Table1[[#This Row],[General Audience]:[Other]])&gt;1,1,"")</f>
        <v/>
      </c>
      <c r="CU315" s="171" t="str">
        <f>IF(Table1[[#This Row],[Various  ]]&lt;&gt;1,IF(Table1[[#This Row],[Calculator / Software]]=1,1,""),"")</f>
        <v/>
      </c>
      <c r="CV315" s="171" t="str">
        <f>IF(Table1[[#This Row],[Various  ]]&lt;&gt;1,IF(Table1[[#This Row],[Information  ]]=1,1,""),"")</f>
        <v/>
      </c>
      <c r="CW315" s="171" t="str">
        <f>IF(Table1[[#This Row],[Various  ]]&lt;&gt;1,IF(Table1[[#This Row],[Interactive Tool]]=1,1,""),"")</f>
        <v/>
      </c>
      <c r="CX315" s="171" t="str">
        <f>IF(Table1[[#This Row],[Various  ]]&lt;&gt;1,IF(Table1[[#This Row],[Technical Specifications]]=1,1,""),"")</f>
        <v/>
      </c>
      <c r="CY315" s="171" t="str">
        <f>IF(Table1[[#This Row],[Various  ]]&lt;&gt;1,IF(Table1[[#This Row],[Training Resources]]=1,1,""),"")</f>
        <v/>
      </c>
      <c r="CZ315" s="171" t="str">
        <f>IF(Table1[[#This Row],[Various  ]]&lt;&gt;1,IF(Table1[[#This Row],[Toolbox]]=1,1,""),"")</f>
        <v/>
      </c>
      <c r="DA315" s="169" t="str">
        <f>IF(Table1[[#This Row],[Various  ]]&lt;&gt;1,IF(Table1[[#This Row],[Video]]=1,1,""),"")</f>
        <v/>
      </c>
      <c r="DB315" s="169" t="str">
        <f>IF(Table1[[#This Row],[Various  ]]&lt;&gt;1,IF(Table1[[#This Row],[Case study]]=1,1,""),"")</f>
        <v/>
      </c>
      <c r="DC315" s="169" t="str">
        <f>IF(Table1[[#This Row],[Various  ]]&lt;&gt;1,IF(Table1[[#This Row],[Other   ]]=1,1,""),"")</f>
        <v/>
      </c>
      <c r="DD315" s="169" t="str">
        <f>IF(Table1[[#This Row],[Various  ]]&lt;&gt;1,IF(Table1[[#This Row],[Standards]]=1,1,""),"")</f>
        <v/>
      </c>
      <c r="DE315" s="169" t="str">
        <f>IF(Table1[[#This Row],[Various]]=1,1,IF(SUM(Table1[[#This Row],[Calculator / Software]:[Standards]])&gt;1,1,""))</f>
        <v/>
      </c>
      <c r="DF315" s="169" t="str">
        <f>IF(Table1[[#This Row],[Multiple NCC links]]&lt;&gt;1,IF(Table1[[#This Row],[Design]]=1,1,""),"")</f>
        <v/>
      </c>
      <c r="DG315" s="169" t="str">
        <f>IF(Table1[[#This Row],[Multiple NCC links]]&lt;&gt;1,IF(Table1[[#This Row],[Assessment / Verification]]=1,1,""),"")</f>
        <v/>
      </c>
      <c r="DH315" s="169" t="str">
        <f>IF(Table1[[#This Row],[Multiple NCC links]]&lt;&gt;1,IF(Table1[[#This Row],[Climate Specific ]]=1,1,""),"")</f>
        <v/>
      </c>
      <c r="DI315" s="169" t="str">
        <f>IF(Table1[[#This Row],[Multiple NCC links]]&lt;&gt;1,IF(Table1[[#This Row],[Alterations / Additions]]=1,1,""),"")</f>
        <v/>
      </c>
      <c r="DJ315" s="169" t="str">
        <f>IF(Table1[[#This Row],[Multiple NCC links]]&lt;&gt;1,IF(Table1[[#This Row],[Glazing]]=1,1,""),"")</f>
        <v/>
      </c>
      <c r="DK315" s="169" t="str">
        <f>IF(Table1[[#This Row],[Multiple NCC links]]&lt;&gt;1,IF(Table1[[#This Row],[Building Fabric / Thermal / Sealing]]=1,1,""),"")</f>
        <v/>
      </c>
      <c r="DL315" s="169" t="str">
        <f>IF(Table1[[#This Row],[Multiple NCC links]]&lt;&gt;1,IF(Table1[[#This Row],[Lighting]]=1,1,""),"")</f>
        <v/>
      </c>
      <c r="DM315" s="169" t="str">
        <f>IF(Table1[[#This Row],[Multiple NCC links]]&lt;&gt;1,IF(Table1[[#This Row],[HVAC]]=1,1,""),"")</f>
        <v/>
      </c>
      <c r="DN315" s="169" t="str">
        <f>IF(Table1[[#This Row],[Multiple NCC links]]&lt;&gt;1,IF(Table1[[#This Row],[Services]]=1,1,""),"")</f>
        <v/>
      </c>
      <c r="DO315" s="169" t="str">
        <f>IF(Table1[[#This Row],[Multiple NCC links]]&lt;&gt;1,IF(Table1[[#This Row],[Maintenance &amp; Monitoring]]=1,1,""),"")</f>
        <v/>
      </c>
      <c r="DP315" s="169" t="str">
        <f>IF(Table1[[#This Row],[Multiple NCC links]]&lt;&gt;1,IF(Table1[[#This Row],[Hand over / Operations]]=1,1,""),"")</f>
        <v/>
      </c>
      <c r="DQ315" s="169" t="str">
        <f>IF(Table1[[#This Row],[Multiple NCC links]]&lt;&gt;1,IF(Table1[[#This Row],[As built assessment]]=1,1,""),"")</f>
        <v/>
      </c>
      <c r="DR315" s="169" t="str">
        <f>IF(Table1[[#This Row],[Multiple NCC links]]&lt;&gt;1,IF(Table1[[#This Row],[Beyond compliance]]=1,1,""),"")</f>
        <v/>
      </c>
      <c r="DS315" s="169" t="str">
        <f>IF(SUM(Table1[[#This Row],[Design]:[Beyond compliance]])&gt;1,1,"")</f>
        <v/>
      </c>
      <c r="DT315" s="169" t="str">
        <f>IF(Table1[[#This Row],[Both Residential &amp; Commercial4]]&lt;&gt;1,IF(Table1[[#This Row],[Residential]]=1,1,""),"")</f>
        <v/>
      </c>
      <c r="DU315" s="169" t="str">
        <f>IF(Table1[[#This Row],[Both Residential &amp; Commercial4]]&lt;&gt;1,IF(Table1[[#This Row],[Commercial]]=1,1,""),"")</f>
        <v/>
      </c>
      <c r="DV315" s="169" t="str">
        <f>Table1[[#This Row],[Residential &amp; Commercial]]</f>
        <v/>
      </c>
      <c r="DW315" s="169"/>
    </row>
    <row r="316" spans="1:127" s="49" customFormat="1" ht="20.25" thickTop="1" thickBot="1" x14ac:dyDescent="0.35">
      <c r="A316" s="97"/>
      <c r="B316" s="97"/>
      <c r="C316" s="88"/>
      <c r="D316" s="88"/>
      <c r="E316" s="176"/>
      <c r="F316" s="176"/>
      <c r="G316" s="176"/>
      <c r="H316" s="176"/>
      <c r="I316" s="90" t="str">
        <f>IF(AND(Table1[[#This Row],[General]]=1,Table1[[#This Row],[Beginner]]=1,Table1[[#This Row],[Intermediate]]=1,Table1[[#This Row],[Advanced]]=1),1,"")</f>
        <v/>
      </c>
      <c r="J316" s="90" t="str">
        <f>CONCATENATE(IF(Table1[[#This Row],[General]]=1,"General, ",""), IF(Table1[[#This Row],[Beginner]]=1,"Beginner, ",""),IF(Table1[[#This Row],[Intermediate]]=1,"Intermediate, ",""), IF(Table1[[#This Row],[Advanced]]=1,"Advanced",""))</f>
        <v/>
      </c>
      <c r="K316" s="91"/>
      <c r="L316" s="179"/>
      <c r="M316" s="91"/>
      <c r="N316" s="91"/>
      <c r="O316" s="159"/>
      <c r="P316" s="91"/>
      <c r="Q316" s="91"/>
      <c r="R316" s="91"/>
      <c r="S31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16" s="102"/>
      <c r="U316" s="102"/>
      <c r="V316" s="240"/>
      <c r="W316" s="240"/>
      <c r="X316" s="102"/>
      <c r="Y316" s="102"/>
      <c r="Z316" s="102"/>
      <c r="AA316" s="102"/>
      <c r="AB316" s="102"/>
      <c r="AC316" s="102"/>
      <c r="AD316" s="102"/>
      <c r="AE316" s="102"/>
      <c r="AF316" s="102"/>
      <c r="AG31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16" s="103"/>
      <c r="AI316" s="103"/>
      <c r="AJ316" s="103"/>
      <c r="AK316" s="74" t="str">
        <f>CONCATENATE(IF(Table1[[#This Row],[Digital]]=1,"Digital, ",""),IF(Table1[[#This Row],[Face to Face]]=1,"Face to face, ",""),IF(Table1[[#This Row],[Blended]]=1,"Blended",""))</f>
        <v/>
      </c>
      <c r="AL316" s="99"/>
      <c r="AM316" s="104"/>
      <c r="AN316" s="130"/>
      <c r="AO316" s="94"/>
      <c r="AP316" s="182"/>
      <c r="AQ316" s="94"/>
      <c r="AR316" s="94"/>
      <c r="AS316" s="94"/>
      <c r="AT316" s="94"/>
      <c r="AU316" s="94"/>
      <c r="AV316" s="182"/>
      <c r="AW316" s="182"/>
      <c r="AX316" s="182"/>
      <c r="AY316" s="94"/>
      <c r="AZ31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1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16" s="95"/>
      <c r="BC316" s="95"/>
      <c r="BD316" s="90" t="str">
        <f>IF(AND(Table1[[#This Row],[Residential]]=1,Table1[[#This Row],[Commercial]]=1),1,"")</f>
        <v/>
      </c>
      <c r="BE316" s="90" t="str">
        <f>CONCATENATE(IF(Table1[[#This Row],[Residential]]=1,"Residential, ",""),IF(Table1[[#This Row],[Commercial]]=1,"Commercial",""))</f>
        <v/>
      </c>
      <c r="BF316" s="94"/>
      <c r="BG316" s="94"/>
      <c r="BH316" s="94"/>
      <c r="BI316" s="94"/>
      <c r="BJ316" s="94"/>
      <c r="BK316" s="94"/>
      <c r="BL316" s="94"/>
      <c r="BM316" s="182"/>
      <c r="BN316" s="94"/>
      <c r="BO31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16" s="160"/>
      <c r="BQ316" s="120"/>
      <c r="BR316" s="132"/>
      <c r="BS316" s="120"/>
      <c r="BT316" s="175"/>
      <c r="BU316" s="175"/>
      <c r="BV316" s="175"/>
      <c r="BW316" s="121"/>
      <c r="BX316" s="121"/>
      <c r="BY316" s="121"/>
      <c r="BZ316" s="227"/>
      <c r="CA31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16" s="48">
        <f>COUNTIF(Table1[[#This Row],[Validity]:[Alignment with NCC (Yes=1,No=0)]],"N/A")</f>
        <v>0</v>
      </c>
      <c r="CC316" s="48">
        <f>IF(ISERROR(Table1[[#This Row],[Total Quality Score (out of 10)]]/(4-Table1[[#This Row],[N/A Count]])),0,Table1[[#This Row],[Total Quality Score (out of 10)]]/(4-Table1[[#This Row],[N/A Count]]))</f>
        <v>0</v>
      </c>
      <c r="CD316" s="106"/>
      <c r="CE316" s="106"/>
      <c r="CF316" s="172" t="str">
        <f>IF(SUM(Table1[[#This Row],[Multiple]:[Level (all)62]])&lt;1,IF(Table1[[#This Row],[General]]=1,1,""),"")</f>
        <v/>
      </c>
      <c r="CG316" s="172" t="str">
        <f>IF(SUM(Table1[[#This Row],[Multiple]:[Level (all)62]])&lt;1,IF(Table1[[#This Row],[Beginner]]=1,1,""),"")</f>
        <v/>
      </c>
      <c r="CH316" s="171" t="str">
        <f>IF(SUM(Table1[[#This Row],[Multiple]:[Level (all)62]])&lt;1,IF(Table1[[#This Row],[Intermediate]]=1,1,""),"")</f>
        <v/>
      </c>
      <c r="CI316" s="171" t="str">
        <f>IF(SUM(Table1[[#This Row],[Multiple]:[Level (all)62]])&lt;1,IF(Table1[[#This Row],[Advanced]]=1,1,""),"")</f>
        <v/>
      </c>
      <c r="CJ316" s="171" t="str">
        <f>IF(AND(SUM(Table1[[#This Row],[General]:[Advanced]])&lt;4,SUM(Table1[[#This Row],[General]:[Advanced]])&gt;1),1,"")</f>
        <v/>
      </c>
      <c r="CK316" s="171" t="str">
        <f>Table1[[#This Row],[Level (all)]]</f>
        <v/>
      </c>
      <c r="CL316" s="171" t="str">
        <f>IF(Table1[[#This Row],[Multiple audience]]&lt;&gt;1,IF(Table1[[#This Row],[General Audience]]=1,1,""),"")</f>
        <v/>
      </c>
      <c r="CM316" s="171" t="str">
        <f>IF(Table1[[#This Row],[Multiple audience]]&lt;&gt;1,IF(Table1[[#This Row],[Planners / Designers ]]=1,1,""),"")</f>
        <v/>
      </c>
      <c r="CN316" s="171" t="str">
        <f>IF(Table1[[#This Row],[Multiple audience]]&lt;&gt;1,IF(Table1[[#This Row],[Regulatory Assessors]]=1,1,""),"")</f>
        <v/>
      </c>
      <c r="CO316" s="171" t="str">
        <f>IF(Table1[[#This Row],[Multiple audience]]&lt;&gt;1,IF(Table1[[#This Row],[Builders / Management]]=1,1,""),"")</f>
        <v/>
      </c>
      <c r="CP316" s="171" t="str">
        <f>IF(Table1[[#This Row],[Multiple audience]]&lt;&gt;1,IF(Table1[[#This Row],[Energy / Sus Assessors]]=1,1,""),"")</f>
        <v/>
      </c>
      <c r="CQ316" s="171" t="str">
        <f>IF(Table1[[#This Row],[Multiple audience]]&lt;&gt;1,IF(Table1[[#This Row],[Semi-skilled]]=1,1,""),"")</f>
        <v/>
      </c>
      <c r="CR316" s="171" t="str">
        <f>IF(Table1[[#This Row],[Multiple audience]]&lt;&gt;1,IF(Table1[[#This Row],[Trades]]=1,1,""),"")</f>
        <v/>
      </c>
      <c r="CS316" s="171" t="str">
        <f>IF(Table1[[#This Row],[Multiple audience]]&lt;&gt;1,IF(Table1[[#This Row],[Other]]=1,1,""),"")</f>
        <v/>
      </c>
      <c r="CT316" s="171" t="str">
        <f>IF(SUM(Table1[[#This Row],[General Audience]:[Other]])&gt;1,1,"")</f>
        <v/>
      </c>
      <c r="CU316" s="171" t="str">
        <f>IF(Table1[[#This Row],[Various  ]]&lt;&gt;1,IF(Table1[[#This Row],[Calculator / Software]]=1,1,""),"")</f>
        <v/>
      </c>
      <c r="CV316" s="171" t="str">
        <f>IF(Table1[[#This Row],[Various  ]]&lt;&gt;1,IF(Table1[[#This Row],[Information  ]]=1,1,""),"")</f>
        <v/>
      </c>
      <c r="CW316" s="171" t="str">
        <f>IF(Table1[[#This Row],[Various  ]]&lt;&gt;1,IF(Table1[[#This Row],[Interactive Tool]]=1,1,""),"")</f>
        <v/>
      </c>
      <c r="CX316" s="171" t="str">
        <f>IF(Table1[[#This Row],[Various  ]]&lt;&gt;1,IF(Table1[[#This Row],[Technical Specifications]]=1,1,""),"")</f>
        <v/>
      </c>
      <c r="CY316" s="171" t="str">
        <f>IF(Table1[[#This Row],[Various  ]]&lt;&gt;1,IF(Table1[[#This Row],[Training Resources]]=1,1,""),"")</f>
        <v/>
      </c>
      <c r="CZ316" s="171" t="str">
        <f>IF(Table1[[#This Row],[Various  ]]&lt;&gt;1,IF(Table1[[#This Row],[Toolbox]]=1,1,""),"")</f>
        <v/>
      </c>
      <c r="DA316" s="169" t="str">
        <f>IF(Table1[[#This Row],[Various  ]]&lt;&gt;1,IF(Table1[[#This Row],[Video]]=1,1,""),"")</f>
        <v/>
      </c>
      <c r="DB316" s="169" t="str">
        <f>IF(Table1[[#This Row],[Various  ]]&lt;&gt;1,IF(Table1[[#This Row],[Case study]]=1,1,""),"")</f>
        <v/>
      </c>
      <c r="DC316" s="169" t="str">
        <f>IF(Table1[[#This Row],[Various  ]]&lt;&gt;1,IF(Table1[[#This Row],[Other   ]]=1,1,""),"")</f>
        <v/>
      </c>
      <c r="DD316" s="169" t="str">
        <f>IF(Table1[[#This Row],[Various  ]]&lt;&gt;1,IF(Table1[[#This Row],[Standards]]=1,1,""),"")</f>
        <v/>
      </c>
      <c r="DE316" s="169" t="str">
        <f>IF(Table1[[#This Row],[Various]]=1,1,IF(SUM(Table1[[#This Row],[Calculator / Software]:[Standards]])&gt;1,1,""))</f>
        <v/>
      </c>
      <c r="DF316" s="169" t="str">
        <f>IF(Table1[[#This Row],[Multiple NCC links]]&lt;&gt;1,IF(Table1[[#This Row],[Design]]=1,1,""),"")</f>
        <v/>
      </c>
      <c r="DG316" s="169" t="str">
        <f>IF(Table1[[#This Row],[Multiple NCC links]]&lt;&gt;1,IF(Table1[[#This Row],[Assessment / Verification]]=1,1,""),"")</f>
        <v/>
      </c>
      <c r="DH316" s="169" t="str">
        <f>IF(Table1[[#This Row],[Multiple NCC links]]&lt;&gt;1,IF(Table1[[#This Row],[Climate Specific ]]=1,1,""),"")</f>
        <v/>
      </c>
      <c r="DI316" s="169" t="str">
        <f>IF(Table1[[#This Row],[Multiple NCC links]]&lt;&gt;1,IF(Table1[[#This Row],[Alterations / Additions]]=1,1,""),"")</f>
        <v/>
      </c>
      <c r="DJ316" s="169" t="str">
        <f>IF(Table1[[#This Row],[Multiple NCC links]]&lt;&gt;1,IF(Table1[[#This Row],[Glazing]]=1,1,""),"")</f>
        <v/>
      </c>
      <c r="DK316" s="169" t="str">
        <f>IF(Table1[[#This Row],[Multiple NCC links]]&lt;&gt;1,IF(Table1[[#This Row],[Building Fabric / Thermal / Sealing]]=1,1,""),"")</f>
        <v/>
      </c>
      <c r="DL316" s="169" t="str">
        <f>IF(Table1[[#This Row],[Multiple NCC links]]&lt;&gt;1,IF(Table1[[#This Row],[Lighting]]=1,1,""),"")</f>
        <v/>
      </c>
      <c r="DM316" s="169" t="str">
        <f>IF(Table1[[#This Row],[Multiple NCC links]]&lt;&gt;1,IF(Table1[[#This Row],[HVAC]]=1,1,""),"")</f>
        <v/>
      </c>
      <c r="DN316" s="169" t="str">
        <f>IF(Table1[[#This Row],[Multiple NCC links]]&lt;&gt;1,IF(Table1[[#This Row],[Services]]=1,1,""),"")</f>
        <v/>
      </c>
      <c r="DO316" s="169" t="str">
        <f>IF(Table1[[#This Row],[Multiple NCC links]]&lt;&gt;1,IF(Table1[[#This Row],[Maintenance &amp; Monitoring]]=1,1,""),"")</f>
        <v/>
      </c>
      <c r="DP316" s="169" t="str">
        <f>IF(Table1[[#This Row],[Multiple NCC links]]&lt;&gt;1,IF(Table1[[#This Row],[Hand over / Operations]]=1,1,""),"")</f>
        <v/>
      </c>
      <c r="DQ316" s="169" t="str">
        <f>IF(Table1[[#This Row],[Multiple NCC links]]&lt;&gt;1,IF(Table1[[#This Row],[As built assessment]]=1,1,""),"")</f>
        <v/>
      </c>
      <c r="DR316" s="169" t="str">
        <f>IF(Table1[[#This Row],[Multiple NCC links]]&lt;&gt;1,IF(Table1[[#This Row],[Beyond compliance]]=1,1,""),"")</f>
        <v/>
      </c>
      <c r="DS316" s="169" t="str">
        <f>IF(SUM(Table1[[#This Row],[Design]:[Beyond compliance]])&gt;1,1,"")</f>
        <v/>
      </c>
      <c r="DT316" s="169" t="str">
        <f>IF(Table1[[#This Row],[Both Residential &amp; Commercial4]]&lt;&gt;1,IF(Table1[[#This Row],[Residential]]=1,1,""),"")</f>
        <v/>
      </c>
      <c r="DU316" s="169" t="str">
        <f>IF(Table1[[#This Row],[Both Residential &amp; Commercial4]]&lt;&gt;1,IF(Table1[[#This Row],[Commercial]]=1,1,""),"")</f>
        <v/>
      </c>
      <c r="DV316" s="169" t="str">
        <f>Table1[[#This Row],[Residential &amp; Commercial]]</f>
        <v/>
      </c>
      <c r="DW316" s="169"/>
    </row>
    <row r="317" spans="1:127" s="49" customFormat="1" ht="20.25" thickTop="1" thickBot="1" x14ac:dyDescent="0.35">
      <c r="A317" s="97"/>
      <c r="B317" s="97"/>
      <c r="C317" s="88"/>
      <c r="D317" s="88"/>
      <c r="E317" s="176"/>
      <c r="F317" s="176"/>
      <c r="G317" s="176"/>
      <c r="H317" s="176"/>
      <c r="I317" s="90" t="str">
        <f>IF(AND(Table1[[#This Row],[General]]=1,Table1[[#This Row],[Beginner]]=1,Table1[[#This Row],[Intermediate]]=1,Table1[[#This Row],[Advanced]]=1),1,"")</f>
        <v/>
      </c>
      <c r="J317" s="90" t="str">
        <f>CONCATENATE(IF(Table1[[#This Row],[General]]=1,"General, ",""), IF(Table1[[#This Row],[Beginner]]=1,"Beginner, ",""),IF(Table1[[#This Row],[Intermediate]]=1,"Intermediate, ",""), IF(Table1[[#This Row],[Advanced]]=1,"Advanced",""))</f>
        <v/>
      </c>
      <c r="K317" s="91"/>
      <c r="L317" s="179"/>
      <c r="M317" s="91"/>
      <c r="N317" s="91"/>
      <c r="O317" s="159"/>
      <c r="P317" s="91"/>
      <c r="Q317" s="91"/>
      <c r="R317" s="91"/>
      <c r="S31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17" s="102"/>
      <c r="U317" s="102"/>
      <c r="V317" s="240"/>
      <c r="W317" s="240"/>
      <c r="X317" s="102"/>
      <c r="Y317" s="102"/>
      <c r="Z317" s="102"/>
      <c r="AA317" s="102"/>
      <c r="AB317" s="102"/>
      <c r="AC317" s="102"/>
      <c r="AD317" s="102"/>
      <c r="AE317" s="102"/>
      <c r="AF317" s="102"/>
      <c r="AG31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17" s="103"/>
      <c r="AI317" s="103"/>
      <c r="AJ317" s="103"/>
      <c r="AK317" s="74" t="str">
        <f>CONCATENATE(IF(Table1[[#This Row],[Digital]]=1,"Digital, ",""),IF(Table1[[#This Row],[Face to Face]]=1,"Face to face, ",""),IF(Table1[[#This Row],[Blended]]=1,"Blended",""))</f>
        <v/>
      </c>
      <c r="AL317" s="99"/>
      <c r="AM317" s="104"/>
      <c r="AN317" s="130"/>
      <c r="AO317" s="94"/>
      <c r="AP317" s="182"/>
      <c r="AQ317" s="94"/>
      <c r="AR317" s="94"/>
      <c r="AS317" s="94"/>
      <c r="AT317" s="94"/>
      <c r="AU317" s="94"/>
      <c r="AV317" s="182"/>
      <c r="AW317" s="182"/>
      <c r="AX317" s="182"/>
      <c r="AY317" s="94"/>
      <c r="AZ31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1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17" s="95"/>
      <c r="BC317" s="95"/>
      <c r="BD317" s="90" t="str">
        <f>IF(AND(Table1[[#This Row],[Residential]]=1,Table1[[#This Row],[Commercial]]=1),1,"")</f>
        <v/>
      </c>
      <c r="BE317" s="90" t="str">
        <f>CONCATENATE(IF(Table1[[#This Row],[Residential]]=1,"Residential, ",""),IF(Table1[[#This Row],[Commercial]]=1,"Commercial",""))</f>
        <v/>
      </c>
      <c r="BF317" s="94"/>
      <c r="BG317" s="94"/>
      <c r="BH317" s="94"/>
      <c r="BI317" s="94"/>
      <c r="BJ317" s="94"/>
      <c r="BK317" s="94"/>
      <c r="BL317" s="94"/>
      <c r="BM317" s="182"/>
      <c r="BN317" s="94"/>
      <c r="BO31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17" s="160"/>
      <c r="BQ317" s="120"/>
      <c r="BR317" s="132"/>
      <c r="BS317" s="120"/>
      <c r="BT317" s="175"/>
      <c r="BU317" s="175"/>
      <c r="BV317" s="175"/>
      <c r="BW317" s="121"/>
      <c r="BX317" s="121"/>
      <c r="BY317" s="121"/>
      <c r="BZ317" s="227"/>
      <c r="CA31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17" s="48">
        <f>COUNTIF(Table1[[#This Row],[Validity]:[Alignment with NCC (Yes=1,No=0)]],"N/A")</f>
        <v>0</v>
      </c>
      <c r="CC317" s="48">
        <f>IF(ISERROR(Table1[[#This Row],[Total Quality Score (out of 10)]]/(4-Table1[[#This Row],[N/A Count]])),0,Table1[[#This Row],[Total Quality Score (out of 10)]]/(4-Table1[[#This Row],[N/A Count]]))</f>
        <v>0</v>
      </c>
      <c r="CD317" s="106"/>
      <c r="CE317" s="106"/>
      <c r="CF317" s="172" t="str">
        <f>IF(SUM(Table1[[#This Row],[Multiple]:[Level (all)62]])&lt;1,IF(Table1[[#This Row],[General]]=1,1,""),"")</f>
        <v/>
      </c>
      <c r="CG317" s="172" t="str">
        <f>IF(SUM(Table1[[#This Row],[Multiple]:[Level (all)62]])&lt;1,IF(Table1[[#This Row],[Beginner]]=1,1,""),"")</f>
        <v/>
      </c>
      <c r="CH317" s="171" t="str">
        <f>IF(SUM(Table1[[#This Row],[Multiple]:[Level (all)62]])&lt;1,IF(Table1[[#This Row],[Intermediate]]=1,1,""),"")</f>
        <v/>
      </c>
      <c r="CI317" s="171" t="str">
        <f>IF(SUM(Table1[[#This Row],[Multiple]:[Level (all)62]])&lt;1,IF(Table1[[#This Row],[Advanced]]=1,1,""),"")</f>
        <v/>
      </c>
      <c r="CJ317" s="171" t="str">
        <f>IF(AND(SUM(Table1[[#This Row],[General]:[Advanced]])&lt;4,SUM(Table1[[#This Row],[General]:[Advanced]])&gt;1),1,"")</f>
        <v/>
      </c>
      <c r="CK317" s="171" t="str">
        <f>Table1[[#This Row],[Level (all)]]</f>
        <v/>
      </c>
      <c r="CL317" s="171" t="str">
        <f>IF(Table1[[#This Row],[Multiple audience]]&lt;&gt;1,IF(Table1[[#This Row],[General Audience]]=1,1,""),"")</f>
        <v/>
      </c>
      <c r="CM317" s="171" t="str">
        <f>IF(Table1[[#This Row],[Multiple audience]]&lt;&gt;1,IF(Table1[[#This Row],[Planners / Designers ]]=1,1,""),"")</f>
        <v/>
      </c>
      <c r="CN317" s="171" t="str">
        <f>IF(Table1[[#This Row],[Multiple audience]]&lt;&gt;1,IF(Table1[[#This Row],[Regulatory Assessors]]=1,1,""),"")</f>
        <v/>
      </c>
      <c r="CO317" s="171" t="str">
        <f>IF(Table1[[#This Row],[Multiple audience]]&lt;&gt;1,IF(Table1[[#This Row],[Builders / Management]]=1,1,""),"")</f>
        <v/>
      </c>
      <c r="CP317" s="171" t="str">
        <f>IF(Table1[[#This Row],[Multiple audience]]&lt;&gt;1,IF(Table1[[#This Row],[Energy / Sus Assessors]]=1,1,""),"")</f>
        <v/>
      </c>
      <c r="CQ317" s="171" t="str">
        <f>IF(Table1[[#This Row],[Multiple audience]]&lt;&gt;1,IF(Table1[[#This Row],[Semi-skilled]]=1,1,""),"")</f>
        <v/>
      </c>
      <c r="CR317" s="171" t="str">
        <f>IF(Table1[[#This Row],[Multiple audience]]&lt;&gt;1,IF(Table1[[#This Row],[Trades]]=1,1,""),"")</f>
        <v/>
      </c>
      <c r="CS317" s="171" t="str">
        <f>IF(Table1[[#This Row],[Multiple audience]]&lt;&gt;1,IF(Table1[[#This Row],[Other]]=1,1,""),"")</f>
        <v/>
      </c>
      <c r="CT317" s="171" t="str">
        <f>IF(SUM(Table1[[#This Row],[General Audience]:[Other]])&gt;1,1,"")</f>
        <v/>
      </c>
      <c r="CU317" s="171" t="str">
        <f>IF(Table1[[#This Row],[Various  ]]&lt;&gt;1,IF(Table1[[#This Row],[Calculator / Software]]=1,1,""),"")</f>
        <v/>
      </c>
      <c r="CV317" s="171" t="str">
        <f>IF(Table1[[#This Row],[Various  ]]&lt;&gt;1,IF(Table1[[#This Row],[Information  ]]=1,1,""),"")</f>
        <v/>
      </c>
      <c r="CW317" s="171" t="str">
        <f>IF(Table1[[#This Row],[Various  ]]&lt;&gt;1,IF(Table1[[#This Row],[Interactive Tool]]=1,1,""),"")</f>
        <v/>
      </c>
      <c r="CX317" s="171" t="str">
        <f>IF(Table1[[#This Row],[Various  ]]&lt;&gt;1,IF(Table1[[#This Row],[Technical Specifications]]=1,1,""),"")</f>
        <v/>
      </c>
      <c r="CY317" s="171" t="str">
        <f>IF(Table1[[#This Row],[Various  ]]&lt;&gt;1,IF(Table1[[#This Row],[Training Resources]]=1,1,""),"")</f>
        <v/>
      </c>
      <c r="CZ317" s="171" t="str">
        <f>IF(Table1[[#This Row],[Various  ]]&lt;&gt;1,IF(Table1[[#This Row],[Toolbox]]=1,1,""),"")</f>
        <v/>
      </c>
      <c r="DA317" s="169" t="str">
        <f>IF(Table1[[#This Row],[Various  ]]&lt;&gt;1,IF(Table1[[#This Row],[Video]]=1,1,""),"")</f>
        <v/>
      </c>
      <c r="DB317" s="169" t="str">
        <f>IF(Table1[[#This Row],[Various  ]]&lt;&gt;1,IF(Table1[[#This Row],[Case study]]=1,1,""),"")</f>
        <v/>
      </c>
      <c r="DC317" s="169" t="str">
        <f>IF(Table1[[#This Row],[Various  ]]&lt;&gt;1,IF(Table1[[#This Row],[Other   ]]=1,1,""),"")</f>
        <v/>
      </c>
      <c r="DD317" s="169" t="str">
        <f>IF(Table1[[#This Row],[Various  ]]&lt;&gt;1,IF(Table1[[#This Row],[Standards]]=1,1,""),"")</f>
        <v/>
      </c>
      <c r="DE317" s="169" t="str">
        <f>IF(Table1[[#This Row],[Various]]=1,1,IF(SUM(Table1[[#This Row],[Calculator / Software]:[Standards]])&gt;1,1,""))</f>
        <v/>
      </c>
      <c r="DF317" s="169" t="str">
        <f>IF(Table1[[#This Row],[Multiple NCC links]]&lt;&gt;1,IF(Table1[[#This Row],[Design]]=1,1,""),"")</f>
        <v/>
      </c>
      <c r="DG317" s="169" t="str">
        <f>IF(Table1[[#This Row],[Multiple NCC links]]&lt;&gt;1,IF(Table1[[#This Row],[Assessment / Verification]]=1,1,""),"")</f>
        <v/>
      </c>
      <c r="DH317" s="169" t="str">
        <f>IF(Table1[[#This Row],[Multiple NCC links]]&lt;&gt;1,IF(Table1[[#This Row],[Climate Specific ]]=1,1,""),"")</f>
        <v/>
      </c>
      <c r="DI317" s="169" t="str">
        <f>IF(Table1[[#This Row],[Multiple NCC links]]&lt;&gt;1,IF(Table1[[#This Row],[Alterations / Additions]]=1,1,""),"")</f>
        <v/>
      </c>
      <c r="DJ317" s="169" t="str">
        <f>IF(Table1[[#This Row],[Multiple NCC links]]&lt;&gt;1,IF(Table1[[#This Row],[Glazing]]=1,1,""),"")</f>
        <v/>
      </c>
      <c r="DK317" s="169" t="str">
        <f>IF(Table1[[#This Row],[Multiple NCC links]]&lt;&gt;1,IF(Table1[[#This Row],[Building Fabric / Thermal / Sealing]]=1,1,""),"")</f>
        <v/>
      </c>
      <c r="DL317" s="169" t="str">
        <f>IF(Table1[[#This Row],[Multiple NCC links]]&lt;&gt;1,IF(Table1[[#This Row],[Lighting]]=1,1,""),"")</f>
        <v/>
      </c>
      <c r="DM317" s="169" t="str">
        <f>IF(Table1[[#This Row],[Multiple NCC links]]&lt;&gt;1,IF(Table1[[#This Row],[HVAC]]=1,1,""),"")</f>
        <v/>
      </c>
      <c r="DN317" s="169" t="str">
        <f>IF(Table1[[#This Row],[Multiple NCC links]]&lt;&gt;1,IF(Table1[[#This Row],[Services]]=1,1,""),"")</f>
        <v/>
      </c>
      <c r="DO317" s="169" t="str">
        <f>IF(Table1[[#This Row],[Multiple NCC links]]&lt;&gt;1,IF(Table1[[#This Row],[Maintenance &amp; Monitoring]]=1,1,""),"")</f>
        <v/>
      </c>
      <c r="DP317" s="169" t="str">
        <f>IF(Table1[[#This Row],[Multiple NCC links]]&lt;&gt;1,IF(Table1[[#This Row],[Hand over / Operations]]=1,1,""),"")</f>
        <v/>
      </c>
      <c r="DQ317" s="169" t="str">
        <f>IF(Table1[[#This Row],[Multiple NCC links]]&lt;&gt;1,IF(Table1[[#This Row],[As built assessment]]=1,1,""),"")</f>
        <v/>
      </c>
      <c r="DR317" s="169" t="str">
        <f>IF(Table1[[#This Row],[Multiple NCC links]]&lt;&gt;1,IF(Table1[[#This Row],[Beyond compliance]]=1,1,""),"")</f>
        <v/>
      </c>
      <c r="DS317" s="169" t="str">
        <f>IF(SUM(Table1[[#This Row],[Design]:[Beyond compliance]])&gt;1,1,"")</f>
        <v/>
      </c>
      <c r="DT317" s="169" t="str">
        <f>IF(Table1[[#This Row],[Both Residential &amp; Commercial4]]&lt;&gt;1,IF(Table1[[#This Row],[Residential]]=1,1,""),"")</f>
        <v/>
      </c>
      <c r="DU317" s="169" t="str">
        <f>IF(Table1[[#This Row],[Both Residential &amp; Commercial4]]&lt;&gt;1,IF(Table1[[#This Row],[Commercial]]=1,1,""),"")</f>
        <v/>
      </c>
      <c r="DV317" s="169" t="str">
        <f>Table1[[#This Row],[Residential &amp; Commercial]]</f>
        <v/>
      </c>
      <c r="DW317" s="169"/>
    </row>
    <row r="318" spans="1:127" s="49" customFormat="1" ht="20.25" thickTop="1" thickBot="1" x14ac:dyDescent="0.35">
      <c r="A318" s="97"/>
      <c r="B318" s="97"/>
      <c r="C318" s="88"/>
      <c r="D318" s="88"/>
      <c r="E318" s="176"/>
      <c r="F318" s="176"/>
      <c r="G318" s="176"/>
      <c r="H318" s="176"/>
      <c r="I318" s="90" t="str">
        <f>IF(AND(Table1[[#This Row],[General]]=1,Table1[[#This Row],[Beginner]]=1,Table1[[#This Row],[Intermediate]]=1,Table1[[#This Row],[Advanced]]=1),1,"")</f>
        <v/>
      </c>
      <c r="J318" s="90" t="str">
        <f>CONCATENATE(IF(Table1[[#This Row],[General]]=1,"General, ",""), IF(Table1[[#This Row],[Beginner]]=1,"Beginner, ",""),IF(Table1[[#This Row],[Intermediate]]=1,"Intermediate, ",""), IF(Table1[[#This Row],[Advanced]]=1,"Advanced",""))</f>
        <v/>
      </c>
      <c r="K318" s="91"/>
      <c r="L318" s="179"/>
      <c r="M318" s="91"/>
      <c r="N318" s="91"/>
      <c r="O318" s="159"/>
      <c r="P318" s="91"/>
      <c r="Q318" s="91"/>
      <c r="R318" s="91"/>
      <c r="S31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18" s="102"/>
      <c r="U318" s="102"/>
      <c r="V318" s="240"/>
      <c r="W318" s="240"/>
      <c r="X318" s="102"/>
      <c r="Y318" s="102"/>
      <c r="Z318" s="102"/>
      <c r="AA318" s="102"/>
      <c r="AB318" s="102"/>
      <c r="AC318" s="102"/>
      <c r="AD318" s="102"/>
      <c r="AE318" s="102"/>
      <c r="AF318" s="102"/>
      <c r="AG31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18" s="103"/>
      <c r="AI318" s="103"/>
      <c r="AJ318" s="103"/>
      <c r="AK318" s="74" t="str">
        <f>CONCATENATE(IF(Table1[[#This Row],[Digital]]=1,"Digital, ",""),IF(Table1[[#This Row],[Face to Face]]=1,"Face to face, ",""),IF(Table1[[#This Row],[Blended]]=1,"Blended",""))</f>
        <v/>
      </c>
      <c r="AL318" s="99"/>
      <c r="AM318" s="104"/>
      <c r="AN318" s="130"/>
      <c r="AO318" s="94"/>
      <c r="AP318" s="182"/>
      <c r="AQ318" s="94"/>
      <c r="AR318" s="94"/>
      <c r="AS318" s="94"/>
      <c r="AT318" s="94"/>
      <c r="AU318" s="94"/>
      <c r="AV318" s="182"/>
      <c r="AW318" s="182"/>
      <c r="AX318" s="182"/>
      <c r="AY318" s="94"/>
      <c r="AZ31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1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18" s="95"/>
      <c r="BC318" s="95"/>
      <c r="BD318" s="90" t="str">
        <f>IF(AND(Table1[[#This Row],[Residential]]=1,Table1[[#This Row],[Commercial]]=1),1,"")</f>
        <v/>
      </c>
      <c r="BE318" s="90" t="str">
        <f>CONCATENATE(IF(Table1[[#This Row],[Residential]]=1,"Residential, ",""),IF(Table1[[#This Row],[Commercial]]=1,"Commercial",""))</f>
        <v/>
      </c>
      <c r="BF318" s="94"/>
      <c r="BG318" s="94"/>
      <c r="BH318" s="94"/>
      <c r="BI318" s="94"/>
      <c r="BJ318" s="94"/>
      <c r="BK318" s="94"/>
      <c r="BL318" s="94"/>
      <c r="BM318" s="182"/>
      <c r="BN318" s="94"/>
      <c r="BO31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18" s="160"/>
      <c r="BQ318" s="120"/>
      <c r="BR318" s="132"/>
      <c r="BS318" s="120"/>
      <c r="BT318" s="175"/>
      <c r="BU318" s="175"/>
      <c r="BV318" s="175"/>
      <c r="BW318" s="121"/>
      <c r="BX318" s="121"/>
      <c r="BY318" s="121"/>
      <c r="BZ318" s="227"/>
      <c r="CA31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18" s="48">
        <f>COUNTIF(Table1[[#This Row],[Validity]:[Alignment with NCC (Yes=1,No=0)]],"N/A")</f>
        <v>0</v>
      </c>
      <c r="CC318" s="48">
        <f>IF(ISERROR(Table1[[#This Row],[Total Quality Score (out of 10)]]/(4-Table1[[#This Row],[N/A Count]])),0,Table1[[#This Row],[Total Quality Score (out of 10)]]/(4-Table1[[#This Row],[N/A Count]]))</f>
        <v>0</v>
      </c>
      <c r="CD318" s="106"/>
      <c r="CE318" s="106"/>
      <c r="CF318" s="172" t="str">
        <f>IF(SUM(Table1[[#This Row],[Multiple]:[Level (all)62]])&lt;1,IF(Table1[[#This Row],[General]]=1,1,""),"")</f>
        <v/>
      </c>
      <c r="CG318" s="172" t="str">
        <f>IF(SUM(Table1[[#This Row],[Multiple]:[Level (all)62]])&lt;1,IF(Table1[[#This Row],[Beginner]]=1,1,""),"")</f>
        <v/>
      </c>
      <c r="CH318" s="171" t="str">
        <f>IF(SUM(Table1[[#This Row],[Multiple]:[Level (all)62]])&lt;1,IF(Table1[[#This Row],[Intermediate]]=1,1,""),"")</f>
        <v/>
      </c>
      <c r="CI318" s="171" t="str">
        <f>IF(SUM(Table1[[#This Row],[Multiple]:[Level (all)62]])&lt;1,IF(Table1[[#This Row],[Advanced]]=1,1,""),"")</f>
        <v/>
      </c>
      <c r="CJ318" s="171" t="str">
        <f>IF(AND(SUM(Table1[[#This Row],[General]:[Advanced]])&lt;4,SUM(Table1[[#This Row],[General]:[Advanced]])&gt;1),1,"")</f>
        <v/>
      </c>
      <c r="CK318" s="171" t="str">
        <f>Table1[[#This Row],[Level (all)]]</f>
        <v/>
      </c>
      <c r="CL318" s="171" t="str">
        <f>IF(Table1[[#This Row],[Multiple audience]]&lt;&gt;1,IF(Table1[[#This Row],[General Audience]]=1,1,""),"")</f>
        <v/>
      </c>
      <c r="CM318" s="171" t="str">
        <f>IF(Table1[[#This Row],[Multiple audience]]&lt;&gt;1,IF(Table1[[#This Row],[Planners / Designers ]]=1,1,""),"")</f>
        <v/>
      </c>
      <c r="CN318" s="171" t="str">
        <f>IF(Table1[[#This Row],[Multiple audience]]&lt;&gt;1,IF(Table1[[#This Row],[Regulatory Assessors]]=1,1,""),"")</f>
        <v/>
      </c>
      <c r="CO318" s="171" t="str">
        <f>IF(Table1[[#This Row],[Multiple audience]]&lt;&gt;1,IF(Table1[[#This Row],[Builders / Management]]=1,1,""),"")</f>
        <v/>
      </c>
      <c r="CP318" s="171" t="str">
        <f>IF(Table1[[#This Row],[Multiple audience]]&lt;&gt;1,IF(Table1[[#This Row],[Energy / Sus Assessors]]=1,1,""),"")</f>
        <v/>
      </c>
      <c r="CQ318" s="171" t="str">
        <f>IF(Table1[[#This Row],[Multiple audience]]&lt;&gt;1,IF(Table1[[#This Row],[Semi-skilled]]=1,1,""),"")</f>
        <v/>
      </c>
      <c r="CR318" s="171" t="str">
        <f>IF(Table1[[#This Row],[Multiple audience]]&lt;&gt;1,IF(Table1[[#This Row],[Trades]]=1,1,""),"")</f>
        <v/>
      </c>
      <c r="CS318" s="171" t="str">
        <f>IF(Table1[[#This Row],[Multiple audience]]&lt;&gt;1,IF(Table1[[#This Row],[Other]]=1,1,""),"")</f>
        <v/>
      </c>
      <c r="CT318" s="171" t="str">
        <f>IF(SUM(Table1[[#This Row],[General Audience]:[Other]])&gt;1,1,"")</f>
        <v/>
      </c>
      <c r="CU318" s="171" t="str">
        <f>IF(Table1[[#This Row],[Various  ]]&lt;&gt;1,IF(Table1[[#This Row],[Calculator / Software]]=1,1,""),"")</f>
        <v/>
      </c>
      <c r="CV318" s="171" t="str">
        <f>IF(Table1[[#This Row],[Various  ]]&lt;&gt;1,IF(Table1[[#This Row],[Information  ]]=1,1,""),"")</f>
        <v/>
      </c>
      <c r="CW318" s="171" t="str">
        <f>IF(Table1[[#This Row],[Various  ]]&lt;&gt;1,IF(Table1[[#This Row],[Interactive Tool]]=1,1,""),"")</f>
        <v/>
      </c>
      <c r="CX318" s="171" t="str">
        <f>IF(Table1[[#This Row],[Various  ]]&lt;&gt;1,IF(Table1[[#This Row],[Technical Specifications]]=1,1,""),"")</f>
        <v/>
      </c>
      <c r="CY318" s="171" t="str">
        <f>IF(Table1[[#This Row],[Various  ]]&lt;&gt;1,IF(Table1[[#This Row],[Training Resources]]=1,1,""),"")</f>
        <v/>
      </c>
      <c r="CZ318" s="171" t="str">
        <f>IF(Table1[[#This Row],[Various  ]]&lt;&gt;1,IF(Table1[[#This Row],[Toolbox]]=1,1,""),"")</f>
        <v/>
      </c>
      <c r="DA318" s="169" t="str">
        <f>IF(Table1[[#This Row],[Various  ]]&lt;&gt;1,IF(Table1[[#This Row],[Video]]=1,1,""),"")</f>
        <v/>
      </c>
      <c r="DB318" s="169" t="str">
        <f>IF(Table1[[#This Row],[Various  ]]&lt;&gt;1,IF(Table1[[#This Row],[Case study]]=1,1,""),"")</f>
        <v/>
      </c>
      <c r="DC318" s="169" t="str">
        <f>IF(Table1[[#This Row],[Various  ]]&lt;&gt;1,IF(Table1[[#This Row],[Other   ]]=1,1,""),"")</f>
        <v/>
      </c>
      <c r="DD318" s="169" t="str">
        <f>IF(Table1[[#This Row],[Various  ]]&lt;&gt;1,IF(Table1[[#This Row],[Standards]]=1,1,""),"")</f>
        <v/>
      </c>
      <c r="DE318" s="169" t="str">
        <f>IF(Table1[[#This Row],[Various]]=1,1,IF(SUM(Table1[[#This Row],[Calculator / Software]:[Standards]])&gt;1,1,""))</f>
        <v/>
      </c>
      <c r="DF318" s="169" t="str">
        <f>IF(Table1[[#This Row],[Multiple NCC links]]&lt;&gt;1,IF(Table1[[#This Row],[Design]]=1,1,""),"")</f>
        <v/>
      </c>
      <c r="DG318" s="169" t="str">
        <f>IF(Table1[[#This Row],[Multiple NCC links]]&lt;&gt;1,IF(Table1[[#This Row],[Assessment / Verification]]=1,1,""),"")</f>
        <v/>
      </c>
      <c r="DH318" s="169" t="str">
        <f>IF(Table1[[#This Row],[Multiple NCC links]]&lt;&gt;1,IF(Table1[[#This Row],[Climate Specific ]]=1,1,""),"")</f>
        <v/>
      </c>
      <c r="DI318" s="169" t="str">
        <f>IF(Table1[[#This Row],[Multiple NCC links]]&lt;&gt;1,IF(Table1[[#This Row],[Alterations / Additions]]=1,1,""),"")</f>
        <v/>
      </c>
      <c r="DJ318" s="169" t="str">
        <f>IF(Table1[[#This Row],[Multiple NCC links]]&lt;&gt;1,IF(Table1[[#This Row],[Glazing]]=1,1,""),"")</f>
        <v/>
      </c>
      <c r="DK318" s="169" t="str">
        <f>IF(Table1[[#This Row],[Multiple NCC links]]&lt;&gt;1,IF(Table1[[#This Row],[Building Fabric / Thermal / Sealing]]=1,1,""),"")</f>
        <v/>
      </c>
      <c r="DL318" s="169" t="str">
        <f>IF(Table1[[#This Row],[Multiple NCC links]]&lt;&gt;1,IF(Table1[[#This Row],[Lighting]]=1,1,""),"")</f>
        <v/>
      </c>
      <c r="DM318" s="169" t="str">
        <f>IF(Table1[[#This Row],[Multiple NCC links]]&lt;&gt;1,IF(Table1[[#This Row],[HVAC]]=1,1,""),"")</f>
        <v/>
      </c>
      <c r="DN318" s="169" t="str">
        <f>IF(Table1[[#This Row],[Multiple NCC links]]&lt;&gt;1,IF(Table1[[#This Row],[Services]]=1,1,""),"")</f>
        <v/>
      </c>
      <c r="DO318" s="169" t="str">
        <f>IF(Table1[[#This Row],[Multiple NCC links]]&lt;&gt;1,IF(Table1[[#This Row],[Maintenance &amp; Monitoring]]=1,1,""),"")</f>
        <v/>
      </c>
      <c r="DP318" s="169" t="str">
        <f>IF(Table1[[#This Row],[Multiple NCC links]]&lt;&gt;1,IF(Table1[[#This Row],[Hand over / Operations]]=1,1,""),"")</f>
        <v/>
      </c>
      <c r="DQ318" s="169" t="str">
        <f>IF(Table1[[#This Row],[Multiple NCC links]]&lt;&gt;1,IF(Table1[[#This Row],[As built assessment]]=1,1,""),"")</f>
        <v/>
      </c>
      <c r="DR318" s="169" t="str">
        <f>IF(Table1[[#This Row],[Multiple NCC links]]&lt;&gt;1,IF(Table1[[#This Row],[Beyond compliance]]=1,1,""),"")</f>
        <v/>
      </c>
      <c r="DS318" s="169" t="str">
        <f>IF(SUM(Table1[[#This Row],[Design]:[Beyond compliance]])&gt;1,1,"")</f>
        <v/>
      </c>
      <c r="DT318" s="169" t="str">
        <f>IF(Table1[[#This Row],[Both Residential &amp; Commercial4]]&lt;&gt;1,IF(Table1[[#This Row],[Residential]]=1,1,""),"")</f>
        <v/>
      </c>
      <c r="DU318" s="169" t="str">
        <f>IF(Table1[[#This Row],[Both Residential &amp; Commercial4]]&lt;&gt;1,IF(Table1[[#This Row],[Commercial]]=1,1,""),"")</f>
        <v/>
      </c>
      <c r="DV318" s="169" t="str">
        <f>Table1[[#This Row],[Residential &amp; Commercial]]</f>
        <v/>
      </c>
      <c r="DW318" s="169"/>
    </row>
    <row r="319" spans="1:127" s="49" customFormat="1" ht="20.25" thickTop="1" thickBot="1" x14ac:dyDescent="0.35">
      <c r="A319" s="97"/>
      <c r="B319" s="97"/>
      <c r="C319" s="88"/>
      <c r="D319" s="88"/>
      <c r="E319" s="176"/>
      <c r="F319" s="176"/>
      <c r="G319" s="176"/>
      <c r="H319" s="176"/>
      <c r="I319" s="90" t="str">
        <f>IF(AND(Table1[[#This Row],[General]]=1,Table1[[#This Row],[Beginner]]=1,Table1[[#This Row],[Intermediate]]=1,Table1[[#This Row],[Advanced]]=1),1,"")</f>
        <v/>
      </c>
      <c r="J319" s="90" t="str">
        <f>CONCATENATE(IF(Table1[[#This Row],[General]]=1,"General, ",""), IF(Table1[[#This Row],[Beginner]]=1,"Beginner, ",""),IF(Table1[[#This Row],[Intermediate]]=1,"Intermediate, ",""), IF(Table1[[#This Row],[Advanced]]=1,"Advanced",""))</f>
        <v/>
      </c>
      <c r="K319" s="91"/>
      <c r="L319" s="179"/>
      <c r="M319" s="91"/>
      <c r="N319" s="91"/>
      <c r="O319" s="159"/>
      <c r="P319" s="91"/>
      <c r="Q319" s="91"/>
      <c r="R319" s="91"/>
      <c r="S31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19" s="102"/>
      <c r="U319" s="102"/>
      <c r="V319" s="240"/>
      <c r="W319" s="240"/>
      <c r="X319" s="102"/>
      <c r="Y319" s="102"/>
      <c r="Z319" s="102"/>
      <c r="AA319" s="102"/>
      <c r="AB319" s="102"/>
      <c r="AC319" s="102"/>
      <c r="AD319" s="102"/>
      <c r="AE319" s="102"/>
      <c r="AF319" s="102"/>
      <c r="AG31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19" s="103"/>
      <c r="AI319" s="103"/>
      <c r="AJ319" s="103"/>
      <c r="AK319" s="74" t="str">
        <f>CONCATENATE(IF(Table1[[#This Row],[Digital]]=1,"Digital, ",""),IF(Table1[[#This Row],[Face to Face]]=1,"Face to face, ",""),IF(Table1[[#This Row],[Blended]]=1,"Blended",""))</f>
        <v/>
      </c>
      <c r="AL319" s="99"/>
      <c r="AM319" s="104"/>
      <c r="AN319" s="130"/>
      <c r="AO319" s="94"/>
      <c r="AP319" s="182"/>
      <c r="AQ319" s="94"/>
      <c r="AR319" s="94"/>
      <c r="AS319" s="94"/>
      <c r="AT319" s="94"/>
      <c r="AU319" s="94"/>
      <c r="AV319" s="182"/>
      <c r="AW319" s="182"/>
      <c r="AX319" s="182"/>
      <c r="AY319" s="94"/>
      <c r="AZ31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1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19" s="95"/>
      <c r="BC319" s="95"/>
      <c r="BD319" s="90" t="str">
        <f>IF(AND(Table1[[#This Row],[Residential]]=1,Table1[[#This Row],[Commercial]]=1),1,"")</f>
        <v/>
      </c>
      <c r="BE319" s="90" t="str">
        <f>CONCATENATE(IF(Table1[[#This Row],[Residential]]=1,"Residential, ",""),IF(Table1[[#This Row],[Commercial]]=1,"Commercial",""))</f>
        <v/>
      </c>
      <c r="BF319" s="94"/>
      <c r="BG319" s="94"/>
      <c r="BH319" s="94"/>
      <c r="BI319" s="94"/>
      <c r="BJ319" s="94"/>
      <c r="BK319" s="94"/>
      <c r="BL319" s="94"/>
      <c r="BM319" s="182"/>
      <c r="BN319" s="94"/>
      <c r="BO31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19" s="160"/>
      <c r="BQ319" s="120"/>
      <c r="BR319" s="132"/>
      <c r="BS319" s="120"/>
      <c r="BT319" s="175"/>
      <c r="BU319" s="175"/>
      <c r="BV319" s="175"/>
      <c r="BW319" s="121"/>
      <c r="BX319" s="121"/>
      <c r="BY319" s="121"/>
      <c r="BZ319" s="227"/>
      <c r="CA31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19" s="48">
        <f>COUNTIF(Table1[[#This Row],[Validity]:[Alignment with NCC (Yes=1,No=0)]],"N/A")</f>
        <v>0</v>
      </c>
      <c r="CC319" s="48">
        <f>IF(ISERROR(Table1[[#This Row],[Total Quality Score (out of 10)]]/(4-Table1[[#This Row],[N/A Count]])),0,Table1[[#This Row],[Total Quality Score (out of 10)]]/(4-Table1[[#This Row],[N/A Count]]))</f>
        <v>0</v>
      </c>
      <c r="CD319" s="106"/>
      <c r="CE319" s="106"/>
      <c r="CF319" s="172" t="str">
        <f>IF(SUM(Table1[[#This Row],[Multiple]:[Level (all)62]])&lt;1,IF(Table1[[#This Row],[General]]=1,1,""),"")</f>
        <v/>
      </c>
      <c r="CG319" s="172" t="str">
        <f>IF(SUM(Table1[[#This Row],[Multiple]:[Level (all)62]])&lt;1,IF(Table1[[#This Row],[Beginner]]=1,1,""),"")</f>
        <v/>
      </c>
      <c r="CH319" s="171" t="str">
        <f>IF(SUM(Table1[[#This Row],[Multiple]:[Level (all)62]])&lt;1,IF(Table1[[#This Row],[Intermediate]]=1,1,""),"")</f>
        <v/>
      </c>
      <c r="CI319" s="171" t="str">
        <f>IF(SUM(Table1[[#This Row],[Multiple]:[Level (all)62]])&lt;1,IF(Table1[[#This Row],[Advanced]]=1,1,""),"")</f>
        <v/>
      </c>
      <c r="CJ319" s="171" t="str">
        <f>IF(AND(SUM(Table1[[#This Row],[General]:[Advanced]])&lt;4,SUM(Table1[[#This Row],[General]:[Advanced]])&gt;1),1,"")</f>
        <v/>
      </c>
      <c r="CK319" s="171" t="str">
        <f>Table1[[#This Row],[Level (all)]]</f>
        <v/>
      </c>
      <c r="CL319" s="171" t="str">
        <f>IF(Table1[[#This Row],[Multiple audience]]&lt;&gt;1,IF(Table1[[#This Row],[General Audience]]=1,1,""),"")</f>
        <v/>
      </c>
      <c r="CM319" s="171" t="str">
        <f>IF(Table1[[#This Row],[Multiple audience]]&lt;&gt;1,IF(Table1[[#This Row],[Planners / Designers ]]=1,1,""),"")</f>
        <v/>
      </c>
      <c r="CN319" s="171" t="str">
        <f>IF(Table1[[#This Row],[Multiple audience]]&lt;&gt;1,IF(Table1[[#This Row],[Regulatory Assessors]]=1,1,""),"")</f>
        <v/>
      </c>
      <c r="CO319" s="171" t="str">
        <f>IF(Table1[[#This Row],[Multiple audience]]&lt;&gt;1,IF(Table1[[#This Row],[Builders / Management]]=1,1,""),"")</f>
        <v/>
      </c>
      <c r="CP319" s="171" t="str">
        <f>IF(Table1[[#This Row],[Multiple audience]]&lt;&gt;1,IF(Table1[[#This Row],[Energy / Sus Assessors]]=1,1,""),"")</f>
        <v/>
      </c>
      <c r="CQ319" s="171" t="str">
        <f>IF(Table1[[#This Row],[Multiple audience]]&lt;&gt;1,IF(Table1[[#This Row],[Semi-skilled]]=1,1,""),"")</f>
        <v/>
      </c>
      <c r="CR319" s="171" t="str">
        <f>IF(Table1[[#This Row],[Multiple audience]]&lt;&gt;1,IF(Table1[[#This Row],[Trades]]=1,1,""),"")</f>
        <v/>
      </c>
      <c r="CS319" s="171" t="str">
        <f>IF(Table1[[#This Row],[Multiple audience]]&lt;&gt;1,IF(Table1[[#This Row],[Other]]=1,1,""),"")</f>
        <v/>
      </c>
      <c r="CT319" s="171" t="str">
        <f>IF(SUM(Table1[[#This Row],[General Audience]:[Other]])&gt;1,1,"")</f>
        <v/>
      </c>
      <c r="CU319" s="171" t="str">
        <f>IF(Table1[[#This Row],[Various  ]]&lt;&gt;1,IF(Table1[[#This Row],[Calculator / Software]]=1,1,""),"")</f>
        <v/>
      </c>
      <c r="CV319" s="171" t="str">
        <f>IF(Table1[[#This Row],[Various  ]]&lt;&gt;1,IF(Table1[[#This Row],[Information  ]]=1,1,""),"")</f>
        <v/>
      </c>
      <c r="CW319" s="171" t="str">
        <f>IF(Table1[[#This Row],[Various  ]]&lt;&gt;1,IF(Table1[[#This Row],[Interactive Tool]]=1,1,""),"")</f>
        <v/>
      </c>
      <c r="CX319" s="171" t="str">
        <f>IF(Table1[[#This Row],[Various  ]]&lt;&gt;1,IF(Table1[[#This Row],[Technical Specifications]]=1,1,""),"")</f>
        <v/>
      </c>
      <c r="CY319" s="171" t="str">
        <f>IF(Table1[[#This Row],[Various  ]]&lt;&gt;1,IF(Table1[[#This Row],[Training Resources]]=1,1,""),"")</f>
        <v/>
      </c>
      <c r="CZ319" s="171" t="str">
        <f>IF(Table1[[#This Row],[Various  ]]&lt;&gt;1,IF(Table1[[#This Row],[Toolbox]]=1,1,""),"")</f>
        <v/>
      </c>
      <c r="DA319" s="169" t="str">
        <f>IF(Table1[[#This Row],[Various  ]]&lt;&gt;1,IF(Table1[[#This Row],[Video]]=1,1,""),"")</f>
        <v/>
      </c>
      <c r="DB319" s="169" t="str">
        <f>IF(Table1[[#This Row],[Various  ]]&lt;&gt;1,IF(Table1[[#This Row],[Case study]]=1,1,""),"")</f>
        <v/>
      </c>
      <c r="DC319" s="169" t="str">
        <f>IF(Table1[[#This Row],[Various  ]]&lt;&gt;1,IF(Table1[[#This Row],[Other   ]]=1,1,""),"")</f>
        <v/>
      </c>
      <c r="DD319" s="169" t="str">
        <f>IF(Table1[[#This Row],[Various  ]]&lt;&gt;1,IF(Table1[[#This Row],[Standards]]=1,1,""),"")</f>
        <v/>
      </c>
      <c r="DE319" s="169" t="str">
        <f>IF(Table1[[#This Row],[Various]]=1,1,IF(SUM(Table1[[#This Row],[Calculator / Software]:[Standards]])&gt;1,1,""))</f>
        <v/>
      </c>
      <c r="DF319" s="169" t="str">
        <f>IF(Table1[[#This Row],[Multiple NCC links]]&lt;&gt;1,IF(Table1[[#This Row],[Design]]=1,1,""),"")</f>
        <v/>
      </c>
      <c r="DG319" s="169" t="str">
        <f>IF(Table1[[#This Row],[Multiple NCC links]]&lt;&gt;1,IF(Table1[[#This Row],[Assessment / Verification]]=1,1,""),"")</f>
        <v/>
      </c>
      <c r="DH319" s="169" t="str">
        <f>IF(Table1[[#This Row],[Multiple NCC links]]&lt;&gt;1,IF(Table1[[#This Row],[Climate Specific ]]=1,1,""),"")</f>
        <v/>
      </c>
      <c r="DI319" s="169" t="str">
        <f>IF(Table1[[#This Row],[Multiple NCC links]]&lt;&gt;1,IF(Table1[[#This Row],[Alterations / Additions]]=1,1,""),"")</f>
        <v/>
      </c>
      <c r="DJ319" s="169" t="str">
        <f>IF(Table1[[#This Row],[Multiple NCC links]]&lt;&gt;1,IF(Table1[[#This Row],[Glazing]]=1,1,""),"")</f>
        <v/>
      </c>
      <c r="DK319" s="169" t="str">
        <f>IF(Table1[[#This Row],[Multiple NCC links]]&lt;&gt;1,IF(Table1[[#This Row],[Building Fabric / Thermal / Sealing]]=1,1,""),"")</f>
        <v/>
      </c>
      <c r="DL319" s="169" t="str">
        <f>IF(Table1[[#This Row],[Multiple NCC links]]&lt;&gt;1,IF(Table1[[#This Row],[Lighting]]=1,1,""),"")</f>
        <v/>
      </c>
      <c r="DM319" s="169" t="str">
        <f>IF(Table1[[#This Row],[Multiple NCC links]]&lt;&gt;1,IF(Table1[[#This Row],[HVAC]]=1,1,""),"")</f>
        <v/>
      </c>
      <c r="DN319" s="169" t="str">
        <f>IF(Table1[[#This Row],[Multiple NCC links]]&lt;&gt;1,IF(Table1[[#This Row],[Services]]=1,1,""),"")</f>
        <v/>
      </c>
      <c r="DO319" s="169" t="str">
        <f>IF(Table1[[#This Row],[Multiple NCC links]]&lt;&gt;1,IF(Table1[[#This Row],[Maintenance &amp; Monitoring]]=1,1,""),"")</f>
        <v/>
      </c>
      <c r="DP319" s="169" t="str">
        <f>IF(Table1[[#This Row],[Multiple NCC links]]&lt;&gt;1,IF(Table1[[#This Row],[Hand over / Operations]]=1,1,""),"")</f>
        <v/>
      </c>
      <c r="DQ319" s="169" t="str">
        <f>IF(Table1[[#This Row],[Multiple NCC links]]&lt;&gt;1,IF(Table1[[#This Row],[As built assessment]]=1,1,""),"")</f>
        <v/>
      </c>
      <c r="DR319" s="169" t="str">
        <f>IF(Table1[[#This Row],[Multiple NCC links]]&lt;&gt;1,IF(Table1[[#This Row],[Beyond compliance]]=1,1,""),"")</f>
        <v/>
      </c>
      <c r="DS319" s="169" t="str">
        <f>IF(SUM(Table1[[#This Row],[Design]:[Beyond compliance]])&gt;1,1,"")</f>
        <v/>
      </c>
      <c r="DT319" s="169" t="str">
        <f>IF(Table1[[#This Row],[Both Residential &amp; Commercial4]]&lt;&gt;1,IF(Table1[[#This Row],[Residential]]=1,1,""),"")</f>
        <v/>
      </c>
      <c r="DU319" s="169" t="str">
        <f>IF(Table1[[#This Row],[Both Residential &amp; Commercial4]]&lt;&gt;1,IF(Table1[[#This Row],[Commercial]]=1,1,""),"")</f>
        <v/>
      </c>
      <c r="DV319" s="169" t="str">
        <f>Table1[[#This Row],[Residential &amp; Commercial]]</f>
        <v/>
      </c>
      <c r="DW319" s="169"/>
    </row>
    <row r="320" spans="1:127" s="49" customFormat="1" ht="20.25" thickTop="1" thickBot="1" x14ac:dyDescent="0.35">
      <c r="A320" s="97"/>
      <c r="B320" s="97"/>
      <c r="C320" s="88"/>
      <c r="D320" s="88"/>
      <c r="E320" s="176"/>
      <c r="F320" s="176"/>
      <c r="G320" s="176"/>
      <c r="H320" s="176"/>
      <c r="I320" s="90" t="str">
        <f>IF(AND(Table1[[#This Row],[General]]=1,Table1[[#This Row],[Beginner]]=1,Table1[[#This Row],[Intermediate]]=1,Table1[[#This Row],[Advanced]]=1),1,"")</f>
        <v/>
      </c>
      <c r="J320" s="90" t="str">
        <f>CONCATENATE(IF(Table1[[#This Row],[General]]=1,"General, ",""), IF(Table1[[#This Row],[Beginner]]=1,"Beginner, ",""),IF(Table1[[#This Row],[Intermediate]]=1,"Intermediate, ",""), IF(Table1[[#This Row],[Advanced]]=1,"Advanced",""))</f>
        <v/>
      </c>
      <c r="K320" s="91"/>
      <c r="L320" s="179"/>
      <c r="M320" s="91"/>
      <c r="N320" s="91"/>
      <c r="O320" s="159"/>
      <c r="P320" s="91"/>
      <c r="Q320" s="91"/>
      <c r="R320" s="91"/>
      <c r="S32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20" s="102"/>
      <c r="U320" s="102"/>
      <c r="V320" s="240"/>
      <c r="W320" s="240"/>
      <c r="X320" s="102"/>
      <c r="Y320" s="102"/>
      <c r="Z320" s="102"/>
      <c r="AA320" s="102"/>
      <c r="AB320" s="102"/>
      <c r="AC320" s="102"/>
      <c r="AD320" s="102"/>
      <c r="AE320" s="102"/>
      <c r="AF320" s="102"/>
      <c r="AG32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20" s="103"/>
      <c r="AI320" s="103"/>
      <c r="AJ320" s="103"/>
      <c r="AK320" s="74" t="str">
        <f>CONCATENATE(IF(Table1[[#This Row],[Digital]]=1,"Digital, ",""),IF(Table1[[#This Row],[Face to Face]]=1,"Face to face, ",""),IF(Table1[[#This Row],[Blended]]=1,"Blended",""))</f>
        <v/>
      </c>
      <c r="AL320" s="99"/>
      <c r="AM320" s="104"/>
      <c r="AN320" s="130"/>
      <c r="AO320" s="94"/>
      <c r="AP320" s="182"/>
      <c r="AQ320" s="94"/>
      <c r="AR320" s="94"/>
      <c r="AS320" s="94"/>
      <c r="AT320" s="94"/>
      <c r="AU320" s="94"/>
      <c r="AV320" s="182"/>
      <c r="AW320" s="182"/>
      <c r="AX320" s="182"/>
      <c r="AY320" s="94"/>
      <c r="AZ32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2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20" s="95"/>
      <c r="BC320" s="95"/>
      <c r="BD320" s="90" t="str">
        <f>IF(AND(Table1[[#This Row],[Residential]]=1,Table1[[#This Row],[Commercial]]=1),1,"")</f>
        <v/>
      </c>
      <c r="BE320" s="90" t="str">
        <f>CONCATENATE(IF(Table1[[#This Row],[Residential]]=1,"Residential, ",""),IF(Table1[[#This Row],[Commercial]]=1,"Commercial",""))</f>
        <v/>
      </c>
      <c r="BF320" s="94"/>
      <c r="BG320" s="94"/>
      <c r="BH320" s="94"/>
      <c r="BI320" s="94"/>
      <c r="BJ320" s="94"/>
      <c r="BK320" s="94"/>
      <c r="BL320" s="94"/>
      <c r="BM320" s="182"/>
      <c r="BN320" s="94"/>
      <c r="BO32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20" s="160"/>
      <c r="BQ320" s="120"/>
      <c r="BR320" s="132"/>
      <c r="BS320" s="120"/>
      <c r="BT320" s="175"/>
      <c r="BU320" s="175"/>
      <c r="BV320" s="175"/>
      <c r="BW320" s="121"/>
      <c r="BX320" s="121"/>
      <c r="BY320" s="121"/>
      <c r="BZ320" s="227"/>
      <c r="CA32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20" s="48">
        <f>COUNTIF(Table1[[#This Row],[Validity]:[Alignment with NCC (Yes=1,No=0)]],"N/A")</f>
        <v>0</v>
      </c>
      <c r="CC320" s="48">
        <f>IF(ISERROR(Table1[[#This Row],[Total Quality Score (out of 10)]]/(4-Table1[[#This Row],[N/A Count]])),0,Table1[[#This Row],[Total Quality Score (out of 10)]]/(4-Table1[[#This Row],[N/A Count]]))</f>
        <v>0</v>
      </c>
      <c r="CD320" s="106"/>
      <c r="CE320" s="106"/>
      <c r="CF320" s="172" t="str">
        <f>IF(SUM(Table1[[#This Row],[Multiple]:[Level (all)62]])&lt;1,IF(Table1[[#This Row],[General]]=1,1,""),"")</f>
        <v/>
      </c>
      <c r="CG320" s="172" t="str">
        <f>IF(SUM(Table1[[#This Row],[Multiple]:[Level (all)62]])&lt;1,IF(Table1[[#This Row],[Beginner]]=1,1,""),"")</f>
        <v/>
      </c>
      <c r="CH320" s="171" t="str">
        <f>IF(SUM(Table1[[#This Row],[Multiple]:[Level (all)62]])&lt;1,IF(Table1[[#This Row],[Intermediate]]=1,1,""),"")</f>
        <v/>
      </c>
      <c r="CI320" s="171" t="str">
        <f>IF(SUM(Table1[[#This Row],[Multiple]:[Level (all)62]])&lt;1,IF(Table1[[#This Row],[Advanced]]=1,1,""),"")</f>
        <v/>
      </c>
      <c r="CJ320" s="171" t="str">
        <f>IF(AND(SUM(Table1[[#This Row],[General]:[Advanced]])&lt;4,SUM(Table1[[#This Row],[General]:[Advanced]])&gt;1),1,"")</f>
        <v/>
      </c>
      <c r="CK320" s="171" t="str">
        <f>Table1[[#This Row],[Level (all)]]</f>
        <v/>
      </c>
      <c r="CL320" s="171" t="str">
        <f>IF(Table1[[#This Row],[Multiple audience]]&lt;&gt;1,IF(Table1[[#This Row],[General Audience]]=1,1,""),"")</f>
        <v/>
      </c>
      <c r="CM320" s="171" t="str">
        <f>IF(Table1[[#This Row],[Multiple audience]]&lt;&gt;1,IF(Table1[[#This Row],[Planners / Designers ]]=1,1,""),"")</f>
        <v/>
      </c>
      <c r="CN320" s="171" t="str">
        <f>IF(Table1[[#This Row],[Multiple audience]]&lt;&gt;1,IF(Table1[[#This Row],[Regulatory Assessors]]=1,1,""),"")</f>
        <v/>
      </c>
      <c r="CO320" s="171" t="str">
        <f>IF(Table1[[#This Row],[Multiple audience]]&lt;&gt;1,IF(Table1[[#This Row],[Builders / Management]]=1,1,""),"")</f>
        <v/>
      </c>
      <c r="CP320" s="171" t="str">
        <f>IF(Table1[[#This Row],[Multiple audience]]&lt;&gt;1,IF(Table1[[#This Row],[Energy / Sus Assessors]]=1,1,""),"")</f>
        <v/>
      </c>
      <c r="CQ320" s="171" t="str">
        <f>IF(Table1[[#This Row],[Multiple audience]]&lt;&gt;1,IF(Table1[[#This Row],[Semi-skilled]]=1,1,""),"")</f>
        <v/>
      </c>
      <c r="CR320" s="171" t="str">
        <f>IF(Table1[[#This Row],[Multiple audience]]&lt;&gt;1,IF(Table1[[#This Row],[Trades]]=1,1,""),"")</f>
        <v/>
      </c>
      <c r="CS320" s="171" t="str">
        <f>IF(Table1[[#This Row],[Multiple audience]]&lt;&gt;1,IF(Table1[[#This Row],[Other]]=1,1,""),"")</f>
        <v/>
      </c>
      <c r="CT320" s="171" t="str">
        <f>IF(SUM(Table1[[#This Row],[General Audience]:[Other]])&gt;1,1,"")</f>
        <v/>
      </c>
      <c r="CU320" s="171" t="str">
        <f>IF(Table1[[#This Row],[Various  ]]&lt;&gt;1,IF(Table1[[#This Row],[Calculator / Software]]=1,1,""),"")</f>
        <v/>
      </c>
      <c r="CV320" s="171" t="str">
        <f>IF(Table1[[#This Row],[Various  ]]&lt;&gt;1,IF(Table1[[#This Row],[Information  ]]=1,1,""),"")</f>
        <v/>
      </c>
      <c r="CW320" s="171" t="str">
        <f>IF(Table1[[#This Row],[Various  ]]&lt;&gt;1,IF(Table1[[#This Row],[Interactive Tool]]=1,1,""),"")</f>
        <v/>
      </c>
      <c r="CX320" s="171" t="str">
        <f>IF(Table1[[#This Row],[Various  ]]&lt;&gt;1,IF(Table1[[#This Row],[Technical Specifications]]=1,1,""),"")</f>
        <v/>
      </c>
      <c r="CY320" s="171" t="str">
        <f>IF(Table1[[#This Row],[Various  ]]&lt;&gt;1,IF(Table1[[#This Row],[Training Resources]]=1,1,""),"")</f>
        <v/>
      </c>
      <c r="CZ320" s="171" t="str">
        <f>IF(Table1[[#This Row],[Various  ]]&lt;&gt;1,IF(Table1[[#This Row],[Toolbox]]=1,1,""),"")</f>
        <v/>
      </c>
      <c r="DA320" s="169" t="str">
        <f>IF(Table1[[#This Row],[Various  ]]&lt;&gt;1,IF(Table1[[#This Row],[Video]]=1,1,""),"")</f>
        <v/>
      </c>
      <c r="DB320" s="169" t="str">
        <f>IF(Table1[[#This Row],[Various  ]]&lt;&gt;1,IF(Table1[[#This Row],[Case study]]=1,1,""),"")</f>
        <v/>
      </c>
      <c r="DC320" s="169" t="str">
        <f>IF(Table1[[#This Row],[Various  ]]&lt;&gt;1,IF(Table1[[#This Row],[Other   ]]=1,1,""),"")</f>
        <v/>
      </c>
      <c r="DD320" s="169" t="str">
        <f>IF(Table1[[#This Row],[Various  ]]&lt;&gt;1,IF(Table1[[#This Row],[Standards]]=1,1,""),"")</f>
        <v/>
      </c>
      <c r="DE320" s="169" t="str">
        <f>IF(Table1[[#This Row],[Various]]=1,1,IF(SUM(Table1[[#This Row],[Calculator / Software]:[Standards]])&gt;1,1,""))</f>
        <v/>
      </c>
      <c r="DF320" s="169" t="str">
        <f>IF(Table1[[#This Row],[Multiple NCC links]]&lt;&gt;1,IF(Table1[[#This Row],[Design]]=1,1,""),"")</f>
        <v/>
      </c>
      <c r="DG320" s="169" t="str">
        <f>IF(Table1[[#This Row],[Multiple NCC links]]&lt;&gt;1,IF(Table1[[#This Row],[Assessment / Verification]]=1,1,""),"")</f>
        <v/>
      </c>
      <c r="DH320" s="169" t="str">
        <f>IF(Table1[[#This Row],[Multiple NCC links]]&lt;&gt;1,IF(Table1[[#This Row],[Climate Specific ]]=1,1,""),"")</f>
        <v/>
      </c>
      <c r="DI320" s="169" t="str">
        <f>IF(Table1[[#This Row],[Multiple NCC links]]&lt;&gt;1,IF(Table1[[#This Row],[Alterations / Additions]]=1,1,""),"")</f>
        <v/>
      </c>
      <c r="DJ320" s="169" t="str">
        <f>IF(Table1[[#This Row],[Multiple NCC links]]&lt;&gt;1,IF(Table1[[#This Row],[Glazing]]=1,1,""),"")</f>
        <v/>
      </c>
      <c r="DK320" s="169" t="str">
        <f>IF(Table1[[#This Row],[Multiple NCC links]]&lt;&gt;1,IF(Table1[[#This Row],[Building Fabric / Thermal / Sealing]]=1,1,""),"")</f>
        <v/>
      </c>
      <c r="DL320" s="169" t="str">
        <f>IF(Table1[[#This Row],[Multiple NCC links]]&lt;&gt;1,IF(Table1[[#This Row],[Lighting]]=1,1,""),"")</f>
        <v/>
      </c>
      <c r="DM320" s="169" t="str">
        <f>IF(Table1[[#This Row],[Multiple NCC links]]&lt;&gt;1,IF(Table1[[#This Row],[HVAC]]=1,1,""),"")</f>
        <v/>
      </c>
      <c r="DN320" s="169" t="str">
        <f>IF(Table1[[#This Row],[Multiple NCC links]]&lt;&gt;1,IF(Table1[[#This Row],[Services]]=1,1,""),"")</f>
        <v/>
      </c>
      <c r="DO320" s="169" t="str">
        <f>IF(Table1[[#This Row],[Multiple NCC links]]&lt;&gt;1,IF(Table1[[#This Row],[Maintenance &amp; Monitoring]]=1,1,""),"")</f>
        <v/>
      </c>
      <c r="DP320" s="169" t="str">
        <f>IF(Table1[[#This Row],[Multiple NCC links]]&lt;&gt;1,IF(Table1[[#This Row],[Hand over / Operations]]=1,1,""),"")</f>
        <v/>
      </c>
      <c r="DQ320" s="169" t="str">
        <f>IF(Table1[[#This Row],[Multiple NCC links]]&lt;&gt;1,IF(Table1[[#This Row],[As built assessment]]=1,1,""),"")</f>
        <v/>
      </c>
      <c r="DR320" s="169" t="str">
        <f>IF(Table1[[#This Row],[Multiple NCC links]]&lt;&gt;1,IF(Table1[[#This Row],[Beyond compliance]]=1,1,""),"")</f>
        <v/>
      </c>
      <c r="DS320" s="169" t="str">
        <f>IF(SUM(Table1[[#This Row],[Design]:[Beyond compliance]])&gt;1,1,"")</f>
        <v/>
      </c>
      <c r="DT320" s="169" t="str">
        <f>IF(Table1[[#This Row],[Both Residential &amp; Commercial4]]&lt;&gt;1,IF(Table1[[#This Row],[Residential]]=1,1,""),"")</f>
        <v/>
      </c>
      <c r="DU320" s="169" t="str">
        <f>IF(Table1[[#This Row],[Both Residential &amp; Commercial4]]&lt;&gt;1,IF(Table1[[#This Row],[Commercial]]=1,1,""),"")</f>
        <v/>
      </c>
      <c r="DV320" s="169" t="str">
        <f>Table1[[#This Row],[Residential &amp; Commercial]]</f>
        <v/>
      </c>
      <c r="DW320" s="169"/>
    </row>
    <row r="321" spans="1:127" s="49" customFormat="1" ht="20.25" thickTop="1" thickBot="1" x14ac:dyDescent="0.35">
      <c r="A321" s="97"/>
      <c r="B321" s="97"/>
      <c r="C321" s="88"/>
      <c r="D321" s="88"/>
      <c r="E321" s="176"/>
      <c r="F321" s="176"/>
      <c r="G321" s="176"/>
      <c r="H321" s="176"/>
      <c r="I321" s="90" t="str">
        <f>IF(AND(Table1[[#This Row],[General]]=1,Table1[[#This Row],[Beginner]]=1,Table1[[#This Row],[Intermediate]]=1,Table1[[#This Row],[Advanced]]=1),1,"")</f>
        <v/>
      </c>
      <c r="J321" s="90" t="str">
        <f>CONCATENATE(IF(Table1[[#This Row],[General]]=1,"General, ",""), IF(Table1[[#This Row],[Beginner]]=1,"Beginner, ",""),IF(Table1[[#This Row],[Intermediate]]=1,"Intermediate, ",""), IF(Table1[[#This Row],[Advanced]]=1,"Advanced",""))</f>
        <v/>
      </c>
      <c r="K321" s="91"/>
      <c r="L321" s="179"/>
      <c r="M321" s="91"/>
      <c r="N321" s="91"/>
      <c r="O321" s="159"/>
      <c r="P321" s="91"/>
      <c r="Q321" s="91"/>
      <c r="R321" s="91"/>
      <c r="S32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21" s="102"/>
      <c r="U321" s="102"/>
      <c r="V321" s="240"/>
      <c r="W321" s="240"/>
      <c r="X321" s="102"/>
      <c r="Y321" s="102"/>
      <c r="Z321" s="102"/>
      <c r="AA321" s="102"/>
      <c r="AB321" s="102"/>
      <c r="AC321" s="102"/>
      <c r="AD321" s="102"/>
      <c r="AE321" s="102"/>
      <c r="AF321" s="102"/>
      <c r="AG32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21" s="103"/>
      <c r="AI321" s="103"/>
      <c r="AJ321" s="103"/>
      <c r="AK321" s="74" t="str">
        <f>CONCATENATE(IF(Table1[[#This Row],[Digital]]=1,"Digital, ",""),IF(Table1[[#This Row],[Face to Face]]=1,"Face to face, ",""),IF(Table1[[#This Row],[Blended]]=1,"Blended",""))</f>
        <v/>
      </c>
      <c r="AL321" s="99"/>
      <c r="AM321" s="104"/>
      <c r="AN321" s="130"/>
      <c r="AO321" s="94"/>
      <c r="AP321" s="182"/>
      <c r="AQ321" s="94"/>
      <c r="AR321" s="94"/>
      <c r="AS321" s="94"/>
      <c r="AT321" s="94"/>
      <c r="AU321" s="94"/>
      <c r="AV321" s="182"/>
      <c r="AW321" s="182"/>
      <c r="AX321" s="182"/>
      <c r="AY321" s="94"/>
      <c r="AZ32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2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21" s="95"/>
      <c r="BC321" s="95"/>
      <c r="BD321" s="90" t="str">
        <f>IF(AND(Table1[[#This Row],[Residential]]=1,Table1[[#This Row],[Commercial]]=1),1,"")</f>
        <v/>
      </c>
      <c r="BE321" s="90" t="str">
        <f>CONCATENATE(IF(Table1[[#This Row],[Residential]]=1,"Residential, ",""),IF(Table1[[#This Row],[Commercial]]=1,"Commercial",""))</f>
        <v/>
      </c>
      <c r="BF321" s="94"/>
      <c r="BG321" s="94"/>
      <c r="BH321" s="94"/>
      <c r="BI321" s="94"/>
      <c r="BJ321" s="94"/>
      <c r="BK321" s="94"/>
      <c r="BL321" s="94"/>
      <c r="BM321" s="182"/>
      <c r="BN321" s="94"/>
      <c r="BO32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21" s="160"/>
      <c r="BQ321" s="120"/>
      <c r="BR321" s="132"/>
      <c r="BS321" s="120"/>
      <c r="BT321" s="175"/>
      <c r="BU321" s="175"/>
      <c r="BV321" s="175"/>
      <c r="BW321" s="121"/>
      <c r="BX321" s="121"/>
      <c r="BY321" s="121"/>
      <c r="BZ321" s="227"/>
      <c r="CA32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21" s="48">
        <f>COUNTIF(Table1[[#This Row],[Validity]:[Alignment with NCC (Yes=1,No=0)]],"N/A")</f>
        <v>0</v>
      </c>
      <c r="CC321" s="48">
        <f>IF(ISERROR(Table1[[#This Row],[Total Quality Score (out of 10)]]/(4-Table1[[#This Row],[N/A Count]])),0,Table1[[#This Row],[Total Quality Score (out of 10)]]/(4-Table1[[#This Row],[N/A Count]]))</f>
        <v>0</v>
      </c>
      <c r="CD321" s="106"/>
      <c r="CE321" s="106"/>
      <c r="CF321" s="172" t="str">
        <f>IF(SUM(Table1[[#This Row],[Multiple]:[Level (all)62]])&lt;1,IF(Table1[[#This Row],[General]]=1,1,""),"")</f>
        <v/>
      </c>
      <c r="CG321" s="172" t="str">
        <f>IF(SUM(Table1[[#This Row],[Multiple]:[Level (all)62]])&lt;1,IF(Table1[[#This Row],[Beginner]]=1,1,""),"")</f>
        <v/>
      </c>
      <c r="CH321" s="171" t="str">
        <f>IF(SUM(Table1[[#This Row],[Multiple]:[Level (all)62]])&lt;1,IF(Table1[[#This Row],[Intermediate]]=1,1,""),"")</f>
        <v/>
      </c>
      <c r="CI321" s="171" t="str">
        <f>IF(SUM(Table1[[#This Row],[Multiple]:[Level (all)62]])&lt;1,IF(Table1[[#This Row],[Advanced]]=1,1,""),"")</f>
        <v/>
      </c>
      <c r="CJ321" s="171" t="str">
        <f>IF(AND(SUM(Table1[[#This Row],[General]:[Advanced]])&lt;4,SUM(Table1[[#This Row],[General]:[Advanced]])&gt;1),1,"")</f>
        <v/>
      </c>
      <c r="CK321" s="171" t="str">
        <f>Table1[[#This Row],[Level (all)]]</f>
        <v/>
      </c>
      <c r="CL321" s="171" t="str">
        <f>IF(Table1[[#This Row],[Multiple audience]]&lt;&gt;1,IF(Table1[[#This Row],[General Audience]]=1,1,""),"")</f>
        <v/>
      </c>
      <c r="CM321" s="171" t="str">
        <f>IF(Table1[[#This Row],[Multiple audience]]&lt;&gt;1,IF(Table1[[#This Row],[Planners / Designers ]]=1,1,""),"")</f>
        <v/>
      </c>
      <c r="CN321" s="171" t="str">
        <f>IF(Table1[[#This Row],[Multiple audience]]&lt;&gt;1,IF(Table1[[#This Row],[Regulatory Assessors]]=1,1,""),"")</f>
        <v/>
      </c>
      <c r="CO321" s="171" t="str">
        <f>IF(Table1[[#This Row],[Multiple audience]]&lt;&gt;1,IF(Table1[[#This Row],[Builders / Management]]=1,1,""),"")</f>
        <v/>
      </c>
      <c r="CP321" s="171" t="str">
        <f>IF(Table1[[#This Row],[Multiple audience]]&lt;&gt;1,IF(Table1[[#This Row],[Energy / Sus Assessors]]=1,1,""),"")</f>
        <v/>
      </c>
      <c r="CQ321" s="171" t="str">
        <f>IF(Table1[[#This Row],[Multiple audience]]&lt;&gt;1,IF(Table1[[#This Row],[Semi-skilled]]=1,1,""),"")</f>
        <v/>
      </c>
      <c r="CR321" s="171" t="str">
        <f>IF(Table1[[#This Row],[Multiple audience]]&lt;&gt;1,IF(Table1[[#This Row],[Trades]]=1,1,""),"")</f>
        <v/>
      </c>
      <c r="CS321" s="171" t="str">
        <f>IF(Table1[[#This Row],[Multiple audience]]&lt;&gt;1,IF(Table1[[#This Row],[Other]]=1,1,""),"")</f>
        <v/>
      </c>
      <c r="CT321" s="171" t="str">
        <f>IF(SUM(Table1[[#This Row],[General Audience]:[Other]])&gt;1,1,"")</f>
        <v/>
      </c>
      <c r="CU321" s="171" t="str">
        <f>IF(Table1[[#This Row],[Various  ]]&lt;&gt;1,IF(Table1[[#This Row],[Calculator / Software]]=1,1,""),"")</f>
        <v/>
      </c>
      <c r="CV321" s="171" t="str">
        <f>IF(Table1[[#This Row],[Various  ]]&lt;&gt;1,IF(Table1[[#This Row],[Information  ]]=1,1,""),"")</f>
        <v/>
      </c>
      <c r="CW321" s="171" t="str">
        <f>IF(Table1[[#This Row],[Various  ]]&lt;&gt;1,IF(Table1[[#This Row],[Interactive Tool]]=1,1,""),"")</f>
        <v/>
      </c>
      <c r="CX321" s="171" t="str">
        <f>IF(Table1[[#This Row],[Various  ]]&lt;&gt;1,IF(Table1[[#This Row],[Technical Specifications]]=1,1,""),"")</f>
        <v/>
      </c>
      <c r="CY321" s="171" t="str">
        <f>IF(Table1[[#This Row],[Various  ]]&lt;&gt;1,IF(Table1[[#This Row],[Training Resources]]=1,1,""),"")</f>
        <v/>
      </c>
      <c r="CZ321" s="171" t="str">
        <f>IF(Table1[[#This Row],[Various  ]]&lt;&gt;1,IF(Table1[[#This Row],[Toolbox]]=1,1,""),"")</f>
        <v/>
      </c>
      <c r="DA321" s="169" t="str">
        <f>IF(Table1[[#This Row],[Various  ]]&lt;&gt;1,IF(Table1[[#This Row],[Video]]=1,1,""),"")</f>
        <v/>
      </c>
      <c r="DB321" s="169" t="str">
        <f>IF(Table1[[#This Row],[Various  ]]&lt;&gt;1,IF(Table1[[#This Row],[Case study]]=1,1,""),"")</f>
        <v/>
      </c>
      <c r="DC321" s="169" t="str">
        <f>IF(Table1[[#This Row],[Various  ]]&lt;&gt;1,IF(Table1[[#This Row],[Other   ]]=1,1,""),"")</f>
        <v/>
      </c>
      <c r="DD321" s="169" t="str">
        <f>IF(Table1[[#This Row],[Various  ]]&lt;&gt;1,IF(Table1[[#This Row],[Standards]]=1,1,""),"")</f>
        <v/>
      </c>
      <c r="DE321" s="169" t="str">
        <f>IF(Table1[[#This Row],[Various]]=1,1,IF(SUM(Table1[[#This Row],[Calculator / Software]:[Standards]])&gt;1,1,""))</f>
        <v/>
      </c>
      <c r="DF321" s="169" t="str">
        <f>IF(Table1[[#This Row],[Multiple NCC links]]&lt;&gt;1,IF(Table1[[#This Row],[Design]]=1,1,""),"")</f>
        <v/>
      </c>
      <c r="DG321" s="169" t="str">
        <f>IF(Table1[[#This Row],[Multiple NCC links]]&lt;&gt;1,IF(Table1[[#This Row],[Assessment / Verification]]=1,1,""),"")</f>
        <v/>
      </c>
      <c r="DH321" s="169" t="str">
        <f>IF(Table1[[#This Row],[Multiple NCC links]]&lt;&gt;1,IF(Table1[[#This Row],[Climate Specific ]]=1,1,""),"")</f>
        <v/>
      </c>
      <c r="DI321" s="169" t="str">
        <f>IF(Table1[[#This Row],[Multiple NCC links]]&lt;&gt;1,IF(Table1[[#This Row],[Alterations / Additions]]=1,1,""),"")</f>
        <v/>
      </c>
      <c r="DJ321" s="169" t="str">
        <f>IF(Table1[[#This Row],[Multiple NCC links]]&lt;&gt;1,IF(Table1[[#This Row],[Glazing]]=1,1,""),"")</f>
        <v/>
      </c>
      <c r="DK321" s="169" t="str">
        <f>IF(Table1[[#This Row],[Multiple NCC links]]&lt;&gt;1,IF(Table1[[#This Row],[Building Fabric / Thermal / Sealing]]=1,1,""),"")</f>
        <v/>
      </c>
      <c r="DL321" s="169" t="str">
        <f>IF(Table1[[#This Row],[Multiple NCC links]]&lt;&gt;1,IF(Table1[[#This Row],[Lighting]]=1,1,""),"")</f>
        <v/>
      </c>
      <c r="DM321" s="169" t="str">
        <f>IF(Table1[[#This Row],[Multiple NCC links]]&lt;&gt;1,IF(Table1[[#This Row],[HVAC]]=1,1,""),"")</f>
        <v/>
      </c>
      <c r="DN321" s="169" t="str">
        <f>IF(Table1[[#This Row],[Multiple NCC links]]&lt;&gt;1,IF(Table1[[#This Row],[Services]]=1,1,""),"")</f>
        <v/>
      </c>
      <c r="DO321" s="169" t="str">
        <f>IF(Table1[[#This Row],[Multiple NCC links]]&lt;&gt;1,IF(Table1[[#This Row],[Maintenance &amp; Monitoring]]=1,1,""),"")</f>
        <v/>
      </c>
      <c r="DP321" s="169" t="str">
        <f>IF(Table1[[#This Row],[Multiple NCC links]]&lt;&gt;1,IF(Table1[[#This Row],[Hand over / Operations]]=1,1,""),"")</f>
        <v/>
      </c>
      <c r="DQ321" s="169" t="str">
        <f>IF(Table1[[#This Row],[Multiple NCC links]]&lt;&gt;1,IF(Table1[[#This Row],[As built assessment]]=1,1,""),"")</f>
        <v/>
      </c>
      <c r="DR321" s="169" t="str">
        <f>IF(Table1[[#This Row],[Multiple NCC links]]&lt;&gt;1,IF(Table1[[#This Row],[Beyond compliance]]=1,1,""),"")</f>
        <v/>
      </c>
      <c r="DS321" s="169" t="str">
        <f>IF(SUM(Table1[[#This Row],[Design]:[Beyond compliance]])&gt;1,1,"")</f>
        <v/>
      </c>
      <c r="DT321" s="169" t="str">
        <f>IF(Table1[[#This Row],[Both Residential &amp; Commercial4]]&lt;&gt;1,IF(Table1[[#This Row],[Residential]]=1,1,""),"")</f>
        <v/>
      </c>
      <c r="DU321" s="169" t="str">
        <f>IF(Table1[[#This Row],[Both Residential &amp; Commercial4]]&lt;&gt;1,IF(Table1[[#This Row],[Commercial]]=1,1,""),"")</f>
        <v/>
      </c>
      <c r="DV321" s="169" t="str">
        <f>Table1[[#This Row],[Residential &amp; Commercial]]</f>
        <v/>
      </c>
      <c r="DW321" s="169"/>
    </row>
    <row r="322" spans="1:127" s="49" customFormat="1" ht="20.25" thickTop="1" thickBot="1" x14ac:dyDescent="0.35">
      <c r="A322" s="97"/>
      <c r="B322" s="97"/>
      <c r="C322" s="88"/>
      <c r="D322" s="88"/>
      <c r="E322" s="176"/>
      <c r="F322" s="176"/>
      <c r="G322" s="176"/>
      <c r="H322" s="176"/>
      <c r="I322" s="90" t="str">
        <f>IF(AND(Table1[[#This Row],[General]]=1,Table1[[#This Row],[Beginner]]=1,Table1[[#This Row],[Intermediate]]=1,Table1[[#This Row],[Advanced]]=1),1,"")</f>
        <v/>
      </c>
      <c r="J322" s="90" t="str">
        <f>CONCATENATE(IF(Table1[[#This Row],[General]]=1,"General, ",""), IF(Table1[[#This Row],[Beginner]]=1,"Beginner, ",""),IF(Table1[[#This Row],[Intermediate]]=1,"Intermediate, ",""), IF(Table1[[#This Row],[Advanced]]=1,"Advanced",""))</f>
        <v/>
      </c>
      <c r="K322" s="91"/>
      <c r="L322" s="179"/>
      <c r="M322" s="91"/>
      <c r="N322" s="91"/>
      <c r="O322" s="159"/>
      <c r="P322" s="91"/>
      <c r="Q322" s="91"/>
      <c r="R322" s="91"/>
      <c r="S32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22" s="102"/>
      <c r="U322" s="102"/>
      <c r="V322" s="240"/>
      <c r="W322" s="240"/>
      <c r="X322" s="102"/>
      <c r="Y322" s="102"/>
      <c r="Z322" s="102"/>
      <c r="AA322" s="102"/>
      <c r="AB322" s="102"/>
      <c r="AC322" s="102"/>
      <c r="AD322" s="102"/>
      <c r="AE322" s="102"/>
      <c r="AF322" s="102"/>
      <c r="AG32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22" s="103"/>
      <c r="AI322" s="103"/>
      <c r="AJ322" s="103"/>
      <c r="AK322" s="74" t="str">
        <f>CONCATENATE(IF(Table1[[#This Row],[Digital]]=1,"Digital, ",""),IF(Table1[[#This Row],[Face to Face]]=1,"Face to face, ",""),IF(Table1[[#This Row],[Blended]]=1,"Blended",""))</f>
        <v/>
      </c>
      <c r="AL322" s="99"/>
      <c r="AM322" s="104"/>
      <c r="AN322" s="130"/>
      <c r="AO322" s="94"/>
      <c r="AP322" s="182"/>
      <c r="AQ322" s="94"/>
      <c r="AR322" s="94"/>
      <c r="AS322" s="94"/>
      <c r="AT322" s="94"/>
      <c r="AU322" s="94"/>
      <c r="AV322" s="182"/>
      <c r="AW322" s="182"/>
      <c r="AX322" s="182"/>
      <c r="AY322" s="94"/>
      <c r="AZ32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2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22" s="95"/>
      <c r="BC322" s="95"/>
      <c r="BD322" s="90" t="str">
        <f>IF(AND(Table1[[#This Row],[Residential]]=1,Table1[[#This Row],[Commercial]]=1),1,"")</f>
        <v/>
      </c>
      <c r="BE322" s="90" t="str">
        <f>CONCATENATE(IF(Table1[[#This Row],[Residential]]=1,"Residential, ",""),IF(Table1[[#This Row],[Commercial]]=1,"Commercial",""))</f>
        <v/>
      </c>
      <c r="BF322" s="94"/>
      <c r="BG322" s="94"/>
      <c r="BH322" s="94"/>
      <c r="BI322" s="94"/>
      <c r="BJ322" s="94"/>
      <c r="BK322" s="94"/>
      <c r="BL322" s="94"/>
      <c r="BM322" s="182"/>
      <c r="BN322" s="94"/>
      <c r="BO32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22" s="160"/>
      <c r="BQ322" s="120"/>
      <c r="BR322" s="132"/>
      <c r="BS322" s="120"/>
      <c r="BT322" s="175"/>
      <c r="BU322" s="175"/>
      <c r="BV322" s="175"/>
      <c r="BW322" s="121"/>
      <c r="BX322" s="121"/>
      <c r="BY322" s="121"/>
      <c r="BZ322" s="227"/>
      <c r="CA32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22" s="48">
        <f>COUNTIF(Table1[[#This Row],[Validity]:[Alignment with NCC (Yes=1,No=0)]],"N/A")</f>
        <v>0</v>
      </c>
      <c r="CC322" s="48">
        <f>IF(ISERROR(Table1[[#This Row],[Total Quality Score (out of 10)]]/(4-Table1[[#This Row],[N/A Count]])),0,Table1[[#This Row],[Total Quality Score (out of 10)]]/(4-Table1[[#This Row],[N/A Count]]))</f>
        <v>0</v>
      </c>
      <c r="CD322" s="106"/>
      <c r="CE322" s="106"/>
      <c r="CF322" s="172" t="str">
        <f>IF(SUM(Table1[[#This Row],[Multiple]:[Level (all)62]])&lt;1,IF(Table1[[#This Row],[General]]=1,1,""),"")</f>
        <v/>
      </c>
      <c r="CG322" s="172" t="str">
        <f>IF(SUM(Table1[[#This Row],[Multiple]:[Level (all)62]])&lt;1,IF(Table1[[#This Row],[Beginner]]=1,1,""),"")</f>
        <v/>
      </c>
      <c r="CH322" s="171" t="str">
        <f>IF(SUM(Table1[[#This Row],[Multiple]:[Level (all)62]])&lt;1,IF(Table1[[#This Row],[Intermediate]]=1,1,""),"")</f>
        <v/>
      </c>
      <c r="CI322" s="171" t="str">
        <f>IF(SUM(Table1[[#This Row],[Multiple]:[Level (all)62]])&lt;1,IF(Table1[[#This Row],[Advanced]]=1,1,""),"")</f>
        <v/>
      </c>
      <c r="CJ322" s="171" t="str">
        <f>IF(AND(SUM(Table1[[#This Row],[General]:[Advanced]])&lt;4,SUM(Table1[[#This Row],[General]:[Advanced]])&gt;1),1,"")</f>
        <v/>
      </c>
      <c r="CK322" s="171" t="str">
        <f>Table1[[#This Row],[Level (all)]]</f>
        <v/>
      </c>
      <c r="CL322" s="171" t="str">
        <f>IF(Table1[[#This Row],[Multiple audience]]&lt;&gt;1,IF(Table1[[#This Row],[General Audience]]=1,1,""),"")</f>
        <v/>
      </c>
      <c r="CM322" s="171" t="str">
        <f>IF(Table1[[#This Row],[Multiple audience]]&lt;&gt;1,IF(Table1[[#This Row],[Planners / Designers ]]=1,1,""),"")</f>
        <v/>
      </c>
      <c r="CN322" s="171" t="str">
        <f>IF(Table1[[#This Row],[Multiple audience]]&lt;&gt;1,IF(Table1[[#This Row],[Regulatory Assessors]]=1,1,""),"")</f>
        <v/>
      </c>
      <c r="CO322" s="171" t="str">
        <f>IF(Table1[[#This Row],[Multiple audience]]&lt;&gt;1,IF(Table1[[#This Row],[Builders / Management]]=1,1,""),"")</f>
        <v/>
      </c>
      <c r="CP322" s="171" t="str">
        <f>IF(Table1[[#This Row],[Multiple audience]]&lt;&gt;1,IF(Table1[[#This Row],[Energy / Sus Assessors]]=1,1,""),"")</f>
        <v/>
      </c>
      <c r="CQ322" s="171" t="str">
        <f>IF(Table1[[#This Row],[Multiple audience]]&lt;&gt;1,IF(Table1[[#This Row],[Semi-skilled]]=1,1,""),"")</f>
        <v/>
      </c>
      <c r="CR322" s="171" t="str">
        <f>IF(Table1[[#This Row],[Multiple audience]]&lt;&gt;1,IF(Table1[[#This Row],[Trades]]=1,1,""),"")</f>
        <v/>
      </c>
      <c r="CS322" s="171" t="str">
        <f>IF(Table1[[#This Row],[Multiple audience]]&lt;&gt;1,IF(Table1[[#This Row],[Other]]=1,1,""),"")</f>
        <v/>
      </c>
      <c r="CT322" s="171" t="str">
        <f>IF(SUM(Table1[[#This Row],[General Audience]:[Other]])&gt;1,1,"")</f>
        <v/>
      </c>
      <c r="CU322" s="171" t="str">
        <f>IF(Table1[[#This Row],[Various  ]]&lt;&gt;1,IF(Table1[[#This Row],[Calculator / Software]]=1,1,""),"")</f>
        <v/>
      </c>
      <c r="CV322" s="171" t="str">
        <f>IF(Table1[[#This Row],[Various  ]]&lt;&gt;1,IF(Table1[[#This Row],[Information  ]]=1,1,""),"")</f>
        <v/>
      </c>
      <c r="CW322" s="171" t="str">
        <f>IF(Table1[[#This Row],[Various  ]]&lt;&gt;1,IF(Table1[[#This Row],[Interactive Tool]]=1,1,""),"")</f>
        <v/>
      </c>
      <c r="CX322" s="171" t="str">
        <f>IF(Table1[[#This Row],[Various  ]]&lt;&gt;1,IF(Table1[[#This Row],[Technical Specifications]]=1,1,""),"")</f>
        <v/>
      </c>
      <c r="CY322" s="171" t="str">
        <f>IF(Table1[[#This Row],[Various  ]]&lt;&gt;1,IF(Table1[[#This Row],[Training Resources]]=1,1,""),"")</f>
        <v/>
      </c>
      <c r="CZ322" s="171" t="str">
        <f>IF(Table1[[#This Row],[Various  ]]&lt;&gt;1,IF(Table1[[#This Row],[Toolbox]]=1,1,""),"")</f>
        <v/>
      </c>
      <c r="DA322" s="169" t="str">
        <f>IF(Table1[[#This Row],[Various  ]]&lt;&gt;1,IF(Table1[[#This Row],[Video]]=1,1,""),"")</f>
        <v/>
      </c>
      <c r="DB322" s="169" t="str">
        <f>IF(Table1[[#This Row],[Various  ]]&lt;&gt;1,IF(Table1[[#This Row],[Case study]]=1,1,""),"")</f>
        <v/>
      </c>
      <c r="DC322" s="169" t="str">
        <f>IF(Table1[[#This Row],[Various  ]]&lt;&gt;1,IF(Table1[[#This Row],[Other   ]]=1,1,""),"")</f>
        <v/>
      </c>
      <c r="DD322" s="169" t="str">
        <f>IF(Table1[[#This Row],[Various  ]]&lt;&gt;1,IF(Table1[[#This Row],[Standards]]=1,1,""),"")</f>
        <v/>
      </c>
      <c r="DE322" s="169" t="str">
        <f>IF(Table1[[#This Row],[Various]]=1,1,IF(SUM(Table1[[#This Row],[Calculator / Software]:[Standards]])&gt;1,1,""))</f>
        <v/>
      </c>
      <c r="DF322" s="169" t="str">
        <f>IF(Table1[[#This Row],[Multiple NCC links]]&lt;&gt;1,IF(Table1[[#This Row],[Design]]=1,1,""),"")</f>
        <v/>
      </c>
      <c r="DG322" s="169" t="str">
        <f>IF(Table1[[#This Row],[Multiple NCC links]]&lt;&gt;1,IF(Table1[[#This Row],[Assessment / Verification]]=1,1,""),"")</f>
        <v/>
      </c>
      <c r="DH322" s="169" t="str">
        <f>IF(Table1[[#This Row],[Multiple NCC links]]&lt;&gt;1,IF(Table1[[#This Row],[Climate Specific ]]=1,1,""),"")</f>
        <v/>
      </c>
      <c r="DI322" s="169" t="str">
        <f>IF(Table1[[#This Row],[Multiple NCC links]]&lt;&gt;1,IF(Table1[[#This Row],[Alterations / Additions]]=1,1,""),"")</f>
        <v/>
      </c>
      <c r="DJ322" s="169" t="str">
        <f>IF(Table1[[#This Row],[Multiple NCC links]]&lt;&gt;1,IF(Table1[[#This Row],[Glazing]]=1,1,""),"")</f>
        <v/>
      </c>
      <c r="DK322" s="169" t="str">
        <f>IF(Table1[[#This Row],[Multiple NCC links]]&lt;&gt;1,IF(Table1[[#This Row],[Building Fabric / Thermal / Sealing]]=1,1,""),"")</f>
        <v/>
      </c>
      <c r="DL322" s="169" t="str">
        <f>IF(Table1[[#This Row],[Multiple NCC links]]&lt;&gt;1,IF(Table1[[#This Row],[Lighting]]=1,1,""),"")</f>
        <v/>
      </c>
      <c r="DM322" s="169" t="str">
        <f>IF(Table1[[#This Row],[Multiple NCC links]]&lt;&gt;1,IF(Table1[[#This Row],[HVAC]]=1,1,""),"")</f>
        <v/>
      </c>
      <c r="DN322" s="169" t="str">
        <f>IF(Table1[[#This Row],[Multiple NCC links]]&lt;&gt;1,IF(Table1[[#This Row],[Services]]=1,1,""),"")</f>
        <v/>
      </c>
      <c r="DO322" s="169" t="str">
        <f>IF(Table1[[#This Row],[Multiple NCC links]]&lt;&gt;1,IF(Table1[[#This Row],[Maintenance &amp; Monitoring]]=1,1,""),"")</f>
        <v/>
      </c>
      <c r="DP322" s="169" t="str">
        <f>IF(Table1[[#This Row],[Multiple NCC links]]&lt;&gt;1,IF(Table1[[#This Row],[Hand over / Operations]]=1,1,""),"")</f>
        <v/>
      </c>
      <c r="DQ322" s="169" t="str">
        <f>IF(Table1[[#This Row],[Multiple NCC links]]&lt;&gt;1,IF(Table1[[#This Row],[As built assessment]]=1,1,""),"")</f>
        <v/>
      </c>
      <c r="DR322" s="169" t="str">
        <f>IF(Table1[[#This Row],[Multiple NCC links]]&lt;&gt;1,IF(Table1[[#This Row],[Beyond compliance]]=1,1,""),"")</f>
        <v/>
      </c>
      <c r="DS322" s="169" t="str">
        <f>IF(SUM(Table1[[#This Row],[Design]:[Beyond compliance]])&gt;1,1,"")</f>
        <v/>
      </c>
      <c r="DT322" s="169" t="str">
        <f>IF(Table1[[#This Row],[Both Residential &amp; Commercial4]]&lt;&gt;1,IF(Table1[[#This Row],[Residential]]=1,1,""),"")</f>
        <v/>
      </c>
      <c r="DU322" s="169" t="str">
        <f>IF(Table1[[#This Row],[Both Residential &amp; Commercial4]]&lt;&gt;1,IF(Table1[[#This Row],[Commercial]]=1,1,""),"")</f>
        <v/>
      </c>
      <c r="DV322" s="169" t="str">
        <f>Table1[[#This Row],[Residential &amp; Commercial]]</f>
        <v/>
      </c>
      <c r="DW322" s="169"/>
    </row>
    <row r="323" spans="1:127" s="49" customFormat="1" ht="20.25" thickTop="1" thickBot="1" x14ac:dyDescent="0.35">
      <c r="A323" s="97"/>
      <c r="B323" s="97"/>
      <c r="C323" s="88"/>
      <c r="D323" s="88"/>
      <c r="E323" s="176"/>
      <c r="F323" s="176"/>
      <c r="G323" s="176"/>
      <c r="H323" s="176"/>
      <c r="I323" s="90" t="str">
        <f>IF(AND(Table1[[#This Row],[General]]=1,Table1[[#This Row],[Beginner]]=1,Table1[[#This Row],[Intermediate]]=1,Table1[[#This Row],[Advanced]]=1),1,"")</f>
        <v/>
      </c>
      <c r="J323" s="90" t="str">
        <f>CONCATENATE(IF(Table1[[#This Row],[General]]=1,"General, ",""), IF(Table1[[#This Row],[Beginner]]=1,"Beginner, ",""),IF(Table1[[#This Row],[Intermediate]]=1,"Intermediate, ",""), IF(Table1[[#This Row],[Advanced]]=1,"Advanced",""))</f>
        <v/>
      </c>
      <c r="K323" s="91"/>
      <c r="L323" s="179"/>
      <c r="M323" s="91"/>
      <c r="N323" s="91"/>
      <c r="O323" s="159"/>
      <c r="P323" s="91"/>
      <c r="Q323" s="91"/>
      <c r="R323" s="91"/>
      <c r="S32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23" s="102"/>
      <c r="U323" s="102"/>
      <c r="V323" s="240"/>
      <c r="W323" s="240"/>
      <c r="X323" s="102"/>
      <c r="Y323" s="102"/>
      <c r="Z323" s="102"/>
      <c r="AA323" s="102"/>
      <c r="AB323" s="102"/>
      <c r="AC323" s="102"/>
      <c r="AD323" s="102"/>
      <c r="AE323" s="102"/>
      <c r="AF323" s="102"/>
      <c r="AG32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23" s="103"/>
      <c r="AI323" s="103"/>
      <c r="AJ323" s="103"/>
      <c r="AK323" s="74" t="str">
        <f>CONCATENATE(IF(Table1[[#This Row],[Digital]]=1,"Digital, ",""),IF(Table1[[#This Row],[Face to Face]]=1,"Face to face, ",""),IF(Table1[[#This Row],[Blended]]=1,"Blended",""))</f>
        <v/>
      </c>
      <c r="AL323" s="99"/>
      <c r="AM323" s="104"/>
      <c r="AN323" s="130"/>
      <c r="AO323" s="94"/>
      <c r="AP323" s="182"/>
      <c r="AQ323" s="94"/>
      <c r="AR323" s="94"/>
      <c r="AS323" s="94"/>
      <c r="AT323" s="94"/>
      <c r="AU323" s="94"/>
      <c r="AV323" s="182"/>
      <c r="AW323" s="182"/>
      <c r="AX323" s="182"/>
      <c r="AY323" s="94"/>
      <c r="AZ32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2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23" s="95"/>
      <c r="BC323" s="95"/>
      <c r="BD323" s="90" t="str">
        <f>IF(AND(Table1[[#This Row],[Residential]]=1,Table1[[#This Row],[Commercial]]=1),1,"")</f>
        <v/>
      </c>
      <c r="BE323" s="90" t="str">
        <f>CONCATENATE(IF(Table1[[#This Row],[Residential]]=1,"Residential, ",""),IF(Table1[[#This Row],[Commercial]]=1,"Commercial",""))</f>
        <v/>
      </c>
      <c r="BF323" s="94"/>
      <c r="BG323" s="94"/>
      <c r="BH323" s="94"/>
      <c r="BI323" s="94"/>
      <c r="BJ323" s="94"/>
      <c r="BK323" s="94"/>
      <c r="BL323" s="94"/>
      <c r="BM323" s="182"/>
      <c r="BN323" s="94"/>
      <c r="BO32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23" s="160"/>
      <c r="BQ323" s="120"/>
      <c r="BR323" s="132"/>
      <c r="BS323" s="120"/>
      <c r="BT323" s="175"/>
      <c r="BU323" s="175"/>
      <c r="BV323" s="175"/>
      <c r="BW323" s="121"/>
      <c r="BX323" s="121"/>
      <c r="BY323" s="121"/>
      <c r="BZ323" s="227"/>
      <c r="CA32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23" s="48">
        <f>COUNTIF(Table1[[#This Row],[Validity]:[Alignment with NCC (Yes=1,No=0)]],"N/A")</f>
        <v>0</v>
      </c>
      <c r="CC323" s="48">
        <f>IF(ISERROR(Table1[[#This Row],[Total Quality Score (out of 10)]]/(4-Table1[[#This Row],[N/A Count]])),0,Table1[[#This Row],[Total Quality Score (out of 10)]]/(4-Table1[[#This Row],[N/A Count]]))</f>
        <v>0</v>
      </c>
      <c r="CD323" s="106"/>
      <c r="CE323" s="106"/>
      <c r="CF323" s="172" t="str">
        <f>IF(SUM(Table1[[#This Row],[Multiple]:[Level (all)62]])&lt;1,IF(Table1[[#This Row],[General]]=1,1,""),"")</f>
        <v/>
      </c>
      <c r="CG323" s="172" t="str">
        <f>IF(SUM(Table1[[#This Row],[Multiple]:[Level (all)62]])&lt;1,IF(Table1[[#This Row],[Beginner]]=1,1,""),"")</f>
        <v/>
      </c>
      <c r="CH323" s="171" t="str">
        <f>IF(SUM(Table1[[#This Row],[Multiple]:[Level (all)62]])&lt;1,IF(Table1[[#This Row],[Intermediate]]=1,1,""),"")</f>
        <v/>
      </c>
      <c r="CI323" s="171" t="str">
        <f>IF(SUM(Table1[[#This Row],[Multiple]:[Level (all)62]])&lt;1,IF(Table1[[#This Row],[Advanced]]=1,1,""),"")</f>
        <v/>
      </c>
      <c r="CJ323" s="171" t="str">
        <f>IF(AND(SUM(Table1[[#This Row],[General]:[Advanced]])&lt;4,SUM(Table1[[#This Row],[General]:[Advanced]])&gt;1),1,"")</f>
        <v/>
      </c>
      <c r="CK323" s="171" t="str">
        <f>Table1[[#This Row],[Level (all)]]</f>
        <v/>
      </c>
      <c r="CL323" s="171" t="str">
        <f>IF(Table1[[#This Row],[Multiple audience]]&lt;&gt;1,IF(Table1[[#This Row],[General Audience]]=1,1,""),"")</f>
        <v/>
      </c>
      <c r="CM323" s="171" t="str">
        <f>IF(Table1[[#This Row],[Multiple audience]]&lt;&gt;1,IF(Table1[[#This Row],[Planners / Designers ]]=1,1,""),"")</f>
        <v/>
      </c>
      <c r="CN323" s="171" t="str">
        <f>IF(Table1[[#This Row],[Multiple audience]]&lt;&gt;1,IF(Table1[[#This Row],[Regulatory Assessors]]=1,1,""),"")</f>
        <v/>
      </c>
      <c r="CO323" s="171" t="str">
        <f>IF(Table1[[#This Row],[Multiple audience]]&lt;&gt;1,IF(Table1[[#This Row],[Builders / Management]]=1,1,""),"")</f>
        <v/>
      </c>
      <c r="CP323" s="171" t="str">
        <f>IF(Table1[[#This Row],[Multiple audience]]&lt;&gt;1,IF(Table1[[#This Row],[Energy / Sus Assessors]]=1,1,""),"")</f>
        <v/>
      </c>
      <c r="CQ323" s="171" t="str">
        <f>IF(Table1[[#This Row],[Multiple audience]]&lt;&gt;1,IF(Table1[[#This Row],[Semi-skilled]]=1,1,""),"")</f>
        <v/>
      </c>
      <c r="CR323" s="171" t="str">
        <f>IF(Table1[[#This Row],[Multiple audience]]&lt;&gt;1,IF(Table1[[#This Row],[Trades]]=1,1,""),"")</f>
        <v/>
      </c>
      <c r="CS323" s="171" t="str">
        <f>IF(Table1[[#This Row],[Multiple audience]]&lt;&gt;1,IF(Table1[[#This Row],[Other]]=1,1,""),"")</f>
        <v/>
      </c>
      <c r="CT323" s="171" t="str">
        <f>IF(SUM(Table1[[#This Row],[General Audience]:[Other]])&gt;1,1,"")</f>
        <v/>
      </c>
      <c r="CU323" s="171" t="str">
        <f>IF(Table1[[#This Row],[Various  ]]&lt;&gt;1,IF(Table1[[#This Row],[Calculator / Software]]=1,1,""),"")</f>
        <v/>
      </c>
      <c r="CV323" s="171" t="str">
        <f>IF(Table1[[#This Row],[Various  ]]&lt;&gt;1,IF(Table1[[#This Row],[Information  ]]=1,1,""),"")</f>
        <v/>
      </c>
      <c r="CW323" s="171" t="str">
        <f>IF(Table1[[#This Row],[Various  ]]&lt;&gt;1,IF(Table1[[#This Row],[Interactive Tool]]=1,1,""),"")</f>
        <v/>
      </c>
      <c r="CX323" s="171" t="str">
        <f>IF(Table1[[#This Row],[Various  ]]&lt;&gt;1,IF(Table1[[#This Row],[Technical Specifications]]=1,1,""),"")</f>
        <v/>
      </c>
      <c r="CY323" s="171" t="str">
        <f>IF(Table1[[#This Row],[Various  ]]&lt;&gt;1,IF(Table1[[#This Row],[Training Resources]]=1,1,""),"")</f>
        <v/>
      </c>
      <c r="CZ323" s="171" t="str">
        <f>IF(Table1[[#This Row],[Various  ]]&lt;&gt;1,IF(Table1[[#This Row],[Toolbox]]=1,1,""),"")</f>
        <v/>
      </c>
      <c r="DA323" s="169" t="str">
        <f>IF(Table1[[#This Row],[Various  ]]&lt;&gt;1,IF(Table1[[#This Row],[Video]]=1,1,""),"")</f>
        <v/>
      </c>
      <c r="DB323" s="169" t="str">
        <f>IF(Table1[[#This Row],[Various  ]]&lt;&gt;1,IF(Table1[[#This Row],[Case study]]=1,1,""),"")</f>
        <v/>
      </c>
      <c r="DC323" s="169" t="str">
        <f>IF(Table1[[#This Row],[Various  ]]&lt;&gt;1,IF(Table1[[#This Row],[Other   ]]=1,1,""),"")</f>
        <v/>
      </c>
      <c r="DD323" s="169" t="str">
        <f>IF(Table1[[#This Row],[Various  ]]&lt;&gt;1,IF(Table1[[#This Row],[Standards]]=1,1,""),"")</f>
        <v/>
      </c>
      <c r="DE323" s="169" t="str">
        <f>IF(Table1[[#This Row],[Various]]=1,1,IF(SUM(Table1[[#This Row],[Calculator / Software]:[Standards]])&gt;1,1,""))</f>
        <v/>
      </c>
      <c r="DF323" s="169" t="str">
        <f>IF(Table1[[#This Row],[Multiple NCC links]]&lt;&gt;1,IF(Table1[[#This Row],[Design]]=1,1,""),"")</f>
        <v/>
      </c>
      <c r="DG323" s="169" t="str">
        <f>IF(Table1[[#This Row],[Multiple NCC links]]&lt;&gt;1,IF(Table1[[#This Row],[Assessment / Verification]]=1,1,""),"")</f>
        <v/>
      </c>
      <c r="DH323" s="169" t="str">
        <f>IF(Table1[[#This Row],[Multiple NCC links]]&lt;&gt;1,IF(Table1[[#This Row],[Climate Specific ]]=1,1,""),"")</f>
        <v/>
      </c>
      <c r="DI323" s="169" t="str">
        <f>IF(Table1[[#This Row],[Multiple NCC links]]&lt;&gt;1,IF(Table1[[#This Row],[Alterations / Additions]]=1,1,""),"")</f>
        <v/>
      </c>
      <c r="DJ323" s="169" t="str">
        <f>IF(Table1[[#This Row],[Multiple NCC links]]&lt;&gt;1,IF(Table1[[#This Row],[Glazing]]=1,1,""),"")</f>
        <v/>
      </c>
      <c r="DK323" s="169" t="str">
        <f>IF(Table1[[#This Row],[Multiple NCC links]]&lt;&gt;1,IF(Table1[[#This Row],[Building Fabric / Thermal / Sealing]]=1,1,""),"")</f>
        <v/>
      </c>
      <c r="DL323" s="169" t="str">
        <f>IF(Table1[[#This Row],[Multiple NCC links]]&lt;&gt;1,IF(Table1[[#This Row],[Lighting]]=1,1,""),"")</f>
        <v/>
      </c>
      <c r="DM323" s="169" t="str">
        <f>IF(Table1[[#This Row],[Multiple NCC links]]&lt;&gt;1,IF(Table1[[#This Row],[HVAC]]=1,1,""),"")</f>
        <v/>
      </c>
      <c r="DN323" s="169" t="str">
        <f>IF(Table1[[#This Row],[Multiple NCC links]]&lt;&gt;1,IF(Table1[[#This Row],[Services]]=1,1,""),"")</f>
        <v/>
      </c>
      <c r="DO323" s="169" t="str">
        <f>IF(Table1[[#This Row],[Multiple NCC links]]&lt;&gt;1,IF(Table1[[#This Row],[Maintenance &amp; Monitoring]]=1,1,""),"")</f>
        <v/>
      </c>
      <c r="DP323" s="169" t="str">
        <f>IF(Table1[[#This Row],[Multiple NCC links]]&lt;&gt;1,IF(Table1[[#This Row],[Hand over / Operations]]=1,1,""),"")</f>
        <v/>
      </c>
      <c r="DQ323" s="169" t="str">
        <f>IF(Table1[[#This Row],[Multiple NCC links]]&lt;&gt;1,IF(Table1[[#This Row],[As built assessment]]=1,1,""),"")</f>
        <v/>
      </c>
      <c r="DR323" s="169" t="str">
        <f>IF(Table1[[#This Row],[Multiple NCC links]]&lt;&gt;1,IF(Table1[[#This Row],[Beyond compliance]]=1,1,""),"")</f>
        <v/>
      </c>
      <c r="DS323" s="169" t="str">
        <f>IF(SUM(Table1[[#This Row],[Design]:[Beyond compliance]])&gt;1,1,"")</f>
        <v/>
      </c>
      <c r="DT323" s="169" t="str">
        <f>IF(Table1[[#This Row],[Both Residential &amp; Commercial4]]&lt;&gt;1,IF(Table1[[#This Row],[Residential]]=1,1,""),"")</f>
        <v/>
      </c>
      <c r="DU323" s="169" t="str">
        <f>IF(Table1[[#This Row],[Both Residential &amp; Commercial4]]&lt;&gt;1,IF(Table1[[#This Row],[Commercial]]=1,1,""),"")</f>
        <v/>
      </c>
      <c r="DV323" s="169" t="str">
        <f>Table1[[#This Row],[Residential &amp; Commercial]]</f>
        <v/>
      </c>
      <c r="DW323" s="169"/>
    </row>
    <row r="324" spans="1:127" s="49" customFormat="1" ht="20.25" thickTop="1" thickBot="1" x14ac:dyDescent="0.35">
      <c r="A324" s="97"/>
      <c r="B324" s="97"/>
      <c r="C324" s="88"/>
      <c r="D324" s="88"/>
      <c r="E324" s="176"/>
      <c r="F324" s="176"/>
      <c r="G324" s="176"/>
      <c r="H324" s="176"/>
      <c r="I324" s="90" t="str">
        <f>IF(AND(Table1[[#This Row],[General]]=1,Table1[[#This Row],[Beginner]]=1,Table1[[#This Row],[Intermediate]]=1,Table1[[#This Row],[Advanced]]=1),1,"")</f>
        <v/>
      </c>
      <c r="J324" s="90" t="str">
        <f>CONCATENATE(IF(Table1[[#This Row],[General]]=1,"General, ",""), IF(Table1[[#This Row],[Beginner]]=1,"Beginner, ",""),IF(Table1[[#This Row],[Intermediate]]=1,"Intermediate, ",""), IF(Table1[[#This Row],[Advanced]]=1,"Advanced",""))</f>
        <v/>
      </c>
      <c r="K324" s="91"/>
      <c r="L324" s="179"/>
      <c r="M324" s="91"/>
      <c r="N324" s="91"/>
      <c r="O324" s="159"/>
      <c r="P324" s="91"/>
      <c r="Q324" s="91"/>
      <c r="R324" s="91"/>
      <c r="S32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24" s="102"/>
      <c r="U324" s="102"/>
      <c r="V324" s="240"/>
      <c r="W324" s="240"/>
      <c r="X324" s="102"/>
      <c r="Y324" s="102"/>
      <c r="Z324" s="102"/>
      <c r="AA324" s="102"/>
      <c r="AB324" s="102"/>
      <c r="AC324" s="102"/>
      <c r="AD324" s="102"/>
      <c r="AE324" s="102"/>
      <c r="AF324" s="102"/>
      <c r="AG32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24" s="103"/>
      <c r="AI324" s="103"/>
      <c r="AJ324" s="103"/>
      <c r="AK324" s="74" t="str">
        <f>CONCATENATE(IF(Table1[[#This Row],[Digital]]=1,"Digital, ",""),IF(Table1[[#This Row],[Face to Face]]=1,"Face to face, ",""),IF(Table1[[#This Row],[Blended]]=1,"Blended",""))</f>
        <v/>
      </c>
      <c r="AL324" s="99"/>
      <c r="AM324" s="104"/>
      <c r="AN324" s="130"/>
      <c r="AO324" s="94"/>
      <c r="AP324" s="182"/>
      <c r="AQ324" s="94"/>
      <c r="AR324" s="94"/>
      <c r="AS324" s="94"/>
      <c r="AT324" s="94"/>
      <c r="AU324" s="94"/>
      <c r="AV324" s="182"/>
      <c r="AW324" s="182"/>
      <c r="AX324" s="182"/>
      <c r="AY324" s="94"/>
      <c r="AZ32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2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24" s="95"/>
      <c r="BC324" s="95"/>
      <c r="BD324" s="90" t="str">
        <f>IF(AND(Table1[[#This Row],[Residential]]=1,Table1[[#This Row],[Commercial]]=1),1,"")</f>
        <v/>
      </c>
      <c r="BE324" s="90" t="str">
        <f>CONCATENATE(IF(Table1[[#This Row],[Residential]]=1,"Residential, ",""),IF(Table1[[#This Row],[Commercial]]=1,"Commercial",""))</f>
        <v/>
      </c>
      <c r="BF324" s="94"/>
      <c r="BG324" s="94"/>
      <c r="BH324" s="94"/>
      <c r="BI324" s="94"/>
      <c r="BJ324" s="94"/>
      <c r="BK324" s="94"/>
      <c r="BL324" s="94"/>
      <c r="BM324" s="182"/>
      <c r="BN324" s="94"/>
      <c r="BO32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24" s="160"/>
      <c r="BQ324" s="120"/>
      <c r="BR324" s="132"/>
      <c r="BS324" s="120"/>
      <c r="BT324" s="175"/>
      <c r="BU324" s="175"/>
      <c r="BV324" s="175"/>
      <c r="BW324" s="121"/>
      <c r="BX324" s="121"/>
      <c r="BY324" s="121"/>
      <c r="BZ324" s="227"/>
      <c r="CA32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24" s="48">
        <f>COUNTIF(Table1[[#This Row],[Validity]:[Alignment with NCC (Yes=1,No=0)]],"N/A")</f>
        <v>0</v>
      </c>
      <c r="CC324" s="48">
        <f>IF(ISERROR(Table1[[#This Row],[Total Quality Score (out of 10)]]/(4-Table1[[#This Row],[N/A Count]])),0,Table1[[#This Row],[Total Quality Score (out of 10)]]/(4-Table1[[#This Row],[N/A Count]]))</f>
        <v>0</v>
      </c>
      <c r="CD324" s="106"/>
      <c r="CE324" s="106"/>
      <c r="CF324" s="172" t="str">
        <f>IF(SUM(Table1[[#This Row],[Multiple]:[Level (all)62]])&lt;1,IF(Table1[[#This Row],[General]]=1,1,""),"")</f>
        <v/>
      </c>
      <c r="CG324" s="172" t="str">
        <f>IF(SUM(Table1[[#This Row],[Multiple]:[Level (all)62]])&lt;1,IF(Table1[[#This Row],[Beginner]]=1,1,""),"")</f>
        <v/>
      </c>
      <c r="CH324" s="171" t="str">
        <f>IF(SUM(Table1[[#This Row],[Multiple]:[Level (all)62]])&lt;1,IF(Table1[[#This Row],[Intermediate]]=1,1,""),"")</f>
        <v/>
      </c>
      <c r="CI324" s="171" t="str">
        <f>IF(SUM(Table1[[#This Row],[Multiple]:[Level (all)62]])&lt;1,IF(Table1[[#This Row],[Advanced]]=1,1,""),"")</f>
        <v/>
      </c>
      <c r="CJ324" s="171" t="str">
        <f>IF(AND(SUM(Table1[[#This Row],[General]:[Advanced]])&lt;4,SUM(Table1[[#This Row],[General]:[Advanced]])&gt;1),1,"")</f>
        <v/>
      </c>
      <c r="CK324" s="171" t="str">
        <f>Table1[[#This Row],[Level (all)]]</f>
        <v/>
      </c>
      <c r="CL324" s="171" t="str">
        <f>IF(Table1[[#This Row],[Multiple audience]]&lt;&gt;1,IF(Table1[[#This Row],[General Audience]]=1,1,""),"")</f>
        <v/>
      </c>
      <c r="CM324" s="171" t="str">
        <f>IF(Table1[[#This Row],[Multiple audience]]&lt;&gt;1,IF(Table1[[#This Row],[Planners / Designers ]]=1,1,""),"")</f>
        <v/>
      </c>
      <c r="CN324" s="171" t="str">
        <f>IF(Table1[[#This Row],[Multiple audience]]&lt;&gt;1,IF(Table1[[#This Row],[Regulatory Assessors]]=1,1,""),"")</f>
        <v/>
      </c>
      <c r="CO324" s="171" t="str">
        <f>IF(Table1[[#This Row],[Multiple audience]]&lt;&gt;1,IF(Table1[[#This Row],[Builders / Management]]=1,1,""),"")</f>
        <v/>
      </c>
      <c r="CP324" s="171" t="str">
        <f>IF(Table1[[#This Row],[Multiple audience]]&lt;&gt;1,IF(Table1[[#This Row],[Energy / Sus Assessors]]=1,1,""),"")</f>
        <v/>
      </c>
      <c r="CQ324" s="171" t="str">
        <f>IF(Table1[[#This Row],[Multiple audience]]&lt;&gt;1,IF(Table1[[#This Row],[Semi-skilled]]=1,1,""),"")</f>
        <v/>
      </c>
      <c r="CR324" s="171" t="str">
        <f>IF(Table1[[#This Row],[Multiple audience]]&lt;&gt;1,IF(Table1[[#This Row],[Trades]]=1,1,""),"")</f>
        <v/>
      </c>
      <c r="CS324" s="171" t="str">
        <f>IF(Table1[[#This Row],[Multiple audience]]&lt;&gt;1,IF(Table1[[#This Row],[Other]]=1,1,""),"")</f>
        <v/>
      </c>
      <c r="CT324" s="171" t="str">
        <f>IF(SUM(Table1[[#This Row],[General Audience]:[Other]])&gt;1,1,"")</f>
        <v/>
      </c>
      <c r="CU324" s="171" t="str">
        <f>IF(Table1[[#This Row],[Various  ]]&lt;&gt;1,IF(Table1[[#This Row],[Calculator / Software]]=1,1,""),"")</f>
        <v/>
      </c>
      <c r="CV324" s="171" t="str">
        <f>IF(Table1[[#This Row],[Various  ]]&lt;&gt;1,IF(Table1[[#This Row],[Information  ]]=1,1,""),"")</f>
        <v/>
      </c>
      <c r="CW324" s="171" t="str">
        <f>IF(Table1[[#This Row],[Various  ]]&lt;&gt;1,IF(Table1[[#This Row],[Interactive Tool]]=1,1,""),"")</f>
        <v/>
      </c>
      <c r="CX324" s="171" t="str">
        <f>IF(Table1[[#This Row],[Various  ]]&lt;&gt;1,IF(Table1[[#This Row],[Technical Specifications]]=1,1,""),"")</f>
        <v/>
      </c>
      <c r="CY324" s="171" t="str">
        <f>IF(Table1[[#This Row],[Various  ]]&lt;&gt;1,IF(Table1[[#This Row],[Training Resources]]=1,1,""),"")</f>
        <v/>
      </c>
      <c r="CZ324" s="171" t="str">
        <f>IF(Table1[[#This Row],[Various  ]]&lt;&gt;1,IF(Table1[[#This Row],[Toolbox]]=1,1,""),"")</f>
        <v/>
      </c>
      <c r="DA324" s="169" t="str">
        <f>IF(Table1[[#This Row],[Various  ]]&lt;&gt;1,IF(Table1[[#This Row],[Video]]=1,1,""),"")</f>
        <v/>
      </c>
      <c r="DB324" s="169" t="str">
        <f>IF(Table1[[#This Row],[Various  ]]&lt;&gt;1,IF(Table1[[#This Row],[Case study]]=1,1,""),"")</f>
        <v/>
      </c>
      <c r="DC324" s="169" t="str">
        <f>IF(Table1[[#This Row],[Various  ]]&lt;&gt;1,IF(Table1[[#This Row],[Other   ]]=1,1,""),"")</f>
        <v/>
      </c>
      <c r="DD324" s="169" t="str">
        <f>IF(Table1[[#This Row],[Various  ]]&lt;&gt;1,IF(Table1[[#This Row],[Standards]]=1,1,""),"")</f>
        <v/>
      </c>
      <c r="DE324" s="169" t="str">
        <f>IF(Table1[[#This Row],[Various]]=1,1,IF(SUM(Table1[[#This Row],[Calculator / Software]:[Standards]])&gt;1,1,""))</f>
        <v/>
      </c>
      <c r="DF324" s="169" t="str">
        <f>IF(Table1[[#This Row],[Multiple NCC links]]&lt;&gt;1,IF(Table1[[#This Row],[Design]]=1,1,""),"")</f>
        <v/>
      </c>
      <c r="DG324" s="169" t="str">
        <f>IF(Table1[[#This Row],[Multiple NCC links]]&lt;&gt;1,IF(Table1[[#This Row],[Assessment / Verification]]=1,1,""),"")</f>
        <v/>
      </c>
      <c r="DH324" s="169" t="str">
        <f>IF(Table1[[#This Row],[Multiple NCC links]]&lt;&gt;1,IF(Table1[[#This Row],[Climate Specific ]]=1,1,""),"")</f>
        <v/>
      </c>
      <c r="DI324" s="169" t="str">
        <f>IF(Table1[[#This Row],[Multiple NCC links]]&lt;&gt;1,IF(Table1[[#This Row],[Alterations / Additions]]=1,1,""),"")</f>
        <v/>
      </c>
      <c r="DJ324" s="169" t="str">
        <f>IF(Table1[[#This Row],[Multiple NCC links]]&lt;&gt;1,IF(Table1[[#This Row],[Glazing]]=1,1,""),"")</f>
        <v/>
      </c>
      <c r="DK324" s="169" t="str">
        <f>IF(Table1[[#This Row],[Multiple NCC links]]&lt;&gt;1,IF(Table1[[#This Row],[Building Fabric / Thermal / Sealing]]=1,1,""),"")</f>
        <v/>
      </c>
      <c r="DL324" s="169" t="str">
        <f>IF(Table1[[#This Row],[Multiple NCC links]]&lt;&gt;1,IF(Table1[[#This Row],[Lighting]]=1,1,""),"")</f>
        <v/>
      </c>
      <c r="DM324" s="169" t="str">
        <f>IF(Table1[[#This Row],[Multiple NCC links]]&lt;&gt;1,IF(Table1[[#This Row],[HVAC]]=1,1,""),"")</f>
        <v/>
      </c>
      <c r="DN324" s="169" t="str">
        <f>IF(Table1[[#This Row],[Multiple NCC links]]&lt;&gt;1,IF(Table1[[#This Row],[Services]]=1,1,""),"")</f>
        <v/>
      </c>
      <c r="DO324" s="169" t="str">
        <f>IF(Table1[[#This Row],[Multiple NCC links]]&lt;&gt;1,IF(Table1[[#This Row],[Maintenance &amp; Monitoring]]=1,1,""),"")</f>
        <v/>
      </c>
      <c r="DP324" s="169" t="str">
        <f>IF(Table1[[#This Row],[Multiple NCC links]]&lt;&gt;1,IF(Table1[[#This Row],[Hand over / Operations]]=1,1,""),"")</f>
        <v/>
      </c>
      <c r="DQ324" s="169" t="str">
        <f>IF(Table1[[#This Row],[Multiple NCC links]]&lt;&gt;1,IF(Table1[[#This Row],[As built assessment]]=1,1,""),"")</f>
        <v/>
      </c>
      <c r="DR324" s="169" t="str">
        <f>IF(Table1[[#This Row],[Multiple NCC links]]&lt;&gt;1,IF(Table1[[#This Row],[Beyond compliance]]=1,1,""),"")</f>
        <v/>
      </c>
      <c r="DS324" s="169" t="str">
        <f>IF(SUM(Table1[[#This Row],[Design]:[Beyond compliance]])&gt;1,1,"")</f>
        <v/>
      </c>
      <c r="DT324" s="169" t="str">
        <f>IF(Table1[[#This Row],[Both Residential &amp; Commercial4]]&lt;&gt;1,IF(Table1[[#This Row],[Residential]]=1,1,""),"")</f>
        <v/>
      </c>
      <c r="DU324" s="169" t="str">
        <f>IF(Table1[[#This Row],[Both Residential &amp; Commercial4]]&lt;&gt;1,IF(Table1[[#This Row],[Commercial]]=1,1,""),"")</f>
        <v/>
      </c>
      <c r="DV324" s="169" t="str">
        <f>Table1[[#This Row],[Residential &amp; Commercial]]</f>
        <v/>
      </c>
      <c r="DW324" s="169"/>
    </row>
    <row r="325" spans="1:127" s="49" customFormat="1" ht="20.25" thickTop="1" thickBot="1" x14ac:dyDescent="0.35">
      <c r="A325" s="97"/>
      <c r="B325" s="97"/>
      <c r="C325" s="88"/>
      <c r="D325" s="88"/>
      <c r="E325" s="176"/>
      <c r="F325" s="176"/>
      <c r="G325" s="176"/>
      <c r="H325" s="176"/>
      <c r="I325" s="90" t="str">
        <f>IF(AND(Table1[[#This Row],[General]]=1,Table1[[#This Row],[Beginner]]=1,Table1[[#This Row],[Intermediate]]=1,Table1[[#This Row],[Advanced]]=1),1,"")</f>
        <v/>
      </c>
      <c r="J325" s="90" t="str">
        <f>CONCATENATE(IF(Table1[[#This Row],[General]]=1,"General, ",""), IF(Table1[[#This Row],[Beginner]]=1,"Beginner, ",""),IF(Table1[[#This Row],[Intermediate]]=1,"Intermediate, ",""), IF(Table1[[#This Row],[Advanced]]=1,"Advanced",""))</f>
        <v/>
      </c>
      <c r="K325" s="91"/>
      <c r="L325" s="179"/>
      <c r="M325" s="91"/>
      <c r="N325" s="91"/>
      <c r="O325" s="159"/>
      <c r="P325" s="91"/>
      <c r="Q325" s="91"/>
      <c r="R325" s="91"/>
      <c r="S32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25" s="102"/>
      <c r="U325" s="102"/>
      <c r="V325" s="240"/>
      <c r="W325" s="240"/>
      <c r="X325" s="102"/>
      <c r="Y325" s="102"/>
      <c r="Z325" s="102"/>
      <c r="AA325" s="102"/>
      <c r="AB325" s="102"/>
      <c r="AC325" s="102"/>
      <c r="AD325" s="102"/>
      <c r="AE325" s="102"/>
      <c r="AF325" s="102"/>
      <c r="AG32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25" s="103"/>
      <c r="AI325" s="103"/>
      <c r="AJ325" s="103"/>
      <c r="AK325" s="74" t="str">
        <f>CONCATENATE(IF(Table1[[#This Row],[Digital]]=1,"Digital, ",""),IF(Table1[[#This Row],[Face to Face]]=1,"Face to face, ",""),IF(Table1[[#This Row],[Blended]]=1,"Blended",""))</f>
        <v/>
      </c>
      <c r="AL325" s="99"/>
      <c r="AM325" s="104"/>
      <c r="AN325" s="130"/>
      <c r="AO325" s="94"/>
      <c r="AP325" s="182"/>
      <c r="AQ325" s="94"/>
      <c r="AR325" s="94"/>
      <c r="AS325" s="94"/>
      <c r="AT325" s="94"/>
      <c r="AU325" s="94"/>
      <c r="AV325" s="182"/>
      <c r="AW325" s="182"/>
      <c r="AX325" s="182"/>
      <c r="AY325" s="94"/>
      <c r="AZ32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2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25" s="95"/>
      <c r="BC325" s="95"/>
      <c r="BD325" s="90" t="str">
        <f>IF(AND(Table1[[#This Row],[Residential]]=1,Table1[[#This Row],[Commercial]]=1),1,"")</f>
        <v/>
      </c>
      <c r="BE325" s="90" t="str">
        <f>CONCATENATE(IF(Table1[[#This Row],[Residential]]=1,"Residential, ",""),IF(Table1[[#This Row],[Commercial]]=1,"Commercial",""))</f>
        <v/>
      </c>
      <c r="BF325" s="94"/>
      <c r="BG325" s="94"/>
      <c r="BH325" s="94"/>
      <c r="BI325" s="94"/>
      <c r="BJ325" s="94"/>
      <c r="BK325" s="94"/>
      <c r="BL325" s="94"/>
      <c r="BM325" s="182"/>
      <c r="BN325" s="94"/>
      <c r="BO32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25" s="160"/>
      <c r="BQ325" s="120"/>
      <c r="BR325" s="132"/>
      <c r="BS325" s="120"/>
      <c r="BT325" s="175"/>
      <c r="BU325" s="175"/>
      <c r="BV325" s="175"/>
      <c r="BW325" s="121"/>
      <c r="BX325" s="121"/>
      <c r="BY325" s="121"/>
      <c r="BZ325" s="227"/>
      <c r="CA32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25" s="48">
        <f>COUNTIF(Table1[[#This Row],[Validity]:[Alignment with NCC (Yes=1,No=0)]],"N/A")</f>
        <v>0</v>
      </c>
      <c r="CC325" s="48">
        <f>IF(ISERROR(Table1[[#This Row],[Total Quality Score (out of 10)]]/(4-Table1[[#This Row],[N/A Count]])),0,Table1[[#This Row],[Total Quality Score (out of 10)]]/(4-Table1[[#This Row],[N/A Count]]))</f>
        <v>0</v>
      </c>
      <c r="CD325" s="106"/>
      <c r="CE325" s="106"/>
      <c r="CF325" s="172" t="str">
        <f>IF(SUM(Table1[[#This Row],[Multiple]:[Level (all)62]])&lt;1,IF(Table1[[#This Row],[General]]=1,1,""),"")</f>
        <v/>
      </c>
      <c r="CG325" s="172" t="str">
        <f>IF(SUM(Table1[[#This Row],[Multiple]:[Level (all)62]])&lt;1,IF(Table1[[#This Row],[Beginner]]=1,1,""),"")</f>
        <v/>
      </c>
      <c r="CH325" s="171" t="str">
        <f>IF(SUM(Table1[[#This Row],[Multiple]:[Level (all)62]])&lt;1,IF(Table1[[#This Row],[Intermediate]]=1,1,""),"")</f>
        <v/>
      </c>
      <c r="CI325" s="171" t="str">
        <f>IF(SUM(Table1[[#This Row],[Multiple]:[Level (all)62]])&lt;1,IF(Table1[[#This Row],[Advanced]]=1,1,""),"")</f>
        <v/>
      </c>
      <c r="CJ325" s="171" t="str">
        <f>IF(AND(SUM(Table1[[#This Row],[General]:[Advanced]])&lt;4,SUM(Table1[[#This Row],[General]:[Advanced]])&gt;1),1,"")</f>
        <v/>
      </c>
      <c r="CK325" s="171" t="str">
        <f>Table1[[#This Row],[Level (all)]]</f>
        <v/>
      </c>
      <c r="CL325" s="171" t="str">
        <f>IF(Table1[[#This Row],[Multiple audience]]&lt;&gt;1,IF(Table1[[#This Row],[General Audience]]=1,1,""),"")</f>
        <v/>
      </c>
      <c r="CM325" s="171" t="str">
        <f>IF(Table1[[#This Row],[Multiple audience]]&lt;&gt;1,IF(Table1[[#This Row],[Planners / Designers ]]=1,1,""),"")</f>
        <v/>
      </c>
      <c r="CN325" s="171" t="str">
        <f>IF(Table1[[#This Row],[Multiple audience]]&lt;&gt;1,IF(Table1[[#This Row],[Regulatory Assessors]]=1,1,""),"")</f>
        <v/>
      </c>
      <c r="CO325" s="171" t="str">
        <f>IF(Table1[[#This Row],[Multiple audience]]&lt;&gt;1,IF(Table1[[#This Row],[Builders / Management]]=1,1,""),"")</f>
        <v/>
      </c>
      <c r="CP325" s="171" t="str">
        <f>IF(Table1[[#This Row],[Multiple audience]]&lt;&gt;1,IF(Table1[[#This Row],[Energy / Sus Assessors]]=1,1,""),"")</f>
        <v/>
      </c>
      <c r="CQ325" s="171" t="str">
        <f>IF(Table1[[#This Row],[Multiple audience]]&lt;&gt;1,IF(Table1[[#This Row],[Semi-skilled]]=1,1,""),"")</f>
        <v/>
      </c>
      <c r="CR325" s="171" t="str">
        <f>IF(Table1[[#This Row],[Multiple audience]]&lt;&gt;1,IF(Table1[[#This Row],[Trades]]=1,1,""),"")</f>
        <v/>
      </c>
      <c r="CS325" s="171" t="str">
        <f>IF(Table1[[#This Row],[Multiple audience]]&lt;&gt;1,IF(Table1[[#This Row],[Other]]=1,1,""),"")</f>
        <v/>
      </c>
      <c r="CT325" s="171" t="str">
        <f>IF(SUM(Table1[[#This Row],[General Audience]:[Other]])&gt;1,1,"")</f>
        <v/>
      </c>
      <c r="CU325" s="171" t="str">
        <f>IF(Table1[[#This Row],[Various  ]]&lt;&gt;1,IF(Table1[[#This Row],[Calculator / Software]]=1,1,""),"")</f>
        <v/>
      </c>
      <c r="CV325" s="171" t="str">
        <f>IF(Table1[[#This Row],[Various  ]]&lt;&gt;1,IF(Table1[[#This Row],[Information  ]]=1,1,""),"")</f>
        <v/>
      </c>
      <c r="CW325" s="171" t="str">
        <f>IF(Table1[[#This Row],[Various  ]]&lt;&gt;1,IF(Table1[[#This Row],[Interactive Tool]]=1,1,""),"")</f>
        <v/>
      </c>
      <c r="CX325" s="171" t="str">
        <f>IF(Table1[[#This Row],[Various  ]]&lt;&gt;1,IF(Table1[[#This Row],[Technical Specifications]]=1,1,""),"")</f>
        <v/>
      </c>
      <c r="CY325" s="171" t="str">
        <f>IF(Table1[[#This Row],[Various  ]]&lt;&gt;1,IF(Table1[[#This Row],[Training Resources]]=1,1,""),"")</f>
        <v/>
      </c>
      <c r="CZ325" s="171" t="str">
        <f>IF(Table1[[#This Row],[Various  ]]&lt;&gt;1,IF(Table1[[#This Row],[Toolbox]]=1,1,""),"")</f>
        <v/>
      </c>
      <c r="DA325" s="169" t="str">
        <f>IF(Table1[[#This Row],[Various  ]]&lt;&gt;1,IF(Table1[[#This Row],[Video]]=1,1,""),"")</f>
        <v/>
      </c>
      <c r="DB325" s="169" t="str">
        <f>IF(Table1[[#This Row],[Various  ]]&lt;&gt;1,IF(Table1[[#This Row],[Case study]]=1,1,""),"")</f>
        <v/>
      </c>
      <c r="DC325" s="169" t="str">
        <f>IF(Table1[[#This Row],[Various  ]]&lt;&gt;1,IF(Table1[[#This Row],[Other   ]]=1,1,""),"")</f>
        <v/>
      </c>
      <c r="DD325" s="169" t="str">
        <f>IF(Table1[[#This Row],[Various  ]]&lt;&gt;1,IF(Table1[[#This Row],[Standards]]=1,1,""),"")</f>
        <v/>
      </c>
      <c r="DE325" s="169" t="str">
        <f>IF(Table1[[#This Row],[Various]]=1,1,IF(SUM(Table1[[#This Row],[Calculator / Software]:[Standards]])&gt;1,1,""))</f>
        <v/>
      </c>
      <c r="DF325" s="169" t="str">
        <f>IF(Table1[[#This Row],[Multiple NCC links]]&lt;&gt;1,IF(Table1[[#This Row],[Design]]=1,1,""),"")</f>
        <v/>
      </c>
      <c r="DG325" s="169" t="str">
        <f>IF(Table1[[#This Row],[Multiple NCC links]]&lt;&gt;1,IF(Table1[[#This Row],[Assessment / Verification]]=1,1,""),"")</f>
        <v/>
      </c>
      <c r="DH325" s="169" t="str">
        <f>IF(Table1[[#This Row],[Multiple NCC links]]&lt;&gt;1,IF(Table1[[#This Row],[Climate Specific ]]=1,1,""),"")</f>
        <v/>
      </c>
      <c r="DI325" s="169" t="str">
        <f>IF(Table1[[#This Row],[Multiple NCC links]]&lt;&gt;1,IF(Table1[[#This Row],[Alterations / Additions]]=1,1,""),"")</f>
        <v/>
      </c>
      <c r="DJ325" s="169" t="str">
        <f>IF(Table1[[#This Row],[Multiple NCC links]]&lt;&gt;1,IF(Table1[[#This Row],[Glazing]]=1,1,""),"")</f>
        <v/>
      </c>
      <c r="DK325" s="169" t="str">
        <f>IF(Table1[[#This Row],[Multiple NCC links]]&lt;&gt;1,IF(Table1[[#This Row],[Building Fabric / Thermal / Sealing]]=1,1,""),"")</f>
        <v/>
      </c>
      <c r="DL325" s="169" t="str">
        <f>IF(Table1[[#This Row],[Multiple NCC links]]&lt;&gt;1,IF(Table1[[#This Row],[Lighting]]=1,1,""),"")</f>
        <v/>
      </c>
      <c r="DM325" s="169" t="str">
        <f>IF(Table1[[#This Row],[Multiple NCC links]]&lt;&gt;1,IF(Table1[[#This Row],[HVAC]]=1,1,""),"")</f>
        <v/>
      </c>
      <c r="DN325" s="169" t="str">
        <f>IF(Table1[[#This Row],[Multiple NCC links]]&lt;&gt;1,IF(Table1[[#This Row],[Services]]=1,1,""),"")</f>
        <v/>
      </c>
      <c r="DO325" s="169" t="str">
        <f>IF(Table1[[#This Row],[Multiple NCC links]]&lt;&gt;1,IF(Table1[[#This Row],[Maintenance &amp; Monitoring]]=1,1,""),"")</f>
        <v/>
      </c>
      <c r="DP325" s="169" t="str">
        <f>IF(Table1[[#This Row],[Multiple NCC links]]&lt;&gt;1,IF(Table1[[#This Row],[Hand over / Operations]]=1,1,""),"")</f>
        <v/>
      </c>
      <c r="DQ325" s="169" t="str">
        <f>IF(Table1[[#This Row],[Multiple NCC links]]&lt;&gt;1,IF(Table1[[#This Row],[As built assessment]]=1,1,""),"")</f>
        <v/>
      </c>
      <c r="DR325" s="169" t="str">
        <f>IF(Table1[[#This Row],[Multiple NCC links]]&lt;&gt;1,IF(Table1[[#This Row],[Beyond compliance]]=1,1,""),"")</f>
        <v/>
      </c>
      <c r="DS325" s="169" t="str">
        <f>IF(SUM(Table1[[#This Row],[Design]:[Beyond compliance]])&gt;1,1,"")</f>
        <v/>
      </c>
      <c r="DT325" s="169" t="str">
        <f>IF(Table1[[#This Row],[Both Residential &amp; Commercial4]]&lt;&gt;1,IF(Table1[[#This Row],[Residential]]=1,1,""),"")</f>
        <v/>
      </c>
      <c r="DU325" s="169" t="str">
        <f>IF(Table1[[#This Row],[Both Residential &amp; Commercial4]]&lt;&gt;1,IF(Table1[[#This Row],[Commercial]]=1,1,""),"")</f>
        <v/>
      </c>
      <c r="DV325" s="169" t="str">
        <f>Table1[[#This Row],[Residential &amp; Commercial]]</f>
        <v/>
      </c>
      <c r="DW325" s="169"/>
    </row>
    <row r="326" spans="1:127" s="49" customFormat="1" ht="20.25" thickTop="1" thickBot="1" x14ac:dyDescent="0.35">
      <c r="A326" s="97"/>
      <c r="B326" s="97"/>
      <c r="C326" s="88"/>
      <c r="D326" s="88"/>
      <c r="E326" s="176"/>
      <c r="F326" s="176"/>
      <c r="G326" s="176"/>
      <c r="H326" s="176"/>
      <c r="I326" s="90" t="str">
        <f>IF(AND(Table1[[#This Row],[General]]=1,Table1[[#This Row],[Beginner]]=1,Table1[[#This Row],[Intermediate]]=1,Table1[[#This Row],[Advanced]]=1),1,"")</f>
        <v/>
      </c>
      <c r="J326" s="90" t="str">
        <f>CONCATENATE(IF(Table1[[#This Row],[General]]=1,"General, ",""), IF(Table1[[#This Row],[Beginner]]=1,"Beginner, ",""),IF(Table1[[#This Row],[Intermediate]]=1,"Intermediate, ",""), IF(Table1[[#This Row],[Advanced]]=1,"Advanced",""))</f>
        <v/>
      </c>
      <c r="K326" s="91"/>
      <c r="L326" s="179"/>
      <c r="M326" s="91"/>
      <c r="N326" s="91"/>
      <c r="O326" s="159"/>
      <c r="P326" s="91"/>
      <c r="Q326" s="91"/>
      <c r="R326" s="91"/>
      <c r="S32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26" s="102"/>
      <c r="U326" s="102"/>
      <c r="V326" s="240"/>
      <c r="W326" s="240"/>
      <c r="X326" s="102"/>
      <c r="Y326" s="102"/>
      <c r="Z326" s="102"/>
      <c r="AA326" s="102"/>
      <c r="AB326" s="102"/>
      <c r="AC326" s="102"/>
      <c r="AD326" s="102"/>
      <c r="AE326" s="102"/>
      <c r="AF326" s="102"/>
      <c r="AG32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26" s="103"/>
      <c r="AI326" s="103"/>
      <c r="AJ326" s="103"/>
      <c r="AK326" s="74" t="str">
        <f>CONCATENATE(IF(Table1[[#This Row],[Digital]]=1,"Digital, ",""),IF(Table1[[#This Row],[Face to Face]]=1,"Face to face, ",""),IF(Table1[[#This Row],[Blended]]=1,"Blended",""))</f>
        <v/>
      </c>
      <c r="AL326" s="99"/>
      <c r="AM326" s="104"/>
      <c r="AN326" s="130"/>
      <c r="AO326" s="94"/>
      <c r="AP326" s="182"/>
      <c r="AQ326" s="94"/>
      <c r="AR326" s="94"/>
      <c r="AS326" s="94"/>
      <c r="AT326" s="94"/>
      <c r="AU326" s="94"/>
      <c r="AV326" s="182"/>
      <c r="AW326" s="182"/>
      <c r="AX326" s="182"/>
      <c r="AY326" s="94"/>
      <c r="AZ32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2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26" s="95"/>
      <c r="BC326" s="95"/>
      <c r="BD326" s="90" t="str">
        <f>IF(AND(Table1[[#This Row],[Residential]]=1,Table1[[#This Row],[Commercial]]=1),1,"")</f>
        <v/>
      </c>
      <c r="BE326" s="90" t="str">
        <f>CONCATENATE(IF(Table1[[#This Row],[Residential]]=1,"Residential, ",""),IF(Table1[[#This Row],[Commercial]]=1,"Commercial",""))</f>
        <v/>
      </c>
      <c r="BF326" s="94"/>
      <c r="BG326" s="94"/>
      <c r="BH326" s="94"/>
      <c r="BI326" s="94"/>
      <c r="BJ326" s="94"/>
      <c r="BK326" s="94"/>
      <c r="BL326" s="94"/>
      <c r="BM326" s="182"/>
      <c r="BN326" s="94"/>
      <c r="BO32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26" s="160"/>
      <c r="BQ326" s="120"/>
      <c r="BR326" s="132"/>
      <c r="BS326" s="120"/>
      <c r="BT326" s="175"/>
      <c r="BU326" s="175"/>
      <c r="BV326" s="175"/>
      <c r="BW326" s="121"/>
      <c r="BX326" s="121"/>
      <c r="BY326" s="121"/>
      <c r="BZ326" s="227"/>
      <c r="CA32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26" s="48">
        <f>COUNTIF(Table1[[#This Row],[Validity]:[Alignment with NCC (Yes=1,No=0)]],"N/A")</f>
        <v>0</v>
      </c>
      <c r="CC326" s="48">
        <f>IF(ISERROR(Table1[[#This Row],[Total Quality Score (out of 10)]]/(4-Table1[[#This Row],[N/A Count]])),0,Table1[[#This Row],[Total Quality Score (out of 10)]]/(4-Table1[[#This Row],[N/A Count]]))</f>
        <v>0</v>
      </c>
      <c r="CD326" s="106"/>
      <c r="CE326" s="106"/>
      <c r="CF326" s="172" t="str">
        <f>IF(SUM(Table1[[#This Row],[Multiple]:[Level (all)62]])&lt;1,IF(Table1[[#This Row],[General]]=1,1,""),"")</f>
        <v/>
      </c>
      <c r="CG326" s="172" t="str">
        <f>IF(SUM(Table1[[#This Row],[Multiple]:[Level (all)62]])&lt;1,IF(Table1[[#This Row],[Beginner]]=1,1,""),"")</f>
        <v/>
      </c>
      <c r="CH326" s="171" t="str">
        <f>IF(SUM(Table1[[#This Row],[Multiple]:[Level (all)62]])&lt;1,IF(Table1[[#This Row],[Intermediate]]=1,1,""),"")</f>
        <v/>
      </c>
      <c r="CI326" s="171" t="str">
        <f>IF(SUM(Table1[[#This Row],[Multiple]:[Level (all)62]])&lt;1,IF(Table1[[#This Row],[Advanced]]=1,1,""),"")</f>
        <v/>
      </c>
      <c r="CJ326" s="171" t="str">
        <f>IF(AND(SUM(Table1[[#This Row],[General]:[Advanced]])&lt;4,SUM(Table1[[#This Row],[General]:[Advanced]])&gt;1),1,"")</f>
        <v/>
      </c>
      <c r="CK326" s="171" t="str">
        <f>Table1[[#This Row],[Level (all)]]</f>
        <v/>
      </c>
      <c r="CL326" s="171" t="str">
        <f>IF(Table1[[#This Row],[Multiple audience]]&lt;&gt;1,IF(Table1[[#This Row],[General Audience]]=1,1,""),"")</f>
        <v/>
      </c>
      <c r="CM326" s="171" t="str">
        <f>IF(Table1[[#This Row],[Multiple audience]]&lt;&gt;1,IF(Table1[[#This Row],[Planners / Designers ]]=1,1,""),"")</f>
        <v/>
      </c>
      <c r="CN326" s="171" t="str">
        <f>IF(Table1[[#This Row],[Multiple audience]]&lt;&gt;1,IF(Table1[[#This Row],[Regulatory Assessors]]=1,1,""),"")</f>
        <v/>
      </c>
      <c r="CO326" s="171" t="str">
        <f>IF(Table1[[#This Row],[Multiple audience]]&lt;&gt;1,IF(Table1[[#This Row],[Builders / Management]]=1,1,""),"")</f>
        <v/>
      </c>
      <c r="CP326" s="171" t="str">
        <f>IF(Table1[[#This Row],[Multiple audience]]&lt;&gt;1,IF(Table1[[#This Row],[Energy / Sus Assessors]]=1,1,""),"")</f>
        <v/>
      </c>
      <c r="CQ326" s="171" t="str">
        <f>IF(Table1[[#This Row],[Multiple audience]]&lt;&gt;1,IF(Table1[[#This Row],[Semi-skilled]]=1,1,""),"")</f>
        <v/>
      </c>
      <c r="CR326" s="171" t="str">
        <f>IF(Table1[[#This Row],[Multiple audience]]&lt;&gt;1,IF(Table1[[#This Row],[Trades]]=1,1,""),"")</f>
        <v/>
      </c>
      <c r="CS326" s="171" t="str">
        <f>IF(Table1[[#This Row],[Multiple audience]]&lt;&gt;1,IF(Table1[[#This Row],[Other]]=1,1,""),"")</f>
        <v/>
      </c>
      <c r="CT326" s="171" t="str">
        <f>IF(SUM(Table1[[#This Row],[General Audience]:[Other]])&gt;1,1,"")</f>
        <v/>
      </c>
      <c r="CU326" s="171" t="str">
        <f>IF(Table1[[#This Row],[Various  ]]&lt;&gt;1,IF(Table1[[#This Row],[Calculator / Software]]=1,1,""),"")</f>
        <v/>
      </c>
      <c r="CV326" s="171" t="str">
        <f>IF(Table1[[#This Row],[Various  ]]&lt;&gt;1,IF(Table1[[#This Row],[Information  ]]=1,1,""),"")</f>
        <v/>
      </c>
      <c r="CW326" s="171" t="str">
        <f>IF(Table1[[#This Row],[Various  ]]&lt;&gt;1,IF(Table1[[#This Row],[Interactive Tool]]=1,1,""),"")</f>
        <v/>
      </c>
      <c r="CX326" s="171" t="str">
        <f>IF(Table1[[#This Row],[Various  ]]&lt;&gt;1,IF(Table1[[#This Row],[Technical Specifications]]=1,1,""),"")</f>
        <v/>
      </c>
      <c r="CY326" s="171" t="str">
        <f>IF(Table1[[#This Row],[Various  ]]&lt;&gt;1,IF(Table1[[#This Row],[Training Resources]]=1,1,""),"")</f>
        <v/>
      </c>
      <c r="CZ326" s="171" t="str">
        <f>IF(Table1[[#This Row],[Various  ]]&lt;&gt;1,IF(Table1[[#This Row],[Toolbox]]=1,1,""),"")</f>
        <v/>
      </c>
      <c r="DA326" s="169" t="str">
        <f>IF(Table1[[#This Row],[Various  ]]&lt;&gt;1,IF(Table1[[#This Row],[Video]]=1,1,""),"")</f>
        <v/>
      </c>
      <c r="DB326" s="169" t="str">
        <f>IF(Table1[[#This Row],[Various  ]]&lt;&gt;1,IF(Table1[[#This Row],[Case study]]=1,1,""),"")</f>
        <v/>
      </c>
      <c r="DC326" s="169" t="str">
        <f>IF(Table1[[#This Row],[Various  ]]&lt;&gt;1,IF(Table1[[#This Row],[Other   ]]=1,1,""),"")</f>
        <v/>
      </c>
      <c r="DD326" s="169" t="str">
        <f>IF(Table1[[#This Row],[Various  ]]&lt;&gt;1,IF(Table1[[#This Row],[Standards]]=1,1,""),"")</f>
        <v/>
      </c>
      <c r="DE326" s="169" t="str">
        <f>IF(Table1[[#This Row],[Various]]=1,1,IF(SUM(Table1[[#This Row],[Calculator / Software]:[Standards]])&gt;1,1,""))</f>
        <v/>
      </c>
      <c r="DF326" s="169" t="str">
        <f>IF(Table1[[#This Row],[Multiple NCC links]]&lt;&gt;1,IF(Table1[[#This Row],[Design]]=1,1,""),"")</f>
        <v/>
      </c>
      <c r="DG326" s="169" t="str">
        <f>IF(Table1[[#This Row],[Multiple NCC links]]&lt;&gt;1,IF(Table1[[#This Row],[Assessment / Verification]]=1,1,""),"")</f>
        <v/>
      </c>
      <c r="DH326" s="169" t="str">
        <f>IF(Table1[[#This Row],[Multiple NCC links]]&lt;&gt;1,IF(Table1[[#This Row],[Climate Specific ]]=1,1,""),"")</f>
        <v/>
      </c>
      <c r="DI326" s="169" t="str">
        <f>IF(Table1[[#This Row],[Multiple NCC links]]&lt;&gt;1,IF(Table1[[#This Row],[Alterations / Additions]]=1,1,""),"")</f>
        <v/>
      </c>
      <c r="DJ326" s="169" t="str">
        <f>IF(Table1[[#This Row],[Multiple NCC links]]&lt;&gt;1,IF(Table1[[#This Row],[Glazing]]=1,1,""),"")</f>
        <v/>
      </c>
      <c r="DK326" s="169" t="str">
        <f>IF(Table1[[#This Row],[Multiple NCC links]]&lt;&gt;1,IF(Table1[[#This Row],[Building Fabric / Thermal / Sealing]]=1,1,""),"")</f>
        <v/>
      </c>
      <c r="DL326" s="169" t="str">
        <f>IF(Table1[[#This Row],[Multiple NCC links]]&lt;&gt;1,IF(Table1[[#This Row],[Lighting]]=1,1,""),"")</f>
        <v/>
      </c>
      <c r="DM326" s="169" t="str">
        <f>IF(Table1[[#This Row],[Multiple NCC links]]&lt;&gt;1,IF(Table1[[#This Row],[HVAC]]=1,1,""),"")</f>
        <v/>
      </c>
      <c r="DN326" s="169" t="str">
        <f>IF(Table1[[#This Row],[Multiple NCC links]]&lt;&gt;1,IF(Table1[[#This Row],[Services]]=1,1,""),"")</f>
        <v/>
      </c>
      <c r="DO326" s="169" t="str">
        <f>IF(Table1[[#This Row],[Multiple NCC links]]&lt;&gt;1,IF(Table1[[#This Row],[Maintenance &amp; Monitoring]]=1,1,""),"")</f>
        <v/>
      </c>
      <c r="DP326" s="169" t="str">
        <f>IF(Table1[[#This Row],[Multiple NCC links]]&lt;&gt;1,IF(Table1[[#This Row],[Hand over / Operations]]=1,1,""),"")</f>
        <v/>
      </c>
      <c r="DQ326" s="169" t="str">
        <f>IF(Table1[[#This Row],[Multiple NCC links]]&lt;&gt;1,IF(Table1[[#This Row],[As built assessment]]=1,1,""),"")</f>
        <v/>
      </c>
      <c r="DR326" s="169" t="str">
        <f>IF(Table1[[#This Row],[Multiple NCC links]]&lt;&gt;1,IF(Table1[[#This Row],[Beyond compliance]]=1,1,""),"")</f>
        <v/>
      </c>
      <c r="DS326" s="169" t="str">
        <f>IF(SUM(Table1[[#This Row],[Design]:[Beyond compliance]])&gt;1,1,"")</f>
        <v/>
      </c>
      <c r="DT326" s="169" t="str">
        <f>IF(Table1[[#This Row],[Both Residential &amp; Commercial4]]&lt;&gt;1,IF(Table1[[#This Row],[Residential]]=1,1,""),"")</f>
        <v/>
      </c>
      <c r="DU326" s="169" t="str">
        <f>IF(Table1[[#This Row],[Both Residential &amp; Commercial4]]&lt;&gt;1,IF(Table1[[#This Row],[Commercial]]=1,1,""),"")</f>
        <v/>
      </c>
      <c r="DV326" s="169" t="str">
        <f>Table1[[#This Row],[Residential &amp; Commercial]]</f>
        <v/>
      </c>
      <c r="DW326" s="169"/>
    </row>
    <row r="327" spans="1:127" s="49" customFormat="1" ht="20.25" thickTop="1" thickBot="1" x14ac:dyDescent="0.35">
      <c r="A327" s="97"/>
      <c r="B327" s="97"/>
      <c r="C327" s="88"/>
      <c r="D327" s="88"/>
      <c r="E327" s="176"/>
      <c r="F327" s="176"/>
      <c r="G327" s="176"/>
      <c r="H327" s="176"/>
      <c r="I327" s="90" t="str">
        <f>IF(AND(Table1[[#This Row],[General]]=1,Table1[[#This Row],[Beginner]]=1,Table1[[#This Row],[Intermediate]]=1,Table1[[#This Row],[Advanced]]=1),1,"")</f>
        <v/>
      </c>
      <c r="J327" s="90" t="str">
        <f>CONCATENATE(IF(Table1[[#This Row],[General]]=1,"General, ",""), IF(Table1[[#This Row],[Beginner]]=1,"Beginner, ",""),IF(Table1[[#This Row],[Intermediate]]=1,"Intermediate, ",""), IF(Table1[[#This Row],[Advanced]]=1,"Advanced",""))</f>
        <v/>
      </c>
      <c r="K327" s="91"/>
      <c r="L327" s="179"/>
      <c r="M327" s="91"/>
      <c r="N327" s="91"/>
      <c r="O327" s="159"/>
      <c r="P327" s="91"/>
      <c r="Q327" s="91"/>
      <c r="R327" s="91"/>
      <c r="S32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27" s="102"/>
      <c r="U327" s="102"/>
      <c r="V327" s="240"/>
      <c r="W327" s="240"/>
      <c r="X327" s="102"/>
      <c r="Y327" s="102"/>
      <c r="Z327" s="102"/>
      <c r="AA327" s="102"/>
      <c r="AB327" s="102"/>
      <c r="AC327" s="102"/>
      <c r="AD327" s="102"/>
      <c r="AE327" s="102"/>
      <c r="AF327" s="102"/>
      <c r="AG32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27" s="103"/>
      <c r="AI327" s="103"/>
      <c r="AJ327" s="103"/>
      <c r="AK327" s="74" t="str">
        <f>CONCATENATE(IF(Table1[[#This Row],[Digital]]=1,"Digital, ",""),IF(Table1[[#This Row],[Face to Face]]=1,"Face to face, ",""),IF(Table1[[#This Row],[Blended]]=1,"Blended",""))</f>
        <v/>
      </c>
      <c r="AL327" s="99"/>
      <c r="AM327" s="104"/>
      <c r="AN327" s="130"/>
      <c r="AO327" s="94"/>
      <c r="AP327" s="182"/>
      <c r="AQ327" s="94"/>
      <c r="AR327" s="94"/>
      <c r="AS327" s="94"/>
      <c r="AT327" s="94"/>
      <c r="AU327" s="94"/>
      <c r="AV327" s="182"/>
      <c r="AW327" s="182"/>
      <c r="AX327" s="182"/>
      <c r="AY327" s="94"/>
      <c r="AZ32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2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27" s="95"/>
      <c r="BC327" s="95"/>
      <c r="BD327" s="90" t="str">
        <f>IF(AND(Table1[[#This Row],[Residential]]=1,Table1[[#This Row],[Commercial]]=1),1,"")</f>
        <v/>
      </c>
      <c r="BE327" s="90" t="str">
        <f>CONCATENATE(IF(Table1[[#This Row],[Residential]]=1,"Residential, ",""),IF(Table1[[#This Row],[Commercial]]=1,"Commercial",""))</f>
        <v/>
      </c>
      <c r="BF327" s="94"/>
      <c r="BG327" s="94"/>
      <c r="BH327" s="94"/>
      <c r="BI327" s="94"/>
      <c r="BJ327" s="94"/>
      <c r="BK327" s="94"/>
      <c r="BL327" s="94"/>
      <c r="BM327" s="182"/>
      <c r="BN327" s="94"/>
      <c r="BO32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27" s="160"/>
      <c r="BQ327" s="120"/>
      <c r="BR327" s="132"/>
      <c r="BS327" s="120"/>
      <c r="BT327" s="175"/>
      <c r="BU327" s="175"/>
      <c r="BV327" s="175"/>
      <c r="BW327" s="121"/>
      <c r="BX327" s="121"/>
      <c r="BY327" s="121"/>
      <c r="BZ327" s="227"/>
      <c r="CA32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27" s="48">
        <f>COUNTIF(Table1[[#This Row],[Validity]:[Alignment with NCC (Yes=1,No=0)]],"N/A")</f>
        <v>0</v>
      </c>
      <c r="CC327" s="48">
        <f>IF(ISERROR(Table1[[#This Row],[Total Quality Score (out of 10)]]/(4-Table1[[#This Row],[N/A Count]])),0,Table1[[#This Row],[Total Quality Score (out of 10)]]/(4-Table1[[#This Row],[N/A Count]]))</f>
        <v>0</v>
      </c>
      <c r="CD327" s="106"/>
      <c r="CE327" s="106"/>
      <c r="CF327" s="172" t="str">
        <f>IF(SUM(Table1[[#This Row],[Multiple]:[Level (all)62]])&lt;1,IF(Table1[[#This Row],[General]]=1,1,""),"")</f>
        <v/>
      </c>
      <c r="CG327" s="172" t="str">
        <f>IF(SUM(Table1[[#This Row],[Multiple]:[Level (all)62]])&lt;1,IF(Table1[[#This Row],[Beginner]]=1,1,""),"")</f>
        <v/>
      </c>
      <c r="CH327" s="171" t="str">
        <f>IF(SUM(Table1[[#This Row],[Multiple]:[Level (all)62]])&lt;1,IF(Table1[[#This Row],[Intermediate]]=1,1,""),"")</f>
        <v/>
      </c>
      <c r="CI327" s="171" t="str">
        <f>IF(SUM(Table1[[#This Row],[Multiple]:[Level (all)62]])&lt;1,IF(Table1[[#This Row],[Advanced]]=1,1,""),"")</f>
        <v/>
      </c>
      <c r="CJ327" s="171" t="str">
        <f>IF(AND(SUM(Table1[[#This Row],[General]:[Advanced]])&lt;4,SUM(Table1[[#This Row],[General]:[Advanced]])&gt;1),1,"")</f>
        <v/>
      </c>
      <c r="CK327" s="171" t="str">
        <f>Table1[[#This Row],[Level (all)]]</f>
        <v/>
      </c>
      <c r="CL327" s="171" t="str">
        <f>IF(Table1[[#This Row],[Multiple audience]]&lt;&gt;1,IF(Table1[[#This Row],[General Audience]]=1,1,""),"")</f>
        <v/>
      </c>
      <c r="CM327" s="171" t="str">
        <f>IF(Table1[[#This Row],[Multiple audience]]&lt;&gt;1,IF(Table1[[#This Row],[Planners / Designers ]]=1,1,""),"")</f>
        <v/>
      </c>
      <c r="CN327" s="171" t="str">
        <f>IF(Table1[[#This Row],[Multiple audience]]&lt;&gt;1,IF(Table1[[#This Row],[Regulatory Assessors]]=1,1,""),"")</f>
        <v/>
      </c>
      <c r="CO327" s="171" t="str">
        <f>IF(Table1[[#This Row],[Multiple audience]]&lt;&gt;1,IF(Table1[[#This Row],[Builders / Management]]=1,1,""),"")</f>
        <v/>
      </c>
      <c r="CP327" s="171" t="str">
        <f>IF(Table1[[#This Row],[Multiple audience]]&lt;&gt;1,IF(Table1[[#This Row],[Energy / Sus Assessors]]=1,1,""),"")</f>
        <v/>
      </c>
      <c r="CQ327" s="171" t="str">
        <f>IF(Table1[[#This Row],[Multiple audience]]&lt;&gt;1,IF(Table1[[#This Row],[Semi-skilled]]=1,1,""),"")</f>
        <v/>
      </c>
      <c r="CR327" s="171" t="str">
        <f>IF(Table1[[#This Row],[Multiple audience]]&lt;&gt;1,IF(Table1[[#This Row],[Trades]]=1,1,""),"")</f>
        <v/>
      </c>
      <c r="CS327" s="171" t="str">
        <f>IF(Table1[[#This Row],[Multiple audience]]&lt;&gt;1,IF(Table1[[#This Row],[Other]]=1,1,""),"")</f>
        <v/>
      </c>
      <c r="CT327" s="171" t="str">
        <f>IF(SUM(Table1[[#This Row],[General Audience]:[Other]])&gt;1,1,"")</f>
        <v/>
      </c>
      <c r="CU327" s="171" t="str">
        <f>IF(Table1[[#This Row],[Various  ]]&lt;&gt;1,IF(Table1[[#This Row],[Calculator / Software]]=1,1,""),"")</f>
        <v/>
      </c>
      <c r="CV327" s="171" t="str">
        <f>IF(Table1[[#This Row],[Various  ]]&lt;&gt;1,IF(Table1[[#This Row],[Information  ]]=1,1,""),"")</f>
        <v/>
      </c>
      <c r="CW327" s="171" t="str">
        <f>IF(Table1[[#This Row],[Various  ]]&lt;&gt;1,IF(Table1[[#This Row],[Interactive Tool]]=1,1,""),"")</f>
        <v/>
      </c>
      <c r="CX327" s="171" t="str">
        <f>IF(Table1[[#This Row],[Various  ]]&lt;&gt;1,IF(Table1[[#This Row],[Technical Specifications]]=1,1,""),"")</f>
        <v/>
      </c>
      <c r="CY327" s="171" t="str">
        <f>IF(Table1[[#This Row],[Various  ]]&lt;&gt;1,IF(Table1[[#This Row],[Training Resources]]=1,1,""),"")</f>
        <v/>
      </c>
      <c r="CZ327" s="171" t="str">
        <f>IF(Table1[[#This Row],[Various  ]]&lt;&gt;1,IF(Table1[[#This Row],[Toolbox]]=1,1,""),"")</f>
        <v/>
      </c>
      <c r="DA327" s="169" t="str">
        <f>IF(Table1[[#This Row],[Various  ]]&lt;&gt;1,IF(Table1[[#This Row],[Video]]=1,1,""),"")</f>
        <v/>
      </c>
      <c r="DB327" s="169" t="str">
        <f>IF(Table1[[#This Row],[Various  ]]&lt;&gt;1,IF(Table1[[#This Row],[Case study]]=1,1,""),"")</f>
        <v/>
      </c>
      <c r="DC327" s="169" t="str">
        <f>IF(Table1[[#This Row],[Various  ]]&lt;&gt;1,IF(Table1[[#This Row],[Other   ]]=1,1,""),"")</f>
        <v/>
      </c>
      <c r="DD327" s="169" t="str">
        <f>IF(Table1[[#This Row],[Various  ]]&lt;&gt;1,IF(Table1[[#This Row],[Standards]]=1,1,""),"")</f>
        <v/>
      </c>
      <c r="DE327" s="169" t="str">
        <f>IF(Table1[[#This Row],[Various]]=1,1,IF(SUM(Table1[[#This Row],[Calculator / Software]:[Standards]])&gt;1,1,""))</f>
        <v/>
      </c>
      <c r="DF327" s="169" t="str">
        <f>IF(Table1[[#This Row],[Multiple NCC links]]&lt;&gt;1,IF(Table1[[#This Row],[Design]]=1,1,""),"")</f>
        <v/>
      </c>
      <c r="DG327" s="169" t="str">
        <f>IF(Table1[[#This Row],[Multiple NCC links]]&lt;&gt;1,IF(Table1[[#This Row],[Assessment / Verification]]=1,1,""),"")</f>
        <v/>
      </c>
      <c r="DH327" s="169" t="str">
        <f>IF(Table1[[#This Row],[Multiple NCC links]]&lt;&gt;1,IF(Table1[[#This Row],[Climate Specific ]]=1,1,""),"")</f>
        <v/>
      </c>
      <c r="DI327" s="169" t="str">
        <f>IF(Table1[[#This Row],[Multiple NCC links]]&lt;&gt;1,IF(Table1[[#This Row],[Alterations / Additions]]=1,1,""),"")</f>
        <v/>
      </c>
      <c r="DJ327" s="169" t="str">
        <f>IF(Table1[[#This Row],[Multiple NCC links]]&lt;&gt;1,IF(Table1[[#This Row],[Glazing]]=1,1,""),"")</f>
        <v/>
      </c>
      <c r="DK327" s="169" t="str">
        <f>IF(Table1[[#This Row],[Multiple NCC links]]&lt;&gt;1,IF(Table1[[#This Row],[Building Fabric / Thermal / Sealing]]=1,1,""),"")</f>
        <v/>
      </c>
      <c r="DL327" s="169" t="str">
        <f>IF(Table1[[#This Row],[Multiple NCC links]]&lt;&gt;1,IF(Table1[[#This Row],[Lighting]]=1,1,""),"")</f>
        <v/>
      </c>
      <c r="DM327" s="169" t="str">
        <f>IF(Table1[[#This Row],[Multiple NCC links]]&lt;&gt;1,IF(Table1[[#This Row],[HVAC]]=1,1,""),"")</f>
        <v/>
      </c>
      <c r="DN327" s="169" t="str">
        <f>IF(Table1[[#This Row],[Multiple NCC links]]&lt;&gt;1,IF(Table1[[#This Row],[Services]]=1,1,""),"")</f>
        <v/>
      </c>
      <c r="DO327" s="169" t="str">
        <f>IF(Table1[[#This Row],[Multiple NCC links]]&lt;&gt;1,IF(Table1[[#This Row],[Maintenance &amp; Monitoring]]=1,1,""),"")</f>
        <v/>
      </c>
      <c r="DP327" s="169" t="str">
        <f>IF(Table1[[#This Row],[Multiple NCC links]]&lt;&gt;1,IF(Table1[[#This Row],[Hand over / Operations]]=1,1,""),"")</f>
        <v/>
      </c>
      <c r="DQ327" s="169" t="str">
        <f>IF(Table1[[#This Row],[Multiple NCC links]]&lt;&gt;1,IF(Table1[[#This Row],[As built assessment]]=1,1,""),"")</f>
        <v/>
      </c>
      <c r="DR327" s="169" t="str">
        <f>IF(Table1[[#This Row],[Multiple NCC links]]&lt;&gt;1,IF(Table1[[#This Row],[Beyond compliance]]=1,1,""),"")</f>
        <v/>
      </c>
      <c r="DS327" s="169" t="str">
        <f>IF(SUM(Table1[[#This Row],[Design]:[Beyond compliance]])&gt;1,1,"")</f>
        <v/>
      </c>
      <c r="DT327" s="169" t="str">
        <f>IF(Table1[[#This Row],[Both Residential &amp; Commercial4]]&lt;&gt;1,IF(Table1[[#This Row],[Residential]]=1,1,""),"")</f>
        <v/>
      </c>
      <c r="DU327" s="169" t="str">
        <f>IF(Table1[[#This Row],[Both Residential &amp; Commercial4]]&lt;&gt;1,IF(Table1[[#This Row],[Commercial]]=1,1,""),"")</f>
        <v/>
      </c>
      <c r="DV327" s="169" t="str">
        <f>Table1[[#This Row],[Residential &amp; Commercial]]</f>
        <v/>
      </c>
      <c r="DW327" s="169"/>
    </row>
    <row r="328" spans="1:127" s="49" customFormat="1" ht="20.25" thickTop="1" thickBot="1" x14ac:dyDescent="0.35">
      <c r="A328" s="97"/>
      <c r="B328" s="97"/>
      <c r="C328" s="88"/>
      <c r="D328" s="88"/>
      <c r="E328" s="176"/>
      <c r="F328" s="176"/>
      <c r="G328" s="176"/>
      <c r="H328" s="176"/>
      <c r="I328" s="90" t="str">
        <f>IF(AND(Table1[[#This Row],[General]]=1,Table1[[#This Row],[Beginner]]=1,Table1[[#This Row],[Intermediate]]=1,Table1[[#This Row],[Advanced]]=1),1,"")</f>
        <v/>
      </c>
      <c r="J328" s="90" t="str">
        <f>CONCATENATE(IF(Table1[[#This Row],[General]]=1,"General, ",""), IF(Table1[[#This Row],[Beginner]]=1,"Beginner, ",""),IF(Table1[[#This Row],[Intermediate]]=1,"Intermediate, ",""), IF(Table1[[#This Row],[Advanced]]=1,"Advanced",""))</f>
        <v/>
      </c>
      <c r="K328" s="91"/>
      <c r="L328" s="179"/>
      <c r="M328" s="91"/>
      <c r="N328" s="91"/>
      <c r="O328" s="159"/>
      <c r="P328" s="91"/>
      <c r="Q328" s="91"/>
      <c r="R328" s="91"/>
      <c r="S32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28" s="102"/>
      <c r="U328" s="102"/>
      <c r="V328" s="240"/>
      <c r="W328" s="240"/>
      <c r="X328" s="102"/>
      <c r="Y328" s="102"/>
      <c r="Z328" s="102"/>
      <c r="AA328" s="102"/>
      <c r="AB328" s="102"/>
      <c r="AC328" s="102"/>
      <c r="AD328" s="102"/>
      <c r="AE328" s="102"/>
      <c r="AF328" s="102"/>
      <c r="AG32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28" s="103"/>
      <c r="AI328" s="103"/>
      <c r="AJ328" s="103"/>
      <c r="AK328" s="74" t="str">
        <f>CONCATENATE(IF(Table1[[#This Row],[Digital]]=1,"Digital, ",""),IF(Table1[[#This Row],[Face to Face]]=1,"Face to face, ",""),IF(Table1[[#This Row],[Blended]]=1,"Blended",""))</f>
        <v/>
      </c>
      <c r="AL328" s="99"/>
      <c r="AM328" s="104"/>
      <c r="AN328" s="130"/>
      <c r="AO328" s="94"/>
      <c r="AP328" s="182"/>
      <c r="AQ328" s="94"/>
      <c r="AR328" s="94"/>
      <c r="AS328" s="94"/>
      <c r="AT328" s="94"/>
      <c r="AU328" s="94"/>
      <c r="AV328" s="182"/>
      <c r="AW328" s="182"/>
      <c r="AX328" s="182"/>
      <c r="AY328" s="94"/>
      <c r="AZ32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2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28" s="95"/>
      <c r="BC328" s="95"/>
      <c r="BD328" s="90" t="str">
        <f>IF(AND(Table1[[#This Row],[Residential]]=1,Table1[[#This Row],[Commercial]]=1),1,"")</f>
        <v/>
      </c>
      <c r="BE328" s="90" t="str">
        <f>CONCATENATE(IF(Table1[[#This Row],[Residential]]=1,"Residential, ",""),IF(Table1[[#This Row],[Commercial]]=1,"Commercial",""))</f>
        <v/>
      </c>
      <c r="BF328" s="94"/>
      <c r="BG328" s="94"/>
      <c r="BH328" s="94"/>
      <c r="BI328" s="94"/>
      <c r="BJ328" s="94"/>
      <c r="BK328" s="94"/>
      <c r="BL328" s="94"/>
      <c r="BM328" s="182"/>
      <c r="BN328" s="94"/>
      <c r="BO32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28" s="160"/>
      <c r="BQ328" s="120"/>
      <c r="BR328" s="132"/>
      <c r="BS328" s="120"/>
      <c r="BT328" s="175"/>
      <c r="BU328" s="175"/>
      <c r="BV328" s="175"/>
      <c r="BW328" s="121"/>
      <c r="BX328" s="121"/>
      <c r="BY328" s="121"/>
      <c r="BZ328" s="227"/>
      <c r="CA32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28" s="48">
        <f>COUNTIF(Table1[[#This Row],[Validity]:[Alignment with NCC (Yes=1,No=0)]],"N/A")</f>
        <v>0</v>
      </c>
      <c r="CC328" s="48">
        <f>IF(ISERROR(Table1[[#This Row],[Total Quality Score (out of 10)]]/(4-Table1[[#This Row],[N/A Count]])),0,Table1[[#This Row],[Total Quality Score (out of 10)]]/(4-Table1[[#This Row],[N/A Count]]))</f>
        <v>0</v>
      </c>
      <c r="CD328" s="106"/>
      <c r="CE328" s="106"/>
      <c r="CF328" s="172" t="str">
        <f>IF(SUM(Table1[[#This Row],[Multiple]:[Level (all)62]])&lt;1,IF(Table1[[#This Row],[General]]=1,1,""),"")</f>
        <v/>
      </c>
      <c r="CG328" s="172" t="str">
        <f>IF(SUM(Table1[[#This Row],[Multiple]:[Level (all)62]])&lt;1,IF(Table1[[#This Row],[Beginner]]=1,1,""),"")</f>
        <v/>
      </c>
      <c r="CH328" s="171" t="str">
        <f>IF(SUM(Table1[[#This Row],[Multiple]:[Level (all)62]])&lt;1,IF(Table1[[#This Row],[Intermediate]]=1,1,""),"")</f>
        <v/>
      </c>
      <c r="CI328" s="171" t="str">
        <f>IF(SUM(Table1[[#This Row],[Multiple]:[Level (all)62]])&lt;1,IF(Table1[[#This Row],[Advanced]]=1,1,""),"")</f>
        <v/>
      </c>
      <c r="CJ328" s="171" t="str">
        <f>IF(AND(SUM(Table1[[#This Row],[General]:[Advanced]])&lt;4,SUM(Table1[[#This Row],[General]:[Advanced]])&gt;1),1,"")</f>
        <v/>
      </c>
      <c r="CK328" s="171" t="str">
        <f>Table1[[#This Row],[Level (all)]]</f>
        <v/>
      </c>
      <c r="CL328" s="171" t="str">
        <f>IF(Table1[[#This Row],[Multiple audience]]&lt;&gt;1,IF(Table1[[#This Row],[General Audience]]=1,1,""),"")</f>
        <v/>
      </c>
      <c r="CM328" s="171" t="str">
        <f>IF(Table1[[#This Row],[Multiple audience]]&lt;&gt;1,IF(Table1[[#This Row],[Planners / Designers ]]=1,1,""),"")</f>
        <v/>
      </c>
      <c r="CN328" s="171" t="str">
        <f>IF(Table1[[#This Row],[Multiple audience]]&lt;&gt;1,IF(Table1[[#This Row],[Regulatory Assessors]]=1,1,""),"")</f>
        <v/>
      </c>
      <c r="CO328" s="171" t="str">
        <f>IF(Table1[[#This Row],[Multiple audience]]&lt;&gt;1,IF(Table1[[#This Row],[Builders / Management]]=1,1,""),"")</f>
        <v/>
      </c>
      <c r="CP328" s="171" t="str">
        <f>IF(Table1[[#This Row],[Multiple audience]]&lt;&gt;1,IF(Table1[[#This Row],[Energy / Sus Assessors]]=1,1,""),"")</f>
        <v/>
      </c>
      <c r="CQ328" s="171" t="str">
        <f>IF(Table1[[#This Row],[Multiple audience]]&lt;&gt;1,IF(Table1[[#This Row],[Semi-skilled]]=1,1,""),"")</f>
        <v/>
      </c>
      <c r="CR328" s="171" t="str">
        <f>IF(Table1[[#This Row],[Multiple audience]]&lt;&gt;1,IF(Table1[[#This Row],[Trades]]=1,1,""),"")</f>
        <v/>
      </c>
      <c r="CS328" s="171" t="str">
        <f>IF(Table1[[#This Row],[Multiple audience]]&lt;&gt;1,IF(Table1[[#This Row],[Other]]=1,1,""),"")</f>
        <v/>
      </c>
      <c r="CT328" s="171" t="str">
        <f>IF(SUM(Table1[[#This Row],[General Audience]:[Other]])&gt;1,1,"")</f>
        <v/>
      </c>
      <c r="CU328" s="171" t="str">
        <f>IF(Table1[[#This Row],[Various  ]]&lt;&gt;1,IF(Table1[[#This Row],[Calculator / Software]]=1,1,""),"")</f>
        <v/>
      </c>
      <c r="CV328" s="171" t="str">
        <f>IF(Table1[[#This Row],[Various  ]]&lt;&gt;1,IF(Table1[[#This Row],[Information  ]]=1,1,""),"")</f>
        <v/>
      </c>
      <c r="CW328" s="171" t="str">
        <f>IF(Table1[[#This Row],[Various  ]]&lt;&gt;1,IF(Table1[[#This Row],[Interactive Tool]]=1,1,""),"")</f>
        <v/>
      </c>
      <c r="CX328" s="171" t="str">
        <f>IF(Table1[[#This Row],[Various  ]]&lt;&gt;1,IF(Table1[[#This Row],[Technical Specifications]]=1,1,""),"")</f>
        <v/>
      </c>
      <c r="CY328" s="171" t="str">
        <f>IF(Table1[[#This Row],[Various  ]]&lt;&gt;1,IF(Table1[[#This Row],[Training Resources]]=1,1,""),"")</f>
        <v/>
      </c>
      <c r="CZ328" s="171" t="str">
        <f>IF(Table1[[#This Row],[Various  ]]&lt;&gt;1,IF(Table1[[#This Row],[Toolbox]]=1,1,""),"")</f>
        <v/>
      </c>
      <c r="DA328" s="169" t="str">
        <f>IF(Table1[[#This Row],[Various  ]]&lt;&gt;1,IF(Table1[[#This Row],[Video]]=1,1,""),"")</f>
        <v/>
      </c>
      <c r="DB328" s="169" t="str">
        <f>IF(Table1[[#This Row],[Various  ]]&lt;&gt;1,IF(Table1[[#This Row],[Case study]]=1,1,""),"")</f>
        <v/>
      </c>
      <c r="DC328" s="169" t="str">
        <f>IF(Table1[[#This Row],[Various  ]]&lt;&gt;1,IF(Table1[[#This Row],[Other   ]]=1,1,""),"")</f>
        <v/>
      </c>
      <c r="DD328" s="169" t="str">
        <f>IF(Table1[[#This Row],[Various  ]]&lt;&gt;1,IF(Table1[[#This Row],[Standards]]=1,1,""),"")</f>
        <v/>
      </c>
      <c r="DE328" s="169" t="str">
        <f>IF(Table1[[#This Row],[Various]]=1,1,IF(SUM(Table1[[#This Row],[Calculator / Software]:[Standards]])&gt;1,1,""))</f>
        <v/>
      </c>
      <c r="DF328" s="169" t="str">
        <f>IF(Table1[[#This Row],[Multiple NCC links]]&lt;&gt;1,IF(Table1[[#This Row],[Design]]=1,1,""),"")</f>
        <v/>
      </c>
      <c r="DG328" s="169" t="str">
        <f>IF(Table1[[#This Row],[Multiple NCC links]]&lt;&gt;1,IF(Table1[[#This Row],[Assessment / Verification]]=1,1,""),"")</f>
        <v/>
      </c>
      <c r="DH328" s="169" t="str">
        <f>IF(Table1[[#This Row],[Multiple NCC links]]&lt;&gt;1,IF(Table1[[#This Row],[Climate Specific ]]=1,1,""),"")</f>
        <v/>
      </c>
      <c r="DI328" s="169" t="str">
        <f>IF(Table1[[#This Row],[Multiple NCC links]]&lt;&gt;1,IF(Table1[[#This Row],[Alterations / Additions]]=1,1,""),"")</f>
        <v/>
      </c>
      <c r="DJ328" s="169" t="str">
        <f>IF(Table1[[#This Row],[Multiple NCC links]]&lt;&gt;1,IF(Table1[[#This Row],[Glazing]]=1,1,""),"")</f>
        <v/>
      </c>
      <c r="DK328" s="169" t="str">
        <f>IF(Table1[[#This Row],[Multiple NCC links]]&lt;&gt;1,IF(Table1[[#This Row],[Building Fabric / Thermal / Sealing]]=1,1,""),"")</f>
        <v/>
      </c>
      <c r="DL328" s="169" t="str">
        <f>IF(Table1[[#This Row],[Multiple NCC links]]&lt;&gt;1,IF(Table1[[#This Row],[Lighting]]=1,1,""),"")</f>
        <v/>
      </c>
      <c r="DM328" s="169" t="str">
        <f>IF(Table1[[#This Row],[Multiple NCC links]]&lt;&gt;1,IF(Table1[[#This Row],[HVAC]]=1,1,""),"")</f>
        <v/>
      </c>
      <c r="DN328" s="169" t="str">
        <f>IF(Table1[[#This Row],[Multiple NCC links]]&lt;&gt;1,IF(Table1[[#This Row],[Services]]=1,1,""),"")</f>
        <v/>
      </c>
      <c r="DO328" s="169" t="str">
        <f>IF(Table1[[#This Row],[Multiple NCC links]]&lt;&gt;1,IF(Table1[[#This Row],[Maintenance &amp; Monitoring]]=1,1,""),"")</f>
        <v/>
      </c>
      <c r="DP328" s="169" t="str">
        <f>IF(Table1[[#This Row],[Multiple NCC links]]&lt;&gt;1,IF(Table1[[#This Row],[Hand over / Operations]]=1,1,""),"")</f>
        <v/>
      </c>
      <c r="DQ328" s="169" t="str">
        <f>IF(Table1[[#This Row],[Multiple NCC links]]&lt;&gt;1,IF(Table1[[#This Row],[As built assessment]]=1,1,""),"")</f>
        <v/>
      </c>
      <c r="DR328" s="169" t="str">
        <f>IF(Table1[[#This Row],[Multiple NCC links]]&lt;&gt;1,IF(Table1[[#This Row],[Beyond compliance]]=1,1,""),"")</f>
        <v/>
      </c>
      <c r="DS328" s="169" t="str">
        <f>IF(SUM(Table1[[#This Row],[Design]:[Beyond compliance]])&gt;1,1,"")</f>
        <v/>
      </c>
      <c r="DT328" s="169" t="str">
        <f>IF(Table1[[#This Row],[Both Residential &amp; Commercial4]]&lt;&gt;1,IF(Table1[[#This Row],[Residential]]=1,1,""),"")</f>
        <v/>
      </c>
      <c r="DU328" s="169" t="str">
        <f>IF(Table1[[#This Row],[Both Residential &amp; Commercial4]]&lt;&gt;1,IF(Table1[[#This Row],[Commercial]]=1,1,""),"")</f>
        <v/>
      </c>
      <c r="DV328" s="169" t="str">
        <f>Table1[[#This Row],[Residential &amp; Commercial]]</f>
        <v/>
      </c>
      <c r="DW328" s="169"/>
    </row>
    <row r="329" spans="1:127" s="49" customFormat="1" ht="20.25" thickTop="1" thickBot="1" x14ac:dyDescent="0.35">
      <c r="A329" s="97"/>
      <c r="B329" s="97"/>
      <c r="C329" s="88"/>
      <c r="D329" s="88"/>
      <c r="E329" s="176"/>
      <c r="F329" s="176"/>
      <c r="G329" s="176"/>
      <c r="H329" s="176"/>
      <c r="I329" s="90" t="str">
        <f>IF(AND(Table1[[#This Row],[General]]=1,Table1[[#This Row],[Beginner]]=1,Table1[[#This Row],[Intermediate]]=1,Table1[[#This Row],[Advanced]]=1),1,"")</f>
        <v/>
      </c>
      <c r="J329" s="90" t="str">
        <f>CONCATENATE(IF(Table1[[#This Row],[General]]=1,"General, ",""), IF(Table1[[#This Row],[Beginner]]=1,"Beginner, ",""),IF(Table1[[#This Row],[Intermediate]]=1,"Intermediate, ",""), IF(Table1[[#This Row],[Advanced]]=1,"Advanced",""))</f>
        <v/>
      </c>
      <c r="K329" s="91"/>
      <c r="L329" s="179"/>
      <c r="M329" s="91"/>
      <c r="N329" s="91"/>
      <c r="O329" s="159"/>
      <c r="P329" s="91"/>
      <c r="Q329" s="91"/>
      <c r="R329" s="91"/>
      <c r="S32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29" s="102"/>
      <c r="U329" s="102"/>
      <c r="V329" s="240"/>
      <c r="W329" s="240"/>
      <c r="X329" s="102"/>
      <c r="Y329" s="102"/>
      <c r="Z329" s="102"/>
      <c r="AA329" s="102"/>
      <c r="AB329" s="102"/>
      <c r="AC329" s="102"/>
      <c r="AD329" s="102"/>
      <c r="AE329" s="102"/>
      <c r="AF329" s="102"/>
      <c r="AG32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29" s="103"/>
      <c r="AI329" s="103"/>
      <c r="AJ329" s="103"/>
      <c r="AK329" s="74" t="str">
        <f>CONCATENATE(IF(Table1[[#This Row],[Digital]]=1,"Digital, ",""),IF(Table1[[#This Row],[Face to Face]]=1,"Face to face, ",""),IF(Table1[[#This Row],[Blended]]=1,"Blended",""))</f>
        <v/>
      </c>
      <c r="AL329" s="99"/>
      <c r="AM329" s="104"/>
      <c r="AN329" s="130"/>
      <c r="AO329" s="94"/>
      <c r="AP329" s="182"/>
      <c r="AQ329" s="94"/>
      <c r="AR329" s="94"/>
      <c r="AS329" s="94"/>
      <c r="AT329" s="94"/>
      <c r="AU329" s="94"/>
      <c r="AV329" s="182"/>
      <c r="AW329" s="182"/>
      <c r="AX329" s="182"/>
      <c r="AY329" s="94"/>
      <c r="AZ32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2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29" s="95"/>
      <c r="BC329" s="95"/>
      <c r="BD329" s="90" t="str">
        <f>IF(AND(Table1[[#This Row],[Residential]]=1,Table1[[#This Row],[Commercial]]=1),1,"")</f>
        <v/>
      </c>
      <c r="BE329" s="90" t="str">
        <f>CONCATENATE(IF(Table1[[#This Row],[Residential]]=1,"Residential, ",""),IF(Table1[[#This Row],[Commercial]]=1,"Commercial",""))</f>
        <v/>
      </c>
      <c r="BF329" s="94"/>
      <c r="BG329" s="94"/>
      <c r="BH329" s="94"/>
      <c r="BI329" s="94"/>
      <c r="BJ329" s="94"/>
      <c r="BK329" s="94"/>
      <c r="BL329" s="94"/>
      <c r="BM329" s="182"/>
      <c r="BN329" s="94"/>
      <c r="BO32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29" s="160"/>
      <c r="BQ329" s="120"/>
      <c r="BR329" s="132"/>
      <c r="BS329" s="120"/>
      <c r="BT329" s="175"/>
      <c r="BU329" s="175"/>
      <c r="BV329" s="175"/>
      <c r="BW329" s="121"/>
      <c r="BX329" s="121"/>
      <c r="BY329" s="121"/>
      <c r="BZ329" s="227"/>
      <c r="CA32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29" s="48">
        <f>COUNTIF(Table1[[#This Row],[Validity]:[Alignment with NCC (Yes=1,No=0)]],"N/A")</f>
        <v>0</v>
      </c>
      <c r="CC329" s="48">
        <f>IF(ISERROR(Table1[[#This Row],[Total Quality Score (out of 10)]]/(4-Table1[[#This Row],[N/A Count]])),0,Table1[[#This Row],[Total Quality Score (out of 10)]]/(4-Table1[[#This Row],[N/A Count]]))</f>
        <v>0</v>
      </c>
      <c r="CD329" s="106"/>
      <c r="CE329" s="106"/>
      <c r="CF329" s="172" t="str">
        <f>IF(SUM(Table1[[#This Row],[Multiple]:[Level (all)62]])&lt;1,IF(Table1[[#This Row],[General]]=1,1,""),"")</f>
        <v/>
      </c>
      <c r="CG329" s="172" t="str">
        <f>IF(SUM(Table1[[#This Row],[Multiple]:[Level (all)62]])&lt;1,IF(Table1[[#This Row],[Beginner]]=1,1,""),"")</f>
        <v/>
      </c>
      <c r="CH329" s="171" t="str">
        <f>IF(SUM(Table1[[#This Row],[Multiple]:[Level (all)62]])&lt;1,IF(Table1[[#This Row],[Intermediate]]=1,1,""),"")</f>
        <v/>
      </c>
      <c r="CI329" s="171" t="str">
        <f>IF(SUM(Table1[[#This Row],[Multiple]:[Level (all)62]])&lt;1,IF(Table1[[#This Row],[Advanced]]=1,1,""),"")</f>
        <v/>
      </c>
      <c r="CJ329" s="171" t="str">
        <f>IF(AND(SUM(Table1[[#This Row],[General]:[Advanced]])&lt;4,SUM(Table1[[#This Row],[General]:[Advanced]])&gt;1),1,"")</f>
        <v/>
      </c>
      <c r="CK329" s="171" t="str">
        <f>Table1[[#This Row],[Level (all)]]</f>
        <v/>
      </c>
      <c r="CL329" s="171" t="str">
        <f>IF(Table1[[#This Row],[Multiple audience]]&lt;&gt;1,IF(Table1[[#This Row],[General Audience]]=1,1,""),"")</f>
        <v/>
      </c>
      <c r="CM329" s="171" t="str">
        <f>IF(Table1[[#This Row],[Multiple audience]]&lt;&gt;1,IF(Table1[[#This Row],[Planners / Designers ]]=1,1,""),"")</f>
        <v/>
      </c>
      <c r="CN329" s="171" t="str">
        <f>IF(Table1[[#This Row],[Multiple audience]]&lt;&gt;1,IF(Table1[[#This Row],[Regulatory Assessors]]=1,1,""),"")</f>
        <v/>
      </c>
      <c r="CO329" s="171" t="str">
        <f>IF(Table1[[#This Row],[Multiple audience]]&lt;&gt;1,IF(Table1[[#This Row],[Builders / Management]]=1,1,""),"")</f>
        <v/>
      </c>
      <c r="CP329" s="171" t="str">
        <f>IF(Table1[[#This Row],[Multiple audience]]&lt;&gt;1,IF(Table1[[#This Row],[Energy / Sus Assessors]]=1,1,""),"")</f>
        <v/>
      </c>
      <c r="CQ329" s="171" t="str">
        <f>IF(Table1[[#This Row],[Multiple audience]]&lt;&gt;1,IF(Table1[[#This Row],[Semi-skilled]]=1,1,""),"")</f>
        <v/>
      </c>
      <c r="CR329" s="171" t="str">
        <f>IF(Table1[[#This Row],[Multiple audience]]&lt;&gt;1,IF(Table1[[#This Row],[Trades]]=1,1,""),"")</f>
        <v/>
      </c>
      <c r="CS329" s="171" t="str">
        <f>IF(Table1[[#This Row],[Multiple audience]]&lt;&gt;1,IF(Table1[[#This Row],[Other]]=1,1,""),"")</f>
        <v/>
      </c>
      <c r="CT329" s="171" t="str">
        <f>IF(SUM(Table1[[#This Row],[General Audience]:[Other]])&gt;1,1,"")</f>
        <v/>
      </c>
      <c r="CU329" s="171" t="str">
        <f>IF(Table1[[#This Row],[Various  ]]&lt;&gt;1,IF(Table1[[#This Row],[Calculator / Software]]=1,1,""),"")</f>
        <v/>
      </c>
      <c r="CV329" s="171" t="str">
        <f>IF(Table1[[#This Row],[Various  ]]&lt;&gt;1,IF(Table1[[#This Row],[Information  ]]=1,1,""),"")</f>
        <v/>
      </c>
      <c r="CW329" s="171" t="str">
        <f>IF(Table1[[#This Row],[Various  ]]&lt;&gt;1,IF(Table1[[#This Row],[Interactive Tool]]=1,1,""),"")</f>
        <v/>
      </c>
      <c r="CX329" s="171" t="str">
        <f>IF(Table1[[#This Row],[Various  ]]&lt;&gt;1,IF(Table1[[#This Row],[Technical Specifications]]=1,1,""),"")</f>
        <v/>
      </c>
      <c r="CY329" s="171" t="str">
        <f>IF(Table1[[#This Row],[Various  ]]&lt;&gt;1,IF(Table1[[#This Row],[Training Resources]]=1,1,""),"")</f>
        <v/>
      </c>
      <c r="CZ329" s="171" t="str">
        <f>IF(Table1[[#This Row],[Various  ]]&lt;&gt;1,IF(Table1[[#This Row],[Toolbox]]=1,1,""),"")</f>
        <v/>
      </c>
      <c r="DA329" s="169" t="str">
        <f>IF(Table1[[#This Row],[Various  ]]&lt;&gt;1,IF(Table1[[#This Row],[Video]]=1,1,""),"")</f>
        <v/>
      </c>
      <c r="DB329" s="169" t="str">
        <f>IF(Table1[[#This Row],[Various  ]]&lt;&gt;1,IF(Table1[[#This Row],[Case study]]=1,1,""),"")</f>
        <v/>
      </c>
      <c r="DC329" s="169" t="str">
        <f>IF(Table1[[#This Row],[Various  ]]&lt;&gt;1,IF(Table1[[#This Row],[Other   ]]=1,1,""),"")</f>
        <v/>
      </c>
      <c r="DD329" s="169" t="str">
        <f>IF(Table1[[#This Row],[Various  ]]&lt;&gt;1,IF(Table1[[#This Row],[Standards]]=1,1,""),"")</f>
        <v/>
      </c>
      <c r="DE329" s="169" t="str">
        <f>IF(Table1[[#This Row],[Various]]=1,1,IF(SUM(Table1[[#This Row],[Calculator / Software]:[Standards]])&gt;1,1,""))</f>
        <v/>
      </c>
      <c r="DF329" s="169" t="str">
        <f>IF(Table1[[#This Row],[Multiple NCC links]]&lt;&gt;1,IF(Table1[[#This Row],[Design]]=1,1,""),"")</f>
        <v/>
      </c>
      <c r="DG329" s="169" t="str">
        <f>IF(Table1[[#This Row],[Multiple NCC links]]&lt;&gt;1,IF(Table1[[#This Row],[Assessment / Verification]]=1,1,""),"")</f>
        <v/>
      </c>
      <c r="DH329" s="169" t="str">
        <f>IF(Table1[[#This Row],[Multiple NCC links]]&lt;&gt;1,IF(Table1[[#This Row],[Climate Specific ]]=1,1,""),"")</f>
        <v/>
      </c>
      <c r="DI329" s="169" t="str">
        <f>IF(Table1[[#This Row],[Multiple NCC links]]&lt;&gt;1,IF(Table1[[#This Row],[Alterations / Additions]]=1,1,""),"")</f>
        <v/>
      </c>
      <c r="DJ329" s="169" t="str">
        <f>IF(Table1[[#This Row],[Multiple NCC links]]&lt;&gt;1,IF(Table1[[#This Row],[Glazing]]=1,1,""),"")</f>
        <v/>
      </c>
      <c r="DK329" s="169" t="str">
        <f>IF(Table1[[#This Row],[Multiple NCC links]]&lt;&gt;1,IF(Table1[[#This Row],[Building Fabric / Thermal / Sealing]]=1,1,""),"")</f>
        <v/>
      </c>
      <c r="DL329" s="169" t="str">
        <f>IF(Table1[[#This Row],[Multiple NCC links]]&lt;&gt;1,IF(Table1[[#This Row],[Lighting]]=1,1,""),"")</f>
        <v/>
      </c>
      <c r="DM329" s="169" t="str">
        <f>IF(Table1[[#This Row],[Multiple NCC links]]&lt;&gt;1,IF(Table1[[#This Row],[HVAC]]=1,1,""),"")</f>
        <v/>
      </c>
      <c r="DN329" s="169" t="str">
        <f>IF(Table1[[#This Row],[Multiple NCC links]]&lt;&gt;1,IF(Table1[[#This Row],[Services]]=1,1,""),"")</f>
        <v/>
      </c>
      <c r="DO329" s="169" t="str">
        <f>IF(Table1[[#This Row],[Multiple NCC links]]&lt;&gt;1,IF(Table1[[#This Row],[Maintenance &amp; Monitoring]]=1,1,""),"")</f>
        <v/>
      </c>
      <c r="DP329" s="169" t="str">
        <f>IF(Table1[[#This Row],[Multiple NCC links]]&lt;&gt;1,IF(Table1[[#This Row],[Hand over / Operations]]=1,1,""),"")</f>
        <v/>
      </c>
      <c r="DQ329" s="169" t="str">
        <f>IF(Table1[[#This Row],[Multiple NCC links]]&lt;&gt;1,IF(Table1[[#This Row],[As built assessment]]=1,1,""),"")</f>
        <v/>
      </c>
      <c r="DR329" s="169" t="str">
        <f>IF(Table1[[#This Row],[Multiple NCC links]]&lt;&gt;1,IF(Table1[[#This Row],[Beyond compliance]]=1,1,""),"")</f>
        <v/>
      </c>
      <c r="DS329" s="169" t="str">
        <f>IF(SUM(Table1[[#This Row],[Design]:[Beyond compliance]])&gt;1,1,"")</f>
        <v/>
      </c>
      <c r="DT329" s="169" t="str">
        <f>IF(Table1[[#This Row],[Both Residential &amp; Commercial4]]&lt;&gt;1,IF(Table1[[#This Row],[Residential]]=1,1,""),"")</f>
        <v/>
      </c>
      <c r="DU329" s="169" t="str">
        <f>IF(Table1[[#This Row],[Both Residential &amp; Commercial4]]&lt;&gt;1,IF(Table1[[#This Row],[Commercial]]=1,1,""),"")</f>
        <v/>
      </c>
      <c r="DV329" s="169" t="str">
        <f>Table1[[#This Row],[Residential &amp; Commercial]]</f>
        <v/>
      </c>
      <c r="DW329" s="169"/>
    </row>
    <row r="330" spans="1:127" s="49" customFormat="1" ht="20.25" thickTop="1" thickBot="1" x14ac:dyDescent="0.35">
      <c r="A330" s="97"/>
      <c r="B330" s="97"/>
      <c r="C330" s="88"/>
      <c r="D330" s="88"/>
      <c r="E330" s="176"/>
      <c r="F330" s="176"/>
      <c r="G330" s="176"/>
      <c r="H330" s="176"/>
      <c r="I330" s="90" t="str">
        <f>IF(AND(Table1[[#This Row],[General]]=1,Table1[[#This Row],[Beginner]]=1,Table1[[#This Row],[Intermediate]]=1,Table1[[#This Row],[Advanced]]=1),1,"")</f>
        <v/>
      </c>
      <c r="J330" s="90" t="str">
        <f>CONCATENATE(IF(Table1[[#This Row],[General]]=1,"General, ",""), IF(Table1[[#This Row],[Beginner]]=1,"Beginner, ",""),IF(Table1[[#This Row],[Intermediate]]=1,"Intermediate, ",""), IF(Table1[[#This Row],[Advanced]]=1,"Advanced",""))</f>
        <v/>
      </c>
      <c r="K330" s="91"/>
      <c r="L330" s="179"/>
      <c r="M330" s="91"/>
      <c r="N330" s="91"/>
      <c r="O330" s="159"/>
      <c r="P330" s="91"/>
      <c r="Q330" s="91"/>
      <c r="R330" s="91"/>
      <c r="S33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30" s="102"/>
      <c r="U330" s="102"/>
      <c r="V330" s="240"/>
      <c r="W330" s="240"/>
      <c r="X330" s="102"/>
      <c r="Y330" s="102"/>
      <c r="Z330" s="102"/>
      <c r="AA330" s="102"/>
      <c r="AB330" s="102"/>
      <c r="AC330" s="102"/>
      <c r="AD330" s="102"/>
      <c r="AE330" s="102"/>
      <c r="AF330" s="102"/>
      <c r="AG33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30" s="103"/>
      <c r="AI330" s="103"/>
      <c r="AJ330" s="103"/>
      <c r="AK330" s="74" t="str">
        <f>CONCATENATE(IF(Table1[[#This Row],[Digital]]=1,"Digital, ",""),IF(Table1[[#This Row],[Face to Face]]=1,"Face to face, ",""),IF(Table1[[#This Row],[Blended]]=1,"Blended",""))</f>
        <v/>
      </c>
      <c r="AL330" s="99"/>
      <c r="AM330" s="104"/>
      <c r="AN330" s="130"/>
      <c r="AO330" s="94"/>
      <c r="AP330" s="182"/>
      <c r="AQ330" s="94"/>
      <c r="AR330" s="94"/>
      <c r="AS330" s="94"/>
      <c r="AT330" s="94"/>
      <c r="AU330" s="94"/>
      <c r="AV330" s="182"/>
      <c r="AW330" s="182"/>
      <c r="AX330" s="182"/>
      <c r="AY330" s="94"/>
      <c r="AZ33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3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30" s="95"/>
      <c r="BC330" s="95"/>
      <c r="BD330" s="90" t="str">
        <f>IF(AND(Table1[[#This Row],[Residential]]=1,Table1[[#This Row],[Commercial]]=1),1,"")</f>
        <v/>
      </c>
      <c r="BE330" s="90" t="str">
        <f>CONCATENATE(IF(Table1[[#This Row],[Residential]]=1,"Residential, ",""),IF(Table1[[#This Row],[Commercial]]=1,"Commercial",""))</f>
        <v/>
      </c>
      <c r="BF330" s="94"/>
      <c r="BG330" s="94"/>
      <c r="BH330" s="94"/>
      <c r="BI330" s="94"/>
      <c r="BJ330" s="94"/>
      <c r="BK330" s="94"/>
      <c r="BL330" s="94"/>
      <c r="BM330" s="182"/>
      <c r="BN330" s="94"/>
      <c r="BO33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30" s="160"/>
      <c r="BQ330" s="120"/>
      <c r="BR330" s="132"/>
      <c r="BS330" s="120"/>
      <c r="BT330" s="175"/>
      <c r="BU330" s="175"/>
      <c r="BV330" s="175"/>
      <c r="BW330" s="121"/>
      <c r="BX330" s="121"/>
      <c r="BY330" s="121"/>
      <c r="BZ330" s="227"/>
      <c r="CA33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30" s="48">
        <f>COUNTIF(Table1[[#This Row],[Validity]:[Alignment with NCC (Yes=1,No=0)]],"N/A")</f>
        <v>0</v>
      </c>
      <c r="CC330" s="48">
        <f>IF(ISERROR(Table1[[#This Row],[Total Quality Score (out of 10)]]/(4-Table1[[#This Row],[N/A Count]])),0,Table1[[#This Row],[Total Quality Score (out of 10)]]/(4-Table1[[#This Row],[N/A Count]]))</f>
        <v>0</v>
      </c>
      <c r="CD330" s="106"/>
      <c r="CE330" s="106"/>
      <c r="CF330" s="172" t="str">
        <f>IF(SUM(Table1[[#This Row],[Multiple]:[Level (all)62]])&lt;1,IF(Table1[[#This Row],[General]]=1,1,""),"")</f>
        <v/>
      </c>
      <c r="CG330" s="172" t="str">
        <f>IF(SUM(Table1[[#This Row],[Multiple]:[Level (all)62]])&lt;1,IF(Table1[[#This Row],[Beginner]]=1,1,""),"")</f>
        <v/>
      </c>
      <c r="CH330" s="171" t="str">
        <f>IF(SUM(Table1[[#This Row],[Multiple]:[Level (all)62]])&lt;1,IF(Table1[[#This Row],[Intermediate]]=1,1,""),"")</f>
        <v/>
      </c>
      <c r="CI330" s="171" t="str">
        <f>IF(SUM(Table1[[#This Row],[Multiple]:[Level (all)62]])&lt;1,IF(Table1[[#This Row],[Advanced]]=1,1,""),"")</f>
        <v/>
      </c>
      <c r="CJ330" s="171" t="str">
        <f>IF(AND(SUM(Table1[[#This Row],[General]:[Advanced]])&lt;4,SUM(Table1[[#This Row],[General]:[Advanced]])&gt;1),1,"")</f>
        <v/>
      </c>
      <c r="CK330" s="171" t="str">
        <f>Table1[[#This Row],[Level (all)]]</f>
        <v/>
      </c>
      <c r="CL330" s="171" t="str">
        <f>IF(Table1[[#This Row],[Multiple audience]]&lt;&gt;1,IF(Table1[[#This Row],[General Audience]]=1,1,""),"")</f>
        <v/>
      </c>
      <c r="CM330" s="171" t="str">
        <f>IF(Table1[[#This Row],[Multiple audience]]&lt;&gt;1,IF(Table1[[#This Row],[Planners / Designers ]]=1,1,""),"")</f>
        <v/>
      </c>
      <c r="CN330" s="171" t="str">
        <f>IF(Table1[[#This Row],[Multiple audience]]&lt;&gt;1,IF(Table1[[#This Row],[Regulatory Assessors]]=1,1,""),"")</f>
        <v/>
      </c>
      <c r="CO330" s="171" t="str">
        <f>IF(Table1[[#This Row],[Multiple audience]]&lt;&gt;1,IF(Table1[[#This Row],[Builders / Management]]=1,1,""),"")</f>
        <v/>
      </c>
      <c r="CP330" s="171" t="str">
        <f>IF(Table1[[#This Row],[Multiple audience]]&lt;&gt;1,IF(Table1[[#This Row],[Energy / Sus Assessors]]=1,1,""),"")</f>
        <v/>
      </c>
      <c r="CQ330" s="171" t="str">
        <f>IF(Table1[[#This Row],[Multiple audience]]&lt;&gt;1,IF(Table1[[#This Row],[Semi-skilled]]=1,1,""),"")</f>
        <v/>
      </c>
      <c r="CR330" s="171" t="str">
        <f>IF(Table1[[#This Row],[Multiple audience]]&lt;&gt;1,IF(Table1[[#This Row],[Trades]]=1,1,""),"")</f>
        <v/>
      </c>
      <c r="CS330" s="171" t="str">
        <f>IF(Table1[[#This Row],[Multiple audience]]&lt;&gt;1,IF(Table1[[#This Row],[Other]]=1,1,""),"")</f>
        <v/>
      </c>
      <c r="CT330" s="171" t="str">
        <f>IF(SUM(Table1[[#This Row],[General Audience]:[Other]])&gt;1,1,"")</f>
        <v/>
      </c>
      <c r="CU330" s="171" t="str">
        <f>IF(Table1[[#This Row],[Various  ]]&lt;&gt;1,IF(Table1[[#This Row],[Calculator / Software]]=1,1,""),"")</f>
        <v/>
      </c>
      <c r="CV330" s="171" t="str">
        <f>IF(Table1[[#This Row],[Various  ]]&lt;&gt;1,IF(Table1[[#This Row],[Information  ]]=1,1,""),"")</f>
        <v/>
      </c>
      <c r="CW330" s="171" t="str">
        <f>IF(Table1[[#This Row],[Various  ]]&lt;&gt;1,IF(Table1[[#This Row],[Interactive Tool]]=1,1,""),"")</f>
        <v/>
      </c>
      <c r="CX330" s="171" t="str">
        <f>IF(Table1[[#This Row],[Various  ]]&lt;&gt;1,IF(Table1[[#This Row],[Technical Specifications]]=1,1,""),"")</f>
        <v/>
      </c>
      <c r="CY330" s="171" t="str">
        <f>IF(Table1[[#This Row],[Various  ]]&lt;&gt;1,IF(Table1[[#This Row],[Training Resources]]=1,1,""),"")</f>
        <v/>
      </c>
      <c r="CZ330" s="171" t="str">
        <f>IF(Table1[[#This Row],[Various  ]]&lt;&gt;1,IF(Table1[[#This Row],[Toolbox]]=1,1,""),"")</f>
        <v/>
      </c>
      <c r="DA330" s="169" t="str">
        <f>IF(Table1[[#This Row],[Various  ]]&lt;&gt;1,IF(Table1[[#This Row],[Video]]=1,1,""),"")</f>
        <v/>
      </c>
      <c r="DB330" s="169" t="str">
        <f>IF(Table1[[#This Row],[Various  ]]&lt;&gt;1,IF(Table1[[#This Row],[Case study]]=1,1,""),"")</f>
        <v/>
      </c>
      <c r="DC330" s="169" t="str">
        <f>IF(Table1[[#This Row],[Various  ]]&lt;&gt;1,IF(Table1[[#This Row],[Other   ]]=1,1,""),"")</f>
        <v/>
      </c>
      <c r="DD330" s="169" t="str">
        <f>IF(Table1[[#This Row],[Various  ]]&lt;&gt;1,IF(Table1[[#This Row],[Standards]]=1,1,""),"")</f>
        <v/>
      </c>
      <c r="DE330" s="169" t="str">
        <f>IF(Table1[[#This Row],[Various]]=1,1,IF(SUM(Table1[[#This Row],[Calculator / Software]:[Standards]])&gt;1,1,""))</f>
        <v/>
      </c>
      <c r="DF330" s="169" t="str">
        <f>IF(Table1[[#This Row],[Multiple NCC links]]&lt;&gt;1,IF(Table1[[#This Row],[Design]]=1,1,""),"")</f>
        <v/>
      </c>
      <c r="DG330" s="169" t="str">
        <f>IF(Table1[[#This Row],[Multiple NCC links]]&lt;&gt;1,IF(Table1[[#This Row],[Assessment / Verification]]=1,1,""),"")</f>
        <v/>
      </c>
      <c r="DH330" s="169" t="str">
        <f>IF(Table1[[#This Row],[Multiple NCC links]]&lt;&gt;1,IF(Table1[[#This Row],[Climate Specific ]]=1,1,""),"")</f>
        <v/>
      </c>
      <c r="DI330" s="169" t="str">
        <f>IF(Table1[[#This Row],[Multiple NCC links]]&lt;&gt;1,IF(Table1[[#This Row],[Alterations / Additions]]=1,1,""),"")</f>
        <v/>
      </c>
      <c r="DJ330" s="169" t="str">
        <f>IF(Table1[[#This Row],[Multiple NCC links]]&lt;&gt;1,IF(Table1[[#This Row],[Glazing]]=1,1,""),"")</f>
        <v/>
      </c>
      <c r="DK330" s="169" t="str">
        <f>IF(Table1[[#This Row],[Multiple NCC links]]&lt;&gt;1,IF(Table1[[#This Row],[Building Fabric / Thermal / Sealing]]=1,1,""),"")</f>
        <v/>
      </c>
      <c r="DL330" s="169" t="str">
        <f>IF(Table1[[#This Row],[Multiple NCC links]]&lt;&gt;1,IF(Table1[[#This Row],[Lighting]]=1,1,""),"")</f>
        <v/>
      </c>
      <c r="DM330" s="169" t="str">
        <f>IF(Table1[[#This Row],[Multiple NCC links]]&lt;&gt;1,IF(Table1[[#This Row],[HVAC]]=1,1,""),"")</f>
        <v/>
      </c>
      <c r="DN330" s="169" t="str">
        <f>IF(Table1[[#This Row],[Multiple NCC links]]&lt;&gt;1,IF(Table1[[#This Row],[Services]]=1,1,""),"")</f>
        <v/>
      </c>
      <c r="DO330" s="169" t="str">
        <f>IF(Table1[[#This Row],[Multiple NCC links]]&lt;&gt;1,IF(Table1[[#This Row],[Maintenance &amp; Monitoring]]=1,1,""),"")</f>
        <v/>
      </c>
      <c r="DP330" s="169" t="str">
        <f>IF(Table1[[#This Row],[Multiple NCC links]]&lt;&gt;1,IF(Table1[[#This Row],[Hand over / Operations]]=1,1,""),"")</f>
        <v/>
      </c>
      <c r="DQ330" s="169" t="str">
        <f>IF(Table1[[#This Row],[Multiple NCC links]]&lt;&gt;1,IF(Table1[[#This Row],[As built assessment]]=1,1,""),"")</f>
        <v/>
      </c>
      <c r="DR330" s="169" t="str">
        <f>IF(Table1[[#This Row],[Multiple NCC links]]&lt;&gt;1,IF(Table1[[#This Row],[Beyond compliance]]=1,1,""),"")</f>
        <v/>
      </c>
      <c r="DS330" s="169" t="str">
        <f>IF(SUM(Table1[[#This Row],[Design]:[Beyond compliance]])&gt;1,1,"")</f>
        <v/>
      </c>
      <c r="DT330" s="169" t="str">
        <f>IF(Table1[[#This Row],[Both Residential &amp; Commercial4]]&lt;&gt;1,IF(Table1[[#This Row],[Residential]]=1,1,""),"")</f>
        <v/>
      </c>
      <c r="DU330" s="169" t="str">
        <f>IF(Table1[[#This Row],[Both Residential &amp; Commercial4]]&lt;&gt;1,IF(Table1[[#This Row],[Commercial]]=1,1,""),"")</f>
        <v/>
      </c>
      <c r="DV330" s="169" t="str">
        <f>Table1[[#This Row],[Residential &amp; Commercial]]</f>
        <v/>
      </c>
      <c r="DW330" s="169"/>
    </row>
    <row r="331" spans="1:127" s="49" customFormat="1" ht="20.25" thickTop="1" thickBot="1" x14ac:dyDescent="0.35">
      <c r="A331" s="97"/>
      <c r="B331" s="97"/>
      <c r="C331" s="88"/>
      <c r="D331" s="88"/>
      <c r="E331" s="176"/>
      <c r="F331" s="176"/>
      <c r="G331" s="176"/>
      <c r="H331" s="176"/>
      <c r="I331" s="90" t="str">
        <f>IF(AND(Table1[[#This Row],[General]]=1,Table1[[#This Row],[Beginner]]=1,Table1[[#This Row],[Intermediate]]=1,Table1[[#This Row],[Advanced]]=1),1,"")</f>
        <v/>
      </c>
      <c r="J331" s="90" t="str">
        <f>CONCATENATE(IF(Table1[[#This Row],[General]]=1,"General, ",""), IF(Table1[[#This Row],[Beginner]]=1,"Beginner, ",""),IF(Table1[[#This Row],[Intermediate]]=1,"Intermediate, ",""), IF(Table1[[#This Row],[Advanced]]=1,"Advanced",""))</f>
        <v/>
      </c>
      <c r="K331" s="91"/>
      <c r="L331" s="179"/>
      <c r="M331" s="91"/>
      <c r="N331" s="91"/>
      <c r="O331" s="159"/>
      <c r="P331" s="91"/>
      <c r="Q331" s="91"/>
      <c r="R331" s="91"/>
      <c r="S33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31" s="102"/>
      <c r="U331" s="102"/>
      <c r="V331" s="240"/>
      <c r="W331" s="240"/>
      <c r="X331" s="102"/>
      <c r="Y331" s="102"/>
      <c r="Z331" s="102"/>
      <c r="AA331" s="102"/>
      <c r="AB331" s="102"/>
      <c r="AC331" s="102"/>
      <c r="AD331" s="102"/>
      <c r="AE331" s="102"/>
      <c r="AF331" s="102"/>
      <c r="AG33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31" s="103"/>
      <c r="AI331" s="103"/>
      <c r="AJ331" s="103"/>
      <c r="AK331" s="74" t="str">
        <f>CONCATENATE(IF(Table1[[#This Row],[Digital]]=1,"Digital, ",""),IF(Table1[[#This Row],[Face to Face]]=1,"Face to face, ",""),IF(Table1[[#This Row],[Blended]]=1,"Blended",""))</f>
        <v/>
      </c>
      <c r="AL331" s="99"/>
      <c r="AM331" s="104"/>
      <c r="AN331" s="130"/>
      <c r="AO331" s="94"/>
      <c r="AP331" s="182"/>
      <c r="AQ331" s="94"/>
      <c r="AR331" s="94"/>
      <c r="AS331" s="94"/>
      <c r="AT331" s="94"/>
      <c r="AU331" s="94"/>
      <c r="AV331" s="182"/>
      <c r="AW331" s="182"/>
      <c r="AX331" s="182"/>
      <c r="AY331" s="94"/>
      <c r="AZ33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3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31" s="95"/>
      <c r="BC331" s="95"/>
      <c r="BD331" s="90" t="str">
        <f>IF(AND(Table1[[#This Row],[Residential]]=1,Table1[[#This Row],[Commercial]]=1),1,"")</f>
        <v/>
      </c>
      <c r="BE331" s="90" t="str">
        <f>CONCATENATE(IF(Table1[[#This Row],[Residential]]=1,"Residential, ",""),IF(Table1[[#This Row],[Commercial]]=1,"Commercial",""))</f>
        <v/>
      </c>
      <c r="BF331" s="94"/>
      <c r="BG331" s="94"/>
      <c r="BH331" s="94"/>
      <c r="BI331" s="94"/>
      <c r="BJ331" s="94"/>
      <c r="BK331" s="94"/>
      <c r="BL331" s="94"/>
      <c r="BM331" s="182"/>
      <c r="BN331" s="94"/>
      <c r="BO33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31" s="160"/>
      <c r="BQ331" s="120"/>
      <c r="BR331" s="132"/>
      <c r="BS331" s="120"/>
      <c r="BT331" s="175"/>
      <c r="BU331" s="175"/>
      <c r="BV331" s="175"/>
      <c r="BW331" s="121"/>
      <c r="BX331" s="121"/>
      <c r="BY331" s="121"/>
      <c r="BZ331" s="227"/>
      <c r="CA33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31" s="48">
        <f>COUNTIF(Table1[[#This Row],[Validity]:[Alignment with NCC (Yes=1,No=0)]],"N/A")</f>
        <v>0</v>
      </c>
      <c r="CC331" s="48">
        <f>IF(ISERROR(Table1[[#This Row],[Total Quality Score (out of 10)]]/(4-Table1[[#This Row],[N/A Count]])),0,Table1[[#This Row],[Total Quality Score (out of 10)]]/(4-Table1[[#This Row],[N/A Count]]))</f>
        <v>0</v>
      </c>
      <c r="CD331" s="106"/>
      <c r="CE331" s="106"/>
      <c r="CF331" s="172" t="str">
        <f>IF(SUM(Table1[[#This Row],[Multiple]:[Level (all)62]])&lt;1,IF(Table1[[#This Row],[General]]=1,1,""),"")</f>
        <v/>
      </c>
      <c r="CG331" s="172" t="str">
        <f>IF(SUM(Table1[[#This Row],[Multiple]:[Level (all)62]])&lt;1,IF(Table1[[#This Row],[Beginner]]=1,1,""),"")</f>
        <v/>
      </c>
      <c r="CH331" s="171" t="str">
        <f>IF(SUM(Table1[[#This Row],[Multiple]:[Level (all)62]])&lt;1,IF(Table1[[#This Row],[Intermediate]]=1,1,""),"")</f>
        <v/>
      </c>
      <c r="CI331" s="171" t="str">
        <f>IF(SUM(Table1[[#This Row],[Multiple]:[Level (all)62]])&lt;1,IF(Table1[[#This Row],[Advanced]]=1,1,""),"")</f>
        <v/>
      </c>
      <c r="CJ331" s="171" t="str">
        <f>IF(AND(SUM(Table1[[#This Row],[General]:[Advanced]])&lt;4,SUM(Table1[[#This Row],[General]:[Advanced]])&gt;1),1,"")</f>
        <v/>
      </c>
      <c r="CK331" s="171" t="str">
        <f>Table1[[#This Row],[Level (all)]]</f>
        <v/>
      </c>
      <c r="CL331" s="171" t="str">
        <f>IF(Table1[[#This Row],[Multiple audience]]&lt;&gt;1,IF(Table1[[#This Row],[General Audience]]=1,1,""),"")</f>
        <v/>
      </c>
      <c r="CM331" s="171" t="str">
        <f>IF(Table1[[#This Row],[Multiple audience]]&lt;&gt;1,IF(Table1[[#This Row],[Planners / Designers ]]=1,1,""),"")</f>
        <v/>
      </c>
      <c r="CN331" s="171" t="str">
        <f>IF(Table1[[#This Row],[Multiple audience]]&lt;&gt;1,IF(Table1[[#This Row],[Regulatory Assessors]]=1,1,""),"")</f>
        <v/>
      </c>
      <c r="CO331" s="171" t="str">
        <f>IF(Table1[[#This Row],[Multiple audience]]&lt;&gt;1,IF(Table1[[#This Row],[Builders / Management]]=1,1,""),"")</f>
        <v/>
      </c>
      <c r="CP331" s="171" t="str">
        <f>IF(Table1[[#This Row],[Multiple audience]]&lt;&gt;1,IF(Table1[[#This Row],[Energy / Sus Assessors]]=1,1,""),"")</f>
        <v/>
      </c>
      <c r="CQ331" s="171" t="str">
        <f>IF(Table1[[#This Row],[Multiple audience]]&lt;&gt;1,IF(Table1[[#This Row],[Semi-skilled]]=1,1,""),"")</f>
        <v/>
      </c>
      <c r="CR331" s="171" t="str">
        <f>IF(Table1[[#This Row],[Multiple audience]]&lt;&gt;1,IF(Table1[[#This Row],[Trades]]=1,1,""),"")</f>
        <v/>
      </c>
      <c r="CS331" s="171" t="str">
        <f>IF(Table1[[#This Row],[Multiple audience]]&lt;&gt;1,IF(Table1[[#This Row],[Other]]=1,1,""),"")</f>
        <v/>
      </c>
      <c r="CT331" s="171" t="str">
        <f>IF(SUM(Table1[[#This Row],[General Audience]:[Other]])&gt;1,1,"")</f>
        <v/>
      </c>
      <c r="CU331" s="171" t="str">
        <f>IF(Table1[[#This Row],[Various  ]]&lt;&gt;1,IF(Table1[[#This Row],[Calculator / Software]]=1,1,""),"")</f>
        <v/>
      </c>
      <c r="CV331" s="171" t="str">
        <f>IF(Table1[[#This Row],[Various  ]]&lt;&gt;1,IF(Table1[[#This Row],[Information  ]]=1,1,""),"")</f>
        <v/>
      </c>
      <c r="CW331" s="171" t="str">
        <f>IF(Table1[[#This Row],[Various  ]]&lt;&gt;1,IF(Table1[[#This Row],[Interactive Tool]]=1,1,""),"")</f>
        <v/>
      </c>
      <c r="CX331" s="171" t="str">
        <f>IF(Table1[[#This Row],[Various  ]]&lt;&gt;1,IF(Table1[[#This Row],[Technical Specifications]]=1,1,""),"")</f>
        <v/>
      </c>
      <c r="CY331" s="171" t="str">
        <f>IF(Table1[[#This Row],[Various  ]]&lt;&gt;1,IF(Table1[[#This Row],[Training Resources]]=1,1,""),"")</f>
        <v/>
      </c>
      <c r="CZ331" s="171" t="str">
        <f>IF(Table1[[#This Row],[Various  ]]&lt;&gt;1,IF(Table1[[#This Row],[Toolbox]]=1,1,""),"")</f>
        <v/>
      </c>
      <c r="DA331" s="169" t="str">
        <f>IF(Table1[[#This Row],[Various  ]]&lt;&gt;1,IF(Table1[[#This Row],[Video]]=1,1,""),"")</f>
        <v/>
      </c>
      <c r="DB331" s="169" t="str">
        <f>IF(Table1[[#This Row],[Various  ]]&lt;&gt;1,IF(Table1[[#This Row],[Case study]]=1,1,""),"")</f>
        <v/>
      </c>
      <c r="DC331" s="169" t="str">
        <f>IF(Table1[[#This Row],[Various  ]]&lt;&gt;1,IF(Table1[[#This Row],[Other   ]]=1,1,""),"")</f>
        <v/>
      </c>
      <c r="DD331" s="169" t="str">
        <f>IF(Table1[[#This Row],[Various  ]]&lt;&gt;1,IF(Table1[[#This Row],[Standards]]=1,1,""),"")</f>
        <v/>
      </c>
      <c r="DE331" s="169" t="str">
        <f>IF(Table1[[#This Row],[Various]]=1,1,IF(SUM(Table1[[#This Row],[Calculator / Software]:[Standards]])&gt;1,1,""))</f>
        <v/>
      </c>
      <c r="DF331" s="169" t="str">
        <f>IF(Table1[[#This Row],[Multiple NCC links]]&lt;&gt;1,IF(Table1[[#This Row],[Design]]=1,1,""),"")</f>
        <v/>
      </c>
      <c r="DG331" s="169" t="str">
        <f>IF(Table1[[#This Row],[Multiple NCC links]]&lt;&gt;1,IF(Table1[[#This Row],[Assessment / Verification]]=1,1,""),"")</f>
        <v/>
      </c>
      <c r="DH331" s="169" t="str">
        <f>IF(Table1[[#This Row],[Multiple NCC links]]&lt;&gt;1,IF(Table1[[#This Row],[Climate Specific ]]=1,1,""),"")</f>
        <v/>
      </c>
      <c r="DI331" s="169" t="str">
        <f>IF(Table1[[#This Row],[Multiple NCC links]]&lt;&gt;1,IF(Table1[[#This Row],[Alterations / Additions]]=1,1,""),"")</f>
        <v/>
      </c>
      <c r="DJ331" s="169" t="str">
        <f>IF(Table1[[#This Row],[Multiple NCC links]]&lt;&gt;1,IF(Table1[[#This Row],[Glazing]]=1,1,""),"")</f>
        <v/>
      </c>
      <c r="DK331" s="169" t="str">
        <f>IF(Table1[[#This Row],[Multiple NCC links]]&lt;&gt;1,IF(Table1[[#This Row],[Building Fabric / Thermal / Sealing]]=1,1,""),"")</f>
        <v/>
      </c>
      <c r="DL331" s="169" t="str">
        <f>IF(Table1[[#This Row],[Multiple NCC links]]&lt;&gt;1,IF(Table1[[#This Row],[Lighting]]=1,1,""),"")</f>
        <v/>
      </c>
      <c r="DM331" s="169" t="str">
        <f>IF(Table1[[#This Row],[Multiple NCC links]]&lt;&gt;1,IF(Table1[[#This Row],[HVAC]]=1,1,""),"")</f>
        <v/>
      </c>
      <c r="DN331" s="169" t="str">
        <f>IF(Table1[[#This Row],[Multiple NCC links]]&lt;&gt;1,IF(Table1[[#This Row],[Services]]=1,1,""),"")</f>
        <v/>
      </c>
      <c r="DO331" s="169" t="str">
        <f>IF(Table1[[#This Row],[Multiple NCC links]]&lt;&gt;1,IF(Table1[[#This Row],[Maintenance &amp; Monitoring]]=1,1,""),"")</f>
        <v/>
      </c>
      <c r="DP331" s="169" t="str">
        <f>IF(Table1[[#This Row],[Multiple NCC links]]&lt;&gt;1,IF(Table1[[#This Row],[Hand over / Operations]]=1,1,""),"")</f>
        <v/>
      </c>
      <c r="DQ331" s="169" t="str">
        <f>IF(Table1[[#This Row],[Multiple NCC links]]&lt;&gt;1,IF(Table1[[#This Row],[As built assessment]]=1,1,""),"")</f>
        <v/>
      </c>
      <c r="DR331" s="169" t="str">
        <f>IF(Table1[[#This Row],[Multiple NCC links]]&lt;&gt;1,IF(Table1[[#This Row],[Beyond compliance]]=1,1,""),"")</f>
        <v/>
      </c>
      <c r="DS331" s="169" t="str">
        <f>IF(SUM(Table1[[#This Row],[Design]:[Beyond compliance]])&gt;1,1,"")</f>
        <v/>
      </c>
      <c r="DT331" s="169" t="str">
        <f>IF(Table1[[#This Row],[Both Residential &amp; Commercial4]]&lt;&gt;1,IF(Table1[[#This Row],[Residential]]=1,1,""),"")</f>
        <v/>
      </c>
      <c r="DU331" s="169" t="str">
        <f>IF(Table1[[#This Row],[Both Residential &amp; Commercial4]]&lt;&gt;1,IF(Table1[[#This Row],[Commercial]]=1,1,""),"")</f>
        <v/>
      </c>
      <c r="DV331" s="169" t="str">
        <f>Table1[[#This Row],[Residential &amp; Commercial]]</f>
        <v/>
      </c>
      <c r="DW331" s="169"/>
    </row>
    <row r="332" spans="1:127" s="49" customFormat="1" ht="20.25" thickTop="1" thickBot="1" x14ac:dyDescent="0.35">
      <c r="A332" s="97"/>
      <c r="B332" s="97"/>
      <c r="C332" s="88"/>
      <c r="D332" s="88"/>
      <c r="E332" s="176"/>
      <c r="F332" s="176"/>
      <c r="G332" s="176"/>
      <c r="H332" s="176"/>
      <c r="I332" s="90" t="str">
        <f>IF(AND(Table1[[#This Row],[General]]=1,Table1[[#This Row],[Beginner]]=1,Table1[[#This Row],[Intermediate]]=1,Table1[[#This Row],[Advanced]]=1),1,"")</f>
        <v/>
      </c>
      <c r="J332" s="90" t="str">
        <f>CONCATENATE(IF(Table1[[#This Row],[General]]=1,"General, ",""), IF(Table1[[#This Row],[Beginner]]=1,"Beginner, ",""),IF(Table1[[#This Row],[Intermediate]]=1,"Intermediate, ",""), IF(Table1[[#This Row],[Advanced]]=1,"Advanced",""))</f>
        <v/>
      </c>
      <c r="K332" s="91"/>
      <c r="L332" s="179"/>
      <c r="M332" s="91"/>
      <c r="N332" s="91"/>
      <c r="O332" s="159"/>
      <c r="P332" s="91"/>
      <c r="Q332" s="91"/>
      <c r="R332" s="91"/>
      <c r="S33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32" s="102"/>
      <c r="U332" s="102"/>
      <c r="V332" s="240"/>
      <c r="W332" s="240"/>
      <c r="X332" s="102"/>
      <c r="Y332" s="102"/>
      <c r="Z332" s="102"/>
      <c r="AA332" s="102"/>
      <c r="AB332" s="102"/>
      <c r="AC332" s="102"/>
      <c r="AD332" s="102"/>
      <c r="AE332" s="102"/>
      <c r="AF332" s="102"/>
      <c r="AG33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32" s="103"/>
      <c r="AI332" s="103"/>
      <c r="AJ332" s="103"/>
      <c r="AK332" s="74" t="str">
        <f>CONCATENATE(IF(Table1[[#This Row],[Digital]]=1,"Digital, ",""),IF(Table1[[#This Row],[Face to Face]]=1,"Face to face, ",""),IF(Table1[[#This Row],[Blended]]=1,"Blended",""))</f>
        <v/>
      </c>
      <c r="AL332" s="99"/>
      <c r="AM332" s="104"/>
      <c r="AN332" s="130"/>
      <c r="AO332" s="94"/>
      <c r="AP332" s="182"/>
      <c r="AQ332" s="94"/>
      <c r="AR332" s="94"/>
      <c r="AS332" s="94"/>
      <c r="AT332" s="94"/>
      <c r="AU332" s="94"/>
      <c r="AV332" s="182"/>
      <c r="AW332" s="182"/>
      <c r="AX332" s="182"/>
      <c r="AY332" s="94"/>
      <c r="AZ33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3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32" s="95"/>
      <c r="BC332" s="95"/>
      <c r="BD332" s="90" t="str">
        <f>IF(AND(Table1[[#This Row],[Residential]]=1,Table1[[#This Row],[Commercial]]=1),1,"")</f>
        <v/>
      </c>
      <c r="BE332" s="90" t="str">
        <f>CONCATENATE(IF(Table1[[#This Row],[Residential]]=1,"Residential, ",""),IF(Table1[[#This Row],[Commercial]]=1,"Commercial",""))</f>
        <v/>
      </c>
      <c r="BF332" s="94"/>
      <c r="BG332" s="94"/>
      <c r="BH332" s="94"/>
      <c r="BI332" s="94"/>
      <c r="BJ332" s="94"/>
      <c r="BK332" s="94"/>
      <c r="BL332" s="94"/>
      <c r="BM332" s="182"/>
      <c r="BN332" s="94"/>
      <c r="BO33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32" s="160"/>
      <c r="BQ332" s="120"/>
      <c r="BR332" s="132"/>
      <c r="BS332" s="120"/>
      <c r="BT332" s="175"/>
      <c r="BU332" s="175"/>
      <c r="BV332" s="175"/>
      <c r="BW332" s="121"/>
      <c r="BX332" s="121"/>
      <c r="BY332" s="121"/>
      <c r="BZ332" s="227"/>
      <c r="CA33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32" s="48">
        <f>COUNTIF(Table1[[#This Row],[Validity]:[Alignment with NCC (Yes=1,No=0)]],"N/A")</f>
        <v>0</v>
      </c>
      <c r="CC332" s="48">
        <f>IF(ISERROR(Table1[[#This Row],[Total Quality Score (out of 10)]]/(4-Table1[[#This Row],[N/A Count]])),0,Table1[[#This Row],[Total Quality Score (out of 10)]]/(4-Table1[[#This Row],[N/A Count]]))</f>
        <v>0</v>
      </c>
      <c r="CD332" s="106"/>
      <c r="CE332" s="106"/>
      <c r="CF332" s="172" t="str">
        <f>IF(SUM(Table1[[#This Row],[Multiple]:[Level (all)62]])&lt;1,IF(Table1[[#This Row],[General]]=1,1,""),"")</f>
        <v/>
      </c>
      <c r="CG332" s="172" t="str">
        <f>IF(SUM(Table1[[#This Row],[Multiple]:[Level (all)62]])&lt;1,IF(Table1[[#This Row],[Beginner]]=1,1,""),"")</f>
        <v/>
      </c>
      <c r="CH332" s="171" t="str">
        <f>IF(SUM(Table1[[#This Row],[Multiple]:[Level (all)62]])&lt;1,IF(Table1[[#This Row],[Intermediate]]=1,1,""),"")</f>
        <v/>
      </c>
      <c r="CI332" s="171" t="str">
        <f>IF(SUM(Table1[[#This Row],[Multiple]:[Level (all)62]])&lt;1,IF(Table1[[#This Row],[Advanced]]=1,1,""),"")</f>
        <v/>
      </c>
      <c r="CJ332" s="171" t="str">
        <f>IF(AND(SUM(Table1[[#This Row],[General]:[Advanced]])&lt;4,SUM(Table1[[#This Row],[General]:[Advanced]])&gt;1),1,"")</f>
        <v/>
      </c>
      <c r="CK332" s="171" t="str">
        <f>Table1[[#This Row],[Level (all)]]</f>
        <v/>
      </c>
      <c r="CL332" s="171" t="str">
        <f>IF(Table1[[#This Row],[Multiple audience]]&lt;&gt;1,IF(Table1[[#This Row],[General Audience]]=1,1,""),"")</f>
        <v/>
      </c>
      <c r="CM332" s="171" t="str">
        <f>IF(Table1[[#This Row],[Multiple audience]]&lt;&gt;1,IF(Table1[[#This Row],[Planners / Designers ]]=1,1,""),"")</f>
        <v/>
      </c>
      <c r="CN332" s="171" t="str">
        <f>IF(Table1[[#This Row],[Multiple audience]]&lt;&gt;1,IF(Table1[[#This Row],[Regulatory Assessors]]=1,1,""),"")</f>
        <v/>
      </c>
      <c r="CO332" s="171" t="str">
        <f>IF(Table1[[#This Row],[Multiple audience]]&lt;&gt;1,IF(Table1[[#This Row],[Builders / Management]]=1,1,""),"")</f>
        <v/>
      </c>
      <c r="CP332" s="171" t="str">
        <f>IF(Table1[[#This Row],[Multiple audience]]&lt;&gt;1,IF(Table1[[#This Row],[Energy / Sus Assessors]]=1,1,""),"")</f>
        <v/>
      </c>
      <c r="CQ332" s="171" t="str">
        <f>IF(Table1[[#This Row],[Multiple audience]]&lt;&gt;1,IF(Table1[[#This Row],[Semi-skilled]]=1,1,""),"")</f>
        <v/>
      </c>
      <c r="CR332" s="171" t="str">
        <f>IF(Table1[[#This Row],[Multiple audience]]&lt;&gt;1,IF(Table1[[#This Row],[Trades]]=1,1,""),"")</f>
        <v/>
      </c>
      <c r="CS332" s="171" t="str">
        <f>IF(Table1[[#This Row],[Multiple audience]]&lt;&gt;1,IF(Table1[[#This Row],[Other]]=1,1,""),"")</f>
        <v/>
      </c>
      <c r="CT332" s="171" t="str">
        <f>IF(SUM(Table1[[#This Row],[General Audience]:[Other]])&gt;1,1,"")</f>
        <v/>
      </c>
      <c r="CU332" s="171" t="str">
        <f>IF(Table1[[#This Row],[Various  ]]&lt;&gt;1,IF(Table1[[#This Row],[Calculator / Software]]=1,1,""),"")</f>
        <v/>
      </c>
      <c r="CV332" s="171" t="str">
        <f>IF(Table1[[#This Row],[Various  ]]&lt;&gt;1,IF(Table1[[#This Row],[Information  ]]=1,1,""),"")</f>
        <v/>
      </c>
      <c r="CW332" s="171" t="str">
        <f>IF(Table1[[#This Row],[Various  ]]&lt;&gt;1,IF(Table1[[#This Row],[Interactive Tool]]=1,1,""),"")</f>
        <v/>
      </c>
      <c r="CX332" s="171" t="str">
        <f>IF(Table1[[#This Row],[Various  ]]&lt;&gt;1,IF(Table1[[#This Row],[Technical Specifications]]=1,1,""),"")</f>
        <v/>
      </c>
      <c r="CY332" s="171" t="str">
        <f>IF(Table1[[#This Row],[Various  ]]&lt;&gt;1,IF(Table1[[#This Row],[Training Resources]]=1,1,""),"")</f>
        <v/>
      </c>
      <c r="CZ332" s="171" t="str">
        <f>IF(Table1[[#This Row],[Various  ]]&lt;&gt;1,IF(Table1[[#This Row],[Toolbox]]=1,1,""),"")</f>
        <v/>
      </c>
      <c r="DA332" s="169" t="str">
        <f>IF(Table1[[#This Row],[Various  ]]&lt;&gt;1,IF(Table1[[#This Row],[Video]]=1,1,""),"")</f>
        <v/>
      </c>
      <c r="DB332" s="169" t="str">
        <f>IF(Table1[[#This Row],[Various  ]]&lt;&gt;1,IF(Table1[[#This Row],[Case study]]=1,1,""),"")</f>
        <v/>
      </c>
      <c r="DC332" s="169" t="str">
        <f>IF(Table1[[#This Row],[Various  ]]&lt;&gt;1,IF(Table1[[#This Row],[Other   ]]=1,1,""),"")</f>
        <v/>
      </c>
      <c r="DD332" s="169" t="str">
        <f>IF(Table1[[#This Row],[Various  ]]&lt;&gt;1,IF(Table1[[#This Row],[Standards]]=1,1,""),"")</f>
        <v/>
      </c>
      <c r="DE332" s="169" t="str">
        <f>IF(Table1[[#This Row],[Various]]=1,1,IF(SUM(Table1[[#This Row],[Calculator / Software]:[Standards]])&gt;1,1,""))</f>
        <v/>
      </c>
      <c r="DF332" s="169" t="str">
        <f>IF(Table1[[#This Row],[Multiple NCC links]]&lt;&gt;1,IF(Table1[[#This Row],[Design]]=1,1,""),"")</f>
        <v/>
      </c>
      <c r="DG332" s="169" t="str">
        <f>IF(Table1[[#This Row],[Multiple NCC links]]&lt;&gt;1,IF(Table1[[#This Row],[Assessment / Verification]]=1,1,""),"")</f>
        <v/>
      </c>
      <c r="DH332" s="169" t="str">
        <f>IF(Table1[[#This Row],[Multiple NCC links]]&lt;&gt;1,IF(Table1[[#This Row],[Climate Specific ]]=1,1,""),"")</f>
        <v/>
      </c>
      <c r="DI332" s="169" t="str">
        <f>IF(Table1[[#This Row],[Multiple NCC links]]&lt;&gt;1,IF(Table1[[#This Row],[Alterations / Additions]]=1,1,""),"")</f>
        <v/>
      </c>
      <c r="DJ332" s="169" t="str">
        <f>IF(Table1[[#This Row],[Multiple NCC links]]&lt;&gt;1,IF(Table1[[#This Row],[Glazing]]=1,1,""),"")</f>
        <v/>
      </c>
      <c r="DK332" s="169" t="str">
        <f>IF(Table1[[#This Row],[Multiple NCC links]]&lt;&gt;1,IF(Table1[[#This Row],[Building Fabric / Thermal / Sealing]]=1,1,""),"")</f>
        <v/>
      </c>
      <c r="DL332" s="169" t="str">
        <f>IF(Table1[[#This Row],[Multiple NCC links]]&lt;&gt;1,IF(Table1[[#This Row],[Lighting]]=1,1,""),"")</f>
        <v/>
      </c>
      <c r="DM332" s="169" t="str">
        <f>IF(Table1[[#This Row],[Multiple NCC links]]&lt;&gt;1,IF(Table1[[#This Row],[HVAC]]=1,1,""),"")</f>
        <v/>
      </c>
      <c r="DN332" s="169" t="str">
        <f>IF(Table1[[#This Row],[Multiple NCC links]]&lt;&gt;1,IF(Table1[[#This Row],[Services]]=1,1,""),"")</f>
        <v/>
      </c>
      <c r="DO332" s="169" t="str">
        <f>IF(Table1[[#This Row],[Multiple NCC links]]&lt;&gt;1,IF(Table1[[#This Row],[Maintenance &amp; Monitoring]]=1,1,""),"")</f>
        <v/>
      </c>
      <c r="DP332" s="169" t="str">
        <f>IF(Table1[[#This Row],[Multiple NCC links]]&lt;&gt;1,IF(Table1[[#This Row],[Hand over / Operations]]=1,1,""),"")</f>
        <v/>
      </c>
      <c r="DQ332" s="169" t="str">
        <f>IF(Table1[[#This Row],[Multiple NCC links]]&lt;&gt;1,IF(Table1[[#This Row],[As built assessment]]=1,1,""),"")</f>
        <v/>
      </c>
      <c r="DR332" s="169" t="str">
        <f>IF(Table1[[#This Row],[Multiple NCC links]]&lt;&gt;1,IF(Table1[[#This Row],[Beyond compliance]]=1,1,""),"")</f>
        <v/>
      </c>
      <c r="DS332" s="169" t="str">
        <f>IF(SUM(Table1[[#This Row],[Design]:[Beyond compliance]])&gt;1,1,"")</f>
        <v/>
      </c>
      <c r="DT332" s="169" t="str">
        <f>IF(Table1[[#This Row],[Both Residential &amp; Commercial4]]&lt;&gt;1,IF(Table1[[#This Row],[Residential]]=1,1,""),"")</f>
        <v/>
      </c>
      <c r="DU332" s="169" t="str">
        <f>IF(Table1[[#This Row],[Both Residential &amp; Commercial4]]&lt;&gt;1,IF(Table1[[#This Row],[Commercial]]=1,1,""),"")</f>
        <v/>
      </c>
      <c r="DV332" s="169" t="str">
        <f>Table1[[#This Row],[Residential &amp; Commercial]]</f>
        <v/>
      </c>
      <c r="DW332" s="169"/>
    </row>
    <row r="333" spans="1:127" s="49" customFormat="1" ht="20.25" thickTop="1" thickBot="1" x14ac:dyDescent="0.35">
      <c r="A333" s="97"/>
      <c r="B333" s="97"/>
      <c r="C333" s="88"/>
      <c r="D333" s="88"/>
      <c r="E333" s="176"/>
      <c r="F333" s="176"/>
      <c r="G333" s="176"/>
      <c r="H333" s="176"/>
      <c r="I333" s="90" t="str">
        <f>IF(AND(Table1[[#This Row],[General]]=1,Table1[[#This Row],[Beginner]]=1,Table1[[#This Row],[Intermediate]]=1,Table1[[#This Row],[Advanced]]=1),1,"")</f>
        <v/>
      </c>
      <c r="J333" s="90" t="str">
        <f>CONCATENATE(IF(Table1[[#This Row],[General]]=1,"General, ",""), IF(Table1[[#This Row],[Beginner]]=1,"Beginner, ",""),IF(Table1[[#This Row],[Intermediate]]=1,"Intermediate, ",""), IF(Table1[[#This Row],[Advanced]]=1,"Advanced",""))</f>
        <v/>
      </c>
      <c r="K333" s="91"/>
      <c r="L333" s="179"/>
      <c r="M333" s="91"/>
      <c r="N333" s="91"/>
      <c r="O333" s="159"/>
      <c r="P333" s="91"/>
      <c r="Q333" s="91"/>
      <c r="R333" s="91"/>
      <c r="S33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33" s="102"/>
      <c r="U333" s="102"/>
      <c r="V333" s="240"/>
      <c r="W333" s="240"/>
      <c r="X333" s="102"/>
      <c r="Y333" s="102"/>
      <c r="Z333" s="102"/>
      <c r="AA333" s="102"/>
      <c r="AB333" s="102"/>
      <c r="AC333" s="102"/>
      <c r="AD333" s="102"/>
      <c r="AE333" s="102"/>
      <c r="AF333" s="102"/>
      <c r="AG33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33" s="103"/>
      <c r="AI333" s="103"/>
      <c r="AJ333" s="103"/>
      <c r="AK333" s="74" t="str">
        <f>CONCATENATE(IF(Table1[[#This Row],[Digital]]=1,"Digital, ",""),IF(Table1[[#This Row],[Face to Face]]=1,"Face to face, ",""),IF(Table1[[#This Row],[Blended]]=1,"Blended",""))</f>
        <v/>
      </c>
      <c r="AL333" s="99"/>
      <c r="AM333" s="104"/>
      <c r="AN333" s="130"/>
      <c r="AO333" s="94"/>
      <c r="AP333" s="182"/>
      <c r="AQ333" s="94"/>
      <c r="AR333" s="94"/>
      <c r="AS333" s="94"/>
      <c r="AT333" s="94"/>
      <c r="AU333" s="94"/>
      <c r="AV333" s="182"/>
      <c r="AW333" s="182"/>
      <c r="AX333" s="182"/>
      <c r="AY333" s="94"/>
      <c r="AZ33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3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33" s="95"/>
      <c r="BC333" s="95"/>
      <c r="BD333" s="90" t="str">
        <f>IF(AND(Table1[[#This Row],[Residential]]=1,Table1[[#This Row],[Commercial]]=1),1,"")</f>
        <v/>
      </c>
      <c r="BE333" s="90" t="str">
        <f>CONCATENATE(IF(Table1[[#This Row],[Residential]]=1,"Residential, ",""),IF(Table1[[#This Row],[Commercial]]=1,"Commercial",""))</f>
        <v/>
      </c>
      <c r="BF333" s="94"/>
      <c r="BG333" s="94"/>
      <c r="BH333" s="94"/>
      <c r="BI333" s="94"/>
      <c r="BJ333" s="94"/>
      <c r="BK333" s="94"/>
      <c r="BL333" s="94"/>
      <c r="BM333" s="182"/>
      <c r="BN333" s="94"/>
      <c r="BO33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33" s="160"/>
      <c r="BQ333" s="120"/>
      <c r="BR333" s="132"/>
      <c r="BS333" s="120"/>
      <c r="BT333" s="175"/>
      <c r="BU333" s="175"/>
      <c r="BV333" s="175"/>
      <c r="BW333" s="121"/>
      <c r="BX333" s="121"/>
      <c r="BY333" s="121"/>
      <c r="BZ333" s="227"/>
      <c r="CA33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33" s="48">
        <f>COUNTIF(Table1[[#This Row],[Validity]:[Alignment with NCC (Yes=1,No=0)]],"N/A")</f>
        <v>0</v>
      </c>
      <c r="CC333" s="48">
        <f>IF(ISERROR(Table1[[#This Row],[Total Quality Score (out of 10)]]/(4-Table1[[#This Row],[N/A Count]])),0,Table1[[#This Row],[Total Quality Score (out of 10)]]/(4-Table1[[#This Row],[N/A Count]]))</f>
        <v>0</v>
      </c>
      <c r="CD333" s="106"/>
      <c r="CE333" s="106"/>
      <c r="CF333" s="172" t="str">
        <f>IF(SUM(Table1[[#This Row],[Multiple]:[Level (all)62]])&lt;1,IF(Table1[[#This Row],[General]]=1,1,""),"")</f>
        <v/>
      </c>
      <c r="CG333" s="172" t="str">
        <f>IF(SUM(Table1[[#This Row],[Multiple]:[Level (all)62]])&lt;1,IF(Table1[[#This Row],[Beginner]]=1,1,""),"")</f>
        <v/>
      </c>
      <c r="CH333" s="171" t="str">
        <f>IF(SUM(Table1[[#This Row],[Multiple]:[Level (all)62]])&lt;1,IF(Table1[[#This Row],[Intermediate]]=1,1,""),"")</f>
        <v/>
      </c>
      <c r="CI333" s="171" t="str">
        <f>IF(SUM(Table1[[#This Row],[Multiple]:[Level (all)62]])&lt;1,IF(Table1[[#This Row],[Advanced]]=1,1,""),"")</f>
        <v/>
      </c>
      <c r="CJ333" s="171" t="str">
        <f>IF(AND(SUM(Table1[[#This Row],[General]:[Advanced]])&lt;4,SUM(Table1[[#This Row],[General]:[Advanced]])&gt;1),1,"")</f>
        <v/>
      </c>
      <c r="CK333" s="171" t="str">
        <f>Table1[[#This Row],[Level (all)]]</f>
        <v/>
      </c>
      <c r="CL333" s="171" t="str">
        <f>IF(Table1[[#This Row],[Multiple audience]]&lt;&gt;1,IF(Table1[[#This Row],[General Audience]]=1,1,""),"")</f>
        <v/>
      </c>
      <c r="CM333" s="171" t="str">
        <f>IF(Table1[[#This Row],[Multiple audience]]&lt;&gt;1,IF(Table1[[#This Row],[Planners / Designers ]]=1,1,""),"")</f>
        <v/>
      </c>
      <c r="CN333" s="171" t="str">
        <f>IF(Table1[[#This Row],[Multiple audience]]&lt;&gt;1,IF(Table1[[#This Row],[Regulatory Assessors]]=1,1,""),"")</f>
        <v/>
      </c>
      <c r="CO333" s="171" t="str">
        <f>IF(Table1[[#This Row],[Multiple audience]]&lt;&gt;1,IF(Table1[[#This Row],[Builders / Management]]=1,1,""),"")</f>
        <v/>
      </c>
      <c r="CP333" s="171" t="str">
        <f>IF(Table1[[#This Row],[Multiple audience]]&lt;&gt;1,IF(Table1[[#This Row],[Energy / Sus Assessors]]=1,1,""),"")</f>
        <v/>
      </c>
      <c r="CQ333" s="171" t="str">
        <f>IF(Table1[[#This Row],[Multiple audience]]&lt;&gt;1,IF(Table1[[#This Row],[Semi-skilled]]=1,1,""),"")</f>
        <v/>
      </c>
      <c r="CR333" s="171" t="str">
        <f>IF(Table1[[#This Row],[Multiple audience]]&lt;&gt;1,IF(Table1[[#This Row],[Trades]]=1,1,""),"")</f>
        <v/>
      </c>
      <c r="CS333" s="171" t="str">
        <f>IF(Table1[[#This Row],[Multiple audience]]&lt;&gt;1,IF(Table1[[#This Row],[Other]]=1,1,""),"")</f>
        <v/>
      </c>
      <c r="CT333" s="171" t="str">
        <f>IF(SUM(Table1[[#This Row],[General Audience]:[Other]])&gt;1,1,"")</f>
        <v/>
      </c>
      <c r="CU333" s="171" t="str">
        <f>IF(Table1[[#This Row],[Various  ]]&lt;&gt;1,IF(Table1[[#This Row],[Calculator / Software]]=1,1,""),"")</f>
        <v/>
      </c>
      <c r="CV333" s="171" t="str">
        <f>IF(Table1[[#This Row],[Various  ]]&lt;&gt;1,IF(Table1[[#This Row],[Information  ]]=1,1,""),"")</f>
        <v/>
      </c>
      <c r="CW333" s="171" t="str">
        <f>IF(Table1[[#This Row],[Various  ]]&lt;&gt;1,IF(Table1[[#This Row],[Interactive Tool]]=1,1,""),"")</f>
        <v/>
      </c>
      <c r="CX333" s="171" t="str">
        <f>IF(Table1[[#This Row],[Various  ]]&lt;&gt;1,IF(Table1[[#This Row],[Technical Specifications]]=1,1,""),"")</f>
        <v/>
      </c>
      <c r="CY333" s="171" t="str">
        <f>IF(Table1[[#This Row],[Various  ]]&lt;&gt;1,IF(Table1[[#This Row],[Training Resources]]=1,1,""),"")</f>
        <v/>
      </c>
      <c r="CZ333" s="171" t="str">
        <f>IF(Table1[[#This Row],[Various  ]]&lt;&gt;1,IF(Table1[[#This Row],[Toolbox]]=1,1,""),"")</f>
        <v/>
      </c>
      <c r="DA333" s="169" t="str">
        <f>IF(Table1[[#This Row],[Various  ]]&lt;&gt;1,IF(Table1[[#This Row],[Video]]=1,1,""),"")</f>
        <v/>
      </c>
      <c r="DB333" s="169" t="str">
        <f>IF(Table1[[#This Row],[Various  ]]&lt;&gt;1,IF(Table1[[#This Row],[Case study]]=1,1,""),"")</f>
        <v/>
      </c>
      <c r="DC333" s="169" t="str">
        <f>IF(Table1[[#This Row],[Various  ]]&lt;&gt;1,IF(Table1[[#This Row],[Other   ]]=1,1,""),"")</f>
        <v/>
      </c>
      <c r="DD333" s="169" t="str">
        <f>IF(Table1[[#This Row],[Various  ]]&lt;&gt;1,IF(Table1[[#This Row],[Standards]]=1,1,""),"")</f>
        <v/>
      </c>
      <c r="DE333" s="169" t="str">
        <f>IF(Table1[[#This Row],[Various]]=1,1,IF(SUM(Table1[[#This Row],[Calculator / Software]:[Standards]])&gt;1,1,""))</f>
        <v/>
      </c>
      <c r="DF333" s="169" t="str">
        <f>IF(Table1[[#This Row],[Multiple NCC links]]&lt;&gt;1,IF(Table1[[#This Row],[Design]]=1,1,""),"")</f>
        <v/>
      </c>
      <c r="DG333" s="169" t="str">
        <f>IF(Table1[[#This Row],[Multiple NCC links]]&lt;&gt;1,IF(Table1[[#This Row],[Assessment / Verification]]=1,1,""),"")</f>
        <v/>
      </c>
      <c r="DH333" s="169" t="str">
        <f>IF(Table1[[#This Row],[Multiple NCC links]]&lt;&gt;1,IF(Table1[[#This Row],[Climate Specific ]]=1,1,""),"")</f>
        <v/>
      </c>
      <c r="DI333" s="169" t="str">
        <f>IF(Table1[[#This Row],[Multiple NCC links]]&lt;&gt;1,IF(Table1[[#This Row],[Alterations / Additions]]=1,1,""),"")</f>
        <v/>
      </c>
      <c r="DJ333" s="169" t="str">
        <f>IF(Table1[[#This Row],[Multiple NCC links]]&lt;&gt;1,IF(Table1[[#This Row],[Glazing]]=1,1,""),"")</f>
        <v/>
      </c>
      <c r="DK333" s="169" t="str">
        <f>IF(Table1[[#This Row],[Multiple NCC links]]&lt;&gt;1,IF(Table1[[#This Row],[Building Fabric / Thermal / Sealing]]=1,1,""),"")</f>
        <v/>
      </c>
      <c r="DL333" s="169" t="str">
        <f>IF(Table1[[#This Row],[Multiple NCC links]]&lt;&gt;1,IF(Table1[[#This Row],[Lighting]]=1,1,""),"")</f>
        <v/>
      </c>
      <c r="DM333" s="169" t="str">
        <f>IF(Table1[[#This Row],[Multiple NCC links]]&lt;&gt;1,IF(Table1[[#This Row],[HVAC]]=1,1,""),"")</f>
        <v/>
      </c>
      <c r="DN333" s="169" t="str">
        <f>IF(Table1[[#This Row],[Multiple NCC links]]&lt;&gt;1,IF(Table1[[#This Row],[Services]]=1,1,""),"")</f>
        <v/>
      </c>
      <c r="DO333" s="169" t="str">
        <f>IF(Table1[[#This Row],[Multiple NCC links]]&lt;&gt;1,IF(Table1[[#This Row],[Maintenance &amp; Monitoring]]=1,1,""),"")</f>
        <v/>
      </c>
      <c r="DP333" s="169" t="str">
        <f>IF(Table1[[#This Row],[Multiple NCC links]]&lt;&gt;1,IF(Table1[[#This Row],[Hand over / Operations]]=1,1,""),"")</f>
        <v/>
      </c>
      <c r="DQ333" s="169" t="str">
        <f>IF(Table1[[#This Row],[Multiple NCC links]]&lt;&gt;1,IF(Table1[[#This Row],[As built assessment]]=1,1,""),"")</f>
        <v/>
      </c>
      <c r="DR333" s="169" t="str">
        <f>IF(Table1[[#This Row],[Multiple NCC links]]&lt;&gt;1,IF(Table1[[#This Row],[Beyond compliance]]=1,1,""),"")</f>
        <v/>
      </c>
      <c r="DS333" s="169" t="str">
        <f>IF(SUM(Table1[[#This Row],[Design]:[Beyond compliance]])&gt;1,1,"")</f>
        <v/>
      </c>
      <c r="DT333" s="169" t="str">
        <f>IF(Table1[[#This Row],[Both Residential &amp; Commercial4]]&lt;&gt;1,IF(Table1[[#This Row],[Residential]]=1,1,""),"")</f>
        <v/>
      </c>
      <c r="DU333" s="169" t="str">
        <f>IF(Table1[[#This Row],[Both Residential &amp; Commercial4]]&lt;&gt;1,IF(Table1[[#This Row],[Commercial]]=1,1,""),"")</f>
        <v/>
      </c>
      <c r="DV333" s="169" t="str">
        <f>Table1[[#This Row],[Residential &amp; Commercial]]</f>
        <v/>
      </c>
      <c r="DW333" s="169"/>
    </row>
    <row r="334" spans="1:127" s="49" customFormat="1" ht="20.25" thickTop="1" thickBot="1" x14ac:dyDescent="0.35">
      <c r="A334" s="97"/>
      <c r="B334" s="97"/>
      <c r="C334" s="88"/>
      <c r="D334" s="88"/>
      <c r="E334" s="176"/>
      <c r="F334" s="176"/>
      <c r="G334" s="176"/>
      <c r="H334" s="176"/>
      <c r="I334" s="90" t="str">
        <f>IF(AND(Table1[[#This Row],[General]]=1,Table1[[#This Row],[Beginner]]=1,Table1[[#This Row],[Intermediate]]=1,Table1[[#This Row],[Advanced]]=1),1,"")</f>
        <v/>
      </c>
      <c r="J334" s="90" t="str">
        <f>CONCATENATE(IF(Table1[[#This Row],[General]]=1,"General, ",""), IF(Table1[[#This Row],[Beginner]]=1,"Beginner, ",""),IF(Table1[[#This Row],[Intermediate]]=1,"Intermediate, ",""), IF(Table1[[#This Row],[Advanced]]=1,"Advanced",""))</f>
        <v/>
      </c>
      <c r="K334" s="91"/>
      <c r="L334" s="179"/>
      <c r="M334" s="91"/>
      <c r="N334" s="91"/>
      <c r="O334" s="159"/>
      <c r="P334" s="91"/>
      <c r="Q334" s="91"/>
      <c r="R334" s="91"/>
      <c r="S33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34" s="102"/>
      <c r="U334" s="102"/>
      <c r="V334" s="240"/>
      <c r="W334" s="240"/>
      <c r="X334" s="102"/>
      <c r="Y334" s="102"/>
      <c r="Z334" s="102"/>
      <c r="AA334" s="102"/>
      <c r="AB334" s="102"/>
      <c r="AC334" s="102"/>
      <c r="AD334" s="102"/>
      <c r="AE334" s="102"/>
      <c r="AF334" s="102"/>
      <c r="AG33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34" s="103"/>
      <c r="AI334" s="103"/>
      <c r="AJ334" s="103"/>
      <c r="AK334" s="74" t="str">
        <f>CONCATENATE(IF(Table1[[#This Row],[Digital]]=1,"Digital, ",""),IF(Table1[[#This Row],[Face to Face]]=1,"Face to face, ",""),IF(Table1[[#This Row],[Blended]]=1,"Blended",""))</f>
        <v/>
      </c>
      <c r="AL334" s="99"/>
      <c r="AM334" s="104"/>
      <c r="AN334" s="130"/>
      <c r="AO334" s="94"/>
      <c r="AP334" s="182"/>
      <c r="AQ334" s="94"/>
      <c r="AR334" s="94"/>
      <c r="AS334" s="94"/>
      <c r="AT334" s="94"/>
      <c r="AU334" s="94"/>
      <c r="AV334" s="182"/>
      <c r="AW334" s="182"/>
      <c r="AX334" s="182"/>
      <c r="AY334" s="94"/>
      <c r="AZ33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3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34" s="95"/>
      <c r="BC334" s="95"/>
      <c r="BD334" s="90" t="str">
        <f>IF(AND(Table1[[#This Row],[Residential]]=1,Table1[[#This Row],[Commercial]]=1),1,"")</f>
        <v/>
      </c>
      <c r="BE334" s="90" t="str">
        <f>CONCATENATE(IF(Table1[[#This Row],[Residential]]=1,"Residential, ",""),IF(Table1[[#This Row],[Commercial]]=1,"Commercial",""))</f>
        <v/>
      </c>
      <c r="BF334" s="94"/>
      <c r="BG334" s="94"/>
      <c r="BH334" s="94"/>
      <c r="BI334" s="94"/>
      <c r="BJ334" s="94"/>
      <c r="BK334" s="94"/>
      <c r="BL334" s="94"/>
      <c r="BM334" s="182"/>
      <c r="BN334" s="94"/>
      <c r="BO33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34" s="160"/>
      <c r="BQ334" s="120"/>
      <c r="BR334" s="132"/>
      <c r="BS334" s="120"/>
      <c r="BT334" s="175"/>
      <c r="BU334" s="175"/>
      <c r="BV334" s="175"/>
      <c r="BW334" s="121"/>
      <c r="BX334" s="121"/>
      <c r="BY334" s="121"/>
      <c r="BZ334" s="227"/>
      <c r="CA33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34" s="48">
        <f>COUNTIF(Table1[[#This Row],[Validity]:[Alignment with NCC (Yes=1,No=0)]],"N/A")</f>
        <v>0</v>
      </c>
      <c r="CC334" s="48">
        <f>IF(ISERROR(Table1[[#This Row],[Total Quality Score (out of 10)]]/(4-Table1[[#This Row],[N/A Count]])),0,Table1[[#This Row],[Total Quality Score (out of 10)]]/(4-Table1[[#This Row],[N/A Count]]))</f>
        <v>0</v>
      </c>
      <c r="CD334" s="106"/>
      <c r="CE334" s="106"/>
      <c r="CF334" s="172" t="str">
        <f>IF(SUM(Table1[[#This Row],[Multiple]:[Level (all)62]])&lt;1,IF(Table1[[#This Row],[General]]=1,1,""),"")</f>
        <v/>
      </c>
      <c r="CG334" s="172" t="str">
        <f>IF(SUM(Table1[[#This Row],[Multiple]:[Level (all)62]])&lt;1,IF(Table1[[#This Row],[Beginner]]=1,1,""),"")</f>
        <v/>
      </c>
      <c r="CH334" s="171" t="str">
        <f>IF(SUM(Table1[[#This Row],[Multiple]:[Level (all)62]])&lt;1,IF(Table1[[#This Row],[Intermediate]]=1,1,""),"")</f>
        <v/>
      </c>
      <c r="CI334" s="171" t="str">
        <f>IF(SUM(Table1[[#This Row],[Multiple]:[Level (all)62]])&lt;1,IF(Table1[[#This Row],[Advanced]]=1,1,""),"")</f>
        <v/>
      </c>
      <c r="CJ334" s="171" t="str">
        <f>IF(AND(SUM(Table1[[#This Row],[General]:[Advanced]])&lt;4,SUM(Table1[[#This Row],[General]:[Advanced]])&gt;1),1,"")</f>
        <v/>
      </c>
      <c r="CK334" s="171" t="str">
        <f>Table1[[#This Row],[Level (all)]]</f>
        <v/>
      </c>
      <c r="CL334" s="171" t="str">
        <f>IF(Table1[[#This Row],[Multiple audience]]&lt;&gt;1,IF(Table1[[#This Row],[General Audience]]=1,1,""),"")</f>
        <v/>
      </c>
      <c r="CM334" s="171" t="str">
        <f>IF(Table1[[#This Row],[Multiple audience]]&lt;&gt;1,IF(Table1[[#This Row],[Planners / Designers ]]=1,1,""),"")</f>
        <v/>
      </c>
      <c r="CN334" s="171" t="str">
        <f>IF(Table1[[#This Row],[Multiple audience]]&lt;&gt;1,IF(Table1[[#This Row],[Regulatory Assessors]]=1,1,""),"")</f>
        <v/>
      </c>
      <c r="CO334" s="171" t="str">
        <f>IF(Table1[[#This Row],[Multiple audience]]&lt;&gt;1,IF(Table1[[#This Row],[Builders / Management]]=1,1,""),"")</f>
        <v/>
      </c>
      <c r="CP334" s="171" t="str">
        <f>IF(Table1[[#This Row],[Multiple audience]]&lt;&gt;1,IF(Table1[[#This Row],[Energy / Sus Assessors]]=1,1,""),"")</f>
        <v/>
      </c>
      <c r="CQ334" s="171" t="str">
        <f>IF(Table1[[#This Row],[Multiple audience]]&lt;&gt;1,IF(Table1[[#This Row],[Semi-skilled]]=1,1,""),"")</f>
        <v/>
      </c>
      <c r="CR334" s="171" t="str">
        <f>IF(Table1[[#This Row],[Multiple audience]]&lt;&gt;1,IF(Table1[[#This Row],[Trades]]=1,1,""),"")</f>
        <v/>
      </c>
      <c r="CS334" s="171" t="str">
        <f>IF(Table1[[#This Row],[Multiple audience]]&lt;&gt;1,IF(Table1[[#This Row],[Other]]=1,1,""),"")</f>
        <v/>
      </c>
      <c r="CT334" s="171" t="str">
        <f>IF(SUM(Table1[[#This Row],[General Audience]:[Other]])&gt;1,1,"")</f>
        <v/>
      </c>
      <c r="CU334" s="171" t="str">
        <f>IF(Table1[[#This Row],[Various  ]]&lt;&gt;1,IF(Table1[[#This Row],[Calculator / Software]]=1,1,""),"")</f>
        <v/>
      </c>
      <c r="CV334" s="171" t="str">
        <f>IF(Table1[[#This Row],[Various  ]]&lt;&gt;1,IF(Table1[[#This Row],[Information  ]]=1,1,""),"")</f>
        <v/>
      </c>
      <c r="CW334" s="171" t="str">
        <f>IF(Table1[[#This Row],[Various  ]]&lt;&gt;1,IF(Table1[[#This Row],[Interactive Tool]]=1,1,""),"")</f>
        <v/>
      </c>
      <c r="CX334" s="171" t="str">
        <f>IF(Table1[[#This Row],[Various  ]]&lt;&gt;1,IF(Table1[[#This Row],[Technical Specifications]]=1,1,""),"")</f>
        <v/>
      </c>
      <c r="CY334" s="171" t="str">
        <f>IF(Table1[[#This Row],[Various  ]]&lt;&gt;1,IF(Table1[[#This Row],[Training Resources]]=1,1,""),"")</f>
        <v/>
      </c>
      <c r="CZ334" s="171" t="str">
        <f>IF(Table1[[#This Row],[Various  ]]&lt;&gt;1,IF(Table1[[#This Row],[Toolbox]]=1,1,""),"")</f>
        <v/>
      </c>
      <c r="DA334" s="169" t="str">
        <f>IF(Table1[[#This Row],[Various  ]]&lt;&gt;1,IF(Table1[[#This Row],[Video]]=1,1,""),"")</f>
        <v/>
      </c>
      <c r="DB334" s="169" t="str">
        <f>IF(Table1[[#This Row],[Various  ]]&lt;&gt;1,IF(Table1[[#This Row],[Case study]]=1,1,""),"")</f>
        <v/>
      </c>
      <c r="DC334" s="169" t="str">
        <f>IF(Table1[[#This Row],[Various  ]]&lt;&gt;1,IF(Table1[[#This Row],[Other   ]]=1,1,""),"")</f>
        <v/>
      </c>
      <c r="DD334" s="169" t="str">
        <f>IF(Table1[[#This Row],[Various  ]]&lt;&gt;1,IF(Table1[[#This Row],[Standards]]=1,1,""),"")</f>
        <v/>
      </c>
      <c r="DE334" s="169" t="str">
        <f>IF(Table1[[#This Row],[Various]]=1,1,IF(SUM(Table1[[#This Row],[Calculator / Software]:[Standards]])&gt;1,1,""))</f>
        <v/>
      </c>
      <c r="DF334" s="169" t="str">
        <f>IF(Table1[[#This Row],[Multiple NCC links]]&lt;&gt;1,IF(Table1[[#This Row],[Design]]=1,1,""),"")</f>
        <v/>
      </c>
      <c r="DG334" s="169" t="str">
        <f>IF(Table1[[#This Row],[Multiple NCC links]]&lt;&gt;1,IF(Table1[[#This Row],[Assessment / Verification]]=1,1,""),"")</f>
        <v/>
      </c>
      <c r="DH334" s="169" t="str">
        <f>IF(Table1[[#This Row],[Multiple NCC links]]&lt;&gt;1,IF(Table1[[#This Row],[Climate Specific ]]=1,1,""),"")</f>
        <v/>
      </c>
      <c r="DI334" s="169" t="str">
        <f>IF(Table1[[#This Row],[Multiple NCC links]]&lt;&gt;1,IF(Table1[[#This Row],[Alterations / Additions]]=1,1,""),"")</f>
        <v/>
      </c>
      <c r="DJ334" s="169" t="str">
        <f>IF(Table1[[#This Row],[Multiple NCC links]]&lt;&gt;1,IF(Table1[[#This Row],[Glazing]]=1,1,""),"")</f>
        <v/>
      </c>
      <c r="DK334" s="169" t="str">
        <f>IF(Table1[[#This Row],[Multiple NCC links]]&lt;&gt;1,IF(Table1[[#This Row],[Building Fabric / Thermal / Sealing]]=1,1,""),"")</f>
        <v/>
      </c>
      <c r="DL334" s="169" t="str">
        <f>IF(Table1[[#This Row],[Multiple NCC links]]&lt;&gt;1,IF(Table1[[#This Row],[Lighting]]=1,1,""),"")</f>
        <v/>
      </c>
      <c r="DM334" s="169" t="str">
        <f>IF(Table1[[#This Row],[Multiple NCC links]]&lt;&gt;1,IF(Table1[[#This Row],[HVAC]]=1,1,""),"")</f>
        <v/>
      </c>
      <c r="DN334" s="169" t="str">
        <f>IF(Table1[[#This Row],[Multiple NCC links]]&lt;&gt;1,IF(Table1[[#This Row],[Services]]=1,1,""),"")</f>
        <v/>
      </c>
      <c r="DO334" s="169" t="str">
        <f>IF(Table1[[#This Row],[Multiple NCC links]]&lt;&gt;1,IF(Table1[[#This Row],[Maintenance &amp; Monitoring]]=1,1,""),"")</f>
        <v/>
      </c>
      <c r="DP334" s="169" t="str">
        <f>IF(Table1[[#This Row],[Multiple NCC links]]&lt;&gt;1,IF(Table1[[#This Row],[Hand over / Operations]]=1,1,""),"")</f>
        <v/>
      </c>
      <c r="DQ334" s="169" t="str">
        <f>IF(Table1[[#This Row],[Multiple NCC links]]&lt;&gt;1,IF(Table1[[#This Row],[As built assessment]]=1,1,""),"")</f>
        <v/>
      </c>
      <c r="DR334" s="169" t="str">
        <f>IF(Table1[[#This Row],[Multiple NCC links]]&lt;&gt;1,IF(Table1[[#This Row],[Beyond compliance]]=1,1,""),"")</f>
        <v/>
      </c>
      <c r="DS334" s="169" t="str">
        <f>IF(SUM(Table1[[#This Row],[Design]:[Beyond compliance]])&gt;1,1,"")</f>
        <v/>
      </c>
      <c r="DT334" s="169" t="str">
        <f>IF(Table1[[#This Row],[Both Residential &amp; Commercial4]]&lt;&gt;1,IF(Table1[[#This Row],[Residential]]=1,1,""),"")</f>
        <v/>
      </c>
      <c r="DU334" s="169" t="str">
        <f>IF(Table1[[#This Row],[Both Residential &amp; Commercial4]]&lt;&gt;1,IF(Table1[[#This Row],[Commercial]]=1,1,""),"")</f>
        <v/>
      </c>
      <c r="DV334" s="169" t="str">
        <f>Table1[[#This Row],[Residential &amp; Commercial]]</f>
        <v/>
      </c>
      <c r="DW334" s="169"/>
    </row>
    <row r="335" spans="1:127" s="49" customFormat="1" ht="20.25" thickTop="1" thickBot="1" x14ac:dyDescent="0.35">
      <c r="A335" s="97"/>
      <c r="B335" s="97"/>
      <c r="C335" s="88"/>
      <c r="D335" s="88"/>
      <c r="E335" s="176"/>
      <c r="F335" s="176"/>
      <c r="G335" s="176"/>
      <c r="H335" s="176"/>
      <c r="I335" s="90" t="str">
        <f>IF(AND(Table1[[#This Row],[General]]=1,Table1[[#This Row],[Beginner]]=1,Table1[[#This Row],[Intermediate]]=1,Table1[[#This Row],[Advanced]]=1),1,"")</f>
        <v/>
      </c>
      <c r="J335" s="90" t="str">
        <f>CONCATENATE(IF(Table1[[#This Row],[General]]=1,"General, ",""), IF(Table1[[#This Row],[Beginner]]=1,"Beginner, ",""),IF(Table1[[#This Row],[Intermediate]]=1,"Intermediate, ",""), IF(Table1[[#This Row],[Advanced]]=1,"Advanced",""))</f>
        <v/>
      </c>
      <c r="K335" s="91"/>
      <c r="L335" s="179"/>
      <c r="M335" s="91"/>
      <c r="N335" s="91"/>
      <c r="O335" s="159"/>
      <c r="P335" s="91"/>
      <c r="Q335" s="91"/>
      <c r="R335" s="91"/>
      <c r="S33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35" s="102"/>
      <c r="U335" s="102"/>
      <c r="V335" s="240"/>
      <c r="W335" s="240"/>
      <c r="X335" s="102"/>
      <c r="Y335" s="102"/>
      <c r="Z335" s="102"/>
      <c r="AA335" s="102"/>
      <c r="AB335" s="102"/>
      <c r="AC335" s="102"/>
      <c r="AD335" s="102"/>
      <c r="AE335" s="102"/>
      <c r="AF335" s="102"/>
      <c r="AG33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35" s="103"/>
      <c r="AI335" s="103"/>
      <c r="AJ335" s="103"/>
      <c r="AK335" s="74" t="str">
        <f>CONCATENATE(IF(Table1[[#This Row],[Digital]]=1,"Digital, ",""),IF(Table1[[#This Row],[Face to Face]]=1,"Face to face, ",""),IF(Table1[[#This Row],[Blended]]=1,"Blended",""))</f>
        <v/>
      </c>
      <c r="AL335" s="99"/>
      <c r="AM335" s="104"/>
      <c r="AN335" s="130"/>
      <c r="AO335" s="94"/>
      <c r="AP335" s="182"/>
      <c r="AQ335" s="94"/>
      <c r="AR335" s="94"/>
      <c r="AS335" s="94"/>
      <c r="AT335" s="94"/>
      <c r="AU335" s="94"/>
      <c r="AV335" s="182"/>
      <c r="AW335" s="182"/>
      <c r="AX335" s="182"/>
      <c r="AY335" s="94"/>
      <c r="AZ33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3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35" s="95"/>
      <c r="BC335" s="95"/>
      <c r="BD335" s="90" t="str">
        <f>IF(AND(Table1[[#This Row],[Residential]]=1,Table1[[#This Row],[Commercial]]=1),1,"")</f>
        <v/>
      </c>
      <c r="BE335" s="90" t="str">
        <f>CONCATENATE(IF(Table1[[#This Row],[Residential]]=1,"Residential, ",""),IF(Table1[[#This Row],[Commercial]]=1,"Commercial",""))</f>
        <v/>
      </c>
      <c r="BF335" s="94"/>
      <c r="BG335" s="94"/>
      <c r="BH335" s="94"/>
      <c r="BI335" s="94"/>
      <c r="BJ335" s="94"/>
      <c r="BK335" s="94"/>
      <c r="BL335" s="94"/>
      <c r="BM335" s="182"/>
      <c r="BN335" s="94"/>
      <c r="BO33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35" s="160"/>
      <c r="BQ335" s="120"/>
      <c r="BR335" s="132"/>
      <c r="BS335" s="120"/>
      <c r="BT335" s="175"/>
      <c r="BU335" s="175"/>
      <c r="BV335" s="175"/>
      <c r="BW335" s="121"/>
      <c r="BX335" s="121"/>
      <c r="BY335" s="121"/>
      <c r="BZ335" s="227"/>
      <c r="CA33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35" s="48">
        <f>COUNTIF(Table1[[#This Row],[Validity]:[Alignment with NCC (Yes=1,No=0)]],"N/A")</f>
        <v>0</v>
      </c>
      <c r="CC335" s="48">
        <f>IF(ISERROR(Table1[[#This Row],[Total Quality Score (out of 10)]]/(4-Table1[[#This Row],[N/A Count]])),0,Table1[[#This Row],[Total Quality Score (out of 10)]]/(4-Table1[[#This Row],[N/A Count]]))</f>
        <v>0</v>
      </c>
      <c r="CD335" s="106"/>
      <c r="CE335" s="106"/>
      <c r="CF335" s="172" t="str">
        <f>IF(SUM(Table1[[#This Row],[Multiple]:[Level (all)62]])&lt;1,IF(Table1[[#This Row],[General]]=1,1,""),"")</f>
        <v/>
      </c>
      <c r="CG335" s="172" t="str">
        <f>IF(SUM(Table1[[#This Row],[Multiple]:[Level (all)62]])&lt;1,IF(Table1[[#This Row],[Beginner]]=1,1,""),"")</f>
        <v/>
      </c>
      <c r="CH335" s="171" t="str">
        <f>IF(SUM(Table1[[#This Row],[Multiple]:[Level (all)62]])&lt;1,IF(Table1[[#This Row],[Intermediate]]=1,1,""),"")</f>
        <v/>
      </c>
      <c r="CI335" s="171" t="str">
        <f>IF(SUM(Table1[[#This Row],[Multiple]:[Level (all)62]])&lt;1,IF(Table1[[#This Row],[Advanced]]=1,1,""),"")</f>
        <v/>
      </c>
      <c r="CJ335" s="171" t="str">
        <f>IF(AND(SUM(Table1[[#This Row],[General]:[Advanced]])&lt;4,SUM(Table1[[#This Row],[General]:[Advanced]])&gt;1),1,"")</f>
        <v/>
      </c>
      <c r="CK335" s="171" t="str">
        <f>Table1[[#This Row],[Level (all)]]</f>
        <v/>
      </c>
      <c r="CL335" s="171" t="str">
        <f>IF(Table1[[#This Row],[Multiple audience]]&lt;&gt;1,IF(Table1[[#This Row],[General Audience]]=1,1,""),"")</f>
        <v/>
      </c>
      <c r="CM335" s="171" t="str">
        <f>IF(Table1[[#This Row],[Multiple audience]]&lt;&gt;1,IF(Table1[[#This Row],[Planners / Designers ]]=1,1,""),"")</f>
        <v/>
      </c>
      <c r="CN335" s="171" t="str">
        <f>IF(Table1[[#This Row],[Multiple audience]]&lt;&gt;1,IF(Table1[[#This Row],[Regulatory Assessors]]=1,1,""),"")</f>
        <v/>
      </c>
      <c r="CO335" s="171" t="str">
        <f>IF(Table1[[#This Row],[Multiple audience]]&lt;&gt;1,IF(Table1[[#This Row],[Builders / Management]]=1,1,""),"")</f>
        <v/>
      </c>
      <c r="CP335" s="171" t="str">
        <f>IF(Table1[[#This Row],[Multiple audience]]&lt;&gt;1,IF(Table1[[#This Row],[Energy / Sus Assessors]]=1,1,""),"")</f>
        <v/>
      </c>
      <c r="CQ335" s="171" t="str">
        <f>IF(Table1[[#This Row],[Multiple audience]]&lt;&gt;1,IF(Table1[[#This Row],[Semi-skilled]]=1,1,""),"")</f>
        <v/>
      </c>
      <c r="CR335" s="171" t="str">
        <f>IF(Table1[[#This Row],[Multiple audience]]&lt;&gt;1,IF(Table1[[#This Row],[Trades]]=1,1,""),"")</f>
        <v/>
      </c>
      <c r="CS335" s="171" t="str">
        <f>IF(Table1[[#This Row],[Multiple audience]]&lt;&gt;1,IF(Table1[[#This Row],[Other]]=1,1,""),"")</f>
        <v/>
      </c>
      <c r="CT335" s="171" t="str">
        <f>IF(SUM(Table1[[#This Row],[General Audience]:[Other]])&gt;1,1,"")</f>
        <v/>
      </c>
      <c r="CU335" s="171" t="str">
        <f>IF(Table1[[#This Row],[Various  ]]&lt;&gt;1,IF(Table1[[#This Row],[Calculator / Software]]=1,1,""),"")</f>
        <v/>
      </c>
      <c r="CV335" s="171" t="str">
        <f>IF(Table1[[#This Row],[Various  ]]&lt;&gt;1,IF(Table1[[#This Row],[Information  ]]=1,1,""),"")</f>
        <v/>
      </c>
      <c r="CW335" s="171" t="str">
        <f>IF(Table1[[#This Row],[Various  ]]&lt;&gt;1,IF(Table1[[#This Row],[Interactive Tool]]=1,1,""),"")</f>
        <v/>
      </c>
      <c r="CX335" s="171" t="str">
        <f>IF(Table1[[#This Row],[Various  ]]&lt;&gt;1,IF(Table1[[#This Row],[Technical Specifications]]=1,1,""),"")</f>
        <v/>
      </c>
      <c r="CY335" s="171" t="str">
        <f>IF(Table1[[#This Row],[Various  ]]&lt;&gt;1,IF(Table1[[#This Row],[Training Resources]]=1,1,""),"")</f>
        <v/>
      </c>
      <c r="CZ335" s="171" t="str">
        <f>IF(Table1[[#This Row],[Various  ]]&lt;&gt;1,IF(Table1[[#This Row],[Toolbox]]=1,1,""),"")</f>
        <v/>
      </c>
      <c r="DA335" s="169" t="str">
        <f>IF(Table1[[#This Row],[Various  ]]&lt;&gt;1,IF(Table1[[#This Row],[Video]]=1,1,""),"")</f>
        <v/>
      </c>
      <c r="DB335" s="169" t="str">
        <f>IF(Table1[[#This Row],[Various  ]]&lt;&gt;1,IF(Table1[[#This Row],[Case study]]=1,1,""),"")</f>
        <v/>
      </c>
      <c r="DC335" s="169" t="str">
        <f>IF(Table1[[#This Row],[Various  ]]&lt;&gt;1,IF(Table1[[#This Row],[Other   ]]=1,1,""),"")</f>
        <v/>
      </c>
      <c r="DD335" s="169" t="str">
        <f>IF(Table1[[#This Row],[Various  ]]&lt;&gt;1,IF(Table1[[#This Row],[Standards]]=1,1,""),"")</f>
        <v/>
      </c>
      <c r="DE335" s="169" t="str">
        <f>IF(Table1[[#This Row],[Various]]=1,1,IF(SUM(Table1[[#This Row],[Calculator / Software]:[Standards]])&gt;1,1,""))</f>
        <v/>
      </c>
      <c r="DF335" s="169" t="str">
        <f>IF(Table1[[#This Row],[Multiple NCC links]]&lt;&gt;1,IF(Table1[[#This Row],[Design]]=1,1,""),"")</f>
        <v/>
      </c>
      <c r="DG335" s="169" t="str">
        <f>IF(Table1[[#This Row],[Multiple NCC links]]&lt;&gt;1,IF(Table1[[#This Row],[Assessment / Verification]]=1,1,""),"")</f>
        <v/>
      </c>
      <c r="DH335" s="169" t="str">
        <f>IF(Table1[[#This Row],[Multiple NCC links]]&lt;&gt;1,IF(Table1[[#This Row],[Climate Specific ]]=1,1,""),"")</f>
        <v/>
      </c>
      <c r="DI335" s="169" t="str">
        <f>IF(Table1[[#This Row],[Multiple NCC links]]&lt;&gt;1,IF(Table1[[#This Row],[Alterations / Additions]]=1,1,""),"")</f>
        <v/>
      </c>
      <c r="DJ335" s="169" t="str">
        <f>IF(Table1[[#This Row],[Multiple NCC links]]&lt;&gt;1,IF(Table1[[#This Row],[Glazing]]=1,1,""),"")</f>
        <v/>
      </c>
      <c r="DK335" s="169" t="str">
        <f>IF(Table1[[#This Row],[Multiple NCC links]]&lt;&gt;1,IF(Table1[[#This Row],[Building Fabric / Thermal / Sealing]]=1,1,""),"")</f>
        <v/>
      </c>
      <c r="DL335" s="169" t="str">
        <f>IF(Table1[[#This Row],[Multiple NCC links]]&lt;&gt;1,IF(Table1[[#This Row],[Lighting]]=1,1,""),"")</f>
        <v/>
      </c>
      <c r="DM335" s="169" t="str">
        <f>IF(Table1[[#This Row],[Multiple NCC links]]&lt;&gt;1,IF(Table1[[#This Row],[HVAC]]=1,1,""),"")</f>
        <v/>
      </c>
      <c r="DN335" s="169" t="str">
        <f>IF(Table1[[#This Row],[Multiple NCC links]]&lt;&gt;1,IF(Table1[[#This Row],[Services]]=1,1,""),"")</f>
        <v/>
      </c>
      <c r="DO335" s="169" t="str">
        <f>IF(Table1[[#This Row],[Multiple NCC links]]&lt;&gt;1,IF(Table1[[#This Row],[Maintenance &amp; Monitoring]]=1,1,""),"")</f>
        <v/>
      </c>
      <c r="DP335" s="169" t="str">
        <f>IF(Table1[[#This Row],[Multiple NCC links]]&lt;&gt;1,IF(Table1[[#This Row],[Hand over / Operations]]=1,1,""),"")</f>
        <v/>
      </c>
      <c r="DQ335" s="169" t="str">
        <f>IF(Table1[[#This Row],[Multiple NCC links]]&lt;&gt;1,IF(Table1[[#This Row],[As built assessment]]=1,1,""),"")</f>
        <v/>
      </c>
      <c r="DR335" s="169" t="str">
        <f>IF(Table1[[#This Row],[Multiple NCC links]]&lt;&gt;1,IF(Table1[[#This Row],[Beyond compliance]]=1,1,""),"")</f>
        <v/>
      </c>
      <c r="DS335" s="169" t="str">
        <f>IF(SUM(Table1[[#This Row],[Design]:[Beyond compliance]])&gt;1,1,"")</f>
        <v/>
      </c>
      <c r="DT335" s="169" t="str">
        <f>IF(Table1[[#This Row],[Both Residential &amp; Commercial4]]&lt;&gt;1,IF(Table1[[#This Row],[Residential]]=1,1,""),"")</f>
        <v/>
      </c>
      <c r="DU335" s="169" t="str">
        <f>IF(Table1[[#This Row],[Both Residential &amp; Commercial4]]&lt;&gt;1,IF(Table1[[#This Row],[Commercial]]=1,1,""),"")</f>
        <v/>
      </c>
      <c r="DV335" s="169" t="str">
        <f>Table1[[#This Row],[Residential &amp; Commercial]]</f>
        <v/>
      </c>
      <c r="DW335" s="169"/>
    </row>
    <row r="336" spans="1:127" s="49" customFormat="1" ht="20.25" thickTop="1" thickBot="1" x14ac:dyDescent="0.35">
      <c r="A336" s="97"/>
      <c r="B336" s="97"/>
      <c r="C336" s="88"/>
      <c r="D336" s="88"/>
      <c r="E336" s="176"/>
      <c r="F336" s="176"/>
      <c r="G336" s="176"/>
      <c r="H336" s="176"/>
      <c r="I336" s="90" t="str">
        <f>IF(AND(Table1[[#This Row],[General]]=1,Table1[[#This Row],[Beginner]]=1,Table1[[#This Row],[Intermediate]]=1,Table1[[#This Row],[Advanced]]=1),1,"")</f>
        <v/>
      </c>
      <c r="J336" s="90" t="str">
        <f>CONCATENATE(IF(Table1[[#This Row],[General]]=1,"General, ",""), IF(Table1[[#This Row],[Beginner]]=1,"Beginner, ",""),IF(Table1[[#This Row],[Intermediate]]=1,"Intermediate, ",""), IF(Table1[[#This Row],[Advanced]]=1,"Advanced",""))</f>
        <v/>
      </c>
      <c r="K336" s="91"/>
      <c r="L336" s="179"/>
      <c r="M336" s="91"/>
      <c r="N336" s="91"/>
      <c r="O336" s="159"/>
      <c r="P336" s="91"/>
      <c r="Q336" s="91"/>
      <c r="R336" s="91"/>
      <c r="S33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36" s="102"/>
      <c r="U336" s="102"/>
      <c r="V336" s="240"/>
      <c r="W336" s="240"/>
      <c r="X336" s="102"/>
      <c r="Y336" s="102"/>
      <c r="Z336" s="102"/>
      <c r="AA336" s="102"/>
      <c r="AB336" s="102"/>
      <c r="AC336" s="102"/>
      <c r="AD336" s="102"/>
      <c r="AE336" s="102"/>
      <c r="AF336" s="102"/>
      <c r="AG33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36" s="103"/>
      <c r="AI336" s="103"/>
      <c r="AJ336" s="103"/>
      <c r="AK336" s="74" t="str">
        <f>CONCATENATE(IF(Table1[[#This Row],[Digital]]=1,"Digital, ",""),IF(Table1[[#This Row],[Face to Face]]=1,"Face to face, ",""),IF(Table1[[#This Row],[Blended]]=1,"Blended",""))</f>
        <v/>
      </c>
      <c r="AL336" s="99"/>
      <c r="AM336" s="104"/>
      <c r="AN336" s="130"/>
      <c r="AO336" s="94"/>
      <c r="AP336" s="182"/>
      <c r="AQ336" s="94"/>
      <c r="AR336" s="94"/>
      <c r="AS336" s="94"/>
      <c r="AT336" s="94"/>
      <c r="AU336" s="94"/>
      <c r="AV336" s="182"/>
      <c r="AW336" s="182"/>
      <c r="AX336" s="182"/>
      <c r="AY336" s="94"/>
      <c r="AZ33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3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36" s="95"/>
      <c r="BC336" s="95"/>
      <c r="BD336" s="90" t="str">
        <f>IF(AND(Table1[[#This Row],[Residential]]=1,Table1[[#This Row],[Commercial]]=1),1,"")</f>
        <v/>
      </c>
      <c r="BE336" s="90" t="str">
        <f>CONCATENATE(IF(Table1[[#This Row],[Residential]]=1,"Residential, ",""),IF(Table1[[#This Row],[Commercial]]=1,"Commercial",""))</f>
        <v/>
      </c>
      <c r="BF336" s="94"/>
      <c r="BG336" s="94"/>
      <c r="BH336" s="94"/>
      <c r="BI336" s="94"/>
      <c r="BJ336" s="94"/>
      <c r="BK336" s="94"/>
      <c r="BL336" s="94"/>
      <c r="BM336" s="182"/>
      <c r="BN336" s="94"/>
      <c r="BO33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36" s="160"/>
      <c r="BQ336" s="120"/>
      <c r="BR336" s="132"/>
      <c r="BS336" s="120"/>
      <c r="BT336" s="175"/>
      <c r="BU336" s="175"/>
      <c r="BV336" s="175"/>
      <c r="BW336" s="121"/>
      <c r="BX336" s="121"/>
      <c r="BY336" s="121"/>
      <c r="BZ336" s="227"/>
      <c r="CA33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36" s="48">
        <f>COUNTIF(Table1[[#This Row],[Validity]:[Alignment with NCC (Yes=1,No=0)]],"N/A")</f>
        <v>0</v>
      </c>
      <c r="CC336" s="48">
        <f>IF(ISERROR(Table1[[#This Row],[Total Quality Score (out of 10)]]/(4-Table1[[#This Row],[N/A Count]])),0,Table1[[#This Row],[Total Quality Score (out of 10)]]/(4-Table1[[#This Row],[N/A Count]]))</f>
        <v>0</v>
      </c>
      <c r="CD336" s="106"/>
      <c r="CE336" s="106"/>
      <c r="CF336" s="172" t="str">
        <f>IF(SUM(Table1[[#This Row],[Multiple]:[Level (all)62]])&lt;1,IF(Table1[[#This Row],[General]]=1,1,""),"")</f>
        <v/>
      </c>
      <c r="CG336" s="172" t="str">
        <f>IF(SUM(Table1[[#This Row],[Multiple]:[Level (all)62]])&lt;1,IF(Table1[[#This Row],[Beginner]]=1,1,""),"")</f>
        <v/>
      </c>
      <c r="CH336" s="171" t="str">
        <f>IF(SUM(Table1[[#This Row],[Multiple]:[Level (all)62]])&lt;1,IF(Table1[[#This Row],[Intermediate]]=1,1,""),"")</f>
        <v/>
      </c>
      <c r="CI336" s="171" t="str">
        <f>IF(SUM(Table1[[#This Row],[Multiple]:[Level (all)62]])&lt;1,IF(Table1[[#This Row],[Advanced]]=1,1,""),"")</f>
        <v/>
      </c>
      <c r="CJ336" s="171" t="str">
        <f>IF(AND(SUM(Table1[[#This Row],[General]:[Advanced]])&lt;4,SUM(Table1[[#This Row],[General]:[Advanced]])&gt;1),1,"")</f>
        <v/>
      </c>
      <c r="CK336" s="171" t="str">
        <f>Table1[[#This Row],[Level (all)]]</f>
        <v/>
      </c>
      <c r="CL336" s="171" t="str">
        <f>IF(Table1[[#This Row],[Multiple audience]]&lt;&gt;1,IF(Table1[[#This Row],[General Audience]]=1,1,""),"")</f>
        <v/>
      </c>
      <c r="CM336" s="171" t="str">
        <f>IF(Table1[[#This Row],[Multiple audience]]&lt;&gt;1,IF(Table1[[#This Row],[Planners / Designers ]]=1,1,""),"")</f>
        <v/>
      </c>
      <c r="CN336" s="171" t="str">
        <f>IF(Table1[[#This Row],[Multiple audience]]&lt;&gt;1,IF(Table1[[#This Row],[Regulatory Assessors]]=1,1,""),"")</f>
        <v/>
      </c>
      <c r="CO336" s="171" t="str">
        <f>IF(Table1[[#This Row],[Multiple audience]]&lt;&gt;1,IF(Table1[[#This Row],[Builders / Management]]=1,1,""),"")</f>
        <v/>
      </c>
      <c r="CP336" s="171" t="str">
        <f>IF(Table1[[#This Row],[Multiple audience]]&lt;&gt;1,IF(Table1[[#This Row],[Energy / Sus Assessors]]=1,1,""),"")</f>
        <v/>
      </c>
      <c r="CQ336" s="171" t="str">
        <f>IF(Table1[[#This Row],[Multiple audience]]&lt;&gt;1,IF(Table1[[#This Row],[Semi-skilled]]=1,1,""),"")</f>
        <v/>
      </c>
      <c r="CR336" s="171" t="str">
        <f>IF(Table1[[#This Row],[Multiple audience]]&lt;&gt;1,IF(Table1[[#This Row],[Trades]]=1,1,""),"")</f>
        <v/>
      </c>
      <c r="CS336" s="171" t="str">
        <f>IF(Table1[[#This Row],[Multiple audience]]&lt;&gt;1,IF(Table1[[#This Row],[Other]]=1,1,""),"")</f>
        <v/>
      </c>
      <c r="CT336" s="171" t="str">
        <f>IF(SUM(Table1[[#This Row],[General Audience]:[Other]])&gt;1,1,"")</f>
        <v/>
      </c>
      <c r="CU336" s="171" t="str">
        <f>IF(Table1[[#This Row],[Various  ]]&lt;&gt;1,IF(Table1[[#This Row],[Calculator / Software]]=1,1,""),"")</f>
        <v/>
      </c>
      <c r="CV336" s="171" t="str">
        <f>IF(Table1[[#This Row],[Various  ]]&lt;&gt;1,IF(Table1[[#This Row],[Information  ]]=1,1,""),"")</f>
        <v/>
      </c>
      <c r="CW336" s="171" t="str">
        <f>IF(Table1[[#This Row],[Various  ]]&lt;&gt;1,IF(Table1[[#This Row],[Interactive Tool]]=1,1,""),"")</f>
        <v/>
      </c>
      <c r="CX336" s="171" t="str">
        <f>IF(Table1[[#This Row],[Various  ]]&lt;&gt;1,IF(Table1[[#This Row],[Technical Specifications]]=1,1,""),"")</f>
        <v/>
      </c>
      <c r="CY336" s="171" t="str">
        <f>IF(Table1[[#This Row],[Various  ]]&lt;&gt;1,IF(Table1[[#This Row],[Training Resources]]=1,1,""),"")</f>
        <v/>
      </c>
      <c r="CZ336" s="171" t="str">
        <f>IF(Table1[[#This Row],[Various  ]]&lt;&gt;1,IF(Table1[[#This Row],[Toolbox]]=1,1,""),"")</f>
        <v/>
      </c>
      <c r="DA336" s="169" t="str">
        <f>IF(Table1[[#This Row],[Various  ]]&lt;&gt;1,IF(Table1[[#This Row],[Video]]=1,1,""),"")</f>
        <v/>
      </c>
      <c r="DB336" s="169" t="str">
        <f>IF(Table1[[#This Row],[Various  ]]&lt;&gt;1,IF(Table1[[#This Row],[Case study]]=1,1,""),"")</f>
        <v/>
      </c>
      <c r="DC336" s="169" t="str">
        <f>IF(Table1[[#This Row],[Various  ]]&lt;&gt;1,IF(Table1[[#This Row],[Other   ]]=1,1,""),"")</f>
        <v/>
      </c>
      <c r="DD336" s="169" t="str">
        <f>IF(Table1[[#This Row],[Various  ]]&lt;&gt;1,IF(Table1[[#This Row],[Standards]]=1,1,""),"")</f>
        <v/>
      </c>
      <c r="DE336" s="169" t="str">
        <f>IF(Table1[[#This Row],[Various]]=1,1,IF(SUM(Table1[[#This Row],[Calculator / Software]:[Standards]])&gt;1,1,""))</f>
        <v/>
      </c>
      <c r="DF336" s="169" t="str">
        <f>IF(Table1[[#This Row],[Multiple NCC links]]&lt;&gt;1,IF(Table1[[#This Row],[Design]]=1,1,""),"")</f>
        <v/>
      </c>
      <c r="DG336" s="169" t="str">
        <f>IF(Table1[[#This Row],[Multiple NCC links]]&lt;&gt;1,IF(Table1[[#This Row],[Assessment / Verification]]=1,1,""),"")</f>
        <v/>
      </c>
      <c r="DH336" s="169" t="str">
        <f>IF(Table1[[#This Row],[Multiple NCC links]]&lt;&gt;1,IF(Table1[[#This Row],[Climate Specific ]]=1,1,""),"")</f>
        <v/>
      </c>
      <c r="DI336" s="169" t="str">
        <f>IF(Table1[[#This Row],[Multiple NCC links]]&lt;&gt;1,IF(Table1[[#This Row],[Alterations / Additions]]=1,1,""),"")</f>
        <v/>
      </c>
      <c r="DJ336" s="169" t="str">
        <f>IF(Table1[[#This Row],[Multiple NCC links]]&lt;&gt;1,IF(Table1[[#This Row],[Glazing]]=1,1,""),"")</f>
        <v/>
      </c>
      <c r="DK336" s="169" t="str">
        <f>IF(Table1[[#This Row],[Multiple NCC links]]&lt;&gt;1,IF(Table1[[#This Row],[Building Fabric / Thermal / Sealing]]=1,1,""),"")</f>
        <v/>
      </c>
      <c r="DL336" s="169" t="str">
        <f>IF(Table1[[#This Row],[Multiple NCC links]]&lt;&gt;1,IF(Table1[[#This Row],[Lighting]]=1,1,""),"")</f>
        <v/>
      </c>
      <c r="DM336" s="169" t="str">
        <f>IF(Table1[[#This Row],[Multiple NCC links]]&lt;&gt;1,IF(Table1[[#This Row],[HVAC]]=1,1,""),"")</f>
        <v/>
      </c>
      <c r="DN336" s="169" t="str">
        <f>IF(Table1[[#This Row],[Multiple NCC links]]&lt;&gt;1,IF(Table1[[#This Row],[Services]]=1,1,""),"")</f>
        <v/>
      </c>
      <c r="DO336" s="169" t="str">
        <f>IF(Table1[[#This Row],[Multiple NCC links]]&lt;&gt;1,IF(Table1[[#This Row],[Maintenance &amp; Monitoring]]=1,1,""),"")</f>
        <v/>
      </c>
      <c r="DP336" s="169" t="str">
        <f>IF(Table1[[#This Row],[Multiple NCC links]]&lt;&gt;1,IF(Table1[[#This Row],[Hand over / Operations]]=1,1,""),"")</f>
        <v/>
      </c>
      <c r="DQ336" s="169" t="str">
        <f>IF(Table1[[#This Row],[Multiple NCC links]]&lt;&gt;1,IF(Table1[[#This Row],[As built assessment]]=1,1,""),"")</f>
        <v/>
      </c>
      <c r="DR336" s="169" t="str">
        <f>IF(Table1[[#This Row],[Multiple NCC links]]&lt;&gt;1,IF(Table1[[#This Row],[Beyond compliance]]=1,1,""),"")</f>
        <v/>
      </c>
      <c r="DS336" s="169" t="str">
        <f>IF(SUM(Table1[[#This Row],[Design]:[Beyond compliance]])&gt;1,1,"")</f>
        <v/>
      </c>
      <c r="DT336" s="169" t="str">
        <f>IF(Table1[[#This Row],[Both Residential &amp; Commercial4]]&lt;&gt;1,IF(Table1[[#This Row],[Residential]]=1,1,""),"")</f>
        <v/>
      </c>
      <c r="DU336" s="169" t="str">
        <f>IF(Table1[[#This Row],[Both Residential &amp; Commercial4]]&lt;&gt;1,IF(Table1[[#This Row],[Commercial]]=1,1,""),"")</f>
        <v/>
      </c>
      <c r="DV336" s="169" t="str">
        <f>Table1[[#This Row],[Residential &amp; Commercial]]</f>
        <v/>
      </c>
      <c r="DW336" s="169"/>
    </row>
    <row r="337" spans="1:127" s="49" customFormat="1" ht="20.25" thickTop="1" thickBot="1" x14ac:dyDescent="0.35">
      <c r="A337" s="97"/>
      <c r="B337" s="97"/>
      <c r="C337" s="88"/>
      <c r="D337" s="88"/>
      <c r="E337" s="176"/>
      <c r="F337" s="176"/>
      <c r="G337" s="176"/>
      <c r="H337" s="176"/>
      <c r="I337" s="90" t="str">
        <f>IF(AND(Table1[[#This Row],[General]]=1,Table1[[#This Row],[Beginner]]=1,Table1[[#This Row],[Intermediate]]=1,Table1[[#This Row],[Advanced]]=1),1,"")</f>
        <v/>
      </c>
      <c r="J337" s="90" t="str">
        <f>CONCATENATE(IF(Table1[[#This Row],[General]]=1,"General, ",""), IF(Table1[[#This Row],[Beginner]]=1,"Beginner, ",""),IF(Table1[[#This Row],[Intermediate]]=1,"Intermediate, ",""), IF(Table1[[#This Row],[Advanced]]=1,"Advanced",""))</f>
        <v/>
      </c>
      <c r="K337" s="91"/>
      <c r="L337" s="179"/>
      <c r="M337" s="91"/>
      <c r="N337" s="91"/>
      <c r="O337" s="159"/>
      <c r="P337" s="91"/>
      <c r="Q337" s="91"/>
      <c r="R337" s="91"/>
      <c r="S33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37" s="102"/>
      <c r="U337" s="102"/>
      <c r="V337" s="240"/>
      <c r="W337" s="240"/>
      <c r="X337" s="102"/>
      <c r="Y337" s="102"/>
      <c r="Z337" s="102"/>
      <c r="AA337" s="102"/>
      <c r="AB337" s="102"/>
      <c r="AC337" s="102"/>
      <c r="AD337" s="102"/>
      <c r="AE337" s="102"/>
      <c r="AF337" s="102"/>
      <c r="AG33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37" s="103"/>
      <c r="AI337" s="103"/>
      <c r="AJ337" s="103"/>
      <c r="AK337" s="74" t="str">
        <f>CONCATENATE(IF(Table1[[#This Row],[Digital]]=1,"Digital, ",""),IF(Table1[[#This Row],[Face to Face]]=1,"Face to face, ",""),IF(Table1[[#This Row],[Blended]]=1,"Blended",""))</f>
        <v/>
      </c>
      <c r="AL337" s="99"/>
      <c r="AM337" s="104"/>
      <c r="AN337" s="130"/>
      <c r="AO337" s="94"/>
      <c r="AP337" s="182"/>
      <c r="AQ337" s="94"/>
      <c r="AR337" s="94"/>
      <c r="AS337" s="94"/>
      <c r="AT337" s="94"/>
      <c r="AU337" s="94"/>
      <c r="AV337" s="182"/>
      <c r="AW337" s="182"/>
      <c r="AX337" s="182"/>
      <c r="AY337" s="94"/>
      <c r="AZ33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3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37" s="95"/>
      <c r="BC337" s="95"/>
      <c r="BD337" s="90" t="str">
        <f>IF(AND(Table1[[#This Row],[Residential]]=1,Table1[[#This Row],[Commercial]]=1),1,"")</f>
        <v/>
      </c>
      <c r="BE337" s="90" t="str">
        <f>CONCATENATE(IF(Table1[[#This Row],[Residential]]=1,"Residential, ",""),IF(Table1[[#This Row],[Commercial]]=1,"Commercial",""))</f>
        <v/>
      </c>
      <c r="BF337" s="94"/>
      <c r="BG337" s="94"/>
      <c r="BH337" s="94"/>
      <c r="BI337" s="94"/>
      <c r="BJ337" s="94"/>
      <c r="BK337" s="94"/>
      <c r="BL337" s="94"/>
      <c r="BM337" s="182"/>
      <c r="BN337" s="94"/>
      <c r="BO33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37" s="160"/>
      <c r="BQ337" s="120"/>
      <c r="BR337" s="132"/>
      <c r="BS337" s="120"/>
      <c r="BT337" s="175"/>
      <c r="BU337" s="175"/>
      <c r="BV337" s="175"/>
      <c r="BW337" s="121"/>
      <c r="BX337" s="121"/>
      <c r="BY337" s="121"/>
      <c r="BZ337" s="227"/>
      <c r="CA33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37" s="48">
        <f>COUNTIF(Table1[[#This Row],[Validity]:[Alignment with NCC (Yes=1,No=0)]],"N/A")</f>
        <v>0</v>
      </c>
      <c r="CC337" s="48">
        <f>IF(ISERROR(Table1[[#This Row],[Total Quality Score (out of 10)]]/(4-Table1[[#This Row],[N/A Count]])),0,Table1[[#This Row],[Total Quality Score (out of 10)]]/(4-Table1[[#This Row],[N/A Count]]))</f>
        <v>0</v>
      </c>
      <c r="CD337" s="106"/>
      <c r="CE337" s="106"/>
      <c r="CF337" s="172" t="str">
        <f>IF(SUM(Table1[[#This Row],[Multiple]:[Level (all)62]])&lt;1,IF(Table1[[#This Row],[General]]=1,1,""),"")</f>
        <v/>
      </c>
      <c r="CG337" s="172" t="str">
        <f>IF(SUM(Table1[[#This Row],[Multiple]:[Level (all)62]])&lt;1,IF(Table1[[#This Row],[Beginner]]=1,1,""),"")</f>
        <v/>
      </c>
      <c r="CH337" s="171" t="str">
        <f>IF(SUM(Table1[[#This Row],[Multiple]:[Level (all)62]])&lt;1,IF(Table1[[#This Row],[Intermediate]]=1,1,""),"")</f>
        <v/>
      </c>
      <c r="CI337" s="171" t="str">
        <f>IF(SUM(Table1[[#This Row],[Multiple]:[Level (all)62]])&lt;1,IF(Table1[[#This Row],[Advanced]]=1,1,""),"")</f>
        <v/>
      </c>
      <c r="CJ337" s="171" t="str">
        <f>IF(AND(SUM(Table1[[#This Row],[General]:[Advanced]])&lt;4,SUM(Table1[[#This Row],[General]:[Advanced]])&gt;1),1,"")</f>
        <v/>
      </c>
      <c r="CK337" s="171" t="str">
        <f>Table1[[#This Row],[Level (all)]]</f>
        <v/>
      </c>
      <c r="CL337" s="171" t="str">
        <f>IF(Table1[[#This Row],[Multiple audience]]&lt;&gt;1,IF(Table1[[#This Row],[General Audience]]=1,1,""),"")</f>
        <v/>
      </c>
      <c r="CM337" s="171" t="str">
        <f>IF(Table1[[#This Row],[Multiple audience]]&lt;&gt;1,IF(Table1[[#This Row],[Planners / Designers ]]=1,1,""),"")</f>
        <v/>
      </c>
      <c r="CN337" s="171" t="str">
        <f>IF(Table1[[#This Row],[Multiple audience]]&lt;&gt;1,IF(Table1[[#This Row],[Regulatory Assessors]]=1,1,""),"")</f>
        <v/>
      </c>
      <c r="CO337" s="171" t="str">
        <f>IF(Table1[[#This Row],[Multiple audience]]&lt;&gt;1,IF(Table1[[#This Row],[Builders / Management]]=1,1,""),"")</f>
        <v/>
      </c>
      <c r="CP337" s="171" t="str">
        <f>IF(Table1[[#This Row],[Multiple audience]]&lt;&gt;1,IF(Table1[[#This Row],[Energy / Sus Assessors]]=1,1,""),"")</f>
        <v/>
      </c>
      <c r="CQ337" s="171" t="str">
        <f>IF(Table1[[#This Row],[Multiple audience]]&lt;&gt;1,IF(Table1[[#This Row],[Semi-skilled]]=1,1,""),"")</f>
        <v/>
      </c>
      <c r="CR337" s="171" t="str">
        <f>IF(Table1[[#This Row],[Multiple audience]]&lt;&gt;1,IF(Table1[[#This Row],[Trades]]=1,1,""),"")</f>
        <v/>
      </c>
      <c r="CS337" s="171" t="str">
        <f>IF(Table1[[#This Row],[Multiple audience]]&lt;&gt;1,IF(Table1[[#This Row],[Other]]=1,1,""),"")</f>
        <v/>
      </c>
      <c r="CT337" s="171" t="str">
        <f>IF(SUM(Table1[[#This Row],[General Audience]:[Other]])&gt;1,1,"")</f>
        <v/>
      </c>
      <c r="CU337" s="171" t="str">
        <f>IF(Table1[[#This Row],[Various  ]]&lt;&gt;1,IF(Table1[[#This Row],[Calculator / Software]]=1,1,""),"")</f>
        <v/>
      </c>
      <c r="CV337" s="171" t="str">
        <f>IF(Table1[[#This Row],[Various  ]]&lt;&gt;1,IF(Table1[[#This Row],[Information  ]]=1,1,""),"")</f>
        <v/>
      </c>
      <c r="CW337" s="171" t="str">
        <f>IF(Table1[[#This Row],[Various  ]]&lt;&gt;1,IF(Table1[[#This Row],[Interactive Tool]]=1,1,""),"")</f>
        <v/>
      </c>
      <c r="CX337" s="171" t="str">
        <f>IF(Table1[[#This Row],[Various  ]]&lt;&gt;1,IF(Table1[[#This Row],[Technical Specifications]]=1,1,""),"")</f>
        <v/>
      </c>
      <c r="CY337" s="171" t="str">
        <f>IF(Table1[[#This Row],[Various  ]]&lt;&gt;1,IF(Table1[[#This Row],[Training Resources]]=1,1,""),"")</f>
        <v/>
      </c>
      <c r="CZ337" s="171" t="str">
        <f>IF(Table1[[#This Row],[Various  ]]&lt;&gt;1,IF(Table1[[#This Row],[Toolbox]]=1,1,""),"")</f>
        <v/>
      </c>
      <c r="DA337" s="169" t="str">
        <f>IF(Table1[[#This Row],[Various  ]]&lt;&gt;1,IF(Table1[[#This Row],[Video]]=1,1,""),"")</f>
        <v/>
      </c>
      <c r="DB337" s="169" t="str">
        <f>IF(Table1[[#This Row],[Various  ]]&lt;&gt;1,IF(Table1[[#This Row],[Case study]]=1,1,""),"")</f>
        <v/>
      </c>
      <c r="DC337" s="169" t="str">
        <f>IF(Table1[[#This Row],[Various  ]]&lt;&gt;1,IF(Table1[[#This Row],[Other   ]]=1,1,""),"")</f>
        <v/>
      </c>
      <c r="DD337" s="169" t="str">
        <f>IF(Table1[[#This Row],[Various  ]]&lt;&gt;1,IF(Table1[[#This Row],[Standards]]=1,1,""),"")</f>
        <v/>
      </c>
      <c r="DE337" s="169" t="str">
        <f>IF(Table1[[#This Row],[Various]]=1,1,IF(SUM(Table1[[#This Row],[Calculator / Software]:[Standards]])&gt;1,1,""))</f>
        <v/>
      </c>
      <c r="DF337" s="169" t="str">
        <f>IF(Table1[[#This Row],[Multiple NCC links]]&lt;&gt;1,IF(Table1[[#This Row],[Design]]=1,1,""),"")</f>
        <v/>
      </c>
      <c r="DG337" s="169" t="str">
        <f>IF(Table1[[#This Row],[Multiple NCC links]]&lt;&gt;1,IF(Table1[[#This Row],[Assessment / Verification]]=1,1,""),"")</f>
        <v/>
      </c>
      <c r="DH337" s="169" t="str">
        <f>IF(Table1[[#This Row],[Multiple NCC links]]&lt;&gt;1,IF(Table1[[#This Row],[Climate Specific ]]=1,1,""),"")</f>
        <v/>
      </c>
      <c r="DI337" s="169" t="str">
        <f>IF(Table1[[#This Row],[Multiple NCC links]]&lt;&gt;1,IF(Table1[[#This Row],[Alterations / Additions]]=1,1,""),"")</f>
        <v/>
      </c>
      <c r="DJ337" s="169" t="str">
        <f>IF(Table1[[#This Row],[Multiple NCC links]]&lt;&gt;1,IF(Table1[[#This Row],[Glazing]]=1,1,""),"")</f>
        <v/>
      </c>
      <c r="DK337" s="169" t="str">
        <f>IF(Table1[[#This Row],[Multiple NCC links]]&lt;&gt;1,IF(Table1[[#This Row],[Building Fabric / Thermal / Sealing]]=1,1,""),"")</f>
        <v/>
      </c>
      <c r="DL337" s="169" t="str">
        <f>IF(Table1[[#This Row],[Multiple NCC links]]&lt;&gt;1,IF(Table1[[#This Row],[Lighting]]=1,1,""),"")</f>
        <v/>
      </c>
      <c r="DM337" s="169" t="str">
        <f>IF(Table1[[#This Row],[Multiple NCC links]]&lt;&gt;1,IF(Table1[[#This Row],[HVAC]]=1,1,""),"")</f>
        <v/>
      </c>
      <c r="DN337" s="169" t="str">
        <f>IF(Table1[[#This Row],[Multiple NCC links]]&lt;&gt;1,IF(Table1[[#This Row],[Services]]=1,1,""),"")</f>
        <v/>
      </c>
      <c r="DO337" s="169" t="str">
        <f>IF(Table1[[#This Row],[Multiple NCC links]]&lt;&gt;1,IF(Table1[[#This Row],[Maintenance &amp; Monitoring]]=1,1,""),"")</f>
        <v/>
      </c>
      <c r="DP337" s="169" t="str">
        <f>IF(Table1[[#This Row],[Multiple NCC links]]&lt;&gt;1,IF(Table1[[#This Row],[Hand over / Operations]]=1,1,""),"")</f>
        <v/>
      </c>
      <c r="DQ337" s="169" t="str">
        <f>IF(Table1[[#This Row],[Multiple NCC links]]&lt;&gt;1,IF(Table1[[#This Row],[As built assessment]]=1,1,""),"")</f>
        <v/>
      </c>
      <c r="DR337" s="169" t="str">
        <f>IF(Table1[[#This Row],[Multiple NCC links]]&lt;&gt;1,IF(Table1[[#This Row],[Beyond compliance]]=1,1,""),"")</f>
        <v/>
      </c>
      <c r="DS337" s="169" t="str">
        <f>IF(SUM(Table1[[#This Row],[Design]:[Beyond compliance]])&gt;1,1,"")</f>
        <v/>
      </c>
      <c r="DT337" s="169" t="str">
        <f>IF(Table1[[#This Row],[Both Residential &amp; Commercial4]]&lt;&gt;1,IF(Table1[[#This Row],[Residential]]=1,1,""),"")</f>
        <v/>
      </c>
      <c r="DU337" s="169" t="str">
        <f>IF(Table1[[#This Row],[Both Residential &amp; Commercial4]]&lt;&gt;1,IF(Table1[[#This Row],[Commercial]]=1,1,""),"")</f>
        <v/>
      </c>
      <c r="DV337" s="169" t="str">
        <f>Table1[[#This Row],[Residential &amp; Commercial]]</f>
        <v/>
      </c>
      <c r="DW337" s="169"/>
    </row>
    <row r="338" spans="1:127" s="49" customFormat="1" ht="20.25" thickTop="1" thickBot="1" x14ac:dyDescent="0.35">
      <c r="A338" s="97"/>
      <c r="B338" s="97"/>
      <c r="C338" s="88"/>
      <c r="D338" s="88"/>
      <c r="E338" s="176"/>
      <c r="F338" s="176"/>
      <c r="G338" s="176"/>
      <c r="H338" s="176"/>
      <c r="I338" s="90" t="str">
        <f>IF(AND(Table1[[#This Row],[General]]=1,Table1[[#This Row],[Beginner]]=1,Table1[[#This Row],[Intermediate]]=1,Table1[[#This Row],[Advanced]]=1),1,"")</f>
        <v/>
      </c>
      <c r="J338" s="90" t="str">
        <f>CONCATENATE(IF(Table1[[#This Row],[General]]=1,"General, ",""), IF(Table1[[#This Row],[Beginner]]=1,"Beginner, ",""),IF(Table1[[#This Row],[Intermediate]]=1,"Intermediate, ",""), IF(Table1[[#This Row],[Advanced]]=1,"Advanced",""))</f>
        <v/>
      </c>
      <c r="K338" s="91"/>
      <c r="L338" s="179"/>
      <c r="M338" s="91"/>
      <c r="N338" s="91"/>
      <c r="O338" s="159"/>
      <c r="P338" s="91"/>
      <c r="Q338" s="91"/>
      <c r="R338" s="91"/>
      <c r="S33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38" s="102"/>
      <c r="U338" s="102"/>
      <c r="V338" s="240"/>
      <c r="W338" s="240"/>
      <c r="X338" s="102"/>
      <c r="Y338" s="102"/>
      <c r="Z338" s="102"/>
      <c r="AA338" s="102"/>
      <c r="AB338" s="102"/>
      <c r="AC338" s="102"/>
      <c r="AD338" s="102"/>
      <c r="AE338" s="102"/>
      <c r="AF338" s="102"/>
      <c r="AG33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38" s="103"/>
      <c r="AI338" s="103"/>
      <c r="AJ338" s="103"/>
      <c r="AK338" s="74" t="str">
        <f>CONCATENATE(IF(Table1[[#This Row],[Digital]]=1,"Digital, ",""),IF(Table1[[#This Row],[Face to Face]]=1,"Face to face, ",""),IF(Table1[[#This Row],[Blended]]=1,"Blended",""))</f>
        <v/>
      </c>
      <c r="AL338" s="99"/>
      <c r="AM338" s="104"/>
      <c r="AN338" s="130"/>
      <c r="AO338" s="94"/>
      <c r="AP338" s="182"/>
      <c r="AQ338" s="94"/>
      <c r="AR338" s="94"/>
      <c r="AS338" s="94"/>
      <c r="AT338" s="94"/>
      <c r="AU338" s="94"/>
      <c r="AV338" s="182"/>
      <c r="AW338" s="182"/>
      <c r="AX338" s="182"/>
      <c r="AY338" s="94"/>
      <c r="AZ33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3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38" s="95"/>
      <c r="BC338" s="95"/>
      <c r="BD338" s="90" t="str">
        <f>IF(AND(Table1[[#This Row],[Residential]]=1,Table1[[#This Row],[Commercial]]=1),1,"")</f>
        <v/>
      </c>
      <c r="BE338" s="90" t="str">
        <f>CONCATENATE(IF(Table1[[#This Row],[Residential]]=1,"Residential, ",""),IF(Table1[[#This Row],[Commercial]]=1,"Commercial",""))</f>
        <v/>
      </c>
      <c r="BF338" s="94"/>
      <c r="BG338" s="94"/>
      <c r="BH338" s="94"/>
      <c r="BI338" s="94"/>
      <c r="BJ338" s="94"/>
      <c r="BK338" s="94"/>
      <c r="BL338" s="94"/>
      <c r="BM338" s="182"/>
      <c r="BN338" s="94"/>
      <c r="BO33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38" s="160"/>
      <c r="BQ338" s="120"/>
      <c r="BR338" s="132"/>
      <c r="BS338" s="120"/>
      <c r="BT338" s="175"/>
      <c r="BU338" s="175"/>
      <c r="BV338" s="175"/>
      <c r="BW338" s="121"/>
      <c r="BX338" s="121"/>
      <c r="BY338" s="121"/>
      <c r="BZ338" s="227"/>
      <c r="CA33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38" s="48">
        <f>COUNTIF(Table1[[#This Row],[Validity]:[Alignment with NCC (Yes=1,No=0)]],"N/A")</f>
        <v>0</v>
      </c>
      <c r="CC338" s="48">
        <f>IF(ISERROR(Table1[[#This Row],[Total Quality Score (out of 10)]]/(4-Table1[[#This Row],[N/A Count]])),0,Table1[[#This Row],[Total Quality Score (out of 10)]]/(4-Table1[[#This Row],[N/A Count]]))</f>
        <v>0</v>
      </c>
      <c r="CD338" s="106"/>
      <c r="CE338" s="106"/>
      <c r="CF338" s="172" t="str">
        <f>IF(SUM(Table1[[#This Row],[Multiple]:[Level (all)62]])&lt;1,IF(Table1[[#This Row],[General]]=1,1,""),"")</f>
        <v/>
      </c>
      <c r="CG338" s="172" t="str">
        <f>IF(SUM(Table1[[#This Row],[Multiple]:[Level (all)62]])&lt;1,IF(Table1[[#This Row],[Beginner]]=1,1,""),"")</f>
        <v/>
      </c>
      <c r="CH338" s="171" t="str">
        <f>IF(SUM(Table1[[#This Row],[Multiple]:[Level (all)62]])&lt;1,IF(Table1[[#This Row],[Intermediate]]=1,1,""),"")</f>
        <v/>
      </c>
      <c r="CI338" s="171" t="str">
        <f>IF(SUM(Table1[[#This Row],[Multiple]:[Level (all)62]])&lt;1,IF(Table1[[#This Row],[Advanced]]=1,1,""),"")</f>
        <v/>
      </c>
      <c r="CJ338" s="171" t="str">
        <f>IF(AND(SUM(Table1[[#This Row],[General]:[Advanced]])&lt;4,SUM(Table1[[#This Row],[General]:[Advanced]])&gt;1),1,"")</f>
        <v/>
      </c>
      <c r="CK338" s="171" t="str">
        <f>Table1[[#This Row],[Level (all)]]</f>
        <v/>
      </c>
      <c r="CL338" s="171" t="str">
        <f>IF(Table1[[#This Row],[Multiple audience]]&lt;&gt;1,IF(Table1[[#This Row],[General Audience]]=1,1,""),"")</f>
        <v/>
      </c>
      <c r="CM338" s="171" t="str">
        <f>IF(Table1[[#This Row],[Multiple audience]]&lt;&gt;1,IF(Table1[[#This Row],[Planners / Designers ]]=1,1,""),"")</f>
        <v/>
      </c>
      <c r="CN338" s="171" t="str">
        <f>IF(Table1[[#This Row],[Multiple audience]]&lt;&gt;1,IF(Table1[[#This Row],[Regulatory Assessors]]=1,1,""),"")</f>
        <v/>
      </c>
      <c r="CO338" s="171" t="str">
        <f>IF(Table1[[#This Row],[Multiple audience]]&lt;&gt;1,IF(Table1[[#This Row],[Builders / Management]]=1,1,""),"")</f>
        <v/>
      </c>
      <c r="CP338" s="171" t="str">
        <f>IF(Table1[[#This Row],[Multiple audience]]&lt;&gt;1,IF(Table1[[#This Row],[Energy / Sus Assessors]]=1,1,""),"")</f>
        <v/>
      </c>
      <c r="CQ338" s="171" t="str">
        <f>IF(Table1[[#This Row],[Multiple audience]]&lt;&gt;1,IF(Table1[[#This Row],[Semi-skilled]]=1,1,""),"")</f>
        <v/>
      </c>
      <c r="CR338" s="171" t="str">
        <f>IF(Table1[[#This Row],[Multiple audience]]&lt;&gt;1,IF(Table1[[#This Row],[Trades]]=1,1,""),"")</f>
        <v/>
      </c>
      <c r="CS338" s="171" t="str">
        <f>IF(Table1[[#This Row],[Multiple audience]]&lt;&gt;1,IF(Table1[[#This Row],[Other]]=1,1,""),"")</f>
        <v/>
      </c>
      <c r="CT338" s="171" t="str">
        <f>IF(SUM(Table1[[#This Row],[General Audience]:[Other]])&gt;1,1,"")</f>
        <v/>
      </c>
      <c r="CU338" s="171" t="str">
        <f>IF(Table1[[#This Row],[Various  ]]&lt;&gt;1,IF(Table1[[#This Row],[Calculator / Software]]=1,1,""),"")</f>
        <v/>
      </c>
      <c r="CV338" s="171" t="str">
        <f>IF(Table1[[#This Row],[Various  ]]&lt;&gt;1,IF(Table1[[#This Row],[Information  ]]=1,1,""),"")</f>
        <v/>
      </c>
      <c r="CW338" s="171" t="str">
        <f>IF(Table1[[#This Row],[Various  ]]&lt;&gt;1,IF(Table1[[#This Row],[Interactive Tool]]=1,1,""),"")</f>
        <v/>
      </c>
      <c r="CX338" s="171" t="str">
        <f>IF(Table1[[#This Row],[Various  ]]&lt;&gt;1,IF(Table1[[#This Row],[Technical Specifications]]=1,1,""),"")</f>
        <v/>
      </c>
      <c r="CY338" s="171" t="str">
        <f>IF(Table1[[#This Row],[Various  ]]&lt;&gt;1,IF(Table1[[#This Row],[Training Resources]]=1,1,""),"")</f>
        <v/>
      </c>
      <c r="CZ338" s="171" t="str">
        <f>IF(Table1[[#This Row],[Various  ]]&lt;&gt;1,IF(Table1[[#This Row],[Toolbox]]=1,1,""),"")</f>
        <v/>
      </c>
      <c r="DA338" s="169" t="str">
        <f>IF(Table1[[#This Row],[Various  ]]&lt;&gt;1,IF(Table1[[#This Row],[Video]]=1,1,""),"")</f>
        <v/>
      </c>
      <c r="DB338" s="169" t="str">
        <f>IF(Table1[[#This Row],[Various  ]]&lt;&gt;1,IF(Table1[[#This Row],[Case study]]=1,1,""),"")</f>
        <v/>
      </c>
      <c r="DC338" s="169" t="str">
        <f>IF(Table1[[#This Row],[Various  ]]&lt;&gt;1,IF(Table1[[#This Row],[Other   ]]=1,1,""),"")</f>
        <v/>
      </c>
      <c r="DD338" s="169" t="str">
        <f>IF(Table1[[#This Row],[Various  ]]&lt;&gt;1,IF(Table1[[#This Row],[Standards]]=1,1,""),"")</f>
        <v/>
      </c>
      <c r="DE338" s="169" t="str">
        <f>IF(Table1[[#This Row],[Various]]=1,1,IF(SUM(Table1[[#This Row],[Calculator / Software]:[Standards]])&gt;1,1,""))</f>
        <v/>
      </c>
      <c r="DF338" s="169" t="str">
        <f>IF(Table1[[#This Row],[Multiple NCC links]]&lt;&gt;1,IF(Table1[[#This Row],[Design]]=1,1,""),"")</f>
        <v/>
      </c>
      <c r="DG338" s="169" t="str">
        <f>IF(Table1[[#This Row],[Multiple NCC links]]&lt;&gt;1,IF(Table1[[#This Row],[Assessment / Verification]]=1,1,""),"")</f>
        <v/>
      </c>
      <c r="DH338" s="169" t="str">
        <f>IF(Table1[[#This Row],[Multiple NCC links]]&lt;&gt;1,IF(Table1[[#This Row],[Climate Specific ]]=1,1,""),"")</f>
        <v/>
      </c>
      <c r="DI338" s="169" t="str">
        <f>IF(Table1[[#This Row],[Multiple NCC links]]&lt;&gt;1,IF(Table1[[#This Row],[Alterations / Additions]]=1,1,""),"")</f>
        <v/>
      </c>
      <c r="DJ338" s="169" t="str">
        <f>IF(Table1[[#This Row],[Multiple NCC links]]&lt;&gt;1,IF(Table1[[#This Row],[Glazing]]=1,1,""),"")</f>
        <v/>
      </c>
      <c r="DK338" s="169" t="str">
        <f>IF(Table1[[#This Row],[Multiple NCC links]]&lt;&gt;1,IF(Table1[[#This Row],[Building Fabric / Thermal / Sealing]]=1,1,""),"")</f>
        <v/>
      </c>
      <c r="DL338" s="169" t="str">
        <f>IF(Table1[[#This Row],[Multiple NCC links]]&lt;&gt;1,IF(Table1[[#This Row],[Lighting]]=1,1,""),"")</f>
        <v/>
      </c>
      <c r="DM338" s="169" t="str">
        <f>IF(Table1[[#This Row],[Multiple NCC links]]&lt;&gt;1,IF(Table1[[#This Row],[HVAC]]=1,1,""),"")</f>
        <v/>
      </c>
      <c r="DN338" s="169" t="str">
        <f>IF(Table1[[#This Row],[Multiple NCC links]]&lt;&gt;1,IF(Table1[[#This Row],[Services]]=1,1,""),"")</f>
        <v/>
      </c>
      <c r="DO338" s="169" t="str">
        <f>IF(Table1[[#This Row],[Multiple NCC links]]&lt;&gt;1,IF(Table1[[#This Row],[Maintenance &amp; Monitoring]]=1,1,""),"")</f>
        <v/>
      </c>
      <c r="DP338" s="169" t="str">
        <f>IF(Table1[[#This Row],[Multiple NCC links]]&lt;&gt;1,IF(Table1[[#This Row],[Hand over / Operations]]=1,1,""),"")</f>
        <v/>
      </c>
      <c r="DQ338" s="169" t="str">
        <f>IF(Table1[[#This Row],[Multiple NCC links]]&lt;&gt;1,IF(Table1[[#This Row],[As built assessment]]=1,1,""),"")</f>
        <v/>
      </c>
      <c r="DR338" s="169" t="str">
        <f>IF(Table1[[#This Row],[Multiple NCC links]]&lt;&gt;1,IF(Table1[[#This Row],[Beyond compliance]]=1,1,""),"")</f>
        <v/>
      </c>
      <c r="DS338" s="169" t="str">
        <f>IF(SUM(Table1[[#This Row],[Design]:[Beyond compliance]])&gt;1,1,"")</f>
        <v/>
      </c>
      <c r="DT338" s="169" t="str">
        <f>IF(Table1[[#This Row],[Both Residential &amp; Commercial4]]&lt;&gt;1,IF(Table1[[#This Row],[Residential]]=1,1,""),"")</f>
        <v/>
      </c>
      <c r="DU338" s="169" t="str">
        <f>IF(Table1[[#This Row],[Both Residential &amp; Commercial4]]&lt;&gt;1,IF(Table1[[#This Row],[Commercial]]=1,1,""),"")</f>
        <v/>
      </c>
      <c r="DV338" s="169" t="str">
        <f>Table1[[#This Row],[Residential &amp; Commercial]]</f>
        <v/>
      </c>
      <c r="DW338" s="169"/>
    </row>
    <row r="339" spans="1:127" s="49" customFormat="1" ht="20.25" thickTop="1" thickBot="1" x14ac:dyDescent="0.35">
      <c r="A339" s="97"/>
      <c r="B339" s="97"/>
      <c r="C339" s="88"/>
      <c r="D339" s="88"/>
      <c r="E339" s="176"/>
      <c r="F339" s="176"/>
      <c r="G339" s="176"/>
      <c r="H339" s="176"/>
      <c r="I339" s="90" t="str">
        <f>IF(AND(Table1[[#This Row],[General]]=1,Table1[[#This Row],[Beginner]]=1,Table1[[#This Row],[Intermediate]]=1,Table1[[#This Row],[Advanced]]=1),1,"")</f>
        <v/>
      </c>
      <c r="J339" s="90" t="str">
        <f>CONCATENATE(IF(Table1[[#This Row],[General]]=1,"General, ",""), IF(Table1[[#This Row],[Beginner]]=1,"Beginner, ",""),IF(Table1[[#This Row],[Intermediate]]=1,"Intermediate, ",""), IF(Table1[[#This Row],[Advanced]]=1,"Advanced",""))</f>
        <v/>
      </c>
      <c r="K339" s="91"/>
      <c r="L339" s="179"/>
      <c r="M339" s="91"/>
      <c r="N339" s="91"/>
      <c r="O339" s="159"/>
      <c r="P339" s="91"/>
      <c r="Q339" s="91"/>
      <c r="R339" s="91"/>
      <c r="S33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39" s="102"/>
      <c r="U339" s="102"/>
      <c r="V339" s="240"/>
      <c r="W339" s="240"/>
      <c r="X339" s="102"/>
      <c r="Y339" s="102"/>
      <c r="Z339" s="102"/>
      <c r="AA339" s="102"/>
      <c r="AB339" s="102"/>
      <c r="AC339" s="102"/>
      <c r="AD339" s="102"/>
      <c r="AE339" s="102"/>
      <c r="AF339" s="102"/>
      <c r="AG33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39" s="103"/>
      <c r="AI339" s="103"/>
      <c r="AJ339" s="103"/>
      <c r="AK339" s="74" t="str">
        <f>CONCATENATE(IF(Table1[[#This Row],[Digital]]=1,"Digital, ",""),IF(Table1[[#This Row],[Face to Face]]=1,"Face to face, ",""),IF(Table1[[#This Row],[Blended]]=1,"Blended",""))</f>
        <v/>
      </c>
      <c r="AL339" s="99"/>
      <c r="AM339" s="104"/>
      <c r="AN339" s="130"/>
      <c r="AO339" s="94"/>
      <c r="AP339" s="182"/>
      <c r="AQ339" s="94"/>
      <c r="AR339" s="94"/>
      <c r="AS339" s="94"/>
      <c r="AT339" s="94"/>
      <c r="AU339" s="94"/>
      <c r="AV339" s="182"/>
      <c r="AW339" s="182"/>
      <c r="AX339" s="182"/>
      <c r="AY339" s="94"/>
      <c r="AZ33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3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39" s="95"/>
      <c r="BC339" s="95"/>
      <c r="BD339" s="90" t="str">
        <f>IF(AND(Table1[[#This Row],[Residential]]=1,Table1[[#This Row],[Commercial]]=1),1,"")</f>
        <v/>
      </c>
      <c r="BE339" s="90" t="str">
        <f>CONCATENATE(IF(Table1[[#This Row],[Residential]]=1,"Residential, ",""),IF(Table1[[#This Row],[Commercial]]=1,"Commercial",""))</f>
        <v/>
      </c>
      <c r="BF339" s="94"/>
      <c r="BG339" s="94"/>
      <c r="BH339" s="94"/>
      <c r="BI339" s="94"/>
      <c r="BJ339" s="94"/>
      <c r="BK339" s="94"/>
      <c r="BL339" s="94"/>
      <c r="BM339" s="182"/>
      <c r="BN339" s="94"/>
      <c r="BO33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39" s="160"/>
      <c r="BQ339" s="120"/>
      <c r="BR339" s="132"/>
      <c r="BS339" s="120"/>
      <c r="BT339" s="175"/>
      <c r="BU339" s="175"/>
      <c r="BV339" s="175"/>
      <c r="BW339" s="121"/>
      <c r="BX339" s="121"/>
      <c r="BY339" s="121"/>
      <c r="BZ339" s="227"/>
      <c r="CA33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39" s="48">
        <f>COUNTIF(Table1[[#This Row],[Validity]:[Alignment with NCC (Yes=1,No=0)]],"N/A")</f>
        <v>0</v>
      </c>
      <c r="CC339" s="48">
        <f>IF(ISERROR(Table1[[#This Row],[Total Quality Score (out of 10)]]/(4-Table1[[#This Row],[N/A Count]])),0,Table1[[#This Row],[Total Quality Score (out of 10)]]/(4-Table1[[#This Row],[N/A Count]]))</f>
        <v>0</v>
      </c>
      <c r="CD339" s="106"/>
      <c r="CE339" s="106"/>
      <c r="CF339" s="172" t="str">
        <f>IF(SUM(Table1[[#This Row],[Multiple]:[Level (all)62]])&lt;1,IF(Table1[[#This Row],[General]]=1,1,""),"")</f>
        <v/>
      </c>
      <c r="CG339" s="172" t="str">
        <f>IF(SUM(Table1[[#This Row],[Multiple]:[Level (all)62]])&lt;1,IF(Table1[[#This Row],[Beginner]]=1,1,""),"")</f>
        <v/>
      </c>
      <c r="CH339" s="171" t="str">
        <f>IF(SUM(Table1[[#This Row],[Multiple]:[Level (all)62]])&lt;1,IF(Table1[[#This Row],[Intermediate]]=1,1,""),"")</f>
        <v/>
      </c>
      <c r="CI339" s="171" t="str">
        <f>IF(SUM(Table1[[#This Row],[Multiple]:[Level (all)62]])&lt;1,IF(Table1[[#This Row],[Advanced]]=1,1,""),"")</f>
        <v/>
      </c>
      <c r="CJ339" s="171" t="str">
        <f>IF(AND(SUM(Table1[[#This Row],[General]:[Advanced]])&lt;4,SUM(Table1[[#This Row],[General]:[Advanced]])&gt;1),1,"")</f>
        <v/>
      </c>
      <c r="CK339" s="171" t="str">
        <f>Table1[[#This Row],[Level (all)]]</f>
        <v/>
      </c>
      <c r="CL339" s="171" t="str">
        <f>IF(Table1[[#This Row],[Multiple audience]]&lt;&gt;1,IF(Table1[[#This Row],[General Audience]]=1,1,""),"")</f>
        <v/>
      </c>
      <c r="CM339" s="171" t="str">
        <f>IF(Table1[[#This Row],[Multiple audience]]&lt;&gt;1,IF(Table1[[#This Row],[Planners / Designers ]]=1,1,""),"")</f>
        <v/>
      </c>
      <c r="CN339" s="171" t="str">
        <f>IF(Table1[[#This Row],[Multiple audience]]&lt;&gt;1,IF(Table1[[#This Row],[Regulatory Assessors]]=1,1,""),"")</f>
        <v/>
      </c>
      <c r="CO339" s="171" t="str">
        <f>IF(Table1[[#This Row],[Multiple audience]]&lt;&gt;1,IF(Table1[[#This Row],[Builders / Management]]=1,1,""),"")</f>
        <v/>
      </c>
      <c r="CP339" s="171" t="str">
        <f>IF(Table1[[#This Row],[Multiple audience]]&lt;&gt;1,IF(Table1[[#This Row],[Energy / Sus Assessors]]=1,1,""),"")</f>
        <v/>
      </c>
      <c r="CQ339" s="171" t="str">
        <f>IF(Table1[[#This Row],[Multiple audience]]&lt;&gt;1,IF(Table1[[#This Row],[Semi-skilled]]=1,1,""),"")</f>
        <v/>
      </c>
      <c r="CR339" s="171" t="str">
        <f>IF(Table1[[#This Row],[Multiple audience]]&lt;&gt;1,IF(Table1[[#This Row],[Trades]]=1,1,""),"")</f>
        <v/>
      </c>
      <c r="CS339" s="171" t="str">
        <f>IF(Table1[[#This Row],[Multiple audience]]&lt;&gt;1,IF(Table1[[#This Row],[Other]]=1,1,""),"")</f>
        <v/>
      </c>
      <c r="CT339" s="171" t="str">
        <f>IF(SUM(Table1[[#This Row],[General Audience]:[Other]])&gt;1,1,"")</f>
        <v/>
      </c>
      <c r="CU339" s="171" t="str">
        <f>IF(Table1[[#This Row],[Various  ]]&lt;&gt;1,IF(Table1[[#This Row],[Calculator / Software]]=1,1,""),"")</f>
        <v/>
      </c>
      <c r="CV339" s="171" t="str">
        <f>IF(Table1[[#This Row],[Various  ]]&lt;&gt;1,IF(Table1[[#This Row],[Information  ]]=1,1,""),"")</f>
        <v/>
      </c>
      <c r="CW339" s="171" t="str">
        <f>IF(Table1[[#This Row],[Various  ]]&lt;&gt;1,IF(Table1[[#This Row],[Interactive Tool]]=1,1,""),"")</f>
        <v/>
      </c>
      <c r="CX339" s="171" t="str">
        <f>IF(Table1[[#This Row],[Various  ]]&lt;&gt;1,IF(Table1[[#This Row],[Technical Specifications]]=1,1,""),"")</f>
        <v/>
      </c>
      <c r="CY339" s="171" t="str">
        <f>IF(Table1[[#This Row],[Various  ]]&lt;&gt;1,IF(Table1[[#This Row],[Training Resources]]=1,1,""),"")</f>
        <v/>
      </c>
      <c r="CZ339" s="171" t="str">
        <f>IF(Table1[[#This Row],[Various  ]]&lt;&gt;1,IF(Table1[[#This Row],[Toolbox]]=1,1,""),"")</f>
        <v/>
      </c>
      <c r="DA339" s="169" t="str">
        <f>IF(Table1[[#This Row],[Various  ]]&lt;&gt;1,IF(Table1[[#This Row],[Video]]=1,1,""),"")</f>
        <v/>
      </c>
      <c r="DB339" s="169" t="str">
        <f>IF(Table1[[#This Row],[Various  ]]&lt;&gt;1,IF(Table1[[#This Row],[Case study]]=1,1,""),"")</f>
        <v/>
      </c>
      <c r="DC339" s="169" t="str">
        <f>IF(Table1[[#This Row],[Various  ]]&lt;&gt;1,IF(Table1[[#This Row],[Other   ]]=1,1,""),"")</f>
        <v/>
      </c>
      <c r="DD339" s="169" t="str">
        <f>IF(Table1[[#This Row],[Various  ]]&lt;&gt;1,IF(Table1[[#This Row],[Standards]]=1,1,""),"")</f>
        <v/>
      </c>
      <c r="DE339" s="169" t="str">
        <f>IF(Table1[[#This Row],[Various]]=1,1,IF(SUM(Table1[[#This Row],[Calculator / Software]:[Standards]])&gt;1,1,""))</f>
        <v/>
      </c>
      <c r="DF339" s="169" t="str">
        <f>IF(Table1[[#This Row],[Multiple NCC links]]&lt;&gt;1,IF(Table1[[#This Row],[Design]]=1,1,""),"")</f>
        <v/>
      </c>
      <c r="DG339" s="169" t="str">
        <f>IF(Table1[[#This Row],[Multiple NCC links]]&lt;&gt;1,IF(Table1[[#This Row],[Assessment / Verification]]=1,1,""),"")</f>
        <v/>
      </c>
      <c r="DH339" s="169" t="str">
        <f>IF(Table1[[#This Row],[Multiple NCC links]]&lt;&gt;1,IF(Table1[[#This Row],[Climate Specific ]]=1,1,""),"")</f>
        <v/>
      </c>
      <c r="DI339" s="169" t="str">
        <f>IF(Table1[[#This Row],[Multiple NCC links]]&lt;&gt;1,IF(Table1[[#This Row],[Alterations / Additions]]=1,1,""),"")</f>
        <v/>
      </c>
      <c r="DJ339" s="169" t="str">
        <f>IF(Table1[[#This Row],[Multiple NCC links]]&lt;&gt;1,IF(Table1[[#This Row],[Glazing]]=1,1,""),"")</f>
        <v/>
      </c>
      <c r="DK339" s="169" t="str">
        <f>IF(Table1[[#This Row],[Multiple NCC links]]&lt;&gt;1,IF(Table1[[#This Row],[Building Fabric / Thermal / Sealing]]=1,1,""),"")</f>
        <v/>
      </c>
      <c r="DL339" s="169" t="str">
        <f>IF(Table1[[#This Row],[Multiple NCC links]]&lt;&gt;1,IF(Table1[[#This Row],[Lighting]]=1,1,""),"")</f>
        <v/>
      </c>
      <c r="DM339" s="169" t="str">
        <f>IF(Table1[[#This Row],[Multiple NCC links]]&lt;&gt;1,IF(Table1[[#This Row],[HVAC]]=1,1,""),"")</f>
        <v/>
      </c>
      <c r="DN339" s="169" t="str">
        <f>IF(Table1[[#This Row],[Multiple NCC links]]&lt;&gt;1,IF(Table1[[#This Row],[Services]]=1,1,""),"")</f>
        <v/>
      </c>
      <c r="DO339" s="169" t="str">
        <f>IF(Table1[[#This Row],[Multiple NCC links]]&lt;&gt;1,IF(Table1[[#This Row],[Maintenance &amp; Monitoring]]=1,1,""),"")</f>
        <v/>
      </c>
      <c r="DP339" s="169" t="str">
        <f>IF(Table1[[#This Row],[Multiple NCC links]]&lt;&gt;1,IF(Table1[[#This Row],[Hand over / Operations]]=1,1,""),"")</f>
        <v/>
      </c>
      <c r="DQ339" s="169" t="str">
        <f>IF(Table1[[#This Row],[Multiple NCC links]]&lt;&gt;1,IF(Table1[[#This Row],[As built assessment]]=1,1,""),"")</f>
        <v/>
      </c>
      <c r="DR339" s="169" t="str">
        <f>IF(Table1[[#This Row],[Multiple NCC links]]&lt;&gt;1,IF(Table1[[#This Row],[Beyond compliance]]=1,1,""),"")</f>
        <v/>
      </c>
      <c r="DS339" s="169" t="str">
        <f>IF(SUM(Table1[[#This Row],[Design]:[Beyond compliance]])&gt;1,1,"")</f>
        <v/>
      </c>
      <c r="DT339" s="169" t="str">
        <f>IF(Table1[[#This Row],[Both Residential &amp; Commercial4]]&lt;&gt;1,IF(Table1[[#This Row],[Residential]]=1,1,""),"")</f>
        <v/>
      </c>
      <c r="DU339" s="169" t="str">
        <f>IF(Table1[[#This Row],[Both Residential &amp; Commercial4]]&lt;&gt;1,IF(Table1[[#This Row],[Commercial]]=1,1,""),"")</f>
        <v/>
      </c>
      <c r="DV339" s="169" t="str">
        <f>Table1[[#This Row],[Residential &amp; Commercial]]</f>
        <v/>
      </c>
      <c r="DW339" s="169"/>
    </row>
    <row r="340" spans="1:127" s="49" customFormat="1" ht="20.25" thickTop="1" thickBot="1" x14ac:dyDescent="0.35">
      <c r="A340" s="97"/>
      <c r="B340" s="97"/>
      <c r="C340" s="88"/>
      <c r="D340" s="88"/>
      <c r="E340" s="176"/>
      <c r="F340" s="176"/>
      <c r="G340" s="176"/>
      <c r="H340" s="176"/>
      <c r="I340" s="90" t="str">
        <f>IF(AND(Table1[[#This Row],[General]]=1,Table1[[#This Row],[Beginner]]=1,Table1[[#This Row],[Intermediate]]=1,Table1[[#This Row],[Advanced]]=1),1,"")</f>
        <v/>
      </c>
      <c r="J340" s="90" t="str">
        <f>CONCATENATE(IF(Table1[[#This Row],[General]]=1,"General, ",""), IF(Table1[[#This Row],[Beginner]]=1,"Beginner, ",""),IF(Table1[[#This Row],[Intermediate]]=1,"Intermediate, ",""), IF(Table1[[#This Row],[Advanced]]=1,"Advanced",""))</f>
        <v/>
      </c>
      <c r="K340" s="91"/>
      <c r="L340" s="179"/>
      <c r="M340" s="91"/>
      <c r="N340" s="91"/>
      <c r="O340" s="159"/>
      <c r="P340" s="91"/>
      <c r="Q340" s="91"/>
      <c r="R340" s="91"/>
      <c r="S34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40" s="102"/>
      <c r="U340" s="102"/>
      <c r="V340" s="240"/>
      <c r="W340" s="240"/>
      <c r="X340" s="102"/>
      <c r="Y340" s="102"/>
      <c r="Z340" s="102"/>
      <c r="AA340" s="102"/>
      <c r="AB340" s="102"/>
      <c r="AC340" s="102"/>
      <c r="AD340" s="102"/>
      <c r="AE340" s="102"/>
      <c r="AF340" s="102"/>
      <c r="AG34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40" s="103"/>
      <c r="AI340" s="103"/>
      <c r="AJ340" s="103"/>
      <c r="AK340" s="74" t="str">
        <f>CONCATENATE(IF(Table1[[#This Row],[Digital]]=1,"Digital, ",""),IF(Table1[[#This Row],[Face to Face]]=1,"Face to face, ",""),IF(Table1[[#This Row],[Blended]]=1,"Blended",""))</f>
        <v/>
      </c>
      <c r="AL340" s="99"/>
      <c r="AM340" s="104"/>
      <c r="AN340" s="130"/>
      <c r="AO340" s="94"/>
      <c r="AP340" s="182"/>
      <c r="AQ340" s="94"/>
      <c r="AR340" s="94"/>
      <c r="AS340" s="94"/>
      <c r="AT340" s="94"/>
      <c r="AU340" s="94"/>
      <c r="AV340" s="182"/>
      <c r="AW340" s="182"/>
      <c r="AX340" s="182"/>
      <c r="AY340" s="94"/>
      <c r="AZ34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4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40" s="95"/>
      <c r="BC340" s="95"/>
      <c r="BD340" s="90" t="str">
        <f>IF(AND(Table1[[#This Row],[Residential]]=1,Table1[[#This Row],[Commercial]]=1),1,"")</f>
        <v/>
      </c>
      <c r="BE340" s="90" t="str">
        <f>CONCATENATE(IF(Table1[[#This Row],[Residential]]=1,"Residential, ",""),IF(Table1[[#This Row],[Commercial]]=1,"Commercial",""))</f>
        <v/>
      </c>
      <c r="BF340" s="94"/>
      <c r="BG340" s="94"/>
      <c r="BH340" s="94"/>
      <c r="BI340" s="94"/>
      <c r="BJ340" s="94"/>
      <c r="BK340" s="94"/>
      <c r="BL340" s="94"/>
      <c r="BM340" s="182"/>
      <c r="BN340" s="94"/>
      <c r="BO34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40" s="160"/>
      <c r="BQ340" s="120"/>
      <c r="BR340" s="132"/>
      <c r="BS340" s="120"/>
      <c r="BT340" s="175"/>
      <c r="BU340" s="175"/>
      <c r="BV340" s="175"/>
      <c r="BW340" s="121"/>
      <c r="BX340" s="121"/>
      <c r="BY340" s="121"/>
      <c r="BZ340" s="227"/>
      <c r="CA34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40" s="48">
        <f>COUNTIF(Table1[[#This Row],[Validity]:[Alignment with NCC (Yes=1,No=0)]],"N/A")</f>
        <v>0</v>
      </c>
      <c r="CC340" s="48">
        <f>IF(ISERROR(Table1[[#This Row],[Total Quality Score (out of 10)]]/(4-Table1[[#This Row],[N/A Count]])),0,Table1[[#This Row],[Total Quality Score (out of 10)]]/(4-Table1[[#This Row],[N/A Count]]))</f>
        <v>0</v>
      </c>
      <c r="CD340" s="106"/>
      <c r="CE340" s="106"/>
      <c r="CF340" s="172" t="str">
        <f>IF(SUM(Table1[[#This Row],[Multiple]:[Level (all)62]])&lt;1,IF(Table1[[#This Row],[General]]=1,1,""),"")</f>
        <v/>
      </c>
      <c r="CG340" s="172" t="str">
        <f>IF(SUM(Table1[[#This Row],[Multiple]:[Level (all)62]])&lt;1,IF(Table1[[#This Row],[Beginner]]=1,1,""),"")</f>
        <v/>
      </c>
      <c r="CH340" s="171" t="str">
        <f>IF(SUM(Table1[[#This Row],[Multiple]:[Level (all)62]])&lt;1,IF(Table1[[#This Row],[Intermediate]]=1,1,""),"")</f>
        <v/>
      </c>
      <c r="CI340" s="171" t="str">
        <f>IF(SUM(Table1[[#This Row],[Multiple]:[Level (all)62]])&lt;1,IF(Table1[[#This Row],[Advanced]]=1,1,""),"")</f>
        <v/>
      </c>
      <c r="CJ340" s="171" t="str">
        <f>IF(AND(SUM(Table1[[#This Row],[General]:[Advanced]])&lt;4,SUM(Table1[[#This Row],[General]:[Advanced]])&gt;1),1,"")</f>
        <v/>
      </c>
      <c r="CK340" s="171" t="str">
        <f>Table1[[#This Row],[Level (all)]]</f>
        <v/>
      </c>
      <c r="CL340" s="171" t="str">
        <f>IF(Table1[[#This Row],[Multiple audience]]&lt;&gt;1,IF(Table1[[#This Row],[General Audience]]=1,1,""),"")</f>
        <v/>
      </c>
      <c r="CM340" s="171" t="str">
        <f>IF(Table1[[#This Row],[Multiple audience]]&lt;&gt;1,IF(Table1[[#This Row],[Planners / Designers ]]=1,1,""),"")</f>
        <v/>
      </c>
      <c r="CN340" s="171" t="str">
        <f>IF(Table1[[#This Row],[Multiple audience]]&lt;&gt;1,IF(Table1[[#This Row],[Regulatory Assessors]]=1,1,""),"")</f>
        <v/>
      </c>
      <c r="CO340" s="171" t="str">
        <f>IF(Table1[[#This Row],[Multiple audience]]&lt;&gt;1,IF(Table1[[#This Row],[Builders / Management]]=1,1,""),"")</f>
        <v/>
      </c>
      <c r="CP340" s="171" t="str">
        <f>IF(Table1[[#This Row],[Multiple audience]]&lt;&gt;1,IF(Table1[[#This Row],[Energy / Sus Assessors]]=1,1,""),"")</f>
        <v/>
      </c>
      <c r="CQ340" s="171" t="str">
        <f>IF(Table1[[#This Row],[Multiple audience]]&lt;&gt;1,IF(Table1[[#This Row],[Semi-skilled]]=1,1,""),"")</f>
        <v/>
      </c>
      <c r="CR340" s="171" t="str">
        <f>IF(Table1[[#This Row],[Multiple audience]]&lt;&gt;1,IF(Table1[[#This Row],[Trades]]=1,1,""),"")</f>
        <v/>
      </c>
      <c r="CS340" s="171" t="str">
        <f>IF(Table1[[#This Row],[Multiple audience]]&lt;&gt;1,IF(Table1[[#This Row],[Other]]=1,1,""),"")</f>
        <v/>
      </c>
      <c r="CT340" s="171" t="str">
        <f>IF(SUM(Table1[[#This Row],[General Audience]:[Other]])&gt;1,1,"")</f>
        <v/>
      </c>
      <c r="CU340" s="171" t="str">
        <f>IF(Table1[[#This Row],[Various  ]]&lt;&gt;1,IF(Table1[[#This Row],[Calculator / Software]]=1,1,""),"")</f>
        <v/>
      </c>
      <c r="CV340" s="171" t="str">
        <f>IF(Table1[[#This Row],[Various  ]]&lt;&gt;1,IF(Table1[[#This Row],[Information  ]]=1,1,""),"")</f>
        <v/>
      </c>
      <c r="CW340" s="171" t="str">
        <f>IF(Table1[[#This Row],[Various  ]]&lt;&gt;1,IF(Table1[[#This Row],[Interactive Tool]]=1,1,""),"")</f>
        <v/>
      </c>
      <c r="CX340" s="171" t="str">
        <f>IF(Table1[[#This Row],[Various  ]]&lt;&gt;1,IF(Table1[[#This Row],[Technical Specifications]]=1,1,""),"")</f>
        <v/>
      </c>
      <c r="CY340" s="171" t="str">
        <f>IF(Table1[[#This Row],[Various  ]]&lt;&gt;1,IF(Table1[[#This Row],[Training Resources]]=1,1,""),"")</f>
        <v/>
      </c>
      <c r="CZ340" s="171" t="str">
        <f>IF(Table1[[#This Row],[Various  ]]&lt;&gt;1,IF(Table1[[#This Row],[Toolbox]]=1,1,""),"")</f>
        <v/>
      </c>
      <c r="DA340" s="169" t="str">
        <f>IF(Table1[[#This Row],[Various  ]]&lt;&gt;1,IF(Table1[[#This Row],[Video]]=1,1,""),"")</f>
        <v/>
      </c>
      <c r="DB340" s="169" t="str">
        <f>IF(Table1[[#This Row],[Various  ]]&lt;&gt;1,IF(Table1[[#This Row],[Case study]]=1,1,""),"")</f>
        <v/>
      </c>
      <c r="DC340" s="169" t="str">
        <f>IF(Table1[[#This Row],[Various  ]]&lt;&gt;1,IF(Table1[[#This Row],[Other   ]]=1,1,""),"")</f>
        <v/>
      </c>
      <c r="DD340" s="169" t="str">
        <f>IF(Table1[[#This Row],[Various  ]]&lt;&gt;1,IF(Table1[[#This Row],[Standards]]=1,1,""),"")</f>
        <v/>
      </c>
      <c r="DE340" s="169" t="str">
        <f>IF(Table1[[#This Row],[Various]]=1,1,IF(SUM(Table1[[#This Row],[Calculator / Software]:[Standards]])&gt;1,1,""))</f>
        <v/>
      </c>
      <c r="DF340" s="169" t="str">
        <f>IF(Table1[[#This Row],[Multiple NCC links]]&lt;&gt;1,IF(Table1[[#This Row],[Design]]=1,1,""),"")</f>
        <v/>
      </c>
      <c r="DG340" s="169" t="str">
        <f>IF(Table1[[#This Row],[Multiple NCC links]]&lt;&gt;1,IF(Table1[[#This Row],[Assessment / Verification]]=1,1,""),"")</f>
        <v/>
      </c>
      <c r="DH340" s="169" t="str">
        <f>IF(Table1[[#This Row],[Multiple NCC links]]&lt;&gt;1,IF(Table1[[#This Row],[Climate Specific ]]=1,1,""),"")</f>
        <v/>
      </c>
      <c r="DI340" s="169" t="str">
        <f>IF(Table1[[#This Row],[Multiple NCC links]]&lt;&gt;1,IF(Table1[[#This Row],[Alterations / Additions]]=1,1,""),"")</f>
        <v/>
      </c>
      <c r="DJ340" s="169" t="str">
        <f>IF(Table1[[#This Row],[Multiple NCC links]]&lt;&gt;1,IF(Table1[[#This Row],[Glazing]]=1,1,""),"")</f>
        <v/>
      </c>
      <c r="DK340" s="169" t="str">
        <f>IF(Table1[[#This Row],[Multiple NCC links]]&lt;&gt;1,IF(Table1[[#This Row],[Building Fabric / Thermal / Sealing]]=1,1,""),"")</f>
        <v/>
      </c>
      <c r="DL340" s="169" t="str">
        <f>IF(Table1[[#This Row],[Multiple NCC links]]&lt;&gt;1,IF(Table1[[#This Row],[Lighting]]=1,1,""),"")</f>
        <v/>
      </c>
      <c r="DM340" s="169" t="str">
        <f>IF(Table1[[#This Row],[Multiple NCC links]]&lt;&gt;1,IF(Table1[[#This Row],[HVAC]]=1,1,""),"")</f>
        <v/>
      </c>
      <c r="DN340" s="169" t="str">
        <f>IF(Table1[[#This Row],[Multiple NCC links]]&lt;&gt;1,IF(Table1[[#This Row],[Services]]=1,1,""),"")</f>
        <v/>
      </c>
      <c r="DO340" s="169" t="str">
        <f>IF(Table1[[#This Row],[Multiple NCC links]]&lt;&gt;1,IF(Table1[[#This Row],[Maintenance &amp; Monitoring]]=1,1,""),"")</f>
        <v/>
      </c>
      <c r="DP340" s="169" t="str">
        <f>IF(Table1[[#This Row],[Multiple NCC links]]&lt;&gt;1,IF(Table1[[#This Row],[Hand over / Operations]]=1,1,""),"")</f>
        <v/>
      </c>
      <c r="DQ340" s="169" t="str">
        <f>IF(Table1[[#This Row],[Multiple NCC links]]&lt;&gt;1,IF(Table1[[#This Row],[As built assessment]]=1,1,""),"")</f>
        <v/>
      </c>
      <c r="DR340" s="169" t="str">
        <f>IF(Table1[[#This Row],[Multiple NCC links]]&lt;&gt;1,IF(Table1[[#This Row],[Beyond compliance]]=1,1,""),"")</f>
        <v/>
      </c>
      <c r="DS340" s="169" t="str">
        <f>IF(SUM(Table1[[#This Row],[Design]:[Beyond compliance]])&gt;1,1,"")</f>
        <v/>
      </c>
      <c r="DT340" s="169" t="str">
        <f>IF(Table1[[#This Row],[Both Residential &amp; Commercial4]]&lt;&gt;1,IF(Table1[[#This Row],[Residential]]=1,1,""),"")</f>
        <v/>
      </c>
      <c r="DU340" s="169" t="str">
        <f>IF(Table1[[#This Row],[Both Residential &amp; Commercial4]]&lt;&gt;1,IF(Table1[[#This Row],[Commercial]]=1,1,""),"")</f>
        <v/>
      </c>
      <c r="DV340" s="169" t="str">
        <f>Table1[[#This Row],[Residential &amp; Commercial]]</f>
        <v/>
      </c>
      <c r="DW340" s="169"/>
    </row>
    <row r="341" spans="1:127" s="49" customFormat="1" ht="20.25" thickTop="1" thickBot="1" x14ac:dyDescent="0.35">
      <c r="A341" s="97"/>
      <c r="B341" s="97"/>
      <c r="C341" s="88"/>
      <c r="D341" s="88"/>
      <c r="E341" s="176"/>
      <c r="F341" s="176"/>
      <c r="G341" s="176"/>
      <c r="H341" s="176"/>
      <c r="I341" s="90" t="str">
        <f>IF(AND(Table1[[#This Row],[General]]=1,Table1[[#This Row],[Beginner]]=1,Table1[[#This Row],[Intermediate]]=1,Table1[[#This Row],[Advanced]]=1),1,"")</f>
        <v/>
      </c>
      <c r="J341" s="90" t="str">
        <f>CONCATENATE(IF(Table1[[#This Row],[General]]=1,"General, ",""), IF(Table1[[#This Row],[Beginner]]=1,"Beginner, ",""),IF(Table1[[#This Row],[Intermediate]]=1,"Intermediate, ",""), IF(Table1[[#This Row],[Advanced]]=1,"Advanced",""))</f>
        <v/>
      </c>
      <c r="K341" s="91"/>
      <c r="L341" s="179"/>
      <c r="M341" s="91"/>
      <c r="N341" s="91"/>
      <c r="O341" s="159"/>
      <c r="P341" s="91"/>
      <c r="Q341" s="91"/>
      <c r="R341" s="91"/>
      <c r="S34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41" s="102"/>
      <c r="U341" s="102"/>
      <c r="V341" s="240"/>
      <c r="W341" s="240"/>
      <c r="X341" s="102"/>
      <c r="Y341" s="102"/>
      <c r="Z341" s="102"/>
      <c r="AA341" s="102"/>
      <c r="AB341" s="102"/>
      <c r="AC341" s="102"/>
      <c r="AD341" s="102"/>
      <c r="AE341" s="102"/>
      <c r="AF341" s="102"/>
      <c r="AG34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41" s="103"/>
      <c r="AI341" s="103"/>
      <c r="AJ341" s="103"/>
      <c r="AK341" s="74" t="str">
        <f>CONCATENATE(IF(Table1[[#This Row],[Digital]]=1,"Digital, ",""),IF(Table1[[#This Row],[Face to Face]]=1,"Face to face, ",""),IF(Table1[[#This Row],[Blended]]=1,"Blended",""))</f>
        <v/>
      </c>
      <c r="AL341" s="99"/>
      <c r="AM341" s="104"/>
      <c r="AN341" s="130"/>
      <c r="AO341" s="94"/>
      <c r="AP341" s="182"/>
      <c r="AQ341" s="94"/>
      <c r="AR341" s="94"/>
      <c r="AS341" s="94"/>
      <c r="AT341" s="94"/>
      <c r="AU341" s="94"/>
      <c r="AV341" s="182"/>
      <c r="AW341" s="182"/>
      <c r="AX341" s="182"/>
      <c r="AY341" s="94"/>
      <c r="AZ34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4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41" s="95"/>
      <c r="BC341" s="95"/>
      <c r="BD341" s="90" t="str">
        <f>IF(AND(Table1[[#This Row],[Residential]]=1,Table1[[#This Row],[Commercial]]=1),1,"")</f>
        <v/>
      </c>
      <c r="BE341" s="90" t="str">
        <f>CONCATENATE(IF(Table1[[#This Row],[Residential]]=1,"Residential, ",""),IF(Table1[[#This Row],[Commercial]]=1,"Commercial",""))</f>
        <v/>
      </c>
      <c r="BF341" s="94"/>
      <c r="BG341" s="94"/>
      <c r="BH341" s="94"/>
      <c r="BI341" s="94"/>
      <c r="BJ341" s="94"/>
      <c r="BK341" s="94"/>
      <c r="BL341" s="94"/>
      <c r="BM341" s="182"/>
      <c r="BN341" s="94"/>
      <c r="BO34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41" s="160"/>
      <c r="BQ341" s="120"/>
      <c r="BR341" s="132"/>
      <c r="BS341" s="120"/>
      <c r="BT341" s="175"/>
      <c r="BU341" s="175"/>
      <c r="BV341" s="175"/>
      <c r="BW341" s="121"/>
      <c r="BX341" s="121"/>
      <c r="BY341" s="121"/>
      <c r="BZ341" s="227"/>
      <c r="CA34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41" s="48">
        <f>COUNTIF(Table1[[#This Row],[Validity]:[Alignment with NCC (Yes=1,No=0)]],"N/A")</f>
        <v>0</v>
      </c>
      <c r="CC341" s="48">
        <f>IF(ISERROR(Table1[[#This Row],[Total Quality Score (out of 10)]]/(4-Table1[[#This Row],[N/A Count]])),0,Table1[[#This Row],[Total Quality Score (out of 10)]]/(4-Table1[[#This Row],[N/A Count]]))</f>
        <v>0</v>
      </c>
      <c r="CD341" s="106"/>
      <c r="CE341" s="106"/>
      <c r="CF341" s="172" t="str">
        <f>IF(SUM(Table1[[#This Row],[Multiple]:[Level (all)62]])&lt;1,IF(Table1[[#This Row],[General]]=1,1,""),"")</f>
        <v/>
      </c>
      <c r="CG341" s="172" t="str">
        <f>IF(SUM(Table1[[#This Row],[Multiple]:[Level (all)62]])&lt;1,IF(Table1[[#This Row],[Beginner]]=1,1,""),"")</f>
        <v/>
      </c>
      <c r="CH341" s="171" t="str">
        <f>IF(SUM(Table1[[#This Row],[Multiple]:[Level (all)62]])&lt;1,IF(Table1[[#This Row],[Intermediate]]=1,1,""),"")</f>
        <v/>
      </c>
      <c r="CI341" s="171" t="str">
        <f>IF(SUM(Table1[[#This Row],[Multiple]:[Level (all)62]])&lt;1,IF(Table1[[#This Row],[Advanced]]=1,1,""),"")</f>
        <v/>
      </c>
      <c r="CJ341" s="171" t="str">
        <f>IF(AND(SUM(Table1[[#This Row],[General]:[Advanced]])&lt;4,SUM(Table1[[#This Row],[General]:[Advanced]])&gt;1),1,"")</f>
        <v/>
      </c>
      <c r="CK341" s="171" t="str">
        <f>Table1[[#This Row],[Level (all)]]</f>
        <v/>
      </c>
      <c r="CL341" s="171" t="str">
        <f>IF(Table1[[#This Row],[Multiple audience]]&lt;&gt;1,IF(Table1[[#This Row],[General Audience]]=1,1,""),"")</f>
        <v/>
      </c>
      <c r="CM341" s="171" t="str">
        <f>IF(Table1[[#This Row],[Multiple audience]]&lt;&gt;1,IF(Table1[[#This Row],[Planners / Designers ]]=1,1,""),"")</f>
        <v/>
      </c>
      <c r="CN341" s="171" t="str">
        <f>IF(Table1[[#This Row],[Multiple audience]]&lt;&gt;1,IF(Table1[[#This Row],[Regulatory Assessors]]=1,1,""),"")</f>
        <v/>
      </c>
      <c r="CO341" s="171" t="str">
        <f>IF(Table1[[#This Row],[Multiple audience]]&lt;&gt;1,IF(Table1[[#This Row],[Builders / Management]]=1,1,""),"")</f>
        <v/>
      </c>
      <c r="CP341" s="171" t="str">
        <f>IF(Table1[[#This Row],[Multiple audience]]&lt;&gt;1,IF(Table1[[#This Row],[Energy / Sus Assessors]]=1,1,""),"")</f>
        <v/>
      </c>
      <c r="CQ341" s="171" t="str">
        <f>IF(Table1[[#This Row],[Multiple audience]]&lt;&gt;1,IF(Table1[[#This Row],[Semi-skilled]]=1,1,""),"")</f>
        <v/>
      </c>
      <c r="CR341" s="171" t="str">
        <f>IF(Table1[[#This Row],[Multiple audience]]&lt;&gt;1,IF(Table1[[#This Row],[Trades]]=1,1,""),"")</f>
        <v/>
      </c>
      <c r="CS341" s="171" t="str">
        <f>IF(Table1[[#This Row],[Multiple audience]]&lt;&gt;1,IF(Table1[[#This Row],[Other]]=1,1,""),"")</f>
        <v/>
      </c>
      <c r="CT341" s="171" t="str">
        <f>IF(SUM(Table1[[#This Row],[General Audience]:[Other]])&gt;1,1,"")</f>
        <v/>
      </c>
      <c r="CU341" s="171" t="str">
        <f>IF(Table1[[#This Row],[Various  ]]&lt;&gt;1,IF(Table1[[#This Row],[Calculator / Software]]=1,1,""),"")</f>
        <v/>
      </c>
      <c r="CV341" s="171" t="str">
        <f>IF(Table1[[#This Row],[Various  ]]&lt;&gt;1,IF(Table1[[#This Row],[Information  ]]=1,1,""),"")</f>
        <v/>
      </c>
      <c r="CW341" s="171" t="str">
        <f>IF(Table1[[#This Row],[Various  ]]&lt;&gt;1,IF(Table1[[#This Row],[Interactive Tool]]=1,1,""),"")</f>
        <v/>
      </c>
      <c r="CX341" s="171" t="str">
        <f>IF(Table1[[#This Row],[Various  ]]&lt;&gt;1,IF(Table1[[#This Row],[Technical Specifications]]=1,1,""),"")</f>
        <v/>
      </c>
      <c r="CY341" s="171" t="str">
        <f>IF(Table1[[#This Row],[Various  ]]&lt;&gt;1,IF(Table1[[#This Row],[Training Resources]]=1,1,""),"")</f>
        <v/>
      </c>
      <c r="CZ341" s="171" t="str">
        <f>IF(Table1[[#This Row],[Various  ]]&lt;&gt;1,IF(Table1[[#This Row],[Toolbox]]=1,1,""),"")</f>
        <v/>
      </c>
      <c r="DA341" s="169" t="str">
        <f>IF(Table1[[#This Row],[Various  ]]&lt;&gt;1,IF(Table1[[#This Row],[Video]]=1,1,""),"")</f>
        <v/>
      </c>
      <c r="DB341" s="169" t="str">
        <f>IF(Table1[[#This Row],[Various  ]]&lt;&gt;1,IF(Table1[[#This Row],[Case study]]=1,1,""),"")</f>
        <v/>
      </c>
      <c r="DC341" s="169" t="str">
        <f>IF(Table1[[#This Row],[Various  ]]&lt;&gt;1,IF(Table1[[#This Row],[Other   ]]=1,1,""),"")</f>
        <v/>
      </c>
      <c r="DD341" s="169" t="str">
        <f>IF(Table1[[#This Row],[Various  ]]&lt;&gt;1,IF(Table1[[#This Row],[Standards]]=1,1,""),"")</f>
        <v/>
      </c>
      <c r="DE341" s="169" t="str">
        <f>IF(Table1[[#This Row],[Various]]=1,1,IF(SUM(Table1[[#This Row],[Calculator / Software]:[Standards]])&gt;1,1,""))</f>
        <v/>
      </c>
      <c r="DF341" s="169" t="str">
        <f>IF(Table1[[#This Row],[Multiple NCC links]]&lt;&gt;1,IF(Table1[[#This Row],[Design]]=1,1,""),"")</f>
        <v/>
      </c>
      <c r="DG341" s="169" t="str">
        <f>IF(Table1[[#This Row],[Multiple NCC links]]&lt;&gt;1,IF(Table1[[#This Row],[Assessment / Verification]]=1,1,""),"")</f>
        <v/>
      </c>
      <c r="DH341" s="169" t="str">
        <f>IF(Table1[[#This Row],[Multiple NCC links]]&lt;&gt;1,IF(Table1[[#This Row],[Climate Specific ]]=1,1,""),"")</f>
        <v/>
      </c>
      <c r="DI341" s="169" t="str">
        <f>IF(Table1[[#This Row],[Multiple NCC links]]&lt;&gt;1,IF(Table1[[#This Row],[Alterations / Additions]]=1,1,""),"")</f>
        <v/>
      </c>
      <c r="DJ341" s="169" t="str">
        <f>IF(Table1[[#This Row],[Multiple NCC links]]&lt;&gt;1,IF(Table1[[#This Row],[Glazing]]=1,1,""),"")</f>
        <v/>
      </c>
      <c r="DK341" s="169" t="str">
        <f>IF(Table1[[#This Row],[Multiple NCC links]]&lt;&gt;1,IF(Table1[[#This Row],[Building Fabric / Thermal / Sealing]]=1,1,""),"")</f>
        <v/>
      </c>
      <c r="DL341" s="169" t="str">
        <f>IF(Table1[[#This Row],[Multiple NCC links]]&lt;&gt;1,IF(Table1[[#This Row],[Lighting]]=1,1,""),"")</f>
        <v/>
      </c>
      <c r="DM341" s="169" t="str">
        <f>IF(Table1[[#This Row],[Multiple NCC links]]&lt;&gt;1,IF(Table1[[#This Row],[HVAC]]=1,1,""),"")</f>
        <v/>
      </c>
      <c r="DN341" s="169" t="str">
        <f>IF(Table1[[#This Row],[Multiple NCC links]]&lt;&gt;1,IF(Table1[[#This Row],[Services]]=1,1,""),"")</f>
        <v/>
      </c>
      <c r="DO341" s="169" t="str">
        <f>IF(Table1[[#This Row],[Multiple NCC links]]&lt;&gt;1,IF(Table1[[#This Row],[Maintenance &amp; Monitoring]]=1,1,""),"")</f>
        <v/>
      </c>
      <c r="DP341" s="169" t="str">
        <f>IF(Table1[[#This Row],[Multiple NCC links]]&lt;&gt;1,IF(Table1[[#This Row],[Hand over / Operations]]=1,1,""),"")</f>
        <v/>
      </c>
      <c r="DQ341" s="169" t="str">
        <f>IF(Table1[[#This Row],[Multiple NCC links]]&lt;&gt;1,IF(Table1[[#This Row],[As built assessment]]=1,1,""),"")</f>
        <v/>
      </c>
      <c r="DR341" s="169" t="str">
        <f>IF(Table1[[#This Row],[Multiple NCC links]]&lt;&gt;1,IF(Table1[[#This Row],[Beyond compliance]]=1,1,""),"")</f>
        <v/>
      </c>
      <c r="DS341" s="169" t="str">
        <f>IF(SUM(Table1[[#This Row],[Design]:[Beyond compliance]])&gt;1,1,"")</f>
        <v/>
      </c>
      <c r="DT341" s="169" t="str">
        <f>IF(Table1[[#This Row],[Both Residential &amp; Commercial4]]&lt;&gt;1,IF(Table1[[#This Row],[Residential]]=1,1,""),"")</f>
        <v/>
      </c>
      <c r="DU341" s="169" t="str">
        <f>IF(Table1[[#This Row],[Both Residential &amp; Commercial4]]&lt;&gt;1,IF(Table1[[#This Row],[Commercial]]=1,1,""),"")</f>
        <v/>
      </c>
      <c r="DV341" s="169" t="str">
        <f>Table1[[#This Row],[Residential &amp; Commercial]]</f>
        <v/>
      </c>
      <c r="DW341" s="169"/>
    </row>
    <row r="342" spans="1:127" s="49" customFormat="1" ht="20.25" thickTop="1" thickBot="1" x14ac:dyDescent="0.35">
      <c r="A342" s="97"/>
      <c r="B342" s="97"/>
      <c r="C342" s="88"/>
      <c r="D342" s="88"/>
      <c r="E342" s="176"/>
      <c r="F342" s="176"/>
      <c r="G342" s="176"/>
      <c r="H342" s="176"/>
      <c r="I342" s="90" t="str">
        <f>IF(AND(Table1[[#This Row],[General]]=1,Table1[[#This Row],[Beginner]]=1,Table1[[#This Row],[Intermediate]]=1,Table1[[#This Row],[Advanced]]=1),1,"")</f>
        <v/>
      </c>
      <c r="J342" s="90" t="str">
        <f>CONCATENATE(IF(Table1[[#This Row],[General]]=1,"General, ",""), IF(Table1[[#This Row],[Beginner]]=1,"Beginner, ",""),IF(Table1[[#This Row],[Intermediate]]=1,"Intermediate, ",""), IF(Table1[[#This Row],[Advanced]]=1,"Advanced",""))</f>
        <v/>
      </c>
      <c r="K342" s="91"/>
      <c r="L342" s="179"/>
      <c r="M342" s="91"/>
      <c r="N342" s="91"/>
      <c r="O342" s="159"/>
      <c r="P342" s="91"/>
      <c r="Q342" s="91"/>
      <c r="R342" s="91"/>
      <c r="S34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42" s="102"/>
      <c r="U342" s="102"/>
      <c r="V342" s="240"/>
      <c r="W342" s="240"/>
      <c r="X342" s="102"/>
      <c r="Y342" s="102"/>
      <c r="Z342" s="102"/>
      <c r="AA342" s="102"/>
      <c r="AB342" s="102"/>
      <c r="AC342" s="102"/>
      <c r="AD342" s="102"/>
      <c r="AE342" s="102"/>
      <c r="AF342" s="102"/>
      <c r="AG34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42" s="103"/>
      <c r="AI342" s="103"/>
      <c r="AJ342" s="103"/>
      <c r="AK342" s="74" t="str">
        <f>CONCATENATE(IF(Table1[[#This Row],[Digital]]=1,"Digital, ",""),IF(Table1[[#This Row],[Face to Face]]=1,"Face to face, ",""),IF(Table1[[#This Row],[Blended]]=1,"Blended",""))</f>
        <v/>
      </c>
      <c r="AL342" s="99"/>
      <c r="AM342" s="104"/>
      <c r="AN342" s="130"/>
      <c r="AO342" s="94"/>
      <c r="AP342" s="182"/>
      <c r="AQ342" s="94"/>
      <c r="AR342" s="94"/>
      <c r="AS342" s="94"/>
      <c r="AT342" s="94"/>
      <c r="AU342" s="94"/>
      <c r="AV342" s="182"/>
      <c r="AW342" s="182"/>
      <c r="AX342" s="182"/>
      <c r="AY342" s="94"/>
      <c r="AZ34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4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42" s="95"/>
      <c r="BC342" s="95"/>
      <c r="BD342" s="90" t="str">
        <f>IF(AND(Table1[[#This Row],[Residential]]=1,Table1[[#This Row],[Commercial]]=1),1,"")</f>
        <v/>
      </c>
      <c r="BE342" s="90" t="str">
        <f>CONCATENATE(IF(Table1[[#This Row],[Residential]]=1,"Residential, ",""),IF(Table1[[#This Row],[Commercial]]=1,"Commercial",""))</f>
        <v/>
      </c>
      <c r="BF342" s="94"/>
      <c r="BG342" s="94"/>
      <c r="BH342" s="94"/>
      <c r="BI342" s="94"/>
      <c r="BJ342" s="94"/>
      <c r="BK342" s="94"/>
      <c r="BL342" s="94"/>
      <c r="BM342" s="182"/>
      <c r="BN342" s="94"/>
      <c r="BO34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42" s="160"/>
      <c r="BQ342" s="120"/>
      <c r="BR342" s="132"/>
      <c r="BS342" s="120"/>
      <c r="BT342" s="175"/>
      <c r="BU342" s="175"/>
      <c r="BV342" s="175"/>
      <c r="BW342" s="121"/>
      <c r="BX342" s="121"/>
      <c r="BY342" s="121"/>
      <c r="BZ342" s="227"/>
      <c r="CA34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42" s="48">
        <f>COUNTIF(Table1[[#This Row],[Validity]:[Alignment with NCC (Yes=1,No=0)]],"N/A")</f>
        <v>0</v>
      </c>
      <c r="CC342" s="48">
        <f>IF(ISERROR(Table1[[#This Row],[Total Quality Score (out of 10)]]/(4-Table1[[#This Row],[N/A Count]])),0,Table1[[#This Row],[Total Quality Score (out of 10)]]/(4-Table1[[#This Row],[N/A Count]]))</f>
        <v>0</v>
      </c>
      <c r="CD342" s="106"/>
      <c r="CE342" s="106"/>
      <c r="CF342" s="172" t="str">
        <f>IF(SUM(Table1[[#This Row],[Multiple]:[Level (all)62]])&lt;1,IF(Table1[[#This Row],[General]]=1,1,""),"")</f>
        <v/>
      </c>
      <c r="CG342" s="172" t="str">
        <f>IF(SUM(Table1[[#This Row],[Multiple]:[Level (all)62]])&lt;1,IF(Table1[[#This Row],[Beginner]]=1,1,""),"")</f>
        <v/>
      </c>
      <c r="CH342" s="171" t="str">
        <f>IF(SUM(Table1[[#This Row],[Multiple]:[Level (all)62]])&lt;1,IF(Table1[[#This Row],[Intermediate]]=1,1,""),"")</f>
        <v/>
      </c>
      <c r="CI342" s="171" t="str">
        <f>IF(SUM(Table1[[#This Row],[Multiple]:[Level (all)62]])&lt;1,IF(Table1[[#This Row],[Advanced]]=1,1,""),"")</f>
        <v/>
      </c>
      <c r="CJ342" s="171" t="str">
        <f>IF(AND(SUM(Table1[[#This Row],[General]:[Advanced]])&lt;4,SUM(Table1[[#This Row],[General]:[Advanced]])&gt;1),1,"")</f>
        <v/>
      </c>
      <c r="CK342" s="171" t="str">
        <f>Table1[[#This Row],[Level (all)]]</f>
        <v/>
      </c>
      <c r="CL342" s="171" t="str">
        <f>IF(Table1[[#This Row],[Multiple audience]]&lt;&gt;1,IF(Table1[[#This Row],[General Audience]]=1,1,""),"")</f>
        <v/>
      </c>
      <c r="CM342" s="171" t="str">
        <f>IF(Table1[[#This Row],[Multiple audience]]&lt;&gt;1,IF(Table1[[#This Row],[Planners / Designers ]]=1,1,""),"")</f>
        <v/>
      </c>
      <c r="CN342" s="171" t="str">
        <f>IF(Table1[[#This Row],[Multiple audience]]&lt;&gt;1,IF(Table1[[#This Row],[Regulatory Assessors]]=1,1,""),"")</f>
        <v/>
      </c>
      <c r="CO342" s="171" t="str">
        <f>IF(Table1[[#This Row],[Multiple audience]]&lt;&gt;1,IF(Table1[[#This Row],[Builders / Management]]=1,1,""),"")</f>
        <v/>
      </c>
      <c r="CP342" s="171" t="str">
        <f>IF(Table1[[#This Row],[Multiple audience]]&lt;&gt;1,IF(Table1[[#This Row],[Energy / Sus Assessors]]=1,1,""),"")</f>
        <v/>
      </c>
      <c r="CQ342" s="171" t="str">
        <f>IF(Table1[[#This Row],[Multiple audience]]&lt;&gt;1,IF(Table1[[#This Row],[Semi-skilled]]=1,1,""),"")</f>
        <v/>
      </c>
      <c r="CR342" s="171" t="str">
        <f>IF(Table1[[#This Row],[Multiple audience]]&lt;&gt;1,IF(Table1[[#This Row],[Trades]]=1,1,""),"")</f>
        <v/>
      </c>
      <c r="CS342" s="171" t="str">
        <f>IF(Table1[[#This Row],[Multiple audience]]&lt;&gt;1,IF(Table1[[#This Row],[Other]]=1,1,""),"")</f>
        <v/>
      </c>
      <c r="CT342" s="171" t="str">
        <f>IF(SUM(Table1[[#This Row],[General Audience]:[Other]])&gt;1,1,"")</f>
        <v/>
      </c>
      <c r="CU342" s="171" t="str">
        <f>IF(Table1[[#This Row],[Various  ]]&lt;&gt;1,IF(Table1[[#This Row],[Calculator / Software]]=1,1,""),"")</f>
        <v/>
      </c>
      <c r="CV342" s="171" t="str">
        <f>IF(Table1[[#This Row],[Various  ]]&lt;&gt;1,IF(Table1[[#This Row],[Information  ]]=1,1,""),"")</f>
        <v/>
      </c>
      <c r="CW342" s="171" t="str">
        <f>IF(Table1[[#This Row],[Various  ]]&lt;&gt;1,IF(Table1[[#This Row],[Interactive Tool]]=1,1,""),"")</f>
        <v/>
      </c>
      <c r="CX342" s="171" t="str">
        <f>IF(Table1[[#This Row],[Various  ]]&lt;&gt;1,IF(Table1[[#This Row],[Technical Specifications]]=1,1,""),"")</f>
        <v/>
      </c>
      <c r="CY342" s="171" t="str">
        <f>IF(Table1[[#This Row],[Various  ]]&lt;&gt;1,IF(Table1[[#This Row],[Training Resources]]=1,1,""),"")</f>
        <v/>
      </c>
      <c r="CZ342" s="171" t="str">
        <f>IF(Table1[[#This Row],[Various  ]]&lt;&gt;1,IF(Table1[[#This Row],[Toolbox]]=1,1,""),"")</f>
        <v/>
      </c>
      <c r="DA342" s="169" t="str">
        <f>IF(Table1[[#This Row],[Various  ]]&lt;&gt;1,IF(Table1[[#This Row],[Video]]=1,1,""),"")</f>
        <v/>
      </c>
      <c r="DB342" s="169" t="str">
        <f>IF(Table1[[#This Row],[Various  ]]&lt;&gt;1,IF(Table1[[#This Row],[Case study]]=1,1,""),"")</f>
        <v/>
      </c>
      <c r="DC342" s="169" t="str">
        <f>IF(Table1[[#This Row],[Various  ]]&lt;&gt;1,IF(Table1[[#This Row],[Other   ]]=1,1,""),"")</f>
        <v/>
      </c>
      <c r="DD342" s="169" t="str">
        <f>IF(Table1[[#This Row],[Various  ]]&lt;&gt;1,IF(Table1[[#This Row],[Standards]]=1,1,""),"")</f>
        <v/>
      </c>
      <c r="DE342" s="169" t="str">
        <f>IF(Table1[[#This Row],[Various]]=1,1,IF(SUM(Table1[[#This Row],[Calculator / Software]:[Standards]])&gt;1,1,""))</f>
        <v/>
      </c>
      <c r="DF342" s="169" t="str">
        <f>IF(Table1[[#This Row],[Multiple NCC links]]&lt;&gt;1,IF(Table1[[#This Row],[Design]]=1,1,""),"")</f>
        <v/>
      </c>
      <c r="DG342" s="169" t="str">
        <f>IF(Table1[[#This Row],[Multiple NCC links]]&lt;&gt;1,IF(Table1[[#This Row],[Assessment / Verification]]=1,1,""),"")</f>
        <v/>
      </c>
      <c r="DH342" s="169" t="str">
        <f>IF(Table1[[#This Row],[Multiple NCC links]]&lt;&gt;1,IF(Table1[[#This Row],[Climate Specific ]]=1,1,""),"")</f>
        <v/>
      </c>
      <c r="DI342" s="169" t="str">
        <f>IF(Table1[[#This Row],[Multiple NCC links]]&lt;&gt;1,IF(Table1[[#This Row],[Alterations / Additions]]=1,1,""),"")</f>
        <v/>
      </c>
      <c r="DJ342" s="169" t="str">
        <f>IF(Table1[[#This Row],[Multiple NCC links]]&lt;&gt;1,IF(Table1[[#This Row],[Glazing]]=1,1,""),"")</f>
        <v/>
      </c>
      <c r="DK342" s="169" t="str">
        <f>IF(Table1[[#This Row],[Multiple NCC links]]&lt;&gt;1,IF(Table1[[#This Row],[Building Fabric / Thermal / Sealing]]=1,1,""),"")</f>
        <v/>
      </c>
      <c r="DL342" s="169" t="str">
        <f>IF(Table1[[#This Row],[Multiple NCC links]]&lt;&gt;1,IF(Table1[[#This Row],[Lighting]]=1,1,""),"")</f>
        <v/>
      </c>
      <c r="DM342" s="169" t="str">
        <f>IF(Table1[[#This Row],[Multiple NCC links]]&lt;&gt;1,IF(Table1[[#This Row],[HVAC]]=1,1,""),"")</f>
        <v/>
      </c>
      <c r="DN342" s="169" t="str">
        <f>IF(Table1[[#This Row],[Multiple NCC links]]&lt;&gt;1,IF(Table1[[#This Row],[Services]]=1,1,""),"")</f>
        <v/>
      </c>
      <c r="DO342" s="169" t="str">
        <f>IF(Table1[[#This Row],[Multiple NCC links]]&lt;&gt;1,IF(Table1[[#This Row],[Maintenance &amp; Monitoring]]=1,1,""),"")</f>
        <v/>
      </c>
      <c r="DP342" s="169" t="str">
        <f>IF(Table1[[#This Row],[Multiple NCC links]]&lt;&gt;1,IF(Table1[[#This Row],[Hand over / Operations]]=1,1,""),"")</f>
        <v/>
      </c>
      <c r="DQ342" s="169" t="str">
        <f>IF(Table1[[#This Row],[Multiple NCC links]]&lt;&gt;1,IF(Table1[[#This Row],[As built assessment]]=1,1,""),"")</f>
        <v/>
      </c>
      <c r="DR342" s="169" t="str">
        <f>IF(Table1[[#This Row],[Multiple NCC links]]&lt;&gt;1,IF(Table1[[#This Row],[Beyond compliance]]=1,1,""),"")</f>
        <v/>
      </c>
      <c r="DS342" s="169" t="str">
        <f>IF(SUM(Table1[[#This Row],[Design]:[Beyond compliance]])&gt;1,1,"")</f>
        <v/>
      </c>
      <c r="DT342" s="169" t="str">
        <f>IF(Table1[[#This Row],[Both Residential &amp; Commercial4]]&lt;&gt;1,IF(Table1[[#This Row],[Residential]]=1,1,""),"")</f>
        <v/>
      </c>
      <c r="DU342" s="169" t="str">
        <f>IF(Table1[[#This Row],[Both Residential &amp; Commercial4]]&lt;&gt;1,IF(Table1[[#This Row],[Commercial]]=1,1,""),"")</f>
        <v/>
      </c>
      <c r="DV342" s="169" t="str">
        <f>Table1[[#This Row],[Residential &amp; Commercial]]</f>
        <v/>
      </c>
      <c r="DW342" s="169"/>
    </row>
    <row r="343" spans="1:127" s="49" customFormat="1" ht="20.25" thickTop="1" thickBot="1" x14ac:dyDescent="0.35">
      <c r="A343" s="97"/>
      <c r="B343" s="97"/>
      <c r="C343" s="88"/>
      <c r="D343" s="88"/>
      <c r="E343" s="176"/>
      <c r="F343" s="176"/>
      <c r="G343" s="176"/>
      <c r="H343" s="176"/>
      <c r="I343" s="90" t="str">
        <f>IF(AND(Table1[[#This Row],[General]]=1,Table1[[#This Row],[Beginner]]=1,Table1[[#This Row],[Intermediate]]=1,Table1[[#This Row],[Advanced]]=1),1,"")</f>
        <v/>
      </c>
      <c r="J343" s="90" t="str">
        <f>CONCATENATE(IF(Table1[[#This Row],[General]]=1,"General, ",""), IF(Table1[[#This Row],[Beginner]]=1,"Beginner, ",""),IF(Table1[[#This Row],[Intermediate]]=1,"Intermediate, ",""), IF(Table1[[#This Row],[Advanced]]=1,"Advanced",""))</f>
        <v/>
      </c>
      <c r="K343" s="91"/>
      <c r="L343" s="179"/>
      <c r="M343" s="91"/>
      <c r="N343" s="91"/>
      <c r="O343" s="159"/>
      <c r="P343" s="91"/>
      <c r="Q343" s="91"/>
      <c r="R343" s="91"/>
      <c r="S34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43" s="102"/>
      <c r="U343" s="102"/>
      <c r="V343" s="240"/>
      <c r="W343" s="240"/>
      <c r="X343" s="102"/>
      <c r="Y343" s="102"/>
      <c r="Z343" s="102"/>
      <c r="AA343" s="102"/>
      <c r="AB343" s="102"/>
      <c r="AC343" s="102"/>
      <c r="AD343" s="102"/>
      <c r="AE343" s="102"/>
      <c r="AF343" s="102"/>
      <c r="AG34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43" s="103"/>
      <c r="AI343" s="103"/>
      <c r="AJ343" s="103"/>
      <c r="AK343" s="74" t="str">
        <f>CONCATENATE(IF(Table1[[#This Row],[Digital]]=1,"Digital, ",""),IF(Table1[[#This Row],[Face to Face]]=1,"Face to face, ",""),IF(Table1[[#This Row],[Blended]]=1,"Blended",""))</f>
        <v/>
      </c>
      <c r="AL343" s="99"/>
      <c r="AM343" s="104"/>
      <c r="AN343" s="130"/>
      <c r="AO343" s="94"/>
      <c r="AP343" s="182"/>
      <c r="AQ343" s="94"/>
      <c r="AR343" s="94"/>
      <c r="AS343" s="94"/>
      <c r="AT343" s="94"/>
      <c r="AU343" s="94"/>
      <c r="AV343" s="182"/>
      <c r="AW343" s="182"/>
      <c r="AX343" s="182"/>
      <c r="AY343" s="94"/>
      <c r="AZ34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4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43" s="95"/>
      <c r="BC343" s="95"/>
      <c r="BD343" s="90" t="str">
        <f>IF(AND(Table1[[#This Row],[Residential]]=1,Table1[[#This Row],[Commercial]]=1),1,"")</f>
        <v/>
      </c>
      <c r="BE343" s="90" t="str">
        <f>CONCATENATE(IF(Table1[[#This Row],[Residential]]=1,"Residential, ",""),IF(Table1[[#This Row],[Commercial]]=1,"Commercial",""))</f>
        <v/>
      </c>
      <c r="BF343" s="94"/>
      <c r="BG343" s="94"/>
      <c r="BH343" s="94"/>
      <c r="BI343" s="94"/>
      <c r="BJ343" s="94"/>
      <c r="BK343" s="94"/>
      <c r="BL343" s="94"/>
      <c r="BM343" s="182"/>
      <c r="BN343" s="94"/>
      <c r="BO34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43" s="160"/>
      <c r="BQ343" s="120"/>
      <c r="BR343" s="132"/>
      <c r="BS343" s="120"/>
      <c r="BT343" s="175"/>
      <c r="BU343" s="175"/>
      <c r="BV343" s="175"/>
      <c r="BW343" s="121"/>
      <c r="BX343" s="121"/>
      <c r="BY343" s="121"/>
      <c r="BZ343" s="227"/>
      <c r="CA34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43" s="48">
        <f>COUNTIF(Table1[[#This Row],[Validity]:[Alignment with NCC (Yes=1,No=0)]],"N/A")</f>
        <v>0</v>
      </c>
      <c r="CC343" s="48">
        <f>IF(ISERROR(Table1[[#This Row],[Total Quality Score (out of 10)]]/(4-Table1[[#This Row],[N/A Count]])),0,Table1[[#This Row],[Total Quality Score (out of 10)]]/(4-Table1[[#This Row],[N/A Count]]))</f>
        <v>0</v>
      </c>
      <c r="CD343" s="106"/>
      <c r="CE343" s="106"/>
      <c r="CF343" s="172" t="str">
        <f>IF(SUM(Table1[[#This Row],[Multiple]:[Level (all)62]])&lt;1,IF(Table1[[#This Row],[General]]=1,1,""),"")</f>
        <v/>
      </c>
      <c r="CG343" s="172" t="str">
        <f>IF(SUM(Table1[[#This Row],[Multiple]:[Level (all)62]])&lt;1,IF(Table1[[#This Row],[Beginner]]=1,1,""),"")</f>
        <v/>
      </c>
      <c r="CH343" s="171" t="str">
        <f>IF(SUM(Table1[[#This Row],[Multiple]:[Level (all)62]])&lt;1,IF(Table1[[#This Row],[Intermediate]]=1,1,""),"")</f>
        <v/>
      </c>
      <c r="CI343" s="171" t="str">
        <f>IF(SUM(Table1[[#This Row],[Multiple]:[Level (all)62]])&lt;1,IF(Table1[[#This Row],[Advanced]]=1,1,""),"")</f>
        <v/>
      </c>
      <c r="CJ343" s="171" t="str">
        <f>IF(AND(SUM(Table1[[#This Row],[General]:[Advanced]])&lt;4,SUM(Table1[[#This Row],[General]:[Advanced]])&gt;1),1,"")</f>
        <v/>
      </c>
      <c r="CK343" s="171" t="str">
        <f>Table1[[#This Row],[Level (all)]]</f>
        <v/>
      </c>
      <c r="CL343" s="171" t="str">
        <f>IF(Table1[[#This Row],[Multiple audience]]&lt;&gt;1,IF(Table1[[#This Row],[General Audience]]=1,1,""),"")</f>
        <v/>
      </c>
      <c r="CM343" s="171" t="str">
        <f>IF(Table1[[#This Row],[Multiple audience]]&lt;&gt;1,IF(Table1[[#This Row],[Planners / Designers ]]=1,1,""),"")</f>
        <v/>
      </c>
      <c r="CN343" s="171" t="str">
        <f>IF(Table1[[#This Row],[Multiple audience]]&lt;&gt;1,IF(Table1[[#This Row],[Regulatory Assessors]]=1,1,""),"")</f>
        <v/>
      </c>
      <c r="CO343" s="171" t="str">
        <f>IF(Table1[[#This Row],[Multiple audience]]&lt;&gt;1,IF(Table1[[#This Row],[Builders / Management]]=1,1,""),"")</f>
        <v/>
      </c>
      <c r="CP343" s="171" t="str">
        <f>IF(Table1[[#This Row],[Multiple audience]]&lt;&gt;1,IF(Table1[[#This Row],[Energy / Sus Assessors]]=1,1,""),"")</f>
        <v/>
      </c>
      <c r="CQ343" s="171" t="str">
        <f>IF(Table1[[#This Row],[Multiple audience]]&lt;&gt;1,IF(Table1[[#This Row],[Semi-skilled]]=1,1,""),"")</f>
        <v/>
      </c>
      <c r="CR343" s="171" t="str">
        <f>IF(Table1[[#This Row],[Multiple audience]]&lt;&gt;1,IF(Table1[[#This Row],[Trades]]=1,1,""),"")</f>
        <v/>
      </c>
      <c r="CS343" s="171" t="str">
        <f>IF(Table1[[#This Row],[Multiple audience]]&lt;&gt;1,IF(Table1[[#This Row],[Other]]=1,1,""),"")</f>
        <v/>
      </c>
      <c r="CT343" s="171" t="str">
        <f>IF(SUM(Table1[[#This Row],[General Audience]:[Other]])&gt;1,1,"")</f>
        <v/>
      </c>
      <c r="CU343" s="171" t="str">
        <f>IF(Table1[[#This Row],[Various  ]]&lt;&gt;1,IF(Table1[[#This Row],[Calculator / Software]]=1,1,""),"")</f>
        <v/>
      </c>
      <c r="CV343" s="171" t="str">
        <f>IF(Table1[[#This Row],[Various  ]]&lt;&gt;1,IF(Table1[[#This Row],[Information  ]]=1,1,""),"")</f>
        <v/>
      </c>
      <c r="CW343" s="171" t="str">
        <f>IF(Table1[[#This Row],[Various  ]]&lt;&gt;1,IF(Table1[[#This Row],[Interactive Tool]]=1,1,""),"")</f>
        <v/>
      </c>
      <c r="CX343" s="171" t="str">
        <f>IF(Table1[[#This Row],[Various  ]]&lt;&gt;1,IF(Table1[[#This Row],[Technical Specifications]]=1,1,""),"")</f>
        <v/>
      </c>
      <c r="CY343" s="171" t="str">
        <f>IF(Table1[[#This Row],[Various  ]]&lt;&gt;1,IF(Table1[[#This Row],[Training Resources]]=1,1,""),"")</f>
        <v/>
      </c>
      <c r="CZ343" s="171" t="str">
        <f>IF(Table1[[#This Row],[Various  ]]&lt;&gt;1,IF(Table1[[#This Row],[Toolbox]]=1,1,""),"")</f>
        <v/>
      </c>
      <c r="DA343" s="169" t="str">
        <f>IF(Table1[[#This Row],[Various  ]]&lt;&gt;1,IF(Table1[[#This Row],[Video]]=1,1,""),"")</f>
        <v/>
      </c>
      <c r="DB343" s="169" t="str">
        <f>IF(Table1[[#This Row],[Various  ]]&lt;&gt;1,IF(Table1[[#This Row],[Case study]]=1,1,""),"")</f>
        <v/>
      </c>
      <c r="DC343" s="169" t="str">
        <f>IF(Table1[[#This Row],[Various  ]]&lt;&gt;1,IF(Table1[[#This Row],[Other   ]]=1,1,""),"")</f>
        <v/>
      </c>
      <c r="DD343" s="169" t="str">
        <f>IF(Table1[[#This Row],[Various  ]]&lt;&gt;1,IF(Table1[[#This Row],[Standards]]=1,1,""),"")</f>
        <v/>
      </c>
      <c r="DE343" s="169" t="str">
        <f>IF(Table1[[#This Row],[Various]]=1,1,IF(SUM(Table1[[#This Row],[Calculator / Software]:[Standards]])&gt;1,1,""))</f>
        <v/>
      </c>
      <c r="DF343" s="169" t="str">
        <f>IF(Table1[[#This Row],[Multiple NCC links]]&lt;&gt;1,IF(Table1[[#This Row],[Design]]=1,1,""),"")</f>
        <v/>
      </c>
      <c r="DG343" s="169" t="str">
        <f>IF(Table1[[#This Row],[Multiple NCC links]]&lt;&gt;1,IF(Table1[[#This Row],[Assessment / Verification]]=1,1,""),"")</f>
        <v/>
      </c>
      <c r="DH343" s="169" t="str">
        <f>IF(Table1[[#This Row],[Multiple NCC links]]&lt;&gt;1,IF(Table1[[#This Row],[Climate Specific ]]=1,1,""),"")</f>
        <v/>
      </c>
      <c r="DI343" s="169" t="str">
        <f>IF(Table1[[#This Row],[Multiple NCC links]]&lt;&gt;1,IF(Table1[[#This Row],[Alterations / Additions]]=1,1,""),"")</f>
        <v/>
      </c>
      <c r="DJ343" s="169" t="str">
        <f>IF(Table1[[#This Row],[Multiple NCC links]]&lt;&gt;1,IF(Table1[[#This Row],[Glazing]]=1,1,""),"")</f>
        <v/>
      </c>
      <c r="DK343" s="169" t="str">
        <f>IF(Table1[[#This Row],[Multiple NCC links]]&lt;&gt;1,IF(Table1[[#This Row],[Building Fabric / Thermal / Sealing]]=1,1,""),"")</f>
        <v/>
      </c>
      <c r="DL343" s="169" t="str">
        <f>IF(Table1[[#This Row],[Multiple NCC links]]&lt;&gt;1,IF(Table1[[#This Row],[Lighting]]=1,1,""),"")</f>
        <v/>
      </c>
      <c r="DM343" s="169" t="str">
        <f>IF(Table1[[#This Row],[Multiple NCC links]]&lt;&gt;1,IF(Table1[[#This Row],[HVAC]]=1,1,""),"")</f>
        <v/>
      </c>
      <c r="DN343" s="169" t="str">
        <f>IF(Table1[[#This Row],[Multiple NCC links]]&lt;&gt;1,IF(Table1[[#This Row],[Services]]=1,1,""),"")</f>
        <v/>
      </c>
      <c r="DO343" s="169" t="str">
        <f>IF(Table1[[#This Row],[Multiple NCC links]]&lt;&gt;1,IF(Table1[[#This Row],[Maintenance &amp; Monitoring]]=1,1,""),"")</f>
        <v/>
      </c>
      <c r="DP343" s="169" t="str">
        <f>IF(Table1[[#This Row],[Multiple NCC links]]&lt;&gt;1,IF(Table1[[#This Row],[Hand over / Operations]]=1,1,""),"")</f>
        <v/>
      </c>
      <c r="DQ343" s="169" t="str">
        <f>IF(Table1[[#This Row],[Multiple NCC links]]&lt;&gt;1,IF(Table1[[#This Row],[As built assessment]]=1,1,""),"")</f>
        <v/>
      </c>
      <c r="DR343" s="169" t="str">
        <f>IF(Table1[[#This Row],[Multiple NCC links]]&lt;&gt;1,IF(Table1[[#This Row],[Beyond compliance]]=1,1,""),"")</f>
        <v/>
      </c>
      <c r="DS343" s="169" t="str">
        <f>IF(SUM(Table1[[#This Row],[Design]:[Beyond compliance]])&gt;1,1,"")</f>
        <v/>
      </c>
      <c r="DT343" s="169" t="str">
        <f>IF(Table1[[#This Row],[Both Residential &amp; Commercial4]]&lt;&gt;1,IF(Table1[[#This Row],[Residential]]=1,1,""),"")</f>
        <v/>
      </c>
      <c r="DU343" s="169" t="str">
        <f>IF(Table1[[#This Row],[Both Residential &amp; Commercial4]]&lt;&gt;1,IF(Table1[[#This Row],[Commercial]]=1,1,""),"")</f>
        <v/>
      </c>
      <c r="DV343" s="169" t="str">
        <f>Table1[[#This Row],[Residential &amp; Commercial]]</f>
        <v/>
      </c>
      <c r="DW343" s="169"/>
    </row>
    <row r="344" spans="1:127" s="49" customFormat="1" ht="20.25" thickTop="1" thickBot="1" x14ac:dyDescent="0.35">
      <c r="A344" s="97"/>
      <c r="B344" s="97"/>
      <c r="C344" s="88"/>
      <c r="D344" s="88"/>
      <c r="E344" s="176"/>
      <c r="F344" s="176"/>
      <c r="G344" s="176"/>
      <c r="H344" s="176"/>
      <c r="I344" s="90" t="str">
        <f>IF(AND(Table1[[#This Row],[General]]=1,Table1[[#This Row],[Beginner]]=1,Table1[[#This Row],[Intermediate]]=1,Table1[[#This Row],[Advanced]]=1),1,"")</f>
        <v/>
      </c>
      <c r="J344" s="90" t="str">
        <f>CONCATENATE(IF(Table1[[#This Row],[General]]=1,"General, ",""), IF(Table1[[#This Row],[Beginner]]=1,"Beginner, ",""),IF(Table1[[#This Row],[Intermediate]]=1,"Intermediate, ",""), IF(Table1[[#This Row],[Advanced]]=1,"Advanced",""))</f>
        <v/>
      </c>
      <c r="K344" s="91"/>
      <c r="L344" s="179"/>
      <c r="M344" s="91"/>
      <c r="N344" s="91"/>
      <c r="O344" s="159"/>
      <c r="P344" s="91"/>
      <c r="Q344" s="91"/>
      <c r="R344" s="91"/>
      <c r="S34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44" s="102"/>
      <c r="U344" s="102"/>
      <c r="V344" s="240"/>
      <c r="W344" s="240"/>
      <c r="X344" s="102"/>
      <c r="Y344" s="102"/>
      <c r="Z344" s="102"/>
      <c r="AA344" s="102"/>
      <c r="AB344" s="102"/>
      <c r="AC344" s="102"/>
      <c r="AD344" s="102"/>
      <c r="AE344" s="102"/>
      <c r="AF344" s="102"/>
      <c r="AG34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44" s="103"/>
      <c r="AI344" s="103"/>
      <c r="AJ344" s="103"/>
      <c r="AK344" s="74" t="str">
        <f>CONCATENATE(IF(Table1[[#This Row],[Digital]]=1,"Digital, ",""),IF(Table1[[#This Row],[Face to Face]]=1,"Face to face, ",""),IF(Table1[[#This Row],[Blended]]=1,"Blended",""))</f>
        <v/>
      </c>
      <c r="AL344" s="99"/>
      <c r="AM344" s="104"/>
      <c r="AN344" s="130"/>
      <c r="AO344" s="94"/>
      <c r="AP344" s="182"/>
      <c r="AQ344" s="94"/>
      <c r="AR344" s="94"/>
      <c r="AS344" s="94"/>
      <c r="AT344" s="94"/>
      <c r="AU344" s="94"/>
      <c r="AV344" s="182"/>
      <c r="AW344" s="182"/>
      <c r="AX344" s="182"/>
      <c r="AY344" s="94"/>
      <c r="AZ34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4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44" s="95"/>
      <c r="BC344" s="95"/>
      <c r="BD344" s="90" t="str">
        <f>IF(AND(Table1[[#This Row],[Residential]]=1,Table1[[#This Row],[Commercial]]=1),1,"")</f>
        <v/>
      </c>
      <c r="BE344" s="90" t="str">
        <f>CONCATENATE(IF(Table1[[#This Row],[Residential]]=1,"Residential, ",""),IF(Table1[[#This Row],[Commercial]]=1,"Commercial",""))</f>
        <v/>
      </c>
      <c r="BF344" s="94"/>
      <c r="BG344" s="94"/>
      <c r="BH344" s="94"/>
      <c r="BI344" s="94"/>
      <c r="BJ344" s="94"/>
      <c r="BK344" s="94"/>
      <c r="BL344" s="94"/>
      <c r="BM344" s="182"/>
      <c r="BN344" s="94"/>
      <c r="BO34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44" s="160"/>
      <c r="BQ344" s="120"/>
      <c r="BR344" s="132"/>
      <c r="BS344" s="120"/>
      <c r="BT344" s="175"/>
      <c r="BU344" s="175"/>
      <c r="BV344" s="175"/>
      <c r="BW344" s="121"/>
      <c r="BX344" s="121"/>
      <c r="BY344" s="121"/>
      <c r="BZ344" s="227"/>
      <c r="CA34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44" s="48">
        <f>COUNTIF(Table1[[#This Row],[Validity]:[Alignment with NCC (Yes=1,No=0)]],"N/A")</f>
        <v>0</v>
      </c>
      <c r="CC344" s="48">
        <f>IF(ISERROR(Table1[[#This Row],[Total Quality Score (out of 10)]]/(4-Table1[[#This Row],[N/A Count]])),0,Table1[[#This Row],[Total Quality Score (out of 10)]]/(4-Table1[[#This Row],[N/A Count]]))</f>
        <v>0</v>
      </c>
      <c r="CD344" s="106"/>
      <c r="CE344" s="106"/>
      <c r="CF344" s="172" t="str">
        <f>IF(SUM(Table1[[#This Row],[Multiple]:[Level (all)62]])&lt;1,IF(Table1[[#This Row],[General]]=1,1,""),"")</f>
        <v/>
      </c>
      <c r="CG344" s="172" t="str">
        <f>IF(SUM(Table1[[#This Row],[Multiple]:[Level (all)62]])&lt;1,IF(Table1[[#This Row],[Beginner]]=1,1,""),"")</f>
        <v/>
      </c>
      <c r="CH344" s="171" t="str">
        <f>IF(SUM(Table1[[#This Row],[Multiple]:[Level (all)62]])&lt;1,IF(Table1[[#This Row],[Intermediate]]=1,1,""),"")</f>
        <v/>
      </c>
      <c r="CI344" s="171" t="str">
        <f>IF(SUM(Table1[[#This Row],[Multiple]:[Level (all)62]])&lt;1,IF(Table1[[#This Row],[Advanced]]=1,1,""),"")</f>
        <v/>
      </c>
      <c r="CJ344" s="171" t="str">
        <f>IF(AND(SUM(Table1[[#This Row],[General]:[Advanced]])&lt;4,SUM(Table1[[#This Row],[General]:[Advanced]])&gt;1),1,"")</f>
        <v/>
      </c>
      <c r="CK344" s="171" t="str">
        <f>Table1[[#This Row],[Level (all)]]</f>
        <v/>
      </c>
      <c r="CL344" s="171" t="str">
        <f>IF(Table1[[#This Row],[Multiple audience]]&lt;&gt;1,IF(Table1[[#This Row],[General Audience]]=1,1,""),"")</f>
        <v/>
      </c>
      <c r="CM344" s="171" t="str">
        <f>IF(Table1[[#This Row],[Multiple audience]]&lt;&gt;1,IF(Table1[[#This Row],[Planners / Designers ]]=1,1,""),"")</f>
        <v/>
      </c>
      <c r="CN344" s="171" t="str">
        <f>IF(Table1[[#This Row],[Multiple audience]]&lt;&gt;1,IF(Table1[[#This Row],[Regulatory Assessors]]=1,1,""),"")</f>
        <v/>
      </c>
      <c r="CO344" s="171" t="str">
        <f>IF(Table1[[#This Row],[Multiple audience]]&lt;&gt;1,IF(Table1[[#This Row],[Builders / Management]]=1,1,""),"")</f>
        <v/>
      </c>
      <c r="CP344" s="171" t="str">
        <f>IF(Table1[[#This Row],[Multiple audience]]&lt;&gt;1,IF(Table1[[#This Row],[Energy / Sus Assessors]]=1,1,""),"")</f>
        <v/>
      </c>
      <c r="CQ344" s="171" t="str">
        <f>IF(Table1[[#This Row],[Multiple audience]]&lt;&gt;1,IF(Table1[[#This Row],[Semi-skilled]]=1,1,""),"")</f>
        <v/>
      </c>
      <c r="CR344" s="171" t="str">
        <f>IF(Table1[[#This Row],[Multiple audience]]&lt;&gt;1,IF(Table1[[#This Row],[Trades]]=1,1,""),"")</f>
        <v/>
      </c>
      <c r="CS344" s="171" t="str">
        <f>IF(Table1[[#This Row],[Multiple audience]]&lt;&gt;1,IF(Table1[[#This Row],[Other]]=1,1,""),"")</f>
        <v/>
      </c>
      <c r="CT344" s="171" t="str">
        <f>IF(SUM(Table1[[#This Row],[General Audience]:[Other]])&gt;1,1,"")</f>
        <v/>
      </c>
      <c r="CU344" s="171" t="str">
        <f>IF(Table1[[#This Row],[Various  ]]&lt;&gt;1,IF(Table1[[#This Row],[Calculator / Software]]=1,1,""),"")</f>
        <v/>
      </c>
      <c r="CV344" s="171" t="str">
        <f>IF(Table1[[#This Row],[Various  ]]&lt;&gt;1,IF(Table1[[#This Row],[Information  ]]=1,1,""),"")</f>
        <v/>
      </c>
      <c r="CW344" s="171" t="str">
        <f>IF(Table1[[#This Row],[Various  ]]&lt;&gt;1,IF(Table1[[#This Row],[Interactive Tool]]=1,1,""),"")</f>
        <v/>
      </c>
      <c r="CX344" s="171" t="str">
        <f>IF(Table1[[#This Row],[Various  ]]&lt;&gt;1,IF(Table1[[#This Row],[Technical Specifications]]=1,1,""),"")</f>
        <v/>
      </c>
      <c r="CY344" s="171" t="str">
        <f>IF(Table1[[#This Row],[Various  ]]&lt;&gt;1,IF(Table1[[#This Row],[Training Resources]]=1,1,""),"")</f>
        <v/>
      </c>
      <c r="CZ344" s="171" t="str">
        <f>IF(Table1[[#This Row],[Various  ]]&lt;&gt;1,IF(Table1[[#This Row],[Toolbox]]=1,1,""),"")</f>
        <v/>
      </c>
      <c r="DA344" s="169" t="str">
        <f>IF(Table1[[#This Row],[Various  ]]&lt;&gt;1,IF(Table1[[#This Row],[Video]]=1,1,""),"")</f>
        <v/>
      </c>
      <c r="DB344" s="169" t="str">
        <f>IF(Table1[[#This Row],[Various  ]]&lt;&gt;1,IF(Table1[[#This Row],[Case study]]=1,1,""),"")</f>
        <v/>
      </c>
      <c r="DC344" s="169" t="str">
        <f>IF(Table1[[#This Row],[Various  ]]&lt;&gt;1,IF(Table1[[#This Row],[Other   ]]=1,1,""),"")</f>
        <v/>
      </c>
      <c r="DD344" s="169" t="str">
        <f>IF(Table1[[#This Row],[Various  ]]&lt;&gt;1,IF(Table1[[#This Row],[Standards]]=1,1,""),"")</f>
        <v/>
      </c>
      <c r="DE344" s="169" t="str">
        <f>IF(Table1[[#This Row],[Various]]=1,1,IF(SUM(Table1[[#This Row],[Calculator / Software]:[Standards]])&gt;1,1,""))</f>
        <v/>
      </c>
      <c r="DF344" s="169" t="str">
        <f>IF(Table1[[#This Row],[Multiple NCC links]]&lt;&gt;1,IF(Table1[[#This Row],[Design]]=1,1,""),"")</f>
        <v/>
      </c>
      <c r="DG344" s="169" t="str">
        <f>IF(Table1[[#This Row],[Multiple NCC links]]&lt;&gt;1,IF(Table1[[#This Row],[Assessment / Verification]]=1,1,""),"")</f>
        <v/>
      </c>
      <c r="DH344" s="169" t="str">
        <f>IF(Table1[[#This Row],[Multiple NCC links]]&lt;&gt;1,IF(Table1[[#This Row],[Climate Specific ]]=1,1,""),"")</f>
        <v/>
      </c>
      <c r="DI344" s="169" t="str">
        <f>IF(Table1[[#This Row],[Multiple NCC links]]&lt;&gt;1,IF(Table1[[#This Row],[Alterations / Additions]]=1,1,""),"")</f>
        <v/>
      </c>
      <c r="DJ344" s="169" t="str">
        <f>IF(Table1[[#This Row],[Multiple NCC links]]&lt;&gt;1,IF(Table1[[#This Row],[Glazing]]=1,1,""),"")</f>
        <v/>
      </c>
      <c r="DK344" s="169" t="str">
        <f>IF(Table1[[#This Row],[Multiple NCC links]]&lt;&gt;1,IF(Table1[[#This Row],[Building Fabric / Thermal / Sealing]]=1,1,""),"")</f>
        <v/>
      </c>
      <c r="DL344" s="169" t="str">
        <f>IF(Table1[[#This Row],[Multiple NCC links]]&lt;&gt;1,IF(Table1[[#This Row],[Lighting]]=1,1,""),"")</f>
        <v/>
      </c>
      <c r="DM344" s="169" t="str">
        <f>IF(Table1[[#This Row],[Multiple NCC links]]&lt;&gt;1,IF(Table1[[#This Row],[HVAC]]=1,1,""),"")</f>
        <v/>
      </c>
      <c r="DN344" s="169" t="str">
        <f>IF(Table1[[#This Row],[Multiple NCC links]]&lt;&gt;1,IF(Table1[[#This Row],[Services]]=1,1,""),"")</f>
        <v/>
      </c>
      <c r="DO344" s="169" t="str">
        <f>IF(Table1[[#This Row],[Multiple NCC links]]&lt;&gt;1,IF(Table1[[#This Row],[Maintenance &amp; Monitoring]]=1,1,""),"")</f>
        <v/>
      </c>
      <c r="DP344" s="169" t="str">
        <f>IF(Table1[[#This Row],[Multiple NCC links]]&lt;&gt;1,IF(Table1[[#This Row],[Hand over / Operations]]=1,1,""),"")</f>
        <v/>
      </c>
      <c r="DQ344" s="169" t="str">
        <f>IF(Table1[[#This Row],[Multiple NCC links]]&lt;&gt;1,IF(Table1[[#This Row],[As built assessment]]=1,1,""),"")</f>
        <v/>
      </c>
      <c r="DR344" s="169" t="str">
        <f>IF(Table1[[#This Row],[Multiple NCC links]]&lt;&gt;1,IF(Table1[[#This Row],[Beyond compliance]]=1,1,""),"")</f>
        <v/>
      </c>
      <c r="DS344" s="169" t="str">
        <f>IF(SUM(Table1[[#This Row],[Design]:[Beyond compliance]])&gt;1,1,"")</f>
        <v/>
      </c>
      <c r="DT344" s="169" t="str">
        <f>IF(Table1[[#This Row],[Both Residential &amp; Commercial4]]&lt;&gt;1,IF(Table1[[#This Row],[Residential]]=1,1,""),"")</f>
        <v/>
      </c>
      <c r="DU344" s="169" t="str">
        <f>IF(Table1[[#This Row],[Both Residential &amp; Commercial4]]&lt;&gt;1,IF(Table1[[#This Row],[Commercial]]=1,1,""),"")</f>
        <v/>
      </c>
      <c r="DV344" s="169" t="str">
        <f>Table1[[#This Row],[Residential &amp; Commercial]]</f>
        <v/>
      </c>
      <c r="DW344" s="169"/>
    </row>
    <row r="345" spans="1:127" s="49" customFormat="1" ht="20.25" thickTop="1" thickBot="1" x14ac:dyDescent="0.35">
      <c r="A345" s="97"/>
      <c r="B345" s="97"/>
      <c r="C345" s="88"/>
      <c r="D345" s="88"/>
      <c r="E345" s="176"/>
      <c r="F345" s="176"/>
      <c r="G345" s="176"/>
      <c r="H345" s="176"/>
      <c r="I345" s="90" t="str">
        <f>IF(AND(Table1[[#This Row],[General]]=1,Table1[[#This Row],[Beginner]]=1,Table1[[#This Row],[Intermediate]]=1,Table1[[#This Row],[Advanced]]=1),1,"")</f>
        <v/>
      </c>
      <c r="J345" s="90" t="str">
        <f>CONCATENATE(IF(Table1[[#This Row],[General]]=1,"General, ",""), IF(Table1[[#This Row],[Beginner]]=1,"Beginner, ",""),IF(Table1[[#This Row],[Intermediate]]=1,"Intermediate, ",""), IF(Table1[[#This Row],[Advanced]]=1,"Advanced",""))</f>
        <v/>
      </c>
      <c r="K345" s="91"/>
      <c r="L345" s="179"/>
      <c r="M345" s="91"/>
      <c r="N345" s="91"/>
      <c r="O345" s="159"/>
      <c r="P345" s="91"/>
      <c r="Q345" s="91"/>
      <c r="R345" s="91"/>
      <c r="S34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45" s="102"/>
      <c r="U345" s="102"/>
      <c r="V345" s="240"/>
      <c r="W345" s="240"/>
      <c r="X345" s="102"/>
      <c r="Y345" s="102"/>
      <c r="Z345" s="102"/>
      <c r="AA345" s="102"/>
      <c r="AB345" s="102"/>
      <c r="AC345" s="102"/>
      <c r="AD345" s="102"/>
      <c r="AE345" s="102"/>
      <c r="AF345" s="102"/>
      <c r="AG34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45" s="103"/>
      <c r="AI345" s="103"/>
      <c r="AJ345" s="103"/>
      <c r="AK345" s="74" t="str">
        <f>CONCATENATE(IF(Table1[[#This Row],[Digital]]=1,"Digital, ",""),IF(Table1[[#This Row],[Face to Face]]=1,"Face to face, ",""),IF(Table1[[#This Row],[Blended]]=1,"Blended",""))</f>
        <v/>
      </c>
      <c r="AL345" s="99"/>
      <c r="AM345" s="104"/>
      <c r="AN345" s="130"/>
      <c r="AO345" s="94"/>
      <c r="AP345" s="182"/>
      <c r="AQ345" s="94"/>
      <c r="AR345" s="94"/>
      <c r="AS345" s="94"/>
      <c r="AT345" s="94"/>
      <c r="AU345" s="94"/>
      <c r="AV345" s="182"/>
      <c r="AW345" s="182"/>
      <c r="AX345" s="182"/>
      <c r="AY345" s="94"/>
      <c r="AZ34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4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45" s="95"/>
      <c r="BC345" s="95"/>
      <c r="BD345" s="90" t="str">
        <f>IF(AND(Table1[[#This Row],[Residential]]=1,Table1[[#This Row],[Commercial]]=1),1,"")</f>
        <v/>
      </c>
      <c r="BE345" s="90" t="str">
        <f>CONCATENATE(IF(Table1[[#This Row],[Residential]]=1,"Residential, ",""),IF(Table1[[#This Row],[Commercial]]=1,"Commercial",""))</f>
        <v/>
      </c>
      <c r="BF345" s="94"/>
      <c r="BG345" s="94"/>
      <c r="BH345" s="94"/>
      <c r="BI345" s="94"/>
      <c r="BJ345" s="94"/>
      <c r="BK345" s="94"/>
      <c r="BL345" s="94"/>
      <c r="BM345" s="182"/>
      <c r="BN345" s="94"/>
      <c r="BO34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45" s="160"/>
      <c r="BQ345" s="120"/>
      <c r="BR345" s="132"/>
      <c r="BS345" s="120"/>
      <c r="BT345" s="175"/>
      <c r="BU345" s="175"/>
      <c r="BV345" s="175"/>
      <c r="BW345" s="121"/>
      <c r="BX345" s="121"/>
      <c r="BY345" s="121"/>
      <c r="BZ345" s="227"/>
      <c r="CA34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45" s="48">
        <f>COUNTIF(Table1[[#This Row],[Validity]:[Alignment with NCC (Yes=1,No=0)]],"N/A")</f>
        <v>0</v>
      </c>
      <c r="CC345" s="48">
        <f>IF(ISERROR(Table1[[#This Row],[Total Quality Score (out of 10)]]/(4-Table1[[#This Row],[N/A Count]])),0,Table1[[#This Row],[Total Quality Score (out of 10)]]/(4-Table1[[#This Row],[N/A Count]]))</f>
        <v>0</v>
      </c>
      <c r="CD345" s="106"/>
      <c r="CE345" s="106"/>
      <c r="CF345" s="172" t="str">
        <f>IF(SUM(Table1[[#This Row],[Multiple]:[Level (all)62]])&lt;1,IF(Table1[[#This Row],[General]]=1,1,""),"")</f>
        <v/>
      </c>
      <c r="CG345" s="172" t="str">
        <f>IF(SUM(Table1[[#This Row],[Multiple]:[Level (all)62]])&lt;1,IF(Table1[[#This Row],[Beginner]]=1,1,""),"")</f>
        <v/>
      </c>
      <c r="CH345" s="171" t="str">
        <f>IF(SUM(Table1[[#This Row],[Multiple]:[Level (all)62]])&lt;1,IF(Table1[[#This Row],[Intermediate]]=1,1,""),"")</f>
        <v/>
      </c>
      <c r="CI345" s="171" t="str">
        <f>IF(SUM(Table1[[#This Row],[Multiple]:[Level (all)62]])&lt;1,IF(Table1[[#This Row],[Advanced]]=1,1,""),"")</f>
        <v/>
      </c>
      <c r="CJ345" s="171" t="str">
        <f>IF(AND(SUM(Table1[[#This Row],[General]:[Advanced]])&lt;4,SUM(Table1[[#This Row],[General]:[Advanced]])&gt;1),1,"")</f>
        <v/>
      </c>
      <c r="CK345" s="171" t="str">
        <f>Table1[[#This Row],[Level (all)]]</f>
        <v/>
      </c>
      <c r="CL345" s="171" t="str">
        <f>IF(Table1[[#This Row],[Multiple audience]]&lt;&gt;1,IF(Table1[[#This Row],[General Audience]]=1,1,""),"")</f>
        <v/>
      </c>
      <c r="CM345" s="171" t="str">
        <f>IF(Table1[[#This Row],[Multiple audience]]&lt;&gt;1,IF(Table1[[#This Row],[Planners / Designers ]]=1,1,""),"")</f>
        <v/>
      </c>
      <c r="CN345" s="171" t="str">
        <f>IF(Table1[[#This Row],[Multiple audience]]&lt;&gt;1,IF(Table1[[#This Row],[Regulatory Assessors]]=1,1,""),"")</f>
        <v/>
      </c>
      <c r="CO345" s="171" t="str">
        <f>IF(Table1[[#This Row],[Multiple audience]]&lt;&gt;1,IF(Table1[[#This Row],[Builders / Management]]=1,1,""),"")</f>
        <v/>
      </c>
      <c r="CP345" s="171" t="str">
        <f>IF(Table1[[#This Row],[Multiple audience]]&lt;&gt;1,IF(Table1[[#This Row],[Energy / Sus Assessors]]=1,1,""),"")</f>
        <v/>
      </c>
      <c r="CQ345" s="171" t="str">
        <f>IF(Table1[[#This Row],[Multiple audience]]&lt;&gt;1,IF(Table1[[#This Row],[Semi-skilled]]=1,1,""),"")</f>
        <v/>
      </c>
      <c r="CR345" s="171" t="str">
        <f>IF(Table1[[#This Row],[Multiple audience]]&lt;&gt;1,IF(Table1[[#This Row],[Trades]]=1,1,""),"")</f>
        <v/>
      </c>
      <c r="CS345" s="171" t="str">
        <f>IF(Table1[[#This Row],[Multiple audience]]&lt;&gt;1,IF(Table1[[#This Row],[Other]]=1,1,""),"")</f>
        <v/>
      </c>
      <c r="CT345" s="171" t="str">
        <f>IF(SUM(Table1[[#This Row],[General Audience]:[Other]])&gt;1,1,"")</f>
        <v/>
      </c>
      <c r="CU345" s="171" t="str">
        <f>IF(Table1[[#This Row],[Various  ]]&lt;&gt;1,IF(Table1[[#This Row],[Calculator / Software]]=1,1,""),"")</f>
        <v/>
      </c>
      <c r="CV345" s="171" t="str">
        <f>IF(Table1[[#This Row],[Various  ]]&lt;&gt;1,IF(Table1[[#This Row],[Information  ]]=1,1,""),"")</f>
        <v/>
      </c>
      <c r="CW345" s="171" t="str">
        <f>IF(Table1[[#This Row],[Various  ]]&lt;&gt;1,IF(Table1[[#This Row],[Interactive Tool]]=1,1,""),"")</f>
        <v/>
      </c>
      <c r="CX345" s="171" t="str">
        <f>IF(Table1[[#This Row],[Various  ]]&lt;&gt;1,IF(Table1[[#This Row],[Technical Specifications]]=1,1,""),"")</f>
        <v/>
      </c>
      <c r="CY345" s="171" t="str">
        <f>IF(Table1[[#This Row],[Various  ]]&lt;&gt;1,IF(Table1[[#This Row],[Training Resources]]=1,1,""),"")</f>
        <v/>
      </c>
      <c r="CZ345" s="171" t="str">
        <f>IF(Table1[[#This Row],[Various  ]]&lt;&gt;1,IF(Table1[[#This Row],[Toolbox]]=1,1,""),"")</f>
        <v/>
      </c>
      <c r="DA345" s="169" t="str">
        <f>IF(Table1[[#This Row],[Various  ]]&lt;&gt;1,IF(Table1[[#This Row],[Video]]=1,1,""),"")</f>
        <v/>
      </c>
      <c r="DB345" s="169" t="str">
        <f>IF(Table1[[#This Row],[Various  ]]&lt;&gt;1,IF(Table1[[#This Row],[Case study]]=1,1,""),"")</f>
        <v/>
      </c>
      <c r="DC345" s="169" t="str">
        <f>IF(Table1[[#This Row],[Various  ]]&lt;&gt;1,IF(Table1[[#This Row],[Other   ]]=1,1,""),"")</f>
        <v/>
      </c>
      <c r="DD345" s="169" t="str">
        <f>IF(Table1[[#This Row],[Various  ]]&lt;&gt;1,IF(Table1[[#This Row],[Standards]]=1,1,""),"")</f>
        <v/>
      </c>
      <c r="DE345" s="169" t="str">
        <f>IF(Table1[[#This Row],[Various]]=1,1,IF(SUM(Table1[[#This Row],[Calculator / Software]:[Standards]])&gt;1,1,""))</f>
        <v/>
      </c>
      <c r="DF345" s="169" t="str">
        <f>IF(Table1[[#This Row],[Multiple NCC links]]&lt;&gt;1,IF(Table1[[#This Row],[Design]]=1,1,""),"")</f>
        <v/>
      </c>
      <c r="DG345" s="169" t="str">
        <f>IF(Table1[[#This Row],[Multiple NCC links]]&lt;&gt;1,IF(Table1[[#This Row],[Assessment / Verification]]=1,1,""),"")</f>
        <v/>
      </c>
      <c r="DH345" s="169" t="str">
        <f>IF(Table1[[#This Row],[Multiple NCC links]]&lt;&gt;1,IF(Table1[[#This Row],[Climate Specific ]]=1,1,""),"")</f>
        <v/>
      </c>
      <c r="DI345" s="169" t="str">
        <f>IF(Table1[[#This Row],[Multiple NCC links]]&lt;&gt;1,IF(Table1[[#This Row],[Alterations / Additions]]=1,1,""),"")</f>
        <v/>
      </c>
      <c r="DJ345" s="169" t="str">
        <f>IF(Table1[[#This Row],[Multiple NCC links]]&lt;&gt;1,IF(Table1[[#This Row],[Glazing]]=1,1,""),"")</f>
        <v/>
      </c>
      <c r="DK345" s="169" t="str">
        <f>IF(Table1[[#This Row],[Multiple NCC links]]&lt;&gt;1,IF(Table1[[#This Row],[Building Fabric / Thermal / Sealing]]=1,1,""),"")</f>
        <v/>
      </c>
      <c r="DL345" s="169" t="str">
        <f>IF(Table1[[#This Row],[Multiple NCC links]]&lt;&gt;1,IF(Table1[[#This Row],[Lighting]]=1,1,""),"")</f>
        <v/>
      </c>
      <c r="DM345" s="169" t="str">
        <f>IF(Table1[[#This Row],[Multiple NCC links]]&lt;&gt;1,IF(Table1[[#This Row],[HVAC]]=1,1,""),"")</f>
        <v/>
      </c>
      <c r="DN345" s="169" t="str">
        <f>IF(Table1[[#This Row],[Multiple NCC links]]&lt;&gt;1,IF(Table1[[#This Row],[Services]]=1,1,""),"")</f>
        <v/>
      </c>
      <c r="DO345" s="169" t="str">
        <f>IF(Table1[[#This Row],[Multiple NCC links]]&lt;&gt;1,IF(Table1[[#This Row],[Maintenance &amp; Monitoring]]=1,1,""),"")</f>
        <v/>
      </c>
      <c r="DP345" s="169" t="str">
        <f>IF(Table1[[#This Row],[Multiple NCC links]]&lt;&gt;1,IF(Table1[[#This Row],[Hand over / Operations]]=1,1,""),"")</f>
        <v/>
      </c>
      <c r="DQ345" s="169" t="str">
        <f>IF(Table1[[#This Row],[Multiple NCC links]]&lt;&gt;1,IF(Table1[[#This Row],[As built assessment]]=1,1,""),"")</f>
        <v/>
      </c>
      <c r="DR345" s="169" t="str">
        <f>IF(Table1[[#This Row],[Multiple NCC links]]&lt;&gt;1,IF(Table1[[#This Row],[Beyond compliance]]=1,1,""),"")</f>
        <v/>
      </c>
      <c r="DS345" s="169" t="str">
        <f>IF(SUM(Table1[[#This Row],[Design]:[Beyond compliance]])&gt;1,1,"")</f>
        <v/>
      </c>
      <c r="DT345" s="169" t="str">
        <f>IF(Table1[[#This Row],[Both Residential &amp; Commercial4]]&lt;&gt;1,IF(Table1[[#This Row],[Residential]]=1,1,""),"")</f>
        <v/>
      </c>
      <c r="DU345" s="169" t="str">
        <f>IF(Table1[[#This Row],[Both Residential &amp; Commercial4]]&lt;&gt;1,IF(Table1[[#This Row],[Commercial]]=1,1,""),"")</f>
        <v/>
      </c>
      <c r="DV345" s="169" t="str">
        <f>Table1[[#This Row],[Residential &amp; Commercial]]</f>
        <v/>
      </c>
      <c r="DW345" s="169"/>
    </row>
    <row r="346" spans="1:127" s="49" customFormat="1" ht="20.25" thickTop="1" thickBot="1" x14ac:dyDescent="0.35">
      <c r="A346" s="97"/>
      <c r="B346" s="97"/>
      <c r="C346" s="88"/>
      <c r="D346" s="88"/>
      <c r="E346" s="176"/>
      <c r="F346" s="176"/>
      <c r="G346" s="176"/>
      <c r="H346" s="176"/>
      <c r="I346" s="90" t="str">
        <f>IF(AND(Table1[[#This Row],[General]]=1,Table1[[#This Row],[Beginner]]=1,Table1[[#This Row],[Intermediate]]=1,Table1[[#This Row],[Advanced]]=1),1,"")</f>
        <v/>
      </c>
      <c r="J346" s="90" t="str">
        <f>CONCATENATE(IF(Table1[[#This Row],[General]]=1,"General, ",""), IF(Table1[[#This Row],[Beginner]]=1,"Beginner, ",""),IF(Table1[[#This Row],[Intermediate]]=1,"Intermediate, ",""), IF(Table1[[#This Row],[Advanced]]=1,"Advanced",""))</f>
        <v/>
      </c>
      <c r="K346" s="91"/>
      <c r="L346" s="179"/>
      <c r="M346" s="91"/>
      <c r="N346" s="91"/>
      <c r="O346" s="159"/>
      <c r="P346" s="91"/>
      <c r="Q346" s="91"/>
      <c r="R346" s="91"/>
      <c r="S34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46" s="102"/>
      <c r="U346" s="102"/>
      <c r="V346" s="240"/>
      <c r="W346" s="240"/>
      <c r="X346" s="102"/>
      <c r="Y346" s="102"/>
      <c r="Z346" s="102"/>
      <c r="AA346" s="102"/>
      <c r="AB346" s="102"/>
      <c r="AC346" s="102"/>
      <c r="AD346" s="102"/>
      <c r="AE346" s="102"/>
      <c r="AF346" s="102"/>
      <c r="AG34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46" s="103"/>
      <c r="AI346" s="103"/>
      <c r="AJ346" s="103"/>
      <c r="AK346" s="74" t="str">
        <f>CONCATENATE(IF(Table1[[#This Row],[Digital]]=1,"Digital, ",""),IF(Table1[[#This Row],[Face to Face]]=1,"Face to face, ",""),IF(Table1[[#This Row],[Blended]]=1,"Blended",""))</f>
        <v/>
      </c>
      <c r="AL346" s="99"/>
      <c r="AM346" s="104"/>
      <c r="AN346" s="130"/>
      <c r="AO346" s="94"/>
      <c r="AP346" s="182"/>
      <c r="AQ346" s="94"/>
      <c r="AR346" s="94"/>
      <c r="AS346" s="94"/>
      <c r="AT346" s="94"/>
      <c r="AU346" s="94"/>
      <c r="AV346" s="182"/>
      <c r="AW346" s="182"/>
      <c r="AX346" s="182"/>
      <c r="AY346" s="94"/>
      <c r="AZ34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4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46" s="95"/>
      <c r="BC346" s="95"/>
      <c r="BD346" s="90" t="str">
        <f>IF(AND(Table1[[#This Row],[Residential]]=1,Table1[[#This Row],[Commercial]]=1),1,"")</f>
        <v/>
      </c>
      <c r="BE346" s="90" t="str">
        <f>CONCATENATE(IF(Table1[[#This Row],[Residential]]=1,"Residential, ",""),IF(Table1[[#This Row],[Commercial]]=1,"Commercial",""))</f>
        <v/>
      </c>
      <c r="BF346" s="94"/>
      <c r="BG346" s="94"/>
      <c r="BH346" s="94"/>
      <c r="BI346" s="94"/>
      <c r="BJ346" s="94"/>
      <c r="BK346" s="94"/>
      <c r="BL346" s="94"/>
      <c r="BM346" s="182"/>
      <c r="BN346" s="94"/>
      <c r="BO34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46" s="160"/>
      <c r="BQ346" s="120"/>
      <c r="BR346" s="132"/>
      <c r="BS346" s="120"/>
      <c r="BT346" s="175"/>
      <c r="BU346" s="175"/>
      <c r="BV346" s="175"/>
      <c r="BW346" s="121"/>
      <c r="BX346" s="121"/>
      <c r="BY346" s="121"/>
      <c r="BZ346" s="227"/>
      <c r="CA34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46" s="48">
        <f>COUNTIF(Table1[[#This Row],[Validity]:[Alignment with NCC (Yes=1,No=0)]],"N/A")</f>
        <v>0</v>
      </c>
      <c r="CC346" s="48">
        <f>IF(ISERROR(Table1[[#This Row],[Total Quality Score (out of 10)]]/(4-Table1[[#This Row],[N/A Count]])),0,Table1[[#This Row],[Total Quality Score (out of 10)]]/(4-Table1[[#This Row],[N/A Count]]))</f>
        <v>0</v>
      </c>
      <c r="CD346" s="106"/>
      <c r="CE346" s="106"/>
      <c r="CF346" s="172" t="str">
        <f>IF(SUM(Table1[[#This Row],[Multiple]:[Level (all)62]])&lt;1,IF(Table1[[#This Row],[General]]=1,1,""),"")</f>
        <v/>
      </c>
      <c r="CG346" s="172" t="str">
        <f>IF(SUM(Table1[[#This Row],[Multiple]:[Level (all)62]])&lt;1,IF(Table1[[#This Row],[Beginner]]=1,1,""),"")</f>
        <v/>
      </c>
      <c r="CH346" s="171" t="str">
        <f>IF(SUM(Table1[[#This Row],[Multiple]:[Level (all)62]])&lt;1,IF(Table1[[#This Row],[Intermediate]]=1,1,""),"")</f>
        <v/>
      </c>
      <c r="CI346" s="171" t="str">
        <f>IF(SUM(Table1[[#This Row],[Multiple]:[Level (all)62]])&lt;1,IF(Table1[[#This Row],[Advanced]]=1,1,""),"")</f>
        <v/>
      </c>
      <c r="CJ346" s="171" t="str">
        <f>IF(AND(SUM(Table1[[#This Row],[General]:[Advanced]])&lt;4,SUM(Table1[[#This Row],[General]:[Advanced]])&gt;1),1,"")</f>
        <v/>
      </c>
      <c r="CK346" s="171" t="str">
        <f>Table1[[#This Row],[Level (all)]]</f>
        <v/>
      </c>
      <c r="CL346" s="171" t="str">
        <f>IF(Table1[[#This Row],[Multiple audience]]&lt;&gt;1,IF(Table1[[#This Row],[General Audience]]=1,1,""),"")</f>
        <v/>
      </c>
      <c r="CM346" s="171" t="str">
        <f>IF(Table1[[#This Row],[Multiple audience]]&lt;&gt;1,IF(Table1[[#This Row],[Planners / Designers ]]=1,1,""),"")</f>
        <v/>
      </c>
      <c r="CN346" s="171" t="str">
        <f>IF(Table1[[#This Row],[Multiple audience]]&lt;&gt;1,IF(Table1[[#This Row],[Regulatory Assessors]]=1,1,""),"")</f>
        <v/>
      </c>
      <c r="CO346" s="171" t="str">
        <f>IF(Table1[[#This Row],[Multiple audience]]&lt;&gt;1,IF(Table1[[#This Row],[Builders / Management]]=1,1,""),"")</f>
        <v/>
      </c>
      <c r="CP346" s="171" t="str">
        <f>IF(Table1[[#This Row],[Multiple audience]]&lt;&gt;1,IF(Table1[[#This Row],[Energy / Sus Assessors]]=1,1,""),"")</f>
        <v/>
      </c>
      <c r="CQ346" s="171" t="str">
        <f>IF(Table1[[#This Row],[Multiple audience]]&lt;&gt;1,IF(Table1[[#This Row],[Semi-skilled]]=1,1,""),"")</f>
        <v/>
      </c>
      <c r="CR346" s="171" t="str">
        <f>IF(Table1[[#This Row],[Multiple audience]]&lt;&gt;1,IF(Table1[[#This Row],[Trades]]=1,1,""),"")</f>
        <v/>
      </c>
      <c r="CS346" s="171" t="str">
        <f>IF(Table1[[#This Row],[Multiple audience]]&lt;&gt;1,IF(Table1[[#This Row],[Other]]=1,1,""),"")</f>
        <v/>
      </c>
      <c r="CT346" s="171" t="str">
        <f>IF(SUM(Table1[[#This Row],[General Audience]:[Other]])&gt;1,1,"")</f>
        <v/>
      </c>
      <c r="CU346" s="171" t="str">
        <f>IF(Table1[[#This Row],[Various  ]]&lt;&gt;1,IF(Table1[[#This Row],[Calculator / Software]]=1,1,""),"")</f>
        <v/>
      </c>
      <c r="CV346" s="171" t="str">
        <f>IF(Table1[[#This Row],[Various  ]]&lt;&gt;1,IF(Table1[[#This Row],[Information  ]]=1,1,""),"")</f>
        <v/>
      </c>
      <c r="CW346" s="171" t="str">
        <f>IF(Table1[[#This Row],[Various  ]]&lt;&gt;1,IF(Table1[[#This Row],[Interactive Tool]]=1,1,""),"")</f>
        <v/>
      </c>
      <c r="CX346" s="171" t="str">
        <f>IF(Table1[[#This Row],[Various  ]]&lt;&gt;1,IF(Table1[[#This Row],[Technical Specifications]]=1,1,""),"")</f>
        <v/>
      </c>
      <c r="CY346" s="171" t="str">
        <f>IF(Table1[[#This Row],[Various  ]]&lt;&gt;1,IF(Table1[[#This Row],[Training Resources]]=1,1,""),"")</f>
        <v/>
      </c>
      <c r="CZ346" s="171" t="str">
        <f>IF(Table1[[#This Row],[Various  ]]&lt;&gt;1,IF(Table1[[#This Row],[Toolbox]]=1,1,""),"")</f>
        <v/>
      </c>
      <c r="DA346" s="169" t="str">
        <f>IF(Table1[[#This Row],[Various  ]]&lt;&gt;1,IF(Table1[[#This Row],[Video]]=1,1,""),"")</f>
        <v/>
      </c>
      <c r="DB346" s="169" t="str">
        <f>IF(Table1[[#This Row],[Various  ]]&lt;&gt;1,IF(Table1[[#This Row],[Case study]]=1,1,""),"")</f>
        <v/>
      </c>
      <c r="DC346" s="169" t="str">
        <f>IF(Table1[[#This Row],[Various  ]]&lt;&gt;1,IF(Table1[[#This Row],[Other   ]]=1,1,""),"")</f>
        <v/>
      </c>
      <c r="DD346" s="169" t="str">
        <f>IF(Table1[[#This Row],[Various  ]]&lt;&gt;1,IF(Table1[[#This Row],[Standards]]=1,1,""),"")</f>
        <v/>
      </c>
      <c r="DE346" s="169" t="str">
        <f>IF(Table1[[#This Row],[Various]]=1,1,IF(SUM(Table1[[#This Row],[Calculator / Software]:[Standards]])&gt;1,1,""))</f>
        <v/>
      </c>
      <c r="DF346" s="169" t="str">
        <f>IF(Table1[[#This Row],[Multiple NCC links]]&lt;&gt;1,IF(Table1[[#This Row],[Design]]=1,1,""),"")</f>
        <v/>
      </c>
      <c r="DG346" s="169" t="str">
        <f>IF(Table1[[#This Row],[Multiple NCC links]]&lt;&gt;1,IF(Table1[[#This Row],[Assessment / Verification]]=1,1,""),"")</f>
        <v/>
      </c>
      <c r="DH346" s="169" t="str">
        <f>IF(Table1[[#This Row],[Multiple NCC links]]&lt;&gt;1,IF(Table1[[#This Row],[Climate Specific ]]=1,1,""),"")</f>
        <v/>
      </c>
      <c r="DI346" s="169" t="str">
        <f>IF(Table1[[#This Row],[Multiple NCC links]]&lt;&gt;1,IF(Table1[[#This Row],[Alterations / Additions]]=1,1,""),"")</f>
        <v/>
      </c>
      <c r="DJ346" s="169" t="str">
        <f>IF(Table1[[#This Row],[Multiple NCC links]]&lt;&gt;1,IF(Table1[[#This Row],[Glazing]]=1,1,""),"")</f>
        <v/>
      </c>
      <c r="DK346" s="169" t="str">
        <f>IF(Table1[[#This Row],[Multiple NCC links]]&lt;&gt;1,IF(Table1[[#This Row],[Building Fabric / Thermal / Sealing]]=1,1,""),"")</f>
        <v/>
      </c>
      <c r="DL346" s="169" t="str">
        <f>IF(Table1[[#This Row],[Multiple NCC links]]&lt;&gt;1,IF(Table1[[#This Row],[Lighting]]=1,1,""),"")</f>
        <v/>
      </c>
      <c r="DM346" s="169" t="str">
        <f>IF(Table1[[#This Row],[Multiple NCC links]]&lt;&gt;1,IF(Table1[[#This Row],[HVAC]]=1,1,""),"")</f>
        <v/>
      </c>
      <c r="DN346" s="169" t="str">
        <f>IF(Table1[[#This Row],[Multiple NCC links]]&lt;&gt;1,IF(Table1[[#This Row],[Services]]=1,1,""),"")</f>
        <v/>
      </c>
      <c r="DO346" s="169" t="str">
        <f>IF(Table1[[#This Row],[Multiple NCC links]]&lt;&gt;1,IF(Table1[[#This Row],[Maintenance &amp; Monitoring]]=1,1,""),"")</f>
        <v/>
      </c>
      <c r="DP346" s="169" t="str">
        <f>IF(Table1[[#This Row],[Multiple NCC links]]&lt;&gt;1,IF(Table1[[#This Row],[Hand over / Operations]]=1,1,""),"")</f>
        <v/>
      </c>
      <c r="DQ346" s="169" t="str">
        <f>IF(Table1[[#This Row],[Multiple NCC links]]&lt;&gt;1,IF(Table1[[#This Row],[As built assessment]]=1,1,""),"")</f>
        <v/>
      </c>
      <c r="DR346" s="169" t="str">
        <f>IF(Table1[[#This Row],[Multiple NCC links]]&lt;&gt;1,IF(Table1[[#This Row],[Beyond compliance]]=1,1,""),"")</f>
        <v/>
      </c>
      <c r="DS346" s="169" t="str">
        <f>IF(SUM(Table1[[#This Row],[Design]:[Beyond compliance]])&gt;1,1,"")</f>
        <v/>
      </c>
      <c r="DT346" s="169" t="str">
        <f>IF(Table1[[#This Row],[Both Residential &amp; Commercial4]]&lt;&gt;1,IF(Table1[[#This Row],[Residential]]=1,1,""),"")</f>
        <v/>
      </c>
      <c r="DU346" s="169" t="str">
        <f>IF(Table1[[#This Row],[Both Residential &amp; Commercial4]]&lt;&gt;1,IF(Table1[[#This Row],[Commercial]]=1,1,""),"")</f>
        <v/>
      </c>
      <c r="DV346" s="169" t="str">
        <f>Table1[[#This Row],[Residential &amp; Commercial]]</f>
        <v/>
      </c>
      <c r="DW346" s="169"/>
    </row>
    <row r="347" spans="1:127" s="49" customFormat="1" ht="20.25" thickTop="1" thickBot="1" x14ac:dyDescent="0.35">
      <c r="A347" s="97"/>
      <c r="B347" s="97"/>
      <c r="C347" s="88"/>
      <c r="D347" s="88"/>
      <c r="E347" s="176"/>
      <c r="F347" s="176"/>
      <c r="G347" s="176"/>
      <c r="H347" s="176"/>
      <c r="I347" s="90" t="str">
        <f>IF(AND(Table1[[#This Row],[General]]=1,Table1[[#This Row],[Beginner]]=1,Table1[[#This Row],[Intermediate]]=1,Table1[[#This Row],[Advanced]]=1),1,"")</f>
        <v/>
      </c>
      <c r="J347" s="90" t="str">
        <f>CONCATENATE(IF(Table1[[#This Row],[General]]=1,"General, ",""), IF(Table1[[#This Row],[Beginner]]=1,"Beginner, ",""),IF(Table1[[#This Row],[Intermediate]]=1,"Intermediate, ",""), IF(Table1[[#This Row],[Advanced]]=1,"Advanced",""))</f>
        <v/>
      </c>
      <c r="K347" s="91"/>
      <c r="L347" s="179"/>
      <c r="M347" s="91"/>
      <c r="N347" s="91"/>
      <c r="O347" s="159"/>
      <c r="P347" s="91"/>
      <c r="Q347" s="91"/>
      <c r="R347" s="91"/>
      <c r="S34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47" s="102"/>
      <c r="U347" s="102"/>
      <c r="V347" s="240"/>
      <c r="W347" s="240"/>
      <c r="X347" s="102"/>
      <c r="Y347" s="102"/>
      <c r="Z347" s="102"/>
      <c r="AA347" s="102"/>
      <c r="AB347" s="102"/>
      <c r="AC347" s="102"/>
      <c r="AD347" s="102"/>
      <c r="AE347" s="102"/>
      <c r="AF347" s="102"/>
      <c r="AG34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47" s="103"/>
      <c r="AI347" s="103"/>
      <c r="AJ347" s="103"/>
      <c r="AK347" s="74" t="str">
        <f>CONCATENATE(IF(Table1[[#This Row],[Digital]]=1,"Digital, ",""),IF(Table1[[#This Row],[Face to Face]]=1,"Face to face, ",""),IF(Table1[[#This Row],[Blended]]=1,"Blended",""))</f>
        <v/>
      </c>
      <c r="AL347" s="99"/>
      <c r="AM347" s="104"/>
      <c r="AN347" s="130"/>
      <c r="AO347" s="94"/>
      <c r="AP347" s="182"/>
      <c r="AQ347" s="94"/>
      <c r="AR347" s="94"/>
      <c r="AS347" s="94"/>
      <c r="AT347" s="94"/>
      <c r="AU347" s="94"/>
      <c r="AV347" s="182"/>
      <c r="AW347" s="182"/>
      <c r="AX347" s="182"/>
      <c r="AY347" s="94"/>
      <c r="AZ34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4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47" s="95"/>
      <c r="BC347" s="95"/>
      <c r="BD347" s="90" t="str">
        <f>IF(AND(Table1[[#This Row],[Residential]]=1,Table1[[#This Row],[Commercial]]=1),1,"")</f>
        <v/>
      </c>
      <c r="BE347" s="90" t="str">
        <f>CONCATENATE(IF(Table1[[#This Row],[Residential]]=1,"Residential, ",""),IF(Table1[[#This Row],[Commercial]]=1,"Commercial",""))</f>
        <v/>
      </c>
      <c r="BF347" s="94"/>
      <c r="BG347" s="94"/>
      <c r="BH347" s="94"/>
      <c r="BI347" s="94"/>
      <c r="BJ347" s="94"/>
      <c r="BK347" s="94"/>
      <c r="BL347" s="94"/>
      <c r="BM347" s="182"/>
      <c r="BN347" s="94"/>
      <c r="BO34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47" s="160"/>
      <c r="BQ347" s="120"/>
      <c r="BR347" s="132"/>
      <c r="BS347" s="120"/>
      <c r="BT347" s="175"/>
      <c r="BU347" s="175"/>
      <c r="BV347" s="175"/>
      <c r="BW347" s="121"/>
      <c r="BX347" s="121"/>
      <c r="BY347" s="121"/>
      <c r="BZ347" s="227"/>
      <c r="CA34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47" s="48">
        <f>COUNTIF(Table1[[#This Row],[Validity]:[Alignment with NCC (Yes=1,No=0)]],"N/A")</f>
        <v>0</v>
      </c>
      <c r="CC347" s="48">
        <f>IF(ISERROR(Table1[[#This Row],[Total Quality Score (out of 10)]]/(4-Table1[[#This Row],[N/A Count]])),0,Table1[[#This Row],[Total Quality Score (out of 10)]]/(4-Table1[[#This Row],[N/A Count]]))</f>
        <v>0</v>
      </c>
      <c r="CD347" s="106"/>
      <c r="CE347" s="106"/>
      <c r="CF347" s="172" t="str">
        <f>IF(SUM(Table1[[#This Row],[Multiple]:[Level (all)62]])&lt;1,IF(Table1[[#This Row],[General]]=1,1,""),"")</f>
        <v/>
      </c>
      <c r="CG347" s="172" t="str">
        <f>IF(SUM(Table1[[#This Row],[Multiple]:[Level (all)62]])&lt;1,IF(Table1[[#This Row],[Beginner]]=1,1,""),"")</f>
        <v/>
      </c>
      <c r="CH347" s="171" t="str">
        <f>IF(SUM(Table1[[#This Row],[Multiple]:[Level (all)62]])&lt;1,IF(Table1[[#This Row],[Intermediate]]=1,1,""),"")</f>
        <v/>
      </c>
      <c r="CI347" s="171" t="str">
        <f>IF(SUM(Table1[[#This Row],[Multiple]:[Level (all)62]])&lt;1,IF(Table1[[#This Row],[Advanced]]=1,1,""),"")</f>
        <v/>
      </c>
      <c r="CJ347" s="171" t="str">
        <f>IF(AND(SUM(Table1[[#This Row],[General]:[Advanced]])&lt;4,SUM(Table1[[#This Row],[General]:[Advanced]])&gt;1),1,"")</f>
        <v/>
      </c>
      <c r="CK347" s="171" t="str">
        <f>Table1[[#This Row],[Level (all)]]</f>
        <v/>
      </c>
      <c r="CL347" s="171" t="str">
        <f>IF(Table1[[#This Row],[Multiple audience]]&lt;&gt;1,IF(Table1[[#This Row],[General Audience]]=1,1,""),"")</f>
        <v/>
      </c>
      <c r="CM347" s="171" t="str">
        <f>IF(Table1[[#This Row],[Multiple audience]]&lt;&gt;1,IF(Table1[[#This Row],[Planners / Designers ]]=1,1,""),"")</f>
        <v/>
      </c>
      <c r="CN347" s="171" t="str">
        <f>IF(Table1[[#This Row],[Multiple audience]]&lt;&gt;1,IF(Table1[[#This Row],[Regulatory Assessors]]=1,1,""),"")</f>
        <v/>
      </c>
      <c r="CO347" s="171" t="str">
        <f>IF(Table1[[#This Row],[Multiple audience]]&lt;&gt;1,IF(Table1[[#This Row],[Builders / Management]]=1,1,""),"")</f>
        <v/>
      </c>
      <c r="CP347" s="171" t="str">
        <f>IF(Table1[[#This Row],[Multiple audience]]&lt;&gt;1,IF(Table1[[#This Row],[Energy / Sus Assessors]]=1,1,""),"")</f>
        <v/>
      </c>
      <c r="CQ347" s="171" t="str">
        <f>IF(Table1[[#This Row],[Multiple audience]]&lt;&gt;1,IF(Table1[[#This Row],[Semi-skilled]]=1,1,""),"")</f>
        <v/>
      </c>
      <c r="CR347" s="171" t="str">
        <f>IF(Table1[[#This Row],[Multiple audience]]&lt;&gt;1,IF(Table1[[#This Row],[Trades]]=1,1,""),"")</f>
        <v/>
      </c>
      <c r="CS347" s="171" t="str">
        <f>IF(Table1[[#This Row],[Multiple audience]]&lt;&gt;1,IF(Table1[[#This Row],[Other]]=1,1,""),"")</f>
        <v/>
      </c>
      <c r="CT347" s="171" t="str">
        <f>IF(SUM(Table1[[#This Row],[General Audience]:[Other]])&gt;1,1,"")</f>
        <v/>
      </c>
      <c r="CU347" s="171" t="str">
        <f>IF(Table1[[#This Row],[Various  ]]&lt;&gt;1,IF(Table1[[#This Row],[Calculator / Software]]=1,1,""),"")</f>
        <v/>
      </c>
      <c r="CV347" s="171" t="str">
        <f>IF(Table1[[#This Row],[Various  ]]&lt;&gt;1,IF(Table1[[#This Row],[Information  ]]=1,1,""),"")</f>
        <v/>
      </c>
      <c r="CW347" s="171" t="str">
        <f>IF(Table1[[#This Row],[Various  ]]&lt;&gt;1,IF(Table1[[#This Row],[Interactive Tool]]=1,1,""),"")</f>
        <v/>
      </c>
      <c r="CX347" s="171" t="str">
        <f>IF(Table1[[#This Row],[Various  ]]&lt;&gt;1,IF(Table1[[#This Row],[Technical Specifications]]=1,1,""),"")</f>
        <v/>
      </c>
      <c r="CY347" s="171" t="str">
        <f>IF(Table1[[#This Row],[Various  ]]&lt;&gt;1,IF(Table1[[#This Row],[Training Resources]]=1,1,""),"")</f>
        <v/>
      </c>
      <c r="CZ347" s="171" t="str">
        <f>IF(Table1[[#This Row],[Various  ]]&lt;&gt;1,IF(Table1[[#This Row],[Toolbox]]=1,1,""),"")</f>
        <v/>
      </c>
      <c r="DA347" s="169" t="str">
        <f>IF(Table1[[#This Row],[Various  ]]&lt;&gt;1,IF(Table1[[#This Row],[Video]]=1,1,""),"")</f>
        <v/>
      </c>
      <c r="DB347" s="169" t="str">
        <f>IF(Table1[[#This Row],[Various  ]]&lt;&gt;1,IF(Table1[[#This Row],[Case study]]=1,1,""),"")</f>
        <v/>
      </c>
      <c r="DC347" s="169" t="str">
        <f>IF(Table1[[#This Row],[Various  ]]&lt;&gt;1,IF(Table1[[#This Row],[Other   ]]=1,1,""),"")</f>
        <v/>
      </c>
      <c r="DD347" s="169" t="str">
        <f>IF(Table1[[#This Row],[Various  ]]&lt;&gt;1,IF(Table1[[#This Row],[Standards]]=1,1,""),"")</f>
        <v/>
      </c>
      <c r="DE347" s="169" t="str">
        <f>IF(Table1[[#This Row],[Various]]=1,1,IF(SUM(Table1[[#This Row],[Calculator / Software]:[Standards]])&gt;1,1,""))</f>
        <v/>
      </c>
      <c r="DF347" s="169" t="str">
        <f>IF(Table1[[#This Row],[Multiple NCC links]]&lt;&gt;1,IF(Table1[[#This Row],[Design]]=1,1,""),"")</f>
        <v/>
      </c>
      <c r="DG347" s="169" t="str">
        <f>IF(Table1[[#This Row],[Multiple NCC links]]&lt;&gt;1,IF(Table1[[#This Row],[Assessment / Verification]]=1,1,""),"")</f>
        <v/>
      </c>
      <c r="DH347" s="169" t="str">
        <f>IF(Table1[[#This Row],[Multiple NCC links]]&lt;&gt;1,IF(Table1[[#This Row],[Climate Specific ]]=1,1,""),"")</f>
        <v/>
      </c>
      <c r="DI347" s="169" t="str">
        <f>IF(Table1[[#This Row],[Multiple NCC links]]&lt;&gt;1,IF(Table1[[#This Row],[Alterations / Additions]]=1,1,""),"")</f>
        <v/>
      </c>
      <c r="DJ347" s="169" t="str">
        <f>IF(Table1[[#This Row],[Multiple NCC links]]&lt;&gt;1,IF(Table1[[#This Row],[Glazing]]=1,1,""),"")</f>
        <v/>
      </c>
      <c r="DK347" s="169" t="str">
        <f>IF(Table1[[#This Row],[Multiple NCC links]]&lt;&gt;1,IF(Table1[[#This Row],[Building Fabric / Thermal / Sealing]]=1,1,""),"")</f>
        <v/>
      </c>
      <c r="DL347" s="169" t="str">
        <f>IF(Table1[[#This Row],[Multiple NCC links]]&lt;&gt;1,IF(Table1[[#This Row],[Lighting]]=1,1,""),"")</f>
        <v/>
      </c>
      <c r="DM347" s="169" t="str">
        <f>IF(Table1[[#This Row],[Multiple NCC links]]&lt;&gt;1,IF(Table1[[#This Row],[HVAC]]=1,1,""),"")</f>
        <v/>
      </c>
      <c r="DN347" s="169" t="str">
        <f>IF(Table1[[#This Row],[Multiple NCC links]]&lt;&gt;1,IF(Table1[[#This Row],[Services]]=1,1,""),"")</f>
        <v/>
      </c>
      <c r="DO347" s="169" t="str">
        <f>IF(Table1[[#This Row],[Multiple NCC links]]&lt;&gt;1,IF(Table1[[#This Row],[Maintenance &amp; Monitoring]]=1,1,""),"")</f>
        <v/>
      </c>
      <c r="DP347" s="169" t="str">
        <f>IF(Table1[[#This Row],[Multiple NCC links]]&lt;&gt;1,IF(Table1[[#This Row],[Hand over / Operations]]=1,1,""),"")</f>
        <v/>
      </c>
      <c r="DQ347" s="169" t="str">
        <f>IF(Table1[[#This Row],[Multiple NCC links]]&lt;&gt;1,IF(Table1[[#This Row],[As built assessment]]=1,1,""),"")</f>
        <v/>
      </c>
      <c r="DR347" s="169" t="str">
        <f>IF(Table1[[#This Row],[Multiple NCC links]]&lt;&gt;1,IF(Table1[[#This Row],[Beyond compliance]]=1,1,""),"")</f>
        <v/>
      </c>
      <c r="DS347" s="169" t="str">
        <f>IF(SUM(Table1[[#This Row],[Design]:[Beyond compliance]])&gt;1,1,"")</f>
        <v/>
      </c>
      <c r="DT347" s="169" t="str">
        <f>IF(Table1[[#This Row],[Both Residential &amp; Commercial4]]&lt;&gt;1,IF(Table1[[#This Row],[Residential]]=1,1,""),"")</f>
        <v/>
      </c>
      <c r="DU347" s="169" t="str">
        <f>IF(Table1[[#This Row],[Both Residential &amp; Commercial4]]&lt;&gt;1,IF(Table1[[#This Row],[Commercial]]=1,1,""),"")</f>
        <v/>
      </c>
      <c r="DV347" s="169" t="str">
        <f>Table1[[#This Row],[Residential &amp; Commercial]]</f>
        <v/>
      </c>
      <c r="DW347" s="169"/>
    </row>
    <row r="348" spans="1:127" s="49" customFormat="1" ht="20.25" thickTop="1" thickBot="1" x14ac:dyDescent="0.35">
      <c r="A348" s="97"/>
      <c r="B348" s="97"/>
      <c r="C348" s="88"/>
      <c r="D348" s="88"/>
      <c r="E348" s="176"/>
      <c r="F348" s="176"/>
      <c r="G348" s="176"/>
      <c r="H348" s="176"/>
      <c r="I348" s="90" t="str">
        <f>IF(AND(Table1[[#This Row],[General]]=1,Table1[[#This Row],[Beginner]]=1,Table1[[#This Row],[Intermediate]]=1,Table1[[#This Row],[Advanced]]=1),1,"")</f>
        <v/>
      </c>
      <c r="J348" s="90" t="str">
        <f>CONCATENATE(IF(Table1[[#This Row],[General]]=1,"General, ",""), IF(Table1[[#This Row],[Beginner]]=1,"Beginner, ",""),IF(Table1[[#This Row],[Intermediate]]=1,"Intermediate, ",""), IF(Table1[[#This Row],[Advanced]]=1,"Advanced",""))</f>
        <v/>
      </c>
      <c r="K348" s="91"/>
      <c r="L348" s="179"/>
      <c r="M348" s="91"/>
      <c r="N348" s="91"/>
      <c r="O348" s="159"/>
      <c r="P348" s="91"/>
      <c r="Q348" s="91"/>
      <c r="R348" s="91"/>
      <c r="S34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48" s="102"/>
      <c r="U348" s="102"/>
      <c r="V348" s="240"/>
      <c r="W348" s="240"/>
      <c r="X348" s="102"/>
      <c r="Y348" s="102"/>
      <c r="Z348" s="102"/>
      <c r="AA348" s="102"/>
      <c r="AB348" s="102"/>
      <c r="AC348" s="102"/>
      <c r="AD348" s="102"/>
      <c r="AE348" s="102"/>
      <c r="AF348" s="102"/>
      <c r="AG34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48" s="103"/>
      <c r="AI348" s="103"/>
      <c r="AJ348" s="103"/>
      <c r="AK348" s="74" t="str">
        <f>CONCATENATE(IF(Table1[[#This Row],[Digital]]=1,"Digital, ",""),IF(Table1[[#This Row],[Face to Face]]=1,"Face to face, ",""),IF(Table1[[#This Row],[Blended]]=1,"Blended",""))</f>
        <v/>
      </c>
      <c r="AL348" s="99"/>
      <c r="AM348" s="104"/>
      <c r="AN348" s="130"/>
      <c r="AO348" s="94"/>
      <c r="AP348" s="182"/>
      <c r="AQ348" s="94"/>
      <c r="AR348" s="94"/>
      <c r="AS348" s="94"/>
      <c r="AT348" s="94"/>
      <c r="AU348" s="94"/>
      <c r="AV348" s="182"/>
      <c r="AW348" s="182"/>
      <c r="AX348" s="182"/>
      <c r="AY348" s="94"/>
      <c r="AZ34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4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48" s="95"/>
      <c r="BC348" s="95"/>
      <c r="BD348" s="90" t="str">
        <f>IF(AND(Table1[[#This Row],[Residential]]=1,Table1[[#This Row],[Commercial]]=1),1,"")</f>
        <v/>
      </c>
      <c r="BE348" s="90" t="str">
        <f>CONCATENATE(IF(Table1[[#This Row],[Residential]]=1,"Residential, ",""),IF(Table1[[#This Row],[Commercial]]=1,"Commercial",""))</f>
        <v/>
      </c>
      <c r="BF348" s="94"/>
      <c r="BG348" s="94"/>
      <c r="BH348" s="94"/>
      <c r="BI348" s="94"/>
      <c r="BJ348" s="94"/>
      <c r="BK348" s="94"/>
      <c r="BL348" s="94"/>
      <c r="BM348" s="182"/>
      <c r="BN348" s="94"/>
      <c r="BO34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48" s="160"/>
      <c r="BQ348" s="120"/>
      <c r="BR348" s="132"/>
      <c r="BS348" s="120"/>
      <c r="BT348" s="175"/>
      <c r="BU348" s="175"/>
      <c r="BV348" s="175"/>
      <c r="BW348" s="121"/>
      <c r="BX348" s="121"/>
      <c r="BY348" s="121"/>
      <c r="BZ348" s="227"/>
      <c r="CA34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48" s="48">
        <f>COUNTIF(Table1[[#This Row],[Validity]:[Alignment with NCC (Yes=1,No=0)]],"N/A")</f>
        <v>0</v>
      </c>
      <c r="CC348" s="48">
        <f>IF(ISERROR(Table1[[#This Row],[Total Quality Score (out of 10)]]/(4-Table1[[#This Row],[N/A Count]])),0,Table1[[#This Row],[Total Quality Score (out of 10)]]/(4-Table1[[#This Row],[N/A Count]]))</f>
        <v>0</v>
      </c>
      <c r="CD348" s="106"/>
      <c r="CE348" s="106"/>
      <c r="CF348" s="172" t="str">
        <f>IF(SUM(Table1[[#This Row],[Multiple]:[Level (all)62]])&lt;1,IF(Table1[[#This Row],[General]]=1,1,""),"")</f>
        <v/>
      </c>
      <c r="CG348" s="172" t="str">
        <f>IF(SUM(Table1[[#This Row],[Multiple]:[Level (all)62]])&lt;1,IF(Table1[[#This Row],[Beginner]]=1,1,""),"")</f>
        <v/>
      </c>
      <c r="CH348" s="171" t="str">
        <f>IF(SUM(Table1[[#This Row],[Multiple]:[Level (all)62]])&lt;1,IF(Table1[[#This Row],[Intermediate]]=1,1,""),"")</f>
        <v/>
      </c>
      <c r="CI348" s="171" t="str">
        <f>IF(SUM(Table1[[#This Row],[Multiple]:[Level (all)62]])&lt;1,IF(Table1[[#This Row],[Advanced]]=1,1,""),"")</f>
        <v/>
      </c>
      <c r="CJ348" s="171" t="str">
        <f>IF(AND(SUM(Table1[[#This Row],[General]:[Advanced]])&lt;4,SUM(Table1[[#This Row],[General]:[Advanced]])&gt;1),1,"")</f>
        <v/>
      </c>
      <c r="CK348" s="171" t="str">
        <f>Table1[[#This Row],[Level (all)]]</f>
        <v/>
      </c>
      <c r="CL348" s="171" t="str">
        <f>IF(Table1[[#This Row],[Multiple audience]]&lt;&gt;1,IF(Table1[[#This Row],[General Audience]]=1,1,""),"")</f>
        <v/>
      </c>
      <c r="CM348" s="171" t="str">
        <f>IF(Table1[[#This Row],[Multiple audience]]&lt;&gt;1,IF(Table1[[#This Row],[Planners / Designers ]]=1,1,""),"")</f>
        <v/>
      </c>
      <c r="CN348" s="171" t="str">
        <f>IF(Table1[[#This Row],[Multiple audience]]&lt;&gt;1,IF(Table1[[#This Row],[Regulatory Assessors]]=1,1,""),"")</f>
        <v/>
      </c>
      <c r="CO348" s="171" t="str">
        <f>IF(Table1[[#This Row],[Multiple audience]]&lt;&gt;1,IF(Table1[[#This Row],[Builders / Management]]=1,1,""),"")</f>
        <v/>
      </c>
      <c r="CP348" s="171" t="str">
        <f>IF(Table1[[#This Row],[Multiple audience]]&lt;&gt;1,IF(Table1[[#This Row],[Energy / Sus Assessors]]=1,1,""),"")</f>
        <v/>
      </c>
      <c r="CQ348" s="171" t="str">
        <f>IF(Table1[[#This Row],[Multiple audience]]&lt;&gt;1,IF(Table1[[#This Row],[Semi-skilled]]=1,1,""),"")</f>
        <v/>
      </c>
      <c r="CR348" s="171" t="str">
        <f>IF(Table1[[#This Row],[Multiple audience]]&lt;&gt;1,IF(Table1[[#This Row],[Trades]]=1,1,""),"")</f>
        <v/>
      </c>
      <c r="CS348" s="171" t="str">
        <f>IF(Table1[[#This Row],[Multiple audience]]&lt;&gt;1,IF(Table1[[#This Row],[Other]]=1,1,""),"")</f>
        <v/>
      </c>
      <c r="CT348" s="171" t="str">
        <f>IF(SUM(Table1[[#This Row],[General Audience]:[Other]])&gt;1,1,"")</f>
        <v/>
      </c>
      <c r="CU348" s="171" t="str">
        <f>IF(Table1[[#This Row],[Various  ]]&lt;&gt;1,IF(Table1[[#This Row],[Calculator / Software]]=1,1,""),"")</f>
        <v/>
      </c>
      <c r="CV348" s="171" t="str">
        <f>IF(Table1[[#This Row],[Various  ]]&lt;&gt;1,IF(Table1[[#This Row],[Information  ]]=1,1,""),"")</f>
        <v/>
      </c>
      <c r="CW348" s="171" t="str">
        <f>IF(Table1[[#This Row],[Various  ]]&lt;&gt;1,IF(Table1[[#This Row],[Interactive Tool]]=1,1,""),"")</f>
        <v/>
      </c>
      <c r="CX348" s="171" t="str">
        <f>IF(Table1[[#This Row],[Various  ]]&lt;&gt;1,IF(Table1[[#This Row],[Technical Specifications]]=1,1,""),"")</f>
        <v/>
      </c>
      <c r="CY348" s="171" t="str">
        <f>IF(Table1[[#This Row],[Various  ]]&lt;&gt;1,IF(Table1[[#This Row],[Training Resources]]=1,1,""),"")</f>
        <v/>
      </c>
      <c r="CZ348" s="171" t="str">
        <f>IF(Table1[[#This Row],[Various  ]]&lt;&gt;1,IF(Table1[[#This Row],[Toolbox]]=1,1,""),"")</f>
        <v/>
      </c>
      <c r="DA348" s="169" t="str">
        <f>IF(Table1[[#This Row],[Various  ]]&lt;&gt;1,IF(Table1[[#This Row],[Video]]=1,1,""),"")</f>
        <v/>
      </c>
      <c r="DB348" s="169" t="str">
        <f>IF(Table1[[#This Row],[Various  ]]&lt;&gt;1,IF(Table1[[#This Row],[Case study]]=1,1,""),"")</f>
        <v/>
      </c>
      <c r="DC348" s="169" t="str">
        <f>IF(Table1[[#This Row],[Various  ]]&lt;&gt;1,IF(Table1[[#This Row],[Other   ]]=1,1,""),"")</f>
        <v/>
      </c>
      <c r="DD348" s="169" t="str">
        <f>IF(Table1[[#This Row],[Various  ]]&lt;&gt;1,IF(Table1[[#This Row],[Standards]]=1,1,""),"")</f>
        <v/>
      </c>
      <c r="DE348" s="169" t="str">
        <f>IF(Table1[[#This Row],[Various]]=1,1,IF(SUM(Table1[[#This Row],[Calculator / Software]:[Standards]])&gt;1,1,""))</f>
        <v/>
      </c>
      <c r="DF348" s="169" t="str">
        <f>IF(Table1[[#This Row],[Multiple NCC links]]&lt;&gt;1,IF(Table1[[#This Row],[Design]]=1,1,""),"")</f>
        <v/>
      </c>
      <c r="DG348" s="169" t="str">
        <f>IF(Table1[[#This Row],[Multiple NCC links]]&lt;&gt;1,IF(Table1[[#This Row],[Assessment / Verification]]=1,1,""),"")</f>
        <v/>
      </c>
      <c r="DH348" s="169" t="str">
        <f>IF(Table1[[#This Row],[Multiple NCC links]]&lt;&gt;1,IF(Table1[[#This Row],[Climate Specific ]]=1,1,""),"")</f>
        <v/>
      </c>
      <c r="DI348" s="169" t="str">
        <f>IF(Table1[[#This Row],[Multiple NCC links]]&lt;&gt;1,IF(Table1[[#This Row],[Alterations / Additions]]=1,1,""),"")</f>
        <v/>
      </c>
      <c r="DJ348" s="169" t="str">
        <f>IF(Table1[[#This Row],[Multiple NCC links]]&lt;&gt;1,IF(Table1[[#This Row],[Glazing]]=1,1,""),"")</f>
        <v/>
      </c>
      <c r="DK348" s="169" t="str">
        <f>IF(Table1[[#This Row],[Multiple NCC links]]&lt;&gt;1,IF(Table1[[#This Row],[Building Fabric / Thermal / Sealing]]=1,1,""),"")</f>
        <v/>
      </c>
      <c r="DL348" s="169" t="str">
        <f>IF(Table1[[#This Row],[Multiple NCC links]]&lt;&gt;1,IF(Table1[[#This Row],[Lighting]]=1,1,""),"")</f>
        <v/>
      </c>
      <c r="DM348" s="169" t="str">
        <f>IF(Table1[[#This Row],[Multiple NCC links]]&lt;&gt;1,IF(Table1[[#This Row],[HVAC]]=1,1,""),"")</f>
        <v/>
      </c>
      <c r="DN348" s="169" t="str">
        <f>IF(Table1[[#This Row],[Multiple NCC links]]&lt;&gt;1,IF(Table1[[#This Row],[Services]]=1,1,""),"")</f>
        <v/>
      </c>
      <c r="DO348" s="169" t="str">
        <f>IF(Table1[[#This Row],[Multiple NCC links]]&lt;&gt;1,IF(Table1[[#This Row],[Maintenance &amp; Monitoring]]=1,1,""),"")</f>
        <v/>
      </c>
      <c r="DP348" s="169" t="str">
        <f>IF(Table1[[#This Row],[Multiple NCC links]]&lt;&gt;1,IF(Table1[[#This Row],[Hand over / Operations]]=1,1,""),"")</f>
        <v/>
      </c>
      <c r="DQ348" s="169" t="str">
        <f>IF(Table1[[#This Row],[Multiple NCC links]]&lt;&gt;1,IF(Table1[[#This Row],[As built assessment]]=1,1,""),"")</f>
        <v/>
      </c>
      <c r="DR348" s="169" t="str">
        <f>IF(Table1[[#This Row],[Multiple NCC links]]&lt;&gt;1,IF(Table1[[#This Row],[Beyond compliance]]=1,1,""),"")</f>
        <v/>
      </c>
      <c r="DS348" s="169" t="str">
        <f>IF(SUM(Table1[[#This Row],[Design]:[Beyond compliance]])&gt;1,1,"")</f>
        <v/>
      </c>
      <c r="DT348" s="169" t="str">
        <f>IF(Table1[[#This Row],[Both Residential &amp; Commercial4]]&lt;&gt;1,IF(Table1[[#This Row],[Residential]]=1,1,""),"")</f>
        <v/>
      </c>
      <c r="DU348" s="169" t="str">
        <f>IF(Table1[[#This Row],[Both Residential &amp; Commercial4]]&lt;&gt;1,IF(Table1[[#This Row],[Commercial]]=1,1,""),"")</f>
        <v/>
      </c>
      <c r="DV348" s="169" t="str">
        <f>Table1[[#This Row],[Residential &amp; Commercial]]</f>
        <v/>
      </c>
      <c r="DW348" s="169"/>
    </row>
    <row r="349" spans="1:127" s="49" customFormat="1" ht="20.25" thickTop="1" thickBot="1" x14ac:dyDescent="0.35">
      <c r="A349" s="97"/>
      <c r="B349" s="97"/>
      <c r="C349" s="88"/>
      <c r="D349" s="88"/>
      <c r="E349" s="176"/>
      <c r="F349" s="176"/>
      <c r="G349" s="176"/>
      <c r="H349" s="176"/>
      <c r="I349" s="90" t="str">
        <f>IF(AND(Table1[[#This Row],[General]]=1,Table1[[#This Row],[Beginner]]=1,Table1[[#This Row],[Intermediate]]=1,Table1[[#This Row],[Advanced]]=1),1,"")</f>
        <v/>
      </c>
      <c r="J349" s="90" t="str">
        <f>CONCATENATE(IF(Table1[[#This Row],[General]]=1,"General, ",""), IF(Table1[[#This Row],[Beginner]]=1,"Beginner, ",""),IF(Table1[[#This Row],[Intermediate]]=1,"Intermediate, ",""), IF(Table1[[#This Row],[Advanced]]=1,"Advanced",""))</f>
        <v/>
      </c>
      <c r="K349" s="91"/>
      <c r="L349" s="179"/>
      <c r="M349" s="91"/>
      <c r="N349" s="91"/>
      <c r="O349" s="159"/>
      <c r="P349" s="91"/>
      <c r="Q349" s="91"/>
      <c r="R349" s="91"/>
      <c r="S34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49" s="102"/>
      <c r="U349" s="102"/>
      <c r="V349" s="240"/>
      <c r="W349" s="240"/>
      <c r="X349" s="102"/>
      <c r="Y349" s="102"/>
      <c r="Z349" s="102"/>
      <c r="AA349" s="102"/>
      <c r="AB349" s="102"/>
      <c r="AC349" s="102"/>
      <c r="AD349" s="102"/>
      <c r="AE349" s="102"/>
      <c r="AF349" s="102"/>
      <c r="AG34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49" s="103"/>
      <c r="AI349" s="103"/>
      <c r="AJ349" s="103"/>
      <c r="AK349" s="74" t="str">
        <f>CONCATENATE(IF(Table1[[#This Row],[Digital]]=1,"Digital, ",""),IF(Table1[[#This Row],[Face to Face]]=1,"Face to face, ",""),IF(Table1[[#This Row],[Blended]]=1,"Blended",""))</f>
        <v/>
      </c>
      <c r="AL349" s="99"/>
      <c r="AM349" s="104"/>
      <c r="AN349" s="130"/>
      <c r="AO349" s="94"/>
      <c r="AP349" s="182"/>
      <c r="AQ349" s="94"/>
      <c r="AR349" s="94"/>
      <c r="AS349" s="94"/>
      <c r="AT349" s="94"/>
      <c r="AU349" s="94"/>
      <c r="AV349" s="182"/>
      <c r="AW349" s="182"/>
      <c r="AX349" s="182"/>
      <c r="AY349" s="94"/>
      <c r="AZ34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4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49" s="95"/>
      <c r="BC349" s="95"/>
      <c r="BD349" s="90" t="str">
        <f>IF(AND(Table1[[#This Row],[Residential]]=1,Table1[[#This Row],[Commercial]]=1),1,"")</f>
        <v/>
      </c>
      <c r="BE349" s="90" t="str">
        <f>CONCATENATE(IF(Table1[[#This Row],[Residential]]=1,"Residential, ",""),IF(Table1[[#This Row],[Commercial]]=1,"Commercial",""))</f>
        <v/>
      </c>
      <c r="BF349" s="94"/>
      <c r="BG349" s="94"/>
      <c r="BH349" s="94"/>
      <c r="BI349" s="94"/>
      <c r="BJ349" s="94"/>
      <c r="BK349" s="94"/>
      <c r="BL349" s="94"/>
      <c r="BM349" s="182"/>
      <c r="BN349" s="94"/>
      <c r="BO34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49" s="160"/>
      <c r="BQ349" s="120"/>
      <c r="BR349" s="132"/>
      <c r="BS349" s="120"/>
      <c r="BT349" s="175"/>
      <c r="BU349" s="175"/>
      <c r="BV349" s="175"/>
      <c r="BW349" s="121"/>
      <c r="BX349" s="121"/>
      <c r="BY349" s="121"/>
      <c r="BZ349" s="227"/>
      <c r="CA34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49" s="48">
        <f>COUNTIF(Table1[[#This Row],[Validity]:[Alignment with NCC (Yes=1,No=0)]],"N/A")</f>
        <v>0</v>
      </c>
      <c r="CC349" s="48">
        <f>IF(ISERROR(Table1[[#This Row],[Total Quality Score (out of 10)]]/(4-Table1[[#This Row],[N/A Count]])),0,Table1[[#This Row],[Total Quality Score (out of 10)]]/(4-Table1[[#This Row],[N/A Count]]))</f>
        <v>0</v>
      </c>
      <c r="CD349" s="106"/>
      <c r="CE349" s="106"/>
      <c r="CF349" s="172" t="str">
        <f>IF(SUM(Table1[[#This Row],[Multiple]:[Level (all)62]])&lt;1,IF(Table1[[#This Row],[General]]=1,1,""),"")</f>
        <v/>
      </c>
      <c r="CG349" s="172" t="str">
        <f>IF(SUM(Table1[[#This Row],[Multiple]:[Level (all)62]])&lt;1,IF(Table1[[#This Row],[Beginner]]=1,1,""),"")</f>
        <v/>
      </c>
      <c r="CH349" s="171" t="str">
        <f>IF(SUM(Table1[[#This Row],[Multiple]:[Level (all)62]])&lt;1,IF(Table1[[#This Row],[Intermediate]]=1,1,""),"")</f>
        <v/>
      </c>
      <c r="CI349" s="171" t="str">
        <f>IF(SUM(Table1[[#This Row],[Multiple]:[Level (all)62]])&lt;1,IF(Table1[[#This Row],[Advanced]]=1,1,""),"")</f>
        <v/>
      </c>
      <c r="CJ349" s="171" t="str">
        <f>IF(AND(SUM(Table1[[#This Row],[General]:[Advanced]])&lt;4,SUM(Table1[[#This Row],[General]:[Advanced]])&gt;1),1,"")</f>
        <v/>
      </c>
      <c r="CK349" s="171" t="str">
        <f>Table1[[#This Row],[Level (all)]]</f>
        <v/>
      </c>
      <c r="CL349" s="171" t="str">
        <f>IF(Table1[[#This Row],[Multiple audience]]&lt;&gt;1,IF(Table1[[#This Row],[General Audience]]=1,1,""),"")</f>
        <v/>
      </c>
      <c r="CM349" s="171" t="str">
        <f>IF(Table1[[#This Row],[Multiple audience]]&lt;&gt;1,IF(Table1[[#This Row],[Planners / Designers ]]=1,1,""),"")</f>
        <v/>
      </c>
      <c r="CN349" s="171" t="str">
        <f>IF(Table1[[#This Row],[Multiple audience]]&lt;&gt;1,IF(Table1[[#This Row],[Regulatory Assessors]]=1,1,""),"")</f>
        <v/>
      </c>
      <c r="CO349" s="171" t="str">
        <f>IF(Table1[[#This Row],[Multiple audience]]&lt;&gt;1,IF(Table1[[#This Row],[Builders / Management]]=1,1,""),"")</f>
        <v/>
      </c>
      <c r="CP349" s="171" t="str">
        <f>IF(Table1[[#This Row],[Multiple audience]]&lt;&gt;1,IF(Table1[[#This Row],[Energy / Sus Assessors]]=1,1,""),"")</f>
        <v/>
      </c>
      <c r="CQ349" s="171" t="str">
        <f>IF(Table1[[#This Row],[Multiple audience]]&lt;&gt;1,IF(Table1[[#This Row],[Semi-skilled]]=1,1,""),"")</f>
        <v/>
      </c>
      <c r="CR349" s="171" t="str">
        <f>IF(Table1[[#This Row],[Multiple audience]]&lt;&gt;1,IF(Table1[[#This Row],[Trades]]=1,1,""),"")</f>
        <v/>
      </c>
      <c r="CS349" s="171" t="str">
        <f>IF(Table1[[#This Row],[Multiple audience]]&lt;&gt;1,IF(Table1[[#This Row],[Other]]=1,1,""),"")</f>
        <v/>
      </c>
      <c r="CT349" s="171" t="str">
        <f>IF(SUM(Table1[[#This Row],[General Audience]:[Other]])&gt;1,1,"")</f>
        <v/>
      </c>
      <c r="CU349" s="171" t="str">
        <f>IF(Table1[[#This Row],[Various  ]]&lt;&gt;1,IF(Table1[[#This Row],[Calculator / Software]]=1,1,""),"")</f>
        <v/>
      </c>
      <c r="CV349" s="171" t="str">
        <f>IF(Table1[[#This Row],[Various  ]]&lt;&gt;1,IF(Table1[[#This Row],[Information  ]]=1,1,""),"")</f>
        <v/>
      </c>
      <c r="CW349" s="171" t="str">
        <f>IF(Table1[[#This Row],[Various  ]]&lt;&gt;1,IF(Table1[[#This Row],[Interactive Tool]]=1,1,""),"")</f>
        <v/>
      </c>
      <c r="CX349" s="171" t="str">
        <f>IF(Table1[[#This Row],[Various  ]]&lt;&gt;1,IF(Table1[[#This Row],[Technical Specifications]]=1,1,""),"")</f>
        <v/>
      </c>
      <c r="CY349" s="171" t="str">
        <f>IF(Table1[[#This Row],[Various  ]]&lt;&gt;1,IF(Table1[[#This Row],[Training Resources]]=1,1,""),"")</f>
        <v/>
      </c>
      <c r="CZ349" s="171" t="str">
        <f>IF(Table1[[#This Row],[Various  ]]&lt;&gt;1,IF(Table1[[#This Row],[Toolbox]]=1,1,""),"")</f>
        <v/>
      </c>
      <c r="DA349" s="169" t="str">
        <f>IF(Table1[[#This Row],[Various  ]]&lt;&gt;1,IF(Table1[[#This Row],[Video]]=1,1,""),"")</f>
        <v/>
      </c>
      <c r="DB349" s="169" t="str">
        <f>IF(Table1[[#This Row],[Various  ]]&lt;&gt;1,IF(Table1[[#This Row],[Case study]]=1,1,""),"")</f>
        <v/>
      </c>
      <c r="DC349" s="169" t="str">
        <f>IF(Table1[[#This Row],[Various  ]]&lt;&gt;1,IF(Table1[[#This Row],[Other   ]]=1,1,""),"")</f>
        <v/>
      </c>
      <c r="DD349" s="169" t="str">
        <f>IF(Table1[[#This Row],[Various  ]]&lt;&gt;1,IF(Table1[[#This Row],[Standards]]=1,1,""),"")</f>
        <v/>
      </c>
      <c r="DE349" s="169" t="str">
        <f>IF(Table1[[#This Row],[Various]]=1,1,IF(SUM(Table1[[#This Row],[Calculator / Software]:[Standards]])&gt;1,1,""))</f>
        <v/>
      </c>
      <c r="DF349" s="169" t="str">
        <f>IF(Table1[[#This Row],[Multiple NCC links]]&lt;&gt;1,IF(Table1[[#This Row],[Design]]=1,1,""),"")</f>
        <v/>
      </c>
      <c r="DG349" s="169" t="str">
        <f>IF(Table1[[#This Row],[Multiple NCC links]]&lt;&gt;1,IF(Table1[[#This Row],[Assessment / Verification]]=1,1,""),"")</f>
        <v/>
      </c>
      <c r="DH349" s="169" t="str">
        <f>IF(Table1[[#This Row],[Multiple NCC links]]&lt;&gt;1,IF(Table1[[#This Row],[Climate Specific ]]=1,1,""),"")</f>
        <v/>
      </c>
      <c r="DI349" s="169" t="str">
        <f>IF(Table1[[#This Row],[Multiple NCC links]]&lt;&gt;1,IF(Table1[[#This Row],[Alterations / Additions]]=1,1,""),"")</f>
        <v/>
      </c>
      <c r="DJ349" s="169" t="str">
        <f>IF(Table1[[#This Row],[Multiple NCC links]]&lt;&gt;1,IF(Table1[[#This Row],[Glazing]]=1,1,""),"")</f>
        <v/>
      </c>
      <c r="DK349" s="169" t="str">
        <f>IF(Table1[[#This Row],[Multiple NCC links]]&lt;&gt;1,IF(Table1[[#This Row],[Building Fabric / Thermal / Sealing]]=1,1,""),"")</f>
        <v/>
      </c>
      <c r="DL349" s="169" t="str">
        <f>IF(Table1[[#This Row],[Multiple NCC links]]&lt;&gt;1,IF(Table1[[#This Row],[Lighting]]=1,1,""),"")</f>
        <v/>
      </c>
      <c r="DM349" s="169" t="str">
        <f>IF(Table1[[#This Row],[Multiple NCC links]]&lt;&gt;1,IF(Table1[[#This Row],[HVAC]]=1,1,""),"")</f>
        <v/>
      </c>
      <c r="DN349" s="169" t="str">
        <f>IF(Table1[[#This Row],[Multiple NCC links]]&lt;&gt;1,IF(Table1[[#This Row],[Services]]=1,1,""),"")</f>
        <v/>
      </c>
      <c r="DO349" s="169" t="str">
        <f>IF(Table1[[#This Row],[Multiple NCC links]]&lt;&gt;1,IF(Table1[[#This Row],[Maintenance &amp; Monitoring]]=1,1,""),"")</f>
        <v/>
      </c>
      <c r="DP349" s="169" t="str">
        <f>IF(Table1[[#This Row],[Multiple NCC links]]&lt;&gt;1,IF(Table1[[#This Row],[Hand over / Operations]]=1,1,""),"")</f>
        <v/>
      </c>
      <c r="DQ349" s="169" t="str">
        <f>IF(Table1[[#This Row],[Multiple NCC links]]&lt;&gt;1,IF(Table1[[#This Row],[As built assessment]]=1,1,""),"")</f>
        <v/>
      </c>
      <c r="DR349" s="169" t="str">
        <f>IF(Table1[[#This Row],[Multiple NCC links]]&lt;&gt;1,IF(Table1[[#This Row],[Beyond compliance]]=1,1,""),"")</f>
        <v/>
      </c>
      <c r="DS349" s="169" t="str">
        <f>IF(SUM(Table1[[#This Row],[Design]:[Beyond compliance]])&gt;1,1,"")</f>
        <v/>
      </c>
      <c r="DT349" s="169" t="str">
        <f>IF(Table1[[#This Row],[Both Residential &amp; Commercial4]]&lt;&gt;1,IF(Table1[[#This Row],[Residential]]=1,1,""),"")</f>
        <v/>
      </c>
      <c r="DU349" s="169" t="str">
        <f>IF(Table1[[#This Row],[Both Residential &amp; Commercial4]]&lt;&gt;1,IF(Table1[[#This Row],[Commercial]]=1,1,""),"")</f>
        <v/>
      </c>
      <c r="DV349" s="169" t="str">
        <f>Table1[[#This Row],[Residential &amp; Commercial]]</f>
        <v/>
      </c>
      <c r="DW349" s="169"/>
    </row>
    <row r="350" spans="1:127" s="49" customFormat="1" ht="20.25" thickTop="1" thickBot="1" x14ac:dyDescent="0.35">
      <c r="A350" s="97"/>
      <c r="B350" s="97"/>
      <c r="C350" s="88"/>
      <c r="D350" s="88"/>
      <c r="E350" s="176"/>
      <c r="F350" s="176"/>
      <c r="G350" s="176"/>
      <c r="H350" s="176"/>
      <c r="I350" s="90" t="str">
        <f>IF(AND(Table1[[#This Row],[General]]=1,Table1[[#This Row],[Beginner]]=1,Table1[[#This Row],[Intermediate]]=1,Table1[[#This Row],[Advanced]]=1),1,"")</f>
        <v/>
      </c>
      <c r="J350" s="90" t="str">
        <f>CONCATENATE(IF(Table1[[#This Row],[General]]=1,"General, ",""), IF(Table1[[#This Row],[Beginner]]=1,"Beginner, ",""),IF(Table1[[#This Row],[Intermediate]]=1,"Intermediate, ",""), IF(Table1[[#This Row],[Advanced]]=1,"Advanced",""))</f>
        <v/>
      </c>
      <c r="K350" s="91"/>
      <c r="L350" s="179"/>
      <c r="M350" s="91"/>
      <c r="N350" s="91"/>
      <c r="O350" s="159"/>
      <c r="P350" s="91"/>
      <c r="Q350" s="91"/>
      <c r="R350" s="91"/>
      <c r="S35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50" s="102"/>
      <c r="U350" s="102"/>
      <c r="V350" s="240"/>
      <c r="W350" s="240"/>
      <c r="X350" s="102"/>
      <c r="Y350" s="102"/>
      <c r="Z350" s="102"/>
      <c r="AA350" s="102"/>
      <c r="AB350" s="102"/>
      <c r="AC350" s="102"/>
      <c r="AD350" s="102"/>
      <c r="AE350" s="102"/>
      <c r="AF350" s="102"/>
      <c r="AG35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50" s="103"/>
      <c r="AI350" s="103"/>
      <c r="AJ350" s="103"/>
      <c r="AK350" s="74" t="str">
        <f>CONCATENATE(IF(Table1[[#This Row],[Digital]]=1,"Digital, ",""),IF(Table1[[#This Row],[Face to Face]]=1,"Face to face, ",""),IF(Table1[[#This Row],[Blended]]=1,"Blended",""))</f>
        <v/>
      </c>
      <c r="AL350" s="99"/>
      <c r="AM350" s="104"/>
      <c r="AN350" s="130"/>
      <c r="AO350" s="94"/>
      <c r="AP350" s="182"/>
      <c r="AQ350" s="94"/>
      <c r="AR350" s="94"/>
      <c r="AS350" s="94"/>
      <c r="AT350" s="94"/>
      <c r="AU350" s="94"/>
      <c r="AV350" s="182"/>
      <c r="AW350" s="182"/>
      <c r="AX350" s="182"/>
      <c r="AY350" s="94"/>
      <c r="AZ35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5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50" s="95"/>
      <c r="BC350" s="95"/>
      <c r="BD350" s="90" t="str">
        <f>IF(AND(Table1[[#This Row],[Residential]]=1,Table1[[#This Row],[Commercial]]=1),1,"")</f>
        <v/>
      </c>
      <c r="BE350" s="90" t="str">
        <f>CONCATENATE(IF(Table1[[#This Row],[Residential]]=1,"Residential, ",""),IF(Table1[[#This Row],[Commercial]]=1,"Commercial",""))</f>
        <v/>
      </c>
      <c r="BF350" s="94"/>
      <c r="BG350" s="94"/>
      <c r="BH350" s="94"/>
      <c r="BI350" s="94"/>
      <c r="BJ350" s="94"/>
      <c r="BK350" s="94"/>
      <c r="BL350" s="94"/>
      <c r="BM350" s="182"/>
      <c r="BN350" s="94"/>
      <c r="BO35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50" s="160"/>
      <c r="BQ350" s="120"/>
      <c r="BR350" s="132"/>
      <c r="BS350" s="120"/>
      <c r="BT350" s="175"/>
      <c r="BU350" s="175"/>
      <c r="BV350" s="175"/>
      <c r="BW350" s="121"/>
      <c r="BX350" s="121"/>
      <c r="BY350" s="121"/>
      <c r="BZ350" s="227"/>
      <c r="CA35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50" s="48">
        <f>COUNTIF(Table1[[#This Row],[Validity]:[Alignment with NCC (Yes=1,No=0)]],"N/A")</f>
        <v>0</v>
      </c>
      <c r="CC350" s="48">
        <f>IF(ISERROR(Table1[[#This Row],[Total Quality Score (out of 10)]]/(4-Table1[[#This Row],[N/A Count]])),0,Table1[[#This Row],[Total Quality Score (out of 10)]]/(4-Table1[[#This Row],[N/A Count]]))</f>
        <v>0</v>
      </c>
      <c r="CD350" s="106"/>
      <c r="CE350" s="106"/>
      <c r="CF350" s="172" t="str">
        <f>IF(SUM(Table1[[#This Row],[Multiple]:[Level (all)62]])&lt;1,IF(Table1[[#This Row],[General]]=1,1,""),"")</f>
        <v/>
      </c>
      <c r="CG350" s="172" t="str">
        <f>IF(SUM(Table1[[#This Row],[Multiple]:[Level (all)62]])&lt;1,IF(Table1[[#This Row],[Beginner]]=1,1,""),"")</f>
        <v/>
      </c>
      <c r="CH350" s="171" t="str">
        <f>IF(SUM(Table1[[#This Row],[Multiple]:[Level (all)62]])&lt;1,IF(Table1[[#This Row],[Intermediate]]=1,1,""),"")</f>
        <v/>
      </c>
      <c r="CI350" s="171" t="str">
        <f>IF(SUM(Table1[[#This Row],[Multiple]:[Level (all)62]])&lt;1,IF(Table1[[#This Row],[Advanced]]=1,1,""),"")</f>
        <v/>
      </c>
      <c r="CJ350" s="171" t="str">
        <f>IF(AND(SUM(Table1[[#This Row],[General]:[Advanced]])&lt;4,SUM(Table1[[#This Row],[General]:[Advanced]])&gt;1),1,"")</f>
        <v/>
      </c>
      <c r="CK350" s="171" t="str">
        <f>Table1[[#This Row],[Level (all)]]</f>
        <v/>
      </c>
      <c r="CL350" s="171" t="str">
        <f>IF(Table1[[#This Row],[Multiple audience]]&lt;&gt;1,IF(Table1[[#This Row],[General Audience]]=1,1,""),"")</f>
        <v/>
      </c>
      <c r="CM350" s="171" t="str">
        <f>IF(Table1[[#This Row],[Multiple audience]]&lt;&gt;1,IF(Table1[[#This Row],[Planners / Designers ]]=1,1,""),"")</f>
        <v/>
      </c>
      <c r="CN350" s="171" t="str">
        <f>IF(Table1[[#This Row],[Multiple audience]]&lt;&gt;1,IF(Table1[[#This Row],[Regulatory Assessors]]=1,1,""),"")</f>
        <v/>
      </c>
      <c r="CO350" s="171" t="str">
        <f>IF(Table1[[#This Row],[Multiple audience]]&lt;&gt;1,IF(Table1[[#This Row],[Builders / Management]]=1,1,""),"")</f>
        <v/>
      </c>
      <c r="CP350" s="171" t="str">
        <f>IF(Table1[[#This Row],[Multiple audience]]&lt;&gt;1,IF(Table1[[#This Row],[Energy / Sus Assessors]]=1,1,""),"")</f>
        <v/>
      </c>
      <c r="CQ350" s="171" t="str">
        <f>IF(Table1[[#This Row],[Multiple audience]]&lt;&gt;1,IF(Table1[[#This Row],[Semi-skilled]]=1,1,""),"")</f>
        <v/>
      </c>
      <c r="CR350" s="171" t="str">
        <f>IF(Table1[[#This Row],[Multiple audience]]&lt;&gt;1,IF(Table1[[#This Row],[Trades]]=1,1,""),"")</f>
        <v/>
      </c>
      <c r="CS350" s="171" t="str">
        <f>IF(Table1[[#This Row],[Multiple audience]]&lt;&gt;1,IF(Table1[[#This Row],[Other]]=1,1,""),"")</f>
        <v/>
      </c>
      <c r="CT350" s="171" t="str">
        <f>IF(SUM(Table1[[#This Row],[General Audience]:[Other]])&gt;1,1,"")</f>
        <v/>
      </c>
      <c r="CU350" s="171" t="str">
        <f>IF(Table1[[#This Row],[Various  ]]&lt;&gt;1,IF(Table1[[#This Row],[Calculator / Software]]=1,1,""),"")</f>
        <v/>
      </c>
      <c r="CV350" s="171" t="str">
        <f>IF(Table1[[#This Row],[Various  ]]&lt;&gt;1,IF(Table1[[#This Row],[Information  ]]=1,1,""),"")</f>
        <v/>
      </c>
      <c r="CW350" s="171" t="str">
        <f>IF(Table1[[#This Row],[Various  ]]&lt;&gt;1,IF(Table1[[#This Row],[Interactive Tool]]=1,1,""),"")</f>
        <v/>
      </c>
      <c r="CX350" s="171" t="str">
        <f>IF(Table1[[#This Row],[Various  ]]&lt;&gt;1,IF(Table1[[#This Row],[Technical Specifications]]=1,1,""),"")</f>
        <v/>
      </c>
      <c r="CY350" s="171" t="str">
        <f>IF(Table1[[#This Row],[Various  ]]&lt;&gt;1,IF(Table1[[#This Row],[Training Resources]]=1,1,""),"")</f>
        <v/>
      </c>
      <c r="CZ350" s="171" t="str">
        <f>IF(Table1[[#This Row],[Various  ]]&lt;&gt;1,IF(Table1[[#This Row],[Toolbox]]=1,1,""),"")</f>
        <v/>
      </c>
      <c r="DA350" s="169" t="str">
        <f>IF(Table1[[#This Row],[Various  ]]&lt;&gt;1,IF(Table1[[#This Row],[Video]]=1,1,""),"")</f>
        <v/>
      </c>
      <c r="DB350" s="169" t="str">
        <f>IF(Table1[[#This Row],[Various  ]]&lt;&gt;1,IF(Table1[[#This Row],[Case study]]=1,1,""),"")</f>
        <v/>
      </c>
      <c r="DC350" s="169" t="str">
        <f>IF(Table1[[#This Row],[Various  ]]&lt;&gt;1,IF(Table1[[#This Row],[Other   ]]=1,1,""),"")</f>
        <v/>
      </c>
      <c r="DD350" s="169" t="str">
        <f>IF(Table1[[#This Row],[Various  ]]&lt;&gt;1,IF(Table1[[#This Row],[Standards]]=1,1,""),"")</f>
        <v/>
      </c>
      <c r="DE350" s="169" t="str">
        <f>IF(Table1[[#This Row],[Various]]=1,1,IF(SUM(Table1[[#This Row],[Calculator / Software]:[Standards]])&gt;1,1,""))</f>
        <v/>
      </c>
      <c r="DF350" s="169" t="str">
        <f>IF(Table1[[#This Row],[Multiple NCC links]]&lt;&gt;1,IF(Table1[[#This Row],[Design]]=1,1,""),"")</f>
        <v/>
      </c>
      <c r="DG350" s="169" t="str">
        <f>IF(Table1[[#This Row],[Multiple NCC links]]&lt;&gt;1,IF(Table1[[#This Row],[Assessment / Verification]]=1,1,""),"")</f>
        <v/>
      </c>
      <c r="DH350" s="169" t="str">
        <f>IF(Table1[[#This Row],[Multiple NCC links]]&lt;&gt;1,IF(Table1[[#This Row],[Climate Specific ]]=1,1,""),"")</f>
        <v/>
      </c>
      <c r="DI350" s="169" t="str">
        <f>IF(Table1[[#This Row],[Multiple NCC links]]&lt;&gt;1,IF(Table1[[#This Row],[Alterations / Additions]]=1,1,""),"")</f>
        <v/>
      </c>
      <c r="DJ350" s="169" t="str">
        <f>IF(Table1[[#This Row],[Multiple NCC links]]&lt;&gt;1,IF(Table1[[#This Row],[Glazing]]=1,1,""),"")</f>
        <v/>
      </c>
      <c r="DK350" s="169" t="str">
        <f>IF(Table1[[#This Row],[Multiple NCC links]]&lt;&gt;1,IF(Table1[[#This Row],[Building Fabric / Thermal / Sealing]]=1,1,""),"")</f>
        <v/>
      </c>
      <c r="DL350" s="169" t="str">
        <f>IF(Table1[[#This Row],[Multiple NCC links]]&lt;&gt;1,IF(Table1[[#This Row],[Lighting]]=1,1,""),"")</f>
        <v/>
      </c>
      <c r="DM350" s="169" t="str">
        <f>IF(Table1[[#This Row],[Multiple NCC links]]&lt;&gt;1,IF(Table1[[#This Row],[HVAC]]=1,1,""),"")</f>
        <v/>
      </c>
      <c r="DN350" s="169" t="str">
        <f>IF(Table1[[#This Row],[Multiple NCC links]]&lt;&gt;1,IF(Table1[[#This Row],[Services]]=1,1,""),"")</f>
        <v/>
      </c>
      <c r="DO350" s="169" t="str">
        <f>IF(Table1[[#This Row],[Multiple NCC links]]&lt;&gt;1,IF(Table1[[#This Row],[Maintenance &amp; Monitoring]]=1,1,""),"")</f>
        <v/>
      </c>
      <c r="DP350" s="169" t="str">
        <f>IF(Table1[[#This Row],[Multiple NCC links]]&lt;&gt;1,IF(Table1[[#This Row],[Hand over / Operations]]=1,1,""),"")</f>
        <v/>
      </c>
      <c r="DQ350" s="169" t="str">
        <f>IF(Table1[[#This Row],[Multiple NCC links]]&lt;&gt;1,IF(Table1[[#This Row],[As built assessment]]=1,1,""),"")</f>
        <v/>
      </c>
      <c r="DR350" s="169" t="str">
        <f>IF(Table1[[#This Row],[Multiple NCC links]]&lt;&gt;1,IF(Table1[[#This Row],[Beyond compliance]]=1,1,""),"")</f>
        <v/>
      </c>
      <c r="DS350" s="169" t="str">
        <f>IF(SUM(Table1[[#This Row],[Design]:[Beyond compliance]])&gt;1,1,"")</f>
        <v/>
      </c>
      <c r="DT350" s="169" t="str">
        <f>IF(Table1[[#This Row],[Both Residential &amp; Commercial4]]&lt;&gt;1,IF(Table1[[#This Row],[Residential]]=1,1,""),"")</f>
        <v/>
      </c>
      <c r="DU350" s="169" t="str">
        <f>IF(Table1[[#This Row],[Both Residential &amp; Commercial4]]&lt;&gt;1,IF(Table1[[#This Row],[Commercial]]=1,1,""),"")</f>
        <v/>
      </c>
      <c r="DV350" s="169" t="str">
        <f>Table1[[#This Row],[Residential &amp; Commercial]]</f>
        <v/>
      </c>
      <c r="DW350" s="169"/>
    </row>
    <row r="351" spans="1:127" s="49" customFormat="1" ht="20.25" thickTop="1" thickBot="1" x14ac:dyDescent="0.35">
      <c r="A351" s="97"/>
      <c r="B351" s="97"/>
      <c r="C351" s="88"/>
      <c r="D351" s="88"/>
      <c r="E351" s="176"/>
      <c r="F351" s="176"/>
      <c r="G351" s="176"/>
      <c r="H351" s="176"/>
      <c r="I351" s="90" t="str">
        <f>IF(AND(Table1[[#This Row],[General]]=1,Table1[[#This Row],[Beginner]]=1,Table1[[#This Row],[Intermediate]]=1,Table1[[#This Row],[Advanced]]=1),1,"")</f>
        <v/>
      </c>
      <c r="J351" s="90" t="str">
        <f>CONCATENATE(IF(Table1[[#This Row],[General]]=1,"General, ",""), IF(Table1[[#This Row],[Beginner]]=1,"Beginner, ",""),IF(Table1[[#This Row],[Intermediate]]=1,"Intermediate, ",""), IF(Table1[[#This Row],[Advanced]]=1,"Advanced",""))</f>
        <v/>
      </c>
      <c r="K351" s="91"/>
      <c r="L351" s="179"/>
      <c r="M351" s="91"/>
      <c r="N351" s="91"/>
      <c r="O351" s="159"/>
      <c r="P351" s="91"/>
      <c r="Q351" s="91"/>
      <c r="R351" s="91"/>
      <c r="S35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51" s="102"/>
      <c r="U351" s="102"/>
      <c r="V351" s="240"/>
      <c r="W351" s="240"/>
      <c r="X351" s="102"/>
      <c r="Y351" s="102"/>
      <c r="Z351" s="102"/>
      <c r="AA351" s="102"/>
      <c r="AB351" s="102"/>
      <c r="AC351" s="102"/>
      <c r="AD351" s="102"/>
      <c r="AE351" s="102"/>
      <c r="AF351" s="102"/>
      <c r="AG35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51" s="103"/>
      <c r="AI351" s="103"/>
      <c r="AJ351" s="103"/>
      <c r="AK351" s="74" t="str">
        <f>CONCATENATE(IF(Table1[[#This Row],[Digital]]=1,"Digital, ",""),IF(Table1[[#This Row],[Face to Face]]=1,"Face to face, ",""),IF(Table1[[#This Row],[Blended]]=1,"Blended",""))</f>
        <v/>
      </c>
      <c r="AL351" s="99"/>
      <c r="AM351" s="104"/>
      <c r="AN351" s="130"/>
      <c r="AO351" s="94"/>
      <c r="AP351" s="182"/>
      <c r="AQ351" s="94"/>
      <c r="AR351" s="94"/>
      <c r="AS351" s="94"/>
      <c r="AT351" s="94"/>
      <c r="AU351" s="94"/>
      <c r="AV351" s="182"/>
      <c r="AW351" s="182"/>
      <c r="AX351" s="182"/>
      <c r="AY351" s="94"/>
      <c r="AZ35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5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51" s="95"/>
      <c r="BC351" s="95"/>
      <c r="BD351" s="90" t="str">
        <f>IF(AND(Table1[[#This Row],[Residential]]=1,Table1[[#This Row],[Commercial]]=1),1,"")</f>
        <v/>
      </c>
      <c r="BE351" s="90" t="str">
        <f>CONCATENATE(IF(Table1[[#This Row],[Residential]]=1,"Residential, ",""),IF(Table1[[#This Row],[Commercial]]=1,"Commercial",""))</f>
        <v/>
      </c>
      <c r="BF351" s="94"/>
      <c r="BG351" s="94"/>
      <c r="BH351" s="94"/>
      <c r="BI351" s="94"/>
      <c r="BJ351" s="94"/>
      <c r="BK351" s="94"/>
      <c r="BL351" s="94"/>
      <c r="BM351" s="182"/>
      <c r="BN351" s="94"/>
      <c r="BO35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51" s="160"/>
      <c r="BQ351" s="120"/>
      <c r="BR351" s="132"/>
      <c r="BS351" s="120"/>
      <c r="BT351" s="175"/>
      <c r="BU351" s="175"/>
      <c r="BV351" s="175"/>
      <c r="BW351" s="121"/>
      <c r="BX351" s="121"/>
      <c r="BY351" s="121"/>
      <c r="BZ351" s="227"/>
      <c r="CA35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51" s="48">
        <f>COUNTIF(Table1[[#This Row],[Validity]:[Alignment with NCC (Yes=1,No=0)]],"N/A")</f>
        <v>0</v>
      </c>
      <c r="CC351" s="48">
        <f>IF(ISERROR(Table1[[#This Row],[Total Quality Score (out of 10)]]/(4-Table1[[#This Row],[N/A Count]])),0,Table1[[#This Row],[Total Quality Score (out of 10)]]/(4-Table1[[#This Row],[N/A Count]]))</f>
        <v>0</v>
      </c>
      <c r="CD351" s="106"/>
      <c r="CE351" s="106"/>
      <c r="CF351" s="172" t="str">
        <f>IF(SUM(Table1[[#This Row],[Multiple]:[Level (all)62]])&lt;1,IF(Table1[[#This Row],[General]]=1,1,""),"")</f>
        <v/>
      </c>
      <c r="CG351" s="172" t="str">
        <f>IF(SUM(Table1[[#This Row],[Multiple]:[Level (all)62]])&lt;1,IF(Table1[[#This Row],[Beginner]]=1,1,""),"")</f>
        <v/>
      </c>
      <c r="CH351" s="171" t="str">
        <f>IF(SUM(Table1[[#This Row],[Multiple]:[Level (all)62]])&lt;1,IF(Table1[[#This Row],[Intermediate]]=1,1,""),"")</f>
        <v/>
      </c>
      <c r="CI351" s="171" t="str">
        <f>IF(SUM(Table1[[#This Row],[Multiple]:[Level (all)62]])&lt;1,IF(Table1[[#This Row],[Advanced]]=1,1,""),"")</f>
        <v/>
      </c>
      <c r="CJ351" s="171" t="str">
        <f>IF(AND(SUM(Table1[[#This Row],[General]:[Advanced]])&lt;4,SUM(Table1[[#This Row],[General]:[Advanced]])&gt;1),1,"")</f>
        <v/>
      </c>
      <c r="CK351" s="171" t="str">
        <f>Table1[[#This Row],[Level (all)]]</f>
        <v/>
      </c>
      <c r="CL351" s="171" t="str">
        <f>IF(Table1[[#This Row],[Multiple audience]]&lt;&gt;1,IF(Table1[[#This Row],[General Audience]]=1,1,""),"")</f>
        <v/>
      </c>
      <c r="CM351" s="171" t="str">
        <f>IF(Table1[[#This Row],[Multiple audience]]&lt;&gt;1,IF(Table1[[#This Row],[Planners / Designers ]]=1,1,""),"")</f>
        <v/>
      </c>
      <c r="CN351" s="171" t="str">
        <f>IF(Table1[[#This Row],[Multiple audience]]&lt;&gt;1,IF(Table1[[#This Row],[Regulatory Assessors]]=1,1,""),"")</f>
        <v/>
      </c>
      <c r="CO351" s="171" t="str">
        <f>IF(Table1[[#This Row],[Multiple audience]]&lt;&gt;1,IF(Table1[[#This Row],[Builders / Management]]=1,1,""),"")</f>
        <v/>
      </c>
      <c r="CP351" s="171" t="str">
        <f>IF(Table1[[#This Row],[Multiple audience]]&lt;&gt;1,IF(Table1[[#This Row],[Energy / Sus Assessors]]=1,1,""),"")</f>
        <v/>
      </c>
      <c r="CQ351" s="171" t="str">
        <f>IF(Table1[[#This Row],[Multiple audience]]&lt;&gt;1,IF(Table1[[#This Row],[Semi-skilled]]=1,1,""),"")</f>
        <v/>
      </c>
      <c r="CR351" s="171" t="str">
        <f>IF(Table1[[#This Row],[Multiple audience]]&lt;&gt;1,IF(Table1[[#This Row],[Trades]]=1,1,""),"")</f>
        <v/>
      </c>
      <c r="CS351" s="171" t="str">
        <f>IF(Table1[[#This Row],[Multiple audience]]&lt;&gt;1,IF(Table1[[#This Row],[Other]]=1,1,""),"")</f>
        <v/>
      </c>
      <c r="CT351" s="171" t="str">
        <f>IF(SUM(Table1[[#This Row],[General Audience]:[Other]])&gt;1,1,"")</f>
        <v/>
      </c>
      <c r="CU351" s="171" t="str">
        <f>IF(Table1[[#This Row],[Various  ]]&lt;&gt;1,IF(Table1[[#This Row],[Calculator / Software]]=1,1,""),"")</f>
        <v/>
      </c>
      <c r="CV351" s="171" t="str">
        <f>IF(Table1[[#This Row],[Various  ]]&lt;&gt;1,IF(Table1[[#This Row],[Information  ]]=1,1,""),"")</f>
        <v/>
      </c>
      <c r="CW351" s="171" t="str">
        <f>IF(Table1[[#This Row],[Various  ]]&lt;&gt;1,IF(Table1[[#This Row],[Interactive Tool]]=1,1,""),"")</f>
        <v/>
      </c>
      <c r="CX351" s="171" t="str">
        <f>IF(Table1[[#This Row],[Various  ]]&lt;&gt;1,IF(Table1[[#This Row],[Technical Specifications]]=1,1,""),"")</f>
        <v/>
      </c>
      <c r="CY351" s="171" t="str">
        <f>IF(Table1[[#This Row],[Various  ]]&lt;&gt;1,IF(Table1[[#This Row],[Training Resources]]=1,1,""),"")</f>
        <v/>
      </c>
      <c r="CZ351" s="171" t="str">
        <f>IF(Table1[[#This Row],[Various  ]]&lt;&gt;1,IF(Table1[[#This Row],[Toolbox]]=1,1,""),"")</f>
        <v/>
      </c>
      <c r="DA351" s="169" t="str">
        <f>IF(Table1[[#This Row],[Various  ]]&lt;&gt;1,IF(Table1[[#This Row],[Video]]=1,1,""),"")</f>
        <v/>
      </c>
      <c r="DB351" s="169" t="str">
        <f>IF(Table1[[#This Row],[Various  ]]&lt;&gt;1,IF(Table1[[#This Row],[Case study]]=1,1,""),"")</f>
        <v/>
      </c>
      <c r="DC351" s="169" t="str">
        <f>IF(Table1[[#This Row],[Various  ]]&lt;&gt;1,IF(Table1[[#This Row],[Other   ]]=1,1,""),"")</f>
        <v/>
      </c>
      <c r="DD351" s="169" t="str">
        <f>IF(Table1[[#This Row],[Various  ]]&lt;&gt;1,IF(Table1[[#This Row],[Standards]]=1,1,""),"")</f>
        <v/>
      </c>
      <c r="DE351" s="169" t="str">
        <f>IF(Table1[[#This Row],[Various]]=1,1,IF(SUM(Table1[[#This Row],[Calculator / Software]:[Standards]])&gt;1,1,""))</f>
        <v/>
      </c>
      <c r="DF351" s="169" t="str">
        <f>IF(Table1[[#This Row],[Multiple NCC links]]&lt;&gt;1,IF(Table1[[#This Row],[Design]]=1,1,""),"")</f>
        <v/>
      </c>
      <c r="DG351" s="169" t="str">
        <f>IF(Table1[[#This Row],[Multiple NCC links]]&lt;&gt;1,IF(Table1[[#This Row],[Assessment / Verification]]=1,1,""),"")</f>
        <v/>
      </c>
      <c r="DH351" s="169" t="str">
        <f>IF(Table1[[#This Row],[Multiple NCC links]]&lt;&gt;1,IF(Table1[[#This Row],[Climate Specific ]]=1,1,""),"")</f>
        <v/>
      </c>
      <c r="DI351" s="169" t="str">
        <f>IF(Table1[[#This Row],[Multiple NCC links]]&lt;&gt;1,IF(Table1[[#This Row],[Alterations / Additions]]=1,1,""),"")</f>
        <v/>
      </c>
      <c r="DJ351" s="169" t="str">
        <f>IF(Table1[[#This Row],[Multiple NCC links]]&lt;&gt;1,IF(Table1[[#This Row],[Glazing]]=1,1,""),"")</f>
        <v/>
      </c>
      <c r="DK351" s="169" t="str">
        <f>IF(Table1[[#This Row],[Multiple NCC links]]&lt;&gt;1,IF(Table1[[#This Row],[Building Fabric / Thermal / Sealing]]=1,1,""),"")</f>
        <v/>
      </c>
      <c r="DL351" s="169" t="str">
        <f>IF(Table1[[#This Row],[Multiple NCC links]]&lt;&gt;1,IF(Table1[[#This Row],[Lighting]]=1,1,""),"")</f>
        <v/>
      </c>
      <c r="DM351" s="169" t="str">
        <f>IF(Table1[[#This Row],[Multiple NCC links]]&lt;&gt;1,IF(Table1[[#This Row],[HVAC]]=1,1,""),"")</f>
        <v/>
      </c>
      <c r="DN351" s="169" t="str">
        <f>IF(Table1[[#This Row],[Multiple NCC links]]&lt;&gt;1,IF(Table1[[#This Row],[Services]]=1,1,""),"")</f>
        <v/>
      </c>
      <c r="DO351" s="169" t="str">
        <f>IF(Table1[[#This Row],[Multiple NCC links]]&lt;&gt;1,IF(Table1[[#This Row],[Maintenance &amp; Monitoring]]=1,1,""),"")</f>
        <v/>
      </c>
      <c r="DP351" s="169" t="str">
        <f>IF(Table1[[#This Row],[Multiple NCC links]]&lt;&gt;1,IF(Table1[[#This Row],[Hand over / Operations]]=1,1,""),"")</f>
        <v/>
      </c>
      <c r="DQ351" s="169" t="str">
        <f>IF(Table1[[#This Row],[Multiple NCC links]]&lt;&gt;1,IF(Table1[[#This Row],[As built assessment]]=1,1,""),"")</f>
        <v/>
      </c>
      <c r="DR351" s="169" t="str">
        <f>IF(Table1[[#This Row],[Multiple NCC links]]&lt;&gt;1,IF(Table1[[#This Row],[Beyond compliance]]=1,1,""),"")</f>
        <v/>
      </c>
      <c r="DS351" s="169" t="str">
        <f>IF(SUM(Table1[[#This Row],[Design]:[Beyond compliance]])&gt;1,1,"")</f>
        <v/>
      </c>
      <c r="DT351" s="169" t="str">
        <f>IF(Table1[[#This Row],[Both Residential &amp; Commercial4]]&lt;&gt;1,IF(Table1[[#This Row],[Residential]]=1,1,""),"")</f>
        <v/>
      </c>
      <c r="DU351" s="169" t="str">
        <f>IF(Table1[[#This Row],[Both Residential &amp; Commercial4]]&lt;&gt;1,IF(Table1[[#This Row],[Commercial]]=1,1,""),"")</f>
        <v/>
      </c>
      <c r="DV351" s="169" t="str">
        <f>Table1[[#This Row],[Residential &amp; Commercial]]</f>
        <v/>
      </c>
      <c r="DW351" s="169"/>
    </row>
    <row r="352" spans="1:127" s="49" customFormat="1" ht="20.25" thickTop="1" thickBot="1" x14ac:dyDescent="0.35">
      <c r="A352" s="97"/>
      <c r="B352" s="97"/>
      <c r="C352" s="88"/>
      <c r="D352" s="88"/>
      <c r="E352" s="176"/>
      <c r="F352" s="176"/>
      <c r="G352" s="176"/>
      <c r="H352" s="176"/>
      <c r="I352" s="90" t="str">
        <f>IF(AND(Table1[[#This Row],[General]]=1,Table1[[#This Row],[Beginner]]=1,Table1[[#This Row],[Intermediate]]=1,Table1[[#This Row],[Advanced]]=1),1,"")</f>
        <v/>
      </c>
      <c r="J352" s="90" t="str">
        <f>CONCATENATE(IF(Table1[[#This Row],[General]]=1,"General, ",""), IF(Table1[[#This Row],[Beginner]]=1,"Beginner, ",""),IF(Table1[[#This Row],[Intermediate]]=1,"Intermediate, ",""), IF(Table1[[#This Row],[Advanced]]=1,"Advanced",""))</f>
        <v/>
      </c>
      <c r="K352" s="91"/>
      <c r="L352" s="179"/>
      <c r="M352" s="91"/>
      <c r="N352" s="91"/>
      <c r="O352" s="159"/>
      <c r="P352" s="91"/>
      <c r="Q352" s="91"/>
      <c r="R352" s="91"/>
      <c r="S35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52" s="102"/>
      <c r="U352" s="102"/>
      <c r="V352" s="240"/>
      <c r="W352" s="240"/>
      <c r="X352" s="102"/>
      <c r="Y352" s="102"/>
      <c r="Z352" s="102"/>
      <c r="AA352" s="102"/>
      <c r="AB352" s="102"/>
      <c r="AC352" s="102"/>
      <c r="AD352" s="102"/>
      <c r="AE352" s="102"/>
      <c r="AF352" s="102"/>
      <c r="AG35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52" s="103"/>
      <c r="AI352" s="103"/>
      <c r="AJ352" s="103"/>
      <c r="AK352" s="74" t="str">
        <f>CONCATENATE(IF(Table1[[#This Row],[Digital]]=1,"Digital, ",""),IF(Table1[[#This Row],[Face to Face]]=1,"Face to face, ",""),IF(Table1[[#This Row],[Blended]]=1,"Blended",""))</f>
        <v/>
      </c>
      <c r="AL352" s="99"/>
      <c r="AM352" s="104"/>
      <c r="AN352" s="130"/>
      <c r="AO352" s="94"/>
      <c r="AP352" s="182"/>
      <c r="AQ352" s="94"/>
      <c r="AR352" s="94"/>
      <c r="AS352" s="94"/>
      <c r="AT352" s="94"/>
      <c r="AU352" s="94"/>
      <c r="AV352" s="182"/>
      <c r="AW352" s="182"/>
      <c r="AX352" s="182"/>
      <c r="AY352" s="94"/>
      <c r="AZ35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5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52" s="95"/>
      <c r="BC352" s="95"/>
      <c r="BD352" s="90" t="str">
        <f>IF(AND(Table1[[#This Row],[Residential]]=1,Table1[[#This Row],[Commercial]]=1),1,"")</f>
        <v/>
      </c>
      <c r="BE352" s="90" t="str">
        <f>CONCATENATE(IF(Table1[[#This Row],[Residential]]=1,"Residential, ",""),IF(Table1[[#This Row],[Commercial]]=1,"Commercial",""))</f>
        <v/>
      </c>
      <c r="BF352" s="94"/>
      <c r="BG352" s="94"/>
      <c r="BH352" s="94"/>
      <c r="BI352" s="94"/>
      <c r="BJ352" s="94"/>
      <c r="BK352" s="94"/>
      <c r="BL352" s="94"/>
      <c r="BM352" s="182"/>
      <c r="BN352" s="94"/>
      <c r="BO35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52" s="160"/>
      <c r="BQ352" s="120"/>
      <c r="BR352" s="132"/>
      <c r="BS352" s="120"/>
      <c r="BT352" s="175"/>
      <c r="BU352" s="175"/>
      <c r="BV352" s="175"/>
      <c r="BW352" s="121"/>
      <c r="BX352" s="121"/>
      <c r="BY352" s="121"/>
      <c r="BZ352" s="227"/>
      <c r="CA35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52" s="48">
        <f>COUNTIF(Table1[[#This Row],[Validity]:[Alignment with NCC (Yes=1,No=0)]],"N/A")</f>
        <v>0</v>
      </c>
      <c r="CC352" s="48">
        <f>IF(ISERROR(Table1[[#This Row],[Total Quality Score (out of 10)]]/(4-Table1[[#This Row],[N/A Count]])),0,Table1[[#This Row],[Total Quality Score (out of 10)]]/(4-Table1[[#This Row],[N/A Count]]))</f>
        <v>0</v>
      </c>
      <c r="CD352" s="106"/>
      <c r="CE352" s="106"/>
      <c r="CF352" s="172" t="str">
        <f>IF(SUM(Table1[[#This Row],[Multiple]:[Level (all)62]])&lt;1,IF(Table1[[#This Row],[General]]=1,1,""),"")</f>
        <v/>
      </c>
      <c r="CG352" s="172" t="str">
        <f>IF(SUM(Table1[[#This Row],[Multiple]:[Level (all)62]])&lt;1,IF(Table1[[#This Row],[Beginner]]=1,1,""),"")</f>
        <v/>
      </c>
      <c r="CH352" s="171" t="str">
        <f>IF(SUM(Table1[[#This Row],[Multiple]:[Level (all)62]])&lt;1,IF(Table1[[#This Row],[Intermediate]]=1,1,""),"")</f>
        <v/>
      </c>
      <c r="CI352" s="171" t="str">
        <f>IF(SUM(Table1[[#This Row],[Multiple]:[Level (all)62]])&lt;1,IF(Table1[[#This Row],[Advanced]]=1,1,""),"")</f>
        <v/>
      </c>
      <c r="CJ352" s="171" t="str">
        <f>IF(AND(SUM(Table1[[#This Row],[General]:[Advanced]])&lt;4,SUM(Table1[[#This Row],[General]:[Advanced]])&gt;1),1,"")</f>
        <v/>
      </c>
      <c r="CK352" s="171" t="str">
        <f>Table1[[#This Row],[Level (all)]]</f>
        <v/>
      </c>
      <c r="CL352" s="171" t="str">
        <f>IF(Table1[[#This Row],[Multiple audience]]&lt;&gt;1,IF(Table1[[#This Row],[General Audience]]=1,1,""),"")</f>
        <v/>
      </c>
      <c r="CM352" s="171" t="str">
        <f>IF(Table1[[#This Row],[Multiple audience]]&lt;&gt;1,IF(Table1[[#This Row],[Planners / Designers ]]=1,1,""),"")</f>
        <v/>
      </c>
      <c r="CN352" s="171" t="str">
        <f>IF(Table1[[#This Row],[Multiple audience]]&lt;&gt;1,IF(Table1[[#This Row],[Regulatory Assessors]]=1,1,""),"")</f>
        <v/>
      </c>
      <c r="CO352" s="171" t="str">
        <f>IF(Table1[[#This Row],[Multiple audience]]&lt;&gt;1,IF(Table1[[#This Row],[Builders / Management]]=1,1,""),"")</f>
        <v/>
      </c>
      <c r="CP352" s="171" t="str">
        <f>IF(Table1[[#This Row],[Multiple audience]]&lt;&gt;1,IF(Table1[[#This Row],[Energy / Sus Assessors]]=1,1,""),"")</f>
        <v/>
      </c>
      <c r="CQ352" s="171" t="str">
        <f>IF(Table1[[#This Row],[Multiple audience]]&lt;&gt;1,IF(Table1[[#This Row],[Semi-skilled]]=1,1,""),"")</f>
        <v/>
      </c>
      <c r="CR352" s="171" t="str">
        <f>IF(Table1[[#This Row],[Multiple audience]]&lt;&gt;1,IF(Table1[[#This Row],[Trades]]=1,1,""),"")</f>
        <v/>
      </c>
      <c r="CS352" s="171" t="str">
        <f>IF(Table1[[#This Row],[Multiple audience]]&lt;&gt;1,IF(Table1[[#This Row],[Other]]=1,1,""),"")</f>
        <v/>
      </c>
      <c r="CT352" s="171" t="str">
        <f>IF(SUM(Table1[[#This Row],[General Audience]:[Other]])&gt;1,1,"")</f>
        <v/>
      </c>
      <c r="CU352" s="171" t="str">
        <f>IF(Table1[[#This Row],[Various  ]]&lt;&gt;1,IF(Table1[[#This Row],[Calculator / Software]]=1,1,""),"")</f>
        <v/>
      </c>
      <c r="CV352" s="171" t="str">
        <f>IF(Table1[[#This Row],[Various  ]]&lt;&gt;1,IF(Table1[[#This Row],[Information  ]]=1,1,""),"")</f>
        <v/>
      </c>
      <c r="CW352" s="171" t="str">
        <f>IF(Table1[[#This Row],[Various  ]]&lt;&gt;1,IF(Table1[[#This Row],[Interactive Tool]]=1,1,""),"")</f>
        <v/>
      </c>
      <c r="CX352" s="171" t="str">
        <f>IF(Table1[[#This Row],[Various  ]]&lt;&gt;1,IF(Table1[[#This Row],[Technical Specifications]]=1,1,""),"")</f>
        <v/>
      </c>
      <c r="CY352" s="171" t="str">
        <f>IF(Table1[[#This Row],[Various  ]]&lt;&gt;1,IF(Table1[[#This Row],[Training Resources]]=1,1,""),"")</f>
        <v/>
      </c>
      <c r="CZ352" s="171" t="str">
        <f>IF(Table1[[#This Row],[Various  ]]&lt;&gt;1,IF(Table1[[#This Row],[Toolbox]]=1,1,""),"")</f>
        <v/>
      </c>
      <c r="DA352" s="169" t="str">
        <f>IF(Table1[[#This Row],[Various  ]]&lt;&gt;1,IF(Table1[[#This Row],[Video]]=1,1,""),"")</f>
        <v/>
      </c>
      <c r="DB352" s="169" t="str">
        <f>IF(Table1[[#This Row],[Various  ]]&lt;&gt;1,IF(Table1[[#This Row],[Case study]]=1,1,""),"")</f>
        <v/>
      </c>
      <c r="DC352" s="169" t="str">
        <f>IF(Table1[[#This Row],[Various  ]]&lt;&gt;1,IF(Table1[[#This Row],[Other   ]]=1,1,""),"")</f>
        <v/>
      </c>
      <c r="DD352" s="169" t="str">
        <f>IF(Table1[[#This Row],[Various  ]]&lt;&gt;1,IF(Table1[[#This Row],[Standards]]=1,1,""),"")</f>
        <v/>
      </c>
      <c r="DE352" s="169" t="str">
        <f>IF(Table1[[#This Row],[Various]]=1,1,IF(SUM(Table1[[#This Row],[Calculator / Software]:[Standards]])&gt;1,1,""))</f>
        <v/>
      </c>
      <c r="DF352" s="169" t="str">
        <f>IF(Table1[[#This Row],[Multiple NCC links]]&lt;&gt;1,IF(Table1[[#This Row],[Design]]=1,1,""),"")</f>
        <v/>
      </c>
      <c r="DG352" s="169" t="str">
        <f>IF(Table1[[#This Row],[Multiple NCC links]]&lt;&gt;1,IF(Table1[[#This Row],[Assessment / Verification]]=1,1,""),"")</f>
        <v/>
      </c>
      <c r="DH352" s="169" t="str">
        <f>IF(Table1[[#This Row],[Multiple NCC links]]&lt;&gt;1,IF(Table1[[#This Row],[Climate Specific ]]=1,1,""),"")</f>
        <v/>
      </c>
      <c r="DI352" s="169" t="str">
        <f>IF(Table1[[#This Row],[Multiple NCC links]]&lt;&gt;1,IF(Table1[[#This Row],[Alterations / Additions]]=1,1,""),"")</f>
        <v/>
      </c>
      <c r="DJ352" s="169" t="str">
        <f>IF(Table1[[#This Row],[Multiple NCC links]]&lt;&gt;1,IF(Table1[[#This Row],[Glazing]]=1,1,""),"")</f>
        <v/>
      </c>
      <c r="DK352" s="169" t="str">
        <f>IF(Table1[[#This Row],[Multiple NCC links]]&lt;&gt;1,IF(Table1[[#This Row],[Building Fabric / Thermal / Sealing]]=1,1,""),"")</f>
        <v/>
      </c>
      <c r="DL352" s="169" t="str">
        <f>IF(Table1[[#This Row],[Multiple NCC links]]&lt;&gt;1,IF(Table1[[#This Row],[Lighting]]=1,1,""),"")</f>
        <v/>
      </c>
      <c r="DM352" s="169" t="str">
        <f>IF(Table1[[#This Row],[Multiple NCC links]]&lt;&gt;1,IF(Table1[[#This Row],[HVAC]]=1,1,""),"")</f>
        <v/>
      </c>
      <c r="DN352" s="169" t="str">
        <f>IF(Table1[[#This Row],[Multiple NCC links]]&lt;&gt;1,IF(Table1[[#This Row],[Services]]=1,1,""),"")</f>
        <v/>
      </c>
      <c r="DO352" s="169" t="str">
        <f>IF(Table1[[#This Row],[Multiple NCC links]]&lt;&gt;1,IF(Table1[[#This Row],[Maintenance &amp; Monitoring]]=1,1,""),"")</f>
        <v/>
      </c>
      <c r="DP352" s="169" t="str">
        <f>IF(Table1[[#This Row],[Multiple NCC links]]&lt;&gt;1,IF(Table1[[#This Row],[Hand over / Operations]]=1,1,""),"")</f>
        <v/>
      </c>
      <c r="DQ352" s="169" t="str">
        <f>IF(Table1[[#This Row],[Multiple NCC links]]&lt;&gt;1,IF(Table1[[#This Row],[As built assessment]]=1,1,""),"")</f>
        <v/>
      </c>
      <c r="DR352" s="169" t="str">
        <f>IF(Table1[[#This Row],[Multiple NCC links]]&lt;&gt;1,IF(Table1[[#This Row],[Beyond compliance]]=1,1,""),"")</f>
        <v/>
      </c>
      <c r="DS352" s="169" t="str">
        <f>IF(SUM(Table1[[#This Row],[Design]:[Beyond compliance]])&gt;1,1,"")</f>
        <v/>
      </c>
      <c r="DT352" s="169" t="str">
        <f>IF(Table1[[#This Row],[Both Residential &amp; Commercial4]]&lt;&gt;1,IF(Table1[[#This Row],[Residential]]=1,1,""),"")</f>
        <v/>
      </c>
      <c r="DU352" s="169" t="str">
        <f>IF(Table1[[#This Row],[Both Residential &amp; Commercial4]]&lt;&gt;1,IF(Table1[[#This Row],[Commercial]]=1,1,""),"")</f>
        <v/>
      </c>
      <c r="DV352" s="169" t="str">
        <f>Table1[[#This Row],[Residential &amp; Commercial]]</f>
        <v/>
      </c>
      <c r="DW352" s="169"/>
    </row>
    <row r="353" spans="1:127" s="49" customFormat="1" ht="20.25" thickTop="1" thickBot="1" x14ac:dyDescent="0.35">
      <c r="A353" s="97"/>
      <c r="B353" s="97"/>
      <c r="C353" s="88"/>
      <c r="D353" s="88"/>
      <c r="E353" s="176"/>
      <c r="F353" s="176"/>
      <c r="G353" s="176"/>
      <c r="H353" s="176"/>
      <c r="I353" s="90" t="str">
        <f>IF(AND(Table1[[#This Row],[General]]=1,Table1[[#This Row],[Beginner]]=1,Table1[[#This Row],[Intermediate]]=1,Table1[[#This Row],[Advanced]]=1),1,"")</f>
        <v/>
      </c>
      <c r="J353" s="90" t="str">
        <f>CONCATENATE(IF(Table1[[#This Row],[General]]=1,"General, ",""), IF(Table1[[#This Row],[Beginner]]=1,"Beginner, ",""),IF(Table1[[#This Row],[Intermediate]]=1,"Intermediate, ",""), IF(Table1[[#This Row],[Advanced]]=1,"Advanced",""))</f>
        <v/>
      </c>
      <c r="K353" s="91"/>
      <c r="L353" s="179"/>
      <c r="M353" s="91"/>
      <c r="N353" s="91"/>
      <c r="O353" s="159"/>
      <c r="P353" s="91"/>
      <c r="Q353" s="91"/>
      <c r="R353" s="91"/>
      <c r="S35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53" s="102"/>
      <c r="U353" s="102"/>
      <c r="V353" s="240"/>
      <c r="W353" s="240"/>
      <c r="X353" s="102"/>
      <c r="Y353" s="102"/>
      <c r="Z353" s="102"/>
      <c r="AA353" s="102"/>
      <c r="AB353" s="102"/>
      <c r="AC353" s="102"/>
      <c r="AD353" s="102"/>
      <c r="AE353" s="102"/>
      <c r="AF353" s="102"/>
      <c r="AG35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53" s="103"/>
      <c r="AI353" s="103"/>
      <c r="AJ353" s="103"/>
      <c r="AK353" s="74" t="str">
        <f>CONCATENATE(IF(Table1[[#This Row],[Digital]]=1,"Digital, ",""),IF(Table1[[#This Row],[Face to Face]]=1,"Face to face, ",""),IF(Table1[[#This Row],[Blended]]=1,"Blended",""))</f>
        <v/>
      </c>
      <c r="AL353" s="99"/>
      <c r="AM353" s="104"/>
      <c r="AN353" s="130"/>
      <c r="AO353" s="94"/>
      <c r="AP353" s="182"/>
      <c r="AQ353" s="94"/>
      <c r="AR353" s="94"/>
      <c r="AS353" s="94"/>
      <c r="AT353" s="94"/>
      <c r="AU353" s="94"/>
      <c r="AV353" s="182"/>
      <c r="AW353" s="182"/>
      <c r="AX353" s="182"/>
      <c r="AY353" s="94"/>
      <c r="AZ35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5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53" s="95"/>
      <c r="BC353" s="95"/>
      <c r="BD353" s="90" t="str">
        <f>IF(AND(Table1[[#This Row],[Residential]]=1,Table1[[#This Row],[Commercial]]=1),1,"")</f>
        <v/>
      </c>
      <c r="BE353" s="90" t="str">
        <f>CONCATENATE(IF(Table1[[#This Row],[Residential]]=1,"Residential, ",""),IF(Table1[[#This Row],[Commercial]]=1,"Commercial",""))</f>
        <v/>
      </c>
      <c r="BF353" s="94"/>
      <c r="BG353" s="94"/>
      <c r="BH353" s="94"/>
      <c r="BI353" s="94"/>
      <c r="BJ353" s="94"/>
      <c r="BK353" s="94"/>
      <c r="BL353" s="94"/>
      <c r="BM353" s="182"/>
      <c r="BN353" s="94"/>
      <c r="BO35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53" s="178"/>
      <c r="BQ353" s="120"/>
      <c r="BR353" s="132"/>
      <c r="BS353" s="120"/>
      <c r="BT353" s="175"/>
      <c r="BU353" s="175"/>
      <c r="BV353" s="175"/>
      <c r="BW353" s="121"/>
      <c r="BX353" s="121"/>
      <c r="BY353" s="121"/>
      <c r="BZ353" s="227"/>
      <c r="CA35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53" s="48">
        <f>COUNTIF(Table1[[#This Row],[Validity]:[Alignment with NCC (Yes=1,No=0)]],"N/A")</f>
        <v>0</v>
      </c>
      <c r="CC353" s="48">
        <f>IF(ISERROR(Table1[[#This Row],[Total Quality Score (out of 10)]]/(4-Table1[[#This Row],[N/A Count]])),0,Table1[[#This Row],[Total Quality Score (out of 10)]]/(4-Table1[[#This Row],[N/A Count]]))</f>
        <v>0</v>
      </c>
      <c r="CD353" s="106"/>
      <c r="CE353" s="106"/>
      <c r="CF353" s="172" t="str">
        <f>IF(SUM(Table1[[#This Row],[Multiple]:[Level (all)62]])&lt;1,IF(Table1[[#This Row],[General]]=1,1,""),"")</f>
        <v/>
      </c>
      <c r="CG353" s="172" t="str">
        <f>IF(SUM(Table1[[#This Row],[Multiple]:[Level (all)62]])&lt;1,IF(Table1[[#This Row],[Beginner]]=1,1,""),"")</f>
        <v/>
      </c>
      <c r="CH353" s="171" t="str">
        <f>IF(SUM(Table1[[#This Row],[Multiple]:[Level (all)62]])&lt;1,IF(Table1[[#This Row],[Intermediate]]=1,1,""),"")</f>
        <v/>
      </c>
      <c r="CI353" s="171" t="str">
        <f>IF(SUM(Table1[[#This Row],[Multiple]:[Level (all)62]])&lt;1,IF(Table1[[#This Row],[Advanced]]=1,1,""),"")</f>
        <v/>
      </c>
      <c r="CJ353" s="171" t="str">
        <f>IF(AND(SUM(Table1[[#This Row],[General]:[Advanced]])&lt;4,SUM(Table1[[#This Row],[General]:[Advanced]])&gt;1),1,"")</f>
        <v/>
      </c>
      <c r="CK353" s="171" t="str">
        <f>Table1[[#This Row],[Level (all)]]</f>
        <v/>
      </c>
      <c r="CL353" s="171" t="str">
        <f>IF(Table1[[#This Row],[Multiple audience]]&lt;&gt;1,IF(Table1[[#This Row],[General Audience]]=1,1,""),"")</f>
        <v/>
      </c>
      <c r="CM353" s="171" t="str">
        <f>IF(Table1[[#This Row],[Multiple audience]]&lt;&gt;1,IF(Table1[[#This Row],[Planners / Designers ]]=1,1,""),"")</f>
        <v/>
      </c>
      <c r="CN353" s="171" t="str">
        <f>IF(Table1[[#This Row],[Multiple audience]]&lt;&gt;1,IF(Table1[[#This Row],[Regulatory Assessors]]=1,1,""),"")</f>
        <v/>
      </c>
      <c r="CO353" s="171" t="str">
        <f>IF(Table1[[#This Row],[Multiple audience]]&lt;&gt;1,IF(Table1[[#This Row],[Builders / Management]]=1,1,""),"")</f>
        <v/>
      </c>
      <c r="CP353" s="171" t="str">
        <f>IF(Table1[[#This Row],[Multiple audience]]&lt;&gt;1,IF(Table1[[#This Row],[Energy / Sus Assessors]]=1,1,""),"")</f>
        <v/>
      </c>
      <c r="CQ353" s="171" t="str">
        <f>IF(Table1[[#This Row],[Multiple audience]]&lt;&gt;1,IF(Table1[[#This Row],[Semi-skilled]]=1,1,""),"")</f>
        <v/>
      </c>
      <c r="CR353" s="171" t="str">
        <f>IF(Table1[[#This Row],[Multiple audience]]&lt;&gt;1,IF(Table1[[#This Row],[Trades]]=1,1,""),"")</f>
        <v/>
      </c>
      <c r="CS353" s="171" t="str">
        <f>IF(Table1[[#This Row],[Multiple audience]]&lt;&gt;1,IF(Table1[[#This Row],[Other]]=1,1,""),"")</f>
        <v/>
      </c>
      <c r="CT353" s="171" t="str">
        <f>IF(SUM(Table1[[#This Row],[General Audience]:[Other]])&gt;1,1,"")</f>
        <v/>
      </c>
      <c r="CU353" s="171" t="str">
        <f>IF(Table1[[#This Row],[Various  ]]&lt;&gt;1,IF(Table1[[#This Row],[Calculator / Software]]=1,1,""),"")</f>
        <v/>
      </c>
      <c r="CV353" s="171" t="str">
        <f>IF(Table1[[#This Row],[Various  ]]&lt;&gt;1,IF(Table1[[#This Row],[Information  ]]=1,1,""),"")</f>
        <v/>
      </c>
      <c r="CW353" s="171" t="str">
        <f>IF(Table1[[#This Row],[Various  ]]&lt;&gt;1,IF(Table1[[#This Row],[Interactive Tool]]=1,1,""),"")</f>
        <v/>
      </c>
      <c r="CX353" s="171" t="str">
        <f>IF(Table1[[#This Row],[Various  ]]&lt;&gt;1,IF(Table1[[#This Row],[Technical Specifications]]=1,1,""),"")</f>
        <v/>
      </c>
      <c r="CY353" s="171" t="str">
        <f>IF(Table1[[#This Row],[Various  ]]&lt;&gt;1,IF(Table1[[#This Row],[Training Resources]]=1,1,""),"")</f>
        <v/>
      </c>
      <c r="CZ353" s="171" t="str">
        <f>IF(Table1[[#This Row],[Various  ]]&lt;&gt;1,IF(Table1[[#This Row],[Toolbox]]=1,1,""),"")</f>
        <v/>
      </c>
      <c r="DA353" s="169" t="str">
        <f>IF(Table1[[#This Row],[Various  ]]&lt;&gt;1,IF(Table1[[#This Row],[Video]]=1,1,""),"")</f>
        <v/>
      </c>
      <c r="DB353" s="169" t="str">
        <f>IF(Table1[[#This Row],[Various  ]]&lt;&gt;1,IF(Table1[[#This Row],[Case study]]=1,1,""),"")</f>
        <v/>
      </c>
      <c r="DC353" s="169" t="str">
        <f>IF(Table1[[#This Row],[Various  ]]&lt;&gt;1,IF(Table1[[#This Row],[Other   ]]=1,1,""),"")</f>
        <v/>
      </c>
      <c r="DD353" s="169" t="str">
        <f>IF(Table1[[#This Row],[Various  ]]&lt;&gt;1,IF(Table1[[#This Row],[Standards]]=1,1,""),"")</f>
        <v/>
      </c>
      <c r="DE353" s="169" t="str">
        <f>IF(Table1[[#This Row],[Various]]=1,1,IF(SUM(Table1[[#This Row],[Calculator / Software]:[Standards]])&gt;1,1,""))</f>
        <v/>
      </c>
      <c r="DF353" s="169" t="str">
        <f>IF(Table1[[#This Row],[Multiple NCC links]]&lt;&gt;1,IF(Table1[[#This Row],[Design]]=1,1,""),"")</f>
        <v/>
      </c>
      <c r="DG353" s="169" t="str">
        <f>IF(Table1[[#This Row],[Multiple NCC links]]&lt;&gt;1,IF(Table1[[#This Row],[Assessment / Verification]]=1,1,""),"")</f>
        <v/>
      </c>
      <c r="DH353" s="169" t="str">
        <f>IF(Table1[[#This Row],[Multiple NCC links]]&lt;&gt;1,IF(Table1[[#This Row],[Climate Specific ]]=1,1,""),"")</f>
        <v/>
      </c>
      <c r="DI353" s="169" t="str">
        <f>IF(Table1[[#This Row],[Multiple NCC links]]&lt;&gt;1,IF(Table1[[#This Row],[Alterations / Additions]]=1,1,""),"")</f>
        <v/>
      </c>
      <c r="DJ353" s="169" t="str">
        <f>IF(Table1[[#This Row],[Multiple NCC links]]&lt;&gt;1,IF(Table1[[#This Row],[Glazing]]=1,1,""),"")</f>
        <v/>
      </c>
      <c r="DK353" s="169" t="str">
        <f>IF(Table1[[#This Row],[Multiple NCC links]]&lt;&gt;1,IF(Table1[[#This Row],[Building Fabric / Thermal / Sealing]]=1,1,""),"")</f>
        <v/>
      </c>
      <c r="DL353" s="169" t="str">
        <f>IF(Table1[[#This Row],[Multiple NCC links]]&lt;&gt;1,IF(Table1[[#This Row],[Lighting]]=1,1,""),"")</f>
        <v/>
      </c>
      <c r="DM353" s="169" t="str">
        <f>IF(Table1[[#This Row],[Multiple NCC links]]&lt;&gt;1,IF(Table1[[#This Row],[HVAC]]=1,1,""),"")</f>
        <v/>
      </c>
      <c r="DN353" s="169" t="str">
        <f>IF(Table1[[#This Row],[Multiple NCC links]]&lt;&gt;1,IF(Table1[[#This Row],[Services]]=1,1,""),"")</f>
        <v/>
      </c>
      <c r="DO353" s="169" t="str">
        <f>IF(Table1[[#This Row],[Multiple NCC links]]&lt;&gt;1,IF(Table1[[#This Row],[Maintenance &amp; Monitoring]]=1,1,""),"")</f>
        <v/>
      </c>
      <c r="DP353" s="169" t="str">
        <f>IF(Table1[[#This Row],[Multiple NCC links]]&lt;&gt;1,IF(Table1[[#This Row],[Hand over / Operations]]=1,1,""),"")</f>
        <v/>
      </c>
      <c r="DQ353" s="169" t="str">
        <f>IF(Table1[[#This Row],[Multiple NCC links]]&lt;&gt;1,IF(Table1[[#This Row],[As built assessment]]=1,1,""),"")</f>
        <v/>
      </c>
      <c r="DR353" s="169" t="str">
        <f>IF(Table1[[#This Row],[Multiple NCC links]]&lt;&gt;1,IF(Table1[[#This Row],[Beyond compliance]]=1,1,""),"")</f>
        <v/>
      </c>
      <c r="DS353" s="169" t="str">
        <f>IF(SUM(Table1[[#This Row],[Design]:[Beyond compliance]])&gt;1,1,"")</f>
        <v/>
      </c>
      <c r="DT353" s="169" t="str">
        <f>IF(Table1[[#This Row],[Both Residential &amp; Commercial4]]&lt;&gt;1,IF(Table1[[#This Row],[Residential]]=1,1,""),"")</f>
        <v/>
      </c>
      <c r="DU353" s="169" t="str">
        <f>IF(Table1[[#This Row],[Both Residential &amp; Commercial4]]&lt;&gt;1,IF(Table1[[#This Row],[Commercial]]=1,1,""),"")</f>
        <v/>
      </c>
      <c r="DV353" s="169" t="str">
        <f>Table1[[#This Row],[Residential &amp; Commercial]]</f>
        <v/>
      </c>
      <c r="DW353" s="169"/>
    </row>
    <row r="354" spans="1:127" s="49" customFormat="1" ht="20.25" thickTop="1" thickBot="1" x14ac:dyDescent="0.35">
      <c r="A354" s="97"/>
      <c r="B354" s="97"/>
      <c r="C354" s="88"/>
      <c r="D354" s="88"/>
      <c r="E354" s="176"/>
      <c r="F354" s="176"/>
      <c r="G354" s="176"/>
      <c r="H354" s="176"/>
      <c r="I354" s="90" t="str">
        <f>IF(AND(Table1[[#This Row],[General]]=1,Table1[[#This Row],[Beginner]]=1,Table1[[#This Row],[Intermediate]]=1,Table1[[#This Row],[Advanced]]=1),1,"")</f>
        <v/>
      </c>
      <c r="J354" s="90" t="str">
        <f>CONCATENATE(IF(Table1[[#This Row],[General]]=1,"General, ",""), IF(Table1[[#This Row],[Beginner]]=1,"Beginner, ",""),IF(Table1[[#This Row],[Intermediate]]=1,"Intermediate, ",""), IF(Table1[[#This Row],[Advanced]]=1,"Advanced",""))</f>
        <v/>
      </c>
      <c r="K354" s="91"/>
      <c r="L354" s="179"/>
      <c r="M354" s="91"/>
      <c r="N354" s="91"/>
      <c r="O354" s="159"/>
      <c r="P354" s="91"/>
      <c r="Q354" s="91"/>
      <c r="R354" s="91"/>
      <c r="S35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54" s="102"/>
      <c r="U354" s="102"/>
      <c r="V354" s="240"/>
      <c r="W354" s="240"/>
      <c r="X354" s="102"/>
      <c r="Y354" s="102"/>
      <c r="Z354" s="102"/>
      <c r="AA354" s="102"/>
      <c r="AB354" s="102"/>
      <c r="AC354" s="102"/>
      <c r="AD354" s="102"/>
      <c r="AE354" s="102"/>
      <c r="AF354" s="102"/>
      <c r="AG35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54" s="103"/>
      <c r="AI354" s="103"/>
      <c r="AJ354" s="103"/>
      <c r="AK354" s="74" t="str">
        <f>CONCATENATE(IF(Table1[[#This Row],[Digital]]=1,"Digital, ",""),IF(Table1[[#This Row],[Face to Face]]=1,"Face to face, ",""),IF(Table1[[#This Row],[Blended]]=1,"Blended",""))</f>
        <v/>
      </c>
      <c r="AL354" s="99"/>
      <c r="AM354" s="104"/>
      <c r="AN354" s="130"/>
      <c r="AO354" s="94"/>
      <c r="AP354" s="182"/>
      <c r="AQ354" s="94"/>
      <c r="AR354" s="94"/>
      <c r="AS354" s="94"/>
      <c r="AT354" s="94"/>
      <c r="AU354" s="94"/>
      <c r="AV354" s="182"/>
      <c r="AW354" s="182"/>
      <c r="AX354" s="182"/>
      <c r="AY354" s="94"/>
      <c r="AZ35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5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54" s="95"/>
      <c r="BC354" s="95"/>
      <c r="BD354" s="90" t="str">
        <f>IF(AND(Table1[[#This Row],[Residential]]=1,Table1[[#This Row],[Commercial]]=1),1,"")</f>
        <v/>
      </c>
      <c r="BE354" s="90" t="str">
        <f>CONCATENATE(IF(Table1[[#This Row],[Residential]]=1,"Residential, ",""),IF(Table1[[#This Row],[Commercial]]=1,"Commercial",""))</f>
        <v/>
      </c>
      <c r="BF354" s="94"/>
      <c r="BG354" s="94"/>
      <c r="BH354" s="94"/>
      <c r="BI354" s="94"/>
      <c r="BJ354" s="94"/>
      <c r="BK354" s="94"/>
      <c r="BL354" s="94"/>
      <c r="BM354" s="182"/>
      <c r="BN354" s="94"/>
      <c r="BO35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54" s="178"/>
      <c r="BQ354" s="120"/>
      <c r="BR354" s="132"/>
      <c r="BS354" s="120"/>
      <c r="BT354" s="175"/>
      <c r="BU354" s="175"/>
      <c r="BV354" s="175"/>
      <c r="BW354" s="121"/>
      <c r="BX354" s="121"/>
      <c r="BY354" s="121"/>
      <c r="BZ354" s="227"/>
      <c r="CA35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54" s="48">
        <f>COUNTIF(Table1[[#This Row],[Validity]:[Alignment with NCC (Yes=1,No=0)]],"N/A")</f>
        <v>0</v>
      </c>
      <c r="CC354" s="48">
        <f>IF(ISERROR(Table1[[#This Row],[Total Quality Score (out of 10)]]/(4-Table1[[#This Row],[N/A Count]])),0,Table1[[#This Row],[Total Quality Score (out of 10)]]/(4-Table1[[#This Row],[N/A Count]]))</f>
        <v>0</v>
      </c>
      <c r="CD354" s="106"/>
      <c r="CE354" s="106"/>
      <c r="CF354" s="172" t="str">
        <f>IF(SUM(Table1[[#This Row],[Multiple]:[Level (all)62]])&lt;1,IF(Table1[[#This Row],[General]]=1,1,""),"")</f>
        <v/>
      </c>
      <c r="CG354" s="172" t="str">
        <f>IF(SUM(Table1[[#This Row],[Multiple]:[Level (all)62]])&lt;1,IF(Table1[[#This Row],[Beginner]]=1,1,""),"")</f>
        <v/>
      </c>
      <c r="CH354" s="171" t="str">
        <f>IF(SUM(Table1[[#This Row],[Multiple]:[Level (all)62]])&lt;1,IF(Table1[[#This Row],[Intermediate]]=1,1,""),"")</f>
        <v/>
      </c>
      <c r="CI354" s="171" t="str">
        <f>IF(SUM(Table1[[#This Row],[Multiple]:[Level (all)62]])&lt;1,IF(Table1[[#This Row],[Advanced]]=1,1,""),"")</f>
        <v/>
      </c>
      <c r="CJ354" s="171" t="str">
        <f>IF(AND(SUM(Table1[[#This Row],[General]:[Advanced]])&lt;4,SUM(Table1[[#This Row],[General]:[Advanced]])&gt;1),1,"")</f>
        <v/>
      </c>
      <c r="CK354" s="171" t="str">
        <f>Table1[[#This Row],[Level (all)]]</f>
        <v/>
      </c>
      <c r="CL354" s="171" t="str">
        <f>IF(Table1[[#This Row],[Multiple audience]]&lt;&gt;1,IF(Table1[[#This Row],[General Audience]]=1,1,""),"")</f>
        <v/>
      </c>
      <c r="CM354" s="171" t="str">
        <f>IF(Table1[[#This Row],[Multiple audience]]&lt;&gt;1,IF(Table1[[#This Row],[Planners / Designers ]]=1,1,""),"")</f>
        <v/>
      </c>
      <c r="CN354" s="171" t="str">
        <f>IF(Table1[[#This Row],[Multiple audience]]&lt;&gt;1,IF(Table1[[#This Row],[Regulatory Assessors]]=1,1,""),"")</f>
        <v/>
      </c>
      <c r="CO354" s="171" t="str">
        <f>IF(Table1[[#This Row],[Multiple audience]]&lt;&gt;1,IF(Table1[[#This Row],[Builders / Management]]=1,1,""),"")</f>
        <v/>
      </c>
      <c r="CP354" s="171" t="str">
        <f>IF(Table1[[#This Row],[Multiple audience]]&lt;&gt;1,IF(Table1[[#This Row],[Energy / Sus Assessors]]=1,1,""),"")</f>
        <v/>
      </c>
      <c r="CQ354" s="171" t="str">
        <f>IF(Table1[[#This Row],[Multiple audience]]&lt;&gt;1,IF(Table1[[#This Row],[Semi-skilled]]=1,1,""),"")</f>
        <v/>
      </c>
      <c r="CR354" s="171" t="str">
        <f>IF(Table1[[#This Row],[Multiple audience]]&lt;&gt;1,IF(Table1[[#This Row],[Trades]]=1,1,""),"")</f>
        <v/>
      </c>
      <c r="CS354" s="171" t="str">
        <f>IF(Table1[[#This Row],[Multiple audience]]&lt;&gt;1,IF(Table1[[#This Row],[Other]]=1,1,""),"")</f>
        <v/>
      </c>
      <c r="CT354" s="171" t="str">
        <f>IF(SUM(Table1[[#This Row],[General Audience]:[Other]])&gt;1,1,"")</f>
        <v/>
      </c>
      <c r="CU354" s="171" t="str">
        <f>IF(Table1[[#This Row],[Various  ]]&lt;&gt;1,IF(Table1[[#This Row],[Calculator / Software]]=1,1,""),"")</f>
        <v/>
      </c>
      <c r="CV354" s="171" t="str">
        <f>IF(Table1[[#This Row],[Various  ]]&lt;&gt;1,IF(Table1[[#This Row],[Information  ]]=1,1,""),"")</f>
        <v/>
      </c>
      <c r="CW354" s="171" t="str">
        <f>IF(Table1[[#This Row],[Various  ]]&lt;&gt;1,IF(Table1[[#This Row],[Interactive Tool]]=1,1,""),"")</f>
        <v/>
      </c>
      <c r="CX354" s="171" t="str">
        <f>IF(Table1[[#This Row],[Various  ]]&lt;&gt;1,IF(Table1[[#This Row],[Technical Specifications]]=1,1,""),"")</f>
        <v/>
      </c>
      <c r="CY354" s="171" t="str">
        <f>IF(Table1[[#This Row],[Various  ]]&lt;&gt;1,IF(Table1[[#This Row],[Training Resources]]=1,1,""),"")</f>
        <v/>
      </c>
      <c r="CZ354" s="171" t="str">
        <f>IF(Table1[[#This Row],[Various  ]]&lt;&gt;1,IF(Table1[[#This Row],[Toolbox]]=1,1,""),"")</f>
        <v/>
      </c>
      <c r="DA354" s="169" t="str">
        <f>IF(Table1[[#This Row],[Various  ]]&lt;&gt;1,IF(Table1[[#This Row],[Video]]=1,1,""),"")</f>
        <v/>
      </c>
      <c r="DB354" s="169" t="str">
        <f>IF(Table1[[#This Row],[Various  ]]&lt;&gt;1,IF(Table1[[#This Row],[Case study]]=1,1,""),"")</f>
        <v/>
      </c>
      <c r="DC354" s="169" t="str">
        <f>IF(Table1[[#This Row],[Various  ]]&lt;&gt;1,IF(Table1[[#This Row],[Other   ]]=1,1,""),"")</f>
        <v/>
      </c>
      <c r="DD354" s="169" t="str">
        <f>IF(Table1[[#This Row],[Various  ]]&lt;&gt;1,IF(Table1[[#This Row],[Standards]]=1,1,""),"")</f>
        <v/>
      </c>
      <c r="DE354" s="169" t="str">
        <f>IF(Table1[[#This Row],[Various]]=1,1,IF(SUM(Table1[[#This Row],[Calculator / Software]:[Standards]])&gt;1,1,""))</f>
        <v/>
      </c>
      <c r="DF354" s="169" t="str">
        <f>IF(Table1[[#This Row],[Multiple NCC links]]&lt;&gt;1,IF(Table1[[#This Row],[Design]]=1,1,""),"")</f>
        <v/>
      </c>
      <c r="DG354" s="169" t="str">
        <f>IF(Table1[[#This Row],[Multiple NCC links]]&lt;&gt;1,IF(Table1[[#This Row],[Assessment / Verification]]=1,1,""),"")</f>
        <v/>
      </c>
      <c r="DH354" s="169" t="str">
        <f>IF(Table1[[#This Row],[Multiple NCC links]]&lt;&gt;1,IF(Table1[[#This Row],[Climate Specific ]]=1,1,""),"")</f>
        <v/>
      </c>
      <c r="DI354" s="169" t="str">
        <f>IF(Table1[[#This Row],[Multiple NCC links]]&lt;&gt;1,IF(Table1[[#This Row],[Alterations / Additions]]=1,1,""),"")</f>
        <v/>
      </c>
      <c r="DJ354" s="169" t="str">
        <f>IF(Table1[[#This Row],[Multiple NCC links]]&lt;&gt;1,IF(Table1[[#This Row],[Glazing]]=1,1,""),"")</f>
        <v/>
      </c>
      <c r="DK354" s="169" t="str">
        <f>IF(Table1[[#This Row],[Multiple NCC links]]&lt;&gt;1,IF(Table1[[#This Row],[Building Fabric / Thermal / Sealing]]=1,1,""),"")</f>
        <v/>
      </c>
      <c r="DL354" s="169" t="str">
        <f>IF(Table1[[#This Row],[Multiple NCC links]]&lt;&gt;1,IF(Table1[[#This Row],[Lighting]]=1,1,""),"")</f>
        <v/>
      </c>
      <c r="DM354" s="169" t="str">
        <f>IF(Table1[[#This Row],[Multiple NCC links]]&lt;&gt;1,IF(Table1[[#This Row],[HVAC]]=1,1,""),"")</f>
        <v/>
      </c>
      <c r="DN354" s="169" t="str">
        <f>IF(Table1[[#This Row],[Multiple NCC links]]&lt;&gt;1,IF(Table1[[#This Row],[Services]]=1,1,""),"")</f>
        <v/>
      </c>
      <c r="DO354" s="169" t="str">
        <f>IF(Table1[[#This Row],[Multiple NCC links]]&lt;&gt;1,IF(Table1[[#This Row],[Maintenance &amp; Monitoring]]=1,1,""),"")</f>
        <v/>
      </c>
      <c r="DP354" s="169" t="str">
        <f>IF(Table1[[#This Row],[Multiple NCC links]]&lt;&gt;1,IF(Table1[[#This Row],[Hand over / Operations]]=1,1,""),"")</f>
        <v/>
      </c>
      <c r="DQ354" s="169" t="str">
        <f>IF(Table1[[#This Row],[Multiple NCC links]]&lt;&gt;1,IF(Table1[[#This Row],[As built assessment]]=1,1,""),"")</f>
        <v/>
      </c>
      <c r="DR354" s="169" t="str">
        <f>IF(Table1[[#This Row],[Multiple NCC links]]&lt;&gt;1,IF(Table1[[#This Row],[Beyond compliance]]=1,1,""),"")</f>
        <v/>
      </c>
      <c r="DS354" s="169" t="str">
        <f>IF(SUM(Table1[[#This Row],[Design]:[Beyond compliance]])&gt;1,1,"")</f>
        <v/>
      </c>
      <c r="DT354" s="169" t="str">
        <f>IF(Table1[[#This Row],[Both Residential &amp; Commercial4]]&lt;&gt;1,IF(Table1[[#This Row],[Residential]]=1,1,""),"")</f>
        <v/>
      </c>
      <c r="DU354" s="169" t="str">
        <f>IF(Table1[[#This Row],[Both Residential &amp; Commercial4]]&lt;&gt;1,IF(Table1[[#This Row],[Commercial]]=1,1,""),"")</f>
        <v/>
      </c>
      <c r="DV354" s="169" t="str">
        <f>Table1[[#This Row],[Residential &amp; Commercial]]</f>
        <v/>
      </c>
      <c r="DW354" s="169"/>
    </row>
    <row r="355" spans="1:127" s="49" customFormat="1" ht="20.25" thickTop="1" thickBot="1" x14ac:dyDescent="0.35">
      <c r="A355" s="97"/>
      <c r="B355" s="97"/>
      <c r="C355" s="88"/>
      <c r="D355" s="88"/>
      <c r="E355" s="176"/>
      <c r="F355" s="176"/>
      <c r="G355" s="176"/>
      <c r="H355" s="176"/>
      <c r="I355" s="90" t="str">
        <f>IF(AND(Table1[[#This Row],[General]]=1,Table1[[#This Row],[Beginner]]=1,Table1[[#This Row],[Intermediate]]=1,Table1[[#This Row],[Advanced]]=1),1,"")</f>
        <v/>
      </c>
      <c r="J355" s="90" t="str">
        <f>CONCATENATE(IF(Table1[[#This Row],[General]]=1,"General, ",""), IF(Table1[[#This Row],[Beginner]]=1,"Beginner, ",""),IF(Table1[[#This Row],[Intermediate]]=1,"Intermediate, ",""), IF(Table1[[#This Row],[Advanced]]=1,"Advanced",""))</f>
        <v/>
      </c>
      <c r="K355" s="91"/>
      <c r="L355" s="179"/>
      <c r="M355" s="91"/>
      <c r="N355" s="91"/>
      <c r="O355" s="159"/>
      <c r="P355" s="91"/>
      <c r="Q355" s="91"/>
      <c r="R355" s="91"/>
      <c r="S35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55" s="102"/>
      <c r="U355" s="102"/>
      <c r="V355" s="240"/>
      <c r="W355" s="240"/>
      <c r="X355" s="102"/>
      <c r="Y355" s="102"/>
      <c r="Z355" s="102"/>
      <c r="AA355" s="102"/>
      <c r="AB355" s="102"/>
      <c r="AC355" s="102"/>
      <c r="AD355" s="102"/>
      <c r="AE355" s="102"/>
      <c r="AF355" s="102"/>
      <c r="AG35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55" s="103"/>
      <c r="AI355" s="103"/>
      <c r="AJ355" s="103"/>
      <c r="AK355" s="74" t="str">
        <f>CONCATENATE(IF(Table1[[#This Row],[Digital]]=1,"Digital, ",""),IF(Table1[[#This Row],[Face to Face]]=1,"Face to face, ",""),IF(Table1[[#This Row],[Blended]]=1,"Blended",""))</f>
        <v/>
      </c>
      <c r="AL355" s="99"/>
      <c r="AM355" s="104"/>
      <c r="AN355" s="130"/>
      <c r="AO355" s="94"/>
      <c r="AP355" s="182"/>
      <c r="AQ355" s="94"/>
      <c r="AR355" s="94"/>
      <c r="AS355" s="94"/>
      <c r="AT355" s="94"/>
      <c r="AU355" s="94"/>
      <c r="AV355" s="182"/>
      <c r="AW355" s="182"/>
      <c r="AX355" s="182"/>
      <c r="AY355" s="94"/>
      <c r="AZ35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5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55" s="95"/>
      <c r="BC355" s="95"/>
      <c r="BD355" s="90" t="str">
        <f>IF(AND(Table1[[#This Row],[Residential]]=1,Table1[[#This Row],[Commercial]]=1),1,"")</f>
        <v/>
      </c>
      <c r="BE355" s="90" t="str">
        <f>CONCATENATE(IF(Table1[[#This Row],[Residential]]=1,"Residential, ",""),IF(Table1[[#This Row],[Commercial]]=1,"Commercial",""))</f>
        <v/>
      </c>
      <c r="BF355" s="94"/>
      <c r="BG355" s="94"/>
      <c r="BH355" s="94"/>
      <c r="BI355" s="94"/>
      <c r="BJ355" s="94"/>
      <c r="BK355" s="94"/>
      <c r="BL355" s="94"/>
      <c r="BM355" s="182"/>
      <c r="BN355" s="94"/>
      <c r="BO35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55" s="178"/>
      <c r="BQ355" s="120"/>
      <c r="BR355" s="132"/>
      <c r="BS355" s="120"/>
      <c r="BT355" s="175"/>
      <c r="BU355" s="175"/>
      <c r="BV355" s="175"/>
      <c r="BW355" s="121"/>
      <c r="BX355" s="121"/>
      <c r="BY355" s="121"/>
      <c r="BZ355" s="227"/>
      <c r="CA35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55" s="48">
        <f>COUNTIF(Table1[[#This Row],[Validity]:[Alignment with NCC (Yes=1,No=0)]],"N/A")</f>
        <v>0</v>
      </c>
      <c r="CC355" s="48">
        <f>IF(ISERROR(Table1[[#This Row],[Total Quality Score (out of 10)]]/(4-Table1[[#This Row],[N/A Count]])),0,Table1[[#This Row],[Total Quality Score (out of 10)]]/(4-Table1[[#This Row],[N/A Count]]))</f>
        <v>0</v>
      </c>
      <c r="CD355" s="106"/>
      <c r="CE355" s="106"/>
      <c r="CF355" s="172" t="str">
        <f>IF(SUM(Table1[[#This Row],[Multiple]:[Level (all)62]])&lt;1,IF(Table1[[#This Row],[General]]=1,1,""),"")</f>
        <v/>
      </c>
      <c r="CG355" s="172" t="str">
        <f>IF(SUM(Table1[[#This Row],[Multiple]:[Level (all)62]])&lt;1,IF(Table1[[#This Row],[Beginner]]=1,1,""),"")</f>
        <v/>
      </c>
      <c r="CH355" s="171" t="str">
        <f>IF(SUM(Table1[[#This Row],[Multiple]:[Level (all)62]])&lt;1,IF(Table1[[#This Row],[Intermediate]]=1,1,""),"")</f>
        <v/>
      </c>
      <c r="CI355" s="171" t="str">
        <f>IF(SUM(Table1[[#This Row],[Multiple]:[Level (all)62]])&lt;1,IF(Table1[[#This Row],[Advanced]]=1,1,""),"")</f>
        <v/>
      </c>
      <c r="CJ355" s="171" t="str">
        <f>IF(AND(SUM(Table1[[#This Row],[General]:[Advanced]])&lt;4,SUM(Table1[[#This Row],[General]:[Advanced]])&gt;1),1,"")</f>
        <v/>
      </c>
      <c r="CK355" s="171" t="str">
        <f>Table1[[#This Row],[Level (all)]]</f>
        <v/>
      </c>
      <c r="CL355" s="171" t="str">
        <f>IF(Table1[[#This Row],[Multiple audience]]&lt;&gt;1,IF(Table1[[#This Row],[General Audience]]=1,1,""),"")</f>
        <v/>
      </c>
      <c r="CM355" s="171" t="str">
        <f>IF(Table1[[#This Row],[Multiple audience]]&lt;&gt;1,IF(Table1[[#This Row],[Planners / Designers ]]=1,1,""),"")</f>
        <v/>
      </c>
      <c r="CN355" s="171" t="str">
        <f>IF(Table1[[#This Row],[Multiple audience]]&lt;&gt;1,IF(Table1[[#This Row],[Regulatory Assessors]]=1,1,""),"")</f>
        <v/>
      </c>
      <c r="CO355" s="171" t="str">
        <f>IF(Table1[[#This Row],[Multiple audience]]&lt;&gt;1,IF(Table1[[#This Row],[Builders / Management]]=1,1,""),"")</f>
        <v/>
      </c>
      <c r="CP355" s="171" t="str">
        <f>IF(Table1[[#This Row],[Multiple audience]]&lt;&gt;1,IF(Table1[[#This Row],[Energy / Sus Assessors]]=1,1,""),"")</f>
        <v/>
      </c>
      <c r="CQ355" s="171" t="str">
        <f>IF(Table1[[#This Row],[Multiple audience]]&lt;&gt;1,IF(Table1[[#This Row],[Semi-skilled]]=1,1,""),"")</f>
        <v/>
      </c>
      <c r="CR355" s="171" t="str">
        <f>IF(Table1[[#This Row],[Multiple audience]]&lt;&gt;1,IF(Table1[[#This Row],[Trades]]=1,1,""),"")</f>
        <v/>
      </c>
      <c r="CS355" s="171" t="str">
        <f>IF(Table1[[#This Row],[Multiple audience]]&lt;&gt;1,IF(Table1[[#This Row],[Other]]=1,1,""),"")</f>
        <v/>
      </c>
      <c r="CT355" s="171" t="str">
        <f>IF(SUM(Table1[[#This Row],[General Audience]:[Other]])&gt;1,1,"")</f>
        <v/>
      </c>
      <c r="CU355" s="171" t="str">
        <f>IF(Table1[[#This Row],[Various  ]]&lt;&gt;1,IF(Table1[[#This Row],[Calculator / Software]]=1,1,""),"")</f>
        <v/>
      </c>
      <c r="CV355" s="171" t="str">
        <f>IF(Table1[[#This Row],[Various  ]]&lt;&gt;1,IF(Table1[[#This Row],[Information  ]]=1,1,""),"")</f>
        <v/>
      </c>
      <c r="CW355" s="171" t="str">
        <f>IF(Table1[[#This Row],[Various  ]]&lt;&gt;1,IF(Table1[[#This Row],[Interactive Tool]]=1,1,""),"")</f>
        <v/>
      </c>
      <c r="CX355" s="171" t="str">
        <f>IF(Table1[[#This Row],[Various  ]]&lt;&gt;1,IF(Table1[[#This Row],[Technical Specifications]]=1,1,""),"")</f>
        <v/>
      </c>
      <c r="CY355" s="171" t="str">
        <f>IF(Table1[[#This Row],[Various  ]]&lt;&gt;1,IF(Table1[[#This Row],[Training Resources]]=1,1,""),"")</f>
        <v/>
      </c>
      <c r="CZ355" s="171" t="str">
        <f>IF(Table1[[#This Row],[Various  ]]&lt;&gt;1,IF(Table1[[#This Row],[Toolbox]]=1,1,""),"")</f>
        <v/>
      </c>
      <c r="DA355" s="169" t="str">
        <f>IF(Table1[[#This Row],[Various  ]]&lt;&gt;1,IF(Table1[[#This Row],[Video]]=1,1,""),"")</f>
        <v/>
      </c>
      <c r="DB355" s="169" t="str">
        <f>IF(Table1[[#This Row],[Various  ]]&lt;&gt;1,IF(Table1[[#This Row],[Case study]]=1,1,""),"")</f>
        <v/>
      </c>
      <c r="DC355" s="169" t="str">
        <f>IF(Table1[[#This Row],[Various  ]]&lt;&gt;1,IF(Table1[[#This Row],[Other   ]]=1,1,""),"")</f>
        <v/>
      </c>
      <c r="DD355" s="169" t="str">
        <f>IF(Table1[[#This Row],[Various  ]]&lt;&gt;1,IF(Table1[[#This Row],[Standards]]=1,1,""),"")</f>
        <v/>
      </c>
      <c r="DE355" s="169" t="str">
        <f>IF(Table1[[#This Row],[Various]]=1,1,IF(SUM(Table1[[#This Row],[Calculator / Software]:[Standards]])&gt;1,1,""))</f>
        <v/>
      </c>
      <c r="DF355" s="169" t="str">
        <f>IF(Table1[[#This Row],[Multiple NCC links]]&lt;&gt;1,IF(Table1[[#This Row],[Design]]=1,1,""),"")</f>
        <v/>
      </c>
      <c r="DG355" s="169" t="str">
        <f>IF(Table1[[#This Row],[Multiple NCC links]]&lt;&gt;1,IF(Table1[[#This Row],[Assessment / Verification]]=1,1,""),"")</f>
        <v/>
      </c>
      <c r="DH355" s="169" t="str">
        <f>IF(Table1[[#This Row],[Multiple NCC links]]&lt;&gt;1,IF(Table1[[#This Row],[Climate Specific ]]=1,1,""),"")</f>
        <v/>
      </c>
      <c r="DI355" s="169" t="str">
        <f>IF(Table1[[#This Row],[Multiple NCC links]]&lt;&gt;1,IF(Table1[[#This Row],[Alterations / Additions]]=1,1,""),"")</f>
        <v/>
      </c>
      <c r="DJ355" s="169" t="str">
        <f>IF(Table1[[#This Row],[Multiple NCC links]]&lt;&gt;1,IF(Table1[[#This Row],[Glazing]]=1,1,""),"")</f>
        <v/>
      </c>
      <c r="DK355" s="169" t="str">
        <f>IF(Table1[[#This Row],[Multiple NCC links]]&lt;&gt;1,IF(Table1[[#This Row],[Building Fabric / Thermal / Sealing]]=1,1,""),"")</f>
        <v/>
      </c>
      <c r="DL355" s="169" t="str">
        <f>IF(Table1[[#This Row],[Multiple NCC links]]&lt;&gt;1,IF(Table1[[#This Row],[Lighting]]=1,1,""),"")</f>
        <v/>
      </c>
      <c r="DM355" s="169" t="str">
        <f>IF(Table1[[#This Row],[Multiple NCC links]]&lt;&gt;1,IF(Table1[[#This Row],[HVAC]]=1,1,""),"")</f>
        <v/>
      </c>
      <c r="DN355" s="169" t="str">
        <f>IF(Table1[[#This Row],[Multiple NCC links]]&lt;&gt;1,IF(Table1[[#This Row],[Services]]=1,1,""),"")</f>
        <v/>
      </c>
      <c r="DO355" s="169" t="str">
        <f>IF(Table1[[#This Row],[Multiple NCC links]]&lt;&gt;1,IF(Table1[[#This Row],[Maintenance &amp; Monitoring]]=1,1,""),"")</f>
        <v/>
      </c>
      <c r="DP355" s="169" t="str">
        <f>IF(Table1[[#This Row],[Multiple NCC links]]&lt;&gt;1,IF(Table1[[#This Row],[Hand over / Operations]]=1,1,""),"")</f>
        <v/>
      </c>
      <c r="DQ355" s="169" t="str">
        <f>IF(Table1[[#This Row],[Multiple NCC links]]&lt;&gt;1,IF(Table1[[#This Row],[As built assessment]]=1,1,""),"")</f>
        <v/>
      </c>
      <c r="DR355" s="169" t="str">
        <f>IF(Table1[[#This Row],[Multiple NCC links]]&lt;&gt;1,IF(Table1[[#This Row],[Beyond compliance]]=1,1,""),"")</f>
        <v/>
      </c>
      <c r="DS355" s="169" t="str">
        <f>IF(SUM(Table1[[#This Row],[Design]:[Beyond compliance]])&gt;1,1,"")</f>
        <v/>
      </c>
      <c r="DT355" s="169" t="str">
        <f>IF(Table1[[#This Row],[Both Residential &amp; Commercial4]]&lt;&gt;1,IF(Table1[[#This Row],[Residential]]=1,1,""),"")</f>
        <v/>
      </c>
      <c r="DU355" s="169" t="str">
        <f>IF(Table1[[#This Row],[Both Residential &amp; Commercial4]]&lt;&gt;1,IF(Table1[[#This Row],[Commercial]]=1,1,""),"")</f>
        <v/>
      </c>
      <c r="DV355" s="169" t="str">
        <f>Table1[[#This Row],[Residential &amp; Commercial]]</f>
        <v/>
      </c>
      <c r="DW355" s="169"/>
    </row>
    <row r="356" spans="1:127" s="49" customFormat="1" ht="20.25" thickTop="1" thickBot="1" x14ac:dyDescent="0.35">
      <c r="A356" s="97"/>
      <c r="B356" s="97"/>
      <c r="C356" s="88"/>
      <c r="D356" s="88"/>
      <c r="E356" s="176"/>
      <c r="F356" s="176"/>
      <c r="G356" s="176"/>
      <c r="H356" s="176"/>
      <c r="I356" s="90" t="str">
        <f>IF(AND(Table1[[#This Row],[General]]=1,Table1[[#This Row],[Beginner]]=1,Table1[[#This Row],[Intermediate]]=1,Table1[[#This Row],[Advanced]]=1),1,"")</f>
        <v/>
      </c>
      <c r="J356" s="90" t="str">
        <f>CONCATENATE(IF(Table1[[#This Row],[General]]=1,"General, ",""), IF(Table1[[#This Row],[Beginner]]=1,"Beginner, ",""),IF(Table1[[#This Row],[Intermediate]]=1,"Intermediate, ",""), IF(Table1[[#This Row],[Advanced]]=1,"Advanced",""))</f>
        <v/>
      </c>
      <c r="K356" s="91"/>
      <c r="L356" s="179"/>
      <c r="M356" s="91"/>
      <c r="N356" s="91"/>
      <c r="O356" s="159"/>
      <c r="P356" s="91"/>
      <c r="Q356" s="91"/>
      <c r="R356" s="91"/>
      <c r="S35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56" s="102"/>
      <c r="U356" s="102"/>
      <c r="V356" s="240"/>
      <c r="W356" s="240"/>
      <c r="X356" s="102"/>
      <c r="Y356" s="102"/>
      <c r="Z356" s="102"/>
      <c r="AA356" s="102"/>
      <c r="AB356" s="102"/>
      <c r="AC356" s="102"/>
      <c r="AD356" s="102"/>
      <c r="AE356" s="102"/>
      <c r="AF356" s="102"/>
      <c r="AG35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56" s="103"/>
      <c r="AI356" s="103"/>
      <c r="AJ356" s="103"/>
      <c r="AK356" s="74" t="str">
        <f>CONCATENATE(IF(Table1[[#This Row],[Digital]]=1,"Digital, ",""),IF(Table1[[#This Row],[Face to Face]]=1,"Face to face, ",""),IF(Table1[[#This Row],[Blended]]=1,"Blended",""))</f>
        <v/>
      </c>
      <c r="AL356" s="99"/>
      <c r="AM356" s="104"/>
      <c r="AN356" s="130"/>
      <c r="AO356" s="94"/>
      <c r="AP356" s="182"/>
      <c r="AQ356" s="94"/>
      <c r="AR356" s="94"/>
      <c r="AS356" s="94"/>
      <c r="AT356" s="94"/>
      <c r="AU356" s="94"/>
      <c r="AV356" s="182"/>
      <c r="AW356" s="182"/>
      <c r="AX356" s="182"/>
      <c r="AY356" s="94"/>
      <c r="AZ35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5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56" s="95"/>
      <c r="BC356" s="95"/>
      <c r="BD356" s="90" t="str">
        <f>IF(AND(Table1[[#This Row],[Residential]]=1,Table1[[#This Row],[Commercial]]=1),1,"")</f>
        <v/>
      </c>
      <c r="BE356" s="90" t="str">
        <f>CONCATENATE(IF(Table1[[#This Row],[Residential]]=1,"Residential, ",""),IF(Table1[[#This Row],[Commercial]]=1,"Commercial",""))</f>
        <v/>
      </c>
      <c r="BF356" s="94"/>
      <c r="BG356" s="94"/>
      <c r="BH356" s="94"/>
      <c r="BI356" s="94"/>
      <c r="BJ356" s="94"/>
      <c r="BK356" s="94"/>
      <c r="BL356" s="94"/>
      <c r="BM356" s="182"/>
      <c r="BN356" s="94"/>
      <c r="BO35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56" s="178"/>
      <c r="BQ356" s="120"/>
      <c r="BR356" s="132"/>
      <c r="BS356" s="120"/>
      <c r="BT356" s="175"/>
      <c r="BU356" s="175"/>
      <c r="BV356" s="175"/>
      <c r="BW356" s="121"/>
      <c r="BX356" s="121"/>
      <c r="BY356" s="121"/>
      <c r="BZ356" s="227"/>
      <c r="CA35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56" s="48">
        <f>COUNTIF(Table1[[#This Row],[Validity]:[Alignment with NCC (Yes=1,No=0)]],"N/A")</f>
        <v>0</v>
      </c>
      <c r="CC356" s="48">
        <f>IF(ISERROR(Table1[[#This Row],[Total Quality Score (out of 10)]]/(4-Table1[[#This Row],[N/A Count]])),0,Table1[[#This Row],[Total Quality Score (out of 10)]]/(4-Table1[[#This Row],[N/A Count]]))</f>
        <v>0</v>
      </c>
      <c r="CD356" s="106"/>
      <c r="CE356" s="106"/>
      <c r="CF356" s="172" t="str">
        <f>IF(SUM(Table1[[#This Row],[Multiple]:[Level (all)62]])&lt;1,IF(Table1[[#This Row],[General]]=1,1,""),"")</f>
        <v/>
      </c>
      <c r="CG356" s="172" t="str">
        <f>IF(SUM(Table1[[#This Row],[Multiple]:[Level (all)62]])&lt;1,IF(Table1[[#This Row],[Beginner]]=1,1,""),"")</f>
        <v/>
      </c>
      <c r="CH356" s="171" t="str">
        <f>IF(SUM(Table1[[#This Row],[Multiple]:[Level (all)62]])&lt;1,IF(Table1[[#This Row],[Intermediate]]=1,1,""),"")</f>
        <v/>
      </c>
      <c r="CI356" s="171" t="str">
        <f>IF(SUM(Table1[[#This Row],[Multiple]:[Level (all)62]])&lt;1,IF(Table1[[#This Row],[Advanced]]=1,1,""),"")</f>
        <v/>
      </c>
      <c r="CJ356" s="171" t="str">
        <f>IF(AND(SUM(Table1[[#This Row],[General]:[Advanced]])&lt;4,SUM(Table1[[#This Row],[General]:[Advanced]])&gt;1),1,"")</f>
        <v/>
      </c>
      <c r="CK356" s="171" t="str">
        <f>Table1[[#This Row],[Level (all)]]</f>
        <v/>
      </c>
      <c r="CL356" s="171" t="str">
        <f>IF(Table1[[#This Row],[Multiple audience]]&lt;&gt;1,IF(Table1[[#This Row],[General Audience]]=1,1,""),"")</f>
        <v/>
      </c>
      <c r="CM356" s="171" t="str">
        <f>IF(Table1[[#This Row],[Multiple audience]]&lt;&gt;1,IF(Table1[[#This Row],[Planners / Designers ]]=1,1,""),"")</f>
        <v/>
      </c>
      <c r="CN356" s="171" t="str">
        <f>IF(Table1[[#This Row],[Multiple audience]]&lt;&gt;1,IF(Table1[[#This Row],[Regulatory Assessors]]=1,1,""),"")</f>
        <v/>
      </c>
      <c r="CO356" s="171" t="str">
        <f>IF(Table1[[#This Row],[Multiple audience]]&lt;&gt;1,IF(Table1[[#This Row],[Builders / Management]]=1,1,""),"")</f>
        <v/>
      </c>
      <c r="CP356" s="171" t="str">
        <f>IF(Table1[[#This Row],[Multiple audience]]&lt;&gt;1,IF(Table1[[#This Row],[Energy / Sus Assessors]]=1,1,""),"")</f>
        <v/>
      </c>
      <c r="CQ356" s="171" t="str">
        <f>IF(Table1[[#This Row],[Multiple audience]]&lt;&gt;1,IF(Table1[[#This Row],[Semi-skilled]]=1,1,""),"")</f>
        <v/>
      </c>
      <c r="CR356" s="171" t="str">
        <f>IF(Table1[[#This Row],[Multiple audience]]&lt;&gt;1,IF(Table1[[#This Row],[Trades]]=1,1,""),"")</f>
        <v/>
      </c>
      <c r="CS356" s="171" t="str">
        <f>IF(Table1[[#This Row],[Multiple audience]]&lt;&gt;1,IF(Table1[[#This Row],[Other]]=1,1,""),"")</f>
        <v/>
      </c>
      <c r="CT356" s="171" t="str">
        <f>IF(SUM(Table1[[#This Row],[General Audience]:[Other]])&gt;1,1,"")</f>
        <v/>
      </c>
      <c r="CU356" s="171" t="str">
        <f>IF(Table1[[#This Row],[Various  ]]&lt;&gt;1,IF(Table1[[#This Row],[Calculator / Software]]=1,1,""),"")</f>
        <v/>
      </c>
      <c r="CV356" s="171" t="str">
        <f>IF(Table1[[#This Row],[Various  ]]&lt;&gt;1,IF(Table1[[#This Row],[Information  ]]=1,1,""),"")</f>
        <v/>
      </c>
      <c r="CW356" s="171" t="str">
        <f>IF(Table1[[#This Row],[Various  ]]&lt;&gt;1,IF(Table1[[#This Row],[Interactive Tool]]=1,1,""),"")</f>
        <v/>
      </c>
      <c r="CX356" s="171" t="str">
        <f>IF(Table1[[#This Row],[Various  ]]&lt;&gt;1,IF(Table1[[#This Row],[Technical Specifications]]=1,1,""),"")</f>
        <v/>
      </c>
      <c r="CY356" s="171" t="str">
        <f>IF(Table1[[#This Row],[Various  ]]&lt;&gt;1,IF(Table1[[#This Row],[Training Resources]]=1,1,""),"")</f>
        <v/>
      </c>
      <c r="CZ356" s="171" t="str">
        <f>IF(Table1[[#This Row],[Various  ]]&lt;&gt;1,IF(Table1[[#This Row],[Toolbox]]=1,1,""),"")</f>
        <v/>
      </c>
      <c r="DA356" s="169" t="str">
        <f>IF(Table1[[#This Row],[Various  ]]&lt;&gt;1,IF(Table1[[#This Row],[Video]]=1,1,""),"")</f>
        <v/>
      </c>
      <c r="DB356" s="169" t="str">
        <f>IF(Table1[[#This Row],[Various  ]]&lt;&gt;1,IF(Table1[[#This Row],[Case study]]=1,1,""),"")</f>
        <v/>
      </c>
      <c r="DC356" s="169" t="str">
        <f>IF(Table1[[#This Row],[Various  ]]&lt;&gt;1,IF(Table1[[#This Row],[Other   ]]=1,1,""),"")</f>
        <v/>
      </c>
      <c r="DD356" s="169" t="str">
        <f>IF(Table1[[#This Row],[Various  ]]&lt;&gt;1,IF(Table1[[#This Row],[Standards]]=1,1,""),"")</f>
        <v/>
      </c>
      <c r="DE356" s="169" t="str">
        <f>IF(Table1[[#This Row],[Various]]=1,1,IF(SUM(Table1[[#This Row],[Calculator / Software]:[Standards]])&gt;1,1,""))</f>
        <v/>
      </c>
      <c r="DF356" s="169" t="str">
        <f>IF(Table1[[#This Row],[Multiple NCC links]]&lt;&gt;1,IF(Table1[[#This Row],[Design]]=1,1,""),"")</f>
        <v/>
      </c>
      <c r="DG356" s="169" t="str">
        <f>IF(Table1[[#This Row],[Multiple NCC links]]&lt;&gt;1,IF(Table1[[#This Row],[Assessment / Verification]]=1,1,""),"")</f>
        <v/>
      </c>
      <c r="DH356" s="169" t="str">
        <f>IF(Table1[[#This Row],[Multiple NCC links]]&lt;&gt;1,IF(Table1[[#This Row],[Climate Specific ]]=1,1,""),"")</f>
        <v/>
      </c>
      <c r="DI356" s="169" t="str">
        <f>IF(Table1[[#This Row],[Multiple NCC links]]&lt;&gt;1,IF(Table1[[#This Row],[Alterations / Additions]]=1,1,""),"")</f>
        <v/>
      </c>
      <c r="DJ356" s="169" t="str">
        <f>IF(Table1[[#This Row],[Multiple NCC links]]&lt;&gt;1,IF(Table1[[#This Row],[Glazing]]=1,1,""),"")</f>
        <v/>
      </c>
      <c r="DK356" s="169" t="str">
        <f>IF(Table1[[#This Row],[Multiple NCC links]]&lt;&gt;1,IF(Table1[[#This Row],[Building Fabric / Thermal / Sealing]]=1,1,""),"")</f>
        <v/>
      </c>
      <c r="DL356" s="169" t="str">
        <f>IF(Table1[[#This Row],[Multiple NCC links]]&lt;&gt;1,IF(Table1[[#This Row],[Lighting]]=1,1,""),"")</f>
        <v/>
      </c>
      <c r="DM356" s="169" t="str">
        <f>IF(Table1[[#This Row],[Multiple NCC links]]&lt;&gt;1,IF(Table1[[#This Row],[HVAC]]=1,1,""),"")</f>
        <v/>
      </c>
      <c r="DN356" s="169" t="str">
        <f>IF(Table1[[#This Row],[Multiple NCC links]]&lt;&gt;1,IF(Table1[[#This Row],[Services]]=1,1,""),"")</f>
        <v/>
      </c>
      <c r="DO356" s="169" t="str">
        <f>IF(Table1[[#This Row],[Multiple NCC links]]&lt;&gt;1,IF(Table1[[#This Row],[Maintenance &amp; Monitoring]]=1,1,""),"")</f>
        <v/>
      </c>
      <c r="DP356" s="169" t="str">
        <f>IF(Table1[[#This Row],[Multiple NCC links]]&lt;&gt;1,IF(Table1[[#This Row],[Hand over / Operations]]=1,1,""),"")</f>
        <v/>
      </c>
      <c r="DQ356" s="169" t="str">
        <f>IF(Table1[[#This Row],[Multiple NCC links]]&lt;&gt;1,IF(Table1[[#This Row],[As built assessment]]=1,1,""),"")</f>
        <v/>
      </c>
      <c r="DR356" s="169" t="str">
        <f>IF(Table1[[#This Row],[Multiple NCC links]]&lt;&gt;1,IF(Table1[[#This Row],[Beyond compliance]]=1,1,""),"")</f>
        <v/>
      </c>
      <c r="DS356" s="169" t="str">
        <f>IF(SUM(Table1[[#This Row],[Design]:[Beyond compliance]])&gt;1,1,"")</f>
        <v/>
      </c>
      <c r="DT356" s="169" t="str">
        <f>IF(Table1[[#This Row],[Both Residential &amp; Commercial4]]&lt;&gt;1,IF(Table1[[#This Row],[Residential]]=1,1,""),"")</f>
        <v/>
      </c>
      <c r="DU356" s="169" t="str">
        <f>IF(Table1[[#This Row],[Both Residential &amp; Commercial4]]&lt;&gt;1,IF(Table1[[#This Row],[Commercial]]=1,1,""),"")</f>
        <v/>
      </c>
      <c r="DV356" s="169" t="str">
        <f>Table1[[#This Row],[Residential &amp; Commercial]]</f>
        <v/>
      </c>
      <c r="DW356" s="169"/>
    </row>
    <row r="357" spans="1:127" s="49" customFormat="1" ht="20.25" thickTop="1" thickBot="1" x14ac:dyDescent="0.35">
      <c r="A357" s="97"/>
      <c r="B357" s="97"/>
      <c r="C357" s="88"/>
      <c r="D357" s="88"/>
      <c r="E357" s="176"/>
      <c r="F357" s="176"/>
      <c r="G357" s="176"/>
      <c r="H357" s="176"/>
      <c r="I357" s="90" t="str">
        <f>IF(AND(Table1[[#This Row],[General]]=1,Table1[[#This Row],[Beginner]]=1,Table1[[#This Row],[Intermediate]]=1,Table1[[#This Row],[Advanced]]=1),1,"")</f>
        <v/>
      </c>
      <c r="J357" s="90" t="str">
        <f>CONCATENATE(IF(Table1[[#This Row],[General]]=1,"General, ",""), IF(Table1[[#This Row],[Beginner]]=1,"Beginner, ",""),IF(Table1[[#This Row],[Intermediate]]=1,"Intermediate, ",""), IF(Table1[[#This Row],[Advanced]]=1,"Advanced",""))</f>
        <v/>
      </c>
      <c r="K357" s="91"/>
      <c r="L357" s="179"/>
      <c r="M357" s="91"/>
      <c r="N357" s="91"/>
      <c r="O357" s="159"/>
      <c r="P357" s="91"/>
      <c r="Q357" s="91"/>
      <c r="R357" s="91"/>
      <c r="S35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57" s="102"/>
      <c r="U357" s="102"/>
      <c r="V357" s="240"/>
      <c r="W357" s="240"/>
      <c r="X357" s="102"/>
      <c r="Y357" s="102"/>
      <c r="Z357" s="102"/>
      <c r="AA357" s="102"/>
      <c r="AB357" s="102"/>
      <c r="AC357" s="102"/>
      <c r="AD357" s="102"/>
      <c r="AE357" s="102"/>
      <c r="AF357" s="102"/>
      <c r="AG35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57" s="103"/>
      <c r="AI357" s="103"/>
      <c r="AJ357" s="103"/>
      <c r="AK357" s="74" t="str">
        <f>CONCATENATE(IF(Table1[[#This Row],[Digital]]=1,"Digital, ",""),IF(Table1[[#This Row],[Face to Face]]=1,"Face to face, ",""),IF(Table1[[#This Row],[Blended]]=1,"Blended",""))</f>
        <v/>
      </c>
      <c r="AL357" s="99"/>
      <c r="AM357" s="104"/>
      <c r="AN357" s="130"/>
      <c r="AO357" s="94"/>
      <c r="AP357" s="182"/>
      <c r="AQ357" s="94"/>
      <c r="AR357" s="94"/>
      <c r="AS357" s="94"/>
      <c r="AT357" s="94"/>
      <c r="AU357" s="94"/>
      <c r="AV357" s="182"/>
      <c r="AW357" s="182"/>
      <c r="AX357" s="182"/>
      <c r="AY357" s="94"/>
      <c r="AZ35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5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57" s="95"/>
      <c r="BC357" s="95"/>
      <c r="BD357" s="90" t="str">
        <f>IF(AND(Table1[[#This Row],[Residential]]=1,Table1[[#This Row],[Commercial]]=1),1,"")</f>
        <v/>
      </c>
      <c r="BE357" s="90" t="str">
        <f>CONCATENATE(IF(Table1[[#This Row],[Residential]]=1,"Residential, ",""),IF(Table1[[#This Row],[Commercial]]=1,"Commercial",""))</f>
        <v/>
      </c>
      <c r="BF357" s="94"/>
      <c r="BG357" s="94"/>
      <c r="BH357" s="94"/>
      <c r="BI357" s="94"/>
      <c r="BJ357" s="94"/>
      <c r="BK357" s="94"/>
      <c r="BL357" s="94"/>
      <c r="BM357" s="182"/>
      <c r="BN357" s="94"/>
      <c r="BO35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57" s="178"/>
      <c r="BQ357" s="120"/>
      <c r="BR357" s="132"/>
      <c r="BS357" s="120"/>
      <c r="BT357" s="175"/>
      <c r="BU357" s="175"/>
      <c r="BV357" s="175"/>
      <c r="BW357" s="121"/>
      <c r="BX357" s="121"/>
      <c r="BY357" s="121"/>
      <c r="BZ357" s="227"/>
      <c r="CA35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57" s="48">
        <f>COUNTIF(Table1[[#This Row],[Validity]:[Alignment with NCC (Yes=1,No=0)]],"N/A")</f>
        <v>0</v>
      </c>
      <c r="CC357" s="48">
        <f>IF(ISERROR(Table1[[#This Row],[Total Quality Score (out of 10)]]/(4-Table1[[#This Row],[N/A Count]])),0,Table1[[#This Row],[Total Quality Score (out of 10)]]/(4-Table1[[#This Row],[N/A Count]]))</f>
        <v>0</v>
      </c>
      <c r="CD357" s="106"/>
      <c r="CE357" s="106"/>
      <c r="CF357" s="172" t="str">
        <f>IF(SUM(Table1[[#This Row],[Multiple]:[Level (all)62]])&lt;1,IF(Table1[[#This Row],[General]]=1,1,""),"")</f>
        <v/>
      </c>
      <c r="CG357" s="172" t="str">
        <f>IF(SUM(Table1[[#This Row],[Multiple]:[Level (all)62]])&lt;1,IF(Table1[[#This Row],[Beginner]]=1,1,""),"")</f>
        <v/>
      </c>
      <c r="CH357" s="171" t="str">
        <f>IF(SUM(Table1[[#This Row],[Multiple]:[Level (all)62]])&lt;1,IF(Table1[[#This Row],[Intermediate]]=1,1,""),"")</f>
        <v/>
      </c>
      <c r="CI357" s="171" t="str">
        <f>IF(SUM(Table1[[#This Row],[Multiple]:[Level (all)62]])&lt;1,IF(Table1[[#This Row],[Advanced]]=1,1,""),"")</f>
        <v/>
      </c>
      <c r="CJ357" s="171" t="str">
        <f>IF(AND(SUM(Table1[[#This Row],[General]:[Advanced]])&lt;4,SUM(Table1[[#This Row],[General]:[Advanced]])&gt;1),1,"")</f>
        <v/>
      </c>
      <c r="CK357" s="171" t="str">
        <f>Table1[[#This Row],[Level (all)]]</f>
        <v/>
      </c>
      <c r="CL357" s="171" t="str">
        <f>IF(Table1[[#This Row],[Multiple audience]]&lt;&gt;1,IF(Table1[[#This Row],[General Audience]]=1,1,""),"")</f>
        <v/>
      </c>
      <c r="CM357" s="171" t="str">
        <f>IF(Table1[[#This Row],[Multiple audience]]&lt;&gt;1,IF(Table1[[#This Row],[Planners / Designers ]]=1,1,""),"")</f>
        <v/>
      </c>
      <c r="CN357" s="171" t="str">
        <f>IF(Table1[[#This Row],[Multiple audience]]&lt;&gt;1,IF(Table1[[#This Row],[Regulatory Assessors]]=1,1,""),"")</f>
        <v/>
      </c>
      <c r="CO357" s="171" t="str">
        <f>IF(Table1[[#This Row],[Multiple audience]]&lt;&gt;1,IF(Table1[[#This Row],[Builders / Management]]=1,1,""),"")</f>
        <v/>
      </c>
      <c r="CP357" s="171" t="str">
        <f>IF(Table1[[#This Row],[Multiple audience]]&lt;&gt;1,IF(Table1[[#This Row],[Energy / Sus Assessors]]=1,1,""),"")</f>
        <v/>
      </c>
      <c r="CQ357" s="171" t="str">
        <f>IF(Table1[[#This Row],[Multiple audience]]&lt;&gt;1,IF(Table1[[#This Row],[Semi-skilled]]=1,1,""),"")</f>
        <v/>
      </c>
      <c r="CR357" s="171" t="str">
        <f>IF(Table1[[#This Row],[Multiple audience]]&lt;&gt;1,IF(Table1[[#This Row],[Trades]]=1,1,""),"")</f>
        <v/>
      </c>
      <c r="CS357" s="171" t="str">
        <f>IF(Table1[[#This Row],[Multiple audience]]&lt;&gt;1,IF(Table1[[#This Row],[Other]]=1,1,""),"")</f>
        <v/>
      </c>
      <c r="CT357" s="171" t="str">
        <f>IF(SUM(Table1[[#This Row],[General Audience]:[Other]])&gt;1,1,"")</f>
        <v/>
      </c>
      <c r="CU357" s="171" t="str">
        <f>IF(Table1[[#This Row],[Various  ]]&lt;&gt;1,IF(Table1[[#This Row],[Calculator / Software]]=1,1,""),"")</f>
        <v/>
      </c>
      <c r="CV357" s="171" t="str">
        <f>IF(Table1[[#This Row],[Various  ]]&lt;&gt;1,IF(Table1[[#This Row],[Information  ]]=1,1,""),"")</f>
        <v/>
      </c>
      <c r="CW357" s="171" t="str">
        <f>IF(Table1[[#This Row],[Various  ]]&lt;&gt;1,IF(Table1[[#This Row],[Interactive Tool]]=1,1,""),"")</f>
        <v/>
      </c>
      <c r="CX357" s="171" t="str">
        <f>IF(Table1[[#This Row],[Various  ]]&lt;&gt;1,IF(Table1[[#This Row],[Technical Specifications]]=1,1,""),"")</f>
        <v/>
      </c>
      <c r="CY357" s="171" t="str">
        <f>IF(Table1[[#This Row],[Various  ]]&lt;&gt;1,IF(Table1[[#This Row],[Training Resources]]=1,1,""),"")</f>
        <v/>
      </c>
      <c r="CZ357" s="171" t="str">
        <f>IF(Table1[[#This Row],[Various  ]]&lt;&gt;1,IF(Table1[[#This Row],[Toolbox]]=1,1,""),"")</f>
        <v/>
      </c>
      <c r="DA357" s="169" t="str">
        <f>IF(Table1[[#This Row],[Various  ]]&lt;&gt;1,IF(Table1[[#This Row],[Video]]=1,1,""),"")</f>
        <v/>
      </c>
      <c r="DB357" s="169" t="str">
        <f>IF(Table1[[#This Row],[Various  ]]&lt;&gt;1,IF(Table1[[#This Row],[Case study]]=1,1,""),"")</f>
        <v/>
      </c>
      <c r="DC357" s="169" t="str">
        <f>IF(Table1[[#This Row],[Various  ]]&lt;&gt;1,IF(Table1[[#This Row],[Other   ]]=1,1,""),"")</f>
        <v/>
      </c>
      <c r="DD357" s="169" t="str">
        <f>IF(Table1[[#This Row],[Various  ]]&lt;&gt;1,IF(Table1[[#This Row],[Standards]]=1,1,""),"")</f>
        <v/>
      </c>
      <c r="DE357" s="169" t="str">
        <f>IF(Table1[[#This Row],[Various]]=1,1,IF(SUM(Table1[[#This Row],[Calculator / Software]:[Standards]])&gt;1,1,""))</f>
        <v/>
      </c>
      <c r="DF357" s="169" t="str">
        <f>IF(Table1[[#This Row],[Multiple NCC links]]&lt;&gt;1,IF(Table1[[#This Row],[Design]]=1,1,""),"")</f>
        <v/>
      </c>
      <c r="DG357" s="169" t="str">
        <f>IF(Table1[[#This Row],[Multiple NCC links]]&lt;&gt;1,IF(Table1[[#This Row],[Assessment / Verification]]=1,1,""),"")</f>
        <v/>
      </c>
      <c r="DH357" s="169" t="str">
        <f>IF(Table1[[#This Row],[Multiple NCC links]]&lt;&gt;1,IF(Table1[[#This Row],[Climate Specific ]]=1,1,""),"")</f>
        <v/>
      </c>
      <c r="DI357" s="169" t="str">
        <f>IF(Table1[[#This Row],[Multiple NCC links]]&lt;&gt;1,IF(Table1[[#This Row],[Alterations / Additions]]=1,1,""),"")</f>
        <v/>
      </c>
      <c r="DJ357" s="169" t="str">
        <f>IF(Table1[[#This Row],[Multiple NCC links]]&lt;&gt;1,IF(Table1[[#This Row],[Glazing]]=1,1,""),"")</f>
        <v/>
      </c>
      <c r="DK357" s="169" t="str">
        <f>IF(Table1[[#This Row],[Multiple NCC links]]&lt;&gt;1,IF(Table1[[#This Row],[Building Fabric / Thermal / Sealing]]=1,1,""),"")</f>
        <v/>
      </c>
      <c r="DL357" s="169" t="str">
        <f>IF(Table1[[#This Row],[Multiple NCC links]]&lt;&gt;1,IF(Table1[[#This Row],[Lighting]]=1,1,""),"")</f>
        <v/>
      </c>
      <c r="DM357" s="169" t="str">
        <f>IF(Table1[[#This Row],[Multiple NCC links]]&lt;&gt;1,IF(Table1[[#This Row],[HVAC]]=1,1,""),"")</f>
        <v/>
      </c>
      <c r="DN357" s="169" t="str">
        <f>IF(Table1[[#This Row],[Multiple NCC links]]&lt;&gt;1,IF(Table1[[#This Row],[Services]]=1,1,""),"")</f>
        <v/>
      </c>
      <c r="DO357" s="169" t="str">
        <f>IF(Table1[[#This Row],[Multiple NCC links]]&lt;&gt;1,IF(Table1[[#This Row],[Maintenance &amp; Monitoring]]=1,1,""),"")</f>
        <v/>
      </c>
      <c r="DP357" s="169" t="str">
        <f>IF(Table1[[#This Row],[Multiple NCC links]]&lt;&gt;1,IF(Table1[[#This Row],[Hand over / Operations]]=1,1,""),"")</f>
        <v/>
      </c>
      <c r="DQ357" s="169" t="str">
        <f>IF(Table1[[#This Row],[Multiple NCC links]]&lt;&gt;1,IF(Table1[[#This Row],[As built assessment]]=1,1,""),"")</f>
        <v/>
      </c>
      <c r="DR357" s="169" t="str">
        <f>IF(Table1[[#This Row],[Multiple NCC links]]&lt;&gt;1,IF(Table1[[#This Row],[Beyond compliance]]=1,1,""),"")</f>
        <v/>
      </c>
      <c r="DS357" s="169" t="str">
        <f>IF(SUM(Table1[[#This Row],[Design]:[Beyond compliance]])&gt;1,1,"")</f>
        <v/>
      </c>
      <c r="DT357" s="169" t="str">
        <f>IF(Table1[[#This Row],[Both Residential &amp; Commercial4]]&lt;&gt;1,IF(Table1[[#This Row],[Residential]]=1,1,""),"")</f>
        <v/>
      </c>
      <c r="DU357" s="169" t="str">
        <f>IF(Table1[[#This Row],[Both Residential &amp; Commercial4]]&lt;&gt;1,IF(Table1[[#This Row],[Commercial]]=1,1,""),"")</f>
        <v/>
      </c>
      <c r="DV357" s="169" t="str">
        <f>Table1[[#This Row],[Residential &amp; Commercial]]</f>
        <v/>
      </c>
      <c r="DW357" s="169"/>
    </row>
    <row r="358" spans="1:127" s="49" customFormat="1" ht="20.25" thickTop="1" thickBot="1" x14ac:dyDescent="0.35">
      <c r="A358" s="97"/>
      <c r="B358" s="97"/>
      <c r="C358" s="88"/>
      <c r="D358" s="88"/>
      <c r="E358" s="176"/>
      <c r="F358" s="176"/>
      <c r="G358" s="176"/>
      <c r="H358" s="176"/>
      <c r="I358" s="90" t="str">
        <f>IF(AND(Table1[[#This Row],[General]]=1,Table1[[#This Row],[Beginner]]=1,Table1[[#This Row],[Intermediate]]=1,Table1[[#This Row],[Advanced]]=1),1,"")</f>
        <v/>
      </c>
      <c r="J358" s="90" t="str">
        <f>CONCATENATE(IF(Table1[[#This Row],[General]]=1,"General, ",""), IF(Table1[[#This Row],[Beginner]]=1,"Beginner, ",""),IF(Table1[[#This Row],[Intermediate]]=1,"Intermediate, ",""), IF(Table1[[#This Row],[Advanced]]=1,"Advanced",""))</f>
        <v/>
      </c>
      <c r="K358" s="91"/>
      <c r="L358" s="179"/>
      <c r="M358" s="91"/>
      <c r="N358" s="91"/>
      <c r="O358" s="159"/>
      <c r="P358" s="91"/>
      <c r="Q358" s="91"/>
      <c r="R358" s="91"/>
      <c r="S35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58" s="102"/>
      <c r="U358" s="102"/>
      <c r="V358" s="240"/>
      <c r="W358" s="240"/>
      <c r="X358" s="102"/>
      <c r="Y358" s="102"/>
      <c r="Z358" s="102"/>
      <c r="AA358" s="102"/>
      <c r="AB358" s="102"/>
      <c r="AC358" s="102"/>
      <c r="AD358" s="102"/>
      <c r="AE358" s="102"/>
      <c r="AF358" s="102"/>
      <c r="AG35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58" s="103"/>
      <c r="AI358" s="103"/>
      <c r="AJ358" s="103"/>
      <c r="AK358" s="74" t="str">
        <f>CONCATENATE(IF(Table1[[#This Row],[Digital]]=1,"Digital, ",""),IF(Table1[[#This Row],[Face to Face]]=1,"Face to face, ",""),IF(Table1[[#This Row],[Blended]]=1,"Blended",""))</f>
        <v/>
      </c>
      <c r="AL358" s="99"/>
      <c r="AM358" s="104"/>
      <c r="AN358" s="130"/>
      <c r="AO358" s="94"/>
      <c r="AP358" s="182"/>
      <c r="AQ358" s="94"/>
      <c r="AR358" s="94"/>
      <c r="AS358" s="94"/>
      <c r="AT358" s="94"/>
      <c r="AU358" s="94"/>
      <c r="AV358" s="182"/>
      <c r="AW358" s="182"/>
      <c r="AX358" s="182"/>
      <c r="AY358" s="94"/>
      <c r="AZ35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5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58" s="95"/>
      <c r="BC358" s="95"/>
      <c r="BD358" s="90" t="str">
        <f>IF(AND(Table1[[#This Row],[Residential]]=1,Table1[[#This Row],[Commercial]]=1),1,"")</f>
        <v/>
      </c>
      <c r="BE358" s="90" t="str">
        <f>CONCATENATE(IF(Table1[[#This Row],[Residential]]=1,"Residential, ",""),IF(Table1[[#This Row],[Commercial]]=1,"Commercial",""))</f>
        <v/>
      </c>
      <c r="BF358" s="94"/>
      <c r="BG358" s="94"/>
      <c r="BH358" s="94"/>
      <c r="BI358" s="94"/>
      <c r="BJ358" s="94"/>
      <c r="BK358" s="94"/>
      <c r="BL358" s="94"/>
      <c r="BM358" s="182"/>
      <c r="BN358" s="94"/>
      <c r="BO35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58" s="178"/>
      <c r="BQ358" s="120"/>
      <c r="BR358" s="132"/>
      <c r="BS358" s="120"/>
      <c r="BT358" s="175"/>
      <c r="BU358" s="175"/>
      <c r="BV358" s="175"/>
      <c r="BW358" s="121"/>
      <c r="BX358" s="121"/>
      <c r="BY358" s="121"/>
      <c r="BZ358" s="227"/>
      <c r="CA35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58" s="48">
        <f>COUNTIF(Table1[[#This Row],[Validity]:[Alignment with NCC (Yes=1,No=0)]],"N/A")</f>
        <v>0</v>
      </c>
      <c r="CC358" s="48">
        <f>IF(ISERROR(Table1[[#This Row],[Total Quality Score (out of 10)]]/(4-Table1[[#This Row],[N/A Count]])),0,Table1[[#This Row],[Total Quality Score (out of 10)]]/(4-Table1[[#This Row],[N/A Count]]))</f>
        <v>0</v>
      </c>
      <c r="CD358" s="106"/>
      <c r="CE358" s="106"/>
      <c r="CF358" s="172" t="str">
        <f>IF(SUM(Table1[[#This Row],[Multiple]:[Level (all)62]])&lt;1,IF(Table1[[#This Row],[General]]=1,1,""),"")</f>
        <v/>
      </c>
      <c r="CG358" s="172" t="str">
        <f>IF(SUM(Table1[[#This Row],[Multiple]:[Level (all)62]])&lt;1,IF(Table1[[#This Row],[Beginner]]=1,1,""),"")</f>
        <v/>
      </c>
      <c r="CH358" s="171" t="str">
        <f>IF(SUM(Table1[[#This Row],[Multiple]:[Level (all)62]])&lt;1,IF(Table1[[#This Row],[Intermediate]]=1,1,""),"")</f>
        <v/>
      </c>
      <c r="CI358" s="171" t="str">
        <f>IF(SUM(Table1[[#This Row],[Multiple]:[Level (all)62]])&lt;1,IF(Table1[[#This Row],[Advanced]]=1,1,""),"")</f>
        <v/>
      </c>
      <c r="CJ358" s="171" t="str">
        <f>IF(AND(SUM(Table1[[#This Row],[General]:[Advanced]])&lt;4,SUM(Table1[[#This Row],[General]:[Advanced]])&gt;1),1,"")</f>
        <v/>
      </c>
      <c r="CK358" s="171" t="str">
        <f>Table1[[#This Row],[Level (all)]]</f>
        <v/>
      </c>
      <c r="CL358" s="171" t="str">
        <f>IF(Table1[[#This Row],[Multiple audience]]&lt;&gt;1,IF(Table1[[#This Row],[General Audience]]=1,1,""),"")</f>
        <v/>
      </c>
      <c r="CM358" s="171" t="str">
        <f>IF(Table1[[#This Row],[Multiple audience]]&lt;&gt;1,IF(Table1[[#This Row],[Planners / Designers ]]=1,1,""),"")</f>
        <v/>
      </c>
      <c r="CN358" s="171" t="str">
        <f>IF(Table1[[#This Row],[Multiple audience]]&lt;&gt;1,IF(Table1[[#This Row],[Regulatory Assessors]]=1,1,""),"")</f>
        <v/>
      </c>
      <c r="CO358" s="171" t="str">
        <f>IF(Table1[[#This Row],[Multiple audience]]&lt;&gt;1,IF(Table1[[#This Row],[Builders / Management]]=1,1,""),"")</f>
        <v/>
      </c>
      <c r="CP358" s="171" t="str">
        <f>IF(Table1[[#This Row],[Multiple audience]]&lt;&gt;1,IF(Table1[[#This Row],[Energy / Sus Assessors]]=1,1,""),"")</f>
        <v/>
      </c>
      <c r="CQ358" s="171" t="str">
        <f>IF(Table1[[#This Row],[Multiple audience]]&lt;&gt;1,IF(Table1[[#This Row],[Semi-skilled]]=1,1,""),"")</f>
        <v/>
      </c>
      <c r="CR358" s="171" t="str">
        <f>IF(Table1[[#This Row],[Multiple audience]]&lt;&gt;1,IF(Table1[[#This Row],[Trades]]=1,1,""),"")</f>
        <v/>
      </c>
      <c r="CS358" s="171" t="str">
        <f>IF(Table1[[#This Row],[Multiple audience]]&lt;&gt;1,IF(Table1[[#This Row],[Other]]=1,1,""),"")</f>
        <v/>
      </c>
      <c r="CT358" s="171" t="str">
        <f>IF(SUM(Table1[[#This Row],[General Audience]:[Other]])&gt;1,1,"")</f>
        <v/>
      </c>
      <c r="CU358" s="171" t="str">
        <f>IF(Table1[[#This Row],[Various  ]]&lt;&gt;1,IF(Table1[[#This Row],[Calculator / Software]]=1,1,""),"")</f>
        <v/>
      </c>
      <c r="CV358" s="171" t="str">
        <f>IF(Table1[[#This Row],[Various  ]]&lt;&gt;1,IF(Table1[[#This Row],[Information  ]]=1,1,""),"")</f>
        <v/>
      </c>
      <c r="CW358" s="171" t="str">
        <f>IF(Table1[[#This Row],[Various  ]]&lt;&gt;1,IF(Table1[[#This Row],[Interactive Tool]]=1,1,""),"")</f>
        <v/>
      </c>
      <c r="CX358" s="171" t="str">
        <f>IF(Table1[[#This Row],[Various  ]]&lt;&gt;1,IF(Table1[[#This Row],[Technical Specifications]]=1,1,""),"")</f>
        <v/>
      </c>
      <c r="CY358" s="171" t="str">
        <f>IF(Table1[[#This Row],[Various  ]]&lt;&gt;1,IF(Table1[[#This Row],[Training Resources]]=1,1,""),"")</f>
        <v/>
      </c>
      <c r="CZ358" s="171" t="str">
        <f>IF(Table1[[#This Row],[Various  ]]&lt;&gt;1,IF(Table1[[#This Row],[Toolbox]]=1,1,""),"")</f>
        <v/>
      </c>
      <c r="DA358" s="169" t="str">
        <f>IF(Table1[[#This Row],[Various  ]]&lt;&gt;1,IF(Table1[[#This Row],[Video]]=1,1,""),"")</f>
        <v/>
      </c>
      <c r="DB358" s="169" t="str">
        <f>IF(Table1[[#This Row],[Various  ]]&lt;&gt;1,IF(Table1[[#This Row],[Case study]]=1,1,""),"")</f>
        <v/>
      </c>
      <c r="DC358" s="169" t="str">
        <f>IF(Table1[[#This Row],[Various  ]]&lt;&gt;1,IF(Table1[[#This Row],[Other   ]]=1,1,""),"")</f>
        <v/>
      </c>
      <c r="DD358" s="169" t="str">
        <f>IF(Table1[[#This Row],[Various  ]]&lt;&gt;1,IF(Table1[[#This Row],[Standards]]=1,1,""),"")</f>
        <v/>
      </c>
      <c r="DE358" s="169" t="str">
        <f>IF(Table1[[#This Row],[Various]]=1,1,IF(SUM(Table1[[#This Row],[Calculator / Software]:[Standards]])&gt;1,1,""))</f>
        <v/>
      </c>
      <c r="DF358" s="169" t="str">
        <f>IF(Table1[[#This Row],[Multiple NCC links]]&lt;&gt;1,IF(Table1[[#This Row],[Design]]=1,1,""),"")</f>
        <v/>
      </c>
      <c r="DG358" s="169" t="str">
        <f>IF(Table1[[#This Row],[Multiple NCC links]]&lt;&gt;1,IF(Table1[[#This Row],[Assessment / Verification]]=1,1,""),"")</f>
        <v/>
      </c>
      <c r="DH358" s="169" t="str">
        <f>IF(Table1[[#This Row],[Multiple NCC links]]&lt;&gt;1,IF(Table1[[#This Row],[Climate Specific ]]=1,1,""),"")</f>
        <v/>
      </c>
      <c r="DI358" s="169" t="str">
        <f>IF(Table1[[#This Row],[Multiple NCC links]]&lt;&gt;1,IF(Table1[[#This Row],[Alterations / Additions]]=1,1,""),"")</f>
        <v/>
      </c>
      <c r="DJ358" s="169" t="str">
        <f>IF(Table1[[#This Row],[Multiple NCC links]]&lt;&gt;1,IF(Table1[[#This Row],[Glazing]]=1,1,""),"")</f>
        <v/>
      </c>
      <c r="DK358" s="169" t="str">
        <f>IF(Table1[[#This Row],[Multiple NCC links]]&lt;&gt;1,IF(Table1[[#This Row],[Building Fabric / Thermal / Sealing]]=1,1,""),"")</f>
        <v/>
      </c>
      <c r="DL358" s="169" t="str">
        <f>IF(Table1[[#This Row],[Multiple NCC links]]&lt;&gt;1,IF(Table1[[#This Row],[Lighting]]=1,1,""),"")</f>
        <v/>
      </c>
      <c r="DM358" s="169" t="str">
        <f>IF(Table1[[#This Row],[Multiple NCC links]]&lt;&gt;1,IF(Table1[[#This Row],[HVAC]]=1,1,""),"")</f>
        <v/>
      </c>
      <c r="DN358" s="169" t="str">
        <f>IF(Table1[[#This Row],[Multiple NCC links]]&lt;&gt;1,IF(Table1[[#This Row],[Services]]=1,1,""),"")</f>
        <v/>
      </c>
      <c r="DO358" s="169" t="str">
        <f>IF(Table1[[#This Row],[Multiple NCC links]]&lt;&gt;1,IF(Table1[[#This Row],[Maintenance &amp; Monitoring]]=1,1,""),"")</f>
        <v/>
      </c>
      <c r="DP358" s="169" t="str">
        <f>IF(Table1[[#This Row],[Multiple NCC links]]&lt;&gt;1,IF(Table1[[#This Row],[Hand over / Operations]]=1,1,""),"")</f>
        <v/>
      </c>
      <c r="DQ358" s="169" t="str">
        <f>IF(Table1[[#This Row],[Multiple NCC links]]&lt;&gt;1,IF(Table1[[#This Row],[As built assessment]]=1,1,""),"")</f>
        <v/>
      </c>
      <c r="DR358" s="169" t="str">
        <f>IF(Table1[[#This Row],[Multiple NCC links]]&lt;&gt;1,IF(Table1[[#This Row],[Beyond compliance]]=1,1,""),"")</f>
        <v/>
      </c>
      <c r="DS358" s="169" t="str">
        <f>IF(SUM(Table1[[#This Row],[Design]:[Beyond compliance]])&gt;1,1,"")</f>
        <v/>
      </c>
      <c r="DT358" s="169" t="str">
        <f>IF(Table1[[#This Row],[Both Residential &amp; Commercial4]]&lt;&gt;1,IF(Table1[[#This Row],[Residential]]=1,1,""),"")</f>
        <v/>
      </c>
      <c r="DU358" s="169" t="str">
        <f>IF(Table1[[#This Row],[Both Residential &amp; Commercial4]]&lt;&gt;1,IF(Table1[[#This Row],[Commercial]]=1,1,""),"")</f>
        <v/>
      </c>
      <c r="DV358" s="169" t="str">
        <f>Table1[[#This Row],[Residential &amp; Commercial]]</f>
        <v/>
      </c>
      <c r="DW358" s="169"/>
    </row>
    <row r="359" spans="1:127" s="49" customFormat="1" ht="20.25" thickTop="1" thickBot="1" x14ac:dyDescent="0.35">
      <c r="A359" s="97"/>
      <c r="B359" s="97"/>
      <c r="C359" s="88"/>
      <c r="D359" s="88"/>
      <c r="E359" s="176"/>
      <c r="F359" s="176"/>
      <c r="G359" s="176"/>
      <c r="H359" s="176"/>
      <c r="I359" s="90" t="str">
        <f>IF(AND(Table1[[#This Row],[General]]=1,Table1[[#This Row],[Beginner]]=1,Table1[[#This Row],[Intermediate]]=1,Table1[[#This Row],[Advanced]]=1),1,"")</f>
        <v/>
      </c>
      <c r="J359" s="90" t="str">
        <f>CONCATENATE(IF(Table1[[#This Row],[General]]=1,"General, ",""), IF(Table1[[#This Row],[Beginner]]=1,"Beginner, ",""),IF(Table1[[#This Row],[Intermediate]]=1,"Intermediate, ",""), IF(Table1[[#This Row],[Advanced]]=1,"Advanced",""))</f>
        <v/>
      </c>
      <c r="K359" s="91"/>
      <c r="L359" s="179"/>
      <c r="M359" s="91"/>
      <c r="N359" s="91"/>
      <c r="O359" s="159"/>
      <c r="P359" s="91"/>
      <c r="Q359" s="91"/>
      <c r="R359" s="91"/>
      <c r="S35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59" s="102"/>
      <c r="U359" s="102"/>
      <c r="V359" s="240"/>
      <c r="W359" s="240"/>
      <c r="X359" s="102"/>
      <c r="Y359" s="102"/>
      <c r="Z359" s="102"/>
      <c r="AA359" s="102"/>
      <c r="AB359" s="102"/>
      <c r="AC359" s="102"/>
      <c r="AD359" s="102"/>
      <c r="AE359" s="102"/>
      <c r="AF359" s="102"/>
      <c r="AG35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59" s="103"/>
      <c r="AI359" s="103"/>
      <c r="AJ359" s="103"/>
      <c r="AK359" s="74" t="str">
        <f>CONCATENATE(IF(Table1[[#This Row],[Digital]]=1,"Digital, ",""),IF(Table1[[#This Row],[Face to Face]]=1,"Face to face, ",""),IF(Table1[[#This Row],[Blended]]=1,"Blended",""))</f>
        <v/>
      </c>
      <c r="AL359" s="99"/>
      <c r="AM359" s="104"/>
      <c r="AN359" s="130"/>
      <c r="AO359" s="94"/>
      <c r="AP359" s="182"/>
      <c r="AQ359" s="94"/>
      <c r="AR359" s="94"/>
      <c r="AS359" s="94"/>
      <c r="AT359" s="94"/>
      <c r="AU359" s="94"/>
      <c r="AV359" s="182"/>
      <c r="AW359" s="182"/>
      <c r="AX359" s="182"/>
      <c r="AY359" s="94"/>
      <c r="AZ35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5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59" s="95"/>
      <c r="BC359" s="95"/>
      <c r="BD359" s="90" t="str">
        <f>IF(AND(Table1[[#This Row],[Residential]]=1,Table1[[#This Row],[Commercial]]=1),1,"")</f>
        <v/>
      </c>
      <c r="BE359" s="90" t="str">
        <f>CONCATENATE(IF(Table1[[#This Row],[Residential]]=1,"Residential, ",""),IF(Table1[[#This Row],[Commercial]]=1,"Commercial",""))</f>
        <v/>
      </c>
      <c r="BF359" s="94"/>
      <c r="BG359" s="94"/>
      <c r="BH359" s="94"/>
      <c r="BI359" s="94"/>
      <c r="BJ359" s="94"/>
      <c r="BK359" s="94"/>
      <c r="BL359" s="94"/>
      <c r="BM359" s="182"/>
      <c r="BN359" s="94"/>
      <c r="BO35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59" s="178"/>
      <c r="BQ359" s="120"/>
      <c r="BR359" s="132"/>
      <c r="BS359" s="120"/>
      <c r="BT359" s="175"/>
      <c r="BU359" s="175"/>
      <c r="BV359" s="175"/>
      <c r="BW359" s="121"/>
      <c r="BX359" s="121"/>
      <c r="BY359" s="121"/>
      <c r="BZ359" s="227"/>
      <c r="CA35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59" s="48">
        <f>COUNTIF(Table1[[#This Row],[Validity]:[Alignment with NCC (Yes=1,No=0)]],"N/A")</f>
        <v>0</v>
      </c>
      <c r="CC359" s="48">
        <f>IF(ISERROR(Table1[[#This Row],[Total Quality Score (out of 10)]]/(4-Table1[[#This Row],[N/A Count]])),0,Table1[[#This Row],[Total Quality Score (out of 10)]]/(4-Table1[[#This Row],[N/A Count]]))</f>
        <v>0</v>
      </c>
      <c r="CD359" s="106"/>
      <c r="CE359" s="106"/>
      <c r="CF359" s="172" t="str">
        <f>IF(SUM(Table1[[#This Row],[Multiple]:[Level (all)62]])&lt;1,IF(Table1[[#This Row],[General]]=1,1,""),"")</f>
        <v/>
      </c>
      <c r="CG359" s="172" t="str">
        <f>IF(SUM(Table1[[#This Row],[Multiple]:[Level (all)62]])&lt;1,IF(Table1[[#This Row],[Beginner]]=1,1,""),"")</f>
        <v/>
      </c>
      <c r="CH359" s="171" t="str">
        <f>IF(SUM(Table1[[#This Row],[Multiple]:[Level (all)62]])&lt;1,IF(Table1[[#This Row],[Intermediate]]=1,1,""),"")</f>
        <v/>
      </c>
      <c r="CI359" s="171" t="str">
        <f>IF(SUM(Table1[[#This Row],[Multiple]:[Level (all)62]])&lt;1,IF(Table1[[#This Row],[Advanced]]=1,1,""),"")</f>
        <v/>
      </c>
      <c r="CJ359" s="171" t="str">
        <f>IF(AND(SUM(Table1[[#This Row],[General]:[Advanced]])&lt;4,SUM(Table1[[#This Row],[General]:[Advanced]])&gt;1),1,"")</f>
        <v/>
      </c>
      <c r="CK359" s="171" t="str">
        <f>Table1[[#This Row],[Level (all)]]</f>
        <v/>
      </c>
      <c r="CL359" s="171" t="str">
        <f>IF(Table1[[#This Row],[Multiple audience]]&lt;&gt;1,IF(Table1[[#This Row],[General Audience]]=1,1,""),"")</f>
        <v/>
      </c>
      <c r="CM359" s="171" t="str">
        <f>IF(Table1[[#This Row],[Multiple audience]]&lt;&gt;1,IF(Table1[[#This Row],[Planners / Designers ]]=1,1,""),"")</f>
        <v/>
      </c>
      <c r="CN359" s="171" t="str">
        <f>IF(Table1[[#This Row],[Multiple audience]]&lt;&gt;1,IF(Table1[[#This Row],[Regulatory Assessors]]=1,1,""),"")</f>
        <v/>
      </c>
      <c r="CO359" s="171" t="str">
        <f>IF(Table1[[#This Row],[Multiple audience]]&lt;&gt;1,IF(Table1[[#This Row],[Builders / Management]]=1,1,""),"")</f>
        <v/>
      </c>
      <c r="CP359" s="171" t="str">
        <f>IF(Table1[[#This Row],[Multiple audience]]&lt;&gt;1,IF(Table1[[#This Row],[Energy / Sus Assessors]]=1,1,""),"")</f>
        <v/>
      </c>
      <c r="CQ359" s="171" t="str">
        <f>IF(Table1[[#This Row],[Multiple audience]]&lt;&gt;1,IF(Table1[[#This Row],[Semi-skilled]]=1,1,""),"")</f>
        <v/>
      </c>
      <c r="CR359" s="171" t="str">
        <f>IF(Table1[[#This Row],[Multiple audience]]&lt;&gt;1,IF(Table1[[#This Row],[Trades]]=1,1,""),"")</f>
        <v/>
      </c>
      <c r="CS359" s="171" t="str">
        <f>IF(Table1[[#This Row],[Multiple audience]]&lt;&gt;1,IF(Table1[[#This Row],[Other]]=1,1,""),"")</f>
        <v/>
      </c>
      <c r="CT359" s="171" t="str">
        <f>IF(SUM(Table1[[#This Row],[General Audience]:[Other]])&gt;1,1,"")</f>
        <v/>
      </c>
      <c r="CU359" s="171" t="str">
        <f>IF(Table1[[#This Row],[Various  ]]&lt;&gt;1,IF(Table1[[#This Row],[Calculator / Software]]=1,1,""),"")</f>
        <v/>
      </c>
      <c r="CV359" s="171" t="str">
        <f>IF(Table1[[#This Row],[Various  ]]&lt;&gt;1,IF(Table1[[#This Row],[Information  ]]=1,1,""),"")</f>
        <v/>
      </c>
      <c r="CW359" s="171" t="str">
        <f>IF(Table1[[#This Row],[Various  ]]&lt;&gt;1,IF(Table1[[#This Row],[Interactive Tool]]=1,1,""),"")</f>
        <v/>
      </c>
      <c r="CX359" s="171" t="str">
        <f>IF(Table1[[#This Row],[Various  ]]&lt;&gt;1,IF(Table1[[#This Row],[Technical Specifications]]=1,1,""),"")</f>
        <v/>
      </c>
      <c r="CY359" s="171" t="str">
        <f>IF(Table1[[#This Row],[Various  ]]&lt;&gt;1,IF(Table1[[#This Row],[Training Resources]]=1,1,""),"")</f>
        <v/>
      </c>
      <c r="CZ359" s="171" t="str">
        <f>IF(Table1[[#This Row],[Various  ]]&lt;&gt;1,IF(Table1[[#This Row],[Toolbox]]=1,1,""),"")</f>
        <v/>
      </c>
      <c r="DA359" s="169" t="str">
        <f>IF(Table1[[#This Row],[Various  ]]&lt;&gt;1,IF(Table1[[#This Row],[Video]]=1,1,""),"")</f>
        <v/>
      </c>
      <c r="DB359" s="169" t="str">
        <f>IF(Table1[[#This Row],[Various  ]]&lt;&gt;1,IF(Table1[[#This Row],[Case study]]=1,1,""),"")</f>
        <v/>
      </c>
      <c r="DC359" s="169" t="str">
        <f>IF(Table1[[#This Row],[Various  ]]&lt;&gt;1,IF(Table1[[#This Row],[Other   ]]=1,1,""),"")</f>
        <v/>
      </c>
      <c r="DD359" s="169" t="str">
        <f>IF(Table1[[#This Row],[Various  ]]&lt;&gt;1,IF(Table1[[#This Row],[Standards]]=1,1,""),"")</f>
        <v/>
      </c>
      <c r="DE359" s="169" t="str">
        <f>IF(Table1[[#This Row],[Various]]=1,1,IF(SUM(Table1[[#This Row],[Calculator / Software]:[Standards]])&gt;1,1,""))</f>
        <v/>
      </c>
      <c r="DF359" s="169" t="str">
        <f>IF(Table1[[#This Row],[Multiple NCC links]]&lt;&gt;1,IF(Table1[[#This Row],[Design]]=1,1,""),"")</f>
        <v/>
      </c>
      <c r="DG359" s="169" t="str">
        <f>IF(Table1[[#This Row],[Multiple NCC links]]&lt;&gt;1,IF(Table1[[#This Row],[Assessment / Verification]]=1,1,""),"")</f>
        <v/>
      </c>
      <c r="DH359" s="169" t="str">
        <f>IF(Table1[[#This Row],[Multiple NCC links]]&lt;&gt;1,IF(Table1[[#This Row],[Climate Specific ]]=1,1,""),"")</f>
        <v/>
      </c>
      <c r="DI359" s="169" t="str">
        <f>IF(Table1[[#This Row],[Multiple NCC links]]&lt;&gt;1,IF(Table1[[#This Row],[Alterations / Additions]]=1,1,""),"")</f>
        <v/>
      </c>
      <c r="DJ359" s="169" t="str">
        <f>IF(Table1[[#This Row],[Multiple NCC links]]&lt;&gt;1,IF(Table1[[#This Row],[Glazing]]=1,1,""),"")</f>
        <v/>
      </c>
      <c r="DK359" s="169" t="str">
        <f>IF(Table1[[#This Row],[Multiple NCC links]]&lt;&gt;1,IF(Table1[[#This Row],[Building Fabric / Thermal / Sealing]]=1,1,""),"")</f>
        <v/>
      </c>
      <c r="DL359" s="169" t="str">
        <f>IF(Table1[[#This Row],[Multiple NCC links]]&lt;&gt;1,IF(Table1[[#This Row],[Lighting]]=1,1,""),"")</f>
        <v/>
      </c>
      <c r="DM359" s="169" t="str">
        <f>IF(Table1[[#This Row],[Multiple NCC links]]&lt;&gt;1,IF(Table1[[#This Row],[HVAC]]=1,1,""),"")</f>
        <v/>
      </c>
      <c r="DN359" s="169" t="str">
        <f>IF(Table1[[#This Row],[Multiple NCC links]]&lt;&gt;1,IF(Table1[[#This Row],[Services]]=1,1,""),"")</f>
        <v/>
      </c>
      <c r="DO359" s="169" t="str">
        <f>IF(Table1[[#This Row],[Multiple NCC links]]&lt;&gt;1,IF(Table1[[#This Row],[Maintenance &amp; Monitoring]]=1,1,""),"")</f>
        <v/>
      </c>
      <c r="DP359" s="169" t="str">
        <f>IF(Table1[[#This Row],[Multiple NCC links]]&lt;&gt;1,IF(Table1[[#This Row],[Hand over / Operations]]=1,1,""),"")</f>
        <v/>
      </c>
      <c r="DQ359" s="169" t="str">
        <f>IF(Table1[[#This Row],[Multiple NCC links]]&lt;&gt;1,IF(Table1[[#This Row],[As built assessment]]=1,1,""),"")</f>
        <v/>
      </c>
      <c r="DR359" s="169" t="str">
        <f>IF(Table1[[#This Row],[Multiple NCC links]]&lt;&gt;1,IF(Table1[[#This Row],[Beyond compliance]]=1,1,""),"")</f>
        <v/>
      </c>
      <c r="DS359" s="169" t="str">
        <f>IF(SUM(Table1[[#This Row],[Design]:[Beyond compliance]])&gt;1,1,"")</f>
        <v/>
      </c>
      <c r="DT359" s="169" t="str">
        <f>IF(Table1[[#This Row],[Both Residential &amp; Commercial4]]&lt;&gt;1,IF(Table1[[#This Row],[Residential]]=1,1,""),"")</f>
        <v/>
      </c>
      <c r="DU359" s="169" t="str">
        <f>IF(Table1[[#This Row],[Both Residential &amp; Commercial4]]&lt;&gt;1,IF(Table1[[#This Row],[Commercial]]=1,1,""),"")</f>
        <v/>
      </c>
      <c r="DV359" s="169" t="str">
        <f>Table1[[#This Row],[Residential &amp; Commercial]]</f>
        <v/>
      </c>
      <c r="DW359" s="169"/>
    </row>
    <row r="360" spans="1:127" s="49" customFormat="1" ht="20.25" thickTop="1" thickBot="1" x14ac:dyDescent="0.35">
      <c r="A360" s="97"/>
      <c r="B360" s="97"/>
      <c r="C360" s="88"/>
      <c r="D360" s="88"/>
      <c r="E360" s="176"/>
      <c r="F360" s="176"/>
      <c r="G360" s="176"/>
      <c r="H360" s="176"/>
      <c r="I360" s="90" t="str">
        <f>IF(AND(Table1[[#This Row],[General]]=1,Table1[[#This Row],[Beginner]]=1,Table1[[#This Row],[Intermediate]]=1,Table1[[#This Row],[Advanced]]=1),1,"")</f>
        <v/>
      </c>
      <c r="J360" s="90" t="str">
        <f>CONCATENATE(IF(Table1[[#This Row],[General]]=1,"General, ",""), IF(Table1[[#This Row],[Beginner]]=1,"Beginner, ",""),IF(Table1[[#This Row],[Intermediate]]=1,"Intermediate, ",""), IF(Table1[[#This Row],[Advanced]]=1,"Advanced",""))</f>
        <v/>
      </c>
      <c r="K360" s="91"/>
      <c r="L360" s="179"/>
      <c r="M360" s="91"/>
      <c r="N360" s="91"/>
      <c r="O360" s="159"/>
      <c r="P360" s="91"/>
      <c r="Q360" s="91"/>
      <c r="R360" s="91"/>
      <c r="S36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60" s="102"/>
      <c r="U360" s="102"/>
      <c r="V360" s="240"/>
      <c r="W360" s="240"/>
      <c r="X360" s="102"/>
      <c r="Y360" s="102"/>
      <c r="Z360" s="102"/>
      <c r="AA360" s="102"/>
      <c r="AB360" s="102"/>
      <c r="AC360" s="102"/>
      <c r="AD360" s="102"/>
      <c r="AE360" s="102"/>
      <c r="AF360" s="102"/>
      <c r="AG36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60" s="103"/>
      <c r="AI360" s="103"/>
      <c r="AJ360" s="103"/>
      <c r="AK360" s="74" t="str">
        <f>CONCATENATE(IF(Table1[[#This Row],[Digital]]=1,"Digital, ",""),IF(Table1[[#This Row],[Face to Face]]=1,"Face to face, ",""),IF(Table1[[#This Row],[Blended]]=1,"Blended",""))</f>
        <v/>
      </c>
      <c r="AL360" s="99"/>
      <c r="AM360" s="104"/>
      <c r="AN360" s="130"/>
      <c r="AO360" s="94"/>
      <c r="AP360" s="182"/>
      <c r="AQ360" s="94"/>
      <c r="AR360" s="94"/>
      <c r="AS360" s="94"/>
      <c r="AT360" s="94"/>
      <c r="AU360" s="94"/>
      <c r="AV360" s="182"/>
      <c r="AW360" s="182"/>
      <c r="AX360" s="182"/>
      <c r="AY360" s="94"/>
      <c r="AZ36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6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60" s="95"/>
      <c r="BC360" s="95"/>
      <c r="BD360" s="90" t="str">
        <f>IF(AND(Table1[[#This Row],[Residential]]=1,Table1[[#This Row],[Commercial]]=1),1,"")</f>
        <v/>
      </c>
      <c r="BE360" s="90" t="str">
        <f>CONCATENATE(IF(Table1[[#This Row],[Residential]]=1,"Residential, ",""),IF(Table1[[#This Row],[Commercial]]=1,"Commercial",""))</f>
        <v/>
      </c>
      <c r="BF360" s="94"/>
      <c r="BG360" s="94"/>
      <c r="BH360" s="94"/>
      <c r="BI360" s="94"/>
      <c r="BJ360" s="94"/>
      <c r="BK360" s="94"/>
      <c r="BL360" s="94"/>
      <c r="BM360" s="182"/>
      <c r="BN360" s="94"/>
      <c r="BO36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60" s="178"/>
      <c r="BQ360" s="120"/>
      <c r="BR360" s="132"/>
      <c r="BS360" s="120"/>
      <c r="BT360" s="175"/>
      <c r="BU360" s="175"/>
      <c r="BV360" s="175"/>
      <c r="BW360" s="121"/>
      <c r="BX360" s="121"/>
      <c r="BY360" s="121"/>
      <c r="BZ360" s="227"/>
      <c r="CA36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60" s="48">
        <f>COUNTIF(Table1[[#This Row],[Validity]:[Alignment with NCC (Yes=1,No=0)]],"N/A")</f>
        <v>0</v>
      </c>
      <c r="CC360" s="48">
        <f>IF(ISERROR(Table1[[#This Row],[Total Quality Score (out of 10)]]/(4-Table1[[#This Row],[N/A Count]])),0,Table1[[#This Row],[Total Quality Score (out of 10)]]/(4-Table1[[#This Row],[N/A Count]]))</f>
        <v>0</v>
      </c>
      <c r="CD360" s="106"/>
      <c r="CE360" s="106"/>
      <c r="CF360" s="172" t="str">
        <f>IF(SUM(Table1[[#This Row],[Multiple]:[Level (all)62]])&lt;1,IF(Table1[[#This Row],[General]]=1,1,""),"")</f>
        <v/>
      </c>
      <c r="CG360" s="172" t="str">
        <f>IF(SUM(Table1[[#This Row],[Multiple]:[Level (all)62]])&lt;1,IF(Table1[[#This Row],[Beginner]]=1,1,""),"")</f>
        <v/>
      </c>
      <c r="CH360" s="171" t="str">
        <f>IF(SUM(Table1[[#This Row],[Multiple]:[Level (all)62]])&lt;1,IF(Table1[[#This Row],[Intermediate]]=1,1,""),"")</f>
        <v/>
      </c>
      <c r="CI360" s="171" t="str">
        <f>IF(SUM(Table1[[#This Row],[Multiple]:[Level (all)62]])&lt;1,IF(Table1[[#This Row],[Advanced]]=1,1,""),"")</f>
        <v/>
      </c>
      <c r="CJ360" s="171" t="str">
        <f>IF(AND(SUM(Table1[[#This Row],[General]:[Advanced]])&lt;4,SUM(Table1[[#This Row],[General]:[Advanced]])&gt;1),1,"")</f>
        <v/>
      </c>
      <c r="CK360" s="171" t="str">
        <f>Table1[[#This Row],[Level (all)]]</f>
        <v/>
      </c>
      <c r="CL360" s="171" t="str">
        <f>IF(Table1[[#This Row],[Multiple audience]]&lt;&gt;1,IF(Table1[[#This Row],[General Audience]]=1,1,""),"")</f>
        <v/>
      </c>
      <c r="CM360" s="171" t="str">
        <f>IF(Table1[[#This Row],[Multiple audience]]&lt;&gt;1,IF(Table1[[#This Row],[Planners / Designers ]]=1,1,""),"")</f>
        <v/>
      </c>
      <c r="CN360" s="171" t="str">
        <f>IF(Table1[[#This Row],[Multiple audience]]&lt;&gt;1,IF(Table1[[#This Row],[Regulatory Assessors]]=1,1,""),"")</f>
        <v/>
      </c>
      <c r="CO360" s="171" t="str">
        <f>IF(Table1[[#This Row],[Multiple audience]]&lt;&gt;1,IF(Table1[[#This Row],[Builders / Management]]=1,1,""),"")</f>
        <v/>
      </c>
      <c r="CP360" s="171" t="str">
        <f>IF(Table1[[#This Row],[Multiple audience]]&lt;&gt;1,IF(Table1[[#This Row],[Energy / Sus Assessors]]=1,1,""),"")</f>
        <v/>
      </c>
      <c r="CQ360" s="171" t="str">
        <f>IF(Table1[[#This Row],[Multiple audience]]&lt;&gt;1,IF(Table1[[#This Row],[Semi-skilled]]=1,1,""),"")</f>
        <v/>
      </c>
      <c r="CR360" s="171" t="str">
        <f>IF(Table1[[#This Row],[Multiple audience]]&lt;&gt;1,IF(Table1[[#This Row],[Trades]]=1,1,""),"")</f>
        <v/>
      </c>
      <c r="CS360" s="171" t="str">
        <f>IF(Table1[[#This Row],[Multiple audience]]&lt;&gt;1,IF(Table1[[#This Row],[Other]]=1,1,""),"")</f>
        <v/>
      </c>
      <c r="CT360" s="171" t="str">
        <f>IF(SUM(Table1[[#This Row],[General Audience]:[Other]])&gt;1,1,"")</f>
        <v/>
      </c>
      <c r="CU360" s="171" t="str">
        <f>IF(Table1[[#This Row],[Various  ]]&lt;&gt;1,IF(Table1[[#This Row],[Calculator / Software]]=1,1,""),"")</f>
        <v/>
      </c>
      <c r="CV360" s="171" t="str">
        <f>IF(Table1[[#This Row],[Various  ]]&lt;&gt;1,IF(Table1[[#This Row],[Information  ]]=1,1,""),"")</f>
        <v/>
      </c>
      <c r="CW360" s="171" t="str">
        <f>IF(Table1[[#This Row],[Various  ]]&lt;&gt;1,IF(Table1[[#This Row],[Interactive Tool]]=1,1,""),"")</f>
        <v/>
      </c>
      <c r="CX360" s="171" t="str">
        <f>IF(Table1[[#This Row],[Various  ]]&lt;&gt;1,IF(Table1[[#This Row],[Technical Specifications]]=1,1,""),"")</f>
        <v/>
      </c>
      <c r="CY360" s="171" t="str">
        <f>IF(Table1[[#This Row],[Various  ]]&lt;&gt;1,IF(Table1[[#This Row],[Training Resources]]=1,1,""),"")</f>
        <v/>
      </c>
      <c r="CZ360" s="171" t="str">
        <f>IF(Table1[[#This Row],[Various  ]]&lt;&gt;1,IF(Table1[[#This Row],[Toolbox]]=1,1,""),"")</f>
        <v/>
      </c>
      <c r="DA360" s="169" t="str">
        <f>IF(Table1[[#This Row],[Various  ]]&lt;&gt;1,IF(Table1[[#This Row],[Video]]=1,1,""),"")</f>
        <v/>
      </c>
      <c r="DB360" s="169" t="str">
        <f>IF(Table1[[#This Row],[Various  ]]&lt;&gt;1,IF(Table1[[#This Row],[Case study]]=1,1,""),"")</f>
        <v/>
      </c>
      <c r="DC360" s="169" t="str">
        <f>IF(Table1[[#This Row],[Various  ]]&lt;&gt;1,IF(Table1[[#This Row],[Other   ]]=1,1,""),"")</f>
        <v/>
      </c>
      <c r="DD360" s="169" t="str">
        <f>IF(Table1[[#This Row],[Various  ]]&lt;&gt;1,IF(Table1[[#This Row],[Standards]]=1,1,""),"")</f>
        <v/>
      </c>
      <c r="DE360" s="169" t="str">
        <f>IF(Table1[[#This Row],[Various]]=1,1,IF(SUM(Table1[[#This Row],[Calculator / Software]:[Standards]])&gt;1,1,""))</f>
        <v/>
      </c>
      <c r="DF360" s="169" t="str">
        <f>IF(Table1[[#This Row],[Multiple NCC links]]&lt;&gt;1,IF(Table1[[#This Row],[Design]]=1,1,""),"")</f>
        <v/>
      </c>
      <c r="DG360" s="169" t="str">
        <f>IF(Table1[[#This Row],[Multiple NCC links]]&lt;&gt;1,IF(Table1[[#This Row],[Assessment / Verification]]=1,1,""),"")</f>
        <v/>
      </c>
      <c r="DH360" s="169" t="str">
        <f>IF(Table1[[#This Row],[Multiple NCC links]]&lt;&gt;1,IF(Table1[[#This Row],[Climate Specific ]]=1,1,""),"")</f>
        <v/>
      </c>
      <c r="DI360" s="169" t="str">
        <f>IF(Table1[[#This Row],[Multiple NCC links]]&lt;&gt;1,IF(Table1[[#This Row],[Alterations / Additions]]=1,1,""),"")</f>
        <v/>
      </c>
      <c r="DJ360" s="169" t="str">
        <f>IF(Table1[[#This Row],[Multiple NCC links]]&lt;&gt;1,IF(Table1[[#This Row],[Glazing]]=1,1,""),"")</f>
        <v/>
      </c>
      <c r="DK360" s="169" t="str">
        <f>IF(Table1[[#This Row],[Multiple NCC links]]&lt;&gt;1,IF(Table1[[#This Row],[Building Fabric / Thermal / Sealing]]=1,1,""),"")</f>
        <v/>
      </c>
      <c r="DL360" s="169" t="str">
        <f>IF(Table1[[#This Row],[Multiple NCC links]]&lt;&gt;1,IF(Table1[[#This Row],[Lighting]]=1,1,""),"")</f>
        <v/>
      </c>
      <c r="DM360" s="169" t="str">
        <f>IF(Table1[[#This Row],[Multiple NCC links]]&lt;&gt;1,IF(Table1[[#This Row],[HVAC]]=1,1,""),"")</f>
        <v/>
      </c>
      <c r="DN360" s="169" t="str">
        <f>IF(Table1[[#This Row],[Multiple NCC links]]&lt;&gt;1,IF(Table1[[#This Row],[Services]]=1,1,""),"")</f>
        <v/>
      </c>
      <c r="DO360" s="169" t="str">
        <f>IF(Table1[[#This Row],[Multiple NCC links]]&lt;&gt;1,IF(Table1[[#This Row],[Maintenance &amp; Monitoring]]=1,1,""),"")</f>
        <v/>
      </c>
      <c r="DP360" s="169" t="str">
        <f>IF(Table1[[#This Row],[Multiple NCC links]]&lt;&gt;1,IF(Table1[[#This Row],[Hand over / Operations]]=1,1,""),"")</f>
        <v/>
      </c>
      <c r="DQ360" s="169" t="str">
        <f>IF(Table1[[#This Row],[Multiple NCC links]]&lt;&gt;1,IF(Table1[[#This Row],[As built assessment]]=1,1,""),"")</f>
        <v/>
      </c>
      <c r="DR360" s="169" t="str">
        <f>IF(Table1[[#This Row],[Multiple NCC links]]&lt;&gt;1,IF(Table1[[#This Row],[Beyond compliance]]=1,1,""),"")</f>
        <v/>
      </c>
      <c r="DS360" s="169" t="str">
        <f>IF(SUM(Table1[[#This Row],[Design]:[Beyond compliance]])&gt;1,1,"")</f>
        <v/>
      </c>
      <c r="DT360" s="169" t="str">
        <f>IF(Table1[[#This Row],[Both Residential &amp; Commercial4]]&lt;&gt;1,IF(Table1[[#This Row],[Residential]]=1,1,""),"")</f>
        <v/>
      </c>
      <c r="DU360" s="169" t="str">
        <f>IF(Table1[[#This Row],[Both Residential &amp; Commercial4]]&lt;&gt;1,IF(Table1[[#This Row],[Commercial]]=1,1,""),"")</f>
        <v/>
      </c>
      <c r="DV360" s="169" t="str">
        <f>Table1[[#This Row],[Residential &amp; Commercial]]</f>
        <v/>
      </c>
      <c r="DW360" s="169"/>
    </row>
    <row r="361" spans="1:127" s="49" customFormat="1" ht="20.25" thickTop="1" thickBot="1" x14ac:dyDescent="0.35">
      <c r="A361" s="97"/>
      <c r="B361" s="97"/>
      <c r="C361" s="88"/>
      <c r="D361" s="88"/>
      <c r="E361" s="176"/>
      <c r="F361" s="176"/>
      <c r="G361" s="176"/>
      <c r="H361" s="176"/>
      <c r="I361" s="90" t="str">
        <f>IF(AND(Table1[[#This Row],[General]]=1,Table1[[#This Row],[Beginner]]=1,Table1[[#This Row],[Intermediate]]=1,Table1[[#This Row],[Advanced]]=1),1,"")</f>
        <v/>
      </c>
      <c r="J361" s="90" t="str">
        <f>CONCATENATE(IF(Table1[[#This Row],[General]]=1,"General, ",""), IF(Table1[[#This Row],[Beginner]]=1,"Beginner, ",""),IF(Table1[[#This Row],[Intermediate]]=1,"Intermediate, ",""), IF(Table1[[#This Row],[Advanced]]=1,"Advanced",""))</f>
        <v/>
      </c>
      <c r="K361" s="91"/>
      <c r="L361" s="179"/>
      <c r="M361" s="91"/>
      <c r="N361" s="91"/>
      <c r="O361" s="159"/>
      <c r="P361" s="91"/>
      <c r="Q361" s="91"/>
      <c r="R361" s="91"/>
      <c r="S36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61" s="102"/>
      <c r="U361" s="102"/>
      <c r="V361" s="240"/>
      <c r="W361" s="240"/>
      <c r="X361" s="102"/>
      <c r="Y361" s="102"/>
      <c r="Z361" s="102"/>
      <c r="AA361" s="102"/>
      <c r="AB361" s="102"/>
      <c r="AC361" s="102"/>
      <c r="AD361" s="102"/>
      <c r="AE361" s="102"/>
      <c r="AF361" s="102"/>
      <c r="AG36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61" s="103"/>
      <c r="AI361" s="103"/>
      <c r="AJ361" s="103"/>
      <c r="AK361" s="74" t="str">
        <f>CONCATENATE(IF(Table1[[#This Row],[Digital]]=1,"Digital, ",""),IF(Table1[[#This Row],[Face to Face]]=1,"Face to face, ",""),IF(Table1[[#This Row],[Blended]]=1,"Blended",""))</f>
        <v/>
      </c>
      <c r="AL361" s="99"/>
      <c r="AM361" s="104"/>
      <c r="AN361" s="130"/>
      <c r="AO361" s="94"/>
      <c r="AP361" s="182"/>
      <c r="AQ361" s="94"/>
      <c r="AR361" s="94"/>
      <c r="AS361" s="94"/>
      <c r="AT361" s="94"/>
      <c r="AU361" s="94"/>
      <c r="AV361" s="182"/>
      <c r="AW361" s="182"/>
      <c r="AX361" s="182"/>
      <c r="AY361" s="94"/>
      <c r="AZ36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6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61" s="95"/>
      <c r="BC361" s="95"/>
      <c r="BD361" s="90" t="str">
        <f>IF(AND(Table1[[#This Row],[Residential]]=1,Table1[[#This Row],[Commercial]]=1),1,"")</f>
        <v/>
      </c>
      <c r="BE361" s="90" t="str">
        <f>CONCATENATE(IF(Table1[[#This Row],[Residential]]=1,"Residential, ",""),IF(Table1[[#This Row],[Commercial]]=1,"Commercial",""))</f>
        <v/>
      </c>
      <c r="BF361" s="94"/>
      <c r="BG361" s="94"/>
      <c r="BH361" s="94"/>
      <c r="BI361" s="94"/>
      <c r="BJ361" s="94"/>
      <c r="BK361" s="94"/>
      <c r="BL361" s="94"/>
      <c r="BM361" s="182"/>
      <c r="BN361" s="94"/>
      <c r="BO36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61" s="178"/>
      <c r="BQ361" s="120"/>
      <c r="BR361" s="132"/>
      <c r="BS361" s="120"/>
      <c r="BT361" s="175"/>
      <c r="BU361" s="175"/>
      <c r="BV361" s="175"/>
      <c r="BW361" s="121"/>
      <c r="BX361" s="121"/>
      <c r="BY361" s="121"/>
      <c r="BZ361" s="227"/>
      <c r="CA36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61" s="48">
        <f>COUNTIF(Table1[[#This Row],[Validity]:[Alignment with NCC (Yes=1,No=0)]],"N/A")</f>
        <v>0</v>
      </c>
      <c r="CC361" s="48">
        <f>IF(ISERROR(Table1[[#This Row],[Total Quality Score (out of 10)]]/(4-Table1[[#This Row],[N/A Count]])),0,Table1[[#This Row],[Total Quality Score (out of 10)]]/(4-Table1[[#This Row],[N/A Count]]))</f>
        <v>0</v>
      </c>
      <c r="CD361" s="106"/>
      <c r="CE361" s="106"/>
      <c r="CF361" s="172" t="str">
        <f>IF(SUM(Table1[[#This Row],[Multiple]:[Level (all)62]])&lt;1,IF(Table1[[#This Row],[General]]=1,1,""),"")</f>
        <v/>
      </c>
      <c r="CG361" s="172" t="str">
        <f>IF(SUM(Table1[[#This Row],[Multiple]:[Level (all)62]])&lt;1,IF(Table1[[#This Row],[Beginner]]=1,1,""),"")</f>
        <v/>
      </c>
      <c r="CH361" s="171" t="str">
        <f>IF(SUM(Table1[[#This Row],[Multiple]:[Level (all)62]])&lt;1,IF(Table1[[#This Row],[Intermediate]]=1,1,""),"")</f>
        <v/>
      </c>
      <c r="CI361" s="171" t="str">
        <f>IF(SUM(Table1[[#This Row],[Multiple]:[Level (all)62]])&lt;1,IF(Table1[[#This Row],[Advanced]]=1,1,""),"")</f>
        <v/>
      </c>
      <c r="CJ361" s="171" t="str">
        <f>IF(AND(SUM(Table1[[#This Row],[General]:[Advanced]])&lt;4,SUM(Table1[[#This Row],[General]:[Advanced]])&gt;1),1,"")</f>
        <v/>
      </c>
      <c r="CK361" s="171" t="str">
        <f>Table1[[#This Row],[Level (all)]]</f>
        <v/>
      </c>
      <c r="CL361" s="171" t="str">
        <f>IF(Table1[[#This Row],[Multiple audience]]&lt;&gt;1,IF(Table1[[#This Row],[General Audience]]=1,1,""),"")</f>
        <v/>
      </c>
      <c r="CM361" s="171" t="str">
        <f>IF(Table1[[#This Row],[Multiple audience]]&lt;&gt;1,IF(Table1[[#This Row],[Planners / Designers ]]=1,1,""),"")</f>
        <v/>
      </c>
      <c r="CN361" s="171" t="str">
        <f>IF(Table1[[#This Row],[Multiple audience]]&lt;&gt;1,IF(Table1[[#This Row],[Regulatory Assessors]]=1,1,""),"")</f>
        <v/>
      </c>
      <c r="CO361" s="171" t="str">
        <f>IF(Table1[[#This Row],[Multiple audience]]&lt;&gt;1,IF(Table1[[#This Row],[Builders / Management]]=1,1,""),"")</f>
        <v/>
      </c>
      <c r="CP361" s="171" t="str">
        <f>IF(Table1[[#This Row],[Multiple audience]]&lt;&gt;1,IF(Table1[[#This Row],[Energy / Sus Assessors]]=1,1,""),"")</f>
        <v/>
      </c>
      <c r="CQ361" s="171" t="str">
        <f>IF(Table1[[#This Row],[Multiple audience]]&lt;&gt;1,IF(Table1[[#This Row],[Semi-skilled]]=1,1,""),"")</f>
        <v/>
      </c>
      <c r="CR361" s="171" t="str">
        <f>IF(Table1[[#This Row],[Multiple audience]]&lt;&gt;1,IF(Table1[[#This Row],[Trades]]=1,1,""),"")</f>
        <v/>
      </c>
      <c r="CS361" s="171" t="str">
        <f>IF(Table1[[#This Row],[Multiple audience]]&lt;&gt;1,IF(Table1[[#This Row],[Other]]=1,1,""),"")</f>
        <v/>
      </c>
      <c r="CT361" s="171" t="str">
        <f>IF(SUM(Table1[[#This Row],[General Audience]:[Other]])&gt;1,1,"")</f>
        <v/>
      </c>
      <c r="CU361" s="171" t="str">
        <f>IF(Table1[[#This Row],[Various  ]]&lt;&gt;1,IF(Table1[[#This Row],[Calculator / Software]]=1,1,""),"")</f>
        <v/>
      </c>
      <c r="CV361" s="171" t="str">
        <f>IF(Table1[[#This Row],[Various  ]]&lt;&gt;1,IF(Table1[[#This Row],[Information  ]]=1,1,""),"")</f>
        <v/>
      </c>
      <c r="CW361" s="171" t="str">
        <f>IF(Table1[[#This Row],[Various  ]]&lt;&gt;1,IF(Table1[[#This Row],[Interactive Tool]]=1,1,""),"")</f>
        <v/>
      </c>
      <c r="CX361" s="171" t="str">
        <f>IF(Table1[[#This Row],[Various  ]]&lt;&gt;1,IF(Table1[[#This Row],[Technical Specifications]]=1,1,""),"")</f>
        <v/>
      </c>
      <c r="CY361" s="171" t="str">
        <f>IF(Table1[[#This Row],[Various  ]]&lt;&gt;1,IF(Table1[[#This Row],[Training Resources]]=1,1,""),"")</f>
        <v/>
      </c>
      <c r="CZ361" s="171" t="str">
        <f>IF(Table1[[#This Row],[Various  ]]&lt;&gt;1,IF(Table1[[#This Row],[Toolbox]]=1,1,""),"")</f>
        <v/>
      </c>
      <c r="DA361" s="169" t="str">
        <f>IF(Table1[[#This Row],[Various  ]]&lt;&gt;1,IF(Table1[[#This Row],[Video]]=1,1,""),"")</f>
        <v/>
      </c>
      <c r="DB361" s="169" t="str">
        <f>IF(Table1[[#This Row],[Various  ]]&lt;&gt;1,IF(Table1[[#This Row],[Case study]]=1,1,""),"")</f>
        <v/>
      </c>
      <c r="DC361" s="169" t="str">
        <f>IF(Table1[[#This Row],[Various  ]]&lt;&gt;1,IF(Table1[[#This Row],[Other   ]]=1,1,""),"")</f>
        <v/>
      </c>
      <c r="DD361" s="169" t="str">
        <f>IF(Table1[[#This Row],[Various  ]]&lt;&gt;1,IF(Table1[[#This Row],[Standards]]=1,1,""),"")</f>
        <v/>
      </c>
      <c r="DE361" s="169" t="str">
        <f>IF(Table1[[#This Row],[Various]]=1,1,IF(SUM(Table1[[#This Row],[Calculator / Software]:[Standards]])&gt;1,1,""))</f>
        <v/>
      </c>
      <c r="DF361" s="169" t="str">
        <f>IF(Table1[[#This Row],[Multiple NCC links]]&lt;&gt;1,IF(Table1[[#This Row],[Design]]=1,1,""),"")</f>
        <v/>
      </c>
      <c r="DG361" s="169" t="str">
        <f>IF(Table1[[#This Row],[Multiple NCC links]]&lt;&gt;1,IF(Table1[[#This Row],[Assessment / Verification]]=1,1,""),"")</f>
        <v/>
      </c>
      <c r="DH361" s="169" t="str">
        <f>IF(Table1[[#This Row],[Multiple NCC links]]&lt;&gt;1,IF(Table1[[#This Row],[Climate Specific ]]=1,1,""),"")</f>
        <v/>
      </c>
      <c r="DI361" s="169" t="str">
        <f>IF(Table1[[#This Row],[Multiple NCC links]]&lt;&gt;1,IF(Table1[[#This Row],[Alterations / Additions]]=1,1,""),"")</f>
        <v/>
      </c>
      <c r="DJ361" s="169" t="str">
        <f>IF(Table1[[#This Row],[Multiple NCC links]]&lt;&gt;1,IF(Table1[[#This Row],[Glazing]]=1,1,""),"")</f>
        <v/>
      </c>
      <c r="DK361" s="169" t="str">
        <f>IF(Table1[[#This Row],[Multiple NCC links]]&lt;&gt;1,IF(Table1[[#This Row],[Building Fabric / Thermal / Sealing]]=1,1,""),"")</f>
        <v/>
      </c>
      <c r="DL361" s="169" t="str">
        <f>IF(Table1[[#This Row],[Multiple NCC links]]&lt;&gt;1,IF(Table1[[#This Row],[Lighting]]=1,1,""),"")</f>
        <v/>
      </c>
      <c r="DM361" s="169" t="str">
        <f>IF(Table1[[#This Row],[Multiple NCC links]]&lt;&gt;1,IF(Table1[[#This Row],[HVAC]]=1,1,""),"")</f>
        <v/>
      </c>
      <c r="DN361" s="169" t="str">
        <f>IF(Table1[[#This Row],[Multiple NCC links]]&lt;&gt;1,IF(Table1[[#This Row],[Services]]=1,1,""),"")</f>
        <v/>
      </c>
      <c r="DO361" s="169" t="str">
        <f>IF(Table1[[#This Row],[Multiple NCC links]]&lt;&gt;1,IF(Table1[[#This Row],[Maintenance &amp; Monitoring]]=1,1,""),"")</f>
        <v/>
      </c>
      <c r="DP361" s="169" t="str">
        <f>IF(Table1[[#This Row],[Multiple NCC links]]&lt;&gt;1,IF(Table1[[#This Row],[Hand over / Operations]]=1,1,""),"")</f>
        <v/>
      </c>
      <c r="DQ361" s="169" t="str">
        <f>IF(Table1[[#This Row],[Multiple NCC links]]&lt;&gt;1,IF(Table1[[#This Row],[As built assessment]]=1,1,""),"")</f>
        <v/>
      </c>
      <c r="DR361" s="169" t="str">
        <f>IF(Table1[[#This Row],[Multiple NCC links]]&lt;&gt;1,IF(Table1[[#This Row],[Beyond compliance]]=1,1,""),"")</f>
        <v/>
      </c>
      <c r="DS361" s="169" t="str">
        <f>IF(SUM(Table1[[#This Row],[Design]:[Beyond compliance]])&gt;1,1,"")</f>
        <v/>
      </c>
      <c r="DT361" s="169" t="str">
        <f>IF(Table1[[#This Row],[Both Residential &amp; Commercial4]]&lt;&gt;1,IF(Table1[[#This Row],[Residential]]=1,1,""),"")</f>
        <v/>
      </c>
      <c r="DU361" s="169" t="str">
        <f>IF(Table1[[#This Row],[Both Residential &amp; Commercial4]]&lt;&gt;1,IF(Table1[[#This Row],[Commercial]]=1,1,""),"")</f>
        <v/>
      </c>
      <c r="DV361" s="169" t="str">
        <f>Table1[[#This Row],[Residential &amp; Commercial]]</f>
        <v/>
      </c>
      <c r="DW361" s="169"/>
    </row>
    <row r="362" spans="1:127" s="49" customFormat="1" ht="20.25" thickTop="1" thickBot="1" x14ac:dyDescent="0.35">
      <c r="A362" s="97"/>
      <c r="B362" s="97"/>
      <c r="C362" s="88"/>
      <c r="D362" s="88"/>
      <c r="E362" s="176"/>
      <c r="F362" s="176"/>
      <c r="G362" s="176"/>
      <c r="H362" s="176"/>
      <c r="I362" s="90" t="str">
        <f>IF(AND(Table1[[#This Row],[General]]=1,Table1[[#This Row],[Beginner]]=1,Table1[[#This Row],[Intermediate]]=1,Table1[[#This Row],[Advanced]]=1),1,"")</f>
        <v/>
      </c>
      <c r="J362" s="90" t="str">
        <f>CONCATENATE(IF(Table1[[#This Row],[General]]=1,"General, ",""), IF(Table1[[#This Row],[Beginner]]=1,"Beginner, ",""),IF(Table1[[#This Row],[Intermediate]]=1,"Intermediate, ",""), IF(Table1[[#This Row],[Advanced]]=1,"Advanced",""))</f>
        <v/>
      </c>
      <c r="K362" s="91"/>
      <c r="L362" s="179"/>
      <c r="M362" s="91"/>
      <c r="N362" s="91"/>
      <c r="O362" s="159"/>
      <c r="P362" s="91"/>
      <c r="Q362" s="91"/>
      <c r="R362" s="91"/>
      <c r="S36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62" s="102"/>
      <c r="U362" s="102"/>
      <c r="V362" s="240"/>
      <c r="W362" s="240"/>
      <c r="X362" s="102"/>
      <c r="Y362" s="102"/>
      <c r="Z362" s="102"/>
      <c r="AA362" s="102"/>
      <c r="AB362" s="102"/>
      <c r="AC362" s="102"/>
      <c r="AD362" s="102"/>
      <c r="AE362" s="102"/>
      <c r="AF362" s="102"/>
      <c r="AG36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62" s="103"/>
      <c r="AI362" s="103"/>
      <c r="AJ362" s="103"/>
      <c r="AK362" s="74" t="str">
        <f>CONCATENATE(IF(Table1[[#This Row],[Digital]]=1,"Digital, ",""),IF(Table1[[#This Row],[Face to Face]]=1,"Face to face, ",""),IF(Table1[[#This Row],[Blended]]=1,"Blended",""))</f>
        <v/>
      </c>
      <c r="AL362" s="99"/>
      <c r="AM362" s="104"/>
      <c r="AN362" s="130"/>
      <c r="AO362" s="94"/>
      <c r="AP362" s="182"/>
      <c r="AQ362" s="94"/>
      <c r="AR362" s="94"/>
      <c r="AS362" s="94"/>
      <c r="AT362" s="94"/>
      <c r="AU362" s="94"/>
      <c r="AV362" s="182"/>
      <c r="AW362" s="182"/>
      <c r="AX362" s="182"/>
      <c r="AY362" s="94"/>
      <c r="AZ36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6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62" s="95"/>
      <c r="BC362" s="95"/>
      <c r="BD362" s="90" t="str">
        <f>IF(AND(Table1[[#This Row],[Residential]]=1,Table1[[#This Row],[Commercial]]=1),1,"")</f>
        <v/>
      </c>
      <c r="BE362" s="90" t="str">
        <f>CONCATENATE(IF(Table1[[#This Row],[Residential]]=1,"Residential, ",""),IF(Table1[[#This Row],[Commercial]]=1,"Commercial",""))</f>
        <v/>
      </c>
      <c r="BF362" s="94"/>
      <c r="BG362" s="94"/>
      <c r="BH362" s="94"/>
      <c r="BI362" s="94"/>
      <c r="BJ362" s="94"/>
      <c r="BK362" s="94"/>
      <c r="BL362" s="94"/>
      <c r="BM362" s="182"/>
      <c r="BN362" s="94"/>
      <c r="BO36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62" s="178"/>
      <c r="BQ362" s="120"/>
      <c r="BR362" s="132"/>
      <c r="BS362" s="120"/>
      <c r="BT362" s="175"/>
      <c r="BU362" s="175"/>
      <c r="BV362" s="175"/>
      <c r="BW362" s="121"/>
      <c r="BX362" s="121"/>
      <c r="BY362" s="121"/>
      <c r="BZ362" s="227"/>
      <c r="CA36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62" s="48">
        <f>COUNTIF(Table1[[#This Row],[Validity]:[Alignment with NCC (Yes=1,No=0)]],"N/A")</f>
        <v>0</v>
      </c>
      <c r="CC362" s="48">
        <f>IF(ISERROR(Table1[[#This Row],[Total Quality Score (out of 10)]]/(4-Table1[[#This Row],[N/A Count]])),0,Table1[[#This Row],[Total Quality Score (out of 10)]]/(4-Table1[[#This Row],[N/A Count]]))</f>
        <v>0</v>
      </c>
      <c r="CD362" s="106"/>
      <c r="CE362" s="106"/>
      <c r="CF362" s="172" t="str">
        <f>IF(SUM(Table1[[#This Row],[Multiple]:[Level (all)62]])&lt;1,IF(Table1[[#This Row],[General]]=1,1,""),"")</f>
        <v/>
      </c>
      <c r="CG362" s="172" t="str">
        <f>IF(SUM(Table1[[#This Row],[Multiple]:[Level (all)62]])&lt;1,IF(Table1[[#This Row],[Beginner]]=1,1,""),"")</f>
        <v/>
      </c>
      <c r="CH362" s="171" t="str">
        <f>IF(SUM(Table1[[#This Row],[Multiple]:[Level (all)62]])&lt;1,IF(Table1[[#This Row],[Intermediate]]=1,1,""),"")</f>
        <v/>
      </c>
      <c r="CI362" s="171" t="str">
        <f>IF(SUM(Table1[[#This Row],[Multiple]:[Level (all)62]])&lt;1,IF(Table1[[#This Row],[Advanced]]=1,1,""),"")</f>
        <v/>
      </c>
      <c r="CJ362" s="171" t="str">
        <f>IF(AND(SUM(Table1[[#This Row],[General]:[Advanced]])&lt;4,SUM(Table1[[#This Row],[General]:[Advanced]])&gt;1),1,"")</f>
        <v/>
      </c>
      <c r="CK362" s="171" t="str">
        <f>Table1[[#This Row],[Level (all)]]</f>
        <v/>
      </c>
      <c r="CL362" s="171" t="str">
        <f>IF(Table1[[#This Row],[Multiple audience]]&lt;&gt;1,IF(Table1[[#This Row],[General Audience]]=1,1,""),"")</f>
        <v/>
      </c>
      <c r="CM362" s="171" t="str">
        <f>IF(Table1[[#This Row],[Multiple audience]]&lt;&gt;1,IF(Table1[[#This Row],[Planners / Designers ]]=1,1,""),"")</f>
        <v/>
      </c>
      <c r="CN362" s="171" t="str">
        <f>IF(Table1[[#This Row],[Multiple audience]]&lt;&gt;1,IF(Table1[[#This Row],[Regulatory Assessors]]=1,1,""),"")</f>
        <v/>
      </c>
      <c r="CO362" s="171" t="str">
        <f>IF(Table1[[#This Row],[Multiple audience]]&lt;&gt;1,IF(Table1[[#This Row],[Builders / Management]]=1,1,""),"")</f>
        <v/>
      </c>
      <c r="CP362" s="171" t="str">
        <f>IF(Table1[[#This Row],[Multiple audience]]&lt;&gt;1,IF(Table1[[#This Row],[Energy / Sus Assessors]]=1,1,""),"")</f>
        <v/>
      </c>
      <c r="CQ362" s="171" t="str">
        <f>IF(Table1[[#This Row],[Multiple audience]]&lt;&gt;1,IF(Table1[[#This Row],[Semi-skilled]]=1,1,""),"")</f>
        <v/>
      </c>
      <c r="CR362" s="171" t="str">
        <f>IF(Table1[[#This Row],[Multiple audience]]&lt;&gt;1,IF(Table1[[#This Row],[Trades]]=1,1,""),"")</f>
        <v/>
      </c>
      <c r="CS362" s="171" t="str">
        <f>IF(Table1[[#This Row],[Multiple audience]]&lt;&gt;1,IF(Table1[[#This Row],[Other]]=1,1,""),"")</f>
        <v/>
      </c>
      <c r="CT362" s="171" t="str">
        <f>IF(SUM(Table1[[#This Row],[General Audience]:[Other]])&gt;1,1,"")</f>
        <v/>
      </c>
      <c r="CU362" s="171" t="str">
        <f>IF(Table1[[#This Row],[Various  ]]&lt;&gt;1,IF(Table1[[#This Row],[Calculator / Software]]=1,1,""),"")</f>
        <v/>
      </c>
      <c r="CV362" s="171" t="str">
        <f>IF(Table1[[#This Row],[Various  ]]&lt;&gt;1,IF(Table1[[#This Row],[Information  ]]=1,1,""),"")</f>
        <v/>
      </c>
      <c r="CW362" s="171" t="str">
        <f>IF(Table1[[#This Row],[Various  ]]&lt;&gt;1,IF(Table1[[#This Row],[Interactive Tool]]=1,1,""),"")</f>
        <v/>
      </c>
      <c r="CX362" s="171" t="str">
        <f>IF(Table1[[#This Row],[Various  ]]&lt;&gt;1,IF(Table1[[#This Row],[Technical Specifications]]=1,1,""),"")</f>
        <v/>
      </c>
      <c r="CY362" s="171" t="str">
        <f>IF(Table1[[#This Row],[Various  ]]&lt;&gt;1,IF(Table1[[#This Row],[Training Resources]]=1,1,""),"")</f>
        <v/>
      </c>
      <c r="CZ362" s="171" t="str">
        <f>IF(Table1[[#This Row],[Various  ]]&lt;&gt;1,IF(Table1[[#This Row],[Toolbox]]=1,1,""),"")</f>
        <v/>
      </c>
      <c r="DA362" s="169" t="str">
        <f>IF(Table1[[#This Row],[Various  ]]&lt;&gt;1,IF(Table1[[#This Row],[Video]]=1,1,""),"")</f>
        <v/>
      </c>
      <c r="DB362" s="169" t="str">
        <f>IF(Table1[[#This Row],[Various  ]]&lt;&gt;1,IF(Table1[[#This Row],[Case study]]=1,1,""),"")</f>
        <v/>
      </c>
      <c r="DC362" s="169" t="str">
        <f>IF(Table1[[#This Row],[Various  ]]&lt;&gt;1,IF(Table1[[#This Row],[Other   ]]=1,1,""),"")</f>
        <v/>
      </c>
      <c r="DD362" s="169" t="str">
        <f>IF(Table1[[#This Row],[Various  ]]&lt;&gt;1,IF(Table1[[#This Row],[Standards]]=1,1,""),"")</f>
        <v/>
      </c>
      <c r="DE362" s="169" t="str">
        <f>IF(Table1[[#This Row],[Various]]=1,1,IF(SUM(Table1[[#This Row],[Calculator / Software]:[Standards]])&gt;1,1,""))</f>
        <v/>
      </c>
      <c r="DF362" s="169" t="str">
        <f>IF(Table1[[#This Row],[Multiple NCC links]]&lt;&gt;1,IF(Table1[[#This Row],[Design]]=1,1,""),"")</f>
        <v/>
      </c>
      <c r="DG362" s="169" t="str">
        <f>IF(Table1[[#This Row],[Multiple NCC links]]&lt;&gt;1,IF(Table1[[#This Row],[Assessment / Verification]]=1,1,""),"")</f>
        <v/>
      </c>
      <c r="DH362" s="169" t="str">
        <f>IF(Table1[[#This Row],[Multiple NCC links]]&lt;&gt;1,IF(Table1[[#This Row],[Climate Specific ]]=1,1,""),"")</f>
        <v/>
      </c>
      <c r="DI362" s="169" t="str">
        <f>IF(Table1[[#This Row],[Multiple NCC links]]&lt;&gt;1,IF(Table1[[#This Row],[Alterations / Additions]]=1,1,""),"")</f>
        <v/>
      </c>
      <c r="DJ362" s="169" t="str">
        <f>IF(Table1[[#This Row],[Multiple NCC links]]&lt;&gt;1,IF(Table1[[#This Row],[Glazing]]=1,1,""),"")</f>
        <v/>
      </c>
      <c r="DK362" s="169" t="str">
        <f>IF(Table1[[#This Row],[Multiple NCC links]]&lt;&gt;1,IF(Table1[[#This Row],[Building Fabric / Thermal / Sealing]]=1,1,""),"")</f>
        <v/>
      </c>
      <c r="DL362" s="169" t="str">
        <f>IF(Table1[[#This Row],[Multiple NCC links]]&lt;&gt;1,IF(Table1[[#This Row],[Lighting]]=1,1,""),"")</f>
        <v/>
      </c>
      <c r="DM362" s="169" t="str">
        <f>IF(Table1[[#This Row],[Multiple NCC links]]&lt;&gt;1,IF(Table1[[#This Row],[HVAC]]=1,1,""),"")</f>
        <v/>
      </c>
      <c r="DN362" s="169" t="str">
        <f>IF(Table1[[#This Row],[Multiple NCC links]]&lt;&gt;1,IF(Table1[[#This Row],[Services]]=1,1,""),"")</f>
        <v/>
      </c>
      <c r="DO362" s="169" t="str">
        <f>IF(Table1[[#This Row],[Multiple NCC links]]&lt;&gt;1,IF(Table1[[#This Row],[Maintenance &amp; Monitoring]]=1,1,""),"")</f>
        <v/>
      </c>
      <c r="DP362" s="169" t="str">
        <f>IF(Table1[[#This Row],[Multiple NCC links]]&lt;&gt;1,IF(Table1[[#This Row],[Hand over / Operations]]=1,1,""),"")</f>
        <v/>
      </c>
      <c r="DQ362" s="169" t="str">
        <f>IF(Table1[[#This Row],[Multiple NCC links]]&lt;&gt;1,IF(Table1[[#This Row],[As built assessment]]=1,1,""),"")</f>
        <v/>
      </c>
      <c r="DR362" s="169" t="str">
        <f>IF(Table1[[#This Row],[Multiple NCC links]]&lt;&gt;1,IF(Table1[[#This Row],[Beyond compliance]]=1,1,""),"")</f>
        <v/>
      </c>
      <c r="DS362" s="169" t="str">
        <f>IF(SUM(Table1[[#This Row],[Design]:[Beyond compliance]])&gt;1,1,"")</f>
        <v/>
      </c>
      <c r="DT362" s="169" t="str">
        <f>IF(Table1[[#This Row],[Both Residential &amp; Commercial4]]&lt;&gt;1,IF(Table1[[#This Row],[Residential]]=1,1,""),"")</f>
        <v/>
      </c>
      <c r="DU362" s="169" t="str">
        <f>IF(Table1[[#This Row],[Both Residential &amp; Commercial4]]&lt;&gt;1,IF(Table1[[#This Row],[Commercial]]=1,1,""),"")</f>
        <v/>
      </c>
      <c r="DV362" s="169" t="str">
        <f>Table1[[#This Row],[Residential &amp; Commercial]]</f>
        <v/>
      </c>
      <c r="DW362" s="169"/>
    </row>
    <row r="363" spans="1:127" s="49" customFormat="1" ht="20.25" thickTop="1" thickBot="1" x14ac:dyDescent="0.35">
      <c r="A363" s="97"/>
      <c r="B363" s="97"/>
      <c r="C363" s="88"/>
      <c r="D363" s="88"/>
      <c r="E363" s="176"/>
      <c r="F363" s="176"/>
      <c r="G363" s="176"/>
      <c r="H363" s="176"/>
      <c r="I363" s="90" t="str">
        <f>IF(AND(Table1[[#This Row],[General]]=1,Table1[[#This Row],[Beginner]]=1,Table1[[#This Row],[Intermediate]]=1,Table1[[#This Row],[Advanced]]=1),1,"")</f>
        <v/>
      </c>
      <c r="J363" s="90" t="str">
        <f>CONCATENATE(IF(Table1[[#This Row],[General]]=1,"General, ",""), IF(Table1[[#This Row],[Beginner]]=1,"Beginner, ",""),IF(Table1[[#This Row],[Intermediate]]=1,"Intermediate, ",""), IF(Table1[[#This Row],[Advanced]]=1,"Advanced",""))</f>
        <v/>
      </c>
      <c r="K363" s="91"/>
      <c r="L363" s="179"/>
      <c r="M363" s="91"/>
      <c r="N363" s="91"/>
      <c r="O363" s="159"/>
      <c r="P363" s="91"/>
      <c r="Q363" s="91"/>
      <c r="R363" s="91"/>
      <c r="S36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63" s="102"/>
      <c r="U363" s="102"/>
      <c r="V363" s="240"/>
      <c r="W363" s="240"/>
      <c r="X363" s="102"/>
      <c r="Y363" s="102"/>
      <c r="Z363" s="102"/>
      <c r="AA363" s="102"/>
      <c r="AB363" s="102"/>
      <c r="AC363" s="102"/>
      <c r="AD363" s="102"/>
      <c r="AE363" s="102"/>
      <c r="AF363" s="102"/>
      <c r="AG36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63" s="103"/>
      <c r="AI363" s="103"/>
      <c r="AJ363" s="103"/>
      <c r="AK363" s="74" t="str">
        <f>CONCATENATE(IF(Table1[[#This Row],[Digital]]=1,"Digital, ",""),IF(Table1[[#This Row],[Face to Face]]=1,"Face to face, ",""),IF(Table1[[#This Row],[Blended]]=1,"Blended",""))</f>
        <v/>
      </c>
      <c r="AL363" s="99"/>
      <c r="AM363" s="104"/>
      <c r="AN363" s="130"/>
      <c r="AO363" s="94"/>
      <c r="AP363" s="182"/>
      <c r="AQ363" s="94"/>
      <c r="AR363" s="94"/>
      <c r="AS363" s="94"/>
      <c r="AT363" s="94"/>
      <c r="AU363" s="94"/>
      <c r="AV363" s="182"/>
      <c r="AW363" s="182"/>
      <c r="AX363" s="182"/>
      <c r="AY363" s="94"/>
      <c r="AZ36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6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63" s="95"/>
      <c r="BC363" s="95"/>
      <c r="BD363" s="90" t="str">
        <f>IF(AND(Table1[[#This Row],[Residential]]=1,Table1[[#This Row],[Commercial]]=1),1,"")</f>
        <v/>
      </c>
      <c r="BE363" s="90" t="str">
        <f>CONCATENATE(IF(Table1[[#This Row],[Residential]]=1,"Residential, ",""),IF(Table1[[#This Row],[Commercial]]=1,"Commercial",""))</f>
        <v/>
      </c>
      <c r="BF363" s="94"/>
      <c r="BG363" s="94"/>
      <c r="BH363" s="94"/>
      <c r="BI363" s="94"/>
      <c r="BJ363" s="94"/>
      <c r="BK363" s="94"/>
      <c r="BL363" s="94"/>
      <c r="BM363" s="182"/>
      <c r="BN363" s="94"/>
      <c r="BO36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63" s="178"/>
      <c r="BQ363" s="120"/>
      <c r="BR363" s="132"/>
      <c r="BS363" s="120"/>
      <c r="BT363" s="175"/>
      <c r="BU363" s="175"/>
      <c r="BV363" s="175"/>
      <c r="BW363" s="121"/>
      <c r="BX363" s="121"/>
      <c r="BY363" s="121"/>
      <c r="BZ363" s="227"/>
      <c r="CA36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63" s="48">
        <f>COUNTIF(Table1[[#This Row],[Validity]:[Alignment with NCC (Yes=1,No=0)]],"N/A")</f>
        <v>0</v>
      </c>
      <c r="CC363" s="48">
        <f>IF(ISERROR(Table1[[#This Row],[Total Quality Score (out of 10)]]/(4-Table1[[#This Row],[N/A Count]])),0,Table1[[#This Row],[Total Quality Score (out of 10)]]/(4-Table1[[#This Row],[N/A Count]]))</f>
        <v>0</v>
      </c>
      <c r="CD363" s="106"/>
      <c r="CE363" s="106"/>
      <c r="CF363" s="172" t="str">
        <f>IF(SUM(Table1[[#This Row],[Multiple]:[Level (all)62]])&lt;1,IF(Table1[[#This Row],[General]]=1,1,""),"")</f>
        <v/>
      </c>
      <c r="CG363" s="172" t="str">
        <f>IF(SUM(Table1[[#This Row],[Multiple]:[Level (all)62]])&lt;1,IF(Table1[[#This Row],[Beginner]]=1,1,""),"")</f>
        <v/>
      </c>
      <c r="CH363" s="171" t="str">
        <f>IF(SUM(Table1[[#This Row],[Multiple]:[Level (all)62]])&lt;1,IF(Table1[[#This Row],[Intermediate]]=1,1,""),"")</f>
        <v/>
      </c>
      <c r="CI363" s="171" t="str">
        <f>IF(SUM(Table1[[#This Row],[Multiple]:[Level (all)62]])&lt;1,IF(Table1[[#This Row],[Advanced]]=1,1,""),"")</f>
        <v/>
      </c>
      <c r="CJ363" s="171" t="str">
        <f>IF(AND(SUM(Table1[[#This Row],[General]:[Advanced]])&lt;4,SUM(Table1[[#This Row],[General]:[Advanced]])&gt;1),1,"")</f>
        <v/>
      </c>
      <c r="CK363" s="171" t="str">
        <f>Table1[[#This Row],[Level (all)]]</f>
        <v/>
      </c>
      <c r="CL363" s="171" t="str">
        <f>IF(Table1[[#This Row],[Multiple audience]]&lt;&gt;1,IF(Table1[[#This Row],[General Audience]]=1,1,""),"")</f>
        <v/>
      </c>
      <c r="CM363" s="171" t="str">
        <f>IF(Table1[[#This Row],[Multiple audience]]&lt;&gt;1,IF(Table1[[#This Row],[Planners / Designers ]]=1,1,""),"")</f>
        <v/>
      </c>
      <c r="CN363" s="171" t="str">
        <f>IF(Table1[[#This Row],[Multiple audience]]&lt;&gt;1,IF(Table1[[#This Row],[Regulatory Assessors]]=1,1,""),"")</f>
        <v/>
      </c>
      <c r="CO363" s="171" t="str">
        <f>IF(Table1[[#This Row],[Multiple audience]]&lt;&gt;1,IF(Table1[[#This Row],[Builders / Management]]=1,1,""),"")</f>
        <v/>
      </c>
      <c r="CP363" s="171" t="str">
        <f>IF(Table1[[#This Row],[Multiple audience]]&lt;&gt;1,IF(Table1[[#This Row],[Energy / Sus Assessors]]=1,1,""),"")</f>
        <v/>
      </c>
      <c r="CQ363" s="171" t="str">
        <f>IF(Table1[[#This Row],[Multiple audience]]&lt;&gt;1,IF(Table1[[#This Row],[Semi-skilled]]=1,1,""),"")</f>
        <v/>
      </c>
      <c r="CR363" s="171" t="str">
        <f>IF(Table1[[#This Row],[Multiple audience]]&lt;&gt;1,IF(Table1[[#This Row],[Trades]]=1,1,""),"")</f>
        <v/>
      </c>
      <c r="CS363" s="171" t="str">
        <f>IF(Table1[[#This Row],[Multiple audience]]&lt;&gt;1,IF(Table1[[#This Row],[Other]]=1,1,""),"")</f>
        <v/>
      </c>
      <c r="CT363" s="171" t="str">
        <f>IF(SUM(Table1[[#This Row],[General Audience]:[Other]])&gt;1,1,"")</f>
        <v/>
      </c>
      <c r="CU363" s="171" t="str">
        <f>IF(Table1[[#This Row],[Various  ]]&lt;&gt;1,IF(Table1[[#This Row],[Calculator / Software]]=1,1,""),"")</f>
        <v/>
      </c>
      <c r="CV363" s="171" t="str">
        <f>IF(Table1[[#This Row],[Various  ]]&lt;&gt;1,IF(Table1[[#This Row],[Information  ]]=1,1,""),"")</f>
        <v/>
      </c>
      <c r="CW363" s="171" t="str">
        <f>IF(Table1[[#This Row],[Various  ]]&lt;&gt;1,IF(Table1[[#This Row],[Interactive Tool]]=1,1,""),"")</f>
        <v/>
      </c>
      <c r="CX363" s="171" t="str">
        <f>IF(Table1[[#This Row],[Various  ]]&lt;&gt;1,IF(Table1[[#This Row],[Technical Specifications]]=1,1,""),"")</f>
        <v/>
      </c>
      <c r="CY363" s="171" t="str">
        <f>IF(Table1[[#This Row],[Various  ]]&lt;&gt;1,IF(Table1[[#This Row],[Training Resources]]=1,1,""),"")</f>
        <v/>
      </c>
      <c r="CZ363" s="171" t="str">
        <f>IF(Table1[[#This Row],[Various  ]]&lt;&gt;1,IF(Table1[[#This Row],[Toolbox]]=1,1,""),"")</f>
        <v/>
      </c>
      <c r="DA363" s="169" t="str">
        <f>IF(Table1[[#This Row],[Various  ]]&lt;&gt;1,IF(Table1[[#This Row],[Video]]=1,1,""),"")</f>
        <v/>
      </c>
      <c r="DB363" s="169" t="str">
        <f>IF(Table1[[#This Row],[Various  ]]&lt;&gt;1,IF(Table1[[#This Row],[Case study]]=1,1,""),"")</f>
        <v/>
      </c>
      <c r="DC363" s="169" t="str">
        <f>IF(Table1[[#This Row],[Various  ]]&lt;&gt;1,IF(Table1[[#This Row],[Other   ]]=1,1,""),"")</f>
        <v/>
      </c>
      <c r="DD363" s="169" t="str">
        <f>IF(Table1[[#This Row],[Various  ]]&lt;&gt;1,IF(Table1[[#This Row],[Standards]]=1,1,""),"")</f>
        <v/>
      </c>
      <c r="DE363" s="169" t="str">
        <f>IF(Table1[[#This Row],[Various]]=1,1,IF(SUM(Table1[[#This Row],[Calculator / Software]:[Standards]])&gt;1,1,""))</f>
        <v/>
      </c>
      <c r="DF363" s="169" t="str">
        <f>IF(Table1[[#This Row],[Multiple NCC links]]&lt;&gt;1,IF(Table1[[#This Row],[Design]]=1,1,""),"")</f>
        <v/>
      </c>
      <c r="DG363" s="169" t="str">
        <f>IF(Table1[[#This Row],[Multiple NCC links]]&lt;&gt;1,IF(Table1[[#This Row],[Assessment / Verification]]=1,1,""),"")</f>
        <v/>
      </c>
      <c r="DH363" s="169" t="str">
        <f>IF(Table1[[#This Row],[Multiple NCC links]]&lt;&gt;1,IF(Table1[[#This Row],[Climate Specific ]]=1,1,""),"")</f>
        <v/>
      </c>
      <c r="DI363" s="169" t="str">
        <f>IF(Table1[[#This Row],[Multiple NCC links]]&lt;&gt;1,IF(Table1[[#This Row],[Alterations / Additions]]=1,1,""),"")</f>
        <v/>
      </c>
      <c r="DJ363" s="169" t="str">
        <f>IF(Table1[[#This Row],[Multiple NCC links]]&lt;&gt;1,IF(Table1[[#This Row],[Glazing]]=1,1,""),"")</f>
        <v/>
      </c>
      <c r="DK363" s="169" t="str">
        <f>IF(Table1[[#This Row],[Multiple NCC links]]&lt;&gt;1,IF(Table1[[#This Row],[Building Fabric / Thermal / Sealing]]=1,1,""),"")</f>
        <v/>
      </c>
      <c r="DL363" s="169" t="str">
        <f>IF(Table1[[#This Row],[Multiple NCC links]]&lt;&gt;1,IF(Table1[[#This Row],[Lighting]]=1,1,""),"")</f>
        <v/>
      </c>
      <c r="DM363" s="169" t="str">
        <f>IF(Table1[[#This Row],[Multiple NCC links]]&lt;&gt;1,IF(Table1[[#This Row],[HVAC]]=1,1,""),"")</f>
        <v/>
      </c>
      <c r="DN363" s="169" t="str">
        <f>IF(Table1[[#This Row],[Multiple NCC links]]&lt;&gt;1,IF(Table1[[#This Row],[Services]]=1,1,""),"")</f>
        <v/>
      </c>
      <c r="DO363" s="169" t="str">
        <f>IF(Table1[[#This Row],[Multiple NCC links]]&lt;&gt;1,IF(Table1[[#This Row],[Maintenance &amp; Monitoring]]=1,1,""),"")</f>
        <v/>
      </c>
      <c r="DP363" s="169" t="str">
        <f>IF(Table1[[#This Row],[Multiple NCC links]]&lt;&gt;1,IF(Table1[[#This Row],[Hand over / Operations]]=1,1,""),"")</f>
        <v/>
      </c>
      <c r="DQ363" s="169" t="str">
        <f>IF(Table1[[#This Row],[Multiple NCC links]]&lt;&gt;1,IF(Table1[[#This Row],[As built assessment]]=1,1,""),"")</f>
        <v/>
      </c>
      <c r="DR363" s="169" t="str">
        <f>IF(Table1[[#This Row],[Multiple NCC links]]&lt;&gt;1,IF(Table1[[#This Row],[Beyond compliance]]=1,1,""),"")</f>
        <v/>
      </c>
      <c r="DS363" s="169" t="str">
        <f>IF(SUM(Table1[[#This Row],[Design]:[Beyond compliance]])&gt;1,1,"")</f>
        <v/>
      </c>
      <c r="DT363" s="169" t="str">
        <f>IF(Table1[[#This Row],[Both Residential &amp; Commercial4]]&lt;&gt;1,IF(Table1[[#This Row],[Residential]]=1,1,""),"")</f>
        <v/>
      </c>
      <c r="DU363" s="169" t="str">
        <f>IF(Table1[[#This Row],[Both Residential &amp; Commercial4]]&lt;&gt;1,IF(Table1[[#This Row],[Commercial]]=1,1,""),"")</f>
        <v/>
      </c>
      <c r="DV363" s="169" t="str">
        <f>Table1[[#This Row],[Residential &amp; Commercial]]</f>
        <v/>
      </c>
      <c r="DW363" s="169"/>
    </row>
    <row r="364" spans="1:127" s="49" customFormat="1" ht="20.25" thickTop="1" thickBot="1" x14ac:dyDescent="0.35">
      <c r="A364" s="97"/>
      <c r="B364" s="97"/>
      <c r="C364" s="88"/>
      <c r="D364" s="88"/>
      <c r="E364" s="176"/>
      <c r="F364" s="176"/>
      <c r="G364" s="176"/>
      <c r="H364" s="176"/>
      <c r="I364" s="90" t="str">
        <f>IF(AND(Table1[[#This Row],[General]]=1,Table1[[#This Row],[Beginner]]=1,Table1[[#This Row],[Intermediate]]=1,Table1[[#This Row],[Advanced]]=1),1,"")</f>
        <v/>
      </c>
      <c r="J364" s="90" t="str">
        <f>CONCATENATE(IF(Table1[[#This Row],[General]]=1,"General, ",""), IF(Table1[[#This Row],[Beginner]]=1,"Beginner, ",""),IF(Table1[[#This Row],[Intermediate]]=1,"Intermediate, ",""), IF(Table1[[#This Row],[Advanced]]=1,"Advanced",""))</f>
        <v/>
      </c>
      <c r="K364" s="91"/>
      <c r="L364" s="179"/>
      <c r="M364" s="91"/>
      <c r="N364" s="91"/>
      <c r="O364" s="159"/>
      <c r="P364" s="91"/>
      <c r="Q364" s="91"/>
      <c r="R364" s="91"/>
      <c r="S36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64" s="102"/>
      <c r="U364" s="102"/>
      <c r="V364" s="240"/>
      <c r="W364" s="240"/>
      <c r="X364" s="102"/>
      <c r="Y364" s="102"/>
      <c r="Z364" s="102"/>
      <c r="AA364" s="102"/>
      <c r="AB364" s="102"/>
      <c r="AC364" s="102"/>
      <c r="AD364" s="102"/>
      <c r="AE364" s="102"/>
      <c r="AF364" s="102"/>
      <c r="AG36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64" s="103"/>
      <c r="AI364" s="103"/>
      <c r="AJ364" s="103"/>
      <c r="AK364" s="74" t="str">
        <f>CONCATENATE(IF(Table1[[#This Row],[Digital]]=1,"Digital, ",""),IF(Table1[[#This Row],[Face to Face]]=1,"Face to face, ",""),IF(Table1[[#This Row],[Blended]]=1,"Blended",""))</f>
        <v/>
      </c>
      <c r="AL364" s="99"/>
      <c r="AM364" s="104"/>
      <c r="AN364" s="130"/>
      <c r="AO364" s="94"/>
      <c r="AP364" s="182"/>
      <c r="AQ364" s="94"/>
      <c r="AR364" s="94"/>
      <c r="AS364" s="94"/>
      <c r="AT364" s="94"/>
      <c r="AU364" s="94"/>
      <c r="AV364" s="182"/>
      <c r="AW364" s="182"/>
      <c r="AX364" s="182"/>
      <c r="AY364" s="94"/>
      <c r="AZ36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6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64" s="95"/>
      <c r="BC364" s="95"/>
      <c r="BD364" s="90" t="str">
        <f>IF(AND(Table1[[#This Row],[Residential]]=1,Table1[[#This Row],[Commercial]]=1),1,"")</f>
        <v/>
      </c>
      <c r="BE364" s="90" t="str">
        <f>CONCATENATE(IF(Table1[[#This Row],[Residential]]=1,"Residential, ",""),IF(Table1[[#This Row],[Commercial]]=1,"Commercial",""))</f>
        <v/>
      </c>
      <c r="BF364" s="94"/>
      <c r="BG364" s="94"/>
      <c r="BH364" s="94"/>
      <c r="BI364" s="94"/>
      <c r="BJ364" s="94"/>
      <c r="BK364" s="94"/>
      <c r="BL364" s="94"/>
      <c r="BM364" s="182"/>
      <c r="BN364" s="94"/>
      <c r="BO36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64" s="178"/>
      <c r="BQ364" s="120"/>
      <c r="BR364" s="132"/>
      <c r="BS364" s="120"/>
      <c r="BT364" s="175"/>
      <c r="BU364" s="175"/>
      <c r="BV364" s="175"/>
      <c r="BW364" s="121"/>
      <c r="BX364" s="121"/>
      <c r="BY364" s="121"/>
      <c r="BZ364" s="227"/>
      <c r="CA36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64" s="48">
        <f>COUNTIF(Table1[[#This Row],[Validity]:[Alignment with NCC (Yes=1,No=0)]],"N/A")</f>
        <v>0</v>
      </c>
      <c r="CC364" s="48">
        <f>IF(ISERROR(Table1[[#This Row],[Total Quality Score (out of 10)]]/(4-Table1[[#This Row],[N/A Count]])),0,Table1[[#This Row],[Total Quality Score (out of 10)]]/(4-Table1[[#This Row],[N/A Count]]))</f>
        <v>0</v>
      </c>
      <c r="CD364" s="106"/>
      <c r="CE364" s="106"/>
      <c r="CF364" s="172" t="str">
        <f>IF(SUM(Table1[[#This Row],[Multiple]:[Level (all)62]])&lt;1,IF(Table1[[#This Row],[General]]=1,1,""),"")</f>
        <v/>
      </c>
      <c r="CG364" s="172" t="str">
        <f>IF(SUM(Table1[[#This Row],[Multiple]:[Level (all)62]])&lt;1,IF(Table1[[#This Row],[Beginner]]=1,1,""),"")</f>
        <v/>
      </c>
      <c r="CH364" s="171" t="str">
        <f>IF(SUM(Table1[[#This Row],[Multiple]:[Level (all)62]])&lt;1,IF(Table1[[#This Row],[Intermediate]]=1,1,""),"")</f>
        <v/>
      </c>
      <c r="CI364" s="171" t="str">
        <f>IF(SUM(Table1[[#This Row],[Multiple]:[Level (all)62]])&lt;1,IF(Table1[[#This Row],[Advanced]]=1,1,""),"")</f>
        <v/>
      </c>
      <c r="CJ364" s="171" t="str">
        <f>IF(AND(SUM(Table1[[#This Row],[General]:[Advanced]])&lt;4,SUM(Table1[[#This Row],[General]:[Advanced]])&gt;1),1,"")</f>
        <v/>
      </c>
      <c r="CK364" s="171" t="str">
        <f>Table1[[#This Row],[Level (all)]]</f>
        <v/>
      </c>
      <c r="CL364" s="171" t="str">
        <f>IF(Table1[[#This Row],[Multiple audience]]&lt;&gt;1,IF(Table1[[#This Row],[General Audience]]=1,1,""),"")</f>
        <v/>
      </c>
      <c r="CM364" s="171" t="str">
        <f>IF(Table1[[#This Row],[Multiple audience]]&lt;&gt;1,IF(Table1[[#This Row],[Planners / Designers ]]=1,1,""),"")</f>
        <v/>
      </c>
      <c r="CN364" s="171" t="str">
        <f>IF(Table1[[#This Row],[Multiple audience]]&lt;&gt;1,IF(Table1[[#This Row],[Regulatory Assessors]]=1,1,""),"")</f>
        <v/>
      </c>
      <c r="CO364" s="171" t="str">
        <f>IF(Table1[[#This Row],[Multiple audience]]&lt;&gt;1,IF(Table1[[#This Row],[Builders / Management]]=1,1,""),"")</f>
        <v/>
      </c>
      <c r="CP364" s="171" t="str">
        <f>IF(Table1[[#This Row],[Multiple audience]]&lt;&gt;1,IF(Table1[[#This Row],[Energy / Sus Assessors]]=1,1,""),"")</f>
        <v/>
      </c>
      <c r="CQ364" s="171" t="str">
        <f>IF(Table1[[#This Row],[Multiple audience]]&lt;&gt;1,IF(Table1[[#This Row],[Semi-skilled]]=1,1,""),"")</f>
        <v/>
      </c>
      <c r="CR364" s="171" t="str">
        <f>IF(Table1[[#This Row],[Multiple audience]]&lt;&gt;1,IF(Table1[[#This Row],[Trades]]=1,1,""),"")</f>
        <v/>
      </c>
      <c r="CS364" s="171" t="str">
        <f>IF(Table1[[#This Row],[Multiple audience]]&lt;&gt;1,IF(Table1[[#This Row],[Other]]=1,1,""),"")</f>
        <v/>
      </c>
      <c r="CT364" s="171" t="str">
        <f>IF(SUM(Table1[[#This Row],[General Audience]:[Other]])&gt;1,1,"")</f>
        <v/>
      </c>
      <c r="CU364" s="171" t="str">
        <f>IF(Table1[[#This Row],[Various  ]]&lt;&gt;1,IF(Table1[[#This Row],[Calculator / Software]]=1,1,""),"")</f>
        <v/>
      </c>
      <c r="CV364" s="171" t="str">
        <f>IF(Table1[[#This Row],[Various  ]]&lt;&gt;1,IF(Table1[[#This Row],[Information  ]]=1,1,""),"")</f>
        <v/>
      </c>
      <c r="CW364" s="171" t="str">
        <f>IF(Table1[[#This Row],[Various  ]]&lt;&gt;1,IF(Table1[[#This Row],[Interactive Tool]]=1,1,""),"")</f>
        <v/>
      </c>
      <c r="CX364" s="171" t="str">
        <f>IF(Table1[[#This Row],[Various  ]]&lt;&gt;1,IF(Table1[[#This Row],[Technical Specifications]]=1,1,""),"")</f>
        <v/>
      </c>
      <c r="CY364" s="171" t="str">
        <f>IF(Table1[[#This Row],[Various  ]]&lt;&gt;1,IF(Table1[[#This Row],[Training Resources]]=1,1,""),"")</f>
        <v/>
      </c>
      <c r="CZ364" s="171" t="str">
        <f>IF(Table1[[#This Row],[Various  ]]&lt;&gt;1,IF(Table1[[#This Row],[Toolbox]]=1,1,""),"")</f>
        <v/>
      </c>
      <c r="DA364" s="169" t="str">
        <f>IF(Table1[[#This Row],[Various  ]]&lt;&gt;1,IF(Table1[[#This Row],[Video]]=1,1,""),"")</f>
        <v/>
      </c>
      <c r="DB364" s="169" t="str">
        <f>IF(Table1[[#This Row],[Various  ]]&lt;&gt;1,IF(Table1[[#This Row],[Case study]]=1,1,""),"")</f>
        <v/>
      </c>
      <c r="DC364" s="169" t="str">
        <f>IF(Table1[[#This Row],[Various  ]]&lt;&gt;1,IF(Table1[[#This Row],[Other   ]]=1,1,""),"")</f>
        <v/>
      </c>
      <c r="DD364" s="169" t="str">
        <f>IF(Table1[[#This Row],[Various  ]]&lt;&gt;1,IF(Table1[[#This Row],[Standards]]=1,1,""),"")</f>
        <v/>
      </c>
      <c r="DE364" s="169" t="str">
        <f>IF(Table1[[#This Row],[Various]]=1,1,IF(SUM(Table1[[#This Row],[Calculator / Software]:[Standards]])&gt;1,1,""))</f>
        <v/>
      </c>
      <c r="DF364" s="169" t="str">
        <f>IF(Table1[[#This Row],[Multiple NCC links]]&lt;&gt;1,IF(Table1[[#This Row],[Design]]=1,1,""),"")</f>
        <v/>
      </c>
      <c r="DG364" s="169" t="str">
        <f>IF(Table1[[#This Row],[Multiple NCC links]]&lt;&gt;1,IF(Table1[[#This Row],[Assessment / Verification]]=1,1,""),"")</f>
        <v/>
      </c>
      <c r="DH364" s="169" t="str">
        <f>IF(Table1[[#This Row],[Multiple NCC links]]&lt;&gt;1,IF(Table1[[#This Row],[Climate Specific ]]=1,1,""),"")</f>
        <v/>
      </c>
      <c r="DI364" s="169" t="str">
        <f>IF(Table1[[#This Row],[Multiple NCC links]]&lt;&gt;1,IF(Table1[[#This Row],[Alterations / Additions]]=1,1,""),"")</f>
        <v/>
      </c>
      <c r="DJ364" s="169" t="str">
        <f>IF(Table1[[#This Row],[Multiple NCC links]]&lt;&gt;1,IF(Table1[[#This Row],[Glazing]]=1,1,""),"")</f>
        <v/>
      </c>
      <c r="DK364" s="169" t="str">
        <f>IF(Table1[[#This Row],[Multiple NCC links]]&lt;&gt;1,IF(Table1[[#This Row],[Building Fabric / Thermal / Sealing]]=1,1,""),"")</f>
        <v/>
      </c>
      <c r="DL364" s="169" t="str">
        <f>IF(Table1[[#This Row],[Multiple NCC links]]&lt;&gt;1,IF(Table1[[#This Row],[Lighting]]=1,1,""),"")</f>
        <v/>
      </c>
      <c r="DM364" s="169" t="str">
        <f>IF(Table1[[#This Row],[Multiple NCC links]]&lt;&gt;1,IF(Table1[[#This Row],[HVAC]]=1,1,""),"")</f>
        <v/>
      </c>
      <c r="DN364" s="169" t="str">
        <f>IF(Table1[[#This Row],[Multiple NCC links]]&lt;&gt;1,IF(Table1[[#This Row],[Services]]=1,1,""),"")</f>
        <v/>
      </c>
      <c r="DO364" s="169" t="str">
        <f>IF(Table1[[#This Row],[Multiple NCC links]]&lt;&gt;1,IF(Table1[[#This Row],[Maintenance &amp; Monitoring]]=1,1,""),"")</f>
        <v/>
      </c>
      <c r="DP364" s="169" t="str">
        <f>IF(Table1[[#This Row],[Multiple NCC links]]&lt;&gt;1,IF(Table1[[#This Row],[Hand over / Operations]]=1,1,""),"")</f>
        <v/>
      </c>
      <c r="DQ364" s="169" t="str">
        <f>IF(Table1[[#This Row],[Multiple NCC links]]&lt;&gt;1,IF(Table1[[#This Row],[As built assessment]]=1,1,""),"")</f>
        <v/>
      </c>
      <c r="DR364" s="169" t="str">
        <f>IF(Table1[[#This Row],[Multiple NCC links]]&lt;&gt;1,IF(Table1[[#This Row],[Beyond compliance]]=1,1,""),"")</f>
        <v/>
      </c>
      <c r="DS364" s="169" t="str">
        <f>IF(SUM(Table1[[#This Row],[Design]:[Beyond compliance]])&gt;1,1,"")</f>
        <v/>
      </c>
      <c r="DT364" s="169" t="str">
        <f>IF(Table1[[#This Row],[Both Residential &amp; Commercial4]]&lt;&gt;1,IF(Table1[[#This Row],[Residential]]=1,1,""),"")</f>
        <v/>
      </c>
      <c r="DU364" s="169" t="str">
        <f>IF(Table1[[#This Row],[Both Residential &amp; Commercial4]]&lt;&gt;1,IF(Table1[[#This Row],[Commercial]]=1,1,""),"")</f>
        <v/>
      </c>
      <c r="DV364" s="169" t="str">
        <f>Table1[[#This Row],[Residential &amp; Commercial]]</f>
        <v/>
      </c>
      <c r="DW364" s="169"/>
    </row>
    <row r="365" spans="1:127" s="49" customFormat="1" ht="20.25" thickTop="1" thickBot="1" x14ac:dyDescent="0.35">
      <c r="A365" s="97"/>
      <c r="B365" s="97"/>
      <c r="C365" s="88"/>
      <c r="D365" s="88"/>
      <c r="E365" s="176"/>
      <c r="F365" s="176"/>
      <c r="G365" s="176"/>
      <c r="H365" s="176"/>
      <c r="I365" s="90" t="str">
        <f>IF(AND(Table1[[#This Row],[General]]=1,Table1[[#This Row],[Beginner]]=1,Table1[[#This Row],[Intermediate]]=1,Table1[[#This Row],[Advanced]]=1),1,"")</f>
        <v/>
      </c>
      <c r="J365" s="90" t="str">
        <f>CONCATENATE(IF(Table1[[#This Row],[General]]=1,"General, ",""), IF(Table1[[#This Row],[Beginner]]=1,"Beginner, ",""),IF(Table1[[#This Row],[Intermediate]]=1,"Intermediate, ",""), IF(Table1[[#This Row],[Advanced]]=1,"Advanced",""))</f>
        <v/>
      </c>
      <c r="K365" s="91"/>
      <c r="L365" s="179"/>
      <c r="M365" s="91"/>
      <c r="N365" s="91"/>
      <c r="O365" s="159"/>
      <c r="P365" s="91"/>
      <c r="Q365" s="91"/>
      <c r="R365" s="91"/>
      <c r="S36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65" s="102"/>
      <c r="U365" s="102"/>
      <c r="V365" s="240"/>
      <c r="W365" s="240"/>
      <c r="X365" s="102"/>
      <c r="Y365" s="102"/>
      <c r="Z365" s="102"/>
      <c r="AA365" s="102"/>
      <c r="AB365" s="102"/>
      <c r="AC365" s="102"/>
      <c r="AD365" s="102"/>
      <c r="AE365" s="102"/>
      <c r="AF365" s="102"/>
      <c r="AG36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65" s="103"/>
      <c r="AI365" s="103"/>
      <c r="AJ365" s="103"/>
      <c r="AK365" s="74" t="str">
        <f>CONCATENATE(IF(Table1[[#This Row],[Digital]]=1,"Digital, ",""),IF(Table1[[#This Row],[Face to Face]]=1,"Face to face, ",""),IF(Table1[[#This Row],[Blended]]=1,"Blended",""))</f>
        <v/>
      </c>
      <c r="AL365" s="99"/>
      <c r="AM365" s="104"/>
      <c r="AN365" s="130"/>
      <c r="AO365" s="94"/>
      <c r="AP365" s="182"/>
      <c r="AQ365" s="94"/>
      <c r="AR365" s="94"/>
      <c r="AS365" s="94"/>
      <c r="AT365" s="94"/>
      <c r="AU365" s="94"/>
      <c r="AV365" s="182"/>
      <c r="AW365" s="182"/>
      <c r="AX365" s="182"/>
      <c r="AY365" s="94"/>
      <c r="AZ36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6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65" s="95"/>
      <c r="BC365" s="95"/>
      <c r="BD365" s="90" t="str">
        <f>IF(AND(Table1[[#This Row],[Residential]]=1,Table1[[#This Row],[Commercial]]=1),1,"")</f>
        <v/>
      </c>
      <c r="BE365" s="90" t="str">
        <f>CONCATENATE(IF(Table1[[#This Row],[Residential]]=1,"Residential, ",""),IF(Table1[[#This Row],[Commercial]]=1,"Commercial",""))</f>
        <v/>
      </c>
      <c r="BF365" s="94"/>
      <c r="BG365" s="94"/>
      <c r="BH365" s="94"/>
      <c r="BI365" s="94"/>
      <c r="BJ365" s="94"/>
      <c r="BK365" s="94"/>
      <c r="BL365" s="94"/>
      <c r="BM365" s="182"/>
      <c r="BN365" s="94"/>
      <c r="BO36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65" s="178"/>
      <c r="BQ365" s="120"/>
      <c r="BR365" s="132"/>
      <c r="BS365" s="120"/>
      <c r="BT365" s="175"/>
      <c r="BU365" s="175"/>
      <c r="BV365" s="175"/>
      <c r="BW365" s="121"/>
      <c r="BX365" s="121"/>
      <c r="BY365" s="121"/>
      <c r="BZ365" s="227"/>
      <c r="CA36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65" s="48">
        <f>COUNTIF(Table1[[#This Row],[Validity]:[Alignment with NCC (Yes=1,No=0)]],"N/A")</f>
        <v>0</v>
      </c>
      <c r="CC365" s="48">
        <f>IF(ISERROR(Table1[[#This Row],[Total Quality Score (out of 10)]]/(4-Table1[[#This Row],[N/A Count]])),0,Table1[[#This Row],[Total Quality Score (out of 10)]]/(4-Table1[[#This Row],[N/A Count]]))</f>
        <v>0</v>
      </c>
      <c r="CD365" s="106"/>
      <c r="CE365" s="106"/>
      <c r="CF365" s="172" t="str">
        <f>IF(SUM(Table1[[#This Row],[Multiple]:[Level (all)62]])&lt;1,IF(Table1[[#This Row],[General]]=1,1,""),"")</f>
        <v/>
      </c>
      <c r="CG365" s="172" t="str">
        <f>IF(SUM(Table1[[#This Row],[Multiple]:[Level (all)62]])&lt;1,IF(Table1[[#This Row],[Beginner]]=1,1,""),"")</f>
        <v/>
      </c>
      <c r="CH365" s="171" t="str">
        <f>IF(SUM(Table1[[#This Row],[Multiple]:[Level (all)62]])&lt;1,IF(Table1[[#This Row],[Intermediate]]=1,1,""),"")</f>
        <v/>
      </c>
      <c r="CI365" s="171" t="str">
        <f>IF(SUM(Table1[[#This Row],[Multiple]:[Level (all)62]])&lt;1,IF(Table1[[#This Row],[Advanced]]=1,1,""),"")</f>
        <v/>
      </c>
      <c r="CJ365" s="171" t="str">
        <f>IF(AND(SUM(Table1[[#This Row],[General]:[Advanced]])&lt;4,SUM(Table1[[#This Row],[General]:[Advanced]])&gt;1),1,"")</f>
        <v/>
      </c>
      <c r="CK365" s="171" t="str">
        <f>Table1[[#This Row],[Level (all)]]</f>
        <v/>
      </c>
      <c r="CL365" s="171" t="str">
        <f>IF(Table1[[#This Row],[Multiple audience]]&lt;&gt;1,IF(Table1[[#This Row],[General Audience]]=1,1,""),"")</f>
        <v/>
      </c>
      <c r="CM365" s="171" t="str">
        <f>IF(Table1[[#This Row],[Multiple audience]]&lt;&gt;1,IF(Table1[[#This Row],[Planners / Designers ]]=1,1,""),"")</f>
        <v/>
      </c>
      <c r="CN365" s="171" t="str">
        <f>IF(Table1[[#This Row],[Multiple audience]]&lt;&gt;1,IF(Table1[[#This Row],[Regulatory Assessors]]=1,1,""),"")</f>
        <v/>
      </c>
      <c r="CO365" s="171" t="str">
        <f>IF(Table1[[#This Row],[Multiple audience]]&lt;&gt;1,IF(Table1[[#This Row],[Builders / Management]]=1,1,""),"")</f>
        <v/>
      </c>
      <c r="CP365" s="171" t="str">
        <f>IF(Table1[[#This Row],[Multiple audience]]&lt;&gt;1,IF(Table1[[#This Row],[Energy / Sus Assessors]]=1,1,""),"")</f>
        <v/>
      </c>
      <c r="CQ365" s="171" t="str">
        <f>IF(Table1[[#This Row],[Multiple audience]]&lt;&gt;1,IF(Table1[[#This Row],[Semi-skilled]]=1,1,""),"")</f>
        <v/>
      </c>
      <c r="CR365" s="171" t="str">
        <f>IF(Table1[[#This Row],[Multiple audience]]&lt;&gt;1,IF(Table1[[#This Row],[Trades]]=1,1,""),"")</f>
        <v/>
      </c>
      <c r="CS365" s="171" t="str">
        <f>IF(Table1[[#This Row],[Multiple audience]]&lt;&gt;1,IF(Table1[[#This Row],[Other]]=1,1,""),"")</f>
        <v/>
      </c>
      <c r="CT365" s="171" t="str">
        <f>IF(SUM(Table1[[#This Row],[General Audience]:[Other]])&gt;1,1,"")</f>
        <v/>
      </c>
      <c r="CU365" s="171" t="str">
        <f>IF(Table1[[#This Row],[Various  ]]&lt;&gt;1,IF(Table1[[#This Row],[Calculator / Software]]=1,1,""),"")</f>
        <v/>
      </c>
      <c r="CV365" s="171" t="str">
        <f>IF(Table1[[#This Row],[Various  ]]&lt;&gt;1,IF(Table1[[#This Row],[Information  ]]=1,1,""),"")</f>
        <v/>
      </c>
      <c r="CW365" s="171" t="str">
        <f>IF(Table1[[#This Row],[Various  ]]&lt;&gt;1,IF(Table1[[#This Row],[Interactive Tool]]=1,1,""),"")</f>
        <v/>
      </c>
      <c r="CX365" s="171" t="str">
        <f>IF(Table1[[#This Row],[Various  ]]&lt;&gt;1,IF(Table1[[#This Row],[Technical Specifications]]=1,1,""),"")</f>
        <v/>
      </c>
      <c r="CY365" s="171" t="str">
        <f>IF(Table1[[#This Row],[Various  ]]&lt;&gt;1,IF(Table1[[#This Row],[Training Resources]]=1,1,""),"")</f>
        <v/>
      </c>
      <c r="CZ365" s="171" t="str">
        <f>IF(Table1[[#This Row],[Various  ]]&lt;&gt;1,IF(Table1[[#This Row],[Toolbox]]=1,1,""),"")</f>
        <v/>
      </c>
      <c r="DA365" s="169" t="str">
        <f>IF(Table1[[#This Row],[Various  ]]&lt;&gt;1,IF(Table1[[#This Row],[Video]]=1,1,""),"")</f>
        <v/>
      </c>
      <c r="DB365" s="169" t="str">
        <f>IF(Table1[[#This Row],[Various  ]]&lt;&gt;1,IF(Table1[[#This Row],[Case study]]=1,1,""),"")</f>
        <v/>
      </c>
      <c r="DC365" s="169" t="str">
        <f>IF(Table1[[#This Row],[Various  ]]&lt;&gt;1,IF(Table1[[#This Row],[Other   ]]=1,1,""),"")</f>
        <v/>
      </c>
      <c r="DD365" s="169" t="str">
        <f>IF(Table1[[#This Row],[Various  ]]&lt;&gt;1,IF(Table1[[#This Row],[Standards]]=1,1,""),"")</f>
        <v/>
      </c>
      <c r="DE365" s="169" t="str">
        <f>IF(Table1[[#This Row],[Various]]=1,1,IF(SUM(Table1[[#This Row],[Calculator / Software]:[Standards]])&gt;1,1,""))</f>
        <v/>
      </c>
      <c r="DF365" s="169" t="str">
        <f>IF(Table1[[#This Row],[Multiple NCC links]]&lt;&gt;1,IF(Table1[[#This Row],[Design]]=1,1,""),"")</f>
        <v/>
      </c>
      <c r="DG365" s="169" t="str">
        <f>IF(Table1[[#This Row],[Multiple NCC links]]&lt;&gt;1,IF(Table1[[#This Row],[Assessment / Verification]]=1,1,""),"")</f>
        <v/>
      </c>
      <c r="DH365" s="169" t="str">
        <f>IF(Table1[[#This Row],[Multiple NCC links]]&lt;&gt;1,IF(Table1[[#This Row],[Climate Specific ]]=1,1,""),"")</f>
        <v/>
      </c>
      <c r="DI365" s="169" t="str">
        <f>IF(Table1[[#This Row],[Multiple NCC links]]&lt;&gt;1,IF(Table1[[#This Row],[Alterations / Additions]]=1,1,""),"")</f>
        <v/>
      </c>
      <c r="DJ365" s="169" t="str">
        <f>IF(Table1[[#This Row],[Multiple NCC links]]&lt;&gt;1,IF(Table1[[#This Row],[Glazing]]=1,1,""),"")</f>
        <v/>
      </c>
      <c r="DK365" s="169" t="str">
        <f>IF(Table1[[#This Row],[Multiple NCC links]]&lt;&gt;1,IF(Table1[[#This Row],[Building Fabric / Thermal / Sealing]]=1,1,""),"")</f>
        <v/>
      </c>
      <c r="DL365" s="169" t="str">
        <f>IF(Table1[[#This Row],[Multiple NCC links]]&lt;&gt;1,IF(Table1[[#This Row],[Lighting]]=1,1,""),"")</f>
        <v/>
      </c>
      <c r="DM365" s="169" t="str">
        <f>IF(Table1[[#This Row],[Multiple NCC links]]&lt;&gt;1,IF(Table1[[#This Row],[HVAC]]=1,1,""),"")</f>
        <v/>
      </c>
      <c r="DN365" s="169" t="str">
        <f>IF(Table1[[#This Row],[Multiple NCC links]]&lt;&gt;1,IF(Table1[[#This Row],[Services]]=1,1,""),"")</f>
        <v/>
      </c>
      <c r="DO365" s="169" t="str">
        <f>IF(Table1[[#This Row],[Multiple NCC links]]&lt;&gt;1,IF(Table1[[#This Row],[Maintenance &amp; Monitoring]]=1,1,""),"")</f>
        <v/>
      </c>
      <c r="DP365" s="169" t="str">
        <f>IF(Table1[[#This Row],[Multiple NCC links]]&lt;&gt;1,IF(Table1[[#This Row],[Hand over / Operations]]=1,1,""),"")</f>
        <v/>
      </c>
      <c r="DQ365" s="169" t="str">
        <f>IF(Table1[[#This Row],[Multiple NCC links]]&lt;&gt;1,IF(Table1[[#This Row],[As built assessment]]=1,1,""),"")</f>
        <v/>
      </c>
      <c r="DR365" s="169" t="str">
        <f>IF(Table1[[#This Row],[Multiple NCC links]]&lt;&gt;1,IF(Table1[[#This Row],[Beyond compliance]]=1,1,""),"")</f>
        <v/>
      </c>
      <c r="DS365" s="169" t="str">
        <f>IF(SUM(Table1[[#This Row],[Design]:[Beyond compliance]])&gt;1,1,"")</f>
        <v/>
      </c>
      <c r="DT365" s="169" t="str">
        <f>IF(Table1[[#This Row],[Both Residential &amp; Commercial4]]&lt;&gt;1,IF(Table1[[#This Row],[Residential]]=1,1,""),"")</f>
        <v/>
      </c>
      <c r="DU365" s="169" t="str">
        <f>IF(Table1[[#This Row],[Both Residential &amp; Commercial4]]&lt;&gt;1,IF(Table1[[#This Row],[Commercial]]=1,1,""),"")</f>
        <v/>
      </c>
      <c r="DV365" s="169" t="str">
        <f>Table1[[#This Row],[Residential &amp; Commercial]]</f>
        <v/>
      </c>
      <c r="DW365" s="169"/>
    </row>
    <row r="366" spans="1:127" s="49" customFormat="1" ht="20.25" thickTop="1" thickBot="1" x14ac:dyDescent="0.35">
      <c r="A366" s="97"/>
      <c r="B366" s="97"/>
      <c r="C366" s="88"/>
      <c r="D366" s="88"/>
      <c r="E366" s="176"/>
      <c r="F366" s="176"/>
      <c r="G366" s="176"/>
      <c r="H366" s="176"/>
      <c r="I366" s="90" t="str">
        <f>IF(AND(Table1[[#This Row],[General]]=1,Table1[[#This Row],[Beginner]]=1,Table1[[#This Row],[Intermediate]]=1,Table1[[#This Row],[Advanced]]=1),1,"")</f>
        <v/>
      </c>
      <c r="J366" s="90" t="str">
        <f>CONCATENATE(IF(Table1[[#This Row],[General]]=1,"General, ",""), IF(Table1[[#This Row],[Beginner]]=1,"Beginner, ",""),IF(Table1[[#This Row],[Intermediate]]=1,"Intermediate, ",""), IF(Table1[[#This Row],[Advanced]]=1,"Advanced",""))</f>
        <v/>
      </c>
      <c r="K366" s="91"/>
      <c r="L366" s="179"/>
      <c r="M366" s="91"/>
      <c r="N366" s="91"/>
      <c r="O366" s="159"/>
      <c r="P366" s="91"/>
      <c r="Q366" s="91"/>
      <c r="R366" s="91"/>
      <c r="S36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66" s="102"/>
      <c r="U366" s="102"/>
      <c r="V366" s="240"/>
      <c r="W366" s="240"/>
      <c r="X366" s="102"/>
      <c r="Y366" s="102"/>
      <c r="Z366" s="102"/>
      <c r="AA366" s="102"/>
      <c r="AB366" s="102"/>
      <c r="AC366" s="102"/>
      <c r="AD366" s="102"/>
      <c r="AE366" s="102"/>
      <c r="AF366" s="102"/>
      <c r="AG36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66" s="103"/>
      <c r="AI366" s="103"/>
      <c r="AJ366" s="103"/>
      <c r="AK366" s="74" t="str">
        <f>CONCATENATE(IF(Table1[[#This Row],[Digital]]=1,"Digital, ",""),IF(Table1[[#This Row],[Face to Face]]=1,"Face to face, ",""),IF(Table1[[#This Row],[Blended]]=1,"Blended",""))</f>
        <v/>
      </c>
      <c r="AL366" s="99"/>
      <c r="AM366" s="104"/>
      <c r="AN366" s="130"/>
      <c r="AO366" s="94"/>
      <c r="AP366" s="182"/>
      <c r="AQ366" s="94"/>
      <c r="AR366" s="94"/>
      <c r="AS366" s="94"/>
      <c r="AT366" s="94"/>
      <c r="AU366" s="94"/>
      <c r="AV366" s="182"/>
      <c r="AW366" s="182"/>
      <c r="AX366" s="182"/>
      <c r="AY366" s="94"/>
      <c r="AZ36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6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66" s="95"/>
      <c r="BC366" s="95"/>
      <c r="BD366" s="90" t="str">
        <f>IF(AND(Table1[[#This Row],[Residential]]=1,Table1[[#This Row],[Commercial]]=1),1,"")</f>
        <v/>
      </c>
      <c r="BE366" s="90" t="str">
        <f>CONCATENATE(IF(Table1[[#This Row],[Residential]]=1,"Residential, ",""),IF(Table1[[#This Row],[Commercial]]=1,"Commercial",""))</f>
        <v/>
      </c>
      <c r="BF366" s="94"/>
      <c r="BG366" s="94"/>
      <c r="BH366" s="94"/>
      <c r="BI366" s="94"/>
      <c r="BJ366" s="94"/>
      <c r="BK366" s="94"/>
      <c r="BL366" s="94"/>
      <c r="BM366" s="182"/>
      <c r="BN366" s="94"/>
      <c r="BO36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66" s="178"/>
      <c r="BQ366" s="120"/>
      <c r="BR366" s="132"/>
      <c r="BS366" s="120"/>
      <c r="BT366" s="175"/>
      <c r="BU366" s="175"/>
      <c r="BV366" s="175"/>
      <c r="BW366" s="121"/>
      <c r="BX366" s="121"/>
      <c r="BY366" s="121"/>
      <c r="BZ366" s="227"/>
      <c r="CA36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66" s="48">
        <f>COUNTIF(Table1[[#This Row],[Validity]:[Alignment with NCC (Yes=1,No=0)]],"N/A")</f>
        <v>0</v>
      </c>
      <c r="CC366" s="48">
        <f>IF(ISERROR(Table1[[#This Row],[Total Quality Score (out of 10)]]/(4-Table1[[#This Row],[N/A Count]])),0,Table1[[#This Row],[Total Quality Score (out of 10)]]/(4-Table1[[#This Row],[N/A Count]]))</f>
        <v>0</v>
      </c>
      <c r="CD366" s="106"/>
      <c r="CE366" s="106"/>
      <c r="CF366" s="172" t="str">
        <f>IF(SUM(Table1[[#This Row],[Multiple]:[Level (all)62]])&lt;1,IF(Table1[[#This Row],[General]]=1,1,""),"")</f>
        <v/>
      </c>
      <c r="CG366" s="172" t="str">
        <f>IF(SUM(Table1[[#This Row],[Multiple]:[Level (all)62]])&lt;1,IF(Table1[[#This Row],[Beginner]]=1,1,""),"")</f>
        <v/>
      </c>
      <c r="CH366" s="171" t="str">
        <f>IF(SUM(Table1[[#This Row],[Multiple]:[Level (all)62]])&lt;1,IF(Table1[[#This Row],[Intermediate]]=1,1,""),"")</f>
        <v/>
      </c>
      <c r="CI366" s="171" t="str">
        <f>IF(SUM(Table1[[#This Row],[Multiple]:[Level (all)62]])&lt;1,IF(Table1[[#This Row],[Advanced]]=1,1,""),"")</f>
        <v/>
      </c>
      <c r="CJ366" s="171" t="str">
        <f>IF(AND(SUM(Table1[[#This Row],[General]:[Advanced]])&lt;4,SUM(Table1[[#This Row],[General]:[Advanced]])&gt;1),1,"")</f>
        <v/>
      </c>
      <c r="CK366" s="171" t="str">
        <f>Table1[[#This Row],[Level (all)]]</f>
        <v/>
      </c>
      <c r="CL366" s="171" t="str">
        <f>IF(Table1[[#This Row],[Multiple audience]]&lt;&gt;1,IF(Table1[[#This Row],[General Audience]]=1,1,""),"")</f>
        <v/>
      </c>
      <c r="CM366" s="171" t="str">
        <f>IF(Table1[[#This Row],[Multiple audience]]&lt;&gt;1,IF(Table1[[#This Row],[Planners / Designers ]]=1,1,""),"")</f>
        <v/>
      </c>
      <c r="CN366" s="171" t="str">
        <f>IF(Table1[[#This Row],[Multiple audience]]&lt;&gt;1,IF(Table1[[#This Row],[Regulatory Assessors]]=1,1,""),"")</f>
        <v/>
      </c>
      <c r="CO366" s="171" t="str">
        <f>IF(Table1[[#This Row],[Multiple audience]]&lt;&gt;1,IF(Table1[[#This Row],[Builders / Management]]=1,1,""),"")</f>
        <v/>
      </c>
      <c r="CP366" s="171" t="str">
        <f>IF(Table1[[#This Row],[Multiple audience]]&lt;&gt;1,IF(Table1[[#This Row],[Energy / Sus Assessors]]=1,1,""),"")</f>
        <v/>
      </c>
      <c r="CQ366" s="171" t="str">
        <f>IF(Table1[[#This Row],[Multiple audience]]&lt;&gt;1,IF(Table1[[#This Row],[Semi-skilled]]=1,1,""),"")</f>
        <v/>
      </c>
      <c r="CR366" s="171" t="str">
        <f>IF(Table1[[#This Row],[Multiple audience]]&lt;&gt;1,IF(Table1[[#This Row],[Trades]]=1,1,""),"")</f>
        <v/>
      </c>
      <c r="CS366" s="171" t="str">
        <f>IF(Table1[[#This Row],[Multiple audience]]&lt;&gt;1,IF(Table1[[#This Row],[Other]]=1,1,""),"")</f>
        <v/>
      </c>
      <c r="CT366" s="171" t="str">
        <f>IF(SUM(Table1[[#This Row],[General Audience]:[Other]])&gt;1,1,"")</f>
        <v/>
      </c>
      <c r="CU366" s="171" t="str">
        <f>IF(Table1[[#This Row],[Various  ]]&lt;&gt;1,IF(Table1[[#This Row],[Calculator / Software]]=1,1,""),"")</f>
        <v/>
      </c>
      <c r="CV366" s="171" t="str">
        <f>IF(Table1[[#This Row],[Various  ]]&lt;&gt;1,IF(Table1[[#This Row],[Information  ]]=1,1,""),"")</f>
        <v/>
      </c>
      <c r="CW366" s="171" t="str">
        <f>IF(Table1[[#This Row],[Various  ]]&lt;&gt;1,IF(Table1[[#This Row],[Interactive Tool]]=1,1,""),"")</f>
        <v/>
      </c>
      <c r="CX366" s="171" t="str">
        <f>IF(Table1[[#This Row],[Various  ]]&lt;&gt;1,IF(Table1[[#This Row],[Technical Specifications]]=1,1,""),"")</f>
        <v/>
      </c>
      <c r="CY366" s="171" t="str">
        <f>IF(Table1[[#This Row],[Various  ]]&lt;&gt;1,IF(Table1[[#This Row],[Training Resources]]=1,1,""),"")</f>
        <v/>
      </c>
      <c r="CZ366" s="171" t="str">
        <f>IF(Table1[[#This Row],[Various  ]]&lt;&gt;1,IF(Table1[[#This Row],[Toolbox]]=1,1,""),"")</f>
        <v/>
      </c>
      <c r="DA366" s="169" t="str">
        <f>IF(Table1[[#This Row],[Various  ]]&lt;&gt;1,IF(Table1[[#This Row],[Video]]=1,1,""),"")</f>
        <v/>
      </c>
      <c r="DB366" s="169" t="str">
        <f>IF(Table1[[#This Row],[Various  ]]&lt;&gt;1,IF(Table1[[#This Row],[Case study]]=1,1,""),"")</f>
        <v/>
      </c>
      <c r="DC366" s="169" t="str">
        <f>IF(Table1[[#This Row],[Various  ]]&lt;&gt;1,IF(Table1[[#This Row],[Other   ]]=1,1,""),"")</f>
        <v/>
      </c>
      <c r="DD366" s="169" t="str">
        <f>IF(Table1[[#This Row],[Various  ]]&lt;&gt;1,IF(Table1[[#This Row],[Standards]]=1,1,""),"")</f>
        <v/>
      </c>
      <c r="DE366" s="169" t="str">
        <f>IF(Table1[[#This Row],[Various]]=1,1,IF(SUM(Table1[[#This Row],[Calculator / Software]:[Standards]])&gt;1,1,""))</f>
        <v/>
      </c>
      <c r="DF366" s="169" t="str">
        <f>IF(Table1[[#This Row],[Multiple NCC links]]&lt;&gt;1,IF(Table1[[#This Row],[Design]]=1,1,""),"")</f>
        <v/>
      </c>
      <c r="DG366" s="169" t="str">
        <f>IF(Table1[[#This Row],[Multiple NCC links]]&lt;&gt;1,IF(Table1[[#This Row],[Assessment / Verification]]=1,1,""),"")</f>
        <v/>
      </c>
      <c r="DH366" s="169" t="str">
        <f>IF(Table1[[#This Row],[Multiple NCC links]]&lt;&gt;1,IF(Table1[[#This Row],[Climate Specific ]]=1,1,""),"")</f>
        <v/>
      </c>
      <c r="DI366" s="169" t="str">
        <f>IF(Table1[[#This Row],[Multiple NCC links]]&lt;&gt;1,IF(Table1[[#This Row],[Alterations / Additions]]=1,1,""),"")</f>
        <v/>
      </c>
      <c r="DJ366" s="169" t="str">
        <f>IF(Table1[[#This Row],[Multiple NCC links]]&lt;&gt;1,IF(Table1[[#This Row],[Glazing]]=1,1,""),"")</f>
        <v/>
      </c>
      <c r="DK366" s="169" t="str">
        <f>IF(Table1[[#This Row],[Multiple NCC links]]&lt;&gt;1,IF(Table1[[#This Row],[Building Fabric / Thermal / Sealing]]=1,1,""),"")</f>
        <v/>
      </c>
      <c r="DL366" s="169" t="str">
        <f>IF(Table1[[#This Row],[Multiple NCC links]]&lt;&gt;1,IF(Table1[[#This Row],[Lighting]]=1,1,""),"")</f>
        <v/>
      </c>
      <c r="DM366" s="169" t="str">
        <f>IF(Table1[[#This Row],[Multiple NCC links]]&lt;&gt;1,IF(Table1[[#This Row],[HVAC]]=1,1,""),"")</f>
        <v/>
      </c>
      <c r="DN366" s="169" t="str">
        <f>IF(Table1[[#This Row],[Multiple NCC links]]&lt;&gt;1,IF(Table1[[#This Row],[Services]]=1,1,""),"")</f>
        <v/>
      </c>
      <c r="DO366" s="169" t="str">
        <f>IF(Table1[[#This Row],[Multiple NCC links]]&lt;&gt;1,IF(Table1[[#This Row],[Maintenance &amp; Monitoring]]=1,1,""),"")</f>
        <v/>
      </c>
      <c r="DP366" s="169" t="str">
        <f>IF(Table1[[#This Row],[Multiple NCC links]]&lt;&gt;1,IF(Table1[[#This Row],[Hand over / Operations]]=1,1,""),"")</f>
        <v/>
      </c>
      <c r="DQ366" s="169" t="str">
        <f>IF(Table1[[#This Row],[Multiple NCC links]]&lt;&gt;1,IF(Table1[[#This Row],[As built assessment]]=1,1,""),"")</f>
        <v/>
      </c>
      <c r="DR366" s="169" t="str">
        <f>IF(Table1[[#This Row],[Multiple NCC links]]&lt;&gt;1,IF(Table1[[#This Row],[Beyond compliance]]=1,1,""),"")</f>
        <v/>
      </c>
      <c r="DS366" s="169" t="str">
        <f>IF(SUM(Table1[[#This Row],[Design]:[Beyond compliance]])&gt;1,1,"")</f>
        <v/>
      </c>
      <c r="DT366" s="169" t="str">
        <f>IF(Table1[[#This Row],[Both Residential &amp; Commercial4]]&lt;&gt;1,IF(Table1[[#This Row],[Residential]]=1,1,""),"")</f>
        <v/>
      </c>
      <c r="DU366" s="169" t="str">
        <f>IF(Table1[[#This Row],[Both Residential &amp; Commercial4]]&lt;&gt;1,IF(Table1[[#This Row],[Commercial]]=1,1,""),"")</f>
        <v/>
      </c>
      <c r="DV366" s="169" t="str">
        <f>Table1[[#This Row],[Residential &amp; Commercial]]</f>
        <v/>
      </c>
      <c r="DW366" s="169"/>
    </row>
    <row r="367" spans="1:127" s="49" customFormat="1" ht="20.25" thickTop="1" thickBot="1" x14ac:dyDescent="0.35">
      <c r="A367" s="97"/>
      <c r="B367" s="97"/>
      <c r="C367" s="88"/>
      <c r="D367" s="88"/>
      <c r="E367" s="176"/>
      <c r="F367" s="176"/>
      <c r="G367" s="176"/>
      <c r="H367" s="176"/>
      <c r="I367" s="90" t="str">
        <f>IF(AND(Table1[[#This Row],[General]]=1,Table1[[#This Row],[Beginner]]=1,Table1[[#This Row],[Intermediate]]=1,Table1[[#This Row],[Advanced]]=1),1,"")</f>
        <v/>
      </c>
      <c r="J367" s="90" t="str">
        <f>CONCATENATE(IF(Table1[[#This Row],[General]]=1,"General, ",""), IF(Table1[[#This Row],[Beginner]]=1,"Beginner, ",""),IF(Table1[[#This Row],[Intermediate]]=1,"Intermediate, ",""), IF(Table1[[#This Row],[Advanced]]=1,"Advanced",""))</f>
        <v/>
      </c>
      <c r="K367" s="91"/>
      <c r="L367" s="179"/>
      <c r="M367" s="91"/>
      <c r="N367" s="91"/>
      <c r="O367" s="159"/>
      <c r="P367" s="91"/>
      <c r="Q367" s="91"/>
      <c r="R367" s="91"/>
      <c r="S36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67" s="102"/>
      <c r="U367" s="102"/>
      <c r="V367" s="240"/>
      <c r="W367" s="240"/>
      <c r="X367" s="102"/>
      <c r="Y367" s="102"/>
      <c r="Z367" s="102"/>
      <c r="AA367" s="102"/>
      <c r="AB367" s="102"/>
      <c r="AC367" s="102"/>
      <c r="AD367" s="102"/>
      <c r="AE367" s="102"/>
      <c r="AF367" s="102"/>
      <c r="AG36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67" s="103"/>
      <c r="AI367" s="103"/>
      <c r="AJ367" s="103"/>
      <c r="AK367" s="74" t="str">
        <f>CONCATENATE(IF(Table1[[#This Row],[Digital]]=1,"Digital, ",""),IF(Table1[[#This Row],[Face to Face]]=1,"Face to face, ",""),IF(Table1[[#This Row],[Blended]]=1,"Blended",""))</f>
        <v/>
      </c>
      <c r="AL367" s="99"/>
      <c r="AM367" s="104"/>
      <c r="AN367" s="130"/>
      <c r="AO367" s="94"/>
      <c r="AP367" s="182"/>
      <c r="AQ367" s="94"/>
      <c r="AR367" s="94"/>
      <c r="AS367" s="94"/>
      <c r="AT367" s="94"/>
      <c r="AU367" s="94"/>
      <c r="AV367" s="182"/>
      <c r="AW367" s="182"/>
      <c r="AX367" s="182"/>
      <c r="AY367" s="94"/>
      <c r="AZ36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6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67" s="95"/>
      <c r="BC367" s="95"/>
      <c r="BD367" s="90" t="str">
        <f>IF(AND(Table1[[#This Row],[Residential]]=1,Table1[[#This Row],[Commercial]]=1),1,"")</f>
        <v/>
      </c>
      <c r="BE367" s="90" t="str">
        <f>CONCATENATE(IF(Table1[[#This Row],[Residential]]=1,"Residential, ",""),IF(Table1[[#This Row],[Commercial]]=1,"Commercial",""))</f>
        <v/>
      </c>
      <c r="BF367" s="94"/>
      <c r="BG367" s="94"/>
      <c r="BH367" s="94"/>
      <c r="BI367" s="94"/>
      <c r="BJ367" s="94"/>
      <c r="BK367" s="94"/>
      <c r="BL367" s="94"/>
      <c r="BM367" s="182"/>
      <c r="BN367" s="94"/>
      <c r="BO36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67" s="178"/>
      <c r="BQ367" s="120"/>
      <c r="BR367" s="132"/>
      <c r="BS367" s="120"/>
      <c r="BT367" s="175"/>
      <c r="BU367" s="175"/>
      <c r="BV367" s="175"/>
      <c r="BW367" s="121"/>
      <c r="BX367" s="121"/>
      <c r="BY367" s="121"/>
      <c r="BZ367" s="227"/>
      <c r="CA36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67" s="48">
        <f>COUNTIF(Table1[[#This Row],[Validity]:[Alignment with NCC (Yes=1,No=0)]],"N/A")</f>
        <v>0</v>
      </c>
      <c r="CC367" s="48">
        <f>IF(ISERROR(Table1[[#This Row],[Total Quality Score (out of 10)]]/(4-Table1[[#This Row],[N/A Count]])),0,Table1[[#This Row],[Total Quality Score (out of 10)]]/(4-Table1[[#This Row],[N/A Count]]))</f>
        <v>0</v>
      </c>
      <c r="CD367" s="106"/>
      <c r="CE367" s="106"/>
      <c r="CF367" s="172" t="str">
        <f>IF(SUM(Table1[[#This Row],[Multiple]:[Level (all)62]])&lt;1,IF(Table1[[#This Row],[General]]=1,1,""),"")</f>
        <v/>
      </c>
      <c r="CG367" s="172" t="str">
        <f>IF(SUM(Table1[[#This Row],[Multiple]:[Level (all)62]])&lt;1,IF(Table1[[#This Row],[Beginner]]=1,1,""),"")</f>
        <v/>
      </c>
      <c r="CH367" s="171" t="str">
        <f>IF(SUM(Table1[[#This Row],[Multiple]:[Level (all)62]])&lt;1,IF(Table1[[#This Row],[Intermediate]]=1,1,""),"")</f>
        <v/>
      </c>
      <c r="CI367" s="171" t="str">
        <f>IF(SUM(Table1[[#This Row],[Multiple]:[Level (all)62]])&lt;1,IF(Table1[[#This Row],[Advanced]]=1,1,""),"")</f>
        <v/>
      </c>
      <c r="CJ367" s="171" t="str">
        <f>IF(AND(SUM(Table1[[#This Row],[General]:[Advanced]])&lt;4,SUM(Table1[[#This Row],[General]:[Advanced]])&gt;1),1,"")</f>
        <v/>
      </c>
      <c r="CK367" s="171" t="str">
        <f>Table1[[#This Row],[Level (all)]]</f>
        <v/>
      </c>
      <c r="CL367" s="171" t="str">
        <f>IF(Table1[[#This Row],[Multiple audience]]&lt;&gt;1,IF(Table1[[#This Row],[General Audience]]=1,1,""),"")</f>
        <v/>
      </c>
      <c r="CM367" s="171" t="str">
        <f>IF(Table1[[#This Row],[Multiple audience]]&lt;&gt;1,IF(Table1[[#This Row],[Planners / Designers ]]=1,1,""),"")</f>
        <v/>
      </c>
      <c r="CN367" s="171" t="str">
        <f>IF(Table1[[#This Row],[Multiple audience]]&lt;&gt;1,IF(Table1[[#This Row],[Regulatory Assessors]]=1,1,""),"")</f>
        <v/>
      </c>
      <c r="CO367" s="171" t="str">
        <f>IF(Table1[[#This Row],[Multiple audience]]&lt;&gt;1,IF(Table1[[#This Row],[Builders / Management]]=1,1,""),"")</f>
        <v/>
      </c>
      <c r="CP367" s="171" t="str">
        <f>IF(Table1[[#This Row],[Multiple audience]]&lt;&gt;1,IF(Table1[[#This Row],[Energy / Sus Assessors]]=1,1,""),"")</f>
        <v/>
      </c>
      <c r="CQ367" s="171" t="str">
        <f>IF(Table1[[#This Row],[Multiple audience]]&lt;&gt;1,IF(Table1[[#This Row],[Semi-skilled]]=1,1,""),"")</f>
        <v/>
      </c>
      <c r="CR367" s="171" t="str">
        <f>IF(Table1[[#This Row],[Multiple audience]]&lt;&gt;1,IF(Table1[[#This Row],[Trades]]=1,1,""),"")</f>
        <v/>
      </c>
      <c r="CS367" s="171" t="str">
        <f>IF(Table1[[#This Row],[Multiple audience]]&lt;&gt;1,IF(Table1[[#This Row],[Other]]=1,1,""),"")</f>
        <v/>
      </c>
      <c r="CT367" s="171" t="str">
        <f>IF(SUM(Table1[[#This Row],[General Audience]:[Other]])&gt;1,1,"")</f>
        <v/>
      </c>
      <c r="CU367" s="171" t="str">
        <f>IF(Table1[[#This Row],[Various  ]]&lt;&gt;1,IF(Table1[[#This Row],[Calculator / Software]]=1,1,""),"")</f>
        <v/>
      </c>
      <c r="CV367" s="171" t="str">
        <f>IF(Table1[[#This Row],[Various  ]]&lt;&gt;1,IF(Table1[[#This Row],[Information  ]]=1,1,""),"")</f>
        <v/>
      </c>
      <c r="CW367" s="171" t="str">
        <f>IF(Table1[[#This Row],[Various  ]]&lt;&gt;1,IF(Table1[[#This Row],[Interactive Tool]]=1,1,""),"")</f>
        <v/>
      </c>
      <c r="CX367" s="171" t="str">
        <f>IF(Table1[[#This Row],[Various  ]]&lt;&gt;1,IF(Table1[[#This Row],[Technical Specifications]]=1,1,""),"")</f>
        <v/>
      </c>
      <c r="CY367" s="171" t="str">
        <f>IF(Table1[[#This Row],[Various  ]]&lt;&gt;1,IF(Table1[[#This Row],[Training Resources]]=1,1,""),"")</f>
        <v/>
      </c>
      <c r="CZ367" s="171" t="str">
        <f>IF(Table1[[#This Row],[Various  ]]&lt;&gt;1,IF(Table1[[#This Row],[Toolbox]]=1,1,""),"")</f>
        <v/>
      </c>
      <c r="DA367" s="169" t="str">
        <f>IF(Table1[[#This Row],[Various  ]]&lt;&gt;1,IF(Table1[[#This Row],[Video]]=1,1,""),"")</f>
        <v/>
      </c>
      <c r="DB367" s="169" t="str">
        <f>IF(Table1[[#This Row],[Various  ]]&lt;&gt;1,IF(Table1[[#This Row],[Case study]]=1,1,""),"")</f>
        <v/>
      </c>
      <c r="DC367" s="169" t="str">
        <f>IF(Table1[[#This Row],[Various  ]]&lt;&gt;1,IF(Table1[[#This Row],[Other   ]]=1,1,""),"")</f>
        <v/>
      </c>
      <c r="DD367" s="169" t="str">
        <f>IF(Table1[[#This Row],[Various  ]]&lt;&gt;1,IF(Table1[[#This Row],[Standards]]=1,1,""),"")</f>
        <v/>
      </c>
      <c r="DE367" s="169" t="str">
        <f>IF(Table1[[#This Row],[Various]]=1,1,IF(SUM(Table1[[#This Row],[Calculator / Software]:[Standards]])&gt;1,1,""))</f>
        <v/>
      </c>
      <c r="DF367" s="169" t="str">
        <f>IF(Table1[[#This Row],[Multiple NCC links]]&lt;&gt;1,IF(Table1[[#This Row],[Design]]=1,1,""),"")</f>
        <v/>
      </c>
      <c r="DG367" s="169" t="str">
        <f>IF(Table1[[#This Row],[Multiple NCC links]]&lt;&gt;1,IF(Table1[[#This Row],[Assessment / Verification]]=1,1,""),"")</f>
        <v/>
      </c>
      <c r="DH367" s="169" t="str">
        <f>IF(Table1[[#This Row],[Multiple NCC links]]&lt;&gt;1,IF(Table1[[#This Row],[Climate Specific ]]=1,1,""),"")</f>
        <v/>
      </c>
      <c r="DI367" s="169" t="str">
        <f>IF(Table1[[#This Row],[Multiple NCC links]]&lt;&gt;1,IF(Table1[[#This Row],[Alterations / Additions]]=1,1,""),"")</f>
        <v/>
      </c>
      <c r="DJ367" s="169" t="str">
        <f>IF(Table1[[#This Row],[Multiple NCC links]]&lt;&gt;1,IF(Table1[[#This Row],[Glazing]]=1,1,""),"")</f>
        <v/>
      </c>
      <c r="DK367" s="169" t="str">
        <f>IF(Table1[[#This Row],[Multiple NCC links]]&lt;&gt;1,IF(Table1[[#This Row],[Building Fabric / Thermal / Sealing]]=1,1,""),"")</f>
        <v/>
      </c>
      <c r="DL367" s="169" t="str">
        <f>IF(Table1[[#This Row],[Multiple NCC links]]&lt;&gt;1,IF(Table1[[#This Row],[Lighting]]=1,1,""),"")</f>
        <v/>
      </c>
      <c r="DM367" s="169" t="str">
        <f>IF(Table1[[#This Row],[Multiple NCC links]]&lt;&gt;1,IF(Table1[[#This Row],[HVAC]]=1,1,""),"")</f>
        <v/>
      </c>
      <c r="DN367" s="169" t="str">
        <f>IF(Table1[[#This Row],[Multiple NCC links]]&lt;&gt;1,IF(Table1[[#This Row],[Services]]=1,1,""),"")</f>
        <v/>
      </c>
      <c r="DO367" s="169" t="str">
        <f>IF(Table1[[#This Row],[Multiple NCC links]]&lt;&gt;1,IF(Table1[[#This Row],[Maintenance &amp; Monitoring]]=1,1,""),"")</f>
        <v/>
      </c>
      <c r="DP367" s="169" t="str">
        <f>IF(Table1[[#This Row],[Multiple NCC links]]&lt;&gt;1,IF(Table1[[#This Row],[Hand over / Operations]]=1,1,""),"")</f>
        <v/>
      </c>
      <c r="DQ367" s="169" t="str">
        <f>IF(Table1[[#This Row],[Multiple NCC links]]&lt;&gt;1,IF(Table1[[#This Row],[As built assessment]]=1,1,""),"")</f>
        <v/>
      </c>
      <c r="DR367" s="169" t="str">
        <f>IF(Table1[[#This Row],[Multiple NCC links]]&lt;&gt;1,IF(Table1[[#This Row],[Beyond compliance]]=1,1,""),"")</f>
        <v/>
      </c>
      <c r="DS367" s="169" t="str">
        <f>IF(SUM(Table1[[#This Row],[Design]:[Beyond compliance]])&gt;1,1,"")</f>
        <v/>
      </c>
      <c r="DT367" s="169" t="str">
        <f>IF(Table1[[#This Row],[Both Residential &amp; Commercial4]]&lt;&gt;1,IF(Table1[[#This Row],[Residential]]=1,1,""),"")</f>
        <v/>
      </c>
      <c r="DU367" s="169" t="str">
        <f>IF(Table1[[#This Row],[Both Residential &amp; Commercial4]]&lt;&gt;1,IF(Table1[[#This Row],[Commercial]]=1,1,""),"")</f>
        <v/>
      </c>
      <c r="DV367" s="169" t="str">
        <f>Table1[[#This Row],[Residential &amp; Commercial]]</f>
        <v/>
      </c>
      <c r="DW367" s="169"/>
    </row>
    <row r="368" spans="1:127" s="49" customFormat="1" ht="20.25" thickTop="1" thickBot="1" x14ac:dyDescent="0.35">
      <c r="A368" s="97"/>
      <c r="B368" s="97"/>
      <c r="C368" s="88"/>
      <c r="D368" s="88"/>
      <c r="E368" s="176"/>
      <c r="F368" s="176"/>
      <c r="G368" s="176"/>
      <c r="H368" s="176"/>
      <c r="I368" s="90" t="str">
        <f>IF(AND(Table1[[#This Row],[General]]=1,Table1[[#This Row],[Beginner]]=1,Table1[[#This Row],[Intermediate]]=1,Table1[[#This Row],[Advanced]]=1),1,"")</f>
        <v/>
      </c>
      <c r="J368" s="90" t="str">
        <f>CONCATENATE(IF(Table1[[#This Row],[General]]=1,"General, ",""), IF(Table1[[#This Row],[Beginner]]=1,"Beginner, ",""),IF(Table1[[#This Row],[Intermediate]]=1,"Intermediate, ",""), IF(Table1[[#This Row],[Advanced]]=1,"Advanced",""))</f>
        <v/>
      </c>
      <c r="K368" s="91"/>
      <c r="L368" s="179"/>
      <c r="M368" s="91"/>
      <c r="N368" s="91"/>
      <c r="O368" s="159"/>
      <c r="P368" s="91"/>
      <c r="Q368" s="91"/>
      <c r="R368" s="91"/>
      <c r="S36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68" s="102"/>
      <c r="U368" s="102"/>
      <c r="V368" s="240"/>
      <c r="W368" s="240"/>
      <c r="X368" s="102"/>
      <c r="Y368" s="102"/>
      <c r="Z368" s="102"/>
      <c r="AA368" s="102"/>
      <c r="AB368" s="102"/>
      <c r="AC368" s="102"/>
      <c r="AD368" s="102"/>
      <c r="AE368" s="102"/>
      <c r="AF368" s="102"/>
      <c r="AG36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68" s="103"/>
      <c r="AI368" s="103"/>
      <c r="AJ368" s="103"/>
      <c r="AK368" s="74" t="str">
        <f>CONCATENATE(IF(Table1[[#This Row],[Digital]]=1,"Digital, ",""),IF(Table1[[#This Row],[Face to Face]]=1,"Face to face, ",""),IF(Table1[[#This Row],[Blended]]=1,"Blended",""))</f>
        <v/>
      </c>
      <c r="AL368" s="99"/>
      <c r="AM368" s="104"/>
      <c r="AN368" s="130"/>
      <c r="AO368" s="94"/>
      <c r="AP368" s="182"/>
      <c r="AQ368" s="94"/>
      <c r="AR368" s="94"/>
      <c r="AS368" s="94"/>
      <c r="AT368" s="94"/>
      <c r="AU368" s="94"/>
      <c r="AV368" s="182"/>
      <c r="AW368" s="182"/>
      <c r="AX368" s="182"/>
      <c r="AY368" s="94"/>
      <c r="AZ36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6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68" s="95"/>
      <c r="BC368" s="95"/>
      <c r="BD368" s="90" t="str">
        <f>IF(AND(Table1[[#This Row],[Residential]]=1,Table1[[#This Row],[Commercial]]=1),1,"")</f>
        <v/>
      </c>
      <c r="BE368" s="90" t="str">
        <f>CONCATENATE(IF(Table1[[#This Row],[Residential]]=1,"Residential, ",""),IF(Table1[[#This Row],[Commercial]]=1,"Commercial",""))</f>
        <v/>
      </c>
      <c r="BF368" s="94"/>
      <c r="BG368" s="94"/>
      <c r="BH368" s="94"/>
      <c r="BI368" s="94"/>
      <c r="BJ368" s="94"/>
      <c r="BK368" s="94"/>
      <c r="BL368" s="94"/>
      <c r="BM368" s="182"/>
      <c r="BN368" s="94"/>
      <c r="BO36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68" s="178"/>
      <c r="BQ368" s="120"/>
      <c r="BR368" s="132"/>
      <c r="BS368" s="120"/>
      <c r="BT368" s="175"/>
      <c r="BU368" s="175"/>
      <c r="BV368" s="175"/>
      <c r="BW368" s="121"/>
      <c r="BX368" s="121"/>
      <c r="BY368" s="121"/>
      <c r="BZ368" s="227"/>
      <c r="CA36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68" s="48">
        <f>COUNTIF(Table1[[#This Row],[Validity]:[Alignment with NCC (Yes=1,No=0)]],"N/A")</f>
        <v>0</v>
      </c>
      <c r="CC368" s="48">
        <f>IF(ISERROR(Table1[[#This Row],[Total Quality Score (out of 10)]]/(4-Table1[[#This Row],[N/A Count]])),0,Table1[[#This Row],[Total Quality Score (out of 10)]]/(4-Table1[[#This Row],[N/A Count]]))</f>
        <v>0</v>
      </c>
      <c r="CD368" s="106"/>
      <c r="CE368" s="106"/>
      <c r="CF368" s="172" t="str">
        <f>IF(SUM(Table1[[#This Row],[Multiple]:[Level (all)62]])&lt;1,IF(Table1[[#This Row],[General]]=1,1,""),"")</f>
        <v/>
      </c>
      <c r="CG368" s="172" t="str">
        <f>IF(SUM(Table1[[#This Row],[Multiple]:[Level (all)62]])&lt;1,IF(Table1[[#This Row],[Beginner]]=1,1,""),"")</f>
        <v/>
      </c>
      <c r="CH368" s="171" t="str">
        <f>IF(SUM(Table1[[#This Row],[Multiple]:[Level (all)62]])&lt;1,IF(Table1[[#This Row],[Intermediate]]=1,1,""),"")</f>
        <v/>
      </c>
      <c r="CI368" s="171" t="str">
        <f>IF(SUM(Table1[[#This Row],[Multiple]:[Level (all)62]])&lt;1,IF(Table1[[#This Row],[Advanced]]=1,1,""),"")</f>
        <v/>
      </c>
      <c r="CJ368" s="171" t="str">
        <f>IF(AND(SUM(Table1[[#This Row],[General]:[Advanced]])&lt;4,SUM(Table1[[#This Row],[General]:[Advanced]])&gt;1),1,"")</f>
        <v/>
      </c>
      <c r="CK368" s="171" t="str">
        <f>Table1[[#This Row],[Level (all)]]</f>
        <v/>
      </c>
      <c r="CL368" s="171" t="str">
        <f>IF(Table1[[#This Row],[Multiple audience]]&lt;&gt;1,IF(Table1[[#This Row],[General Audience]]=1,1,""),"")</f>
        <v/>
      </c>
      <c r="CM368" s="171" t="str">
        <f>IF(Table1[[#This Row],[Multiple audience]]&lt;&gt;1,IF(Table1[[#This Row],[Planners / Designers ]]=1,1,""),"")</f>
        <v/>
      </c>
      <c r="CN368" s="171" t="str">
        <f>IF(Table1[[#This Row],[Multiple audience]]&lt;&gt;1,IF(Table1[[#This Row],[Regulatory Assessors]]=1,1,""),"")</f>
        <v/>
      </c>
      <c r="CO368" s="171" t="str">
        <f>IF(Table1[[#This Row],[Multiple audience]]&lt;&gt;1,IF(Table1[[#This Row],[Builders / Management]]=1,1,""),"")</f>
        <v/>
      </c>
      <c r="CP368" s="171" t="str">
        <f>IF(Table1[[#This Row],[Multiple audience]]&lt;&gt;1,IF(Table1[[#This Row],[Energy / Sus Assessors]]=1,1,""),"")</f>
        <v/>
      </c>
      <c r="CQ368" s="171" t="str">
        <f>IF(Table1[[#This Row],[Multiple audience]]&lt;&gt;1,IF(Table1[[#This Row],[Semi-skilled]]=1,1,""),"")</f>
        <v/>
      </c>
      <c r="CR368" s="171" t="str">
        <f>IF(Table1[[#This Row],[Multiple audience]]&lt;&gt;1,IF(Table1[[#This Row],[Trades]]=1,1,""),"")</f>
        <v/>
      </c>
      <c r="CS368" s="171" t="str">
        <f>IF(Table1[[#This Row],[Multiple audience]]&lt;&gt;1,IF(Table1[[#This Row],[Other]]=1,1,""),"")</f>
        <v/>
      </c>
      <c r="CT368" s="171" t="str">
        <f>IF(SUM(Table1[[#This Row],[General Audience]:[Other]])&gt;1,1,"")</f>
        <v/>
      </c>
      <c r="CU368" s="171" t="str">
        <f>IF(Table1[[#This Row],[Various  ]]&lt;&gt;1,IF(Table1[[#This Row],[Calculator / Software]]=1,1,""),"")</f>
        <v/>
      </c>
      <c r="CV368" s="171" t="str">
        <f>IF(Table1[[#This Row],[Various  ]]&lt;&gt;1,IF(Table1[[#This Row],[Information  ]]=1,1,""),"")</f>
        <v/>
      </c>
      <c r="CW368" s="171" t="str">
        <f>IF(Table1[[#This Row],[Various  ]]&lt;&gt;1,IF(Table1[[#This Row],[Interactive Tool]]=1,1,""),"")</f>
        <v/>
      </c>
      <c r="CX368" s="171" t="str">
        <f>IF(Table1[[#This Row],[Various  ]]&lt;&gt;1,IF(Table1[[#This Row],[Technical Specifications]]=1,1,""),"")</f>
        <v/>
      </c>
      <c r="CY368" s="171" t="str">
        <f>IF(Table1[[#This Row],[Various  ]]&lt;&gt;1,IF(Table1[[#This Row],[Training Resources]]=1,1,""),"")</f>
        <v/>
      </c>
      <c r="CZ368" s="171" t="str">
        <f>IF(Table1[[#This Row],[Various  ]]&lt;&gt;1,IF(Table1[[#This Row],[Toolbox]]=1,1,""),"")</f>
        <v/>
      </c>
      <c r="DA368" s="169" t="str">
        <f>IF(Table1[[#This Row],[Various  ]]&lt;&gt;1,IF(Table1[[#This Row],[Video]]=1,1,""),"")</f>
        <v/>
      </c>
      <c r="DB368" s="169" t="str">
        <f>IF(Table1[[#This Row],[Various  ]]&lt;&gt;1,IF(Table1[[#This Row],[Case study]]=1,1,""),"")</f>
        <v/>
      </c>
      <c r="DC368" s="169" t="str">
        <f>IF(Table1[[#This Row],[Various  ]]&lt;&gt;1,IF(Table1[[#This Row],[Other   ]]=1,1,""),"")</f>
        <v/>
      </c>
      <c r="DD368" s="169" t="str">
        <f>IF(Table1[[#This Row],[Various  ]]&lt;&gt;1,IF(Table1[[#This Row],[Standards]]=1,1,""),"")</f>
        <v/>
      </c>
      <c r="DE368" s="169" t="str">
        <f>IF(Table1[[#This Row],[Various]]=1,1,IF(SUM(Table1[[#This Row],[Calculator / Software]:[Standards]])&gt;1,1,""))</f>
        <v/>
      </c>
      <c r="DF368" s="169" t="str">
        <f>IF(Table1[[#This Row],[Multiple NCC links]]&lt;&gt;1,IF(Table1[[#This Row],[Design]]=1,1,""),"")</f>
        <v/>
      </c>
      <c r="DG368" s="169" t="str">
        <f>IF(Table1[[#This Row],[Multiple NCC links]]&lt;&gt;1,IF(Table1[[#This Row],[Assessment / Verification]]=1,1,""),"")</f>
        <v/>
      </c>
      <c r="DH368" s="169" t="str">
        <f>IF(Table1[[#This Row],[Multiple NCC links]]&lt;&gt;1,IF(Table1[[#This Row],[Climate Specific ]]=1,1,""),"")</f>
        <v/>
      </c>
      <c r="DI368" s="169" t="str">
        <f>IF(Table1[[#This Row],[Multiple NCC links]]&lt;&gt;1,IF(Table1[[#This Row],[Alterations / Additions]]=1,1,""),"")</f>
        <v/>
      </c>
      <c r="DJ368" s="169" t="str">
        <f>IF(Table1[[#This Row],[Multiple NCC links]]&lt;&gt;1,IF(Table1[[#This Row],[Glazing]]=1,1,""),"")</f>
        <v/>
      </c>
      <c r="DK368" s="169" t="str">
        <f>IF(Table1[[#This Row],[Multiple NCC links]]&lt;&gt;1,IF(Table1[[#This Row],[Building Fabric / Thermal / Sealing]]=1,1,""),"")</f>
        <v/>
      </c>
      <c r="DL368" s="169" t="str">
        <f>IF(Table1[[#This Row],[Multiple NCC links]]&lt;&gt;1,IF(Table1[[#This Row],[Lighting]]=1,1,""),"")</f>
        <v/>
      </c>
      <c r="DM368" s="169" t="str">
        <f>IF(Table1[[#This Row],[Multiple NCC links]]&lt;&gt;1,IF(Table1[[#This Row],[HVAC]]=1,1,""),"")</f>
        <v/>
      </c>
      <c r="DN368" s="169" t="str">
        <f>IF(Table1[[#This Row],[Multiple NCC links]]&lt;&gt;1,IF(Table1[[#This Row],[Services]]=1,1,""),"")</f>
        <v/>
      </c>
      <c r="DO368" s="169" t="str">
        <f>IF(Table1[[#This Row],[Multiple NCC links]]&lt;&gt;1,IF(Table1[[#This Row],[Maintenance &amp; Monitoring]]=1,1,""),"")</f>
        <v/>
      </c>
      <c r="DP368" s="169" t="str">
        <f>IF(Table1[[#This Row],[Multiple NCC links]]&lt;&gt;1,IF(Table1[[#This Row],[Hand over / Operations]]=1,1,""),"")</f>
        <v/>
      </c>
      <c r="DQ368" s="169" t="str">
        <f>IF(Table1[[#This Row],[Multiple NCC links]]&lt;&gt;1,IF(Table1[[#This Row],[As built assessment]]=1,1,""),"")</f>
        <v/>
      </c>
      <c r="DR368" s="169" t="str">
        <f>IF(Table1[[#This Row],[Multiple NCC links]]&lt;&gt;1,IF(Table1[[#This Row],[Beyond compliance]]=1,1,""),"")</f>
        <v/>
      </c>
      <c r="DS368" s="169" t="str">
        <f>IF(SUM(Table1[[#This Row],[Design]:[Beyond compliance]])&gt;1,1,"")</f>
        <v/>
      </c>
      <c r="DT368" s="169" t="str">
        <f>IF(Table1[[#This Row],[Both Residential &amp; Commercial4]]&lt;&gt;1,IF(Table1[[#This Row],[Residential]]=1,1,""),"")</f>
        <v/>
      </c>
      <c r="DU368" s="169" t="str">
        <f>IF(Table1[[#This Row],[Both Residential &amp; Commercial4]]&lt;&gt;1,IF(Table1[[#This Row],[Commercial]]=1,1,""),"")</f>
        <v/>
      </c>
      <c r="DV368" s="169" t="str">
        <f>Table1[[#This Row],[Residential &amp; Commercial]]</f>
        <v/>
      </c>
      <c r="DW368" s="169"/>
    </row>
    <row r="369" spans="1:127" s="49" customFormat="1" ht="20.25" thickTop="1" thickBot="1" x14ac:dyDescent="0.35">
      <c r="A369" s="97"/>
      <c r="B369" s="97"/>
      <c r="C369" s="88"/>
      <c r="D369" s="88"/>
      <c r="E369" s="176"/>
      <c r="F369" s="176"/>
      <c r="G369" s="176"/>
      <c r="H369" s="176"/>
      <c r="I369" s="90" t="str">
        <f>IF(AND(Table1[[#This Row],[General]]=1,Table1[[#This Row],[Beginner]]=1,Table1[[#This Row],[Intermediate]]=1,Table1[[#This Row],[Advanced]]=1),1,"")</f>
        <v/>
      </c>
      <c r="J369" s="90" t="str">
        <f>CONCATENATE(IF(Table1[[#This Row],[General]]=1,"General, ",""), IF(Table1[[#This Row],[Beginner]]=1,"Beginner, ",""),IF(Table1[[#This Row],[Intermediate]]=1,"Intermediate, ",""), IF(Table1[[#This Row],[Advanced]]=1,"Advanced",""))</f>
        <v/>
      </c>
      <c r="K369" s="91"/>
      <c r="L369" s="179"/>
      <c r="M369" s="91"/>
      <c r="N369" s="91"/>
      <c r="O369" s="159"/>
      <c r="P369" s="91"/>
      <c r="Q369" s="91"/>
      <c r="R369" s="91"/>
      <c r="S36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69" s="102"/>
      <c r="U369" s="102"/>
      <c r="V369" s="240"/>
      <c r="W369" s="240"/>
      <c r="X369" s="102"/>
      <c r="Y369" s="102"/>
      <c r="Z369" s="102"/>
      <c r="AA369" s="102"/>
      <c r="AB369" s="102"/>
      <c r="AC369" s="102"/>
      <c r="AD369" s="102"/>
      <c r="AE369" s="102"/>
      <c r="AF369" s="102"/>
      <c r="AG36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69" s="103"/>
      <c r="AI369" s="103"/>
      <c r="AJ369" s="103"/>
      <c r="AK369" s="74" t="str">
        <f>CONCATENATE(IF(Table1[[#This Row],[Digital]]=1,"Digital, ",""),IF(Table1[[#This Row],[Face to Face]]=1,"Face to face, ",""),IF(Table1[[#This Row],[Blended]]=1,"Blended",""))</f>
        <v/>
      </c>
      <c r="AL369" s="99"/>
      <c r="AM369" s="104"/>
      <c r="AN369" s="130"/>
      <c r="AO369" s="94"/>
      <c r="AP369" s="182"/>
      <c r="AQ369" s="94"/>
      <c r="AR369" s="94"/>
      <c r="AS369" s="94"/>
      <c r="AT369" s="94"/>
      <c r="AU369" s="94"/>
      <c r="AV369" s="182"/>
      <c r="AW369" s="182"/>
      <c r="AX369" s="182"/>
      <c r="AY369" s="94"/>
      <c r="AZ36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6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69" s="95"/>
      <c r="BC369" s="95"/>
      <c r="BD369" s="90" t="str">
        <f>IF(AND(Table1[[#This Row],[Residential]]=1,Table1[[#This Row],[Commercial]]=1),1,"")</f>
        <v/>
      </c>
      <c r="BE369" s="90" t="str">
        <f>CONCATENATE(IF(Table1[[#This Row],[Residential]]=1,"Residential, ",""),IF(Table1[[#This Row],[Commercial]]=1,"Commercial",""))</f>
        <v/>
      </c>
      <c r="BF369" s="94"/>
      <c r="BG369" s="94"/>
      <c r="BH369" s="94"/>
      <c r="BI369" s="94"/>
      <c r="BJ369" s="94"/>
      <c r="BK369" s="94"/>
      <c r="BL369" s="94"/>
      <c r="BM369" s="182"/>
      <c r="BN369" s="94"/>
      <c r="BO36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69" s="178"/>
      <c r="BQ369" s="120"/>
      <c r="BR369" s="132"/>
      <c r="BS369" s="120"/>
      <c r="BT369" s="175"/>
      <c r="BU369" s="175"/>
      <c r="BV369" s="175"/>
      <c r="BW369" s="121"/>
      <c r="BX369" s="121"/>
      <c r="BY369" s="121"/>
      <c r="BZ369" s="227"/>
      <c r="CA36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69" s="48">
        <f>COUNTIF(Table1[[#This Row],[Validity]:[Alignment with NCC (Yes=1,No=0)]],"N/A")</f>
        <v>0</v>
      </c>
      <c r="CC369" s="48">
        <f>IF(ISERROR(Table1[[#This Row],[Total Quality Score (out of 10)]]/(4-Table1[[#This Row],[N/A Count]])),0,Table1[[#This Row],[Total Quality Score (out of 10)]]/(4-Table1[[#This Row],[N/A Count]]))</f>
        <v>0</v>
      </c>
      <c r="CD369" s="106"/>
      <c r="CE369" s="106"/>
      <c r="CF369" s="172" t="str">
        <f>IF(SUM(Table1[[#This Row],[Multiple]:[Level (all)62]])&lt;1,IF(Table1[[#This Row],[General]]=1,1,""),"")</f>
        <v/>
      </c>
      <c r="CG369" s="172" t="str">
        <f>IF(SUM(Table1[[#This Row],[Multiple]:[Level (all)62]])&lt;1,IF(Table1[[#This Row],[Beginner]]=1,1,""),"")</f>
        <v/>
      </c>
      <c r="CH369" s="171" t="str">
        <f>IF(SUM(Table1[[#This Row],[Multiple]:[Level (all)62]])&lt;1,IF(Table1[[#This Row],[Intermediate]]=1,1,""),"")</f>
        <v/>
      </c>
      <c r="CI369" s="171" t="str">
        <f>IF(SUM(Table1[[#This Row],[Multiple]:[Level (all)62]])&lt;1,IF(Table1[[#This Row],[Advanced]]=1,1,""),"")</f>
        <v/>
      </c>
      <c r="CJ369" s="171" t="str">
        <f>IF(AND(SUM(Table1[[#This Row],[General]:[Advanced]])&lt;4,SUM(Table1[[#This Row],[General]:[Advanced]])&gt;1),1,"")</f>
        <v/>
      </c>
      <c r="CK369" s="171" t="str">
        <f>Table1[[#This Row],[Level (all)]]</f>
        <v/>
      </c>
      <c r="CL369" s="171" t="str">
        <f>IF(Table1[[#This Row],[Multiple audience]]&lt;&gt;1,IF(Table1[[#This Row],[General Audience]]=1,1,""),"")</f>
        <v/>
      </c>
      <c r="CM369" s="171" t="str">
        <f>IF(Table1[[#This Row],[Multiple audience]]&lt;&gt;1,IF(Table1[[#This Row],[Planners / Designers ]]=1,1,""),"")</f>
        <v/>
      </c>
      <c r="CN369" s="171" t="str">
        <f>IF(Table1[[#This Row],[Multiple audience]]&lt;&gt;1,IF(Table1[[#This Row],[Regulatory Assessors]]=1,1,""),"")</f>
        <v/>
      </c>
      <c r="CO369" s="171" t="str">
        <f>IF(Table1[[#This Row],[Multiple audience]]&lt;&gt;1,IF(Table1[[#This Row],[Builders / Management]]=1,1,""),"")</f>
        <v/>
      </c>
      <c r="CP369" s="171" t="str">
        <f>IF(Table1[[#This Row],[Multiple audience]]&lt;&gt;1,IF(Table1[[#This Row],[Energy / Sus Assessors]]=1,1,""),"")</f>
        <v/>
      </c>
      <c r="CQ369" s="171" t="str">
        <f>IF(Table1[[#This Row],[Multiple audience]]&lt;&gt;1,IF(Table1[[#This Row],[Semi-skilled]]=1,1,""),"")</f>
        <v/>
      </c>
      <c r="CR369" s="171" t="str">
        <f>IF(Table1[[#This Row],[Multiple audience]]&lt;&gt;1,IF(Table1[[#This Row],[Trades]]=1,1,""),"")</f>
        <v/>
      </c>
      <c r="CS369" s="171" t="str">
        <f>IF(Table1[[#This Row],[Multiple audience]]&lt;&gt;1,IF(Table1[[#This Row],[Other]]=1,1,""),"")</f>
        <v/>
      </c>
      <c r="CT369" s="171" t="str">
        <f>IF(SUM(Table1[[#This Row],[General Audience]:[Other]])&gt;1,1,"")</f>
        <v/>
      </c>
      <c r="CU369" s="171" t="str">
        <f>IF(Table1[[#This Row],[Various  ]]&lt;&gt;1,IF(Table1[[#This Row],[Calculator / Software]]=1,1,""),"")</f>
        <v/>
      </c>
      <c r="CV369" s="171" t="str">
        <f>IF(Table1[[#This Row],[Various  ]]&lt;&gt;1,IF(Table1[[#This Row],[Information  ]]=1,1,""),"")</f>
        <v/>
      </c>
      <c r="CW369" s="171" t="str">
        <f>IF(Table1[[#This Row],[Various  ]]&lt;&gt;1,IF(Table1[[#This Row],[Interactive Tool]]=1,1,""),"")</f>
        <v/>
      </c>
      <c r="CX369" s="171" t="str">
        <f>IF(Table1[[#This Row],[Various  ]]&lt;&gt;1,IF(Table1[[#This Row],[Technical Specifications]]=1,1,""),"")</f>
        <v/>
      </c>
      <c r="CY369" s="171" t="str">
        <f>IF(Table1[[#This Row],[Various  ]]&lt;&gt;1,IF(Table1[[#This Row],[Training Resources]]=1,1,""),"")</f>
        <v/>
      </c>
      <c r="CZ369" s="171" t="str">
        <f>IF(Table1[[#This Row],[Various  ]]&lt;&gt;1,IF(Table1[[#This Row],[Toolbox]]=1,1,""),"")</f>
        <v/>
      </c>
      <c r="DA369" s="169" t="str">
        <f>IF(Table1[[#This Row],[Various  ]]&lt;&gt;1,IF(Table1[[#This Row],[Video]]=1,1,""),"")</f>
        <v/>
      </c>
      <c r="DB369" s="169" t="str">
        <f>IF(Table1[[#This Row],[Various  ]]&lt;&gt;1,IF(Table1[[#This Row],[Case study]]=1,1,""),"")</f>
        <v/>
      </c>
      <c r="DC369" s="169" t="str">
        <f>IF(Table1[[#This Row],[Various  ]]&lt;&gt;1,IF(Table1[[#This Row],[Other   ]]=1,1,""),"")</f>
        <v/>
      </c>
      <c r="DD369" s="169" t="str">
        <f>IF(Table1[[#This Row],[Various  ]]&lt;&gt;1,IF(Table1[[#This Row],[Standards]]=1,1,""),"")</f>
        <v/>
      </c>
      <c r="DE369" s="169" t="str">
        <f>IF(Table1[[#This Row],[Various]]=1,1,IF(SUM(Table1[[#This Row],[Calculator / Software]:[Standards]])&gt;1,1,""))</f>
        <v/>
      </c>
      <c r="DF369" s="169" t="str">
        <f>IF(Table1[[#This Row],[Multiple NCC links]]&lt;&gt;1,IF(Table1[[#This Row],[Design]]=1,1,""),"")</f>
        <v/>
      </c>
      <c r="DG369" s="169" t="str">
        <f>IF(Table1[[#This Row],[Multiple NCC links]]&lt;&gt;1,IF(Table1[[#This Row],[Assessment / Verification]]=1,1,""),"")</f>
        <v/>
      </c>
      <c r="DH369" s="169" t="str">
        <f>IF(Table1[[#This Row],[Multiple NCC links]]&lt;&gt;1,IF(Table1[[#This Row],[Climate Specific ]]=1,1,""),"")</f>
        <v/>
      </c>
      <c r="DI369" s="169" t="str">
        <f>IF(Table1[[#This Row],[Multiple NCC links]]&lt;&gt;1,IF(Table1[[#This Row],[Alterations / Additions]]=1,1,""),"")</f>
        <v/>
      </c>
      <c r="DJ369" s="169" t="str">
        <f>IF(Table1[[#This Row],[Multiple NCC links]]&lt;&gt;1,IF(Table1[[#This Row],[Glazing]]=1,1,""),"")</f>
        <v/>
      </c>
      <c r="DK369" s="169" t="str">
        <f>IF(Table1[[#This Row],[Multiple NCC links]]&lt;&gt;1,IF(Table1[[#This Row],[Building Fabric / Thermal / Sealing]]=1,1,""),"")</f>
        <v/>
      </c>
      <c r="DL369" s="169" t="str">
        <f>IF(Table1[[#This Row],[Multiple NCC links]]&lt;&gt;1,IF(Table1[[#This Row],[Lighting]]=1,1,""),"")</f>
        <v/>
      </c>
      <c r="DM369" s="169" t="str">
        <f>IF(Table1[[#This Row],[Multiple NCC links]]&lt;&gt;1,IF(Table1[[#This Row],[HVAC]]=1,1,""),"")</f>
        <v/>
      </c>
      <c r="DN369" s="169" t="str">
        <f>IF(Table1[[#This Row],[Multiple NCC links]]&lt;&gt;1,IF(Table1[[#This Row],[Services]]=1,1,""),"")</f>
        <v/>
      </c>
      <c r="DO369" s="169" t="str">
        <f>IF(Table1[[#This Row],[Multiple NCC links]]&lt;&gt;1,IF(Table1[[#This Row],[Maintenance &amp; Monitoring]]=1,1,""),"")</f>
        <v/>
      </c>
      <c r="DP369" s="169" t="str">
        <f>IF(Table1[[#This Row],[Multiple NCC links]]&lt;&gt;1,IF(Table1[[#This Row],[Hand over / Operations]]=1,1,""),"")</f>
        <v/>
      </c>
      <c r="DQ369" s="169" t="str">
        <f>IF(Table1[[#This Row],[Multiple NCC links]]&lt;&gt;1,IF(Table1[[#This Row],[As built assessment]]=1,1,""),"")</f>
        <v/>
      </c>
      <c r="DR369" s="169" t="str">
        <f>IF(Table1[[#This Row],[Multiple NCC links]]&lt;&gt;1,IF(Table1[[#This Row],[Beyond compliance]]=1,1,""),"")</f>
        <v/>
      </c>
      <c r="DS369" s="169" t="str">
        <f>IF(SUM(Table1[[#This Row],[Design]:[Beyond compliance]])&gt;1,1,"")</f>
        <v/>
      </c>
      <c r="DT369" s="169" t="str">
        <f>IF(Table1[[#This Row],[Both Residential &amp; Commercial4]]&lt;&gt;1,IF(Table1[[#This Row],[Residential]]=1,1,""),"")</f>
        <v/>
      </c>
      <c r="DU369" s="169" t="str">
        <f>IF(Table1[[#This Row],[Both Residential &amp; Commercial4]]&lt;&gt;1,IF(Table1[[#This Row],[Commercial]]=1,1,""),"")</f>
        <v/>
      </c>
      <c r="DV369" s="169" t="str">
        <f>Table1[[#This Row],[Residential &amp; Commercial]]</f>
        <v/>
      </c>
      <c r="DW369" s="169"/>
    </row>
    <row r="370" spans="1:127" s="49" customFormat="1" ht="20.25" thickTop="1" thickBot="1" x14ac:dyDescent="0.35">
      <c r="A370" s="97"/>
      <c r="B370" s="97"/>
      <c r="C370" s="88"/>
      <c r="D370" s="88"/>
      <c r="E370" s="176"/>
      <c r="F370" s="176"/>
      <c r="G370" s="176"/>
      <c r="H370" s="176"/>
      <c r="I370" s="90" t="str">
        <f>IF(AND(Table1[[#This Row],[General]]=1,Table1[[#This Row],[Beginner]]=1,Table1[[#This Row],[Intermediate]]=1,Table1[[#This Row],[Advanced]]=1),1,"")</f>
        <v/>
      </c>
      <c r="J370" s="90" t="str">
        <f>CONCATENATE(IF(Table1[[#This Row],[General]]=1,"General, ",""), IF(Table1[[#This Row],[Beginner]]=1,"Beginner, ",""),IF(Table1[[#This Row],[Intermediate]]=1,"Intermediate, ",""), IF(Table1[[#This Row],[Advanced]]=1,"Advanced",""))</f>
        <v/>
      </c>
      <c r="K370" s="91"/>
      <c r="L370" s="179"/>
      <c r="M370" s="91"/>
      <c r="N370" s="91"/>
      <c r="O370" s="159"/>
      <c r="P370" s="91"/>
      <c r="Q370" s="91"/>
      <c r="R370" s="91"/>
      <c r="S37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70" s="102"/>
      <c r="U370" s="102"/>
      <c r="V370" s="240"/>
      <c r="W370" s="240"/>
      <c r="X370" s="102"/>
      <c r="Y370" s="102"/>
      <c r="Z370" s="102"/>
      <c r="AA370" s="102"/>
      <c r="AB370" s="102"/>
      <c r="AC370" s="102"/>
      <c r="AD370" s="102"/>
      <c r="AE370" s="102"/>
      <c r="AF370" s="102"/>
      <c r="AG37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70" s="103"/>
      <c r="AI370" s="103"/>
      <c r="AJ370" s="103"/>
      <c r="AK370" s="74" t="str">
        <f>CONCATENATE(IF(Table1[[#This Row],[Digital]]=1,"Digital, ",""),IF(Table1[[#This Row],[Face to Face]]=1,"Face to face, ",""),IF(Table1[[#This Row],[Blended]]=1,"Blended",""))</f>
        <v/>
      </c>
      <c r="AL370" s="99"/>
      <c r="AM370" s="104"/>
      <c r="AN370" s="130"/>
      <c r="AO370" s="94"/>
      <c r="AP370" s="182"/>
      <c r="AQ370" s="94"/>
      <c r="AR370" s="94"/>
      <c r="AS370" s="94"/>
      <c r="AT370" s="94"/>
      <c r="AU370" s="94"/>
      <c r="AV370" s="182"/>
      <c r="AW370" s="182"/>
      <c r="AX370" s="182"/>
      <c r="AY370" s="94"/>
      <c r="AZ37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7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70" s="95"/>
      <c r="BC370" s="95"/>
      <c r="BD370" s="90" t="str">
        <f>IF(AND(Table1[[#This Row],[Residential]]=1,Table1[[#This Row],[Commercial]]=1),1,"")</f>
        <v/>
      </c>
      <c r="BE370" s="90" t="str">
        <f>CONCATENATE(IF(Table1[[#This Row],[Residential]]=1,"Residential, ",""),IF(Table1[[#This Row],[Commercial]]=1,"Commercial",""))</f>
        <v/>
      </c>
      <c r="BF370" s="94"/>
      <c r="BG370" s="94"/>
      <c r="BH370" s="94"/>
      <c r="BI370" s="94"/>
      <c r="BJ370" s="94"/>
      <c r="BK370" s="94"/>
      <c r="BL370" s="94"/>
      <c r="BM370" s="182"/>
      <c r="BN370" s="94"/>
      <c r="BO37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70" s="178"/>
      <c r="BQ370" s="120"/>
      <c r="BR370" s="132"/>
      <c r="BS370" s="120"/>
      <c r="BT370" s="175"/>
      <c r="BU370" s="175"/>
      <c r="BV370" s="175"/>
      <c r="BW370" s="121"/>
      <c r="BX370" s="121"/>
      <c r="BY370" s="121"/>
      <c r="BZ370" s="227"/>
      <c r="CA37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70" s="48">
        <f>COUNTIF(Table1[[#This Row],[Validity]:[Alignment with NCC (Yes=1,No=0)]],"N/A")</f>
        <v>0</v>
      </c>
      <c r="CC370" s="48">
        <f>IF(ISERROR(Table1[[#This Row],[Total Quality Score (out of 10)]]/(4-Table1[[#This Row],[N/A Count]])),0,Table1[[#This Row],[Total Quality Score (out of 10)]]/(4-Table1[[#This Row],[N/A Count]]))</f>
        <v>0</v>
      </c>
      <c r="CD370" s="106"/>
      <c r="CE370" s="106"/>
      <c r="CF370" s="172" t="str">
        <f>IF(SUM(Table1[[#This Row],[Multiple]:[Level (all)62]])&lt;1,IF(Table1[[#This Row],[General]]=1,1,""),"")</f>
        <v/>
      </c>
      <c r="CG370" s="172" t="str">
        <f>IF(SUM(Table1[[#This Row],[Multiple]:[Level (all)62]])&lt;1,IF(Table1[[#This Row],[Beginner]]=1,1,""),"")</f>
        <v/>
      </c>
      <c r="CH370" s="171" t="str">
        <f>IF(SUM(Table1[[#This Row],[Multiple]:[Level (all)62]])&lt;1,IF(Table1[[#This Row],[Intermediate]]=1,1,""),"")</f>
        <v/>
      </c>
      <c r="CI370" s="171" t="str">
        <f>IF(SUM(Table1[[#This Row],[Multiple]:[Level (all)62]])&lt;1,IF(Table1[[#This Row],[Advanced]]=1,1,""),"")</f>
        <v/>
      </c>
      <c r="CJ370" s="171" t="str">
        <f>IF(AND(SUM(Table1[[#This Row],[General]:[Advanced]])&lt;4,SUM(Table1[[#This Row],[General]:[Advanced]])&gt;1),1,"")</f>
        <v/>
      </c>
      <c r="CK370" s="171" t="str">
        <f>Table1[[#This Row],[Level (all)]]</f>
        <v/>
      </c>
      <c r="CL370" s="171" t="str">
        <f>IF(Table1[[#This Row],[Multiple audience]]&lt;&gt;1,IF(Table1[[#This Row],[General Audience]]=1,1,""),"")</f>
        <v/>
      </c>
      <c r="CM370" s="171" t="str">
        <f>IF(Table1[[#This Row],[Multiple audience]]&lt;&gt;1,IF(Table1[[#This Row],[Planners / Designers ]]=1,1,""),"")</f>
        <v/>
      </c>
      <c r="CN370" s="171" t="str">
        <f>IF(Table1[[#This Row],[Multiple audience]]&lt;&gt;1,IF(Table1[[#This Row],[Regulatory Assessors]]=1,1,""),"")</f>
        <v/>
      </c>
      <c r="CO370" s="171" t="str">
        <f>IF(Table1[[#This Row],[Multiple audience]]&lt;&gt;1,IF(Table1[[#This Row],[Builders / Management]]=1,1,""),"")</f>
        <v/>
      </c>
      <c r="CP370" s="171" t="str">
        <f>IF(Table1[[#This Row],[Multiple audience]]&lt;&gt;1,IF(Table1[[#This Row],[Energy / Sus Assessors]]=1,1,""),"")</f>
        <v/>
      </c>
      <c r="CQ370" s="171" t="str">
        <f>IF(Table1[[#This Row],[Multiple audience]]&lt;&gt;1,IF(Table1[[#This Row],[Semi-skilled]]=1,1,""),"")</f>
        <v/>
      </c>
      <c r="CR370" s="171" t="str">
        <f>IF(Table1[[#This Row],[Multiple audience]]&lt;&gt;1,IF(Table1[[#This Row],[Trades]]=1,1,""),"")</f>
        <v/>
      </c>
      <c r="CS370" s="171" t="str">
        <f>IF(Table1[[#This Row],[Multiple audience]]&lt;&gt;1,IF(Table1[[#This Row],[Other]]=1,1,""),"")</f>
        <v/>
      </c>
      <c r="CT370" s="171" t="str">
        <f>IF(SUM(Table1[[#This Row],[General Audience]:[Other]])&gt;1,1,"")</f>
        <v/>
      </c>
      <c r="CU370" s="171" t="str">
        <f>IF(Table1[[#This Row],[Various  ]]&lt;&gt;1,IF(Table1[[#This Row],[Calculator / Software]]=1,1,""),"")</f>
        <v/>
      </c>
      <c r="CV370" s="171" t="str">
        <f>IF(Table1[[#This Row],[Various  ]]&lt;&gt;1,IF(Table1[[#This Row],[Information  ]]=1,1,""),"")</f>
        <v/>
      </c>
      <c r="CW370" s="171" t="str">
        <f>IF(Table1[[#This Row],[Various  ]]&lt;&gt;1,IF(Table1[[#This Row],[Interactive Tool]]=1,1,""),"")</f>
        <v/>
      </c>
      <c r="CX370" s="171" t="str">
        <f>IF(Table1[[#This Row],[Various  ]]&lt;&gt;1,IF(Table1[[#This Row],[Technical Specifications]]=1,1,""),"")</f>
        <v/>
      </c>
      <c r="CY370" s="171" t="str">
        <f>IF(Table1[[#This Row],[Various  ]]&lt;&gt;1,IF(Table1[[#This Row],[Training Resources]]=1,1,""),"")</f>
        <v/>
      </c>
      <c r="CZ370" s="171" t="str">
        <f>IF(Table1[[#This Row],[Various  ]]&lt;&gt;1,IF(Table1[[#This Row],[Toolbox]]=1,1,""),"")</f>
        <v/>
      </c>
      <c r="DA370" s="169" t="str">
        <f>IF(Table1[[#This Row],[Various  ]]&lt;&gt;1,IF(Table1[[#This Row],[Video]]=1,1,""),"")</f>
        <v/>
      </c>
      <c r="DB370" s="169" t="str">
        <f>IF(Table1[[#This Row],[Various  ]]&lt;&gt;1,IF(Table1[[#This Row],[Case study]]=1,1,""),"")</f>
        <v/>
      </c>
      <c r="DC370" s="169" t="str">
        <f>IF(Table1[[#This Row],[Various  ]]&lt;&gt;1,IF(Table1[[#This Row],[Other   ]]=1,1,""),"")</f>
        <v/>
      </c>
      <c r="DD370" s="169" t="str">
        <f>IF(Table1[[#This Row],[Various  ]]&lt;&gt;1,IF(Table1[[#This Row],[Standards]]=1,1,""),"")</f>
        <v/>
      </c>
      <c r="DE370" s="169" t="str">
        <f>IF(Table1[[#This Row],[Various]]=1,1,IF(SUM(Table1[[#This Row],[Calculator / Software]:[Standards]])&gt;1,1,""))</f>
        <v/>
      </c>
      <c r="DF370" s="169" t="str">
        <f>IF(Table1[[#This Row],[Multiple NCC links]]&lt;&gt;1,IF(Table1[[#This Row],[Design]]=1,1,""),"")</f>
        <v/>
      </c>
      <c r="DG370" s="169" t="str">
        <f>IF(Table1[[#This Row],[Multiple NCC links]]&lt;&gt;1,IF(Table1[[#This Row],[Assessment / Verification]]=1,1,""),"")</f>
        <v/>
      </c>
      <c r="DH370" s="169" t="str">
        <f>IF(Table1[[#This Row],[Multiple NCC links]]&lt;&gt;1,IF(Table1[[#This Row],[Climate Specific ]]=1,1,""),"")</f>
        <v/>
      </c>
      <c r="DI370" s="169" t="str">
        <f>IF(Table1[[#This Row],[Multiple NCC links]]&lt;&gt;1,IF(Table1[[#This Row],[Alterations / Additions]]=1,1,""),"")</f>
        <v/>
      </c>
      <c r="DJ370" s="169" t="str">
        <f>IF(Table1[[#This Row],[Multiple NCC links]]&lt;&gt;1,IF(Table1[[#This Row],[Glazing]]=1,1,""),"")</f>
        <v/>
      </c>
      <c r="DK370" s="169" t="str">
        <f>IF(Table1[[#This Row],[Multiple NCC links]]&lt;&gt;1,IF(Table1[[#This Row],[Building Fabric / Thermal / Sealing]]=1,1,""),"")</f>
        <v/>
      </c>
      <c r="DL370" s="169" t="str">
        <f>IF(Table1[[#This Row],[Multiple NCC links]]&lt;&gt;1,IF(Table1[[#This Row],[Lighting]]=1,1,""),"")</f>
        <v/>
      </c>
      <c r="DM370" s="169" t="str">
        <f>IF(Table1[[#This Row],[Multiple NCC links]]&lt;&gt;1,IF(Table1[[#This Row],[HVAC]]=1,1,""),"")</f>
        <v/>
      </c>
      <c r="DN370" s="169" t="str">
        <f>IF(Table1[[#This Row],[Multiple NCC links]]&lt;&gt;1,IF(Table1[[#This Row],[Services]]=1,1,""),"")</f>
        <v/>
      </c>
      <c r="DO370" s="169" t="str">
        <f>IF(Table1[[#This Row],[Multiple NCC links]]&lt;&gt;1,IF(Table1[[#This Row],[Maintenance &amp; Monitoring]]=1,1,""),"")</f>
        <v/>
      </c>
      <c r="DP370" s="169" t="str">
        <f>IF(Table1[[#This Row],[Multiple NCC links]]&lt;&gt;1,IF(Table1[[#This Row],[Hand over / Operations]]=1,1,""),"")</f>
        <v/>
      </c>
      <c r="DQ370" s="169" t="str">
        <f>IF(Table1[[#This Row],[Multiple NCC links]]&lt;&gt;1,IF(Table1[[#This Row],[As built assessment]]=1,1,""),"")</f>
        <v/>
      </c>
      <c r="DR370" s="169" t="str">
        <f>IF(Table1[[#This Row],[Multiple NCC links]]&lt;&gt;1,IF(Table1[[#This Row],[Beyond compliance]]=1,1,""),"")</f>
        <v/>
      </c>
      <c r="DS370" s="169" t="str">
        <f>IF(SUM(Table1[[#This Row],[Design]:[Beyond compliance]])&gt;1,1,"")</f>
        <v/>
      </c>
      <c r="DT370" s="169" t="str">
        <f>IF(Table1[[#This Row],[Both Residential &amp; Commercial4]]&lt;&gt;1,IF(Table1[[#This Row],[Residential]]=1,1,""),"")</f>
        <v/>
      </c>
      <c r="DU370" s="169" t="str">
        <f>IF(Table1[[#This Row],[Both Residential &amp; Commercial4]]&lt;&gt;1,IF(Table1[[#This Row],[Commercial]]=1,1,""),"")</f>
        <v/>
      </c>
      <c r="DV370" s="169" t="str">
        <f>Table1[[#This Row],[Residential &amp; Commercial]]</f>
        <v/>
      </c>
      <c r="DW370" s="169"/>
    </row>
    <row r="371" spans="1:127" s="49" customFormat="1" ht="20.25" thickTop="1" thickBot="1" x14ac:dyDescent="0.35">
      <c r="A371" s="97"/>
      <c r="B371" s="97"/>
      <c r="C371" s="88"/>
      <c r="D371" s="88"/>
      <c r="E371" s="176"/>
      <c r="F371" s="176"/>
      <c r="G371" s="176"/>
      <c r="H371" s="176"/>
      <c r="I371" s="90" t="str">
        <f>IF(AND(Table1[[#This Row],[General]]=1,Table1[[#This Row],[Beginner]]=1,Table1[[#This Row],[Intermediate]]=1,Table1[[#This Row],[Advanced]]=1),1,"")</f>
        <v/>
      </c>
      <c r="J371" s="90" t="str">
        <f>CONCATENATE(IF(Table1[[#This Row],[General]]=1,"General, ",""), IF(Table1[[#This Row],[Beginner]]=1,"Beginner, ",""),IF(Table1[[#This Row],[Intermediate]]=1,"Intermediate, ",""), IF(Table1[[#This Row],[Advanced]]=1,"Advanced",""))</f>
        <v/>
      </c>
      <c r="K371" s="91"/>
      <c r="L371" s="179"/>
      <c r="M371" s="91"/>
      <c r="N371" s="91"/>
      <c r="O371" s="159"/>
      <c r="P371" s="91"/>
      <c r="Q371" s="91"/>
      <c r="R371" s="91"/>
      <c r="S37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71" s="102"/>
      <c r="U371" s="102"/>
      <c r="V371" s="240"/>
      <c r="W371" s="240"/>
      <c r="X371" s="102"/>
      <c r="Y371" s="102"/>
      <c r="Z371" s="102"/>
      <c r="AA371" s="102"/>
      <c r="AB371" s="102"/>
      <c r="AC371" s="102"/>
      <c r="AD371" s="102"/>
      <c r="AE371" s="102"/>
      <c r="AF371" s="102"/>
      <c r="AG37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71" s="103"/>
      <c r="AI371" s="103"/>
      <c r="AJ371" s="103"/>
      <c r="AK371" s="74" t="str">
        <f>CONCATENATE(IF(Table1[[#This Row],[Digital]]=1,"Digital, ",""),IF(Table1[[#This Row],[Face to Face]]=1,"Face to face, ",""),IF(Table1[[#This Row],[Blended]]=1,"Blended",""))</f>
        <v/>
      </c>
      <c r="AL371" s="99"/>
      <c r="AM371" s="104"/>
      <c r="AN371" s="130"/>
      <c r="AO371" s="94"/>
      <c r="AP371" s="182"/>
      <c r="AQ371" s="94"/>
      <c r="AR371" s="94"/>
      <c r="AS371" s="94"/>
      <c r="AT371" s="94"/>
      <c r="AU371" s="94"/>
      <c r="AV371" s="182"/>
      <c r="AW371" s="182"/>
      <c r="AX371" s="182"/>
      <c r="AY371" s="94"/>
      <c r="AZ37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7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71" s="95"/>
      <c r="BC371" s="95"/>
      <c r="BD371" s="90" t="str">
        <f>IF(AND(Table1[[#This Row],[Residential]]=1,Table1[[#This Row],[Commercial]]=1),1,"")</f>
        <v/>
      </c>
      <c r="BE371" s="90" t="str">
        <f>CONCATENATE(IF(Table1[[#This Row],[Residential]]=1,"Residential, ",""),IF(Table1[[#This Row],[Commercial]]=1,"Commercial",""))</f>
        <v/>
      </c>
      <c r="BF371" s="94"/>
      <c r="BG371" s="94"/>
      <c r="BH371" s="94"/>
      <c r="BI371" s="94"/>
      <c r="BJ371" s="94"/>
      <c r="BK371" s="94"/>
      <c r="BL371" s="94"/>
      <c r="BM371" s="182"/>
      <c r="BN371" s="94"/>
      <c r="BO37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71" s="178"/>
      <c r="BQ371" s="120"/>
      <c r="BR371" s="132"/>
      <c r="BS371" s="120"/>
      <c r="BT371" s="175"/>
      <c r="BU371" s="175"/>
      <c r="BV371" s="175"/>
      <c r="BW371" s="121"/>
      <c r="BX371" s="121"/>
      <c r="BY371" s="121"/>
      <c r="BZ371" s="227"/>
      <c r="CA37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71" s="48">
        <f>COUNTIF(Table1[[#This Row],[Validity]:[Alignment with NCC (Yes=1,No=0)]],"N/A")</f>
        <v>0</v>
      </c>
      <c r="CC371" s="48">
        <f>IF(ISERROR(Table1[[#This Row],[Total Quality Score (out of 10)]]/(4-Table1[[#This Row],[N/A Count]])),0,Table1[[#This Row],[Total Quality Score (out of 10)]]/(4-Table1[[#This Row],[N/A Count]]))</f>
        <v>0</v>
      </c>
      <c r="CD371" s="106"/>
      <c r="CE371" s="106"/>
      <c r="CF371" s="172" t="str">
        <f>IF(SUM(Table1[[#This Row],[Multiple]:[Level (all)62]])&lt;1,IF(Table1[[#This Row],[General]]=1,1,""),"")</f>
        <v/>
      </c>
      <c r="CG371" s="172" t="str">
        <f>IF(SUM(Table1[[#This Row],[Multiple]:[Level (all)62]])&lt;1,IF(Table1[[#This Row],[Beginner]]=1,1,""),"")</f>
        <v/>
      </c>
      <c r="CH371" s="171" t="str">
        <f>IF(SUM(Table1[[#This Row],[Multiple]:[Level (all)62]])&lt;1,IF(Table1[[#This Row],[Intermediate]]=1,1,""),"")</f>
        <v/>
      </c>
      <c r="CI371" s="171" t="str">
        <f>IF(SUM(Table1[[#This Row],[Multiple]:[Level (all)62]])&lt;1,IF(Table1[[#This Row],[Advanced]]=1,1,""),"")</f>
        <v/>
      </c>
      <c r="CJ371" s="171" t="str">
        <f>IF(AND(SUM(Table1[[#This Row],[General]:[Advanced]])&lt;4,SUM(Table1[[#This Row],[General]:[Advanced]])&gt;1),1,"")</f>
        <v/>
      </c>
      <c r="CK371" s="171" t="str">
        <f>Table1[[#This Row],[Level (all)]]</f>
        <v/>
      </c>
      <c r="CL371" s="171" t="str">
        <f>IF(Table1[[#This Row],[Multiple audience]]&lt;&gt;1,IF(Table1[[#This Row],[General Audience]]=1,1,""),"")</f>
        <v/>
      </c>
      <c r="CM371" s="171" t="str">
        <f>IF(Table1[[#This Row],[Multiple audience]]&lt;&gt;1,IF(Table1[[#This Row],[Planners / Designers ]]=1,1,""),"")</f>
        <v/>
      </c>
      <c r="CN371" s="171" t="str">
        <f>IF(Table1[[#This Row],[Multiple audience]]&lt;&gt;1,IF(Table1[[#This Row],[Regulatory Assessors]]=1,1,""),"")</f>
        <v/>
      </c>
      <c r="CO371" s="171" t="str">
        <f>IF(Table1[[#This Row],[Multiple audience]]&lt;&gt;1,IF(Table1[[#This Row],[Builders / Management]]=1,1,""),"")</f>
        <v/>
      </c>
      <c r="CP371" s="171" t="str">
        <f>IF(Table1[[#This Row],[Multiple audience]]&lt;&gt;1,IF(Table1[[#This Row],[Energy / Sus Assessors]]=1,1,""),"")</f>
        <v/>
      </c>
      <c r="CQ371" s="171" t="str">
        <f>IF(Table1[[#This Row],[Multiple audience]]&lt;&gt;1,IF(Table1[[#This Row],[Semi-skilled]]=1,1,""),"")</f>
        <v/>
      </c>
      <c r="CR371" s="171" t="str">
        <f>IF(Table1[[#This Row],[Multiple audience]]&lt;&gt;1,IF(Table1[[#This Row],[Trades]]=1,1,""),"")</f>
        <v/>
      </c>
      <c r="CS371" s="171" t="str">
        <f>IF(Table1[[#This Row],[Multiple audience]]&lt;&gt;1,IF(Table1[[#This Row],[Other]]=1,1,""),"")</f>
        <v/>
      </c>
      <c r="CT371" s="171" t="str">
        <f>IF(SUM(Table1[[#This Row],[General Audience]:[Other]])&gt;1,1,"")</f>
        <v/>
      </c>
      <c r="CU371" s="171" t="str">
        <f>IF(Table1[[#This Row],[Various  ]]&lt;&gt;1,IF(Table1[[#This Row],[Calculator / Software]]=1,1,""),"")</f>
        <v/>
      </c>
      <c r="CV371" s="171" t="str">
        <f>IF(Table1[[#This Row],[Various  ]]&lt;&gt;1,IF(Table1[[#This Row],[Information  ]]=1,1,""),"")</f>
        <v/>
      </c>
      <c r="CW371" s="171" t="str">
        <f>IF(Table1[[#This Row],[Various  ]]&lt;&gt;1,IF(Table1[[#This Row],[Interactive Tool]]=1,1,""),"")</f>
        <v/>
      </c>
      <c r="CX371" s="171" t="str">
        <f>IF(Table1[[#This Row],[Various  ]]&lt;&gt;1,IF(Table1[[#This Row],[Technical Specifications]]=1,1,""),"")</f>
        <v/>
      </c>
      <c r="CY371" s="171" t="str">
        <f>IF(Table1[[#This Row],[Various  ]]&lt;&gt;1,IF(Table1[[#This Row],[Training Resources]]=1,1,""),"")</f>
        <v/>
      </c>
      <c r="CZ371" s="171" t="str">
        <f>IF(Table1[[#This Row],[Various  ]]&lt;&gt;1,IF(Table1[[#This Row],[Toolbox]]=1,1,""),"")</f>
        <v/>
      </c>
      <c r="DA371" s="169" t="str">
        <f>IF(Table1[[#This Row],[Various  ]]&lt;&gt;1,IF(Table1[[#This Row],[Video]]=1,1,""),"")</f>
        <v/>
      </c>
      <c r="DB371" s="169" t="str">
        <f>IF(Table1[[#This Row],[Various  ]]&lt;&gt;1,IF(Table1[[#This Row],[Case study]]=1,1,""),"")</f>
        <v/>
      </c>
      <c r="DC371" s="169" t="str">
        <f>IF(Table1[[#This Row],[Various  ]]&lt;&gt;1,IF(Table1[[#This Row],[Other   ]]=1,1,""),"")</f>
        <v/>
      </c>
      <c r="DD371" s="169" t="str">
        <f>IF(Table1[[#This Row],[Various  ]]&lt;&gt;1,IF(Table1[[#This Row],[Standards]]=1,1,""),"")</f>
        <v/>
      </c>
      <c r="DE371" s="169" t="str">
        <f>IF(Table1[[#This Row],[Various]]=1,1,IF(SUM(Table1[[#This Row],[Calculator / Software]:[Standards]])&gt;1,1,""))</f>
        <v/>
      </c>
      <c r="DF371" s="169" t="str">
        <f>IF(Table1[[#This Row],[Multiple NCC links]]&lt;&gt;1,IF(Table1[[#This Row],[Design]]=1,1,""),"")</f>
        <v/>
      </c>
      <c r="DG371" s="169" t="str">
        <f>IF(Table1[[#This Row],[Multiple NCC links]]&lt;&gt;1,IF(Table1[[#This Row],[Assessment / Verification]]=1,1,""),"")</f>
        <v/>
      </c>
      <c r="DH371" s="169" t="str">
        <f>IF(Table1[[#This Row],[Multiple NCC links]]&lt;&gt;1,IF(Table1[[#This Row],[Climate Specific ]]=1,1,""),"")</f>
        <v/>
      </c>
      <c r="DI371" s="169" t="str">
        <f>IF(Table1[[#This Row],[Multiple NCC links]]&lt;&gt;1,IF(Table1[[#This Row],[Alterations / Additions]]=1,1,""),"")</f>
        <v/>
      </c>
      <c r="DJ371" s="169" t="str">
        <f>IF(Table1[[#This Row],[Multiple NCC links]]&lt;&gt;1,IF(Table1[[#This Row],[Glazing]]=1,1,""),"")</f>
        <v/>
      </c>
      <c r="DK371" s="169" t="str">
        <f>IF(Table1[[#This Row],[Multiple NCC links]]&lt;&gt;1,IF(Table1[[#This Row],[Building Fabric / Thermal / Sealing]]=1,1,""),"")</f>
        <v/>
      </c>
      <c r="DL371" s="169" t="str">
        <f>IF(Table1[[#This Row],[Multiple NCC links]]&lt;&gt;1,IF(Table1[[#This Row],[Lighting]]=1,1,""),"")</f>
        <v/>
      </c>
      <c r="DM371" s="169" t="str">
        <f>IF(Table1[[#This Row],[Multiple NCC links]]&lt;&gt;1,IF(Table1[[#This Row],[HVAC]]=1,1,""),"")</f>
        <v/>
      </c>
      <c r="DN371" s="169" t="str">
        <f>IF(Table1[[#This Row],[Multiple NCC links]]&lt;&gt;1,IF(Table1[[#This Row],[Services]]=1,1,""),"")</f>
        <v/>
      </c>
      <c r="DO371" s="169" t="str">
        <f>IF(Table1[[#This Row],[Multiple NCC links]]&lt;&gt;1,IF(Table1[[#This Row],[Maintenance &amp; Monitoring]]=1,1,""),"")</f>
        <v/>
      </c>
      <c r="DP371" s="169" t="str">
        <f>IF(Table1[[#This Row],[Multiple NCC links]]&lt;&gt;1,IF(Table1[[#This Row],[Hand over / Operations]]=1,1,""),"")</f>
        <v/>
      </c>
      <c r="DQ371" s="169" t="str">
        <f>IF(Table1[[#This Row],[Multiple NCC links]]&lt;&gt;1,IF(Table1[[#This Row],[As built assessment]]=1,1,""),"")</f>
        <v/>
      </c>
      <c r="DR371" s="169" t="str">
        <f>IF(Table1[[#This Row],[Multiple NCC links]]&lt;&gt;1,IF(Table1[[#This Row],[Beyond compliance]]=1,1,""),"")</f>
        <v/>
      </c>
      <c r="DS371" s="169" t="str">
        <f>IF(SUM(Table1[[#This Row],[Design]:[Beyond compliance]])&gt;1,1,"")</f>
        <v/>
      </c>
      <c r="DT371" s="169" t="str">
        <f>IF(Table1[[#This Row],[Both Residential &amp; Commercial4]]&lt;&gt;1,IF(Table1[[#This Row],[Residential]]=1,1,""),"")</f>
        <v/>
      </c>
      <c r="DU371" s="169" t="str">
        <f>IF(Table1[[#This Row],[Both Residential &amp; Commercial4]]&lt;&gt;1,IF(Table1[[#This Row],[Commercial]]=1,1,""),"")</f>
        <v/>
      </c>
      <c r="DV371" s="169" t="str">
        <f>Table1[[#This Row],[Residential &amp; Commercial]]</f>
        <v/>
      </c>
      <c r="DW371" s="169"/>
    </row>
    <row r="372" spans="1:127" s="49" customFormat="1" ht="20.25" thickTop="1" thickBot="1" x14ac:dyDescent="0.35">
      <c r="A372" s="97"/>
      <c r="B372" s="97"/>
      <c r="C372" s="88"/>
      <c r="D372" s="88"/>
      <c r="E372" s="176"/>
      <c r="F372" s="176"/>
      <c r="G372" s="176"/>
      <c r="H372" s="176"/>
      <c r="I372" s="90" t="str">
        <f>IF(AND(Table1[[#This Row],[General]]=1,Table1[[#This Row],[Beginner]]=1,Table1[[#This Row],[Intermediate]]=1,Table1[[#This Row],[Advanced]]=1),1,"")</f>
        <v/>
      </c>
      <c r="J372" s="90" t="str">
        <f>CONCATENATE(IF(Table1[[#This Row],[General]]=1,"General, ",""), IF(Table1[[#This Row],[Beginner]]=1,"Beginner, ",""),IF(Table1[[#This Row],[Intermediate]]=1,"Intermediate, ",""), IF(Table1[[#This Row],[Advanced]]=1,"Advanced",""))</f>
        <v/>
      </c>
      <c r="K372" s="91"/>
      <c r="L372" s="179"/>
      <c r="M372" s="91"/>
      <c r="N372" s="91"/>
      <c r="O372" s="159"/>
      <c r="P372" s="91"/>
      <c r="Q372" s="91"/>
      <c r="R372" s="91"/>
      <c r="S37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72" s="102"/>
      <c r="U372" s="102"/>
      <c r="V372" s="240"/>
      <c r="W372" s="240"/>
      <c r="X372" s="102"/>
      <c r="Y372" s="102"/>
      <c r="Z372" s="102"/>
      <c r="AA372" s="102"/>
      <c r="AB372" s="102"/>
      <c r="AC372" s="102"/>
      <c r="AD372" s="102"/>
      <c r="AE372" s="102"/>
      <c r="AF372" s="102"/>
      <c r="AG37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72" s="103"/>
      <c r="AI372" s="103"/>
      <c r="AJ372" s="103"/>
      <c r="AK372" s="74" t="str">
        <f>CONCATENATE(IF(Table1[[#This Row],[Digital]]=1,"Digital, ",""),IF(Table1[[#This Row],[Face to Face]]=1,"Face to face, ",""),IF(Table1[[#This Row],[Blended]]=1,"Blended",""))</f>
        <v/>
      </c>
      <c r="AL372" s="99"/>
      <c r="AM372" s="104"/>
      <c r="AN372" s="130"/>
      <c r="AO372" s="94"/>
      <c r="AP372" s="182"/>
      <c r="AQ372" s="94"/>
      <c r="AR372" s="94"/>
      <c r="AS372" s="94"/>
      <c r="AT372" s="94"/>
      <c r="AU372" s="94"/>
      <c r="AV372" s="182"/>
      <c r="AW372" s="182"/>
      <c r="AX372" s="182"/>
      <c r="AY372" s="94"/>
      <c r="AZ37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7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72" s="95"/>
      <c r="BC372" s="95"/>
      <c r="BD372" s="90" t="str">
        <f>IF(AND(Table1[[#This Row],[Residential]]=1,Table1[[#This Row],[Commercial]]=1),1,"")</f>
        <v/>
      </c>
      <c r="BE372" s="90" t="str">
        <f>CONCATENATE(IF(Table1[[#This Row],[Residential]]=1,"Residential, ",""),IF(Table1[[#This Row],[Commercial]]=1,"Commercial",""))</f>
        <v/>
      </c>
      <c r="BF372" s="94"/>
      <c r="BG372" s="94"/>
      <c r="BH372" s="94"/>
      <c r="BI372" s="94"/>
      <c r="BJ372" s="94"/>
      <c r="BK372" s="94"/>
      <c r="BL372" s="94"/>
      <c r="BM372" s="182"/>
      <c r="BN372" s="94"/>
      <c r="BO37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72" s="178"/>
      <c r="BQ372" s="120"/>
      <c r="BR372" s="132"/>
      <c r="BS372" s="120"/>
      <c r="BT372" s="175"/>
      <c r="BU372" s="175"/>
      <c r="BV372" s="175"/>
      <c r="BW372" s="121"/>
      <c r="BX372" s="121"/>
      <c r="BY372" s="121"/>
      <c r="BZ372" s="227"/>
      <c r="CA37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72" s="48">
        <f>COUNTIF(Table1[[#This Row],[Validity]:[Alignment with NCC (Yes=1,No=0)]],"N/A")</f>
        <v>0</v>
      </c>
      <c r="CC372" s="48">
        <f>IF(ISERROR(Table1[[#This Row],[Total Quality Score (out of 10)]]/(4-Table1[[#This Row],[N/A Count]])),0,Table1[[#This Row],[Total Quality Score (out of 10)]]/(4-Table1[[#This Row],[N/A Count]]))</f>
        <v>0</v>
      </c>
      <c r="CD372" s="106"/>
      <c r="CE372" s="106"/>
      <c r="CF372" s="172" t="str">
        <f>IF(SUM(Table1[[#This Row],[Multiple]:[Level (all)62]])&lt;1,IF(Table1[[#This Row],[General]]=1,1,""),"")</f>
        <v/>
      </c>
      <c r="CG372" s="172" t="str">
        <f>IF(SUM(Table1[[#This Row],[Multiple]:[Level (all)62]])&lt;1,IF(Table1[[#This Row],[Beginner]]=1,1,""),"")</f>
        <v/>
      </c>
      <c r="CH372" s="171" t="str">
        <f>IF(SUM(Table1[[#This Row],[Multiple]:[Level (all)62]])&lt;1,IF(Table1[[#This Row],[Intermediate]]=1,1,""),"")</f>
        <v/>
      </c>
      <c r="CI372" s="171" t="str">
        <f>IF(SUM(Table1[[#This Row],[Multiple]:[Level (all)62]])&lt;1,IF(Table1[[#This Row],[Advanced]]=1,1,""),"")</f>
        <v/>
      </c>
      <c r="CJ372" s="171" t="str">
        <f>IF(AND(SUM(Table1[[#This Row],[General]:[Advanced]])&lt;4,SUM(Table1[[#This Row],[General]:[Advanced]])&gt;1),1,"")</f>
        <v/>
      </c>
      <c r="CK372" s="171" t="str">
        <f>Table1[[#This Row],[Level (all)]]</f>
        <v/>
      </c>
      <c r="CL372" s="171" t="str">
        <f>IF(Table1[[#This Row],[Multiple audience]]&lt;&gt;1,IF(Table1[[#This Row],[General Audience]]=1,1,""),"")</f>
        <v/>
      </c>
      <c r="CM372" s="171" t="str">
        <f>IF(Table1[[#This Row],[Multiple audience]]&lt;&gt;1,IF(Table1[[#This Row],[Planners / Designers ]]=1,1,""),"")</f>
        <v/>
      </c>
      <c r="CN372" s="171" t="str">
        <f>IF(Table1[[#This Row],[Multiple audience]]&lt;&gt;1,IF(Table1[[#This Row],[Regulatory Assessors]]=1,1,""),"")</f>
        <v/>
      </c>
      <c r="CO372" s="171" t="str">
        <f>IF(Table1[[#This Row],[Multiple audience]]&lt;&gt;1,IF(Table1[[#This Row],[Builders / Management]]=1,1,""),"")</f>
        <v/>
      </c>
      <c r="CP372" s="171" t="str">
        <f>IF(Table1[[#This Row],[Multiple audience]]&lt;&gt;1,IF(Table1[[#This Row],[Energy / Sus Assessors]]=1,1,""),"")</f>
        <v/>
      </c>
      <c r="CQ372" s="171" t="str">
        <f>IF(Table1[[#This Row],[Multiple audience]]&lt;&gt;1,IF(Table1[[#This Row],[Semi-skilled]]=1,1,""),"")</f>
        <v/>
      </c>
      <c r="CR372" s="171" t="str">
        <f>IF(Table1[[#This Row],[Multiple audience]]&lt;&gt;1,IF(Table1[[#This Row],[Trades]]=1,1,""),"")</f>
        <v/>
      </c>
      <c r="CS372" s="171" t="str">
        <f>IF(Table1[[#This Row],[Multiple audience]]&lt;&gt;1,IF(Table1[[#This Row],[Other]]=1,1,""),"")</f>
        <v/>
      </c>
      <c r="CT372" s="171" t="str">
        <f>IF(SUM(Table1[[#This Row],[General Audience]:[Other]])&gt;1,1,"")</f>
        <v/>
      </c>
      <c r="CU372" s="171" t="str">
        <f>IF(Table1[[#This Row],[Various  ]]&lt;&gt;1,IF(Table1[[#This Row],[Calculator / Software]]=1,1,""),"")</f>
        <v/>
      </c>
      <c r="CV372" s="171" t="str">
        <f>IF(Table1[[#This Row],[Various  ]]&lt;&gt;1,IF(Table1[[#This Row],[Information  ]]=1,1,""),"")</f>
        <v/>
      </c>
      <c r="CW372" s="171" t="str">
        <f>IF(Table1[[#This Row],[Various  ]]&lt;&gt;1,IF(Table1[[#This Row],[Interactive Tool]]=1,1,""),"")</f>
        <v/>
      </c>
      <c r="CX372" s="171" t="str">
        <f>IF(Table1[[#This Row],[Various  ]]&lt;&gt;1,IF(Table1[[#This Row],[Technical Specifications]]=1,1,""),"")</f>
        <v/>
      </c>
      <c r="CY372" s="171" t="str">
        <f>IF(Table1[[#This Row],[Various  ]]&lt;&gt;1,IF(Table1[[#This Row],[Training Resources]]=1,1,""),"")</f>
        <v/>
      </c>
      <c r="CZ372" s="171" t="str">
        <f>IF(Table1[[#This Row],[Various  ]]&lt;&gt;1,IF(Table1[[#This Row],[Toolbox]]=1,1,""),"")</f>
        <v/>
      </c>
      <c r="DA372" s="169" t="str">
        <f>IF(Table1[[#This Row],[Various  ]]&lt;&gt;1,IF(Table1[[#This Row],[Video]]=1,1,""),"")</f>
        <v/>
      </c>
      <c r="DB372" s="169" t="str">
        <f>IF(Table1[[#This Row],[Various  ]]&lt;&gt;1,IF(Table1[[#This Row],[Case study]]=1,1,""),"")</f>
        <v/>
      </c>
      <c r="DC372" s="169" t="str">
        <f>IF(Table1[[#This Row],[Various  ]]&lt;&gt;1,IF(Table1[[#This Row],[Other   ]]=1,1,""),"")</f>
        <v/>
      </c>
      <c r="DD372" s="169" t="str">
        <f>IF(Table1[[#This Row],[Various  ]]&lt;&gt;1,IF(Table1[[#This Row],[Standards]]=1,1,""),"")</f>
        <v/>
      </c>
      <c r="DE372" s="169" t="str">
        <f>IF(Table1[[#This Row],[Various]]=1,1,IF(SUM(Table1[[#This Row],[Calculator / Software]:[Standards]])&gt;1,1,""))</f>
        <v/>
      </c>
      <c r="DF372" s="169" t="str">
        <f>IF(Table1[[#This Row],[Multiple NCC links]]&lt;&gt;1,IF(Table1[[#This Row],[Design]]=1,1,""),"")</f>
        <v/>
      </c>
      <c r="DG372" s="169" t="str">
        <f>IF(Table1[[#This Row],[Multiple NCC links]]&lt;&gt;1,IF(Table1[[#This Row],[Assessment / Verification]]=1,1,""),"")</f>
        <v/>
      </c>
      <c r="DH372" s="169" t="str">
        <f>IF(Table1[[#This Row],[Multiple NCC links]]&lt;&gt;1,IF(Table1[[#This Row],[Climate Specific ]]=1,1,""),"")</f>
        <v/>
      </c>
      <c r="DI372" s="169" t="str">
        <f>IF(Table1[[#This Row],[Multiple NCC links]]&lt;&gt;1,IF(Table1[[#This Row],[Alterations / Additions]]=1,1,""),"")</f>
        <v/>
      </c>
      <c r="DJ372" s="169" t="str">
        <f>IF(Table1[[#This Row],[Multiple NCC links]]&lt;&gt;1,IF(Table1[[#This Row],[Glazing]]=1,1,""),"")</f>
        <v/>
      </c>
      <c r="DK372" s="169" t="str">
        <f>IF(Table1[[#This Row],[Multiple NCC links]]&lt;&gt;1,IF(Table1[[#This Row],[Building Fabric / Thermal / Sealing]]=1,1,""),"")</f>
        <v/>
      </c>
      <c r="DL372" s="169" t="str">
        <f>IF(Table1[[#This Row],[Multiple NCC links]]&lt;&gt;1,IF(Table1[[#This Row],[Lighting]]=1,1,""),"")</f>
        <v/>
      </c>
      <c r="DM372" s="169" t="str">
        <f>IF(Table1[[#This Row],[Multiple NCC links]]&lt;&gt;1,IF(Table1[[#This Row],[HVAC]]=1,1,""),"")</f>
        <v/>
      </c>
      <c r="DN372" s="169" t="str">
        <f>IF(Table1[[#This Row],[Multiple NCC links]]&lt;&gt;1,IF(Table1[[#This Row],[Services]]=1,1,""),"")</f>
        <v/>
      </c>
      <c r="DO372" s="169" t="str">
        <f>IF(Table1[[#This Row],[Multiple NCC links]]&lt;&gt;1,IF(Table1[[#This Row],[Maintenance &amp; Monitoring]]=1,1,""),"")</f>
        <v/>
      </c>
      <c r="DP372" s="169" t="str">
        <f>IF(Table1[[#This Row],[Multiple NCC links]]&lt;&gt;1,IF(Table1[[#This Row],[Hand over / Operations]]=1,1,""),"")</f>
        <v/>
      </c>
      <c r="DQ372" s="169" t="str">
        <f>IF(Table1[[#This Row],[Multiple NCC links]]&lt;&gt;1,IF(Table1[[#This Row],[As built assessment]]=1,1,""),"")</f>
        <v/>
      </c>
      <c r="DR372" s="169" t="str">
        <f>IF(Table1[[#This Row],[Multiple NCC links]]&lt;&gt;1,IF(Table1[[#This Row],[Beyond compliance]]=1,1,""),"")</f>
        <v/>
      </c>
      <c r="DS372" s="169" t="str">
        <f>IF(SUM(Table1[[#This Row],[Design]:[Beyond compliance]])&gt;1,1,"")</f>
        <v/>
      </c>
      <c r="DT372" s="169" t="str">
        <f>IF(Table1[[#This Row],[Both Residential &amp; Commercial4]]&lt;&gt;1,IF(Table1[[#This Row],[Residential]]=1,1,""),"")</f>
        <v/>
      </c>
      <c r="DU372" s="169" t="str">
        <f>IF(Table1[[#This Row],[Both Residential &amp; Commercial4]]&lt;&gt;1,IF(Table1[[#This Row],[Commercial]]=1,1,""),"")</f>
        <v/>
      </c>
      <c r="DV372" s="169" t="str">
        <f>Table1[[#This Row],[Residential &amp; Commercial]]</f>
        <v/>
      </c>
      <c r="DW372" s="169"/>
    </row>
    <row r="373" spans="1:127" s="49" customFormat="1" ht="20.25" thickTop="1" thickBot="1" x14ac:dyDescent="0.35">
      <c r="A373" s="97"/>
      <c r="B373" s="97"/>
      <c r="C373" s="88"/>
      <c r="D373" s="88"/>
      <c r="E373" s="176"/>
      <c r="F373" s="176"/>
      <c r="G373" s="176"/>
      <c r="H373" s="176"/>
      <c r="I373" s="90" t="str">
        <f>IF(AND(Table1[[#This Row],[General]]=1,Table1[[#This Row],[Beginner]]=1,Table1[[#This Row],[Intermediate]]=1,Table1[[#This Row],[Advanced]]=1),1,"")</f>
        <v/>
      </c>
      <c r="J373" s="90" t="str">
        <f>CONCATENATE(IF(Table1[[#This Row],[General]]=1,"General, ",""), IF(Table1[[#This Row],[Beginner]]=1,"Beginner, ",""),IF(Table1[[#This Row],[Intermediate]]=1,"Intermediate, ",""), IF(Table1[[#This Row],[Advanced]]=1,"Advanced",""))</f>
        <v/>
      </c>
      <c r="K373" s="91"/>
      <c r="L373" s="179"/>
      <c r="M373" s="91"/>
      <c r="N373" s="91"/>
      <c r="O373" s="159"/>
      <c r="P373" s="91"/>
      <c r="Q373" s="91"/>
      <c r="R373" s="91"/>
      <c r="S37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73" s="102"/>
      <c r="U373" s="102"/>
      <c r="V373" s="240"/>
      <c r="W373" s="240"/>
      <c r="X373" s="102"/>
      <c r="Y373" s="102"/>
      <c r="Z373" s="102"/>
      <c r="AA373" s="102"/>
      <c r="AB373" s="102"/>
      <c r="AC373" s="102"/>
      <c r="AD373" s="102"/>
      <c r="AE373" s="102"/>
      <c r="AF373" s="102"/>
      <c r="AG37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73" s="103"/>
      <c r="AI373" s="103"/>
      <c r="AJ373" s="103"/>
      <c r="AK373" s="74" t="str">
        <f>CONCATENATE(IF(Table1[[#This Row],[Digital]]=1,"Digital, ",""),IF(Table1[[#This Row],[Face to Face]]=1,"Face to face, ",""),IF(Table1[[#This Row],[Blended]]=1,"Blended",""))</f>
        <v/>
      </c>
      <c r="AL373" s="99"/>
      <c r="AM373" s="104"/>
      <c r="AN373" s="130"/>
      <c r="AO373" s="94"/>
      <c r="AP373" s="182"/>
      <c r="AQ373" s="94"/>
      <c r="AR373" s="94"/>
      <c r="AS373" s="94"/>
      <c r="AT373" s="94"/>
      <c r="AU373" s="94"/>
      <c r="AV373" s="182"/>
      <c r="AW373" s="182"/>
      <c r="AX373" s="182"/>
      <c r="AY373" s="94"/>
      <c r="AZ37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7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73" s="95"/>
      <c r="BC373" s="95"/>
      <c r="BD373" s="90" t="str">
        <f>IF(AND(Table1[[#This Row],[Residential]]=1,Table1[[#This Row],[Commercial]]=1),1,"")</f>
        <v/>
      </c>
      <c r="BE373" s="90" t="str">
        <f>CONCATENATE(IF(Table1[[#This Row],[Residential]]=1,"Residential, ",""),IF(Table1[[#This Row],[Commercial]]=1,"Commercial",""))</f>
        <v/>
      </c>
      <c r="BF373" s="94"/>
      <c r="BG373" s="94"/>
      <c r="BH373" s="94"/>
      <c r="BI373" s="94"/>
      <c r="BJ373" s="94"/>
      <c r="BK373" s="94"/>
      <c r="BL373" s="94"/>
      <c r="BM373" s="182"/>
      <c r="BN373" s="94"/>
      <c r="BO37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73" s="178"/>
      <c r="BQ373" s="120"/>
      <c r="BR373" s="132"/>
      <c r="BS373" s="120"/>
      <c r="BT373" s="175"/>
      <c r="BU373" s="175"/>
      <c r="BV373" s="175"/>
      <c r="BW373" s="121"/>
      <c r="BX373" s="121"/>
      <c r="BY373" s="121"/>
      <c r="BZ373" s="227"/>
      <c r="CA37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73" s="48">
        <f>COUNTIF(Table1[[#This Row],[Validity]:[Alignment with NCC (Yes=1,No=0)]],"N/A")</f>
        <v>0</v>
      </c>
      <c r="CC373" s="48">
        <f>IF(ISERROR(Table1[[#This Row],[Total Quality Score (out of 10)]]/(4-Table1[[#This Row],[N/A Count]])),0,Table1[[#This Row],[Total Quality Score (out of 10)]]/(4-Table1[[#This Row],[N/A Count]]))</f>
        <v>0</v>
      </c>
      <c r="CD373" s="106"/>
      <c r="CE373" s="106"/>
      <c r="CF373" s="172" t="str">
        <f>IF(SUM(Table1[[#This Row],[Multiple]:[Level (all)62]])&lt;1,IF(Table1[[#This Row],[General]]=1,1,""),"")</f>
        <v/>
      </c>
      <c r="CG373" s="172" t="str">
        <f>IF(SUM(Table1[[#This Row],[Multiple]:[Level (all)62]])&lt;1,IF(Table1[[#This Row],[Beginner]]=1,1,""),"")</f>
        <v/>
      </c>
      <c r="CH373" s="171" t="str">
        <f>IF(SUM(Table1[[#This Row],[Multiple]:[Level (all)62]])&lt;1,IF(Table1[[#This Row],[Intermediate]]=1,1,""),"")</f>
        <v/>
      </c>
      <c r="CI373" s="171" t="str">
        <f>IF(SUM(Table1[[#This Row],[Multiple]:[Level (all)62]])&lt;1,IF(Table1[[#This Row],[Advanced]]=1,1,""),"")</f>
        <v/>
      </c>
      <c r="CJ373" s="171" t="str">
        <f>IF(AND(SUM(Table1[[#This Row],[General]:[Advanced]])&lt;4,SUM(Table1[[#This Row],[General]:[Advanced]])&gt;1),1,"")</f>
        <v/>
      </c>
      <c r="CK373" s="171" t="str">
        <f>Table1[[#This Row],[Level (all)]]</f>
        <v/>
      </c>
      <c r="CL373" s="171" t="str">
        <f>IF(Table1[[#This Row],[Multiple audience]]&lt;&gt;1,IF(Table1[[#This Row],[General Audience]]=1,1,""),"")</f>
        <v/>
      </c>
      <c r="CM373" s="171" t="str">
        <f>IF(Table1[[#This Row],[Multiple audience]]&lt;&gt;1,IF(Table1[[#This Row],[Planners / Designers ]]=1,1,""),"")</f>
        <v/>
      </c>
      <c r="CN373" s="171" t="str">
        <f>IF(Table1[[#This Row],[Multiple audience]]&lt;&gt;1,IF(Table1[[#This Row],[Regulatory Assessors]]=1,1,""),"")</f>
        <v/>
      </c>
      <c r="CO373" s="171" t="str">
        <f>IF(Table1[[#This Row],[Multiple audience]]&lt;&gt;1,IF(Table1[[#This Row],[Builders / Management]]=1,1,""),"")</f>
        <v/>
      </c>
      <c r="CP373" s="171" t="str">
        <f>IF(Table1[[#This Row],[Multiple audience]]&lt;&gt;1,IF(Table1[[#This Row],[Energy / Sus Assessors]]=1,1,""),"")</f>
        <v/>
      </c>
      <c r="CQ373" s="171" t="str">
        <f>IF(Table1[[#This Row],[Multiple audience]]&lt;&gt;1,IF(Table1[[#This Row],[Semi-skilled]]=1,1,""),"")</f>
        <v/>
      </c>
      <c r="CR373" s="171" t="str">
        <f>IF(Table1[[#This Row],[Multiple audience]]&lt;&gt;1,IF(Table1[[#This Row],[Trades]]=1,1,""),"")</f>
        <v/>
      </c>
      <c r="CS373" s="171" t="str">
        <f>IF(Table1[[#This Row],[Multiple audience]]&lt;&gt;1,IF(Table1[[#This Row],[Other]]=1,1,""),"")</f>
        <v/>
      </c>
      <c r="CT373" s="171" t="str">
        <f>IF(SUM(Table1[[#This Row],[General Audience]:[Other]])&gt;1,1,"")</f>
        <v/>
      </c>
      <c r="CU373" s="171" t="str">
        <f>IF(Table1[[#This Row],[Various  ]]&lt;&gt;1,IF(Table1[[#This Row],[Calculator / Software]]=1,1,""),"")</f>
        <v/>
      </c>
      <c r="CV373" s="171" t="str">
        <f>IF(Table1[[#This Row],[Various  ]]&lt;&gt;1,IF(Table1[[#This Row],[Information  ]]=1,1,""),"")</f>
        <v/>
      </c>
      <c r="CW373" s="171" t="str">
        <f>IF(Table1[[#This Row],[Various  ]]&lt;&gt;1,IF(Table1[[#This Row],[Interactive Tool]]=1,1,""),"")</f>
        <v/>
      </c>
      <c r="CX373" s="171" t="str">
        <f>IF(Table1[[#This Row],[Various  ]]&lt;&gt;1,IF(Table1[[#This Row],[Technical Specifications]]=1,1,""),"")</f>
        <v/>
      </c>
      <c r="CY373" s="171" t="str">
        <f>IF(Table1[[#This Row],[Various  ]]&lt;&gt;1,IF(Table1[[#This Row],[Training Resources]]=1,1,""),"")</f>
        <v/>
      </c>
      <c r="CZ373" s="171" t="str">
        <f>IF(Table1[[#This Row],[Various  ]]&lt;&gt;1,IF(Table1[[#This Row],[Toolbox]]=1,1,""),"")</f>
        <v/>
      </c>
      <c r="DA373" s="169" t="str">
        <f>IF(Table1[[#This Row],[Various  ]]&lt;&gt;1,IF(Table1[[#This Row],[Video]]=1,1,""),"")</f>
        <v/>
      </c>
      <c r="DB373" s="169" t="str">
        <f>IF(Table1[[#This Row],[Various  ]]&lt;&gt;1,IF(Table1[[#This Row],[Case study]]=1,1,""),"")</f>
        <v/>
      </c>
      <c r="DC373" s="169" t="str">
        <f>IF(Table1[[#This Row],[Various  ]]&lt;&gt;1,IF(Table1[[#This Row],[Other   ]]=1,1,""),"")</f>
        <v/>
      </c>
      <c r="DD373" s="169" t="str">
        <f>IF(Table1[[#This Row],[Various  ]]&lt;&gt;1,IF(Table1[[#This Row],[Standards]]=1,1,""),"")</f>
        <v/>
      </c>
      <c r="DE373" s="169" t="str">
        <f>IF(Table1[[#This Row],[Various]]=1,1,IF(SUM(Table1[[#This Row],[Calculator / Software]:[Standards]])&gt;1,1,""))</f>
        <v/>
      </c>
      <c r="DF373" s="169" t="str">
        <f>IF(Table1[[#This Row],[Multiple NCC links]]&lt;&gt;1,IF(Table1[[#This Row],[Design]]=1,1,""),"")</f>
        <v/>
      </c>
      <c r="DG373" s="169" t="str">
        <f>IF(Table1[[#This Row],[Multiple NCC links]]&lt;&gt;1,IF(Table1[[#This Row],[Assessment / Verification]]=1,1,""),"")</f>
        <v/>
      </c>
      <c r="DH373" s="169" t="str">
        <f>IF(Table1[[#This Row],[Multiple NCC links]]&lt;&gt;1,IF(Table1[[#This Row],[Climate Specific ]]=1,1,""),"")</f>
        <v/>
      </c>
      <c r="DI373" s="169" t="str">
        <f>IF(Table1[[#This Row],[Multiple NCC links]]&lt;&gt;1,IF(Table1[[#This Row],[Alterations / Additions]]=1,1,""),"")</f>
        <v/>
      </c>
      <c r="DJ373" s="169" t="str">
        <f>IF(Table1[[#This Row],[Multiple NCC links]]&lt;&gt;1,IF(Table1[[#This Row],[Glazing]]=1,1,""),"")</f>
        <v/>
      </c>
      <c r="DK373" s="169" t="str">
        <f>IF(Table1[[#This Row],[Multiple NCC links]]&lt;&gt;1,IF(Table1[[#This Row],[Building Fabric / Thermal / Sealing]]=1,1,""),"")</f>
        <v/>
      </c>
      <c r="DL373" s="169" t="str">
        <f>IF(Table1[[#This Row],[Multiple NCC links]]&lt;&gt;1,IF(Table1[[#This Row],[Lighting]]=1,1,""),"")</f>
        <v/>
      </c>
      <c r="DM373" s="169" t="str">
        <f>IF(Table1[[#This Row],[Multiple NCC links]]&lt;&gt;1,IF(Table1[[#This Row],[HVAC]]=1,1,""),"")</f>
        <v/>
      </c>
      <c r="DN373" s="169" t="str">
        <f>IF(Table1[[#This Row],[Multiple NCC links]]&lt;&gt;1,IF(Table1[[#This Row],[Services]]=1,1,""),"")</f>
        <v/>
      </c>
      <c r="DO373" s="169" t="str">
        <f>IF(Table1[[#This Row],[Multiple NCC links]]&lt;&gt;1,IF(Table1[[#This Row],[Maintenance &amp; Monitoring]]=1,1,""),"")</f>
        <v/>
      </c>
      <c r="DP373" s="169" t="str">
        <f>IF(Table1[[#This Row],[Multiple NCC links]]&lt;&gt;1,IF(Table1[[#This Row],[Hand over / Operations]]=1,1,""),"")</f>
        <v/>
      </c>
      <c r="DQ373" s="169" t="str">
        <f>IF(Table1[[#This Row],[Multiple NCC links]]&lt;&gt;1,IF(Table1[[#This Row],[As built assessment]]=1,1,""),"")</f>
        <v/>
      </c>
      <c r="DR373" s="169" t="str">
        <f>IF(Table1[[#This Row],[Multiple NCC links]]&lt;&gt;1,IF(Table1[[#This Row],[Beyond compliance]]=1,1,""),"")</f>
        <v/>
      </c>
      <c r="DS373" s="169" t="str">
        <f>IF(SUM(Table1[[#This Row],[Design]:[Beyond compliance]])&gt;1,1,"")</f>
        <v/>
      </c>
      <c r="DT373" s="169" t="str">
        <f>IF(Table1[[#This Row],[Both Residential &amp; Commercial4]]&lt;&gt;1,IF(Table1[[#This Row],[Residential]]=1,1,""),"")</f>
        <v/>
      </c>
      <c r="DU373" s="169" t="str">
        <f>IF(Table1[[#This Row],[Both Residential &amp; Commercial4]]&lt;&gt;1,IF(Table1[[#This Row],[Commercial]]=1,1,""),"")</f>
        <v/>
      </c>
      <c r="DV373" s="169" t="str">
        <f>Table1[[#This Row],[Residential &amp; Commercial]]</f>
        <v/>
      </c>
      <c r="DW373" s="169"/>
    </row>
    <row r="374" spans="1:127" s="49" customFormat="1" ht="20.25" thickTop="1" thickBot="1" x14ac:dyDescent="0.35">
      <c r="A374" s="97"/>
      <c r="B374" s="97"/>
      <c r="C374" s="88"/>
      <c r="D374" s="88"/>
      <c r="E374" s="176"/>
      <c r="F374" s="176"/>
      <c r="G374" s="176"/>
      <c r="H374" s="176"/>
      <c r="I374" s="90" t="str">
        <f>IF(AND(Table1[[#This Row],[General]]=1,Table1[[#This Row],[Beginner]]=1,Table1[[#This Row],[Intermediate]]=1,Table1[[#This Row],[Advanced]]=1),1,"")</f>
        <v/>
      </c>
      <c r="J374" s="90" t="str">
        <f>CONCATENATE(IF(Table1[[#This Row],[General]]=1,"General, ",""), IF(Table1[[#This Row],[Beginner]]=1,"Beginner, ",""),IF(Table1[[#This Row],[Intermediate]]=1,"Intermediate, ",""), IF(Table1[[#This Row],[Advanced]]=1,"Advanced",""))</f>
        <v/>
      </c>
      <c r="K374" s="91"/>
      <c r="L374" s="179"/>
      <c r="M374" s="91"/>
      <c r="N374" s="91"/>
      <c r="O374" s="159"/>
      <c r="P374" s="91"/>
      <c r="Q374" s="91"/>
      <c r="R374" s="91"/>
      <c r="S37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74" s="102"/>
      <c r="U374" s="102"/>
      <c r="V374" s="240"/>
      <c r="W374" s="240"/>
      <c r="X374" s="102"/>
      <c r="Y374" s="102"/>
      <c r="Z374" s="102"/>
      <c r="AA374" s="102"/>
      <c r="AB374" s="102"/>
      <c r="AC374" s="102"/>
      <c r="AD374" s="102"/>
      <c r="AE374" s="102"/>
      <c r="AF374" s="102"/>
      <c r="AG37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74" s="103"/>
      <c r="AI374" s="103"/>
      <c r="AJ374" s="103"/>
      <c r="AK374" s="74" t="str">
        <f>CONCATENATE(IF(Table1[[#This Row],[Digital]]=1,"Digital, ",""),IF(Table1[[#This Row],[Face to Face]]=1,"Face to face, ",""),IF(Table1[[#This Row],[Blended]]=1,"Blended",""))</f>
        <v/>
      </c>
      <c r="AL374" s="99"/>
      <c r="AM374" s="104"/>
      <c r="AN374" s="130"/>
      <c r="AO374" s="94"/>
      <c r="AP374" s="182"/>
      <c r="AQ374" s="94"/>
      <c r="AR374" s="94"/>
      <c r="AS374" s="94"/>
      <c r="AT374" s="94"/>
      <c r="AU374" s="94"/>
      <c r="AV374" s="182"/>
      <c r="AW374" s="182"/>
      <c r="AX374" s="182"/>
      <c r="AY374" s="94"/>
      <c r="AZ37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7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74" s="95"/>
      <c r="BC374" s="95"/>
      <c r="BD374" s="90" t="str">
        <f>IF(AND(Table1[[#This Row],[Residential]]=1,Table1[[#This Row],[Commercial]]=1),1,"")</f>
        <v/>
      </c>
      <c r="BE374" s="90" t="str">
        <f>CONCATENATE(IF(Table1[[#This Row],[Residential]]=1,"Residential, ",""),IF(Table1[[#This Row],[Commercial]]=1,"Commercial",""))</f>
        <v/>
      </c>
      <c r="BF374" s="94"/>
      <c r="BG374" s="94"/>
      <c r="BH374" s="94"/>
      <c r="BI374" s="94"/>
      <c r="BJ374" s="94"/>
      <c r="BK374" s="94"/>
      <c r="BL374" s="94"/>
      <c r="BM374" s="182"/>
      <c r="BN374" s="94"/>
      <c r="BO37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74" s="178"/>
      <c r="BQ374" s="120"/>
      <c r="BR374" s="132"/>
      <c r="BS374" s="120"/>
      <c r="BT374" s="175"/>
      <c r="BU374" s="175"/>
      <c r="BV374" s="175"/>
      <c r="BW374" s="121"/>
      <c r="BX374" s="121"/>
      <c r="BY374" s="121"/>
      <c r="BZ374" s="227"/>
      <c r="CA37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74" s="48">
        <f>COUNTIF(Table1[[#This Row],[Validity]:[Alignment with NCC (Yes=1,No=0)]],"N/A")</f>
        <v>0</v>
      </c>
      <c r="CC374" s="48">
        <f>IF(ISERROR(Table1[[#This Row],[Total Quality Score (out of 10)]]/(4-Table1[[#This Row],[N/A Count]])),0,Table1[[#This Row],[Total Quality Score (out of 10)]]/(4-Table1[[#This Row],[N/A Count]]))</f>
        <v>0</v>
      </c>
      <c r="CD374" s="106"/>
      <c r="CE374" s="106"/>
      <c r="CF374" s="172" t="str">
        <f>IF(SUM(Table1[[#This Row],[Multiple]:[Level (all)62]])&lt;1,IF(Table1[[#This Row],[General]]=1,1,""),"")</f>
        <v/>
      </c>
      <c r="CG374" s="172" t="str">
        <f>IF(SUM(Table1[[#This Row],[Multiple]:[Level (all)62]])&lt;1,IF(Table1[[#This Row],[Beginner]]=1,1,""),"")</f>
        <v/>
      </c>
      <c r="CH374" s="171" t="str">
        <f>IF(SUM(Table1[[#This Row],[Multiple]:[Level (all)62]])&lt;1,IF(Table1[[#This Row],[Intermediate]]=1,1,""),"")</f>
        <v/>
      </c>
      <c r="CI374" s="171" t="str">
        <f>IF(SUM(Table1[[#This Row],[Multiple]:[Level (all)62]])&lt;1,IF(Table1[[#This Row],[Advanced]]=1,1,""),"")</f>
        <v/>
      </c>
      <c r="CJ374" s="171" t="str">
        <f>IF(AND(SUM(Table1[[#This Row],[General]:[Advanced]])&lt;4,SUM(Table1[[#This Row],[General]:[Advanced]])&gt;1),1,"")</f>
        <v/>
      </c>
      <c r="CK374" s="171" t="str">
        <f>Table1[[#This Row],[Level (all)]]</f>
        <v/>
      </c>
      <c r="CL374" s="171" t="str">
        <f>IF(Table1[[#This Row],[Multiple audience]]&lt;&gt;1,IF(Table1[[#This Row],[General Audience]]=1,1,""),"")</f>
        <v/>
      </c>
      <c r="CM374" s="171" t="str">
        <f>IF(Table1[[#This Row],[Multiple audience]]&lt;&gt;1,IF(Table1[[#This Row],[Planners / Designers ]]=1,1,""),"")</f>
        <v/>
      </c>
      <c r="CN374" s="171" t="str">
        <f>IF(Table1[[#This Row],[Multiple audience]]&lt;&gt;1,IF(Table1[[#This Row],[Regulatory Assessors]]=1,1,""),"")</f>
        <v/>
      </c>
      <c r="CO374" s="171" t="str">
        <f>IF(Table1[[#This Row],[Multiple audience]]&lt;&gt;1,IF(Table1[[#This Row],[Builders / Management]]=1,1,""),"")</f>
        <v/>
      </c>
      <c r="CP374" s="171" t="str">
        <f>IF(Table1[[#This Row],[Multiple audience]]&lt;&gt;1,IF(Table1[[#This Row],[Energy / Sus Assessors]]=1,1,""),"")</f>
        <v/>
      </c>
      <c r="CQ374" s="171" t="str">
        <f>IF(Table1[[#This Row],[Multiple audience]]&lt;&gt;1,IF(Table1[[#This Row],[Semi-skilled]]=1,1,""),"")</f>
        <v/>
      </c>
      <c r="CR374" s="171" t="str">
        <f>IF(Table1[[#This Row],[Multiple audience]]&lt;&gt;1,IF(Table1[[#This Row],[Trades]]=1,1,""),"")</f>
        <v/>
      </c>
      <c r="CS374" s="171" t="str">
        <f>IF(Table1[[#This Row],[Multiple audience]]&lt;&gt;1,IF(Table1[[#This Row],[Other]]=1,1,""),"")</f>
        <v/>
      </c>
      <c r="CT374" s="171" t="str">
        <f>IF(SUM(Table1[[#This Row],[General Audience]:[Other]])&gt;1,1,"")</f>
        <v/>
      </c>
      <c r="CU374" s="171" t="str">
        <f>IF(Table1[[#This Row],[Various  ]]&lt;&gt;1,IF(Table1[[#This Row],[Calculator / Software]]=1,1,""),"")</f>
        <v/>
      </c>
      <c r="CV374" s="171" t="str">
        <f>IF(Table1[[#This Row],[Various  ]]&lt;&gt;1,IF(Table1[[#This Row],[Information  ]]=1,1,""),"")</f>
        <v/>
      </c>
      <c r="CW374" s="171" t="str">
        <f>IF(Table1[[#This Row],[Various  ]]&lt;&gt;1,IF(Table1[[#This Row],[Interactive Tool]]=1,1,""),"")</f>
        <v/>
      </c>
      <c r="CX374" s="171" t="str">
        <f>IF(Table1[[#This Row],[Various  ]]&lt;&gt;1,IF(Table1[[#This Row],[Technical Specifications]]=1,1,""),"")</f>
        <v/>
      </c>
      <c r="CY374" s="171" t="str">
        <f>IF(Table1[[#This Row],[Various  ]]&lt;&gt;1,IF(Table1[[#This Row],[Training Resources]]=1,1,""),"")</f>
        <v/>
      </c>
      <c r="CZ374" s="171" t="str">
        <f>IF(Table1[[#This Row],[Various  ]]&lt;&gt;1,IF(Table1[[#This Row],[Toolbox]]=1,1,""),"")</f>
        <v/>
      </c>
      <c r="DA374" s="169" t="str">
        <f>IF(Table1[[#This Row],[Various  ]]&lt;&gt;1,IF(Table1[[#This Row],[Video]]=1,1,""),"")</f>
        <v/>
      </c>
      <c r="DB374" s="169" t="str">
        <f>IF(Table1[[#This Row],[Various  ]]&lt;&gt;1,IF(Table1[[#This Row],[Case study]]=1,1,""),"")</f>
        <v/>
      </c>
      <c r="DC374" s="169" t="str">
        <f>IF(Table1[[#This Row],[Various  ]]&lt;&gt;1,IF(Table1[[#This Row],[Other   ]]=1,1,""),"")</f>
        <v/>
      </c>
      <c r="DD374" s="169" t="str">
        <f>IF(Table1[[#This Row],[Various  ]]&lt;&gt;1,IF(Table1[[#This Row],[Standards]]=1,1,""),"")</f>
        <v/>
      </c>
      <c r="DE374" s="169" t="str">
        <f>IF(Table1[[#This Row],[Various]]=1,1,IF(SUM(Table1[[#This Row],[Calculator / Software]:[Standards]])&gt;1,1,""))</f>
        <v/>
      </c>
      <c r="DF374" s="169" t="str">
        <f>IF(Table1[[#This Row],[Multiple NCC links]]&lt;&gt;1,IF(Table1[[#This Row],[Design]]=1,1,""),"")</f>
        <v/>
      </c>
      <c r="DG374" s="169" t="str">
        <f>IF(Table1[[#This Row],[Multiple NCC links]]&lt;&gt;1,IF(Table1[[#This Row],[Assessment / Verification]]=1,1,""),"")</f>
        <v/>
      </c>
      <c r="DH374" s="169" t="str">
        <f>IF(Table1[[#This Row],[Multiple NCC links]]&lt;&gt;1,IF(Table1[[#This Row],[Climate Specific ]]=1,1,""),"")</f>
        <v/>
      </c>
      <c r="DI374" s="169" t="str">
        <f>IF(Table1[[#This Row],[Multiple NCC links]]&lt;&gt;1,IF(Table1[[#This Row],[Alterations / Additions]]=1,1,""),"")</f>
        <v/>
      </c>
      <c r="DJ374" s="169" t="str">
        <f>IF(Table1[[#This Row],[Multiple NCC links]]&lt;&gt;1,IF(Table1[[#This Row],[Glazing]]=1,1,""),"")</f>
        <v/>
      </c>
      <c r="DK374" s="169" t="str">
        <f>IF(Table1[[#This Row],[Multiple NCC links]]&lt;&gt;1,IF(Table1[[#This Row],[Building Fabric / Thermal / Sealing]]=1,1,""),"")</f>
        <v/>
      </c>
      <c r="DL374" s="169" t="str">
        <f>IF(Table1[[#This Row],[Multiple NCC links]]&lt;&gt;1,IF(Table1[[#This Row],[Lighting]]=1,1,""),"")</f>
        <v/>
      </c>
      <c r="DM374" s="169" t="str">
        <f>IF(Table1[[#This Row],[Multiple NCC links]]&lt;&gt;1,IF(Table1[[#This Row],[HVAC]]=1,1,""),"")</f>
        <v/>
      </c>
      <c r="DN374" s="169" t="str">
        <f>IF(Table1[[#This Row],[Multiple NCC links]]&lt;&gt;1,IF(Table1[[#This Row],[Services]]=1,1,""),"")</f>
        <v/>
      </c>
      <c r="DO374" s="169" t="str">
        <f>IF(Table1[[#This Row],[Multiple NCC links]]&lt;&gt;1,IF(Table1[[#This Row],[Maintenance &amp; Monitoring]]=1,1,""),"")</f>
        <v/>
      </c>
      <c r="DP374" s="169" t="str">
        <f>IF(Table1[[#This Row],[Multiple NCC links]]&lt;&gt;1,IF(Table1[[#This Row],[Hand over / Operations]]=1,1,""),"")</f>
        <v/>
      </c>
      <c r="DQ374" s="169" t="str">
        <f>IF(Table1[[#This Row],[Multiple NCC links]]&lt;&gt;1,IF(Table1[[#This Row],[As built assessment]]=1,1,""),"")</f>
        <v/>
      </c>
      <c r="DR374" s="169" t="str">
        <f>IF(Table1[[#This Row],[Multiple NCC links]]&lt;&gt;1,IF(Table1[[#This Row],[Beyond compliance]]=1,1,""),"")</f>
        <v/>
      </c>
      <c r="DS374" s="169" t="str">
        <f>IF(SUM(Table1[[#This Row],[Design]:[Beyond compliance]])&gt;1,1,"")</f>
        <v/>
      </c>
      <c r="DT374" s="169" t="str">
        <f>IF(Table1[[#This Row],[Both Residential &amp; Commercial4]]&lt;&gt;1,IF(Table1[[#This Row],[Residential]]=1,1,""),"")</f>
        <v/>
      </c>
      <c r="DU374" s="169" t="str">
        <f>IF(Table1[[#This Row],[Both Residential &amp; Commercial4]]&lt;&gt;1,IF(Table1[[#This Row],[Commercial]]=1,1,""),"")</f>
        <v/>
      </c>
      <c r="DV374" s="169" t="str">
        <f>Table1[[#This Row],[Residential &amp; Commercial]]</f>
        <v/>
      </c>
      <c r="DW374" s="169"/>
    </row>
    <row r="375" spans="1:127" s="49" customFormat="1" ht="20.25" thickTop="1" thickBot="1" x14ac:dyDescent="0.35">
      <c r="A375" s="97"/>
      <c r="B375" s="97"/>
      <c r="C375" s="88"/>
      <c r="D375" s="88"/>
      <c r="E375" s="176"/>
      <c r="F375" s="176"/>
      <c r="G375" s="176"/>
      <c r="H375" s="176"/>
      <c r="I375" s="90" t="str">
        <f>IF(AND(Table1[[#This Row],[General]]=1,Table1[[#This Row],[Beginner]]=1,Table1[[#This Row],[Intermediate]]=1,Table1[[#This Row],[Advanced]]=1),1,"")</f>
        <v/>
      </c>
      <c r="J375" s="90" t="str">
        <f>CONCATENATE(IF(Table1[[#This Row],[General]]=1,"General, ",""), IF(Table1[[#This Row],[Beginner]]=1,"Beginner, ",""),IF(Table1[[#This Row],[Intermediate]]=1,"Intermediate, ",""), IF(Table1[[#This Row],[Advanced]]=1,"Advanced",""))</f>
        <v/>
      </c>
      <c r="K375" s="91"/>
      <c r="L375" s="179"/>
      <c r="M375" s="91"/>
      <c r="N375" s="91"/>
      <c r="O375" s="159"/>
      <c r="P375" s="91"/>
      <c r="Q375" s="91"/>
      <c r="R375" s="91"/>
      <c r="S37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75" s="102"/>
      <c r="U375" s="102"/>
      <c r="V375" s="240"/>
      <c r="W375" s="240"/>
      <c r="X375" s="102"/>
      <c r="Y375" s="102"/>
      <c r="Z375" s="102"/>
      <c r="AA375" s="102"/>
      <c r="AB375" s="102"/>
      <c r="AC375" s="102"/>
      <c r="AD375" s="102"/>
      <c r="AE375" s="102"/>
      <c r="AF375" s="102"/>
      <c r="AG37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75" s="103"/>
      <c r="AI375" s="103"/>
      <c r="AJ375" s="103"/>
      <c r="AK375" s="74" t="str">
        <f>CONCATENATE(IF(Table1[[#This Row],[Digital]]=1,"Digital, ",""),IF(Table1[[#This Row],[Face to Face]]=1,"Face to face, ",""),IF(Table1[[#This Row],[Blended]]=1,"Blended",""))</f>
        <v/>
      </c>
      <c r="AL375" s="99"/>
      <c r="AM375" s="104"/>
      <c r="AN375" s="130"/>
      <c r="AO375" s="94"/>
      <c r="AP375" s="182"/>
      <c r="AQ375" s="94"/>
      <c r="AR375" s="94"/>
      <c r="AS375" s="94"/>
      <c r="AT375" s="94"/>
      <c r="AU375" s="94"/>
      <c r="AV375" s="182"/>
      <c r="AW375" s="182"/>
      <c r="AX375" s="182"/>
      <c r="AY375" s="94"/>
      <c r="AZ37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7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75" s="95"/>
      <c r="BC375" s="95"/>
      <c r="BD375" s="90" t="str">
        <f>IF(AND(Table1[[#This Row],[Residential]]=1,Table1[[#This Row],[Commercial]]=1),1,"")</f>
        <v/>
      </c>
      <c r="BE375" s="90" t="str">
        <f>CONCATENATE(IF(Table1[[#This Row],[Residential]]=1,"Residential, ",""),IF(Table1[[#This Row],[Commercial]]=1,"Commercial",""))</f>
        <v/>
      </c>
      <c r="BF375" s="94"/>
      <c r="BG375" s="94"/>
      <c r="BH375" s="94"/>
      <c r="BI375" s="94"/>
      <c r="BJ375" s="94"/>
      <c r="BK375" s="94"/>
      <c r="BL375" s="94"/>
      <c r="BM375" s="182"/>
      <c r="BN375" s="94"/>
      <c r="BO37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75" s="178"/>
      <c r="BQ375" s="120"/>
      <c r="BR375" s="132"/>
      <c r="BS375" s="120"/>
      <c r="BT375" s="175"/>
      <c r="BU375" s="175"/>
      <c r="BV375" s="175"/>
      <c r="BW375" s="121"/>
      <c r="BX375" s="121"/>
      <c r="BY375" s="121"/>
      <c r="BZ375" s="227"/>
      <c r="CA37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75" s="48">
        <f>COUNTIF(Table1[[#This Row],[Validity]:[Alignment with NCC (Yes=1,No=0)]],"N/A")</f>
        <v>0</v>
      </c>
      <c r="CC375" s="48">
        <f>IF(ISERROR(Table1[[#This Row],[Total Quality Score (out of 10)]]/(4-Table1[[#This Row],[N/A Count]])),0,Table1[[#This Row],[Total Quality Score (out of 10)]]/(4-Table1[[#This Row],[N/A Count]]))</f>
        <v>0</v>
      </c>
      <c r="CD375" s="106"/>
      <c r="CE375" s="106"/>
      <c r="CF375" s="172" t="str">
        <f>IF(SUM(Table1[[#This Row],[Multiple]:[Level (all)62]])&lt;1,IF(Table1[[#This Row],[General]]=1,1,""),"")</f>
        <v/>
      </c>
      <c r="CG375" s="172" t="str">
        <f>IF(SUM(Table1[[#This Row],[Multiple]:[Level (all)62]])&lt;1,IF(Table1[[#This Row],[Beginner]]=1,1,""),"")</f>
        <v/>
      </c>
      <c r="CH375" s="171" t="str">
        <f>IF(SUM(Table1[[#This Row],[Multiple]:[Level (all)62]])&lt;1,IF(Table1[[#This Row],[Intermediate]]=1,1,""),"")</f>
        <v/>
      </c>
      <c r="CI375" s="171" t="str">
        <f>IF(SUM(Table1[[#This Row],[Multiple]:[Level (all)62]])&lt;1,IF(Table1[[#This Row],[Advanced]]=1,1,""),"")</f>
        <v/>
      </c>
      <c r="CJ375" s="171" t="str">
        <f>IF(AND(SUM(Table1[[#This Row],[General]:[Advanced]])&lt;4,SUM(Table1[[#This Row],[General]:[Advanced]])&gt;1),1,"")</f>
        <v/>
      </c>
      <c r="CK375" s="171" t="str">
        <f>Table1[[#This Row],[Level (all)]]</f>
        <v/>
      </c>
      <c r="CL375" s="171" t="str">
        <f>IF(Table1[[#This Row],[Multiple audience]]&lt;&gt;1,IF(Table1[[#This Row],[General Audience]]=1,1,""),"")</f>
        <v/>
      </c>
      <c r="CM375" s="171" t="str">
        <f>IF(Table1[[#This Row],[Multiple audience]]&lt;&gt;1,IF(Table1[[#This Row],[Planners / Designers ]]=1,1,""),"")</f>
        <v/>
      </c>
      <c r="CN375" s="171" t="str">
        <f>IF(Table1[[#This Row],[Multiple audience]]&lt;&gt;1,IF(Table1[[#This Row],[Regulatory Assessors]]=1,1,""),"")</f>
        <v/>
      </c>
      <c r="CO375" s="171" t="str">
        <f>IF(Table1[[#This Row],[Multiple audience]]&lt;&gt;1,IF(Table1[[#This Row],[Builders / Management]]=1,1,""),"")</f>
        <v/>
      </c>
      <c r="CP375" s="171" t="str">
        <f>IF(Table1[[#This Row],[Multiple audience]]&lt;&gt;1,IF(Table1[[#This Row],[Energy / Sus Assessors]]=1,1,""),"")</f>
        <v/>
      </c>
      <c r="CQ375" s="171" t="str">
        <f>IF(Table1[[#This Row],[Multiple audience]]&lt;&gt;1,IF(Table1[[#This Row],[Semi-skilled]]=1,1,""),"")</f>
        <v/>
      </c>
      <c r="CR375" s="171" t="str">
        <f>IF(Table1[[#This Row],[Multiple audience]]&lt;&gt;1,IF(Table1[[#This Row],[Trades]]=1,1,""),"")</f>
        <v/>
      </c>
      <c r="CS375" s="171" t="str">
        <f>IF(Table1[[#This Row],[Multiple audience]]&lt;&gt;1,IF(Table1[[#This Row],[Other]]=1,1,""),"")</f>
        <v/>
      </c>
      <c r="CT375" s="171" t="str">
        <f>IF(SUM(Table1[[#This Row],[General Audience]:[Other]])&gt;1,1,"")</f>
        <v/>
      </c>
      <c r="CU375" s="171" t="str">
        <f>IF(Table1[[#This Row],[Various  ]]&lt;&gt;1,IF(Table1[[#This Row],[Calculator / Software]]=1,1,""),"")</f>
        <v/>
      </c>
      <c r="CV375" s="171" t="str">
        <f>IF(Table1[[#This Row],[Various  ]]&lt;&gt;1,IF(Table1[[#This Row],[Information  ]]=1,1,""),"")</f>
        <v/>
      </c>
      <c r="CW375" s="171" t="str">
        <f>IF(Table1[[#This Row],[Various  ]]&lt;&gt;1,IF(Table1[[#This Row],[Interactive Tool]]=1,1,""),"")</f>
        <v/>
      </c>
      <c r="CX375" s="171" t="str">
        <f>IF(Table1[[#This Row],[Various  ]]&lt;&gt;1,IF(Table1[[#This Row],[Technical Specifications]]=1,1,""),"")</f>
        <v/>
      </c>
      <c r="CY375" s="171" t="str">
        <f>IF(Table1[[#This Row],[Various  ]]&lt;&gt;1,IF(Table1[[#This Row],[Training Resources]]=1,1,""),"")</f>
        <v/>
      </c>
      <c r="CZ375" s="171" t="str">
        <f>IF(Table1[[#This Row],[Various  ]]&lt;&gt;1,IF(Table1[[#This Row],[Toolbox]]=1,1,""),"")</f>
        <v/>
      </c>
      <c r="DA375" s="169" t="str">
        <f>IF(Table1[[#This Row],[Various  ]]&lt;&gt;1,IF(Table1[[#This Row],[Video]]=1,1,""),"")</f>
        <v/>
      </c>
      <c r="DB375" s="169" t="str">
        <f>IF(Table1[[#This Row],[Various  ]]&lt;&gt;1,IF(Table1[[#This Row],[Case study]]=1,1,""),"")</f>
        <v/>
      </c>
      <c r="DC375" s="169" t="str">
        <f>IF(Table1[[#This Row],[Various  ]]&lt;&gt;1,IF(Table1[[#This Row],[Other   ]]=1,1,""),"")</f>
        <v/>
      </c>
      <c r="DD375" s="169" t="str">
        <f>IF(Table1[[#This Row],[Various  ]]&lt;&gt;1,IF(Table1[[#This Row],[Standards]]=1,1,""),"")</f>
        <v/>
      </c>
      <c r="DE375" s="169" t="str">
        <f>IF(Table1[[#This Row],[Various]]=1,1,IF(SUM(Table1[[#This Row],[Calculator / Software]:[Standards]])&gt;1,1,""))</f>
        <v/>
      </c>
      <c r="DF375" s="169" t="str">
        <f>IF(Table1[[#This Row],[Multiple NCC links]]&lt;&gt;1,IF(Table1[[#This Row],[Design]]=1,1,""),"")</f>
        <v/>
      </c>
      <c r="DG375" s="169" t="str">
        <f>IF(Table1[[#This Row],[Multiple NCC links]]&lt;&gt;1,IF(Table1[[#This Row],[Assessment / Verification]]=1,1,""),"")</f>
        <v/>
      </c>
      <c r="DH375" s="169" t="str">
        <f>IF(Table1[[#This Row],[Multiple NCC links]]&lt;&gt;1,IF(Table1[[#This Row],[Climate Specific ]]=1,1,""),"")</f>
        <v/>
      </c>
      <c r="DI375" s="169" t="str">
        <f>IF(Table1[[#This Row],[Multiple NCC links]]&lt;&gt;1,IF(Table1[[#This Row],[Alterations / Additions]]=1,1,""),"")</f>
        <v/>
      </c>
      <c r="DJ375" s="169" t="str">
        <f>IF(Table1[[#This Row],[Multiple NCC links]]&lt;&gt;1,IF(Table1[[#This Row],[Glazing]]=1,1,""),"")</f>
        <v/>
      </c>
      <c r="DK375" s="169" t="str">
        <f>IF(Table1[[#This Row],[Multiple NCC links]]&lt;&gt;1,IF(Table1[[#This Row],[Building Fabric / Thermal / Sealing]]=1,1,""),"")</f>
        <v/>
      </c>
      <c r="DL375" s="169" t="str">
        <f>IF(Table1[[#This Row],[Multiple NCC links]]&lt;&gt;1,IF(Table1[[#This Row],[Lighting]]=1,1,""),"")</f>
        <v/>
      </c>
      <c r="DM375" s="169" t="str">
        <f>IF(Table1[[#This Row],[Multiple NCC links]]&lt;&gt;1,IF(Table1[[#This Row],[HVAC]]=1,1,""),"")</f>
        <v/>
      </c>
      <c r="DN375" s="169" t="str">
        <f>IF(Table1[[#This Row],[Multiple NCC links]]&lt;&gt;1,IF(Table1[[#This Row],[Services]]=1,1,""),"")</f>
        <v/>
      </c>
      <c r="DO375" s="169" t="str">
        <f>IF(Table1[[#This Row],[Multiple NCC links]]&lt;&gt;1,IF(Table1[[#This Row],[Maintenance &amp; Monitoring]]=1,1,""),"")</f>
        <v/>
      </c>
      <c r="DP375" s="169" t="str">
        <f>IF(Table1[[#This Row],[Multiple NCC links]]&lt;&gt;1,IF(Table1[[#This Row],[Hand over / Operations]]=1,1,""),"")</f>
        <v/>
      </c>
      <c r="DQ375" s="169" t="str">
        <f>IF(Table1[[#This Row],[Multiple NCC links]]&lt;&gt;1,IF(Table1[[#This Row],[As built assessment]]=1,1,""),"")</f>
        <v/>
      </c>
      <c r="DR375" s="169" t="str">
        <f>IF(Table1[[#This Row],[Multiple NCC links]]&lt;&gt;1,IF(Table1[[#This Row],[Beyond compliance]]=1,1,""),"")</f>
        <v/>
      </c>
      <c r="DS375" s="169" t="str">
        <f>IF(SUM(Table1[[#This Row],[Design]:[Beyond compliance]])&gt;1,1,"")</f>
        <v/>
      </c>
      <c r="DT375" s="169" t="str">
        <f>IF(Table1[[#This Row],[Both Residential &amp; Commercial4]]&lt;&gt;1,IF(Table1[[#This Row],[Residential]]=1,1,""),"")</f>
        <v/>
      </c>
      <c r="DU375" s="169" t="str">
        <f>IF(Table1[[#This Row],[Both Residential &amp; Commercial4]]&lt;&gt;1,IF(Table1[[#This Row],[Commercial]]=1,1,""),"")</f>
        <v/>
      </c>
      <c r="DV375" s="169" t="str">
        <f>Table1[[#This Row],[Residential &amp; Commercial]]</f>
        <v/>
      </c>
      <c r="DW375" s="169"/>
    </row>
    <row r="376" spans="1:127" s="49" customFormat="1" ht="20.25" thickTop="1" thickBot="1" x14ac:dyDescent="0.35">
      <c r="A376" s="97"/>
      <c r="B376" s="97"/>
      <c r="C376" s="88"/>
      <c r="D376" s="88"/>
      <c r="E376" s="176"/>
      <c r="F376" s="176"/>
      <c r="G376" s="176"/>
      <c r="H376" s="176"/>
      <c r="I376" s="90" t="str">
        <f>IF(AND(Table1[[#This Row],[General]]=1,Table1[[#This Row],[Beginner]]=1,Table1[[#This Row],[Intermediate]]=1,Table1[[#This Row],[Advanced]]=1),1,"")</f>
        <v/>
      </c>
      <c r="J376" s="90" t="str">
        <f>CONCATENATE(IF(Table1[[#This Row],[General]]=1,"General, ",""), IF(Table1[[#This Row],[Beginner]]=1,"Beginner, ",""),IF(Table1[[#This Row],[Intermediate]]=1,"Intermediate, ",""), IF(Table1[[#This Row],[Advanced]]=1,"Advanced",""))</f>
        <v/>
      </c>
      <c r="K376" s="91"/>
      <c r="L376" s="179"/>
      <c r="M376" s="91"/>
      <c r="N376" s="91"/>
      <c r="O376" s="159"/>
      <c r="P376" s="91"/>
      <c r="Q376" s="91"/>
      <c r="R376" s="91"/>
      <c r="S37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76" s="102"/>
      <c r="U376" s="102"/>
      <c r="V376" s="240"/>
      <c r="W376" s="240"/>
      <c r="X376" s="102"/>
      <c r="Y376" s="102"/>
      <c r="Z376" s="102"/>
      <c r="AA376" s="102"/>
      <c r="AB376" s="102"/>
      <c r="AC376" s="102"/>
      <c r="AD376" s="102"/>
      <c r="AE376" s="102"/>
      <c r="AF376" s="102"/>
      <c r="AG37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76" s="103"/>
      <c r="AI376" s="103"/>
      <c r="AJ376" s="103"/>
      <c r="AK376" s="74" t="str">
        <f>CONCATENATE(IF(Table1[[#This Row],[Digital]]=1,"Digital, ",""),IF(Table1[[#This Row],[Face to Face]]=1,"Face to face, ",""),IF(Table1[[#This Row],[Blended]]=1,"Blended",""))</f>
        <v/>
      </c>
      <c r="AL376" s="99"/>
      <c r="AM376" s="104"/>
      <c r="AN376" s="130"/>
      <c r="AO376" s="94"/>
      <c r="AP376" s="182"/>
      <c r="AQ376" s="94"/>
      <c r="AR376" s="94"/>
      <c r="AS376" s="94"/>
      <c r="AT376" s="94"/>
      <c r="AU376" s="94"/>
      <c r="AV376" s="182"/>
      <c r="AW376" s="182"/>
      <c r="AX376" s="182"/>
      <c r="AY376" s="94"/>
      <c r="AZ37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7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76" s="95"/>
      <c r="BC376" s="95"/>
      <c r="BD376" s="90" t="str">
        <f>IF(AND(Table1[[#This Row],[Residential]]=1,Table1[[#This Row],[Commercial]]=1),1,"")</f>
        <v/>
      </c>
      <c r="BE376" s="90" t="str">
        <f>CONCATENATE(IF(Table1[[#This Row],[Residential]]=1,"Residential, ",""),IF(Table1[[#This Row],[Commercial]]=1,"Commercial",""))</f>
        <v/>
      </c>
      <c r="BF376" s="94"/>
      <c r="BG376" s="94"/>
      <c r="BH376" s="94"/>
      <c r="BI376" s="94"/>
      <c r="BJ376" s="94"/>
      <c r="BK376" s="94"/>
      <c r="BL376" s="94"/>
      <c r="BM376" s="182"/>
      <c r="BN376" s="94"/>
      <c r="BO37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76" s="178"/>
      <c r="BQ376" s="120"/>
      <c r="BR376" s="132"/>
      <c r="BS376" s="120"/>
      <c r="BT376" s="175"/>
      <c r="BU376" s="175"/>
      <c r="BV376" s="175"/>
      <c r="BW376" s="121"/>
      <c r="BX376" s="121"/>
      <c r="BY376" s="121"/>
      <c r="BZ376" s="227"/>
      <c r="CA37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76" s="48">
        <f>COUNTIF(Table1[[#This Row],[Validity]:[Alignment with NCC (Yes=1,No=0)]],"N/A")</f>
        <v>0</v>
      </c>
      <c r="CC376" s="48">
        <f>IF(ISERROR(Table1[[#This Row],[Total Quality Score (out of 10)]]/(4-Table1[[#This Row],[N/A Count]])),0,Table1[[#This Row],[Total Quality Score (out of 10)]]/(4-Table1[[#This Row],[N/A Count]]))</f>
        <v>0</v>
      </c>
      <c r="CD376" s="106"/>
      <c r="CE376" s="106"/>
      <c r="CF376" s="172" t="str">
        <f>IF(SUM(Table1[[#This Row],[Multiple]:[Level (all)62]])&lt;1,IF(Table1[[#This Row],[General]]=1,1,""),"")</f>
        <v/>
      </c>
      <c r="CG376" s="172" t="str">
        <f>IF(SUM(Table1[[#This Row],[Multiple]:[Level (all)62]])&lt;1,IF(Table1[[#This Row],[Beginner]]=1,1,""),"")</f>
        <v/>
      </c>
      <c r="CH376" s="171" t="str">
        <f>IF(SUM(Table1[[#This Row],[Multiple]:[Level (all)62]])&lt;1,IF(Table1[[#This Row],[Intermediate]]=1,1,""),"")</f>
        <v/>
      </c>
      <c r="CI376" s="171" t="str">
        <f>IF(SUM(Table1[[#This Row],[Multiple]:[Level (all)62]])&lt;1,IF(Table1[[#This Row],[Advanced]]=1,1,""),"")</f>
        <v/>
      </c>
      <c r="CJ376" s="171" t="str">
        <f>IF(AND(SUM(Table1[[#This Row],[General]:[Advanced]])&lt;4,SUM(Table1[[#This Row],[General]:[Advanced]])&gt;1),1,"")</f>
        <v/>
      </c>
      <c r="CK376" s="171" t="str">
        <f>Table1[[#This Row],[Level (all)]]</f>
        <v/>
      </c>
      <c r="CL376" s="171" t="str">
        <f>IF(Table1[[#This Row],[Multiple audience]]&lt;&gt;1,IF(Table1[[#This Row],[General Audience]]=1,1,""),"")</f>
        <v/>
      </c>
      <c r="CM376" s="171" t="str">
        <f>IF(Table1[[#This Row],[Multiple audience]]&lt;&gt;1,IF(Table1[[#This Row],[Planners / Designers ]]=1,1,""),"")</f>
        <v/>
      </c>
      <c r="CN376" s="171" t="str">
        <f>IF(Table1[[#This Row],[Multiple audience]]&lt;&gt;1,IF(Table1[[#This Row],[Regulatory Assessors]]=1,1,""),"")</f>
        <v/>
      </c>
      <c r="CO376" s="171" t="str">
        <f>IF(Table1[[#This Row],[Multiple audience]]&lt;&gt;1,IF(Table1[[#This Row],[Builders / Management]]=1,1,""),"")</f>
        <v/>
      </c>
      <c r="CP376" s="171" t="str">
        <f>IF(Table1[[#This Row],[Multiple audience]]&lt;&gt;1,IF(Table1[[#This Row],[Energy / Sus Assessors]]=1,1,""),"")</f>
        <v/>
      </c>
      <c r="CQ376" s="171" t="str">
        <f>IF(Table1[[#This Row],[Multiple audience]]&lt;&gt;1,IF(Table1[[#This Row],[Semi-skilled]]=1,1,""),"")</f>
        <v/>
      </c>
      <c r="CR376" s="171" t="str">
        <f>IF(Table1[[#This Row],[Multiple audience]]&lt;&gt;1,IF(Table1[[#This Row],[Trades]]=1,1,""),"")</f>
        <v/>
      </c>
      <c r="CS376" s="171" t="str">
        <f>IF(Table1[[#This Row],[Multiple audience]]&lt;&gt;1,IF(Table1[[#This Row],[Other]]=1,1,""),"")</f>
        <v/>
      </c>
      <c r="CT376" s="171" t="str">
        <f>IF(SUM(Table1[[#This Row],[General Audience]:[Other]])&gt;1,1,"")</f>
        <v/>
      </c>
      <c r="CU376" s="171" t="str">
        <f>IF(Table1[[#This Row],[Various  ]]&lt;&gt;1,IF(Table1[[#This Row],[Calculator / Software]]=1,1,""),"")</f>
        <v/>
      </c>
      <c r="CV376" s="171" t="str">
        <f>IF(Table1[[#This Row],[Various  ]]&lt;&gt;1,IF(Table1[[#This Row],[Information  ]]=1,1,""),"")</f>
        <v/>
      </c>
      <c r="CW376" s="171" t="str">
        <f>IF(Table1[[#This Row],[Various  ]]&lt;&gt;1,IF(Table1[[#This Row],[Interactive Tool]]=1,1,""),"")</f>
        <v/>
      </c>
      <c r="CX376" s="171" t="str">
        <f>IF(Table1[[#This Row],[Various  ]]&lt;&gt;1,IF(Table1[[#This Row],[Technical Specifications]]=1,1,""),"")</f>
        <v/>
      </c>
      <c r="CY376" s="171" t="str">
        <f>IF(Table1[[#This Row],[Various  ]]&lt;&gt;1,IF(Table1[[#This Row],[Training Resources]]=1,1,""),"")</f>
        <v/>
      </c>
      <c r="CZ376" s="171" t="str">
        <f>IF(Table1[[#This Row],[Various  ]]&lt;&gt;1,IF(Table1[[#This Row],[Toolbox]]=1,1,""),"")</f>
        <v/>
      </c>
      <c r="DA376" s="169" t="str">
        <f>IF(Table1[[#This Row],[Various  ]]&lt;&gt;1,IF(Table1[[#This Row],[Video]]=1,1,""),"")</f>
        <v/>
      </c>
      <c r="DB376" s="169" t="str">
        <f>IF(Table1[[#This Row],[Various  ]]&lt;&gt;1,IF(Table1[[#This Row],[Case study]]=1,1,""),"")</f>
        <v/>
      </c>
      <c r="DC376" s="169" t="str">
        <f>IF(Table1[[#This Row],[Various  ]]&lt;&gt;1,IF(Table1[[#This Row],[Other   ]]=1,1,""),"")</f>
        <v/>
      </c>
      <c r="DD376" s="169" t="str">
        <f>IF(Table1[[#This Row],[Various  ]]&lt;&gt;1,IF(Table1[[#This Row],[Standards]]=1,1,""),"")</f>
        <v/>
      </c>
      <c r="DE376" s="169" t="str">
        <f>IF(Table1[[#This Row],[Various]]=1,1,IF(SUM(Table1[[#This Row],[Calculator / Software]:[Standards]])&gt;1,1,""))</f>
        <v/>
      </c>
      <c r="DF376" s="169" t="str">
        <f>IF(Table1[[#This Row],[Multiple NCC links]]&lt;&gt;1,IF(Table1[[#This Row],[Design]]=1,1,""),"")</f>
        <v/>
      </c>
      <c r="DG376" s="169" t="str">
        <f>IF(Table1[[#This Row],[Multiple NCC links]]&lt;&gt;1,IF(Table1[[#This Row],[Assessment / Verification]]=1,1,""),"")</f>
        <v/>
      </c>
      <c r="DH376" s="169" t="str">
        <f>IF(Table1[[#This Row],[Multiple NCC links]]&lt;&gt;1,IF(Table1[[#This Row],[Climate Specific ]]=1,1,""),"")</f>
        <v/>
      </c>
      <c r="DI376" s="169" t="str">
        <f>IF(Table1[[#This Row],[Multiple NCC links]]&lt;&gt;1,IF(Table1[[#This Row],[Alterations / Additions]]=1,1,""),"")</f>
        <v/>
      </c>
      <c r="DJ376" s="169" t="str">
        <f>IF(Table1[[#This Row],[Multiple NCC links]]&lt;&gt;1,IF(Table1[[#This Row],[Glazing]]=1,1,""),"")</f>
        <v/>
      </c>
      <c r="DK376" s="169" t="str">
        <f>IF(Table1[[#This Row],[Multiple NCC links]]&lt;&gt;1,IF(Table1[[#This Row],[Building Fabric / Thermal / Sealing]]=1,1,""),"")</f>
        <v/>
      </c>
      <c r="DL376" s="169" t="str">
        <f>IF(Table1[[#This Row],[Multiple NCC links]]&lt;&gt;1,IF(Table1[[#This Row],[Lighting]]=1,1,""),"")</f>
        <v/>
      </c>
      <c r="DM376" s="169" t="str">
        <f>IF(Table1[[#This Row],[Multiple NCC links]]&lt;&gt;1,IF(Table1[[#This Row],[HVAC]]=1,1,""),"")</f>
        <v/>
      </c>
      <c r="DN376" s="169" t="str">
        <f>IF(Table1[[#This Row],[Multiple NCC links]]&lt;&gt;1,IF(Table1[[#This Row],[Services]]=1,1,""),"")</f>
        <v/>
      </c>
      <c r="DO376" s="169" t="str">
        <f>IF(Table1[[#This Row],[Multiple NCC links]]&lt;&gt;1,IF(Table1[[#This Row],[Maintenance &amp; Monitoring]]=1,1,""),"")</f>
        <v/>
      </c>
      <c r="DP376" s="169" t="str">
        <f>IF(Table1[[#This Row],[Multiple NCC links]]&lt;&gt;1,IF(Table1[[#This Row],[Hand over / Operations]]=1,1,""),"")</f>
        <v/>
      </c>
      <c r="DQ376" s="169" t="str">
        <f>IF(Table1[[#This Row],[Multiple NCC links]]&lt;&gt;1,IF(Table1[[#This Row],[As built assessment]]=1,1,""),"")</f>
        <v/>
      </c>
      <c r="DR376" s="169" t="str">
        <f>IF(Table1[[#This Row],[Multiple NCC links]]&lt;&gt;1,IF(Table1[[#This Row],[Beyond compliance]]=1,1,""),"")</f>
        <v/>
      </c>
      <c r="DS376" s="169" t="str">
        <f>IF(SUM(Table1[[#This Row],[Design]:[Beyond compliance]])&gt;1,1,"")</f>
        <v/>
      </c>
      <c r="DT376" s="169" t="str">
        <f>IF(Table1[[#This Row],[Both Residential &amp; Commercial4]]&lt;&gt;1,IF(Table1[[#This Row],[Residential]]=1,1,""),"")</f>
        <v/>
      </c>
      <c r="DU376" s="169" t="str">
        <f>IF(Table1[[#This Row],[Both Residential &amp; Commercial4]]&lt;&gt;1,IF(Table1[[#This Row],[Commercial]]=1,1,""),"")</f>
        <v/>
      </c>
      <c r="DV376" s="169" t="str">
        <f>Table1[[#This Row],[Residential &amp; Commercial]]</f>
        <v/>
      </c>
      <c r="DW376" s="169"/>
    </row>
    <row r="377" spans="1:127" s="49" customFormat="1" ht="20.25" thickTop="1" thickBot="1" x14ac:dyDescent="0.35">
      <c r="A377" s="97"/>
      <c r="B377" s="97"/>
      <c r="C377" s="88"/>
      <c r="D377" s="88"/>
      <c r="E377" s="176"/>
      <c r="F377" s="176"/>
      <c r="G377" s="176"/>
      <c r="H377" s="176"/>
      <c r="I377" s="90" t="str">
        <f>IF(AND(Table1[[#This Row],[General]]=1,Table1[[#This Row],[Beginner]]=1,Table1[[#This Row],[Intermediate]]=1,Table1[[#This Row],[Advanced]]=1),1,"")</f>
        <v/>
      </c>
      <c r="J377" s="90" t="str">
        <f>CONCATENATE(IF(Table1[[#This Row],[General]]=1,"General, ",""), IF(Table1[[#This Row],[Beginner]]=1,"Beginner, ",""),IF(Table1[[#This Row],[Intermediate]]=1,"Intermediate, ",""), IF(Table1[[#This Row],[Advanced]]=1,"Advanced",""))</f>
        <v/>
      </c>
      <c r="K377" s="91"/>
      <c r="L377" s="179"/>
      <c r="M377" s="91"/>
      <c r="N377" s="91"/>
      <c r="O377" s="159"/>
      <c r="P377" s="91"/>
      <c r="Q377" s="91"/>
      <c r="R377" s="91"/>
      <c r="S37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77" s="102"/>
      <c r="U377" s="102"/>
      <c r="V377" s="240"/>
      <c r="W377" s="240"/>
      <c r="X377" s="102"/>
      <c r="Y377" s="102"/>
      <c r="Z377" s="102"/>
      <c r="AA377" s="102"/>
      <c r="AB377" s="102"/>
      <c r="AC377" s="102"/>
      <c r="AD377" s="102"/>
      <c r="AE377" s="102"/>
      <c r="AF377" s="102"/>
      <c r="AG37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77" s="103"/>
      <c r="AI377" s="103"/>
      <c r="AJ377" s="103"/>
      <c r="AK377" s="74" t="str">
        <f>CONCATENATE(IF(Table1[[#This Row],[Digital]]=1,"Digital, ",""),IF(Table1[[#This Row],[Face to Face]]=1,"Face to face, ",""),IF(Table1[[#This Row],[Blended]]=1,"Blended",""))</f>
        <v/>
      </c>
      <c r="AL377" s="99"/>
      <c r="AM377" s="104"/>
      <c r="AN377" s="130"/>
      <c r="AO377" s="94"/>
      <c r="AP377" s="182"/>
      <c r="AQ377" s="94"/>
      <c r="AR377" s="94"/>
      <c r="AS377" s="94"/>
      <c r="AT377" s="94"/>
      <c r="AU377" s="94"/>
      <c r="AV377" s="182"/>
      <c r="AW377" s="182"/>
      <c r="AX377" s="182"/>
      <c r="AY377" s="94"/>
      <c r="AZ37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7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77" s="95"/>
      <c r="BC377" s="95"/>
      <c r="BD377" s="90" t="str">
        <f>IF(AND(Table1[[#This Row],[Residential]]=1,Table1[[#This Row],[Commercial]]=1),1,"")</f>
        <v/>
      </c>
      <c r="BE377" s="90" t="str">
        <f>CONCATENATE(IF(Table1[[#This Row],[Residential]]=1,"Residential, ",""),IF(Table1[[#This Row],[Commercial]]=1,"Commercial",""))</f>
        <v/>
      </c>
      <c r="BF377" s="94"/>
      <c r="BG377" s="94"/>
      <c r="BH377" s="94"/>
      <c r="BI377" s="94"/>
      <c r="BJ377" s="94"/>
      <c r="BK377" s="94"/>
      <c r="BL377" s="94"/>
      <c r="BM377" s="182"/>
      <c r="BN377" s="94"/>
      <c r="BO37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77" s="178"/>
      <c r="BQ377" s="120"/>
      <c r="BR377" s="132"/>
      <c r="BS377" s="120"/>
      <c r="BT377" s="175"/>
      <c r="BU377" s="175"/>
      <c r="BV377" s="175"/>
      <c r="BW377" s="121"/>
      <c r="BX377" s="121"/>
      <c r="BY377" s="121"/>
      <c r="BZ377" s="227"/>
      <c r="CA37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77" s="48">
        <f>COUNTIF(Table1[[#This Row],[Validity]:[Alignment with NCC (Yes=1,No=0)]],"N/A")</f>
        <v>0</v>
      </c>
      <c r="CC377" s="48">
        <f>IF(ISERROR(Table1[[#This Row],[Total Quality Score (out of 10)]]/(4-Table1[[#This Row],[N/A Count]])),0,Table1[[#This Row],[Total Quality Score (out of 10)]]/(4-Table1[[#This Row],[N/A Count]]))</f>
        <v>0</v>
      </c>
      <c r="CD377" s="106"/>
      <c r="CE377" s="106"/>
      <c r="CF377" s="172" t="str">
        <f>IF(SUM(Table1[[#This Row],[Multiple]:[Level (all)62]])&lt;1,IF(Table1[[#This Row],[General]]=1,1,""),"")</f>
        <v/>
      </c>
      <c r="CG377" s="172" t="str">
        <f>IF(SUM(Table1[[#This Row],[Multiple]:[Level (all)62]])&lt;1,IF(Table1[[#This Row],[Beginner]]=1,1,""),"")</f>
        <v/>
      </c>
      <c r="CH377" s="171" t="str">
        <f>IF(SUM(Table1[[#This Row],[Multiple]:[Level (all)62]])&lt;1,IF(Table1[[#This Row],[Intermediate]]=1,1,""),"")</f>
        <v/>
      </c>
      <c r="CI377" s="171" t="str">
        <f>IF(SUM(Table1[[#This Row],[Multiple]:[Level (all)62]])&lt;1,IF(Table1[[#This Row],[Advanced]]=1,1,""),"")</f>
        <v/>
      </c>
      <c r="CJ377" s="171" t="str">
        <f>IF(AND(SUM(Table1[[#This Row],[General]:[Advanced]])&lt;4,SUM(Table1[[#This Row],[General]:[Advanced]])&gt;1),1,"")</f>
        <v/>
      </c>
      <c r="CK377" s="171" t="str">
        <f>Table1[[#This Row],[Level (all)]]</f>
        <v/>
      </c>
      <c r="CL377" s="171" t="str">
        <f>IF(Table1[[#This Row],[Multiple audience]]&lt;&gt;1,IF(Table1[[#This Row],[General Audience]]=1,1,""),"")</f>
        <v/>
      </c>
      <c r="CM377" s="171" t="str">
        <f>IF(Table1[[#This Row],[Multiple audience]]&lt;&gt;1,IF(Table1[[#This Row],[Planners / Designers ]]=1,1,""),"")</f>
        <v/>
      </c>
      <c r="CN377" s="171" t="str">
        <f>IF(Table1[[#This Row],[Multiple audience]]&lt;&gt;1,IF(Table1[[#This Row],[Regulatory Assessors]]=1,1,""),"")</f>
        <v/>
      </c>
      <c r="CO377" s="171" t="str">
        <f>IF(Table1[[#This Row],[Multiple audience]]&lt;&gt;1,IF(Table1[[#This Row],[Builders / Management]]=1,1,""),"")</f>
        <v/>
      </c>
      <c r="CP377" s="171" t="str">
        <f>IF(Table1[[#This Row],[Multiple audience]]&lt;&gt;1,IF(Table1[[#This Row],[Energy / Sus Assessors]]=1,1,""),"")</f>
        <v/>
      </c>
      <c r="CQ377" s="171" t="str">
        <f>IF(Table1[[#This Row],[Multiple audience]]&lt;&gt;1,IF(Table1[[#This Row],[Semi-skilled]]=1,1,""),"")</f>
        <v/>
      </c>
      <c r="CR377" s="171" t="str">
        <f>IF(Table1[[#This Row],[Multiple audience]]&lt;&gt;1,IF(Table1[[#This Row],[Trades]]=1,1,""),"")</f>
        <v/>
      </c>
      <c r="CS377" s="171" t="str">
        <f>IF(Table1[[#This Row],[Multiple audience]]&lt;&gt;1,IF(Table1[[#This Row],[Other]]=1,1,""),"")</f>
        <v/>
      </c>
      <c r="CT377" s="171" t="str">
        <f>IF(SUM(Table1[[#This Row],[General Audience]:[Other]])&gt;1,1,"")</f>
        <v/>
      </c>
      <c r="CU377" s="171" t="str">
        <f>IF(Table1[[#This Row],[Various  ]]&lt;&gt;1,IF(Table1[[#This Row],[Calculator / Software]]=1,1,""),"")</f>
        <v/>
      </c>
      <c r="CV377" s="171" t="str">
        <f>IF(Table1[[#This Row],[Various  ]]&lt;&gt;1,IF(Table1[[#This Row],[Information  ]]=1,1,""),"")</f>
        <v/>
      </c>
      <c r="CW377" s="171" t="str">
        <f>IF(Table1[[#This Row],[Various  ]]&lt;&gt;1,IF(Table1[[#This Row],[Interactive Tool]]=1,1,""),"")</f>
        <v/>
      </c>
      <c r="CX377" s="171" t="str">
        <f>IF(Table1[[#This Row],[Various  ]]&lt;&gt;1,IF(Table1[[#This Row],[Technical Specifications]]=1,1,""),"")</f>
        <v/>
      </c>
      <c r="CY377" s="171" t="str">
        <f>IF(Table1[[#This Row],[Various  ]]&lt;&gt;1,IF(Table1[[#This Row],[Training Resources]]=1,1,""),"")</f>
        <v/>
      </c>
      <c r="CZ377" s="171" t="str">
        <f>IF(Table1[[#This Row],[Various  ]]&lt;&gt;1,IF(Table1[[#This Row],[Toolbox]]=1,1,""),"")</f>
        <v/>
      </c>
      <c r="DA377" s="169" t="str">
        <f>IF(Table1[[#This Row],[Various  ]]&lt;&gt;1,IF(Table1[[#This Row],[Video]]=1,1,""),"")</f>
        <v/>
      </c>
      <c r="DB377" s="169" t="str">
        <f>IF(Table1[[#This Row],[Various  ]]&lt;&gt;1,IF(Table1[[#This Row],[Case study]]=1,1,""),"")</f>
        <v/>
      </c>
      <c r="DC377" s="169" t="str">
        <f>IF(Table1[[#This Row],[Various  ]]&lt;&gt;1,IF(Table1[[#This Row],[Other   ]]=1,1,""),"")</f>
        <v/>
      </c>
      <c r="DD377" s="169" t="str">
        <f>IF(Table1[[#This Row],[Various  ]]&lt;&gt;1,IF(Table1[[#This Row],[Standards]]=1,1,""),"")</f>
        <v/>
      </c>
      <c r="DE377" s="169" t="str">
        <f>IF(Table1[[#This Row],[Various]]=1,1,IF(SUM(Table1[[#This Row],[Calculator / Software]:[Standards]])&gt;1,1,""))</f>
        <v/>
      </c>
      <c r="DF377" s="169" t="str">
        <f>IF(Table1[[#This Row],[Multiple NCC links]]&lt;&gt;1,IF(Table1[[#This Row],[Design]]=1,1,""),"")</f>
        <v/>
      </c>
      <c r="DG377" s="169" t="str">
        <f>IF(Table1[[#This Row],[Multiple NCC links]]&lt;&gt;1,IF(Table1[[#This Row],[Assessment / Verification]]=1,1,""),"")</f>
        <v/>
      </c>
      <c r="DH377" s="169" t="str">
        <f>IF(Table1[[#This Row],[Multiple NCC links]]&lt;&gt;1,IF(Table1[[#This Row],[Climate Specific ]]=1,1,""),"")</f>
        <v/>
      </c>
      <c r="DI377" s="169" t="str">
        <f>IF(Table1[[#This Row],[Multiple NCC links]]&lt;&gt;1,IF(Table1[[#This Row],[Alterations / Additions]]=1,1,""),"")</f>
        <v/>
      </c>
      <c r="DJ377" s="169" t="str">
        <f>IF(Table1[[#This Row],[Multiple NCC links]]&lt;&gt;1,IF(Table1[[#This Row],[Glazing]]=1,1,""),"")</f>
        <v/>
      </c>
      <c r="DK377" s="169" t="str">
        <f>IF(Table1[[#This Row],[Multiple NCC links]]&lt;&gt;1,IF(Table1[[#This Row],[Building Fabric / Thermal / Sealing]]=1,1,""),"")</f>
        <v/>
      </c>
      <c r="DL377" s="169" t="str">
        <f>IF(Table1[[#This Row],[Multiple NCC links]]&lt;&gt;1,IF(Table1[[#This Row],[Lighting]]=1,1,""),"")</f>
        <v/>
      </c>
      <c r="DM377" s="169" t="str">
        <f>IF(Table1[[#This Row],[Multiple NCC links]]&lt;&gt;1,IF(Table1[[#This Row],[HVAC]]=1,1,""),"")</f>
        <v/>
      </c>
      <c r="DN377" s="169" t="str">
        <f>IF(Table1[[#This Row],[Multiple NCC links]]&lt;&gt;1,IF(Table1[[#This Row],[Services]]=1,1,""),"")</f>
        <v/>
      </c>
      <c r="DO377" s="169" t="str">
        <f>IF(Table1[[#This Row],[Multiple NCC links]]&lt;&gt;1,IF(Table1[[#This Row],[Maintenance &amp; Monitoring]]=1,1,""),"")</f>
        <v/>
      </c>
      <c r="DP377" s="169" t="str">
        <f>IF(Table1[[#This Row],[Multiple NCC links]]&lt;&gt;1,IF(Table1[[#This Row],[Hand over / Operations]]=1,1,""),"")</f>
        <v/>
      </c>
      <c r="DQ377" s="169" t="str">
        <f>IF(Table1[[#This Row],[Multiple NCC links]]&lt;&gt;1,IF(Table1[[#This Row],[As built assessment]]=1,1,""),"")</f>
        <v/>
      </c>
      <c r="DR377" s="169" t="str">
        <f>IF(Table1[[#This Row],[Multiple NCC links]]&lt;&gt;1,IF(Table1[[#This Row],[Beyond compliance]]=1,1,""),"")</f>
        <v/>
      </c>
      <c r="DS377" s="169" t="str">
        <f>IF(SUM(Table1[[#This Row],[Design]:[Beyond compliance]])&gt;1,1,"")</f>
        <v/>
      </c>
      <c r="DT377" s="169" t="str">
        <f>IF(Table1[[#This Row],[Both Residential &amp; Commercial4]]&lt;&gt;1,IF(Table1[[#This Row],[Residential]]=1,1,""),"")</f>
        <v/>
      </c>
      <c r="DU377" s="169" t="str">
        <f>IF(Table1[[#This Row],[Both Residential &amp; Commercial4]]&lt;&gt;1,IF(Table1[[#This Row],[Commercial]]=1,1,""),"")</f>
        <v/>
      </c>
      <c r="DV377" s="169" t="str">
        <f>Table1[[#This Row],[Residential &amp; Commercial]]</f>
        <v/>
      </c>
      <c r="DW377" s="169"/>
    </row>
    <row r="378" spans="1:127" s="49" customFormat="1" ht="20.25" thickTop="1" thickBot="1" x14ac:dyDescent="0.35">
      <c r="A378" s="97"/>
      <c r="B378" s="97"/>
      <c r="C378" s="88"/>
      <c r="D378" s="88"/>
      <c r="E378" s="176"/>
      <c r="F378" s="176"/>
      <c r="G378" s="176"/>
      <c r="H378" s="176"/>
      <c r="I378" s="90" t="str">
        <f>IF(AND(Table1[[#This Row],[General]]=1,Table1[[#This Row],[Beginner]]=1,Table1[[#This Row],[Intermediate]]=1,Table1[[#This Row],[Advanced]]=1),1,"")</f>
        <v/>
      </c>
      <c r="J378" s="90" t="str">
        <f>CONCATENATE(IF(Table1[[#This Row],[General]]=1,"General, ",""), IF(Table1[[#This Row],[Beginner]]=1,"Beginner, ",""),IF(Table1[[#This Row],[Intermediate]]=1,"Intermediate, ",""), IF(Table1[[#This Row],[Advanced]]=1,"Advanced",""))</f>
        <v/>
      </c>
      <c r="K378" s="91"/>
      <c r="L378" s="179"/>
      <c r="M378" s="91"/>
      <c r="N378" s="91"/>
      <c r="O378" s="159"/>
      <c r="P378" s="91"/>
      <c r="Q378" s="91"/>
      <c r="R378" s="91"/>
      <c r="S37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78" s="102"/>
      <c r="U378" s="102"/>
      <c r="V378" s="240"/>
      <c r="W378" s="240"/>
      <c r="X378" s="102"/>
      <c r="Y378" s="102"/>
      <c r="Z378" s="102"/>
      <c r="AA378" s="102"/>
      <c r="AB378" s="102"/>
      <c r="AC378" s="102"/>
      <c r="AD378" s="102"/>
      <c r="AE378" s="102"/>
      <c r="AF378" s="102"/>
      <c r="AG37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78" s="103"/>
      <c r="AI378" s="103"/>
      <c r="AJ378" s="103"/>
      <c r="AK378" s="74" t="str">
        <f>CONCATENATE(IF(Table1[[#This Row],[Digital]]=1,"Digital, ",""),IF(Table1[[#This Row],[Face to Face]]=1,"Face to face, ",""),IF(Table1[[#This Row],[Blended]]=1,"Blended",""))</f>
        <v/>
      </c>
      <c r="AL378" s="99"/>
      <c r="AM378" s="104"/>
      <c r="AN378" s="130"/>
      <c r="AO378" s="94"/>
      <c r="AP378" s="182"/>
      <c r="AQ378" s="94"/>
      <c r="AR378" s="94"/>
      <c r="AS378" s="94"/>
      <c r="AT378" s="94"/>
      <c r="AU378" s="94"/>
      <c r="AV378" s="182"/>
      <c r="AW378" s="182"/>
      <c r="AX378" s="182"/>
      <c r="AY378" s="94"/>
      <c r="AZ37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7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78" s="95"/>
      <c r="BC378" s="95"/>
      <c r="BD378" s="90" t="str">
        <f>IF(AND(Table1[[#This Row],[Residential]]=1,Table1[[#This Row],[Commercial]]=1),1,"")</f>
        <v/>
      </c>
      <c r="BE378" s="90" t="str">
        <f>CONCATENATE(IF(Table1[[#This Row],[Residential]]=1,"Residential, ",""),IF(Table1[[#This Row],[Commercial]]=1,"Commercial",""))</f>
        <v/>
      </c>
      <c r="BF378" s="94"/>
      <c r="BG378" s="94"/>
      <c r="BH378" s="94"/>
      <c r="BI378" s="94"/>
      <c r="BJ378" s="94"/>
      <c r="BK378" s="94"/>
      <c r="BL378" s="94"/>
      <c r="BM378" s="182"/>
      <c r="BN378" s="94"/>
      <c r="BO37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78" s="178"/>
      <c r="BQ378" s="120"/>
      <c r="BR378" s="132"/>
      <c r="BS378" s="120"/>
      <c r="BT378" s="175"/>
      <c r="BU378" s="175"/>
      <c r="BV378" s="175"/>
      <c r="BW378" s="121"/>
      <c r="BX378" s="121"/>
      <c r="BY378" s="121"/>
      <c r="BZ378" s="227"/>
      <c r="CA37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78" s="48">
        <f>COUNTIF(Table1[[#This Row],[Validity]:[Alignment with NCC (Yes=1,No=0)]],"N/A")</f>
        <v>0</v>
      </c>
      <c r="CC378" s="48">
        <f>IF(ISERROR(Table1[[#This Row],[Total Quality Score (out of 10)]]/(4-Table1[[#This Row],[N/A Count]])),0,Table1[[#This Row],[Total Quality Score (out of 10)]]/(4-Table1[[#This Row],[N/A Count]]))</f>
        <v>0</v>
      </c>
      <c r="CD378" s="106"/>
      <c r="CE378" s="106"/>
      <c r="CF378" s="172" t="str">
        <f>IF(SUM(Table1[[#This Row],[Multiple]:[Level (all)62]])&lt;1,IF(Table1[[#This Row],[General]]=1,1,""),"")</f>
        <v/>
      </c>
      <c r="CG378" s="172" t="str">
        <f>IF(SUM(Table1[[#This Row],[Multiple]:[Level (all)62]])&lt;1,IF(Table1[[#This Row],[Beginner]]=1,1,""),"")</f>
        <v/>
      </c>
      <c r="CH378" s="171" t="str">
        <f>IF(SUM(Table1[[#This Row],[Multiple]:[Level (all)62]])&lt;1,IF(Table1[[#This Row],[Intermediate]]=1,1,""),"")</f>
        <v/>
      </c>
      <c r="CI378" s="171" t="str">
        <f>IF(SUM(Table1[[#This Row],[Multiple]:[Level (all)62]])&lt;1,IF(Table1[[#This Row],[Advanced]]=1,1,""),"")</f>
        <v/>
      </c>
      <c r="CJ378" s="171" t="str">
        <f>IF(AND(SUM(Table1[[#This Row],[General]:[Advanced]])&lt;4,SUM(Table1[[#This Row],[General]:[Advanced]])&gt;1),1,"")</f>
        <v/>
      </c>
      <c r="CK378" s="171" t="str">
        <f>Table1[[#This Row],[Level (all)]]</f>
        <v/>
      </c>
      <c r="CL378" s="171" t="str">
        <f>IF(Table1[[#This Row],[Multiple audience]]&lt;&gt;1,IF(Table1[[#This Row],[General Audience]]=1,1,""),"")</f>
        <v/>
      </c>
      <c r="CM378" s="171" t="str">
        <f>IF(Table1[[#This Row],[Multiple audience]]&lt;&gt;1,IF(Table1[[#This Row],[Planners / Designers ]]=1,1,""),"")</f>
        <v/>
      </c>
      <c r="CN378" s="171" t="str">
        <f>IF(Table1[[#This Row],[Multiple audience]]&lt;&gt;1,IF(Table1[[#This Row],[Regulatory Assessors]]=1,1,""),"")</f>
        <v/>
      </c>
      <c r="CO378" s="171" t="str">
        <f>IF(Table1[[#This Row],[Multiple audience]]&lt;&gt;1,IF(Table1[[#This Row],[Builders / Management]]=1,1,""),"")</f>
        <v/>
      </c>
      <c r="CP378" s="171" t="str">
        <f>IF(Table1[[#This Row],[Multiple audience]]&lt;&gt;1,IF(Table1[[#This Row],[Energy / Sus Assessors]]=1,1,""),"")</f>
        <v/>
      </c>
      <c r="CQ378" s="171" t="str">
        <f>IF(Table1[[#This Row],[Multiple audience]]&lt;&gt;1,IF(Table1[[#This Row],[Semi-skilled]]=1,1,""),"")</f>
        <v/>
      </c>
      <c r="CR378" s="171" t="str">
        <f>IF(Table1[[#This Row],[Multiple audience]]&lt;&gt;1,IF(Table1[[#This Row],[Trades]]=1,1,""),"")</f>
        <v/>
      </c>
      <c r="CS378" s="171" t="str">
        <f>IF(Table1[[#This Row],[Multiple audience]]&lt;&gt;1,IF(Table1[[#This Row],[Other]]=1,1,""),"")</f>
        <v/>
      </c>
      <c r="CT378" s="171" t="str">
        <f>IF(SUM(Table1[[#This Row],[General Audience]:[Other]])&gt;1,1,"")</f>
        <v/>
      </c>
      <c r="CU378" s="171" t="str">
        <f>IF(Table1[[#This Row],[Various  ]]&lt;&gt;1,IF(Table1[[#This Row],[Calculator / Software]]=1,1,""),"")</f>
        <v/>
      </c>
      <c r="CV378" s="171" t="str">
        <f>IF(Table1[[#This Row],[Various  ]]&lt;&gt;1,IF(Table1[[#This Row],[Information  ]]=1,1,""),"")</f>
        <v/>
      </c>
      <c r="CW378" s="171" t="str">
        <f>IF(Table1[[#This Row],[Various  ]]&lt;&gt;1,IF(Table1[[#This Row],[Interactive Tool]]=1,1,""),"")</f>
        <v/>
      </c>
      <c r="CX378" s="171" t="str">
        <f>IF(Table1[[#This Row],[Various  ]]&lt;&gt;1,IF(Table1[[#This Row],[Technical Specifications]]=1,1,""),"")</f>
        <v/>
      </c>
      <c r="CY378" s="171" t="str">
        <f>IF(Table1[[#This Row],[Various  ]]&lt;&gt;1,IF(Table1[[#This Row],[Training Resources]]=1,1,""),"")</f>
        <v/>
      </c>
      <c r="CZ378" s="171" t="str">
        <f>IF(Table1[[#This Row],[Various  ]]&lt;&gt;1,IF(Table1[[#This Row],[Toolbox]]=1,1,""),"")</f>
        <v/>
      </c>
      <c r="DA378" s="169" t="str">
        <f>IF(Table1[[#This Row],[Various  ]]&lt;&gt;1,IF(Table1[[#This Row],[Video]]=1,1,""),"")</f>
        <v/>
      </c>
      <c r="DB378" s="169" t="str">
        <f>IF(Table1[[#This Row],[Various  ]]&lt;&gt;1,IF(Table1[[#This Row],[Case study]]=1,1,""),"")</f>
        <v/>
      </c>
      <c r="DC378" s="169" t="str">
        <f>IF(Table1[[#This Row],[Various  ]]&lt;&gt;1,IF(Table1[[#This Row],[Other   ]]=1,1,""),"")</f>
        <v/>
      </c>
      <c r="DD378" s="169" t="str">
        <f>IF(Table1[[#This Row],[Various  ]]&lt;&gt;1,IF(Table1[[#This Row],[Standards]]=1,1,""),"")</f>
        <v/>
      </c>
      <c r="DE378" s="169" t="str">
        <f>IF(Table1[[#This Row],[Various]]=1,1,IF(SUM(Table1[[#This Row],[Calculator / Software]:[Standards]])&gt;1,1,""))</f>
        <v/>
      </c>
      <c r="DF378" s="169" t="str">
        <f>IF(Table1[[#This Row],[Multiple NCC links]]&lt;&gt;1,IF(Table1[[#This Row],[Design]]=1,1,""),"")</f>
        <v/>
      </c>
      <c r="DG378" s="169" t="str">
        <f>IF(Table1[[#This Row],[Multiple NCC links]]&lt;&gt;1,IF(Table1[[#This Row],[Assessment / Verification]]=1,1,""),"")</f>
        <v/>
      </c>
      <c r="DH378" s="169" t="str">
        <f>IF(Table1[[#This Row],[Multiple NCC links]]&lt;&gt;1,IF(Table1[[#This Row],[Climate Specific ]]=1,1,""),"")</f>
        <v/>
      </c>
      <c r="DI378" s="169" t="str">
        <f>IF(Table1[[#This Row],[Multiple NCC links]]&lt;&gt;1,IF(Table1[[#This Row],[Alterations / Additions]]=1,1,""),"")</f>
        <v/>
      </c>
      <c r="DJ378" s="169" t="str">
        <f>IF(Table1[[#This Row],[Multiple NCC links]]&lt;&gt;1,IF(Table1[[#This Row],[Glazing]]=1,1,""),"")</f>
        <v/>
      </c>
      <c r="DK378" s="169" t="str">
        <f>IF(Table1[[#This Row],[Multiple NCC links]]&lt;&gt;1,IF(Table1[[#This Row],[Building Fabric / Thermal / Sealing]]=1,1,""),"")</f>
        <v/>
      </c>
      <c r="DL378" s="169" t="str">
        <f>IF(Table1[[#This Row],[Multiple NCC links]]&lt;&gt;1,IF(Table1[[#This Row],[Lighting]]=1,1,""),"")</f>
        <v/>
      </c>
      <c r="DM378" s="169" t="str">
        <f>IF(Table1[[#This Row],[Multiple NCC links]]&lt;&gt;1,IF(Table1[[#This Row],[HVAC]]=1,1,""),"")</f>
        <v/>
      </c>
      <c r="DN378" s="169" t="str">
        <f>IF(Table1[[#This Row],[Multiple NCC links]]&lt;&gt;1,IF(Table1[[#This Row],[Services]]=1,1,""),"")</f>
        <v/>
      </c>
      <c r="DO378" s="169" t="str">
        <f>IF(Table1[[#This Row],[Multiple NCC links]]&lt;&gt;1,IF(Table1[[#This Row],[Maintenance &amp; Monitoring]]=1,1,""),"")</f>
        <v/>
      </c>
      <c r="DP378" s="169" t="str">
        <f>IF(Table1[[#This Row],[Multiple NCC links]]&lt;&gt;1,IF(Table1[[#This Row],[Hand over / Operations]]=1,1,""),"")</f>
        <v/>
      </c>
      <c r="DQ378" s="169" t="str">
        <f>IF(Table1[[#This Row],[Multiple NCC links]]&lt;&gt;1,IF(Table1[[#This Row],[As built assessment]]=1,1,""),"")</f>
        <v/>
      </c>
      <c r="DR378" s="169" t="str">
        <f>IF(Table1[[#This Row],[Multiple NCC links]]&lt;&gt;1,IF(Table1[[#This Row],[Beyond compliance]]=1,1,""),"")</f>
        <v/>
      </c>
      <c r="DS378" s="169" t="str">
        <f>IF(SUM(Table1[[#This Row],[Design]:[Beyond compliance]])&gt;1,1,"")</f>
        <v/>
      </c>
      <c r="DT378" s="169" t="str">
        <f>IF(Table1[[#This Row],[Both Residential &amp; Commercial4]]&lt;&gt;1,IF(Table1[[#This Row],[Residential]]=1,1,""),"")</f>
        <v/>
      </c>
      <c r="DU378" s="169" t="str">
        <f>IF(Table1[[#This Row],[Both Residential &amp; Commercial4]]&lt;&gt;1,IF(Table1[[#This Row],[Commercial]]=1,1,""),"")</f>
        <v/>
      </c>
      <c r="DV378" s="169" t="str">
        <f>Table1[[#This Row],[Residential &amp; Commercial]]</f>
        <v/>
      </c>
      <c r="DW378" s="169"/>
    </row>
    <row r="379" spans="1:127" s="49" customFormat="1" ht="20.25" thickTop="1" thickBot="1" x14ac:dyDescent="0.35">
      <c r="A379" s="97"/>
      <c r="B379" s="97"/>
      <c r="C379" s="88"/>
      <c r="D379" s="88"/>
      <c r="E379" s="176"/>
      <c r="F379" s="176"/>
      <c r="G379" s="176"/>
      <c r="H379" s="176"/>
      <c r="I379" s="90" t="str">
        <f>IF(AND(Table1[[#This Row],[General]]=1,Table1[[#This Row],[Beginner]]=1,Table1[[#This Row],[Intermediate]]=1,Table1[[#This Row],[Advanced]]=1),1,"")</f>
        <v/>
      </c>
      <c r="J379" s="90" t="str">
        <f>CONCATENATE(IF(Table1[[#This Row],[General]]=1,"General, ",""), IF(Table1[[#This Row],[Beginner]]=1,"Beginner, ",""),IF(Table1[[#This Row],[Intermediate]]=1,"Intermediate, ",""), IF(Table1[[#This Row],[Advanced]]=1,"Advanced",""))</f>
        <v/>
      </c>
      <c r="K379" s="91"/>
      <c r="L379" s="179"/>
      <c r="M379" s="91"/>
      <c r="N379" s="91"/>
      <c r="O379" s="159"/>
      <c r="P379" s="91"/>
      <c r="Q379" s="91"/>
      <c r="R379" s="91"/>
      <c r="S37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79" s="102"/>
      <c r="U379" s="102"/>
      <c r="V379" s="240"/>
      <c r="W379" s="240"/>
      <c r="X379" s="102"/>
      <c r="Y379" s="102"/>
      <c r="Z379" s="102"/>
      <c r="AA379" s="102"/>
      <c r="AB379" s="102"/>
      <c r="AC379" s="102"/>
      <c r="AD379" s="102"/>
      <c r="AE379" s="102"/>
      <c r="AF379" s="102"/>
      <c r="AG37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79" s="103"/>
      <c r="AI379" s="103"/>
      <c r="AJ379" s="103"/>
      <c r="AK379" s="74" t="str">
        <f>CONCATENATE(IF(Table1[[#This Row],[Digital]]=1,"Digital, ",""),IF(Table1[[#This Row],[Face to Face]]=1,"Face to face, ",""),IF(Table1[[#This Row],[Blended]]=1,"Blended",""))</f>
        <v/>
      </c>
      <c r="AL379" s="99"/>
      <c r="AM379" s="104"/>
      <c r="AN379" s="130"/>
      <c r="AO379" s="94"/>
      <c r="AP379" s="182"/>
      <c r="AQ379" s="94"/>
      <c r="AR379" s="94"/>
      <c r="AS379" s="94"/>
      <c r="AT379" s="94"/>
      <c r="AU379" s="94"/>
      <c r="AV379" s="182"/>
      <c r="AW379" s="182"/>
      <c r="AX379" s="182"/>
      <c r="AY379" s="94"/>
      <c r="AZ37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7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79" s="95"/>
      <c r="BC379" s="95"/>
      <c r="BD379" s="90" t="str">
        <f>IF(AND(Table1[[#This Row],[Residential]]=1,Table1[[#This Row],[Commercial]]=1),1,"")</f>
        <v/>
      </c>
      <c r="BE379" s="90" t="str">
        <f>CONCATENATE(IF(Table1[[#This Row],[Residential]]=1,"Residential, ",""),IF(Table1[[#This Row],[Commercial]]=1,"Commercial",""))</f>
        <v/>
      </c>
      <c r="BF379" s="94"/>
      <c r="BG379" s="94"/>
      <c r="BH379" s="94"/>
      <c r="BI379" s="94"/>
      <c r="BJ379" s="94"/>
      <c r="BK379" s="94"/>
      <c r="BL379" s="94"/>
      <c r="BM379" s="182"/>
      <c r="BN379" s="94"/>
      <c r="BO37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79" s="178"/>
      <c r="BQ379" s="120"/>
      <c r="BR379" s="132"/>
      <c r="BS379" s="120"/>
      <c r="BT379" s="175"/>
      <c r="BU379" s="175"/>
      <c r="BV379" s="175"/>
      <c r="BW379" s="121"/>
      <c r="BX379" s="121"/>
      <c r="BY379" s="121"/>
      <c r="BZ379" s="227"/>
      <c r="CA37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79" s="48">
        <f>COUNTIF(Table1[[#This Row],[Validity]:[Alignment with NCC (Yes=1,No=0)]],"N/A")</f>
        <v>0</v>
      </c>
      <c r="CC379" s="48">
        <f>IF(ISERROR(Table1[[#This Row],[Total Quality Score (out of 10)]]/(4-Table1[[#This Row],[N/A Count]])),0,Table1[[#This Row],[Total Quality Score (out of 10)]]/(4-Table1[[#This Row],[N/A Count]]))</f>
        <v>0</v>
      </c>
      <c r="CD379" s="106"/>
      <c r="CE379" s="106"/>
      <c r="CF379" s="172" t="str">
        <f>IF(SUM(Table1[[#This Row],[Multiple]:[Level (all)62]])&lt;1,IF(Table1[[#This Row],[General]]=1,1,""),"")</f>
        <v/>
      </c>
      <c r="CG379" s="172" t="str">
        <f>IF(SUM(Table1[[#This Row],[Multiple]:[Level (all)62]])&lt;1,IF(Table1[[#This Row],[Beginner]]=1,1,""),"")</f>
        <v/>
      </c>
      <c r="CH379" s="171" t="str">
        <f>IF(SUM(Table1[[#This Row],[Multiple]:[Level (all)62]])&lt;1,IF(Table1[[#This Row],[Intermediate]]=1,1,""),"")</f>
        <v/>
      </c>
      <c r="CI379" s="171" t="str">
        <f>IF(SUM(Table1[[#This Row],[Multiple]:[Level (all)62]])&lt;1,IF(Table1[[#This Row],[Advanced]]=1,1,""),"")</f>
        <v/>
      </c>
      <c r="CJ379" s="171" t="str">
        <f>IF(AND(SUM(Table1[[#This Row],[General]:[Advanced]])&lt;4,SUM(Table1[[#This Row],[General]:[Advanced]])&gt;1),1,"")</f>
        <v/>
      </c>
      <c r="CK379" s="171" t="str">
        <f>Table1[[#This Row],[Level (all)]]</f>
        <v/>
      </c>
      <c r="CL379" s="171" t="str">
        <f>IF(Table1[[#This Row],[Multiple audience]]&lt;&gt;1,IF(Table1[[#This Row],[General Audience]]=1,1,""),"")</f>
        <v/>
      </c>
      <c r="CM379" s="171" t="str">
        <f>IF(Table1[[#This Row],[Multiple audience]]&lt;&gt;1,IF(Table1[[#This Row],[Planners / Designers ]]=1,1,""),"")</f>
        <v/>
      </c>
      <c r="CN379" s="171" t="str">
        <f>IF(Table1[[#This Row],[Multiple audience]]&lt;&gt;1,IF(Table1[[#This Row],[Regulatory Assessors]]=1,1,""),"")</f>
        <v/>
      </c>
      <c r="CO379" s="171" t="str">
        <f>IF(Table1[[#This Row],[Multiple audience]]&lt;&gt;1,IF(Table1[[#This Row],[Builders / Management]]=1,1,""),"")</f>
        <v/>
      </c>
      <c r="CP379" s="171" t="str">
        <f>IF(Table1[[#This Row],[Multiple audience]]&lt;&gt;1,IF(Table1[[#This Row],[Energy / Sus Assessors]]=1,1,""),"")</f>
        <v/>
      </c>
      <c r="CQ379" s="171" t="str">
        <f>IF(Table1[[#This Row],[Multiple audience]]&lt;&gt;1,IF(Table1[[#This Row],[Semi-skilled]]=1,1,""),"")</f>
        <v/>
      </c>
      <c r="CR379" s="171" t="str">
        <f>IF(Table1[[#This Row],[Multiple audience]]&lt;&gt;1,IF(Table1[[#This Row],[Trades]]=1,1,""),"")</f>
        <v/>
      </c>
      <c r="CS379" s="171" t="str">
        <f>IF(Table1[[#This Row],[Multiple audience]]&lt;&gt;1,IF(Table1[[#This Row],[Other]]=1,1,""),"")</f>
        <v/>
      </c>
      <c r="CT379" s="171" t="str">
        <f>IF(SUM(Table1[[#This Row],[General Audience]:[Other]])&gt;1,1,"")</f>
        <v/>
      </c>
      <c r="CU379" s="171" t="str">
        <f>IF(Table1[[#This Row],[Various  ]]&lt;&gt;1,IF(Table1[[#This Row],[Calculator / Software]]=1,1,""),"")</f>
        <v/>
      </c>
      <c r="CV379" s="171" t="str">
        <f>IF(Table1[[#This Row],[Various  ]]&lt;&gt;1,IF(Table1[[#This Row],[Information  ]]=1,1,""),"")</f>
        <v/>
      </c>
      <c r="CW379" s="171" t="str">
        <f>IF(Table1[[#This Row],[Various  ]]&lt;&gt;1,IF(Table1[[#This Row],[Interactive Tool]]=1,1,""),"")</f>
        <v/>
      </c>
      <c r="CX379" s="171" t="str">
        <f>IF(Table1[[#This Row],[Various  ]]&lt;&gt;1,IF(Table1[[#This Row],[Technical Specifications]]=1,1,""),"")</f>
        <v/>
      </c>
      <c r="CY379" s="171" t="str">
        <f>IF(Table1[[#This Row],[Various  ]]&lt;&gt;1,IF(Table1[[#This Row],[Training Resources]]=1,1,""),"")</f>
        <v/>
      </c>
      <c r="CZ379" s="171" t="str">
        <f>IF(Table1[[#This Row],[Various  ]]&lt;&gt;1,IF(Table1[[#This Row],[Toolbox]]=1,1,""),"")</f>
        <v/>
      </c>
      <c r="DA379" s="169" t="str">
        <f>IF(Table1[[#This Row],[Various  ]]&lt;&gt;1,IF(Table1[[#This Row],[Video]]=1,1,""),"")</f>
        <v/>
      </c>
      <c r="DB379" s="169" t="str">
        <f>IF(Table1[[#This Row],[Various  ]]&lt;&gt;1,IF(Table1[[#This Row],[Case study]]=1,1,""),"")</f>
        <v/>
      </c>
      <c r="DC379" s="169" t="str">
        <f>IF(Table1[[#This Row],[Various  ]]&lt;&gt;1,IF(Table1[[#This Row],[Other   ]]=1,1,""),"")</f>
        <v/>
      </c>
      <c r="DD379" s="169" t="str">
        <f>IF(Table1[[#This Row],[Various  ]]&lt;&gt;1,IF(Table1[[#This Row],[Standards]]=1,1,""),"")</f>
        <v/>
      </c>
      <c r="DE379" s="169" t="str">
        <f>IF(Table1[[#This Row],[Various]]=1,1,IF(SUM(Table1[[#This Row],[Calculator / Software]:[Standards]])&gt;1,1,""))</f>
        <v/>
      </c>
      <c r="DF379" s="169" t="str">
        <f>IF(Table1[[#This Row],[Multiple NCC links]]&lt;&gt;1,IF(Table1[[#This Row],[Design]]=1,1,""),"")</f>
        <v/>
      </c>
      <c r="DG379" s="169" t="str">
        <f>IF(Table1[[#This Row],[Multiple NCC links]]&lt;&gt;1,IF(Table1[[#This Row],[Assessment / Verification]]=1,1,""),"")</f>
        <v/>
      </c>
      <c r="DH379" s="169" t="str">
        <f>IF(Table1[[#This Row],[Multiple NCC links]]&lt;&gt;1,IF(Table1[[#This Row],[Climate Specific ]]=1,1,""),"")</f>
        <v/>
      </c>
      <c r="DI379" s="169" t="str">
        <f>IF(Table1[[#This Row],[Multiple NCC links]]&lt;&gt;1,IF(Table1[[#This Row],[Alterations / Additions]]=1,1,""),"")</f>
        <v/>
      </c>
      <c r="DJ379" s="169" t="str">
        <f>IF(Table1[[#This Row],[Multiple NCC links]]&lt;&gt;1,IF(Table1[[#This Row],[Glazing]]=1,1,""),"")</f>
        <v/>
      </c>
      <c r="DK379" s="169" t="str">
        <f>IF(Table1[[#This Row],[Multiple NCC links]]&lt;&gt;1,IF(Table1[[#This Row],[Building Fabric / Thermal / Sealing]]=1,1,""),"")</f>
        <v/>
      </c>
      <c r="DL379" s="169" t="str">
        <f>IF(Table1[[#This Row],[Multiple NCC links]]&lt;&gt;1,IF(Table1[[#This Row],[Lighting]]=1,1,""),"")</f>
        <v/>
      </c>
      <c r="DM379" s="169" t="str">
        <f>IF(Table1[[#This Row],[Multiple NCC links]]&lt;&gt;1,IF(Table1[[#This Row],[HVAC]]=1,1,""),"")</f>
        <v/>
      </c>
      <c r="DN379" s="169" t="str">
        <f>IF(Table1[[#This Row],[Multiple NCC links]]&lt;&gt;1,IF(Table1[[#This Row],[Services]]=1,1,""),"")</f>
        <v/>
      </c>
      <c r="DO379" s="169" t="str">
        <f>IF(Table1[[#This Row],[Multiple NCC links]]&lt;&gt;1,IF(Table1[[#This Row],[Maintenance &amp; Monitoring]]=1,1,""),"")</f>
        <v/>
      </c>
      <c r="DP379" s="169" t="str">
        <f>IF(Table1[[#This Row],[Multiple NCC links]]&lt;&gt;1,IF(Table1[[#This Row],[Hand over / Operations]]=1,1,""),"")</f>
        <v/>
      </c>
      <c r="DQ379" s="169" t="str">
        <f>IF(Table1[[#This Row],[Multiple NCC links]]&lt;&gt;1,IF(Table1[[#This Row],[As built assessment]]=1,1,""),"")</f>
        <v/>
      </c>
      <c r="DR379" s="169" t="str">
        <f>IF(Table1[[#This Row],[Multiple NCC links]]&lt;&gt;1,IF(Table1[[#This Row],[Beyond compliance]]=1,1,""),"")</f>
        <v/>
      </c>
      <c r="DS379" s="169" t="str">
        <f>IF(SUM(Table1[[#This Row],[Design]:[Beyond compliance]])&gt;1,1,"")</f>
        <v/>
      </c>
      <c r="DT379" s="169" t="str">
        <f>IF(Table1[[#This Row],[Both Residential &amp; Commercial4]]&lt;&gt;1,IF(Table1[[#This Row],[Residential]]=1,1,""),"")</f>
        <v/>
      </c>
      <c r="DU379" s="169" t="str">
        <f>IF(Table1[[#This Row],[Both Residential &amp; Commercial4]]&lt;&gt;1,IF(Table1[[#This Row],[Commercial]]=1,1,""),"")</f>
        <v/>
      </c>
      <c r="DV379" s="169" t="str">
        <f>Table1[[#This Row],[Residential &amp; Commercial]]</f>
        <v/>
      </c>
      <c r="DW379" s="169"/>
    </row>
    <row r="380" spans="1:127" s="49" customFormat="1" ht="20.25" thickTop="1" thickBot="1" x14ac:dyDescent="0.35">
      <c r="A380" s="97"/>
      <c r="B380" s="97"/>
      <c r="C380" s="88"/>
      <c r="D380" s="88"/>
      <c r="E380" s="176"/>
      <c r="F380" s="176"/>
      <c r="G380" s="176"/>
      <c r="H380" s="176"/>
      <c r="I380" s="90" t="str">
        <f>IF(AND(Table1[[#This Row],[General]]=1,Table1[[#This Row],[Beginner]]=1,Table1[[#This Row],[Intermediate]]=1,Table1[[#This Row],[Advanced]]=1),1,"")</f>
        <v/>
      </c>
      <c r="J380" s="90" t="str">
        <f>CONCATENATE(IF(Table1[[#This Row],[General]]=1,"General, ",""), IF(Table1[[#This Row],[Beginner]]=1,"Beginner, ",""),IF(Table1[[#This Row],[Intermediate]]=1,"Intermediate, ",""), IF(Table1[[#This Row],[Advanced]]=1,"Advanced",""))</f>
        <v/>
      </c>
      <c r="K380" s="91"/>
      <c r="L380" s="179"/>
      <c r="M380" s="91"/>
      <c r="N380" s="91"/>
      <c r="O380" s="159"/>
      <c r="P380" s="91"/>
      <c r="Q380" s="91"/>
      <c r="R380" s="91"/>
      <c r="S38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80" s="102"/>
      <c r="U380" s="102"/>
      <c r="V380" s="240"/>
      <c r="W380" s="240"/>
      <c r="X380" s="102"/>
      <c r="Y380" s="102"/>
      <c r="Z380" s="102"/>
      <c r="AA380" s="102"/>
      <c r="AB380" s="102"/>
      <c r="AC380" s="102"/>
      <c r="AD380" s="102"/>
      <c r="AE380" s="102"/>
      <c r="AF380" s="102"/>
      <c r="AG38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80" s="103"/>
      <c r="AI380" s="103"/>
      <c r="AJ380" s="103"/>
      <c r="AK380" s="74" t="str">
        <f>CONCATENATE(IF(Table1[[#This Row],[Digital]]=1,"Digital, ",""),IF(Table1[[#This Row],[Face to Face]]=1,"Face to face, ",""),IF(Table1[[#This Row],[Blended]]=1,"Blended",""))</f>
        <v/>
      </c>
      <c r="AL380" s="99"/>
      <c r="AM380" s="104"/>
      <c r="AN380" s="130"/>
      <c r="AO380" s="94"/>
      <c r="AP380" s="182"/>
      <c r="AQ380" s="94"/>
      <c r="AR380" s="94"/>
      <c r="AS380" s="94"/>
      <c r="AT380" s="94"/>
      <c r="AU380" s="94"/>
      <c r="AV380" s="182"/>
      <c r="AW380" s="182"/>
      <c r="AX380" s="182"/>
      <c r="AY380" s="94"/>
      <c r="AZ38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8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80" s="95"/>
      <c r="BC380" s="95"/>
      <c r="BD380" s="90" t="str">
        <f>IF(AND(Table1[[#This Row],[Residential]]=1,Table1[[#This Row],[Commercial]]=1),1,"")</f>
        <v/>
      </c>
      <c r="BE380" s="90" t="str">
        <f>CONCATENATE(IF(Table1[[#This Row],[Residential]]=1,"Residential, ",""),IF(Table1[[#This Row],[Commercial]]=1,"Commercial",""))</f>
        <v/>
      </c>
      <c r="BF380" s="94"/>
      <c r="BG380" s="94"/>
      <c r="BH380" s="94"/>
      <c r="BI380" s="94"/>
      <c r="BJ380" s="94"/>
      <c r="BK380" s="94"/>
      <c r="BL380" s="94"/>
      <c r="BM380" s="182"/>
      <c r="BN380" s="94"/>
      <c r="BO38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80" s="178"/>
      <c r="BQ380" s="120"/>
      <c r="BR380" s="132"/>
      <c r="BS380" s="120"/>
      <c r="BT380" s="175"/>
      <c r="BU380" s="175"/>
      <c r="BV380" s="175"/>
      <c r="BW380" s="121"/>
      <c r="BX380" s="121"/>
      <c r="BY380" s="121"/>
      <c r="BZ380" s="227"/>
      <c r="CA38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80" s="48">
        <f>COUNTIF(Table1[[#This Row],[Validity]:[Alignment with NCC (Yes=1,No=0)]],"N/A")</f>
        <v>0</v>
      </c>
      <c r="CC380" s="48">
        <f>IF(ISERROR(Table1[[#This Row],[Total Quality Score (out of 10)]]/(4-Table1[[#This Row],[N/A Count]])),0,Table1[[#This Row],[Total Quality Score (out of 10)]]/(4-Table1[[#This Row],[N/A Count]]))</f>
        <v>0</v>
      </c>
      <c r="CD380" s="106"/>
      <c r="CE380" s="106"/>
      <c r="CF380" s="172" t="str">
        <f>IF(SUM(Table1[[#This Row],[Multiple]:[Level (all)62]])&lt;1,IF(Table1[[#This Row],[General]]=1,1,""),"")</f>
        <v/>
      </c>
      <c r="CG380" s="172" t="str">
        <f>IF(SUM(Table1[[#This Row],[Multiple]:[Level (all)62]])&lt;1,IF(Table1[[#This Row],[Beginner]]=1,1,""),"")</f>
        <v/>
      </c>
      <c r="CH380" s="171" t="str">
        <f>IF(SUM(Table1[[#This Row],[Multiple]:[Level (all)62]])&lt;1,IF(Table1[[#This Row],[Intermediate]]=1,1,""),"")</f>
        <v/>
      </c>
      <c r="CI380" s="171" t="str">
        <f>IF(SUM(Table1[[#This Row],[Multiple]:[Level (all)62]])&lt;1,IF(Table1[[#This Row],[Advanced]]=1,1,""),"")</f>
        <v/>
      </c>
      <c r="CJ380" s="171" t="str">
        <f>IF(AND(SUM(Table1[[#This Row],[General]:[Advanced]])&lt;4,SUM(Table1[[#This Row],[General]:[Advanced]])&gt;1),1,"")</f>
        <v/>
      </c>
      <c r="CK380" s="171" t="str">
        <f>Table1[[#This Row],[Level (all)]]</f>
        <v/>
      </c>
      <c r="CL380" s="171" t="str">
        <f>IF(Table1[[#This Row],[Multiple audience]]&lt;&gt;1,IF(Table1[[#This Row],[General Audience]]=1,1,""),"")</f>
        <v/>
      </c>
      <c r="CM380" s="171" t="str">
        <f>IF(Table1[[#This Row],[Multiple audience]]&lt;&gt;1,IF(Table1[[#This Row],[Planners / Designers ]]=1,1,""),"")</f>
        <v/>
      </c>
      <c r="CN380" s="171" t="str">
        <f>IF(Table1[[#This Row],[Multiple audience]]&lt;&gt;1,IF(Table1[[#This Row],[Regulatory Assessors]]=1,1,""),"")</f>
        <v/>
      </c>
      <c r="CO380" s="171" t="str">
        <f>IF(Table1[[#This Row],[Multiple audience]]&lt;&gt;1,IF(Table1[[#This Row],[Builders / Management]]=1,1,""),"")</f>
        <v/>
      </c>
      <c r="CP380" s="171" t="str">
        <f>IF(Table1[[#This Row],[Multiple audience]]&lt;&gt;1,IF(Table1[[#This Row],[Energy / Sus Assessors]]=1,1,""),"")</f>
        <v/>
      </c>
      <c r="CQ380" s="171" t="str">
        <f>IF(Table1[[#This Row],[Multiple audience]]&lt;&gt;1,IF(Table1[[#This Row],[Semi-skilled]]=1,1,""),"")</f>
        <v/>
      </c>
      <c r="CR380" s="171" t="str">
        <f>IF(Table1[[#This Row],[Multiple audience]]&lt;&gt;1,IF(Table1[[#This Row],[Trades]]=1,1,""),"")</f>
        <v/>
      </c>
      <c r="CS380" s="171" t="str">
        <f>IF(Table1[[#This Row],[Multiple audience]]&lt;&gt;1,IF(Table1[[#This Row],[Other]]=1,1,""),"")</f>
        <v/>
      </c>
      <c r="CT380" s="171" t="str">
        <f>IF(SUM(Table1[[#This Row],[General Audience]:[Other]])&gt;1,1,"")</f>
        <v/>
      </c>
      <c r="CU380" s="171" t="str">
        <f>IF(Table1[[#This Row],[Various  ]]&lt;&gt;1,IF(Table1[[#This Row],[Calculator / Software]]=1,1,""),"")</f>
        <v/>
      </c>
      <c r="CV380" s="171" t="str">
        <f>IF(Table1[[#This Row],[Various  ]]&lt;&gt;1,IF(Table1[[#This Row],[Information  ]]=1,1,""),"")</f>
        <v/>
      </c>
      <c r="CW380" s="171" t="str">
        <f>IF(Table1[[#This Row],[Various  ]]&lt;&gt;1,IF(Table1[[#This Row],[Interactive Tool]]=1,1,""),"")</f>
        <v/>
      </c>
      <c r="CX380" s="171" t="str">
        <f>IF(Table1[[#This Row],[Various  ]]&lt;&gt;1,IF(Table1[[#This Row],[Technical Specifications]]=1,1,""),"")</f>
        <v/>
      </c>
      <c r="CY380" s="171" t="str">
        <f>IF(Table1[[#This Row],[Various  ]]&lt;&gt;1,IF(Table1[[#This Row],[Training Resources]]=1,1,""),"")</f>
        <v/>
      </c>
      <c r="CZ380" s="171" t="str">
        <f>IF(Table1[[#This Row],[Various  ]]&lt;&gt;1,IF(Table1[[#This Row],[Toolbox]]=1,1,""),"")</f>
        <v/>
      </c>
      <c r="DA380" s="169" t="str">
        <f>IF(Table1[[#This Row],[Various  ]]&lt;&gt;1,IF(Table1[[#This Row],[Video]]=1,1,""),"")</f>
        <v/>
      </c>
      <c r="DB380" s="169" t="str">
        <f>IF(Table1[[#This Row],[Various  ]]&lt;&gt;1,IF(Table1[[#This Row],[Case study]]=1,1,""),"")</f>
        <v/>
      </c>
      <c r="DC380" s="169" t="str">
        <f>IF(Table1[[#This Row],[Various  ]]&lt;&gt;1,IF(Table1[[#This Row],[Other   ]]=1,1,""),"")</f>
        <v/>
      </c>
      <c r="DD380" s="169" t="str">
        <f>IF(Table1[[#This Row],[Various  ]]&lt;&gt;1,IF(Table1[[#This Row],[Standards]]=1,1,""),"")</f>
        <v/>
      </c>
      <c r="DE380" s="169" t="str">
        <f>IF(Table1[[#This Row],[Various]]=1,1,IF(SUM(Table1[[#This Row],[Calculator / Software]:[Standards]])&gt;1,1,""))</f>
        <v/>
      </c>
      <c r="DF380" s="169" t="str">
        <f>IF(Table1[[#This Row],[Multiple NCC links]]&lt;&gt;1,IF(Table1[[#This Row],[Design]]=1,1,""),"")</f>
        <v/>
      </c>
      <c r="DG380" s="169" t="str">
        <f>IF(Table1[[#This Row],[Multiple NCC links]]&lt;&gt;1,IF(Table1[[#This Row],[Assessment / Verification]]=1,1,""),"")</f>
        <v/>
      </c>
      <c r="DH380" s="169" t="str">
        <f>IF(Table1[[#This Row],[Multiple NCC links]]&lt;&gt;1,IF(Table1[[#This Row],[Climate Specific ]]=1,1,""),"")</f>
        <v/>
      </c>
      <c r="DI380" s="169" t="str">
        <f>IF(Table1[[#This Row],[Multiple NCC links]]&lt;&gt;1,IF(Table1[[#This Row],[Alterations / Additions]]=1,1,""),"")</f>
        <v/>
      </c>
      <c r="DJ380" s="169" t="str">
        <f>IF(Table1[[#This Row],[Multiple NCC links]]&lt;&gt;1,IF(Table1[[#This Row],[Glazing]]=1,1,""),"")</f>
        <v/>
      </c>
      <c r="DK380" s="169" t="str">
        <f>IF(Table1[[#This Row],[Multiple NCC links]]&lt;&gt;1,IF(Table1[[#This Row],[Building Fabric / Thermal / Sealing]]=1,1,""),"")</f>
        <v/>
      </c>
      <c r="DL380" s="169" t="str">
        <f>IF(Table1[[#This Row],[Multiple NCC links]]&lt;&gt;1,IF(Table1[[#This Row],[Lighting]]=1,1,""),"")</f>
        <v/>
      </c>
      <c r="DM380" s="169" t="str">
        <f>IF(Table1[[#This Row],[Multiple NCC links]]&lt;&gt;1,IF(Table1[[#This Row],[HVAC]]=1,1,""),"")</f>
        <v/>
      </c>
      <c r="DN380" s="169" t="str">
        <f>IF(Table1[[#This Row],[Multiple NCC links]]&lt;&gt;1,IF(Table1[[#This Row],[Services]]=1,1,""),"")</f>
        <v/>
      </c>
      <c r="DO380" s="169" t="str">
        <f>IF(Table1[[#This Row],[Multiple NCC links]]&lt;&gt;1,IF(Table1[[#This Row],[Maintenance &amp; Monitoring]]=1,1,""),"")</f>
        <v/>
      </c>
      <c r="DP380" s="169" t="str">
        <f>IF(Table1[[#This Row],[Multiple NCC links]]&lt;&gt;1,IF(Table1[[#This Row],[Hand over / Operations]]=1,1,""),"")</f>
        <v/>
      </c>
      <c r="DQ380" s="169" t="str">
        <f>IF(Table1[[#This Row],[Multiple NCC links]]&lt;&gt;1,IF(Table1[[#This Row],[As built assessment]]=1,1,""),"")</f>
        <v/>
      </c>
      <c r="DR380" s="169" t="str">
        <f>IF(Table1[[#This Row],[Multiple NCC links]]&lt;&gt;1,IF(Table1[[#This Row],[Beyond compliance]]=1,1,""),"")</f>
        <v/>
      </c>
      <c r="DS380" s="169" t="str">
        <f>IF(SUM(Table1[[#This Row],[Design]:[Beyond compliance]])&gt;1,1,"")</f>
        <v/>
      </c>
      <c r="DT380" s="169" t="str">
        <f>IF(Table1[[#This Row],[Both Residential &amp; Commercial4]]&lt;&gt;1,IF(Table1[[#This Row],[Residential]]=1,1,""),"")</f>
        <v/>
      </c>
      <c r="DU380" s="169" t="str">
        <f>IF(Table1[[#This Row],[Both Residential &amp; Commercial4]]&lt;&gt;1,IF(Table1[[#This Row],[Commercial]]=1,1,""),"")</f>
        <v/>
      </c>
      <c r="DV380" s="169" t="str">
        <f>Table1[[#This Row],[Residential &amp; Commercial]]</f>
        <v/>
      </c>
      <c r="DW380" s="169"/>
    </row>
    <row r="381" spans="1:127" s="49" customFormat="1" ht="20.25" thickTop="1" thickBot="1" x14ac:dyDescent="0.35">
      <c r="A381" s="97"/>
      <c r="B381" s="97"/>
      <c r="C381" s="88"/>
      <c r="D381" s="88"/>
      <c r="E381" s="176"/>
      <c r="F381" s="176"/>
      <c r="G381" s="176"/>
      <c r="H381" s="176"/>
      <c r="I381" s="90" t="str">
        <f>IF(AND(Table1[[#This Row],[General]]=1,Table1[[#This Row],[Beginner]]=1,Table1[[#This Row],[Intermediate]]=1,Table1[[#This Row],[Advanced]]=1),1,"")</f>
        <v/>
      </c>
      <c r="J381" s="90" t="str">
        <f>CONCATENATE(IF(Table1[[#This Row],[General]]=1,"General, ",""), IF(Table1[[#This Row],[Beginner]]=1,"Beginner, ",""),IF(Table1[[#This Row],[Intermediate]]=1,"Intermediate, ",""), IF(Table1[[#This Row],[Advanced]]=1,"Advanced",""))</f>
        <v/>
      </c>
      <c r="K381" s="91"/>
      <c r="L381" s="179"/>
      <c r="M381" s="91"/>
      <c r="N381" s="91"/>
      <c r="O381" s="159"/>
      <c r="P381" s="91"/>
      <c r="Q381" s="91"/>
      <c r="R381" s="91"/>
      <c r="S38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81" s="102"/>
      <c r="U381" s="102"/>
      <c r="V381" s="240"/>
      <c r="W381" s="240"/>
      <c r="X381" s="102"/>
      <c r="Y381" s="102"/>
      <c r="Z381" s="102"/>
      <c r="AA381" s="102"/>
      <c r="AB381" s="102"/>
      <c r="AC381" s="102"/>
      <c r="AD381" s="102"/>
      <c r="AE381" s="102"/>
      <c r="AF381" s="102"/>
      <c r="AG38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81" s="103"/>
      <c r="AI381" s="103"/>
      <c r="AJ381" s="103"/>
      <c r="AK381" s="74" t="str">
        <f>CONCATENATE(IF(Table1[[#This Row],[Digital]]=1,"Digital, ",""),IF(Table1[[#This Row],[Face to Face]]=1,"Face to face, ",""),IF(Table1[[#This Row],[Blended]]=1,"Blended",""))</f>
        <v/>
      </c>
      <c r="AL381" s="99"/>
      <c r="AM381" s="104"/>
      <c r="AN381" s="130"/>
      <c r="AO381" s="94"/>
      <c r="AP381" s="182"/>
      <c r="AQ381" s="94"/>
      <c r="AR381" s="94"/>
      <c r="AS381" s="94"/>
      <c r="AT381" s="94"/>
      <c r="AU381" s="94"/>
      <c r="AV381" s="182"/>
      <c r="AW381" s="182"/>
      <c r="AX381" s="182"/>
      <c r="AY381" s="94"/>
      <c r="AZ38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8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81" s="95"/>
      <c r="BC381" s="95"/>
      <c r="BD381" s="90" t="str">
        <f>IF(AND(Table1[[#This Row],[Residential]]=1,Table1[[#This Row],[Commercial]]=1),1,"")</f>
        <v/>
      </c>
      <c r="BE381" s="90" t="str">
        <f>CONCATENATE(IF(Table1[[#This Row],[Residential]]=1,"Residential, ",""),IF(Table1[[#This Row],[Commercial]]=1,"Commercial",""))</f>
        <v/>
      </c>
      <c r="BF381" s="94"/>
      <c r="BG381" s="94"/>
      <c r="BH381" s="94"/>
      <c r="BI381" s="94"/>
      <c r="BJ381" s="94"/>
      <c r="BK381" s="94"/>
      <c r="BL381" s="94"/>
      <c r="BM381" s="182"/>
      <c r="BN381" s="94"/>
      <c r="BO38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81" s="178"/>
      <c r="BQ381" s="120"/>
      <c r="BR381" s="132"/>
      <c r="BS381" s="120"/>
      <c r="BT381" s="175"/>
      <c r="BU381" s="175"/>
      <c r="BV381" s="175"/>
      <c r="BW381" s="121"/>
      <c r="BX381" s="121"/>
      <c r="BY381" s="121"/>
      <c r="BZ381" s="227"/>
      <c r="CA38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81" s="48">
        <f>COUNTIF(Table1[[#This Row],[Validity]:[Alignment with NCC (Yes=1,No=0)]],"N/A")</f>
        <v>0</v>
      </c>
      <c r="CC381" s="48">
        <f>IF(ISERROR(Table1[[#This Row],[Total Quality Score (out of 10)]]/(4-Table1[[#This Row],[N/A Count]])),0,Table1[[#This Row],[Total Quality Score (out of 10)]]/(4-Table1[[#This Row],[N/A Count]]))</f>
        <v>0</v>
      </c>
      <c r="CD381" s="106"/>
      <c r="CE381" s="106"/>
      <c r="CF381" s="172" t="str">
        <f>IF(SUM(Table1[[#This Row],[Multiple]:[Level (all)62]])&lt;1,IF(Table1[[#This Row],[General]]=1,1,""),"")</f>
        <v/>
      </c>
      <c r="CG381" s="172" t="str">
        <f>IF(SUM(Table1[[#This Row],[Multiple]:[Level (all)62]])&lt;1,IF(Table1[[#This Row],[Beginner]]=1,1,""),"")</f>
        <v/>
      </c>
      <c r="CH381" s="171" t="str">
        <f>IF(SUM(Table1[[#This Row],[Multiple]:[Level (all)62]])&lt;1,IF(Table1[[#This Row],[Intermediate]]=1,1,""),"")</f>
        <v/>
      </c>
      <c r="CI381" s="171" t="str">
        <f>IF(SUM(Table1[[#This Row],[Multiple]:[Level (all)62]])&lt;1,IF(Table1[[#This Row],[Advanced]]=1,1,""),"")</f>
        <v/>
      </c>
      <c r="CJ381" s="171" t="str">
        <f>IF(AND(SUM(Table1[[#This Row],[General]:[Advanced]])&lt;4,SUM(Table1[[#This Row],[General]:[Advanced]])&gt;1),1,"")</f>
        <v/>
      </c>
      <c r="CK381" s="171" t="str">
        <f>Table1[[#This Row],[Level (all)]]</f>
        <v/>
      </c>
      <c r="CL381" s="171" t="str">
        <f>IF(Table1[[#This Row],[Multiple audience]]&lt;&gt;1,IF(Table1[[#This Row],[General Audience]]=1,1,""),"")</f>
        <v/>
      </c>
      <c r="CM381" s="171" t="str">
        <f>IF(Table1[[#This Row],[Multiple audience]]&lt;&gt;1,IF(Table1[[#This Row],[Planners / Designers ]]=1,1,""),"")</f>
        <v/>
      </c>
      <c r="CN381" s="171" t="str">
        <f>IF(Table1[[#This Row],[Multiple audience]]&lt;&gt;1,IF(Table1[[#This Row],[Regulatory Assessors]]=1,1,""),"")</f>
        <v/>
      </c>
      <c r="CO381" s="171" t="str">
        <f>IF(Table1[[#This Row],[Multiple audience]]&lt;&gt;1,IF(Table1[[#This Row],[Builders / Management]]=1,1,""),"")</f>
        <v/>
      </c>
      <c r="CP381" s="171" t="str">
        <f>IF(Table1[[#This Row],[Multiple audience]]&lt;&gt;1,IF(Table1[[#This Row],[Energy / Sus Assessors]]=1,1,""),"")</f>
        <v/>
      </c>
      <c r="CQ381" s="171" t="str">
        <f>IF(Table1[[#This Row],[Multiple audience]]&lt;&gt;1,IF(Table1[[#This Row],[Semi-skilled]]=1,1,""),"")</f>
        <v/>
      </c>
      <c r="CR381" s="171" t="str">
        <f>IF(Table1[[#This Row],[Multiple audience]]&lt;&gt;1,IF(Table1[[#This Row],[Trades]]=1,1,""),"")</f>
        <v/>
      </c>
      <c r="CS381" s="171" t="str">
        <f>IF(Table1[[#This Row],[Multiple audience]]&lt;&gt;1,IF(Table1[[#This Row],[Other]]=1,1,""),"")</f>
        <v/>
      </c>
      <c r="CT381" s="171" t="str">
        <f>IF(SUM(Table1[[#This Row],[General Audience]:[Other]])&gt;1,1,"")</f>
        <v/>
      </c>
      <c r="CU381" s="171" t="str">
        <f>IF(Table1[[#This Row],[Various  ]]&lt;&gt;1,IF(Table1[[#This Row],[Calculator / Software]]=1,1,""),"")</f>
        <v/>
      </c>
      <c r="CV381" s="171" t="str">
        <f>IF(Table1[[#This Row],[Various  ]]&lt;&gt;1,IF(Table1[[#This Row],[Information  ]]=1,1,""),"")</f>
        <v/>
      </c>
      <c r="CW381" s="171" t="str">
        <f>IF(Table1[[#This Row],[Various  ]]&lt;&gt;1,IF(Table1[[#This Row],[Interactive Tool]]=1,1,""),"")</f>
        <v/>
      </c>
      <c r="CX381" s="171" t="str">
        <f>IF(Table1[[#This Row],[Various  ]]&lt;&gt;1,IF(Table1[[#This Row],[Technical Specifications]]=1,1,""),"")</f>
        <v/>
      </c>
      <c r="CY381" s="171" t="str">
        <f>IF(Table1[[#This Row],[Various  ]]&lt;&gt;1,IF(Table1[[#This Row],[Training Resources]]=1,1,""),"")</f>
        <v/>
      </c>
      <c r="CZ381" s="171" t="str">
        <f>IF(Table1[[#This Row],[Various  ]]&lt;&gt;1,IF(Table1[[#This Row],[Toolbox]]=1,1,""),"")</f>
        <v/>
      </c>
      <c r="DA381" s="169" t="str">
        <f>IF(Table1[[#This Row],[Various  ]]&lt;&gt;1,IF(Table1[[#This Row],[Video]]=1,1,""),"")</f>
        <v/>
      </c>
      <c r="DB381" s="169" t="str">
        <f>IF(Table1[[#This Row],[Various  ]]&lt;&gt;1,IF(Table1[[#This Row],[Case study]]=1,1,""),"")</f>
        <v/>
      </c>
      <c r="DC381" s="169" t="str">
        <f>IF(Table1[[#This Row],[Various  ]]&lt;&gt;1,IF(Table1[[#This Row],[Other   ]]=1,1,""),"")</f>
        <v/>
      </c>
      <c r="DD381" s="169" t="str">
        <f>IF(Table1[[#This Row],[Various  ]]&lt;&gt;1,IF(Table1[[#This Row],[Standards]]=1,1,""),"")</f>
        <v/>
      </c>
      <c r="DE381" s="169" t="str">
        <f>IF(Table1[[#This Row],[Various]]=1,1,IF(SUM(Table1[[#This Row],[Calculator / Software]:[Standards]])&gt;1,1,""))</f>
        <v/>
      </c>
      <c r="DF381" s="169" t="str">
        <f>IF(Table1[[#This Row],[Multiple NCC links]]&lt;&gt;1,IF(Table1[[#This Row],[Design]]=1,1,""),"")</f>
        <v/>
      </c>
      <c r="DG381" s="169" t="str">
        <f>IF(Table1[[#This Row],[Multiple NCC links]]&lt;&gt;1,IF(Table1[[#This Row],[Assessment / Verification]]=1,1,""),"")</f>
        <v/>
      </c>
      <c r="DH381" s="169" t="str">
        <f>IF(Table1[[#This Row],[Multiple NCC links]]&lt;&gt;1,IF(Table1[[#This Row],[Climate Specific ]]=1,1,""),"")</f>
        <v/>
      </c>
      <c r="DI381" s="169" t="str">
        <f>IF(Table1[[#This Row],[Multiple NCC links]]&lt;&gt;1,IF(Table1[[#This Row],[Alterations / Additions]]=1,1,""),"")</f>
        <v/>
      </c>
      <c r="DJ381" s="169" t="str">
        <f>IF(Table1[[#This Row],[Multiple NCC links]]&lt;&gt;1,IF(Table1[[#This Row],[Glazing]]=1,1,""),"")</f>
        <v/>
      </c>
      <c r="DK381" s="169" t="str">
        <f>IF(Table1[[#This Row],[Multiple NCC links]]&lt;&gt;1,IF(Table1[[#This Row],[Building Fabric / Thermal / Sealing]]=1,1,""),"")</f>
        <v/>
      </c>
      <c r="DL381" s="169" t="str">
        <f>IF(Table1[[#This Row],[Multiple NCC links]]&lt;&gt;1,IF(Table1[[#This Row],[Lighting]]=1,1,""),"")</f>
        <v/>
      </c>
      <c r="DM381" s="169" t="str">
        <f>IF(Table1[[#This Row],[Multiple NCC links]]&lt;&gt;1,IF(Table1[[#This Row],[HVAC]]=1,1,""),"")</f>
        <v/>
      </c>
      <c r="DN381" s="169" t="str">
        <f>IF(Table1[[#This Row],[Multiple NCC links]]&lt;&gt;1,IF(Table1[[#This Row],[Services]]=1,1,""),"")</f>
        <v/>
      </c>
      <c r="DO381" s="169" t="str">
        <f>IF(Table1[[#This Row],[Multiple NCC links]]&lt;&gt;1,IF(Table1[[#This Row],[Maintenance &amp; Monitoring]]=1,1,""),"")</f>
        <v/>
      </c>
      <c r="DP381" s="169" t="str">
        <f>IF(Table1[[#This Row],[Multiple NCC links]]&lt;&gt;1,IF(Table1[[#This Row],[Hand over / Operations]]=1,1,""),"")</f>
        <v/>
      </c>
      <c r="DQ381" s="169" t="str">
        <f>IF(Table1[[#This Row],[Multiple NCC links]]&lt;&gt;1,IF(Table1[[#This Row],[As built assessment]]=1,1,""),"")</f>
        <v/>
      </c>
      <c r="DR381" s="169" t="str">
        <f>IF(Table1[[#This Row],[Multiple NCC links]]&lt;&gt;1,IF(Table1[[#This Row],[Beyond compliance]]=1,1,""),"")</f>
        <v/>
      </c>
      <c r="DS381" s="169" t="str">
        <f>IF(SUM(Table1[[#This Row],[Design]:[Beyond compliance]])&gt;1,1,"")</f>
        <v/>
      </c>
      <c r="DT381" s="169" t="str">
        <f>IF(Table1[[#This Row],[Both Residential &amp; Commercial4]]&lt;&gt;1,IF(Table1[[#This Row],[Residential]]=1,1,""),"")</f>
        <v/>
      </c>
      <c r="DU381" s="169" t="str">
        <f>IF(Table1[[#This Row],[Both Residential &amp; Commercial4]]&lt;&gt;1,IF(Table1[[#This Row],[Commercial]]=1,1,""),"")</f>
        <v/>
      </c>
      <c r="DV381" s="169" t="str">
        <f>Table1[[#This Row],[Residential &amp; Commercial]]</f>
        <v/>
      </c>
      <c r="DW381" s="169"/>
    </row>
    <row r="382" spans="1:127" s="49" customFormat="1" ht="20.25" thickTop="1" thickBot="1" x14ac:dyDescent="0.35">
      <c r="A382" s="97"/>
      <c r="B382" s="97"/>
      <c r="C382" s="88"/>
      <c r="D382" s="88"/>
      <c r="E382" s="176"/>
      <c r="F382" s="176"/>
      <c r="G382" s="176"/>
      <c r="H382" s="176"/>
      <c r="I382" s="90" t="str">
        <f>IF(AND(Table1[[#This Row],[General]]=1,Table1[[#This Row],[Beginner]]=1,Table1[[#This Row],[Intermediate]]=1,Table1[[#This Row],[Advanced]]=1),1,"")</f>
        <v/>
      </c>
      <c r="J382" s="90" t="str">
        <f>CONCATENATE(IF(Table1[[#This Row],[General]]=1,"General, ",""), IF(Table1[[#This Row],[Beginner]]=1,"Beginner, ",""),IF(Table1[[#This Row],[Intermediate]]=1,"Intermediate, ",""), IF(Table1[[#This Row],[Advanced]]=1,"Advanced",""))</f>
        <v/>
      </c>
      <c r="K382" s="91"/>
      <c r="L382" s="179"/>
      <c r="M382" s="91"/>
      <c r="N382" s="91"/>
      <c r="O382" s="159"/>
      <c r="P382" s="91"/>
      <c r="Q382" s="91"/>
      <c r="R382" s="91"/>
      <c r="S38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82" s="102"/>
      <c r="U382" s="102"/>
      <c r="V382" s="240"/>
      <c r="W382" s="240"/>
      <c r="X382" s="102"/>
      <c r="Y382" s="102"/>
      <c r="Z382" s="102"/>
      <c r="AA382" s="102"/>
      <c r="AB382" s="102"/>
      <c r="AC382" s="102"/>
      <c r="AD382" s="102"/>
      <c r="AE382" s="102"/>
      <c r="AF382" s="102"/>
      <c r="AG38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82" s="103"/>
      <c r="AI382" s="103"/>
      <c r="AJ382" s="103"/>
      <c r="AK382" s="74" t="str">
        <f>CONCATENATE(IF(Table1[[#This Row],[Digital]]=1,"Digital, ",""),IF(Table1[[#This Row],[Face to Face]]=1,"Face to face, ",""),IF(Table1[[#This Row],[Blended]]=1,"Blended",""))</f>
        <v/>
      </c>
      <c r="AL382" s="99"/>
      <c r="AM382" s="104"/>
      <c r="AN382" s="130"/>
      <c r="AO382" s="94"/>
      <c r="AP382" s="182"/>
      <c r="AQ382" s="94"/>
      <c r="AR382" s="94"/>
      <c r="AS382" s="94"/>
      <c r="AT382" s="94"/>
      <c r="AU382" s="94"/>
      <c r="AV382" s="182"/>
      <c r="AW382" s="182"/>
      <c r="AX382" s="182"/>
      <c r="AY382" s="94"/>
      <c r="AZ38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8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82" s="95"/>
      <c r="BC382" s="95"/>
      <c r="BD382" s="90" t="str">
        <f>IF(AND(Table1[[#This Row],[Residential]]=1,Table1[[#This Row],[Commercial]]=1),1,"")</f>
        <v/>
      </c>
      <c r="BE382" s="90" t="str">
        <f>CONCATENATE(IF(Table1[[#This Row],[Residential]]=1,"Residential, ",""),IF(Table1[[#This Row],[Commercial]]=1,"Commercial",""))</f>
        <v/>
      </c>
      <c r="BF382" s="94"/>
      <c r="BG382" s="94"/>
      <c r="BH382" s="94"/>
      <c r="BI382" s="94"/>
      <c r="BJ382" s="94"/>
      <c r="BK382" s="94"/>
      <c r="BL382" s="94"/>
      <c r="BM382" s="182"/>
      <c r="BN382" s="94"/>
      <c r="BO38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82" s="178"/>
      <c r="BQ382" s="120"/>
      <c r="BR382" s="132"/>
      <c r="BS382" s="120"/>
      <c r="BT382" s="175"/>
      <c r="BU382" s="175"/>
      <c r="BV382" s="175"/>
      <c r="BW382" s="121"/>
      <c r="BX382" s="121"/>
      <c r="BY382" s="121"/>
      <c r="BZ382" s="227"/>
      <c r="CA38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82" s="48">
        <f>COUNTIF(Table1[[#This Row],[Validity]:[Alignment with NCC (Yes=1,No=0)]],"N/A")</f>
        <v>0</v>
      </c>
      <c r="CC382" s="48">
        <f>IF(ISERROR(Table1[[#This Row],[Total Quality Score (out of 10)]]/(4-Table1[[#This Row],[N/A Count]])),0,Table1[[#This Row],[Total Quality Score (out of 10)]]/(4-Table1[[#This Row],[N/A Count]]))</f>
        <v>0</v>
      </c>
      <c r="CD382" s="106"/>
      <c r="CE382" s="106"/>
      <c r="CF382" s="172" t="str">
        <f>IF(SUM(Table1[[#This Row],[Multiple]:[Level (all)62]])&lt;1,IF(Table1[[#This Row],[General]]=1,1,""),"")</f>
        <v/>
      </c>
      <c r="CG382" s="172" t="str">
        <f>IF(SUM(Table1[[#This Row],[Multiple]:[Level (all)62]])&lt;1,IF(Table1[[#This Row],[Beginner]]=1,1,""),"")</f>
        <v/>
      </c>
      <c r="CH382" s="171" t="str">
        <f>IF(SUM(Table1[[#This Row],[Multiple]:[Level (all)62]])&lt;1,IF(Table1[[#This Row],[Intermediate]]=1,1,""),"")</f>
        <v/>
      </c>
      <c r="CI382" s="171" t="str">
        <f>IF(SUM(Table1[[#This Row],[Multiple]:[Level (all)62]])&lt;1,IF(Table1[[#This Row],[Advanced]]=1,1,""),"")</f>
        <v/>
      </c>
      <c r="CJ382" s="171" t="str">
        <f>IF(AND(SUM(Table1[[#This Row],[General]:[Advanced]])&lt;4,SUM(Table1[[#This Row],[General]:[Advanced]])&gt;1),1,"")</f>
        <v/>
      </c>
      <c r="CK382" s="171" t="str">
        <f>Table1[[#This Row],[Level (all)]]</f>
        <v/>
      </c>
      <c r="CL382" s="171" t="str">
        <f>IF(Table1[[#This Row],[Multiple audience]]&lt;&gt;1,IF(Table1[[#This Row],[General Audience]]=1,1,""),"")</f>
        <v/>
      </c>
      <c r="CM382" s="171" t="str">
        <f>IF(Table1[[#This Row],[Multiple audience]]&lt;&gt;1,IF(Table1[[#This Row],[Planners / Designers ]]=1,1,""),"")</f>
        <v/>
      </c>
      <c r="CN382" s="171" t="str">
        <f>IF(Table1[[#This Row],[Multiple audience]]&lt;&gt;1,IF(Table1[[#This Row],[Regulatory Assessors]]=1,1,""),"")</f>
        <v/>
      </c>
      <c r="CO382" s="171" t="str">
        <f>IF(Table1[[#This Row],[Multiple audience]]&lt;&gt;1,IF(Table1[[#This Row],[Builders / Management]]=1,1,""),"")</f>
        <v/>
      </c>
      <c r="CP382" s="171" t="str">
        <f>IF(Table1[[#This Row],[Multiple audience]]&lt;&gt;1,IF(Table1[[#This Row],[Energy / Sus Assessors]]=1,1,""),"")</f>
        <v/>
      </c>
      <c r="CQ382" s="171" t="str">
        <f>IF(Table1[[#This Row],[Multiple audience]]&lt;&gt;1,IF(Table1[[#This Row],[Semi-skilled]]=1,1,""),"")</f>
        <v/>
      </c>
      <c r="CR382" s="171" t="str">
        <f>IF(Table1[[#This Row],[Multiple audience]]&lt;&gt;1,IF(Table1[[#This Row],[Trades]]=1,1,""),"")</f>
        <v/>
      </c>
      <c r="CS382" s="171" t="str">
        <f>IF(Table1[[#This Row],[Multiple audience]]&lt;&gt;1,IF(Table1[[#This Row],[Other]]=1,1,""),"")</f>
        <v/>
      </c>
      <c r="CT382" s="171" t="str">
        <f>IF(SUM(Table1[[#This Row],[General Audience]:[Other]])&gt;1,1,"")</f>
        <v/>
      </c>
      <c r="CU382" s="171" t="str">
        <f>IF(Table1[[#This Row],[Various  ]]&lt;&gt;1,IF(Table1[[#This Row],[Calculator / Software]]=1,1,""),"")</f>
        <v/>
      </c>
      <c r="CV382" s="171" t="str">
        <f>IF(Table1[[#This Row],[Various  ]]&lt;&gt;1,IF(Table1[[#This Row],[Information  ]]=1,1,""),"")</f>
        <v/>
      </c>
      <c r="CW382" s="171" t="str">
        <f>IF(Table1[[#This Row],[Various  ]]&lt;&gt;1,IF(Table1[[#This Row],[Interactive Tool]]=1,1,""),"")</f>
        <v/>
      </c>
      <c r="CX382" s="171" t="str">
        <f>IF(Table1[[#This Row],[Various  ]]&lt;&gt;1,IF(Table1[[#This Row],[Technical Specifications]]=1,1,""),"")</f>
        <v/>
      </c>
      <c r="CY382" s="171" t="str">
        <f>IF(Table1[[#This Row],[Various  ]]&lt;&gt;1,IF(Table1[[#This Row],[Training Resources]]=1,1,""),"")</f>
        <v/>
      </c>
      <c r="CZ382" s="171" t="str">
        <f>IF(Table1[[#This Row],[Various  ]]&lt;&gt;1,IF(Table1[[#This Row],[Toolbox]]=1,1,""),"")</f>
        <v/>
      </c>
      <c r="DA382" s="169" t="str">
        <f>IF(Table1[[#This Row],[Various  ]]&lt;&gt;1,IF(Table1[[#This Row],[Video]]=1,1,""),"")</f>
        <v/>
      </c>
      <c r="DB382" s="169" t="str">
        <f>IF(Table1[[#This Row],[Various  ]]&lt;&gt;1,IF(Table1[[#This Row],[Case study]]=1,1,""),"")</f>
        <v/>
      </c>
      <c r="DC382" s="169" t="str">
        <f>IF(Table1[[#This Row],[Various  ]]&lt;&gt;1,IF(Table1[[#This Row],[Other   ]]=1,1,""),"")</f>
        <v/>
      </c>
      <c r="DD382" s="169" t="str">
        <f>IF(Table1[[#This Row],[Various  ]]&lt;&gt;1,IF(Table1[[#This Row],[Standards]]=1,1,""),"")</f>
        <v/>
      </c>
      <c r="DE382" s="169" t="str">
        <f>IF(Table1[[#This Row],[Various]]=1,1,IF(SUM(Table1[[#This Row],[Calculator / Software]:[Standards]])&gt;1,1,""))</f>
        <v/>
      </c>
      <c r="DF382" s="169" t="str">
        <f>IF(Table1[[#This Row],[Multiple NCC links]]&lt;&gt;1,IF(Table1[[#This Row],[Design]]=1,1,""),"")</f>
        <v/>
      </c>
      <c r="DG382" s="169" t="str">
        <f>IF(Table1[[#This Row],[Multiple NCC links]]&lt;&gt;1,IF(Table1[[#This Row],[Assessment / Verification]]=1,1,""),"")</f>
        <v/>
      </c>
      <c r="DH382" s="169" t="str">
        <f>IF(Table1[[#This Row],[Multiple NCC links]]&lt;&gt;1,IF(Table1[[#This Row],[Climate Specific ]]=1,1,""),"")</f>
        <v/>
      </c>
      <c r="DI382" s="169" t="str">
        <f>IF(Table1[[#This Row],[Multiple NCC links]]&lt;&gt;1,IF(Table1[[#This Row],[Alterations / Additions]]=1,1,""),"")</f>
        <v/>
      </c>
      <c r="DJ382" s="169" t="str">
        <f>IF(Table1[[#This Row],[Multiple NCC links]]&lt;&gt;1,IF(Table1[[#This Row],[Glazing]]=1,1,""),"")</f>
        <v/>
      </c>
      <c r="DK382" s="169" t="str">
        <f>IF(Table1[[#This Row],[Multiple NCC links]]&lt;&gt;1,IF(Table1[[#This Row],[Building Fabric / Thermal / Sealing]]=1,1,""),"")</f>
        <v/>
      </c>
      <c r="DL382" s="169" t="str">
        <f>IF(Table1[[#This Row],[Multiple NCC links]]&lt;&gt;1,IF(Table1[[#This Row],[Lighting]]=1,1,""),"")</f>
        <v/>
      </c>
      <c r="DM382" s="169" t="str">
        <f>IF(Table1[[#This Row],[Multiple NCC links]]&lt;&gt;1,IF(Table1[[#This Row],[HVAC]]=1,1,""),"")</f>
        <v/>
      </c>
      <c r="DN382" s="169" t="str">
        <f>IF(Table1[[#This Row],[Multiple NCC links]]&lt;&gt;1,IF(Table1[[#This Row],[Services]]=1,1,""),"")</f>
        <v/>
      </c>
      <c r="DO382" s="169" t="str">
        <f>IF(Table1[[#This Row],[Multiple NCC links]]&lt;&gt;1,IF(Table1[[#This Row],[Maintenance &amp; Monitoring]]=1,1,""),"")</f>
        <v/>
      </c>
      <c r="DP382" s="169" t="str">
        <f>IF(Table1[[#This Row],[Multiple NCC links]]&lt;&gt;1,IF(Table1[[#This Row],[Hand over / Operations]]=1,1,""),"")</f>
        <v/>
      </c>
      <c r="DQ382" s="169" t="str">
        <f>IF(Table1[[#This Row],[Multiple NCC links]]&lt;&gt;1,IF(Table1[[#This Row],[As built assessment]]=1,1,""),"")</f>
        <v/>
      </c>
      <c r="DR382" s="169" t="str">
        <f>IF(Table1[[#This Row],[Multiple NCC links]]&lt;&gt;1,IF(Table1[[#This Row],[Beyond compliance]]=1,1,""),"")</f>
        <v/>
      </c>
      <c r="DS382" s="169" t="str">
        <f>IF(SUM(Table1[[#This Row],[Design]:[Beyond compliance]])&gt;1,1,"")</f>
        <v/>
      </c>
      <c r="DT382" s="169" t="str">
        <f>IF(Table1[[#This Row],[Both Residential &amp; Commercial4]]&lt;&gt;1,IF(Table1[[#This Row],[Residential]]=1,1,""),"")</f>
        <v/>
      </c>
      <c r="DU382" s="169" t="str">
        <f>IF(Table1[[#This Row],[Both Residential &amp; Commercial4]]&lt;&gt;1,IF(Table1[[#This Row],[Commercial]]=1,1,""),"")</f>
        <v/>
      </c>
      <c r="DV382" s="169" t="str">
        <f>Table1[[#This Row],[Residential &amp; Commercial]]</f>
        <v/>
      </c>
      <c r="DW382" s="169"/>
    </row>
    <row r="383" spans="1:127" s="49" customFormat="1" ht="20.25" thickTop="1" thickBot="1" x14ac:dyDescent="0.35">
      <c r="A383" s="97"/>
      <c r="B383" s="97"/>
      <c r="C383" s="88"/>
      <c r="D383" s="88"/>
      <c r="E383" s="176"/>
      <c r="F383" s="176"/>
      <c r="G383" s="176"/>
      <c r="H383" s="176"/>
      <c r="I383" s="90" t="str">
        <f>IF(AND(Table1[[#This Row],[General]]=1,Table1[[#This Row],[Beginner]]=1,Table1[[#This Row],[Intermediate]]=1,Table1[[#This Row],[Advanced]]=1),1,"")</f>
        <v/>
      </c>
      <c r="J383" s="90" t="str">
        <f>CONCATENATE(IF(Table1[[#This Row],[General]]=1,"General, ",""), IF(Table1[[#This Row],[Beginner]]=1,"Beginner, ",""),IF(Table1[[#This Row],[Intermediate]]=1,"Intermediate, ",""), IF(Table1[[#This Row],[Advanced]]=1,"Advanced",""))</f>
        <v/>
      </c>
      <c r="K383" s="91"/>
      <c r="L383" s="179"/>
      <c r="M383" s="91"/>
      <c r="N383" s="91"/>
      <c r="O383" s="159"/>
      <c r="P383" s="91"/>
      <c r="Q383" s="91"/>
      <c r="R383" s="91"/>
      <c r="S38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83" s="102"/>
      <c r="U383" s="102"/>
      <c r="V383" s="240"/>
      <c r="W383" s="240"/>
      <c r="X383" s="102"/>
      <c r="Y383" s="102"/>
      <c r="Z383" s="102"/>
      <c r="AA383" s="102"/>
      <c r="AB383" s="102"/>
      <c r="AC383" s="102"/>
      <c r="AD383" s="102"/>
      <c r="AE383" s="102"/>
      <c r="AF383" s="102"/>
      <c r="AG38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83" s="103"/>
      <c r="AI383" s="103"/>
      <c r="AJ383" s="103"/>
      <c r="AK383" s="74" t="str">
        <f>CONCATENATE(IF(Table1[[#This Row],[Digital]]=1,"Digital, ",""),IF(Table1[[#This Row],[Face to Face]]=1,"Face to face, ",""),IF(Table1[[#This Row],[Blended]]=1,"Blended",""))</f>
        <v/>
      </c>
      <c r="AL383" s="99"/>
      <c r="AM383" s="104"/>
      <c r="AN383" s="130"/>
      <c r="AO383" s="94"/>
      <c r="AP383" s="182"/>
      <c r="AQ383" s="94"/>
      <c r="AR383" s="94"/>
      <c r="AS383" s="94"/>
      <c r="AT383" s="94"/>
      <c r="AU383" s="94"/>
      <c r="AV383" s="182"/>
      <c r="AW383" s="182"/>
      <c r="AX383" s="182"/>
      <c r="AY383" s="94"/>
      <c r="AZ38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8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83" s="95"/>
      <c r="BC383" s="95"/>
      <c r="BD383" s="90" t="str">
        <f>IF(AND(Table1[[#This Row],[Residential]]=1,Table1[[#This Row],[Commercial]]=1),1,"")</f>
        <v/>
      </c>
      <c r="BE383" s="90" t="str">
        <f>CONCATENATE(IF(Table1[[#This Row],[Residential]]=1,"Residential, ",""),IF(Table1[[#This Row],[Commercial]]=1,"Commercial",""))</f>
        <v/>
      </c>
      <c r="BF383" s="94"/>
      <c r="BG383" s="94"/>
      <c r="BH383" s="94"/>
      <c r="BI383" s="94"/>
      <c r="BJ383" s="94"/>
      <c r="BK383" s="94"/>
      <c r="BL383" s="94"/>
      <c r="BM383" s="182"/>
      <c r="BN383" s="94"/>
      <c r="BO38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83" s="178"/>
      <c r="BQ383" s="120"/>
      <c r="BR383" s="132"/>
      <c r="BS383" s="120"/>
      <c r="BT383" s="175"/>
      <c r="BU383" s="175"/>
      <c r="BV383" s="175"/>
      <c r="BW383" s="121"/>
      <c r="BX383" s="121"/>
      <c r="BY383" s="121"/>
      <c r="BZ383" s="227"/>
      <c r="CA38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83" s="48">
        <f>COUNTIF(Table1[[#This Row],[Validity]:[Alignment with NCC (Yes=1,No=0)]],"N/A")</f>
        <v>0</v>
      </c>
      <c r="CC383" s="48">
        <f>IF(ISERROR(Table1[[#This Row],[Total Quality Score (out of 10)]]/(4-Table1[[#This Row],[N/A Count]])),0,Table1[[#This Row],[Total Quality Score (out of 10)]]/(4-Table1[[#This Row],[N/A Count]]))</f>
        <v>0</v>
      </c>
      <c r="CD383" s="106"/>
      <c r="CE383" s="106"/>
      <c r="CF383" s="172" t="str">
        <f>IF(SUM(Table1[[#This Row],[Multiple]:[Level (all)62]])&lt;1,IF(Table1[[#This Row],[General]]=1,1,""),"")</f>
        <v/>
      </c>
      <c r="CG383" s="172" t="str">
        <f>IF(SUM(Table1[[#This Row],[Multiple]:[Level (all)62]])&lt;1,IF(Table1[[#This Row],[Beginner]]=1,1,""),"")</f>
        <v/>
      </c>
      <c r="CH383" s="171" t="str">
        <f>IF(SUM(Table1[[#This Row],[Multiple]:[Level (all)62]])&lt;1,IF(Table1[[#This Row],[Intermediate]]=1,1,""),"")</f>
        <v/>
      </c>
      <c r="CI383" s="171" t="str">
        <f>IF(SUM(Table1[[#This Row],[Multiple]:[Level (all)62]])&lt;1,IF(Table1[[#This Row],[Advanced]]=1,1,""),"")</f>
        <v/>
      </c>
      <c r="CJ383" s="171" t="str">
        <f>IF(AND(SUM(Table1[[#This Row],[General]:[Advanced]])&lt;4,SUM(Table1[[#This Row],[General]:[Advanced]])&gt;1),1,"")</f>
        <v/>
      </c>
      <c r="CK383" s="171" t="str">
        <f>Table1[[#This Row],[Level (all)]]</f>
        <v/>
      </c>
      <c r="CL383" s="171" t="str">
        <f>IF(Table1[[#This Row],[Multiple audience]]&lt;&gt;1,IF(Table1[[#This Row],[General Audience]]=1,1,""),"")</f>
        <v/>
      </c>
      <c r="CM383" s="171" t="str">
        <f>IF(Table1[[#This Row],[Multiple audience]]&lt;&gt;1,IF(Table1[[#This Row],[Planners / Designers ]]=1,1,""),"")</f>
        <v/>
      </c>
      <c r="CN383" s="171" t="str">
        <f>IF(Table1[[#This Row],[Multiple audience]]&lt;&gt;1,IF(Table1[[#This Row],[Regulatory Assessors]]=1,1,""),"")</f>
        <v/>
      </c>
      <c r="CO383" s="171" t="str">
        <f>IF(Table1[[#This Row],[Multiple audience]]&lt;&gt;1,IF(Table1[[#This Row],[Builders / Management]]=1,1,""),"")</f>
        <v/>
      </c>
      <c r="CP383" s="171" t="str">
        <f>IF(Table1[[#This Row],[Multiple audience]]&lt;&gt;1,IF(Table1[[#This Row],[Energy / Sus Assessors]]=1,1,""),"")</f>
        <v/>
      </c>
      <c r="CQ383" s="171" t="str">
        <f>IF(Table1[[#This Row],[Multiple audience]]&lt;&gt;1,IF(Table1[[#This Row],[Semi-skilled]]=1,1,""),"")</f>
        <v/>
      </c>
      <c r="CR383" s="171" t="str">
        <f>IF(Table1[[#This Row],[Multiple audience]]&lt;&gt;1,IF(Table1[[#This Row],[Trades]]=1,1,""),"")</f>
        <v/>
      </c>
      <c r="CS383" s="171" t="str">
        <f>IF(Table1[[#This Row],[Multiple audience]]&lt;&gt;1,IF(Table1[[#This Row],[Other]]=1,1,""),"")</f>
        <v/>
      </c>
      <c r="CT383" s="171" t="str">
        <f>IF(SUM(Table1[[#This Row],[General Audience]:[Other]])&gt;1,1,"")</f>
        <v/>
      </c>
      <c r="CU383" s="171" t="str">
        <f>IF(Table1[[#This Row],[Various  ]]&lt;&gt;1,IF(Table1[[#This Row],[Calculator / Software]]=1,1,""),"")</f>
        <v/>
      </c>
      <c r="CV383" s="171" t="str">
        <f>IF(Table1[[#This Row],[Various  ]]&lt;&gt;1,IF(Table1[[#This Row],[Information  ]]=1,1,""),"")</f>
        <v/>
      </c>
      <c r="CW383" s="171" t="str">
        <f>IF(Table1[[#This Row],[Various  ]]&lt;&gt;1,IF(Table1[[#This Row],[Interactive Tool]]=1,1,""),"")</f>
        <v/>
      </c>
      <c r="CX383" s="171" t="str">
        <f>IF(Table1[[#This Row],[Various  ]]&lt;&gt;1,IF(Table1[[#This Row],[Technical Specifications]]=1,1,""),"")</f>
        <v/>
      </c>
      <c r="CY383" s="171" t="str">
        <f>IF(Table1[[#This Row],[Various  ]]&lt;&gt;1,IF(Table1[[#This Row],[Training Resources]]=1,1,""),"")</f>
        <v/>
      </c>
      <c r="CZ383" s="171" t="str">
        <f>IF(Table1[[#This Row],[Various  ]]&lt;&gt;1,IF(Table1[[#This Row],[Toolbox]]=1,1,""),"")</f>
        <v/>
      </c>
      <c r="DA383" s="169" t="str">
        <f>IF(Table1[[#This Row],[Various  ]]&lt;&gt;1,IF(Table1[[#This Row],[Video]]=1,1,""),"")</f>
        <v/>
      </c>
      <c r="DB383" s="169" t="str">
        <f>IF(Table1[[#This Row],[Various  ]]&lt;&gt;1,IF(Table1[[#This Row],[Case study]]=1,1,""),"")</f>
        <v/>
      </c>
      <c r="DC383" s="169" t="str">
        <f>IF(Table1[[#This Row],[Various  ]]&lt;&gt;1,IF(Table1[[#This Row],[Other   ]]=1,1,""),"")</f>
        <v/>
      </c>
      <c r="DD383" s="169" t="str">
        <f>IF(Table1[[#This Row],[Various  ]]&lt;&gt;1,IF(Table1[[#This Row],[Standards]]=1,1,""),"")</f>
        <v/>
      </c>
      <c r="DE383" s="169" t="str">
        <f>IF(Table1[[#This Row],[Various]]=1,1,IF(SUM(Table1[[#This Row],[Calculator / Software]:[Standards]])&gt;1,1,""))</f>
        <v/>
      </c>
      <c r="DF383" s="169" t="str">
        <f>IF(Table1[[#This Row],[Multiple NCC links]]&lt;&gt;1,IF(Table1[[#This Row],[Design]]=1,1,""),"")</f>
        <v/>
      </c>
      <c r="DG383" s="169" t="str">
        <f>IF(Table1[[#This Row],[Multiple NCC links]]&lt;&gt;1,IF(Table1[[#This Row],[Assessment / Verification]]=1,1,""),"")</f>
        <v/>
      </c>
      <c r="DH383" s="169" t="str">
        <f>IF(Table1[[#This Row],[Multiple NCC links]]&lt;&gt;1,IF(Table1[[#This Row],[Climate Specific ]]=1,1,""),"")</f>
        <v/>
      </c>
      <c r="DI383" s="169" t="str">
        <f>IF(Table1[[#This Row],[Multiple NCC links]]&lt;&gt;1,IF(Table1[[#This Row],[Alterations / Additions]]=1,1,""),"")</f>
        <v/>
      </c>
      <c r="DJ383" s="169" t="str">
        <f>IF(Table1[[#This Row],[Multiple NCC links]]&lt;&gt;1,IF(Table1[[#This Row],[Glazing]]=1,1,""),"")</f>
        <v/>
      </c>
      <c r="DK383" s="169" t="str">
        <f>IF(Table1[[#This Row],[Multiple NCC links]]&lt;&gt;1,IF(Table1[[#This Row],[Building Fabric / Thermal / Sealing]]=1,1,""),"")</f>
        <v/>
      </c>
      <c r="DL383" s="169" t="str">
        <f>IF(Table1[[#This Row],[Multiple NCC links]]&lt;&gt;1,IF(Table1[[#This Row],[Lighting]]=1,1,""),"")</f>
        <v/>
      </c>
      <c r="DM383" s="169" t="str">
        <f>IF(Table1[[#This Row],[Multiple NCC links]]&lt;&gt;1,IF(Table1[[#This Row],[HVAC]]=1,1,""),"")</f>
        <v/>
      </c>
      <c r="DN383" s="169" t="str">
        <f>IF(Table1[[#This Row],[Multiple NCC links]]&lt;&gt;1,IF(Table1[[#This Row],[Services]]=1,1,""),"")</f>
        <v/>
      </c>
      <c r="DO383" s="169" t="str">
        <f>IF(Table1[[#This Row],[Multiple NCC links]]&lt;&gt;1,IF(Table1[[#This Row],[Maintenance &amp; Monitoring]]=1,1,""),"")</f>
        <v/>
      </c>
      <c r="DP383" s="169" t="str">
        <f>IF(Table1[[#This Row],[Multiple NCC links]]&lt;&gt;1,IF(Table1[[#This Row],[Hand over / Operations]]=1,1,""),"")</f>
        <v/>
      </c>
      <c r="DQ383" s="169" t="str">
        <f>IF(Table1[[#This Row],[Multiple NCC links]]&lt;&gt;1,IF(Table1[[#This Row],[As built assessment]]=1,1,""),"")</f>
        <v/>
      </c>
      <c r="DR383" s="169" t="str">
        <f>IF(Table1[[#This Row],[Multiple NCC links]]&lt;&gt;1,IF(Table1[[#This Row],[Beyond compliance]]=1,1,""),"")</f>
        <v/>
      </c>
      <c r="DS383" s="169" t="str">
        <f>IF(SUM(Table1[[#This Row],[Design]:[Beyond compliance]])&gt;1,1,"")</f>
        <v/>
      </c>
      <c r="DT383" s="169" t="str">
        <f>IF(Table1[[#This Row],[Both Residential &amp; Commercial4]]&lt;&gt;1,IF(Table1[[#This Row],[Residential]]=1,1,""),"")</f>
        <v/>
      </c>
      <c r="DU383" s="169" t="str">
        <f>IF(Table1[[#This Row],[Both Residential &amp; Commercial4]]&lt;&gt;1,IF(Table1[[#This Row],[Commercial]]=1,1,""),"")</f>
        <v/>
      </c>
      <c r="DV383" s="169" t="str">
        <f>Table1[[#This Row],[Residential &amp; Commercial]]</f>
        <v/>
      </c>
      <c r="DW383" s="169"/>
    </row>
    <row r="384" spans="1:127" s="49" customFormat="1" ht="20.25" thickTop="1" thickBot="1" x14ac:dyDescent="0.35">
      <c r="A384" s="97"/>
      <c r="B384" s="97"/>
      <c r="C384" s="88"/>
      <c r="D384" s="88"/>
      <c r="E384" s="176"/>
      <c r="F384" s="176"/>
      <c r="G384" s="176"/>
      <c r="H384" s="176"/>
      <c r="I384" s="90" t="str">
        <f>IF(AND(Table1[[#This Row],[General]]=1,Table1[[#This Row],[Beginner]]=1,Table1[[#This Row],[Intermediate]]=1,Table1[[#This Row],[Advanced]]=1),1,"")</f>
        <v/>
      </c>
      <c r="J384" s="90" t="str">
        <f>CONCATENATE(IF(Table1[[#This Row],[General]]=1,"General, ",""), IF(Table1[[#This Row],[Beginner]]=1,"Beginner, ",""),IF(Table1[[#This Row],[Intermediate]]=1,"Intermediate, ",""), IF(Table1[[#This Row],[Advanced]]=1,"Advanced",""))</f>
        <v/>
      </c>
      <c r="K384" s="91"/>
      <c r="L384" s="179"/>
      <c r="M384" s="91"/>
      <c r="N384" s="91"/>
      <c r="O384" s="159"/>
      <c r="P384" s="91"/>
      <c r="Q384" s="91"/>
      <c r="R384" s="91"/>
      <c r="S38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84" s="102"/>
      <c r="U384" s="102"/>
      <c r="V384" s="240"/>
      <c r="W384" s="240"/>
      <c r="X384" s="102"/>
      <c r="Y384" s="102"/>
      <c r="Z384" s="102"/>
      <c r="AA384" s="102"/>
      <c r="AB384" s="102"/>
      <c r="AC384" s="102"/>
      <c r="AD384" s="102"/>
      <c r="AE384" s="102"/>
      <c r="AF384" s="102"/>
      <c r="AG38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84" s="103"/>
      <c r="AI384" s="103"/>
      <c r="AJ384" s="103"/>
      <c r="AK384" s="74" t="str">
        <f>CONCATENATE(IF(Table1[[#This Row],[Digital]]=1,"Digital, ",""),IF(Table1[[#This Row],[Face to Face]]=1,"Face to face, ",""),IF(Table1[[#This Row],[Blended]]=1,"Blended",""))</f>
        <v/>
      </c>
      <c r="AL384" s="99"/>
      <c r="AM384" s="104"/>
      <c r="AN384" s="130"/>
      <c r="AO384" s="94"/>
      <c r="AP384" s="182"/>
      <c r="AQ384" s="94"/>
      <c r="AR384" s="94"/>
      <c r="AS384" s="94"/>
      <c r="AT384" s="94"/>
      <c r="AU384" s="94"/>
      <c r="AV384" s="182"/>
      <c r="AW384" s="182"/>
      <c r="AX384" s="182"/>
      <c r="AY384" s="94"/>
      <c r="AZ38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8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84" s="95"/>
      <c r="BC384" s="95"/>
      <c r="BD384" s="90" t="str">
        <f>IF(AND(Table1[[#This Row],[Residential]]=1,Table1[[#This Row],[Commercial]]=1),1,"")</f>
        <v/>
      </c>
      <c r="BE384" s="90" t="str">
        <f>CONCATENATE(IF(Table1[[#This Row],[Residential]]=1,"Residential, ",""),IF(Table1[[#This Row],[Commercial]]=1,"Commercial",""))</f>
        <v/>
      </c>
      <c r="BF384" s="94"/>
      <c r="BG384" s="94"/>
      <c r="BH384" s="94"/>
      <c r="BI384" s="94"/>
      <c r="BJ384" s="94"/>
      <c r="BK384" s="94"/>
      <c r="BL384" s="94"/>
      <c r="BM384" s="182"/>
      <c r="BN384" s="94"/>
      <c r="BO38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84" s="178"/>
      <c r="BQ384" s="120"/>
      <c r="BR384" s="132"/>
      <c r="BS384" s="120"/>
      <c r="BT384" s="175"/>
      <c r="BU384" s="175"/>
      <c r="BV384" s="175"/>
      <c r="BW384" s="121"/>
      <c r="BX384" s="121"/>
      <c r="BY384" s="121"/>
      <c r="BZ384" s="227"/>
      <c r="CA38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84" s="48">
        <f>COUNTIF(Table1[[#This Row],[Validity]:[Alignment with NCC (Yes=1,No=0)]],"N/A")</f>
        <v>0</v>
      </c>
      <c r="CC384" s="48">
        <f>IF(ISERROR(Table1[[#This Row],[Total Quality Score (out of 10)]]/(4-Table1[[#This Row],[N/A Count]])),0,Table1[[#This Row],[Total Quality Score (out of 10)]]/(4-Table1[[#This Row],[N/A Count]]))</f>
        <v>0</v>
      </c>
      <c r="CD384" s="106"/>
      <c r="CE384" s="106"/>
      <c r="CF384" s="172" t="str">
        <f>IF(SUM(Table1[[#This Row],[Multiple]:[Level (all)62]])&lt;1,IF(Table1[[#This Row],[General]]=1,1,""),"")</f>
        <v/>
      </c>
      <c r="CG384" s="172" t="str">
        <f>IF(SUM(Table1[[#This Row],[Multiple]:[Level (all)62]])&lt;1,IF(Table1[[#This Row],[Beginner]]=1,1,""),"")</f>
        <v/>
      </c>
      <c r="CH384" s="171" t="str">
        <f>IF(SUM(Table1[[#This Row],[Multiple]:[Level (all)62]])&lt;1,IF(Table1[[#This Row],[Intermediate]]=1,1,""),"")</f>
        <v/>
      </c>
      <c r="CI384" s="171" t="str">
        <f>IF(SUM(Table1[[#This Row],[Multiple]:[Level (all)62]])&lt;1,IF(Table1[[#This Row],[Advanced]]=1,1,""),"")</f>
        <v/>
      </c>
      <c r="CJ384" s="171" t="str">
        <f>IF(AND(SUM(Table1[[#This Row],[General]:[Advanced]])&lt;4,SUM(Table1[[#This Row],[General]:[Advanced]])&gt;1),1,"")</f>
        <v/>
      </c>
      <c r="CK384" s="171" t="str">
        <f>Table1[[#This Row],[Level (all)]]</f>
        <v/>
      </c>
      <c r="CL384" s="171" t="str">
        <f>IF(Table1[[#This Row],[Multiple audience]]&lt;&gt;1,IF(Table1[[#This Row],[General Audience]]=1,1,""),"")</f>
        <v/>
      </c>
      <c r="CM384" s="171" t="str">
        <f>IF(Table1[[#This Row],[Multiple audience]]&lt;&gt;1,IF(Table1[[#This Row],[Planners / Designers ]]=1,1,""),"")</f>
        <v/>
      </c>
      <c r="CN384" s="171" t="str">
        <f>IF(Table1[[#This Row],[Multiple audience]]&lt;&gt;1,IF(Table1[[#This Row],[Regulatory Assessors]]=1,1,""),"")</f>
        <v/>
      </c>
      <c r="CO384" s="171" t="str">
        <f>IF(Table1[[#This Row],[Multiple audience]]&lt;&gt;1,IF(Table1[[#This Row],[Builders / Management]]=1,1,""),"")</f>
        <v/>
      </c>
      <c r="CP384" s="171" t="str">
        <f>IF(Table1[[#This Row],[Multiple audience]]&lt;&gt;1,IF(Table1[[#This Row],[Energy / Sus Assessors]]=1,1,""),"")</f>
        <v/>
      </c>
      <c r="CQ384" s="171" t="str">
        <f>IF(Table1[[#This Row],[Multiple audience]]&lt;&gt;1,IF(Table1[[#This Row],[Semi-skilled]]=1,1,""),"")</f>
        <v/>
      </c>
      <c r="CR384" s="171" t="str">
        <f>IF(Table1[[#This Row],[Multiple audience]]&lt;&gt;1,IF(Table1[[#This Row],[Trades]]=1,1,""),"")</f>
        <v/>
      </c>
      <c r="CS384" s="171" t="str">
        <f>IF(Table1[[#This Row],[Multiple audience]]&lt;&gt;1,IF(Table1[[#This Row],[Other]]=1,1,""),"")</f>
        <v/>
      </c>
      <c r="CT384" s="171" t="str">
        <f>IF(SUM(Table1[[#This Row],[General Audience]:[Other]])&gt;1,1,"")</f>
        <v/>
      </c>
      <c r="CU384" s="171" t="str">
        <f>IF(Table1[[#This Row],[Various  ]]&lt;&gt;1,IF(Table1[[#This Row],[Calculator / Software]]=1,1,""),"")</f>
        <v/>
      </c>
      <c r="CV384" s="171" t="str">
        <f>IF(Table1[[#This Row],[Various  ]]&lt;&gt;1,IF(Table1[[#This Row],[Information  ]]=1,1,""),"")</f>
        <v/>
      </c>
      <c r="CW384" s="171" t="str">
        <f>IF(Table1[[#This Row],[Various  ]]&lt;&gt;1,IF(Table1[[#This Row],[Interactive Tool]]=1,1,""),"")</f>
        <v/>
      </c>
      <c r="CX384" s="171" t="str">
        <f>IF(Table1[[#This Row],[Various  ]]&lt;&gt;1,IF(Table1[[#This Row],[Technical Specifications]]=1,1,""),"")</f>
        <v/>
      </c>
      <c r="CY384" s="171" t="str">
        <f>IF(Table1[[#This Row],[Various  ]]&lt;&gt;1,IF(Table1[[#This Row],[Training Resources]]=1,1,""),"")</f>
        <v/>
      </c>
      <c r="CZ384" s="171" t="str">
        <f>IF(Table1[[#This Row],[Various  ]]&lt;&gt;1,IF(Table1[[#This Row],[Toolbox]]=1,1,""),"")</f>
        <v/>
      </c>
      <c r="DA384" s="169" t="str">
        <f>IF(Table1[[#This Row],[Various  ]]&lt;&gt;1,IF(Table1[[#This Row],[Video]]=1,1,""),"")</f>
        <v/>
      </c>
      <c r="DB384" s="169" t="str">
        <f>IF(Table1[[#This Row],[Various  ]]&lt;&gt;1,IF(Table1[[#This Row],[Case study]]=1,1,""),"")</f>
        <v/>
      </c>
      <c r="DC384" s="169" t="str">
        <f>IF(Table1[[#This Row],[Various  ]]&lt;&gt;1,IF(Table1[[#This Row],[Other   ]]=1,1,""),"")</f>
        <v/>
      </c>
      <c r="DD384" s="169" t="str">
        <f>IF(Table1[[#This Row],[Various  ]]&lt;&gt;1,IF(Table1[[#This Row],[Standards]]=1,1,""),"")</f>
        <v/>
      </c>
      <c r="DE384" s="169" t="str">
        <f>IF(Table1[[#This Row],[Various]]=1,1,IF(SUM(Table1[[#This Row],[Calculator / Software]:[Standards]])&gt;1,1,""))</f>
        <v/>
      </c>
      <c r="DF384" s="169" t="str">
        <f>IF(Table1[[#This Row],[Multiple NCC links]]&lt;&gt;1,IF(Table1[[#This Row],[Design]]=1,1,""),"")</f>
        <v/>
      </c>
      <c r="DG384" s="169" t="str">
        <f>IF(Table1[[#This Row],[Multiple NCC links]]&lt;&gt;1,IF(Table1[[#This Row],[Assessment / Verification]]=1,1,""),"")</f>
        <v/>
      </c>
      <c r="DH384" s="169" t="str">
        <f>IF(Table1[[#This Row],[Multiple NCC links]]&lt;&gt;1,IF(Table1[[#This Row],[Climate Specific ]]=1,1,""),"")</f>
        <v/>
      </c>
      <c r="DI384" s="169" t="str">
        <f>IF(Table1[[#This Row],[Multiple NCC links]]&lt;&gt;1,IF(Table1[[#This Row],[Alterations / Additions]]=1,1,""),"")</f>
        <v/>
      </c>
      <c r="DJ384" s="169" t="str">
        <f>IF(Table1[[#This Row],[Multiple NCC links]]&lt;&gt;1,IF(Table1[[#This Row],[Glazing]]=1,1,""),"")</f>
        <v/>
      </c>
      <c r="DK384" s="169" t="str">
        <f>IF(Table1[[#This Row],[Multiple NCC links]]&lt;&gt;1,IF(Table1[[#This Row],[Building Fabric / Thermal / Sealing]]=1,1,""),"")</f>
        <v/>
      </c>
      <c r="DL384" s="169" t="str">
        <f>IF(Table1[[#This Row],[Multiple NCC links]]&lt;&gt;1,IF(Table1[[#This Row],[Lighting]]=1,1,""),"")</f>
        <v/>
      </c>
      <c r="DM384" s="169" t="str">
        <f>IF(Table1[[#This Row],[Multiple NCC links]]&lt;&gt;1,IF(Table1[[#This Row],[HVAC]]=1,1,""),"")</f>
        <v/>
      </c>
      <c r="DN384" s="169" t="str">
        <f>IF(Table1[[#This Row],[Multiple NCC links]]&lt;&gt;1,IF(Table1[[#This Row],[Services]]=1,1,""),"")</f>
        <v/>
      </c>
      <c r="DO384" s="169" t="str">
        <f>IF(Table1[[#This Row],[Multiple NCC links]]&lt;&gt;1,IF(Table1[[#This Row],[Maintenance &amp; Monitoring]]=1,1,""),"")</f>
        <v/>
      </c>
      <c r="DP384" s="169" t="str">
        <f>IF(Table1[[#This Row],[Multiple NCC links]]&lt;&gt;1,IF(Table1[[#This Row],[Hand over / Operations]]=1,1,""),"")</f>
        <v/>
      </c>
      <c r="DQ384" s="169" t="str">
        <f>IF(Table1[[#This Row],[Multiple NCC links]]&lt;&gt;1,IF(Table1[[#This Row],[As built assessment]]=1,1,""),"")</f>
        <v/>
      </c>
      <c r="DR384" s="169" t="str">
        <f>IF(Table1[[#This Row],[Multiple NCC links]]&lt;&gt;1,IF(Table1[[#This Row],[Beyond compliance]]=1,1,""),"")</f>
        <v/>
      </c>
      <c r="DS384" s="169" t="str">
        <f>IF(SUM(Table1[[#This Row],[Design]:[Beyond compliance]])&gt;1,1,"")</f>
        <v/>
      </c>
      <c r="DT384" s="169" t="str">
        <f>IF(Table1[[#This Row],[Both Residential &amp; Commercial4]]&lt;&gt;1,IF(Table1[[#This Row],[Residential]]=1,1,""),"")</f>
        <v/>
      </c>
      <c r="DU384" s="169" t="str">
        <f>IF(Table1[[#This Row],[Both Residential &amp; Commercial4]]&lt;&gt;1,IF(Table1[[#This Row],[Commercial]]=1,1,""),"")</f>
        <v/>
      </c>
      <c r="DV384" s="169" t="str">
        <f>Table1[[#This Row],[Residential &amp; Commercial]]</f>
        <v/>
      </c>
      <c r="DW384" s="169"/>
    </row>
    <row r="385" spans="1:127" s="49" customFormat="1" ht="20.25" thickTop="1" thickBot="1" x14ac:dyDescent="0.35">
      <c r="A385" s="97"/>
      <c r="B385" s="97"/>
      <c r="C385" s="88"/>
      <c r="D385" s="88"/>
      <c r="E385" s="176"/>
      <c r="F385" s="176"/>
      <c r="G385" s="176"/>
      <c r="H385" s="176"/>
      <c r="I385" s="90" t="str">
        <f>IF(AND(Table1[[#This Row],[General]]=1,Table1[[#This Row],[Beginner]]=1,Table1[[#This Row],[Intermediate]]=1,Table1[[#This Row],[Advanced]]=1),1,"")</f>
        <v/>
      </c>
      <c r="J385" s="90" t="str">
        <f>CONCATENATE(IF(Table1[[#This Row],[General]]=1,"General, ",""), IF(Table1[[#This Row],[Beginner]]=1,"Beginner, ",""),IF(Table1[[#This Row],[Intermediate]]=1,"Intermediate, ",""), IF(Table1[[#This Row],[Advanced]]=1,"Advanced",""))</f>
        <v/>
      </c>
      <c r="K385" s="91"/>
      <c r="L385" s="179"/>
      <c r="M385" s="91"/>
      <c r="N385" s="91"/>
      <c r="O385" s="159"/>
      <c r="P385" s="91"/>
      <c r="Q385" s="91"/>
      <c r="R385" s="91"/>
      <c r="S38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85" s="102"/>
      <c r="U385" s="102"/>
      <c r="V385" s="240"/>
      <c r="W385" s="240"/>
      <c r="X385" s="102"/>
      <c r="Y385" s="102"/>
      <c r="Z385" s="102"/>
      <c r="AA385" s="102"/>
      <c r="AB385" s="102"/>
      <c r="AC385" s="102"/>
      <c r="AD385" s="102"/>
      <c r="AE385" s="102"/>
      <c r="AF385" s="102"/>
      <c r="AG38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85" s="103"/>
      <c r="AI385" s="103"/>
      <c r="AJ385" s="103"/>
      <c r="AK385" s="74" t="str">
        <f>CONCATENATE(IF(Table1[[#This Row],[Digital]]=1,"Digital, ",""),IF(Table1[[#This Row],[Face to Face]]=1,"Face to face, ",""),IF(Table1[[#This Row],[Blended]]=1,"Blended",""))</f>
        <v/>
      </c>
      <c r="AL385" s="99"/>
      <c r="AM385" s="104"/>
      <c r="AN385" s="130"/>
      <c r="AO385" s="94"/>
      <c r="AP385" s="182"/>
      <c r="AQ385" s="94"/>
      <c r="AR385" s="94"/>
      <c r="AS385" s="94"/>
      <c r="AT385" s="94"/>
      <c r="AU385" s="94"/>
      <c r="AV385" s="182"/>
      <c r="AW385" s="182"/>
      <c r="AX385" s="182"/>
      <c r="AY385" s="94"/>
      <c r="AZ38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8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85" s="95"/>
      <c r="BC385" s="95"/>
      <c r="BD385" s="90" t="str">
        <f>IF(AND(Table1[[#This Row],[Residential]]=1,Table1[[#This Row],[Commercial]]=1),1,"")</f>
        <v/>
      </c>
      <c r="BE385" s="90" t="str">
        <f>CONCATENATE(IF(Table1[[#This Row],[Residential]]=1,"Residential, ",""),IF(Table1[[#This Row],[Commercial]]=1,"Commercial",""))</f>
        <v/>
      </c>
      <c r="BF385" s="94"/>
      <c r="BG385" s="94"/>
      <c r="BH385" s="94"/>
      <c r="BI385" s="94"/>
      <c r="BJ385" s="94"/>
      <c r="BK385" s="94"/>
      <c r="BL385" s="94"/>
      <c r="BM385" s="182"/>
      <c r="BN385" s="94"/>
      <c r="BO38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85" s="178"/>
      <c r="BQ385" s="120"/>
      <c r="BR385" s="132"/>
      <c r="BS385" s="120"/>
      <c r="BT385" s="175"/>
      <c r="BU385" s="175"/>
      <c r="BV385" s="175"/>
      <c r="BW385" s="121"/>
      <c r="BX385" s="121"/>
      <c r="BY385" s="121"/>
      <c r="BZ385" s="227"/>
      <c r="CA38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85" s="48">
        <f>COUNTIF(Table1[[#This Row],[Validity]:[Alignment with NCC (Yes=1,No=0)]],"N/A")</f>
        <v>0</v>
      </c>
      <c r="CC385" s="48">
        <f>IF(ISERROR(Table1[[#This Row],[Total Quality Score (out of 10)]]/(4-Table1[[#This Row],[N/A Count]])),0,Table1[[#This Row],[Total Quality Score (out of 10)]]/(4-Table1[[#This Row],[N/A Count]]))</f>
        <v>0</v>
      </c>
      <c r="CD385" s="106"/>
      <c r="CE385" s="106"/>
      <c r="CF385" s="172" t="str">
        <f>IF(SUM(Table1[[#This Row],[Multiple]:[Level (all)62]])&lt;1,IF(Table1[[#This Row],[General]]=1,1,""),"")</f>
        <v/>
      </c>
      <c r="CG385" s="172" t="str">
        <f>IF(SUM(Table1[[#This Row],[Multiple]:[Level (all)62]])&lt;1,IF(Table1[[#This Row],[Beginner]]=1,1,""),"")</f>
        <v/>
      </c>
      <c r="CH385" s="171" t="str">
        <f>IF(SUM(Table1[[#This Row],[Multiple]:[Level (all)62]])&lt;1,IF(Table1[[#This Row],[Intermediate]]=1,1,""),"")</f>
        <v/>
      </c>
      <c r="CI385" s="171" t="str">
        <f>IF(SUM(Table1[[#This Row],[Multiple]:[Level (all)62]])&lt;1,IF(Table1[[#This Row],[Advanced]]=1,1,""),"")</f>
        <v/>
      </c>
      <c r="CJ385" s="171" t="str">
        <f>IF(AND(SUM(Table1[[#This Row],[General]:[Advanced]])&lt;4,SUM(Table1[[#This Row],[General]:[Advanced]])&gt;1),1,"")</f>
        <v/>
      </c>
      <c r="CK385" s="171" t="str">
        <f>Table1[[#This Row],[Level (all)]]</f>
        <v/>
      </c>
      <c r="CL385" s="171" t="str">
        <f>IF(Table1[[#This Row],[Multiple audience]]&lt;&gt;1,IF(Table1[[#This Row],[General Audience]]=1,1,""),"")</f>
        <v/>
      </c>
      <c r="CM385" s="171" t="str">
        <f>IF(Table1[[#This Row],[Multiple audience]]&lt;&gt;1,IF(Table1[[#This Row],[Planners / Designers ]]=1,1,""),"")</f>
        <v/>
      </c>
      <c r="CN385" s="171" t="str">
        <f>IF(Table1[[#This Row],[Multiple audience]]&lt;&gt;1,IF(Table1[[#This Row],[Regulatory Assessors]]=1,1,""),"")</f>
        <v/>
      </c>
      <c r="CO385" s="171" t="str">
        <f>IF(Table1[[#This Row],[Multiple audience]]&lt;&gt;1,IF(Table1[[#This Row],[Builders / Management]]=1,1,""),"")</f>
        <v/>
      </c>
      <c r="CP385" s="171" t="str">
        <f>IF(Table1[[#This Row],[Multiple audience]]&lt;&gt;1,IF(Table1[[#This Row],[Energy / Sus Assessors]]=1,1,""),"")</f>
        <v/>
      </c>
      <c r="CQ385" s="171" t="str">
        <f>IF(Table1[[#This Row],[Multiple audience]]&lt;&gt;1,IF(Table1[[#This Row],[Semi-skilled]]=1,1,""),"")</f>
        <v/>
      </c>
      <c r="CR385" s="171" t="str">
        <f>IF(Table1[[#This Row],[Multiple audience]]&lt;&gt;1,IF(Table1[[#This Row],[Trades]]=1,1,""),"")</f>
        <v/>
      </c>
      <c r="CS385" s="171" t="str">
        <f>IF(Table1[[#This Row],[Multiple audience]]&lt;&gt;1,IF(Table1[[#This Row],[Other]]=1,1,""),"")</f>
        <v/>
      </c>
      <c r="CT385" s="171" t="str">
        <f>IF(SUM(Table1[[#This Row],[General Audience]:[Other]])&gt;1,1,"")</f>
        <v/>
      </c>
      <c r="CU385" s="171" t="str">
        <f>IF(Table1[[#This Row],[Various  ]]&lt;&gt;1,IF(Table1[[#This Row],[Calculator / Software]]=1,1,""),"")</f>
        <v/>
      </c>
      <c r="CV385" s="171" t="str">
        <f>IF(Table1[[#This Row],[Various  ]]&lt;&gt;1,IF(Table1[[#This Row],[Information  ]]=1,1,""),"")</f>
        <v/>
      </c>
      <c r="CW385" s="171" t="str">
        <f>IF(Table1[[#This Row],[Various  ]]&lt;&gt;1,IF(Table1[[#This Row],[Interactive Tool]]=1,1,""),"")</f>
        <v/>
      </c>
      <c r="CX385" s="171" t="str">
        <f>IF(Table1[[#This Row],[Various  ]]&lt;&gt;1,IF(Table1[[#This Row],[Technical Specifications]]=1,1,""),"")</f>
        <v/>
      </c>
      <c r="CY385" s="171" t="str">
        <f>IF(Table1[[#This Row],[Various  ]]&lt;&gt;1,IF(Table1[[#This Row],[Training Resources]]=1,1,""),"")</f>
        <v/>
      </c>
      <c r="CZ385" s="171" t="str">
        <f>IF(Table1[[#This Row],[Various  ]]&lt;&gt;1,IF(Table1[[#This Row],[Toolbox]]=1,1,""),"")</f>
        <v/>
      </c>
      <c r="DA385" s="169" t="str">
        <f>IF(Table1[[#This Row],[Various  ]]&lt;&gt;1,IF(Table1[[#This Row],[Video]]=1,1,""),"")</f>
        <v/>
      </c>
      <c r="DB385" s="169" t="str">
        <f>IF(Table1[[#This Row],[Various  ]]&lt;&gt;1,IF(Table1[[#This Row],[Case study]]=1,1,""),"")</f>
        <v/>
      </c>
      <c r="DC385" s="169" t="str">
        <f>IF(Table1[[#This Row],[Various  ]]&lt;&gt;1,IF(Table1[[#This Row],[Other   ]]=1,1,""),"")</f>
        <v/>
      </c>
      <c r="DD385" s="169" t="str">
        <f>IF(Table1[[#This Row],[Various  ]]&lt;&gt;1,IF(Table1[[#This Row],[Standards]]=1,1,""),"")</f>
        <v/>
      </c>
      <c r="DE385" s="169" t="str">
        <f>IF(Table1[[#This Row],[Various]]=1,1,IF(SUM(Table1[[#This Row],[Calculator / Software]:[Standards]])&gt;1,1,""))</f>
        <v/>
      </c>
      <c r="DF385" s="169" t="str">
        <f>IF(Table1[[#This Row],[Multiple NCC links]]&lt;&gt;1,IF(Table1[[#This Row],[Design]]=1,1,""),"")</f>
        <v/>
      </c>
      <c r="DG385" s="169" t="str">
        <f>IF(Table1[[#This Row],[Multiple NCC links]]&lt;&gt;1,IF(Table1[[#This Row],[Assessment / Verification]]=1,1,""),"")</f>
        <v/>
      </c>
      <c r="DH385" s="169" t="str">
        <f>IF(Table1[[#This Row],[Multiple NCC links]]&lt;&gt;1,IF(Table1[[#This Row],[Climate Specific ]]=1,1,""),"")</f>
        <v/>
      </c>
      <c r="DI385" s="169" t="str">
        <f>IF(Table1[[#This Row],[Multiple NCC links]]&lt;&gt;1,IF(Table1[[#This Row],[Alterations / Additions]]=1,1,""),"")</f>
        <v/>
      </c>
      <c r="DJ385" s="169" t="str">
        <f>IF(Table1[[#This Row],[Multiple NCC links]]&lt;&gt;1,IF(Table1[[#This Row],[Glazing]]=1,1,""),"")</f>
        <v/>
      </c>
      <c r="DK385" s="169" t="str">
        <f>IF(Table1[[#This Row],[Multiple NCC links]]&lt;&gt;1,IF(Table1[[#This Row],[Building Fabric / Thermal / Sealing]]=1,1,""),"")</f>
        <v/>
      </c>
      <c r="DL385" s="169" t="str">
        <f>IF(Table1[[#This Row],[Multiple NCC links]]&lt;&gt;1,IF(Table1[[#This Row],[Lighting]]=1,1,""),"")</f>
        <v/>
      </c>
      <c r="DM385" s="169" t="str">
        <f>IF(Table1[[#This Row],[Multiple NCC links]]&lt;&gt;1,IF(Table1[[#This Row],[HVAC]]=1,1,""),"")</f>
        <v/>
      </c>
      <c r="DN385" s="169" t="str">
        <f>IF(Table1[[#This Row],[Multiple NCC links]]&lt;&gt;1,IF(Table1[[#This Row],[Services]]=1,1,""),"")</f>
        <v/>
      </c>
      <c r="DO385" s="169" t="str">
        <f>IF(Table1[[#This Row],[Multiple NCC links]]&lt;&gt;1,IF(Table1[[#This Row],[Maintenance &amp; Monitoring]]=1,1,""),"")</f>
        <v/>
      </c>
      <c r="DP385" s="169" t="str">
        <f>IF(Table1[[#This Row],[Multiple NCC links]]&lt;&gt;1,IF(Table1[[#This Row],[Hand over / Operations]]=1,1,""),"")</f>
        <v/>
      </c>
      <c r="DQ385" s="169" t="str">
        <f>IF(Table1[[#This Row],[Multiple NCC links]]&lt;&gt;1,IF(Table1[[#This Row],[As built assessment]]=1,1,""),"")</f>
        <v/>
      </c>
      <c r="DR385" s="169" t="str">
        <f>IF(Table1[[#This Row],[Multiple NCC links]]&lt;&gt;1,IF(Table1[[#This Row],[Beyond compliance]]=1,1,""),"")</f>
        <v/>
      </c>
      <c r="DS385" s="169" t="str">
        <f>IF(SUM(Table1[[#This Row],[Design]:[Beyond compliance]])&gt;1,1,"")</f>
        <v/>
      </c>
      <c r="DT385" s="169" t="str">
        <f>IF(Table1[[#This Row],[Both Residential &amp; Commercial4]]&lt;&gt;1,IF(Table1[[#This Row],[Residential]]=1,1,""),"")</f>
        <v/>
      </c>
      <c r="DU385" s="169" t="str">
        <f>IF(Table1[[#This Row],[Both Residential &amp; Commercial4]]&lt;&gt;1,IF(Table1[[#This Row],[Commercial]]=1,1,""),"")</f>
        <v/>
      </c>
      <c r="DV385" s="169" t="str">
        <f>Table1[[#This Row],[Residential &amp; Commercial]]</f>
        <v/>
      </c>
      <c r="DW385" s="169"/>
    </row>
    <row r="386" spans="1:127" s="49" customFormat="1" ht="20.25" thickTop="1" thickBot="1" x14ac:dyDescent="0.35">
      <c r="A386" s="97"/>
      <c r="B386" s="97"/>
      <c r="C386" s="88"/>
      <c r="D386" s="88"/>
      <c r="E386" s="176"/>
      <c r="F386" s="176"/>
      <c r="G386" s="176"/>
      <c r="H386" s="176"/>
      <c r="I386" s="90" t="str">
        <f>IF(AND(Table1[[#This Row],[General]]=1,Table1[[#This Row],[Beginner]]=1,Table1[[#This Row],[Intermediate]]=1,Table1[[#This Row],[Advanced]]=1),1,"")</f>
        <v/>
      </c>
      <c r="J386" s="90" t="str">
        <f>CONCATENATE(IF(Table1[[#This Row],[General]]=1,"General, ",""), IF(Table1[[#This Row],[Beginner]]=1,"Beginner, ",""),IF(Table1[[#This Row],[Intermediate]]=1,"Intermediate, ",""), IF(Table1[[#This Row],[Advanced]]=1,"Advanced",""))</f>
        <v/>
      </c>
      <c r="K386" s="91"/>
      <c r="L386" s="179"/>
      <c r="M386" s="91"/>
      <c r="N386" s="91"/>
      <c r="O386" s="159"/>
      <c r="P386" s="91"/>
      <c r="Q386" s="91"/>
      <c r="R386" s="91"/>
      <c r="S38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86" s="102"/>
      <c r="U386" s="102"/>
      <c r="V386" s="240"/>
      <c r="W386" s="240"/>
      <c r="X386" s="102"/>
      <c r="Y386" s="102"/>
      <c r="Z386" s="102"/>
      <c r="AA386" s="102"/>
      <c r="AB386" s="102"/>
      <c r="AC386" s="102"/>
      <c r="AD386" s="102"/>
      <c r="AE386" s="102"/>
      <c r="AF386" s="102"/>
      <c r="AG38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86" s="103"/>
      <c r="AI386" s="103"/>
      <c r="AJ386" s="103"/>
      <c r="AK386" s="74" t="str">
        <f>CONCATENATE(IF(Table1[[#This Row],[Digital]]=1,"Digital, ",""),IF(Table1[[#This Row],[Face to Face]]=1,"Face to face, ",""),IF(Table1[[#This Row],[Blended]]=1,"Blended",""))</f>
        <v/>
      </c>
      <c r="AL386" s="99"/>
      <c r="AM386" s="104"/>
      <c r="AN386" s="130"/>
      <c r="AO386" s="94"/>
      <c r="AP386" s="182"/>
      <c r="AQ386" s="94"/>
      <c r="AR386" s="94"/>
      <c r="AS386" s="94"/>
      <c r="AT386" s="94"/>
      <c r="AU386" s="94"/>
      <c r="AV386" s="182"/>
      <c r="AW386" s="182"/>
      <c r="AX386" s="182"/>
      <c r="AY386" s="94"/>
      <c r="AZ38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8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86" s="95"/>
      <c r="BC386" s="95"/>
      <c r="BD386" s="90" t="str">
        <f>IF(AND(Table1[[#This Row],[Residential]]=1,Table1[[#This Row],[Commercial]]=1),1,"")</f>
        <v/>
      </c>
      <c r="BE386" s="90" t="str">
        <f>CONCATENATE(IF(Table1[[#This Row],[Residential]]=1,"Residential, ",""),IF(Table1[[#This Row],[Commercial]]=1,"Commercial",""))</f>
        <v/>
      </c>
      <c r="BF386" s="94"/>
      <c r="BG386" s="94"/>
      <c r="BH386" s="94"/>
      <c r="BI386" s="94"/>
      <c r="BJ386" s="94"/>
      <c r="BK386" s="94"/>
      <c r="BL386" s="94"/>
      <c r="BM386" s="182"/>
      <c r="BN386" s="94"/>
      <c r="BO38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86" s="178"/>
      <c r="BQ386" s="120"/>
      <c r="BR386" s="132"/>
      <c r="BS386" s="120"/>
      <c r="BT386" s="175"/>
      <c r="BU386" s="175"/>
      <c r="BV386" s="175"/>
      <c r="BW386" s="121"/>
      <c r="BX386" s="121"/>
      <c r="BY386" s="121"/>
      <c r="BZ386" s="227"/>
      <c r="CA38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86" s="48">
        <f>COUNTIF(Table1[[#This Row],[Validity]:[Alignment with NCC (Yes=1,No=0)]],"N/A")</f>
        <v>0</v>
      </c>
      <c r="CC386" s="48">
        <f>IF(ISERROR(Table1[[#This Row],[Total Quality Score (out of 10)]]/(4-Table1[[#This Row],[N/A Count]])),0,Table1[[#This Row],[Total Quality Score (out of 10)]]/(4-Table1[[#This Row],[N/A Count]]))</f>
        <v>0</v>
      </c>
      <c r="CD386" s="106"/>
      <c r="CE386" s="106"/>
      <c r="CF386" s="172" t="str">
        <f>IF(SUM(Table1[[#This Row],[Multiple]:[Level (all)62]])&lt;1,IF(Table1[[#This Row],[General]]=1,1,""),"")</f>
        <v/>
      </c>
      <c r="CG386" s="172" t="str">
        <f>IF(SUM(Table1[[#This Row],[Multiple]:[Level (all)62]])&lt;1,IF(Table1[[#This Row],[Beginner]]=1,1,""),"")</f>
        <v/>
      </c>
      <c r="CH386" s="171" t="str">
        <f>IF(SUM(Table1[[#This Row],[Multiple]:[Level (all)62]])&lt;1,IF(Table1[[#This Row],[Intermediate]]=1,1,""),"")</f>
        <v/>
      </c>
      <c r="CI386" s="171" t="str">
        <f>IF(SUM(Table1[[#This Row],[Multiple]:[Level (all)62]])&lt;1,IF(Table1[[#This Row],[Advanced]]=1,1,""),"")</f>
        <v/>
      </c>
      <c r="CJ386" s="171" t="str">
        <f>IF(AND(SUM(Table1[[#This Row],[General]:[Advanced]])&lt;4,SUM(Table1[[#This Row],[General]:[Advanced]])&gt;1),1,"")</f>
        <v/>
      </c>
      <c r="CK386" s="171" t="str">
        <f>Table1[[#This Row],[Level (all)]]</f>
        <v/>
      </c>
      <c r="CL386" s="171" t="str">
        <f>IF(Table1[[#This Row],[Multiple audience]]&lt;&gt;1,IF(Table1[[#This Row],[General Audience]]=1,1,""),"")</f>
        <v/>
      </c>
      <c r="CM386" s="171" t="str">
        <f>IF(Table1[[#This Row],[Multiple audience]]&lt;&gt;1,IF(Table1[[#This Row],[Planners / Designers ]]=1,1,""),"")</f>
        <v/>
      </c>
      <c r="CN386" s="171" t="str">
        <f>IF(Table1[[#This Row],[Multiple audience]]&lt;&gt;1,IF(Table1[[#This Row],[Regulatory Assessors]]=1,1,""),"")</f>
        <v/>
      </c>
      <c r="CO386" s="171" t="str">
        <f>IF(Table1[[#This Row],[Multiple audience]]&lt;&gt;1,IF(Table1[[#This Row],[Builders / Management]]=1,1,""),"")</f>
        <v/>
      </c>
      <c r="CP386" s="171" t="str">
        <f>IF(Table1[[#This Row],[Multiple audience]]&lt;&gt;1,IF(Table1[[#This Row],[Energy / Sus Assessors]]=1,1,""),"")</f>
        <v/>
      </c>
      <c r="CQ386" s="171" t="str">
        <f>IF(Table1[[#This Row],[Multiple audience]]&lt;&gt;1,IF(Table1[[#This Row],[Semi-skilled]]=1,1,""),"")</f>
        <v/>
      </c>
      <c r="CR386" s="171" t="str">
        <f>IF(Table1[[#This Row],[Multiple audience]]&lt;&gt;1,IF(Table1[[#This Row],[Trades]]=1,1,""),"")</f>
        <v/>
      </c>
      <c r="CS386" s="171" t="str">
        <f>IF(Table1[[#This Row],[Multiple audience]]&lt;&gt;1,IF(Table1[[#This Row],[Other]]=1,1,""),"")</f>
        <v/>
      </c>
      <c r="CT386" s="171" t="str">
        <f>IF(SUM(Table1[[#This Row],[General Audience]:[Other]])&gt;1,1,"")</f>
        <v/>
      </c>
      <c r="CU386" s="171" t="str">
        <f>IF(Table1[[#This Row],[Various  ]]&lt;&gt;1,IF(Table1[[#This Row],[Calculator / Software]]=1,1,""),"")</f>
        <v/>
      </c>
      <c r="CV386" s="171" t="str">
        <f>IF(Table1[[#This Row],[Various  ]]&lt;&gt;1,IF(Table1[[#This Row],[Information  ]]=1,1,""),"")</f>
        <v/>
      </c>
      <c r="CW386" s="171" t="str">
        <f>IF(Table1[[#This Row],[Various  ]]&lt;&gt;1,IF(Table1[[#This Row],[Interactive Tool]]=1,1,""),"")</f>
        <v/>
      </c>
      <c r="CX386" s="171" t="str">
        <f>IF(Table1[[#This Row],[Various  ]]&lt;&gt;1,IF(Table1[[#This Row],[Technical Specifications]]=1,1,""),"")</f>
        <v/>
      </c>
      <c r="CY386" s="171" t="str">
        <f>IF(Table1[[#This Row],[Various  ]]&lt;&gt;1,IF(Table1[[#This Row],[Training Resources]]=1,1,""),"")</f>
        <v/>
      </c>
      <c r="CZ386" s="171" t="str">
        <f>IF(Table1[[#This Row],[Various  ]]&lt;&gt;1,IF(Table1[[#This Row],[Toolbox]]=1,1,""),"")</f>
        <v/>
      </c>
      <c r="DA386" s="169" t="str">
        <f>IF(Table1[[#This Row],[Various  ]]&lt;&gt;1,IF(Table1[[#This Row],[Video]]=1,1,""),"")</f>
        <v/>
      </c>
      <c r="DB386" s="169" t="str">
        <f>IF(Table1[[#This Row],[Various  ]]&lt;&gt;1,IF(Table1[[#This Row],[Case study]]=1,1,""),"")</f>
        <v/>
      </c>
      <c r="DC386" s="169" t="str">
        <f>IF(Table1[[#This Row],[Various  ]]&lt;&gt;1,IF(Table1[[#This Row],[Other   ]]=1,1,""),"")</f>
        <v/>
      </c>
      <c r="DD386" s="169" t="str">
        <f>IF(Table1[[#This Row],[Various  ]]&lt;&gt;1,IF(Table1[[#This Row],[Standards]]=1,1,""),"")</f>
        <v/>
      </c>
      <c r="DE386" s="169" t="str">
        <f>IF(Table1[[#This Row],[Various]]=1,1,IF(SUM(Table1[[#This Row],[Calculator / Software]:[Standards]])&gt;1,1,""))</f>
        <v/>
      </c>
      <c r="DF386" s="169" t="str">
        <f>IF(Table1[[#This Row],[Multiple NCC links]]&lt;&gt;1,IF(Table1[[#This Row],[Design]]=1,1,""),"")</f>
        <v/>
      </c>
      <c r="DG386" s="169" t="str">
        <f>IF(Table1[[#This Row],[Multiple NCC links]]&lt;&gt;1,IF(Table1[[#This Row],[Assessment / Verification]]=1,1,""),"")</f>
        <v/>
      </c>
      <c r="DH386" s="169" t="str">
        <f>IF(Table1[[#This Row],[Multiple NCC links]]&lt;&gt;1,IF(Table1[[#This Row],[Climate Specific ]]=1,1,""),"")</f>
        <v/>
      </c>
      <c r="DI386" s="169" t="str">
        <f>IF(Table1[[#This Row],[Multiple NCC links]]&lt;&gt;1,IF(Table1[[#This Row],[Alterations / Additions]]=1,1,""),"")</f>
        <v/>
      </c>
      <c r="DJ386" s="169" t="str">
        <f>IF(Table1[[#This Row],[Multiple NCC links]]&lt;&gt;1,IF(Table1[[#This Row],[Glazing]]=1,1,""),"")</f>
        <v/>
      </c>
      <c r="DK386" s="169" t="str">
        <f>IF(Table1[[#This Row],[Multiple NCC links]]&lt;&gt;1,IF(Table1[[#This Row],[Building Fabric / Thermal / Sealing]]=1,1,""),"")</f>
        <v/>
      </c>
      <c r="DL386" s="169" t="str">
        <f>IF(Table1[[#This Row],[Multiple NCC links]]&lt;&gt;1,IF(Table1[[#This Row],[Lighting]]=1,1,""),"")</f>
        <v/>
      </c>
      <c r="DM386" s="169" t="str">
        <f>IF(Table1[[#This Row],[Multiple NCC links]]&lt;&gt;1,IF(Table1[[#This Row],[HVAC]]=1,1,""),"")</f>
        <v/>
      </c>
      <c r="DN386" s="169" t="str">
        <f>IF(Table1[[#This Row],[Multiple NCC links]]&lt;&gt;1,IF(Table1[[#This Row],[Services]]=1,1,""),"")</f>
        <v/>
      </c>
      <c r="DO386" s="169" t="str">
        <f>IF(Table1[[#This Row],[Multiple NCC links]]&lt;&gt;1,IF(Table1[[#This Row],[Maintenance &amp; Monitoring]]=1,1,""),"")</f>
        <v/>
      </c>
      <c r="DP386" s="169" t="str">
        <f>IF(Table1[[#This Row],[Multiple NCC links]]&lt;&gt;1,IF(Table1[[#This Row],[Hand over / Operations]]=1,1,""),"")</f>
        <v/>
      </c>
      <c r="DQ386" s="169" t="str">
        <f>IF(Table1[[#This Row],[Multiple NCC links]]&lt;&gt;1,IF(Table1[[#This Row],[As built assessment]]=1,1,""),"")</f>
        <v/>
      </c>
      <c r="DR386" s="169" t="str">
        <f>IF(Table1[[#This Row],[Multiple NCC links]]&lt;&gt;1,IF(Table1[[#This Row],[Beyond compliance]]=1,1,""),"")</f>
        <v/>
      </c>
      <c r="DS386" s="169" t="str">
        <f>IF(SUM(Table1[[#This Row],[Design]:[Beyond compliance]])&gt;1,1,"")</f>
        <v/>
      </c>
      <c r="DT386" s="169" t="str">
        <f>IF(Table1[[#This Row],[Both Residential &amp; Commercial4]]&lt;&gt;1,IF(Table1[[#This Row],[Residential]]=1,1,""),"")</f>
        <v/>
      </c>
      <c r="DU386" s="169" t="str">
        <f>IF(Table1[[#This Row],[Both Residential &amp; Commercial4]]&lt;&gt;1,IF(Table1[[#This Row],[Commercial]]=1,1,""),"")</f>
        <v/>
      </c>
      <c r="DV386" s="169" t="str">
        <f>Table1[[#This Row],[Residential &amp; Commercial]]</f>
        <v/>
      </c>
      <c r="DW386" s="169"/>
    </row>
    <row r="387" spans="1:127" s="49" customFormat="1" ht="20.25" thickTop="1" thickBot="1" x14ac:dyDescent="0.35">
      <c r="A387" s="97"/>
      <c r="B387" s="97"/>
      <c r="C387" s="88"/>
      <c r="D387" s="88"/>
      <c r="E387" s="176"/>
      <c r="F387" s="176"/>
      <c r="G387" s="176"/>
      <c r="H387" s="176"/>
      <c r="I387" s="90" t="str">
        <f>IF(AND(Table1[[#This Row],[General]]=1,Table1[[#This Row],[Beginner]]=1,Table1[[#This Row],[Intermediate]]=1,Table1[[#This Row],[Advanced]]=1),1,"")</f>
        <v/>
      </c>
      <c r="J387" s="90" t="str">
        <f>CONCATENATE(IF(Table1[[#This Row],[General]]=1,"General, ",""), IF(Table1[[#This Row],[Beginner]]=1,"Beginner, ",""),IF(Table1[[#This Row],[Intermediate]]=1,"Intermediate, ",""), IF(Table1[[#This Row],[Advanced]]=1,"Advanced",""))</f>
        <v/>
      </c>
      <c r="K387" s="91"/>
      <c r="L387" s="179"/>
      <c r="M387" s="91"/>
      <c r="N387" s="91"/>
      <c r="O387" s="159"/>
      <c r="P387" s="91"/>
      <c r="Q387" s="91"/>
      <c r="R387" s="91"/>
      <c r="S38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87" s="102"/>
      <c r="U387" s="102"/>
      <c r="V387" s="240"/>
      <c r="W387" s="240"/>
      <c r="X387" s="102"/>
      <c r="Y387" s="102"/>
      <c r="Z387" s="102"/>
      <c r="AA387" s="102"/>
      <c r="AB387" s="102"/>
      <c r="AC387" s="102"/>
      <c r="AD387" s="102"/>
      <c r="AE387" s="102"/>
      <c r="AF387" s="102"/>
      <c r="AG38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87" s="103"/>
      <c r="AI387" s="103"/>
      <c r="AJ387" s="103"/>
      <c r="AK387" s="74" t="str">
        <f>CONCATENATE(IF(Table1[[#This Row],[Digital]]=1,"Digital, ",""),IF(Table1[[#This Row],[Face to Face]]=1,"Face to face, ",""),IF(Table1[[#This Row],[Blended]]=1,"Blended",""))</f>
        <v/>
      </c>
      <c r="AL387" s="99"/>
      <c r="AM387" s="104"/>
      <c r="AN387" s="130"/>
      <c r="AO387" s="94"/>
      <c r="AP387" s="182"/>
      <c r="AQ387" s="94"/>
      <c r="AR387" s="94"/>
      <c r="AS387" s="94"/>
      <c r="AT387" s="94"/>
      <c r="AU387" s="94"/>
      <c r="AV387" s="182"/>
      <c r="AW387" s="182"/>
      <c r="AX387" s="182"/>
      <c r="AY387" s="94"/>
      <c r="AZ38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8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87" s="95"/>
      <c r="BC387" s="95"/>
      <c r="BD387" s="90" t="str">
        <f>IF(AND(Table1[[#This Row],[Residential]]=1,Table1[[#This Row],[Commercial]]=1),1,"")</f>
        <v/>
      </c>
      <c r="BE387" s="90" t="str">
        <f>CONCATENATE(IF(Table1[[#This Row],[Residential]]=1,"Residential, ",""),IF(Table1[[#This Row],[Commercial]]=1,"Commercial",""))</f>
        <v/>
      </c>
      <c r="BF387" s="94"/>
      <c r="BG387" s="94"/>
      <c r="BH387" s="94"/>
      <c r="BI387" s="94"/>
      <c r="BJ387" s="94"/>
      <c r="BK387" s="94"/>
      <c r="BL387" s="94"/>
      <c r="BM387" s="182"/>
      <c r="BN387" s="94"/>
      <c r="BO38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87" s="178"/>
      <c r="BQ387" s="120"/>
      <c r="BR387" s="132"/>
      <c r="BS387" s="120"/>
      <c r="BT387" s="175"/>
      <c r="BU387" s="175"/>
      <c r="BV387" s="175"/>
      <c r="BW387" s="121"/>
      <c r="BX387" s="121"/>
      <c r="BY387" s="121"/>
      <c r="BZ387" s="227"/>
      <c r="CA38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87" s="48">
        <f>COUNTIF(Table1[[#This Row],[Validity]:[Alignment with NCC (Yes=1,No=0)]],"N/A")</f>
        <v>0</v>
      </c>
      <c r="CC387" s="48">
        <f>IF(ISERROR(Table1[[#This Row],[Total Quality Score (out of 10)]]/(4-Table1[[#This Row],[N/A Count]])),0,Table1[[#This Row],[Total Quality Score (out of 10)]]/(4-Table1[[#This Row],[N/A Count]]))</f>
        <v>0</v>
      </c>
      <c r="CD387" s="106"/>
      <c r="CE387" s="106"/>
      <c r="CF387" s="172" t="str">
        <f>IF(SUM(Table1[[#This Row],[Multiple]:[Level (all)62]])&lt;1,IF(Table1[[#This Row],[General]]=1,1,""),"")</f>
        <v/>
      </c>
      <c r="CG387" s="172" t="str">
        <f>IF(SUM(Table1[[#This Row],[Multiple]:[Level (all)62]])&lt;1,IF(Table1[[#This Row],[Beginner]]=1,1,""),"")</f>
        <v/>
      </c>
      <c r="CH387" s="171" t="str">
        <f>IF(SUM(Table1[[#This Row],[Multiple]:[Level (all)62]])&lt;1,IF(Table1[[#This Row],[Intermediate]]=1,1,""),"")</f>
        <v/>
      </c>
      <c r="CI387" s="171" t="str">
        <f>IF(SUM(Table1[[#This Row],[Multiple]:[Level (all)62]])&lt;1,IF(Table1[[#This Row],[Advanced]]=1,1,""),"")</f>
        <v/>
      </c>
      <c r="CJ387" s="171" t="str">
        <f>IF(AND(SUM(Table1[[#This Row],[General]:[Advanced]])&lt;4,SUM(Table1[[#This Row],[General]:[Advanced]])&gt;1),1,"")</f>
        <v/>
      </c>
      <c r="CK387" s="171" t="str">
        <f>Table1[[#This Row],[Level (all)]]</f>
        <v/>
      </c>
      <c r="CL387" s="171" t="str">
        <f>IF(Table1[[#This Row],[Multiple audience]]&lt;&gt;1,IF(Table1[[#This Row],[General Audience]]=1,1,""),"")</f>
        <v/>
      </c>
      <c r="CM387" s="171" t="str">
        <f>IF(Table1[[#This Row],[Multiple audience]]&lt;&gt;1,IF(Table1[[#This Row],[Planners / Designers ]]=1,1,""),"")</f>
        <v/>
      </c>
      <c r="CN387" s="171" t="str">
        <f>IF(Table1[[#This Row],[Multiple audience]]&lt;&gt;1,IF(Table1[[#This Row],[Regulatory Assessors]]=1,1,""),"")</f>
        <v/>
      </c>
      <c r="CO387" s="171" t="str">
        <f>IF(Table1[[#This Row],[Multiple audience]]&lt;&gt;1,IF(Table1[[#This Row],[Builders / Management]]=1,1,""),"")</f>
        <v/>
      </c>
      <c r="CP387" s="171" t="str">
        <f>IF(Table1[[#This Row],[Multiple audience]]&lt;&gt;1,IF(Table1[[#This Row],[Energy / Sus Assessors]]=1,1,""),"")</f>
        <v/>
      </c>
      <c r="CQ387" s="171" t="str">
        <f>IF(Table1[[#This Row],[Multiple audience]]&lt;&gt;1,IF(Table1[[#This Row],[Semi-skilled]]=1,1,""),"")</f>
        <v/>
      </c>
      <c r="CR387" s="171" t="str">
        <f>IF(Table1[[#This Row],[Multiple audience]]&lt;&gt;1,IF(Table1[[#This Row],[Trades]]=1,1,""),"")</f>
        <v/>
      </c>
      <c r="CS387" s="171" t="str">
        <f>IF(Table1[[#This Row],[Multiple audience]]&lt;&gt;1,IF(Table1[[#This Row],[Other]]=1,1,""),"")</f>
        <v/>
      </c>
      <c r="CT387" s="171" t="str">
        <f>IF(SUM(Table1[[#This Row],[General Audience]:[Other]])&gt;1,1,"")</f>
        <v/>
      </c>
      <c r="CU387" s="171" t="str">
        <f>IF(Table1[[#This Row],[Various  ]]&lt;&gt;1,IF(Table1[[#This Row],[Calculator / Software]]=1,1,""),"")</f>
        <v/>
      </c>
      <c r="CV387" s="171" t="str">
        <f>IF(Table1[[#This Row],[Various  ]]&lt;&gt;1,IF(Table1[[#This Row],[Information  ]]=1,1,""),"")</f>
        <v/>
      </c>
      <c r="CW387" s="171" t="str">
        <f>IF(Table1[[#This Row],[Various  ]]&lt;&gt;1,IF(Table1[[#This Row],[Interactive Tool]]=1,1,""),"")</f>
        <v/>
      </c>
      <c r="CX387" s="171" t="str">
        <f>IF(Table1[[#This Row],[Various  ]]&lt;&gt;1,IF(Table1[[#This Row],[Technical Specifications]]=1,1,""),"")</f>
        <v/>
      </c>
      <c r="CY387" s="171" t="str">
        <f>IF(Table1[[#This Row],[Various  ]]&lt;&gt;1,IF(Table1[[#This Row],[Training Resources]]=1,1,""),"")</f>
        <v/>
      </c>
      <c r="CZ387" s="171" t="str">
        <f>IF(Table1[[#This Row],[Various  ]]&lt;&gt;1,IF(Table1[[#This Row],[Toolbox]]=1,1,""),"")</f>
        <v/>
      </c>
      <c r="DA387" s="169" t="str">
        <f>IF(Table1[[#This Row],[Various  ]]&lt;&gt;1,IF(Table1[[#This Row],[Video]]=1,1,""),"")</f>
        <v/>
      </c>
      <c r="DB387" s="169" t="str">
        <f>IF(Table1[[#This Row],[Various  ]]&lt;&gt;1,IF(Table1[[#This Row],[Case study]]=1,1,""),"")</f>
        <v/>
      </c>
      <c r="DC387" s="169" t="str">
        <f>IF(Table1[[#This Row],[Various  ]]&lt;&gt;1,IF(Table1[[#This Row],[Other   ]]=1,1,""),"")</f>
        <v/>
      </c>
      <c r="DD387" s="169" t="str">
        <f>IF(Table1[[#This Row],[Various  ]]&lt;&gt;1,IF(Table1[[#This Row],[Standards]]=1,1,""),"")</f>
        <v/>
      </c>
      <c r="DE387" s="169" t="str">
        <f>IF(Table1[[#This Row],[Various]]=1,1,IF(SUM(Table1[[#This Row],[Calculator / Software]:[Standards]])&gt;1,1,""))</f>
        <v/>
      </c>
      <c r="DF387" s="169" t="str">
        <f>IF(Table1[[#This Row],[Multiple NCC links]]&lt;&gt;1,IF(Table1[[#This Row],[Design]]=1,1,""),"")</f>
        <v/>
      </c>
      <c r="DG387" s="169" t="str">
        <f>IF(Table1[[#This Row],[Multiple NCC links]]&lt;&gt;1,IF(Table1[[#This Row],[Assessment / Verification]]=1,1,""),"")</f>
        <v/>
      </c>
      <c r="DH387" s="169" t="str">
        <f>IF(Table1[[#This Row],[Multiple NCC links]]&lt;&gt;1,IF(Table1[[#This Row],[Climate Specific ]]=1,1,""),"")</f>
        <v/>
      </c>
      <c r="DI387" s="169" t="str">
        <f>IF(Table1[[#This Row],[Multiple NCC links]]&lt;&gt;1,IF(Table1[[#This Row],[Alterations / Additions]]=1,1,""),"")</f>
        <v/>
      </c>
      <c r="DJ387" s="169" t="str">
        <f>IF(Table1[[#This Row],[Multiple NCC links]]&lt;&gt;1,IF(Table1[[#This Row],[Glazing]]=1,1,""),"")</f>
        <v/>
      </c>
      <c r="DK387" s="169" t="str">
        <f>IF(Table1[[#This Row],[Multiple NCC links]]&lt;&gt;1,IF(Table1[[#This Row],[Building Fabric / Thermal / Sealing]]=1,1,""),"")</f>
        <v/>
      </c>
      <c r="DL387" s="169" t="str">
        <f>IF(Table1[[#This Row],[Multiple NCC links]]&lt;&gt;1,IF(Table1[[#This Row],[Lighting]]=1,1,""),"")</f>
        <v/>
      </c>
      <c r="DM387" s="169" t="str">
        <f>IF(Table1[[#This Row],[Multiple NCC links]]&lt;&gt;1,IF(Table1[[#This Row],[HVAC]]=1,1,""),"")</f>
        <v/>
      </c>
      <c r="DN387" s="169" t="str">
        <f>IF(Table1[[#This Row],[Multiple NCC links]]&lt;&gt;1,IF(Table1[[#This Row],[Services]]=1,1,""),"")</f>
        <v/>
      </c>
      <c r="DO387" s="169" t="str">
        <f>IF(Table1[[#This Row],[Multiple NCC links]]&lt;&gt;1,IF(Table1[[#This Row],[Maintenance &amp; Monitoring]]=1,1,""),"")</f>
        <v/>
      </c>
      <c r="DP387" s="169" t="str">
        <f>IF(Table1[[#This Row],[Multiple NCC links]]&lt;&gt;1,IF(Table1[[#This Row],[Hand over / Operations]]=1,1,""),"")</f>
        <v/>
      </c>
      <c r="DQ387" s="169" t="str">
        <f>IF(Table1[[#This Row],[Multiple NCC links]]&lt;&gt;1,IF(Table1[[#This Row],[As built assessment]]=1,1,""),"")</f>
        <v/>
      </c>
      <c r="DR387" s="169" t="str">
        <f>IF(Table1[[#This Row],[Multiple NCC links]]&lt;&gt;1,IF(Table1[[#This Row],[Beyond compliance]]=1,1,""),"")</f>
        <v/>
      </c>
      <c r="DS387" s="169" t="str">
        <f>IF(SUM(Table1[[#This Row],[Design]:[Beyond compliance]])&gt;1,1,"")</f>
        <v/>
      </c>
      <c r="DT387" s="169" t="str">
        <f>IF(Table1[[#This Row],[Both Residential &amp; Commercial4]]&lt;&gt;1,IF(Table1[[#This Row],[Residential]]=1,1,""),"")</f>
        <v/>
      </c>
      <c r="DU387" s="169" t="str">
        <f>IF(Table1[[#This Row],[Both Residential &amp; Commercial4]]&lt;&gt;1,IF(Table1[[#This Row],[Commercial]]=1,1,""),"")</f>
        <v/>
      </c>
      <c r="DV387" s="169" t="str">
        <f>Table1[[#This Row],[Residential &amp; Commercial]]</f>
        <v/>
      </c>
      <c r="DW387" s="169"/>
    </row>
    <row r="388" spans="1:127" s="49" customFormat="1" ht="20.25" thickTop="1" thickBot="1" x14ac:dyDescent="0.35">
      <c r="A388" s="97"/>
      <c r="B388" s="97"/>
      <c r="C388" s="88"/>
      <c r="D388" s="88"/>
      <c r="E388" s="176"/>
      <c r="F388" s="176"/>
      <c r="G388" s="176"/>
      <c r="H388" s="176"/>
      <c r="I388" s="90" t="str">
        <f>IF(AND(Table1[[#This Row],[General]]=1,Table1[[#This Row],[Beginner]]=1,Table1[[#This Row],[Intermediate]]=1,Table1[[#This Row],[Advanced]]=1),1,"")</f>
        <v/>
      </c>
      <c r="J388" s="90" t="str">
        <f>CONCATENATE(IF(Table1[[#This Row],[General]]=1,"General, ",""), IF(Table1[[#This Row],[Beginner]]=1,"Beginner, ",""),IF(Table1[[#This Row],[Intermediate]]=1,"Intermediate, ",""), IF(Table1[[#This Row],[Advanced]]=1,"Advanced",""))</f>
        <v/>
      </c>
      <c r="K388" s="91"/>
      <c r="L388" s="179"/>
      <c r="M388" s="91"/>
      <c r="N388" s="91"/>
      <c r="O388" s="159"/>
      <c r="P388" s="91"/>
      <c r="Q388" s="91"/>
      <c r="R388" s="91"/>
      <c r="S38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88" s="102"/>
      <c r="U388" s="102"/>
      <c r="V388" s="240"/>
      <c r="W388" s="240"/>
      <c r="X388" s="102"/>
      <c r="Y388" s="102"/>
      <c r="Z388" s="102"/>
      <c r="AA388" s="102"/>
      <c r="AB388" s="102"/>
      <c r="AC388" s="102"/>
      <c r="AD388" s="102"/>
      <c r="AE388" s="102"/>
      <c r="AF388" s="102"/>
      <c r="AG38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88" s="103"/>
      <c r="AI388" s="103"/>
      <c r="AJ388" s="103"/>
      <c r="AK388" s="74" t="str">
        <f>CONCATENATE(IF(Table1[[#This Row],[Digital]]=1,"Digital, ",""),IF(Table1[[#This Row],[Face to Face]]=1,"Face to face, ",""),IF(Table1[[#This Row],[Blended]]=1,"Blended",""))</f>
        <v/>
      </c>
      <c r="AL388" s="99"/>
      <c r="AM388" s="104"/>
      <c r="AN388" s="130"/>
      <c r="AO388" s="94"/>
      <c r="AP388" s="182"/>
      <c r="AQ388" s="94"/>
      <c r="AR388" s="94"/>
      <c r="AS388" s="94"/>
      <c r="AT388" s="94"/>
      <c r="AU388" s="94"/>
      <c r="AV388" s="182"/>
      <c r="AW388" s="182"/>
      <c r="AX388" s="182"/>
      <c r="AY388" s="94"/>
      <c r="AZ38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8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88" s="95"/>
      <c r="BC388" s="95"/>
      <c r="BD388" s="90" t="str">
        <f>IF(AND(Table1[[#This Row],[Residential]]=1,Table1[[#This Row],[Commercial]]=1),1,"")</f>
        <v/>
      </c>
      <c r="BE388" s="90" t="str">
        <f>CONCATENATE(IF(Table1[[#This Row],[Residential]]=1,"Residential, ",""),IF(Table1[[#This Row],[Commercial]]=1,"Commercial",""))</f>
        <v/>
      </c>
      <c r="BF388" s="94"/>
      <c r="BG388" s="94"/>
      <c r="BH388" s="94"/>
      <c r="BI388" s="94"/>
      <c r="BJ388" s="94"/>
      <c r="BK388" s="94"/>
      <c r="BL388" s="94"/>
      <c r="BM388" s="182"/>
      <c r="BN388" s="94"/>
      <c r="BO38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88" s="178"/>
      <c r="BQ388" s="120"/>
      <c r="BR388" s="132"/>
      <c r="BS388" s="120"/>
      <c r="BT388" s="175"/>
      <c r="BU388" s="175"/>
      <c r="BV388" s="175"/>
      <c r="BW388" s="121"/>
      <c r="BX388" s="121"/>
      <c r="BY388" s="121"/>
      <c r="BZ388" s="227"/>
      <c r="CA38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88" s="48">
        <f>COUNTIF(Table1[[#This Row],[Validity]:[Alignment with NCC (Yes=1,No=0)]],"N/A")</f>
        <v>0</v>
      </c>
      <c r="CC388" s="48">
        <f>IF(ISERROR(Table1[[#This Row],[Total Quality Score (out of 10)]]/(4-Table1[[#This Row],[N/A Count]])),0,Table1[[#This Row],[Total Quality Score (out of 10)]]/(4-Table1[[#This Row],[N/A Count]]))</f>
        <v>0</v>
      </c>
      <c r="CD388" s="106"/>
      <c r="CE388" s="106"/>
      <c r="CF388" s="172" t="str">
        <f>IF(SUM(Table1[[#This Row],[Multiple]:[Level (all)62]])&lt;1,IF(Table1[[#This Row],[General]]=1,1,""),"")</f>
        <v/>
      </c>
      <c r="CG388" s="172" t="str">
        <f>IF(SUM(Table1[[#This Row],[Multiple]:[Level (all)62]])&lt;1,IF(Table1[[#This Row],[Beginner]]=1,1,""),"")</f>
        <v/>
      </c>
      <c r="CH388" s="171" t="str">
        <f>IF(SUM(Table1[[#This Row],[Multiple]:[Level (all)62]])&lt;1,IF(Table1[[#This Row],[Intermediate]]=1,1,""),"")</f>
        <v/>
      </c>
      <c r="CI388" s="171" t="str">
        <f>IF(SUM(Table1[[#This Row],[Multiple]:[Level (all)62]])&lt;1,IF(Table1[[#This Row],[Advanced]]=1,1,""),"")</f>
        <v/>
      </c>
      <c r="CJ388" s="171" t="str">
        <f>IF(AND(SUM(Table1[[#This Row],[General]:[Advanced]])&lt;4,SUM(Table1[[#This Row],[General]:[Advanced]])&gt;1),1,"")</f>
        <v/>
      </c>
      <c r="CK388" s="171" t="str">
        <f>Table1[[#This Row],[Level (all)]]</f>
        <v/>
      </c>
      <c r="CL388" s="171" t="str">
        <f>IF(Table1[[#This Row],[Multiple audience]]&lt;&gt;1,IF(Table1[[#This Row],[General Audience]]=1,1,""),"")</f>
        <v/>
      </c>
      <c r="CM388" s="171" t="str">
        <f>IF(Table1[[#This Row],[Multiple audience]]&lt;&gt;1,IF(Table1[[#This Row],[Planners / Designers ]]=1,1,""),"")</f>
        <v/>
      </c>
      <c r="CN388" s="171" t="str">
        <f>IF(Table1[[#This Row],[Multiple audience]]&lt;&gt;1,IF(Table1[[#This Row],[Regulatory Assessors]]=1,1,""),"")</f>
        <v/>
      </c>
      <c r="CO388" s="171" t="str">
        <f>IF(Table1[[#This Row],[Multiple audience]]&lt;&gt;1,IF(Table1[[#This Row],[Builders / Management]]=1,1,""),"")</f>
        <v/>
      </c>
      <c r="CP388" s="171" t="str">
        <f>IF(Table1[[#This Row],[Multiple audience]]&lt;&gt;1,IF(Table1[[#This Row],[Energy / Sus Assessors]]=1,1,""),"")</f>
        <v/>
      </c>
      <c r="CQ388" s="171" t="str">
        <f>IF(Table1[[#This Row],[Multiple audience]]&lt;&gt;1,IF(Table1[[#This Row],[Semi-skilled]]=1,1,""),"")</f>
        <v/>
      </c>
      <c r="CR388" s="171" t="str">
        <f>IF(Table1[[#This Row],[Multiple audience]]&lt;&gt;1,IF(Table1[[#This Row],[Trades]]=1,1,""),"")</f>
        <v/>
      </c>
      <c r="CS388" s="171" t="str">
        <f>IF(Table1[[#This Row],[Multiple audience]]&lt;&gt;1,IF(Table1[[#This Row],[Other]]=1,1,""),"")</f>
        <v/>
      </c>
      <c r="CT388" s="171" t="str">
        <f>IF(SUM(Table1[[#This Row],[General Audience]:[Other]])&gt;1,1,"")</f>
        <v/>
      </c>
      <c r="CU388" s="171" t="str">
        <f>IF(Table1[[#This Row],[Various  ]]&lt;&gt;1,IF(Table1[[#This Row],[Calculator / Software]]=1,1,""),"")</f>
        <v/>
      </c>
      <c r="CV388" s="171" t="str">
        <f>IF(Table1[[#This Row],[Various  ]]&lt;&gt;1,IF(Table1[[#This Row],[Information  ]]=1,1,""),"")</f>
        <v/>
      </c>
      <c r="CW388" s="171" t="str">
        <f>IF(Table1[[#This Row],[Various  ]]&lt;&gt;1,IF(Table1[[#This Row],[Interactive Tool]]=1,1,""),"")</f>
        <v/>
      </c>
      <c r="CX388" s="171" t="str">
        <f>IF(Table1[[#This Row],[Various  ]]&lt;&gt;1,IF(Table1[[#This Row],[Technical Specifications]]=1,1,""),"")</f>
        <v/>
      </c>
      <c r="CY388" s="171" t="str">
        <f>IF(Table1[[#This Row],[Various  ]]&lt;&gt;1,IF(Table1[[#This Row],[Training Resources]]=1,1,""),"")</f>
        <v/>
      </c>
      <c r="CZ388" s="171" t="str">
        <f>IF(Table1[[#This Row],[Various  ]]&lt;&gt;1,IF(Table1[[#This Row],[Toolbox]]=1,1,""),"")</f>
        <v/>
      </c>
      <c r="DA388" s="169" t="str">
        <f>IF(Table1[[#This Row],[Various  ]]&lt;&gt;1,IF(Table1[[#This Row],[Video]]=1,1,""),"")</f>
        <v/>
      </c>
      <c r="DB388" s="169" t="str">
        <f>IF(Table1[[#This Row],[Various  ]]&lt;&gt;1,IF(Table1[[#This Row],[Case study]]=1,1,""),"")</f>
        <v/>
      </c>
      <c r="DC388" s="169" t="str">
        <f>IF(Table1[[#This Row],[Various  ]]&lt;&gt;1,IF(Table1[[#This Row],[Other   ]]=1,1,""),"")</f>
        <v/>
      </c>
      <c r="DD388" s="169" t="str">
        <f>IF(Table1[[#This Row],[Various  ]]&lt;&gt;1,IF(Table1[[#This Row],[Standards]]=1,1,""),"")</f>
        <v/>
      </c>
      <c r="DE388" s="169" t="str">
        <f>IF(Table1[[#This Row],[Various]]=1,1,IF(SUM(Table1[[#This Row],[Calculator / Software]:[Standards]])&gt;1,1,""))</f>
        <v/>
      </c>
      <c r="DF388" s="169" t="str">
        <f>IF(Table1[[#This Row],[Multiple NCC links]]&lt;&gt;1,IF(Table1[[#This Row],[Design]]=1,1,""),"")</f>
        <v/>
      </c>
      <c r="DG388" s="169" t="str">
        <f>IF(Table1[[#This Row],[Multiple NCC links]]&lt;&gt;1,IF(Table1[[#This Row],[Assessment / Verification]]=1,1,""),"")</f>
        <v/>
      </c>
      <c r="DH388" s="169" t="str">
        <f>IF(Table1[[#This Row],[Multiple NCC links]]&lt;&gt;1,IF(Table1[[#This Row],[Climate Specific ]]=1,1,""),"")</f>
        <v/>
      </c>
      <c r="DI388" s="169" t="str">
        <f>IF(Table1[[#This Row],[Multiple NCC links]]&lt;&gt;1,IF(Table1[[#This Row],[Alterations / Additions]]=1,1,""),"")</f>
        <v/>
      </c>
      <c r="DJ388" s="169" t="str">
        <f>IF(Table1[[#This Row],[Multiple NCC links]]&lt;&gt;1,IF(Table1[[#This Row],[Glazing]]=1,1,""),"")</f>
        <v/>
      </c>
      <c r="DK388" s="169" t="str">
        <f>IF(Table1[[#This Row],[Multiple NCC links]]&lt;&gt;1,IF(Table1[[#This Row],[Building Fabric / Thermal / Sealing]]=1,1,""),"")</f>
        <v/>
      </c>
      <c r="DL388" s="169" t="str">
        <f>IF(Table1[[#This Row],[Multiple NCC links]]&lt;&gt;1,IF(Table1[[#This Row],[Lighting]]=1,1,""),"")</f>
        <v/>
      </c>
      <c r="DM388" s="169" t="str">
        <f>IF(Table1[[#This Row],[Multiple NCC links]]&lt;&gt;1,IF(Table1[[#This Row],[HVAC]]=1,1,""),"")</f>
        <v/>
      </c>
      <c r="DN388" s="169" t="str">
        <f>IF(Table1[[#This Row],[Multiple NCC links]]&lt;&gt;1,IF(Table1[[#This Row],[Services]]=1,1,""),"")</f>
        <v/>
      </c>
      <c r="DO388" s="169" t="str">
        <f>IF(Table1[[#This Row],[Multiple NCC links]]&lt;&gt;1,IF(Table1[[#This Row],[Maintenance &amp; Monitoring]]=1,1,""),"")</f>
        <v/>
      </c>
      <c r="DP388" s="169" t="str">
        <f>IF(Table1[[#This Row],[Multiple NCC links]]&lt;&gt;1,IF(Table1[[#This Row],[Hand over / Operations]]=1,1,""),"")</f>
        <v/>
      </c>
      <c r="DQ388" s="169" t="str">
        <f>IF(Table1[[#This Row],[Multiple NCC links]]&lt;&gt;1,IF(Table1[[#This Row],[As built assessment]]=1,1,""),"")</f>
        <v/>
      </c>
      <c r="DR388" s="169" t="str">
        <f>IF(Table1[[#This Row],[Multiple NCC links]]&lt;&gt;1,IF(Table1[[#This Row],[Beyond compliance]]=1,1,""),"")</f>
        <v/>
      </c>
      <c r="DS388" s="169" t="str">
        <f>IF(SUM(Table1[[#This Row],[Design]:[Beyond compliance]])&gt;1,1,"")</f>
        <v/>
      </c>
      <c r="DT388" s="169" t="str">
        <f>IF(Table1[[#This Row],[Both Residential &amp; Commercial4]]&lt;&gt;1,IF(Table1[[#This Row],[Residential]]=1,1,""),"")</f>
        <v/>
      </c>
      <c r="DU388" s="169" t="str">
        <f>IF(Table1[[#This Row],[Both Residential &amp; Commercial4]]&lt;&gt;1,IF(Table1[[#This Row],[Commercial]]=1,1,""),"")</f>
        <v/>
      </c>
      <c r="DV388" s="169" t="str">
        <f>Table1[[#This Row],[Residential &amp; Commercial]]</f>
        <v/>
      </c>
      <c r="DW388" s="169"/>
    </row>
    <row r="389" spans="1:127" s="49" customFormat="1" ht="20.25" thickTop="1" thickBot="1" x14ac:dyDescent="0.35">
      <c r="A389" s="97"/>
      <c r="B389" s="97"/>
      <c r="C389" s="88"/>
      <c r="D389" s="88"/>
      <c r="E389" s="176"/>
      <c r="F389" s="176"/>
      <c r="G389" s="176"/>
      <c r="H389" s="176"/>
      <c r="I389" s="90" t="str">
        <f>IF(AND(Table1[[#This Row],[General]]=1,Table1[[#This Row],[Beginner]]=1,Table1[[#This Row],[Intermediate]]=1,Table1[[#This Row],[Advanced]]=1),1,"")</f>
        <v/>
      </c>
      <c r="J389" s="90" t="str">
        <f>CONCATENATE(IF(Table1[[#This Row],[General]]=1,"General, ",""), IF(Table1[[#This Row],[Beginner]]=1,"Beginner, ",""),IF(Table1[[#This Row],[Intermediate]]=1,"Intermediate, ",""), IF(Table1[[#This Row],[Advanced]]=1,"Advanced",""))</f>
        <v/>
      </c>
      <c r="K389" s="91"/>
      <c r="L389" s="179"/>
      <c r="M389" s="91"/>
      <c r="N389" s="91"/>
      <c r="O389" s="159"/>
      <c r="P389" s="91"/>
      <c r="Q389" s="91"/>
      <c r="R389" s="91"/>
      <c r="S38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89" s="102"/>
      <c r="U389" s="102"/>
      <c r="V389" s="240"/>
      <c r="W389" s="240"/>
      <c r="X389" s="102"/>
      <c r="Y389" s="102"/>
      <c r="Z389" s="102"/>
      <c r="AA389" s="102"/>
      <c r="AB389" s="102"/>
      <c r="AC389" s="102"/>
      <c r="AD389" s="102"/>
      <c r="AE389" s="102"/>
      <c r="AF389" s="102"/>
      <c r="AG38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89" s="103"/>
      <c r="AI389" s="103"/>
      <c r="AJ389" s="103"/>
      <c r="AK389" s="74" t="str">
        <f>CONCATENATE(IF(Table1[[#This Row],[Digital]]=1,"Digital, ",""),IF(Table1[[#This Row],[Face to Face]]=1,"Face to face, ",""),IF(Table1[[#This Row],[Blended]]=1,"Blended",""))</f>
        <v/>
      </c>
      <c r="AL389" s="99"/>
      <c r="AM389" s="104"/>
      <c r="AN389" s="130"/>
      <c r="AO389" s="94"/>
      <c r="AP389" s="182"/>
      <c r="AQ389" s="94"/>
      <c r="AR389" s="94"/>
      <c r="AS389" s="94"/>
      <c r="AT389" s="94"/>
      <c r="AU389" s="94"/>
      <c r="AV389" s="182"/>
      <c r="AW389" s="182"/>
      <c r="AX389" s="182"/>
      <c r="AY389" s="94"/>
      <c r="AZ38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8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89" s="95"/>
      <c r="BC389" s="95"/>
      <c r="BD389" s="90" t="str">
        <f>IF(AND(Table1[[#This Row],[Residential]]=1,Table1[[#This Row],[Commercial]]=1),1,"")</f>
        <v/>
      </c>
      <c r="BE389" s="90" t="str">
        <f>CONCATENATE(IF(Table1[[#This Row],[Residential]]=1,"Residential, ",""),IF(Table1[[#This Row],[Commercial]]=1,"Commercial",""))</f>
        <v/>
      </c>
      <c r="BF389" s="94"/>
      <c r="BG389" s="94"/>
      <c r="BH389" s="94"/>
      <c r="BI389" s="94"/>
      <c r="BJ389" s="94"/>
      <c r="BK389" s="94"/>
      <c r="BL389" s="94"/>
      <c r="BM389" s="182"/>
      <c r="BN389" s="94"/>
      <c r="BO38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89" s="178"/>
      <c r="BQ389" s="120"/>
      <c r="BR389" s="132"/>
      <c r="BS389" s="120"/>
      <c r="BT389" s="175"/>
      <c r="BU389" s="175"/>
      <c r="BV389" s="175"/>
      <c r="BW389" s="121"/>
      <c r="BX389" s="121"/>
      <c r="BY389" s="121"/>
      <c r="BZ389" s="227"/>
      <c r="CA38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89" s="48">
        <f>COUNTIF(Table1[[#This Row],[Validity]:[Alignment with NCC (Yes=1,No=0)]],"N/A")</f>
        <v>0</v>
      </c>
      <c r="CC389" s="48">
        <f>IF(ISERROR(Table1[[#This Row],[Total Quality Score (out of 10)]]/(4-Table1[[#This Row],[N/A Count]])),0,Table1[[#This Row],[Total Quality Score (out of 10)]]/(4-Table1[[#This Row],[N/A Count]]))</f>
        <v>0</v>
      </c>
      <c r="CD389" s="106"/>
      <c r="CE389" s="106"/>
      <c r="CF389" s="172" t="str">
        <f>IF(SUM(Table1[[#This Row],[Multiple]:[Level (all)62]])&lt;1,IF(Table1[[#This Row],[General]]=1,1,""),"")</f>
        <v/>
      </c>
      <c r="CG389" s="172" t="str">
        <f>IF(SUM(Table1[[#This Row],[Multiple]:[Level (all)62]])&lt;1,IF(Table1[[#This Row],[Beginner]]=1,1,""),"")</f>
        <v/>
      </c>
      <c r="CH389" s="171" t="str">
        <f>IF(SUM(Table1[[#This Row],[Multiple]:[Level (all)62]])&lt;1,IF(Table1[[#This Row],[Intermediate]]=1,1,""),"")</f>
        <v/>
      </c>
      <c r="CI389" s="171" t="str">
        <f>IF(SUM(Table1[[#This Row],[Multiple]:[Level (all)62]])&lt;1,IF(Table1[[#This Row],[Advanced]]=1,1,""),"")</f>
        <v/>
      </c>
      <c r="CJ389" s="171" t="str">
        <f>IF(AND(SUM(Table1[[#This Row],[General]:[Advanced]])&lt;4,SUM(Table1[[#This Row],[General]:[Advanced]])&gt;1),1,"")</f>
        <v/>
      </c>
      <c r="CK389" s="171" t="str">
        <f>Table1[[#This Row],[Level (all)]]</f>
        <v/>
      </c>
      <c r="CL389" s="171" t="str">
        <f>IF(Table1[[#This Row],[Multiple audience]]&lt;&gt;1,IF(Table1[[#This Row],[General Audience]]=1,1,""),"")</f>
        <v/>
      </c>
      <c r="CM389" s="171" t="str">
        <f>IF(Table1[[#This Row],[Multiple audience]]&lt;&gt;1,IF(Table1[[#This Row],[Planners / Designers ]]=1,1,""),"")</f>
        <v/>
      </c>
      <c r="CN389" s="171" t="str">
        <f>IF(Table1[[#This Row],[Multiple audience]]&lt;&gt;1,IF(Table1[[#This Row],[Regulatory Assessors]]=1,1,""),"")</f>
        <v/>
      </c>
      <c r="CO389" s="171" t="str">
        <f>IF(Table1[[#This Row],[Multiple audience]]&lt;&gt;1,IF(Table1[[#This Row],[Builders / Management]]=1,1,""),"")</f>
        <v/>
      </c>
      <c r="CP389" s="171" t="str">
        <f>IF(Table1[[#This Row],[Multiple audience]]&lt;&gt;1,IF(Table1[[#This Row],[Energy / Sus Assessors]]=1,1,""),"")</f>
        <v/>
      </c>
      <c r="CQ389" s="171" t="str">
        <f>IF(Table1[[#This Row],[Multiple audience]]&lt;&gt;1,IF(Table1[[#This Row],[Semi-skilled]]=1,1,""),"")</f>
        <v/>
      </c>
      <c r="CR389" s="171" t="str">
        <f>IF(Table1[[#This Row],[Multiple audience]]&lt;&gt;1,IF(Table1[[#This Row],[Trades]]=1,1,""),"")</f>
        <v/>
      </c>
      <c r="CS389" s="171" t="str">
        <f>IF(Table1[[#This Row],[Multiple audience]]&lt;&gt;1,IF(Table1[[#This Row],[Other]]=1,1,""),"")</f>
        <v/>
      </c>
      <c r="CT389" s="171" t="str">
        <f>IF(SUM(Table1[[#This Row],[General Audience]:[Other]])&gt;1,1,"")</f>
        <v/>
      </c>
      <c r="CU389" s="171" t="str">
        <f>IF(Table1[[#This Row],[Various  ]]&lt;&gt;1,IF(Table1[[#This Row],[Calculator / Software]]=1,1,""),"")</f>
        <v/>
      </c>
      <c r="CV389" s="171" t="str">
        <f>IF(Table1[[#This Row],[Various  ]]&lt;&gt;1,IF(Table1[[#This Row],[Information  ]]=1,1,""),"")</f>
        <v/>
      </c>
      <c r="CW389" s="171" t="str">
        <f>IF(Table1[[#This Row],[Various  ]]&lt;&gt;1,IF(Table1[[#This Row],[Interactive Tool]]=1,1,""),"")</f>
        <v/>
      </c>
      <c r="CX389" s="171" t="str">
        <f>IF(Table1[[#This Row],[Various  ]]&lt;&gt;1,IF(Table1[[#This Row],[Technical Specifications]]=1,1,""),"")</f>
        <v/>
      </c>
      <c r="CY389" s="171" t="str">
        <f>IF(Table1[[#This Row],[Various  ]]&lt;&gt;1,IF(Table1[[#This Row],[Training Resources]]=1,1,""),"")</f>
        <v/>
      </c>
      <c r="CZ389" s="171" t="str">
        <f>IF(Table1[[#This Row],[Various  ]]&lt;&gt;1,IF(Table1[[#This Row],[Toolbox]]=1,1,""),"")</f>
        <v/>
      </c>
      <c r="DA389" s="169" t="str">
        <f>IF(Table1[[#This Row],[Various  ]]&lt;&gt;1,IF(Table1[[#This Row],[Video]]=1,1,""),"")</f>
        <v/>
      </c>
      <c r="DB389" s="169" t="str">
        <f>IF(Table1[[#This Row],[Various  ]]&lt;&gt;1,IF(Table1[[#This Row],[Case study]]=1,1,""),"")</f>
        <v/>
      </c>
      <c r="DC389" s="169" t="str">
        <f>IF(Table1[[#This Row],[Various  ]]&lt;&gt;1,IF(Table1[[#This Row],[Other   ]]=1,1,""),"")</f>
        <v/>
      </c>
      <c r="DD389" s="169" t="str">
        <f>IF(Table1[[#This Row],[Various  ]]&lt;&gt;1,IF(Table1[[#This Row],[Standards]]=1,1,""),"")</f>
        <v/>
      </c>
      <c r="DE389" s="169" t="str">
        <f>IF(Table1[[#This Row],[Various]]=1,1,IF(SUM(Table1[[#This Row],[Calculator / Software]:[Standards]])&gt;1,1,""))</f>
        <v/>
      </c>
      <c r="DF389" s="169" t="str">
        <f>IF(Table1[[#This Row],[Multiple NCC links]]&lt;&gt;1,IF(Table1[[#This Row],[Design]]=1,1,""),"")</f>
        <v/>
      </c>
      <c r="DG389" s="169" t="str">
        <f>IF(Table1[[#This Row],[Multiple NCC links]]&lt;&gt;1,IF(Table1[[#This Row],[Assessment / Verification]]=1,1,""),"")</f>
        <v/>
      </c>
      <c r="DH389" s="169" t="str">
        <f>IF(Table1[[#This Row],[Multiple NCC links]]&lt;&gt;1,IF(Table1[[#This Row],[Climate Specific ]]=1,1,""),"")</f>
        <v/>
      </c>
      <c r="DI389" s="169" t="str">
        <f>IF(Table1[[#This Row],[Multiple NCC links]]&lt;&gt;1,IF(Table1[[#This Row],[Alterations / Additions]]=1,1,""),"")</f>
        <v/>
      </c>
      <c r="DJ389" s="169" t="str">
        <f>IF(Table1[[#This Row],[Multiple NCC links]]&lt;&gt;1,IF(Table1[[#This Row],[Glazing]]=1,1,""),"")</f>
        <v/>
      </c>
      <c r="DK389" s="169" t="str">
        <f>IF(Table1[[#This Row],[Multiple NCC links]]&lt;&gt;1,IF(Table1[[#This Row],[Building Fabric / Thermal / Sealing]]=1,1,""),"")</f>
        <v/>
      </c>
      <c r="DL389" s="169" t="str">
        <f>IF(Table1[[#This Row],[Multiple NCC links]]&lt;&gt;1,IF(Table1[[#This Row],[Lighting]]=1,1,""),"")</f>
        <v/>
      </c>
      <c r="DM389" s="169" t="str">
        <f>IF(Table1[[#This Row],[Multiple NCC links]]&lt;&gt;1,IF(Table1[[#This Row],[HVAC]]=1,1,""),"")</f>
        <v/>
      </c>
      <c r="DN389" s="169" t="str">
        <f>IF(Table1[[#This Row],[Multiple NCC links]]&lt;&gt;1,IF(Table1[[#This Row],[Services]]=1,1,""),"")</f>
        <v/>
      </c>
      <c r="DO389" s="169" t="str">
        <f>IF(Table1[[#This Row],[Multiple NCC links]]&lt;&gt;1,IF(Table1[[#This Row],[Maintenance &amp; Monitoring]]=1,1,""),"")</f>
        <v/>
      </c>
      <c r="DP389" s="169" t="str">
        <f>IF(Table1[[#This Row],[Multiple NCC links]]&lt;&gt;1,IF(Table1[[#This Row],[Hand over / Operations]]=1,1,""),"")</f>
        <v/>
      </c>
      <c r="DQ389" s="169" t="str">
        <f>IF(Table1[[#This Row],[Multiple NCC links]]&lt;&gt;1,IF(Table1[[#This Row],[As built assessment]]=1,1,""),"")</f>
        <v/>
      </c>
      <c r="DR389" s="169" t="str">
        <f>IF(Table1[[#This Row],[Multiple NCC links]]&lt;&gt;1,IF(Table1[[#This Row],[Beyond compliance]]=1,1,""),"")</f>
        <v/>
      </c>
      <c r="DS389" s="169" t="str">
        <f>IF(SUM(Table1[[#This Row],[Design]:[Beyond compliance]])&gt;1,1,"")</f>
        <v/>
      </c>
      <c r="DT389" s="169" t="str">
        <f>IF(Table1[[#This Row],[Both Residential &amp; Commercial4]]&lt;&gt;1,IF(Table1[[#This Row],[Residential]]=1,1,""),"")</f>
        <v/>
      </c>
      <c r="DU389" s="169" t="str">
        <f>IF(Table1[[#This Row],[Both Residential &amp; Commercial4]]&lt;&gt;1,IF(Table1[[#This Row],[Commercial]]=1,1,""),"")</f>
        <v/>
      </c>
      <c r="DV389" s="169" t="str">
        <f>Table1[[#This Row],[Residential &amp; Commercial]]</f>
        <v/>
      </c>
      <c r="DW389" s="169"/>
    </row>
    <row r="390" spans="1:127" s="49" customFormat="1" ht="20.25" thickTop="1" thickBot="1" x14ac:dyDescent="0.35">
      <c r="A390" s="97"/>
      <c r="B390" s="97"/>
      <c r="C390" s="88"/>
      <c r="D390" s="88"/>
      <c r="E390" s="176"/>
      <c r="F390" s="176"/>
      <c r="G390" s="176"/>
      <c r="H390" s="176"/>
      <c r="I390" s="90" t="str">
        <f>IF(AND(Table1[[#This Row],[General]]=1,Table1[[#This Row],[Beginner]]=1,Table1[[#This Row],[Intermediate]]=1,Table1[[#This Row],[Advanced]]=1),1,"")</f>
        <v/>
      </c>
      <c r="J390" s="90" t="str">
        <f>CONCATENATE(IF(Table1[[#This Row],[General]]=1,"General, ",""), IF(Table1[[#This Row],[Beginner]]=1,"Beginner, ",""),IF(Table1[[#This Row],[Intermediate]]=1,"Intermediate, ",""), IF(Table1[[#This Row],[Advanced]]=1,"Advanced",""))</f>
        <v/>
      </c>
      <c r="K390" s="91"/>
      <c r="L390" s="179"/>
      <c r="M390" s="91"/>
      <c r="N390" s="91"/>
      <c r="O390" s="159"/>
      <c r="P390" s="91"/>
      <c r="Q390" s="91"/>
      <c r="R390" s="91"/>
      <c r="S39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90" s="102"/>
      <c r="U390" s="102"/>
      <c r="V390" s="240"/>
      <c r="W390" s="240"/>
      <c r="X390" s="102"/>
      <c r="Y390" s="102"/>
      <c r="Z390" s="102"/>
      <c r="AA390" s="102"/>
      <c r="AB390" s="102"/>
      <c r="AC390" s="102"/>
      <c r="AD390" s="102"/>
      <c r="AE390" s="102"/>
      <c r="AF390" s="102"/>
      <c r="AG39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90" s="103"/>
      <c r="AI390" s="103"/>
      <c r="AJ390" s="103"/>
      <c r="AK390" s="74" t="str">
        <f>CONCATENATE(IF(Table1[[#This Row],[Digital]]=1,"Digital, ",""),IF(Table1[[#This Row],[Face to Face]]=1,"Face to face, ",""),IF(Table1[[#This Row],[Blended]]=1,"Blended",""))</f>
        <v/>
      </c>
      <c r="AL390" s="99"/>
      <c r="AM390" s="104"/>
      <c r="AN390" s="130"/>
      <c r="AO390" s="94"/>
      <c r="AP390" s="182"/>
      <c r="AQ390" s="94"/>
      <c r="AR390" s="94"/>
      <c r="AS390" s="94"/>
      <c r="AT390" s="94"/>
      <c r="AU390" s="94"/>
      <c r="AV390" s="182"/>
      <c r="AW390" s="182"/>
      <c r="AX390" s="182"/>
      <c r="AY390" s="94"/>
      <c r="AZ39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9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90" s="95"/>
      <c r="BC390" s="95"/>
      <c r="BD390" s="90" t="str">
        <f>IF(AND(Table1[[#This Row],[Residential]]=1,Table1[[#This Row],[Commercial]]=1),1,"")</f>
        <v/>
      </c>
      <c r="BE390" s="90" t="str">
        <f>CONCATENATE(IF(Table1[[#This Row],[Residential]]=1,"Residential, ",""),IF(Table1[[#This Row],[Commercial]]=1,"Commercial",""))</f>
        <v/>
      </c>
      <c r="BF390" s="94"/>
      <c r="BG390" s="94"/>
      <c r="BH390" s="94"/>
      <c r="BI390" s="94"/>
      <c r="BJ390" s="94"/>
      <c r="BK390" s="94"/>
      <c r="BL390" s="94"/>
      <c r="BM390" s="182"/>
      <c r="BN390" s="94"/>
      <c r="BO39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90" s="178"/>
      <c r="BQ390" s="120"/>
      <c r="BR390" s="132"/>
      <c r="BS390" s="120"/>
      <c r="BT390" s="175"/>
      <c r="BU390" s="175"/>
      <c r="BV390" s="175"/>
      <c r="BW390" s="121"/>
      <c r="BX390" s="121"/>
      <c r="BY390" s="121"/>
      <c r="BZ390" s="227"/>
      <c r="CA39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90" s="48">
        <f>COUNTIF(Table1[[#This Row],[Validity]:[Alignment with NCC (Yes=1,No=0)]],"N/A")</f>
        <v>0</v>
      </c>
      <c r="CC390" s="48">
        <f>IF(ISERROR(Table1[[#This Row],[Total Quality Score (out of 10)]]/(4-Table1[[#This Row],[N/A Count]])),0,Table1[[#This Row],[Total Quality Score (out of 10)]]/(4-Table1[[#This Row],[N/A Count]]))</f>
        <v>0</v>
      </c>
      <c r="CD390" s="106"/>
      <c r="CE390" s="106"/>
      <c r="CF390" s="172" t="str">
        <f>IF(SUM(Table1[[#This Row],[Multiple]:[Level (all)62]])&lt;1,IF(Table1[[#This Row],[General]]=1,1,""),"")</f>
        <v/>
      </c>
      <c r="CG390" s="172" t="str">
        <f>IF(SUM(Table1[[#This Row],[Multiple]:[Level (all)62]])&lt;1,IF(Table1[[#This Row],[Beginner]]=1,1,""),"")</f>
        <v/>
      </c>
      <c r="CH390" s="171" t="str">
        <f>IF(SUM(Table1[[#This Row],[Multiple]:[Level (all)62]])&lt;1,IF(Table1[[#This Row],[Intermediate]]=1,1,""),"")</f>
        <v/>
      </c>
      <c r="CI390" s="171" t="str">
        <f>IF(SUM(Table1[[#This Row],[Multiple]:[Level (all)62]])&lt;1,IF(Table1[[#This Row],[Advanced]]=1,1,""),"")</f>
        <v/>
      </c>
      <c r="CJ390" s="171" t="str">
        <f>IF(AND(SUM(Table1[[#This Row],[General]:[Advanced]])&lt;4,SUM(Table1[[#This Row],[General]:[Advanced]])&gt;1),1,"")</f>
        <v/>
      </c>
      <c r="CK390" s="171" t="str">
        <f>Table1[[#This Row],[Level (all)]]</f>
        <v/>
      </c>
      <c r="CL390" s="171" t="str">
        <f>IF(Table1[[#This Row],[Multiple audience]]&lt;&gt;1,IF(Table1[[#This Row],[General Audience]]=1,1,""),"")</f>
        <v/>
      </c>
      <c r="CM390" s="171" t="str">
        <f>IF(Table1[[#This Row],[Multiple audience]]&lt;&gt;1,IF(Table1[[#This Row],[Planners / Designers ]]=1,1,""),"")</f>
        <v/>
      </c>
      <c r="CN390" s="171" t="str">
        <f>IF(Table1[[#This Row],[Multiple audience]]&lt;&gt;1,IF(Table1[[#This Row],[Regulatory Assessors]]=1,1,""),"")</f>
        <v/>
      </c>
      <c r="CO390" s="171" t="str">
        <f>IF(Table1[[#This Row],[Multiple audience]]&lt;&gt;1,IF(Table1[[#This Row],[Builders / Management]]=1,1,""),"")</f>
        <v/>
      </c>
      <c r="CP390" s="171" t="str">
        <f>IF(Table1[[#This Row],[Multiple audience]]&lt;&gt;1,IF(Table1[[#This Row],[Energy / Sus Assessors]]=1,1,""),"")</f>
        <v/>
      </c>
      <c r="CQ390" s="171" t="str">
        <f>IF(Table1[[#This Row],[Multiple audience]]&lt;&gt;1,IF(Table1[[#This Row],[Semi-skilled]]=1,1,""),"")</f>
        <v/>
      </c>
      <c r="CR390" s="171" t="str">
        <f>IF(Table1[[#This Row],[Multiple audience]]&lt;&gt;1,IF(Table1[[#This Row],[Trades]]=1,1,""),"")</f>
        <v/>
      </c>
      <c r="CS390" s="171" t="str">
        <f>IF(Table1[[#This Row],[Multiple audience]]&lt;&gt;1,IF(Table1[[#This Row],[Other]]=1,1,""),"")</f>
        <v/>
      </c>
      <c r="CT390" s="171" t="str">
        <f>IF(SUM(Table1[[#This Row],[General Audience]:[Other]])&gt;1,1,"")</f>
        <v/>
      </c>
      <c r="CU390" s="171" t="str">
        <f>IF(Table1[[#This Row],[Various  ]]&lt;&gt;1,IF(Table1[[#This Row],[Calculator / Software]]=1,1,""),"")</f>
        <v/>
      </c>
      <c r="CV390" s="171" t="str">
        <f>IF(Table1[[#This Row],[Various  ]]&lt;&gt;1,IF(Table1[[#This Row],[Information  ]]=1,1,""),"")</f>
        <v/>
      </c>
      <c r="CW390" s="171" t="str">
        <f>IF(Table1[[#This Row],[Various  ]]&lt;&gt;1,IF(Table1[[#This Row],[Interactive Tool]]=1,1,""),"")</f>
        <v/>
      </c>
      <c r="CX390" s="171" t="str">
        <f>IF(Table1[[#This Row],[Various  ]]&lt;&gt;1,IF(Table1[[#This Row],[Technical Specifications]]=1,1,""),"")</f>
        <v/>
      </c>
      <c r="CY390" s="171" t="str">
        <f>IF(Table1[[#This Row],[Various  ]]&lt;&gt;1,IF(Table1[[#This Row],[Training Resources]]=1,1,""),"")</f>
        <v/>
      </c>
      <c r="CZ390" s="171" t="str">
        <f>IF(Table1[[#This Row],[Various  ]]&lt;&gt;1,IF(Table1[[#This Row],[Toolbox]]=1,1,""),"")</f>
        <v/>
      </c>
      <c r="DA390" s="169" t="str">
        <f>IF(Table1[[#This Row],[Various  ]]&lt;&gt;1,IF(Table1[[#This Row],[Video]]=1,1,""),"")</f>
        <v/>
      </c>
      <c r="DB390" s="169" t="str">
        <f>IF(Table1[[#This Row],[Various  ]]&lt;&gt;1,IF(Table1[[#This Row],[Case study]]=1,1,""),"")</f>
        <v/>
      </c>
      <c r="DC390" s="169" t="str">
        <f>IF(Table1[[#This Row],[Various  ]]&lt;&gt;1,IF(Table1[[#This Row],[Other   ]]=1,1,""),"")</f>
        <v/>
      </c>
      <c r="DD390" s="169" t="str">
        <f>IF(Table1[[#This Row],[Various  ]]&lt;&gt;1,IF(Table1[[#This Row],[Standards]]=1,1,""),"")</f>
        <v/>
      </c>
      <c r="DE390" s="169" t="str">
        <f>IF(Table1[[#This Row],[Various]]=1,1,IF(SUM(Table1[[#This Row],[Calculator / Software]:[Standards]])&gt;1,1,""))</f>
        <v/>
      </c>
      <c r="DF390" s="169" t="str">
        <f>IF(Table1[[#This Row],[Multiple NCC links]]&lt;&gt;1,IF(Table1[[#This Row],[Design]]=1,1,""),"")</f>
        <v/>
      </c>
      <c r="DG390" s="169" t="str">
        <f>IF(Table1[[#This Row],[Multiple NCC links]]&lt;&gt;1,IF(Table1[[#This Row],[Assessment / Verification]]=1,1,""),"")</f>
        <v/>
      </c>
      <c r="DH390" s="169" t="str">
        <f>IF(Table1[[#This Row],[Multiple NCC links]]&lt;&gt;1,IF(Table1[[#This Row],[Climate Specific ]]=1,1,""),"")</f>
        <v/>
      </c>
      <c r="DI390" s="169" t="str">
        <f>IF(Table1[[#This Row],[Multiple NCC links]]&lt;&gt;1,IF(Table1[[#This Row],[Alterations / Additions]]=1,1,""),"")</f>
        <v/>
      </c>
      <c r="DJ390" s="169" t="str">
        <f>IF(Table1[[#This Row],[Multiple NCC links]]&lt;&gt;1,IF(Table1[[#This Row],[Glazing]]=1,1,""),"")</f>
        <v/>
      </c>
      <c r="DK390" s="169" t="str">
        <f>IF(Table1[[#This Row],[Multiple NCC links]]&lt;&gt;1,IF(Table1[[#This Row],[Building Fabric / Thermal / Sealing]]=1,1,""),"")</f>
        <v/>
      </c>
      <c r="DL390" s="169" t="str">
        <f>IF(Table1[[#This Row],[Multiple NCC links]]&lt;&gt;1,IF(Table1[[#This Row],[Lighting]]=1,1,""),"")</f>
        <v/>
      </c>
      <c r="DM390" s="169" t="str">
        <f>IF(Table1[[#This Row],[Multiple NCC links]]&lt;&gt;1,IF(Table1[[#This Row],[HVAC]]=1,1,""),"")</f>
        <v/>
      </c>
      <c r="DN390" s="169" t="str">
        <f>IF(Table1[[#This Row],[Multiple NCC links]]&lt;&gt;1,IF(Table1[[#This Row],[Services]]=1,1,""),"")</f>
        <v/>
      </c>
      <c r="DO390" s="169" t="str">
        <f>IF(Table1[[#This Row],[Multiple NCC links]]&lt;&gt;1,IF(Table1[[#This Row],[Maintenance &amp; Monitoring]]=1,1,""),"")</f>
        <v/>
      </c>
      <c r="DP390" s="169" t="str">
        <f>IF(Table1[[#This Row],[Multiple NCC links]]&lt;&gt;1,IF(Table1[[#This Row],[Hand over / Operations]]=1,1,""),"")</f>
        <v/>
      </c>
      <c r="DQ390" s="169" t="str">
        <f>IF(Table1[[#This Row],[Multiple NCC links]]&lt;&gt;1,IF(Table1[[#This Row],[As built assessment]]=1,1,""),"")</f>
        <v/>
      </c>
      <c r="DR390" s="169" t="str">
        <f>IF(Table1[[#This Row],[Multiple NCC links]]&lt;&gt;1,IF(Table1[[#This Row],[Beyond compliance]]=1,1,""),"")</f>
        <v/>
      </c>
      <c r="DS390" s="169" t="str">
        <f>IF(SUM(Table1[[#This Row],[Design]:[Beyond compliance]])&gt;1,1,"")</f>
        <v/>
      </c>
      <c r="DT390" s="169" t="str">
        <f>IF(Table1[[#This Row],[Both Residential &amp; Commercial4]]&lt;&gt;1,IF(Table1[[#This Row],[Residential]]=1,1,""),"")</f>
        <v/>
      </c>
      <c r="DU390" s="169" t="str">
        <f>IF(Table1[[#This Row],[Both Residential &amp; Commercial4]]&lt;&gt;1,IF(Table1[[#This Row],[Commercial]]=1,1,""),"")</f>
        <v/>
      </c>
      <c r="DV390" s="169" t="str">
        <f>Table1[[#This Row],[Residential &amp; Commercial]]</f>
        <v/>
      </c>
      <c r="DW390" s="169"/>
    </row>
    <row r="391" spans="1:127" s="49" customFormat="1" ht="20.25" thickTop="1" thickBot="1" x14ac:dyDescent="0.35">
      <c r="A391" s="97"/>
      <c r="B391" s="97"/>
      <c r="C391" s="88"/>
      <c r="D391" s="88"/>
      <c r="E391" s="176"/>
      <c r="F391" s="176"/>
      <c r="G391" s="176"/>
      <c r="H391" s="176"/>
      <c r="I391" s="90" t="str">
        <f>IF(AND(Table1[[#This Row],[General]]=1,Table1[[#This Row],[Beginner]]=1,Table1[[#This Row],[Intermediate]]=1,Table1[[#This Row],[Advanced]]=1),1,"")</f>
        <v/>
      </c>
      <c r="J391" s="90" t="str">
        <f>CONCATENATE(IF(Table1[[#This Row],[General]]=1,"General, ",""), IF(Table1[[#This Row],[Beginner]]=1,"Beginner, ",""),IF(Table1[[#This Row],[Intermediate]]=1,"Intermediate, ",""), IF(Table1[[#This Row],[Advanced]]=1,"Advanced",""))</f>
        <v/>
      </c>
      <c r="K391" s="91"/>
      <c r="L391" s="179"/>
      <c r="M391" s="91"/>
      <c r="N391" s="91"/>
      <c r="O391" s="159"/>
      <c r="P391" s="91"/>
      <c r="Q391" s="91"/>
      <c r="R391" s="91"/>
      <c r="S39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91" s="102"/>
      <c r="U391" s="102"/>
      <c r="V391" s="240"/>
      <c r="W391" s="240"/>
      <c r="X391" s="102"/>
      <c r="Y391" s="102"/>
      <c r="Z391" s="102"/>
      <c r="AA391" s="102"/>
      <c r="AB391" s="102"/>
      <c r="AC391" s="102"/>
      <c r="AD391" s="102"/>
      <c r="AE391" s="102"/>
      <c r="AF391" s="102"/>
      <c r="AG39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91" s="103"/>
      <c r="AI391" s="103"/>
      <c r="AJ391" s="103"/>
      <c r="AK391" s="74" t="str">
        <f>CONCATENATE(IF(Table1[[#This Row],[Digital]]=1,"Digital, ",""),IF(Table1[[#This Row],[Face to Face]]=1,"Face to face, ",""),IF(Table1[[#This Row],[Blended]]=1,"Blended",""))</f>
        <v/>
      </c>
      <c r="AL391" s="99"/>
      <c r="AM391" s="104"/>
      <c r="AN391" s="130"/>
      <c r="AO391" s="94"/>
      <c r="AP391" s="182"/>
      <c r="AQ391" s="94"/>
      <c r="AR391" s="94"/>
      <c r="AS391" s="94"/>
      <c r="AT391" s="94"/>
      <c r="AU391" s="94"/>
      <c r="AV391" s="182"/>
      <c r="AW391" s="182"/>
      <c r="AX391" s="182"/>
      <c r="AY391" s="94"/>
      <c r="AZ39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9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91" s="95"/>
      <c r="BC391" s="95"/>
      <c r="BD391" s="90" t="str">
        <f>IF(AND(Table1[[#This Row],[Residential]]=1,Table1[[#This Row],[Commercial]]=1),1,"")</f>
        <v/>
      </c>
      <c r="BE391" s="90" t="str">
        <f>CONCATENATE(IF(Table1[[#This Row],[Residential]]=1,"Residential, ",""),IF(Table1[[#This Row],[Commercial]]=1,"Commercial",""))</f>
        <v/>
      </c>
      <c r="BF391" s="94"/>
      <c r="BG391" s="94"/>
      <c r="BH391" s="94"/>
      <c r="BI391" s="94"/>
      <c r="BJ391" s="94"/>
      <c r="BK391" s="94"/>
      <c r="BL391" s="94"/>
      <c r="BM391" s="182"/>
      <c r="BN391" s="94"/>
      <c r="BO39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91" s="178"/>
      <c r="BQ391" s="120"/>
      <c r="BR391" s="132"/>
      <c r="BS391" s="120"/>
      <c r="BT391" s="175"/>
      <c r="BU391" s="175"/>
      <c r="BV391" s="175"/>
      <c r="BW391" s="121"/>
      <c r="BX391" s="121"/>
      <c r="BY391" s="121"/>
      <c r="BZ391" s="227"/>
      <c r="CA39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91" s="48">
        <f>COUNTIF(Table1[[#This Row],[Validity]:[Alignment with NCC (Yes=1,No=0)]],"N/A")</f>
        <v>0</v>
      </c>
      <c r="CC391" s="48">
        <f>IF(ISERROR(Table1[[#This Row],[Total Quality Score (out of 10)]]/(4-Table1[[#This Row],[N/A Count]])),0,Table1[[#This Row],[Total Quality Score (out of 10)]]/(4-Table1[[#This Row],[N/A Count]]))</f>
        <v>0</v>
      </c>
      <c r="CD391" s="106"/>
      <c r="CE391" s="106"/>
      <c r="CF391" s="172" t="str">
        <f>IF(SUM(Table1[[#This Row],[Multiple]:[Level (all)62]])&lt;1,IF(Table1[[#This Row],[General]]=1,1,""),"")</f>
        <v/>
      </c>
      <c r="CG391" s="172" t="str">
        <f>IF(SUM(Table1[[#This Row],[Multiple]:[Level (all)62]])&lt;1,IF(Table1[[#This Row],[Beginner]]=1,1,""),"")</f>
        <v/>
      </c>
      <c r="CH391" s="171" t="str">
        <f>IF(SUM(Table1[[#This Row],[Multiple]:[Level (all)62]])&lt;1,IF(Table1[[#This Row],[Intermediate]]=1,1,""),"")</f>
        <v/>
      </c>
      <c r="CI391" s="171" t="str">
        <f>IF(SUM(Table1[[#This Row],[Multiple]:[Level (all)62]])&lt;1,IF(Table1[[#This Row],[Advanced]]=1,1,""),"")</f>
        <v/>
      </c>
      <c r="CJ391" s="171" t="str">
        <f>IF(AND(SUM(Table1[[#This Row],[General]:[Advanced]])&lt;4,SUM(Table1[[#This Row],[General]:[Advanced]])&gt;1),1,"")</f>
        <v/>
      </c>
      <c r="CK391" s="171" t="str">
        <f>Table1[[#This Row],[Level (all)]]</f>
        <v/>
      </c>
      <c r="CL391" s="171" t="str">
        <f>IF(Table1[[#This Row],[Multiple audience]]&lt;&gt;1,IF(Table1[[#This Row],[General Audience]]=1,1,""),"")</f>
        <v/>
      </c>
      <c r="CM391" s="171" t="str">
        <f>IF(Table1[[#This Row],[Multiple audience]]&lt;&gt;1,IF(Table1[[#This Row],[Planners / Designers ]]=1,1,""),"")</f>
        <v/>
      </c>
      <c r="CN391" s="171" t="str">
        <f>IF(Table1[[#This Row],[Multiple audience]]&lt;&gt;1,IF(Table1[[#This Row],[Regulatory Assessors]]=1,1,""),"")</f>
        <v/>
      </c>
      <c r="CO391" s="171" t="str">
        <f>IF(Table1[[#This Row],[Multiple audience]]&lt;&gt;1,IF(Table1[[#This Row],[Builders / Management]]=1,1,""),"")</f>
        <v/>
      </c>
      <c r="CP391" s="171" t="str">
        <f>IF(Table1[[#This Row],[Multiple audience]]&lt;&gt;1,IF(Table1[[#This Row],[Energy / Sus Assessors]]=1,1,""),"")</f>
        <v/>
      </c>
      <c r="CQ391" s="171" t="str">
        <f>IF(Table1[[#This Row],[Multiple audience]]&lt;&gt;1,IF(Table1[[#This Row],[Semi-skilled]]=1,1,""),"")</f>
        <v/>
      </c>
      <c r="CR391" s="171" t="str">
        <f>IF(Table1[[#This Row],[Multiple audience]]&lt;&gt;1,IF(Table1[[#This Row],[Trades]]=1,1,""),"")</f>
        <v/>
      </c>
      <c r="CS391" s="171" t="str">
        <f>IF(Table1[[#This Row],[Multiple audience]]&lt;&gt;1,IF(Table1[[#This Row],[Other]]=1,1,""),"")</f>
        <v/>
      </c>
      <c r="CT391" s="171" t="str">
        <f>IF(SUM(Table1[[#This Row],[General Audience]:[Other]])&gt;1,1,"")</f>
        <v/>
      </c>
      <c r="CU391" s="171" t="str">
        <f>IF(Table1[[#This Row],[Various  ]]&lt;&gt;1,IF(Table1[[#This Row],[Calculator / Software]]=1,1,""),"")</f>
        <v/>
      </c>
      <c r="CV391" s="171" t="str">
        <f>IF(Table1[[#This Row],[Various  ]]&lt;&gt;1,IF(Table1[[#This Row],[Information  ]]=1,1,""),"")</f>
        <v/>
      </c>
      <c r="CW391" s="171" t="str">
        <f>IF(Table1[[#This Row],[Various  ]]&lt;&gt;1,IF(Table1[[#This Row],[Interactive Tool]]=1,1,""),"")</f>
        <v/>
      </c>
      <c r="CX391" s="171" t="str">
        <f>IF(Table1[[#This Row],[Various  ]]&lt;&gt;1,IF(Table1[[#This Row],[Technical Specifications]]=1,1,""),"")</f>
        <v/>
      </c>
      <c r="CY391" s="171" t="str">
        <f>IF(Table1[[#This Row],[Various  ]]&lt;&gt;1,IF(Table1[[#This Row],[Training Resources]]=1,1,""),"")</f>
        <v/>
      </c>
      <c r="CZ391" s="171" t="str">
        <f>IF(Table1[[#This Row],[Various  ]]&lt;&gt;1,IF(Table1[[#This Row],[Toolbox]]=1,1,""),"")</f>
        <v/>
      </c>
      <c r="DA391" s="169" t="str">
        <f>IF(Table1[[#This Row],[Various  ]]&lt;&gt;1,IF(Table1[[#This Row],[Video]]=1,1,""),"")</f>
        <v/>
      </c>
      <c r="DB391" s="169" t="str">
        <f>IF(Table1[[#This Row],[Various  ]]&lt;&gt;1,IF(Table1[[#This Row],[Case study]]=1,1,""),"")</f>
        <v/>
      </c>
      <c r="DC391" s="169" t="str">
        <f>IF(Table1[[#This Row],[Various  ]]&lt;&gt;1,IF(Table1[[#This Row],[Other   ]]=1,1,""),"")</f>
        <v/>
      </c>
      <c r="DD391" s="169" t="str">
        <f>IF(Table1[[#This Row],[Various  ]]&lt;&gt;1,IF(Table1[[#This Row],[Standards]]=1,1,""),"")</f>
        <v/>
      </c>
      <c r="DE391" s="169" t="str">
        <f>IF(Table1[[#This Row],[Various]]=1,1,IF(SUM(Table1[[#This Row],[Calculator / Software]:[Standards]])&gt;1,1,""))</f>
        <v/>
      </c>
      <c r="DF391" s="169" t="str">
        <f>IF(Table1[[#This Row],[Multiple NCC links]]&lt;&gt;1,IF(Table1[[#This Row],[Design]]=1,1,""),"")</f>
        <v/>
      </c>
      <c r="DG391" s="169" t="str">
        <f>IF(Table1[[#This Row],[Multiple NCC links]]&lt;&gt;1,IF(Table1[[#This Row],[Assessment / Verification]]=1,1,""),"")</f>
        <v/>
      </c>
      <c r="DH391" s="169" t="str">
        <f>IF(Table1[[#This Row],[Multiple NCC links]]&lt;&gt;1,IF(Table1[[#This Row],[Climate Specific ]]=1,1,""),"")</f>
        <v/>
      </c>
      <c r="DI391" s="169" t="str">
        <f>IF(Table1[[#This Row],[Multiple NCC links]]&lt;&gt;1,IF(Table1[[#This Row],[Alterations / Additions]]=1,1,""),"")</f>
        <v/>
      </c>
      <c r="DJ391" s="169" t="str">
        <f>IF(Table1[[#This Row],[Multiple NCC links]]&lt;&gt;1,IF(Table1[[#This Row],[Glazing]]=1,1,""),"")</f>
        <v/>
      </c>
      <c r="DK391" s="169" t="str">
        <f>IF(Table1[[#This Row],[Multiple NCC links]]&lt;&gt;1,IF(Table1[[#This Row],[Building Fabric / Thermal / Sealing]]=1,1,""),"")</f>
        <v/>
      </c>
      <c r="DL391" s="169" t="str">
        <f>IF(Table1[[#This Row],[Multiple NCC links]]&lt;&gt;1,IF(Table1[[#This Row],[Lighting]]=1,1,""),"")</f>
        <v/>
      </c>
      <c r="DM391" s="169" t="str">
        <f>IF(Table1[[#This Row],[Multiple NCC links]]&lt;&gt;1,IF(Table1[[#This Row],[HVAC]]=1,1,""),"")</f>
        <v/>
      </c>
      <c r="DN391" s="169" t="str">
        <f>IF(Table1[[#This Row],[Multiple NCC links]]&lt;&gt;1,IF(Table1[[#This Row],[Services]]=1,1,""),"")</f>
        <v/>
      </c>
      <c r="DO391" s="169" t="str">
        <f>IF(Table1[[#This Row],[Multiple NCC links]]&lt;&gt;1,IF(Table1[[#This Row],[Maintenance &amp; Monitoring]]=1,1,""),"")</f>
        <v/>
      </c>
      <c r="DP391" s="169" t="str">
        <f>IF(Table1[[#This Row],[Multiple NCC links]]&lt;&gt;1,IF(Table1[[#This Row],[Hand over / Operations]]=1,1,""),"")</f>
        <v/>
      </c>
      <c r="DQ391" s="169" t="str">
        <f>IF(Table1[[#This Row],[Multiple NCC links]]&lt;&gt;1,IF(Table1[[#This Row],[As built assessment]]=1,1,""),"")</f>
        <v/>
      </c>
      <c r="DR391" s="169" t="str">
        <f>IF(Table1[[#This Row],[Multiple NCC links]]&lt;&gt;1,IF(Table1[[#This Row],[Beyond compliance]]=1,1,""),"")</f>
        <v/>
      </c>
      <c r="DS391" s="169" t="str">
        <f>IF(SUM(Table1[[#This Row],[Design]:[Beyond compliance]])&gt;1,1,"")</f>
        <v/>
      </c>
      <c r="DT391" s="169" t="str">
        <f>IF(Table1[[#This Row],[Both Residential &amp; Commercial4]]&lt;&gt;1,IF(Table1[[#This Row],[Residential]]=1,1,""),"")</f>
        <v/>
      </c>
      <c r="DU391" s="169" t="str">
        <f>IF(Table1[[#This Row],[Both Residential &amp; Commercial4]]&lt;&gt;1,IF(Table1[[#This Row],[Commercial]]=1,1,""),"")</f>
        <v/>
      </c>
      <c r="DV391" s="169" t="str">
        <f>Table1[[#This Row],[Residential &amp; Commercial]]</f>
        <v/>
      </c>
      <c r="DW391" s="169"/>
    </row>
    <row r="392" spans="1:127" s="49" customFormat="1" ht="20.25" thickTop="1" thickBot="1" x14ac:dyDescent="0.35">
      <c r="A392" s="97"/>
      <c r="B392" s="97"/>
      <c r="C392" s="88"/>
      <c r="D392" s="88"/>
      <c r="E392" s="176"/>
      <c r="F392" s="176"/>
      <c r="G392" s="176"/>
      <c r="H392" s="176"/>
      <c r="I392" s="90" t="str">
        <f>IF(AND(Table1[[#This Row],[General]]=1,Table1[[#This Row],[Beginner]]=1,Table1[[#This Row],[Intermediate]]=1,Table1[[#This Row],[Advanced]]=1),1,"")</f>
        <v/>
      </c>
      <c r="J392" s="90" t="str">
        <f>CONCATENATE(IF(Table1[[#This Row],[General]]=1,"General, ",""), IF(Table1[[#This Row],[Beginner]]=1,"Beginner, ",""),IF(Table1[[#This Row],[Intermediate]]=1,"Intermediate, ",""), IF(Table1[[#This Row],[Advanced]]=1,"Advanced",""))</f>
        <v/>
      </c>
      <c r="K392" s="91"/>
      <c r="L392" s="179"/>
      <c r="M392" s="91"/>
      <c r="N392" s="91"/>
      <c r="O392" s="159"/>
      <c r="P392" s="91"/>
      <c r="Q392" s="91"/>
      <c r="R392" s="91"/>
      <c r="S39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92" s="102"/>
      <c r="U392" s="102"/>
      <c r="V392" s="240"/>
      <c r="W392" s="240"/>
      <c r="X392" s="102"/>
      <c r="Y392" s="102"/>
      <c r="Z392" s="102"/>
      <c r="AA392" s="102"/>
      <c r="AB392" s="102"/>
      <c r="AC392" s="102"/>
      <c r="AD392" s="102"/>
      <c r="AE392" s="102"/>
      <c r="AF392" s="102"/>
      <c r="AG39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92" s="103"/>
      <c r="AI392" s="103"/>
      <c r="AJ392" s="103"/>
      <c r="AK392" s="74" t="str">
        <f>CONCATENATE(IF(Table1[[#This Row],[Digital]]=1,"Digital, ",""),IF(Table1[[#This Row],[Face to Face]]=1,"Face to face, ",""),IF(Table1[[#This Row],[Blended]]=1,"Blended",""))</f>
        <v/>
      </c>
      <c r="AL392" s="99"/>
      <c r="AM392" s="104"/>
      <c r="AN392" s="130"/>
      <c r="AO392" s="94"/>
      <c r="AP392" s="182"/>
      <c r="AQ392" s="94"/>
      <c r="AR392" s="94"/>
      <c r="AS392" s="94"/>
      <c r="AT392" s="94"/>
      <c r="AU392" s="94"/>
      <c r="AV392" s="182"/>
      <c r="AW392" s="182"/>
      <c r="AX392" s="182"/>
      <c r="AY392" s="94"/>
      <c r="AZ39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9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92" s="95"/>
      <c r="BC392" s="95"/>
      <c r="BD392" s="90" t="str">
        <f>IF(AND(Table1[[#This Row],[Residential]]=1,Table1[[#This Row],[Commercial]]=1),1,"")</f>
        <v/>
      </c>
      <c r="BE392" s="90" t="str">
        <f>CONCATENATE(IF(Table1[[#This Row],[Residential]]=1,"Residential, ",""),IF(Table1[[#This Row],[Commercial]]=1,"Commercial",""))</f>
        <v/>
      </c>
      <c r="BF392" s="94"/>
      <c r="BG392" s="94"/>
      <c r="BH392" s="94"/>
      <c r="BI392" s="94"/>
      <c r="BJ392" s="94"/>
      <c r="BK392" s="94"/>
      <c r="BL392" s="94"/>
      <c r="BM392" s="182"/>
      <c r="BN392" s="94"/>
      <c r="BO39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92" s="178"/>
      <c r="BQ392" s="120"/>
      <c r="BR392" s="132"/>
      <c r="BS392" s="120"/>
      <c r="BT392" s="175"/>
      <c r="BU392" s="175"/>
      <c r="BV392" s="175"/>
      <c r="BW392" s="121"/>
      <c r="BX392" s="121"/>
      <c r="BY392" s="121"/>
      <c r="BZ392" s="227"/>
      <c r="CA39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92" s="48">
        <f>COUNTIF(Table1[[#This Row],[Validity]:[Alignment with NCC (Yes=1,No=0)]],"N/A")</f>
        <v>0</v>
      </c>
      <c r="CC392" s="48">
        <f>IF(ISERROR(Table1[[#This Row],[Total Quality Score (out of 10)]]/(4-Table1[[#This Row],[N/A Count]])),0,Table1[[#This Row],[Total Quality Score (out of 10)]]/(4-Table1[[#This Row],[N/A Count]]))</f>
        <v>0</v>
      </c>
      <c r="CD392" s="106"/>
      <c r="CE392" s="106"/>
      <c r="CF392" s="172" t="str">
        <f>IF(SUM(Table1[[#This Row],[Multiple]:[Level (all)62]])&lt;1,IF(Table1[[#This Row],[General]]=1,1,""),"")</f>
        <v/>
      </c>
      <c r="CG392" s="172" t="str">
        <f>IF(SUM(Table1[[#This Row],[Multiple]:[Level (all)62]])&lt;1,IF(Table1[[#This Row],[Beginner]]=1,1,""),"")</f>
        <v/>
      </c>
      <c r="CH392" s="171" t="str">
        <f>IF(SUM(Table1[[#This Row],[Multiple]:[Level (all)62]])&lt;1,IF(Table1[[#This Row],[Intermediate]]=1,1,""),"")</f>
        <v/>
      </c>
      <c r="CI392" s="171" t="str">
        <f>IF(SUM(Table1[[#This Row],[Multiple]:[Level (all)62]])&lt;1,IF(Table1[[#This Row],[Advanced]]=1,1,""),"")</f>
        <v/>
      </c>
      <c r="CJ392" s="171" t="str">
        <f>IF(AND(SUM(Table1[[#This Row],[General]:[Advanced]])&lt;4,SUM(Table1[[#This Row],[General]:[Advanced]])&gt;1),1,"")</f>
        <v/>
      </c>
      <c r="CK392" s="171" t="str">
        <f>Table1[[#This Row],[Level (all)]]</f>
        <v/>
      </c>
      <c r="CL392" s="171" t="str">
        <f>IF(Table1[[#This Row],[Multiple audience]]&lt;&gt;1,IF(Table1[[#This Row],[General Audience]]=1,1,""),"")</f>
        <v/>
      </c>
      <c r="CM392" s="171" t="str">
        <f>IF(Table1[[#This Row],[Multiple audience]]&lt;&gt;1,IF(Table1[[#This Row],[Planners / Designers ]]=1,1,""),"")</f>
        <v/>
      </c>
      <c r="CN392" s="171" t="str">
        <f>IF(Table1[[#This Row],[Multiple audience]]&lt;&gt;1,IF(Table1[[#This Row],[Regulatory Assessors]]=1,1,""),"")</f>
        <v/>
      </c>
      <c r="CO392" s="171" t="str">
        <f>IF(Table1[[#This Row],[Multiple audience]]&lt;&gt;1,IF(Table1[[#This Row],[Builders / Management]]=1,1,""),"")</f>
        <v/>
      </c>
      <c r="CP392" s="171" t="str">
        <f>IF(Table1[[#This Row],[Multiple audience]]&lt;&gt;1,IF(Table1[[#This Row],[Energy / Sus Assessors]]=1,1,""),"")</f>
        <v/>
      </c>
      <c r="CQ392" s="171" t="str">
        <f>IF(Table1[[#This Row],[Multiple audience]]&lt;&gt;1,IF(Table1[[#This Row],[Semi-skilled]]=1,1,""),"")</f>
        <v/>
      </c>
      <c r="CR392" s="171" t="str">
        <f>IF(Table1[[#This Row],[Multiple audience]]&lt;&gt;1,IF(Table1[[#This Row],[Trades]]=1,1,""),"")</f>
        <v/>
      </c>
      <c r="CS392" s="171" t="str">
        <f>IF(Table1[[#This Row],[Multiple audience]]&lt;&gt;1,IF(Table1[[#This Row],[Other]]=1,1,""),"")</f>
        <v/>
      </c>
      <c r="CT392" s="171" t="str">
        <f>IF(SUM(Table1[[#This Row],[General Audience]:[Other]])&gt;1,1,"")</f>
        <v/>
      </c>
      <c r="CU392" s="171" t="str">
        <f>IF(Table1[[#This Row],[Various  ]]&lt;&gt;1,IF(Table1[[#This Row],[Calculator / Software]]=1,1,""),"")</f>
        <v/>
      </c>
      <c r="CV392" s="171" t="str">
        <f>IF(Table1[[#This Row],[Various  ]]&lt;&gt;1,IF(Table1[[#This Row],[Information  ]]=1,1,""),"")</f>
        <v/>
      </c>
      <c r="CW392" s="171" t="str">
        <f>IF(Table1[[#This Row],[Various  ]]&lt;&gt;1,IF(Table1[[#This Row],[Interactive Tool]]=1,1,""),"")</f>
        <v/>
      </c>
      <c r="CX392" s="171" t="str">
        <f>IF(Table1[[#This Row],[Various  ]]&lt;&gt;1,IF(Table1[[#This Row],[Technical Specifications]]=1,1,""),"")</f>
        <v/>
      </c>
      <c r="CY392" s="171" t="str">
        <f>IF(Table1[[#This Row],[Various  ]]&lt;&gt;1,IF(Table1[[#This Row],[Training Resources]]=1,1,""),"")</f>
        <v/>
      </c>
      <c r="CZ392" s="171" t="str">
        <f>IF(Table1[[#This Row],[Various  ]]&lt;&gt;1,IF(Table1[[#This Row],[Toolbox]]=1,1,""),"")</f>
        <v/>
      </c>
      <c r="DA392" s="169" t="str">
        <f>IF(Table1[[#This Row],[Various  ]]&lt;&gt;1,IF(Table1[[#This Row],[Video]]=1,1,""),"")</f>
        <v/>
      </c>
      <c r="DB392" s="169" t="str">
        <f>IF(Table1[[#This Row],[Various  ]]&lt;&gt;1,IF(Table1[[#This Row],[Case study]]=1,1,""),"")</f>
        <v/>
      </c>
      <c r="DC392" s="169" t="str">
        <f>IF(Table1[[#This Row],[Various  ]]&lt;&gt;1,IF(Table1[[#This Row],[Other   ]]=1,1,""),"")</f>
        <v/>
      </c>
      <c r="DD392" s="169" t="str">
        <f>IF(Table1[[#This Row],[Various  ]]&lt;&gt;1,IF(Table1[[#This Row],[Standards]]=1,1,""),"")</f>
        <v/>
      </c>
      <c r="DE392" s="169" t="str">
        <f>IF(Table1[[#This Row],[Various]]=1,1,IF(SUM(Table1[[#This Row],[Calculator / Software]:[Standards]])&gt;1,1,""))</f>
        <v/>
      </c>
      <c r="DF392" s="169" t="str">
        <f>IF(Table1[[#This Row],[Multiple NCC links]]&lt;&gt;1,IF(Table1[[#This Row],[Design]]=1,1,""),"")</f>
        <v/>
      </c>
      <c r="DG392" s="169" t="str">
        <f>IF(Table1[[#This Row],[Multiple NCC links]]&lt;&gt;1,IF(Table1[[#This Row],[Assessment / Verification]]=1,1,""),"")</f>
        <v/>
      </c>
      <c r="DH392" s="169" t="str">
        <f>IF(Table1[[#This Row],[Multiple NCC links]]&lt;&gt;1,IF(Table1[[#This Row],[Climate Specific ]]=1,1,""),"")</f>
        <v/>
      </c>
      <c r="DI392" s="169" t="str">
        <f>IF(Table1[[#This Row],[Multiple NCC links]]&lt;&gt;1,IF(Table1[[#This Row],[Alterations / Additions]]=1,1,""),"")</f>
        <v/>
      </c>
      <c r="DJ392" s="169" t="str">
        <f>IF(Table1[[#This Row],[Multiple NCC links]]&lt;&gt;1,IF(Table1[[#This Row],[Glazing]]=1,1,""),"")</f>
        <v/>
      </c>
      <c r="DK392" s="169" t="str">
        <f>IF(Table1[[#This Row],[Multiple NCC links]]&lt;&gt;1,IF(Table1[[#This Row],[Building Fabric / Thermal / Sealing]]=1,1,""),"")</f>
        <v/>
      </c>
      <c r="DL392" s="169" t="str">
        <f>IF(Table1[[#This Row],[Multiple NCC links]]&lt;&gt;1,IF(Table1[[#This Row],[Lighting]]=1,1,""),"")</f>
        <v/>
      </c>
      <c r="DM392" s="169" t="str">
        <f>IF(Table1[[#This Row],[Multiple NCC links]]&lt;&gt;1,IF(Table1[[#This Row],[HVAC]]=1,1,""),"")</f>
        <v/>
      </c>
      <c r="DN392" s="169" t="str">
        <f>IF(Table1[[#This Row],[Multiple NCC links]]&lt;&gt;1,IF(Table1[[#This Row],[Services]]=1,1,""),"")</f>
        <v/>
      </c>
      <c r="DO392" s="169" t="str">
        <f>IF(Table1[[#This Row],[Multiple NCC links]]&lt;&gt;1,IF(Table1[[#This Row],[Maintenance &amp; Monitoring]]=1,1,""),"")</f>
        <v/>
      </c>
      <c r="DP392" s="169" t="str">
        <f>IF(Table1[[#This Row],[Multiple NCC links]]&lt;&gt;1,IF(Table1[[#This Row],[Hand over / Operations]]=1,1,""),"")</f>
        <v/>
      </c>
      <c r="DQ392" s="169" t="str">
        <f>IF(Table1[[#This Row],[Multiple NCC links]]&lt;&gt;1,IF(Table1[[#This Row],[As built assessment]]=1,1,""),"")</f>
        <v/>
      </c>
      <c r="DR392" s="169" t="str">
        <f>IF(Table1[[#This Row],[Multiple NCC links]]&lt;&gt;1,IF(Table1[[#This Row],[Beyond compliance]]=1,1,""),"")</f>
        <v/>
      </c>
      <c r="DS392" s="169" t="str">
        <f>IF(SUM(Table1[[#This Row],[Design]:[Beyond compliance]])&gt;1,1,"")</f>
        <v/>
      </c>
      <c r="DT392" s="169" t="str">
        <f>IF(Table1[[#This Row],[Both Residential &amp; Commercial4]]&lt;&gt;1,IF(Table1[[#This Row],[Residential]]=1,1,""),"")</f>
        <v/>
      </c>
      <c r="DU392" s="169" t="str">
        <f>IF(Table1[[#This Row],[Both Residential &amp; Commercial4]]&lt;&gt;1,IF(Table1[[#This Row],[Commercial]]=1,1,""),"")</f>
        <v/>
      </c>
      <c r="DV392" s="169" t="str">
        <f>Table1[[#This Row],[Residential &amp; Commercial]]</f>
        <v/>
      </c>
      <c r="DW392" s="169"/>
    </row>
    <row r="393" spans="1:127" s="49" customFormat="1" ht="20.25" thickTop="1" thickBot="1" x14ac:dyDescent="0.35">
      <c r="A393" s="97"/>
      <c r="B393" s="97"/>
      <c r="C393" s="88"/>
      <c r="D393" s="88"/>
      <c r="E393" s="176"/>
      <c r="F393" s="176"/>
      <c r="G393" s="176"/>
      <c r="H393" s="176"/>
      <c r="I393" s="90" t="str">
        <f>IF(AND(Table1[[#This Row],[General]]=1,Table1[[#This Row],[Beginner]]=1,Table1[[#This Row],[Intermediate]]=1,Table1[[#This Row],[Advanced]]=1),1,"")</f>
        <v/>
      </c>
      <c r="J393" s="90" t="str">
        <f>CONCATENATE(IF(Table1[[#This Row],[General]]=1,"General, ",""), IF(Table1[[#This Row],[Beginner]]=1,"Beginner, ",""),IF(Table1[[#This Row],[Intermediate]]=1,"Intermediate, ",""), IF(Table1[[#This Row],[Advanced]]=1,"Advanced",""))</f>
        <v/>
      </c>
      <c r="K393" s="91"/>
      <c r="L393" s="179"/>
      <c r="M393" s="91"/>
      <c r="N393" s="91"/>
      <c r="O393" s="159"/>
      <c r="P393" s="91"/>
      <c r="Q393" s="91"/>
      <c r="R393" s="91"/>
      <c r="S39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93" s="102"/>
      <c r="U393" s="102"/>
      <c r="V393" s="240"/>
      <c r="W393" s="240"/>
      <c r="X393" s="102"/>
      <c r="Y393" s="102"/>
      <c r="Z393" s="102"/>
      <c r="AA393" s="102"/>
      <c r="AB393" s="102"/>
      <c r="AC393" s="102"/>
      <c r="AD393" s="102"/>
      <c r="AE393" s="102"/>
      <c r="AF393" s="102"/>
      <c r="AG39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93" s="103"/>
      <c r="AI393" s="103"/>
      <c r="AJ393" s="103"/>
      <c r="AK393" s="74" t="str">
        <f>CONCATENATE(IF(Table1[[#This Row],[Digital]]=1,"Digital, ",""),IF(Table1[[#This Row],[Face to Face]]=1,"Face to face, ",""),IF(Table1[[#This Row],[Blended]]=1,"Blended",""))</f>
        <v/>
      </c>
      <c r="AL393" s="99"/>
      <c r="AM393" s="104"/>
      <c r="AN393" s="130"/>
      <c r="AO393" s="94"/>
      <c r="AP393" s="182"/>
      <c r="AQ393" s="94"/>
      <c r="AR393" s="94"/>
      <c r="AS393" s="94"/>
      <c r="AT393" s="94"/>
      <c r="AU393" s="94"/>
      <c r="AV393" s="182"/>
      <c r="AW393" s="182"/>
      <c r="AX393" s="182"/>
      <c r="AY393" s="94"/>
      <c r="AZ39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9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93" s="95"/>
      <c r="BC393" s="95"/>
      <c r="BD393" s="90" t="str">
        <f>IF(AND(Table1[[#This Row],[Residential]]=1,Table1[[#This Row],[Commercial]]=1),1,"")</f>
        <v/>
      </c>
      <c r="BE393" s="90" t="str">
        <f>CONCATENATE(IF(Table1[[#This Row],[Residential]]=1,"Residential, ",""),IF(Table1[[#This Row],[Commercial]]=1,"Commercial",""))</f>
        <v/>
      </c>
      <c r="BF393" s="94"/>
      <c r="BG393" s="94"/>
      <c r="BH393" s="94"/>
      <c r="BI393" s="94"/>
      <c r="BJ393" s="94"/>
      <c r="BK393" s="94"/>
      <c r="BL393" s="94"/>
      <c r="BM393" s="182"/>
      <c r="BN393" s="94"/>
      <c r="BO39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93" s="178"/>
      <c r="BQ393" s="120"/>
      <c r="BR393" s="132"/>
      <c r="BS393" s="120"/>
      <c r="BT393" s="175"/>
      <c r="BU393" s="175"/>
      <c r="BV393" s="175"/>
      <c r="BW393" s="121"/>
      <c r="BX393" s="121"/>
      <c r="BY393" s="121"/>
      <c r="BZ393" s="227"/>
      <c r="CA39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93" s="48">
        <f>COUNTIF(Table1[[#This Row],[Validity]:[Alignment with NCC (Yes=1,No=0)]],"N/A")</f>
        <v>0</v>
      </c>
      <c r="CC393" s="48">
        <f>IF(ISERROR(Table1[[#This Row],[Total Quality Score (out of 10)]]/(4-Table1[[#This Row],[N/A Count]])),0,Table1[[#This Row],[Total Quality Score (out of 10)]]/(4-Table1[[#This Row],[N/A Count]]))</f>
        <v>0</v>
      </c>
      <c r="CD393" s="106"/>
      <c r="CE393" s="106"/>
      <c r="CF393" s="172" t="str">
        <f>IF(SUM(Table1[[#This Row],[Multiple]:[Level (all)62]])&lt;1,IF(Table1[[#This Row],[General]]=1,1,""),"")</f>
        <v/>
      </c>
      <c r="CG393" s="172" t="str">
        <f>IF(SUM(Table1[[#This Row],[Multiple]:[Level (all)62]])&lt;1,IF(Table1[[#This Row],[Beginner]]=1,1,""),"")</f>
        <v/>
      </c>
      <c r="CH393" s="171" t="str">
        <f>IF(SUM(Table1[[#This Row],[Multiple]:[Level (all)62]])&lt;1,IF(Table1[[#This Row],[Intermediate]]=1,1,""),"")</f>
        <v/>
      </c>
      <c r="CI393" s="171" t="str">
        <f>IF(SUM(Table1[[#This Row],[Multiple]:[Level (all)62]])&lt;1,IF(Table1[[#This Row],[Advanced]]=1,1,""),"")</f>
        <v/>
      </c>
      <c r="CJ393" s="171" t="str">
        <f>IF(AND(SUM(Table1[[#This Row],[General]:[Advanced]])&lt;4,SUM(Table1[[#This Row],[General]:[Advanced]])&gt;1),1,"")</f>
        <v/>
      </c>
      <c r="CK393" s="171" t="str">
        <f>Table1[[#This Row],[Level (all)]]</f>
        <v/>
      </c>
      <c r="CL393" s="171" t="str">
        <f>IF(Table1[[#This Row],[Multiple audience]]&lt;&gt;1,IF(Table1[[#This Row],[General Audience]]=1,1,""),"")</f>
        <v/>
      </c>
      <c r="CM393" s="171" t="str">
        <f>IF(Table1[[#This Row],[Multiple audience]]&lt;&gt;1,IF(Table1[[#This Row],[Planners / Designers ]]=1,1,""),"")</f>
        <v/>
      </c>
      <c r="CN393" s="171" t="str">
        <f>IF(Table1[[#This Row],[Multiple audience]]&lt;&gt;1,IF(Table1[[#This Row],[Regulatory Assessors]]=1,1,""),"")</f>
        <v/>
      </c>
      <c r="CO393" s="171" t="str">
        <f>IF(Table1[[#This Row],[Multiple audience]]&lt;&gt;1,IF(Table1[[#This Row],[Builders / Management]]=1,1,""),"")</f>
        <v/>
      </c>
      <c r="CP393" s="171" t="str">
        <f>IF(Table1[[#This Row],[Multiple audience]]&lt;&gt;1,IF(Table1[[#This Row],[Energy / Sus Assessors]]=1,1,""),"")</f>
        <v/>
      </c>
      <c r="CQ393" s="171" t="str">
        <f>IF(Table1[[#This Row],[Multiple audience]]&lt;&gt;1,IF(Table1[[#This Row],[Semi-skilled]]=1,1,""),"")</f>
        <v/>
      </c>
      <c r="CR393" s="171" t="str">
        <f>IF(Table1[[#This Row],[Multiple audience]]&lt;&gt;1,IF(Table1[[#This Row],[Trades]]=1,1,""),"")</f>
        <v/>
      </c>
      <c r="CS393" s="171" t="str">
        <f>IF(Table1[[#This Row],[Multiple audience]]&lt;&gt;1,IF(Table1[[#This Row],[Other]]=1,1,""),"")</f>
        <v/>
      </c>
      <c r="CT393" s="171" t="str">
        <f>IF(SUM(Table1[[#This Row],[General Audience]:[Other]])&gt;1,1,"")</f>
        <v/>
      </c>
      <c r="CU393" s="171" t="str">
        <f>IF(Table1[[#This Row],[Various  ]]&lt;&gt;1,IF(Table1[[#This Row],[Calculator / Software]]=1,1,""),"")</f>
        <v/>
      </c>
      <c r="CV393" s="171" t="str">
        <f>IF(Table1[[#This Row],[Various  ]]&lt;&gt;1,IF(Table1[[#This Row],[Information  ]]=1,1,""),"")</f>
        <v/>
      </c>
      <c r="CW393" s="171" t="str">
        <f>IF(Table1[[#This Row],[Various  ]]&lt;&gt;1,IF(Table1[[#This Row],[Interactive Tool]]=1,1,""),"")</f>
        <v/>
      </c>
      <c r="CX393" s="171" t="str">
        <f>IF(Table1[[#This Row],[Various  ]]&lt;&gt;1,IF(Table1[[#This Row],[Technical Specifications]]=1,1,""),"")</f>
        <v/>
      </c>
      <c r="CY393" s="171" t="str">
        <f>IF(Table1[[#This Row],[Various  ]]&lt;&gt;1,IF(Table1[[#This Row],[Training Resources]]=1,1,""),"")</f>
        <v/>
      </c>
      <c r="CZ393" s="171" t="str">
        <f>IF(Table1[[#This Row],[Various  ]]&lt;&gt;1,IF(Table1[[#This Row],[Toolbox]]=1,1,""),"")</f>
        <v/>
      </c>
      <c r="DA393" s="169" t="str">
        <f>IF(Table1[[#This Row],[Various  ]]&lt;&gt;1,IF(Table1[[#This Row],[Video]]=1,1,""),"")</f>
        <v/>
      </c>
      <c r="DB393" s="169" t="str">
        <f>IF(Table1[[#This Row],[Various  ]]&lt;&gt;1,IF(Table1[[#This Row],[Case study]]=1,1,""),"")</f>
        <v/>
      </c>
      <c r="DC393" s="169" t="str">
        <f>IF(Table1[[#This Row],[Various  ]]&lt;&gt;1,IF(Table1[[#This Row],[Other   ]]=1,1,""),"")</f>
        <v/>
      </c>
      <c r="DD393" s="169" t="str">
        <f>IF(Table1[[#This Row],[Various  ]]&lt;&gt;1,IF(Table1[[#This Row],[Standards]]=1,1,""),"")</f>
        <v/>
      </c>
      <c r="DE393" s="169" t="str">
        <f>IF(Table1[[#This Row],[Various]]=1,1,IF(SUM(Table1[[#This Row],[Calculator / Software]:[Standards]])&gt;1,1,""))</f>
        <v/>
      </c>
      <c r="DF393" s="169" t="str">
        <f>IF(Table1[[#This Row],[Multiple NCC links]]&lt;&gt;1,IF(Table1[[#This Row],[Design]]=1,1,""),"")</f>
        <v/>
      </c>
      <c r="DG393" s="169" t="str">
        <f>IF(Table1[[#This Row],[Multiple NCC links]]&lt;&gt;1,IF(Table1[[#This Row],[Assessment / Verification]]=1,1,""),"")</f>
        <v/>
      </c>
      <c r="DH393" s="169" t="str">
        <f>IF(Table1[[#This Row],[Multiple NCC links]]&lt;&gt;1,IF(Table1[[#This Row],[Climate Specific ]]=1,1,""),"")</f>
        <v/>
      </c>
      <c r="DI393" s="169" t="str">
        <f>IF(Table1[[#This Row],[Multiple NCC links]]&lt;&gt;1,IF(Table1[[#This Row],[Alterations / Additions]]=1,1,""),"")</f>
        <v/>
      </c>
      <c r="DJ393" s="169" t="str">
        <f>IF(Table1[[#This Row],[Multiple NCC links]]&lt;&gt;1,IF(Table1[[#This Row],[Glazing]]=1,1,""),"")</f>
        <v/>
      </c>
      <c r="DK393" s="169" t="str">
        <f>IF(Table1[[#This Row],[Multiple NCC links]]&lt;&gt;1,IF(Table1[[#This Row],[Building Fabric / Thermal / Sealing]]=1,1,""),"")</f>
        <v/>
      </c>
      <c r="DL393" s="169" t="str">
        <f>IF(Table1[[#This Row],[Multiple NCC links]]&lt;&gt;1,IF(Table1[[#This Row],[Lighting]]=1,1,""),"")</f>
        <v/>
      </c>
      <c r="DM393" s="169" t="str">
        <f>IF(Table1[[#This Row],[Multiple NCC links]]&lt;&gt;1,IF(Table1[[#This Row],[HVAC]]=1,1,""),"")</f>
        <v/>
      </c>
      <c r="DN393" s="169" t="str">
        <f>IF(Table1[[#This Row],[Multiple NCC links]]&lt;&gt;1,IF(Table1[[#This Row],[Services]]=1,1,""),"")</f>
        <v/>
      </c>
      <c r="DO393" s="169" t="str">
        <f>IF(Table1[[#This Row],[Multiple NCC links]]&lt;&gt;1,IF(Table1[[#This Row],[Maintenance &amp; Monitoring]]=1,1,""),"")</f>
        <v/>
      </c>
      <c r="DP393" s="169" t="str">
        <f>IF(Table1[[#This Row],[Multiple NCC links]]&lt;&gt;1,IF(Table1[[#This Row],[Hand over / Operations]]=1,1,""),"")</f>
        <v/>
      </c>
      <c r="DQ393" s="169" t="str">
        <f>IF(Table1[[#This Row],[Multiple NCC links]]&lt;&gt;1,IF(Table1[[#This Row],[As built assessment]]=1,1,""),"")</f>
        <v/>
      </c>
      <c r="DR393" s="169" t="str">
        <f>IF(Table1[[#This Row],[Multiple NCC links]]&lt;&gt;1,IF(Table1[[#This Row],[Beyond compliance]]=1,1,""),"")</f>
        <v/>
      </c>
      <c r="DS393" s="169" t="str">
        <f>IF(SUM(Table1[[#This Row],[Design]:[Beyond compliance]])&gt;1,1,"")</f>
        <v/>
      </c>
      <c r="DT393" s="169" t="str">
        <f>IF(Table1[[#This Row],[Both Residential &amp; Commercial4]]&lt;&gt;1,IF(Table1[[#This Row],[Residential]]=1,1,""),"")</f>
        <v/>
      </c>
      <c r="DU393" s="169" t="str">
        <f>IF(Table1[[#This Row],[Both Residential &amp; Commercial4]]&lt;&gt;1,IF(Table1[[#This Row],[Commercial]]=1,1,""),"")</f>
        <v/>
      </c>
      <c r="DV393" s="169" t="str">
        <f>Table1[[#This Row],[Residential &amp; Commercial]]</f>
        <v/>
      </c>
      <c r="DW393" s="169"/>
    </row>
    <row r="394" spans="1:127" s="49" customFormat="1" ht="20.25" thickTop="1" thickBot="1" x14ac:dyDescent="0.35">
      <c r="A394" s="97"/>
      <c r="B394" s="97"/>
      <c r="C394" s="88"/>
      <c r="D394" s="88"/>
      <c r="E394" s="176"/>
      <c r="F394" s="176"/>
      <c r="G394" s="176"/>
      <c r="H394" s="176"/>
      <c r="I394" s="90" t="str">
        <f>IF(AND(Table1[[#This Row],[General]]=1,Table1[[#This Row],[Beginner]]=1,Table1[[#This Row],[Intermediate]]=1,Table1[[#This Row],[Advanced]]=1),1,"")</f>
        <v/>
      </c>
      <c r="J394" s="90" t="str">
        <f>CONCATENATE(IF(Table1[[#This Row],[General]]=1,"General, ",""), IF(Table1[[#This Row],[Beginner]]=1,"Beginner, ",""),IF(Table1[[#This Row],[Intermediate]]=1,"Intermediate, ",""), IF(Table1[[#This Row],[Advanced]]=1,"Advanced",""))</f>
        <v/>
      </c>
      <c r="K394" s="91"/>
      <c r="L394" s="179"/>
      <c r="M394" s="91"/>
      <c r="N394" s="91"/>
      <c r="O394" s="159"/>
      <c r="P394" s="91"/>
      <c r="Q394" s="91"/>
      <c r="R394" s="91"/>
      <c r="S39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94" s="102"/>
      <c r="U394" s="102"/>
      <c r="V394" s="240"/>
      <c r="W394" s="240"/>
      <c r="X394" s="102"/>
      <c r="Y394" s="102"/>
      <c r="Z394" s="102"/>
      <c r="AA394" s="102"/>
      <c r="AB394" s="102"/>
      <c r="AC394" s="102"/>
      <c r="AD394" s="102"/>
      <c r="AE394" s="102"/>
      <c r="AF394" s="102"/>
      <c r="AG39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94" s="103"/>
      <c r="AI394" s="103"/>
      <c r="AJ394" s="103"/>
      <c r="AK394" s="74" t="str">
        <f>CONCATENATE(IF(Table1[[#This Row],[Digital]]=1,"Digital, ",""),IF(Table1[[#This Row],[Face to Face]]=1,"Face to face, ",""),IF(Table1[[#This Row],[Blended]]=1,"Blended",""))</f>
        <v/>
      </c>
      <c r="AL394" s="99"/>
      <c r="AM394" s="104"/>
      <c r="AN394" s="130"/>
      <c r="AO394" s="94"/>
      <c r="AP394" s="182"/>
      <c r="AQ394" s="94"/>
      <c r="AR394" s="94"/>
      <c r="AS394" s="94"/>
      <c r="AT394" s="94"/>
      <c r="AU394" s="94"/>
      <c r="AV394" s="182"/>
      <c r="AW394" s="182"/>
      <c r="AX394" s="182"/>
      <c r="AY394" s="94"/>
      <c r="AZ39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9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94" s="95"/>
      <c r="BC394" s="95"/>
      <c r="BD394" s="90" t="str">
        <f>IF(AND(Table1[[#This Row],[Residential]]=1,Table1[[#This Row],[Commercial]]=1),1,"")</f>
        <v/>
      </c>
      <c r="BE394" s="90" t="str">
        <f>CONCATENATE(IF(Table1[[#This Row],[Residential]]=1,"Residential, ",""),IF(Table1[[#This Row],[Commercial]]=1,"Commercial",""))</f>
        <v/>
      </c>
      <c r="BF394" s="94"/>
      <c r="BG394" s="94"/>
      <c r="BH394" s="94"/>
      <c r="BI394" s="94"/>
      <c r="BJ394" s="94"/>
      <c r="BK394" s="94"/>
      <c r="BL394" s="94"/>
      <c r="BM394" s="182"/>
      <c r="BN394" s="94"/>
      <c r="BO39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94" s="178"/>
      <c r="BQ394" s="120"/>
      <c r="BR394" s="132"/>
      <c r="BS394" s="120"/>
      <c r="BT394" s="175"/>
      <c r="BU394" s="175"/>
      <c r="BV394" s="175"/>
      <c r="BW394" s="121"/>
      <c r="BX394" s="121"/>
      <c r="BY394" s="121"/>
      <c r="BZ394" s="227"/>
      <c r="CA39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94" s="48">
        <f>COUNTIF(Table1[[#This Row],[Validity]:[Alignment with NCC (Yes=1,No=0)]],"N/A")</f>
        <v>0</v>
      </c>
      <c r="CC394" s="48">
        <f>IF(ISERROR(Table1[[#This Row],[Total Quality Score (out of 10)]]/(4-Table1[[#This Row],[N/A Count]])),0,Table1[[#This Row],[Total Quality Score (out of 10)]]/(4-Table1[[#This Row],[N/A Count]]))</f>
        <v>0</v>
      </c>
      <c r="CD394" s="106"/>
      <c r="CE394" s="106"/>
      <c r="CF394" s="172" t="str">
        <f>IF(SUM(Table1[[#This Row],[Multiple]:[Level (all)62]])&lt;1,IF(Table1[[#This Row],[General]]=1,1,""),"")</f>
        <v/>
      </c>
      <c r="CG394" s="172" t="str">
        <f>IF(SUM(Table1[[#This Row],[Multiple]:[Level (all)62]])&lt;1,IF(Table1[[#This Row],[Beginner]]=1,1,""),"")</f>
        <v/>
      </c>
      <c r="CH394" s="171" t="str">
        <f>IF(SUM(Table1[[#This Row],[Multiple]:[Level (all)62]])&lt;1,IF(Table1[[#This Row],[Intermediate]]=1,1,""),"")</f>
        <v/>
      </c>
      <c r="CI394" s="171" t="str">
        <f>IF(SUM(Table1[[#This Row],[Multiple]:[Level (all)62]])&lt;1,IF(Table1[[#This Row],[Advanced]]=1,1,""),"")</f>
        <v/>
      </c>
      <c r="CJ394" s="171" t="str">
        <f>IF(AND(SUM(Table1[[#This Row],[General]:[Advanced]])&lt;4,SUM(Table1[[#This Row],[General]:[Advanced]])&gt;1),1,"")</f>
        <v/>
      </c>
      <c r="CK394" s="171" t="str">
        <f>Table1[[#This Row],[Level (all)]]</f>
        <v/>
      </c>
      <c r="CL394" s="171" t="str">
        <f>IF(Table1[[#This Row],[Multiple audience]]&lt;&gt;1,IF(Table1[[#This Row],[General Audience]]=1,1,""),"")</f>
        <v/>
      </c>
      <c r="CM394" s="171" t="str">
        <f>IF(Table1[[#This Row],[Multiple audience]]&lt;&gt;1,IF(Table1[[#This Row],[Planners / Designers ]]=1,1,""),"")</f>
        <v/>
      </c>
      <c r="CN394" s="171" t="str">
        <f>IF(Table1[[#This Row],[Multiple audience]]&lt;&gt;1,IF(Table1[[#This Row],[Regulatory Assessors]]=1,1,""),"")</f>
        <v/>
      </c>
      <c r="CO394" s="171" t="str">
        <f>IF(Table1[[#This Row],[Multiple audience]]&lt;&gt;1,IF(Table1[[#This Row],[Builders / Management]]=1,1,""),"")</f>
        <v/>
      </c>
      <c r="CP394" s="171" t="str">
        <f>IF(Table1[[#This Row],[Multiple audience]]&lt;&gt;1,IF(Table1[[#This Row],[Energy / Sus Assessors]]=1,1,""),"")</f>
        <v/>
      </c>
      <c r="CQ394" s="171" t="str">
        <f>IF(Table1[[#This Row],[Multiple audience]]&lt;&gt;1,IF(Table1[[#This Row],[Semi-skilled]]=1,1,""),"")</f>
        <v/>
      </c>
      <c r="CR394" s="171" t="str">
        <f>IF(Table1[[#This Row],[Multiple audience]]&lt;&gt;1,IF(Table1[[#This Row],[Trades]]=1,1,""),"")</f>
        <v/>
      </c>
      <c r="CS394" s="171" t="str">
        <f>IF(Table1[[#This Row],[Multiple audience]]&lt;&gt;1,IF(Table1[[#This Row],[Other]]=1,1,""),"")</f>
        <v/>
      </c>
      <c r="CT394" s="171" t="str">
        <f>IF(SUM(Table1[[#This Row],[General Audience]:[Other]])&gt;1,1,"")</f>
        <v/>
      </c>
      <c r="CU394" s="171" t="str">
        <f>IF(Table1[[#This Row],[Various  ]]&lt;&gt;1,IF(Table1[[#This Row],[Calculator / Software]]=1,1,""),"")</f>
        <v/>
      </c>
      <c r="CV394" s="171" t="str">
        <f>IF(Table1[[#This Row],[Various  ]]&lt;&gt;1,IF(Table1[[#This Row],[Information  ]]=1,1,""),"")</f>
        <v/>
      </c>
      <c r="CW394" s="171" t="str">
        <f>IF(Table1[[#This Row],[Various  ]]&lt;&gt;1,IF(Table1[[#This Row],[Interactive Tool]]=1,1,""),"")</f>
        <v/>
      </c>
      <c r="CX394" s="171" t="str">
        <f>IF(Table1[[#This Row],[Various  ]]&lt;&gt;1,IF(Table1[[#This Row],[Technical Specifications]]=1,1,""),"")</f>
        <v/>
      </c>
      <c r="CY394" s="171" t="str">
        <f>IF(Table1[[#This Row],[Various  ]]&lt;&gt;1,IF(Table1[[#This Row],[Training Resources]]=1,1,""),"")</f>
        <v/>
      </c>
      <c r="CZ394" s="171" t="str">
        <f>IF(Table1[[#This Row],[Various  ]]&lt;&gt;1,IF(Table1[[#This Row],[Toolbox]]=1,1,""),"")</f>
        <v/>
      </c>
      <c r="DA394" s="169" t="str">
        <f>IF(Table1[[#This Row],[Various  ]]&lt;&gt;1,IF(Table1[[#This Row],[Video]]=1,1,""),"")</f>
        <v/>
      </c>
      <c r="DB394" s="169" t="str">
        <f>IF(Table1[[#This Row],[Various  ]]&lt;&gt;1,IF(Table1[[#This Row],[Case study]]=1,1,""),"")</f>
        <v/>
      </c>
      <c r="DC394" s="169" t="str">
        <f>IF(Table1[[#This Row],[Various  ]]&lt;&gt;1,IF(Table1[[#This Row],[Other   ]]=1,1,""),"")</f>
        <v/>
      </c>
      <c r="DD394" s="169" t="str">
        <f>IF(Table1[[#This Row],[Various  ]]&lt;&gt;1,IF(Table1[[#This Row],[Standards]]=1,1,""),"")</f>
        <v/>
      </c>
      <c r="DE394" s="169" t="str">
        <f>IF(Table1[[#This Row],[Various]]=1,1,IF(SUM(Table1[[#This Row],[Calculator / Software]:[Standards]])&gt;1,1,""))</f>
        <v/>
      </c>
      <c r="DF394" s="169" t="str">
        <f>IF(Table1[[#This Row],[Multiple NCC links]]&lt;&gt;1,IF(Table1[[#This Row],[Design]]=1,1,""),"")</f>
        <v/>
      </c>
      <c r="DG394" s="169" t="str">
        <f>IF(Table1[[#This Row],[Multiple NCC links]]&lt;&gt;1,IF(Table1[[#This Row],[Assessment / Verification]]=1,1,""),"")</f>
        <v/>
      </c>
      <c r="DH394" s="169" t="str">
        <f>IF(Table1[[#This Row],[Multiple NCC links]]&lt;&gt;1,IF(Table1[[#This Row],[Climate Specific ]]=1,1,""),"")</f>
        <v/>
      </c>
      <c r="DI394" s="169" t="str">
        <f>IF(Table1[[#This Row],[Multiple NCC links]]&lt;&gt;1,IF(Table1[[#This Row],[Alterations / Additions]]=1,1,""),"")</f>
        <v/>
      </c>
      <c r="DJ394" s="169" t="str">
        <f>IF(Table1[[#This Row],[Multiple NCC links]]&lt;&gt;1,IF(Table1[[#This Row],[Glazing]]=1,1,""),"")</f>
        <v/>
      </c>
      <c r="DK394" s="169" t="str">
        <f>IF(Table1[[#This Row],[Multiple NCC links]]&lt;&gt;1,IF(Table1[[#This Row],[Building Fabric / Thermal / Sealing]]=1,1,""),"")</f>
        <v/>
      </c>
      <c r="DL394" s="169" t="str">
        <f>IF(Table1[[#This Row],[Multiple NCC links]]&lt;&gt;1,IF(Table1[[#This Row],[Lighting]]=1,1,""),"")</f>
        <v/>
      </c>
      <c r="DM394" s="169" t="str">
        <f>IF(Table1[[#This Row],[Multiple NCC links]]&lt;&gt;1,IF(Table1[[#This Row],[HVAC]]=1,1,""),"")</f>
        <v/>
      </c>
      <c r="DN394" s="169" t="str">
        <f>IF(Table1[[#This Row],[Multiple NCC links]]&lt;&gt;1,IF(Table1[[#This Row],[Services]]=1,1,""),"")</f>
        <v/>
      </c>
      <c r="DO394" s="169" t="str">
        <f>IF(Table1[[#This Row],[Multiple NCC links]]&lt;&gt;1,IF(Table1[[#This Row],[Maintenance &amp; Monitoring]]=1,1,""),"")</f>
        <v/>
      </c>
      <c r="DP394" s="169" t="str">
        <f>IF(Table1[[#This Row],[Multiple NCC links]]&lt;&gt;1,IF(Table1[[#This Row],[Hand over / Operations]]=1,1,""),"")</f>
        <v/>
      </c>
      <c r="DQ394" s="169" t="str">
        <f>IF(Table1[[#This Row],[Multiple NCC links]]&lt;&gt;1,IF(Table1[[#This Row],[As built assessment]]=1,1,""),"")</f>
        <v/>
      </c>
      <c r="DR394" s="169" t="str">
        <f>IF(Table1[[#This Row],[Multiple NCC links]]&lt;&gt;1,IF(Table1[[#This Row],[Beyond compliance]]=1,1,""),"")</f>
        <v/>
      </c>
      <c r="DS394" s="169" t="str">
        <f>IF(SUM(Table1[[#This Row],[Design]:[Beyond compliance]])&gt;1,1,"")</f>
        <v/>
      </c>
      <c r="DT394" s="169" t="str">
        <f>IF(Table1[[#This Row],[Both Residential &amp; Commercial4]]&lt;&gt;1,IF(Table1[[#This Row],[Residential]]=1,1,""),"")</f>
        <v/>
      </c>
      <c r="DU394" s="169" t="str">
        <f>IF(Table1[[#This Row],[Both Residential &amp; Commercial4]]&lt;&gt;1,IF(Table1[[#This Row],[Commercial]]=1,1,""),"")</f>
        <v/>
      </c>
      <c r="DV394" s="169" t="str">
        <f>Table1[[#This Row],[Residential &amp; Commercial]]</f>
        <v/>
      </c>
      <c r="DW394" s="169"/>
    </row>
    <row r="395" spans="1:127" s="49" customFormat="1" ht="20.25" thickTop="1" thickBot="1" x14ac:dyDescent="0.35">
      <c r="A395" s="97"/>
      <c r="B395" s="97"/>
      <c r="C395" s="88"/>
      <c r="D395" s="88"/>
      <c r="E395" s="176"/>
      <c r="F395" s="176"/>
      <c r="G395" s="176"/>
      <c r="H395" s="176"/>
      <c r="I395" s="90" t="str">
        <f>IF(AND(Table1[[#This Row],[General]]=1,Table1[[#This Row],[Beginner]]=1,Table1[[#This Row],[Intermediate]]=1,Table1[[#This Row],[Advanced]]=1),1,"")</f>
        <v/>
      </c>
      <c r="J395" s="90" t="str">
        <f>CONCATENATE(IF(Table1[[#This Row],[General]]=1,"General, ",""), IF(Table1[[#This Row],[Beginner]]=1,"Beginner, ",""),IF(Table1[[#This Row],[Intermediate]]=1,"Intermediate, ",""), IF(Table1[[#This Row],[Advanced]]=1,"Advanced",""))</f>
        <v/>
      </c>
      <c r="K395" s="91"/>
      <c r="L395" s="179"/>
      <c r="M395" s="91"/>
      <c r="N395" s="91"/>
      <c r="O395" s="159"/>
      <c r="P395" s="91"/>
      <c r="Q395" s="91"/>
      <c r="R395" s="91"/>
      <c r="S39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95" s="102"/>
      <c r="U395" s="102"/>
      <c r="V395" s="240"/>
      <c r="W395" s="240"/>
      <c r="X395" s="102"/>
      <c r="Y395" s="102"/>
      <c r="Z395" s="102"/>
      <c r="AA395" s="102"/>
      <c r="AB395" s="102"/>
      <c r="AC395" s="102"/>
      <c r="AD395" s="102"/>
      <c r="AE395" s="102"/>
      <c r="AF395" s="102"/>
      <c r="AG39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95" s="103"/>
      <c r="AI395" s="103"/>
      <c r="AJ395" s="103"/>
      <c r="AK395" s="74" t="str">
        <f>CONCATENATE(IF(Table1[[#This Row],[Digital]]=1,"Digital, ",""),IF(Table1[[#This Row],[Face to Face]]=1,"Face to face, ",""),IF(Table1[[#This Row],[Blended]]=1,"Blended",""))</f>
        <v/>
      </c>
      <c r="AL395" s="99"/>
      <c r="AM395" s="104"/>
      <c r="AN395" s="130"/>
      <c r="AO395" s="94"/>
      <c r="AP395" s="182"/>
      <c r="AQ395" s="94"/>
      <c r="AR395" s="94"/>
      <c r="AS395" s="94"/>
      <c r="AT395" s="94"/>
      <c r="AU395" s="94"/>
      <c r="AV395" s="182"/>
      <c r="AW395" s="182"/>
      <c r="AX395" s="182"/>
      <c r="AY395" s="94"/>
      <c r="AZ39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9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95" s="95"/>
      <c r="BC395" s="95"/>
      <c r="BD395" s="90" t="str">
        <f>IF(AND(Table1[[#This Row],[Residential]]=1,Table1[[#This Row],[Commercial]]=1),1,"")</f>
        <v/>
      </c>
      <c r="BE395" s="90" t="str">
        <f>CONCATENATE(IF(Table1[[#This Row],[Residential]]=1,"Residential, ",""),IF(Table1[[#This Row],[Commercial]]=1,"Commercial",""))</f>
        <v/>
      </c>
      <c r="BF395" s="94"/>
      <c r="BG395" s="94"/>
      <c r="BH395" s="94"/>
      <c r="BI395" s="94"/>
      <c r="BJ395" s="94"/>
      <c r="BK395" s="94"/>
      <c r="BL395" s="94"/>
      <c r="BM395" s="182"/>
      <c r="BN395" s="94"/>
      <c r="BO39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95" s="178"/>
      <c r="BQ395" s="120"/>
      <c r="BR395" s="132"/>
      <c r="BS395" s="120"/>
      <c r="BT395" s="175"/>
      <c r="BU395" s="175"/>
      <c r="BV395" s="175"/>
      <c r="BW395" s="121"/>
      <c r="BX395" s="121"/>
      <c r="BY395" s="121"/>
      <c r="BZ395" s="227"/>
      <c r="CA39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95" s="48">
        <f>COUNTIF(Table1[[#This Row],[Validity]:[Alignment with NCC (Yes=1,No=0)]],"N/A")</f>
        <v>0</v>
      </c>
      <c r="CC395" s="48">
        <f>IF(ISERROR(Table1[[#This Row],[Total Quality Score (out of 10)]]/(4-Table1[[#This Row],[N/A Count]])),0,Table1[[#This Row],[Total Quality Score (out of 10)]]/(4-Table1[[#This Row],[N/A Count]]))</f>
        <v>0</v>
      </c>
      <c r="CD395" s="106"/>
      <c r="CE395" s="106"/>
      <c r="CF395" s="172" t="str">
        <f>IF(SUM(Table1[[#This Row],[Multiple]:[Level (all)62]])&lt;1,IF(Table1[[#This Row],[General]]=1,1,""),"")</f>
        <v/>
      </c>
      <c r="CG395" s="172" t="str">
        <f>IF(SUM(Table1[[#This Row],[Multiple]:[Level (all)62]])&lt;1,IF(Table1[[#This Row],[Beginner]]=1,1,""),"")</f>
        <v/>
      </c>
      <c r="CH395" s="171" t="str">
        <f>IF(SUM(Table1[[#This Row],[Multiple]:[Level (all)62]])&lt;1,IF(Table1[[#This Row],[Intermediate]]=1,1,""),"")</f>
        <v/>
      </c>
      <c r="CI395" s="171" t="str">
        <f>IF(SUM(Table1[[#This Row],[Multiple]:[Level (all)62]])&lt;1,IF(Table1[[#This Row],[Advanced]]=1,1,""),"")</f>
        <v/>
      </c>
      <c r="CJ395" s="171" t="str">
        <f>IF(AND(SUM(Table1[[#This Row],[General]:[Advanced]])&lt;4,SUM(Table1[[#This Row],[General]:[Advanced]])&gt;1),1,"")</f>
        <v/>
      </c>
      <c r="CK395" s="171" t="str">
        <f>Table1[[#This Row],[Level (all)]]</f>
        <v/>
      </c>
      <c r="CL395" s="171" t="str">
        <f>IF(Table1[[#This Row],[Multiple audience]]&lt;&gt;1,IF(Table1[[#This Row],[General Audience]]=1,1,""),"")</f>
        <v/>
      </c>
      <c r="CM395" s="171" t="str">
        <f>IF(Table1[[#This Row],[Multiple audience]]&lt;&gt;1,IF(Table1[[#This Row],[Planners / Designers ]]=1,1,""),"")</f>
        <v/>
      </c>
      <c r="CN395" s="171" t="str">
        <f>IF(Table1[[#This Row],[Multiple audience]]&lt;&gt;1,IF(Table1[[#This Row],[Regulatory Assessors]]=1,1,""),"")</f>
        <v/>
      </c>
      <c r="CO395" s="171" t="str">
        <f>IF(Table1[[#This Row],[Multiple audience]]&lt;&gt;1,IF(Table1[[#This Row],[Builders / Management]]=1,1,""),"")</f>
        <v/>
      </c>
      <c r="CP395" s="171" t="str">
        <f>IF(Table1[[#This Row],[Multiple audience]]&lt;&gt;1,IF(Table1[[#This Row],[Energy / Sus Assessors]]=1,1,""),"")</f>
        <v/>
      </c>
      <c r="CQ395" s="171" t="str">
        <f>IF(Table1[[#This Row],[Multiple audience]]&lt;&gt;1,IF(Table1[[#This Row],[Semi-skilled]]=1,1,""),"")</f>
        <v/>
      </c>
      <c r="CR395" s="171" t="str">
        <f>IF(Table1[[#This Row],[Multiple audience]]&lt;&gt;1,IF(Table1[[#This Row],[Trades]]=1,1,""),"")</f>
        <v/>
      </c>
      <c r="CS395" s="171" t="str">
        <f>IF(Table1[[#This Row],[Multiple audience]]&lt;&gt;1,IF(Table1[[#This Row],[Other]]=1,1,""),"")</f>
        <v/>
      </c>
      <c r="CT395" s="171" t="str">
        <f>IF(SUM(Table1[[#This Row],[General Audience]:[Other]])&gt;1,1,"")</f>
        <v/>
      </c>
      <c r="CU395" s="171" t="str">
        <f>IF(Table1[[#This Row],[Various  ]]&lt;&gt;1,IF(Table1[[#This Row],[Calculator / Software]]=1,1,""),"")</f>
        <v/>
      </c>
      <c r="CV395" s="171" t="str">
        <f>IF(Table1[[#This Row],[Various  ]]&lt;&gt;1,IF(Table1[[#This Row],[Information  ]]=1,1,""),"")</f>
        <v/>
      </c>
      <c r="CW395" s="171" t="str">
        <f>IF(Table1[[#This Row],[Various  ]]&lt;&gt;1,IF(Table1[[#This Row],[Interactive Tool]]=1,1,""),"")</f>
        <v/>
      </c>
      <c r="CX395" s="171" t="str">
        <f>IF(Table1[[#This Row],[Various  ]]&lt;&gt;1,IF(Table1[[#This Row],[Technical Specifications]]=1,1,""),"")</f>
        <v/>
      </c>
      <c r="CY395" s="171" t="str">
        <f>IF(Table1[[#This Row],[Various  ]]&lt;&gt;1,IF(Table1[[#This Row],[Training Resources]]=1,1,""),"")</f>
        <v/>
      </c>
      <c r="CZ395" s="171" t="str">
        <f>IF(Table1[[#This Row],[Various  ]]&lt;&gt;1,IF(Table1[[#This Row],[Toolbox]]=1,1,""),"")</f>
        <v/>
      </c>
      <c r="DA395" s="169" t="str">
        <f>IF(Table1[[#This Row],[Various  ]]&lt;&gt;1,IF(Table1[[#This Row],[Video]]=1,1,""),"")</f>
        <v/>
      </c>
      <c r="DB395" s="169" t="str">
        <f>IF(Table1[[#This Row],[Various  ]]&lt;&gt;1,IF(Table1[[#This Row],[Case study]]=1,1,""),"")</f>
        <v/>
      </c>
      <c r="DC395" s="169" t="str">
        <f>IF(Table1[[#This Row],[Various  ]]&lt;&gt;1,IF(Table1[[#This Row],[Other   ]]=1,1,""),"")</f>
        <v/>
      </c>
      <c r="DD395" s="169" t="str">
        <f>IF(Table1[[#This Row],[Various  ]]&lt;&gt;1,IF(Table1[[#This Row],[Standards]]=1,1,""),"")</f>
        <v/>
      </c>
      <c r="DE395" s="169" t="str">
        <f>IF(Table1[[#This Row],[Various]]=1,1,IF(SUM(Table1[[#This Row],[Calculator / Software]:[Standards]])&gt;1,1,""))</f>
        <v/>
      </c>
      <c r="DF395" s="169" t="str">
        <f>IF(Table1[[#This Row],[Multiple NCC links]]&lt;&gt;1,IF(Table1[[#This Row],[Design]]=1,1,""),"")</f>
        <v/>
      </c>
      <c r="DG395" s="169" t="str">
        <f>IF(Table1[[#This Row],[Multiple NCC links]]&lt;&gt;1,IF(Table1[[#This Row],[Assessment / Verification]]=1,1,""),"")</f>
        <v/>
      </c>
      <c r="DH395" s="169" t="str">
        <f>IF(Table1[[#This Row],[Multiple NCC links]]&lt;&gt;1,IF(Table1[[#This Row],[Climate Specific ]]=1,1,""),"")</f>
        <v/>
      </c>
      <c r="DI395" s="169" t="str">
        <f>IF(Table1[[#This Row],[Multiple NCC links]]&lt;&gt;1,IF(Table1[[#This Row],[Alterations / Additions]]=1,1,""),"")</f>
        <v/>
      </c>
      <c r="DJ395" s="169" t="str">
        <f>IF(Table1[[#This Row],[Multiple NCC links]]&lt;&gt;1,IF(Table1[[#This Row],[Glazing]]=1,1,""),"")</f>
        <v/>
      </c>
      <c r="DK395" s="169" t="str">
        <f>IF(Table1[[#This Row],[Multiple NCC links]]&lt;&gt;1,IF(Table1[[#This Row],[Building Fabric / Thermal / Sealing]]=1,1,""),"")</f>
        <v/>
      </c>
      <c r="DL395" s="169" t="str">
        <f>IF(Table1[[#This Row],[Multiple NCC links]]&lt;&gt;1,IF(Table1[[#This Row],[Lighting]]=1,1,""),"")</f>
        <v/>
      </c>
      <c r="DM395" s="169" t="str">
        <f>IF(Table1[[#This Row],[Multiple NCC links]]&lt;&gt;1,IF(Table1[[#This Row],[HVAC]]=1,1,""),"")</f>
        <v/>
      </c>
      <c r="DN395" s="169" t="str">
        <f>IF(Table1[[#This Row],[Multiple NCC links]]&lt;&gt;1,IF(Table1[[#This Row],[Services]]=1,1,""),"")</f>
        <v/>
      </c>
      <c r="DO395" s="169" t="str">
        <f>IF(Table1[[#This Row],[Multiple NCC links]]&lt;&gt;1,IF(Table1[[#This Row],[Maintenance &amp; Monitoring]]=1,1,""),"")</f>
        <v/>
      </c>
      <c r="DP395" s="169" t="str">
        <f>IF(Table1[[#This Row],[Multiple NCC links]]&lt;&gt;1,IF(Table1[[#This Row],[Hand over / Operations]]=1,1,""),"")</f>
        <v/>
      </c>
      <c r="DQ395" s="169" t="str">
        <f>IF(Table1[[#This Row],[Multiple NCC links]]&lt;&gt;1,IF(Table1[[#This Row],[As built assessment]]=1,1,""),"")</f>
        <v/>
      </c>
      <c r="DR395" s="169" t="str">
        <f>IF(Table1[[#This Row],[Multiple NCC links]]&lt;&gt;1,IF(Table1[[#This Row],[Beyond compliance]]=1,1,""),"")</f>
        <v/>
      </c>
      <c r="DS395" s="169" t="str">
        <f>IF(SUM(Table1[[#This Row],[Design]:[Beyond compliance]])&gt;1,1,"")</f>
        <v/>
      </c>
      <c r="DT395" s="169" t="str">
        <f>IF(Table1[[#This Row],[Both Residential &amp; Commercial4]]&lt;&gt;1,IF(Table1[[#This Row],[Residential]]=1,1,""),"")</f>
        <v/>
      </c>
      <c r="DU395" s="169" t="str">
        <f>IF(Table1[[#This Row],[Both Residential &amp; Commercial4]]&lt;&gt;1,IF(Table1[[#This Row],[Commercial]]=1,1,""),"")</f>
        <v/>
      </c>
      <c r="DV395" s="169" t="str">
        <f>Table1[[#This Row],[Residential &amp; Commercial]]</f>
        <v/>
      </c>
      <c r="DW395" s="169"/>
    </row>
    <row r="396" spans="1:127" s="49" customFormat="1" ht="20.25" thickTop="1" thickBot="1" x14ac:dyDescent="0.35">
      <c r="A396" s="97"/>
      <c r="B396" s="97"/>
      <c r="C396" s="88"/>
      <c r="D396" s="88"/>
      <c r="E396" s="176"/>
      <c r="F396" s="176"/>
      <c r="G396" s="176"/>
      <c r="H396" s="176"/>
      <c r="I396" s="90" t="str">
        <f>IF(AND(Table1[[#This Row],[General]]=1,Table1[[#This Row],[Beginner]]=1,Table1[[#This Row],[Intermediate]]=1,Table1[[#This Row],[Advanced]]=1),1,"")</f>
        <v/>
      </c>
      <c r="J396" s="90" t="str">
        <f>CONCATENATE(IF(Table1[[#This Row],[General]]=1,"General, ",""), IF(Table1[[#This Row],[Beginner]]=1,"Beginner, ",""),IF(Table1[[#This Row],[Intermediate]]=1,"Intermediate, ",""), IF(Table1[[#This Row],[Advanced]]=1,"Advanced",""))</f>
        <v/>
      </c>
      <c r="K396" s="91"/>
      <c r="L396" s="179"/>
      <c r="M396" s="91"/>
      <c r="N396" s="91"/>
      <c r="O396" s="159"/>
      <c r="P396" s="91"/>
      <c r="Q396" s="91"/>
      <c r="R396" s="91"/>
      <c r="S39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96" s="102"/>
      <c r="U396" s="102"/>
      <c r="V396" s="240"/>
      <c r="W396" s="240"/>
      <c r="X396" s="102"/>
      <c r="Y396" s="102"/>
      <c r="Z396" s="102"/>
      <c r="AA396" s="102"/>
      <c r="AB396" s="102"/>
      <c r="AC396" s="102"/>
      <c r="AD396" s="102"/>
      <c r="AE396" s="102"/>
      <c r="AF396" s="102"/>
      <c r="AG39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96" s="103"/>
      <c r="AI396" s="103"/>
      <c r="AJ396" s="103"/>
      <c r="AK396" s="74" t="str">
        <f>CONCATENATE(IF(Table1[[#This Row],[Digital]]=1,"Digital, ",""),IF(Table1[[#This Row],[Face to Face]]=1,"Face to face, ",""),IF(Table1[[#This Row],[Blended]]=1,"Blended",""))</f>
        <v/>
      </c>
      <c r="AL396" s="99"/>
      <c r="AM396" s="104"/>
      <c r="AN396" s="130"/>
      <c r="AO396" s="94"/>
      <c r="AP396" s="182"/>
      <c r="AQ396" s="94"/>
      <c r="AR396" s="94"/>
      <c r="AS396" s="94"/>
      <c r="AT396" s="94"/>
      <c r="AU396" s="94"/>
      <c r="AV396" s="182"/>
      <c r="AW396" s="182"/>
      <c r="AX396" s="182"/>
      <c r="AY396" s="94"/>
      <c r="AZ39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9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96" s="95"/>
      <c r="BC396" s="95"/>
      <c r="BD396" s="90" t="str">
        <f>IF(AND(Table1[[#This Row],[Residential]]=1,Table1[[#This Row],[Commercial]]=1),1,"")</f>
        <v/>
      </c>
      <c r="BE396" s="90" t="str">
        <f>CONCATENATE(IF(Table1[[#This Row],[Residential]]=1,"Residential, ",""),IF(Table1[[#This Row],[Commercial]]=1,"Commercial",""))</f>
        <v/>
      </c>
      <c r="BF396" s="94"/>
      <c r="BG396" s="94"/>
      <c r="BH396" s="94"/>
      <c r="BI396" s="94"/>
      <c r="BJ396" s="94"/>
      <c r="BK396" s="94"/>
      <c r="BL396" s="94"/>
      <c r="BM396" s="182"/>
      <c r="BN396" s="94"/>
      <c r="BO39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96" s="178"/>
      <c r="BQ396" s="120"/>
      <c r="BR396" s="132"/>
      <c r="BS396" s="120"/>
      <c r="BT396" s="175"/>
      <c r="BU396" s="175"/>
      <c r="BV396" s="175"/>
      <c r="BW396" s="121"/>
      <c r="BX396" s="121"/>
      <c r="BY396" s="121"/>
      <c r="BZ396" s="227"/>
      <c r="CA39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96" s="48">
        <f>COUNTIF(Table1[[#This Row],[Validity]:[Alignment with NCC (Yes=1,No=0)]],"N/A")</f>
        <v>0</v>
      </c>
      <c r="CC396" s="48">
        <f>IF(ISERROR(Table1[[#This Row],[Total Quality Score (out of 10)]]/(4-Table1[[#This Row],[N/A Count]])),0,Table1[[#This Row],[Total Quality Score (out of 10)]]/(4-Table1[[#This Row],[N/A Count]]))</f>
        <v>0</v>
      </c>
      <c r="CD396" s="106"/>
      <c r="CE396" s="106"/>
      <c r="CF396" s="172" t="str">
        <f>IF(SUM(Table1[[#This Row],[Multiple]:[Level (all)62]])&lt;1,IF(Table1[[#This Row],[General]]=1,1,""),"")</f>
        <v/>
      </c>
      <c r="CG396" s="172" t="str">
        <f>IF(SUM(Table1[[#This Row],[Multiple]:[Level (all)62]])&lt;1,IF(Table1[[#This Row],[Beginner]]=1,1,""),"")</f>
        <v/>
      </c>
      <c r="CH396" s="171" t="str">
        <f>IF(SUM(Table1[[#This Row],[Multiple]:[Level (all)62]])&lt;1,IF(Table1[[#This Row],[Intermediate]]=1,1,""),"")</f>
        <v/>
      </c>
      <c r="CI396" s="171" t="str">
        <f>IF(SUM(Table1[[#This Row],[Multiple]:[Level (all)62]])&lt;1,IF(Table1[[#This Row],[Advanced]]=1,1,""),"")</f>
        <v/>
      </c>
      <c r="CJ396" s="171" t="str">
        <f>IF(AND(SUM(Table1[[#This Row],[General]:[Advanced]])&lt;4,SUM(Table1[[#This Row],[General]:[Advanced]])&gt;1),1,"")</f>
        <v/>
      </c>
      <c r="CK396" s="171" t="str">
        <f>Table1[[#This Row],[Level (all)]]</f>
        <v/>
      </c>
      <c r="CL396" s="171" t="str">
        <f>IF(Table1[[#This Row],[Multiple audience]]&lt;&gt;1,IF(Table1[[#This Row],[General Audience]]=1,1,""),"")</f>
        <v/>
      </c>
      <c r="CM396" s="171" t="str">
        <f>IF(Table1[[#This Row],[Multiple audience]]&lt;&gt;1,IF(Table1[[#This Row],[Planners / Designers ]]=1,1,""),"")</f>
        <v/>
      </c>
      <c r="CN396" s="171" t="str">
        <f>IF(Table1[[#This Row],[Multiple audience]]&lt;&gt;1,IF(Table1[[#This Row],[Regulatory Assessors]]=1,1,""),"")</f>
        <v/>
      </c>
      <c r="CO396" s="171" t="str">
        <f>IF(Table1[[#This Row],[Multiple audience]]&lt;&gt;1,IF(Table1[[#This Row],[Builders / Management]]=1,1,""),"")</f>
        <v/>
      </c>
      <c r="CP396" s="171" t="str">
        <f>IF(Table1[[#This Row],[Multiple audience]]&lt;&gt;1,IF(Table1[[#This Row],[Energy / Sus Assessors]]=1,1,""),"")</f>
        <v/>
      </c>
      <c r="CQ396" s="171" t="str">
        <f>IF(Table1[[#This Row],[Multiple audience]]&lt;&gt;1,IF(Table1[[#This Row],[Semi-skilled]]=1,1,""),"")</f>
        <v/>
      </c>
      <c r="CR396" s="171" t="str">
        <f>IF(Table1[[#This Row],[Multiple audience]]&lt;&gt;1,IF(Table1[[#This Row],[Trades]]=1,1,""),"")</f>
        <v/>
      </c>
      <c r="CS396" s="171" t="str">
        <f>IF(Table1[[#This Row],[Multiple audience]]&lt;&gt;1,IF(Table1[[#This Row],[Other]]=1,1,""),"")</f>
        <v/>
      </c>
      <c r="CT396" s="171" t="str">
        <f>IF(SUM(Table1[[#This Row],[General Audience]:[Other]])&gt;1,1,"")</f>
        <v/>
      </c>
      <c r="CU396" s="171" t="str">
        <f>IF(Table1[[#This Row],[Various  ]]&lt;&gt;1,IF(Table1[[#This Row],[Calculator / Software]]=1,1,""),"")</f>
        <v/>
      </c>
      <c r="CV396" s="171" t="str">
        <f>IF(Table1[[#This Row],[Various  ]]&lt;&gt;1,IF(Table1[[#This Row],[Information  ]]=1,1,""),"")</f>
        <v/>
      </c>
      <c r="CW396" s="171" t="str">
        <f>IF(Table1[[#This Row],[Various  ]]&lt;&gt;1,IF(Table1[[#This Row],[Interactive Tool]]=1,1,""),"")</f>
        <v/>
      </c>
      <c r="CX396" s="171" t="str">
        <f>IF(Table1[[#This Row],[Various  ]]&lt;&gt;1,IF(Table1[[#This Row],[Technical Specifications]]=1,1,""),"")</f>
        <v/>
      </c>
      <c r="CY396" s="171" t="str">
        <f>IF(Table1[[#This Row],[Various  ]]&lt;&gt;1,IF(Table1[[#This Row],[Training Resources]]=1,1,""),"")</f>
        <v/>
      </c>
      <c r="CZ396" s="171" t="str">
        <f>IF(Table1[[#This Row],[Various  ]]&lt;&gt;1,IF(Table1[[#This Row],[Toolbox]]=1,1,""),"")</f>
        <v/>
      </c>
      <c r="DA396" s="169" t="str">
        <f>IF(Table1[[#This Row],[Various  ]]&lt;&gt;1,IF(Table1[[#This Row],[Video]]=1,1,""),"")</f>
        <v/>
      </c>
      <c r="DB396" s="169" t="str">
        <f>IF(Table1[[#This Row],[Various  ]]&lt;&gt;1,IF(Table1[[#This Row],[Case study]]=1,1,""),"")</f>
        <v/>
      </c>
      <c r="DC396" s="169" t="str">
        <f>IF(Table1[[#This Row],[Various  ]]&lt;&gt;1,IF(Table1[[#This Row],[Other   ]]=1,1,""),"")</f>
        <v/>
      </c>
      <c r="DD396" s="169" t="str">
        <f>IF(Table1[[#This Row],[Various  ]]&lt;&gt;1,IF(Table1[[#This Row],[Standards]]=1,1,""),"")</f>
        <v/>
      </c>
      <c r="DE396" s="169" t="str">
        <f>IF(Table1[[#This Row],[Various]]=1,1,IF(SUM(Table1[[#This Row],[Calculator / Software]:[Standards]])&gt;1,1,""))</f>
        <v/>
      </c>
      <c r="DF396" s="169" t="str">
        <f>IF(Table1[[#This Row],[Multiple NCC links]]&lt;&gt;1,IF(Table1[[#This Row],[Design]]=1,1,""),"")</f>
        <v/>
      </c>
      <c r="DG396" s="169" t="str">
        <f>IF(Table1[[#This Row],[Multiple NCC links]]&lt;&gt;1,IF(Table1[[#This Row],[Assessment / Verification]]=1,1,""),"")</f>
        <v/>
      </c>
      <c r="DH396" s="169" t="str">
        <f>IF(Table1[[#This Row],[Multiple NCC links]]&lt;&gt;1,IF(Table1[[#This Row],[Climate Specific ]]=1,1,""),"")</f>
        <v/>
      </c>
      <c r="DI396" s="169" t="str">
        <f>IF(Table1[[#This Row],[Multiple NCC links]]&lt;&gt;1,IF(Table1[[#This Row],[Alterations / Additions]]=1,1,""),"")</f>
        <v/>
      </c>
      <c r="DJ396" s="169" t="str">
        <f>IF(Table1[[#This Row],[Multiple NCC links]]&lt;&gt;1,IF(Table1[[#This Row],[Glazing]]=1,1,""),"")</f>
        <v/>
      </c>
      <c r="DK396" s="169" t="str">
        <f>IF(Table1[[#This Row],[Multiple NCC links]]&lt;&gt;1,IF(Table1[[#This Row],[Building Fabric / Thermal / Sealing]]=1,1,""),"")</f>
        <v/>
      </c>
      <c r="DL396" s="169" t="str">
        <f>IF(Table1[[#This Row],[Multiple NCC links]]&lt;&gt;1,IF(Table1[[#This Row],[Lighting]]=1,1,""),"")</f>
        <v/>
      </c>
      <c r="DM396" s="169" t="str">
        <f>IF(Table1[[#This Row],[Multiple NCC links]]&lt;&gt;1,IF(Table1[[#This Row],[HVAC]]=1,1,""),"")</f>
        <v/>
      </c>
      <c r="DN396" s="169" t="str">
        <f>IF(Table1[[#This Row],[Multiple NCC links]]&lt;&gt;1,IF(Table1[[#This Row],[Services]]=1,1,""),"")</f>
        <v/>
      </c>
      <c r="DO396" s="169" t="str">
        <f>IF(Table1[[#This Row],[Multiple NCC links]]&lt;&gt;1,IF(Table1[[#This Row],[Maintenance &amp; Monitoring]]=1,1,""),"")</f>
        <v/>
      </c>
      <c r="DP396" s="169" t="str">
        <f>IF(Table1[[#This Row],[Multiple NCC links]]&lt;&gt;1,IF(Table1[[#This Row],[Hand over / Operations]]=1,1,""),"")</f>
        <v/>
      </c>
      <c r="DQ396" s="169" t="str">
        <f>IF(Table1[[#This Row],[Multiple NCC links]]&lt;&gt;1,IF(Table1[[#This Row],[As built assessment]]=1,1,""),"")</f>
        <v/>
      </c>
      <c r="DR396" s="169" t="str">
        <f>IF(Table1[[#This Row],[Multiple NCC links]]&lt;&gt;1,IF(Table1[[#This Row],[Beyond compliance]]=1,1,""),"")</f>
        <v/>
      </c>
      <c r="DS396" s="169" t="str">
        <f>IF(SUM(Table1[[#This Row],[Design]:[Beyond compliance]])&gt;1,1,"")</f>
        <v/>
      </c>
      <c r="DT396" s="169" t="str">
        <f>IF(Table1[[#This Row],[Both Residential &amp; Commercial4]]&lt;&gt;1,IF(Table1[[#This Row],[Residential]]=1,1,""),"")</f>
        <v/>
      </c>
      <c r="DU396" s="169" t="str">
        <f>IF(Table1[[#This Row],[Both Residential &amp; Commercial4]]&lt;&gt;1,IF(Table1[[#This Row],[Commercial]]=1,1,""),"")</f>
        <v/>
      </c>
      <c r="DV396" s="169" t="str">
        <f>Table1[[#This Row],[Residential &amp; Commercial]]</f>
        <v/>
      </c>
      <c r="DW396" s="169"/>
    </row>
    <row r="397" spans="1:127" s="49" customFormat="1" ht="20.25" thickTop="1" thickBot="1" x14ac:dyDescent="0.35">
      <c r="A397" s="97"/>
      <c r="B397" s="97"/>
      <c r="C397" s="88"/>
      <c r="D397" s="88"/>
      <c r="E397" s="176"/>
      <c r="F397" s="176"/>
      <c r="G397" s="176"/>
      <c r="H397" s="176"/>
      <c r="I397" s="90" t="str">
        <f>IF(AND(Table1[[#This Row],[General]]=1,Table1[[#This Row],[Beginner]]=1,Table1[[#This Row],[Intermediate]]=1,Table1[[#This Row],[Advanced]]=1),1,"")</f>
        <v/>
      </c>
      <c r="J397" s="90" t="str">
        <f>CONCATENATE(IF(Table1[[#This Row],[General]]=1,"General, ",""), IF(Table1[[#This Row],[Beginner]]=1,"Beginner, ",""),IF(Table1[[#This Row],[Intermediate]]=1,"Intermediate, ",""), IF(Table1[[#This Row],[Advanced]]=1,"Advanced",""))</f>
        <v/>
      </c>
      <c r="K397" s="91"/>
      <c r="L397" s="179"/>
      <c r="M397" s="91"/>
      <c r="N397" s="91"/>
      <c r="O397" s="159"/>
      <c r="P397" s="91"/>
      <c r="Q397" s="91"/>
      <c r="R397" s="91"/>
      <c r="S39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97" s="102"/>
      <c r="U397" s="102"/>
      <c r="V397" s="240"/>
      <c r="W397" s="240"/>
      <c r="X397" s="102"/>
      <c r="Y397" s="102"/>
      <c r="Z397" s="102"/>
      <c r="AA397" s="102"/>
      <c r="AB397" s="102"/>
      <c r="AC397" s="102"/>
      <c r="AD397" s="102"/>
      <c r="AE397" s="102"/>
      <c r="AF397" s="102"/>
      <c r="AG39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97" s="103"/>
      <c r="AI397" s="103"/>
      <c r="AJ397" s="103"/>
      <c r="AK397" s="74" t="str">
        <f>CONCATENATE(IF(Table1[[#This Row],[Digital]]=1,"Digital, ",""),IF(Table1[[#This Row],[Face to Face]]=1,"Face to face, ",""),IF(Table1[[#This Row],[Blended]]=1,"Blended",""))</f>
        <v/>
      </c>
      <c r="AL397" s="99"/>
      <c r="AM397" s="104"/>
      <c r="AN397" s="130"/>
      <c r="AO397" s="94"/>
      <c r="AP397" s="182"/>
      <c r="AQ397" s="94"/>
      <c r="AR397" s="94"/>
      <c r="AS397" s="94"/>
      <c r="AT397" s="94"/>
      <c r="AU397" s="94"/>
      <c r="AV397" s="182"/>
      <c r="AW397" s="182"/>
      <c r="AX397" s="182"/>
      <c r="AY397" s="94"/>
      <c r="AZ39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9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97" s="95"/>
      <c r="BC397" s="95"/>
      <c r="BD397" s="90" t="str">
        <f>IF(AND(Table1[[#This Row],[Residential]]=1,Table1[[#This Row],[Commercial]]=1),1,"")</f>
        <v/>
      </c>
      <c r="BE397" s="90" t="str">
        <f>CONCATENATE(IF(Table1[[#This Row],[Residential]]=1,"Residential, ",""),IF(Table1[[#This Row],[Commercial]]=1,"Commercial",""))</f>
        <v/>
      </c>
      <c r="BF397" s="94"/>
      <c r="BG397" s="94"/>
      <c r="BH397" s="94"/>
      <c r="BI397" s="94"/>
      <c r="BJ397" s="94"/>
      <c r="BK397" s="94"/>
      <c r="BL397" s="94"/>
      <c r="BM397" s="182"/>
      <c r="BN397" s="94"/>
      <c r="BO39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97" s="178"/>
      <c r="BQ397" s="120"/>
      <c r="BR397" s="132"/>
      <c r="BS397" s="120"/>
      <c r="BT397" s="175"/>
      <c r="BU397" s="175"/>
      <c r="BV397" s="175"/>
      <c r="BW397" s="121"/>
      <c r="BX397" s="121"/>
      <c r="BY397" s="121"/>
      <c r="BZ397" s="227"/>
      <c r="CA39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97" s="48">
        <f>COUNTIF(Table1[[#This Row],[Validity]:[Alignment with NCC (Yes=1,No=0)]],"N/A")</f>
        <v>0</v>
      </c>
      <c r="CC397" s="48">
        <f>IF(ISERROR(Table1[[#This Row],[Total Quality Score (out of 10)]]/(4-Table1[[#This Row],[N/A Count]])),0,Table1[[#This Row],[Total Quality Score (out of 10)]]/(4-Table1[[#This Row],[N/A Count]]))</f>
        <v>0</v>
      </c>
      <c r="CD397" s="106"/>
      <c r="CE397" s="106"/>
      <c r="CF397" s="172" t="str">
        <f>IF(SUM(Table1[[#This Row],[Multiple]:[Level (all)62]])&lt;1,IF(Table1[[#This Row],[General]]=1,1,""),"")</f>
        <v/>
      </c>
      <c r="CG397" s="172" t="str">
        <f>IF(SUM(Table1[[#This Row],[Multiple]:[Level (all)62]])&lt;1,IF(Table1[[#This Row],[Beginner]]=1,1,""),"")</f>
        <v/>
      </c>
      <c r="CH397" s="171" t="str">
        <f>IF(SUM(Table1[[#This Row],[Multiple]:[Level (all)62]])&lt;1,IF(Table1[[#This Row],[Intermediate]]=1,1,""),"")</f>
        <v/>
      </c>
      <c r="CI397" s="171" t="str">
        <f>IF(SUM(Table1[[#This Row],[Multiple]:[Level (all)62]])&lt;1,IF(Table1[[#This Row],[Advanced]]=1,1,""),"")</f>
        <v/>
      </c>
      <c r="CJ397" s="171" t="str">
        <f>IF(AND(SUM(Table1[[#This Row],[General]:[Advanced]])&lt;4,SUM(Table1[[#This Row],[General]:[Advanced]])&gt;1),1,"")</f>
        <v/>
      </c>
      <c r="CK397" s="171" t="str">
        <f>Table1[[#This Row],[Level (all)]]</f>
        <v/>
      </c>
      <c r="CL397" s="171" t="str">
        <f>IF(Table1[[#This Row],[Multiple audience]]&lt;&gt;1,IF(Table1[[#This Row],[General Audience]]=1,1,""),"")</f>
        <v/>
      </c>
      <c r="CM397" s="171" t="str">
        <f>IF(Table1[[#This Row],[Multiple audience]]&lt;&gt;1,IF(Table1[[#This Row],[Planners / Designers ]]=1,1,""),"")</f>
        <v/>
      </c>
      <c r="CN397" s="171" t="str">
        <f>IF(Table1[[#This Row],[Multiple audience]]&lt;&gt;1,IF(Table1[[#This Row],[Regulatory Assessors]]=1,1,""),"")</f>
        <v/>
      </c>
      <c r="CO397" s="171" t="str">
        <f>IF(Table1[[#This Row],[Multiple audience]]&lt;&gt;1,IF(Table1[[#This Row],[Builders / Management]]=1,1,""),"")</f>
        <v/>
      </c>
      <c r="CP397" s="171" t="str">
        <f>IF(Table1[[#This Row],[Multiple audience]]&lt;&gt;1,IF(Table1[[#This Row],[Energy / Sus Assessors]]=1,1,""),"")</f>
        <v/>
      </c>
      <c r="CQ397" s="171" t="str">
        <f>IF(Table1[[#This Row],[Multiple audience]]&lt;&gt;1,IF(Table1[[#This Row],[Semi-skilled]]=1,1,""),"")</f>
        <v/>
      </c>
      <c r="CR397" s="171" t="str">
        <f>IF(Table1[[#This Row],[Multiple audience]]&lt;&gt;1,IF(Table1[[#This Row],[Trades]]=1,1,""),"")</f>
        <v/>
      </c>
      <c r="CS397" s="171" t="str">
        <f>IF(Table1[[#This Row],[Multiple audience]]&lt;&gt;1,IF(Table1[[#This Row],[Other]]=1,1,""),"")</f>
        <v/>
      </c>
      <c r="CT397" s="171" t="str">
        <f>IF(SUM(Table1[[#This Row],[General Audience]:[Other]])&gt;1,1,"")</f>
        <v/>
      </c>
      <c r="CU397" s="171" t="str">
        <f>IF(Table1[[#This Row],[Various  ]]&lt;&gt;1,IF(Table1[[#This Row],[Calculator / Software]]=1,1,""),"")</f>
        <v/>
      </c>
      <c r="CV397" s="171" t="str">
        <f>IF(Table1[[#This Row],[Various  ]]&lt;&gt;1,IF(Table1[[#This Row],[Information  ]]=1,1,""),"")</f>
        <v/>
      </c>
      <c r="CW397" s="171" t="str">
        <f>IF(Table1[[#This Row],[Various  ]]&lt;&gt;1,IF(Table1[[#This Row],[Interactive Tool]]=1,1,""),"")</f>
        <v/>
      </c>
      <c r="CX397" s="171" t="str">
        <f>IF(Table1[[#This Row],[Various  ]]&lt;&gt;1,IF(Table1[[#This Row],[Technical Specifications]]=1,1,""),"")</f>
        <v/>
      </c>
      <c r="CY397" s="171" t="str">
        <f>IF(Table1[[#This Row],[Various  ]]&lt;&gt;1,IF(Table1[[#This Row],[Training Resources]]=1,1,""),"")</f>
        <v/>
      </c>
      <c r="CZ397" s="171" t="str">
        <f>IF(Table1[[#This Row],[Various  ]]&lt;&gt;1,IF(Table1[[#This Row],[Toolbox]]=1,1,""),"")</f>
        <v/>
      </c>
      <c r="DA397" s="169" t="str">
        <f>IF(Table1[[#This Row],[Various  ]]&lt;&gt;1,IF(Table1[[#This Row],[Video]]=1,1,""),"")</f>
        <v/>
      </c>
      <c r="DB397" s="169" t="str">
        <f>IF(Table1[[#This Row],[Various  ]]&lt;&gt;1,IF(Table1[[#This Row],[Case study]]=1,1,""),"")</f>
        <v/>
      </c>
      <c r="DC397" s="169" t="str">
        <f>IF(Table1[[#This Row],[Various  ]]&lt;&gt;1,IF(Table1[[#This Row],[Other   ]]=1,1,""),"")</f>
        <v/>
      </c>
      <c r="DD397" s="169" t="str">
        <f>IF(Table1[[#This Row],[Various  ]]&lt;&gt;1,IF(Table1[[#This Row],[Standards]]=1,1,""),"")</f>
        <v/>
      </c>
      <c r="DE397" s="169" t="str">
        <f>IF(Table1[[#This Row],[Various]]=1,1,IF(SUM(Table1[[#This Row],[Calculator / Software]:[Standards]])&gt;1,1,""))</f>
        <v/>
      </c>
      <c r="DF397" s="169" t="str">
        <f>IF(Table1[[#This Row],[Multiple NCC links]]&lt;&gt;1,IF(Table1[[#This Row],[Design]]=1,1,""),"")</f>
        <v/>
      </c>
      <c r="DG397" s="169" t="str">
        <f>IF(Table1[[#This Row],[Multiple NCC links]]&lt;&gt;1,IF(Table1[[#This Row],[Assessment / Verification]]=1,1,""),"")</f>
        <v/>
      </c>
      <c r="DH397" s="169" t="str">
        <f>IF(Table1[[#This Row],[Multiple NCC links]]&lt;&gt;1,IF(Table1[[#This Row],[Climate Specific ]]=1,1,""),"")</f>
        <v/>
      </c>
      <c r="DI397" s="169" t="str">
        <f>IF(Table1[[#This Row],[Multiple NCC links]]&lt;&gt;1,IF(Table1[[#This Row],[Alterations / Additions]]=1,1,""),"")</f>
        <v/>
      </c>
      <c r="DJ397" s="169" t="str">
        <f>IF(Table1[[#This Row],[Multiple NCC links]]&lt;&gt;1,IF(Table1[[#This Row],[Glazing]]=1,1,""),"")</f>
        <v/>
      </c>
      <c r="DK397" s="169" t="str">
        <f>IF(Table1[[#This Row],[Multiple NCC links]]&lt;&gt;1,IF(Table1[[#This Row],[Building Fabric / Thermal / Sealing]]=1,1,""),"")</f>
        <v/>
      </c>
      <c r="DL397" s="169" t="str">
        <f>IF(Table1[[#This Row],[Multiple NCC links]]&lt;&gt;1,IF(Table1[[#This Row],[Lighting]]=1,1,""),"")</f>
        <v/>
      </c>
      <c r="DM397" s="169" t="str">
        <f>IF(Table1[[#This Row],[Multiple NCC links]]&lt;&gt;1,IF(Table1[[#This Row],[HVAC]]=1,1,""),"")</f>
        <v/>
      </c>
      <c r="DN397" s="169" t="str">
        <f>IF(Table1[[#This Row],[Multiple NCC links]]&lt;&gt;1,IF(Table1[[#This Row],[Services]]=1,1,""),"")</f>
        <v/>
      </c>
      <c r="DO397" s="169" t="str">
        <f>IF(Table1[[#This Row],[Multiple NCC links]]&lt;&gt;1,IF(Table1[[#This Row],[Maintenance &amp; Monitoring]]=1,1,""),"")</f>
        <v/>
      </c>
      <c r="DP397" s="169" t="str">
        <f>IF(Table1[[#This Row],[Multiple NCC links]]&lt;&gt;1,IF(Table1[[#This Row],[Hand over / Operations]]=1,1,""),"")</f>
        <v/>
      </c>
      <c r="DQ397" s="169" t="str">
        <f>IF(Table1[[#This Row],[Multiple NCC links]]&lt;&gt;1,IF(Table1[[#This Row],[As built assessment]]=1,1,""),"")</f>
        <v/>
      </c>
      <c r="DR397" s="169" t="str">
        <f>IF(Table1[[#This Row],[Multiple NCC links]]&lt;&gt;1,IF(Table1[[#This Row],[Beyond compliance]]=1,1,""),"")</f>
        <v/>
      </c>
      <c r="DS397" s="169" t="str">
        <f>IF(SUM(Table1[[#This Row],[Design]:[Beyond compliance]])&gt;1,1,"")</f>
        <v/>
      </c>
      <c r="DT397" s="169" t="str">
        <f>IF(Table1[[#This Row],[Both Residential &amp; Commercial4]]&lt;&gt;1,IF(Table1[[#This Row],[Residential]]=1,1,""),"")</f>
        <v/>
      </c>
      <c r="DU397" s="169" t="str">
        <f>IF(Table1[[#This Row],[Both Residential &amp; Commercial4]]&lt;&gt;1,IF(Table1[[#This Row],[Commercial]]=1,1,""),"")</f>
        <v/>
      </c>
      <c r="DV397" s="169" t="str">
        <f>Table1[[#This Row],[Residential &amp; Commercial]]</f>
        <v/>
      </c>
      <c r="DW397" s="169"/>
    </row>
    <row r="398" spans="1:127" s="49" customFormat="1" ht="20.25" thickTop="1" thickBot="1" x14ac:dyDescent="0.35">
      <c r="A398" s="97"/>
      <c r="B398" s="97"/>
      <c r="C398" s="88"/>
      <c r="D398" s="88"/>
      <c r="E398" s="176"/>
      <c r="F398" s="176"/>
      <c r="G398" s="176"/>
      <c r="H398" s="176"/>
      <c r="I398" s="90" t="str">
        <f>IF(AND(Table1[[#This Row],[General]]=1,Table1[[#This Row],[Beginner]]=1,Table1[[#This Row],[Intermediate]]=1,Table1[[#This Row],[Advanced]]=1),1,"")</f>
        <v/>
      </c>
      <c r="J398" s="90" t="str">
        <f>CONCATENATE(IF(Table1[[#This Row],[General]]=1,"General, ",""), IF(Table1[[#This Row],[Beginner]]=1,"Beginner, ",""),IF(Table1[[#This Row],[Intermediate]]=1,"Intermediate, ",""), IF(Table1[[#This Row],[Advanced]]=1,"Advanced",""))</f>
        <v/>
      </c>
      <c r="K398" s="91"/>
      <c r="L398" s="179"/>
      <c r="M398" s="91"/>
      <c r="N398" s="91"/>
      <c r="O398" s="159"/>
      <c r="P398" s="91"/>
      <c r="Q398" s="91"/>
      <c r="R398" s="91"/>
      <c r="S39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98" s="102"/>
      <c r="U398" s="102"/>
      <c r="V398" s="240"/>
      <c r="W398" s="240"/>
      <c r="X398" s="102"/>
      <c r="Y398" s="102"/>
      <c r="Z398" s="102"/>
      <c r="AA398" s="102"/>
      <c r="AB398" s="102"/>
      <c r="AC398" s="102"/>
      <c r="AD398" s="102"/>
      <c r="AE398" s="102"/>
      <c r="AF398" s="102"/>
      <c r="AG39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98" s="103"/>
      <c r="AI398" s="103"/>
      <c r="AJ398" s="103"/>
      <c r="AK398" s="74" t="str">
        <f>CONCATENATE(IF(Table1[[#This Row],[Digital]]=1,"Digital, ",""),IF(Table1[[#This Row],[Face to Face]]=1,"Face to face, ",""),IF(Table1[[#This Row],[Blended]]=1,"Blended",""))</f>
        <v/>
      </c>
      <c r="AL398" s="99"/>
      <c r="AM398" s="104"/>
      <c r="AN398" s="130"/>
      <c r="AO398" s="94"/>
      <c r="AP398" s="182"/>
      <c r="AQ398" s="94"/>
      <c r="AR398" s="94"/>
      <c r="AS398" s="94"/>
      <c r="AT398" s="94"/>
      <c r="AU398" s="94"/>
      <c r="AV398" s="182"/>
      <c r="AW398" s="182"/>
      <c r="AX398" s="182"/>
      <c r="AY398" s="94"/>
      <c r="AZ39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9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98" s="95"/>
      <c r="BC398" s="95"/>
      <c r="BD398" s="90" t="str">
        <f>IF(AND(Table1[[#This Row],[Residential]]=1,Table1[[#This Row],[Commercial]]=1),1,"")</f>
        <v/>
      </c>
      <c r="BE398" s="90" t="str">
        <f>CONCATENATE(IF(Table1[[#This Row],[Residential]]=1,"Residential, ",""),IF(Table1[[#This Row],[Commercial]]=1,"Commercial",""))</f>
        <v/>
      </c>
      <c r="BF398" s="94"/>
      <c r="BG398" s="94"/>
      <c r="BH398" s="94"/>
      <c r="BI398" s="94"/>
      <c r="BJ398" s="94"/>
      <c r="BK398" s="94"/>
      <c r="BL398" s="94"/>
      <c r="BM398" s="182"/>
      <c r="BN398" s="94"/>
      <c r="BO39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98" s="178"/>
      <c r="BQ398" s="120"/>
      <c r="BR398" s="132"/>
      <c r="BS398" s="120"/>
      <c r="BT398" s="175"/>
      <c r="BU398" s="175"/>
      <c r="BV398" s="175"/>
      <c r="BW398" s="121"/>
      <c r="BX398" s="121"/>
      <c r="BY398" s="121"/>
      <c r="BZ398" s="227"/>
      <c r="CA39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98" s="48">
        <f>COUNTIF(Table1[[#This Row],[Validity]:[Alignment with NCC (Yes=1,No=0)]],"N/A")</f>
        <v>0</v>
      </c>
      <c r="CC398" s="48">
        <f>IF(ISERROR(Table1[[#This Row],[Total Quality Score (out of 10)]]/(4-Table1[[#This Row],[N/A Count]])),0,Table1[[#This Row],[Total Quality Score (out of 10)]]/(4-Table1[[#This Row],[N/A Count]]))</f>
        <v>0</v>
      </c>
      <c r="CD398" s="106"/>
      <c r="CE398" s="106"/>
      <c r="CF398" s="172" t="str">
        <f>IF(SUM(Table1[[#This Row],[Multiple]:[Level (all)62]])&lt;1,IF(Table1[[#This Row],[General]]=1,1,""),"")</f>
        <v/>
      </c>
      <c r="CG398" s="172" t="str">
        <f>IF(SUM(Table1[[#This Row],[Multiple]:[Level (all)62]])&lt;1,IF(Table1[[#This Row],[Beginner]]=1,1,""),"")</f>
        <v/>
      </c>
      <c r="CH398" s="171" t="str">
        <f>IF(SUM(Table1[[#This Row],[Multiple]:[Level (all)62]])&lt;1,IF(Table1[[#This Row],[Intermediate]]=1,1,""),"")</f>
        <v/>
      </c>
      <c r="CI398" s="171" t="str">
        <f>IF(SUM(Table1[[#This Row],[Multiple]:[Level (all)62]])&lt;1,IF(Table1[[#This Row],[Advanced]]=1,1,""),"")</f>
        <v/>
      </c>
      <c r="CJ398" s="171" t="str">
        <f>IF(AND(SUM(Table1[[#This Row],[General]:[Advanced]])&lt;4,SUM(Table1[[#This Row],[General]:[Advanced]])&gt;1),1,"")</f>
        <v/>
      </c>
      <c r="CK398" s="171" t="str">
        <f>Table1[[#This Row],[Level (all)]]</f>
        <v/>
      </c>
      <c r="CL398" s="171" t="str">
        <f>IF(Table1[[#This Row],[Multiple audience]]&lt;&gt;1,IF(Table1[[#This Row],[General Audience]]=1,1,""),"")</f>
        <v/>
      </c>
      <c r="CM398" s="171" t="str">
        <f>IF(Table1[[#This Row],[Multiple audience]]&lt;&gt;1,IF(Table1[[#This Row],[Planners / Designers ]]=1,1,""),"")</f>
        <v/>
      </c>
      <c r="CN398" s="171" t="str">
        <f>IF(Table1[[#This Row],[Multiple audience]]&lt;&gt;1,IF(Table1[[#This Row],[Regulatory Assessors]]=1,1,""),"")</f>
        <v/>
      </c>
      <c r="CO398" s="171" t="str">
        <f>IF(Table1[[#This Row],[Multiple audience]]&lt;&gt;1,IF(Table1[[#This Row],[Builders / Management]]=1,1,""),"")</f>
        <v/>
      </c>
      <c r="CP398" s="171" t="str">
        <f>IF(Table1[[#This Row],[Multiple audience]]&lt;&gt;1,IF(Table1[[#This Row],[Energy / Sus Assessors]]=1,1,""),"")</f>
        <v/>
      </c>
      <c r="CQ398" s="171" t="str">
        <f>IF(Table1[[#This Row],[Multiple audience]]&lt;&gt;1,IF(Table1[[#This Row],[Semi-skilled]]=1,1,""),"")</f>
        <v/>
      </c>
      <c r="CR398" s="171" t="str">
        <f>IF(Table1[[#This Row],[Multiple audience]]&lt;&gt;1,IF(Table1[[#This Row],[Trades]]=1,1,""),"")</f>
        <v/>
      </c>
      <c r="CS398" s="171" t="str">
        <f>IF(Table1[[#This Row],[Multiple audience]]&lt;&gt;1,IF(Table1[[#This Row],[Other]]=1,1,""),"")</f>
        <v/>
      </c>
      <c r="CT398" s="171" t="str">
        <f>IF(SUM(Table1[[#This Row],[General Audience]:[Other]])&gt;1,1,"")</f>
        <v/>
      </c>
      <c r="CU398" s="171" t="str">
        <f>IF(Table1[[#This Row],[Various  ]]&lt;&gt;1,IF(Table1[[#This Row],[Calculator / Software]]=1,1,""),"")</f>
        <v/>
      </c>
      <c r="CV398" s="171" t="str">
        <f>IF(Table1[[#This Row],[Various  ]]&lt;&gt;1,IF(Table1[[#This Row],[Information  ]]=1,1,""),"")</f>
        <v/>
      </c>
      <c r="CW398" s="171" t="str">
        <f>IF(Table1[[#This Row],[Various  ]]&lt;&gt;1,IF(Table1[[#This Row],[Interactive Tool]]=1,1,""),"")</f>
        <v/>
      </c>
      <c r="CX398" s="171" t="str">
        <f>IF(Table1[[#This Row],[Various  ]]&lt;&gt;1,IF(Table1[[#This Row],[Technical Specifications]]=1,1,""),"")</f>
        <v/>
      </c>
      <c r="CY398" s="171" t="str">
        <f>IF(Table1[[#This Row],[Various  ]]&lt;&gt;1,IF(Table1[[#This Row],[Training Resources]]=1,1,""),"")</f>
        <v/>
      </c>
      <c r="CZ398" s="171" t="str">
        <f>IF(Table1[[#This Row],[Various  ]]&lt;&gt;1,IF(Table1[[#This Row],[Toolbox]]=1,1,""),"")</f>
        <v/>
      </c>
      <c r="DA398" s="169" t="str">
        <f>IF(Table1[[#This Row],[Various  ]]&lt;&gt;1,IF(Table1[[#This Row],[Video]]=1,1,""),"")</f>
        <v/>
      </c>
      <c r="DB398" s="169" t="str">
        <f>IF(Table1[[#This Row],[Various  ]]&lt;&gt;1,IF(Table1[[#This Row],[Case study]]=1,1,""),"")</f>
        <v/>
      </c>
      <c r="DC398" s="169" t="str">
        <f>IF(Table1[[#This Row],[Various  ]]&lt;&gt;1,IF(Table1[[#This Row],[Other   ]]=1,1,""),"")</f>
        <v/>
      </c>
      <c r="DD398" s="169" t="str">
        <f>IF(Table1[[#This Row],[Various  ]]&lt;&gt;1,IF(Table1[[#This Row],[Standards]]=1,1,""),"")</f>
        <v/>
      </c>
      <c r="DE398" s="169" t="str">
        <f>IF(Table1[[#This Row],[Various]]=1,1,IF(SUM(Table1[[#This Row],[Calculator / Software]:[Standards]])&gt;1,1,""))</f>
        <v/>
      </c>
      <c r="DF398" s="169" t="str">
        <f>IF(Table1[[#This Row],[Multiple NCC links]]&lt;&gt;1,IF(Table1[[#This Row],[Design]]=1,1,""),"")</f>
        <v/>
      </c>
      <c r="DG398" s="169" t="str">
        <f>IF(Table1[[#This Row],[Multiple NCC links]]&lt;&gt;1,IF(Table1[[#This Row],[Assessment / Verification]]=1,1,""),"")</f>
        <v/>
      </c>
      <c r="DH398" s="169" t="str">
        <f>IF(Table1[[#This Row],[Multiple NCC links]]&lt;&gt;1,IF(Table1[[#This Row],[Climate Specific ]]=1,1,""),"")</f>
        <v/>
      </c>
      <c r="DI398" s="169" t="str">
        <f>IF(Table1[[#This Row],[Multiple NCC links]]&lt;&gt;1,IF(Table1[[#This Row],[Alterations / Additions]]=1,1,""),"")</f>
        <v/>
      </c>
      <c r="DJ398" s="169" t="str">
        <f>IF(Table1[[#This Row],[Multiple NCC links]]&lt;&gt;1,IF(Table1[[#This Row],[Glazing]]=1,1,""),"")</f>
        <v/>
      </c>
      <c r="DK398" s="169" t="str">
        <f>IF(Table1[[#This Row],[Multiple NCC links]]&lt;&gt;1,IF(Table1[[#This Row],[Building Fabric / Thermal / Sealing]]=1,1,""),"")</f>
        <v/>
      </c>
      <c r="DL398" s="169" t="str">
        <f>IF(Table1[[#This Row],[Multiple NCC links]]&lt;&gt;1,IF(Table1[[#This Row],[Lighting]]=1,1,""),"")</f>
        <v/>
      </c>
      <c r="DM398" s="169" t="str">
        <f>IF(Table1[[#This Row],[Multiple NCC links]]&lt;&gt;1,IF(Table1[[#This Row],[HVAC]]=1,1,""),"")</f>
        <v/>
      </c>
      <c r="DN398" s="169" t="str">
        <f>IF(Table1[[#This Row],[Multiple NCC links]]&lt;&gt;1,IF(Table1[[#This Row],[Services]]=1,1,""),"")</f>
        <v/>
      </c>
      <c r="DO398" s="169" t="str">
        <f>IF(Table1[[#This Row],[Multiple NCC links]]&lt;&gt;1,IF(Table1[[#This Row],[Maintenance &amp; Monitoring]]=1,1,""),"")</f>
        <v/>
      </c>
      <c r="DP398" s="169" t="str">
        <f>IF(Table1[[#This Row],[Multiple NCC links]]&lt;&gt;1,IF(Table1[[#This Row],[Hand over / Operations]]=1,1,""),"")</f>
        <v/>
      </c>
      <c r="DQ398" s="169" t="str">
        <f>IF(Table1[[#This Row],[Multiple NCC links]]&lt;&gt;1,IF(Table1[[#This Row],[As built assessment]]=1,1,""),"")</f>
        <v/>
      </c>
      <c r="DR398" s="169" t="str">
        <f>IF(Table1[[#This Row],[Multiple NCC links]]&lt;&gt;1,IF(Table1[[#This Row],[Beyond compliance]]=1,1,""),"")</f>
        <v/>
      </c>
      <c r="DS398" s="169" t="str">
        <f>IF(SUM(Table1[[#This Row],[Design]:[Beyond compliance]])&gt;1,1,"")</f>
        <v/>
      </c>
      <c r="DT398" s="169" t="str">
        <f>IF(Table1[[#This Row],[Both Residential &amp; Commercial4]]&lt;&gt;1,IF(Table1[[#This Row],[Residential]]=1,1,""),"")</f>
        <v/>
      </c>
      <c r="DU398" s="169" t="str">
        <f>IF(Table1[[#This Row],[Both Residential &amp; Commercial4]]&lt;&gt;1,IF(Table1[[#This Row],[Commercial]]=1,1,""),"")</f>
        <v/>
      </c>
      <c r="DV398" s="169" t="str">
        <f>Table1[[#This Row],[Residential &amp; Commercial]]</f>
        <v/>
      </c>
      <c r="DW398" s="169"/>
    </row>
    <row r="399" spans="1:127" s="49" customFormat="1" ht="20.25" thickTop="1" thickBot="1" x14ac:dyDescent="0.35">
      <c r="A399" s="97"/>
      <c r="B399" s="97"/>
      <c r="C399" s="88"/>
      <c r="D399" s="88"/>
      <c r="E399" s="176"/>
      <c r="F399" s="176"/>
      <c r="G399" s="176"/>
      <c r="H399" s="176"/>
      <c r="I399" s="90" t="str">
        <f>IF(AND(Table1[[#This Row],[General]]=1,Table1[[#This Row],[Beginner]]=1,Table1[[#This Row],[Intermediate]]=1,Table1[[#This Row],[Advanced]]=1),1,"")</f>
        <v/>
      </c>
      <c r="J399" s="90" t="str">
        <f>CONCATENATE(IF(Table1[[#This Row],[General]]=1,"General, ",""), IF(Table1[[#This Row],[Beginner]]=1,"Beginner, ",""),IF(Table1[[#This Row],[Intermediate]]=1,"Intermediate, ",""), IF(Table1[[#This Row],[Advanced]]=1,"Advanced",""))</f>
        <v/>
      </c>
      <c r="K399" s="91"/>
      <c r="L399" s="179"/>
      <c r="M399" s="91"/>
      <c r="N399" s="91"/>
      <c r="O399" s="159"/>
      <c r="P399" s="91"/>
      <c r="Q399" s="91"/>
      <c r="R399" s="91"/>
      <c r="S39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399" s="102"/>
      <c r="U399" s="102"/>
      <c r="V399" s="240"/>
      <c r="W399" s="240"/>
      <c r="X399" s="102"/>
      <c r="Y399" s="102"/>
      <c r="Z399" s="102"/>
      <c r="AA399" s="102"/>
      <c r="AB399" s="102"/>
      <c r="AC399" s="102"/>
      <c r="AD399" s="102"/>
      <c r="AE399" s="102"/>
      <c r="AF399" s="102"/>
      <c r="AG39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399" s="103"/>
      <c r="AI399" s="103"/>
      <c r="AJ399" s="103"/>
      <c r="AK399" s="74" t="str">
        <f>CONCATENATE(IF(Table1[[#This Row],[Digital]]=1,"Digital, ",""),IF(Table1[[#This Row],[Face to Face]]=1,"Face to face, ",""),IF(Table1[[#This Row],[Blended]]=1,"Blended",""))</f>
        <v/>
      </c>
      <c r="AL399" s="99"/>
      <c r="AM399" s="104"/>
      <c r="AN399" s="130"/>
      <c r="AO399" s="94"/>
      <c r="AP399" s="182"/>
      <c r="AQ399" s="94"/>
      <c r="AR399" s="94"/>
      <c r="AS399" s="94"/>
      <c r="AT399" s="94"/>
      <c r="AU399" s="94"/>
      <c r="AV399" s="182"/>
      <c r="AW399" s="182"/>
      <c r="AX399" s="182"/>
      <c r="AY399" s="94"/>
      <c r="AZ39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39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399" s="95"/>
      <c r="BC399" s="95"/>
      <c r="BD399" s="90" t="str">
        <f>IF(AND(Table1[[#This Row],[Residential]]=1,Table1[[#This Row],[Commercial]]=1),1,"")</f>
        <v/>
      </c>
      <c r="BE399" s="90" t="str">
        <f>CONCATENATE(IF(Table1[[#This Row],[Residential]]=1,"Residential, ",""),IF(Table1[[#This Row],[Commercial]]=1,"Commercial",""))</f>
        <v/>
      </c>
      <c r="BF399" s="94"/>
      <c r="BG399" s="94"/>
      <c r="BH399" s="94"/>
      <c r="BI399" s="94"/>
      <c r="BJ399" s="94"/>
      <c r="BK399" s="94"/>
      <c r="BL399" s="94"/>
      <c r="BM399" s="182"/>
      <c r="BN399" s="94"/>
      <c r="BO39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399" s="178"/>
      <c r="BQ399" s="120"/>
      <c r="BR399" s="132"/>
      <c r="BS399" s="120"/>
      <c r="BT399" s="175"/>
      <c r="BU399" s="175"/>
      <c r="BV399" s="175"/>
      <c r="BW399" s="121"/>
      <c r="BX399" s="121"/>
      <c r="BY399" s="121"/>
      <c r="BZ399" s="227"/>
      <c r="CA39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399" s="48">
        <f>COUNTIF(Table1[[#This Row],[Validity]:[Alignment with NCC (Yes=1,No=0)]],"N/A")</f>
        <v>0</v>
      </c>
      <c r="CC399" s="48">
        <f>IF(ISERROR(Table1[[#This Row],[Total Quality Score (out of 10)]]/(4-Table1[[#This Row],[N/A Count]])),0,Table1[[#This Row],[Total Quality Score (out of 10)]]/(4-Table1[[#This Row],[N/A Count]]))</f>
        <v>0</v>
      </c>
      <c r="CD399" s="106"/>
      <c r="CE399" s="106"/>
      <c r="CF399" s="172" t="str">
        <f>IF(SUM(Table1[[#This Row],[Multiple]:[Level (all)62]])&lt;1,IF(Table1[[#This Row],[General]]=1,1,""),"")</f>
        <v/>
      </c>
      <c r="CG399" s="172" t="str">
        <f>IF(SUM(Table1[[#This Row],[Multiple]:[Level (all)62]])&lt;1,IF(Table1[[#This Row],[Beginner]]=1,1,""),"")</f>
        <v/>
      </c>
      <c r="CH399" s="171" t="str">
        <f>IF(SUM(Table1[[#This Row],[Multiple]:[Level (all)62]])&lt;1,IF(Table1[[#This Row],[Intermediate]]=1,1,""),"")</f>
        <v/>
      </c>
      <c r="CI399" s="171" t="str">
        <f>IF(SUM(Table1[[#This Row],[Multiple]:[Level (all)62]])&lt;1,IF(Table1[[#This Row],[Advanced]]=1,1,""),"")</f>
        <v/>
      </c>
      <c r="CJ399" s="171" t="str">
        <f>IF(AND(SUM(Table1[[#This Row],[General]:[Advanced]])&lt;4,SUM(Table1[[#This Row],[General]:[Advanced]])&gt;1),1,"")</f>
        <v/>
      </c>
      <c r="CK399" s="171" t="str">
        <f>Table1[[#This Row],[Level (all)]]</f>
        <v/>
      </c>
      <c r="CL399" s="171" t="str">
        <f>IF(Table1[[#This Row],[Multiple audience]]&lt;&gt;1,IF(Table1[[#This Row],[General Audience]]=1,1,""),"")</f>
        <v/>
      </c>
      <c r="CM399" s="171" t="str">
        <f>IF(Table1[[#This Row],[Multiple audience]]&lt;&gt;1,IF(Table1[[#This Row],[Planners / Designers ]]=1,1,""),"")</f>
        <v/>
      </c>
      <c r="CN399" s="171" t="str">
        <f>IF(Table1[[#This Row],[Multiple audience]]&lt;&gt;1,IF(Table1[[#This Row],[Regulatory Assessors]]=1,1,""),"")</f>
        <v/>
      </c>
      <c r="CO399" s="171" t="str">
        <f>IF(Table1[[#This Row],[Multiple audience]]&lt;&gt;1,IF(Table1[[#This Row],[Builders / Management]]=1,1,""),"")</f>
        <v/>
      </c>
      <c r="CP399" s="171" t="str">
        <f>IF(Table1[[#This Row],[Multiple audience]]&lt;&gt;1,IF(Table1[[#This Row],[Energy / Sus Assessors]]=1,1,""),"")</f>
        <v/>
      </c>
      <c r="CQ399" s="171" t="str">
        <f>IF(Table1[[#This Row],[Multiple audience]]&lt;&gt;1,IF(Table1[[#This Row],[Semi-skilled]]=1,1,""),"")</f>
        <v/>
      </c>
      <c r="CR399" s="171" t="str">
        <f>IF(Table1[[#This Row],[Multiple audience]]&lt;&gt;1,IF(Table1[[#This Row],[Trades]]=1,1,""),"")</f>
        <v/>
      </c>
      <c r="CS399" s="171" t="str">
        <f>IF(Table1[[#This Row],[Multiple audience]]&lt;&gt;1,IF(Table1[[#This Row],[Other]]=1,1,""),"")</f>
        <v/>
      </c>
      <c r="CT399" s="171" t="str">
        <f>IF(SUM(Table1[[#This Row],[General Audience]:[Other]])&gt;1,1,"")</f>
        <v/>
      </c>
      <c r="CU399" s="171" t="str">
        <f>IF(Table1[[#This Row],[Various  ]]&lt;&gt;1,IF(Table1[[#This Row],[Calculator / Software]]=1,1,""),"")</f>
        <v/>
      </c>
      <c r="CV399" s="171" t="str">
        <f>IF(Table1[[#This Row],[Various  ]]&lt;&gt;1,IF(Table1[[#This Row],[Information  ]]=1,1,""),"")</f>
        <v/>
      </c>
      <c r="CW399" s="171" t="str">
        <f>IF(Table1[[#This Row],[Various  ]]&lt;&gt;1,IF(Table1[[#This Row],[Interactive Tool]]=1,1,""),"")</f>
        <v/>
      </c>
      <c r="CX399" s="171" t="str">
        <f>IF(Table1[[#This Row],[Various  ]]&lt;&gt;1,IF(Table1[[#This Row],[Technical Specifications]]=1,1,""),"")</f>
        <v/>
      </c>
      <c r="CY399" s="171" t="str">
        <f>IF(Table1[[#This Row],[Various  ]]&lt;&gt;1,IF(Table1[[#This Row],[Training Resources]]=1,1,""),"")</f>
        <v/>
      </c>
      <c r="CZ399" s="171" t="str">
        <f>IF(Table1[[#This Row],[Various  ]]&lt;&gt;1,IF(Table1[[#This Row],[Toolbox]]=1,1,""),"")</f>
        <v/>
      </c>
      <c r="DA399" s="169" t="str">
        <f>IF(Table1[[#This Row],[Various  ]]&lt;&gt;1,IF(Table1[[#This Row],[Video]]=1,1,""),"")</f>
        <v/>
      </c>
      <c r="DB399" s="169" t="str">
        <f>IF(Table1[[#This Row],[Various  ]]&lt;&gt;1,IF(Table1[[#This Row],[Case study]]=1,1,""),"")</f>
        <v/>
      </c>
      <c r="DC399" s="169" t="str">
        <f>IF(Table1[[#This Row],[Various  ]]&lt;&gt;1,IF(Table1[[#This Row],[Other   ]]=1,1,""),"")</f>
        <v/>
      </c>
      <c r="DD399" s="169" t="str">
        <f>IF(Table1[[#This Row],[Various  ]]&lt;&gt;1,IF(Table1[[#This Row],[Standards]]=1,1,""),"")</f>
        <v/>
      </c>
      <c r="DE399" s="169" t="str">
        <f>IF(Table1[[#This Row],[Various]]=1,1,IF(SUM(Table1[[#This Row],[Calculator / Software]:[Standards]])&gt;1,1,""))</f>
        <v/>
      </c>
      <c r="DF399" s="169" t="str">
        <f>IF(Table1[[#This Row],[Multiple NCC links]]&lt;&gt;1,IF(Table1[[#This Row],[Design]]=1,1,""),"")</f>
        <v/>
      </c>
      <c r="DG399" s="169" t="str">
        <f>IF(Table1[[#This Row],[Multiple NCC links]]&lt;&gt;1,IF(Table1[[#This Row],[Assessment / Verification]]=1,1,""),"")</f>
        <v/>
      </c>
      <c r="DH399" s="169" t="str">
        <f>IF(Table1[[#This Row],[Multiple NCC links]]&lt;&gt;1,IF(Table1[[#This Row],[Climate Specific ]]=1,1,""),"")</f>
        <v/>
      </c>
      <c r="DI399" s="169" t="str">
        <f>IF(Table1[[#This Row],[Multiple NCC links]]&lt;&gt;1,IF(Table1[[#This Row],[Alterations / Additions]]=1,1,""),"")</f>
        <v/>
      </c>
      <c r="DJ399" s="169" t="str">
        <f>IF(Table1[[#This Row],[Multiple NCC links]]&lt;&gt;1,IF(Table1[[#This Row],[Glazing]]=1,1,""),"")</f>
        <v/>
      </c>
      <c r="DK399" s="169" t="str">
        <f>IF(Table1[[#This Row],[Multiple NCC links]]&lt;&gt;1,IF(Table1[[#This Row],[Building Fabric / Thermal / Sealing]]=1,1,""),"")</f>
        <v/>
      </c>
      <c r="DL399" s="169" t="str">
        <f>IF(Table1[[#This Row],[Multiple NCC links]]&lt;&gt;1,IF(Table1[[#This Row],[Lighting]]=1,1,""),"")</f>
        <v/>
      </c>
      <c r="DM399" s="169" t="str">
        <f>IF(Table1[[#This Row],[Multiple NCC links]]&lt;&gt;1,IF(Table1[[#This Row],[HVAC]]=1,1,""),"")</f>
        <v/>
      </c>
      <c r="DN399" s="169" t="str">
        <f>IF(Table1[[#This Row],[Multiple NCC links]]&lt;&gt;1,IF(Table1[[#This Row],[Services]]=1,1,""),"")</f>
        <v/>
      </c>
      <c r="DO399" s="169" t="str">
        <f>IF(Table1[[#This Row],[Multiple NCC links]]&lt;&gt;1,IF(Table1[[#This Row],[Maintenance &amp; Monitoring]]=1,1,""),"")</f>
        <v/>
      </c>
      <c r="DP399" s="169" t="str">
        <f>IF(Table1[[#This Row],[Multiple NCC links]]&lt;&gt;1,IF(Table1[[#This Row],[Hand over / Operations]]=1,1,""),"")</f>
        <v/>
      </c>
      <c r="DQ399" s="169" t="str">
        <f>IF(Table1[[#This Row],[Multiple NCC links]]&lt;&gt;1,IF(Table1[[#This Row],[As built assessment]]=1,1,""),"")</f>
        <v/>
      </c>
      <c r="DR399" s="169" t="str">
        <f>IF(Table1[[#This Row],[Multiple NCC links]]&lt;&gt;1,IF(Table1[[#This Row],[Beyond compliance]]=1,1,""),"")</f>
        <v/>
      </c>
      <c r="DS399" s="169" t="str">
        <f>IF(SUM(Table1[[#This Row],[Design]:[Beyond compliance]])&gt;1,1,"")</f>
        <v/>
      </c>
      <c r="DT399" s="169" t="str">
        <f>IF(Table1[[#This Row],[Both Residential &amp; Commercial4]]&lt;&gt;1,IF(Table1[[#This Row],[Residential]]=1,1,""),"")</f>
        <v/>
      </c>
      <c r="DU399" s="169" t="str">
        <f>IF(Table1[[#This Row],[Both Residential &amp; Commercial4]]&lt;&gt;1,IF(Table1[[#This Row],[Commercial]]=1,1,""),"")</f>
        <v/>
      </c>
      <c r="DV399" s="169" t="str">
        <f>Table1[[#This Row],[Residential &amp; Commercial]]</f>
        <v/>
      </c>
      <c r="DW399" s="169"/>
    </row>
    <row r="400" spans="1:127" s="49" customFormat="1" ht="20.25" thickTop="1" thickBot="1" x14ac:dyDescent="0.35">
      <c r="A400" s="97"/>
      <c r="B400" s="97"/>
      <c r="C400" s="88"/>
      <c r="D400" s="88"/>
      <c r="E400" s="176"/>
      <c r="F400" s="176"/>
      <c r="G400" s="176"/>
      <c r="H400" s="176"/>
      <c r="I400" s="90" t="str">
        <f>IF(AND(Table1[[#This Row],[General]]=1,Table1[[#This Row],[Beginner]]=1,Table1[[#This Row],[Intermediate]]=1,Table1[[#This Row],[Advanced]]=1),1,"")</f>
        <v/>
      </c>
      <c r="J400" s="90" t="str">
        <f>CONCATENATE(IF(Table1[[#This Row],[General]]=1,"General, ",""), IF(Table1[[#This Row],[Beginner]]=1,"Beginner, ",""),IF(Table1[[#This Row],[Intermediate]]=1,"Intermediate, ",""), IF(Table1[[#This Row],[Advanced]]=1,"Advanced",""))</f>
        <v/>
      </c>
      <c r="K400" s="91"/>
      <c r="L400" s="179"/>
      <c r="M400" s="91"/>
      <c r="N400" s="91"/>
      <c r="O400" s="159"/>
      <c r="P400" s="91"/>
      <c r="Q400" s="91"/>
      <c r="R400" s="91"/>
      <c r="S40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00" s="102"/>
      <c r="U400" s="102"/>
      <c r="V400" s="240"/>
      <c r="W400" s="240"/>
      <c r="X400" s="102"/>
      <c r="Y400" s="102"/>
      <c r="Z400" s="102"/>
      <c r="AA400" s="102"/>
      <c r="AB400" s="102"/>
      <c r="AC400" s="102"/>
      <c r="AD400" s="102"/>
      <c r="AE400" s="102"/>
      <c r="AF400" s="102"/>
      <c r="AG40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00" s="103"/>
      <c r="AI400" s="103"/>
      <c r="AJ400" s="103"/>
      <c r="AK400" s="74" t="str">
        <f>CONCATENATE(IF(Table1[[#This Row],[Digital]]=1,"Digital, ",""),IF(Table1[[#This Row],[Face to Face]]=1,"Face to face, ",""),IF(Table1[[#This Row],[Blended]]=1,"Blended",""))</f>
        <v/>
      </c>
      <c r="AL400" s="99"/>
      <c r="AM400" s="104"/>
      <c r="AN400" s="130"/>
      <c r="AO400" s="94"/>
      <c r="AP400" s="182"/>
      <c r="AQ400" s="94"/>
      <c r="AR400" s="94"/>
      <c r="AS400" s="94"/>
      <c r="AT400" s="94"/>
      <c r="AU400" s="94"/>
      <c r="AV400" s="182"/>
      <c r="AW400" s="182"/>
      <c r="AX400" s="182"/>
      <c r="AY400" s="94"/>
      <c r="AZ40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0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00" s="95"/>
      <c r="BC400" s="95"/>
      <c r="BD400" s="90" t="str">
        <f>IF(AND(Table1[[#This Row],[Residential]]=1,Table1[[#This Row],[Commercial]]=1),1,"")</f>
        <v/>
      </c>
      <c r="BE400" s="90" t="str">
        <f>CONCATENATE(IF(Table1[[#This Row],[Residential]]=1,"Residential, ",""),IF(Table1[[#This Row],[Commercial]]=1,"Commercial",""))</f>
        <v/>
      </c>
      <c r="BF400" s="94"/>
      <c r="BG400" s="94"/>
      <c r="BH400" s="94"/>
      <c r="BI400" s="94"/>
      <c r="BJ400" s="94"/>
      <c r="BK400" s="94"/>
      <c r="BL400" s="94"/>
      <c r="BM400" s="182"/>
      <c r="BN400" s="94"/>
      <c r="BO40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00" s="178"/>
      <c r="BQ400" s="120"/>
      <c r="BR400" s="132"/>
      <c r="BS400" s="120"/>
      <c r="BT400" s="175"/>
      <c r="BU400" s="175"/>
      <c r="BV400" s="175"/>
      <c r="BW400" s="121"/>
      <c r="BX400" s="121"/>
      <c r="BY400" s="121"/>
      <c r="BZ400" s="227"/>
      <c r="CA40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00" s="48">
        <f>COUNTIF(Table1[[#This Row],[Validity]:[Alignment with NCC (Yes=1,No=0)]],"N/A")</f>
        <v>0</v>
      </c>
      <c r="CC400" s="48">
        <f>IF(ISERROR(Table1[[#This Row],[Total Quality Score (out of 10)]]/(4-Table1[[#This Row],[N/A Count]])),0,Table1[[#This Row],[Total Quality Score (out of 10)]]/(4-Table1[[#This Row],[N/A Count]]))</f>
        <v>0</v>
      </c>
      <c r="CD400" s="106"/>
      <c r="CE400" s="106"/>
      <c r="CF400" s="172" t="str">
        <f>IF(SUM(Table1[[#This Row],[Multiple]:[Level (all)62]])&lt;1,IF(Table1[[#This Row],[General]]=1,1,""),"")</f>
        <v/>
      </c>
      <c r="CG400" s="172" t="str">
        <f>IF(SUM(Table1[[#This Row],[Multiple]:[Level (all)62]])&lt;1,IF(Table1[[#This Row],[Beginner]]=1,1,""),"")</f>
        <v/>
      </c>
      <c r="CH400" s="171" t="str">
        <f>IF(SUM(Table1[[#This Row],[Multiple]:[Level (all)62]])&lt;1,IF(Table1[[#This Row],[Intermediate]]=1,1,""),"")</f>
        <v/>
      </c>
      <c r="CI400" s="171" t="str">
        <f>IF(SUM(Table1[[#This Row],[Multiple]:[Level (all)62]])&lt;1,IF(Table1[[#This Row],[Advanced]]=1,1,""),"")</f>
        <v/>
      </c>
      <c r="CJ400" s="171" t="str">
        <f>IF(AND(SUM(Table1[[#This Row],[General]:[Advanced]])&lt;4,SUM(Table1[[#This Row],[General]:[Advanced]])&gt;1),1,"")</f>
        <v/>
      </c>
      <c r="CK400" s="171" t="str">
        <f>Table1[[#This Row],[Level (all)]]</f>
        <v/>
      </c>
      <c r="CL400" s="171" t="str">
        <f>IF(Table1[[#This Row],[Multiple audience]]&lt;&gt;1,IF(Table1[[#This Row],[General Audience]]=1,1,""),"")</f>
        <v/>
      </c>
      <c r="CM400" s="171" t="str">
        <f>IF(Table1[[#This Row],[Multiple audience]]&lt;&gt;1,IF(Table1[[#This Row],[Planners / Designers ]]=1,1,""),"")</f>
        <v/>
      </c>
      <c r="CN400" s="171" t="str">
        <f>IF(Table1[[#This Row],[Multiple audience]]&lt;&gt;1,IF(Table1[[#This Row],[Regulatory Assessors]]=1,1,""),"")</f>
        <v/>
      </c>
      <c r="CO400" s="171" t="str">
        <f>IF(Table1[[#This Row],[Multiple audience]]&lt;&gt;1,IF(Table1[[#This Row],[Builders / Management]]=1,1,""),"")</f>
        <v/>
      </c>
      <c r="CP400" s="171" t="str">
        <f>IF(Table1[[#This Row],[Multiple audience]]&lt;&gt;1,IF(Table1[[#This Row],[Energy / Sus Assessors]]=1,1,""),"")</f>
        <v/>
      </c>
      <c r="CQ400" s="171" t="str">
        <f>IF(Table1[[#This Row],[Multiple audience]]&lt;&gt;1,IF(Table1[[#This Row],[Semi-skilled]]=1,1,""),"")</f>
        <v/>
      </c>
      <c r="CR400" s="171" t="str">
        <f>IF(Table1[[#This Row],[Multiple audience]]&lt;&gt;1,IF(Table1[[#This Row],[Trades]]=1,1,""),"")</f>
        <v/>
      </c>
      <c r="CS400" s="171" t="str">
        <f>IF(Table1[[#This Row],[Multiple audience]]&lt;&gt;1,IF(Table1[[#This Row],[Other]]=1,1,""),"")</f>
        <v/>
      </c>
      <c r="CT400" s="171" t="str">
        <f>IF(SUM(Table1[[#This Row],[General Audience]:[Other]])&gt;1,1,"")</f>
        <v/>
      </c>
      <c r="CU400" s="171" t="str">
        <f>IF(Table1[[#This Row],[Various  ]]&lt;&gt;1,IF(Table1[[#This Row],[Calculator / Software]]=1,1,""),"")</f>
        <v/>
      </c>
      <c r="CV400" s="171" t="str">
        <f>IF(Table1[[#This Row],[Various  ]]&lt;&gt;1,IF(Table1[[#This Row],[Information  ]]=1,1,""),"")</f>
        <v/>
      </c>
      <c r="CW400" s="171" t="str">
        <f>IF(Table1[[#This Row],[Various  ]]&lt;&gt;1,IF(Table1[[#This Row],[Interactive Tool]]=1,1,""),"")</f>
        <v/>
      </c>
      <c r="CX400" s="171" t="str">
        <f>IF(Table1[[#This Row],[Various  ]]&lt;&gt;1,IF(Table1[[#This Row],[Technical Specifications]]=1,1,""),"")</f>
        <v/>
      </c>
      <c r="CY400" s="171" t="str">
        <f>IF(Table1[[#This Row],[Various  ]]&lt;&gt;1,IF(Table1[[#This Row],[Training Resources]]=1,1,""),"")</f>
        <v/>
      </c>
      <c r="CZ400" s="171" t="str">
        <f>IF(Table1[[#This Row],[Various  ]]&lt;&gt;1,IF(Table1[[#This Row],[Toolbox]]=1,1,""),"")</f>
        <v/>
      </c>
      <c r="DA400" s="169" t="str">
        <f>IF(Table1[[#This Row],[Various  ]]&lt;&gt;1,IF(Table1[[#This Row],[Video]]=1,1,""),"")</f>
        <v/>
      </c>
      <c r="DB400" s="169" t="str">
        <f>IF(Table1[[#This Row],[Various  ]]&lt;&gt;1,IF(Table1[[#This Row],[Case study]]=1,1,""),"")</f>
        <v/>
      </c>
      <c r="DC400" s="169" t="str">
        <f>IF(Table1[[#This Row],[Various  ]]&lt;&gt;1,IF(Table1[[#This Row],[Other   ]]=1,1,""),"")</f>
        <v/>
      </c>
      <c r="DD400" s="169" t="str">
        <f>IF(Table1[[#This Row],[Various  ]]&lt;&gt;1,IF(Table1[[#This Row],[Standards]]=1,1,""),"")</f>
        <v/>
      </c>
      <c r="DE400" s="169" t="str">
        <f>IF(Table1[[#This Row],[Various]]=1,1,IF(SUM(Table1[[#This Row],[Calculator / Software]:[Standards]])&gt;1,1,""))</f>
        <v/>
      </c>
      <c r="DF400" s="169" t="str">
        <f>IF(Table1[[#This Row],[Multiple NCC links]]&lt;&gt;1,IF(Table1[[#This Row],[Design]]=1,1,""),"")</f>
        <v/>
      </c>
      <c r="DG400" s="169" t="str">
        <f>IF(Table1[[#This Row],[Multiple NCC links]]&lt;&gt;1,IF(Table1[[#This Row],[Assessment / Verification]]=1,1,""),"")</f>
        <v/>
      </c>
      <c r="DH400" s="169" t="str">
        <f>IF(Table1[[#This Row],[Multiple NCC links]]&lt;&gt;1,IF(Table1[[#This Row],[Climate Specific ]]=1,1,""),"")</f>
        <v/>
      </c>
      <c r="DI400" s="169" t="str">
        <f>IF(Table1[[#This Row],[Multiple NCC links]]&lt;&gt;1,IF(Table1[[#This Row],[Alterations / Additions]]=1,1,""),"")</f>
        <v/>
      </c>
      <c r="DJ400" s="169" t="str">
        <f>IF(Table1[[#This Row],[Multiple NCC links]]&lt;&gt;1,IF(Table1[[#This Row],[Glazing]]=1,1,""),"")</f>
        <v/>
      </c>
      <c r="DK400" s="169" t="str">
        <f>IF(Table1[[#This Row],[Multiple NCC links]]&lt;&gt;1,IF(Table1[[#This Row],[Building Fabric / Thermal / Sealing]]=1,1,""),"")</f>
        <v/>
      </c>
      <c r="DL400" s="169" t="str">
        <f>IF(Table1[[#This Row],[Multiple NCC links]]&lt;&gt;1,IF(Table1[[#This Row],[Lighting]]=1,1,""),"")</f>
        <v/>
      </c>
      <c r="DM400" s="169" t="str">
        <f>IF(Table1[[#This Row],[Multiple NCC links]]&lt;&gt;1,IF(Table1[[#This Row],[HVAC]]=1,1,""),"")</f>
        <v/>
      </c>
      <c r="DN400" s="169" t="str">
        <f>IF(Table1[[#This Row],[Multiple NCC links]]&lt;&gt;1,IF(Table1[[#This Row],[Services]]=1,1,""),"")</f>
        <v/>
      </c>
      <c r="DO400" s="169" t="str">
        <f>IF(Table1[[#This Row],[Multiple NCC links]]&lt;&gt;1,IF(Table1[[#This Row],[Maintenance &amp; Monitoring]]=1,1,""),"")</f>
        <v/>
      </c>
      <c r="DP400" s="169" t="str">
        <f>IF(Table1[[#This Row],[Multiple NCC links]]&lt;&gt;1,IF(Table1[[#This Row],[Hand over / Operations]]=1,1,""),"")</f>
        <v/>
      </c>
      <c r="DQ400" s="169" t="str">
        <f>IF(Table1[[#This Row],[Multiple NCC links]]&lt;&gt;1,IF(Table1[[#This Row],[As built assessment]]=1,1,""),"")</f>
        <v/>
      </c>
      <c r="DR400" s="169" t="str">
        <f>IF(Table1[[#This Row],[Multiple NCC links]]&lt;&gt;1,IF(Table1[[#This Row],[Beyond compliance]]=1,1,""),"")</f>
        <v/>
      </c>
      <c r="DS400" s="169" t="str">
        <f>IF(SUM(Table1[[#This Row],[Design]:[Beyond compliance]])&gt;1,1,"")</f>
        <v/>
      </c>
      <c r="DT400" s="169" t="str">
        <f>IF(Table1[[#This Row],[Both Residential &amp; Commercial4]]&lt;&gt;1,IF(Table1[[#This Row],[Residential]]=1,1,""),"")</f>
        <v/>
      </c>
      <c r="DU400" s="169" t="str">
        <f>IF(Table1[[#This Row],[Both Residential &amp; Commercial4]]&lt;&gt;1,IF(Table1[[#This Row],[Commercial]]=1,1,""),"")</f>
        <v/>
      </c>
      <c r="DV400" s="169" t="str">
        <f>Table1[[#This Row],[Residential &amp; Commercial]]</f>
        <v/>
      </c>
      <c r="DW400" s="169"/>
    </row>
    <row r="401" spans="1:127" s="49" customFormat="1" ht="20.25" thickTop="1" thickBot="1" x14ac:dyDescent="0.35">
      <c r="A401" s="97"/>
      <c r="B401" s="97"/>
      <c r="C401" s="88"/>
      <c r="D401" s="88"/>
      <c r="E401" s="176"/>
      <c r="F401" s="176"/>
      <c r="G401" s="176"/>
      <c r="H401" s="176"/>
      <c r="I401" s="90" t="str">
        <f>IF(AND(Table1[[#This Row],[General]]=1,Table1[[#This Row],[Beginner]]=1,Table1[[#This Row],[Intermediate]]=1,Table1[[#This Row],[Advanced]]=1),1,"")</f>
        <v/>
      </c>
      <c r="J401" s="90" t="str">
        <f>CONCATENATE(IF(Table1[[#This Row],[General]]=1,"General, ",""), IF(Table1[[#This Row],[Beginner]]=1,"Beginner, ",""),IF(Table1[[#This Row],[Intermediate]]=1,"Intermediate, ",""), IF(Table1[[#This Row],[Advanced]]=1,"Advanced",""))</f>
        <v/>
      </c>
      <c r="K401" s="91"/>
      <c r="L401" s="179"/>
      <c r="M401" s="91"/>
      <c r="N401" s="91"/>
      <c r="O401" s="159"/>
      <c r="P401" s="91"/>
      <c r="Q401" s="91"/>
      <c r="R401" s="91"/>
      <c r="S40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01" s="102"/>
      <c r="U401" s="102"/>
      <c r="V401" s="240"/>
      <c r="W401" s="240"/>
      <c r="X401" s="102"/>
      <c r="Y401" s="102"/>
      <c r="Z401" s="102"/>
      <c r="AA401" s="102"/>
      <c r="AB401" s="102"/>
      <c r="AC401" s="102"/>
      <c r="AD401" s="102"/>
      <c r="AE401" s="102"/>
      <c r="AF401" s="102"/>
      <c r="AG40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01" s="103"/>
      <c r="AI401" s="103"/>
      <c r="AJ401" s="103"/>
      <c r="AK401" s="74" t="str">
        <f>CONCATENATE(IF(Table1[[#This Row],[Digital]]=1,"Digital, ",""),IF(Table1[[#This Row],[Face to Face]]=1,"Face to face, ",""),IF(Table1[[#This Row],[Blended]]=1,"Blended",""))</f>
        <v/>
      </c>
      <c r="AL401" s="99"/>
      <c r="AM401" s="104"/>
      <c r="AN401" s="130"/>
      <c r="AO401" s="94"/>
      <c r="AP401" s="182"/>
      <c r="AQ401" s="94"/>
      <c r="AR401" s="94"/>
      <c r="AS401" s="94"/>
      <c r="AT401" s="94"/>
      <c r="AU401" s="94"/>
      <c r="AV401" s="182"/>
      <c r="AW401" s="182"/>
      <c r="AX401" s="182"/>
      <c r="AY401" s="94"/>
      <c r="AZ40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0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01" s="95"/>
      <c r="BC401" s="95"/>
      <c r="BD401" s="90" t="str">
        <f>IF(AND(Table1[[#This Row],[Residential]]=1,Table1[[#This Row],[Commercial]]=1),1,"")</f>
        <v/>
      </c>
      <c r="BE401" s="90" t="str">
        <f>CONCATENATE(IF(Table1[[#This Row],[Residential]]=1,"Residential, ",""),IF(Table1[[#This Row],[Commercial]]=1,"Commercial",""))</f>
        <v/>
      </c>
      <c r="BF401" s="94"/>
      <c r="BG401" s="94"/>
      <c r="BH401" s="94"/>
      <c r="BI401" s="94"/>
      <c r="BJ401" s="94"/>
      <c r="BK401" s="94"/>
      <c r="BL401" s="94"/>
      <c r="BM401" s="182"/>
      <c r="BN401" s="94"/>
      <c r="BO40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01" s="178"/>
      <c r="BQ401" s="120"/>
      <c r="BR401" s="132"/>
      <c r="BS401" s="120"/>
      <c r="BT401" s="175"/>
      <c r="BU401" s="175"/>
      <c r="BV401" s="175"/>
      <c r="BW401" s="121"/>
      <c r="BX401" s="121"/>
      <c r="BY401" s="121"/>
      <c r="BZ401" s="227"/>
      <c r="CA40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01" s="48">
        <f>COUNTIF(Table1[[#This Row],[Validity]:[Alignment with NCC (Yes=1,No=0)]],"N/A")</f>
        <v>0</v>
      </c>
      <c r="CC401" s="48">
        <f>IF(ISERROR(Table1[[#This Row],[Total Quality Score (out of 10)]]/(4-Table1[[#This Row],[N/A Count]])),0,Table1[[#This Row],[Total Quality Score (out of 10)]]/(4-Table1[[#This Row],[N/A Count]]))</f>
        <v>0</v>
      </c>
      <c r="CD401" s="106"/>
      <c r="CE401" s="106"/>
      <c r="CF401" s="172" t="str">
        <f>IF(SUM(Table1[[#This Row],[Multiple]:[Level (all)62]])&lt;1,IF(Table1[[#This Row],[General]]=1,1,""),"")</f>
        <v/>
      </c>
      <c r="CG401" s="172" t="str">
        <f>IF(SUM(Table1[[#This Row],[Multiple]:[Level (all)62]])&lt;1,IF(Table1[[#This Row],[Beginner]]=1,1,""),"")</f>
        <v/>
      </c>
      <c r="CH401" s="171" t="str">
        <f>IF(SUM(Table1[[#This Row],[Multiple]:[Level (all)62]])&lt;1,IF(Table1[[#This Row],[Intermediate]]=1,1,""),"")</f>
        <v/>
      </c>
      <c r="CI401" s="171" t="str">
        <f>IF(SUM(Table1[[#This Row],[Multiple]:[Level (all)62]])&lt;1,IF(Table1[[#This Row],[Advanced]]=1,1,""),"")</f>
        <v/>
      </c>
      <c r="CJ401" s="171" t="str">
        <f>IF(AND(SUM(Table1[[#This Row],[General]:[Advanced]])&lt;4,SUM(Table1[[#This Row],[General]:[Advanced]])&gt;1),1,"")</f>
        <v/>
      </c>
      <c r="CK401" s="171" t="str">
        <f>Table1[[#This Row],[Level (all)]]</f>
        <v/>
      </c>
      <c r="CL401" s="171" t="str">
        <f>IF(Table1[[#This Row],[Multiple audience]]&lt;&gt;1,IF(Table1[[#This Row],[General Audience]]=1,1,""),"")</f>
        <v/>
      </c>
      <c r="CM401" s="171" t="str">
        <f>IF(Table1[[#This Row],[Multiple audience]]&lt;&gt;1,IF(Table1[[#This Row],[Planners / Designers ]]=1,1,""),"")</f>
        <v/>
      </c>
      <c r="CN401" s="171" t="str">
        <f>IF(Table1[[#This Row],[Multiple audience]]&lt;&gt;1,IF(Table1[[#This Row],[Regulatory Assessors]]=1,1,""),"")</f>
        <v/>
      </c>
      <c r="CO401" s="171" t="str">
        <f>IF(Table1[[#This Row],[Multiple audience]]&lt;&gt;1,IF(Table1[[#This Row],[Builders / Management]]=1,1,""),"")</f>
        <v/>
      </c>
      <c r="CP401" s="171" t="str">
        <f>IF(Table1[[#This Row],[Multiple audience]]&lt;&gt;1,IF(Table1[[#This Row],[Energy / Sus Assessors]]=1,1,""),"")</f>
        <v/>
      </c>
      <c r="CQ401" s="171" t="str">
        <f>IF(Table1[[#This Row],[Multiple audience]]&lt;&gt;1,IF(Table1[[#This Row],[Semi-skilled]]=1,1,""),"")</f>
        <v/>
      </c>
      <c r="CR401" s="171" t="str">
        <f>IF(Table1[[#This Row],[Multiple audience]]&lt;&gt;1,IF(Table1[[#This Row],[Trades]]=1,1,""),"")</f>
        <v/>
      </c>
      <c r="CS401" s="171" t="str">
        <f>IF(Table1[[#This Row],[Multiple audience]]&lt;&gt;1,IF(Table1[[#This Row],[Other]]=1,1,""),"")</f>
        <v/>
      </c>
      <c r="CT401" s="171" t="str">
        <f>IF(SUM(Table1[[#This Row],[General Audience]:[Other]])&gt;1,1,"")</f>
        <v/>
      </c>
      <c r="CU401" s="171" t="str">
        <f>IF(Table1[[#This Row],[Various  ]]&lt;&gt;1,IF(Table1[[#This Row],[Calculator / Software]]=1,1,""),"")</f>
        <v/>
      </c>
      <c r="CV401" s="171" t="str">
        <f>IF(Table1[[#This Row],[Various  ]]&lt;&gt;1,IF(Table1[[#This Row],[Information  ]]=1,1,""),"")</f>
        <v/>
      </c>
      <c r="CW401" s="171" t="str">
        <f>IF(Table1[[#This Row],[Various  ]]&lt;&gt;1,IF(Table1[[#This Row],[Interactive Tool]]=1,1,""),"")</f>
        <v/>
      </c>
      <c r="CX401" s="171" t="str">
        <f>IF(Table1[[#This Row],[Various  ]]&lt;&gt;1,IF(Table1[[#This Row],[Technical Specifications]]=1,1,""),"")</f>
        <v/>
      </c>
      <c r="CY401" s="171" t="str">
        <f>IF(Table1[[#This Row],[Various  ]]&lt;&gt;1,IF(Table1[[#This Row],[Training Resources]]=1,1,""),"")</f>
        <v/>
      </c>
      <c r="CZ401" s="171" t="str">
        <f>IF(Table1[[#This Row],[Various  ]]&lt;&gt;1,IF(Table1[[#This Row],[Toolbox]]=1,1,""),"")</f>
        <v/>
      </c>
      <c r="DA401" s="169" t="str">
        <f>IF(Table1[[#This Row],[Various  ]]&lt;&gt;1,IF(Table1[[#This Row],[Video]]=1,1,""),"")</f>
        <v/>
      </c>
      <c r="DB401" s="169" t="str">
        <f>IF(Table1[[#This Row],[Various  ]]&lt;&gt;1,IF(Table1[[#This Row],[Case study]]=1,1,""),"")</f>
        <v/>
      </c>
      <c r="DC401" s="169" t="str">
        <f>IF(Table1[[#This Row],[Various  ]]&lt;&gt;1,IF(Table1[[#This Row],[Other   ]]=1,1,""),"")</f>
        <v/>
      </c>
      <c r="DD401" s="169" t="str">
        <f>IF(Table1[[#This Row],[Various  ]]&lt;&gt;1,IF(Table1[[#This Row],[Standards]]=1,1,""),"")</f>
        <v/>
      </c>
      <c r="DE401" s="169" t="str">
        <f>IF(Table1[[#This Row],[Various]]=1,1,IF(SUM(Table1[[#This Row],[Calculator / Software]:[Standards]])&gt;1,1,""))</f>
        <v/>
      </c>
      <c r="DF401" s="169" t="str">
        <f>IF(Table1[[#This Row],[Multiple NCC links]]&lt;&gt;1,IF(Table1[[#This Row],[Design]]=1,1,""),"")</f>
        <v/>
      </c>
      <c r="DG401" s="169" t="str">
        <f>IF(Table1[[#This Row],[Multiple NCC links]]&lt;&gt;1,IF(Table1[[#This Row],[Assessment / Verification]]=1,1,""),"")</f>
        <v/>
      </c>
      <c r="DH401" s="169" t="str">
        <f>IF(Table1[[#This Row],[Multiple NCC links]]&lt;&gt;1,IF(Table1[[#This Row],[Climate Specific ]]=1,1,""),"")</f>
        <v/>
      </c>
      <c r="DI401" s="169" t="str">
        <f>IF(Table1[[#This Row],[Multiple NCC links]]&lt;&gt;1,IF(Table1[[#This Row],[Alterations / Additions]]=1,1,""),"")</f>
        <v/>
      </c>
      <c r="DJ401" s="169" t="str">
        <f>IF(Table1[[#This Row],[Multiple NCC links]]&lt;&gt;1,IF(Table1[[#This Row],[Glazing]]=1,1,""),"")</f>
        <v/>
      </c>
      <c r="DK401" s="169" t="str">
        <f>IF(Table1[[#This Row],[Multiple NCC links]]&lt;&gt;1,IF(Table1[[#This Row],[Building Fabric / Thermal / Sealing]]=1,1,""),"")</f>
        <v/>
      </c>
      <c r="DL401" s="169" t="str">
        <f>IF(Table1[[#This Row],[Multiple NCC links]]&lt;&gt;1,IF(Table1[[#This Row],[Lighting]]=1,1,""),"")</f>
        <v/>
      </c>
      <c r="DM401" s="169" t="str">
        <f>IF(Table1[[#This Row],[Multiple NCC links]]&lt;&gt;1,IF(Table1[[#This Row],[HVAC]]=1,1,""),"")</f>
        <v/>
      </c>
      <c r="DN401" s="169" t="str">
        <f>IF(Table1[[#This Row],[Multiple NCC links]]&lt;&gt;1,IF(Table1[[#This Row],[Services]]=1,1,""),"")</f>
        <v/>
      </c>
      <c r="DO401" s="169" t="str">
        <f>IF(Table1[[#This Row],[Multiple NCC links]]&lt;&gt;1,IF(Table1[[#This Row],[Maintenance &amp; Monitoring]]=1,1,""),"")</f>
        <v/>
      </c>
      <c r="DP401" s="169" t="str">
        <f>IF(Table1[[#This Row],[Multiple NCC links]]&lt;&gt;1,IF(Table1[[#This Row],[Hand over / Operations]]=1,1,""),"")</f>
        <v/>
      </c>
      <c r="DQ401" s="169" t="str">
        <f>IF(Table1[[#This Row],[Multiple NCC links]]&lt;&gt;1,IF(Table1[[#This Row],[As built assessment]]=1,1,""),"")</f>
        <v/>
      </c>
      <c r="DR401" s="169" t="str">
        <f>IF(Table1[[#This Row],[Multiple NCC links]]&lt;&gt;1,IF(Table1[[#This Row],[Beyond compliance]]=1,1,""),"")</f>
        <v/>
      </c>
      <c r="DS401" s="169" t="str">
        <f>IF(SUM(Table1[[#This Row],[Design]:[Beyond compliance]])&gt;1,1,"")</f>
        <v/>
      </c>
      <c r="DT401" s="169" t="str">
        <f>IF(Table1[[#This Row],[Both Residential &amp; Commercial4]]&lt;&gt;1,IF(Table1[[#This Row],[Residential]]=1,1,""),"")</f>
        <v/>
      </c>
      <c r="DU401" s="169" t="str">
        <f>IF(Table1[[#This Row],[Both Residential &amp; Commercial4]]&lt;&gt;1,IF(Table1[[#This Row],[Commercial]]=1,1,""),"")</f>
        <v/>
      </c>
      <c r="DV401" s="169" t="str">
        <f>Table1[[#This Row],[Residential &amp; Commercial]]</f>
        <v/>
      </c>
      <c r="DW401" s="169"/>
    </row>
    <row r="402" spans="1:127" s="49" customFormat="1" ht="20.25" thickTop="1" thickBot="1" x14ac:dyDescent="0.35">
      <c r="A402" s="97"/>
      <c r="B402" s="97"/>
      <c r="C402" s="88"/>
      <c r="D402" s="88"/>
      <c r="E402" s="176"/>
      <c r="F402" s="176"/>
      <c r="G402" s="176"/>
      <c r="H402" s="176"/>
      <c r="I402" s="90" t="str">
        <f>IF(AND(Table1[[#This Row],[General]]=1,Table1[[#This Row],[Beginner]]=1,Table1[[#This Row],[Intermediate]]=1,Table1[[#This Row],[Advanced]]=1),1,"")</f>
        <v/>
      </c>
      <c r="J402" s="90" t="str">
        <f>CONCATENATE(IF(Table1[[#This Row],[General]]=1,"General, ",""), IF(Table1[[#This Row],[Beginner]]=1,"Beginner, ",""),IF(Table1[[#This Row],[Intermediate]]=1,"Intermediate, ",""), IF(Table1[[#This Row],[Advanced]]=1,"Advanced",""))</f>
        <v/>
      </c>
      <c r="K402" s="91"/>
      <c r="L402" s="179"/>
      <c r="M402" s="91"/>
      <c r="N402" s="91"/>
      <c r="O402" s="159"/>
      <c r="P402" s="91"/>
      <c r="Q402" s="91"/>
      <c r="R402" s="91"/>
      <c r="S40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02" s="102"/>
      <c r="U402" s="102"/>
      <c r="V402" s="240"/>
      <c r="W402" s="240"/>
      <c r="X402" s="102"/>
      <c r="Y402" s="102"/>
      <c r="Z402" s="102"/>
      <c r="AA402" s="102"/>
      <c r="AB402" s="102"/>
      <c r="AC402" s="102"/>
      <c r="AD402" s="102"/>
      <c r="AE402" s="102"/>
      <c r="AF402" s="102"/>
      <c r="AG40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02" s="103"/>
      <c r="AI402" s="103"/>
      <c r="AJ402" s="103"/>
      <c r="AK402" s="74" t="str">
        <f>CONCATENATE(IF(Table1[[#This Row],[Digital]]=1,"Digital, ",""),IF(Table1[[#This Row],[Face to Face]]=1,"Face to face, ",""),IF(Table1[[#This Row],[Blended]]=1,"Blended",""))</f>
        <v/>
      </c>
      <c r="AL402" s="99"/>
      <c r="AM402" s="104"/>
      <c r="AN402" s="130"/>
      <c r="AO402" s="94"/>
      <c r="AP402" s="182"/>
      <c r="AQ402" s="94"/>
      <c r="AR402" s="94"/>
      <c r="AS402" s="94"/>
      <c r="AT402" s="94"/>
      <c r="AU402" s="94"/>
      <c r="AV402" s="182"/>
      <c r="AW402" s="182"/>
      <c r="AX402" s="182"/>
      <c r="AY402" s="94"/>
      <c r="AZ40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0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02" s="95"/>
      <c r="BC402" s="95"/>
      <c r="BD402" s="90" t="str">
        <f>IF(AND(Table1[[#This Row],[Residential]]=1,Table1[[#This Row],[Commercial]]=1),1,"")</f>
        <v/>
      </c>
      <c r="BE402" s="90" t="str">
        <f>CONCATENATE(IF(Table1[[#This Row],[Residential]]=1,"Residential, ",""),IF(Table1[[#This Row],[Commercial]]=1,"Commercial",""))</f>
        <v/>
      </c>
      <c r="BF402" s="94"/>
      <c r="BG402" s="94"/>
      <c r="BH402" s="94"/>
      <c r="BI402" s="94"/>
      <c r="BJ402" s="94"/>
      <c r="BK402" s="94"/>
      <c r="BL402" s="94"/>
      <c r="BM402" s="182"/>
      <c r="BN402" s="94"/>
      <c r="BO40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02" s="178"/>
      <c r="BQ402" s="120"/>
      <c r="BR402" s="132"/>
      <c r="BS402" s="120"/>
      <c r="BT402" s="175"/>
      <c r="BU402" s="175"/>
      <c r="BV402" s="175"/>
      <c r="BW402" s="121"/>
      <c r="BX402" s="121"/>
      <c r="BY402" s="121"/>
      <c r="BZ402" s="227"/>
      <c r="CA40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02" s="48">
        <f>COUNTIF(Table1[[#This Row],[Validity]:[Alignment with NCC (Yes=1,No=0)]],"N/A")</f>
        <v>0</v>
      </c>
      <c r="CC402" s="48">
        <f>IF(ISERROR(Table1[[#This Row],[Total Quality Score (out of 10)]]/(4-Table1[[#This Row],[N/A Count]])),0,Table1[[#This Row],[Total Quality Score (out of 10)]]/(4-Table1[[#This Row],[N/A Count]]))</f>
        <v>0</v>
      </c>
      <c r="CD402" s="106"/>
      <c r="CE402" s="106"/>
      <c r="CF402" s="172" t="str">
        <f>IF(SUM(Table1[[#This Row],[Multiple]:[Level (all)62]])&lt;1,IF(Table1[[#This Row],[General]]=1,1,""),"")</f>
        <v/>
      </c>
      <c r="CG402" s="172" t="str">
        <f>IF(SUM(Table1[[#This Row],[Multiple]:[Level (all)62]])&lt;1,IF(Table1[[#This Row],[Beginner]]=1,1,""),"")</f>
        <v/>
      </c>
      <c r="CH402" s="171" t="str">
        <f>IF(SUM(Table1[[#This Row],[Multiple]:[Level (all)62]])&lt;1,IF(Table1[[#This Row],[Intermediate]]=1,1,""),"")</f>
        <v/>
      </c>
      <c r="CI402" s="171" t="str">
        <f>IF(SUM(Table1[[#This Row],[Multiple]:[Level (all)62]])&lt;1,IF(Table1[[#This Row],[Advanced]]=1,1,""),"")</f>
        <v/>
      </c>
      <c r="CJ402" s="171" t="str">
        <f>IF(AND(SUM(Table1[[#This Row],[General]:[Advanced]])&lt;4,SUM(Table1[[#This Row],[General]:[Advanced]])&gt;1),1,"")</f>
        <v/>
      </c>
      <c r="CK402" s="171" t="str">
        <f>Table1[[#This Row],[Level (all)]]</f>
        <v/>
      </c>
      <c r="CL402" s="171" t="str">
        <f>IF(Table1[[#This Row],[Multiple audience]]&lt;&gt;1,IF(Table1[[#This Row],[General Audience]]=1,1,""),"")</f>
        <v/>
      </c>
      <c r="CM402" s="171" t="str">
        <f>IF(Table1[[#This Row],[Multiple audience]]&lt;&gt;1,IF(Table1[[#This Row],[Planners / Designers ]]=1,1,""),"")</f>
        <v/>
      </c>
      <c r="CN402" s="171" t="str">
        <f>IF(Table1[[#This Row],[Multiple audience]]&lt;&gt;1,IF(Table1[[#This Row],[Regulatory Assessors]]=1,1,""),"")</f>
        <v/>
      </c>
      <c r="CO402" s="171" t="str">
        <f>IF(Table1[[#This Row],[Multiple audience]]&lt;&gt;1,IF(Table1[[#This Row],[Builders / Management]]=1,1,""),"")</f>
        <v/>
      </c>
      <c r="CP402" s="171" t="str">
        <f>IF(Table1[[#This Row],[Multiple audience]]&lt;&gt;1,IF(Table1[[#This Row],[Energy / Sus Assessors]]=1,1,""),"")</f>
        <v/>
      </c>
      <c r="CQ402" s="171" t="str">
        <f>IF(Table1[[#This Row],[Multiple audience]]&lt;&gt;1,IF(Table1[[#This Row],[Semi-skilled]]=1,1,""),"")</f>
        <v/>
      </c>
      <c r="CR402" s="171" t="str">
        <f>IF(Table1[[#This Row],[Multiple audience]]&lt;&gt;1,IF(Table1[[#This Row],[Trades]]=1,1,""),"")</f>
        <v/>
      </c>
      <c r="CS402" s="171" t="str">
        <f>IF(Table1[[#This Row],[Multiple audience]]&lt;&gt;1,IF(Table1[[#This Row],[Other]]=1,1,""),"")</f>
        <v/>
      </c>
      <c r="CT402" s="171" t="str">
        <f>IF(SUM(Table1[[#This Row],[General Audience]:[Other]])&gt;1,1,"")</f>
        <v/>
      </c>
      <c r="CU402" s="171" t="str">
        <f>IF(Table1[[#This Row],[Various  ]]&lt;&gt;1,IF(Table1[[#This Row],[Calculator / Software]]=1,1,""),"")</f>
        <v/>
      </c>
      <c r="CV402" s="171" t="str">
        <f>IF(Table1[[#This Row],[Various  ]]&lt;&gt;1,IF(Table1[[#This Row],[Information  ]]=1,1,""),"")</f>
        <v/>
      </c>
      <c r="CW402" s="171" t="str">
        <f>IF(Table1[[#This Row],[Various  ]]&lt;&gt;1,IF(Table1[[#This Row],[Interactive Tool]]=1,1,""),"")</f>
        <v/>
      </c>
      <c r="CX402" s="171" t="str">
        <f>IF(Table1[[#This Row],[Various  ]]&lt;&gt;1,IF(Table1[[#This Row],[Technical Specifications]]=1,1,""),"")</f>
        <v/>
      </c>
      <c r="CY402" s="171" t="str">
        <f>IF(Table1[[#This Row],[Various  ]]&lt;&gt;1,IF(Table1[[#This Row],[Training Resources]]=1,1,""),"")</f>
        <v/>
      </c>
      <c r="CZ402" s="171" t="str">
        <f>IF(Table1[[#This Row],[Various  ]]&lt;&gt;1,IF(Table1[[#This Row],[Toolbox]]=1,1,""),"")</f>
        <v/>
      </c>
      <c r="DA402" s="169" t="str">
        <f>IF(Table1[[#This Row],[Various  ]]&lt;&gt;1,IF(Table1[[#This Row],[Video]]=1,1,""),"")</f>
        <v/>
      </c>
      <c r="DB402" s="169" t="str">
        <f>IF(Table1[[#This Row],[Various  ]]&lt;&gt;1,IF(Table1[[#This Row],[Case study]]=1,1,""),"")</f>
        <v/>
      </c>
      <c r="DC402" s="169" t="str">
        <f>IF(Table1[[#This Row],[Various  ]]&lt;&gt;1,IF(Table1[[#This Row],[Other   ]]=1,1,""),"")</f>
        <v/>
      </c>
      <c r="DD402" s="169" t="str">
        <f>IF(Table1[[#This Row],[Various  ]]&lt;&gt;1,IF(Table1[[#This Row],[Standards]]=1,1,""),"")</f>
        <v/>
      </c>
      <c r="DE402" s="169" t="str">
        <f>IF(Table1[[#This Row],[Various]]=1,1,IF(SUM(Table1[[#This Row],[Calculator / Software]:[Standards]])&gt;1,1,""))</f>
        <v/>
      </c>
      <c r="DF402" s="169" t="str">
        <f>IF(Table1[[#This Row],[Multiple NCC links]]&lt;&gt;1,IF(Table1[[#This Row],[Design]]=1,1,""),"")</f>
        <v/>
      </c>
      <c r="DG402" s="169" t="str">
        <f>IF(Table1[[#This Row],[Multiple NCC links]]&lt;&gt;1,IF(Table1[[#This Row],[Assessment / Verification]]=1,1,""),"")</f>
        <v/>
      </c>
      <c r="DH402" s="169" t="str">
        <f>IF(Table1[[#This Row],[Multiple NCC links]]&lt;&gt;1,IF(Table1[[#This Row],[Climate Specific ]]=1,1,""),"")</f>
        <v/>
      </c>
      <c r="DI402" s="169" t="str">
        <f>IF(Table1[[#This Row],[Multiple NCC links]]&lt;&gt;1,IF(Table1[[#This Row],[Alterations / Additions]]=1,1,""),"")</f>
        <v/>
      </c>
      <c r="DJ402" s="169" t="str">
        <f>IF(Table1[[#This Row],[Multiple NCC links]]&lt;&gt;1,IF(Table1[[#This Row],[Glazing]]=1,1,""),"")</f>
        <v/>
      </c>
      <c r="DK402" s="169" t="str">
        <f>IF(Table1[[#This Row],[Multiple NCC links]]&lt;&gt;1,IF(Table1[[#This Row],[Building Fabric / Thermal / Sealing]]=1,1,""),"")</f>
        <v/>
      </c>
      <c r="DL402" s="169" t="str">
        <f>IF(Table1[[#This Row],[Multiple NCC links]]&lt;&gt;1,IF(Table1[[#This Row],[Lighting]]=1,1,""),"")</f>
        <v/>
      </c>
      <c r="DM402" s="169" t="str">
        <f>IF(Table1[[#This Row],[Multiple NCC links]]&lt;&gt;1,IF(Table1[[#This Row],[HVAC]]=1,1,""),"")</f>
        <v/>
      </c>
      <c r="DN402" s="169" t="str">
        <f>IF(Table1[[#This Row],[Multiple NCC links]]&lt;&gt;1,IF(Table1[[#This Row],[Services]]=1,1,""),"")</f>
        <v/>
      </c>
      <c r="DO402" s="169" t="str">
        <f>IF(Table1[[#This Row],[Multiple NCC links]]&lt;&gt;1,IF(Table1[[#This Row],[Maintenance &amp; Monitoring]]=1,1,""),"")</f>
        <v/>
      </c>
      <c r="DP402" s="169" t="str">
        <f>IF(Table1[[#This Row],[Multiple NCC links]]&lt;&gt;1,IF(Table1[[#This Row],[Hand over / Operations]]=1,1,""),"")</f>
        <v/>
      </c>
      <c r="DQ402" s="169" t="str">
        <f>IF(Table1[[#This Row],[Multiple NCC links]]&lt;&gt;1,IF(Table1[[#This Row],[As built assessment]]=1,1,""),"")</f>
        <v/>
      </c>
      <c r="DR402" s="169" t="str">
        <f>IF(Table1[[#This Row],[Multiple NCC links]]&lt;&gt;1,IF(Table1[[#This Row],[Beyond compliance]]=1,1,""),"")</f>
        <v/>
      </c>
      <c r="DS402" s="169" t="str">
        <f>IF(SUM(Table1[[#This Row],[Design]:[Beyond compliance]])&gt;1,1,"")</f>
        <v/>
      </c>
      <c r="DT402" s="169" t="str">
        <f>IF(Table1[[#This Row],[Both Residential &amp; Commercial4]]&lt;&gt;1,IF(Table1[[#This Row],[Residential]]=1,1,""),"")</f>
        <v/>
      </c>
      <c r="DU402" s="169" t="str">
        <f>IF(Table1[[#This Row],[Both Residential &amp; Commercial4]]&lt;&gt;1,IF(Table1[[#This Row],[Commercial]]=1,1,""),"")</f>
        <v/>
      </c>
      <c r="DV402" s="169" t="str">
        <f>Table1[[#This Row],[Residential &amp; Commercial]]</f>
        <v/>
      </c>
      <c r="DW402" s="169"/>
    </row>
    <row r="403" spans="1:127" s="49" customFormat="1" ht="20.25" thickTop="1" thickBot="1" x14ac:dyDescent="0.35">
      <c r="A403" s="97"/>
      <c r="B403" s="97"/>
      <c r="C403" s="88"/>
      <c r="D403" s="88"/>
      <c r="E403" s="176"/>
      <c r="F403" s="176"/>
      <c r="G403" s="176"/>
      <c r="H403" s="176"/>
      <c r="I403" s="90" t="str">
        <f>IF(AND(Table1[[#This Row],[General]]=1,Table1[[#This Row],[Beginner]]=1,Table1[[#This Row],[Intermediate]]=1,Table1[[#This Row],[Advanced]]=1),1,"")</f>
        <v/>
      </c>
      <c r="J403" s="90" t="str">
        <f>CONCATENATE(IF(Table1[[#This Row],[General]]=1,"General, ",""), IF(Table1[[#This Row],[Beginner]]=1,"Beginner, ",""),IF(Table1[[#This Row],[Intermediate]]=1,"Intermediate, ",""), IF(Table1[[#This Row],[Advanced]]=1,"Advanced",""))</f>
        <v/>
      </c>
      <c r="K403" s="91"/>
      <c r="L403" s="179"/>
      <c r="M403" s="91"/>
      <c r="N403" s="91"/>
      <c r="O403" s="159"/>
      <c r="P403" s="91"/>
      <c r="Q403" s="91"/>
      <c r="R403" s="91"/>
      <c r="S40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03" s="102"/>
      <c r="U403" s="102"/>
      <c r="V403" s="240"/>
      <c r="W403" s="240"/>
      <c r="X403" s="102"/>
      <c r="Y403" s="102"/>
      <c r="Z403" s="102"/>
      <c r="AA403" s="102"/>
      <c r="AB403" s="102"/>
      <c r="AC403" s="102"/>
      <c r="AD403" s="102"/>
      <c r="AE403" s="102"/>
      <c r="AF403" s="102"/>
      <c r="AG40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03" s="103"/>
      <c r="AI403" s="103"/>
      <c r="AJ403" s="103"/>
      <c r="AK403" s="74" t="str">
        <f>CONCATENATE(IF(Table1[[#This Row],[Digital]]=1,"Digital, ",""),IF(Table1[[#This Row],[Face to Face]]=1,"Face to face, ",""),IF(Table1[[#This Row],[Blended]]=1,"Blended",""))</f>
        <v/>
      </c>
      <c r="AL403" s="99"/>
      <c r="AM403" s="104"/>
      <c r="AN403" s="130"/>
      <c r="AO403" s="94"/>
      <c r="AP403" s="182"/>
      <c r="AQ403" s="94"/>
      <c r="AR403" s="94"/>
      <c r="AS403" s="94"/>
      <c r="AT403" s="94"/>
      <c r="AU403" s="94"/>
      <c r="AV403" s="182"/>
      <c r="AW403" s="182"/>
      <c r="AX403" s="182"/>
      <c r="AY403" s="94"/>
      <c r="AZ40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0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03" s="95"/>
      <c r="BC403" s="95"/>
      <c r="BD403" s="90" t="str">
        <f>IF(AND(Table1[[#This Row],[Residential]]=1,Table1[[#This Row],[Commercial]]=1),1,"")</f>
        <v/>
      </c>
      <c r="BE403" s="90" t="str">
        <f>CONCATENATE(IF(Table1[[#This Row],[Residential]]=1,"Residential, ",""),IF(Table1[[#This Row],[Commercial]]=1,"Commercial",""))</f>
        <v/>
      </c>
      <c r="BF403" s="94"/>
      <c r="BG403" s="94"/>
      <c r="BH403" s="94"/>
      <c r="BI403" s="94"/>
      <c r="BJ403" s="94"/>
      <c r="BK403" s="94"/>
      <c r="BL403" s="94"/>
      <c r="BM403" s="182"/>
      <c r="BN403" s="94"/>
      <c r="BO40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03" s="178"/>
      <c r="BQ403" s="120"/>
      <c r="BR403" s="132"/>
      <c r="BS403" s="120"/>
      <c r="BT403" s="175"/>
      <c r="BU403" s="175"/>
      <c r="BV403" s="175"/>
      <c r="BW403" s="121"/>
      <c r="BX403" s="121"/>
      <c r="BY403" s="121"/>
      <c r="BZ403" s="227"/>
      <c r="CA40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03" s="48">
        <f>COUNTIF(Table1[[#This Row],[Validity]:[Alignment with NCC (Yes=1,No=0)]],"N/A")</f>
        <v>0</v>
      </c>
      <c r="CC403" s="48">
        <f>IF(ISERROR(Table1[[#This Row],[Total Quality Score (out of 10)]]/(4-Table1[[#This Row],[N/A Count]])),0,Table1[[#This Row],[Total Quality Score (out of 10)]]/(4-Table1[[#This Row],[N/A Count]]))</f>
        <v>0</v>
      </c>
      <c r="CD403" s="106"/>
      <c r="CE403" s="106"/>
      <c r="CF403" s="172" t="str">
        <f>IF(SUM(Table1[[#This Row],[Multiple]:[Level (all)62]])&lt;1,IF(Table1[[#This Row],[General]]=1,1,""),"")</f>
        <v/>
      </c>
      <c r="CG403" s="172" t="str">
        <f>IF(SUM(Table1[[#This Row],[Multiple]:[Level (all)62]])&lt;1,IF(Table1[[#This Row],[Beginner]]=1,1,""),"")</f>
        <v/>
      </c>
      <c r="CH403" s="171" t="str">
        <f>IF(SUM(Table1[[#This Row],[Multiple]:[Level (all)62]])&lt;1,IF(Table1[[#This Row],[Intermediate]]=1,1,""),"")</f>
        <v/>
      </c>
      <c r="CI403" s="171" t="str">
        <f>IF(SUM(Table1[[#This Row],[Multiple]:[Level (all)62]])&lt;1,IF(Table1[[#This Row],[Advanced]]=1,1,""),"")</f>
        <v/>
      </c>
      <c r="CJ403" s="171" t="str">
        <f>IF(AND(SUM(Table1[[#This Row],[General]:[Advanced]])&lt;4,SUM(Table1[[#This Row],[General]:[Advanced]])&gt;1),1,"")</f>
        <v/>
      </c>
      <c r="CK403" s="171" t="str">
        <f>Table1[[#This Row],[Level (all)]]</f>
        <v/>
      </c>
      <c r="CL403" s="171" t="str">
        <f>IF(Table1[[#This Row],[Multiple audience]]&lt;&gt;1,IF(Table1[[#This Row],[General Audience]]=1,1,""),"")</f>
        <v/>
      </c>
      <c r="CM403" s="171" t="str">
        <f>IF(Table1[[#This Row],[Multiple audience]]&lt;&gt;1,IF(Table1[[#This Row],[Planners / Designers ]]=1,1,""),"")</f>
        <v/>
      </c>
      <c r="CN403" s="171" t="str">
        <f>IF(Table1[[#This Row],[Multiple audience]]&lt;&gt;1,IF(Table1[[#This Row],[Regulatory Assessors]]=1,1,""),"")</f>
        <v/>
      </c>
      <c r="CO403" s="171" t="str">
        <f>IF(Table1[[#This Row],[Multiple audience]]&lt;&gt;1,IF(Table1[[#This Row],[Builders / Management]]=1,1,""),"")</f>
        <v/>
      </c>
      <c r="CP403" s="171" t="str">
        <f>IF(Table1[[#This Row],[Multiple audience]]&lt;&gt;1,IF(Table1[[#This Row],[Energy / Sus Assessors]]=1,1,""),"")</f>
        <v/>
      </c>
      <c r="CQ403" s="171" t="str">
        <f>IF(Table1[[#This Row],[Multiple audience]]&lt;&gt;1,IF(Table1[[#This Row],[Semi-skilled]]=1,1,""),"")</f>
        <v/>
      </c>
      <c r="CR403" s="171" t="str">
        <f>IF(Table1[[#This Row],[Multiple audience]]&lt;&gt;1,IF(Table1[[#This Row],[Trades]]=1,1,""),"")</f>
        <v/>
      </c>
      <c r="CS403" s="171" t="str">
        <f>IF(Table1[[#This Row],[Multiple audience]]&lt;&gt;1,IF(Table1[[#This Row],[Other]]=1,1,""),"")</f>
        <v/>
      </c>
      <c r="CT403" s="171" t="str">
        <f>IF(SUM(Table1[[#This Row],[General Audience]:[Other]])&gt;1,1,"")</f>
        <v/>
      </c>
      <c r="CU403" s="171" t="str">
        <f>IF(Table1[[#This Row],[Various  ]]&lt;&gt;1,IF(Table1[[#This Row],[Calculator / Software]]=1,1,""),"")</f>
        <v/>
      </c>
      <c r="CV403" s="171" t="str">
        <f>IF(Table1[[#This Row],[Various  ]]&lt;&gt;1,IF(Table1[[#This Row],[Information  ]]=1,1,""),"")</f>
        <v/>
      </c>
      <c r="CW403" s="171" t="str">
        <f>IF(Table1[[#This Row],[Various  ]]&lt;&gt;1,IF(Table1[[#This Row],[Interactive Tool]]=1,1,""),"")</f>
        <v/>
      </c>
      <c r="CX403" s="171" t="str">
        <f>IF(Table1[[#This Row],[Various  ]]&lt;&gt;1,IF(Table1[[#This Row],[Technical Specifications]]=1,1,""),"")</f>
        <v/>
      </c>
      <c r="CY403" s="171" t="str">
        <f>IF(Table1[[#This Row],[Various  ]]&lt;&gt;1,IF(Table1[[#This Row],[Training Resources]]=1,1,""),"")</f>
        <v/>
      </c>
      <c r="CZ403" s="171" t="str">
        <f>IF(Table1[[#This Row],[Various  ]]&lt;&gt;1,IF(Table1[[#This Row],[Toolbox]]=1,1,""),"")</f>
        <v/>
      </c>
      <c r="DA403" s="169" t="str">
        <f>IF(Table1[[#This Row],[Various  ]]&lt;&gt;1,IF(Table1[[#This Row],[Video]]=1,1,""),"")</f>
        <v/>
      </c>
      <c r="DB403" s="169" t="str">
        <f>IF(Table1[[#This Row],[Various  ]]&lt;&gt;1,IF(Table1[[#This Row],[Case study]]=1,1,""),"")</f>
        <v/>
      </c>
      <c r="DC403" s="169" t="str">
        <f>IF(Table1[[#This Row],[Various  ]]&lt;&gt;1,IF(Table1[[#This Row],[Other   ]]=1,1,""),"")</f>
        <v/>
      </c>
      <c r="DD403" s="169" t="str">
        <f>IF(Table1[[#This Row],[Various  ]]&lt;&gt;1,IF(Table1[[#This Row],[Standards]]=1,1,""),"")</f>
        <v/>
      </c>
      <c r="DE403" s="169" t="str">
        <f>IF(Table1[[#This Row],[Various]]=1,1,IF(SUM(Table1[[#This Row],[Calculator / Software]:[Standards]])&gt;1,1,""))</f>
        <v/>
      </c>
      <c r="DF403" s="169" t="str">
        <f>IF(Table1[[#This Row],[Multiple NCC links]]&lt;&gt;1,IF(Table1[[#This Row],[Design]]=1,1,""),"")</f>
        <v/>
      </c>
      <c r="DG403" s="169" t="str">
        <f>IF(Table1[[#This Row],[Multiple NCC links]]&lt;&gt;1,IF(Table1[[#This Row],[Assessment / Verification]]=1,1,""),"")</f>
        <v/>
      </c>
      <c r="DH403" s="169" t="str">
        <f>IF(Table1[[#This Row],[Multiple NCC links]]&lt;&gt;1,IF(Table1[[#This Row],[Climate Specific ]]=1,1,""),"")</f>
        <v/>
      </c>
      <c r="DI403" s="169" t="str">
        <f>IF(Table1[[#This Row],[Multiple NCC links]]&lt;&gt;1,IF(Table1[[#This Row],[Alterations / Additions]]=1,1,""),"")</f>
        <v/>
      </c>
      <c r="DJ403" s="169" t="str">
        <f>IF(Table1[[#This Row],[Multiple NCC links]]&lt;&gt;1,IF(Table1[[#This Row],[Glazing]]=1,1,""),"")</f>
        <v/>
      </c>
      <c r="DK403" s="169" t="str">
        <f>IF(Table1[[#This Row],[Multiple NCC links]]&lt;&gt;1,IF(Table1[[#This Row],[Building Fabric / Thermal / Sealing]]=1,1,""),"")</f>
        <v/>
      </c>
      <c r="DL403" s="169" t="str">
        <f>IF(Table1[[#This Row],[Multiple NCC links]]&lt;&gt;1,IF(Table1[[#This Row],[Lighting]]=1,1,""),"")</f>
        <v/>
      </c>
      <c r="DM403" s="169" t="str">
        <f>IF(Table1[[#This Row],[Multiple NCC links]]&lt;&gt;1,IF(Table1[[#This Row],[HVAC]]=1,1,""),"")</f>
        <v/>
      </c>
      <c r="DN403" s="169" t="str">
        <f>IF(Table1[[#This Row],[Multiple NCC links]]&lt;&gt;1,IF(Table1[[#This Row],[Services]]=1,1,""),"")</f>
        <v/>
      </c>
      <c r="DO403" s="169" t="str">
        <f>IF(Table1[[#This Row],[Multiple NCC links]]&lt;&gt;1,IF(Table1[[#This Row],[Maintenance &amp; Monitoring]]=1,1,""),"")</f>
        <v/>
      </c>
      <c r="DP403" s="169" t="str">
        <f>IF(Table1[[#This Row],[Multiple NCC links]]&lt;&gt;1,IF(Table1[[#This Row],[Hand over / Operations]]=1,1,""),"")</f>
        <v/>
      </c>
      <c r="DQ403" s="169" t="str">
        <f>IF(Table1[[#This Row],[Multiple NCC links]]&lt;&gt;1,IF(Table1[[#This Row],[As built assessment]]=1,1,""),"")</f>
        <v/>
      </c>
      <c r="DR403" s="169" t="str">
        <f>IF(Table1[[#This Row],[Multiple NCC links]]&lt;&gt;1,IF(Table1[[#This Row],[Beyond compliance]]=1,1,""),"")</f>
        <v/>
      </c>
      <c r="DS403" s="169" t="str">
        <f>IF(SUM(Table1[[#This Row],[Design]:[Beyond compliance]])&gt;1,1,"")</f>
        <v/>
      </c>
      <c r="DT403" s="169" t="str">
        <f>IF(Table1[[#This Row],[Both Residential &amp; Commercial4]]&lt;&gt;1,IF(Table1[[#This Row],[Residential]]=1,1,""),"")</f>
        <v/>
      </c>
      <c r="DU403" s="169" t="str">
        <f>IF(Table1[[#This Row],[Both Residential &amp; Commercial4]]&lt;&gt;1,IF(Table1[[#This Row],[Commercial]]=1,1,""),"")</f>
        <v/>
      </c>
      <c r="DV403" s="169" t="str">
        <f>Table1[[#This Row],[Residential &amp; Commercial]]</f>
        <v/>
      </c>
      <c r="DW403" s="169"/>
    </row>
    <row r="404" spans="1:127" s="49" customFormat="1" ht="20.25" thickTop="1" thickBot="1" x14ac:dyDescent="0.35">
      <c r="A404" s="97"/>
      <c r="B404" s="97"/>
      <c r="C404" s="88"/>
      <c r="D404" s="88"/>
      <c r="E404" s="176"/>
      <c r="F404" s="176"/>
      <c r="G404" s="176"/>
      <c r="H404" s="176"/>
      <c r="I404" s="90" t="str">
        <f>IF(AND(Table1[[#This Row],[General]]=1,Table1[[#This Row],[Beginner]]=1,Table1[[#This Row],[Intermediate]]=1,Table1[[#This Row],[Advanced]]=1),1,"")</f>
        <v/>
      </c>
      <c r="J404" s="90" t="str">
        <f>CONCATENATE(IF(Table1[[#This Row],[General]]=1,"General, ",""), IF(Table1[[#This Row],[Beginner]]=1,"Beginner, ",""),IF(Table1[[#This Row],[Intermediate]]=1,"Intermediate, ",""), IF(Table1[[#This Row],[Advanced]]=1,"Advanced",""))</f>
        <v/>
      </c>
      <c r="K404" s="91"/>
      <c r="L404" s="179"/>
      <c r="M404" s="91"/>
      <c r="N404" s="91"/>
      <c r="O404" s="159"/>
      <c r="P404" s="91"/>
      <c r="Q404" s="91"/>
      <c r="R404" s="91"/>
      <c r="S40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04" s="102"/>
      <c r="U404" s="102"/>
      <c r="V404" s="240"/>
      <c r="W404" s="240"/>
      <c r="X404" s="102"/>
      <c r="Y404" s="102"/>
      <c r="Z404" s="102"/>
      <c r="AA404" s="102"/>
      <c r="AB404" s="102"/>
      <c r="AC404" s="102"/>
      <c r="AD404" s="102"/>
      <c r="AE404" s="102"/>
      <c r="AF404" s="102"/>
      <c r="AG40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04" s="103"/>
      <c r="AI404" s="103"/>
      <c r="AJ404" s="103"/>
      <c r="AK404" s="74" t="str">
        <f>CONCATENATE(IF(Table1[[#This Row],[Digital]]=1,"Digital, ",""),IF(Table1[[#This Row],[Face to Face]]=1,"Face to face, ",""),IF(Table1[[#This Row],[Blended]]=1,"Blended",""))</f>
        <v/>
      </c>
      <c r="AL404" s="99"/>
      <c r="AM404" s="104"/>
      <c r="AN404" s="130"/>
      <c r="AO404" s="94"/>
      <c r="AP404" s="182"/>
      <c r="AQ404" s="94"/>
      <c r="AR404" s="94"/>
      <c r="AS404" s="94"/>
      <c r="AT404" s="94"/>
      <c r="AU404" s="94"/>
      <c r="AV404" s="182"/>
      <c r="AW404" s="182"/>
      <c r="AX404" s="182"/>
      <c r="AY404" s="94"/>
      <c r="AZ40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0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04" s="95"/>
      <c r="BC404" s="95"/>
      <c r="BD404" s="90" t="str">
        <f>IF(AND(Table1[[#This Row],[Residential]]=1,Table1[[#This Row],[Commercial]]=1),1,"")</f>
        <v/>
      </c>
      <c r="BE404" s="90" t="str">
        <f>CONCATENATE(IF(Table1[[#This Row],[Residential]]=1,"Residential, ",""),IF(Table1[[#This Row],[Commercial]]=1,"Commercial",""))</f>
        <v/>
      </c>
      <c r="BF404" s="94"/>
      <c r="BG404" s="94"/>
      <c r="BH404" s="94"/>
      <c r="BI404" s="94"/>
      <c r="BJ404" s="94"/>
      <c r="BK404" s="94"/>
      <c r="BL404" s="94"/>
      <c r="BM404" s="182"/>
      <c r="BN404" s="94"/>
      <c r="BO40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04" s="178"/>
      <c r="BQ404" s="120"/>
      <c r="BR404" s="132"/>
      <c r="BS404" s="120"/>
      <c r="BT404" s="175"/>
      <c r="BU404" s="175"/>
      <c r="BV404" s="175"/>
      <c r="BW404" s="121"/>
      <c r="BX404" s="121"/>
      <c r="BY404" s="121"/>
      <c r="BZ404" s="227"/>
      <c r="CA40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04" s="48">
        <f>COUNTIF(Table1[[#This Row],[Validity]:[Alignment with NCC (Yes=1,No=0)]],"N/A")</f>
        <v>0</v>
      </c>
      <c r="CC404" s="48">
        <f>IF(ISERROR(Table1[[#This Row],[Total Quality Score (out of 10)]]/(4-Table1[[#This Row],[N/A Count]])),0,Table1[[#This Row],[Total Quality Score (out of 10)]]/(4-Table1[[#This Row],[N/A Count]]))</f>
        <v>0</v>
      </c>
      <c r="CD404" s="106"/>
      <c r="CE404" s="106"/>
      <c r="CF404" s="172" t="str">
        <f>IF(SUM(Table1[[#This Row],[Multiple]:[Level (all)62]])&lt;1,IF(Table1[[#This Row],[General]]=1,1,""),"")</f>
        <v/>
      </c>
      <c r="CG404" s="172" t="str">
        <f>IF(SUM(Table1[[#This Row],[Multiple]:[Level (all)62]])&lt;1,IF(Table1[[#This Row],[Beginner]]=1,1,""),"")</f>
        <v/>
      </c>
      <c r="CH404" s="171" t="str">
        <f>IF(SUM(Table1[[#This Row],[Multiple]:[Level (all)62]])&lt;1,IF(Table1[[#This Row],[Intermediate]]=1,1,""),"")</f>
        <v/>
      </c>
      <c r="CI404" s="171" t="str">
        <f>IF(SUM(Table1[[#This Row],[Multiple]:[Level (all)62]])&lt;1,IF(Table1[[#This Row],[Advanced]]=1,1,""),"")</f>
        <v/>
      </c>
      <c r="CJ404" s="171" t="str">
        <f>IF(AND(SUM(Table1[[#This Row],[General]:[Advanced]])&lt;4,SUM(Table1[[#This Row],[General]:[Advanced]])&gt;1),1,"")</f>
        <v/>
      </c>
      <c r="CK404" s="171" t="str">
        <f>Table1[[#This Row],[Level (all)]]</f>
        <v/>
      </c>
      <c r="CL404" s="171" t="str">
        <f>IF(Table1[[#This Row],[Multiple audience]]&lt;&gt;1,IF(Table1[[#This Row],[General Audience]]=1,1,""),"")</f>
        <v/>
      </c>
      <c r="CM404" s="171" t="str">
        <f>IF(Table1[[#This Row],[Multiple audience]]&lt;&gt;1,IF(Table1[[#This Row],[Planners / Designers ]]=1,1,""),"")</f>
        <v/>
      </c>
      <c r="CN404" s="171" t="str">
        <f>IF(Table1[[#This Row],[Multiple audience]]&lt;&gt;1,IF(Table1[[#This Row],[Regulatory Assessors]]=1,1,""),"")</f>
        <v/>
      </c>
      <c r="CO404" s="171" t="str">
        <f>IF(Table1[[#This Row],[Multiple audience]]&lt;&gt;1,IF(Table1[[#This Row],[Builders / Management]]=1,1,""),"")</f>
        <v/>
      </c>
      <c r="CP404" s="171" t="str">
        <f>IF(Table1[[#This Row],[Multiple audience]]&lt;&gt;1,IF(Table1[[#This Row],[Energy / Sus Assessors]]=1,1,""),"")</f>
        <v/>
      </c>
      <c r="CQ404" s="171" t="str">
        <f>IF(Table1[[#This Row],[Multiple audience]]&lt;&gt;1,IF(Table1[[#This Row],[Semi-skilled]]=1,1,""),"")</f>
        <v/>
      </c>
      <c r="CR404" s="171" t="str">
        <f>IF(Table1[[#This Row],[Multiple audience]]&lt;&gt;1,IF(Table1[[#This Row],[Trades]]=1,1,""),"")</f>
        <v/>
      </c>
      <c r="CS404" s="171" t="str">
        <f>IF(Table1[[#This Row],[Multiple audience]]&lt;&gt;1,IF(Table1[[#This Row],[Other]]=1,1,""),"")</f>
        <v/>
      </c>
      <c r="CT404" s="171" t="str">
        <f>IF(SUM(Table1[[#This Row],[General Audience]:[Other]])&gt;1,1,"")</f>
        <v/>
      </c>
      <c r="CU404" s="171" t="str">
        <f>IF(Table1[[#This Row],[Various  ]]&lt;&gt;1,IF(Table1[[#This Row],[Calculator / Software]]=1,1,""),"")</f>
        <v/>
      </c>
      <c r="CV404" s="171" t="str">
        <f>IF(Table1[[#This Row],[Various  ]]&lt;&gt;1,IF(Table1[[#This Row],[Information  ]]=1,1,""),"")</f>
        <v/>
      </c>
      <c r="CW404" s="171" t="str">
        <f>IF(Table1[[#This Row],[Various  ]]&lt;&gt;1,IF(Table1[[#This Row],[Interactive Tool]]=1,1,""),"")</f>
        <v/>
      </c>
      <c r="CX404" s="171" t="str">
        <f>IF(Table1[[#This Row],[Various  ]]&lt;&gt;1,IF(Table1[[#This Row],[Technical Specifications]]=1,1,""),"")</f>
        <v/>
      </c>
      <c r="CY404" s="171" t="str">
        <f>IF(Table1[[#This Row],[Various  ]]&lt;&gt;1,IF(Table1[[#This Row],[Training Resources]]=1,1,""),"")</f>
        <v/>
      </c>
      <c r="CZ404" s="171" t="str">
        <f>IF(Table1[[#This Row],[Various  ]]&lt;&gt;1,IF(Table1[[#This Row],[Toolbox]]=1,1,""),"")</f>
        <v/>
      </c>
      <c r="DA404" s="169" t="str">
        <f>IF(Table1[[#This Row],[Various  ]]&lt;&gt;1,IF(Table1[[#This Row],[Video]]=1,1,""),"")</f>
        <v/>
      </c>
      <c r="DB404" s="169" t="str">
        <f>IF(Table1[[#This Row],[Various  ]]&lt;&gt;1,IF(Table1[[#This Row],[Case study]]=1,1,""),"")</f>
        <v/>
      </c>
      <c r="DC404" s="169" t="str">
        <f>IF(Table1[[#This Row],[Various  ]]&lt;&gt;1,IF(Table1[[#This Row],[Other   ]]=1,1,""),"")</f>
        <v/>
      </c>
      <c r="DD404" s="169" t="str">
        <f>IF(Table1[[#This Row],[Various  ]]&lt;&gt;1,IF(Table1[[#This Row],[Standards]]=1,1,""),"")</f>
        <v/>
      </c>
      <c r="DE404" s="169" t="str">
        <f>IF(Table1[[#This Row],[Various]]=1,1,IF(SUM(Table1[[#This Row],[Calculator / Software]:[Standards]])&gt;1,1,""))</f>
        <v/>
      </c>
      <c r="DF404" s="169" t="str">
        <f>IF(Table1[[#This Row],[Multiple NCC links]]&lt;&gt;1,IF(Table1[[#This Row],[Design]]=1,1,""),"")</f>
        <v/>
      </c>
      <c r="DG404" s="169" t="str">
        <f>IF(Table1[[#This Row],[Multiple NCC links]]&lt;&gt;1,IF(Table1[[#This Row],[Assessment / Verification]]=1,1,""),"")</f>
        <v/>
      </c>
      <c r="DH404" s="169" t="str">
        <f>IF(Table1[[#This Row],[Multiple NCC links]]&lt;&gt;1,IF(Table1[[#This Row],[Climate Specific ]]=1,1,""),"")</f>
        <v/>
      </c>
      <c r="DI404" s="169" t="str">
        <f>IF(Table1[[#This Row],[Multiple NCC links]]&lt;&gt;1,IF(Table1[[#This Row],[Alterations / Additions]]=1,1,""),"")</f>
        <v/>
      </c>
      <c r="DJ404" s="169" t="str">
        <f>IF(Table1[[#This Row],[Multiple NCC links]]&lt;&gt;1,IF(Table1[[#This Row],[Glazing]]=1,1,""),"")</f>
        <v/>
      </c>
      <c r="DK404" s="169" t="str">
        <f>IF(Table1[[#This Row],[Multiple NCC links]]&lt;&gt;1,IF(Table1[[#This Row],[Building Fabric / Thermal / Sealing]]=1,1,""),"")</f>
        <v/>
      </c>
      <c r="DL404" s="169" t="str">
        <f>IF(Table1[[#This Row],[Multiple NCC links]]&lt;&gt;1,IF(Table1[[#This Row],[Lighting]]=1,1,""),"")</f>
        <v/>
      </c>
      <c r="DM404" s="169" t="str">
        <f>IF(Table1[[#This Row],[Multiple NCC links]]&lt;&gt;1,IF(Table1[[#This Row],[HVAC]]=1,1,""),"")</f>
        <v/>
      </c>
      <c r="DN404" s="169" t="str">
        <f>IF(Table1[[#This Row],[Multiple NCC links]]&lt;&gt;1,IF(Table1[[#This Row],[Services]]=1,1,""),"")</f>
        <v/>
      </c>
      <c r="DO404" s="169" t="str">
        <f>IF(Table1[[#This Row],[Multiple NCC links]]&lt;&gt;1,IF(Table1[[#This Row],[Maintenance &amp; Monitoring]]=1,1,""),"")</f>
        <v/>
      </c>
      <c r="DP404" s="169" t="str">
        <f>IF(Table1[[#This Row],[Multiple NCC links]]&lt;&gt;1,IF(Table1[[#This Row],[Hand over / Operations]]=1,1,""),"")</f>
        <v/>
      </c>
      <c r="DQ404" s="169" t="str">
        <f>IF(Table1[[#This Row],[Multiple NCC links]]&lt;&gt;1,IF(Table1[[#This Row],[As built assessment]]=1,1,""),"")</f>
        <v/>
      </c>
      <c r="DR404" s="169" t="str">
        <f>IF(Table1[[#This Row],[Multiple NCC links]]&lt;&gt;1,IF(Table1[[#This Row],[Beyond compliance]]=1,1,""),"")</f>
        <v/>
      </c>
      <c r="DS404" s="169" t="str">
        <f>IF(SUM(Table1[[#This Row],[Design]:[Beyond compliance]])&gt;1,1,"")</f>
        <v/>
      </c>
      <c r="DT404" s="169" t="str">
        <f>IF(Table1[[#This Row],[Both Residential &amp; Commercial4]]&lt;&gt;1,IF(Table1[[#This Row],[Residential]]=1,1,""),"")</f>
        <v/>
      </c>
      <c r="DU404" s="169" t="str">
        <f>IF(Table1[[#This Row],[Both Residential &amp; Commercial4]]&lt;&gt;1,IF(Table1[[#This Row],[Commercial]]=1,1,""),"")</f>
        <v/>
      </c>
      <c r="DV404" s="169" t="str">
        <f>Table1[[#This Row],[Residential &amp; Commercial]]</f>
        <v/>
      </c>
      <c r="DW404" s="169"/>
    </row>
    <row r="405" spans="1:127" s="49" customFormat="1" ht="20.25" thickTop="1" thickBot="1" x14ac:dyDescent="0.35">
      <c r="A405" s="97"/>
      <c r="B405" s="97"/>
      <c r="C405" s="88"/>
      <c r="D405" s="88"/>
      <c r="E405" s="176"/>
      <c r="F405" s="176"/>
      <c r="G405" s="176"/>
      <c r="H405" s="176"/>
      <c r="I405" s="90" t="str">
        <f>IF(AND(Table1[[#This Row],[General]]=1,Table1[[#This Row],[Beginner]]=1,Table1[[#This Row],[Intermediate]]=1,Table1[[#This Row],[Advanced]]=1),1,"")</f>
        <v/>
      </c>
      <c r="J405" s="90" t="str">
        <f>CONCATENATE(IF(Table1[[#This Row],[General]]=1,"General, ",""), IF(Table1[[#This Row],[Beginner]]=1,"Beginner, ",""),IF(Table1[[#This Row],[Intermediate]]=1,"Intermediate, ",""), IF(Table1[[#This Row],[Advanced]]=1,"Advanced",""))</f>
        <v/>
      </c>
      <c r="K405" s="91"/>
      <c r="L405" s="179"/>
      <c r="M405" s="91"/>
      <c r="N405" s="91"/>
      <c r="O405" s="159"/>
      <c r="P405" s="91"/>
      <c r="Q405" s="91"/>
      <c r="R405" s="91"/>
      <c r="S40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05" s="102"/>
      <c r="U405" s="102"/>
      <c r="V405" s="240"/>
      <c r="W405" s="240"/>
      <c r="X405" s="102"/>
      <c r="Y405" s="102"/>
      <c r="Z405" s="102"/>
      <c r="AA405" s="102"/>
      <c r="AB405" s="102"/>
      <c r="AC405" s="102"/>
      <c r="AD405" s="102"/>
      <c r="AE405" s="102"/>
      <c r="AF405" s="102"/>
      <c r="AG40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05" s="103"/>
      <c r="AI405" s="103"/>
      <c r="AJ405" s="103"/>
      <c r="AK405" s="74" t="str">
        <f>CONCATENATE(IF(Table1[[#This Row],[Digital]]=1,"Digital, ",""),IF(Table1[[#This Row],[Face to Face]]=1,"Face to face, ",""),IF(Table1[[#This Row],[Blended]]=1,"Blended",""))</f>
        <v/>
      </c>
      <c r="AL405" s="99"/>
      <c r="AM405" s="104"/>
      <c r="AN405" s="130"/>
      <c r="AO405" s="94"/>
      <c r="AP405" s="182"/>
      <c r="AQ405" s="94"/>
      <c r="AR405" s="94"/>
      <c r="AS405" s="94"/>
      <c r="AT405" s="94"/>
      <c r="AU405" s="94"/>
      <c r="AV405" s="182"/>
      <c r="AW405" s="182"/>
      <c r="AX405" s="182"/>
      <c r="AY405" s="94"/>
      <c r="AZ40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0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05" s="95"/>
      <c r="BC405" s="95"/>
      <c r="BD405" s="90" t="str">
        <f>IF(AND(Table1[[#This Row],[Residential]]=1,Table1[[#This Row],[Commercial]]=1),1,"")</f>
        <v/>
      </c>
      <c r="BE405" s="90" t="str">
        <f>CONCATENATE(IF(Table1[[#This Row],[Residential]]=1,"Residential, ",""),IF(Table1[[#This Row],[Commercial]]=1,"Commercial",""))</f>
        <v/>
      </c>
      <c r="BF405" s="94"/>
      <c r="BG405" s="94"/>
      <c r="BH405" s="94"/>
      <c r="BI405" s="94"/>
      <c r="BJ405" s="94"/>
      <c r="BK405" s="94"/>
      <c r="BL405" s="94"/>
      <c r="BM405" s="182"/>
      <c r="BN405" s="94"/>
      <c r="BO40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05" s="178"/>
      <c r="BQ405" s="120"/>
      <c r="BR405" s="132"/>
      <c r="BS405" s="120"/>
      <c r="BT405" s="175"/>
      <c r="BU405" s="175"/>
      <c r="BV405" s="175"/>
      <c r="BW405" s="121"/>
      <c r="BX405" s="121"/>
      <c r="BY405" s="121"/>
      <c r="BZ405" s="227"/>
      <c r="CA40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05" s="48">
        <f>COUNTIF(Table1[[#This Row],[Validity]:[Alignment with NCC (Yes=1,No=0)]],"N/A")</f>
        <v>0</v>
      </c>
      <c r="CC405" s="48">
        <f>IF(ISERROR(Table1[[#This Row],[Total Quality Score (out of 10)]]/(4-Table1[[#This Row],[N/A Count]])),0,Table1[[#This Row],[Total Quality Score (out of 10)]]/(4-Table1[[#This Row],[N/A Count]]))</f>
        <v>0</v>
      </c>
      <c r="CD405" s="106"/>
      <c r="CE405" s="106"/>
      <c r="CF405" s="172" t="str">
        <f>IF(SUM(Table1[[#This Row],[Multiple]:[Level (all)62]])&lt;1,IF(Table1[[#This Row],[General]]=1,1,""),"")</f>
        <v/>
      </c>
      <c r="CG405" s="172" t="str">
        <f>IF(SUM(Table1[[#This Row],[Multiple]:[Level (all)62]])&lt;1,IF(Table1[[#This Row],[Beginner]]=1,1,""),"")</f>
        <v/>
      </c>
      <c r="CH405" s="171" t="str">
        <f>IF(SUM(Table1[[#This Row],[Multiple]:[Level (all)62]])&lt;1,IF(Table1[[#This Row],[Intermediate]]=1,1,""),"")</f>
        <v/>
      </c>
      <c r="CI405" s="171" t="str">
        <f>IF(SUM(Table1[[#This Row],[Multiple]:[Level (all)62]])&lt;1,IF(Table1[[#This Row],[Advanced]]=1,1,""),"")</f>
        <v/>
      </c>
      <c r="CJ405" s="171" t="str">
        <f>IF(AND(SUM(Table1[[#This Row],[General]:[Advanced]])&lt;4,SUM(Table1[[#This Row],[General]:[Advanced]])&gt;1),1,"")</f>
        <v/>
      </c>
      <c r="CK405" s="171" t="str">
        <f>Table1[[#This Row],[Level (all)]]</f>
        <v/>
      </c>
      <c r="CL405" s="171" t="str">
        <f>IF(Table1[[#This Row],[Multiple audience]]&lt;&gt;1,IF(Table1[[#This Row],[General Audience]]=1,1,""),"")</f>
        <v/>
      </c>
      <c r="CM405" s="171" t="str">
        <f>IF(Table1[[#This Row],[Multiple audience]]&lt;&gt;1,IF(Table1[[#This Row],[Planners / Designers ]]=1,1,""),"")</f>
        <v/>
      </c>
      <c r="CN405" s="171" t="str">
        <f>IF(Table1[[#This Row],[Multiple audience]]&lt;&gt;1,IF(Table1[[#This Row],[Regulatory Assessors]]=1,1,""),"")</f>
        <v/>
      </c>
      <c r="CO405" s="171" t="str">
        <f>IF(Table1[[#This Row],[Multiple audience]]&lt;&gt;1,IF(Table1[[#This Row],[Builders / Management]]=1,1,""),"")</f>
        <v/>
      </c>
      <c r="CP405" s="171" t="str">
        <f>IF(Table1[[#This Row],[Multiple audience]]&lt;&gt;1,IF(Table1[[#This Row],[Energy / Sus Assessors]]=1,1,""),"")</f>
        <v/>
      </c>
      <c r="CQ405" s="171" t="str">
        <f>IF(Table1[[#This Row],[Multiple audience]]&lt;&gt;1,IF(Table1[[#This Row],[Semi-skilled]]=1,1,""),"")</f>
        <v/>
      </c>
      <c r="CR405" s="171" t="str">
        <f>IF(Table1[[#This Row],[Multiple audience]]&lt;&gt;1,IF(Table1[[#This Row],[Trades]]=1,1,""),"")</f>
        <v/>
      </c>
      <c r="CS405" s="171" t="str">
        <f>IF(Table1[[#This Row],[Multiple audience]]&lt;&gt;1,IF(Table1[[#This Row],[Other]]=1,1,""),"")</f>
        <v/>
      </c>
      <c r="CT405" s="171" t="str">
        <f>IF(SUM(Table1[[#This Row],[General Audience]:[Other]])&gt;1,1,"")</f>
        <v/>
      </c>
      <c r="CU405" s="171" t="str">
        <f>IF(Table1[[#This Row],[Various  ]]&lt;&gt;1,IF(Table1[[#This Row],[Calculator / Software]]=1,1,""),"")</f>
        <v/>
      </c>
      <c r="CV405" s="171" t="str">
        <f>IF(Table1[[#This Row],[Various  ]]&lt;&gt;1,IF(Table1[[#This Row],[Information  ]]=1,1,""),"")</f>
        <v/>
      </c>
      <c r="CW405" s="171" t="str">
        <f>IF(Table1[[#This Row],[Various  ]]&lt;&gt;1,IF(Table1[[#This Row],[Interactive Tool]]=1,1,""),"")</f>
        <v/>
      </c>
      <c r="CX405" s="171" t="str">
        <f>IF(Table1[[#This Row],[Various  ]]&lt;&gt;1,IF(Table1[[#This Row],[Technical Specifications]]=1,1,""),"")</f>
        <v/>
      </c>
      <c r="CY405" s="171" t="str">
        <f>IF(Table1[[#This Row],[Various  ]]&lt;&gt;1,IF(Table1[[#This Row],[Training Resources]]=1,1,""),"")</f>
        <v/>
      </c>
      <c r="CZ405" s="171" t="str">
        <f>IF(Table1[[#This Row],[Various  ]]&lt;&gt;1,IF(Table1[[#This Row],[Toolbox]]=1,1,""),"")</f>
        <v/>
      </c>
      <c r="DA405" s="169" t="str">
        <f>IF(Table1[[#This Row],[Various  ]]&lt;&gt;1,IF(Table1[[#This Row],[Video]]=1,1,""),"")</f>
        <v/>
      </c>
      <c r="DB405" s="169" t="str">
        <f>IF(Table1[[#This Row],[Various  ]]&lt;&gt;1,IF(Table1[[#This Row],[Case study]]=1,1,""),"")</f>
        <v/>
      </c>
      <c r="DC405" s="169" t="str">
        <f>IF(Table1[[#This Row],[Various  ]]&lt;&gt;1,IF(Table1[[#This Row],[Other   ]]=1,1,""),"")</f>
        <v/>
      </c>
      <c r="DD405" s="169" t="str">
        <f>IF(Table1[[#This Row],[Various  ]]&lt;&gt;1,IF(Table1[[#This Row],[Standards]]=1,1,""),"")</f>
        <v/>
      </c>
      <c r="DE405" s="169" t="str">
        <f>IF(Table1[[#This Row],[Various]]=1,1,IF(SUM(Table1[[#This Row],[Calculator / Software]:[Standards]])&gt;1,1,""))</f>
        <v/>
      </c>
      <c r="DF405" s="169" t="str">
        <f>IF(Table1[[#This Row],[Multiple NCC links]]&lt;&gt;1,IF(Table1[[#This Row],[Design]]=1,1,""),"")</f>
        <v/>
      </c>
      <c r="DG405" s="169" t="str">
        <f>IF(Table1[[#This Row],[Multiple NCC links]]&lt;&gt;1,IF(Table1[[#This Row],[Assessment / Verification]]=1,1,""),"")</f>
        <v/>
      </c>
      <c r="DH405" s="169" t="str">
        <f>IF(Table1[[#This Row],[Multiple NCC links]]&lt;&gt;1,IF(Table1[[#This Row],[Climate Specific ]]=1,1,""),"")</f>
        <v/>
      </c>
      <c r="DI405" s="169" t="str">
        <f>IF(Table1[[#This Row],[Multiple NCC links]]&lt;&gt;1,IF(Table1[[#This Row],[Alterations / Additions]]=1,1,""),"")</f>
        <v/>
      </c>
      <c r="DJ405" s="169" t="str">
        <f>IF(Table1[[#This Row],[Multiple NCC links]]&lt;&gt;1,IF(Table1[[#This Row],[Glazing]]=1,1,""),"")</f>
        <v/>
      </c>
      <c r="DK405" s="169" t="str">
        <f>IF(Table1[[#This Row],[Multiple NCC links]]&lt;&gt;1,IF(Table1[[#This Row],[Building Fabric / Thermal / Sealing]]=1,1,""),"")</f>
        <v/>
      </c>
      <c r="DL405" s="169" t="str">
        <f>IF(Table1[[#This Row],[Multiple NCC links]]&lt;&gt;1,IF(Table1[[#This Row],[Lighting]]=1,1,""),"")</f>
        <v/>
      </c>
      <c r="DM405" s="169" t="str">
        <f>IF(Table1[[#This Row],[Multiple NCC links]]&lt;&gt;1,IF(Table1[[#This Row],[HVAC]]=1,1,""),"")</f>
        <v/>
      </c>
      <c r="DN405" s="169" t="str">
        <f>IF(Table1[[#This Row],[Multiple NCC links]]&lt;&gt;1,IF(Table1[[#This Row],[Services]]=1,1,""),"")</f>
        <v/>
      </c>
      <c r="DO405" s="169" t="str">
        <f>IF(Table1[[#This Row],[Multiple NCC links]]&lt;&gt;1,IF(Table1[[#This Row],[Maintenance &amp; Monitoring]]=1,1,""),"")</f>
        <v/>
      </c>
      <c r="DP405" s="169" t="str">
        <f>IF(Table1[[#This Row],[Multiple NCC links]]&lt;&gt;1,IF(Table1[[#This Row],[Hand over / Operations]]=1,1,""),"")</f>
        <v/>
      </c>
      <c r="DQ405" s="169" t="str">
        <f>IF(Table1[[#This Row],[Multiple NCC links]]&lt;&gt;1,IF(Table1[[#This Row],[As built assessment]]=1,1,""),"")</f>
        <v/>
      </c>
      <c r="DR405" s="169" t="str">
        <f>IF(Table1[[#This Row],[Multiple NCC links]]&lt;&gt;1,IF(Table1[[#This Row],[Beyond compliance]]=1,1,""),"")</f>
        <v/>
      </c>
      <c r="DS405" s="169" t="str">
        <f>IF(SUM(Table1[[#This Row],[Design]:[Beyond compliance]])&gt;1,1,"")</f>
        <v/>
      </c>
      <c r="DT405" s="169" t="str">
        <f>IF(Table1[[#This Row],[Both Residential &amp; Commercial4]]&lt;&gt;1,IF(Table1[[#This Row],[Residential]]=1,1,""),"")</f>
        <v/>
      </c>
      <c r="DU405" s="169" t="str">
        <f>IF(Table1[[#This Row],[Both Residential &amp; Commercial4]]&lt;&gt;1,IF(Table1[[#This Row],[Commercial]]=1,1,""),"")</f>
        <v/>
      </c>
      <c r="DV405" s="169" t="str">
        <f>Table1[[#This Row],[Residential &amp; Commercial]]</f>
        <v/>
      </c>
      <c r="DW405" s="169"/>
    </row>
    <row r="406" spans="1:127" s="49" customFormat="1" ht="20.25" thickTop="1" thickBot="1" x14ac:dyDescent="0.35">
      <c r="A406" s="97"/>
      <c r="B406" s="97"/>
      <c r="C406" s="88"/>
      <c r="D406" s="88"/>
      <c r="E406" s="176"/>
      <c r="F406" s="176"/>
      <c r="G406" s="176"/>
      <c r="H406" s="176"/>
      <c r="I406" s="90" t="str">
        <f>IF(AND(Table1[[#This Row],[General]]=1,Table1[[#This Row],[Beginner]]=1,Table1[[#This Row],[Intermediate]]=1,Table1[[#This Row],[Advanced]]=1),1,"")</f>
        <v/>
      </c>
      <c r="J406" s="90" t="str">
        <f>CONCATENATE(IF(Table1[[#This Row],[General]]=1,"General, ",""), IF(Table1[[#This Row],[Beginner]]=1,"Beginner, ",""),IF(Table1[[#This Row],[Intermediate]]=1,"Intermediate, ",""), IF(Table1[[#This Row],[Advanced]]=1,"Advanced",""))</f>
        <v/>
      </c>
      <c r="K406" s="91"/>
      <c r="L406" s="179"/>
      <c r="M406" s="91"/>
      <c r="N406" s="91"/>
      <c r="O406" s="159"/>
      <c r="P406" s="91"/>
      <c r="Q406" s="91"/>
      <c r="R406" s="91"/>
      <c r="S40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06" s="102"/>
      <c r="U406" s="102"/>
      <c r="V406" s="240"/>
      <c r="W406" s="240"/>
      <c r="X406" s="102"/>
      <c r="Y406" s="102"/>
      <c r="Z406" s="102"/>
      <c r="AA406" s="102"/>
      <c r="AB406" s="102"/>
      <c r="AC406" s="102"/>
      <c r="AD406" s="102"/>
      <c r="AE406" s="102"/>
      <c r="AF406" s="102"/>
      <c r="AG40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06" s="103"/>
      <c r="AI406" s="103"/>
      <c r="AJ406" s="103"/>
      <c r="AK406" s="74" t="str">
        <f>CONCATENATE(IF(Table1[[#This Row],[Digital]]=1,"Digital, ",""),IF(Table1[[#This Row],[Face to Face]]=1,"Face to face, ",""),IF(Table1[[#This Row],[Blended]]=1,"Blended",""))</f>
        <v/>
      </c>
      <c r="AL406" s="99"/>
      <c r="AM406" s="104"/>
      <c r="AN406" s="130"/>
      <c r="AO406" s="94"/>
      <c r="AP406" s="182"/>
      <c r="AQ406" s="94"/>
      <c r="AR406" s="94"/>
      <c r="AS406" s="94"/>
      <c r="AT406" s="94"/>
      <c r="AU406" s="94"/>
      <c r="AV406" s="182"/>
      <c r="AW406" s="182"/>
      <c r="AX406" s="182"/>
      <c r="AY406" s="94"/>
      <c r="AZ40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0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06" s="95"/>
      <c r="BC406" s="95"/>
      <c r="BD406" s="90" t="str">
        <f>IF(AND(Table1[[#This Row],[Residential]]=1,Table1[[#This Row],[Commercial]]=1),1,"")</f>
        <v/>
      </c>
      <c r="BE406" s="90" t="str">
        <f>CONCATENATE(IF(Table1[[#This Row],[Residential]]=1,"Residential, ",""),IF(Table1[[#This Row],[Commercial]]=1,"Commercial",""))</f>
        <v/>
      </c>
      <c r="BF406" s="94"/>
      <c r="BG406" s="94"/>
      <c r="BH406" s="94"/>
      <c r="BI406" s="94"/>
      <c r="BJ406" s="94"/>
      <c r="BK406" s="94"/>
      <c r="BL406" s="94"/>
      <c r="BM406" s="182"/>
      <c r="BN406" s="94"/>
      <c r="BO40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06" s="178"/>
      <c r="BQ406" s="120"/>
      <c r="BR406" s="132"/>
      <c r="BS406" s="120"/>
      <c r="BT406" s="175"/>
      <c r="BU406" s="175"/>
      <c r="BV406" s="175"/>
      <c r="BW406" s="121"/>
      <c r="BX406" s="121"/>
      <c r="BY406" s="121"/>
      <c r="BZ406" s="227"/>
      <c r="CA40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06" s="48">
        <f>COUNTIF(Table1[[#This Row],[Validity]:[Alignment with NCC (Yes=1,No=0)]],"N/A")</f>
        <v>0</v>
      </c>
      <c r="CC406" s="48">
        <f>IF(ISERROR(Table1[[#This Row],[Total Quality Score (out of 10)]]/(4-Table1[[#This Row],[N/A Count]])),0,Table1[[#This Row],[Total Quality Score (out of 10)]]/(4-Table1[[#This Row],[N/A Count]]))</f>
        <v>0</v>
      </c>
      <c r="CD406" s="106"/>
      <c r="CE406" s="106"/>
      <c r="CF406" s="172" t="str">
        <f>IF(SUM(Table1[[#This Row],[Multiple]:[Level (all)62]])&lt;1,IF(Table1[[#This Row],[General]]=1,1,""),"")</f>
        <v/>
      </c>
      <c r="CG406" s="172" t="str">
        <f>IF(SUM(Table1[[#This Row],[Multiple]:[Level (all)62]])&lt;1,IF(Table1[[#This Row],[Beginner]]=1,1,""),"")</f>
        <v/>
      </c>
      <c r="CH406" s="171" t="str">
        <f>IF(SUM(Table1[[#This Row],[Multiple]:[Level (all)62]])&lt;1,IF(Table1[[#This Row],[Intermediate]]=1,1,""),"")</f>
        <v/>
      </c>
      <c r="CI406" s="171" t="str">
        <f>IF(SUM(Table1[[#This Row],[Multiple]:[Level (all)62]])&lt;1,IF(Table1[[#This Row],[Advanced]]=1,1,""),"")</f>
        <v/>
      </c>
      <c r="CJ406" s="171" t="str">
        <f>IF(AND(SUM(Table1[[#This Row],[General]:[Advanced]])&lt;4,SUM(Table1[[#This Row],[General]:[Advanced]])&gt;1),1,"")</f>
        <v/>
      </c>
      <c r="CK406" s="171" t="str">
        <f>Table1[[#This Row],[Level (all)]]</f>
        <v/>
      </c>
      <c r="CL406" s="171" t="str">
        <f>IF(Table1[[#This Row],[Multiple audience]]&lt;&gt;1,IF(Table1[[#This Row],[General Audience]]=1,1,""),"")</f>
        <v/>
      </c>
      <c r="CM406" s="171" t="str">
        <f>IF(Table1[[#This Row],[Multiple audience]]&lt;&gt;1,IF(Table1[[#This Row],[Planners / Designers ]]=1,1,""),"")</f>
        <v/>
      </c>
      <c r="CN406" s="171" t="str">
        <f>IF(Table1[[#This Row],[Multiple audience]]&lt;&gt;1,IF(Table1[[#This Row],[Regulatory Assessors]]=1,1,""),"")</f>
        <v/>
      </c>
      <c r="CO406" s="171" t="str">
        <f>IF(Table1[[#This Row],[Multiple audience]]&lt;&gt;1,IF(Table1[[#This Row],[Builders / Management]]=1,1,""),"")</f>
        <v/>
      </c>
      <c r="CP406" s="171" t="str">
        <f>IF(Table1[[#This Row],[Multiple audience]]&lt;&gt;1,IF(Table1[[#This Row],[Energy / Sus Assessors]]=1,1,""),"")</f>
        <v/>
      </c>
      <c r="CQ406" s="171" t="str">
        <f>IF(Table1[[#This Row],[Multiple audience]]&lt;&gt;1,IF(Table1[[#This Row],[Semi-skilled]]=1,1,""),"")</f>
        <v/>
      </c>
      <c r="CR406" s="171" t="str">
        <f>IF(Table1[[#This Row],[Multiple audience]]&lt;&gt;1,IF(Table1[[#This Row],[Trades]]=1,1,""),"")</f>
        <v/>
      </c>
      <c r="CS406" s="171" t="str">
        <f>IF(Table1[[#This Row],[Multiple audience]]&lt;&gt;1,IF(Table1[[#This Row],[Other]]=1,1,""),"")</f>
        <v/>
      </c>
      <c r="CT406" s="171" t="str">
        <f>IF(SUM(Table1[[#This Row],[General Audience]:[Other]])&gt;1,1,"")</f>
        <v/>
      </c>
      <c r="CU406" s="171" t="str">
        <f>IF(Table1[[#This Row],[Various  ]]&lt;&gt;1,IF(Table1[[#This Row],[Calculator / Software]]=1,1,""),"")</f>
        <v/>
      </c>
      <c r="CV406" s="171" t="str">
        <f>IF(Table1[[#This Row],[Various  ]]&lt;&gt;1,IF(Table1[[#This Row],[Information  ]]=1,1,""),"")</f>
        <v/>
      </c>
      <c r="CW406" s="171" t="str">
        <f>IF(Table1[[#This Row],[Various  ]]&lt;&gt;1,IF(Table1[[#This Row],[Interactive Tool]]=1,1,""),"")</f>
        <v/>
      </c>
      <c r="CX406" s="171" t="str">
        <f>IF(Table1[[#This Row],[Various  ]]&lt;&gt;1,IF(Table1[[#This Row],[Technical Specifications]]=1,1,""),"")</f>
        <v/>
      </c>
      <c r="CY406" s="171" t="str">
        <f>IF(Table1[[#This Row],[Various  ]]&lt;&gt;1,IF(Table1[[#This Row],[Training Resources]]=1,1,""),"")</f>
        <v/>
      </c>
      <c r="CZ406" s="171" t="str">
        <f>IF(Table1[[#This Row],[Various  ]]&lt;&gt;1,IF(Table1[[#This Row],[Toolbox]]=1,1,""),"")</f>
        <v/>
      </c>
      <c r="DA406" s="169" t="str">
        <f>IF(Table1[[#This Row],[Various  ]]&lt;&gt;1,IF(Table1[[#This Row],[Video]]=1,1,""),"")</f>
        <v/>
      </c>
      <c r="DB406" s="169" t="str">
        <f>IF(Table1[[#This Row],[Various  ]]&lt;&gt;1,IF(Table1[[#This Row],[Case study]]=1,1,""),"")</f>
        <v/>
      </c>
      <c r="DC406" s="169" t="str">
        <f>IF(Table1[[#This Row],[Various  ]]&lt;&gt;1,IF(Table1[[#This Row],[Other   ]]=1,1,""),"")</f>
        <v/>
      </c>
      <c r="DD406" s="169" t="str">
        <f>IF(Table1[[#This Row],[Various  ]]&lt;&gt;1,IF(Table1[[#This Row],[Standards]]=1,1,""),"")</f>
        <v/>
      </c>
      <c r="DE406" s="169" t="str">
        <f>IF(Table1[[#This Row],[Various]]=1,1,IF(SUM(Table1[[#This Row],[Calculator / Software]:[Standards]])&gt;1,1,""))</f>
        <v/>
      </c>
      <c r="DF406" s="169" t="str">
        <f>IF(Table1[[#This Row],[Multiple NCC links]]&lt;&gt;1,IF(Table1[[#This Row],[Design]]=1,1,""),"")</f>
        <v/>
      </c>
      <c r="DG406" s="169" t="str">
        <f>IF(Table1[[#This Row],[Multiple NCC links]]&lt;&gt;1,IF(Table1[[#This Row],[Assessment / Verification]]=1,1,""),"")</f>
        <v/>
      </c>
      <c r="DH406" s="169" t="str">
        <f>IF(Table1[[#This Row],[Multiple NCC links]]&lt;&gt;1,IF(Table1[[#This Row],[Climate Specific ]]=1,1,""),"")</f>
        <v/>
      </c>
      <c r="DI406" s="169" t="str">
        <f>IF(Table1[[#This Row],[Multiple NCC links]]&lt;&gt;1,IF(Table1[[#This Row],[Alterations / Additions]]=1,1,""),"")</f>
        <v/>
      </c>
      <c r="DJ406" s="169" t="str">
        <f>IF(Table1[[#This Row],[Multiple NCC links]]&lt;&gt;1,IF(Table1[[#This Row],[Glazing]]=1,1,""),"")</f>
        <v/>
      </c>
      <c r="DK406" s="169" t="str">
        <f>IF(Table1[[#This Row],[Multiple NCC links]]&lt;&gt;1,IF(Table1[[#This Row],[Building Fabric / Thermal / Sealing]]=1,1,""),"")</f>
        <v/>
      </c>
      <c r="DL406" s="169" t="str">
        <f>IF(Table1[[#This Row],[Multiple NCC links]]&lt;&gt;1,IF(Table1[[#This Row],[Lighting]]=1,1,""),"")</f>
        <v/>
      </c>
      <c r="DM406" s="169" t="str">
        <f>IF(Table1[[#This Row],[Multiple NCC links]]&lt;&gt;1,IF(Table1[[#This Row],[HVAC]]=1,1,""),"")</f>
        <v/>
      </c>
      <c r="DN406" s="169" t="str">
        <f>IF(Table1[[#This Row],[Multiple NCC links]]&lt;&gt;1,IF(Table1[[#This Row],[Services]]=1,1,""),"")</f>
        <v/>
      </c>
      <c r="DO406" s="169" t="str">
        <f>IF(Table1[[#This Row],[Multiple NCC links]]&lt;&gt;1,IF(Table1[[#This Row],[Maintenance &amp; Monitoring]]=1,1,""),"")</f>
        <v/>
      </c>
      <c r="DP406" s="169" t="str">
        <f>IF(Table1[[#This Row],[Multiple NCC links]]&lt;&gt;1,IF(Table1[[#This Row],[Hand over / Operations]]=1,1,""),"")</f>
        <v/>
      </c>
      <c r="DQ406" s="169" t="str">
        <f>IF(Table1[[#This Row],[Multiple NCC links]]&lt;&gt;1,IF(Table1[[#This Row],[As built assessment]]=1,1,""),"")</f>
        <v/>
      </c>
      <c r="DR406" s="169" t="str">
        <f>IF(Table1[[#This Row],[Multiple NCC links]]&lt;&gt;1,IF(Table1[[#This Row],[Beyond compliance]]=1,1,""),"")</f>
        <v/>
      </c>
      <c r="DS406" s="169" t="str">
        <f>IF(SUM(Table1[[#This Row],[Design]:[Beyond compliance]])&gt;1,1,"")</f>
        <v/>
      </c>
      <c r="DT406" s="169" t="str">
        <f>IF(Table1[[#This Row],[Both Residential &amp; Commercial4]]&lt;&gt;1,IF(Table1[[#This Row],[Residential]]=1,1,""),"")</f>
        <v/>
      </c>
      <c r="DU406" s="169" t="str">
        <f>IF(Table1[[#This Row],[Both Residential &amp; Commercial4]]&lt;&gt;1,IF(Table1[[#This Row],[Commercial]]=1,1,""),"")</f>
        <v/>
      </c>
      <c r="DV406" s="169" t="str">
        <f>Table1[[#This Row],[Residential &amp; Commercial]]</f>
        <v/>
      </c>
      <c r="DW406" s="169"/>
    </row>
    <row r="407" spans="1:127" s="49" customFormat="1" ht="20.25" thickTop="1" thickBot="1" x14ac:dyDescent="0.35">
      <c r="A407" s="97"/>
      <c r="B407" s="97"/>
      <c r="C407" s="88"/>
      <c r="D407" s="88"/>
      <c r="E407" s="176"/>
      <c r="F407" s="176"/>
      <c r="G407" s="176"/>
      <c r="H407" s="176"/>
      <c r="I407" s="90" t="str">
        <f>IF(AND(Table1[[#This Row],[General]]=1,Table1[[#This Row],[Beginner]]=1,Table1[[#This Row],[Intermediate]]=1,Table1[[#This Row],[Advanced]]=1),1,"")</f>
        <v/>
      </c>
      <c r="J407" s="90" t="str">
        <f>CONCATENATE(IF(Table1[[#This Row],[General]]=1,"General, ",""), IF(Table1[[#This Row],[Beginner]]=1,"Beginner, ",""),IF(Table1[[#This Row],[Intermediate]]=1,"Intermediate, ",""), IF(Table1[[#This Row],[Advanced]]=1,"Advanced",""))</f>
        <v/>
      </c>
      <c r="K407" s="91"/>
      <c r="L407" s="179"/>
      <c r="M407" s="91"/>
      <c r="N407" s="91"/>
      <c r="O407" s="159"/>
      <c r="P407" s="91"/>
      <c r="Q407" s="91"/>
      <c r="R407" s="91"/>
      <c r="S40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07" s="102"/>
      <c r="U407" s="102"/>
      <c r="V407" s="240"/>
      <c r="W407" s="240"/>
      <c r="X407" s="102"/>
      <c r="Y407" s="102"/>
      <c r="Z407" s="102"/>
      <c r="AA407" s="102"/>
      <c r="AB407" s="102"/>
      <c r="AC407" s="102"/>
      <c r="AD407" s="102"/>
      <c r="AE407" s="102"/>
      <c r="AF407" s="102"/>
      <c r="AG40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07" s="103"/>
      <c r="AI407" s="103"/>
      <c r="AJ407" s="103"/>
      <c r="AK407" s="74" t="str">
        <f>CONCATENATE(IF(Table1[[#This Row],[Digital]]=1,"Digital, ",""),IF(Table1[[#This Row],[Face to Face]]=1,"Face to face, ",""),IF(Table1[[#This Row],[Blended]]=1,"Blended",""))</f>
        <v/>
      </c>
      <c r="AL407" s="99"/>
      <c r="AM407" s="104"/>
      <c r="AN407" s="130"/>
      <c r="AO407" s="94"/>
      <c r="AP407" s="182"/>
      <c r="AQ407" s="94"/>
      <c r="AR407" s="94"/>
      <c r="AS407" s="94"/>
      <c r="AT407" s="94"/>
      <c r="AU407" s="94"/>
      <c r="AV407" s="182"/>
      <c r="AW407" s="182"/>
      <c r="AX407" s="182"/>
      <c r="AY407" s="94"/>
      <c r="AZ40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0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07" s="95"/>
      <c r="BC407" s="95"/>
      <c r="BD407" s="90" t="str">
        <f>IF(AND(Table1[[#This Row],[Residential]]=1,Table1[[#This Row],[Commercial]]=1),1,"")</f>
        <v/>
      </c>
      <c r="BE407" s="90" t="str">
        <f>CONCATENATE(IF(Table1[[#This Row],[Residential]]=1,"Residential, ",""),IF(Table1[[#This Row],[Commercial]]=1,"Commercial",""))</f>
        <v/>
      </c>
      <c r="BF407" s="94"/>
      <c r="BG407" s="94"/>
      <c r="BH407" s="94"/>
      <c r="BI407" s="94"/>
      <c r="BJ407" s="94"/>
      <c r="BK407" s="94"/>
      <c r="BL407" s="94"/>
      <c r="BM407" s="182"/>
      <c r="BN407" s="94"/>
      <c r="BO40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07" s="178"/>
      <c r="BQ407" s="120"/>
      <c r="BR407" s="132"/>
      <c r="BS407" s="120"/>
      <c r="BT407" s="175"/>
      <c r="BU407" s="175"/>
      <c r="BV407" s="175"/>
      <c r="BW407" s="121"/>
      <c r="BX407" s="121"/>
      <c r="BY407" s="121"/>
      <c r="BZ407" s="227"/>
      <c r="CA40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07" s="48">
        <f>COUNTIF(Table1[[#This Row],[Validity]:[Alignment with NCC (Yes=1,No=0)]],"N/A")</f>
        <v>0</v>
      </c>
      <c r="CC407" s="48">
        <f>IF(ISERROR(Table1[[#This Row],[Total Quality Score (out of 10)]]/(4-Table1[[#This Row],[N/A Count]])),0,Table1[[#This Row],[Total Quality Score (out of 10)]]/(4-Table1[[#This Row],[N/A Count]]))</f>
        <v>0</v>
      </c>
      <c r="CD407" s="106"/>
      <c r="CE407" s="106"/>
      <c r="CF407" s="172" t="str">
        <f>IF(SUM(Table1[[#This Row],[Multiple]:[Level (all)62]])&lt;1,IF(Table1[[#This Row],[General]]=1,1,""),"")</f>
        <v/>
      </c>
      <c r="CG407" s="172" t="str">
        <f>IF(SUM(Table1[[#This Row],[Multiple]:[Level (all)62]])&lt;1,IF(Table1[[#This Row],[Beginner]]=1,1,""),"")</f>
        <v/>
      </c>
      <c r="CH407" s="171" t="str">
        <f>IF(SUM(Table1[[#This Row],[Multiple]:[Level (all)62]])&lt;1,IF(Table1[[#This Row],[Intermediate]]=1,1,""),"")</f>
        <v/>
      </c>
      <c r="CI407" s="171" t="str">
        <f>IF(SUM(Table1[[#This Row],[Multiple]:[Level (all)62]])&lt;1,IF(Table1[[#This Row],[Advanced]]=1,1,""),"")</f>
        <v/>
      </c>
      <c r="CJ407" s="171" t="str">
        <f>IF(AND(SUM(Table1[[#This Row],[General]:[Advanced]])&lt;4,SUM(Table1[[#This Row],[General]:[Advanced]])&gt;1),1,"")</f>
        <v/>
      </c>
      <c r="CK407" s="171" t="str">
        <f>Table1[[#This Row],[Level (all)]]</f>
        <v/>
      </c>
      <c r="CL407" s="171" t="str">
        <f>IF(Table1[[#This Row],[Multiple audience]]&lt;&gt;1,IF(Table1[[#This Row],[General Audience]]=1,1,""),"")</f>
        <v/>
      </c>
      <c r="CM407" s="171" t="str">
        <f>IF(Table1[[#This Row],[Multiple audience]]&lt;&gt;1,IF(Table1[[#This Row],[Planners / Designers ]]=1,1,""),"")</f>
        <v/>
      </c>
      <c r="CN407" s="171" t="str">
        <f>IF(Table1[[#This Row],[Multiple audience]]&lt;&gt;1,IF(Table1[[#This Row],[Regulatory Assessors]]=1,1,""),"")</f>
        <v/>
      </c>
      <c r="CO407" s="171" t="str">
        <f>IF(Table1[[#This Row],[Multiple audience]]&lt;&gt;1,IF(Table1[[#This Row],[Builders / Management]]=1,1,""),"")</f>
        <v/>
      </c>
      <c r="CP407" s="171" t="str">
        <f>IF(Table1[[#This Row],[Multiple audience]]&lt;&gt;1,IF(Table1[[#This Row],[Energy / Sus Assessors]]=1,1,""),"")</f>
        <v/>
      </c>
      <c r="CQ407" s="171" t="str">
        <f>IF(Table1[[#This Row],[Multiple audience]]&lt;&gt;1,IF(Table1[[#This Row],[Semi-skilled]]=1,1,""),"")</f>
        <v/>
      </c>
      <c r="CR407" s="171" t="str">
        <f>IF(Table1[[#This Row],[Multiple audience]]&lt;&gt;1,IF(Table1[[#This Row],[Trades]]=1,1,""),"")</f>
        <v/>
      </c>
      <c r="CS407" s="171" t="str">
        <f>IF(Table1[[#This Row],[Multiple audience]]&lt;&gt;1,IF(Table1[[#This Row],[Other]]=1,1,""),"")</f>
        <v/>
      </c>
      <c r="CT407" s="171" t="str">
        <f>IF(SUM(Table1[[#This Row],[General Audience]:[Other]])&gt;1,1,"")</f>
        <v/>
      </c>
      <c r="CU407" s="171" t="str">
        <f>IF(Table1[[#This Row],[Various  ]]&lt;&gt;1,IF(Table1[[#This Row],[Calculator / Software]]=1,1,""),"")</f>
        <v/>
      </c>
      <c r="CV407" s="171" t="str">
        <f>IF(Table1[[#This Row],[Various  ]]&lt;&gt;1,IF(Table1[[#This Row],[Information  ]]=1,1,""),"")</f>
        <v/>
      </c>
      <c r="CW407" s="171" t="str">
        <f>IF(Table1[[#This Row],[Various  ]]&lt;&gt;1,IF(Table1[[#This Row],[Interactive Tool]]=1,1,""),"")</f>
        <v/>
      </c>
      <c r="CX407" s="171" t="str">
        <f>IF(Table1[[#This Row],[Various  ]]&lt;&gt;1,IF(Table1[[#This Row],[Technical Specifications]]=1,1,""),"")</f>
        <v/>
      </c>
      <c r="CY407" s="171" t="str">
        <f>IF(Table1[[#This Row],[Various  ]]&lt;&gt;1,IF(Table1[[#This Row],[Training Resources]]=1,1,""),"")</f>
        <v/>
      </c>
      <c r="CZ407" s="171" t="str">
        <f>IF(Table1[[#This Row],[Various  ]]&lt;&gt;1,IF(Table1[[#This Row],[Toolbox]]=1,1,""),"")</f>
        <v/>
      </c>
      <c r="DA407" s="169" t="str">
        <f>IF(Table1[[#This Row],[Various  ]]&lt;&gt;1,IF(Table1[[#This Row],[Video]]=1,1,""),"")</f>
        <v/>
      </c>
      <c r="DB407" s="169" t="str">
        <f>IF(Table1[[#This Row],[Various  ]]&lt;&gt;1,IF(Table1[[#This Row],[Case study]]=1,1,""),"")</f>
        <v/>
      </c>
      <c r="DC407" s="169" t="str">
        <f>IF(Table1[[#This Row],[Various  ]]&lt;&gt;1,IF(Table1[[#This Row],[Other   ]]=1,1,""),"")</f>
        <v/>
      </c>
      <c r="DD407" s="169" t="str">
        <f>IF(Table1[[#This Row],[Various  ]]&lt;&gt;1,IF(Table1[[#This Row],[Standards]]=1,1,""),"")</f>
        <v/>
      </c>
      <c r="DE407" s="169" t="str">
        <f>IF(Table1[[#This Row],[Various]]=1,1,IF(SUM(Table1[[#This Row],[Calculator / Software]:[Standards]])&gt;1,1,""))</f>
        <v/>
      </c>
      <c r="DF407" s="169" t="str">
        <f>IF(Table1[[#This Row],[Multiple NCC links]]&lt;&gt;1,IF(Table1[[#This Row],[Design]]=1,1,""),"")</f>
        <v/>
      </c>
      <c r="DG407" s="169" t="str">
        <f>IF(Table1[[#This Row],[Multiple NCC links]]&lt;&gt;1,IF(Table1[[#This Row],[Assessment / Verification]]=1,1,""),"")</f>
        <v/>
      </c>
      <c r="DH407" s="169" t="str">
        <f>IF(Table1[[#This Row],[Multiple NCC links]]&lt;&gt;1,IF(Table1[[#This Row],[Climate Specific ]]=1,1,""),"")</f>
        <v/>
      </c>
      <c r="DI407" s="169" t="str">
        <f>IF(Table1[[#This Row],[Multiple NCC links]]&lt;&gt;1,IF(Table1[[#This Row],[Alterations / Additions]]=1,1,""),"")</f>
        <v/>
      </c>
      <c r="DJ407" s="169" t="str">
        <f>IF(Table1[[#This Row],[Multiple NCC links]]&lt;&gt;1,IF(Table1[[#This Row],[Glazing]]=1,1,""),"")</f>
        <v/>
      </c>
      <c r="DK407" s="169" t="str">
        <f>IF(Table1[[#This Row],[Multiple NCC links]]&lt;&gt;1,IF(Table1[[#This Row],[Building Fabric / Thermal / Sealing]]=1,1,""),"")</f>
        <v/>
      </c>
      <c r="DL407" s="169" t="str">
        <f>IF(Table1[[#This Row],[Multiple NCC links]]&lt;&gt;1,IF(Table1[[#This Row],[Lighting]]=1,1,""),"")</f>
        <v/>
      </c>
      <c r="DM407" s="169" t="str">
        <f>IF(Table1[[#This Row],[Multiple NCC links]]&lt;&gt;1,IF(Table1[[#This Row],[HVAC]]=1,1,""),"")</f>
        <v/>
      </c>
      <c r="DN407" s="169" t="str">
        <f>IF(Table1[[#This Row],[Multiple NCC links]]&lt;&gt;1,IF(Table1[[#This Row],[Services]]=1,1,""),"")</f>
        <v/>
      </c>
      <c r="DO407" s="169" t="str">
        <f>IF(Table1[[#This Row],[Multiple NCC links]]&lt;&gt;1,IF(Table1[[#This Row],[Maintenance &amp; Monitoring]]=1,1,""),"")</f>
        <v/>
      </c>
      <c r="DP407" s="169" t="str">
        <f>IF(Table1[[#This Row],[Multiple NCC links]]&lt;&gt;1,IF(Table1[[#This Row],[Hand over / Operations]]=1,1,""),"")</f>
        <v/>
      </c>
      <c r="DQ407" s="169" t="str">
        <f>IF(Table1[[#This Row],[Multiple NCC links]]&lt;&gt;1,IF(Table1[[#This Row],[As built assessment]]=1,1,""),"")</f>
        <v/>
      </c>
      <c r="DR407" s="169" t="str">
        <f>IF(Table1[[#This Row],[Multiple NCC links]]&lt;&gt;1,IF(Table1[[#This Row],[Beyond compliance]]=1,1,""),"")</f>
        <v/>
      </c>
      <c r="DS407" s="169" t="str">
        <f>IF(SUM(Table1[[#This Row],[Design]:[Beyond compliance]])&gt;1,1,"")</f>
        <v/>
      </c>
      <c r="DT407" s="169" t="str">
        <f>IF(Table1[[#This Row],[Both Residential &amp; Commercial4]]&lt;&gt;1,IF(Table1[[#This Row],[Residential]]=1,1,""),"")</f>
        <v/>
      </c>
      <c r="DU407" s="169" t="str">
        <f>IF(Table1[[#This Row],[Both Residential &amp; Commercial4]]&lt;&gt;1,IF(Table1[[#This Row],[Commercial]]=1,1,""),"")</f>
        <v/>
      </c>
      <c r="DV407" s="169" t="str">
        <f>Table1[[#This Row],[Residential &amp; Commercial]]</f>
        <v/>
      </c>
      <c r="DW407" s="169"/>
    </row>
    <row r="408" spans="1:127" s="49" customFormat="1" ht="20.25" thickTop="1" thickBot="1" x14ac:dyDescent="0.35">
      <c r="A408" s="97"/>
      <c r="B408" s="97"/>
      <c r="C408" s="88"/>
      <c r="D408" s="88"/>
      <c r="E408" s="176"/>
      <c r="F408" s="176"/>
      <c r="G408" s="176"/>
      <c r="H408" s="176"/>
      <c r="I408" s="90" t="str">
        <f>IF(AND(Table1[[#This Row],[General]]=1,Table1[[#This Row],[Beginner]]=1,Table1[[#This Row],[Intermediate]]=1,Table1[[#This Row],[Advanced]]=1),1,"")</f>
        <v/>
      </c>
      <c r="J408" s="90" t="str">
        <f>CONCATENATE(IF(Table1[[#This Row],[General]]=1,"General, ",""), IF(Table1[[#This Row],[Beginner]]=1,"Beginner, ",""),IF(Table1[[#This Row],[Intermediate]]=1,"Intermediate, ",""), IF(Table1[[#This Row],[Advanced]]=1,"Advanced",""))</f>
        <v/>
      </c>
      <c r="K408" s="91"/>
      <c r="L408" s="179"/>
      <c r="M408" s="91"/>
      <c r="N408" s="91"/>
      <c r="O408" s="159"/>
      <c r="P408" s="91"/>
      <c r="Q408" s="91"/>
      <c r="R408" s="91"/>
      <c r="S40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08" s="102"/>
      <c r="U408" s="102"/>
      <c r="V408" s="240"/>
      <c r="W408" s="240"/>
      <c r="X408" s="102"/>
      <c r="Y408" s="102"/>
      <c r="Z408" s="102"/>
      <c r="AA408" s="102"/>
      <c r="AB408" s="102"/>
      <c r="AC408" s="102"/>
      <c r="AD408" s="102"/>
      <c r="AE408" s="102"/>
      <c r="AF408" s="102"/>
      <c r="AG40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08" s="103"/>
      <c r="AI408" s="103"/>
      <c r="AJ408" s="103"/>
      <c r="AK408" s="74" t="str">
        <f>CONCATENATE(IF(Table1[[#This Row],[Digital]]=1,"Digital, ",""),IF(Table1[[#This Row],[Face to Face]]=1,"Face to face, ",""),IF(Table1[[#This Row],[Blended]]=1,"Blended",""))</f>
        <v/>
      </c>
      <c r="AL408" s="99"/>
      <c r="AM408" s="104"/>
      <c r="AN408" s="130"/>
      <c r="AO408" s="94"/>
      <c r="AP408" s="182"/>
      <c r="AQ408" s="94"/>
      <c r="AR408" s="94"/>
      <c r="AS408" s="94"/>
      <c r="AT408" s="94"/>
      <c r="AU408" s="94"/>
      <c r="AV408" s="182"/>
      <c r="AW408" s="182"/>
      <c r="AX408" s="182"/>
      <c r="AY408" s="94"/>
      <c r="AZ40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0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08" s="95"/>
      <c r="BC408" s="95"/>
      <c r="BD408" s="90" t="str">
        <f>IF(AND(Table1[[#This Row],[Residential]]=1,Table1[[#This Row],[Commercial]]=1),1,"")</f>
        <v/>
      </c>
      <c r="BE408" s="90" t="str">
        <f>CONCATENATE(IF(Table1[[#This Row],[Residential]]=1,"Residential, ",""),IF(Table1[[#This Row],[Commercial]]=1,"Commercial",""))</f>
        <v/>
      </c>
      <c r="BF408" s="94"/>
      <c r="BG408" s="94"/>
      <c r="BH408" s="94"/>
      <c r="BI408" s="94"/>
      <c r="BJ408" s="94"/>
      <c r="BK408" s="94"/>
      <c r="BL408" s="94"/>
      <c r="BM408" s="182"/>
      <c r="BN408" s="94"/>
      <c r="BO40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08" s="178"/>
      <c r="BQ408" s="120"/>
      <c r="BR408" s="132"/>
      <c r="BS408" s="120"/>
      <c r="BT408" s="175"/>
      <c r="BU408" s="175"/>
      <c r="BV408" s="175"/>
      <c r="BW408" s="121"/>
      <c r="BX408" s="121"/>
      <c r="BY408" s="121"/>
      <c r="BZ408" s="227"/>
      <c r="CA40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08" s="48">
        <f>COUNTIF(Table1[[#This Row],[Validity]:[Alignment with NCC (Yes=1,No=0)]],"N/A")</f>
        <v>0</v>
      </c>
      <c r="CC408" s="48">
        <f>IF(ISERROR(Table1[[#This Row],[Total Quality Score (out of 10)]]/(4-Table1[[#This Row],[N/A Count]])),0,Table1[[#This Row],[Total Quality Score (out of 10)]]/(4-Table1[[#This Row],[N/A Count]]))</f>
        <v>0</v>
      </c>
      <c r="CD408" s="106"/>
      <c r="CE408" s="106"/>
      <c r="CF408" s="172" t="str">
        <f>IF(SUM(Table1[[#This Row],[Multiple]:[Level (all)62]])&lt;1,IF(Table1[[#This Row],[General]]=1,1,""),"")</f>
        <v/>
      </c>
      <c r="CG408" s="172" t="str">
        <f>IF(SUM(Table1[[#This Row],[Multiple]:[Level (all)62]])&lt;1,IF(Table1[[#This Row],[Beginner]]=1,1,""),"")</f>
        <v/>
      </c>
      <c r="CH408" s="171" t="str">
        <f>IF(SUM(Table1[[#This Row],[Multiple]:[Level (all)62]])&lt;1,IF(Table1[[#This Row],[Intermediate]]=1,1,""),"")</f>
        <v/>
      </c>
      <c r="CI408" s="171" t="str">
        <f>IF(SUM(Table1[[#This Row],[Multiple]:[Level (all)62]])&lt;1,IF(Table1[[#This Row],[Advanced]]=1,1,""),"")</f>
        <v/>
      </c>
      <c r="CJ408" s="171" t="str">
        <f>IF(AND(SUM(Table1[[#This Row],[General]:[Advanced]])&lt;4,SUM(Table1[[#This Row],[General]:[Advanced]])&gt;1),1,"")</f>
        <v/>
      </c>
      <c r="CK408" s="171" t="str">
        <f>Table1[[#This Row],[Level (all)]]</f>
        <v/>
      </c>
      <c r="CL408" s="171" t="str">
        <f>IF(Table1[[#This Row],[Multiple audience]]&lt;&gt;1,IF(Table1[[#This Row],[General Audience]]=1,1,""),"")</f>
        <v/>
      </c>
      <c r="CM408" s="171" t="str">
        <f>IF(Table1[[#This Row],[Multiple audience]]&lt;&gt;1,IF(Table1[[#This Row],[Planners / Designers ]]=1,1,""),"")</f>
        <v/>
      </c>
      <c r="CN408" s="171" t="str">
        <f>IF(Table1[[#This Row],[Multiple audience]]&lt;&gt;1,IF(Table1[[#This Row],[Regulatory Assessors]]=1,1,""),"")</f>
        <v/>
      </c>
      <c r="CO408" s="171" t="str">
        <f>IF(Table1[[#This Row],[Multiple audience]]&lt;&gt;1,IF(Table1[[#This Row],[Builders / Management]]=1,1,""),"")</f>
        <v/>
      </c>
      <c r="CP408" s="171" t="str">
        <f>IF(Table1[[#This Row],[Multiple audience]]&lt;&gt;1,IF(Table1[[#This Row],[Energy / Sus Assessors]]=1,1,""),"")</f>
        <v/>
      </c>
      <c r="CQ408" s="171" t="str">
        <f>IF(Table1[[#This Row],[Multiple audience]]&lt;&gt;1,IF(Table1[[#This Row],[Semi-skilled]]=1,1,""),"")</f>
        <v/>
      </c>
      <c r="CR408" s="171" t="str">
        <f>IF(Table1[[#This Row],[Multiple audience]]&lt;&gt;1,IF(Table1[[#This Row],[Trades]]=1,1,""),"")</f>
        <v/>
      </c>
      <c r="CS408" s="171" t="str">
        <f>IF(Table1[[#This Row],[Multiple audience]]&lt;&gt;1,IF(Table1[[#This Row],[Other]]=1,1,""),"")</f>
        <v/>
      </c>
      <c r="CT408" s="171" t="str">
        <f>IF(SUM(Table1[[#This Row],[General Audience]:[Other]])&gt;1,1,"")</f>
        <v/>
      </c>
      <c r="CU408" s="171" t="str">
        <f>IF(Table1[[#This Row],[Various  ]]&lt;&gt;1,IF(Table1[[#This Row],[Calculator / Software]]=1,1,""),"")</f>
        <v/>
      </c>
      <c r="CV408" s="171" t="str">
        <f>IF(Table1[[#This Row],[Various  ]]&lt;&gt;1,IF(Table1[[#This Row],[Information  ]]=1,1,""),"")</f>
        <v/>
      </c>
      <c r="CW408" s="171" t="str">
        <f>IF(Table1[[#This Row],[Various  ]]&lt;&gt;1,IF(Table1[[#This Row],[Interactive Tool]]=1,1,""),"")</f>
        <v/>
      </c>
      <c r="CX408" s="171" t="str">
        <f>IF(Table1[[#This Row],[Various  ]]&lt;&gt;1,IF(Table1[[#This Row],[Technical Specifications]]=1,1,""),"")</f>
        <v/>
      </c>
      <c r="CY408" s="171" t="str">
        <f>IF(Table1[[#This Row],[Various  ]]&lt;&gt;1,IF(Table1[[#This Row],[Training Resources]]=1,1,""),"")</f>
        <v/>
      </c>
      <c r="CZ408" s="171" t="str">
        <f>IF(Table1[[#This Row],[Various  ]]&lt;&gt;1,IF(Table1[[#This Row],[Toolbox]]=1,1,""),"")</f>
        <v/>
      </c>
      <c r="DA408" s="169" t="str">
        <f>IF(Table1[[#This Row],[Various  ]]&lt;&gt;1,IF(Table1[[#This Row],[Video]]=1,1,""),"")</f>
        <v/>
      </c>
      <c r="DB408" s="169" t="str">
        <f>IF(Table1[[#This Row],[Various  ]]&lt;&gt;1,IF(Table1[[#This Row],[Case study]]=1,1,""),"")</f>
        <v/>
      </c>
      <c r="DC408" s="169" t="str">
        <f>IF(Table1[[#This Row],[Various  ]]&lt;&gt;1,IF(Table1[[#This Row],[Other   ]]=1,1,""),"")</f>
        <v/>
      </c>
      <c r="DD408" s="169" t="str">
        <f>IF(Table1[[#This Row],[Various  ]]&lt;&gt;1,IF(Table1[[#This Row],[Standards]]=1,1,""),"")</f>
        <v/>
      </c>
      <c r="DE408" s="169" t="str">
        <f>IF(Table1[[#This Row],[Various]]=1,1,IF(SUM(Table1[[#This Row],[Calculator / Software]:[Standards]])&gt;1,1,""))</f>
        <v/>
      </c>
      <c r="DF408" s="169" t="str">
        <f>IF(Table1[[#This Row],[Multiple NCC links]]&lt;&gt;1,IF(Table1[[#This Row],[Design]]=1,1,""),"")</f>
        <v/>
      </c>
      <c r="DG408" s="169" t="str">
        <f>IF(Table1[[#This Row],[Multiple NCC links]]&lt;&gt;1,IF(Table1[[#This Row],[Assessment / Verification]]=1,1,""),"")</f>
        <v/>
      </c>
      <c r="DH408" s="169" t="str">
        <f>IF(Table1[[#This Row],[Multiple NCC links]]&lt;&gt;1,IF(Table1[[#This Row],[Climate Specific ]]=1,1,""),"")</f>
        <v/>
      </c>
      <c r="DI408" s="169" t="str">
        <f>IF(Table1[[#This Row],[Multiple NCC links]]&lt;&gt;1,IF(Table1[[#This Row],[Alterations / Additions]]=1,1,""),"")</f>
        <v/>
      </c>
      <c r="DJ408" s="169" t="str">
        <f>IF(Table1[[#This Row],[Multiple NCC links]]&lt;&gt;1,IF(Table1[[#This Row],[Glazing]]=1,1,""),"")</f>
        <v/>
      </c>
      <c r="DK408" s="169" t="str">
        <f>IF(Table1[[#This Row],[Multiple NCC links]]&lt;&gt;1,IF(Table1[[#This Row],[Building Fabric / Thermal / Sealing]]=1,1,""),"")</f>
        <v/>
      </c>
      <c r="DL408" s="169" t="str">
        <f>IF(Table1[[#This Row],[Multiple NCC links]]&lt;&gt;1,IF(Table1[[#This Row],[Lighting]]=1,1,""),"")</f>
        <v/>
      </c>
      <c r="DM408" s="169" t="str">
        <f>IF(Table1[[#This Row],[Multiple NCC links]]&lt;&gt;1,IF(Table1[[#This Row],[HVAC]]=1,1,""),"")</f>
        <v/>
      </c>
      <c r="DN408" s="169" t="str">
        <f>IF(Table1[[#This Row],[Multiple NCC links]]&lt;&gt;1,IF(Table1[[#This Row],[Services]]=1,1,""),"")</f>
        <v/>
      </c>
      <c r="DO408" s="169" t="str">
        <f>IF(Table1[[#This Row],[Multiple NCC links]]&lt;&gt;1,IF(Table1[[#This Row],[Maintenance &amp; Monitoring]]=1,1,""),"")</f>
        <v/>
      </c>
      <c r="DP408" s="169" t="str">
        <f>IF(Table1[[#This Row],[Multiple NCC links]]&lt;&gt;1,IF(Table1[[#This Row],[Hand over / Operations]]=1,1,""),"")</f>
        <v/>
      </c>
      <c r="DQ408" s="169" t="str">
        <f>IF(Table1[[#This Row],[Multiple NCC links]]&lt;&gt;1,IF(Table1[[#This Row],[As built assessment]]=1,1,""),"")</f>
        <v/>
      </c>
      <c r="DR408" s="169" t="str">
        <f>IF(Table1[[#This Row],[Multiple NCC links]]&lt;&gt;1,IF(Table1[[#This Row],[Beyond compliance]]=1,1,""),"")</f>
        <v/>
      </c>
      <c r="DS408" s="169" t="str">
        <f>IF(SUM(Table1[[#This Row],[Design]:[Beyond compliance]])&gt;1,1,"")</f>
        <v/>
      </c>
      <c r="DT408" s="169" t="str">
        <f>IF(Table1[[#This Row],[Both Residential &amp; Commercial4]]&lt;&gt;1,IF(Table1[[#This Row],[Residential]]=1,1,""),"")</f>
        <v/>
      </c>
      <c r="DU408" s="169" t="str">
        <f>IF(Table1[[#This Row],[Both Residential &amp; Commercial4]]&lt;&gt;1,IF(Table1[[#This Row],[Commercial]]=1,1,""),"")</f>
        <v/>
      </c>
      <c r="DV408" s="169" t="str">
        <f>Table1[[#This Row],[Residential &amp; Commercial]]</f>
        <v/>
      </c>
      <c r="DW408" s="169"/>
    </row>
    <row r="409" spans="1:127" s="49" customFormat="1" ht="20.25" thickTop="1" thickBot="1" x14ac:dyDescent="0.35">
      <c r="A409" s="97"/>
      <c r="B409" s="97"/>
      <c r="C409" s="88"/>
      <c r="D409" s="88"/>
      <c r="E409" s="176"/>
      <c r="F409" s="176"/>
      <c r="G409" s="176"/>
      <c r="H409" s="176"/>
      <c r="I409" s="90" t="str">
        <f>IF(AND(Table1[[#This Row],[General]]=1,Table1[[#This Row],[Beginner]]=1,Table1[[#This Row],[Intermediate]]=1,Table1[[#This Row],[Advanced]]=1),1,"")</f>
        <v/>
      </c>
      <c r="J409" s="90" t="str">
        <f>CONCATENATE(IF(Table1[[#This Row],[General]]=1,"General, ",""), IF(Table1[[#This Row],[Beginner]]=1,"Beginner, ",""),IF(Table1[[#This Row],[Intermediate]]=1,"Intermediate, ",""), IF(Table1[[#This Row],[Advanced]]=1,"Advanced",""))</f>
        <v/>
      </c>
      <c r="K409" s="91"/>
      <c r="L409" s="179"/>
      <c r="M409" s="91"/>
      <c r="N409" s="91"/>
      <c r="O409" s="159"/>
      <c r="P409" s="91"/>
      <c r="Q409" s="91"/>
      <c r="R409" s="91"/>
      <c r="S40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09" s="102"/>
      <c r="U409" s="102"/>
      <c r="V409" s="240"/>
      <c r="W409" s="240"/>
      <c r="X409" s="102"/>
      <c r="Y409" s="102"/>
      <c r="Z409" s="102"/>
      <c r="AA409" s="102"/>
      <c r="AB409" s="102"/>
      <c r="AC409" s="102"/>
      <c r="AD409" s="102"/>
      <c r="AE409" s="102"/>
      <c r="AF409" s="102"/>
      <c r="AG40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09" s="103"/>
      <c r="AI409" s="103"/>
      <c r="AJ409" s="103"/>
      <c r="AK409" s="74" t="str">
        <f>CONCATENATE(IF(Table1[[#This Row],[Digital]]=1,"Digital, ",""),IF(Table1[[#This Row],[Face to Face]]=1,"Face to face, ",""),IF(Table1[[#This Row],[Blended]]=1,"Blended",""))</f>
        <v/>
      </c>
      <c r="AL409" s="99"/>
      <c r="AM409" s="104"/>
      <c r="AN409" s="130"/>
      <c r="AO409" s="94"/>
      <c r="AP409" s="182"/>
      <c r="AQ409" s="94"/>
      <c r="AR409" s="94"/>
      <c r="AS409" s="94"/>
      <c r="AT409" s="94"/>
      <c r="AU409" s="94"/>
      <c r="AV409" s="182"/>
      <c r="AW409" s="182"/>
      <c r="AX409" s="182"/>
      <c r="AY409" s="94"/>
      <c r="AZ40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0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09" s="95"/>
      <c r="BC409" s="95"/>
      <c r="BD409" s="90" t="str">
        <f>IF(AND(Table1[[#This Row],[Residential]]=1,Table1[[#This Row],[Commercial]]=1),1,"")</f>
        <v/>
      </c>
      <c r="BE409" s="90" t="str">
        <f>CONCATENATE(IF(Table1[[#This Row],[Residential]]=1,"Residential, ",""),IF(Table1[[#This Row],[Commercial]]=1,"Commercial",""))</f>
        <v/>
      </c>
      <c r="BF409" s="94"/>
      <c r="BG409" s="94"/>
      <c r="BH409" s="94"/>
      <c r="BI409" s="94"/>
      <c r="BJ409" s="94"/>
      <c r="BK409" s="94"/>
      <c r="BL409" s="94"/>
      <c r="BM409" s="182"/>
      <c r="BN409" s="94"/>
      <c r="BO40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09" s="178"/>
      <c r="BQ409" s="120"/>
      <c r="BR409" s="132"/>
      <c r="BS409" s="120"/>
      <c r="BT409" s="175"/>
      <c r="BU409" s="175"/>
      <c r="BV409" s="175"/>
      <c r="BW409" s="121"/>
      <c r="BX409" s="121"/>
      <c r="BY409" s="121"/>
      <c r="BZ409" s="227"/>
      <c r="CA40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09" s="48">
        <f>COUNTIF(Table1[[#This Row],[Validity]:[Alignment with NCC (Yes=1,No=0)]],"N/A")</f>
        <v>0</v>
      </c>
      <c r="CC409" s="48">
        <f>IF(ISERROR(Table1[[#This Row],[Total Quality Score (out of 10)]]/(4-Table1[[#This Row],[N/A Count]])),0,Table1[[#This Row],[Total Quality Score (out of 10)]]/(4-Table1[[#This Row],[N/A Count]]))</f>
        <v>0</v>
      </c>
      <c r="CD409" s="106"/>
      <c r="CE409" s="106"/>
      <c r="CF409" s="172" t="str">
        <f>IF(SUM(Table1[[#This Row],[Multiple]:[Level (all)62]])&lt;1,IF(Table1[[#This Row],[General]]=1,1,""),"")</f>
        <v/>
      </c>
      <c r="CG409" s="172" t="str">
        <f>IF(SUM(Table1[[#This Row],[Multiple]:[Level (all)62]])&lt;1,IF(Table1[[#This Row],[Beginner]]=1,1,""),"")</f>
        <v/>
      </c>
      <c r="CH409" s="171" t="str">
        <f>IF(SUM(Table1[[#This Row],[Multiple]:[Level (all)62]])&lt;1,IF(Table1[[#This Row],[Intermediate]]=1,1,""),"")</f>
        <v/>
      </c>
      <c r="CI409" s="171" t="str">
        <f>IF(SUM(Table1[[#This Row],[Multiple]:[Level (all)62]])&lt;1,IF(Table1[[#This Row],[Advanced]]=1,1,""),"")</f>
        <v/>
      </c>
      <c r="CJ409" s="171" t="str">
        <f>IF(AND(SUM(Table1[[#This Row],[General]:[Advanced]])&lt;4,SUM(Table1[[#This Row],[General]:[Advanced]])&gt;1),1,"")</f>
        <v/>
      </c>
      <c r="CK409" s="171" t="str">
        <f>Table1[[#This Row],[Level (all)]]</f>
        <v/>
      </c>
      <c r="CL409" s="171" t="str">
        <f>IF(Table1[[#This Row],[Multiple audience]]&lt;&gt;1,IF(Table1[[#This Row],[General Audience]]=1,1,""),"")</f>
        <v/>
      </c>
      <c r="CM409" s="171" t="str">
        <f>IF(Table1[[#This Row],[Multiple audience]]&lt;&gt;1,IF(Table1[[#This Row],[Planners / Designers ]]=1,1,""),"")</f>
        <v/>
      </c>
      <c r="CN409" s="171" t="str">
        <f>IF(Table1[[#This Row],[Multiple audience]]&lt;&gt;1,IF(Table1[[#This Row],[Regulatory Assessors]]=1,1,""),"")</f>
        <v/>
      </c>
      <c r="CO409" s="171" t="str">
        <f>IF(Table1[[#This Row],[Multiple audience]]&lt;&gt;1,IF(Table1[[#This Row],[Builders / Management]]=1,1,""),"")</f>
        <v/>
      </c>
      <c r="CP409" s="171" t="str">
        <f>IF(Table1[[#This Row],[Multiple audience]]&lt;&gt;1,IF(Table1[[#This Row],[Energy / Sus Assessors]]=1,1,""),"")</f>
        <v/>
      </c>
      <c r="CQ409" s="171" t="str">
        <f>IF(Table1[[#This Row],[Multiple audience]]&lt;&gt;1,IF(Table1[[#This Row],[Semi-skilled]]=1,1,""),"")</f>
        <v/>
      </c>
      <c r="CR409" s="171" t="str">
        <f>IF(Table1[[#This Row],[Multiple audience]]&lt;&gt;1,IF(Table1[[#This Row],[Trades]]=1,1,""),"")</f>
        <v/>
      </c>
      <c r="CS409" s="171" t="str">
        <f>IF(Table1[[#This Row],[Multiple audience]]&lt;&gt;1,IF(Table1[[#This Row],[Other]]=1,1,""),"")</f>
        <v/>
      </c>
      <c r="CT409" s="171" t="str">
        <f>IF(SUM(Table1[[#This Row],[General Audience]:[Other]])&gt;1,1,"")</f>
        <v/>
      </c>
      <c r="CU409" s="171" t="str">
        <f>IF(Table1[[#This Row],[Various  ]]&lt;&gt;1,IF(Table1[[#This Row],[Calculator / Software]]=1,1,""),"")</f>
        <v/>
      </c>
      <c r="CV409" s="171" t="str">
        <f>IF(Table1[[#This Row],[Various  ]]&lt;&gt;1,IF(Table1[[#This Row],[Information  ]]=1,1,""),"")</f>
        <v/>
      </c>
      <c r="CW409" s="171" t="str">
        <f>IF(Table1[[#This Row],[Various  ]]&lt;&gt;1,IF(Table1[[#This Row],[Interactive Tool]]=1,1,""),"")</f>
        <v/>
      </c>
      <c r="CX409" s="171" t="str">
        <f>IF(Table1[[#This Row],[Various  ]]&lt;&gt;1,IF(Table1[[#This Row],[Technical Specifications]]=1,1,""),"")</f>
        <v/>
      </c>
      <c r="CY409" s="171" t="str">
        <f>IF(Table1[[#This Row],[Various  ]]&lt;&gt;1,IF(Table1[[#This Row],[Training Resources]]=1,1,""),"")</f>
        <v/>
      </c>
      <c r="CZ409" s="171" t="str">
        <f>IF(Table1[[#This Row],[Various  ]]&lt;&gt;1,IF(Table1[[#This Row],[Toolbox]]=1,1,""),"")</f>
        <v/>
      </c>
      <c r="DA409" s="169" t="str">
        <f>IF(Table1[[#This Row],[Various  ]]&lt;&gt;1,IF(Table1[[#This Row],[Video]]=1,1,""),"")</f>
        <v/>
      </c>
      <c r="DB409" s="169" t="str">
        <f>IF(Table1[[#This Row],[Various  ]]&lt;&gt;1,IF(Table1[[#This Row],[Case study]]=1,1,""),"")</f>
        <v/>
      </c>
      <c r="DC409" s="169" t="str">
        <f>IF(Table1[[#This Row],[Various  ]]&lt;&gt;1,IF(Table1[[#This Row],[Other   ]]=1,1,""),"")</f>
        <v/>
      </c>
      <c r="DD409" s="169" t="str">
        <f>IF(Table1[[#This Row],[Various  ]]&lt;&gt;1,IF(Table1[[#This Row],[Standards]]=1,1,""),"")</f>
        <v/>
      </c>
      <c r="DE409" s="169" t="str">
        <f>IF(Table1[[#This Row],[Various]]=1,1,IF(SUM(Table1[[#This Row],[Calculator / Software]:[Standards]])&gt;1,1,""))</f>
        <v/>
      </c>
      <c r="DF409" s="169" t="str">
        <f>IF(Table1[[#This Row],[Multiple NCC links]]&lt;&gt;1,IF(Table1[[#This Row],[Design]]=1,1,""),"")</f>
        <v/>
      </c>
      <c r="DG409" s="169" t="str">
        <f>IF(Table1[[#This Row],[Multiple NCC links]]&lt;&gt;1,IF(Table1[[#This Row],[Assessment / Verification]]=1,1,""),"")</f>
        <v/>
      </c>
      <c r="DH409" s="169" t="str">
        <f>IF(Table1[[#This Row],[Multiple NCC links]]&lt;&gt;1,IF(Table1[[#This Row],[Climate Specific ]]=1,1,""),"")</f>
        <v/>
      </c>
      <c r="DI409" s="169" t="str">
        <f>IF(Table1[[#This Row],[Multiple NCC links]]&lt;&gt;1,IF(Table1[[#This Row],[Alterations / Additions]]=1,1,""),"")</f>
        <v/>
      </c>
      <c r="DJ409" s="169" t="str">
        <f>IF(Table1[[#This Row],[Multiple NCC links]]&lt;&gt;1,IF(Table1[[#This Row],[Glazing]]=1,1,""),"")</f>
        <v/>
      </c>
      <c r="DK409" s="169" t="str">
        <f>IF(Table1[[#This Row],[Multiple NCC links]]&lt;&gt;1,IF(Table1[[#This Row],[Building Fabric / Thermal / Sealing]]=1,1,""),"")</f>
        <v/>
      </c>
      <c r="DL409" s="169" t="str">
        <f>IF(Table1[[#This Row],[Multiple NCC links]]&lt;&gt;1,IF(Table1[[#This Row],[Lighting]]=1,1,""),"")</f>
        <v/>
      </c>
      <c r="DM409" s="169" t="str">
        <f>IF(Table1[[#This Row],[Multiple NCC links]]&lt;&gt;1,IF(Table1[[#This Row],[HVAC]]=1,1,""),"")</f>
        <v/>
      </c>
      <c r="DN409" s="169" t="str">
        <f>IF(Table1[[#This Row],[Multiple NCC links]]&lt;&gt;1,IF(Table1[[#This Row],[Services]]=1,1,""),"")</f>
        <v/>
      </c>
      <c r="DO409" s="169" t="str">
        <f>IF(Table1[[#This Row],[Multiple NCC links]]&lt;&gt;1,IF(Table1[[#This Row],[Maintenance &amp; Monitoring]]=1,1,""),"")</f>
        <v/>
      </c>
      <c r="DP409" s="169" t="str">
        <f>IF(Table1[[#This Row],[Multiple NCC links]]&lt;&gt;1,IF(Table1[[#This Row],[Hand over / Operations]]=1,1,""),"")</f>
        <v/>
      </c>
      <c r="DQ409" s="169" t="str">
        <f>IF(Table1[[#This Row],[Multiple NCC links]]&lt;&gt;1,IF(Table1[[#This Row],[As built assessment]]=1,1,""),"")</f>
        <v/>
      </c>
      <c r="DR409" s="169" t="str">
        <f>IF(Table1[[#This Row],[Multiple NCC links]]&lt;&gt;1,IF(Table1[[#This Row],[Beyond compliance]]=1,1,""),"")</f>
        <v/>
      </c>
      <c r="DS409" s="169" t="str">
        <f>IF(SUM(Table1[[#This Row],[Design]:[Beyond compliance]])&gt;1,1,"")</f>
        <v/>
      </c>
      <c r="DT409" s="169" t="str">
        <f>IF(Table1[[#This Row],[Both Residential &amp; Commercial4]]&lt;&gt;1,IF(Table1[[#This Row],[Residential]]=1,1,""),"")</f>
        <v/>
      </c>
      <c r="DU409" s="169" t="str">
        <f>IF(Table1[[#This Row],[Both Residential &amp; Commercial4]]&lt;&gt;1,IF(Table1[[#This Row],[Commercial]]=1,1,""),"")</f>
        <v/>
      </c>
      <c r="DV409" s="169" t="str">
        <f>Table1[[#This Row],[Residential &amp; Commercial]]</f>
        <v/>
      </c>
      <c r="DW409" s="169"/>
    </row>
    <row r="410" spans="1:127" s="49" customFormat="1" ht="20.25" thickTop="1" thickBot="1" x14ac:dyDescent="0.35">
      <c r="A410" s="97"/>
      <c r="B410" s="97"/>
      <c r="C410" s="88"/>
      <c r="D410" s="88"/>
      <c r="E410" s="176"/>
      <c r="F410" s="176"/>
      <c r="G410" s="176"/>
      <c r="H410" s="176"/>
      <c r="I410" s="90" t="str">
        <f>IF(AND(Table1[[#This Row],[General]]=1,Table1[[#This Row],[Beginner]]=1,Table1[[#This Row],[Intermediate]]=1,Table1[[#This Row],[Advanced]]=1),1,"")</f>
        <v/>
      </c>
      <c r="J410" s="90" t="str">
        <f>CONCATENATE(IF(Table1[[#This Row],[General]]=1,"General, ",""), IF(Table1[[#This Row],[Beginner]]=1,"Beginner, ",""),IF(Table1[[#This Row],[Intermediate]]=1,"Intermediate, ",""), IF(Table1[[#This Row],[Advanced]]=1,"Advanced",""))</f>
        <v/>
      </c>
      <c r="K410" s="91"/>
      <c r="L410" s="179"/>
      <c r="M410" s="91"/>
      <c r="N410" s="91"/>
      <c r="O410" s="159"/>
      <c r="P410" s="91"/>
      <c r="Q410" s="91"/>
      <c r="R410" s="91"/>
      <c r="S41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10" s="102"/>
      <c r="U410" s="102"/>
      <c r="V410" s="240"/>
      <c r="W410" s="240"/>
      <c r="X410" s="102"/>
      <c r="Y410" s="102"/>
      <c r="Z410" s="102"/>
      <c r="AA410" s="102"/>
      <c r="AB410" s="102"/>
      <c r="AC410" s="102"/>
      <c r="AD410" s="102"/>
      <c r="AE410" s="102"/>
      <c r="AF410" s="102"/>
      <c r="AG41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10" s="103"/>
      <c r="AI410" s="103"/>
      <c r="AJ410" s="103"/>
      <c r="AK410" s="74" t="str">
        <f>CONCATENATE(IF(Table1[[#This Row],[Digital]]=1,"Digital, ",""),IF(Table1[[#This Row],[Face to Face]]=1,"Face to face, ",""),IF(Table1[[#This Row],[Blended]]=1,"Blended",""))</f>
        <v/>
      </c>
      <c r="AL410" s="99"/>
      <c r="AM410" s="104"/>
      <c r="AN410" s="130"/>
      <c r="AO410" s="94"/>
      <c r="AP410" s="182"/>
      <c r="AQ410" s="94"/>
      <c r="AR410" s="94"/>
      <c r="AS410" s="94"/>
      <c r="AT410" s="94"/>
      <c r="AU410" s="94"/>
      <c r="AV410" s="182"/>
      <c r="AW410" s="182"/>
      <c r="AX410" s="182"/>
      <c r="AY410" s="94"/>
      <c r="AZ41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1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10" s="95"/>
      <c r="BC410" s="95"/>
      <c r="BD410" s="90" t="str">
        <f>IF(AND(Table1[[#This Row],[Residential]]=1,Table1[[#This Row],[Commercial]]=1),1,"")</f>
        <v/>
      </c>
      <c r="BE410" s="90" t="str">
        <f>CONCATENATE(IF(Table1[[#This Row],[Residential]]=1,"Residential, ",""),IF(Table1[[#This Row],[Commercial]]=1,"Commercial",""))</f>
        <v/>
      </c>
      <c r="BF410" s="94"/>
      <c r="BG410" s="94"/>
      <c r="BH410" s="94"/>
      <c r="BI410" s="94"/>
      <c r="BJ410" s="94"/>
      <c r="BK410" s="94"/>
      <c r="BL410" s="94"/>
      <c r="BM410" s="182"/>
      <c r="BN410" s="94"/>
      <c r="BO41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10" s="178"/>
      <c r="BQ410" s="120"/>
      <c r="BR410" s="132"/>
      <c r="BS410" s="120"/>
      <c r="BT410" s="175"/>
      <c r="BU410" s="175"/>
      <c r="BV410" s="175"/>
      <c r="BW410" s="121"/>
      <c r="BX410" s="121"/>
      <c r="BY410" s="121"/>
      <c r="BZ410" s="227"/>
      <c r="CA41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10" s="48">
        <f>COUNTIF(Table1[[#This Row],[Validity]:[Alignment with NCC (Yes=1,No=0)]],"N/A")</f>
        <v>0</v>
      </c>
      <c r="CC410" s="48">
        <f>IF(ISERROR(Table1[[#This Row],[Total Quality Score (out of 10)]]/(4-Table1[[#This Row],[N/A Count]])),0,Table1[[#This Row],[Total Quality Score (out of 10)]]/(4-Table1[[#This Row],[N/A Count]]))</f>
        <v>0</v>
      </c>
      <c r="CD410" s="106"/>
      <c r="CE410" s="106"/>
      <c r="CF410" s="172" t="str">
        <f>IF(SUM(Table1[[#This Row],[Multiple]:[Level (all)62]])&lt;1,IF(Table1[[#This Row],[General]]=1,1,""),"")</f>
        <v/>
      </c>
      <c r="CG410" s="172" t="str">
        <f>IF(SUM(Table1[[#This Row],[Multiple]:[Level (all)62]])&lt;1,IF(Table1[[#This Row],[Beginner]]=1,1,""),"")</f>
        <v/>
      </c>
      <c r="CH410" s="171" t="str">
        <f>IF(SUM(Table1[[#This Row],[Multiple]:[Level (all)62]])&lt;1,IF(Table1[[#This Row],[Intermediate]]=1,1,""),"")</f>
        <v/>
      </c>
      <c r="CI410" s="171" t="str">
        <f>IF(SUM(Table1[[#This Row],[Multiple]:[Level (all)62]])&lt;1,IF(Table1[[#This Row],[Advanced]]=1,1,""),"")</f>
        <v/>
      </c>
      <c r="CJ410" s="171" t="str">
        <f>IF(AND(SUM(Table1[[#This Row],[General]:[Advanced]])&lt;4,SUM(Table1[[#This Row],[General]:[Advanced]])&gt;1),1,"")</f>
        <v/>
      </c>
      <c r="CK410" s="171" t="str">
        <f>Table1[[#This Row],[Level (all)]]</f>
        <v/>
      </c>
      <c r="CL410" s="171" t="str">
        <f>IF(Table1[[#This Row],[Multiple audience]]&lt;&gt;1,IF(Table1[[#This Row],[General Audience]]=1,1,""),"")</f>
        <v/>
      </c>
      <c r="CM410" s="171" t="str">
        <f>IF(Table1[[#This Row],[Multiple audience]]&lt;&gt;1,IF(Table1[[#This Row],[Planners / Designers ]]=1,1,""),"")</f>
        <v/>
      </c>
      <c r="CN410" s="171" t="str">
        <f>IF(Table1[[#This Row],[Multiple audience]]&lt;&gt;1,IF(Table1[[#This Row],[Regulatory Assessors]]=1,1,""),"")</f>
        <v/>
      </c>
      <c r="CO410" s="171" t="str">
        <f>IF(Table1[[#This Row],[Multiple audience]]&lt;&gt;1,IF(Table1[[#This Row],[Builders / Management]]=1,1,""),"")</f>
        <v/>
      </c>
      <c r="CP410" s="171" t="str">
        <f>IF(Table1[[#This Row],[Multiple audience]]&lt;&gt;1,IF(Table1[[#This Row],[Energy / Sus Assessors]]=1,1,""),"")</f>
        <v/>
      </c>
      <c r="CQ410" s="171" t="str">
        <f>IF(Table1[[#This Row],[Multiple audience]]&lt;&gt;1,IF(Table1[[#This Row],[Semi-skilled]]=1,1,""),"")</f>
        <v/>
      </c>
      <c r="CR410" s="171" t="str">
        <f>IF(Table1[[#This Row],[Multiple audience]]&lt;&gt;1,IF(Table1[[#This Row],[Trades]]=1,1,""),"")</f>
        <v/>
      </c>
      <c r="CS410" s="171" t="str">
        <f>IF(Table1[[#This Row],[Multiple audience]]&lt;&gt;1,IF(Table1[[#This Row],[Other]]=1,1,""),"")</f>
        <v/>
      </c>
      <c r="CT410" s="171" t="str">
        <f>IF(SUM(Table1[[#This Row],[General Audience]:[Other]])&gt;1,1,"")</f>
        <v/>
      </c>
      <c r="CU410" s="171" t="str">
        <f>IF(Table1[[#This Row],[Various  ]]&lt;&gt;1,IF(Table1[[#This Row],[Calculator / Software]]=1,1,""),"")</f>
        <v/>
      </c>
      <c r="CV410" s="171" t="str">
        <f>IF(Table1[[#This Row],[Various  ]]&lt;&gt;1,IF(Table1[[#This Row],[Information  ]]=1,1,""),"")</f>
        <v/>
      </c>
      <c r="CW410" s="171" t="str">
        <f>IF(Table1[[#This Row],[Various  ]]&lt;&gt;1,IF(Table1[[#This Row],[Interactive Tool]]=1,1,""),"")</f>
        <v/>
      </c>
      <c r="CX410" s="171" t="str">
        <f>IF(Table1[[#This Row],[Various  ]]&lt;&gt;1,IF(Table1[[#This Row],[Technical Specifications]]=1,1,""),"")</f>
        <v/>
      </c>
      <c r="CY410" s="171" t="str">
        <f>IF(Table1[[#This Row],[Various  ]]&lt;&gt;1,IF(Table1[[#This Row],[Training Resources]]=1,1,""),"")</f>
        <v/>
      </c>
      <c r="CZ410" s="171" t="str">
        <f>IF(Table1[[#This Row],[Various  ]]&lt;&gt;1,IF(Table1[[#This Row],[Toolbox]]=1,1,""),"")</f>
        <v/>
      </c>
      <c r="DA410" s="169" t="str">
        <f>IF(Table1[[#This Row],[Various  ]]&lt;&gt;1,IF(Table1[[#This Row],[Video]]=1,1,""),"")</f>
        <v/>
      </c>
      <c r="DB410" s="169" t="str">
        <f>IF(Table1[[#This Row],[Various  ]]&lt;&gt;1,IF(Table1[[#This Row],[Case study]]=1,1,""),"")</f>
        <v/>
      </c>
      <c r="DC410" s="169" t="str">
        <f>IF(Table1[[#This Row],[Various  ]]&lt;&gt;1,IF(Table1[[#This Row],[Other   ]]=1,1,""),"")</f>
        <v/>
      </c>
      <c r="DD410" s="169" t="str">
        <f>IF(Table1[[#This Row],[Various  ]]&lt;&gt;1,IF(Table1[[#This Row],[Standards]]=1,1,""),"")</f>
        <v/>
      </c>
      <c r="DE410" s="169" t="str">
        <f>IF(Table1[[#This Row],[Various]]=1,1,IF(SUM(Table1[[#This Row],[Calculator / Software]:[Standards]])&gt;1,1,""))</f>
        <v/>
      </c>
      <c r="DF410" s="169" t="str">
        <f>IF(Table1[[#This Row],[Multiple NCC links]]&lt;&gt;1,IF(Table1[[#This Row],[Design]]=1,1,""),"")</f>
        <v/>
      </c>
      <c r="DG410" s="169" t="str">
        <f>IF(Table1[[#This Row],[Multiple NCC links]]&lt;&gt;1,IF(Table1[[#This Row],[Assessment / Verification]]=1,1,""),"")</f>
        <v/>
      </c>
      <c r="DH410" s="169" t="str">
        <f>IF(Table1[[#This Row],[Multiple NCC links]]&lt;&gt;1,IF(Table1[[#This Row],[Climate Specific ]]=1,1,""),"")</f>
        <v/>
      </c>
      <c r="DI410" s="169" t="str">
        <f>IF(Table1[[#This Row],[Multiple NCC links]]&lt;&gt;1,IF(Table1[[#This Row],[Alterations / Additions]]=1,1,""),"")</f>
        <v/>
      </c>
      <c r="DJ410" s="169" t="str">
        <f>IF(Table1[[#This Row],[Multiple NCC links]]&lt;&gt;1,IF(Table1[[#This Row],[Glazing]]=1,1,""),"")</f>
        <v/>
      </c>
      <c r="DK410" s="169" t="str">
        <f>IF(Table1[[#This Row],[Multiple NCC links]]&lt;&gt;1,IF(Table1[[#This Row],[Building Fabric / Thermal / Sealing]]=1,1,""),"")</f>
        <v/>
      </c>
      <c r="DL410" s="169" t="str">
        <f>IF(Table1[[#This Row],[Multiple NCC links]]&lt;&gt;1,IF(Table1[[#This Row],[Lighting]]=1,1,""),"")</f>
        <v/>
      </c>
      <c r="DM410" s="169" t="str">
        <f>IF(Table1[[#This Row],[Multiple NCC links]]&lt;&gt;1,IF(Table1[[#This Row],[HVAC]]=1,1,""),"")</f>
        <v/>
      </c>
      <c r="DN410" s="169" t="str">
        <f>IF(Table1[[#This Row],[Multiple NCC links]]&lt;&gt;1,IF(Table1[[#This Row],[Services]]=1,1,""),"")</f>
        <v/>
      </c>
      <c r="DO410" s="169" t="str">
        <f>IF(Table1[[#This Row],[Multiple NCC links]]&lt;&gt;1,IF(Table1[[#This Row],[Maintenance &amp; Monitoring]]=1,1,""),"")</f>
        <v/>
      </c>
      <c r="DP410" s="169" t="str">
        <f>IF(Table1[[#This Row],[Multiple NCC links]]&lt;&gt;1,IF(Table1[[#This Row],[Hand over / Operations]]=1,1,""),"")</f>
        <v/>
      </c>
      <c r="DQ410" s="169" t="str">
        <f>IF(Table1[[#This Row],[Multiple NCC links]]&lt;&gt;1,IF(Table1[[#This Row],[As built assessment]]=1,1,""),"")</f>
        <v/>
      </c>
      <c r="DR410" s="169" t="str">
        <f>IF(Table1[[#This Row],[Multiple NCC links]]&lt;&gt;1,IF(Table1[[#This Row],[Beyond compliance]]=1,1,""),"")</f>
        <v/>
      </c>
      <c r="DS410" s="169" t="str">
        <f>IF(SUM(Table1[[#This Row],[Design]:[Beyond compliance]])&gt;1,1,"")</f>
        <v/>
      </c>
      <c r="DT410" s="169" t="str">
        <f>IF(Table1[[#This Row],[Both Residential &amp; Commercial4]]&lt;&gt;1,IF(Table1[[#This Row],[Residential]]=1,1,""),"")</f>
        <v/>
      </c>
      <c r="DU410" s="169" t="str">
        <f>IF(Table1[[#This Row],[Both Residential &amp; Commercial4]]&lt;&gt;1,IF(Table1[[#This Row],[Commercial]]=1,1,""),"")</f>
        <v/>
      </c>
      <c r="DV410" s="169" t="str">
        <f>Table1[[#This Row],[Residential &amp; Commercial]]</f>
        <v/>
      </c>
      <c r="DW410" s="169"/>
    </row>
    <row r="411" spans="1:127" s="49" customFormat="1" ht="20.25" thickTop="1" thickBot="1" x14ac:dyDescent="0.35">
      <c r="A411" s="97"/>
      <c r="B411" s="97"/>
      <c r="C411" s="88"/>
      <c r="D411" s="88"/>
      <c r="E411" s="176"/>
      <c r="F411" s="176"/>
      <c r="G411" s="176"/>
      <c r="H411" s="176"/>
      <c r="I411" s="90" t="str">
        <f>IF(AND(Table1[[#This Row],[General]]=1,Table1[[#This Row],[Beginner]]=1,Table1[[#This Row],[Intermediate]]=1,Table1[[#This Row],[Advanced]]=1),1,"")</f>
        <v/>
      </c>
      <c r="J411" s="90" t="str">
        <f>CONCATENATE(IF(Table1[[#This Row],[General]]=1,"General, ",""), IF(Table1[[#This Row],[Beginner]]=1,"Beginner, ",""),IF(Table1[[#This Row],[Intermediate]]=1,"Intermediate, ",""), IF(Table1[[#This Row],[Advanced]]=1,"Advanced",""))</f>
        <v/>
      </c>
      <c r="K411" s="91"/>
      <c r="L411" s="179"/>
      <c r="M411" s="91"/>
      <c r="N411" s="91"/>
      <c r="O411" s="159"/>
      <c r="P411" s="91"/>
      <c r="Q411" s="91"/>
      <c r="R411" s="91"/>
      <c r="S41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11" s="102"/>
      <c r="U411" s="102"/>
      <c r="V411" s="240"/>
      <c r="W411" s="240"/>
      <c r="X411" s="102"/>
      <c r="Y411" s="102"/>
      <c r="Z411" s="102"/>
      <c r="AA411" s="102"/>
      <c r="AB411" s="102"/>
      <c r="AC411" s="102"/>
      <c r="AD411" s="102"/>
      <c r="AE411" s="102"/>
      <c r="AF411" s="102"/>
      <c r="AG41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11" s="103"/>
      <c r="AI411" s="103"/>
      <c r="AJ411" s="103"/>
      <c r="AK411" s="74" t="str">
        <f>CONCATENATE(IF(Table1[[#This Row],[Digital]]=1,"Digital, ",""),IF(Table1[[#This Row],[Face to Face]]=1,"Face to face, ",""),IF(Table1[[#This Row],[Blended]]=1,"Blended",""))</f>
        <v/>
      </c>
      <c r="AL411" s="99"/>
      <c r="AM411" s="104"/>
      <c r="AN411" s="130"/>
      <c r="AO411" s="94"/>
      <c r="AP411" s="182"/>
      <c r="AQ411" s="94"/>
      <c r="AR411" s="94"/>
      <c r="AS411" s="94"/>
      <c r="AT411" s="94"/>
      <c r="AU411" s="94"/>
      <c r="AV411" s="182"/>
      <c r="AW411" s="182"/>
      <c r="AX411" s="182"/>
      <c r="AY411" s="94"/>
      <c r="AZ41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1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11" s="95"/>
      <c r="BC411" s="95"/>
      <c r="BD411" s="90" t="str">
        <f>IF(AND(Table1[[#This Row],[Residential]]=1,Table1[[#This Row],[Commercial]]=1),1,"")</f>
        <v/>
      </c>
      <c r="BE411" s="90" t="str">
        <f>CONCATENATE(IF(Table1[[#This Row],[Residential]]=1,"Residential, ",""),IF(Table1[[#This Row],[Commercial]]=1,"Commercial",""))</f>
        <v/>
      </c>
      <c r="BF411" s="94"/>
      <c r="BG411" s="94"/>
      <c r="BH411" s="94"/>
      <c r="BI411" s="94"/>
      <c r="BJ411" s="94"/>
      <c r="BK411" s="94"/>
      <c r="BL411" s="94"/>
      <c r="BM411" s="182"/>
      <c r="BN411" s="94"/>
      <c r="BO41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11" s="178"/>
      <c r="BQ411" s="120"/>
      <c r="BR411" s="132"/>
      <c r="BS411" s="120"/>
      <c r="BT411" s="175"/>
      <c r="BU411" s="175"/>
      <c r="BV411" s="175"/>
      <c r="BW411" s="121"/>
      <c r="BX411" s="121"/>
      <c r="BY411" s="121"/>
      <c r="BZ411" s="227"/>
      <c r="CA41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11" s="48">
        <f>COUNTIF(Table1[[#This Row],[Validity]:[Alignment with NCC (Yes=1,No=0)]],"N/A")</f>
        <v>0</v>
      </c>
      <c r="CC411" s="48">
        <f>IF(ISERROR(Table1[[#This Row],[Total Quality Score (out of 10)]]/(4-Table1[[#This Row],[N/A Count]])),0,Table1[[#This Row],[Total Quality Score (out of 10)]]/(4-Table1[[#This Row],[N/A Count]]))</f>
        <v>0</v>
      </c>
      <c r="CD411" s="106"/>
      <c r="CE411" s="106"/>
      <c r="CF411" s="172" t="str">
        <f>IF(SUM(Table1[[#This Row],[Multiple]:[Level (all)62]])&lt;1,IF(Table1[[#This Row],[General]]=1,1,""),"")</f>
        <v/>
      </c>
      <c r="CG411" s="172" t="str">
        <f>IF(SUM(Table1[[#This Row],[Multiple]:[Level (all)62]])&lt;1,IF(Table1[[#This Row],[Beginner]]=1,1,""),"")</f>
        <v/>
      </c>
      <c r="CH411" s="171" t="str">
        <f>IF(SUM(Table1[[#This Row],[Multiple]:[Level (all)62]])&lt;1,IF(Table1[[#This Row],[Intermediate]]=1,1,""),"")</f>
        <v/>
      </c>
      <c r="CI411" s="171" t="str">
        <f>IF(SUM(Table1[[#This Row],[Multiple]:[Level (all)62]])&lt;1,IF(Table1[[#This Row],[Advanced]]=1,1,""),"")</f>
        <v/>
      </c>
      <c r="CJ411" s="171" t="str">
        <f>IF(AND(SUM(Table1[[#This Row],[General]:[Advanced]])&lt;4,SUM(Table1[[#This Row],[General]:[Advanced]])&gt;1),1,"")</f>
        <v/>
      </c>
      <c r="CK411" s="171" t="str">
        <f>Table1[[#This Row],[Level (all)]]</f>
        <v/>
      </c>
      <c r="CL411" s="171" t="str">
        <f>IF(Table1[[#This Row],[Multiple audience]]&lt;&gt;1,IF(Table1[[#This Row],[General Audience]]=1,1,""),"")</f>
        <v/>
      </c>
      <c r="CM411" s="171" t="str">
        <f>IF(Table1[[#This Row],[Multiple audience]]&lt;&gt;1,IF(Table1[[#This Row],[Planners / Designers ]]=1,1,""),"")</f>
        <v/>
      </c>
      <c r="CN411" s="171" t="str">
        <f>IF(Table1[[#This Row],[Multiple audience]]&lt;&gt;1,IF(Table1[[#This Row],[Regulatory Assessors]]=1,1,""),"")</f>
        <v/>
      </c>
      <c r="CO411" s="171" t="str">
        <f>IF(Table1[[#This Row],[Multiple audience]]&lt;&gt;1,IF(Table1[[#This Row],[Builders / Management]]=1,1,""),"")</f>
        <v/>
      </c>
      <c r="CP411" s="171" t="str">
        <f>IF(Table1[[#This Row],[Multiple audience]]&lt;&gt;1,IF(Table1[[#This Row],[Energy / Sus Assessors]]=1,1,""),"")</f>
        <v/>
      </c>
      <c r="CQ411" s="171" t="str">
        <f>IF(Table1[[#This Row],[Multiple audience]]&lt;&gt;1,IF(Table1[[#This Row],[Semi-skilled]]=1,1,""),"")</f>
        <v/>
      </c>
      <c r="CR411" s="171" t="str">
        <f>IF(Table1[[#This Row],[Multiple audience]]&lt;&gt;1,IF(Table1[[#This Row],[Trades]]=1,1,""),"")</f>
        <v/>
      </c>
      <c r="CS411" s="171" t="str">
        <f>IF(Table1[[#This Row],[Multiple audience]]&lt;&gt;1,IF(Table1[[#This Row],[Other]]=1,1,""),"")</f>
        <v/>
      </c>
      <c r="CT411" s="171" t="str">
        <f>IF(SUM(Table1[[#This Row],[General Audience]:[Other]])&gt;1,1,"")</f>
        <v/>
      </c>
      <c r="CU411" s="171" t="str">
        <f>IF(Table1[[#This Row],[Various  ]]&lt;&gt;1,IF(Table1[[#This Row],[Calculator / Software]]=1,1,""),"")</f>
        <v/>
      </c>
      <c r="CV411" s="171" t="str">
        <f>IF(Table1[[#This Row],[Various  ]]&lt;&gt;1,IF(Table1[[#This Row],[Information  ]]=1,1,""),"")</f>
        <v/>
      </c>
      <c r="CW411" s="171" t="str">
        <f>IF(Table1[[#This Row],[Various  ]]&lt;&gt;1,IF(Table1[[#This Row],[Interactive Tool]]=1,1,""),"")</f>
        <v/>
      </c>
      <c r="CX411" s="171" t="str">
        <f>IF(Table1[[#This Row],[Various  ]]&lt;&gt;1,IF(Table1[[#This Row],[Technical Specifications]]=1,1,""),"")</f>
        <v/>
      </c>
      <c r="CY411" s="171" t="str">
        <f>IF(Table1[[#This Row],[Various  ]]&lt;&gt;1,IF(Table1[[#This Row],[Training Resources]]=1,1,""),"")</f>
        <v/>
      </c>
      <c r="CZ411" s="171" t="str">
        <f>IF(Table1[[#This Row],[Various  ]]&lt;&gt;1,IF(Table1[[#This Row],[Toolbox]]=1,1,""),"")</f>
        <v/>
      </c>
      <c r="DA411" s="169" t="str">
        <f>IF(Table1[[#This Row],[Various  ]]&lt;&gt;1,IF(Table1[[#This Row],[Video]]=1,1,""),"")</f>
        <v/>
      </c>
      <c r="DB411" s="169" t="str">
        <f>IF(Table1[[#This Row],[Various  ]]&lt;&gt;1,IF(Table1[[#This Row],[Case study]]=1,1,""),"")</f>
        <v/>
      </c>
      <c r="DC411" s="169" t="str">
        <f>IF(Table1[[#This Row],[Various  ]]&lt;&gt;1,IF(Table1[[#This Row],[Other   ]]=1,1,""),"")</f>
        <v/>
      </c>
      <c r="DD411" s="169" t="str">
        <f>IF(Table1[[#This Row],[Various  ]]&lt;&gt;1,IF(Table1[[#This Row],[Standards]]=1,1,""),"")</f>
        <v/>
      </c>
      <c r="DE411" s="169" t="str">
        <f>IF(Table1[[#This Row],[Various]]=1,1,IF(SUM(Table1[[#This Row],[Calculator / Software]:[Standards]])&gt;1,1,""))</f>
        <v/>
      </c>
      <c r="DF411" s="169" t="str">
        <f>IF(Table1[[#This Row],[Multiple NCC links]]&lt;&gt;1,IF(Table1[[#This Row],[Design]]=1,1,""),"")</f>
        <v/>
      </c>
      <c r="DG411" s="169" t="str">
        <f>IF(Table1[[#This Row],[Multiple NCC links]]&lt;&gt;1,IF(Table1[[#This Row],[Assessment / Verification]]=1,1,""),"")</f>
        <v/>
      </c>
      <c r="DH411" s="169" t="str">
        <f>IF(Table1[[#This Row],[Multiple NCC links]]&lt;&gt;1,IF(Table1[[#This Row],[Climate Specific ]]=1,1,""),"")</f>
        <v/>
      </c>
      <c r="DI411" s="169" t="str">
        <f>IF(Table1[[#This Row],[Multiple NCC links]]&lt;&gt;1,IF(Table1[[#This Row],[Alterations / Additions]]=1,1,""),"")</f>
        <v/>
      </c>
      <c r="DJ411" s="169" t="str">
        <f>IF(Table1[[#This Row],[Multiple NCC links]]&lt;&gt;1,IF(Table1[[#This Row],[Glazing]]=1,1,""),"")</f>
        <v/>
      </c>
      <c r="DK411" s="169" t="str">
        <f>IF(Table1[[#This Row],[Multiple NCC links]]&lt;&gt;1,IF(Table1[[#This Row],[Building Fabric / Thermal / Sealing]]=1,1,""),"")</f>
        <v/>
      </c>
      <c r="DL411" s="169" t="str">
        <f>IF(Table1[[#This Row],[Multiple NCC links]]&lt;&gt;1,IF(Table1[[#This Row],[Lighting]]=1,1,""),"")</f>
        <v/>
      </c>
      <c r="DM411" s="169" t="str">
        <f>IF(Table1[[#This Row],[Multiple NCC links]]&lt;&gt;1,IF(Table1[[#This Row],[HVAC]]=1,1,""),"")</f>
        <v/>
      </c>
      <c r="DN411" s="169" t="str">
        <f>IF(Table1[[#This Row],[Multiple NCC links]]&lt;&gt;1,IF(Table1[[#This Row],[Services]]=1,1,""),"")</f>
        <v/>
      </c>
      <c r="DO411" s="169" t="str">
        <f>IF(Table1[[#This Row],[Multiple NCC links]]&lt;&gt;1,IF(Table1[[#This Row],[Maintenance &amp; Monitoring]]=1,1,""),"")</f>
        <v/>
      </c>
      <c r="DP411" s="169" t="str">
        <f>IF(Table1[[#This Row],[Multiple NCC links]]&lt;&gt;1,IF(Table1[[#This Row],[Hand over / Operations]]=1,1,""),"")</f>
        <v/>
      </c>
      <c r="DQ411" s="169" t="str">
        <f>IF(Table1[[#This Row],[Multiple NCC links]]&lt;&gt;1,IF(Table1[[#This Row],[As built assessment]]=1,1,""),"")</f>
        <v/>
      </c>
      <c r="DR411" s="169" t="str">
        <f>IF(Table1[[#This Row],[Multiple NCC links]]&lt;&gt;1,IF(Table1[[#This Row],[Beyond compliance]]=1,1,""),"")</f>
        <v/>
      </c>
      <c r="DS411" s="169" t="str">
        <f>IF(SUM(Table1[[#This Row],[Design]:[Beyond compliance]])&gt;1,1,"")</f>
        <v/>
      </c>
      <c r="DT411" s="169" t="str">
        <f>IF(Table1[[#This Row],[Both Residential &amp; Commercial4]]&lt;&gt;1,IF(Table1[[#This Row],[Residential]]=1,1,""),"")</f>
        <v/>
      </c>
      <c r="DU411" s="169" t="str">
        <f>IF(Table1[[#This Row],[Both Residential &amp; Commercial4]]&lt;&gt;1,IF(Table1[[#This Row],[Commercial]]=1,1,""),"")</f>
        <v/>
      </c>
      <c r="DV411" s="169" t="str">
        <f>Table1[[#This Row],[Residential &amp; Commercial]]</f>
        <v/>
      </c>
      <c r="DW411" s="169"/>
    </row>
    <row r="412" spans="1:127" s="49" customFormat="1" ht="20.25" thickTop="1" thickBot="1" x14ac:dyDescent="0.35">
      <c r="A412" s="97"/>
      <c r="B412" s="97"/>
      <c r="C412" s="88"/>
      <c r="D412" s="88"/>
      <c r="E412" s="176"/>
      <c r="F412" s="176"/>
      <c r="G412" s="176"/>
      <c r="H412" s="176"/>
      <c r="I412" s="90" t="str">
        <f>IF(AND(Table1[[#This Row],[General]]=1,Table1[[#This Row],[Beginner]]=1,Table1[[#This Row],[Intermediate]]=1,Table1[[#This Row],[Advanced]]=1),1,"")</f>
        <v/>
      </c>
      <c r="J412" s="90" t="str">
        <f>CONCATENATE(IF(Table1[[#This Row],[General]]=1,"General, ",""), IF(Table1[[#This Row],[Beginner]]=1,"Beginner, ",""),IF(Table1[[#This Row],[Intermediate]]=1,"Intermediate, ",""), IF(Table1[[#This Row],[Advanced]]=1,"Advanced",""))</f>
        <v/>
      </c>
      <c r="K412" s="91"/>
      <c r="L412" s="179"/>
      <c r="M412" s="91"/>
      <c r="N412" s="91"/>
      <c r="O412" s="159"/>
      <c r="P412" s="91"/>
      <c r="Q412" s="91"/>
      <c r="R412" s="91"/>
      <c r="S41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12" s="102"/>
      <c r="U412" s="102"/>
      <c r="V412" s="240"/>
      <c r="W412" s="240"/>
      <c r="X412" s="102"/>
      <c r="Y412" s="102"/>
      <c r="Z412" s="102"/>
      <c r="AA412" s="102"/>
      <c r="AB412" s="102"/>
      <c r="AC412" s="102"/>
      <c r="AD412" s="102"/>
      <c r="AE412" s="102"/>
      <c r="AF412" s="102"/>
      <c r="AG41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12" s="103"/>
      <c r="AI412" s="103"/>
      <c r="AJ412" s="103"/>
      <c r="AK412" s="74" t="str">
        <f>CONCATENATE(IF(Table1[[#This Row],[Digital]]=1,"Digital, ",""),IF(Table1[[#This Row],[Face to Face]]=1,"Face to face, ",""),IF(Table1[[#This Row],[Blended]]=1,"Blended",""))</f>
        <v/>
      </c>
      <c r="AL412" s="99"/>
      <c r="AM412" s="104"/>
      <c r="AN412" s="130"/>
      <c r="AO412" s="94"/>
      <c r="AP412" s="182"/>
      <c r="AQ412" s="94"/>
      <c r="AR412" s="94"/>
      <c r="AS412" s="94"/>
      <c r="AT412" s="94"/>
      <c r="AU412" s="94"/>
      <c r="AV412" s="182"/>
      <c r="AW412" s="182"/>
      <c r="AX412" s="182"/>
      <c r="AY412" s="94"/>
      <c r="AZ41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1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12" s="95"/>
      <c r="BC412" s="95"/>
      <c r="BD412" s="90" t="str">
        <f>IF(AND(Table1[[#This Row],[Residential]]=1,Table1[[#This Row],[Commercial]]=1),1,"")</f>
        <v/>
      </c>
      <c r="BE412" s="90" t="str">
        <f>CONCATENATE(IF(Table1[[#This Row],[Residential]]=1,"Residential, ",""),IF(Table1[[#This Row],[Commercial]]=1,"Commercial",""))</f>
        <v/>
      </c>
      <c r="BF412" s="94"/>
      <c r="BG412" s="94"/>
      <c r="BH412" s="94"/>
      <c r="BI412" s="94"/>
      <c r="BJ412" s="94"/>
      <c r="BK412" s="94"/>
      <c r="BL412" s="94"/>
      <c r="BM412" s="182"/>
      <c r="BN412" s="94"/>
      <c r="BO41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12" s="178"/>
      <c r="BQ412" s="120"/>
      <c r="BR412" s="132"/>
      <c r="BS412" s="120"/>
      <c r="BT412" s="175"/>
      <c r="BU412" s="175"/>
      <c r="BV412" s="175"/>
      <c r="BW412" s="121"/>
      <c r="BX412" s="121"/>
      <c r="BY412" s="121"/>
      <c r="BZ412" s="227"/>
      <c r="CA41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12" s="48">
        <f>COUNTIF(Table1[[#This Row],[Validity]:[Alignment with NCC (Yes=1,No=0)]],"N/A")</f>
        <v>0</v>
      </c>
      <c r="CC412" s="48">
        <f>IF(ISERROR(Table1[[#This Row],[Total Quality Score (out of 10)]]/(4-Table1[[#This Row],[N/A Count]])),0,Table1[[#This Row],[Total Quality Score (out of 10)]]/(4-Table1[[#This Row],[N/A Count]]))</f>
        <v>0</v>
      </c>
      <c r="CD412" s="106"/>
      <c r="CE412" s="106"/>
      <c r="CF412" s="172" t="str">
        <f>IF(SUM(Table1[[#This Row],[Multiple]:[Level (all)62]])&lt;1,IF(Table1[[#This Row],[General]]=1,1,""),"")</f>
        <v/>
      </c>
      <c r="CG412" s="172" t="str">
        <f>IF(SUM(Table1[[#This Row],[Multiple]:[Level (all)62]])&lt;1,IF(Table1[[#This Row],[Beginner]]=1,1,""),"")</f>
        <v/>
      </c>
      <c r="CH412" s="171" t="str">
        <f>IF(SUM(Table1[[#This Row],[Multiple]:[Level (all)62]])&lt;1,IF(Table1[[#This Row],[Intermediate]]=1,1,""),"")</f>
        <v/>
      </c>
      <c r="CI412" s="171" t="str">
        <f>IF(SUM(Table1[[#This Row],[Multiple]:[Level (all)62]])&lt;1,IF(Table1[[#This Row],[Advanced]]=1,1,""),"")</f>
        <v/>
      </c>
      <c r="CJ412" s="171" t="str">
        <f>IF(AND(SUM(Table1[[#This Row],[General]:[Advanced]])&lt;4,SUM(Table1[[#This Row],[General]:[Advanced]])&gt;1),1,"")</f>
        <v/>
      </c>
      <c r="CK412" s="171" t="str">
        <f>Table1[[#This Row],[Level (all)]]</f>
        <v/>
      </c>
      <c r="CL412" s="171" t="str">
        <f>IF(Table1[[#This Row],[Multiple audience]]&lt;&gt;1,IF(Table1[[#This Row],[General Audience]]=1,1,""),"")</f>
        <v/>
      </c>
      <c r="CM412" s="171" t="str">
        <f>IF(Table1[[#This Row],[Multiple audience]]&lt;&gt;1,IF(Table1[[#This Row],[Planners / Designers ]]=1,1,""),"")</f>
        <v/>
      </c>
      <c r="CN412" s="171" t="str">
        <f>IF(Table1[[#This Row],[Multiple audience]]&lt;&gt;1,IF(Table1[[#This Row],[Regulatory Assessors]]=1,1,""),"")</f>
        <v/>
      </c>
      <c r="CO412" s="171" t="str">
        <f>IF(Table1[[#This Row],[Multiple audience]]&lt;&gt;1,IF(Table1[[#This Row],[Builders / Management]]=1,1,""),"")</f>
        <v/>
      </c>
      <c r="CP412" s="171" t="str">
        <f>IF(Table1[[#This Row],[Multiple audience]]&lt;&gt;1,IF(Table1[[#This Row],[Energy / Sus Assessors]]=1,1,""),"")</f>
        <v/>
      </c>
      <c r="CQ412" s="171" t="str">
        <f>IF(Table1[[#This Row],[Multiple audience]]&lt;&gt;1,IF(Table1[[#This Row],[Semi-skilled]]=1,1,""),"")</f>
        <v/>
      </c>
      <c r="CR412" s="171" t="str">
        <f>IF(Table1[[#This Row],[Multiple audience]]&lt;&gt;1,IF(Table1[[#This Row],[Trades]]=1,1,""),"")</f>
        <v/>
      </c>
      <c r="CS412" s="171" t="str">
        <f>IF(Table1[[#This Row],[Multiple audience]]&lt;&gt;1,IF(Table1[[#This Row],[Other]]=1,1,""),"")</f>
        <v/>
      </c>
      <c r="CT412" s="171" t="str">
        <f>IF(SUM(Table1[[#This Row],[General Audience]:[Other]])&gt;1,1,"")</f>
        <v/>
      </c>
      <c r="CU412" s="171" t="str">
        <f>IF(Table1[[#This Row],[Various  ]]&lt;&gt;1,IF(Table1[[#This Row],[Calculator / Software]]=1,1,""),"")</f>
        <v/>
      </c>
      <c r="CV412" s="171" t="str">
        <f>IF(Table1[[#This Row],[Various  ]]&lt;&gt;1,IF(Table1[[#This Row],[Information  ]]=1,1,""),"")</f>
        <v/>
      </c>
      <c r="CW412" s="171" t="str">
        <f>IF(Table1[[#This Row],[Various  ]]&lt;&gt;1,IF(Table1[[#This Row],[Interactive Tool]]=1,1,""),"")</f>
        <v/>
      </c>
      <c r="CX412" s="171" t="str">
        <f>IF(Table1[[#This Row],[Various  ]]&lt;&gt;1,IF(Table1[[#This Row],[Technical Specifications]]=1,1,""),"")</f>
        <v/>
      </c>
      <c r="CY412" s="171" t="str">
        <f>IF(Table1[[#This Row],[Various  ]]&lt;&gt;1,IF(Table1[[#This Row],[Training Resources]]=1,1,""),"")</f>
        <v/>
      </c>
      <c r="CZ412" s="171" t="str">
        <f>IF(Table1[[#This Row],[Various  ]]&lt;&gt;1,IF(Table1[[#This Row],[Toolbox]]=1,1,""),"")</f>
        <v/>
      </c>
      <c r="DA412" s="169" t="str">
        <f>IF(Table1[[#This Row],[Various  ]]&lt;&gt;1,IF(Table1[[#This Row],[Video]]=1,1,""),"")</f>
        <v/>
      </c>
      <c r="DB412" s="169" t="str">
        <f>IF(Table1[[#This Row],[Various  ]]&lt;&gt;1,IF(Table1[[#This Row],[Case study]]=1,1,""),"")</f>
        <v/>
      </c>
      <c r="DC412" s="169" t="str">
        <f>IF(Table1[[#This Row],[Various  ]]&lt;&gt;1,IF(Table1[[#This Row],[Other   ]]=1,1,""),"")</f>
        <v/>
      </c>
      <c r="DD412" s="169" t="str">
        <f>IF(Table1[[#This Row],[Various  ]]&lt;&gt;1,IF(Table1[[#This Row],[Standards]]=1,1,""),"")</f>
        <v/>
      </c>
      <c r="DE412" s="169" t="str">
        <f>IF(Table1[[#This Row],[Various]]=1,1,IF(SUM(Table1[[#This Row],[Calculator / Software]:[Standards]])&gt;1,1,""))</f>
        <v/>
      </c>
      <c r="DF412" s="169" t="str">
        <f>IF(Table1[[#This Row],[Multiple NCC links]]&lt;&gt;1,IF(Table1[[#This Row],[Design]]=1,1,""),"")</f>
        <v/>
      </c>
      <c r="DG412" s="169" t="str">
        <f>IF(Table1[[#This Row],[Multiple NCC links]]&lt;&gt;1,IF(Table1[[#This Row],[Assessment / Verification]]=1,1,""),"")</f>
        <v/>
      </c>
      <c r="DH412" s="169" t="str">
        <f>IF(Table1[[#This Row],[Multiple NCC links]]&lt;&gt;1,IF(Table1[[#This Row],[Climate Specific ]]=1,1,""),"")</f>
        <v/>
      </c>
      <c r="DI412" s="169" t="str">
        <f>IF(Table1[[#This Row],[Multiple NCC links]]&lt;&gt;1,IF(Table1[[#This Row],[Alterations / Additions]]=1,1,""),"")</f>
        <v/>
      </c>
      <c r="DJ412" s="169" t="str">
        <f>IF(Table1[[#This Row],[Multiple NCC links]]&lt;&gt;1,IF(Table1[[#This Row],[Glazing]]=1,1,""),"")</f>
        <v/>
      </c>
      <c r="DK412" s="169" t="str">
        <f>IF(Table1[[#This Row],[Multiple NCC links]]&lt;&gt;1,IF(Table1[[#This Row],[Building Fabric / Thermal / Sealing]]=1,1,""),"")</f>
        <v/>
      </c>
      <c r="DL412" s="169" t="str">
        <f>IF(Table1[[#This Row],[Multiple NCC links]]&lt;&gt;1,IF(Table1[[#This Row],[Lighting]]=1,1,""),"")</f>
        <v/>
      </c>
      <c r="DM412" s="169" t="str">
        <f>IF(Table1[[#This Row],[Multiple NCC links]]&lt;&gt;1,IF(Table1[[#This Row],[HVAC]]=1,1,""),"")</f>
        <v/>
      </c>
      <c r="DN412" s="169" t="str">
        <f>IF(Table1[[#This Row],[Multiple NCC links]]&lt;&gt;1,IF(Table1[[#This Row],[Services]]=1,1,""),"")</f>
        <v/>
      </c>
      <c r="DO412" s="169" t="str">
        <f>IF(Table1[[#This Row],[Multiple NCC links]]&lt;&gt;1,IF(Table1[[#This Row],[Maintenance &amp; Monitoring]]=1,1,""),"")</f>
        <v/>
      </c>
      <c r="DP412" s="169" t="str">
        <f>IF(Table1[[#This Row],[Multiple NCC links]]&lt;&gt;1,IF(Table1[[#This Row],[Hand over / Operations]]=1,1,""),"")</f>
        <v/>
      </c>
      <c r="DQ412" s="169" t="str">
        <f>IF(Table1[[#This Row],[Multiple NCC links]]&lt;&gt;1,IF(Table1[[#This Row],[As built assessment]]=1,1,""),"")</f>
        <v/>
      </c>
      <c r="DR412" s="169" t="str">
        <f>IF(Table1[[#This Row],[Multiple NCC links]]&lt;&gt;1,IF(Table1[[#This Row],[Beyond compliance]]=1,1,""),"")</f>
        <v/>
      </c>
      <c r="DS412" s="169" t="str">
        <f>IF(SUM(Table1[[#This Row],[Design]:[Beyond compliance]])&gt;1,1,"")</f>
        <v/>
      </c>
      <c r="DT412" s="169" t="str">
        <f>IF(Table1[[#This Row],[Both Residential &amp; Commercial4]]&lt;&gt;1,IF(Table1[[#This Row],[Residential]]=1,1,""),"")</f>
        <v/>
      </c>
      <c r="DU412" s="169" t="str">
        <f>IF(Table1[[#This Row],[Both Residential &amp; Commercial4]]&lt;&gt;1,IF(Table1[[#This Row],[Commercial]]=1,1,""),"")</f>
        <v/>
      </c>
      <c r="DV412" s="169" t="str">
        <f>Table1[[#This Row],[Residential &amp; Commercial]]</f>
        <v/>
      </c>
      <c r="DW412" s="169"/>
    </row>
    <row r="413" spans="1:127" s="49" customFormat="1" ht="20.25" thickTop="1" thickBot="1" x14ac:dyDescent="0.35">
      <c r="A413" s="97"/>
      <c r="B413" s="97"/>
      <c r="C413" s="88"/>
      <c r="D413" s="88"/>
      <c r="E413" s="176"/>
      <c r="F413" s="176"/>
      <c r="G413" s="176"/>
      <c r="H413" s="176"/>
      <c r="I413" s="90" t="str">
        <f>IF(AND(Table1[[#This Row],[General]]=1,Table1[[#This Row],[Beginner]]=1,Table1[[#This Row],[Intermediate]]=1,Table1[[#This Row],[Advanced]]=1),1,"")</f>
        <v/>
      </c>
      <c r="J413" s="90" t="str">
        <f>CONCATENATE(IF(Table1[[#This Row],[General]]=1,"General, ",""), IF(Table1[[#This Row],[Beginner]]=1,"Beginner, ",""),IF(Table1[[#This Row],[Intermediate]]=1,"Intermediate, ",""), IF(Table1[[#This Row],[Advanced]]=1,"Advanced",""))</f>
        <v/>
      </c>
      <c r="K413" s="91"/>
      <c r="L413" s="179"/>
      <c r="M413" s="91"/>
      <c r="N413" s="91"/>
      <c r="O413" s="159"/>
      <c r="P413" s="91"/>
      <c r="Q413" s="91"/>
      <c r="R413" s="91"/>
      <c r="S41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13" s="102"/>
      <c r="U413" s="102"/>
      <c r="V413" s="240"/>
      <c r="W413" s="240"/>
      <c r="X413" s="102"/>
      <c r="Y413" s="102"/>
      <c r="Z413" s="102"/>
      <c r="AA413" s="102"/>
      <c r="AB413" s="102"/>
      <c r="AC413" s="102"/>
      <c r="AD413" s="102"/>
      <c r="AE413" s="102"/>
      <c r="AF413" s="102"/>
      <c r="AG41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13" s="103"/>
      <c r="AI413" s="103"/>
      <c r="AJ413" s="103"/>
      <c r="AK413" s="74" t="str">
        <f>CONCATENATE(IF(Table1[[#This Row],[Digital]]=1,"Digital, ",""),IF(Table1[[#This Row],[Face to Face]]=1,"Face to face, ",""),IF(Table1[[#This Row],[Blended]]=1,"Blended",""))</f>
        <v/>
      </c>
      <c r="AL413" s="99"/>
      <c r="AM413" s="104"/>
      <c r="AN413" s="130"/>
      <c r="AO413" s="94"/>
      <c r="AP413" s="182"/>
      <c r="AQ413" s="94"/>
      <c r="AR413" s="94"/>
      <c r="AS413" s="94"/>
      <c r="AT413" s="94"/>
      <c r="AU413" s="94"/>
      <c r="AV413" s="182"/>
      <c r="AW413" s="182"/>
      <c r="AX413" s="182"/>
      <c r="AY413" s="94"/>
      <c r="AZ41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1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13" s="95"/>
      <c r="BC413" s="95"/>
      <c r="BD413" s="90" t="str">
        <f>IF(AND(Table1[[#This Row],[Residential]]=1,Table1[[#This Row],[Commercial]]=1),1,"")</f>
        <v/>
      </c>
      <c r="BE413" s="90" t="str">
        <f>CONCATENATE(IF(Table1[[#This Row],[Residential]]=1,"Residential, ",""),IF(Table1[[#This Row],[Commercial]]=1,"Commercial",""))</f>
        <v/>
      </c>
      <c r="BF413" s="94"/>
      <c r="BG413" s="94"/>
      <c r="BH413" s="94"/>
      <c r="BI413" s="94"/>
      <c r="BJ413" s="94"/>
      <c r="BK413" s="94"/>
      <c r="BL413" s="94"/>
      <c r="BM413" s="182"/>
      <c r="BN413" s="94"/>
      <c r="BO41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13" s="178"/>
      <c r="BQ413" s="120"/>
      <c r="BR413" s="132"/>
      <c r="BS413" s="120"/>
      <c r="BT413" s="175"/>
      <c r="BU413" s="175"/>
      <c r="BV413" s="175"/>
      <c r="BW413" s="121"/>
      <c r="BX413" s="121"/>
      <c r="BY413" s="121"/>
      <c r="BZ413" s="227"/>
      <c r="CA41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13" s="48">
        <f>COUNTIF(Table1[[#This Row],[Validity]:[Alignment with NCC (Yes=1,No=0)]],"N/A")</f>
        <v>0</v>
      </c>
      <c r="CC413" s="48">
        <f>IF(ISERROR(Table1[[#This Row],[Total Quality Score (out of 10)]]/(4-Table1[[#This Row],[N/A Count]])),0,Table1[[#This Row],[Total Quality Score (out of 10)]]/(4-Table1[[#This Row],[N/A Count]]))</f>
        <v>0</v>
      </c>
      <c r="CD413" s="106"/>
      <c r="CE413" s="106"/>
      <c r="CF413" s="172" t="str">
        <f>IF(SUM(Table1[[#This Row],[Multiple]:[Level (all)62]])&lt;1,IF(Table1[[#This Row],[General]]=1,1,""),"")</f>
        <v/>
      </c>
      <c r="CG413" s="172" t="str">
        <f>IF(SUM(Table1[[#This Row],[Multiple]:[Level (all)62]])&lt;1,IF(Table1[[#This Row],[Beginner]]=1,1,""),"")</f>
        <v/>
      </c>
      <c r="CH413" s="171" t="str">
        <f>IF(SUM(Table1[[#This Row],[Multiple]:[Level (all)62]])&lt;1,IF(Table1[[#This Row],[Intermediate]]=1,1,""),"")</f>
        <v/>
      </c>
      <c r="CI413" s="171" t="str">
        <f>IF(SUM(Table1[[#This Row],[Multiple]:[Level (all)62]])&lt;1,IF(Table1[[#This Row],[Advanced]]=1,1,""),"")</f>
        <v/>
      </c>
      <c r="CJ413" s="171" t="str">
        <f>IF(AND(SUM(Table1[[#This Row],[General]:[Advanced]])&lt;4,SUM(Table1[[#This Row],[General]:[Advanced]])&gt;1),1,"")</f>
        <v/>
      </c>
      <c r="CK413" s="171" t="str">
        <f>Table1[[#This Row],[Level (all)]]</f>
        <v/>
      </c>
      <c r="CL413" s="171" t="str">
        <f>IF(Table1[[#This Row],[Multiple audience]]&lt;&gt;1,IF(Table1[[#This Row],[General Audience]]=1,1,""),"")</f>
        <v/>
      </c>
      <c r="CM413" s="171" t="str">
        <f>IF(Table1[[#This Row],[Multiple audience]]&lt;&gt;1,IF(Table1[[#This Row],[Planners / Designers ]]=1,1,""),"")</f>
        <v/>
      </c>
      <c r="CN413" s="171" t="str">
        <f>IF(Table1[[#This Row],[Multiple audience]]&lt;&gt;1,IF(Table1[[#This Row],[Regulatory Assessors]]=1,1,""),"")</f>
        <v/>
      </c>
      <c r="CO413" s="171" t="str">
        <f>IF(Table1[[#This Row],[Multiple audience]]&lt;&gt;1,IF(Table1[[#This Row],[Builders / Management]]=1,1,""),"")</f>
        <v/>
      </c>
      <c r="CP413" s="171" t="str">
        <f>IF(Table1[[#This Row],[Multiple audience]]&lt;&gt;1,IF(Table1[[#This Row],[Energy / Sus Assessors]]=1,1,""),"")</f>
        <v/>
      </c>
      <c r="CQ413" s="171" t="str">
        <f>IF(Table1[[#This Row],[Multiple audience]]&lt;&gt;1,IF(Table1[[#This Row],[Semi-skilled]]=1,1,""),"")</f>
        <v/>
      </c>
      <c r="CR413" s="171" t="str">
        <f>IF(Table1[[#This Row],[Multiple audience]]&lt;&gt;1,IF(Table1[[#This Row],[Trades]]=1,1,""),"")</f>
        <v/>
      </c>
      <c r="CS413" s="171" t="str">
        <f>IF(Table1[[#This Row],[Multiple audience]]&lt;&gt;1,IF(Table1[[#This Row],[Other]]=1,1,""),"")</f>
        <v/>
      </c>
      <c r="CT413" s="171" t="str">
        <f>IF(SUM(Table1[[#This Row],[General Audience]:[Other]])&gt;1,1,"")</f>
        <v/>
      </c>
      <c r="CU413" s="171" t="str">
        <f>IF(Table1[[#This Row],[Various  ]]&lt;&gt;1,IF(Table1[[#This Row],[Calculator / Software]]=1,1,""),"")</f>
        <v/>
      </c>
      <c r="CV413" s="171" t="str">
        <f>IF(Table1[[#This Row],[Various  ]]&lt;&gt;1,IF(Table1[[#This Row],[Information  ]]=1,1,""),"")</f>
        <v/>
      </c>
      <c r="CW413" s="171" t="str">
        <f>IF(Table1[[#This Row],[Various  ]]&lt;&gt;1,IF(Table1[[#This Row],[Interactive Tool]]=1,1,""),"")</f>
        <v/>
      </c>
      <c r="CX413" s="171" t="str">
        <f>IF(Table1[[#This Row],[Various  ]]&lt;&gt;1,IF(Table1[[#This Row],[Technical Specifications]]=1,1,""),"")</f>
        <v/>
      </c>
      <c r="CY413" s="171" t="str">
        <f>IF(Table1[[#This Row],[Various  ]]&lt;&gt;1,IF(Table1[[#This Row],[Training Resources]]=1,1,""),"")</f>
        <v/>
      </c>
      <c r="CZ413" s="171" t="str">
        <f>IF(Table1[[#This Row],[Various  ]]&lt;&gt;1,IF(Table1[[#This Row],[Toolbox]]=1,1,""),"")</f>
        <v/>
      </c>
      <c r="DA413" s="169" t="str">
        <f>IF(Table1[[#This Row],[Various  ]]&lt;&gt;1,IF(Table1[[#This Row],[Video]]=1,1,""),"")</f>
        <v/>
      </c>
      <c r="DB413" s="169" t="str">
        <f>IF(Table1[[#This Row],[Various  ]]&lt;&gt;1,IF(Table1[[#This Row],[Case study]]=1,1,""),"")</f>
        <v/>
      </c>
      <c r="DC413" s="169" t="str">
        <f>IF(Table1[[#This Row],[Various  ]]&lt;&gt;1,IF(Table1[[#This Row],[Other   ]]=1,1,""),"")</f>
        <v/>
      </c>
      <c r="DD413" s="169" t="str">
        <f>IF(Table1[[#This Row],[Various  ]]&lt;&gt;1,IF(Table1[[#This Row],[Standards]]=1,1,""),"")</f>
        <v/>
      </c>
      <c r="DE413" s="169" t="str">
        <f>IF(Table1[[#This Row],[Various]]=1,1,IF(SUM(Table1[[#This Row],[Calculator / Software]:[Standards]])&gt;1,1,""))</f>
        <v/>
      </c>
      <c r="DF413" s="169" t="str">
        <f>IF(Table1[[#This Row],[Multiple NCC links]]&lt;&gt;1,IF(Table1[[#This Row],[Design]]=1,1,""),"")</f>
        <v/>
      </c>
      <c r="DG413" s="169" t="str">
        <f>IF(Table1[[#This Row],[Multiple NCC links]]&lt;&gt;1,IF(Table1[[#This Row],[Assessment / Verification]]=1,1,""),"")</f>
        <v/>
      </c>
      <c r="DH413" s="169" t="str">
        <f>IF(Table1[[#This Row],[Multiple NCC links]]&lt;&gt;1,IF(Table1[[#This Row],[Climate Specific ]]=1,1,""),"")</f>
        <v/>
      </c>
      <c r="DI413" s="169" t="str">
        <f>IF(Table1[[#This Row],[Multiple NCC links]]&lt;&gt;1,IF(Table1[[#This Row],[Alterations / Additions]]=1,1,""),"")</f>
        <v/>
      </c>
      <c r="DJ413" s="169" t="str">
        <f>IF(Table1[[#This Row],[Multiple NCC links]]&lt;&gt;1,IF(Table1[[#This Row],[Glazing]]=1,1,""),"")</f>
        <v/>
      </c>
      <c r="DK413" s="169" t="str">
        <f>IF(Table1[[#This Row],[Multiple NCC links]]&lt;&gt;1,IF(Table1[[#This Row],[Building Fabric / Thermal / Sealing]]=1,1,""),"")</f>
        <v/>
      </c>
      <c r="DL413" s="169" t="str">
        <f>IF(Table1[[#This Row],[Multiple NCC links]]&lt;&gt;1,IF(Table1[[#This Row],[Lighting]]=1,1,""),"")</f>
        <v/>
      </c>
      <c r="DM413" s="169" t="str">
        <f>IF(Table1[[#This Row],[Multiple NCC links]]&lt;&gt;1,IF(Table1[[#This Row],[HVAC]]=1,1,""),"")</f>
        <v/>
      </c>
      <c r="DN413" s="169" t="str">
        <f>IF(Table1[[#This Row],[Multiple NCC links]]&lt;&gt;1,IF(Table1[[#This Row],[Services]]=1,1,""),"")</f>
        <v/>
      </c>
      <c r="DO413" s="169" t="str">
        <f>IF(Table1[[#This Row],[Multiple NCC links]]&lt;&gt;1,IF(Table1[[#This Row],[Maintenance &amp; Monitoring]]=1,1,""),"")</f>
        <v/>
      </c>
      <c r="DP413" s="169" t="str">
        <f>IF(Table1[[#This Row],[Multiple NCC links]]&lt;&gt;1,IF(Table1[[#This Row],[Hand over / Operations]]=1,1,""),"")</f>
        <v/>
      </c>
      <c r="DQ413" s="169" t="str">
        <f>IF(Table1[[#This Row],[Multiple NCC links]]&lt;&gt;1,IF(Table1[[#This Row],[As built assessment]]=1,1,""),"")</f>
        <v/>
      </c>
      <c r="DR413" s="169" t="str">
        <f>IF(Table1[[#This Row],[Multiple NCC links]]&lt;&gt;1,IF(Table1[[#This Row],[Beyond compliance]]=1,1,""),"")</f>
        <v/>
      </c>
      <c r="DS413" s="169" t="str">
        <f>IF(SUM(Table1[[#This Row],[Design]:[Beyond compliance]])&gt;1,1,"")</f>
        <v/>
      </c>
      <c r="DT413" s="169" t="str">
        <f>IF(Table1[[#This Row],[Both Residential &amp; Commercial4]]&lt;&gt;1,IF(Table1[[#This Row],[Residential]]=1,1,""),"")</f>
        <v/>
      </c>
      <c r="DU413" s="169" t="str">
        <f>IF(Table1[[#This Row],[Both Residential &amp; Commercial4]]&lt;&gt;1,IF(Table1[[#This Row],[Commercial]]=1,1,""),"")</f>
        <v/>
      </c>
      <c r="DV413" s="169" t="str">
        <f>Table1[[#This Row],[Residential &amp; Commercial]]</f>
        <v/>
      </c>
      <c r="DW413" s="169"/>
    </row>
    <row r="414" spans="1:127" s="49" customFormat="1" ht="20.25" thickTop="1" thickBot="1" x14ac:dyDescent="0.35">
      <c r="A414" s="97"/>
      <c r="B414" s="97"/>
      <c r="C414" s="88"/>
      <c r="D414" s="88"/>
      <c r="E414" s="176"/>
      <c r="F414" s="176"/>
      <c r="G414" s="176"/>
      <c r="H414" s="176"/>
      <c r="I414" s="90" t="str">
        <f>IF(AND(Table1[[#This Row],[General]]=1,Table1[[#This Row],[Beginner]]=1,Table1[[#This Row],[Intermediate]]=1,Table1[[#This Row],[Advanced]]=1),1,"")</f>
        <v/>
      </c>
      <c r="J414" s="90" t="str">
        <f>CONCATENATE(IF(Table1[[#This Row],[General]]=1,"General, ",""), IF(Table1[[#This Row],[Beginner]]=1,"Beginner, ",""),IF(Table1[[#This Row],[Intermediate]]=1,"Intermediate, ",""), IF(Table1[[#This Row],[Advanced]]=1,"Advanced",""))</f>
        <v/>
      </c>
      <c r="K414" s="91"/>
      <c r="L414" s="179"/>
      <c r="M414" s="91"/>
      <c r="N414" s="91"/>
      <c r="O414" s="159"/>
      <c r="P414" s="91"/>
      <c r="Q414" s="91"/>
      <c r="R414" s="91"/>
      <c r="S41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14" s="102"/>
      <c r="U414" s="102"/>
      <c r="V414" s="240"/>
      <c r="W414" s="240"/>
      <c r="X414" s="102"/>
      <c r="Y414" s="102"/>
      <c r="Z414" s="102"/>
      <c r="AA414" s="102"/>
      <c r="AB414" s="102"/>
      <c r="AC414" s="102"/>
      <c r="AD414" s="102"/>
      <c r="AE414" s="102"/>
      <c r="AF414" s="102"/>
      <c r="AG41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14" s="103"/>
      <c r="AI414" s="103"/>
      <c r="AJ414" s="103"/>
      <c r="AK414" s="74" t="str">
        <f>CONCATENATE(IF(Table1[[#This Row],[Digital]]=1,"Digital, ",""),IF(Table1[[#This Row],[Face to Face]]=1,"Face to face, ",""),IF(Table1[[#This Row],[Blended]]=1,"Blended",""))</f>
        <v/>
      </c>
      <c r="AL414" s="99"/>
      <c r="AM414" s="104"/>
      <c r="AN414" s="130"/>
      <c r="AO414" s="94"/>
      <c r="AP414" s="182"/>
      <c r="AQ414" s="94"/>
      <c r="AR414" s="94"/>
      <c r="AS414" s="94"/>
      <c r="AT414" s="94"/>
      <c r="AU414" s="94"/>
      <c r="AV414" s="182"/>
      <c r="AW414" s="182"/>
      <c r="AX414" s="182"/>
      <c r="AY414" s="94"/>
      <c r="AZ41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1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14" s="95"/>
      <c r="BC414" s="95"/>
      <c r="BD414" s="90" t="str">
        <f>IF(AND(Table1[[#This Row],[Residential]]=1,Table1[[#This Row],[Commercial]]=1),1,"")</f>
        <v/>
      </c>
      <c r="BE414" s="90" t="str">
        <f>CONCATENATE(IF(Table1[[#This Row],[Residential]]=1,"Residential, ",""),IF(Table1[[#This Row],[Commercial]]=1,"Commercial",""))</f>
        <v/>
      </c>
      <c r="BF414" s="94"/>
      <c r="BG414" s="94"/>
      <c r="BH414" s="94"/>
      <c r="BI414" s="94"/>
      <c r="BJ414" s="94"/>
      <c r="BK414" s="94"/>
      <c r="BL414" s="94"/>
      <c r="BM414" s="182"/>
      <c r="BN414" s="94"/>
      <c r="BO41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14" s="178"/>
      <c r="BQ414" s="120"/>
      <c r="BR414" s="132"/>
      <c r="BS414" s="120"/>
      <c r="BT414" s="175"/>
      <c r="BU414" s="175"/>
      <c r="BV414" s="175"/>
      <c r="BW414" s="121"/>
      <c r="BX414" s="121"/>
      <c r="BY414" s="121"/>
      <c r="BZ414" s="227"/>
      <c r="CA41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14" s="48">
        <f>COUNTIF(Table1[[#This Row],[Validity]:[Alignment with NCC (Yes=1,No=0)]],"N/A")</f>
        <v>0</v>
      </c>
      <c r="CC414" s="48">
        <f>IF(ISERROR(Table1[[#This Row],[Total Quality Score (out of 10)]]/(4-Table1[[#This Row],[N/A Count]])),0,Table1[[#This Row],[Total Quality Score (out of 10)]]/(4-Table1[[#This Row],[N/A Count]]))</f>
        <v>0</v>
      </c>
      <c r="CD414" s="106"/>
      <c r="CE414" s="106"/>
      <c r="CF414" s="172" t="str">
        <f>IF(SUM(Table1[[#This Row],[Multiple]:[Level (all)62]])&lt;1,IF(Table1[[#This Row],[General]]=1,1,""),"")</f>
        <v/>
      </c>
      <c r="CG414" s="172" t="str">
        <f>IF(SUM(Table1[[#This Row],[Multiple]:[Level (all)62]])&lt;1,IF(Table1[[#This Row],[Beginner]]=1,1,""),"")</f>
        <v/>
      </c>
      <c r="CH414" s="171" t="str">
        <f>IF(SUM(Table1[[#This Row],[Multiple]:[Level (all)62]])&lt;1,IF(Table1[[#This Row],[Intermediate]]=1,1,""),"")</f>
        <v/>
      </c>
      <c r="CI414" s="171" t="str">
        <f>IF(SUM(Table1[[#This Row],[Multiple]:[Level (all)62]])&lt;1,IF(Table1[[#This Row],[Advanced]]=1,1,""),"")</f>
        <v/>
      </c>
      <c r="CJ414" s="171" t="str">
        <f>IF(AND(SUM(Table1[[#This Row],[General]:[Advanced]])&lt;4,SUM(Table1[[#This Row],[General]:[Advanced]])&gt;1),1,"")</f>
        <v/>
      </c>
      <c r="CK414" s="171" t="str">
        <f>Table1[[#This Row],[Level (all)]]</f>
        <v/>
      </c>
      <c r="CL414" s="171" t="str">
        <f>IF(Table1[[#This Row],[Multiple audience]]&lt;&gt;1,IF(Table1[[#This Row],[General Audience]]=1,1,""),"")</f>
        <v/>
      </c>
      <c r="CM414" s="171" t="str">
        <f>IF(Table1[[#This Row],[Multiple audience]]&lt;&gt;1,IF(Table1[[#This Row],[Planners / Designers ]]=1,1,""),"")</f>
        <v/>
      </c>
      <c r="CN414" s="171" t="str">
        <f>IF(Table1[[#This Row],[Multiple audience]]&lt;&gt;1,IF(Table1[[#This Row],[Regulatory Assessors]]=1,1,""),"")</f>
        <v/>
      </c>
      <c r="CO414" s="171" t="str">
        <f>IF(Table1[[#This Row],[Multiple audience]]&lt;&gt;1,IF(Table1[[#This Row],[Builders / Management]]=1,1,""),"")</f>
        <v/>
      </c>
      <c r="CP414" s="171" t="str">
        <f>IF(Table1[[#This Row],[Multiple audience]]&lt;&gt;1,IF(Table1[[#This Row],[Energy / Sus Assessors]]=1,1,""),"")</f>
        <v/>
      </c>
      <c r="CQ414" s="171" t="str">
        <f>IF(Table1[[#This Row],[Multiple audience]]&lt;&gt;1,IF(Table1[[#This Row],[Semi-skilled]]=1,1,""),"")</f>
        <v/>
      </c>
      <c r="CR414" s="171" t="str">
        <f>IF(Table1[[#This Row],[Multiple audience]]&lt;&gt;1,IF(Table1[[#This Row],[Trades]]=1,1,""),"")</f>
        <v/>
      </c>
      <c r="CS414" s="171" t="str">
        <f>IF(Table1[[#This Row],[Multiple audience]]&lt;&gt;1,IF(Table1[[#This Row],[Other]]=1,1,""),"")</f>
        <v/>
      </c>
      <c r="CT414" s="171" t="str">
        <f>IF(SUM(Table1[[#This Row],[General Audience]:[Other]])&gt;1,1,"")</f>
        <v/>
      </c>
      <c r="CU414" s="171" t="str">
        <f>IF(Table1[[#This Row],[Various  ]]&lt;&gt;1,IF(Table1[[#This Row],[Calculator / Software]]=1,1,""),"")</f>
        <v/>
      </c>
      <c r="CV414" s="171" t="str">
        <f>IF(Table1[[#This Row],[Various  ]]&lt;&gt;1,IF(Table1[[#This Row],[Information  ]]=1,1,""),"")</f>
        <v/>
      </c>
      <c r="CW414" s="171" t="str">
        <f>IF(Table1[[#This Row],[Various  ]]&lt;&gt;1,IF(Table1[[#This Row],[Interactive Tool]]=1,1,""),"")</f>
        <v/>
      </c>
      <c r="CX414" s="171" t="str">
        <f>IF(Table1[[#This Row],[Various  ]]&lt;&gt;1,IF(Table1[[#This Row],[Technical Specifications]]=1,1,""),"")</f>
        <v/>
      </c>
      <c r="CY414" s="171" t="str">
        <f>IF(Table1[[#This Row],[Various  ]]&lt;&gt;1,IF(Table1[[#This Row],[Training Resources]]=1,1,""),"")</f>
        <v/>
      </c>
      <c r="CZ414" s="171" t="str">
        <f>IF(Table1[[#This Row],[Various  ]]&lt;&gt;1,IF(Table1[[#This Row],[Toolbox]]=1,1,""),"")</f>
        <v/>
      </c>
      <c r="DA414" s="169" t="str">
        <f>IF(Table1[[#This Row],[Various  ]]&lt;&gt;1,IF(Table1[[#This Row],[Video]]=1,1,""),"")</f>
        <v/>
      </c>
      <c r="DB414" s="169" t="str">
        <f>IF(Table1[[#This Row],[Various  ]]&lt;&gt;1,IF(Table1[[#This Row],[Case study]]=1,1,""),"")</f>
        <v/>
      </c>
      <c r="DC414" s="169" t="str">
        <f>IF(Table1[[#This Row],[Various  ]]&lt;&gt;1,IF(Table1[[#This Row],[Other   ]]=1,1,""),"")</f>
        <v/>
      </c>
      <c r="DD414" s="169" t="str">
        <f>IF(Table1[[#This Row],[Various  ]]&lt;&gt;1,IF(Table1[[#This Row],[Standards]]=1,1,""),"")</f>
        <v/>
      </c>
      <c r="DE414" s="169" t="str">
        <f>IF(Table1[[#This Row],[Various]]=1,1,IF(SUM(Table1[[#This Row],[Calculator / Software]:[Standards]])&gt;1,1,""))</f>
        <v/>
      </c>
      <c r="DF414" s="169" t="str">
        <f>IF(Table1[[#This Row],[Multiple NCC links]]&lt;&gt;1,IF(Table1[[#This Row],[Design]]=1,1,""),"")</f>
        <v/>
      </c>
      <c r="DG414" s="169" t="str">
        <f>IF(Table1[[#This Row],[Multiple NCC links]]&lt;&gt;1,IF(Table1[[#This Row],[Assessment / Verification]]=1,1,""),"")</f>
        <v/>
      </c>
      <c r="DH414" s="169" t="str">
        <f>IF(Table1[[#This Row],[Multiple NCC links]]&lt;&gt;1,IF(Table1[[#This Row],[Climate Specific ]]=1,1,""),"")</f>
        <v/>
      </c>
      <c r="DI414" s="169" t="str">
        <f>IF(Table1[[#This Row],[Multiple NCC links]]&lt;&gt;1,IF(Table1[[#This Row],[Alterations / Additions]]=1,1,""),"")</f>
        <v/>
      </c>
      <c r="DJ414" s="169" t="str">
        <f>IF(Table1[[#This Row],[Multiple NCC links]]&lt;&gt;1,IF(Table1[[#This Row],[Glazing]]=1,1,""),"")</f>
        <v/>
      </c>
      <c r="DK414" s="169" t="str">
        <f>IF(Table1[[#This Row],[Multiple NCC links]]&lt;&gt;1,IF(Table1[[#This Row],[Building Fabric / Thermal / Sealing]]=1,1,""),"")</f>
        <v/>
      </c>
      <c r="DL414" s="169" t="str">
        <f>IF(Table1[[#This Row],[Multiple NCC links]]&lt;&gt;1,IF(Table1[[#This Row],[Lighting]]=1,1,""),"")</f>
        <v/>
      </c>
      <c r="DM414" s="169" t="str">
        <f>IF(Table1[[#This Row],[Multiple NCC links]]&lt;&gt;1,IF(Table1[[#This Row],[HVAC]]=1,1,""),"")</f>
        <v/>
      </c>
      <c r="DN414" s="169" t="str">
        <f>IF(Table1[[#This Row],[Multiple NCC links]]&lt;&gt;1,IF(Table1[[#This Row],[Services]]=1,1,""),"")</f>
        <v/>
      </c>
      <c r="DO414" s="169" t="str">
        <f>IF(Table1[[#This Row],[Multiple NCC links]]&lt;&gt;1,IF(Table1[[#This Row],[Maintenance &amp; Monitoring]]=1,1,""),"")</f>
        <v/>
      </c>
      <c r="DP414" s="169" t="str">
        <f>IF(Table1[[#This Row],[Multiple NCC links]]&lt;&gt;1,IF(Table1[[#This Row],[Hand over / Operations]]=1,1,""),"")</f>
        <v/>
      </c>
      <c r="DQ414" s="169" t="str">
        <f>IF(Table1[[#This Row],[Multiple NCC links]]&lt;&gt;1,IF(Table1[[#This Row],[As built assessment]]=1,1,""),"")</f>
        <v/>
      </c>
      <c r="DR414" s="169" t="str">
        <f>IF(Table1[[#This Row],[Multiple NCC links]]&lt;&gt;1,IF(Table1[[#This Row],[Beyond compliance]]=1,1,""),"")</f>
        <v/>
      </c>
      <c r="DS414" s="169" t="str">
        <f>IF(SUM(Table1[[#This Row],[Design]:[Beyond compliance]])&gt;1,1,"")</f>
        <v/>
      </c>
      <c r="DT414" s="169" t="str">
        <f>IF(Table1[[#This Row],[Both Residential &amp; Commercial4]]&lt;&gt;1,IF(Table1[[#This Row],[Residential]]=1,1,""),"")</f>
        <v/>
      </c>
      <c r="DU414" s="169" t="str">
        <f>IF(Table1[[#This Row],[Both Residential &amp; Commercial4]]&lt;&gt;1,IF(Table1[[#This Row],[Commercial]]=1,1,""),"")</f>
        <v/>
      </c>
      <c r="DV414" s="169" t="str">
        <f>Table1[[#This Row],[Residential &amp; Commercial]]</f>
        <v/>
      </c>
      <c r="DW414" s="169"/>
    </row>
    <row r="415" spans="1:127" s="49" customFormat="1" ht="20.25" thickTop="1" thickBot="1" x14ac:dyDescent="0.35">
      <c r="A415" s="97"/>
      <c r="B415" s="97"/>
      <c r="C415" s="88"/>
      <c r="D415" s="88"/>
      <c r="E415" s="176"/>
      <c r="F415" s="176"/>
      <c r="G415" s="176"/>
      <c r="H415" s="176"/>
      <c r="I415" s="90" t="str">
        <f>IF(AND(Table1[[#This Row],[General]]=1,Table1[[#This Row],[Beginner]]=1,Table1[[#This Row],[Intermediate]]=1,Table1[[#This Row],[Advanced]]=1),1,"")</f>
        <v/>
      </c>
      <c r="J415" s="90" t="str">
        <f>CONCATENATE(IF(Table1[[#This Row],[General]]=1,"General, ",""), IF(Table1[[#This Row],[Beginner]]=1,"Beginner, ",""),IF(Table1[[#This Row],[Intermediate]]=1,"Intermediate, ",""), IF(Table1[[#This Row],[Advanced]]=1,"Advanced",""))</f>
        <v/>
      </c>
      <c r="K415" s="91"/>
      <c r="L415" s="179"/>
      <c r="M415" s="91"/>
      <c r="N415" s="91"/>
      <c r="O415" s="159"/>
      <c r="P415" s="91"/>
      <c r="Q415" s="91"/>
      <c r="R415" s="91"/>
      <c r="S41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15" s="102"/>
      <c r="U415" s="102"/>
      <c r="V415" s="240"/>
      <c r="W415" s="240"/>
      <c r="X415" s="102"/>
      <c r="Y415" s="102"/>
      <c r="Z415" s="102"/>
      <c r="AA415" s="102"/>
      <c r="AB415" s="102"/>
      <c r="AC415" s="102"/>
      <c r="AD415" s="102"/>
      <c r="AE415" s="102"/>
      <c r="AF415" s="102"/>
      <c r="AG41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15" s="103"/>
      <c r="AI415" s="103"/>
      <c r="AJ415" s="103"/>
      <c r="AK415" s="74" t="str">
        <f>CONCATENATE(IF(Table1[[#This Row],[Digital]]=1,"Digital, ",""),IF(Table1[[#This Row],[Face to Face]]=1,"Face to face, ",""),IF(Table1[[#This Row],[Blended]]=1,"Blended",""))</f>
        <v/>
      </c>
      <c r="AL415" s="99"/>
      <c r="AM415" s="104"/>
      <c r="AN415" s="130"/>
      <c r="AO415" s="94"/>
      <c r="AP415" s="182"/>
      <c r="AQ415" s="94"/>
      <c r="AR415" s="94"/>
      <c r="AS415" s="94"/>
      <c r="AT415" s="94"/>
      <c r="AU415" s="94"/>
      <c r="AV415" s="182"/>
      <c r="AW415" s="182"/>
      <c r="AX415" s="182"/>
      <c r="AY415" s="94"/>
      <c r="AZ41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1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15" s="95"/>
      <c r="BC415" s="95"/>
      <c r="BD415" s="90" t="str">
        <f>IF(AND(Table1[[#This Row],[Residential]]=1,Table1[[#This Row],[Commercial]]=1),1,"")</f>
        <v/>
      </c>
      <c r="BE415" s="90" t="str">
        <f>CONCATENATE(IF(Table1[[#This Row],[Residential]]=1,"Residential, ",""),IF(Table1[[#This Row],[Commercial]]=1,"Commercial",""))</f>
        <v/>
      </c>
      <c r="BF415" s="94"/>
      <c r="BG415" s="94"/>
      <c r="BH415" s="94"/>
      <c r="BI415" s="94"/>
      <c r="BJ415" s="94"/>
      <c r="BK415" s="94"/>
      <c r="BL415" s="94"/>
      <c r="BM415" s="182"/>
      <c r="BN415" s="94"/>
      <c r="BO41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15" s="178"/>
      <c r="BQ415" s="120"/>
      <c r="BR415" s="132"/>
      <c r="BS415" s="120"/>
      <c r="BT415" s="175"/>
      <c r="BU415" s="175"/>
      <c r="BV415" s="175"/>
      <c r="BW415" s="121"/>
      <c r="BX415" s="121"/>
      <c r="BY415" s="121"/>
      <c r="BZ415" s="227"/>
      <c r="CA41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15" s="48">
        <f>COUNTIF(Table1[[#This Row],[Validity]:[Alignment with NCC (Yes=1,No=0)]],"N/A")</f>
        <v>0</v>
      </c>
      <c r="CC415" s="48">
        <f>IF(ISERROR(Table1[[#This Row],[Total Quality Score (out of 10)]]/(4-Table1[[#This Row],[N/A Count]])),0,Table1[[#This Row],[Total Quality Score (out of 10)]]/(4-Table1[[#This Row],[N/A Count]]))</f>
        <v>0</v>
      </c>
      <c r="CD415" s="106"/>
      <c r="CE415" s="106"/>
      <c r="CF415" s="172" t="str">
        <f>IF(SUM(Table1[[#This Row],[Multiple]:[Level (all)62]])&lt;1,IF(Table1[[#This Row],[General]]=1,1,""),"")</f>
        <v/>
      </c>
      <c r="CG415" s="172" t="str">
        <f>IF(SUM(Table1[[#This Row],[Multiple]:[Level (all)62]])&lt;1,IF(Table1[[#This Row],[Beginner]]=1,1,""),"")</f>
        <v/>
      </c>
      <c r="CH415" s="171" t="str">
        <f>IF(SUM(Table1[[#This Row],[Multiple]:[Level (all)62]])&lt;1,IF(Table1[[#This Row],[Intermediate]]=1,1,""),"")</f>
        <v/>
      </c>
      <c r="CI415" s="171" t="str">
        <f>IF(SUM(Table1[[#This Row],[Multiple]:[Level (all)62]])&lt;1,IF(Table1[[#This Row],[Advanced]]=1,1,""),"")</f>
        <v/>
      </c>
      <c r="CJ415" s="171" t="str">
        <f>IF(AND(SUM(Table1[[#This Row],[General]:[Advanced]])&lt;4,SUM(Table1[[#This Row],[General]:[Advanced]])&gt;1),1,"")</f>
        <v/>
      </c>
      <c r="CK415" s="171" t="str">
        <f>Table1[[#This Row],[Level (all)]]</f>
        <v/>
      </c>
      <c r="CL415" s="171" t="str">
        <f>IF(Table1[[#This Row],[Multiple audience]]&lt;&gt;1,IF(Table1[[#This Row],[General Audience]]=1,1,""),"")</f>
        <v/>
      </c>
      <c r="CM415" s="171" t="str">
        <f>IF(Table1[[#This Row],[Multiple audience]]&lt;&gt;1,IF(Table1[[#This Row],[Planners / Designers ]]=1,1,""),"")</f>
        <v/>
      </c>
      <c r="CN415" s="171" t="str">
        <f>IF(Table1[[#This Row],[Multiple audience]]&lt;&gt;1,IF(Table1[[#This Row],[Regulatory Assessors]]=1,1,""),"")</f>
        <v/>
      </c>
      <c r="CO415" s="171" t="str">
        <f>IF(Table1[[#This Row],[Multiple audience]]&lt;&gt;1,IF(Table1[[#This Row],[Builders / Management]]=1,1,""),"")</f>
        <v/>
      </c>
      <c r="CP415" s="171" t="str">
        <f>IF(Table1[[#This Row],[Multiple audience]]&lt;&gt;1,IF(Table1[[#This Row],[Energy / Sus Assessors]]=1,1,""),"")</f>
        <v/>
      </c>
      <c r="CQ415" s="171" t="str">
        <f>IF(Table1[[#This Row],[Multiple audience]]&lt;&gt;1,IF(Table1[[#This Row],[Semi-skilled]]=1,1,""),"")</f>
        <v/>
      </c>
      <c r="CR415" s="171" t="str">
        <f>IF(Table1[[#This Row],[Multiple audience]]&lt;&gt;1,IF(Table1[[#This Row],[Trades]]=1,1,""),"")</f>
        <v/>
      </c>
      <c r="CS415" s="171" t="str">
        <f>IF(Table1[[#This Row],[Multiple audience]]&lt;&gt;1,IF(Table1[[#This Row],[Other]]=1,1,""),"")</f>
        <v/>
      </c>
      <c r="CT415" s="171" t="str">
        <f>IF(SUM(Table1[[#This Row],[General Audience]:[Other]])&gt;1,1,"")</f>
        <v/>
      </c>
      <c r="CU415" s="171" t="str">
        <f>IF(Table1[[#This Row],[Various  ]]&lt;&gt;1,IF(Table1[[#This Row],[Calculator / Software]]=1,1,""),"")</f>
        <v/>
      </c>
      <c r="CV415" s="171" t="str">
        <f>IF(Table1[[#This Row],[Various  ]]&lt;&gt;1,IF(Table1[[#This Row],[Information  ]]=1,1,""),"")</f>
        <v/>
      </c>
      <c r="CW415" s="171" t="str">
        <f>IF(Table1[[#This Row],[Various  ]]&lt;&gt;1,IF(Table1[[#This Row],[Interactive Tool]]=1,1,""),"")</f>
        <v/>
      </c>
      <c r="CX415" s="171" t="str">
        <f>IF(Table1[[#This Row],[Various  ]]&lt;&gt;1,IF(Table1[[#This Row],[Technical Specifications]]=1,1,""),"")</f>
        <v/>
      </c>
      <c r="CY415" s="171" t="str">
        <f>IF(Table1[[#This Row],[Various  ]]&lt;&gt;1,IF(Table1[[#This Row],[Training Resources]]=1,1,""),"")</f>
        <v/>
      </c>
      <c r="CZ415" s="171" t="str">
        <f>IF(Table1[[#This Row],[Various  ]]&lt;&gt;1,IF(Table1[[#This Row],[Toolbox]]=1,1,""),"")</f>
        <v/>
      </c>
      <c r="DA415" s="169" t="str">
        <f>IF(Table1[[#This Row],[Various  ]]&lt;&gt;1,IF(Table1[[#This Row],[Video]]=1,1,""),"")</f>
        <v/>
      </c>
      <c r="DB415" s="169" t="str">
        <f>IF(Table1[[#This Row],[Various  ]]&lt;&gt;1,IF(Table1[[#This Row],[Case study]]=1,1,""),"")</f>
        <v/>
      </c>
      <c r="DC415" s="169" t="str">
        <f>IF(Table1[[#This Row],[Various  ]]&lt;&gt;1,IF(Table1[[#This Row],[Other   ]]=1,1,""),"")</f>
        <v/>
      </c>
      <c r="DD415" s="169" t="str">
        <f>IF(Table1[[#This Row],[Various  ]]&lt;&gt;1,IF(Table1[[#This Row],[Standards]]=1,1,""),"")</f>
        <v/>
      </c>
      <c r="DE415" s="169" t="str">
        <f>IF(Table1[[#This Row],[Various]]=1,1,IF(SUM(Table1[[#This Row],[Calculator / Software]:[Standards]])&gt;1,1,""))</f>
        <v/>
      </c>
      <c r="DF415" s="169" t="str">
        <f>IF(Table1[[#This Row],[Multiple NCC links]]&lt;&gt;1,IF(Table1[[#This Row],[Design]]=1,1,""),"")</f>
        <v/>
      </c>
      <c r="DG415" s="169" t="str">
        <f>IF(Table1[[#This Row],[Multiple NCC links]]&lt;&gt;1,IF(Table1[[#This Row],[Assessment / Verification]]=1,1,""),"")</f>
        <v/>
      </c>
      <c r="DH415" s="169" t="str">
        <f>IF(Table1[[#This Row],[Multiple NCC links]]&lt;&gt;1,IF(Table1[[#This Row],[Climate Specific ]]=1,1,""),"")</f>
        <v/>
      </c>
      <c r="DI415" s="169" t="str">
        <f>IF(Table1[[#This Row],[Multiple NCC links]]&lt;&gt;1,IF(Table1[[#This Row],[Alterations / Additions]]=1,1,""),"")</f>
        <v/>
      </c>
      <c r="DJ415" s="169" t="str">
        <f>IF(Table1[[#This Row],[Multiple NCC links]]&lt;&gt;1,IF(Table1[[#This Row],[Glazing]]=1,1,""),"")</f>
        <v/>
      </c>
      <c r="DK415" s="169" t="str">
        <f>IF(Table1[[#This Row],[Multiple NCC links]]&lt;&gt;1,IF(Table1[[#This Row],[Building Fabric / Thermal / Sealing]]=1,1,""),"")</f>
        <v/>
      </c>
      <c r="DL415" s="169" t="str">
        <f>IF(Table1[[#This Row],[Multiple NCC links]]&lt;&gt;1,IF(Table1[[#This Row],[Lighting]]=1,1,""),"")</f>
        <v/>
      </c>
      <c r="DM415" s="169" t="str">
        <f>IF(Table1[[#This Row],[Multiple NCC links]]&lt;&gt;1,IF(Table1[[#This Row],[HVAC]]=1,1,""),"")</f>
        <v/>
      </c>
      <c r="DN415" s="169" t="str">
        <f>IF(Table1[[#This Row],[Multiple NCC links]]&lt;&gt;1,IF(Table1[[#This Row],[Services]]=1,1,""),"")</f>
        <v/>
      </c>
      <c r="DO415" s="169" t="str">
        <f>IF(Table1[[#This Row],[Multiple NCC links]]&lt;&gt;1,IF(Table1[[#This Row],[Maintenance &amp; Monitoring]]=1,1,""),"")</f>
        <v/>
      </c>
      <c r="DP415" s="169" t="str">
        <f>IF(Table1[[#This Row],[Multiple NCC links]]&lt;&gt;1,IF(Table1[[#This Row],[Hand over / Operations]]=1,1,""),"")</f>
        <v/>
      </c>
      <c r="DQ415" s="169" t="str">
        <f>IF(Table1[[#This Row],[Multiple NCC links]]&lt;&gt;1,IF(Table1[[#This Row],[As built assessment]]=1,1,""),"")</f>
        <v/>
      </c>
      <c r="DR415" s="169" t="str">
        <f>IF(Table1[[#This Row],[Multiple NCC links]]&lt;&gt;1,IF(Table1[[#This Row],[Beyond compliance]]=1,1,""),"")</f>
        <v/>
      </c>
      <c r="DS415" s="169" t="str">
        <f>IF(SUM(Table1[[#This Row],[Design]:[Beyond compliance]])&gt;1,1,"")</f>
        <v/>
      </c>
      <c r="DT415" s="169" t="str">
        <f>IF(Table1[[#This Row],[Both Residential &amp; Commercial4]]&lt;&gt;1,IF(Table1[[#This Row],[Residential]]=1,1,""),"")</f>
        <v/>
      </c>
      <c r="DU415" s="169" t="str">
        <f>IF(Table1[[#This Row],[Both Residential &amp; Commercial4]]&lt;&gt;1,IF(Table1[[#This Row],[Commercial]]=1,1,""),"")</f>
        <v/>
      </c>
      <c r="DV415" s="169" t="str">
        <f>Table1[[#This Row],[Residential &amp; Commercial]]</f>
        <v/>
      </c>
      <c r="DW415" s="169"/>
    </row>
    <row r="416" spans="1:127" s="49" customFormat="1" ht="20.25" thickTop="1" thickBot="1" x14ac:dyDescent="0.35">
      <c r="A416" s="97"/>
      <c r="B416" s="97"/>
      <c r="C416" s="88"/>
      <c r="D416" s="88"/>
      <c r="E416" s="176"/>
      <c r="F416" s="176"/>
      <c r="G416" s="176"/>
      <c r="H416" s="176"/>
      <c r="I416" s="90" t="str">
        <f>IF(AND(Table1[[#This Row],[General]]=1,Table1[[#This Row],[Beginner]]=1,Table1[[#This Row],[Intermediate]]=1,Table1[[#This Row],[Advanced]]=1),1,"")</f>
        <v/>
      </c>
      <c r="J416" s="90" t="str">
        <f>CONCATENATE(IF(Table1[[#This Row],[General]]=1,"General, ",""), IF(Table1[[#This Row],[Beginner]]=1,"Beginner, ",""),IF(Table1[[#This Row],[Intermediate]]=1,"Intermediate, ",""), IF(Table1[[#This Row],[Advanced]]=1,"Advanced",""))</f>
        <v/>
      </c>
      <c r="K416" s="91"/>
      <c r="L416" s="179"/>
      <c r="M416" s="91"/>
      <c r="N416" s="91"/>
      <c r="O416" s="159"/>
      <c r="P416" s="91"/>
      <c r="Q416" s="91"/>
      <c r="R416" s="91"/>
      <c r="S41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16" s="102"/>
      <c r="U416" s="102"/>
      <c r="V416" s="240"/>
      <c r="W416" s="240"/>
      <c r="X416" s="102"/>
      <c r="Y416" s="102"/>
      <c r="Z416" s="102"/>
      <c r="AA416" s="102"/>
      <c r="AB416" s="102"/>
      <c r="AC416" s="102"/>
      <c r="AD416" s="102"/>
      <c r="AE416" s="102"/>
      <c r="AF416" s="102"/>
      <c r="AG41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16" s="103"/>
      <c r="AI416" s="103"/>
      <c r="AJ416" s="103"/>
      <c r="AK416" s="74" t="str">
        <f>CONCATENATE(IF(Table1[[#This Row],[Digital]]=1,"Digital, ",""),IF(Table1[[#This Row],[Face to Face]]=1,"Face to face, ",""),IF(Table1[[#This Row],[Blended]]=1,"Blended",""))</f>
        <v/>
      </c>
      <c r="AL416" s="99"/>
      <c r="AM416" s="104"/>
      <c r="AN416" s="130"/>
      <c r="AO416" s="94"/>
      <c r="AP416" s="182"/>
      <c r="AQ416" s="94"/>
      <c r="AR416" s="94"/>
      <c r="AS416" s="94"/>
      <c r="AT416" s="94"/>
      <c r="AU416" s="94"/>
      <c r="AV416" s="182"/>
      <c r="AW416" s="182"/>
      <c r="AX416" s="182"/>
      <c r="AY416" s="94"/>
      <c r="AZ41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1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16" s="95"/>
      <c r="BC416" s="95"/>
      <c r="BD416" s="90" t="str">
        <f>IF(AND(Table1[[#This Row],[Residential]]=1,Table1[[#This Row],[Commercial]]=1),1,"")</f>
        <v/>
      </c>
      <c r="BE416" s="90" t="str">
        <f>CONCATENATE(IF(Table1[[#This Row],[Residential]]=1,"Residential, ",""),IF(Table1[[#This Row],[Commercial]]=1,"Commercial",""))</f>
        <v/>
      </c>
      <c r="BF416" s="94"/>
      <c r="BG416" s="94"/>
      <c r="BH416" s="94"/>
      <c r="BI416" s="94"/>
      <c r="BJ416" s="94"/>
      <c r="BK416" s="94"/>
      <c r="BL416" s="94"/>
      <c r="BM416" s="182"/>
      <c r="BN416" s="94"/>
      <c r="BO41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16" s="178"/>
      <c r="BQ416" s="120"/>
      <c r="BR416" s="132"/>
      <c r="BS416" s="120"/>
      <c r="BT416" s="175"/>
      <c r="BU416" s="175"/>
      <c r="BV416" s="175"/>
      <c r="BW416" s="121"/>
      <c r="BX416" s="121"/>
      <c r="BY416" s="121"/>
      <c r="BZ416" s="227"/>
      <c r="CA41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16" s="48">
        <f>COUNTIF(Table1[[#This Row],[Validity]:[Alignment with NCC (Yes=1,No=0)]],"N/A")</f>
        <v>0</v>
      </c>
      <c r="CC416" s="48">
        <f>IF(ISERROR(Table1[[#This Row],[Total Quality Score (out of 10)]]/(4-Table1[[#This Row],[N/A Count]])),0,Table1[[#This Row],[Total Quality Score (out of 10)]]/(4-Table1[[#This Row],[N/A Count]]))</f>
        <v>0</v>
      </c>
      <c r="CD416" s="106"/>
      <c r="CE416" s="106"/>
      <c r="CF416" s="172" t="str">
        <f>IF(SUM(Table1[[#This Row],[Multiple]:[Level (all)62]])&lt;1,IF(Table1[[#This Row],[General]]=1,1,""),"")</f>
        <v/>
      </c>
      <c r="CG416" s="172" t="str">
        <f>IF(SUM(Table1[[#This Row],[Multiple]:[Level (all)62]])&lt;1,IF(Table1[[#This Row],[Beginner]]=1,1,""),"")</f>
        <v/>
      </c>
      <c r="CH416" s="171" t="str">
        <f>IF(SUM(Table1[[#This Row],[Multiple]:[Level (all)62]])&lt;1,IF(Table1[[#This Row],[Intermediate]]=1,1,""),"")</f>
        <v/>
      </c>
      <c r="CI416" s="171" t="str">
        <f>IF(SUM(Table1[[#This Row],[Multiple]:[Level (all)62]])&lt;1,IF(Table1[[#This Row],[Advanced]]=1,1,""),"")</f>
        <v/>
      </c>
      <c r="CJ416" s="171" t="str">
        <f>IF(AND(SUM(Table1[[#This Row],[General]:[Advanced]])&lt;4,SUM(Table1[[#This Row],[General]:[Advanced]])&gt;1),1,"")</f>
        <v/>
      </c>
      <c r="CK416" s="171" t="str">
        <f>Table1[[#This Row],[Level (all)]]</f>
        <v/>
      </c>
      <c r="CL416" s="171" t="str">
        <f>IF(Table1[[#This Row],[Multiple audience]]&lt;&gt;1,IF(Table1[[#This Row],[General Audience]]=1,1,""),"")</f>
        <v/>
      </c>
      <c r="CM416" s="171" t="str">
        <f>IF(Table1[[#This Row],[Multiple audience]]&lt;&gt;1,IF(Table1[[#This Row],[Planners / Designers ]]=1,1,""),"")</f>
        <v/>
      </c>
      <c r="CN416" s="171" t="str">
        <f>IF(Table1[[#This Row],[Multiple audience]]&lt;&gt;1,IF(Table1[[#This Row],[Regulatory Assessors]]=1,1,""),"")</f>
        <v/>
      </c>
      <c r="CO416" s="171" t="str">
        <f>IF(Table1[[#This Row],[Multiple audience]]&lt;&gt;1,IF(Table1[[#This Row],[Builders / Management]]=1,1,""),"")</f>
        <v/>
      </c>
      <c r="CP416" s="171" t="str">
        <f>IF(Table1[[#This Row],[Multiple audience]]&lt;&gt;1,IF(Table1[[#This Row],[Energy / Sus Assessors]]=1,1,""),"")</f>
        <v/>
      </c>
      <c r="CQ416" s="171" t="str">
        <f>IF(Table1[[#This Row],[Multiple audience]]&lt;&gt;1,IF(Table1[[#This Row],[Semi-skilled]]=1,1,""),"")</f>
        <v/>
      </c>
      <c r="CR416" s="171" t="str">
        <f>IF(Table1[[#This Row],[Multiple audience]]&lt;&gt;1,IF(Table1[[#This Row],[Trades]]=1,1,""),"")</f>
        <v/>
      </c>
      <c r="CS416" s="171" t="str">
        <f>IF(Table1[[#This Row],[Multiple audience]]&lt;&gt;1,IF(Table1[[#This Row],[Other]]=1,1,""),"")</f>
        <v/>
      </c>
      <c r="CT416" s="171" t="str">
        <f>IF(SUM(Table1[[#This Row],[General Audience]:[Other]])&gt;1,1,"")</f>
        <v/>
      </c>
      <c r="CU416" s="171" t="str">
        <f>IF(Table1[[#This Row],[Various  ]]&lt;&gt;1,IF(Table1[[#This Row],[Calculator / Software]]=1,1,""),"")</f>
        <v/>
      </c>
      <c r="CV416" s="171" t="str">
        <f>IF(Table1[[#This Row],[Various  ]]&lt;&gt;1,IF(Table1[[#This Row],[Information  ]]=1,1,""),"")</f>
        <v/>
      </c>
      <c r="CW416" s="171" t="str">
        <f>IF(Table1[[#This Row],[Various  ]]&lt;&gt;1,IF(Table1[[#This Row],[Interactive Tool]]=1,1,""),"")</f>
        <v/>
      </c>
      <c r="CX416" s="171" t="str">
        <f>IF(Table1[[#This Row],[Various  ]]&lt;&gt;1,IF(Table1[[#This Row],[Technical Specifications]]=1,1,""),"")</f>
        <v/>
      </c>
      <c r="CY416" s="171" t="str">
        <f>IF(Table1[[#This Row],[Various  ]]&lt;&gt;1,IF(Table1[[#This Row],[Training Resources]]=1,1,""),"")</f>
        <v/>
      </c>
      <c r="CZ416" s="171" t="str">
        <f>IF(Table1[[#This Row],[Various  ]]&lt;&gt;1,IF(Table1[[#This Row],[Toolbox]]=1,1,""),"")</f>
        <v/>
      </c>
      <c r="DA416" s="169" t="str">
        <f>IF(Table1[[#This Row],[Various  ]]&lt;&gt;1,IF(Table1[[#This Row],[Video]]=1,1,""),"")</f>
        <v/>
      </c>
      <c r="DB416" s="169" t="str">
        <f>IF(Table1[[#This Row],[Various  ]]&lt;&gt;1,IF(Table1[[#This Row],[Case study]]=1,1,""),"")</f>
        <v/>
      </c>
      <c r="DC416" s="169" t="str">
        <f>IF(Table1[[#This Row],[Various  ]]&lt;&gt;1,IF(Table1[[#This Row],[Other   ]]=1,1,""),"")</f>
        <v/>
      </c>
      <c r="DD416" s="169" t="str">
        <f>IF(Table1[[#This Row],[Various  ]]&lt;&gt;1,IF(Table1[[#This Row],[Standards]]=1,1,""),"")</f>
        <v/>
      </c>
      <c r="DE416" s="169" t="str">
        <f>IF(Table1[[#This Row],[Various]]=1,1,IF(SUM(Table1[[#This Row],[Calculator / Software]:[Standards]])&gt;1,1,""))</f>
        <v/>
      </c>
      <c r="DF416" s="169" t="str">
        <f>IF(Table1[[#This Row],[Multiple NCC links]]&lt;&gt;1,IF(Table1[[#This Row],[Design]]=1,1,""),"")</f>
        <v/>
      </c>
      <c r="DG416" s="169" t="str">
        <f>IF(Table1[[#This Row],[Multiple NCC links]]&lt;&gt;1,IF(Table1[[#This Row],[Assessment / Verification]]=1,1,""),"")</f>
        <v/>
      </c>
      <c r="DH416" s="169" t="str">
        <f>IF(Table1[[#This Row],[Multiple NCC links]]&lt;&gt;1,IF(Table1[[#This Row],[Climate Specific ]]=1,1,""),"")</f>
        <v/>
      </c>
      <c r="DI416" s="169" t="str">
        <f>IF(Table1[[#This Row],[Multiple NCC links]]&lt;&gt;1,IF(Table1[[#This Row],[Alterations / Additions]]=1,1,""),"")</f>
        <v/>
      </c>
      <c r="DJ416" s="169" t="str">
        <f>IF(Table1[[#This Row],[Multiple NCC links]]&lt;&gt;1,IF(Table1[[#This Row],[Glazing]]=1,1,""),"")</f>
        <v/>
      </c>
      <c r="DK416" s="169" t="str">
        <f>IF(Table1[[#This Row],[Multiple NCC links]]&lt;&gt;1,IF(Table1[[#This Row],[Building Fabric / Thermal / Sealing]]=1,1,""),"")</f>
        <v/>
      </c>
      <c r="DL416" s="169" t="str">
        <f>IF(Table1[[#This Row],[Multiple NCC links]]&lt;&gt;1,IF(Table1[[#This Row],[Lighting]]=1,1,""),"")</f>
        <v/>
      </c>
      <c r="DM416" s="169" t="str">
        <f>IF(Table1[[#This Row],[Multiple NCC links]]&lt;&gt;1,IF(Table1[[#This Row],[HVAC]]=1,1,""),"")</f>
        <v/>
      </c>
      <c r="DN416" s="169" t="str">
        <f>IF(Table1[[#This Row],[Multiple NCC links]]&lt;&gt;1,IF(Table1[[#This Row],[Services]]=1,1,""),"")</f>
        <v/>
      </c>
      <c r="DO416" s="169" t="str">
        <f>IF(Table1[[#This Row],[Multiple NCC links]]&lt;&gt;1,IF(Table1[[#This Row],[Maintenance &amp; Monitoring]]=1,1,""),"")</f>
        <v/>
      </c>
      <c r="DP416" s="169" t="str">
        <f>IF(Table1[[#This Row],[Multiple NCC links]]&lt;&gt;1,IF(Table1[[#This Row],[Hand over / Operations]]=1,1,""),"")</f>
        <v/>
      </c>
      <c r="DQ416" s="169" t="str">
        <f>IF(Table1[[#This Row],[Multiple NCC links]]&lt;&gt;1,IF(Table1[[#This Row],[As built assessment]]=1,1,""),"")</f>
        <v/>
      </c>
      <c r="DR416" s="169" t="str">
        <f>IF(Table1[[#This Row],[Multiple NCC links]]&lt;&gt;1,IF(Table1[[#This Row],[Beyond compliance]]=1,1,""),"")</f>
        <v/>
      </c>
      <c r="DS416" s="169" t="str">
        <f>IF(SUM(Table1[[#This Row],[Design]:[Beyond compliance]])&gt;1,1,"")</f>
        <v/>
      </c>
      <c r="DT416" s="169" t="str">
        <f>IF(Table1[[#This Row],[Both Residential &amp; Commercial4]]&lt;&gt;1,IF(Table1[[#This Row],[Residential]]=1,1,""),"")</f>
        <v/>
      </c>
      <c r="DU416" s="169" t="str">
        <f>IF(Table1[[#This Row],[Both Residential &amp; Commercial4]]&lt;&gt;1,IF(Table1[[#This Row],[Commercial]]=1,1,""),"")</f>
        <v/>
      </c>
      <c r="DV416" s="169" t="str">
        <f>Table1[[#This Row],[Residential &amp; Commercial]]</f>
        <v/>
      </c>
      <c r="DW416" s="169"/>
    </row>
    <row r="417" spans="1:127" s="49" customFormat="1" ht="20.25" thickTop="1" thickBot="1" x14ac:dyDescent="0.35">
      <c r="A417" s="97"/>
      <c r="B417" s="97"/>
      <c r="C417" s="88"/>
      <c r="D417" s="88"/>
      <c r="E417" s="176"/>
      <c r="F417" s="176"/>
      <c r="G417" s="176"/>
      <c r="H417" s="176"/>
      <c r="I417" s="90" t="str">
        <f>IF(AND(Table1[[#This Row],[General]]=1,Table1[[#This Row],[Beginner]]=1,Table1[[#This Row],[Intermediate]]=1,Table1[[#This Row],[Advanced]]=1),1,"")</f>
        <v/>
      </c>
      <c r="J417" s="90" t="str">
        <f>CONCATENATE(IF(Table1[[#This Row],[General]]=1,"General, ",""), IF(Table1[[#This Row],[Beginner]]=1,"Beginner, ",""),IF(Table1[[#This Row],[Intermediate]]=1,"Intermediate, ",""), IF(Table1[[#This Row],[Advanced]]=1,"Advanced",""))</f>
        <v/>
      </c>
      <c r="K417" s="91"/>
      <c r="L417" s="179"/>
      <c r="M417" s="91"/>
      <c r="N417" s="91"/>
      <c r="O417" s="159"/>
      <c r="P417" s="91"/>
      <c r="Q417" s="91"/>
      <c r="R417" s="91"/>
      <c r="S41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17" s="102"/>
      <c r="U417" s="102"/>
      <c r="V417" s="240"/>
      <c r="W417" s="240"/>
      <c r="X417" s="102"/>
      <c r="Y417" s="102"/>
      <c r="Z417" s="102"/>
      <c r="AA417" s="102"/>
      <c r="AB417" s="102"/>
      <c r="AC417" s="102"/>
      <c r="AD417" s="102"/>
      <c r="AE417" s="102"/>
      <c r="AF417" s="102"/>
      <c r="AG41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17" s="103"/>
      <c r="AI417" s="103"/>
      <c r="AJ417" s="103"/>
      <c r="AK417" s="74" t="str">
        <f>CONCATENATE(IF(Table1[[#This Row],[Digital]]=1,"Digital, ",""),IF(Table1[[#This Row],[Face to Face]]=1,"Face to face, ",""),IF(Table1[[#This Row],[Blended]]=1,"Blended",""))</f>
        <v/>
      </c>
      <c r="AL417" s="99"/>
      <c r="AM417" s="104"/>
      <c r="AN417" s="130"/>
      <c r="AO417" s="94"/>
      <c r="AP417" s="182"/>
      <c r="AQ417" s="94"/>
      <c r="AR417" s="94"/>
      <c r="AS417" s="94"/>
      <c r="AT417" s="94"/>
      <c r="AU417" s="94"/>
      <c r="AV417" s="182"/>
      <c r="AW417" s="182"/>
      <c r="AX417" s="182"/>
      <c r="AY417" s="94"/>
      <c r="AZ41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1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17" s="95"/>
      <c r="BC417" s="95"/>
      <c r="BD417" s="90" t="str">
        <f>IF(AND(Table1[[#This Row],[Residential]]=1,Table1[[#This Row],[Commercial]]=1),1,"")</f>
        <v/>
      </c>
      <c r="BE417" s="90" t="str">
        <f>CONCATENATE(IF(Table1[[#This Row],[Residential]]=1,"Residential, ",""),IF(Table1[[#This Row],[Commercial]]=1,"Commercial",""))</f>
        <v/>
      </c>
      <c r="BF417" s="94"/>
      <c r="BG417" s="94"/>
      <c r="BH417" s="94"/>
      <c r="BI417" s="94"/>
      <c r="BJ417" s="94"/>
      <c r="BK417" s="94"/>
      <c r="BL417" s="94"/>
      <c r="BM417" s="182"/>
      <c r="BN417" s="94"/>
      <c r="BO41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17" s="178"/>
      <c r="BQ417" s="120"/>
      <c r="BR417" s="132"/>
      <c r="BS417" s="120"/>
      <c r="BT417" s="175"/>
      <c r="BU417" s="175"/>
      <c r="BV417" s="175"/>
      <c r="BW417" s="121"/>
      <c r="BX417" s="121"/>
      <c r="BY417" s="121"/>
      <c r="BZ417" s="227"/>
      <c r="CA41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17" s="48">
        <f>COUNTIF(Table1[[#This Row],[Validity]:[Alignment with NCC (Yes=1,No=0)]],"N/A")</f>
        <v>0</v>
      </c>
      <c r="CC417" s="48">
        <f>IF(ISERROR(Table1[[#This Row],[Total Quality Score (out of 10)]]/(4-Table1[[#This Row],[N/A Count]])),0,Table1[[#This Row],[Total Quality Score (out of 10)]]/(4-Table1[[#This Row],[N/A Count]]))</f>
        <v>0</v>
      </c>
      <c r="CD417" s="106"/>
      <c r="CE417" s="106"/>
      <c r="CF417" s="172" t="str">
        <f>IF(SUM(Table1[[#This Row],[Multiple]:[Level (all)62]])&lt;1,IF(Table1[[#This Row],[General]]=1,1,""),"")</f>
        <v/>
      </c>
      <c r="CG417" s="172" t="str">
        <f>IF(SUM(Table1[[#This Row],[Multiple]:[Level (all)62]])&lt;1,IF(Table1[[#This Row],[Beginner]]=1,1,""),"")</f>
        <v/>
      </c>
      <c r="CH417" s="171" t="str">
        <f>IF(SUM(Table1[[#This Row],[Multiple]:[Level (all)62]])&lt;1,IF(Table1[[#This Row],[Intermediate]]=1,1,""),"")</f>
        <v/>
      </c>
      <c r="CI417" s="171" t="str">
        <f>IF(SUM(Table1[[#This Row],[Multiple]:[Level (all)62]])&lt;1,IF(Table1[[#This Row],[Advanced]]=1,1,""),"")</f>
        <v/>
      </c>
      <c r="CJ417" s="171" t="str">
        <f>IF(AND(SUM(Table1[[#This Row],[General]:[Advanced]])&lt;4,SUM(Table1[[#This Row],[General]:[Advanced]])&gt;1),1,"")</f>
        <v/>
      </c>
      <c r="CK417" s="171" t="str">
        <f>Table1[[#This Row],[Level (all)]]</f>
        <v/>
      </c>
      <c r="CL417" s="171" t="str">
        <f>IF(Table1[[#This Row],[Multiple audience]]&lt;&gt;1,IF(Table1[[#This Row],[General Audience]]=1,1,""),"")</f>
        <v/>
      </c>
      <c r="CM417" s="171" t="str">
        <f>IF(Table1[[#This Row],[Multiple audience]]&lt;&gt;1,IF(Table1[[#This Row],[Planners / Designers ]]=1,1,""),"")</f>
        <v/>
      </c>
      <c r="CN417" s="171" t="str">
        <f>IF(Table1[[#This Row],[Multiple audience]]&lt;&gt;1,IF(Table1[[#This Row],[Regulatory Assessors]]=1,1,""),"")</f>
        <v/>
      </c>
      <c r="CO417" s="171" t="str">
        <f>IF(Table1[[#This Row],[Multiple audience]]&lt;&gt;1,IF(Table1[[#This Row],[Builders / Management]]=1,1,""),"")</f>
        <v/>
      </c>
      <c r="CP417" s="171" t="str">
        <f>IF(Table1[[#This Row],[Multiple audience]]&lt;&gt;1,IF(Table1[[#This Row],[Energy / Sus Assessors]]=1,1,""),"")</f>
        <v/>
      </c>
      <c r="CQ417" s="171" t="str">
        <f>IF(Table1[[#This Row],[Multiple audience]]&lt;&gt;1,IF(Table1[[#This Row],[Semi-skilled]]=1,1,""),"")</f>
        <v/>
      </c>
      <c r="CR417" s="171" t="str">
        <f>IF(Table1[[#This Row],[Multiple audience]]&lt;&gt;1,IF(Table1[[#This Row],[Trades]]=1,1,""),"")</f>
        <v/>
      </c>
      <c r="CS417" s="171" t="str">
        <f>IF(Table1[[#This Row],[Multiple audience]]&lt;&gt;1,IF(Table1[[#This Row],[Other]]=1,1,""),"")</f>
        <v/>
      </c>
      <c r="CT417" s="171" t="str">
        <f>IF(SUM(Table1[[#This Row],[General Audience]:[Other]])&gt;1,1,"")</f>
        <v/>
      </c>
      <c r="CU417" s="171" t="str">
        <f>IF(Table1[[#This Row],[Various  ]]&lt;&gt;1,IF(Table1[[#This Row],[Calculator / Software]]=1,1,""),"")</f>
        <v/>
      </c>
      <c r="CV417" s="171" t="str">
        <f>IF(Table1[[#This Row],[Various  ]]&lt;&gt;1,IF(Table1[[#This Row],[Information  ]]=1,1,""),"")</f>
        <v/>
      </c>
      <c r="CW417" s="171" t="str">
        <f>IF(Table1[[#This Row],[Various  ]]&lt;&gt;1,IF(Table1[[#This Row],[Interactive Tool]]=1,1,""),"")</f>
        <v/>
      </c>
      <c r="CX417" s="171" t="str">
        <f>IF(Table1[[#This Row],[Various  ]]&lt;&gt;1,IF(Table1[[#This Row],[Technical Specifications]]=1,1,""),"")</f>
        <v/>
      </c>
      <c r="CY417" s="171" t="str">
        <f>IF(Table1[[#This Row],[Various  ]]&lt;&gt;1,IF(Table1[[#This Row],[Training Resources]]=1,1,""),"")</f>
        <v/>
      </c>
      <c r="CZ417" s="171" t="str">
        <f>IF(Table1[[#This Row],[Various  ]]&lt;&gt;1,IF(Table1[[#This Row],[Toolbox]]=1,1,""),"")</f>
        <v/>
      </c>
      <c r="DA417" s="169" t="str">
        <f>IF(Table1[[#This Row],[Various  ]]&lt;&gt;1,IF(Table1[[#This Row],[Video]]=1,1,""),"")</f>
        <v/>
      </c>
      <c r="DB417" s="169" t="str">
        <f>IF(Table1[[#This Row],[Various  ]]&lt;&gt;1,IF(Table1[[#This Row],[Case study]]=1,1,""),"")</f>
        <v/>
      </c>
      <c r="DC417" s="169" t="str">
        <f>IF(Table1[[#This Row],[Various  ]]&lt;&gt;1,IF(Table1[[#This Row],[Other   ]]=1,1,""),"")</f>
        <v/>
      </c>
      <c r="DD417" s="169" t="str">
        <f>IF(Table1[[#This Row],[Various  ]]&lt;&gt;1,IF(Table1[[#This Row],[Standards]]=1,1,""),"")</f>
        <v/>
      </c>
      <c r="DE417" s="169" t="str">
        <f>IF(Table1[[#This Row],[Various]]=1,1,IF(SUM(Table1[[#This Row],[Calculator / Software]:[Standards]])&gt;1,1,""))</f>
        <v/>
      </c>
      <c r="DF417" s="169" t="str">
        <f>IF(Table1[[#This Row],[Multiple NCC links]]&lt;&gt;1,IF(Table1[[#This Row],[Design]]=1,1,""),"")</f>
        <v/>
      </c>
      <c r="DG417" s="169" t="str">
        <f>IF(Table1[[#This Row],[Multiple NCC links]]&lt;&gt;1,IF(Table1[[#This Row],[Assessment / Verification]]=1,1,""),"")</f>
        <v/>
      </c>
      <c r="DH417" s="169" t="str">
        <f>IF(Table1[[#This Row],[Multiple NCC links]]&lt;&gt;1,IF(Table1[[#This Row],[Climate Specific ]]=1,1,""),"")</f>
        <v/>
      </c>
      <c r="DI417" s="169" t="str">
        <f>IF(Table1[[#This Row],[Multiple NCC links]]&lt;&gt;1,IF(Table1[[#This Row],[Alterations / Additions]]=1,1,""),"")</f>
        <v/>
      </c>
      <c r="DJ417" s="169" t="str">
        <f>IF(Table1[[#This Row],[Multiple NCC links]]&lt;&gt;1,IF(Table1[[#This Row],[Glazing]]=1,1,""),"")</f>
        <v/>
      </c>
      <c r="DK417" s="169" t="str">
        <f>IF(Table1[[#This Row],[Multiple NCC links]]&lt;&gt;1,IF(Table1[[#This Row],[Building Fabric / Thermal / Sealing]]=1,1,""),"")</f>
        <v/>
      </c>
      <c r="DL417" s="169" t="str">
        <f>IF(Table1[[#This Row],[Multiple NCC links]]&lt;&gt;1,IF(Table1[[#This Row],[Lighting]]=1,1,""),"")</f>
        <v/>
      </c>
      <c r="DM417" s="169" t="str">
        <f>IF(Table1[[#This Row],[Multiple NCC links]]&lt;&gt;1,IF(Table1[[#This Row],[HVAC]]=1,1,""),"")</f>
        <v/>
      </c>
      <c r="DN417" s="169" t="str">
        <f>IF(Table1[[#This Row],[Multiple NCC links]]&lt;&gt;1,IF(Table1[[#This Row],[Services]]=1,1,""),"")</f>
        <v/>
      </c>
      <c r="DO417" s="169" t="str">
        <f>IF(Table1[[#This Row],[Multiple NCC links]]&lt;&gt;1,IF(Table1[[#This Row],[Maintenance &amp; Monitoring]]=1,1,""),"")</f>
        <v/>
      </c>
      <c r="DP417" s="169" t="str">
        <f>IF(Table1[[#This Row],[Multiple NCC links]]&lt;&gt;1,IF(Table1[[#This Row],[Hand over / Operations]]=1,1,""),"")</f>
        <v/>
      </c>
      <c r="DQ417" s="169" t="str">
        <f>IF(Table1[[#This Row],[Multiple NCC links]]&lt;&gt;1,IF(Table1[[#This Row],[As built assessment]]=1,1,""),"")</f>
        <v/>
      </c>
      <c r="DR417" s="169" t="str">
        <f>IF(Table1[[#This Row],[Multiple NCC links]]&lt;&gt;1,IF(Table1[[#This Row],[Beyond compliance]]=1,1,""),"")</f>
        <v/>
      </c>
      <c r="DS417" s="169" t="str">
        <f>IF(SUM(Table1[[#This Row],[Design]:[Beyond compliance]])&gt;1,1,"")</f>
        <v/>
      </c>
      <c r="DT417" s="169" t="str">
        <f>IF(Table1[[#This Row],[Both Residential &amp; Commercial4]]&lt;&gt;1,IF(Table1[[#This Row],[Residential]]=1,1,""),"")</f>
        <v/>
      </c>
      <c r="DU417" s="169" t="str">
        <f>IF(Table1[[#This Row],[Both Residential &amp; Commercial4]]&lt;&gt;1,IF(Table1[[#This Row],[Commercial]]=1,1,""),"")</f>
        <v/>
      </c>
      <c r="DV417" s="169" t="str">
        <f>Table1[[#This Row],[Residential &amp; Commercial]]</f>
        <v/>
      </c>
      <c r="DW417" s="169"/>
    </row>
    <row r="418" spans="1:127" s="49" customFormat="1" ht="20.25" thickTop="1" thickBot="1" x14ac:dyDescent="0.35">
      <c r="A418" s="97"/>
      <c r="B418" s="97"/>
      <c r="C418" s="88"/>
      <c r="D418" s="88"/>
      <c r="E418" s="176"/>
      <c r="F418" s="176"/>
      <c r="G418" s="176"/>
      <c r="H418" s="176"/>
      <c r="I418" s="90" t="str">
        <f>IF(AND(Table1[[#This Row],[General]]=1,Table1[[#This Row],[Beginner]]=1,Table1[[#This Row],[Intermediate]]=1,Table1[[#This Row],[Advanced]]=1),1,"")</f>
        <v/>
      </c>
      <c r="J418" s="90" t="str">
        <f>CONCATENATE(IF(Table1[[#This Row],[General]]=1,"General, ",""), IF(Table1[[#This Row],[Beginner]]=1,"Beginner, ",""),IF(Table1[[#This Row],[Intermediate]]=1,"Intermediate, ",""), IF(Table1[[#This Row],[Advanced]]=1,"Advanced",""))</f>
        <v/>
      </c>
      <c r="K418" s="91"/>
      <c r="L418" s="179"/>
      <c r="M418" s="91"/>
      <c r="N418" s="91"/>
      <c r="O418" s="159"/>
      <c r="P418" s="91"/>
      <c r="Q418" s="91"/>
      <c r="R418" s="91"/>
      <c r="S41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18" s="102"/>
      <c r="U418" s="102"/>
      <c r="V418" s="240"/>
      <c r="W418" s="240"/>
      <c r="X418" s="102"/>
      <c r="Y418" s="102"/>
      <c r="Z418" s="102"/>
      <c r="AA418" s="102"/>
      <c r="AB418" s="102"/>
      <c r="AC418" s="102"/>
      <c r="AD418" s="102"/>
      <c r="AE418" s="102"/>
      <c r="AF418" s="102"/>
      <c r="AG41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18" s="103"/>
      <c r="AI418" s="103"/>
      <c r="AJ418" s="103"/>
      <c r="AK418" s="74" t="str">
        <f>CONCATENATE(IF(Table1[[#This Row],[Digital]]=1,"Digital, ",""),IF(Table1[[#This Row],[Face to Face]]=1,"Face to face, ",""),IF(Table1[[#This Row],[Blended]]=1,"Blended",""))</f>
        <v/>
      </c>
      <c r="AL418" s="99"/>
      <c r="AM418" s="104"/>
      <c r="AN418" s="130"/>
      <c r="AO418" s="94"/>
      <c r="AP418" s="182"/>
      <c r="AQ418" s="94"/>
      <c r="AR418" s="94"/>
      <c r="AS418" s="94"/>
      <c r="AT418" s="94"/>
      <c r="AU418" s="94"/>
      <c r="AV418" s="182"/>
      <c r="AW418" s="182"/>
      <c r="AX418" s="182"/>
      <c r="AY418" s="94"/>
      <c r="AZ41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1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18" s="95"/>
      <c r="BC418" s="95"/>
      <c r="BD418" s="90" t="str">
        <f>IF(AND(Table1[[#This Row],[Residential]]=1,Table1[[#This Row],[Commercial]]=1),1,"")</f>
        <v/>
      </c>
      <c r="BE418" s="90" t="str">
        <f>CONCATENATE(IF(Table1[[#This Row],[Residential]]=1,"Residential, ",""),IF(Table1[[#This Row],[Commercial]]=1,"Commercial",""))</f>
        <v/>
      </c>
      <c r="BF418" s="94"/>
      <c r="BG418" s="94"/>
      <c r="BH418" s="94"/>
      <c r="BI418" s="94"/>
      <c r="BJ418" s="94"/>
      <c r="BK418" s="94"/>
      <c r="BL418" s="94"/>
      <c r="BM418" s="182"/>
      <c r="BN418" s="94"/>
      <c r="BO41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18" s="178"/>
      <c r="BQ418" s="120"/>
      <c r="BR418" s="132"/>
      <c r="BS418" s="120"/>
      <c r="BT418" s="175"/>
      <c r="BU418" s="175"/>
      <c r="BV418" s="175"/>
      <c r="BW418" s="121"/>
      <c r="BX418" s="121"/>
      <c r="BY418" s="121"/>
      <c r="BZ418" s="227"/>
      <c r="CA41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18" s="48">
        <f>COUNTIF(Table1[[#This Row],[Validity]:[Alignment with NCC (Yes=1,No=0)]],"N/A")</f>
        <v>0</v>
      </c>
      <c r="CC418" s="48">
        <f>IF(ISERROR(Table1[[#This Row],[Total Quality Score (out of 10)]]/(4-Table1[[#This Row],[N/A Count]])),0,Table1[[#This Row],[Total Quality Score (out of 10)]]/(4-Table1[[#This Row],[N/A Count]]))</f>
        <v>0</v>
      </c>
      <c r="CD418" s="106"/>
      <c r="CE418" s="106"/>
      <c r="CF418" s="172" t="str">
        <f>IF(SUM(Table1[[#This Row],[Multiple]:[Level (all)62]])&lt;1,IF(Table1[[#This Row],[General]]=1,1,""),"")</f>
        <v/>
      </c>
      <c r="CG418" s="172" t="str">
        <f>IF(SUM(Table1[[#This Row],[Multiple]:[Level (all)62]])&lt;1,IF(Table1[[#This Row],[Beginner]]=1,1,""),"")</f>
        <v/>
      </c>
      <c r="CH418" s="171" t="str">
        <f>IF(SUM(Table1[[#This Row],[Multiple]:[Level (all)62]])&lt;1,IF(Table1[[#This Row],[Intermediate]]=1,1,""),"")</f>
        <v/>
      </c>
      <c r="CI418" s="171" t="str">
        <f>IF(SUM(Table1[[#This Row],[Multiple]:[Level (all)62]])&lt;1,IF(Table1[[#This Row],[Advanced]]=1,1,""),"")</f>
        <v/>
      </c>
      <c r="CJ418" s="171" t="str">
        <f>IF(AND(SUM(Table1[[#This Row],[General]:[Advanced]])&lt;4,SUM(Table1[[#This Row],[General]:[Advanced]])&gt;1),1,"")</f>
        <v/>
      </c>
      <c r="CK418" s="171" t="str">
        <f>Table1[[#This Row],[Level (all)]]</f>
        <v/>
      </c>
      <c r="CL418" s="171" t="str">
        <f>IF(Table1[[#This Row],[Multiple audience]]&lt;&gt;1,IF(Table1[[#This Row],[General Audience]]=1,1,""),"")</f>
        <v/>
      </c>
      <c r="CM418" s="171" t="str">
        <f>IF(Table1[[#This Row],[Multiple audience]]&lt;&gt;1,IF(Table1[[#This Row],[Planners / Designers ]]=1,1,""),"")</f>
        <v/>
      </c>
      <c r="CN418" s="171" t="str">
        <f>IF(Table1[[#This Row],[Multiple audience]]&lt;&gt;1,IF(Table1[[#This Row],[Regulatory Assessors]]=1,1,""),"")</f>
        <v/>
      </c>
      <c r="CO418" s="171" t="str">
        <f>IF(Table1[[#This Row],[Multiple audience]]&lt;&gt;1,IF(Table1[[#This Row],[Builders / Management]]=1,1,""),"")</f>
        <v/>
      </c>
      <c r="CP418" s="171" t="str">
        <f>IF(Table1[[#This Row],[Multiple audience]]&lt;&gt;1,IF(Table1[[#This Row],[Energy / Sus Assessors]]=1,1,""),"")</f>
        <v/>
      </c>
      <c r="CQ418" s="171" t="str">
        <f>IF(Table1[[#This Row],[Multiple audience]]&lt;&gt;1,IF(Table1[[#This Row],[Semi-skilled]]=1,1,""),"")</f>
        <v/>
      </c>
      <c r="CR418" s="171" t="str">
        <f>IF(Table1[[#This Row],[Multiple audience]]&lt;&gt;1,IF(Table1[[#This Row],[Trades]]=1,1,""),"")</f>
        <v/>
      </c>
      <c r="CS418" s="171" t="str">
        <f>IF(Table1[[#This Row],[Multiple audience]]&lt;&gt;1,IF(Table1[[#This Row],[Other]]=1,1,""),"")</f>
        <v/>
      </c>
      <c r="CT418" s="171" t="str">
        <f>IF(SUM(Table1[[#This Row],[General Audience]:[Other]])&gt;1,1,"")</f>
        <v/>
      </c>
      <c r="CU418" s="171" t="str">
        <f>IF(Table1[[#This Row],[Various  ]]&lt;&gt;1,IF(Table1[[#This Row],[Calculator / Software]]=1,1,""),"")</f>
        <v/>
      </c>
      <c r="CV418" s="171" t="str">
        <f>IF(Table1[[#This Row],[Various  ]]&lt;&gt;1,IF(Table1[[#This Row],[Information  ]]=1,1,""),"")</f>
        <v/>
      </c>
      <c r="CW418" s="171" t="str">
        <f>IF(Table1[[#This Row],[Various  ]]&lt;&gt;1,IF(Table1[[#This Row],[Interactive Tool]]=1,1,""),"")</f>
        <v/>
      </c>
      <c r="CX418" s="171" t="str">
        <f>IF(Table1[[#This Row],[Various  ]]&lt;&gt;1,IF(Table1[[#This Row],[Technical Specifications]]=1,1,""),"")</f>
        <v/>
      </c>
      <c r="CY418" s="171" t="str">
        <f>IF(Table1[[#This Row],[Various  ]]&lt;&gt;1,IF(Table1[[#This Row],[Training Resources]]=1,1,""),"")</f>
        <v/>
      </c>
      <c r="CZ418" s="171" t="str">
        <f>IF(Table1[[#This Row],[Various  ]]&lt;&gt;1,IF(Table1[[#This Row],[Toolbox]]=1,1,""),"")</f>
        <v/>
      </c>
      <c r="DA418" s="169" t="str">
        <f>IF(Table1[[#This Row],[Various  ]]&lt;&gt;1,IF(Table1[[#This Row],[Video]]=1,1,""),"")</f>
        <v/>
      </c>
      <c r="DB418" s="169" t="str">
        <f>IF(Table1[[#This Row],[Various  ]]&lt;&gt;1,IF(Table1[[#This Row],[Case study]]=1,1,""),"")</f>
        <v/>
      </c>
      <c r="DC418" s="169" t="str">
        <f>IF(Table1[[#This Row],[Various  ]]&lt;&gt;1,IF(Table1[[#This Row],[Other   ]]=1,1,""),"")</f>
        <v/>
      </c>
      <c r="DD418" s="169" t="str">
        <f>IF(Table1[[#This Row],[Various  ]]&lt;&gt;1,IF(Table1[[#This Row],[Standards]]=1,1,""),"")</f>
        <v/>
      </c>
      <c r="DE418" s="169" t="str">
        <f>IF(Table1[[#This Row],[Various]]=1,1,IF(SUM(Table1[[#This Row],[Calculator / Software]:[Standards]])&gt;1,1,""))</f>
        <v/>
      </c>
      <c r="DF418" s="169" t="str">
        <f>IF(Table1[[#This Row],[Multiple NCC links]]&lt;&gt;1,IF(Table1[[#This Row],[Design]]=1,1,""),"")</f>
        <v/>
      </c>
      <c r="DG418" s="169" t="str">
        <f>IF(Table1[[#This Row],[Multiple NCC links]]&lt;&gt;1,IF(Table1[[#This Row],[Assessment / Verification]]=1,1,""),"")</f>
        <v/>
      </c>
      <c r="DH418" s="169" t="str">
        <f>IF(Table1[[#This Row],[Multiple NCC links]]&lt;&gt;1,IF(Table1[[#This Row],[Climate Specific ]]=1,1,""),"")</f>
        <v/>
      </c>
      <c r="DI418" s="169" t="str">
        <f>IF(Table1[[#This Row],[Multiple NCC links]]&lt;&gt;1,IF(Table1[[#This Row],[Alterations / Additions]]=1,1,""),"")</f>
        <v/>
      </c>
      <c r="DJ418" s="169" t="str">
        <f>IF(Table1[[#This Row],[Multiple NCC links]]&lt;&gt;1,IF(Table1[[#This Row],[Glazing]]=1,1,""),"")</f>
        <v/>
      </c>
      <c r="DK418" s="169" t="str">
        <f>IF(Table1[[#This Row],[Multiple NCC links]]&lt;&gt;1,IF(Table1[[#This Row],[Building Fabric / Thermal / Sealing]]=1,1,""),"")</f>
        <v/>
      </c>
      <c r="DL418" s="169" t="str">
        <f>IF(Table1[[#This Row],[Multiple NCC links]]&lt;&gt;1,IF(Table1[[#This Row],[Lighting]]=1,1,""),"")</f>
        <v/>
      </c>
      <c r="DM418" s="169" t="str">
        <f>IF(Table1[[#This Row],[Multiple NCC links]]&lt;&gt;1,IF(Table1[[#This Row],[HVAC]]=1,1,""),"")</f>
        <v/>
      </c>
      <c r="DN418" s="169" t="str">
        <f>IF(Table1[[#This Row],[Multiple NCC links]]&lt;&gt;1,IF(Table1[[#This Row],[Services]]=1,1,""),"")</f>
        <v/>
      </c>
      <c r="DO418" s="169" t="str">
        <f>IF(Table1[[#This Row],[Multiple NCC links]]&lt;&gt;1,IF(Table1[[#This Row],[Maintenance &amp; Monitoring]]=1,1,""),"")</f>
        <v/>
      </c>
      <c r="DP418" s="169" t="str">
        <f>IF(Table1[[#This Row],[Multiple NCC links]]&lt;&gt;1,IF(Table1[[#This Row],[Hand over / Operations]]=1,1,""),"")</f>
        <v/>
      </c>
      <c r="DQ418" s="169" t="str">
        <f>IF(Table1[[#This Row],[Multiple NCC links]]&lt;&gt;1,IF(Table1[[#This Row],[As built assessment]]=1,1,""),"")</f>
        <v/>
      </c>
      <c r="DR418" s="169" t="str">
        <f>IF(Table1[[#This Row],[Multiple NCC links]]&lt;&gt;1,IF(Table1[[#This Row],[Beyond compliance]]=1,1,""),"")</f>
        <v/>
      </c>
      <c r="DS418" s="169" t="str">
        <f>IF(SUM(Table1[[#This Row],[Design]:[Beyond compliance]])&gt;1,1,"")</f>
        <v/>
      </c>
      <c r="DT418" s="169" t="str">
        <f>IF(Table1[[#This Row],[Both Residential &amp; Commercial4]]&lt;&gt;1,IF(Table1[[#This Row],[Residential]]=1,1,""),"")</f>
        <v/>
      </c>
      <c r="DU418" s="169" t="str">
        <f>IF(Table1[[#This Row],[Both Residential &amp; Commercial4]]&lt;&gt;1,IF(Table1[[#This Row],[Commercial]]=1,1,""),"")</f>
        <v/>
      </c>
      <c r="DV418" s="169" t="str">
        <f>Table1[[#This Row],[Residential &amp; Commercial]]</f>
        <v/>
      </c>
      <c r="DW418" s="169"/>
    </row>
    <row r="419" spans="1:127" s="49" customFormat="1" ht="20.25" thickTop="1" thickBot="1" x14ac:dyDescent="0.35">
      <c r="A419" s="97"/>
      <c r="B419" s="97"/>
      <c r="C419" s="88"/>
      <c r="D419" s="88"/>
      <c r="E419" s="176"/>
      <c r="F419" s="176"/>
      <c r="G419" s="176"/>
      <c r="H419" s="176"/>
      <c r="I419" s="90" t="str">
        <f>IF(AND(Table1[[#This Row],[General]]=1,Table1[[#This Row],[Beginner]]=1,Table1[[#This Row],[Intermediate]]=1,Table1[[#This Row],[Advanced]]=1),1,"")</f>
        <v/>
      </c>
      <c r="J419" s="90" t="str">
        <f>CONCATENATE(IF(Table1[[#This Row],[General]]=1,"General, ",""), IF(Table1[[#This Row],[Beginner]]=1,"Beginner, ",""),IF(Table1[[#This Row],[Intermediate]]=1,"Intermediate, ",""), IF(Table1[[#This Row],[Advanced]]=1,"Advanced",""))</f>
        <v/>
      </c>
      <c r="K419" s="91"/>
      <c r="L419" s="179"/>
      <c r="M419" s="91"/>
      <c r="N419" s="91"/>
      <c r="O419" s="159"/>
      <c r="P419" s="91"/>
      <c r="Q419" s="91"/>
      <c r="R419" s="91"/>
      <c r="S41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19" s="102"/>
      <c r="U419" s="102"/>
      <c r="V419" s="240"/>
      <c r="W419" s="240"/>
      <c r="X419" s="102"/>
      <c r="Y419" s="102"/>
      <c r="Z419" s="102"/>
      <c r="AA419" s="102"/>
      <c r="AB419" s="102"/>
      <c r="AC419" s="102"/>
      <c r="AD419" s="102"/>
      <c r="AE419" s="102"/>
      <c r="AF419" s="102"/>
      <c r="AG41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19" s="103"/>
      <c r="AI419" s="103"/>
      <c r="AJ419" s="103"/>
      <c r="AK419" s="74" t="str">
        <f>CONCATENATE(IF(Table1[[#This Row],[Digital]]=1,"Digital, ",""),IF(Table1[[#This Row],[Face to Face]]=1,"Face to face, ",""),IF(Table1[[#This Row],[Blended]]=1,"Blended",""))</f>
        <v/>
      </c>
      <c r="AL419" s="99"/>
      <c r="AM419" s="104"/>
      <c r="AN419" s="130"/>
      <c r="AO419" s="94"/>
      <c r="AP419" s="182"/>
      <c r="AQ419" s="94"/>
      <c r="AR419" s="94"/>
      <c r="AS419" s="94"/>
      <c r="AT419" s="94"/>
      <c r="AU419" s="94"/>
      <c r="AV419" s="182"/>
      <c r="AW419" s="182"/>
      <c r="AX419" s="182"/>
      <c r="AY419" s="94"/>
      <c r="AZ41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1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19" s="95"/>
      <c r="BC419" s="95"/>
      <c r="BD419" s="90" t="str">
        <f>IF(AND(Table1[[#This Row],[Residential]]=1,Table1[[#This Row],[Commercial]]=1),1,"")</f>
        <v/>
      </c>
      <c r="BE419" s="90" t="str">
        <f>CONCATENATE(IF(Table1[[#This Row],[Residential]]=1,"Residential, ",""),IF(Table1[[#This Row],[Commercial]]=1,"Commercial",""))</f>
        <v/>
      </c>
      <c r="BF419" s="94"/>
      <c r="BG419" s="94"/>
      <c r="BH419" s="94"/>
      <c r="BI419" s="94"/>
      <c r="BJ419" s="94"/>
      <c r="BK419" s="94"/>
      <c r="BL419" s="94"/>
      <c r="BM419" s="182"/>
      <c r="BN419" s="94"/>
      <c r="BO41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19" s="178"/>
      <c r="BQ419" s="120"/>
      <c r="BR419" s="132"/>
      <c r="BS419" s="120"/>
      <c r="BT419" s="175"/>
      <c r="BU419" s="175"/>
      <c r="BV419" s="175"/>
      <c r="BW419" s="121"/>
      <c r="BX419" s="121"/>
      <c r="BY419" s="121"/>
      <c r="BZ419" s="227"/>
      <c r="CA41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19" s="48">
        <f>COUNTIF(Table1[[#This Row],[Validity]:[Alignment with NCC (Yes=1,No=0)]],"N/A")</f>
        <v>0</v>
      </c>
      <c r="CC419" s="48">
        <f>IF(ISERROR(Table1[[#This Row],[Total Quality Score (out of 10)]]/(4-Table1[[#This Row],[N/A Count]])),0,Table1[[#This Row],[Total Quality Score (out of 10)]]/(4-Table1[[#This Row],[N/A Count]]))</f>
        <v>0</v>
      </c>
      <c r="CD419" s="106"/>
      <c r="CE419" s="106"/>
      <c r="CF419" s="172" t="str">
        <f>IF(SUM(Table1[[#This Row],[Multiple]:[Level (all)62]])&lt;1,IF(Table1[[#This Row],[General]]=1,1,""),"")</f>
        <v/>
      </c>
      <c r="CG419" s="172" t="str">
        <f>IF(SUM(Table1[[#This Row],[Multiple]:[Level (all)62]])&lt;1,IF(Table1[[#This Row],[Beginner]]=1,1,""),"")</f>
        <v/>
      </c>
      <c r="CH419" s="171" t="str">
        <f>IF(SUM(Table1[[#This Row],[Multiple]:[Level (all)62]])&lt;1,IF(Table1[[#This Row],[Intermediate]]=1,1,""),"")</f>
        <v/>
      </c>
      <c r="CI419" s="171" t="str">
        <f>IF(SUM(Table1[[#This Row],[Multiple]:[Level (all)62]])&lt;1,IF(Table1[[#This Row],[Advanced]]=1,1,""),"")</f>
        <v/>
      </c>
      <c r="CJ419" s="171" t="str">
        <f>IF(AND(SUM(Table1[[#This Row],[General]:[Advanced]])&lt;4,SUM(Table1[[#This Row],[General]:[Advanced]])&gt;1),1,"")</f>
        <v/>
      </c>
      <c r="CK419" s="171" t="str">
        <f>Table1[[#This Row],[Level (all)]]</f>
        <v/>
      </c>
      <c r="CL419" s="171" t="str">
        <f>IF(Table1[[#This Row],[Multiple audience]]&lt;&gt;1,IF(Table1[[#This Row],[General Audience]]=1,1,""),"")</f>
        <v/>
      </c>
      <c r="CM419" s="171" t="str">
        <f>IF(Table1[[#This Row],[Multiple audience]]&lt;&gt;1,IF(Table1[[#This Row],[Planners / Designers ]]=1,1,""),"")</f>
        <v/>
      </c>
      <c r="CN419" s="171" t="str">
        <f>IF(Table1[[#This Row],[Multiple audience]]&lt;&gt;1,IF(Table1[[#This Row],[Regulatory Assessors]]=1,1,""),"")</f>
        <v/>
      </c>
      <c r="CO419" s="171" t="str">
        <f>IF(Table1[[#This Row],[Multiple audience]]&lt;&gt;1,IF(Table1[[#This Row],[Builders / Management]]=1,1,""),"")</f>
        <v/>
      </c>
      <c r="CP419" s="171" t="str">
        <f>IF(Table1[[#This Row],[Multiple audience]]&lt;&gt;1,IF(Table1[[#This Row],[Energy / Sus Assessors]]=1,1,""),"")</f>
        <v/>
      </c>
      <c r="CQ419" s="171" t="str">
        <f>IF(Table1[[#This Row],[Multiple audience]]&lt;&gt;1,IF(Table1[[#This Row],[Semi-skilled]]=1,1,""),"")</f>
        <v/>
      </c>
      <c r="CR419" s="171" t="str">
        <f>IF(Table1[[#This Row],[Multiple audience]]&lt;&gt;1,IF(Table1[[#This Row],[Trades]]=1,1,""),"")</f>
        <v/>
      </c>
      <c r="CS419" s="171" t="str">
        <f>IF(Table1[[#This Row],[Multiple audience]]&lt;&gt;1,IF(Table1[[#This Row],[Other]]=1,1,""),"")</f>
        <v/>
      </c>
      <c r="CT419" s="171" t="str">
        <f>IF(SUM(Table1[[#This Row],[General Audience]:[Other]])&gt;1,1,"")</f>
        <v/>
      </c>
      <c r="CU419" s="171" t="str">
        <f>IF(Table1[[#This Row],[Various  ]]&lt;&gt;1,IF(Table1[[#This Row],[Calculator / Software]]=1,1,""),"")</f>
        <v/>
      </c>
      <c r="CV419" s="171" t="str">
        <f>IF(Table1[[#This Row],[Various  ]]&lt;&gt;1,IF(Table1[[#This Row],[Information  ]]=1,1,""),"")</f>
        <v/>
      </c>
      <c r="CW419" s="171" t="str">
        <f>IF(Table1[[#This Row],[Various  ]]&lt;&gt;1,IF(Table1[[#This Row],[Interactive Tool]]=1,1,""),"")</f>
        <v/>
      </c>
      <c r="CX419" s="171" t="str">
        <f>IF(Table1[[#This Row],[Various  ]]&lt;&gt;1,IF(Table1[[#This Row],[Technical Specifications]]=1,1,""),"")</f>
        <v/>
      </c>
      <c r="CY419" s="171" t="str">
        <f>IF(Table1[[#This Row],[Various  ]]&lt;&gt;1,IF(Table1[[#This Row],[Training Resources]]=1,1,""),"")</f>
        <v/>
      </c>
      <c r="CZ419" s="171" t="str">
        <f>IF(Table1[[#This Row],[Various  ]]&lt;&gt;1,IF(Table1[[#This Row],[Toolbox]]=1,1,""),"")</f>
        <v/>
      </c>
      <c r="DA419" s="169" t="str">
        <f>IF(Table1[[#This Row],[Various  ]]&lt;&gt;1,IF(Table1[[#This Row],[Video]]=1,1,""),"")</f>
        <v/>
      </c>
      <c r="DB419" s="169" t="str">
        <f>IF(Table1[[#This Row],[Various  ]]&lt;&gt;1,IF(Table1[[#This Row],[Case study]]=1,1,""),"")</f>
        <v/>
      </c>
      <c r="DC419" s="169" t="str">
        <f>IF(Table1[[#This Row],[Various  ]]&lt;&gt;1,IF(Table1[[#This Row],[Other   ]]=1,1,""),"")</f>
        <v/>
      </c>
      <c r="DD419" s="169" t="str">
        <f>IF(Table1[[#This Row],[Various  ]]&lt;&gt;1,IF(Table1[[#This Row],[Standards]]=1,1,""),"")</f>
        <v/>
      </c>
      <c r="DE419" s="169" t="str">
        <f>IF(Table1[[#This Row],[Various]]=1,1,IF(SUM(Table1[[#This Row],[Calculator / Software]:[Standards]])&gt;1,1,""))</f>
        <v/>
      </c>
      <c r="DF419" s="169" t="str">
        <f>IF(Table1[[#This Row],[Multiple NCC links]]&lt;&gt;1,IF(Table1[[#This Row],[Design]]=1,1,""),"")</f>
        <v/>
      </c>
      <c r="DG419" s="169" t="str">
        <f>IF(Table1[[#This Row],[Multiple NCC links]]&lt;&gt;1,IF(Table1[[#This Row],[Assessment / Verification]]=1,1,""),"")</f>
        <v/>
      </c>
      <c r="DH419" s="169" t="str">
        <f>IF(Table1[[#This Row],[Multiple NCC links]]&lt;&gt;1,IF(Table1[[#This Row],[Climate Specific ]]=1,1,""),"")</f>
        <v/>
      </c>
      <c r="DI419" s="169" t="str">
        <f>IF(Table1[[#This Row],[Multiple NCC links]]&lt;&gt;1,IF(Table1[[#This Row],[Alterations / Additions]]=1,1,""),"")</f>
        <v/>
      </c>
      <c r="DJ419" s="169" t="str">
        <f>IF(Table1[[#This Row],[Multiple NCC links]]&lt;&gt;1,IF(Table1[[#This Row],[Glazing]]=1,1,""),"")</f>
        <v/>
      </c>
      <c r="DK419" s="169" t="str">
        <f>IF(Table1[[#This Row],[Multiple NCC links]]&lt;&gt;1,IF(Table1[[#This Row],[Building Fabric / Thermal / Sealing]]=1,1,""),"")</f>
        <v/>
      </c>
      <c r="DL419" s="169" t="str">
        <f>IF(Table1[[#This Row],[Multiple NCC links]]&lt;&gt;1,IF(Table1[[#This Row],[Lighting]]=1,1,""),"")</f>
        <v/>
      </c>
      <c r="DM419" s="169" t="str">
        <f>IF(Table1[[#This Row],[Multiple NCC links]]&lt;&gt;1,IF(Table1[[#This Row],[HVAC]]=1,1,""),"")</f>
        <v/>
      </c>
      <c r="DN419" s="169" t="str">
        <f>IF(Table1[[#This Row],[Multiple NCC links]]&lt;&gt;1,IF(Table1[[#This Row],[Services]]=1,1,""),"")</f>
        <v/>
      </c>
      <c r="DO419" s="169" t="str">
        <f>IF(Table1[[#This Row],[Multiple NCC links]]&lt;&gt;1,IF(Table1[[#This Row],[Maintenance &amp; Monitoring]]=1,1,""),"")</f>
        <v/>
      </c>
      <c r="DP419" s="169" t="str">
        <f>IF(Table1[[#This Row],[Multiple NCC links]]&lt;&gt;1,IF(Table1[[#This Row],[Hand over / Operations]]=1,1,""),"")</f>
        <v/>
      </c>
      <c r="DQ419" s="169" t="str">
        <f>IF(Table1[[#This Row],[Multiple NCC links]]&lt;&gt;1,IF(Table1[[#This Row],[As built assessment]]=1,1,""),"")</f>
        <v/>
      </c>
      <c r="DR419" s="169" t="str">
        <f>IF(Table1[[#This Row],[Multiple NCC links]]&lt;&gt;1,IF(Table1[[#This Row],[Beyond compliance]]=1,1,""),"")</f>
        <v/>
      </c>
      <c r="DS419" s="169" t="str">
        <f>IF(SUM(Table1[[#This Row],[Design]:[Beyond compliance]])&gt;1,1,"")</f>
        <v/>
      </c>
      <c r="DT419" s="169" t="str">
        <f>IF(Table1[[#This Row],[Both Residential &amp; Commercial4]]&lt;&gt;1,IF(Table1[[#This Row],[Residential]]=1,1,""),"")</f>
        <v/>
      </c>
      <c r="DU419" s="169" t="str">
        <f>IF(Table1[[#This Row],[Both Residential &amp; Commercial4]]&lt;&gt;1,IF(Table1[[#This Row],[Commercial]]=1,1,""),"")</f>
        <v/>
      </c>
      <c r="DV419" s="169" t="str">
        <f>Table1[[#This Row],[Residential &amp; Commercial]]</f>
        <v/>
      </c>
      <c r="DW419" s="169"/>
    </row>
    <row r="420" spans="1:127" s="49" customFormat="1" ht="20.25" thickTop="1" thickBot="1" x14ac:dyDescent="0.35">
      <c r="A420" s="97"/>
      <c r="B420" s="97"/>
      <c r="C420" s="88"/>
      <c r="D420" s="88"/>
      <c r="E420" s="176"/>
      <c r="F420" s="176"/>
      <c r="G420" s="176"/>
      <c r="H420" s="176"/>
      <c r="I420" s="90" t="str">
        <f>IF(AND(Table1[[#This Row],[General]]=1,Table1[[#This Row],[Beginner]]=1,Table1[[#This Row],[Intermediate]]=1,Table1[[#This Row],[Advanced]]=1),1,"")</f>
        <v/>
      </c>
      <c r="J420" s="90" t="str">
        <f>CONCATENATE(IF(Table1[[#This Row],[General]]=1,"General, ",""), IF(Table1[[#This Row],[Beginner]]=1,"Beginner, ",""),IF(Table1[[#This Row],[Intermediate]]=1,"Intermediate, ",""), IF(Table1[[#This Row],[Advanced]]=1,"Advanced",""))</f>
        <v/>
      </c>
      <c r="K420" s="91"/>
      <c r="L420" s="179"/>
      <c r="M420" s="91"/>
      <c r="N420" s="91"/>
      <c r="O420" s="159"/>
      <c r="P420" s="91"/>
      <c r="Q420" s="91"/>
      <c r="R420" s="91"/>
      <c r="S42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20" s="102"/>
      <c r="U420" s="102"/>
      <c r="V420" s="240"/>
      <c r="W420" s="240"/>
      <c r="X420" s="102"/>
      <c r="Y420" s="102"/>
      <c r="Z420" s="102"/>
      <c r="AA420" s="102"/>
      <c r="AB420" s="102"/>
      <c r="AC420" s="102"/>
      <c r="AD420" s="102"/>
      <c r="AE420" s="102"/>
      <c r="AF420" s="102"/>
      <c r="AG42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20" s="103"/>
      <c r="AI420" s="103"/>
      <c r="AJ420" s="103"/>
      <c r="AK420" s="74" t="str">
        <f>CONCATENATE(IF(Table1[[#This Row],[Digital]]=1,"Digital, ",""),IF(Table1[[#This Row],[Face to Face]]=1,"Face to face, ",""),IF(Table1[[#This Row],[Blended]]=1,"Blended",""))</f>
        <v/>
      </c>
      <c r="AL420" s="99"/>
      <c r="AM420" s="104"/>
      <c r="AN420" s="130"/>
      <c r="AO420" s="94"/>
      <c r="AP420" s="182"/>
      <c r="AQ420" s="94"/>
      <c r="AR420" s="94"/>
      <c r="AS420" s="94"/>
      <c r="AT420" s="94"/>
      <c r="AU420" s="94"/>
      <c r="AV420" s="182"/>
      <c r="AW420" s="182"/>
      <c r="AX420" s="182"/>
      <c r="AY420" s="94"/>
      <c r="AZ42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2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20" s="95"/>
      <c r="BC420" s="95"/>
      <c r="BD420" s="90" t="str">
        <f>IF(AND(Table1[[#This Row],[Residential]]=1,Table1[[#This Row],[Commercial]]=1),1,"")</f>
        <v/>
      </c>
      <c r="BE420" s="90" t="str">
        <f>CONCATENATE(IF(Table1[[#This Row],[Residential]]=1,"Residential, ",""),IF(Table1[[#This Row],[Commercial]]=1,"Commercial",""))</f>
        <v/>
      </c>
      <c r="BF420" s="94"/>
      <c r="BG420" s="94"/>
      <c r="BH420" s="94"/>
      <c r="BI420" s="94"/>
      <c r="BJ420" s="94"/>
      <c r="BK420" s="94"/>
      <c r="BL420" s="94"/>
      <c r="BM420" s="182"/>
      <c r="BN420" s="94"/>
      <c r="BO42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20" s="178"/>
      <c r="BQ420" s="120"/>
      <c r="BR420" s="132"/>
      <c r="BS420" s="120"/>
      <c r="BT420" s="175"/>
      <c r="BU420" s="175"/>
      <c r="BV420" s="175"/>
      <c r="BW420" s="121"/>
      <c r="BX420" s="121"/>
      <c r="BY420" s="121"/>
      <c r="BZ420" s="227"/>
      <c r="CA42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20" s="48">
        <f>COUNTIF(Table1[[#This Row],[Validity]:[Alignment with NCC (Yes=1,No=0)]],"N/A")</f>
        <v>0</v>
      </c>
      <c r="CC420" s="48">
        <f>IF(ISERROR(Table1[[#This Row],[Total Quality Score (out of 10)]]/(4-Table1[[#This Row],[N/A Count]])),0,Table1[[#This Row],[Total Quality Score (out of 10)]]/(4-Table1[[#This Row],[N/A Count]]))</f>
        <v>0</v>
      </c>
      <c r="CD420" s="106"/>
      <c r="CE420" s="106"/>
      <c r="CF420" s="172" t="str">
        <f>IF(SUM(Table1[[#This Row],[Multiple]:[Level (all)62]])&lt;1,IF(Table1[[#This Row],[General]]=1,1,""),"")</f>
        <v/>
      </c>
      <c r="CG420" s="172" t="str">
        <f>IF(SUM(Table1[[#This Row],[Multiple]:[Level (all)62]])&lt;1,IF(Table1[[#This Row],[Beginner]]=1,1,""),"")</f>
        <v/>
      </c>
      <c r="CH420" s="171" t="str">
        <f>IF(SUM(Table1[[#This Row],[Multiple]:[Level (all)62]])&lt;1,IF(Table1[[#This Row],[Intermediate]]=1,1,""),"")</f>
        <v/>
      </c>
      <c r="CI420" s="171" t="str">
        <f>IF(SUM(Table1[[#This Row],[Multiple]:[Level (all)62]])&lt;1,IF(Table1[[#This Row],[Advanced]]=1,1,""),"")</f>
        <v/>
      </c>
      <c r="CJ420" s="171" t="str">
        <f>IF(AND(SUM(Table1[[#This Row],[General]:[Advanced]])&lt;4,SUM(Table1[[#This Row],[General]:[Advanced]])&gt;1),1,"")</f>
        <v/>
      </c>
      <c r="CK420" s="171" t="str">
        <f>Table1[[#This Row],[Level (all)]]</f>
        <v/>
      </c>
      <c r="CL420" s="171" t="str">
        <f>IF(Table1[[#This Row],[Multiple audience]]&lt;&gt;1,IF(Table1[[#This Row],[General Audience]]=1,1,""),"")</f>
        <v/>
      </c>
      <c r="CM420" s="171" t="str">
        <f>IF(Table1[[#This Row],[Multiple audience]]&lt;&gt;1,IF(Table1[[#This Row],[Planners / Designers ]]=1,1,""),"")</f>
        <v/>
      </c>
      <c r="CN420" s="171" t="str">
        <f>IF(Table1[[#This Row],[Multiple audience]]&lt;&gt;1,IF(Table1[[#This Row],[Regulatory Assessors]]=1,1,""),"")</f>
        <v/>
      </c>
      <c r="CO420" s="171" t="str">
        <f>IF(Table1[[#This Row],[Multiple audience]]&lt;&gt;1,IF(Table1[[#This Row],[Builders / Management]]=1,1,""),"")</f>
        <v/>
      </c>
      <c r="CP420" s="171" t="str">
        <f>IF(Table1[[#This Row],[Multiple audience]]&lt;&gt;1,IF(Table1[[#This Row],[Energy / Sus Assessors]]=1,1,""),"")</f>
        <v/>
      </c>
      <c r="CQ420" s="171" t="str">
        <f>IF(Table1[[#This Row],[Multiple audience]]&lt;&gt;1,IF(Table1[[#This Row],[Semi-skilled]]=1,1,""),"")</f>
        <v/>
      </c>
      <c r="CR420" s="171" t="str">
        <f>IF(Table1[[#This Row],[Multiple audience]]&lt;&gt;1,IF(Table1[[#This Row],[Trades]]=1,1,""),"")</f>
        <v/>
      </c>
      <c r="CS420" s="171" t="str">
        <f>IF(Table1[[#This Row],[Multiple audience]]&lt;&gt;1,IF(Table1[[#This Row],[Other]]=1,1,""),"")</f>
        <v/>
      </c>
      <c r="CT420" s="171" t="str">
        <f>IF(SUM(Table1[[#This Row],[General Audience]:[Other]])&gt;1,1,"")</f>
        <v/>
      </c>
      <c r="CU420" s="171" t="str">
        <f>IF(Table1[[#This Row],[Various  ]]&lt;&gt;1,IF(Table1[[#This Row],[Calculator / Software]]=1,1,""),"")</f>
        <v/>
      </c>
      <c r="CV420" s="171" t="str">
        <f>IF(Table1[[#This Row],[Various  ]]&lt;&gt;1,IF(Table1[[#This Row],[Information  ]]=1,1,""),"")</f>
        <v/>
      </c>
      <c r="CW420" s="171" t="str">
        <f>IF(Table1[[#This Row],[Various  ]]&lt;&gt;1,IF(Table1[[#This Row],[Interactive Tool]]=1,1,""),"")</f>
        <v/>
      </c>
      <c r="CX420" s="171" t="str">
        <f>IF(Table1[[#This Row],[Various  ]]&lt;&gt;1,IF(Table1[[#This Row],[Technical Specifications]]=1,1,""),"")</f>
        <v/>
      </c>
      <c r="CY420" s="171" t="str">
        <f>IF(Table1[[#This Row],[Various  ]]&lt;&gt;1,IF(Table1[[#This Row],[Training Resources]]=1,1,""),"")</f>
        <v/>
      </c>
      <c r="CZ420" s="171" t="str">
        <f>IF(Table1[[#This Row],[Various  ]]&lt;&gt;1,IF(Table1[[#This Row],[Toolbox]]=1,1,""),"")</f>
        <v/>
      </c>
      <c r="DA420" s="169" t="str">
        <f>IF(Table1[[#This Row],[Various  ]]&lt;&gt;1,IF(Table1[[#This Row],[Video]]=1,1,""),"")</f>
        <v/>
      </c>
      <c r="DB420" s="169" t="str">
        <f>IF(Table1[[#This Row],[Various  ]]&lt;&gt;1,IF(Table1[[#This Row],[Case study]]=1,1,""),"")</f>
        <v/>
      </c>
      <c r="DC420" s="169" t="str">
        <f>IF(Table1[[#This Row],[Various  ]]&lt;&gt;1,IF(Table1[[#This Row],[Other   ]]=1,1,""),"")</f>
        <v/>
      </c>
      <c r="DD420" s="169" t="str">
        <f>IF(Table1[[#This Row],[Various  ]]&lt;&gt;1,IF(Table1[[#This Row],[Standards]]=1,1,""),"")</f>
        <v/>
      </c>
      <c r="DE420" s="169" t="str">
        <f>IF(Table1[[#This Row],[Various]]=1,1,IF(SUM(Table1[[#This Row],[Calculator / Software]:[Standards]])&gt;1,1,""))</f>
        <v/>
      </c>
      <c r="DF420" s="169" t="str">
        <f>IF(Table1[[#This Row],[Multiple NCC links]]&lt;&gt;1,IF(Table1[[#This Row],[Design]]=1,1,""),"")</f>
        <v/>
      </c>
      <c r="DG420" s="169" t="str">
        <f>IF(Table1[[#This Row],[Multiple NCC links]]&lt;&gt;1,IF(Table1[[#This Row],[Assessment / Verification]]=1,1,""),"")</f>
        <v/>
      </c>
      <c r="DH420" s="169" t="str">
        <f>IF(Table1[[#This Row],[Multiple NCC links]]&lt;&gt;1,IF(Table1[[#This Row],[Climate Specific ]]=1,1,""),"")</f>
        <v/>
      </c>
      <c r="DI420" s="169" t="str">
        <f>IF(Table1[[#This Row],[Multiple NCC links]]&lt;&gt;1,IF(Table1[[#This Row],[Alterations / Additions]]=1,1,""),"")</f>
        <v/>
      </c>
      <c r="DJ420" s="169" t="str">
        <f>IF(Table1[[#This Row],[Multiple NCC links]]&lt;&gt;1,IF(Table1[[#This Row],[Glazing]]=1,1,""),"")</f>
        <v/>
      </c>
      <c r="DK420" s="169" t="str">
        <f>IF(Table1[[#This Row],[Multiple NCC links]]&lt;&gt;1,IF(Table1[[#This Row],[Building Fabric / Thermal / Sealing]]=1,1,""),"")</f>
        <v/>
      </c>
      <c r="DL420" s="169" t="str">
        <f>IF(Table1[[#This Row],[Multiple NCC links]]&lt;&gt;1,IF(Table1[[#This Row],[Lighting]]=1,1,""),"")</f>
        <v/>
      </c>
      <c r="DM420" s="169" t="str">
        <f>IF(Table1[[#This Row],[Multiple NCC links]]&lt;&gt;1,IF(Table1[[#This Row],[HVAC]]=1,1,""),"")</f>
        <v/>
      </c>
      <c r="DN420" s="169" t="str">
        <f>IF(Table1[[#This Row],[Multiple NCC links]]&lt;&gt;1,IF(Table1[[#This Row],[Services]]=1,1,""),"")</f>
        <v/>
      </c>
      <c r="DO420" s="169" t="str">
        <f>IF(Table1[[#This Row],[Multiple NCC links]]&lt;&gt;1,IF(Table1[[#This Row],[Maintenance &amp; Monitoring]]=1,1,""),"")</f>
        <v/>
      </c>
      <c r="DP420" s="169" t="str">
        <f>IF(Table1[[#This Row],[Multiple NCC links]]&lt;&gt;1,IF(Table1[[#This Row],[Hand over / Operations]]=1,1,""),"")</f>
        <v/>
      </c>
      <c r="DQ420" s="169" t="str">
        <f>IF(Table1[[#This Row],[Multiple NCC links]]&lt;&gt;1,IF(Table1[[#This Row],[As built assessment]]=1,1,""),"")</f>
        <v/>
      </c>
      <c r="DR420" s="169" t="str">
        <f>IF(Table1[[#This Row],[Multiple NCC links]]&lt;&gt;1,IF(Table1[[#This Row],[Beyond compliance]]=1,1,""),"")</f>
        <v/>
      </c>
      <c r="DS420" s="169" t="str">
        <f>IF(SUM(Table1[[#This Row],[Design]:[Beyond compliance]])&gt;1,1,"")</f>
        <v/>
      </c>
      <c r="DT420" s="169" t="str">
        <f>IF(Table1[[#This Row],[Both Residential &amp; Commercial4]]&lt;&gt;1,IF(Table1[[#This Row],[Residential]]=1,1,""),"")</f>
        <v/>
      </c>
      <c r="DU420" s="169" t="str">
        <f>IF(Table1[[#This Row],[Both Residential &amp; Commercial4]]&lt;&gt;1,IF(Table1[[#This Row],[Commercial]]=1,1,""),"")</f>
        <v/>
      </c>
      <c r="DV420" s="169" t="str">
        <f>Table1[[#This Row],[Residential &amp; Commercial]]</f>
        <v/>
      </c>
      <c r="DW420" s="169"/>
    </row>
    <row r="421" spans="1:127" s="49" customFormat="1" ht="20.25" thickTop="1" thickBot="1" x14ac:dyDescent="0.35">
      <c r="A421" s="97"/>
      <c r="B421" s="97"/>
      <c r="C421" s="88"/>
      <c r="D421" s="88"/>
      <c r="E421" s="176"/>
      <c r="F421" s="176"/>
      <c r="G421" s="176"/>
      <c r="H421" s="176"/>
      <c r="I421" s="90" t="str">
        <f>IF(AND(Table1[[#This Row],[General]]=1,Table1[[#This Row],[Beginner]]=1,Table1[[#This Row],[Intermediate]]=1,Table1[[#This Row],[Advanced]]=1),1,"")</f>
        <v/>
      </c>
      <c r="J421" s="90" t="str">
        <f>CONCATENATE(IF(Table1[[#This Row],[General]]=1,"General, ",""), IF(Table1[[#This Row],[Beginner]]=1,"Beginner, ",""),IF(Table1[[#This Row],[Intermediate]]=1,"Intermediate, ",""), IF(Table1[[#This Row],[Advanced]]=1,"Advanced",""))</f>
        <v/>
      </c>
      <c r="K421" s="91"/>
      <c r="L421" s="179"/>
      <c r="M421" s="91"/>
      <c r="N421" s="91"/>
      <c r="O421" s="159"/>
      <c r="P421" s="91"/>
      <c r="Q421" s="91"/>
      <c r="R421" s="91"/>
      <c r="S42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21" s="102"/>
      <c r="U421" s="102"/>
      <c r="V421" s="240"/>
      <c r="W421" s="240"/>
      <c r="X421" s="102"/>
      <c r="Y421" s="102"/>
      <c r="Z421" s="102"/>
      <c r="AA421" s="102"/>
      <c r="AB421" s="102"/>
      <c r="AC421" s="102"/>
      <c r="AD421" s="102"/>
      <c r="AE421" s="102"/>
      <c r="AF421" s="102"/>
      <c r="AG42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21" s="103"/>
      <c r="AI421" s="103"/>
      <c r="AJ421" s="103"/>
      <c r="AK421" s="74" t="str">
        <f>CONCATENATE(IF(Table1[[#This Row],[Digital]]=1,"Digital, ",""),IF(Table1[[#This Row],[Face to Face]]=1,"Face to face, ",""),IF(Table1[[#This Row],[Blended]]=1,"Blended",""))</f>
        <v/>
      </c>
      <c r="AL421" s="99"/>
      <c r="AM421" s="104"/>
      <c r="AN421" s="130"/>
      <c r="AO421" s="94"/>
      <c r="AP421" s="182"/>
      <c r="AQ421" s="94"/>
      <c r="AR421" s="94"/>
      <c r="AS421" s="94"/>
      <c r="AT421" s="94"/>
      <c r="AU421" s="94"/>
      <c r="AV421" s="182"/>
      <c r="AW421" s="182"/>
      <c r="AX421" s="182"/>
      <c r="AY421" s="94"/>
      <c r="AZ42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2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21" s="95"/>
      <c r="BC421" s="95"/>
      <c r="BD421" s="90" t="str">
        <f>IF(AND(Table1[[#This Row],[Residential]]=1,Table1[[#This Row],[Commercial]]=1),1,"")</f>
        <v/>
      </c>
      <c r="BE421" s="90" t="str">
        <f>CONCATENATE(IF(Table1[[#This Row],[Residential]]=1,"Residential, ",""),IF(Table1[[#This Row],[Commercial]]=1,"Commercial",""))</f>
        <v/>
      </c>
      <c r="BF421" s="94"/>
      <c r="BG421" s="94"/>
      <c r="BH421" s="94"/>
      <c r="BI421" s="94"/>
      <c r="BJ421" s="94"/>
      <c r="BK421" s="94"/>
      <c r="BL421" s="94"/>
      <c r="BM421" s="182"/>
      <c r="BN421" s="94"/>
      <c r="BO42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21" s="178"/>
      <c r="BQ421" s="120"/>
      <c r="BR421" s="132"/>
      <c r="BS421" s="120"/>
      <c r="BT421" s="175"/>
      <c r="BU421" s="175"/>
      <c r="BV421" s="175"/>
      <c r="BW421" s="121"/>
      <c r="BX421" s="121"/>
      <c r="BY421" s="121"/>
      <c r="BZ421" s="227"/>
      <c r="CA42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21" s="48">
        <f>COUNTIF(Table1[[#This Row],[Validity]:[Alignment with NCC (Yes=1,No=0)]],"N/A")</f>
        <v>0</v>
      </c>
      <c r="CC421" s="48">
        <f>IF(ISERROR(Table1[[#This Row],[Total Quality Score (out of 10)]]/(4-Table1[[#This Row],[N/A Count]])),0,Table1[[#This Row],[Total Quality Score (out of 10)]]/(4-Table1[[#This Row],[N/A Count]]))</f>
        <v>0</v>
      </c>
      <c r="CD421" s="106"/>
      <c r="CE421" s="106"/>
      <c r="CF421" s="172" t="str">
        <f>IF(SUM(Table1[[#This Row],[Multiple]:[Level (all)62]])&lt;1,IF(Table1[[#This Row],[General]]=1,1,""),"")</f>
        <v/>
      </c>
      <c r="CG421" s="172" t="str">
        <f>IF(SUM(Table1[[#This Row],[Multiple]:[Level (all)62]])&lt;1,IF(Table1[[#This Row],[Beginner]]=1,1,""),"")</f>
        <v/>
      </c>
      <c r="CH421" s="171" t="str">
        <f>IF(SUM(Table1[[#This Row],[Multiple]:[Level (all)62]])&lt;1,IF(Table1[[#This Row],[Intermediate]]=1,1,""),"")</f>
        <v/>
      </c>
      <c r="CI421" s="171" t="str">
        <f>IF(SUM(Table1[[#This Row],[Multiple]:[Level (all)62]])&lt;1,IF(Table1[[#This Row],[Advanced]]=1,1,""),"")</f>
        <v/>
      </c>
      <c r="CJ421" s="171" t="str">
        <f>IF(AND(SUM(Table1[[#This Row],[General]:[Advanced]])&lt;4,SUM(Table1[[#This Row],[General]:[Advanced]])&gt;1),1,"")</f>
        <v/>
      </c>
      <c r="CK421" s="171" t="str">
        <f>Table1[[#This Row],[Level (all)]]</f>
        <v/>
      </c>
      <c r="CL421" s="171" t="str">
        <f>IF(Table1[[#This Row],[Multiple audience]]&lt;&gt;1,IF(Table1[[#This Row],[General Audience]]=1,1,""),"")</f>
        <v/>
      </c>
      <c r="CM421" s="171" t="str">
        <f>IF(Table1[[#This Row],[Multiple audience]]&lt;&gt;1,IF(Table1[[#This Row],[Planners / Designers ]]=1,1,""),"")</f>
        <v/>
      </c>
      <c r="CN421" s="171" t="str">
        <f>IF(Table1[[#This Row],[Multiple audience]]&lt;&gt;1,IF(Table1[[#This Row],[Regulatory Assessors]]=1,1,""),"")</f>
        <v/>
      </c>
      <c r="CO421" s="171" t="str">
        <f>IF(Table1[[#This Row],[Multiple audience]]&lt;&gt;1,IF(Table1[[#This Row],[Builders / Management]]=1,1,""),"")</f>
        <v/>
      </c>
      <c r="CP421" s="171" t="str">
        <f>IF(Table1[[#This Row],[Multiple audience]]&lt;&gt;1,IF(Table1[[#This Row],[Energy / Sus Assessors]]=1,1,""),"")</f>
        <v/>
      </c>
      <c r="CQ421" s="171" t="str">
        <f>IF(Table1[[#This Row],[Multiple audience]]&lt;&gt;1,IF(Table1[[#This Row],[Semi-skilled]]=1,1,""),"")</f>
        <v/>
      </c>
      <c r="CR421" s="171" t="str">
        <f>IF(Table1[[#This Row],[Multiple audience]]&lt;&gt;1,IF(Table1[[#This Row],[Trades]]=1,1,""),"")</f>
        <v/>
      </c>
      <c r="CS421" s="171" t="str">
        <f>IF(Table1[[#This Row],[Multiple audience]]&lt;&gt;1,IF(Table1[[#This Row],[Other]]=1,1,""),"")</f>
        <v/>
      </c>
      <c r="CT421" s="171" t="str">
        <f>IF(SUM(Table1[[#This Row],[General Audience]:[Other]])&gt;1,1,"")</f>
        <v/>
      </c>
      <c r="CU421" s="171" t="str">
        <f>IF(Table1[[#This Row],[Various  ]]&lt;&gt;1,IF(Table1[[#This Row],[Calculator / Software]]=1,1,""),"")</f>
        <v/>
      </c>
      <c r="CV421" s="171" t="str">
        <f>IF(Table1[[#This Row],[Various  ]]&lt;&gt;1,IF(Table1[[#This Row],[Information  ]]=1,1,""),"")</f>
        <v/>
      </c>
      <c r="CW421" s="171" t="str">
        <f>IF(Table1[[#This Row],[Various  ]]&lt;&gt;1,IF(Table1[[#This Row],[Interactive Tool]]=1,1,""),"")</f>
        <v/>
      </c>
      <c r="CX421" s="171" t="str">
        <f>IF(Table1[[#This Row],[Various  ]]&lt;&gt;1,IF(Table1[[#This Row],[Technical Specifications]]=1,1,""),"")</f>
        <v/>
      </c>
      <c r="CY421" s="171" t="str">
        <f>IF(Table1[[#This Row],[Various  ]]&lt;&gt;1,IF(Table1[[#This Row],[Training Resources]]=1,1,""),"")</f>
        <v/>
      </c>
      <c r="CZ421" s="171" t="str">
        <f>IF(Table1[[#This Row],[Various  ]]&lt;&gt;1,IF(Table1[[#This Row],[Toolbox]]=1,1,""),"")</f>
        <v/>
      </c>
      <c r="DA421" s="169" t="str">
        <f>IF(Table1[[#This Row],[Various  ]]&lt;&gt;1,IF(Table1[[#This Row],[Video]]=1,1,""),"")</f>
        <v/>
      </c>
      <c r="DB421" s="169" t="str">
        <f>IF(Table1[[#This Row],[Various  ]]&lt;&gt;1,IF(Table1[[#This Row],[Case study]]=1,1,""),"")</f>
        <v/>
      </c>
      <c r="DC421" s="169" t="str">
        <f>IF(Table1[[#This Row],[Various  ]]&lt;&gt;1,IF(Table1[[#This Row],[Other   ]]=1,1,""),"")</f>
        <v/>
      </c>
      <c r="DD421" s="169" t="str">
        <f>IF(Table1[[#This Row],[Various  ]]&lt;&gt;1,IF(Table1[[#This Row],[Standards]]=1,1,""),"")</f>
        <v/>
      </c>
      <c r="DE421" s="169" t="str">
        <f>IF(Table1[[#This Row],[Various]]=1,1,IF(SUM(Table1[[#This Row],[Calculator / Software]:[Standards]])&gt;1,1,""))</f>
        <v/>
      </c>
      <c r="DF421" s="169" t="str">
        <f>IF(Table1[[#This Row],[Multiple NCC links]]&lt;&gt;1,IF(Table1[[#This Row],[Design]]=1,1,""),"")</f>
        <v/>
      </c>
      <c r="DG421" s="169" t="str">
        <f>IF(Table1[[#This Row],[Multiple NCC links]]&lt;&gt;1,IF(Table1[[#This Row],[Assessment / Verification]]=1,1,""),"")</f>
        <v/>
      </c>
      <c r="DH421" s="169" t="str">
        <f>IF(Table1[[#This Row],[Multiple NCC links]]&lt;&gt;1,IF(Table1[[#This Row],[Climate Specific ]]=1,1,""),"")</f>
        <v/>
      </c>
      <c r="DI421" s="169" t="str">
        <f>IF(Table1[[#This Row],[Multiple NCC links]]&lt;&gt;1,IF(Table1[[#This Row],[Alterations / Additions]]=1,1,""),"")</f>
        <v/>
      </c>
      <c r="DJ421" s="169" t="str">
        <f>IF(Table1[[#This Row],[Multiple NCC links]]&lt;&gt;1,IF(Table1[[#This Row],[Glazing]]=1,1,""),"")</f>
        <v/>
      </c>
      <c r="DK421" s="169" t="str">
        <f>IF(Table1[[#This Row],[Multiple NCC links]]&lt;&gt;1,IF(Table1[[#This Row],[Building Fabric / Thermal / Sealing]]=1,1,""),"")</f>
        <v/>
      </c>
      <c r="DL421" s="169" t="str">
        <f>IF(Table1[[#This Row],[Multiple NCC links]]&lt;&gt;1,IF(Table1[[#This Row],[Lighting]]=1,1,""),"")</f>
        <v/>
      </c>
      <c r="DM421" s="169" t="str">
        <f>IF(Table1[[#This Row],[Multiple NCC links]]&lt;&gt;1,IF(Table1[[#This Row],[HVAC]]=1,1,""),"")</f>
        <v/>
      </c>
      <c r="DN421" s="169" t="str">
        <f>IF(Table1[[#This Row],[Multiple NCC links]]&lt;&gt;1,IF(Table1[[#This Row],[Services]]=1,1,""),"")</f>
        <v/>
      </c>
      <c r="DO421" s="169" t="str">
        <f>IF(Table1[[#This Row],[Multiple NCC links]]&lt;&gt;1,IF(Table1[[#This Row],[Maintenance &amp; Monitoring]]=1,1,""),"")</f>
        <v/>
      </c>
      <c r="DP421" s="169" t="str">
        <f>IF(Table1[[#This Row],[Multiple NCC links]]&lt;&gt;1,IF(Table1[[#This Row],[Hand over / Operations]]=1,1,""),"")</f>
        <v/>
      </c>
      <c r="DQ421" s="169" t="str">
        <f>IF(Table1[[#This Row],[Multiple NCC links]]&lt;&gt;1,IF(Table1[[#This Row],[As built assessment]]=1,1,""),"")</f>
        <v/>
      </c>
      <c r="DR421" s="169" t="str">
        <f>IF(Table1[[#This Row],[Multiple NCC links]]&lt;&gt;1,IF(Table1[[#This Row],[Beyond compliance]]=1,1,""),"")</f>
        <v/>
      </c>
      <c r="DS421" s="169" t="str">
        <f>IF(SUM(Table1[[#This Row],[Design]:[Beyond compliance]])&gt;1,1,"")</f>
        <v/>
      </c>
      <c r="DT421" s="169" t="str">
        <f>IF(Table1[[#This Row],[Both Residential &amp; Commercial4]]&lt;&gt;1,IF(Table1[[#This Row],[Residential]]=1,1,""),"")</f>
        <v/>
      </c>
      <c r="DU421" s="169" t="str">
        <f>IF(Table1[[#This Row],[Both Residential &amp; Commercial4]]&lt;&gt;1,IF(Table1[[#This Row],[Commercial]]=1,1,""),"")</f>
        <v/>
      </c>
      <c r="DV421" s="169" t="str">
        <f>Table1[[#This Row],[Residential &amp; Commercial]]</f>
        <v/>
      </c>
      <c r="DW421" s="169"/>
    </row>
    <row r="422" spans="1:127" s="49" customFormat="1" ht="20.25" thickTop="1" thickBot="1" x14ac:dyDescent="0.35">
      <c r="A422" s="97"/>
      <c r="B422" s="97"/>
      <c r="C422" s="88"/>
      <c r="D422" s="88"/>
      <c r="E422" s="176"/>
      <c r="F422" s="176"/>
      <c r="G422" s="176"/>
      <c r="H422" s="176"/>
      <c r="I422" s="90" t="str">
        <f>IF(AND(Table1[[#This Row],[General]]=1,Table1[[#This Row],[Beginner]]=1,Table1[[#This Row],[Intermediate]]=1,Table1[[#This Row],[Advanced]]=1),1,"")</f>
        <v/>
      </c>
      <c r="J422" s="90" t="str">
        <f>CONCATENATE(IF(Table1[[#This Row],[General]]=1,"General, ",""), IF(Table1[[#This Row],[Beginner]]=1,"Beginner, ",""),IF(Table1[[#This Row],[Intermediate]]=1,"Intermediate, ",""), IF(Table1[[#This Row],[Advanced]]=1,"Advanced",""))</f>
        <v/>
      </c>
      <c r="K422" s="91"/>
      <c r="L422" s="179"/>
      <c r="M422" s="91"/>
      <c r="N422" s="91"/>
      <c r="O422" s="159"/>
      <c r="P422" s="91"/>
      <c r="Q422" s="91"/>
      <c r="R422" s="91"/>
      <c r="S42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22" s="102"/>
      <c r="U422" s="102"/>
      <c r="V422" s="240"/>
      <c r="W422" s="240"/>
      <c r="X422" s="102"/>
      <c r="Y422" s="102"/>
      <c r="Z422" s="102"/>
      <c r="AA422" s="102"/>
      <c r="AB422" s="102"/>
      <c r="AC422" s="102"/>
      <c r="AD422" s="102"/>
      <c r="AE422" s="102"/>
      <c r="AF422" s="102"/>
      <c r="AG42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22" s="103"/>
      <c r="AI422" s="103"/>
      <c r="AJ422" s="103"/>
      <c r="AK422" s="74" t="str">
        <f>CONCATENATE(IF(Table1[[#This Row],[Digital]]=1,"Digital, ",""),IF(Table1[[#This Row],[Face to Face]]=1,"Face to face, ",""),IF(Table1[[#This Row],[Blended]]=1,"Blended",""))</f>
        <v/>
      </c>
      <c r="AL422" s="99"/>
      <c r="AM422" s="104"/>
      <c r="AN422" s="130"/>
      <c r="AO422" s="94"/>
      <c r="AP422" s="182"/>
      <c r="AQ422" s="94"/>
      <c r="AR422" s="94"/>
      <c r="AS422" s="94"/>
      <c r="AT422" s="94"/>
      <c r="AU422" s="94"/>
      <c r="AV422" s="182"/>
      <c r="AW422" s="182"/>
      <c r="AX422" s="182"/>
      <c r="AY422" s="94"/>
      <c r="AZ42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2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22" s="95"/>
      <c r="BC422" s="95"/>
      <c r="BD422" s="90" t="str">
        <f>IF(AND(Table1[[#This Row],[Residential]]=1,Table1[[#This Row],[Commercial]]=1),1,"")</f>
        <v/>
      </c>
      <c r="BE422" s="90" t="str">
        <f>CONCATENATE(IF(Table1[[#This Row],[Residential]]=1,"Residential, ",""),IF(Table1[[#This Row],[Commercial]]=1,"Commercial",""))</f>
        <v/>
      </c>
      <c r="BF422" s="94"/>
      <c r="BG422" s="94"/>
      <c r="BH422" s="94"/>
      <c r="BI422" s="94"/>
      <c r="BJ422" s="94"/>
      <c r="BK422" s="94"/>
      <c r="BL422" s="94"/>
      <c r="BM422" s="182"/>
      <c r="BN422" s="94"/>
      <c r="BO42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22" s="178"/>
      <c r="BQ422" s="120"/>
      <c r="BR422" s="132"/>
      <c r="BS422" s="120"/>
      <c r="BT422" s="175"/>
      <c r="BU422" s="175"/>
      <c r="BV422" s="175"/>
      <c r="BW422" s="121"/>
      <c r="BX422" s="121"/>
      <c r="BY422" s="121"/>
      <c r="BZ422" s="227"/>
      <c r="CA42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22" s="48">
        <f>COUNTIF(Table1[[#This Row],[Validity]:[Alignment with NCC (Yes=1,No=0)]],"N/A")</f>
        <v>0</v>
      </c>
      <c r="CC422" s="48">
        <f>IF(ISERROR(Table1[[#This Row],[Total Quality Score (out of 10)]]/(4-Table1[[#This Row],[N/A Count]])),0,Table1[[#This Row],[Total Quality Score (out of 10)]]/(4-Table1[[#This Row],[N/A Count]]))</f>
        <v>0</v>
      </c>
      <c r="CD422" s="106"/>
      <c r="CE422" s="106"/>
      <c r="CF422" s="172" t="str">
        <f>IF(SUM(Table1[[#This Row],[Multiple]:[Level (all)62]])&lt;1,IF(Table1[[#This Row],[General]]=1,1,""),"")</f>
        <v/>
      </c>
      <c r="CG422" s="172" t="str">
        <f>IF(SUM(Table1[[#This Row],[Multiple]:[Level (all)62]])&lt;1,IF(Table1[[#This Row],[Beginner]]=1,1,""),"")</f>
        <v/>
      </c>
      <c r="CH422" s="171" t="str">
        <f>IF(SUM(Table1[[#This Row],[Multiple]:[Level (all)62]])&lt;1,IF(Table1[[#This Row],[Intermediate]]=1,1,""),"")</f>
        <v/>
      </c>
      <c r="CI422" s="171" t="str">
        <f>IF(SUM(Table1[[#This Row],[Multiple]:[Level (all)62]])&lt;1,IF(Table1[[#This Row],[Advanced]]=1,1,""),"")</f>
        <v/>
      </c>
      <c r="CJ422" s="171" t="str">
        <f>IF(AND(SUM(Table1[[#This Row],[General]:[Advanced]])&lt;4,SUM(Table1[[#This Row],[General]:[Advanced]])&gt;1),1,"")</f>
        <v/>
      </c>
      <c r="CK422" s="171" t="str">
        <f>Table1[[#This Row],[Level (all)]]</f>
        <v/>
      </c>
      <c r="CL422" s="171" t="str">
        <f>IF(Table1[[#This Row],[Multiple audience]]&lt;&gt;1,IF(Table1[[#This Row],[General Audience]]=1,1,""),"")</f>
        <v/>
      </c>
      <c r="CM422" s="171" t="str">
        <f>IF(Table1[[#This Row],[Multiple audience]]&lt;&gt;1,IF(Table1[[#This Row],[Planners / Designers ]]=1,1,""),"")</f>
        <v/>
      </c>
      <c r="CN422" s="171" t="str">
        <f>IF(Table1[[#This Row],[Multiple audience]]&lt;&gt;1,IF(Table1[[#This Row],[Regulatory Assessors]]=1,1,""),"")</f>
        <v/>
      </c>
      <c r="CO422" s="171" t="str">
        <f>IF(Table1[[#This Row],[Multiple audience]]&lt;&gt;1,IF(Table1[[#This Row],[Builders / Management]]=1,1,""),"")</f>
        <v/>
      </c>
      <c r="CP422" s="171" t="str">
        <f>IF(Table1[[#This Row],[Multiple audience]]&lt;&gt;1,IF(Table1[[#This Row],[Energy / Sus Assessors]]=1,1,""),"")</f>
        <v/>
      </c>
      <c r="CQ422" s="171" t="str">
        <f>IF(Table1[[#This Row],[Multiple audience]]&lt;&gt;1,IF(Table1[[#This Row],[Semi-skilled]]=1,1,""),"")</f>
        <v/>
      </c>
      <c r="CR422" s="171" t="str">
        <f>IF(Table1[[#This Row],[Multiple audience]]&lt;&gt;1,IF(Table1[[#This Row],[Trades]]=1,1,""),"")</f>
        <v/>
      </c>
      <c r="CS422" s="171" t="str">
        <f>IF(Table1[[#This Row],[Multiple audience]]&lt;&gt;1,IF(Table1[[#This Row],[Other]]=1,1,""),"")</f>
        <v/>
      </c>
      <c r="CT422" s="171" t="str">
        <f>IF(SUM(Table1[[#This Row],[General Audience]:[Other]])&gt;1,1,"")</f>
        <v/>
      </c>
      <c r="CU422" s="171" t="str">
        <f>IF(Table1[[#This Row],[Various  ]]&lt;&gt;1,IF(Table1[[#This Row],[Calculator / Software]]=1,1,""),"")</f>
        <v/>
      </c>
      <c r="CV422" s="171" t="str">
        <f>IF(Table1[[#This Row],[Various  ]]&lt;&gt;1,IF(Table1[[#This Row],[Information  ]]=1,1,""),"")</f>
        <v/>
      </c>
      <c r="CW422" s="171" t="str">
        <f>IF(Table1[[#This Row],[Various  ]]&lt;&gt;1,IF(Table1[[#This Row],[Interactive Tool]]=1,1,""),"")</f>
        <v/>
      </c>
      <c r="CX422" s="171" t="str">
        <f>IF(Table1[[#This Row],[Various  ]]&lt;&gt;1,IF(Table1[[#This Row],[Technical Specifications]]=1,1,""),"")</f>
        <v/>
      </c>
      <c r="CY422" s="171" t="str">
        <f>IF(Table1[[#This Row],[Various  ]]&lt;&gt;1,IF(Table1[[#This Row],[Training Resources]]=1,1,""),"")</f>
        <v/>
      </c>
      <c r="CZ422" s="171" t="str">
        <f>IF(Table1[[#This Row],[Various  ]]&lt;&gt;1,IF(Table1[[#This Row],[Toolbox]]=1,1,""),"")</f>
        <v/>
      </c>
      <c r="DA422" s="169" t="str">
        <f>IF(Table1[[#This Row],[Various  ]]&lt;&gt;1,IF(Table1[[#This Row],[Video]]=1,1,""),"")</f>
        <v/>
      </c>
      <c r="DB422" s="169" t="str">
        <f>IF(Table1[[#This Row],[Various  ]]&lt;&gt;1,IF(Table1[[#This Row],[Case study]]=1,1,""),"")</f>
        <v/>
      </c>
      <c r="DC422" s="169" t="str">
        <f>IF(Table1[[#This Row],[Various  ]]&lt;&gt;1,IF(Table1[[#This Row],[Other   ]]=1,1,""),"")</f>
        <v/>
      </c>
      <c r="DD422" s="169" t="str">
        <f>IF(Table1[[#This Row],[Various  ]]&lt;&gt;1,IF(Table1[[#This Row],[Standards]]=1,1,""),"")</f>
        <v/>
      </c>
      <c r="DE422" s="169" t="str">
        <f>IF(Table1[[#This Row],[Various]]=1,1,IF(SUM(Table1[[#This Row],[Calculator / Software]:[Standards]])&gt;1,1,""))</f>
        <v/>
      </c>
      <c r="DF422" s="169" t="str">
        <f>IF(Table1[[#This Row],[Multiple NCC links]]&lt;&gt;1,IF(Table1[[#This Row],[Design]]=1,1,""),"")</f>
        <v/>
      </c>
      <c r="DG422" s="169" t="str">
        <f>IF(Table1[[#This Row],[Multiple NCC links]]&lt;&gt;1,IF(Table1[[#This Row],[Assessment / Verification]]=1,1,""),"")</f>
        <v/>
      </c>
      <c r="DH422" s="169" t="str">
        <f>IF(Table1[[#This Row],[Multiple NCC links]]&lt;&gt;1,IF(Table1[[#This Row],[Climate Specific ]]=1,1,""),"")</f>
        <v/>
      </c>
      <c r="DI422" s="169" t="str">
        <f>IF(Table1[[#This Row],[Multiple NCC links]]&lt;&gt;1,IF(Table1[[#This Row],[Alterations / Additions]]=1,1,""),"")</f>
        <v/>
      </c>
      <c r="DJ422" s="169" t="str">
        <f>IF(Table1[[#This Row],[Multiple NCC links]]&lt;&gt;1,IF(Table1[[#This Row],[Glazing]]=1,1,""),"")</f>
        <v/>
      </c>
      <c r="DK422" s="169" t="str">
        <f>IF(Table1[[#This Row],[Multiple NCC links]]&lt;&gt;1,IF(Table1[[#This Row],[Building Fabric / Thermal / Sealing]]=1,1,""),"")</f>
        <v/>
      </c>
      <c r="DL422" s="169" t="str">
        <f>IF(Table1[[#This Row],[Multiple NCC links]]&lt;&gt;1,IF(Table1[[#This Row],[Lighting]]=1,1,""),"")</f>
        <v/>
      </c>
      <c r="DM422" s="169" t="str">
        <f>IF(Table1[[#This Row],[Multiple NCC links]]&lt;&gt;1,IF(Table1[[#This Row],[HVAC]]=1,1,""),"")</f>
        <v/>
      </c>
      <c r="DN422" s="169" t="str">
        <f>IF(Table1[[#This Row],[Multiple NCC links]]&lt;&gt;1,IF(Table1[[#This Row],[Services]]=1,1,""),"")</f>
        <v/>
      </c>
      <c r="DO422" s="169" t="str">
        <f>IF(Table1[[#This Row],[Multiple NCC links]]&lt;&gt;1,IF(Table1[[#This Row],[Maintenance &amp; Monitoring]]=1,1,""),"")</f>
        <v/>
      </c>
      <c r="DP422" s="169" t="str">
        <f>IF(Table1[[#This Row],[Multiple NCC links]]&lt;&gt;1,IF(Table1[[#This Row],[Hand over / Operations]]=1,1,""),"")</f>
        <v/>
      </c>
      <c r="DQ422" s="169" t="str">
        <f>IF(Table1[[#This Row],[Multiple NCC links]]&lt;&gt;1,IF(Table1[[#This Row],[As built assessment]]=1,1,""),"")</f>
        <v/>
      </c>
      <c r="DR422" s="169" t="str">
        <f>IF(Table1[[#This Row],[Multiple NCC links]]&lt;&gt;1,IF(Table1[[#This Row],[Beyond compliance]]=1,1,""),"")</f>
        <v/>
      </c>
      <c r="DS422" s="169" t="str">
        <f>IF(SUM(Table1[[#This Row],[Design]:[Beyond compliance]])&gt;1,1,"")</f>
        <v/>
      </c>
      <c r="DT422" s="169" t="str">
        <f>IF(Table1[[#This Row],[Both Residential &amp; Commercial4]]&lt;&gt;1,IF(Table1[[#This Row],[Residential]]=1,1,""),"")</f>
        <v/>
      </c>
      <c r="DU422" s="169" t="str">
        <f>IF(Table1[[#This Row],[Both Residential &amp; Commercial4]]&lt;&gt;1,IF(Table1[[#This Row],[Commercial]]=1,1,""),"")</f>
        <v/>
      </c>
      <c r="DV422" s="169" t="str">
        <f>Table1[[#This Row],[Residential &amp; Commercial]]</f>
        <v/>
      </c>
      <c r="DW422" s="169"/>
    </row>
    <row r="423" spans="1:127" s="49" customFormat="1" ht="20.25" thickTop="1" thickBot="1" x14ac:dyDescent="0.35">
      <c r="A423" s="97"/>
      <c r="B423" s="97"/>
      <c r="C423" s="88"/>
      <c r="D423" s="88"/>
      <c r="E423" s="176"/>
      <c r="F423" s="176"/>
      <c r="G423" s="176"/>
      <c r="H423" s="176"/>
      <c r="I423" s="90" t="str">
        <f>IF(AND(Table1[[#This Row],[General]]=1,Table1[[#This Row],[Beginner]]=1,Table1[[#This Row],[Intermediate]]=1,Table1[[#This Row],[Advanced]]=1),1,"")</f>
        <v/>
      </c>
      <c r="J423" s="90" t="str">
        <f>CONCATENATE(IF(Table1[[#This Row],[General]]=1,"General, ",""), IF(Table1[[#This Row],[Beginner]]=1,"Beginner, ",""),IF(Table1[[#This Row],[Intermediate]]=1,"Intermediate, ",""), IF(Table1[[#This Row],[Advanced]]=1,"Advanced",""))</f>
        <v/>
      </c>
      <c r="K423" s="91"/>
      <c r="L423" s="179"/>
      <c r="M423" s="91"/>
      <c r="N423" s="91"/>
      <c r="O423" s="159"/>
      <c r="P423" s="91"/>
      <c r="Q423" s="91"/>
      <c r="R423" s="91"/>
      <c r="S42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23" s="102"/>
      <c r="U423" s="102"/>
      <c r="V423" s="240"/>
      <c r="W423" s="240"/>
      <c r="X423" s="102"/>
      <c r="Y423" s="102"/>
      <c r="Z423" s="102"/>
      <c r="AA423" s="102"/>
      <c r="AB423" s="102"/>
      <c r="AC423" s="102"/>
      <c r="AD423" s="102"/>
      <c r="AE423" s="102"/>
      <c r="AF423" s="102"/>
      <c r="AG42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23" s="103"/>
      <c r="AI423" s="103"/>
      <c r="AJ423" s="103"/>
      <c r="AK423" s="74" t="str">
        <f>CONCATENATE(IF(Table1[[#This Row],[Digital]]=1,"Digital, ",""),IF(Table1[[#This Row],[Face to Face]]=1,"Face to face, ",""),IF(Table1[[#This Row],[Blended]]=1,"Blended",""))</f>
        <v/>
      </c>
      <c r="AL423" s="99"/>
      <c r="AM423" s="104"/>
      <c r="AN423" s="130"/>
      <c r="AO423" s="94"/>
      <c r="AP423" s="182"/>
      <c r="AQ423" s="94"/>
      <c r="AR423" s="94"/>
      <c r="AS423" s="94"/>
      <c r="AT423" s="94"/>
      <c r="AU423" s="94"/>
      <c r="AV423" s="182"/>
      <c r="AW423" s="182"/>
      <c r="AX423" s="182"/>
      <c r="AY423" s="94"/>
      <c r="AZ42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2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23" s="95"/>
      <c r="BC423" s="95"/>
      <c r="BD423" s="90" t="str">
        <f>IF(AND(Table1[[#This Row],[Residential]]=1,Table1[[#This Row],[Commercial]]=1),1,"")</f>
        <v/>
      </c>
      <c r="BE423" s="90" t="str">
        <f>CONCATENATE(IF(Table1[[#This Row],[Residential]]=1,"Residential, ",""),IF(Table1[[#This Row],[Commercial]]=1,"Commercial",""))</f>
        <v/>
      </c>
      <c r="BF423" s="94"/>
      <c r="BG423" s="94"/>
      <c r="BH423" s="94"/>
      <c r="BI423" s="94"/>
      <c r="BJ423" s="94"/>
      <c r="BK423" s="94"/>
      <c r="BL423" s="94"/>
      <c r="BM423" s="182"/>
      <c r="BN423" s="94"/>
      <c r="BO42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23" s="178"/>
      <c r="BQ423" s="120"/>
      <c r="BR423" s="132"/>
      <c r="BS423" s="120"/>
      <c r="BT423" s="175"/>
      <c r="BU423" s="175"/>
      <c r="BV423" s="175"/>
      <c r="BW423" s="121"/>
      <c r="BX423" s="121"/>
      <c r="BY423" s="121"/>
      <c r="BZ423" s="227"/>
      <c r="CA42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23" s="48">
        <f>COUNTIF(Table1[[#This Row],[Validity]:[Alignment with NCC (Yes=1,No=0)]],"N/A")</f>
        <v>0</v>
      </c>
      <c r="CC423" s="48">
        <f>IF(ISERROR(Table1[[#This Row],[Total Quality Score (out of 10)]]/(4-Table1[[#This Row],[N/A Count]])),0,Table1[[#This Row],[Total Quality Score (out of 10)]]/(4-Table1[[#This Row],[N/A Count]]))</f>
        <v>0</v>
      </c>
      <c r="CD423" s="106"/>
      <c r="CE423" s="106"/>
      <c r="CF423" s="172" t="str">
        <f>IF(SUM(Table1[[#This Row],[Multiple]:[Level (all)62]])&lt;1,IF(Table1[[#This Row],[General]]=1,1,""),"")</f>
        <v/>
      </c>
      <c r="CG423" s="172" t="str">
        <f>IF(SUM(Table1[[#This Row],[Multiple]:[Level (all)62]])&lt;1,IF(Table1[[#This Row],[Beginner]]=1,1,""),"")</f>
        <v/>
      </c>
      <c r="CH423" s="171" t="str">
        <f>IF(SUM(Table1[[#This Row],[Multiple]:[Level (all)62]])&lt;1,IF(Table1[[#This Row],[Intermediate]]=1,1,""),"")</f>
        <v/>
      </c>
      <c r="CI423" s="171" t="str">
        <f>IF(SUM(Table1[[#This Row],[Multiple]:[Level (all)62]])&lt;1,IF(Table1[[#This Row],[Advanced]]=1,1,""),"")</f>
        <v/>
      </c>
      <c r="CJ423" s="171" t="str">
        <f>IF(AND(SUM(Table1[[#This Row],[General]:[Advanced]])&lt;4,SUM(Table1[[#This Row],[General]:[Advanced]])&gt;1),1,"")</f>
        <v/>
      </c>
      <c r="CK423" s="171" t="str">
        <f>Table1[[#This Row],[Level (all)]]</f>
        <v/>
      </c>
      <c r="CL423" s="171" t="str">
        <f>IF(Table1[[#This Row],[Multiple audience]]&lt;&gt;1,IF(Table1[[#This Row],[General Audience]]=1,1,""),"")</f>
        <v/>
      </c>
      <c r="CM423" s="171" t="str">
        <f>IF(Table1[[#This Row],[Multiple audience]]&lt;&gt;1,IF(Table1[[#This Row],[Planners / Designers ]]=1,1,""),"")</f>
        <v/>
      </c>
      <c r="CN423" s="171" t="str">
        <f>IF(Table1[[#This Row],[Multiple audience]]&lt;&gt;1,IF(Table1[[#This Row],[Regulatory Assessors]]=1,1,""),"")</f>
        <v/>
      </c>
      <c r="CO423" s="171" t="str">
        <f>IF(Table1[[#This Row],[Multiple audience]]&lt;&gt;1,IF(Table1[[#This Row],[Builders / Management]]=1,1,""),"")</f>
        <v/>
      </c>
      <c r="CP423" s="171" t="str">
        <f>IF(Table1[[#This Row],[Multiple audience]]&lt;&gt;1,IF(Table1[[#This Row],[Energy / Sus Assessors]]=1,1,""),"")</f>
        <v/>
      </c>
      <c r="CQ423" s="171" t="str">
        <f>IF(Table1[[#This Row],[Multiple audience]]&lt;&gt;1,IF(Table1[[#This Row],[Semi-skilled]]=1,1,""),"")</f>
        <v/>
      </c>
      <c r="CR423" s="171" t="str">
        <f>IF(Table1[[#This Row],[Multiple audience]]&lt;&gt;1,IF(Table1[[#This Row],[Trades]]=1,1,""),"")</f>
        <v/>
      </c>
      <c r="CS423" s="171" t="str">
        <f>IF(Table1[[#This Row],[Multiple audience]]&lt;&gt;1,IF(Table1[[#This Row],[Other]]=1,1,""),"")</f>
        <v/>
      </c>
      <c r="CT423" s="171" t="str">
        <f>IF(SUM(Table1[[#This Row],[General Audience]:[Other]])&gt;1,1,"")</f>
        <v/>
      </c>
      <c r="CU423" s="171" t="str">
        <f>IF(Table1[[#This Row],[Various  ]]&lt;&gt;1,IF(Table1[[#This Row],[Calculator / Software]]=1,1,""),"")</f>
        <v/>
      </c>
      <c r="CV423" s="171" t="str">
        <f>IF(Table1[[#This Row],[Various  ]]&lt;&gt;1,IF(Table1[[#This Row],[Information  ]]=1,1,""),"")</f>
        <v/>
      </c>
      <c r="CW423" s="171" t="str">
        <f>IF(Table1[[#This Row],[Various  ]]&lt;&gt;1,IF(Table1[[#This Row],[Interactive Tool]]=1,1,""),"")</f>
        <v/>
      </c>
      <c r="CX423" s="171" t="str">
        <f>IF(Table1[[#This Row],[Various  ]]&lt;&gt;1,IF(Table1[[#This Row],[Technical Specifications]]=1,1,""),"")</f>
        <v/>
      </c>
      <c r="CY423" s="171" t="str">
        <f>IF(Table1[[#This Row],[Various  ]]&lt;&gt;1,IF(Table1[[#This Row],[Training Resources]]=1,1,""),"")</f>
        <v/>
      </c>
      <c r="CZ423" s="171" t="str">
        <f>IF(Table1[[#This Row],[Various  ]]&lt;&gt;1,IF(Table1[[#This Row],[Toolbox]]=1,1,""),"")</f>
        <v/>
      </c>
      <c r="DA423" s="169" t="str">
        <f>IF(Table1[[#This Row],[Various  ]]&lt;&gt;1,IF(Table1[[#This Row],[Video]]=1,1,""),"")</f>
        <v/>
      </c>
      <c r="DB423" s="169" t="str">
        <f>IF(Table1[[#This Row],[Various  ]]&lt;&gt;1,IF(Table1[[#This Row],[Case study]]=1,1,""),"")</f>
        <v/>
      </c>
      <c r="DC423" s="169" t="str">
        <f>IF(Table1[[#This Row],[Various  ]]&lt;&gt;1,IF(Table1[[#This Row],[Other   ]]=1,1,""),"")</f>
        <v/>
      </c>
      <c r="DD423" s="169" t="str">
        <f>IF(Table1[[#This Row],[Various  ]]&lt;&gt;1,IF(Table1[[#This Row],[Standards]]=1,1,""),"")</f>
        <v/>
      </c>
      <c r="DE423" s="169" t="str">
        <f>IF(Table1[[#This Row],[Various]]=1,1,IF(SUM(Table1[[#This Row],[Calculator / Software]:[Standards]])&gt;1,1,""))</f>
        <v/>
      </c>
      <c r="DF423" s="169" t="str">
        <f>IF(Table1[[#This Row],[Multiple NCC links]]&lt;&gt;1,IF(Table1[[#This Row],[Design]]=1,1,""),"")</f>
        <v/>
      </c>
      <c r="DG423" s="169" t="str">
        <f>IF(Table1[[#This Row],[Multiple NCC links]]&lt;&gt;1,IF(Table1[[#This Row],[Assessment / Verification]]=1,1,""),"")</f>
        <v/>
      </c>
      <c r="DH423" s="169" t="str">
        <f>IF(Table1[[#This Row],[Multiple NCC links]]&lt;&gt;1,IF(Table1[[#This Row],[Climate Specific ]]=1,1,""),"")</f>
        <v/>
      </c>
      <c r="DI423" s="169" t="str">
        <f>IF(Table1[[#This Row],[Multiple NCC links]]&lt;&gt;1,IF(Table1[[#This Row],[Alterations / Additions]]=1,1,""),"")</f>
        <v/>
      </c>
      <c r="DJ423" s="169" t="str">
        <f>IF(Table1[[#This Row],[Multiple NCC links]]&lt;&gt;1,IF(Table1[[#This Row],[Glazing]]=1,1,""),"")</f>
        <v/>
      </c>
      <c r="DK423" s="169" t="str">
        <f>IF(Table1[[#This Row],[Multiple NCC links]]&lt;&gt;1,IF(Table1[[#This Row],[Building Fabric / Thermal / Sealing]]=1,1,""),"")</f>
        <v/>
      </c>
      <c r="DL423" s="169" t="str">
        <f>IF(Table1[[#This Row],[Multiple NCC links]]&lt;&gt;1,IF(Table1[[#This Row],[Lighting]]=1,1,""),"")</f>
        <v/>
      </c>
      <c r="DM423" s="169" t="str">
        <f>IF(Table1[[#This Row],[Multiple NCC links]]&lt;&gt;1,IF(Table1[[#This Row],[HVAC]]=1,1,""),"")</f>
        <v/>
      </c>
      <c r="DN423" s="169" t="str">
        <f>IF(Table1[[#This Row],[Multiple NCC links]]&lt;&gt;1,IF(Table1[[#This Row],[Services]]=1,1,""),"")</f>
        <v/>
      </c>
      <c r="DO423" s="169" t="str">
        <f>IF(Table1[[#This Row],[Multiple NCC links]]&lt;&gt;1,IF(Table1[[#This Row],[Maintenance &amp; Monitoring]]=1,1,""),"")</f>
        <v/>
      </c>
      <c r="DP423" s="169" t="str">
        <f>IF(Table1[[#This Row],[Multiple NCC links]]&lt;&gt;1,IF(Table1[[#This Row],[Hand over / Operations]]=1,1,""),"")</f>
        <v/>
      </c>
      <c r="DQ423" s="169" t="str">
        <f>IF(Table1[[#This Row],[Multiple NCC links]]&lt;&gt;1,IF(Table1[[#This Row],[As built assessment]]=1,1,""),"")</f>
        <v/>
      </c>
      <c r="DR423" s="169" t="str">
        <f>IF(Table1[[#This Row],[Multiple NCC links]]&lt;&gt;1,IF(Table1[[#This Row],[Beyond compliance]]=1,1,""),"")</f>
        <v/>
      </c>
      <c r="DS423" s="169" t="str">
        <f>IF(SUM(Table1[[#This Row],[Design]:[Beyond compliance]])&gt;1,1,"")</f>
        <v/>
      </c>
      <c r="DT423" s="169" t="str">
        <f>IF(Table1[[#This Row],[Both Residential &amp; Commercial4]]&lt;&gt;1,IF(Table1[[#This Row],[Residential]]=1,1,""),"")</f>
        <v/>
      </c>
      <c r="DU423" s="169" t="str">
        <f>IF(Table1[[#This Row],[Both Residential &amp; Commercial4]]&lt;&gt;1,IF(Table1[[#This Row],[Commercial]]=1,1,""),"")</f>
        <v/>
      </c>
      <c r="DV423" s="169" t="str">
        <f>Table1[[#This Row],[Residential &amp; Commercial]]</f>
        <v/>
      </c>
      <c r="DW423" s="169"/>
    </row>
    <row r="424" spans="1:127" s="49" customFormat="1" ht="20.25" thickTop="1" thickBot="1" x14ac:dyDescent="0.35">
      <c r="A424" s="97"/>
      <c r="B424" s="97"/>
      <c r="C424" s="88"/>
      <c r="D424" s="88"/>
      <c r="E424" s="176"/>
      <c r="F424" s="176"/>
      <c r="G424" s="176"/>
      <c r="H424" s="176"/>
      <c r="I424" s="90" t="str">
        <f>IF(AND(Table1[[#This Row],[General]]=1,Table1[[#This Row],[Beginner]]=1,Table1[[#This Row],[Intermediate]]=1,Table1[[#This Row],[Advanced]]=1),1,"")</f>
        <v/>
      </c>
      <c r="J424" s="90" t="str">
        <f>CONCATENATE(IF(Table1[[#This Row],[General]]=1,"General, ",""), IF(Table1[[#This Row],[Beginner]]=1,"Beginner, ",""),IF(Table1[[#This Row],[Intermediate]]=1,"Intermediate, ",""), IF(Table1[[#This Row],[Advanced]]=1,"Advanced",""))</f>
        <v/>
      </c>
      <c r="K424" s="91"/>
      <c r="L424" s="179"/>
      <c r="M424" s="91"/>
      <c r="N424" s="91"/>
      <c r="O424" s="159"/>
      <c r="P424" s="91"/>
      <c r="Q424" s="91"/>
      <c r="R424" s="91"/>
      <c r="S42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24" s="102"/>
      <c r="U424" s="102"/>
      <c r="V424" s="240"/>
      <c r="W424" s="240"/>
      <c r="X424" s="102"/>
      <c r="Y424" s="102"/>
      <c r="Z424" s="102"/>
      <c r="AA424" s="102"/>
      <c r="AB424" s="102"/>
      <c r="AC424" s="102"/>
      <c r="AD424" s="102"/>
      <c r="AE424" s="102"/>
      <c r="AF424" s="102"/>
      <c r="AG42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24" s="103"/>
      <c r="AI424" s="103"/>
      <c r="AJ424" s="103"/>
      <c r="AK424" s="74" t="str">
        <f>CONCATENATE(IF(Table1[[#This Row],[Digital]]=1,"Digital, ",""),IF(Table1[[#This Row],[Face to Face]]=1,"Face to face, ",""),IF(Table1[[#This Row],[Blended]]=1,"Blended",""))</f>
        <v/>
      </c>
      <c r="AL424" s="99"/>
      <c r="AM424" s="104"/>
      <c r="AN424" s="130"/>
      <c r="AO424" s="94"/>
      <c r="AP424" s="182"/>
      <c r="AQ424" s="94"/>
      <c r="AR424" s="94"/>
      <c r="AS424" s="94"/>
      <c r="AT424" s="94"/>
      <c r="AU424" s="94"/>
      <c r="AV424" s="182"/>
      <c r="AW424" s="182"/>
      <c r="AX424" s="182"/>
      <c r="AY424" s="94"/>
      <c r="AZ42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2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24" s="95"/>
      <c r="BC424" s="95"/>
      <c r="BD424" s="90" t="str">
        <f>IF(AND(Table1[[#This Row],[Residential]]=1,Table1[[#This Row],[Commercial]]=1),1,"")</f>
        <v/>
      </c>
      <c r="BE424" s="90" t="str">
        <f>CONCATENATE(IF(Table1[[#This Row],[Residential]]=1,"Residential, ",""),IF(Table1[[#This Row],[Commercial]]=1,"Commercial",""))</f>
        <v/>
      </c>
      <c r="BF424" s="94"/>
      <c r="BG424" s="94"/>
      <c r="BH424" s="94"/>
      <c r="BI424" s="94"/>
      <c r="BJ424" s="94"/>
      <c r="BK424" s="94"/>
      <c r="BL424" s="94"/>
      <c r="BM424" s="182"/>
      <c r="BN424" s="94"/>
      <c r="BO42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24" s="178"/>
      <c r="BQ424" s="120"/>
      <c r="BR424" s="132"/>
      <c r="BS424" s="120"/>
      <c r="BT424" s="175"/>
      <c r="BU424" s="175"/>
      <c r="BV424" s="175"/>
      <c r="BW424" s="121"/>
      <c r="BX424" s="121"/>
      <c r="BY424" s="121"/>
      <c r="BZ424" s="227"/>
      <c r="CA42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24" s="48">
        <f>COUNTIF(Table1[[#This Row],[Validity]:[Alignment with NCC (Yes=1,No=0)]],"N/A")</f>
        <v>0</v>
      </c>
      <c r="CC424" s="48">
        <f>IF(ISERROR(Table1[[#This Row],[Total Quality Score (out of 10)]]/(4-Table1[[#This Row],[N/A Count]])),0,Table1[[#This Row],[Total Quality Score (out of 10)]]/(4-Table1[[#This Row],[N/A Count]]))</f>
        <v>0</v>
      </c>
      <c r="CD424" s="106"/>
      <c r="CE424" s="106"/>
      <c r="CF424" s="172" t="str">
        <f>IF(SUM(Table1[[#This Row],[Multiple]:[Level (all)62]])&lt;1,IF(Table1[[#This Row],[General]]=1,1,""),"")</f>
        <v/>
      </c>
      <c r="CG424" s="172" t="str">
        <f>IF(SUM(Table1[[#This Row],[Multiple]:[Level (all)62]])&lt;1,IF(Table1[[#This Row],[Beginner]]=1,1,""),"")</f>
        <v/>
      </c>
      <c r="CH424" s="171" t="str">
        <f>IF(SUM(Table1[[#This Row],[Multiple]:[Level (all)62]])&lt;1,IF(Table1[[#This Row],[Intermediate]]=1,1,""),"")</f>
        <v/>
      </c>
      <c r="CI424" s="171" t="str">
        <f>IF(SUM(Table1[[#This Row],[Multiple]:[Level (all)62]])&lt;1,IF(Table1[[#This Row],[Advanced]]=1,1,""),"")</f>
        <v/>
      </c>
      <c r="CJ424" s="171" t="str">
        <f>IF(AND(SUM(Table1[[#This Row],[General]:[Advanced]])&lt;4,SUM(Table1[[#This Row],[General]:[Advanced]])&gt;1),1,"")</f>
        <v/>
      </c>
      <c r="CK424" s="171" t="str">
        <f>Table1[[#This Row],[Level (all)]]</f>
        <v/>
      </c>
      <c r="CL424" s="171" t="str">
        <f>IF(Table1[[#This Row],[Multiple audience]]&lt;&gt;1,IF(Table1[[#This Row],[General Audience]]=1,1,""),"")</f>
        <v/>
      </c>
      <c r="CM424" s="171" t="str">
        <f>IF(Table1[[#This Row],[Multiple audience]]&lt;&gt;1,IF(Table1[[#This Row],[Planners / Designers ]]=1,1,""),"")</f>
        <v/>
      </c>
      <c r="CN424" s="171" t="str">
        <f>IF(Table1[[#This Row],[Multiple audience]]&lt;&gt;1,IF(Table1[[#This Row],[Regulatory Assessors]]=1,1,""),"")</f>
        <v/>
      </c>
      <c r="CO424" s="171" t="str">
        <f>IF(Table1[[#This Row],[Multiple audience]]&lt;&gt;1,IF(Table1[[#This Row],[Builders / Management]]=1,1,""),"")</f>
        <v/>
      </c>
      <c r="CP424" s="171" t="str">
        <f>IF(Table1[[#This Row],[Multiple audience]]&lt;&gt;1,IF(Table1[[#This Row],[Energy / Sus Assessors]]=1,1,""),"")</f>
        <v/>
      </c>
      <c r="CQ424" s="171" t="str">
        <f>IF(Table1[[#This Row],[Multiple audience]]&lt;&gt;1,IF(Table1[[#This Row],[Semi-skilled]]=1,1,""),"")</f>
        <v/>
      </c>
      <c r="CR424" s="171" t="str">
        <f>IF(Table1[[#This Row],[Multiple audience]]&lt;&gt;1,IF(Table1[[#This Row],[Trades]]=1,1,""),"")</f>
        <v/>
      </c>
      <c r="CS424" s="171" t="str">
        <f>IF(Table1[[#This Row],[Multiple audience]]&lt;&gt;1,IF(Table1[[#This Row],[Other]]=1,1,""),"")</f>
        <v/>
      </c>
      <c r="CT424" s="171" t="str">
        <f>IF(SUM(Table1[[#This Row],[General Audience]:[Other]])&gt;1,1,"")</f>
        <v/>
      </c>
      <c r="CU424" s="171" t="str">
        <f>IF(Table1[[#This Row],[Various  ]]&lt;&gt;1,IF(Table1[[#This Row],[Calculator / Software]]=1,1,""),"")</f>
        <v/>
      </c>
      <c r="CV424" s="171" t="str">
        <f>IF(Table1[[#This Row],[Various  ]]&lt;&gt;1,IF(Table1[[#This Row],[Information  ]]=1,1,""),"")</f>
        <v/>
      </c>
      <c r="CW424" s="171" t="str">
        <f>IF(Table1[[#This Row],[Various  ]]&lt;&gt;1,IF(Table1[[#This Row],[Interactive Tool]]=1,1,""),"")</f>
        <v/>
      </c>
      <c r="CX424" s="171" t="str">
        <f>IF(Table1[[#This Row],[Various  ]]&lt;&gt;1,IF(Table1[[#This Row],[Technical Specifications]]=1,1,""),"")</f>
        <v/>
      </c>
      <c r="CY424" s="171" t="str">
        <f>IF(Table1[[#This Row],[Various  ]]&lt;&gt;1,IF(Table1[[#This Row],[Training Resources]]=1,1,""),"")</f>
        <v/>
      </c>
      <c r="CZ424" s="171" t="str">
        <f>IF(Table1[[#This Row],[Various  ]]&lt;&gt;1,IF(Table1[[#This Row],[Toolbox]]=1,1,""),"")</f>
        <v/>
      </c>
      <c r="DA424" s="169" t="str">
        <f>IF(Table1[[#This Row],[Various  ]]&lt;&gt;1,IF(Table1[[#This Row],[Video]]=1,1,""),"")</f>
        <v/>
      </c>
      <c r="DB424" s="169" t="str">
        <f>IF(Table1[[#This Row],[Various  ]]&lt;&gt;1,IF(Table1[[#This Row],[Case study]]=1,1,""),"")</f>
        <v/>
      </c>
      <c r="DC424" s="169" t="str">
        <f>IF(Table1[[#This Row],[Various  ]]&lt;&gt;1,IF(Table1[[#This Row],[Other   ]]=1,1,""),"")</f>
        <v/>
      </c>
      <c r="DD424" s="169" t="str">
        <f>IF(Table1[[#This Row],[Various  ]]&lt;&gt;1,IF(Table1[[#This Row],[Standards]]=1,1,""),"")</f>
        <v/>
      </c>
      <c r="DE424" s="169" t="str">
        <f>IF(Table1[[#This Row],[Various]]=1,1,IF(SUM(Table1[[#This Row],[Calculator / Software]:[Standards]])&gt;1,1,""))</f>
        <v/>
      </c>
      <c r="DF424" s="169" t="str">
        <f>IF(Table1[[#This Row],[Multiple NCC links]]&lt;&gt;1,IF(Table1[[#This Row],[Design]]=1,1,""),"")</f>
        <v/>
      </c>
      <c r="DG424" s="169" t="str">
        <f>IF(Table1[[#This Row],[Multiple NCC links]]&lt;&gt;1,IF(Table1[[#This Row],[Assessment / Verification]]=1,1,""),"")</f>
        <v/>
      </c>
      <c r="DH424" s="169" t="str">
        <f>IF(Table1[[#This Row],[Multiple NCC links]]&lt;&gt;1,IF(Table1[[#This Row],[Climate Specific ]]=1,1,""),"")</f>
        <v/>
      </c>
      <c r="DI424" s="169" t="str">
        <f>IF(Table1[[#This Row],[Multiple NCC links]]&lt;&gt;1,IF(Table1[[#This Row],[Alterations / Additions]]=1,1,""),"")</f>
        <v/>
      </c>
      <c r="DJ424" s="169" t="str">
        <f>IF(Table1[[#This Row],[Multiple NCC links]]&lt;&gt;1,IF(Table1[[#This Row],[Glazing]]=1,1,""),"")</f>
        <v/>
      </c>
      <c r="DK424" s="169" t="str">
        <f>IF(Table1[[#This Row],[Multiple NCC links]]&lt;&gt;1,IF(Table1[[#This Row],[Building Fabric / Thermal / Sealing]]=1,1,""),"")</f>
        <v/>
      </c>
      <c r="DL424" s="169" t="str">
        <f>IF(Table1[[#This Row],[Multiple NCC links]]&lt;&gt;1,IF(Table1[[#This Row],[Lighting]]=1,1,""),"")</f>
        <v/>
      </c>
      <c r="DM424" s="169" t="str">
        <f>IF(Table1[[#This Row],[Multiple NCC links]]&lt;&gt;1,IF(Table1[[#This Row],[HVAC]]=1,1,""),"")</f>
        <v/>
      </c>
      <c r="DN424" s="169" t="str">
        <f>IF(Table1[[#This Row],[Multiple NCC links]]&lt;&gt;1,IF(Table1[[#This Row],[Services]]=1,1,""),"")</f>
        <v/>
      </c>
      <c r="DO424" s="169" t="str">
        <f>IF(Table1[[#This Row],[Multiple NCC links]]&lt;&gt;1,IF(Table1[[#This Row],[Maintenance &amp; Monitoring]]=1,1,""),"")</f>
        <v/>
      </c>
      <c r="DP424" s="169" t="str">
        <f>IF(Table1[[#This Row],[Multiple NCC links]]&lt;&gt;1,IF(Table1[[#This Row],[Hand over / Operations]]=1,1,""),"")</f>
        <v/>
      </c>
      <c r="DQ424" s="169" t="str">
        <f>IF(Table1[[#This Row],[Multiple NCC links]]&lt;&gt;1,IF(Table1[[#This Row],[As built assessment]]=1,1,""),"")</f>
        <v/>
      </c>
      <c r="DR424" s="169" t="str">
        <f>IF(Table1[[#This Row],[Multiple NCC links]]&lt;&gt;1,IF(Table1[[#This Row],[Beyond compliance]]=1,1,""),"")</f>
        <v/>
      </c>
      <c r="DS424" s="169" t="str">
        <f>IF(SUM(Table1[[#This Row],[Design]:[Beyond compliance]])&gt;1,1,"")</f>
        <v/>
      </c>
      <c r="DT424" s="169" t="str">
        <f>IF(Table1[[#This Row],[Both Residential &amp; Commercial4]]&lt;&gt;1,IF(Table1[[#This Row],[Residential]]=1,1,""),"")</f>
        <v/>
      </c>
      <c r="DU424" s="169" t="str">
        <f>IF(Table1[[#This Row],[Both Residential &amp; Commercial4]]&lt;&gt;1,IF(Table1[[#This Row],[Commercial]]=1,1,""),"")</f>
        <v/>
      </c>
      <c r="DV424" s="169" t="str">
        <f>Table1[[#This Row],[Residential &amp; Commercial]]</f>
        <v/>
      </c>
      <c r="DW424" s="169"/>
    </row>
    <row r="425" spans="1:127" s="49" customFormat="1" ht="20.25" thickTop="1" thickBot="1" x14ac:dyDescent="0.35">
      <c r="A425" s="97"/>
      <c r="B425" s="97"/>
      <c r="C425" s="88"/>
      <c r="D425" s="88"/>
      <c r="E425" s="176"/>
      <c r="F425" s="176"/>
      <c r="G425" s="176"/>
      <c r="H425" s="176"/>
      <c r="I425" s="90" t="str">
        <f>IF(AND(Table1[[#This Row],[General]]=1,Table1[[#This Row],[Beginner]]=1,Table1[[#This Row],[Intermediate]]=1,Table1[[#This Row],[Advanced]]=1),1,"")</f>
        <v/>
      </c>
      <c r="J425" s="90" t="str">
        <f>CONCATENATE(IF(Table1[[#This Row],[General]]=1,"General, ",""), IF(Table1[[#This Row],[Beginner]]=1,"Beginner, ",""),IF(Table1[[#This Row],[Intermediate]]=1,"Intermediate, ",""), IF(Table1[[#This Row],[Advanced]]=1,"Advanced",""))</f>
        <v/>
      </c>
      <c r="K425" s="91"/>
      <c r="L425" s="179"/>
      <c r="M425" s="91"/>
      <c r="N425" s="91"/>
      <c r="O425" s="159"/>
      <c r="P425" s="91"/>
      <c r="Q425" s="91"/>
      <c r="R425" s="91"/>
      <c r="S42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25" s="102"/>
      <c r="U425" s="102"/>
      <c r="V425" s="240"/>
      <c r="W425" s="240"/>
      <c r="X425" s="102"/>
      <c r="Y425" s="102"/>
      <c r="Z425" s="102"/>
      <c r="AA425" s="102"/>
      <c r="AB425" s="102"/>
      <c r="AC425" s="102"/>
      <c r="AD425" s="102"/>
      <c r="AE425" s="102"/>
      <c r="AF425" s="102"/>
      <c r="AG42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25" s="103"/>
      <c r="AI425" s="103"/>
      <c r="AJ425" s="103"/>
      <c r="AK425" s="74" t="str">
        <f>CONCATENATE(IF(Table1[[#This Row],[Digital]]=1,"Digital, ",""),IF(Table1[[#This Row],[Face to Face]]=1,"Face to face, ",""),IF(Table1[[#This Row],[Blended]]=1,"Blended",""))</f>
        <v/>
      </c>
      <c r="AL425" s="99"/>
      <c r="AM425" s="104"/>
      <c r="AN425" s="130"/>
      <c r="AO425" s="94"/>
      <c r="AP425" s="182"/>
      <c r="AQ425" s="94"/>
      <c r="AR425" s="94"/>
      <c r="AS425" s="94"/>
      <c r="AT425" s="94"/>
      <c r="AU425" s="94"/>
      <c r="AV425" s="182"/>
      <c r="AW425" s="182"/>
      <c r="AX425" s="182"/>
      <c r="AY425" s="94"/>
      <c r="AZ42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2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25" s="95"/>
      <c r="BC425" s="95"/>
      <c r="BD425" s="90" t="str">
        <f>IF(AND(Table1[[#This Row],[Residential]]=1,Table1[[#This Row],[Commercial]]=1),1,"")</f>
        <v/>
      </c>
      <c r="BE425" s="90" t="str">
        <f>CONCATENATE(IF(Table1[[#This Row],[Residential]]=1,"Residential, ",""),IF(Table1[[#This Row],[Commercial]]=1,"Commercial",""))</f>
        <v/>
      </c>
      <c r="BF425" s="94"/>
      <c r="BG425" s="94"/>
      <c r="BH425" s="94"/>
      <c r="BI425" s="94"/>
      <c r="BJ425" s="94"/>
      <c r="BK425" s="94"/>
      <c r="BL425" s="94"/>
      <c r="BM425" s="182"/>
      <c r="BN425" s="94"/>
      <c r="BO42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25" s="178"/>
      <c r="BQ425" s="120"/>
      <c r="BR425" s="132"/>
      <c r="BS425" s="120"/>
      <c r="BT425" s="175"/>
      <c r="BU425" s="175"/>
      <c r="BV425" s="175"/>
      <c r="BW425" s="121"/>
      <c r="BX425" s="121"/>
      <c r="BY425" s="121"/>
      <c r="BZ425" s="227"/>
      <c r="CA42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25" s="48">
        <f>COUNTIF(Table1[[#This Row],[Validity]:[Alignment with NCC (Yes=1,No=0)]],"N/A")</f>
        <v>0</v>
      </c>
      <c r="CC425" s="48">
        <f>IF(ISERROR(Table1[[#This Row],[Total Quality Score (out of 10)]]/(4-Table1[[#This Row],[N/A Count]])),0,Table1[[#This Row],[Total Quality Score (out of 10)]]/(4-Table1[[#This Row],[N/A Count]]))</f>
        <v>0</v>
      </c>
      <c r="CD425" s="106"/>
      <c r="CE425" s="106"/>
      <c r="CF425" s="172" t="str">
        <f>IF(SUM(Table1[[#This Row],[Multiple]:[Level (all)62]])&lt;1,IF(Table1[[#This Row],[General]]=1,1,""),"")</f>
        <v/>
      </c>
      <c r="CG425" s="172" t="str">
        <f>IF(SUM(Table1[[#This Row],[Multiple]:[Level (all)62]])&lt;1,IF(Table1[[#This Row],[Beginner]]=1,1,""),"")</f>
        <v/>
      </c>
      <c r="CH425" s="171" t="str">
        <f>IF(SUM(Table1[[#This Row],[Multiple]:[Level (all)62]])&lt;1,IF(Table1[[#This Row],[Intermediate]]=1,1,""),"")</f>
        <v/>
      </c>
      <c r="CI425" s="171" t="str">
        <f>IF(SUM(Table1[[#This Row],[Multiple]:[Level (all)62]])&lt;1,IF(Table1[[#This Row],[Advanced]]=1,1,""),"")</f>
        <v/>
      </c>
      <c r="CJ425" s="171" t="str">
        <f>IF(AND(SUM(Table1[[#This Row],[General]:[Advanced]])&lt;4,SUM(Table1[[#This Row],[General]:[Advanced]])&gt;1),1,"")</f>
        <v/>
      </c>
      <c r="CK425" s="171" t="str">
        <f>Table1[[#This Row],[Level (all)]]</f>
        <v/>
      </c>
      <c r="CL425" s="171" t="str">
        <f>IF(Table1[[#This Row],[Multiple audience]]&lt;&gt;1,IF(Table1[[#This Row],[General Audience]]=1,1,""),"")</f>
        <v/>
      </c>
      <c r="CM425" s="171" t="str">
        <f>IF(Table1[[#This Row],[Multiple audience]]&lt;&gt;1,IF(Table1[[#This Row],[Planners / Designers ]]=1,1,""),"")</f>
        <v/>
      </c>
      <c r="CN425" s="171" t="str">
        <f>IF(Table1[[#This Row],[Multiple audience]]&lt;&gt;1,IF(Table1[[#This Row],[Regulatory Assessors]]=1,1,""),"")</f>
        <v/>
      </c>
      <c r="CO425" s="171" t="str">
        <f>IF(Table1[[#This Row],[Multiple audience]]&lt;&gt;1,IF(Table1[[#This Row],[Builders / Management]]=1,1,""),"")</f>
        <v/>
      </c>
      <c r="CP425" s="171" t="str">
        <f>IF(Table1[[#This Row],[Multiple audience]]&lt;&gt;1,IF(Table1[[#This Row],[Energy / Sus Assessors]]=1,1,""),"")</f>
        <v/>
      </c>
      <c r="CQ425" s="171" t="str">
        <f>IF(Table1[[#This Row],[Multiple audience]]&lt;&gt;1,IF(Table1[[#This Row],[Semi-skilled]]=1,1,""),"")</f>
        <v/>
      </c>
      <c r="CR425" s="171" t="str">
        <f>IF(Table1[[#This Row],[Multiple audience]]&lt;&gt;1,IF(Table1[[#This Row],[Trades]]=1,1,""),"")</f>
        <v/>
      </c>
      <c r="CS425" s="171" t="str">
        <f>IF(Table1[[#This Row],[Multiple audience]]&lt;&gt;1,IF(Table1[[#This Row],[Other]]=1,1,""),"")</f>
        <v/>
      </c>
      <c r="CT425" s="171" t="str">
        <f>IF(SUM(Table1[[#This Row],[General Audience]:[Other]])&gt;1,1,"")</f>
        <v/>
      </c>
      <c r="CU425" s="171" t="str">
        <f>IF(Table1[[#This Row],[Various  ]]&lt;&gt;1,IF(Table1[[#This Row],[Calculator / Software]]=1,1,""),"")</f>
        <v/>
      </c>
      <c r="CV425" s="171" t="str">
        <f>IF(Table1[[#This Row],[Various  ]]&lt;&gt;1,IF(Table1[[#This Row],[Information  ]]=1,1,""),"")</f>
        <v/>
      </c>
      <c r="CW425" s="171" t="str">
        <f>IF(Table1[[#This Row],[Various  ]]&lt;&gt;1,IF(Table1[[#This Row],[Interactive Tool]]=1,1,""),"")</f>
        <v/>
      </c>
      <c r="CX425" s="171" t="str">
        <f>IF(Table1[[#This Row],[Various  ]]&lt;&gt;1,IF(Table1[[#This Row],[Technical Specifications]]=1,1,""),"")</f>
        <v/>
      </c>
      <c r="CY425" s="171" t="str">
        <f>IF(Table1[[#This Row],[Various  ]]&lt;&gt;1,IF(Table1[[#This Row],[Training Resources]]=1,1,""),"")</f>
        <v/>
      </c>
      <c r="CZ425" s="171" t="str">
        <f>IF(Table1[[#This Row],[Various  ]]&lt;&gt;1,IF(Table1[[#This Row],[Toolbox]]=1,1,""),"")</f>
        <v/>
      </c>
      <c r="DA425" s="169" t="str">
        <f>IF(Table1[[#This Row],[Various  ]]&lt;&gt;1,IF(Table1[[#This Row],[Video]]=1,1,""),"")</f>
        <v/>
      </c>
      <c r="DB425" s="169" t="str">
        <f>IF(Table1[[#This Row],[Various  ]]&lt;&gt;1,IF(Table1[[#This Row],[Case study]]=1,1,""),"")</f>
        <v/>
      </c>
      <c r="DC425" s="169" t="str">
        <f>IF(Table1[[#This Row],[Various  ]]&lt;&gt;1,IF(Table1[[#This Row],[Other   ]]=1,1,""),"")</f>
        <v/>
      </c>
      <c r="DD425" s="169" t="str">
        <f>IF(Table1[[#This Row],[Various  ]]&lt;&gt;1,IF(Table1[[#This Row],[Standards]]=1,1,""),"")</f>
        <v/>
      </c>
      <c r="DE425" s="169" t="str">
        <f>IF(Table1[[#This Row],[Various]]=1,1,IF(SUM(Table1[[#This Row],[Calculator / Software]:[Standards]])&gt;1,1,""))</f>
        <v/>
      </c>
      <c r="DF425" s="169" t="str">
        <f>IF(Table1[[#This Row],[Multiple NCC links]]&lt;&gt;1,IF(Table1[[#This Row],[Design]]=1,1,""),"")</f>
        <v/>
      </c>
      <c r="DG425" s="169" t="str">
        <f>IF(Table1[[#This Row],[Multiple NCC links]]&lt;&gt;1,IF(Table1[[#This Row],[Assessment / Verification]]=1,1,""),"")</f>
        <v/>
      </c>
      <c r="DH425" s="169" t="str">
        <f>IF(Table1[[#This Row],[Multiple NCC links]]&lt;&gt;1,IF(Table1[[#This Row],[Climate Specific ]]=1,1,""),"")</f>
        <v/>
      </c>
      <c r="DI425" s="169" t="str">
        <f>IF(Table1[[#This Row],[Multiple NCC links]]&lt;&gt;1,IF(Table1[[#This Row],[Alterations / Additions]]=1,1,""),"")</f>
        <v/>
      </c>
      <c r="DJ425" s="169" t="str">
        <f>IF(Table1[[#This Row],[Multiple NCC links]]&lt;&gt;1,IF(Table1[[#This Row],[Glazing]]=1,1,""),"")</f>
        <v/>
      </c>
      <c r="DK425" s="169" t="str">
        <f>IF(Table1[[#This Row],[Multiple NCC links]]&lt;&gt;1,IF(Table1[[#This Row],[Building Fabric / Thermal / Sealing]]=1,1,""),"")</f>
        <v/>
      </c>
      <c r="DL425" s="169" t="str">
        <f>IF(Table1[[#This Row],[Multiple NCC links]]&lt;&gt;1,IF(Table1[[#This Row],[Lighting]]=1,1,""),"")</f>
        <v/>
      </c>
      <c r="DM425" s="169" t="str">
        <f>IF(Table1[[#This Row],[Multiple NCC links]]&lt;&gt;1,IF(Table1[[#This Row],[HVAC]]=1,1,""),"")</f>
        <v/>
      </c>
      <c r="DN425" s="169" t="str">
        <f>IF(Table1[[#This Row],[Multiple NCC links]]&lt;&gt;1,IF(Table1[[#This Row],[Services]]=1,1,""),"")</f>
        <v/>
      </c>
      <c r="DO425" s="169" t="str">
        <f>IF(Table1[[#This Row],[Multiple NCC links]]&lt;&gt;1,IF(Table1[[#This Row],[Maintenance &amp; Monitoring]]=1,1,""),"")</f>
        <v/>
      </c>
      <c r="DP425" s="169" t="str">
        <f>IF(Table1[[#This Row],[Multiple NCC links]]&lt;&gt;1,IF(Table1[[#This Row],[Hand over / Operations]]=1,1,""),"")</f>
        <v/>
      </c>
      <c r="DQ425" s="169" t="str">
        <f>IF(Table1[[#This Row],[Multiple NCC links]]&lt;&gt;1,IF(Table1[[#This Row],[As built assessment]]=1,1,""),"")</f>
        <v/>
      </c>
      <c r="DR425" s="169" t="str">
        <f>IF(Table1[[#This Row],[Multiple NCC links]]&lt;&gt;1,IF(Table1[[#This Row],[Beyond compliance]]=1,1,""),"")</f>
        <v/>
      </c>
      <c r="DS425" s="169" t="str">
        <f>IF(SUM(Table1[[#This Row],[Design]:[Beyond compliance]])&gt;1,1,"")</f>
        <v/>
      </c>
      <c r="DT425" s="169" t="str">
        <f>IF(Table1[[#This Row],[Both Residential &amp; Commercial4]]&lt;&gt;1,IF(Table1[[#This Row],[Residential]]=1,1,""),"")</f>
        <v/>
      </c>
      <c r="DU425" s="169" t="str">
        <f>IF(Table1[[#This Row],[Both Residential &amp; Commercial4]]&lt;&gt;1,IF(Table1[[#This Row],[Commercial]]=1,1,""),"")</f>
        <v/>
      </c>
      <c r="DV425" s="169" t="str">
        <f>Table1[[#This Row],[Residential &amp; Commercial]]</f>
        <v/>
      </c>
      <c r="DW425" s="169"/>
    </row>
    <row r="426" spans="1:127" s="49" customFormat="1" ht="20.25" thickTop="1" thickBot="1" x14ac:dyDescent="0.35">
      <c r="A426" s="97"/>
      <c r="B426" s="97"/>
      <c r="C426" s="88"/>
      <c r="D426" s="88"/>
      <c r="E426" s="176"/>
      <c r="F426" s="176"/>
      <c r="G426" s="176"/>
      <c r="H426" s="176"/>
      <c r="I426" s="90" t="str">
        <f>IF(AND(Table1[[#This Row],[General]]=1,Table1[[#This Row],[Beginner]]=1,Table1[[#This Row],[Intermediate]]=1,Table1[[#This Row],[Advanced]]=1),1,"")</f>
        <v/>
      </c>
      <c r="J426" s="90" t="str">
        <f>CONCATENATE(IF(Table1[[#This Row],[General]]=1,"General, ",""), IF(Table1[[#This Row],[Beginner]]=1,"Beginner, ",""),IF(Table1[[#This Row],[Intermediate]]=1,"Intermediate, ",""), IF(Table1[[#This Row],[Advanced]]=1,"Advanced",""))</f>
        <v/>
      </c>
      <c r="K426" s="91"/>
      <c r="L426" s="179"/>
      <c r="M426" s="91"/>
      <c r="N426" s="91"/>
      <c r="O426" s="159"/>
      <c r="P426" s="91"/>
      <c r="Q426" s="91"/>
      <c r="R426" s="91"/>
      <c r="S42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26" s="102"/>
      <c r="U426" s="102"/>
      <c r="V426" s="240"/>
      <c r="W426" s="240"/>
      <c r="X426" s="102"/>
      <c r="Y426" s="102"/>
      <c r="Z426" s="102"/>
      <c r="AA426" s="102"/>
      <c r="AB426" s="102"/>
      <c r="AC426" s="102"/>
      <c r="AD426" s="102"/>
      <c r="AE426" s="102"/>
      <c r="AF426" s="102"/>
      <c r="AG42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26" s="103"/>
      <c r="AI426" s="103"/>
      <c r="AJ426" s="103"/>
      <c r="AK426" s="74" t="str">
        <f>CONCATENATE(IF(Table1[[#This Row],[Digital]]=1,"Digital, ",""),IF(Table1[[#This Row],[Face to Face]]=1,"Face to face, ",""),IF(Table1[[#This Row],[Blended]]=1,"Blended",""))</f>
        <v/>
      </c>
      <c r="AL426" s="99"/>
      <c r="AM426" s="104"/>
      <c r="AN426" s="130"/>
      <c r="AO426" s="94"/>
      <c r="AP426" s="182"/>
      <c r="AQ426" s="94"/>
      <c r="AR426" s="94"/>
      <c r="AS426" s="94"/>
      <c r="AT426" s="94"/>
      <c r="AU426" s="94"/>
      <c r="AV426" s="182"/>
      <c r="AW426" s="182"/>
      <c r="AX426" s="182"/>
      <c r="AY426" s="94"/>
      <c r="AZ42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2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26" s="95"/>
      <c r="BC426" s="95"/>
      <c r="BD426" s="90" t="str">
        <f>IF(AND(Table1[[#This Row],[Residential]]=1,Table1[[#This Row],[Commercial]]=1),1,"")</f>
        <v/>
      </c>
      <c r="BE426" s="90" t="str">
        <f>CONCATENATE(IF(Table1[[#This Row],[Residential]]=1,"Residential, ",""),IF(Table1[[#This Row],[Commercial]]=1,"Commercial",""))</f>
        <v/>
      </c>
      <c r="BF426" s="94"/>
      <c r="BG426" s="94"/>
      <c r="BH426" s="94"/>
      <c r="BI426" s="94"/>
      <c r="BJ426" s="94"/>
      <c r="BK426" s="94"/>
      <c r="BL426" s="94"/>
      <c r="BM426" s="182"/>
      <c r="BN426" s="94"/>
      <c r="BO42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26" s="178"/>
      <c r="BQ426" s="120"/>
      <c r="BR426" s="132"/>
      <c r="BS426" s="120"/>
      <c r="BT426" s="175"/>
      <c r="BU426" s="175"/>
      <c r="BV426" s="175"/>
      <c r="BW426" s="121"/>
      <c r="BX426" s="121"/>
      <c r="BY426" s="121"/>
      <c r="BZ426" s="227"/>
      <c r="CA42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26" s="48">
        <f>COUNTIF(Table1[[#This Row],[Validity]:[Alignment with NCC (Yes=1,No=0)]],"N/A")</f>
        <v>0</v>
      </c>
      <c r="CC426" s="48">
        <f>IF(ISERROR(Table1[[#This Row],[Total Quality Score (out of 10)]]/(4-Table1[[#This Row],[N/A Count]])),0,Table1[[#This Row],[Total Quality Score (out of 10)]]/(4-Table1[[#This Row],[N/A Count]]))</f>
        <v>0</v>
      </c>
      <c r="CD426" s="106"/>
      <c r="CE426" s="106"/>
      <c r="CF426" s="172" t="str">
        <f>IF(SUM(Table1[[#This Row],[Multiple]:[Level (all)62]])&lt;1,IF(Table1[[#This Row],[General]]=1,1,""),"")</f>
        <v/>
      </c>
      <c r="CG426" s="172" t="str">
        <f>IF(SUM(Table1[[#This Row],[Multiple]:[Level (all)62]])&lt;1,IF(Table1[[#This Row],[Beginner]]=1,1,""),"")</f>
        <v/>
      </c>
      <c r="CH426" s="171" t="str">
        <f>IF(SUM(Table1[[#This Row],[Multiple]:[Level (all)62]])&lt;1,IF(Table1[[#This Row],[Intermediate]]=1,1,""),"")</f>
        <v/>
      </c>
      <c r="CI426" s="171" t="str">
        <f>IF(SUM(Table1[[#This Row],[Multiple]:[Level (all)62]])&lt;1,IF(Table1[[#This Row],[Advanced]]=1,1,""),"")</f>
        <v/>
      </c>
      <c r="CJ426" s="171" t="str">
        <f>IF(AND(SUM(Table1[[#This Row],[General]:[Advanced]])&lt;4,SUM(Table1[[#This Row],[General]:[Advanced]])&gt;1),1,"")</f>
        <v/>
      </c>
      <c r="CK426" s="171" t="str">
        <f>Table1[[#This Row],[Level (all)]]</f>
        <v/>
      </c>
      <c r="CL426" s="171" t="str">
        <f>IF(Table1[[#This Row],[Multiple audience]]&lt;&gt;1,IF(Table1[[#This Row],[General Audience]]=1,1,""),"")</f>
        <v/>
      </c>
      <c r="CM426" s="171" t="str">
        <f>IF(Table1[[#This Row],[Multiple audience]]&lt;&gt;1,IF(Table1[[#This Row],[Planners / Designers ]]=1,1,""),"")</f>
        <v/>
      </c>
      <c r="CN426" s="171" t="str">
        <f>IF(Table1[[#This Row],[Multiple audience]]&lt;&gt;1,IF(Table1[[#This Row],[Regulatory Assessors]]=1,1,""),"")</f>
        <v/>
      </c>
      <c r="CO426" s="171" t="str">
        <f>IF(Table1[[#This Row],[Multiple audience]]&lt;&gt;1,IF(Table1[[#This Row],[Builders / Management]]=1,1,""),"")</f>
        <v/>
      </c>
      <c r="CP426" s="171" t="str">
        <f>IF(Table1[[#This Row],[Multiple audience]]&lt;&gt;1,IF(Table1[[#This Row],[Energy / Sus Assessors]]=1,1,""),"")</f>
        <v/>
      </c>
      <c r="CQ426" s="171" t="str">
        <f>IF(Table1[[#This Row],[Multiple audience]]&lt;&gt;1,IF(Table1[[#This Row],[Semi-skilled]]=1,1,""),"")</f>
        <v/>
      </c>
      <c r="CR426" s="171" t="str">
        <f>IF(Table1[[#This Row],[Multiple audience]]&lt;&gt;1,IF(Table1[[#This Row],[Trades]]=1,1,""),"")</f>
        <v/>
      </c>
      <c r="CS426" s="171" t="str">
        <f>IF(Table1[[#This Row],[Multiple audience]]&lt;&gt;1,IF(Table1[[#This Row],[Other]]=1,1,""),"")</f>
        <v/>
      </c>
      <c r="CT426" s="171" t="str">
        <f>IF(SUM(Table1[[#This Row],[General Audience]:[Other]])&gt;1,1,"")</f>
        <v/>
      </c>
      <c r="CU426" s="171" t="str">
        <f>IF(Table1[[#This Row],[Various  ]]&lt;&gt;1,IF(Table1[[#This Row],[Calculator / Software]]=1,1,""),"")</f>
        <v/>
      </c>
      <c r="CV426" s="171" t="str">
        <f>IF(Table1[[#This Row],[Various  ]]&lt;&gt;1,IF(Table1[[#This Row],[Information  ]]=1,1,""),"")</f>
        <v/>
      </c>
      <c r="CW426" s="171" t="str">
        <f>IF(Table1[[#This Row],[Various  ]]&lt;&gt;1,IF(Table1[[#This Row],[Interactive Tool]]=1,1,""),"")</f>
        <v/>
      </c>
      <c r="CX426" s="171" t="str">
        <f>IF(Table1[[#This Row],[Various  ]]&lt;&gt;1,IF(Table1[[#This Row],[Technical Specifications]]=1,1,""),"")</f>
        <v/>
      </c>
      <c r="CY426" s="171" t="str">
        <f>IF(Table1[[#This Row],[Various  ]]&lt;&gt;1,IF(Table1[[#This Row],[Training Resources]]=1,1,""),"")</f>
        <v/>
      </c>
      <c r="CZ426" s="171" t="str">
        <f>IF(Table1[[#This Row],[Various  ]]&lt;&gt;1,IF(Table1[[#This Row],[Toolbox]]=1,1,""),"")</f>
        <v/>
      </c>
      <c r="DA426" s="169" t="str">
        <f>IF(Table1[[#This Row],[Various  ]]&lt;&gt;1,IF(Table1[[#This Row],[Video]]=1,1,""),"")</f>
        <v/>
      </c>
      <c r="DB426" s="169" t="str">
        <f>IF(Table1[[#This Row],[Various  ]]&lt;&gt;1,IF(Table1[[#This Row],[Case study]]=1,1,""),"")</f>
        <v/>
      </c>
      <c r="DC426" s="169" t="str">
        <f>IF(Table1[[#This Row],[Various  ]]&lt;&gt;1,IF(Table1[[#This Row],[Other   ]]=1,1,""),"")</f>
        <v/>
      </c>
      <c r="DD426" s="169" t="str">
        <f>IF(Table1[[#This Row],[Various  ]]&lt;&gt;1,IF(Table1[[#This Row],[Standards]]=1,1,""),"")</f>
        <v/>
      </c>
      <c r="DE426" s="169" t="str">
        <f>IF(Table1[[#This Row],[Various]]=1,1,IF(SUM(Table1[[#This Row],[Calculator / Software]:[Standards]])&gt;1,1,""))</f>
        <v/>
      </c>
      <c r="DF426" s="169" t="str">
        <f>IF(Table1[[#This Row],[Multiple NCC links]]&lt;&gt;1,IF(Table1[[#This Row],[Design]]=1,1,""),"")</f>
        <v/>
      </c>
      <c r="DG426" s="169" t="str">
        <f>IF(Table1[[#This Row],[Multiple NCC links]]&lt;&gt;1,IF(Table1[[#This Row],[Assessment / Verification]]=1,1,""),"")</f>
        <v/>
      </c>
      <c r="DH426" s="169" t="str">
        <f>IF(Table1[[#This Row],[Multiple NCC links]]&lt;&gt;1,IF(Table1[[#This Row],[Climate Specific ]]=1,1,""),"")</f>
        <v/>
      </c>
      <c r="DI426" s="169" t="str">
        <f>IF(Table1[[#This Row],[Multiple NCC links]]&lt;&gt;1,IF(Table1[[#This Row],[Alterations / Additions]]=1,1,""),"")</f>
        <v/>
      </c>
      <c r="DJ426" s="169" t="str">
        <f>IF(Table1[[#This Row],[Multiple NCC links]]&lt;&gt;1,IF(Table1[[#This Row],[Glazing]]=1,1,""),"")</f>
        <v/>
      </c>
      <c r="DK426" s="169" t="str">
        <f>IF(Table1[[#This Row],[Multiple NCC links]]&lt;&gt;1,IF(Table1[[#This Row],[Building Fabric / Thermal / Sealing]]=1,1,""),"")</f>
        <v/>
      </c>
      <c r="DL426" s="169" t="str">
        <f>IF(Table1[[#This Row],[Multiple NCC links]]&lt;&gt;1,IF(Table1[[#This Row],[Lighting]]=1,1,""),"")</f>
        <v/>
      </c>
      <c r="DM426" s="169" t="str">
        <f>IF(Table1[[#This Row],[Multiple NCC links]]&lt;&gt;1,IF(Table1[[#This Row],[HVAC]]=1,1,""),"")</f>
        <v/>
      </c>
      <c r="DN426" s="169" t="str">
        <f>IF(Table1[[#This Row],[Multiple NCC links]]&lt;&gt;1,IF(Table1[[#This Row],[Services]]=1,1,""),"")</f>
        <v/>
      </c>
      <c r="DO426" s="169" t="str">
        <f>IF(Table1[[#This Row],[Multiple NCC links]]&lt;&gt;1,IF(Table1[[#This Row],[Maintenance &amp; Monitoring]]=1,1,""),"")</f>
        <v/>
      </c>
      <c r="DP426" s="169" t="str">
        <f>IF(Table1[[#This Row],[Multiple NCC links]]&lt;&gt;1,IF(Table1[[#This Row],[Hand over / Operations]]=1,1,""),"")</f>
        <v/>
      </c>
      <c r="DQ426" s="169" t="str">
        <f>IF(Table1[[#This Row],[Multiple NCC links]]&lt;&gt;1,IF(Table1[[#This Row],[As built assessment]]=1,1,""),"")</f>
        <v/>
      </c>
      <c r="DR426" s="169" t="str">
        <f>IF(Table1[[#This Row],[Multiple NCC links]]&lt;&gt;1,IF(Table1[[#This Row],[Beyond compliance]]=1,1,""),"")</f>
        <v/>
      </c>
      <c r="DS426" s="169" t="str">
        <f>IF(SUM(Table1[[#This Row],[Design]:[Beyond compliance]])&gt;1,1,"")</f>
        <v/>
      </c>
      <c r="DT426" s="169" t="str">
        <f>IF(Table1[[#This Row],[Both Residential &amp; Commercial4]]&lt;&gt;1,IF(Table1[[#This Row],[Residential]]=1,1,""),"")</f>
        <v/>
      </c>
      <c r="DU426" s="169" t="str">
        <f>IF(Table1[[#This Row],[Both Residential &amp; Commercial4]]&lt;&gt;1,IF(Table1[[#This Row],[Commercial]]=1,1,""),"")</f>
        <v/>
      </c>
      <c r="DV426" s="169" t="str">
        <f>Table1[[#This Row],[Residential &amp; Commercial]]</f>
        <v/>
      </c>
      <c r="DW426" s="169"/>
    </row>
    <row r="427" spans="1:127" s="49" customFormat="1" ht="20.25" thickTop="1" thickBot="1" x14ac:dyDescent="0.35">
      <c r="A427" s="97"/>
      <c r="B427" s="97"/>
      <c r="C427" s="88"/>
      <c r="D427" s="88"/>
      <c r="E427" s="176"/>
      <c r="F427" s="176"/>
      <c r="G427" s="176"/>
      <c r="H427" s="176"/>
      <c r="I427" s="90" t="str">
        <f>IF(AND(Table1[[#This Row],[General]]=1,Table1[[#This Row],[Beginner]]=1,Table1[[#This Row],[Intermediate]]=1,Table1[[#This Row],[Advanced]]=1),1,"")</f>
        <v/>
      </c>
      <c r="J427" s="90" t="str">
        <f>CONCATENATE(IF(Table1[[#This Row],[General]]=1,"General, ",""), IF(Table1[[#This Row],[Beginner]]=1,"Beginner, ",""),IF(Table1[[#This Row],[Intermediate]]=1,"Intermediate, ",""), IF(Table1[[#This Row],[Advanced]]=1,"Advanced",""))</f>
        <v/>
      </c>
      <c r="K427" s="91"/>
      <c r="L427" s="179"/>
      <c r="M427" s="91"/>
      <c r="N427" s="91"/>
      <c r="O427" s="159"/>
      <c r="P427" s="91"/>
      <c r="Q427" s="91"/>
      <c r="R427" s="91"/>
      <c r="S42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27" s="102"/>
      <c r="U427" s="102"/>
      <c r="V427" s="240"/>
      <c r="W427" s="240"/>
      <c r="X427" s="102"/>
      <c r="Y427" s="102"/>
      <c r="Z427" s="102"/>
      <c r="AA427" s="102"/>
      <c r="AB427" s="102"/>
      <c r="AC427" s="102"/>
      <c r="AD427" s="102"/>
      <c r="AE427" s="102"/>
      <c r="AF427" s="102"/>
      <c r="AG42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27" s="103"/>
      <c r="AI427" s="103"/>
      <c r="AJ427" s="103"/>
      <c r="AK427" s="74" t="str">
        <f>CONCATENATE(IF(Table1[[#This Row],[Digital]]=1,"Digital, ",""),IF(Table1[[#This Row],[Face to Face]]=1,"Face to face, ",""),IF(Table1[[#This Row],[Blended]]=1,"Blended",""))</f>
        <v/>
      </c>
      <c r="AL427" s="99"/>
      <c r="AM427" s="104"/>
      <c r="AN427" s="130"/>
      <c r="AO427" s="94"/>
      <c r="AP427" s="182"/>
      <c r="AQ427" s="94"/>
      <c r="AR427" s="94"/>
      <c r="AS427" s="94"/>
      <c r="AT427" s="94"/>
      <c r="AU427" s="94"/>
      <c r="AV427" s="182"/>
      <c r="AW427" s="182"/>
      <c r="AX427" s="182"/>
      <c r="AY427" s="94"/>
      <c r="AZ42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2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27" s="95"/>
      <c r="BC427" s="95"/>
      <c r="BD427" s="90" t="str">
        <f>IF(AND(Table1[[#This Row],[Residential]]=1,Table1[[#This Row],[Commercial]]=1),1,"")</f>
        <v/>
      </c>
      <c r="BE427" s="90" t="str">
        <f>CONCATENATE(IF(Table1[[#This Row],[Residential]]=1,"Residential, ",""),IF(Table1[[#This Row],[Commercial]]=1,"Commercial",""))</f>
        <v/>
      </c>
      <c r="BF427" s="94"/>
      <c r="BG427" s="94"/>
      <c r="BH427" s="94"/>
      <c r="BI427" s="94"/>
      <c r="BJ427" s="94"/>
      <c r="BK427" s="94"/>
      <c r="BL427" s="94"/>
      <c r="BM427" s="182"/>
      <c r="BN427" s="94"/>
      <c r="BO42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27" s="178"/>
      <c r="BQ427" s="120"/>
      <c r="BR427" s="132"/>
      <c r="BS427" s="120"/>
      <c r="BT427" s="175"/>
      <c r="BU427" s="175"/>
      <c r="BV427" s="175"/>
      <c r="BW427" s="121"/>
      <c r="BX427" s="121"/>
      <c r="BY427" s="121"/>
      <c r="BZ427" s="227"/>
      <c r="CA42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27" s="48">
        <f>COUNTIF(Table1[[#This Row],[Validity]:[Alignment with NCC (Yes=1,No=0)]],"N/A")</f>
        <v>0</v>
      </c>
      <c r="CC427" s="48">
        <f>IF(ISERROR(Table1[[#This Row],[Total Quality Score (out of 10)]]/(4-Table1[[#This Row],[N/A Count]])),0,Table1[[#This Row],[Total Quality Score (out of 10)]]/(4-Table1[[#This Row],[N/A Count]]))</f>
        <v>0</v>
      </c>
      <c r="CD427" s="106"/>
      <c r="CE427" s="106"/>
      <c r="CF427" s="172" t="str">
        <f>IF(SUM(Table1[[#This Row],[Multiple]:[Level (all)62]])&lt;1,IF(Table1[[#This Row],[General]]=1,1,""),"")</f>
        <v/>
      </c>
      <c r="CG427" s="172" t="str">
        <f>IF(SUM(Table1[[#This Row],[Multiple]:[Level (all)62]])&lt;1,IF(Table1[[#This Row],[Beginner]]=1,1,""),"")</f>
        <v/>
      </c>
      <c r="CH427" s="171" t="str">
        <f>IF(SUM(Table1[[#This Row],[Multiple]:[Level (all)62]])&lt;1,IF(Table1[[#This Row],[Intermediate]]=1,1,""),"")</f>
        <v/>
      </c>
      <c r="CI427" s="171" t="str">
        <f>IF(SUM(Table1[[#This Row],[Multiple]:[Level (all)62]])&lt;1,IF(Table1[[#This Row],[Advanced]]=1,1,""),"")</f>
        <v/>
      </c>
      <c r="CJ427" s="171" t="str">
        <f>IF(AND(SUM(Table1[[#This Row],[General]:[Advanced]])&lt;4,SUM(Table1[[#This Row],[General]:[Advanced]])&gt;1),1,"")</f>
        <v/>
      </c>
      <c r="CK427" s="171" t="str">
        <f>Table1[[#This Row],[Level (all)]]</f>
        <v/>
      </c>
      <c r="CL427" s="171" t="str">
        <f>IF(Table1[[#This Row],[Multiple audience]]&lt;&gt;1,IF(Table1[[#This Row],[General Audience]]=1,1,""),"")</f>
        <v/>
      </c>
      <c r="CM427" s="171" t="str">
        <f>IF(Table1[[#This Row],[Multiple audience]]&lt;&gt;1,IF(Table1[[#This Row],[Planners / Designers ]]=1,1,""),"")</f>
        <v/>
      </c>
      <c r="CN427" s="171" t="str">
        <f>IF(Table1[[#This Row],[Multiple audience]]&lt;&gt;1,IF(Table1[[#This Row],[Regulatory Assessors]]=1,1,""),"")</f>
        <v/>
      </c>
      <c r="CO427" s="171" t="str">
        <f>IF(Table1[[#This Row],[Multiple audience]]&lt;&gt;1,IF(Table1[[#This Row],[Builders / Management]]=1,1,""),"")</f>
        <v/>
      </c>
      <c r="CP427" s="171" t="str">
        <f>IF(Table1[[#This Row],[Multiple audience]]&lt;&gt;1,IF(Table1[[#This Row],[Energy / Sus Assessors]]=1,1,""),"")</f>
        <v/>
      </c>
      <c r="CQ427" s="171" t="str">
        <f>IF(Table1[[#This Row],[Multiple audience]]&lt;&gt;1,IF(Table1[[#This Row],[Semi-skilled]]=1,1,""),"")</f>
        <v/>
      </c>
      <c r="CR427" s="171" t="str">
        <f>IF(Table1[[#This Row],[Multiple audience]]&lt;&gt;1,IF(Table1[[#This Row],[Trades]]=1,1,""),"")</f>
        <v/>
      </c>
      <c r="CS427" s="171" t="str">
        <f>IF(Table1[[#This Row],[Multiple audience]]&lt;&gt;1,IF(Table1[[#This Row],[Other]]=1,1,""),"")</f>
        <v/>
      </c>
      <c r="CT427" s="171" t="str">
        <f>IF(SUM(Table1[[#This Row],[General Audience]:[Other]])&gt;1,1,"")</f>
        <v/>
      </c>
      <c r="CU427" s="171" t="str">
        <f>IF(Table1[[#This Row],[Various  ]]&lt;&gt;1,IF(Table1[[#This Row],[Calculator / Software]]=1,1,""),"")</f>
        <v/>
      </c>
      <c r="CV427" s="171" t="str">
        <f>IF(Table1[[#This Row],[Various  ]]&lt;&gt;1,IF(Table1[[#This Row],[Information  ]]=1,1,""),"")</f>
        <v/>
      </c>
      <c r="CW427" s="171" t="str">
        <f>IF(Table1[[#This Row],[Various  ]]&lt;&gt;1,IF(Table1[[#This Row],[Interactive Tool]]=1,1,""),"")</f>
        <v/>
      </c>
      <c r="CX427" s="171" t="str">
        <f>IF(Table1[[#This Row],[Various  ]]&lt;&gt;1,IF(Table1[[#This Row],[Technical Specifications]]=1,1,""),"")</f>
        <v/>
      </c>
      <c r="CY427" s="171" t="str">
        <f>IF(Table1[[#This Row],[Various  ]]&lt;&gt;1,IF(Table1[[#This Row],[Training Resources]]=1,1,""),"")</f>
        <v/>
      </c>
      <c r="CZ427" s="171" t="str">
        <f>IF(Table1[[#This Row],[Various  ]]&lt;&gt;1,IF(Table1[[#This Row],[Toolbox]]=1,1,""),"")</f>
        <v/>
      </c>
      <c r="DA427" s="169" t="str">
        <f>IF(Table1[[#This Row],[Various  ]]&lt;&gt;1,IF(Table1[[#This Row],[Video]]=1,1,""),"")</f>
        <v/>
      </c>
      <c r="DB427" s="169" t="str">
        <f>IF(Table1[[#This Row],[Various  ]]&lt;&gt;1,IF(Table1[[#This Row],[Case study]]=1,1,""),"")</f>
        <v/>
      </c>
      <c r="DC427" s="169" t="str">
        <f>IF(Table1[[#This Row],[Various  ]]&lt;&gt;1,IF(Table1[[#This Row],[Other   ]]=1,1,""),"")</f>
        <v/>
      </c>
      <c r="DD427" s="169" t="str">
        <f>IF(Table1[[#This Row],[Various  ]]&lt;&gt;1,IF(Table1[[#This Row],[Standards]]=1,1,""),"")</f>
        <v/>
      </c>
      <c r="DE427" s="169" t="str">
        <f>IF(Table1[[#This Row],[Various]]=1,1,IF(SUM(Table1[[#This Row],[Calculator / Software]:[Standards]])&gt;1,1,""))</f>
        <v/>
      </c>
      <c r="DF427" s="169" t="str">
        <f>IF(Table1[[#This Row],[Multiple NCC links]]&lt;&gt;1,IF(Table1[[#This Row],[Design]]=1,1,""),"")</f>
        <v/>
      </c>
      <c r="DG427" s="169" t="str">
        <f>IF(Table1[[#This Row],[Multiple NCC links]]&lt;&gt;1,IF(Table1[[#This Row],[Assessment / Verification]]=1,1,""),"")</f>
        <v/>
      </c>
      <c r="DH427" s="169" t="str">
        <f>IF(Table1[[#This Row],[Multiple NCC links]]&lt;&gt;1,IF(Table1[[#This Row],[Climate Specific ]]=1,1,""),"")</f>
        <v/>
      </c>
      <c r="DI427" s="169" t="str">
        <f>IF(Table1[[#This Row],[Multiple NCC links]]&lt;&gt;1,IF(Table1[[#This Row],[Alterations / Additions]]=1,1,""),"")</f>
        <v/>
      </c>
      <c r="DJ427" s="169" t="str">
        <f>IF(Table1[[#This Row],[Multiple NCC links]]&lt;&gt;1,IF(Table1[[#This Row],[Glazing]]=1,1,""),"")</f>
        <v/>
      </c>
      <c r="DK427" s="169" t="str">
        <f>IF(Table1[[#This Row],[Multiple NCC links]]&lt;&gt;1,IF(Table1[[#This Row],[Building Fabric / Thermal / Sealing]]=1,1,""),"")</f>
        <v/>
      </c>
      <c r="DL427" s="169" t="str">
        <f>IF(Table1[[#This Row],[Multiple NCC links]]&lt;&gt;1,IF(Table1[[#This Row],[Lighting]]=1,1,""),"")</f>
        <v/>
      </c>
      <c r="DM427" s="169" t="str">
        <f>IF(Table1[[#This Row],[Multiple NCC links]]&lt;&gt;1,IF(Table1[[#This Row],[HVAC]]=1,1,""),"")</f>
        <v/>
      </c>
      <c r="DN427" s="169" t="str">
        <f>IF(Table1[[#This Row],[Multiple NCC links]]&lt;&gt;1,IF(Table1[[#This Row],[Services]]=1,1,""),"")</f>
        <v/>
      </c>
      <c r="DO427" s="169" t="str">
        <f>IF(Table1[[#This Row],[Multiple NCC links]]&lt;&gt;1,IF(Table1[[#This Row],[Maintenance &amp; Monitoring]]=1,1,""),"")</f>
        <v/>
      </c>
      <c r="DP427" s="169" t="str">
        <f>IF(Table1[[#This Row],[Multiple NCC links]]&lt;&gt;1,IF(Table1[[#This Row],[Hand over / Operations]]=1,1,""),"")</f>
        <v/>
      </c>
      <c r="DQ427" s="169" t="str">
        <f>IF(Table1[[#This Row],[Multiple NCC links]]&lt;&gt;1,IF(Table1[[#This Row],[As built assessment]]=1,1,""),"")</f>
        <v/>
      </c>
      <c r="DR427" s="169" t="str">
        <f>IF(Table1[[#This Row],[Multiple NCC links]]&lt;&gt;1,IF(Table1[[#This Row],[Beyond compliance]]=1,1,""),"")</f>
        <v/>
      </c>
      <c r="DS427" s="169" t="str">
        <f>IF(SUM(Table1[[#This Row],[Design]:[Beyond compliance]])&gt;1,1,"")</f>
        <v/>
      </c>
      <c r="DT427" s="169" t="str">
        <f>IF(Table1[[#This Row],[Both Residential &amp; Commercial4]]&lt;&gt;1,IF(Table1[[#This Row],[Residential]]=1,1,""),"")</f>
        <v/>
      </c>
      <c r="DU427" s="169" t="str">
        <f>IF(Table1[[#This Row],[Both Residential &amp; Commercial4]]&lt;&gt;1,IF(Table1[[#This Row],[Commercial]]=1,1,""),"")</f>
        <v/>
      </c>
      <c r="DV427" s="169" t="str">
        <f>Table1[[#This Row],[Residential &amp; Commercial]]</f>
        <v/>
      </c>
      <c r="DW427" s="169"/>
    </row>
    <row r="428" spans="1:127" s="49" customFormat="1" ht="20.25" thickTop="1" thickBot="1" x14ac:dyDescent="0.35">
      <c r="A428" s="97"/>
      <c r="B428" s="97"/>
      <c r="C428" s="88"/>
      <c r="D428" s="88"/>
      <c r="E428" s="176"/>
      <c r="F428" s="176"/>
      <c r="G428" s="176"/>
      <c r="H428" s="176"/>
      <c r="I428" s="90" t="str">
        <f>IF(AND(Table1[[#This Row],[General]]=1,Table1[[#This Row],[Beginner]]=1,Table1[[#This Row],[Intermediate]]=1,Table1[[#This Row],[Advanced]]=1),1,"")</f>
        <v/>
      </c>
      <c r="J428" s="90" t="str">
        <f>CONCATENATE(IF(Table1[[#This Row],[General]]=1,"General, ",""), IF(Table1[[#This Row],[Beginner]]=1,"Beginner, ",""),IF(Table1[[#This Row],[Intermediate]]=1,"Intermediate, ",""), IF(Table1[[#This Row],[Advanced]]=1,"Advanced",""))</f>
        <v/>
      </c>
      <c r="K428" s="91"/>
      <c r="L428" s="179"/>
      <c r="M428" s="91"/>
      <c r="N428" s="91"/>
      <c r="O428" s="159"/>
      <c r="P428" s="91"/>
      <c r="Q428" s="91"/>
      <c r="R428" s="91"/>
      <c r="S42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28" s="102"/>
      <c r="U428" s="102"/>
      <c r="V428" s="240"/>
      <c r="W428" s="240"/>
      <c r="X428" s="102"/>
      <c r="Y428" s="102"/>
      <c r="Z428" s="102"/>
      <c r="AA428" s="102"/>
      <c r="AB428" s="102"/>
      <c r="AC428" s="102"/>
      <c r="AD428" s="102"/>
      <c r="AE428" s="102"/>
      <c r="AF428" s="102"/>
      <c r="AG42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28" s="103"/>
      <c r="AI428" s="103"/>
      <c r="AJ428" s="103"/>
      <c r="AK428" s="74" t="str">
        <f>CONCATENATE(IF(Table1[[#This Row],[Digital]]=1,"Digital, ",""),IF(Table1[[#This Row],[Face to Face]]=1,"Face to face, ",""),IF(Table1[[#This Row],[Blended]]=1,"Blended",""))</f>
        <v/>
      </c>
      <c r="AL428" s="99"/>
      <c r="AM428" s="104"/>
      <c r="AN428" s="130"/>
      <c r="AO428" s="94"/>
      <c r="AP428" s="182"/>
      <c r="AQ428" s="94"/>
      <c r="AR428" s="94"/>
      <c r="AS428" s="94"/>
      <c r="AT428" s="94"/>
      <c r="AU428" s="94"/>
      <c r="AV428" s="182"/>
      <c r="AW428" s="182"/>
      <c r="AX428" s="182"/>
      <c r="AY428" s="94"/>
      <c r="AZ42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2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28" s="95"/>
      <c r="BC428" s="95"/>
      <c r="BD428" s="90" t="str">
        <f>IF(AND(Table1[[#This Row],[Residential]]=1,Table1[[#This Row],[Commercial]]=1),1,"")</f>
        <v/>
      </c>
      <c r="BE428" s="90" t="str">
        <f>CONCATENATE(IF(Table1[[#This Row],[Residential]]=1,"Residential, ",""),IF(Table1[[#This Row],[Commercial]]=1,"Commercial",""))</f>
        <v/>
      </c>
      <c r="BF428" s="94"/>
      <c r="BG428" s="94"/>
      <c r="BH428" s="94"/>
      <c r="BI428" s="94"/>
      <c r="BJ428" s="94"/>
      <c r="BK428" s="94"/>
      <c r="BL428" s="94"/>
      <c r="BM428" s="182"/>
      <c r="BN428" s="94"/>
      <c r="BO42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28" s="178"/>
      <c r="BQ428" s="120"/>
      <c r="BR428" s="132"/>
      <c r="BS428" s="120"/>
      <c r="BT428" s="175"/>
      <c r="BU428" s="175"/>
      <c r="BV428" s="175"/>
      <c r="BW428" s="121"/>
      <c r="BX428" s="121"/>
      <c r="BY428" s="121"/>
      <c r="BZ428" s="227"/>
      <c r="CA42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28" s="48">
        <f>COUNTIF(Table1[[#This Row],[Validity]:[Alignment with NCC (Yes=1,No=0)]],"N/A")</f>
        <v>0</v>
      </c>
      <c r="CC428" s="48">
        <f>IF(ISERROR(Table1[[#This Row],[Total Quality Score (out of 10)]]/(4-Table1[[#This Row],[N/A Count]])),0,Table1[[#This Row],[Total Quality Score (out of 10)]]/(4-Table1[[#This Row],[N/A Count]]))</f>
        <v>0</v>
      </c>
      <c r="CD428" s="106"/>
      <c r="CE428" s="106"/>
      <c r="CF428" s="172" t="str">
        <f>IF(SUM(Table1[[#This Row],[Multiple]:[Level (all)62]])&lt;1,IF(Table1[[#This Row],[General]]=1,1,""),"")</f>
        <v/>
      </c>
      <c r="CG428" s="172" t="str">
        <f>IF(SUM(Table1[[#This Row],[Multiple]:[Level (all)62]])&lt;1,IF(Table1[[#This Row],[Beginner]]=1,1,""),"")</f>
        <v/>
      </c>
      <c r="CH428" s="171" t="str">
        <f>IF(SUM(Table1[[#This Row],[Multiple]:[Level (all)62]])&lt;1,IF(Table1[[#This Row],[Intermediate]]=1,1,""),"")</f>
        <v/>
      </c>
      <c r="CI428" s="171" t="str">
        <f>IF(SUM(Table1[[#This Row],[Multiple]:[Level (all)62]])&lt;1,IF(Table1[[#This Row],[Advanced]]=1,1,""),"")</f>
        <v/>
      </c>
      <c r="CJ428" s="171" t="str">
        <f>IF(AND(SUM(Table1[[#This Row],[General]:[Advanced]])&lt;4,SUM(Table1[[#This Row],[General]:[Advanced]])&gt;1),1,"")</f>
        <v/>
      </c>
      <c r="CK428" s="171" t="str">
        <f>Table1[[#This Row],[Level (all)]]</f>
        <v/>
      </c>
      <c r="CL428" s="171" t="str">
        <f>IF(Table1[[#This Row],[Multiple audience]]&lt;&gt;1,IF(Table1[[#This Row],[General Audience]]=1,1,""),"")</f>
        <v/>
      </c>
      <c r="CM428" s="171" t="str">
        <f>IF(Table1[[#This Row],[Multiple audience]]&lt;&gt;1,IF(Table1[[#This Row],[Planners / Designers ]]=1,1,""),"")</f>
        <v/>
      </c>
      <c r="CN428" s="171" t="str">
        <f>IF(Table1[[#This Row],[Multiple audience]]&lt;&gt;1,IF(Table1[[#This Row],[Regulatory Assessors]]=1,1,""),"")</f>
        <v/>
      </c>
      <c r="CO428" s="171" t="str">
        <f>IF(Table1[[#This Row],[Multiple audience]]&lt;&gt;1,IF(Table1[[#This Row],[Builders / Management]]=1,1,""),"")</f>
        <v/>
      </c>
      <c r="CP428" s="171" t="str">
        <f>IF(Table1[[#This Row],[Multiple audience]]&lt;&gt;1,IF(Table1[[#This Row],[Energy / Sus Assessors]]=1,1,""),"")</f>
        <v/>
      </c>
      <c r="CQ428" s="171" t="str">
        <f>IF(Table1[[#This Row],[Multiple audience]]&lt;&gt;1,IF(Table1[[#This Row],[Semi-skilled]]=1,1,""),"")</f>
        <v/>
      </c>
      <c r="CR428" s="171" t="str">
        <f>IF(Table1[[#This Row],[Multiple audience]]&lt;&gt;1,IF(Table1[[#This Row],[Trades]]=1,1,""),"")</f>
        <v/>
      </c>
      <c r="CS428" s="171" t="str">
        <f>IF(Table1[[#This Row],[Multiple audience]]&lt;&gt;1,IF(Table1[[#This Row],[Other]]=1,1,""),"")</f>
        <v/>
      </c>
      <c r="CT428" s="171" t="str">
        <f>IF(SUM(Table1[[#This Row],[General Audience]:[Other]])&gt;1,1,"")</f>
        <v/>
      </c>
      <c r="CU428" s="171" t="str">
        <f>IF(Table1[[#This Row],[Various  ]]&lt;&gt;1,IF(Table1[[#This Row],[Calculator / Software]]=1,1,""),"")</f>
        <v/>
      </c>
      <c r="CV428" s="171" t="str">
        <f>IF(Table1[[#This Row],[Various  ]]&lt;&gt;1,IF(Table1[[#This Row],[Information  ]]=1,1,""),"")</f>
        <v/>
      </c>
      <c r="CW428" s="171" t="str">
        <f>IF(Table1[[#This Row],[Various  ]]&lt;&gt;1,IF(Table1[[#This Row],[Interactive Tool]]=1,1,""),"")</f>
        <v/>
      </c>
      <c r="CX428" s="171" t="str">
        <f>IF(Table1[[#This Row],[Various  ]]&lt;&gt;1,IF(Table1[[#This Row],[Technical Specifications]]=1,1,""),"")</f>
        <v/>
      </c>
      <c r="CY428" s="171" t="str">
        <f>IF(Table1[[#This Row],[Various  ]]&lt;&gt;1,IF(Table1[[#This Row],[Training Resources]]=1,1,""),"")</f>
        <v/>
      </c>
      <c r="CZ428" s="171" t="str">
        <f>IF(Table1[[#This Row],[Various  ]]&lt;&gt;1,IF(Table1[[#This Row],[Toolbox]]=1,1,""),"")</f>
        <v/>
      </c>
      <c r="DA428" s="169" t="str">
        <f>IF(Table1[[#This Row],[Various  ]]&lt;&gt;1,IF(Table1[[#This Row],[Video]]=1,1,""),"")</f>
        <v/>
      </c>
      <c r="DB428" s="169" t="str">
        <f>IF(Table1[[#This Row],[Various  ]]&lt;&gt;1,IF(Table1[[#This Row],[Case study]]=1,1,""),"")</f>
        <v/>
      </c>
      <c r="DC428" s="169" t="str">
        <f>IF(Table1[[#This Row],[Various  ]]&lt;&gt;1,IF(Table1[[#This Row],[Other   ]]=1,1,""),"")</f>
        <v/>
      </c>
      <c r="DD428" s="169" t="str">
        <f>IF(Table1[[#This Row],[Various  ]]&lt;&gt;1,IF(Table1[[#This Row],[Standards]]=1,1,""),"")</f>
        <v/>
      </c>
      <c r="DE428" s="169" t="str">
        <f>IF(Table1[[#This Row],[Various]]=1,1,IF(SUM(Table1[[#This Row],[Calculator / Software]:[Standards]])&gt;1,1,""))</f>
        <v/>
      </c>
      <c r="DF428" s="169" t="str">
        <f>IF(Table1[[#This Row],[Multiple NCC links]]&lt;&gt;1,IF(Table1[[#This Row],[Design]]=1,1,""),"")</f>
        <v/>
      </c>
      <c r="DG428" s="169" t="str">
        <f>IF(Table1[[#This Row],[Multiple NCC links]]&lt;&gt;1,IF(Table1[[#This Row],[Assessment / Verification]]=1,1,""),"")</f>
        <v/>
      </c>
      <c r="DH428" s="169" t="str">
        <f>IF(Table1[[#This Row],[Multiple NCC links]]&lt;&gt;1,IF(Table1[[#This Row],[Climate Specific ]]=1,1,""),"")</f>
        <v/>
      </c>
      <c r="DI428" s="169" t="str">
        <f>IF(Table1[[#This Row],[Multiple NCC links]]&lt;&gt;1,IF(Table1[[#This Row],[Alterations / Additions]]=1,1,""),"")</f>
        <v/>
      </c>
      <c r="DJ428" s="169" t="str">
        <f>IF(Table1[[#This Row],[Multiple NCC links]]&lt;&gt;1,IF(Table1[[#This Row],[Glazing]]=1,1,""),"")</f>
        <v/>
      </c>
      <c r="DK428" s="169" t="str">
        <f>IF(Table1[[#This Row],[Multiple NCC links]]&lt;&gt;1,IF(Table1[[#This Row],[Building Fabric / Thermal / Sealing]]=1,1,""),"")</f>
        <v/>
      </c>
      <c r="DL428" s="169" t="str">
        <f>IF(Table1[[#This Row],[Multiple NCC links]]&lt;&gt;1,IF(Table1[[#This Row],[Lighting]]=1,1,""),"")</f>
        <v/>
      </c>
      <c r="DM428" s="169" t="str">
        <f>IF(Table1[[#This Row],[Multiple NCC links]]&lt;&gt;1,IF(Table1[[#This Row],[HVAC]]=1,1,""),"")</f>
        <v/>
      </c>
      <c r="DN428" s="169" t="str">
        <f>IF(Table1[[#This Row],[Multiple NCC links]]&lt;&gt;1,IF(Table1[[#This Row],[Services]]=1,1,""),"")</f>
        <v/>
      </c>
      <c r="DO428" s="169" t="str">
        <f>IF(Table1[[#This Row],[Multiple NCC links]]&lt;&gt;1,IF(Table1[[#This Row],[Maintenance &amp; Monitoring]]=1,1,""),"")</f>
        <v/>
      </c>
      <c r="DP428" s="169" t="str">
        <f>IF(Table1[[#This Row],[Multiple NCC links]]&lt;&gt;1,IF(Table1[[#This Row],[Hand over / Operations]]=1,1,""),"")</f>
        <v/>
      </c>
      <c r="DQ428" s="169" t="str">
        <f>IF(Table1[[#This Row],[Multiple NCC links]]&lt;&gt;1,IF(Table1[[#This Row],[As built assessment]]=1,1,""),"")</f>
        <v/>
      </c>
      <c r="DR428" s="169" t="str">
        <f>IF(Table1[[#This Row],[Multiple NCC links]]&lt;&gt;1,IF(Table1[[#This Row],[Beyond compliance]]=1,1,""),"")</f>
        <v/>
      </c>
      <c r="DS428" s="169" t="str">
        <f>IF(SUM(Table1[[#This Row],[Design]:[Beyond compliance]])&gt;1,1,"")</f>
        <v/>
      </c>
      <c r="DT428" s="169" t="str">
        <f>IF(Table1[[#This Row],[Both Residential &amp; Commercial4]]&lt;&gt;1,IF(Table1[[#This Row],[Residential]]=1,1,""),"")</f>
        <v/>
      </c>
      <c r="DU428" s="169" t="str">
        <f>IF(Table1[[#This Row],[Both Residential &amp; Commercial4]]&lt;&gt;1,IF(Table1[[#This Row],[Commercial]]=1,1,""),"")</f>
        <v/>
      </c>
      <c r="DV428" s="169" t="str">
        <f>Table1[[#This Row],[Residential &amp; Commercial]]</f>
        <v/>
      </c>
      <c r="DW428" s="169"/>
    </row>
    <row r="429" spans="1:127" s="49" customFormat="1" ht="20.25" thickTop="1" thickBot="1" x14ac:dyDescent="0.35">
      <c r="A429" s="97"/>
      <c r="B429" s="97"/>
      <c r="C429" s="88"/>
      <c r="D429" s="88"/>
      <c r="E429" s="176"/>
      <c r="F429" s="176"/>
      <c r="G429" s="176"/>
      <c r="H429" s="176"/>
      <c r="I429" s="90" t="str">
        <f>IF(AND(Table1[[#This Row],[General]]=1,Table1[[#This Row],[Beginner]]=1,Table1[[#This Row],[Intermediate]]=1,Table1[[#This Row],[Advanced]]=1),1,"")</f>
        <v/>
      </c>
      <c r="J429" s="90" t="str">
        <f>CONCATENATE(IF(Table1[[#This Row],[General]]=1,"General, ",""), IF(Table1[[#This Row],[Beginner]]=1,"Beginner, ",""),IF(Table1[[#This Row],[Intermediate]]=1,"Intermediate, ",""), IF(Table1[[#This Row],[Advanced]]=1,"Advanced",""))</f>
        <v/>
      </c>
      <c r="K429" s="91"/>
      <c r="L429" s="179"/>
      <c r="M429" s="91"/>
      <c r="N429" s="91"/>
      <c r="O429" s="159"/>
      <c r="P429" s="91"/>
      <c r="Q429" s="91"/>
      <c r="R429" s="91"/>
      <c r="S42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29" s="102"/>
      <c r="U429" s="102"/>
      <c r="V429" s="240"/>
      <c r="W429" s="240"/>
      <c r="X429" s="102"/>
      <c r="Y429" s="102"/>
      <c r="Z429" s="102"/>
      <c r="AA429" s="102"/>
      <c r="AB429" s="102"/>
      <c r="AC429" s="102"/>
      <c r="AD429" s="102"/>
      <c r="AE429" s="102"/>
      <c r="AF429" s="102"/>
      <c r="AG42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29" s="103"/>
      <c r="AI429" s="103"/>
      <c r="AJ429" s="103"/>
      <c r="AK429" s="74" t="str">
        <f>CONCATENATE(IF(Table1[[#This Row],[Digital]]=1,"Digital, ",""),IF(Table1[[#This Row],[Face to Face]]=1,"Face to face, ",""),IF(Table1[[#This Row],[Blended]]=1,"Blended",""))</f>
        <v/>
      </c>
      <c r="AL429" s="99"/>
      <c r="AM429" s="104"/>
      <c r="AN429" s="130"/>
      <c r="AO429" s="94"/>
      <c r="AP429" s="182"/>
      <c r="AQ429" s="94"/>
      <c r="AR429" s="94"/>
      <c r="AS429" s="94"/>
      <c r="AT429" s="94"/>
      <c r="AU429" s="94"/>
      <c r="AV429" s="182"/>
      <c r="AW429" s="182"/>
      <c r="AX429" s="182"/>
      <c r="AY429" s="94"/>
      <c r="AZ42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2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29" s="95"/>
      <c r="BC429" s="95"/>
      <c r="BD429" s="90" t="str">
        <f>IF(AND(Table1[[#This Row],[Residential]]=1,Table1[[#This Row],[Commercial]]=1),1,"")</f>
        <v/>
      </c>
      <c r="BE429" s="90" t="str">
        <f>CONCATENATE(IF(Table1[[#This Row],[Residential]]=1,"Residential, ",""),IF(Table1[[#This Row],[Commercial]]=1,"Commercial",""))</f>
        <v/>
      </c>
      <c r="BF429" s="94"/>
      <c r="BG429" s="94"/>
      <c r="BH429" s="94"/>
      <c r="BI429" s="94"/>
      <c r="BJ429" s="94"/>
      <c r="BK429" s="94"/>
      <c r="BL429" s="94"/>
      <c r="BM429" s="182"/>
      <c r="BN429" s="94"/>
      <c r="BO42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29" s="178"/>
      <c r="BQ429" s="120"/>
      <c r="BR429" s="132"/>
      <c r="BS429" s="120"/>
      <c r="BT429" s="175"/>
      <c r="BU429" s="175"/>
      <c r="BV429" s="175"/>
      <c r="BW429" s="121"/>
      <c r="BX429" s="121"/>
      <c r="BY429" s="121"/>
      <c r="BZ429" s="227"/>
      <c r="CA42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29" s="48">
        <f>COUNTIF(Table1[[#This Row],[Validity]:[Alignment with NCC (Yes=1,No=0)]],"N/A")</f>
        <v>0</v>
      </c>
      <c r="CC429" s="48">
        <f>IF(ISERROR(Table1[[#This Row],[Total Quality Score (out of 10)]]/(4-Table1[[#This Row],[N/A Count]])),0,Table1[[#This Row],[Total Quality Score (out of 10)]]/(4-Table1[[#This Row],[N/A Count]]))</f>
        <v>0</v>
      </c>
      <c r="CD429" s="106"/>
      <c r="CE429" s="106"/>
      <c r="CF429" s="172" t="str">
        <f>IF(SUM(Table1[[#This Row],[Multiple]:[Level (all)62]])&lt;1,IF(Table1[[#This Row],[General]]=1,1,""),"")</f>
        <v/>
      </c>
      <c r="CG429" s="172" t="str">
        <f>IF(SUM(Table1[[#This Row],[Multiple]:[Level (all)62]])&lt;1,IF(Table1[[#This Row],[Beginner]]=1,1,""),"")</f>
        <v/>
      </c>
      <c r="CH429" s="171" t="str">
        <f>IF(SUM(Table1[[#This Row],[Multiple]:[Level (all)62]])&lt;1,IF(Table1[[#This Row],[Intermediate]]=1,1,""),"")</f>
        <v/>
      </c>
      <c r="CI429" s="171" t="str">
        <f>IF(SUM(Table1[[#This Row],[Multiple]:[Level (all)62]])&lt;1,IF(Table1[[#This Row],[Advanced]]=1,1,""),"")</f>
        <v/>
      </c>
      <c r="CJ429" s="171" t="str">
        <f>IF(AND(SUM(Table1[[#This Row],[General]:[Advanced]])&lt;4,SUM(Table1[[#This Row],[General]:[Advanced]])&gt;1),1,"")</f>
        <v/>
      </c>
      <c r="CK429" s="171" t="str">
        <f>Table1[[#This Row],[Level (all)]]</f>
        <v/>
      </c>
      <c r="CL429" s="171" t="str">
        <f>IF(Table1[[#This Row],[Multiple audience]]&lt;&gt;1,IF(Table1[[#This Row],[General Audience]]=1,1,""),"")</f>
        <v/>
      </c>
      <c r="CM429" s="171" t="str">
        <f>IF(Table1[[#This Row],[Multiple audience]]&lt;&gt;1,IF(Table1[[#This Row],[Planners / Designers ]]=1,1,""),"")</f>
        <v/>
      </c>
      <c r="CN429" s="171" t="str">
        <f>IF(Table1[[#This Row],[Multiple audience]]&lt;&gt;1,IF(Table1[[#This Row],[Regulatory Assessors]]=1,1,""),"")</f>
        <v/>
      </c>
      <c r="CO429" s="171" t="str">
        <f>IF(Table1[[#This Row],[Multiple audience]]&lt;&gt;1,IF(Table1[[#This Row],[Builders / Management]]=1,1,""),"")</f>
        <v/>
      </c>
      <c r="CP429" s="171" t="str">
        <f>IF(Table1[[#This Row],[Multiple audience]]&lt;&gt;1,IF(Table1[[#This Row],[Energy / Sus Assessors]]=1,1,""),"")</f>
        <v/>
      </c>
      <c r="CQ429" s="171" t="str">
        <f>IF(Table1[[#This Row],[Multiple audience]]&lt;&gt;1,IF(Table1[[#This Row],[Semi-skilled]]=1,1,""),"")</f>
        <v/>
      </c>
      <c r="CR429" s="171" t="str">
        <f>IF(Table1[[#This Row],[Multiple audience]]&lt;&gt;1,IF(Table1[[#This Row],[Trades]]=1,1,""),"")</f>
        <v/>
      </c>
      <c r="CS429" s="171" t="str">
        <f>IF(Table1[[#This Row],[Multiple audience]]&lt;&gt;1,IF(Table1[[#This Row],[Other]]=1,1,""),"")</f>
        <v/>
      </c>
      <c r="CT429" s="171" t="str">
        <f>IF(SUM(Table1[[#This Row],[General Audience]:[Other]])&gt;1,1,"")</f>
        <v/>
      </c>
      <c r="CU429" s="171" t="str">
        <f>IF(Table1[[#This Row],[Various  ]]&lt;&gt;1,IF(Table1[[#This Row],[Calculator / Software]]=1,1,""),"")</f>
        <v/>
      </c>
      <c r="CV429" s="171" t="str">
        <f>IF(Table1[[#This Row],[Various  ]]&lt;&gt;1,IF(Table1[[#This Row],[Information  ]]=1,1,""),"")</f>
        <v/>
      </c>
      <c r="CW429" s="171" t="str">
        <f>IF(Table1[[#This Row],[Various  ]]&lt;&gt;1,IF(Table1[[#This Row],[Interactive Tool]]=1,1,""),"")</f>
        <v/>
      </c>
      <c r="CX429" s="171" t="str">
        <f>IF(Table1[[#This Row],[Various  ]]&lt;&gt;1,IF(Table1[[#This Row],[Technical Specifications]]=1,1,""),"")</f>
        <v/>
      </c>
      <c r="CY429" s="171" t="str">
        <f>IF(Table1[[#This Row],[Various  ]]&lt;&gt;1,IF(Table1[[#This Row],[Training Resources]]=1,1,""),"")</f>
        <v/>
      </c>
      <c r="CZ429" s="171" t="str">
        <f>IF(Table1[[#This Row],[Various  ]]&lt;&gt;1,IF(Table1[[#This Row],[Toolbox]]=1,1,""),"")</f>
        <v/>
      </c>
      <c r="DA429" s="169" t="str">
        <f>IF(Table1[[#This Row],[Various  ]]&lt;&gt;1,IF(Table1[[#This Row],[Video]]=1,1,""),"")</f>
        <v/>
      </c>
      <c r="DB429" s="169" t="str">
        <f>IF(Table1[[#This Row],[Various  ]]&lt;&gt;1,IF(Table1[[#This Row],[Case study]]=1,1,""),"")</f>
        <v/>
      </c>
      <c r="DC429" s="169" t="str">
        <f>IF(Table1[[#This Row],[Various  ]]&lt;&gt;1,IF(Table1[[#This Row],[Other   ]]=1,1,""),"")</f>
        <v/>
      </c>
      <c r="DD429" s="169" t="str">
        <f>IF(Table1[[#This Row],[Various  ]]&lt;&gt;1,IF(Table1[[#This Row],[Standards]]=1,1,""),"")</f>
        <v/>
      </c>
      <c r="DE429" s="169" t="str">
        <f>IF(Table1[[#This Row],[Various]]=1,1,IF(SUM(Table1[[#This Row],[Calculator / Software]:[Standards]])&gt;1,1,""))</f>
        <v/>
      </c>
      <c r="DF429" s="169" t="str">
        <f>IF(Table1[[#This Row],[Multiple NCC links]]&lt;&gt;1,IF(Table1[[#This Row],[Design]]=1,1,""),"")</f>
        <v/>
      </c>
      <c r="DG429" s="169" t="str">
        <f>IF(Table1[[#This Row],[Multiple NCC links]]&lt;&gt;1,IF(Table1[[#This Row],[Assessment / Verification]]=1,1,""),"")</f>
        <v/>
      </c>
      <c r="DH429" s="169" t="str">
        <f>IF(Table1[[#This Row],[Multiple NCC links]]&lt;&gt;1,IF(Table1[[#This Row],[Climate Specific ]]=1,1,""),"")</f>
        <v/>
      </c>
      <c r="DI429" s="169" t="str">
        <f>IF(Table1[[#This Row],[Multiple NCC links]]&lt;&gt;1,IF(Table1[[#This Row],[Alterations / Additions]]=1,1,""),"")</f>
        <v/>
      </c>
      <c r="DJ429" s="169" t="str">
        <f>IF(Table1[[#This Row],[Multiple NCC links]]&lt;&gt;1,IF(Table1[[#This Row],[Glazing]]=1,1,""),"")</f>
        <v/>
      </c>
      <c r="DK429" s="169" t="str">
        <f>IF(Table1[[#This Row],[Multiple NCC links]]&lt;&gt;1,IF(Table1[[#This Row],[Building Fabric / Thermal / Sealing]]=1,1,""),"")</f>
        <v/>
      </c>
      <c r="DL429" s="169" t="str">
        <f>IF(Table1[[#This Row],[Multiple NCC links]]&lt;&gt;1,IF(Table1[[#This Row],[Lighting]]=1,1,""),"")</f>
        <v/>
      </c>
      <c r="DM429" s="169" t="str">
        <f>IF(Table1[[#This Row],[Multiple NCC links]]&lt;&gt;1,IF(Table1[[#This Row],[HVAC]]=1,1,""),"")</f>
        <v/>
      </c>
      <c r="DN429" s="169" t="str">
        <f>IF(Table1[[#This Row],[Multiple NCC links]]&lt;&gt;1,IF(Table1[[#This Row],[Services]]=1,1,""),"")</f>
        <v/>
      </c>
      <c r="DO429" s="169" t="str">
        <f>IF(Table1[[#This Row],[Multiple NCC links]]&lt;&gt;1,IF(Table1[[#This Row],[Maintenance &amp; Monitoring]]=1,1,""),"")</f>
        <v/>
      </c>
      <c r="DP429" s="169" t="str">
        <f>IF(Table1[[#This Row],[Multiple NCC links]]&lt;&gt;1,IF(Table1[[#This Row],[Hand over / Operations]]=1,1,""),"")</f>
        <v/>
      </c>
      <c r="DQ429" s="169" t="str">
        <f>IF(Table1[[#This Row],[Multiple NCC links]]&lt;&gt;1,IF(Table1[[#This Row],[As built assessment]]=1,1,""),"")</f>
        <v/>
      </c>
      <c r="DR429" s="169" t="str">
        <f>IF(Table1[[#This Row],[Multiple NCC links]]&lt;&gt;1,IF(Table1[[#This Row],[Beyond compliance]]=1,1,""),"")</f>
        <v/>
      </c>
      <c r="DS429" s="169" t="str">
        <f>IF(SUM(Table1[[#This Row],[Design]:[Beyond compliance]])&gt;1,1,"")</f>
        <v/>
      </c>
      <c r="DT429" s="169" t="str">
        <f>IF(Table1[[#This Row],[Both Residential &amp; Commercial4]]&lt;&gt;1,IF(Table1[[#This Row],[Residential]]=1,1,""),"")</f>
        <v/>
      </c>
      <c r="DU429" s="169" t="str">
        <f>IF(Table1[[#This Row],[Both Residential &amp; Commercial4]]&lt;&gt;1,IF(Table1[[#This Row],[Commercial]]=1,1,""),"")</f>
        <v/>
      </c>
      <c r="DV429" s="169" t="str">
        <f>Table1[[#This Row],[Residential &amp; Commercial]]</f>
        <v/>
      </c>
      <c r="DW429" s="169"/>
    </row>
    <row r="430" spans="1:127" s="49" customFormat="1" ht="20.25" thickTop="1" thickBot="1" x14ac:dyDescent="0.35">
      <c r="A430" s="97"/>
      <c r="B430" s="97"/>
      <c r="C430" s="88"/>
      <c r="D430" s="88"/>
      <c r="E430" s="176"/>
      <c r="F430" s="176"/>
      <c r="G430" s="176"/>
      <c r="H430" s="176"/>
      <c r="I430" s="90" t="str">
        <f>IF(AND(Table1[[#This Row],[General]]=1,Table1[[#This Row],[Beginner]]=1,Table1[[#This Row],[Intermediate]]=1,Table1[[#This Row],[Advanced]]=1),1,"")</f>
        <v/>
      </c>
      <c r="J430" s="90" t="str">
        <f>CONCATENATE(IF(Table1[[#This Row],[General]]=1,"General, ",""), IF(Table1[[#This Row],[Beginner]]=1,"Beginner, ",""),IF(Table1[[#This Row],[Intermediate]]=1,"Intermediate, ",""), IF(Table1[[#This Row],[Advanced]]=1,"Advanced",""))</f>
        <v/>
      </c>
      <c r="K430" s="91"/>
      <c r="L430" s="179"/>
      <c r="M430" s="91"/>
      <c r="N430" s="91"/>
      <c r="O430" s="159"/>
      <c r="P430" s="91"/>
      <c r="Q430" s="91"/>
      <c r="R430" s="91"/>
      <c r="S43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30" s="102"/>
      <c r="U430" s="102"/>
      <c r="V430" s="240"/>
      <c r="W430" s="240"/>
      <c r="X430" s="102"/>
      <c r="Y430" s="102"/>
      <c r="Z430" s="102"/>
      <c r="AA430" s="102"/>
      <c r="AB430" s="102"/>
      <c r="AC430" s="102"/>
      <c r="AD430" s="102"/>
      <c r="AE430" s="102"/>
      <c r="AF430" s="102"/>
      <c r="AG43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30" s="103"/>
      <c r="AI430" s="103"/>
      <c r="AJ430" s="103"/>
      <c r="AK430" s="74" t="str">
        <f>CONCATENATE(IF(Table1[[#This Row],[Digital]]=1,"Digital, ",""),IF(Table1[[#This Row],[Face to Face]]=1,"Face to face, ",""),IF(Table1[[#This Row],[Blended]]=1,"Blended",""))</f>
        <v/>
      </c>
      <c r="AL430" s="99"/>
      <c r="AM430" s="104"/>
      <c r="AN430" s="130"/>
      <c r="AO430" s="94"/>
      <c r="AP430" s="182"/>
      <c r="AQ430" s="94"/>
      <c r="AR430" s="94"/>
      <c r="AS430" s="94"/>
      <c r="AT430" s="94"/>
      <c r="AU430" s="94"/>
      <c r="AV430" s="182"/>
      <c r="AW430" s="182"/>
      <c r="AX430" s="182"/>
      <c r="AY430" s="94"/>
      <c r="AZ43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3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30" s="95"/>
      <c r="BC430" s="95"/>
      <c r="BD430" s="90" t="str">
        <f>IF(AND(Table1[[#This Row],[Residential]]=1,Table1[[#This Row],[Commercial]]=1),1,"")</f>
        <v/>
      </c>
      <c r="BE430" s="90" t="str">
        <f>CONCATENATE(IF(Table1[[#This Row],[Residential]]=1,"Residential, ",""),IF(Table1[[#This Row],[Commercial]]=1,"Commercial",""))</f>
        <v/>
      </c>
      <c r="BF430" s="94"/>
      <c r="BG430" s="94"/>
      <c r="BH430" s="94"/>
      <c r="BI430" s="94"/>
      <c r="BJ430" s="94"/>
      <c r="BK430" s="94"/>
      <c r="BL430" s="94"/>
      <c r="BM430" s="182"/>
      <c r="BN430" s="94"/>
      <c r="BO43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30" s="178"/>
      <c r="BQ430" s="120"/>
      <c r="BR430" s="132"/>
      <c r="BS430" s="120"/>
      <c r="BT430" s="175"/>
      <c r="BU430" s="175"/>
      <c r="BV430" s="175"/>
      <c r="BW430" s="121"/>
      <c r="BX430" s="121"/>
      <c r="BY430" s="121"/>
      <c r="BZ430" s="227"/>
      <c r="CA43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30" s="48">
        <f>COUNTIF(Table1[[#This Row],[Validity]:[Alignment with NCC (Yes=1,No=0)]],"N/A")</f>
        <v>0</v>
      </c>
      <c r="CC430" s="48">
        <f>IF(ISERROR(Table1[[#This Row],[Total Quality Score (out of 10)]]/(4-Table1[[#This Row],[N/A Count]])),0,Table1[[#This Row],[Total Quality Score (out of 10)]]/(4-Table1[[#This Row],[N/A Count]]))</f>
        <v>0</v>
      </c>
      <c r="CD430" s="106"/>
      <c r="CE430" s="106"/>
      <c r="CF430" s="172" t="str">
        <f>IF(SUM(Table1[[#This Row],[Multiple]:[Level (all)62]])&lt;1,IF(Table1[[#This Row],[General]]=1,1,""),"")</f>
        <v/>
      </c>
      <c r="CG430" s="172" t="str">
        <f>IF(SUM(Table1[[#This Row],[Multiple]:[Level (all)62]])&lt;1,IF(Table1[[#This Row],[Beginner]]=1,1,""),"")</f>
        <v/>
      </c>
      <c r="CH430" s="171" t="str">
        <f>IF(SUM(Table1[[#This Row],[Multiple]:[Level (all)62]])&lt;1,IF(Table1[[#This Row],[Intermediate]]=1,1,""),"")</f>
        <v/>
      </c>
      <c r="CI430" s="171" t="str">
        <f>IF(SUM(Table1[[#This Row],[Multiple]:[Level (all)62]])&lt;1,IF(Table1[[#This Row],[Advanced]]=1,1,""),"")</f>
        <v/>
      </c>
      <c r="CJ430" s="171" t="str">
        <f>IF(AND(SUM(Table1[[#This Row],[General]:[Advanced]])&lt;4,SUM(Table1[[#This Row],[General]:[Advanced]])&gt;1),1,"")</f>
        <v/>
      </c>
      <c r="CK430" s="171" t="str">
        <f>Table1[[#This Row],[Level (all)]]</f>
        <v/>
      </c>
      <c r="CL430" s="171" t="str">
        <f>IF(Table1[[#This Row],[Multiple audience]]&lt;&gt;1,IF(Table1[[#This Row],[General Audience]]=1,1,""),"")</f>
        <v/>
      </c>
      <c r="CM430" s="171" t="str">
        <f>IF(Table1[[#This Row],[Multiple audience]]&lt;&gt;1,IF(Table1[[#This Row],[Planners / Designers ]]=1,1,""),"")</f>
        <v/>
      </c>
      <c r="CN430" s="171" t="str">
        <f>IF(Table1[[#This Row],[Multiple audience]]&lt;&gt;1,IF(Table1[[#This Row],[Regulatory Assessors]]=1,1,""),"")</f>
        <v/>
      </c>
      <c r="CO430" s="171" t="str">
        <f>IF(Table1[[#This Row],[Multiple audience]]&lt;&gt;1,IF(Table1[[#This Row],[Builders / Management]]=1,1,""),"")</f>
        <v/>
      </c>
      <c r="CP430" s="171" t="str">
        <f>IF(Table1[[#This Row],[Multiple audience]]&lt;&gt;1,IF(Table1[[#This Row],[Energy / Sus Assessors]]=1,1,""),"")</f>
        <v/>
      </c>
      <c r="CQ430" s="171" t="str">
        <f>IF(Table1[[#This Row],[Multiple audience]]&lt;&gt;1,IF(Table1[[#This Row],[Semi-skilled]]=1,1,""),"")</f>
        <v/>
      </c>
      <c r="CR430" s="171" t="str">
        <f>IF(Table1[[#This Row],[Multiple audience]]&lt;&gt;1,IF(Table1[[#This Row],[Trades]]=1,1,""),"")</f>
        <v/>
      </c>
      <c r="CS430" s="171" t="str">
        <f>IF(Table1[[#This Row],[Multiple audience]]&lt;&gt;1,IF(Table1[[#This Row],[Other]]=1,1,""),"")</f>
        <v/>
      </c>
      <c r="CT430" s="171" t="str">
        <f>IF(SUM(Table1[[#This Row],[General Audience]:[Other]])&gt;1,1,"")</f>
        <v/>
      </c>
      <c r="CU430" s="171" t="str">
        <f>IF(Table1[[#This Row],[Various  ]]&lt;&gt;1,IF(Table1[[#This Row],[Calculator / Software]]=1,1,""),"")</f>
        <v/>
      </c>
      <c r="CV430" s="171" t="str">
        <f>IF(Table1[[#This Row],[Various  ]]&lt;&gt;1,IF(Table1[[#This Row],[Information  ]]=1,1,""),"")</f>
        <v/>
      </c>
      <c r="CW430" s="171" t="str">
        <f>IF(Table1[[#This Row],[Various  ]]&lt;&gt;1,IF(Table1[[#This Row],[Interactive Tool]]=1,1,""),"")</f>
        <v/>
      </c>
      <c r="CX430" s="171" t="str">
        <f>IF(Table1[[#This Row],[Various  ]]&lt;&gt;1,IF(Table1[[#This Row],[Technical Specifications]]=1,1,""),"")</f>
        <v/>
      </c>
      <c r="CY430" s="171" t="str">
        <f>IF(Table1[[#This Row],[Various  ]]&lt;&gt;1,IF(Table1[[#This Row],[Training Resources]]=1,1,""),"")</f>
        <v/>
      </c>
      <c r="CZ430" s="171" t="str">
        <f>IF(Table1[[#This Row],[Various  ]]&lt;&gt;1,IF(Table1[[#This Row],[Toolbox]]=1,1,""),"")</f>
        <v/>
      </c>
      <c r="DA430" s="169" t="str">
        <f>IF(Table1[[#This Row],[Various  ]]&lt;&gt;1,IF(Table1[[#This Row],[Video]]=1,1,""),"")</f>
        <v/>
      </c>
      <c r="DB430" s="169" t="str">
        <f>IF(Table1[[#This Row],[Various  ]]&lt;&gt;1,IF(Table1[[#This Row],[Case study]]=1,1,""),"")</f>
        <v/>
      </c>
      <c r="DC430" s="169" t="str">
        <f>IF(Table1[[#This Row],[Various  ]]&lt;&gt;1,IF(Table1[[#This Row],[Other   ]]=1,1,""),"")</f>
        <v/>
      </c>
      <c r="DD430" s="169" t="str">
        <f>IF(Table1[[#This Row],[Various  ]]&lt;&gt;1,IF(Table1[[#This Row],[Standards]]=1,1,""),"")</f>
        <v/>
      </c>
      <c r="DE430" s="169" t="str">
        <f>IF(Table1[[#This Row],[Various]]=1,1,IF(SUM(Table1[[#This Row],[Calculator / Software]:[Standards]])&gt;1,1,""))</f>
        <v/>
      </c>
      <c r="DF430" s="169" t="str">
        <f>IF(Table1[[#This Row],[Multiple NCC links]]&lt;&gt;1,IF(Table1[[#This Row],[Design]]=1,1,""),"")</f>
        <v/>
      </c>
      <c r="DG430" s="169" t="str">
        <f>IF(Table1[[#This Row],[Multiple NCC links]]&lt;&gt;1,IF(Table1[[#This Row],[Assessment / Verification]]=1,1,""),"")</f>
        <v/>
      </c>
      <c r="DH430" s="169" t="str">
        <f>IF(Table1[[#This Row],[Multiple NCC links]]&lt;&gt;1,IF(Table1[[#This Row],[Climate Specific ]]=1,1,""),"")</f>
        <v/>
      </c>
      <c r="DI430" s="169" t="str">
        <f>IF(Table1[[#This Row],[Multiple NCC links]]&lt;&gt;1,IF(Table1[[#This Row],[Alterations / Additions]]=1,1,""),"")</f>
        <v/>
      </c>
      <c r="DJ430" s="169" t="str">
        <f>IF(Table1[[#This Row],[Multiple NCC links]]&lt;&gt;1,IF(Table1[[#This Row],[Glazing]]=1,1,""),"")</f>
        <v/>
      </c>
      <c r="DK430" s="169" t="str">
        <f>IF(Table1[[#This Row],[Multiple NCC links]]&lt;&gt;1,IF(Table1[[#This Row],[Building Fabric / Thermal / Sealing]]=1,1,""),"")</f>
        <v/>
      </c>
      <c r="DL430" s="169" t="str">
        <f>IF(Table1[[#This Row],[Multiple NCC links]]&lt;&gt;1,IF(Table1[[#This Row],[Lighting]]=1,1,""),"")</f>
        <v/>
      </c>
      <c r="DM430" s="169" t="str">
        <f>IF(Table1[[#This Row],[Multiple NCC links]]&lt;&gt;1,IF(Table1[[#This Row],[HVAC]]=1,1,""),"")</f>
        <v/>
      </c>
      <c r="DN430" s="169" t="str">
        <f>IF(Table1[[#This Row],[Multiple NCC links]]&lt;&gt;1,IF(Table1[[#This Row],[Services]]=1,1,""),"")</f>
        <v/>
      </c>
      <c r="DO430" s="169" t="str">
        <f>IF(Table1[[#This Row],[Multiple NCC links]]&lt;&gt;1,IF(Table1[[#This Row],[Maintenance &amp; Monitoring]]=1,1,""),"")</f>
        <v/>
      </c>
      <c r="DP430" s="169" t="str">
        <f>IF(Table1[[#This Row],[Multiple NCC links]]&lt;&gt;1,IF(Table1[[#This Row],[Hand over / Operations]]=1,1,""),"")</f>
        <v/>
      </c>
      <c r="DQ430" s="169" t="str">
        <f>IF(Table1[[#This Row],[Multiple NCC links]]&lt;&gt;1,IF(Table1[[#This Row],[As built assessment]]=1,1,""),"")</f>
        <v/>
      </c>
      <c r="DR430" s="169" t="str">
        <f>IF(Table1[[#This Row],[Multiple NCC links]]&lt;&gt;1,IF(Table1[[#This Row],[Beyond compliance]]=1,1,""),"")</f>
        <v/>
      </c>
      <c r="DS430" s="169" t="str">
        <f>IF(SUM(Table1[[#This Row],[Design]:[Beyond compliance]])&gt;1,1,"")</f>
        <v/>
      </c>
      <c r="DT430" s="169" t="str">
        <f>IF(Table1[[#This Row],[Both Residential &amp; Commercial4]]&lt;&gt;1,IF(Table1[[#This Row],[Residential]]=1,1,""),"")</f>
        <v/>
      </c>
      <c r="DU430" s="169" t="str">
        <f>IF(Table1[[#This Row],[Both Residential &amp; Commercial4]]&lt;&gt;1,IF(Table1[[#This Row],[Commercial]]=1,1,""),"")</f>
        <v/>
      </c>
      <c r="DV430" s="169" t="str">
        <f>Table1[[#This Row],[Residential &amp; Commercial]]</f>
        <v/>
      </c>
      <c r="DW430" s="169"/>
    </row>
    <row r="431" spans="1:127" s="49" customFormat="1" ht="20.25" thickTop="1" thickBot="1" x14ac:dyDescent="0.35">
      <c r="A431" s="97"/>
      <c r="B431" s="97"/>
      <c r="C431" s="88"/>
      <c r="D431" s="88"/>
      <c r="E431" s="176"/>
      <c r="F431" s="176"/>
      <c r="G431" s="176"/>
      <c r="H431" s="176"/>
      <c r="I431" s="90" t="str">
        <f>IF(AND(Table1[[#This Row],[General]]=1,Table1[[#This Row],[Beginner]]=1,Table1[[#This Row],[Intermediate]]=1,Table1[[#This Row],[Advanced]]=1),1,"")</f>
        <v/>
      </c>
      <c r="J431" s="90" t="str">
        <f>CONCATENATE(IF(Table1[[#This Row],[General]]=1,"General, ",""), IF(Table1[[#This Row],[Beginner]]=1,"Beginner, ",""),IF(Table1[[#This Row],[Intermediate]]=1,"Intermediate, ",""), IF(Table1[[#This Row],[Advanced]]=1,"Advanced",""))</f>
        <v/>
      </c>
      <c r="K431" s="91"/>
      <c r="L431" s="179"/>
      <c r="M431" s="91"/>
      <c r="N431" s="91"/>
      <c r="O431" s="159"/>
      <c r="P431" s="91"/>
      <c r="Q431" s="91"/>
      <c r="R431" s="91"/>
      <c r="S43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31" s="102"/>
      <c r="U431" s="102"/>
      <c r="V431" s="240"/>
      <c r="W431" s="240"/>
      <c r="X431" s="102"/>
      <c r="Y431" s="102"/>
      <c r="Z431" s="102"/>
      <c r="AA431" s="102"/>
      <c r="AB431" s="102"/>
      <c r="AC431" s="102"/>
      <c r="AD431" s="102"/>
      <c r="AE431" s="102"/>
      <c r="AF431" s="102"/>
      <c r="AG43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31" s="103"/>
      <c r="AI431" s="103"/>
      <c r="AJ431" s="103"/>
      <c r="AK431" s="74" t="str">
        <f>CONCATENATE(IF(Table1[[#This Row],[Digital]]=1,"Digital, ",""),IF(Table1[[#This Row],[Face to Face]]=1,"Face to face, ",""),IF(Table1[[#This Row],[Blended]]=1,"Blended",""))</f>
        <v/>
      </c>
      <c r="AL431" s="99"/>
      <c r="AM431" s="104"/>
      <c r="AN431" s="130"/>
      <c r="AO431" s="94"/>
      <c r="AP431" s="182"/>
      <c r="AQ431" s="94"/>
      <c r="AR431" s="94"/>
      <c r="AS431" s="94"/>
      <c r="AT431" s="94"/>
      <c r="AU431" s="94"/>
      <c r="AV431" s="182"/>
      <c r="AW431" s="182"/>
      <c r="AX431" s="182"/>
      <c r="AY431" s="94"/>
      <c r="AZ43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3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31" s="95"/>
      <c r="BC431" s="95"/>
      <c r="BD431" s="90" t="str">
        <f>IF(AND(Table1[[#This Row],[Residential]]=1,Table1[[#This Row],[Commercial]]=1),1,"")</f>
        <v/>
      </c>
      <c r="BE431" s="90" t="str">
        <f>CONCATENATE(IF(Table1[[#This Row],[Residential]]=1,"Residential, ",""),IF(Table1[[#This Row],[Commercial]]=1,"Commercial",""))</f>
        <v/>
      </c>
      <c r="BF431" s="94"/>
      <c r="BG431" s="94"/>
      <c r="BH431" s="94"/>
      <c r="BI431" s="94"/>
      <c r="BJ431" s="94"/>
      <c r="BK431" s="94"/>
      <c r="BL431" s="94"/>
      <c r="BM431" s="182"/>
      <c r="BN431" s="94"/>
      <c r="BO43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31" s="178"/>
      <c r="BQ431" s="120"/>
      <c r="BR431" s="132"/>
      <c r="BS431" s="120"/>
      <c r="BT431" s="175"/>
      <c r="BU431" s="175"/>
      <c r="BV431" s="175"/>
      <c r="BW431" s="121"/>
      <c r="BX431" s="121"/>
      <c r="BY431" s="121"/>
      <c r="BZ431" s="227"/>
      <c r="CA43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31" s="48">
        <f>COUNTIF(Table1[[#This Row],[Validity]:[Alignment with NCC (Yes=1,No=0)]],"N/A")</f>
        <v>0</v>
      </c>
      <c r="CC431" s="48">
        <f>IF(ISERROR(Table1[[#This Row],[Total Quality Score (out of 10)]]/(4-Table1[[#This Row],[N/A Count]])),0,Table1[[#This Row],[Total Quality Score (out of 10)]]/(4-Table1[[#This Row],[N/A Count]]))</f>
        <v>0</v>
      </c>
      <c r="CD431" s="106"/>
      <c r="CE431" s="106"/>
      <c r="CF431" s="172" t="str">
        <f>IF(SUM(Table1[[#This Row],[Multiple]:[Level (all)62]])&lt;1,IF(Table1[[#This Row],[General]]=1,1,""),"")</f>
        <v/>
      </c>
      <c r="CG431" s="172" t="str">
        <f>IF(SUM(Table1[[#This Row],[Multiple]:[Level (all)62]])&lt;1,IF(Table1[[#This Row],[Beginner]]=1,1,""),"")</f>
        <v/>
      </c>
      <c r="CH431" s="171" t="str">
        <f>IF(SUM(Table1[[#This Row],[Multiple]:[Level (all)62]])&lt;1,IF(Table1[[#This Row],[Intermediate]]=1,1,""),"")</f>
        <v/>
      </c>
      <c r="CI431" s="171" t="str">
        <f>IF(SUM(Table1[[#This Row],[Multiple]:[Level (all)62]])&lt;1,IF(Table1[[#This Row],[Advanced]]=1,1,""),"")</f>
        <v/>
      </c>
      <c r="CJ431" s="171" t="str">
        <f>IF(AND(SUM(Table1[[#This Row],[General]:[Advanced]])&lt;4,SUM(Table1[[#This Row],[General]:[Advanced]])&gt;1),1,"")</f>
        <v/>
      </c>
      <c r="CK431" s="171" t="str">
        <f>Table1[[#This Row],[Level (all)]]</f>
        <v/>
      </c>
      <c r="CL431" s="171" t="str">
        <f>IF(Table1[[#This Row],[Multiple audience]]&lt;&gt;1,IF(Table1[[#This Row],[General Audience]]=1,1,""),"")</f>
        <v/>
      </c>
      <c r="CM431" s="171" t="str">
        <f>IF(Table1[[#This Row],[Multiple audience]]&lt;&gt;1,IF(Table1[[#This Row],[Planners / Designers ]]=1,1,""),"")</f>
        <v/>
      </c>
      <c r="CN431" s="171" t="str">
        <f>IF(Table1[[#This Row],[Multiple audience]]&lt;&gt;1,IF(Table1[[#This Row],[Regulatory Assessors]]=1,1,""),"")</f>
        <v/>
      </c>
      <c r="CO431" s="171" t="str">
        <f>IF(Table1[[#This Row],[Multiple audience]]&lt;&gt;1,IF(Table1[[#This Row],[Builders / Management]]=1,1,""),"")</f>
        <v/>
      </c>
      <c r="CP431" s="171" t="str">
        <f>IF(Table1[[#This Row],[Multiple audience]]&lt;&gt;1,IF(Table1[[#This Row],[Energy / Sus Assessors]]=1,1,""),"")</f>
        <v/>
      </c>
      <c r="CQ431" s="171" t="str">
        <f>IF(Table1[[#This Row],[Multiple audience]]&lt;&gt;1,IF(Table1[[#This Row],[Semi-skilled]]=1,1,""),"")</f>
        <v/>
      </c>
      <c r="CR431" s="171" t="str">
        <f>IF(Table1[[#This Row],[Multiple audience]]&lt;&gt;1,IF(Table1[[#This Row],[Trades]]=1,1,""),"")</f>
        <v/>
      </c>
      <c r="CS431" s="171" t="str">
        <f>IF(Table1[[#This Row],[Multiple audience]]&lt;&gt;1,IF(Table1[[#This Row],[Other]]=1,1,""),"")</f>
        <v/>
      </c>
      <c r="CT431" s="171" t="str">
        <f>IF(SUM(Table1[[#This Row],[General Audience]:[Other]])&gt;1,1,"")</f>
        <v/>
      </c>
      <c r="CU431" s="171" t="str">
        <f>IF(Table1[[#This Row],[Various  ]]&lt;&gt;1,IF(Table1[[#This Row],[Calculator / Software]]=1,1,""),"")</f>
        <v/>
      </c>
      <c r="CV431" s="171" t="str">
        <f>IF(Table1[[#This Row],[Various  ]]&lt;&gt;1,IF(Table1[[#This Row],[Information  ]]=1,1,""),"")</f>
        <v/>
      </c>
      <c r="CW431" s="171" t="str">
        <f>IF(Table1[[#This Row],[Various  ]]&lt;&gt;1,IF(Table1[[#This Row],[Interactive Tool]]=1,1,""),"")</f>
        <v/>
      </c>
      <c r="CX431" s="171" t="str">
        <f>IF(Table1[[#This Row],[Various  ]]&lt;&gt;1,IF(Table1[[#This Row],[Technical Specifications]]=1,1,""),"")</f>
        <v/>
      </c>
      <c r="CY431" s="171" t="str">
        <f>IF(Table1[[#This Row],[Various  ]]&lt;&gt;1,IF(Table1[[#This Row],[Training Resources]]=1,1,""),"")</f>
        <v/>
      </c>
      <c r="CZ431" s="171" t="str">
        <f>IF(Table1[[#This Row],[Various  ]]&lt;&gt;1,IF(Table1[[#This Row],[Toolbox]]=1,1,""),"")</f>
        <v/>
      </c>
      <c r="DA431" s="169" t="str">
        <f>IF(Table1[[#This Row],[Various  ]]&lt;&gt;1,IF(Table1[[#This Row],[Video]]=1,1,""),"")</f>
        <v/>
      </c>
      <c r="DB431" s="169" t="str">
        <f>IF(Table1[[#This Row],[Various  ]]&lt;&gt;1,IF(Table1[[#This Row],[Case study]]=1,1,""),"")</f>
        <v/>
      </c>
      <c r="DC431" s="169" t="str">
        <f>IF(Table1[[#This Row],[Various  ]]&lt;&gt;1,IF(Table1[[#This Row],[Other   ]]=1,1,""),"")</f>
        <v/>
      </c>
      <c r="DD431" s="169" t="str">
        <f>IF(Table1[[#This Row],[Various  ]]&lt;&gt;1,IF(Table1[[#This Row],[Standards]]=1,1,""),"")</f>
        <v/>
      </c>
      <c r="DE431" s="169" t="str">
        <f>IF(Table1[[#This Row],[Various]]=1,1,IF(SUM(Table1[[#This Row],[Calculator / Software]:[Standards]])&gt;1,1,""))</f>
        <v/>
      </c>
      <c r="DF431" s="169" t="str">
        <f>IF(Table1[[#This Row],[Multiple NCC links]]&lt;&gt;1,IF(Table1[[#This Row],[Design]]=1,1,""),"")</f>
        <v/>
      </c>
      <c r="DG431" s="169" t="str">
        <f>IF(Table1[[#This Row],[Multiple NCC links]]&lt;&gt;1,IF(Table1[[#This Row],[Assessment / Verification]]=1,1,""),"")</f>
        <v/>
      </c>
      <c r="DH431" s="169" t="str">
        <f>IF(Table1[[#This Row],[Multiple NCC links]]&lt;&gt;1,IF(Table1[[#This Row],[Climate Specific ]]=1,1,""),"")</f>
        <v/>
      </c>
      <c r="DI431" s="169" t="str">
        <f>IF(Table1[[#This Row],[Multiple NCC links]]&lt;&gt;1,IF(Table1[[#This Row],[Alterations / Additions]]=1,1,""),"")</f>
        <v/>
      </c>
      <c r="DJ431" s="169" t="str">
        <f>IF(Table1[[#This Row],[Multiple NCC links]]&lt;&gt;1,IF(Table1[[#This Row],[Glazing]]=1,1,""),"")</f>
        <v/>
      </c>
      <c r="DK431" s="169" t="str">
        <f>IF(Table1[[#This Row],[Multiple NCC links]]&lt;&gt;1,IF(Table1[[#This Row],[Building Fabric / Thermal / Sealing]]=1,1,""),"")</f>
        <v/>
      </c>
      <c r="DL431" s="169" t="str">
        <f>IF(Table1[[#This Row],[Multiple NCC links]]&lt;&gt;1,IF(Table1[[#This Row],[Lighting]]=1,1,""),"")</f>
        <v/>
      </c>
      <c r="DM431" s="169" t="str">
        <f>IF(Table1[[#This Row],[Multiple NCC links]]&lt;&gt;1,IF(Table1[[#This Row],[HVAC]]=1,1,""),"")</f>
        <v/>
      </c>
      <c r="DN431" s="169" t="str">
        <f>IF(Table1[[#This Row],[Multiple NCC links]]&lt;&gt;1,IF(Table1[[#This Row],[Services]]=1,1,""),"")</f>
        <v/>
      </c>
      <c r="DO431" s="169" t="str">
        <f>IF(Table1[[#This Row],[Multiple NCC links]]&lt;&gt;1,IF(Table1[[#This Row],[Maintenance &amp; Monitoring]]=1,1,""),"")</f>
        <v/>
      </c>
      <c r="DP431" s="169" t="str">
        <f>IF(Table1[[#This Row],[Multiple NCC links]]&lt;&gt;1,IF(Table1[[#This Row],[Hand over / Operations]]=1,1,""),"")</f>
        <v/>
      </c>
      <c r="DQ431" s="169" t="str">
        <f>IF(Table1[[#This Row],[Multiple NCC links]]&lt;&gt;1,IF(Table1[[#This Row],[As built assessment]]=1,1,""),"")</f>
        <v/>
      </c>
      <c r="DR431" s="169" t="str">
        <f>IF(Table1[[#This Row],[Multiple NCC links]]&lt;&gt;1,IF(Table1[[#This Row],[Beyond compliance]]=1,1,""),"")</f>
        <v/>
      </c>
      <c r="DS431" s="169" t="str">
        <f>IF(SUM(Table1[[#This Row],[Design]:[Beyond compliance]])&gt;1,1,"")</f>
        <v/>
      </c>
      <c r="DT431" s="169" t="str">
        <f>IF(Table1[[#This Row],[Both Residential &amp; Commercial4]]&lt;&gt;1,IF(Table1[[#This Row],[Residential]]=1,1,""),"")</f>
        <v/>
      </c>
      <c r="DU431" s="169" t="str">
        <f>IF(Table1[[#This Row],[Both Residential &amp; Commercial4]]&lt;&gt;1,IF(Table1[[#This Row],[Commercial]]=1,1,""),"")</f>
        <v/>
      </c>
      <c r="DV431" s="169" t="str">
        <f>Table1[[#This Row],[Residential &amp; Commercial]]</f>
        <v/>
      </c>
      <c r="DW431" s="169"/>
    </row>
    <row r="432" spans="1:127" s="49" customFormat="1" ht="20.25" thickTop="1" thickBot="1" x14ac:dyDescent="0.35">
      <c r="A432" s="97"/>
      <c r="B432" s="97"/>
      <c r="C432" s="88"/>
      <c r="D432" s="88"/>
      <c r="E432" s="176"/>
      <c r="F432" s="176"/>
      <c r="G432" s="176"/>
      <c r="H432" s="176"/>
      <c r="I432" s="90" t="str">
        <f>IF(AND(Table1[[#This Row],[General]]=1,Table1[[#This Row],[Beginner]]=1,Table1[[#This Row],[Intermediate]]=1,Table1[[#This Row],[Advanced]]=1),1,"")</f>
        <v/>
      </c>
      <c r="J432" s="90" t="str">
        <f>CONCATENATE(IF(Table1[[#This Row],[General]]=1,"General, ",""), IF(Table1[[#This Row],[Beginner]]=1,"Beginner, ",""),IF(Table1[[#This Row],[Intermediate]]=1,"Intermediate, ",""), IF(Table1[[#This Row],[Advanced]]=1,"Advanced",""))</f>
        <v/>
      </c>
      <c r="K432" s="91"/>
      <c r="L432" s="179"/>
      <c r="M432" s="91"/>
      <c r="N432" s="91"/>
      <c r="O432" s="159"/>
      <c r="P432" s="91"/>
      <c r="Q432" s="91"/>
      <c r="R432" s="91"/>
      <c r="S43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32" s="102"/>
      <c r="U432" s="102"/>
      <c r="V432" s="240"/>
      <c r="W432" s="240"/>
      <c r="X432" s="102"/>
      <c r="Y432" s="102"/>
      <c r="Z432" s="102"/>
      <c r="AA432" s="102"/>
      <c r="AB432" s="102"/>
      <c r="AC432" s="102"/>
      <c r="AD432" s="102"/>
      <c r="AE432" s="102"/>
      <c r="AF432" s="102"/>
      <c r="AG43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32" s="103"/>
      <c r="AI432" s="103"/>
      <c r="AJ432" s="103"/>
      <c r="AK432" s="74" t="str">
        <f>CONCATENATE(IF(Table1[[#This Row],[Digital]]=1,"Digital, ",""),IF(Table1[[#This Row],[Face to Face]]=1,"Face to face, ",""),IF(Table1[[#This Row],[Blended]]=1,"Blended",""))</f>
        <v/>
      </c>
      <c r="AL432" s="99"/>
      <c r="AM432" s="104"/>
      <c r="AN432" s="130"/>
      <c r="AO432" s="94"/>
      <c r="AP432" s="182"/>
      <c r="AQ432" s="94"/>
      <c r="AR432" s="94"/>
      <c r="AS432" s="94"/>
      <c r="AT432" s="94"/>
      <c r="AU432" s="94"/>
      <c r="AV432" s="182"/>
      <c r="AW432" s="182"/>
      <c r="AX432" s="182"/>
      <c r="AY432" s="94"/>
      <c r="AZ43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3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32" s="95"/>
      <c r="BC432" s="95"/>
      <c r="BD432" s="90" t="str">
        <f>IF(AND(Table1[[#This Row],[Residential]]=1,Table1[[#This Row],[Commercial]]=1),1,"")</f>
        <v/>
      </c>
      <c r="BE432" s="90" t="str">
        <f>CONCATENATE(IF(Table1[[#This Row],[Residential]]=1,"Residential, ",""),IF(Table1[[#This Row],[Commercial]]=1,"Commercial",""))</f>
        <v/>
      </c>
      <c r="BF432" s="94"/>
      <c r="BG432" s="94"/>
      <c r="BH432" s="94"/>
      <c r="BI432" s="94"/>
      <c r="BJ432" s="94"/>
      <c r="BK432" s="94"/>
      <c r="BL432" s="94"/>
      <c r="BM432" s="182"/>
      <c r="BN432" s="94"/>
      <c r="BO43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32" s="178"/>
      <c r="BQ432" s="120"/>
      <c r="BR432" s="132"/>
      <c r="BS432" s="120"/>
      <c r="BT432" s="175"/>
      <c r="BU432" s="175"/>
      <c r="BV432" s="175"/>
      <c r="BW432" s="121"/>
      <c r="BX432" s="121"/>
      <c r="BY432" s="121"/>
      <c r="BZ432" s="227"/>
      <c r="CA43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32" s="48">
        <f>COUNTIF(Table1[[#This Row],[Validity]:[Alignment with NCC (Yes=1,No=0)]],"N/A")</f>
        <v>0</v>
      </c>
      <c r="CC432" s="48">
        <f>IF(ISERROR(Table1[[#This Row],[Total Quality Score (out of 10)]]/(4-Table1[[#This Row],[N/A Count]])),0,Table1[[#This Row],[Total Quality Score (out of 10)]]/(4-Table1[[#This Row],[N/A Count]]))</f>
        <v>0</v>
      </c>
      <c r="CD432" s="106"/>
      <c r="CE432" s="106"/>
      <c r="CF432" s="172" t="str">
        <f>IF(SUM(Table1[[#This Row],[Multiple]:[Level (all)62]])&lt;1,IF(Table1[[#This Row],[General]]=1,1,""),"")</f>
        <v/>
      </c>
      <c r="CG432" s="172" t="str">
        <f>IF(SUM(Table1[[#This Row],[Multiple]:[Level (all)62]])&lt;1,IF(Table1[[#This Row],[Beginner]]=1,1,""),"")</f>
        <v/>
      </c>
      <c r="CH432" s="171" t="str">
        <f>IF(SUM(Table1[[#This Row],[Multiple]:[Level (all)62]])&lt;1,IF(Table1[[#This Row],[Intermediate]]=1,1,""),"")</f>
        <v/>
      </c>
      <c r="CI432" s="171" t="str">
        <f>IF(SUM(Table1[[#This Row],[Multiple]:[Level (all)62]])&lt;1,IF(Table1[[#This Row],[Advanced]]=1,1,""),"")</f>
        <v/>
      </c>
      <c r="CJ432" s="171" t="str">
        <f>IF(AND(SUM(Table1[[#This Row],[General]:[Advanced]])&lt;4,SUM(Table1[[#This Row],[General]:[Advanced]])&gt;1),1,"")</f>
        <v/>
      </c>
      <c r="CK432" s="171" t="str">
        <f>Table1[[#This Row],[Level (all)]]</f>
        <v/>
      </c>
      <c r="CL432" s="171" t="str">
        <f>IF(Table1[[#This Row],[Multiple audience]]&lt;&gt;1,IF(Table1[[#This Row],[General Audience]]=1,1,""),"")</f>
        <v/>
      </c>
      <c r="CM432" s="171" t="str">
        <f>IF(Table1[[#This Row],[Multiple audience]]&lt;&gt;1,IF(Table1[[#This Row],[Planners / Designers ]]=1,1,""),"")</f>
        <v/>
      </c>
      <c r="CN432" s="171" t="str">
        <f>IF(Table1[[#This Row],[Multiple audience]]&lt;&gt;1,IF(Table1[[#This Row],[Regulatory Assessors]]=1,1,""),"")</f>
        <v/>
      </c>
      <c r="CO432" s="171" t="str">
        <f>IF(Table1[[#This Row],[Multiple audience]]&lt;&gt;1,IF(Table1[[#This Row],[Builders / Management]]=1,1,""),"")</f>
        <v/>
      </c>
      <c r="CP432" s="171" t="str">
        <f>IF(Table1[[#This Row],[Multiple audience]]&lt;&gt;1,IF(Table1[[#This Row],[Energy / Sus Assessors]]=1,1,""),"")</f>
        <v/>
      </c>
      <c r="CQ432" s="171" t="str">
        <f>IF(Table1[[#This Row],[Multiple audience]]&lt;&gt;1,IF(Table1[[#This Row],[Semi-skilled]]=1,1,""),"")</f>
        <v/>
      </c>
      <c r="CR432" s="171" t="str">
        <f>IF(Table1[[#This Row],[Multiple audience]]&lt;&gt;1,IF(Table1[[#This Row],[Trades]]=1,1,""),"")</f>
        <v/>
      </c>
      <c r="CS432" s="171" t="str">
        <f>IF(Table1[[#This Row],[Multiple audience]]&lt;&gt;1,IF(Table1[[#This Row],[Other]]=1,1,""),"")</f>
        <v/>
      </c>
      <c r="CT432" s="171" t="str">
        <f>IF(SUM(Table1[[#This Row],[General Audience]:[Other]])&gt;1,1,"")</f>
        <v/>
      </c>
      <c r="CU432" s="171" t="str">
        <f>IF(Table1[[#This Row],[Various  ]]&lt;&gt;1,IF(Table1[[#This Row],[Calculator / Software]]=1,1,""),"")</f>
        <v/>
      </c>
      <c r="CV432" s="171" t="str">
        <f>IF(Table1[[#This Row],[Various  ]]&lt;&gt;1,IF(Table1[[#This Row],[Information  ]]=1,1,""),"")</f>
        <v/>
      </c>
      <c r="CW432" s="171" t="str">
        <f>IF(Table1[[#This Row],[Various  ]]&lt;&gt;1,IF(Table1[[#This Row],[Interactive Tool]]=1,1,""),"")</f>
        <v/>
      </c>
      <c r="CX432" s="171" t="str">
        <f>IF(Table1[[#This Row],[Various  ]]&lt;&gt;1,IF(Table1[[#This Row],[Technical Specifications]]=1,1,""),"")</f>
        <v/>
      </c>
      <c r="CY432" s="171" t="str">
        <f>IF(Table1[[#This Row],[Various  ]]&lt;&gt;1,IF(Table1[[#This Row],[Training Resources]]=1,1,""),"")</f>
        <v/>
      </c>
      <c r="CZ432" s="171" t="str">
        <f>IF(Table1[[#This Row],[Various  ]]&lt;&gt;1,IF(Table1[[#This Row],[Toolbox]]=1,1,""),"")</f>
        <v/>
      </c>
      <c r="DA432" s="169" t="str">
        <f>IF(Table1[[#This Row],[Various  ]]&lt;&gt;1,IF(Table1[[#This Row],[Video]]=1,1,""),"")</f>
        <v/>
      </c>
      <c r="DB432" s="169" t="str">
        <f>IF(Table1[[#This Row],[Various  ]]&lt;&gt;1,IF(Table1[[#This Row],[Case study]]=1,1,""),"")</f>
        <v/>
      </c>
      <c r="DC432" s="169" t="str">
        <f>IF(Table1[[#This Row],[Various  ]]&lt;&gt;1,IF(Table1[[#This Row],[Other   ]]=1,1,""),"")</f>
        <v/>
      </c>
      <c r="DD432" s="169" t="str">
        <f>IF(Table1[[#This Row],[Various  ]]&lt;&gt;1,IF(Table1[[#This Row],[Standards]]=1,1,""),"")</f>
        <v/>
      </c>
      <c r="DE432" s="169" t="str">
        <f>IF(Table1[[#This Row],[Various]]=1,1,IF(SUM(Table1[[#This Row],[Calculator / Software]:[Standards]])&gt;1,1,""))</f>
        <v/>
      </c>
      <c r="DF432" s="169" t="str">
        <f>IF(Table1[[#This Row],[Multiple NCC links]]&lt;&gt;1,IF(Table1[[#This Row],[Design]]=1,1,""),"")</f>
        <v/>
      </c>
      <c r="DG432" s="169" t="str">
        <f>IF(Table1[[#This Row],[Multiple NCC links]]&lt;&gt;1,IF(Table1[[#This Row],[Assessment / Verification]]=1,1,""),"")</f>
        <v/>
      </c>
      <c r="DH432" s="169" t="str">
        <f>IF(Table1[[#This Row],[Multiple NCC links]]&lt;&gt;1,IF(Table1[[#This Row],[Climate Specific ]]=1,1,""),"")</f>
        <v/>
      </c>
      <c r="DI432" s="169" t="str">
        <f>IF(Table1[[#This Row],[Multiple NCC links]]&lt;&gt;1,IF(Table1[[#This Row],[Alterations / Additions]]=1,1,""),"")</f>
        <v/>
      </c>
      <c r="DJ432" s="169" t="str">
        <f>IF(Table1[[#This Row],[Multiple NCC links]]&lt;&gt;1,IF(Table1[[#This Row],[Glazing]]=1,1,""),"")</f>
        <v/>
      </c>
      <c r="DK432" s="169" t="str">
        <f>IF(Table1[[#This Row],[Multiple NCC links]]&lt;&gt;1,IF(Table1[[#This Row],[Building Fabric / Thermal / Sealing]]=1,1,""),"")</f>
        <v/>
      </c>
      <c r="DL432" s="169" t="str">
        <f>IF(Table1[[#This Row],[Multiple NCC links]]&lt;&gt;1,IF(Table1[[#This Row],[Lighting]]=1,1,""),"")</f>
        <v/>
      </c>
      <c r="DM432" s="169" t="str">
        <f>IF(Table1[[#This Row],[Multiple NCC links]]&lt;&gt;1,IF(Table1[[#This Row],[HVAC]]=1,1,""),"")</f>
        <v/>
      </c>
      <c r="DN432" s="169" t="str">
        <f>IF(Table1[[#This Row],[Multiple NCC links]]&lt;&gt;1,IF(Table1[[#This Row],[Services]]=1,1,""),"")</f>
        <v/>
      </c>
      <c r="DO432" s="169" t="str">
        <f>IF(Table1[[#This Row],[Multiple NCC links]]&lt;&gt;1,IF(Table1[[#This Row],[Maintenance &amp; Monitoring]]=1,1,""),"")</f>
        <v/>
      </c>
      <c r="DP432" s="169" t="str">
        <f>IF(Table1[[#This Row],[Multiple NCC links]]&lt;&gt;1,IF(Table1[[#This Row],[Hand over / Operations]]=1,1,""),"")</f>
        <v/>
      </c>
      <c r="DQ432" s="169" t="str">
        <f>IF(Table1[[#This Row],[Multiple NCC links]]&lt;&gt;1,IF(Table1[[#This Row],[As built assessment]]=1,1,""),"")</f>
        <v/>
      </c>
      <c r="DR432" s="169" t="str">
        <f>IF(Table1[[#This Row],[Multiple NCC links]]&lt;&gt;1,IF(Table1[[#This Row],[Beyond compliance]]=1,1,""),"")</f>
        <v/>
      </c>
      <c r="DS432" s="169" t="str">
        <f>IF(SUM(Table1[[#This Row],[Design]:[Beyond compliance]])&gt;1,1,"")</f>
        <v/>
      </c>
      <c r="DT432" s="169" t="str">
        <f>IF(Table1[[#This Row],[Both Residential &amp; Commercial4]]&lt;&gt;1,IF(Table1[[#This Row],[Residential]]=1,1,""),"")</f>
        <v/>
      </c>
      <c r="DU432" s="169" t="str">
        <f>IF(Table1[[#This Row],[Both Residential &amp; Commercial4]]&lt;&gt;1,IF(Table1[[#This Row],[Commercial]]=1,1,""),"")</f>
        <v/>
      </c>
      <c r="DV432" s="169" t="str">
        <f>Table1[[#This Row],[Residential &amp; Commercial]]</f>
        <v/>
      </c>
      <c r="DW432" s="169"/>
    </row>
    <row r="433" spans="1:127" s="49" customFormat="1" ht="20.25" thickTop="1" thickBot="1" x14ac:dyDescent="0.35">
      <c r="A433" s="97"/>
      <c r="B433" s="97"/>
      <c r="C433" s="88"/>
      <c r="D433" s="88"/>
      <c r="E433" s="176"/>
      <c r="F433" s="176"/>
      <c r="G433" s="176"/>
      <c r="H433" s="176"/>
      <c r="I433" s="90" t="str">
        <f>IF(AND(Table1[[#This Row],[General]]=1,Table1[[#This Row],[Beginner]]=1,Table1[[#This Row],[Intermediate]]=1,Table1[[#This Row],[Advanced]]=1),1,"")</f>
        <v/>
      </c>
      <c r="J433" s="90" t="str">
        <f>CONCATENATE(IF(Table1[[#This Row],[General]]=1,"General, ",""), IF(Table1[[#This Row],[Beginner]]=1,"Beginner, ",""),IF(Table1[[#This Row],[Intermediate]]=1,"Intermediate, ",""), IF(Table1[[#This Row],[Advanced]]=1,"Advanced",""))</f>
        <v/>
      </c>
      <c r="K433" s="91"/>
      <c r="L433" s="179"/>
      <c r="M433" s="91"/>
      <c r="N433" s="91"/>
      <c r="O433" s="159"/>
      <c r="P433" s="91"/>
      <c r="Q433" s="91"/>
      <c r="R433" s="91"/>
      <c r="S43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33" s="102"/>
      <c r="U433" s="102"/>
      <c r="V433" s="240"/>
      <c r="W433" s="240"/>
      <c r="X433" s="102"/>
      <c r="Y433" s="102"/>
      <c r="Z433" s="102"/>
      <c r="AA433" s="102"/>
      <c r="AB433" s="102"/>
      <c r="AC433" s="102"/>
      <c r="AD433" s="102"/>
      <c r="AE433" s="102"/>
      <c r="AF433" s="102"/>
      <c r="AG43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33" s="103"/>
      <c r="AI433" s="103"/>
      <c r="AJ433" s="103"/>
      <c r="AK433" s="74" t="str">
        <f>CONCATENATE(IF(Table1[[#This Row],[Digital]]=1,"Digital, ",""),IF(Table1[[#This Row],[Face to Face]]=1,"Face to face, ",""),IF(Table1[[#This Row],[Blended]]=1,"Blended",""))</f>
        <v/>
      </c>
      <c r="AL433" s="99"/>
      <c r="AM433" s="104"/>
      <c r="AN433" s="130"/>
      <c r="AO433" s="94"/>
      <c r="AP433" s="182"/>
      <c r="AQ433" s="94"/>
      <c r="AR433" s="94"/>
      <c r="AS433" s="94"/>
      <c r="AT433" s="94"/>
      <c r="AU433" s="94"/>
      <c r="AV433" s="182"/>
      <c r="AW433" s="182"/>
      <c r="AX433" s="182"/>
      <c r="AY433" s="94"/>
      <c r="AZ43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3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33" s="95"/>
      <c r="BC433" s="95"/>
      <c r="BD433" s="90" t="str">
        <f>IF(AND(Table1[[#This Row],[Residential]]=1,Table1[[#This Row],[Commercial]]=1),1,"")</f>
        <v/>
      </c>
      <c r="BE433" s="90" t="str">
        <f>CONCATENATE(IF(Table1[[#This Row],[Residential]]=1,"Residential, ",""),IF(Table1[[#This Row],[Commercial]]=1,"Commercial",""))</f>
        <v/>
      </c>
      <c r="BF433" s="94"/>
      <c r="BG433" s="94"/>
      <c r="BH433" s="94"/>
      <c r="BI433" s="94"/>
      <c r="BJ433" s="94"/>
      <c r="BK433" s="94"/>
      <c r="BL433" s="94"/>
      <c r="BM433" s="182"/>
      <c r="BN433" s="94"/>
      <c r="BO43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33" s="178"/>
      <c r="BQ433" s="120"/>
      <c r="BR433" s="132"/>
      <c r="BS433" s="120"/>
      <c r="BT433" s="175"/>
      <c r="BU433" s="175"/>
      <c r="BV433" s="175"/>
      <c r="BW433" s="121"/>
      <c r="BX433" s="121"/>
      <c r="BY433" s="121"/>
      <c r="BZ433" s="227"/>
      <c r="CA43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33" s="48">
        <f>COUNTIF(Table1[[#This Row],[Validity]:[Alignment with NCC (Yes=1,No=0)]],"N/A")</f>
        <v>0</v>
      </c>
      <c r="CC433" s="48">
        <f>IF(ISERROR(Table1[[#This Row],[Total Quality Score (out of 10)]]/(4-Table1[[#This Row],[N/A Count]])),0,Table1[[#This Row],[Total Quality Score (out of 10)]]/(4-Table1[[#This Row],[N/A Count]]))</f>
        <v>0</v>
      </c>
      <c r="CD433" s="106"/>
      <c r="CE433" s="106"/>
      <c r="CF433" s="172" t="str">
        <f>IF(SUM(Table1[[#This Row],[Multiple]:[Level (all)62]])&lt;1,IF(Table1[[#This Row],[General]]=1,1,""),"")</f>
        <v/>
      </c>
      <c r="CG433" s="172" t="str">
        <f>IF(SUM(Table1[[#This Row],[Multiple]:[Level (all)62]])&lt;1,IF(Table1[[#This Row],[Beginner]]=1,1,""),"")</f>
        <v/>
      </c>
      <c r="CH433" s="171" t="str">
        <f>IF(SUM(Table1[[#This Row],[Multiple]:[Level (all)62]])&lt;1,IF(Table1[[#This Row],[Intermediate]]=1,1,""),"")</f>
        <v/>
      </c>
      <c r="CI433" s="171" t="str">
        <f>IF(SUM(Table1[[#This Row],[Multiple]:[Level (all)62]])&lt;1,IF(Table1[[#This Row],[Advanced]]=1,1,""),"")</f>
        <v/>
      </c>
      <c r="CJ433" s="171" t="str">
        <f>IF(AND(SUM(Table1[[#This Row],[General]:[Advanced]])&lt;4,SUM(Table1[[#This Row],[General]:[Advanced]])&gt;1),1,"")</f>
        <v/>
      </c>
      <c r="CK433" s="171" t="str">
        <f>Table1[[#This Row],[Level (all)]]</f>
        <v/>
      </c>
      <c r="CL433" s="171" t="str">
        <f>IF(Table1[[#This Row],[Multiple audience]]&lt;&gt;1,IF(Table1[[#This Row],[General Audience]]=1,1,""),"")</f>
        <v/>
      </c>
      <c r="CM433" s="171" t="str">
        <f>IF(Table1[[#This Row],[Multiple audience]]&lt;&gt;1,IF(Table1[[#This Row],[Planners / Designers ]]=1,1,""),"")</f>
        <v/>
      </c>
      <c r="CN433" s="171" t="str">
        <f>IF(Table1[[#This Row],[Multiple audience]]&lt;&gt;1,IF(Table1[[#This Row],[Regulatory Assessors]]=1,1,""),"")</f>
        <v/>
      </c>
      <c r="CO433" s="171" t="str">
        <f>IF(Table1[[#This Row],[Multiple audience]]&lt;&gt;1,IF(Table1[[#This Row],[Builders / Management]]=1,1,""),"")</f>
        <v/>
      </c>
      <c r="CP433" s="171" t="str">
        <f>IF(Table1[[#This Row],[Multiple audience]]&lt;&gt;1,IF(Table1[[#This Row],[Energy / Sus Assessors]]=1,1,""),"")</f>
        <v/>
      </c>
      <c r="CQ433" s="171" t="str">
        <f>IF(Table1[[#This Row],[Multiple audience]]&lt;&gt;1,IF(Table1[[#This Row],[Semi-skilled]]=1,1,""),"")</f>
        <v/>
      </c>
      <c r="CR433" s="171" t="str">
        <f>IF(Table1[[#This Row],[Multiple audience]]&lt;&gt;1,IF(Table1[[#This Row],[Trades]]=1,1,""),"")</f>
        <v/>
      </c>
      <c r="CS433" s="171" t="str">
        <f>IF(Table1[[#This Row],[Multiple audience]]&lt;&gt;1,IF(Table1[[#This Row],[Other]]=1,1,""),"")</f>
        <v/>
      </c>
      <c r="CT433" s="171" t="str">
        <f>IF(SUM(Table1[[#This Row],[General Audience]:[Other]])&gt;1,1,"")</f>
        <v/>
      </c>
      <c r="CU433" s="171" t="str">
        <f>IF(Table1[[#This Row],[Various  ]]&lt;&gt;1,IF(Table1[[#This Row],[Calculator / Software]]=1,1,""),"")</f>
        <v/>
      </c>
      <c r="CV433" s="171" t="str">
        <f>IF(Table1[[#This Row],[Various  ]]&lt;&gt;1,IF(Table1[[#This Row],[Information  ]]=1,1,""),"")</f>
        <v/>
      </c>
      <c r="CW433" s="171" t="str">
        <f>IF(Table1[[#This Row],[Various  ]]&lt;&gt;1,IF(Table1[[#This Row],[Interactive Tool]]=1,1,""),"")</f>
        <v/>
      </c>
      <c r="CX433" s="171" t="str">
        <f>IF(Table1[[#This Row],[Various  ]]&lt;&gt;1,IF(Table1[[#This Row],[Technical Specifications]]=1,1,""),"")</f>
        <v/>
      </c>
      <c r="CY433" s="171" t="str">
        <f>IF(Table1[[#This Row],[Various  ]]&lt;&gt;1,IF(Table1[[#This Row],[Training Resources]]=1,1,""),"")</f>
        <v/>
      </c>
      <c r="CZ433" s="171" t="str">
        <f>IF(Table1[[#This Row],[Various  ]]&lt;&gt;1,IF(Table1[[#This Row],[Toolbox]]=1,1,""),"")</f>
        <v/>
      </c>
      <c r="DA433" s="169" t="str">
        <f>IF(Table1[[#This Row],[Various  ]]&lt;&gt;1,IF(Table1[[#This Row],[Video]]=1,1,""),"")</f>
        <v/>
      </c>
      <c r="DB433" s="169" t="str">
        <f>IF(Table1[[#This Row],[Various  ]]&lt;&gt;1,IF(Table1[[#This Row],[Case study]]=1,1,""),"")</f>
        <v/>
      </c>
      <c r="DC433" s="169" t="str">
        <f>IF(Table1[[#This Row],[Various  ]]&lt;&gt;1,IF(Table1[[#This Row],[Other   ]]=1,1,""),"")</f>
        <v/>
      </c>
      <c r="DD433" s="169" t="str">
        <f>IF(Table1[[#This Row],[Various  ]]&lt;&gt;1,IF(Table1[[#This Row],[Standards]]=1,1,""),"")</f>
        <v/>
      </c>
      <c r="DE433" s="169" t="str">
        <f>IF(Table1[[#This Row],[Various]]=1,1,IF(SUM(Table1[[#This Row],[Calculator / Software]:[Standards]])&gt;1,1,""))</f>
        <v/>
      </c>
      <c r="DF433" s="169" t="str">
        <f>IF(Table1[[#This Row],[Multiple NCC links]]&lt;&gt;1,IF(Table1[[#This Row],[Design]]=1,1,""),"")</f>
        <v/>
      </c>
      <c r="DG433" s="169" t="str">
        <f>IF(Table1[[#This Row],[Multiple NCC links]]&lt;&gt;1,IF(Table1[[#This Row],[Assessment / Verification]]=1,1,""),"")</f>
        <v/>
      </c>
      <c r="DH433" s="169" t="str">
        <f>IF(Table1[[#This Row],[Multiple NCC links]]&lt;&gt;1,IF(Table1[[#This Row],[Climate Specific ]]=1,1,""),"")</f>
        <v/>
      </c>
      <c r="DI433" s="169" t="str">
        <f>IF(Table1[[#This Row],[Multiple NCC links]]&lt;&gt;1,IF(Table1[[#This Row],[Alterations / Additions]]=1,1,""),"")</f>
        <v/>
      </c>
      <c r="DJ433" s="169" t="str">
        <f>IF(Table1[[#This Row],[Multiple NCC links]]&lt;&gt;1,IF(Table1[[#This Row],[Glazing]]=1,1,""),"")</f>
        <v/>
      </c>
      <c r="DK433" s="169" t="str">
        <f>IF(Table1[[#This Row],[Multiple NCC links]]&lt;&gt;1,IF(Table1[[#This Row],[Building Fabric / Thermal / Sealing]]=1,1,""),"")</f>
        <v/>
      </c>
      <c r="DL433" s="169" t="str">
        <f>IF(Table1[[#This Row],[Multiple NCC links]]&lt;&gt;1,IF(Table1[[#This Row],[Lighting]]=1,1,""),"")</f>
        <v/>
      </c>
      <c r="DM433" s="169" t="str">
        <f>IF(Table1[[#This Row],[Multiple NCC links]]&lt;&gt;1,IF(Table1[[#This Row],[HVAC]]=1,1,""),"")</f>
        <v/>
      </c>
      <c r="DN433" s="169" t="str">
        <f>IF(Table1[[#This Row],[Multiple NCC links]]&lt;&gt;1,IF(Table1[[#This Row],[Services]]=1,1,""),"")</f>
        <v/>
      </c>
      <c r="DO433" s="169" t="str">
        <f>IF(Table1[[#This Row],[Multiple NCC links]]&lt;&gt;1,IF(Table1[[#This Row],[Maintenance &amp; Monitoring]]=1,1,""),"")</f>
        <v/>
      </c>
      <c r="DP433" s="169" t="str">
        <f>IF(Table1[[#This Row],[Multiple NCC links]]&lt;&gt;1,IF(Table1[[#This Row],[Hand over / Operations]]=1,1,""),"")</f>
        <v/>
      </c>
      <c r="DQ433" s="169" t="str">
        <f>IF(Table1[[#This Row],[Multiple NCC links]]&lt;&gt;1,IF(Table1[[#This Row],[As built assessment]]=1,1,""),"")</f>
        <v/>
      </c>
      <c r="DR433" s="169" t="str">
        <f>IF(Table1[[#This Row],[Multiple NCC links]]&lt;&gt;1,IF(Table1[[#This Row],[Beyond compliance]]=1,1,""),"")</f>
        <v/>
      </c>
      <c r="DS433" s="169" t="str">
        <f>IF(SUM(Table1[[#This Row],[Design]:[Beyond compliance]])&gt;1,1,"")</f>
        <v/>
      </c>
      <c r="DT433" s="169" t="str">
        <f>IF(Table1[[#This Row],[Both Residential &amp; Commercial4]]&lt;&gt;1,IF(Table1[[#This Row],[Residential]]=1,1,""),"")</f>
        <v/>
      </c>
      <c r="DU433" s="169" t="str">
        <f>IF(Table1[[#This Row],[Both Residential &amp; Commercial4]]&lt;&gt;1,IF(Table1[[#This Row],[Commercial]]=1,1,""),"")</f>
        <v/>
      </c>
      <c r="DV433" s="169" t="str">
        <f>Table1[[#This Row],[Residential &amp; Commercial]]</f>
        <v/>
      </c>
      <c r="DW433" s="169"/>
    </row>
    <row r="434" spans="1:127" s="49" customFormat="1" ht="20.25" thickTop="1" thickBot="1" x14ac:dyDescent="0.35">
      <c r="A434" s="97"/>
      <c r="B434" s="97"/>
      <c r="C434" s="88"/>
      <c r="D434" s="88"/>
      <c r="E434" s="176"/>
      <c r="F434" s="176"/>
      <c r="G434" s="176"/>
      <c r="H434" s="176"/>
      <c r="I434" s="90" t="str">
        <f>IF(AND(Table1[[#This Row],[General]]=1,Table1[[#This Row],[Beginner]]=1,Table1[[#This Row],[Intermediate]]=1,Table1[[#This Row],[Advanced]]=1),1,"")</f>
        <v/>
      </c>
      <c r="J434" s="90" t="str">
        <f>CONCATENATE(IF(Table1[[#This Row],[General]]=1,"General, ",""), IF(Table1[[#This Row],[Beginner]]=1,"Beginner, ",""),IF(Table1[[#This Row],[Intermediate]]=1,"Intermediate, ",""), IF(Table1[[#This Row],[Advanced]]=1,"Advanced",""))</f>
        <v/>
      </c>
      <c r="K434" s="91"/>
      <c r="L434" s="179"/>
      <c r="M434" s="91"/>
      <c r="N434" s="91"/>
      <c r="O434" s="159"/>
      <c r="P434" s="91"/>
      <c r="Q434" s="91"/>
      <c r="R434" s="91"/>
      <c r="S43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34" s="102"/>
      <c r="U434" s="102"/>
      <c r="V434" s="240"/>
      <c r="W434" s="240"/>
      <c r="X434" s="102"/>
      <c r="Y434" s="102"/>
      <c r="Z434" s="102"/>
      <c r="AA434" s="102"/>
      <c r="AB434" s="102"/>
      <c r="AC434" s="102"/>
      <c r="AD434" s="102"/>
      <c r="AE434" s="102"/>
      <c r="AF434" s="102"/>
      <c r="AG43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34" s="103"/>
      <c r="AI434" s="103"/>
      <c r="AJ434" s="103"/>
      <c r="AK434" s="74" t="str">
        <f>CONCATENATE(IF(Table1[[#This Row],[Digital]]=1,"Digital, ",""),IF(Table1[[#This Row],[Face to Face]]=1,"Face to face, ",""),IF(Table1[[#This Row],[Blended]]=1,"Blended",""))</f>
        <v/>
      </c>
      <c r="AL434" s="99"/>
      <c r="AM434" s="104"/>
      <c r="AN434" s="130"/>
      <c r="AO434" s="94"/>
      <c r="AP434" s="182"/>
      <c r="AQ434" s="94"/>
      <c r="AR434" s="94"/>
      <c r="AS434" s="94"/>
      <c r="AT434" s="94"/>
      <c r="AU434" s="94"/>
      <c r="AV434" s="182"/>
      <c r="AW434" s="182"/>
      <c r="AX434" s="182"/>
      <c r="AY434" s="94"/>
      <c r="AZ43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3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34" s="95"/>
      <c r="BC434" s="95"/>
      <c r="BD434" s="90" t="str">
        <f>IF(AND(Table1[[#This Row],[Residential]]=1,Table1[[#This Row],[Commercial]]=1),1,"")</f>
        <v/>
      </c>
      <c r="BE434" s="90" t="str">
        <f>CONCATENATE(IF(Table1[[#This Row],[Residential]]=1,"Residential, ",""),IF(Table1[[#This Row],[Commercial]]=1,"Commercial",""))</f>
        <v/>
      </c>
      <c r="BF434" s="94"/>
      <c r="BG434" s="94"/>
      <c r="BH434" s="94"/>
      <c r="BI434" s="94"/>
      <c r="BJ434" s="94"/>
      <c r="BK434" s="94"/>
      <c r="BL434" s="94"/>
      <c r="BM434" s="182"/>
      <c r="BN434" s="94"/>
      <c r="BO43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34" s="178"/>
      <c r="BQ434" s="120"/>
      <c r="BR434" s="132"/>
      <c r="BS434" s="120"/>
      <c r="BT434" s="175"/>
      <c r="BU434" s="175"/>
      <c r="BV434" s="175"/>
      <c r="BW434" s="121"/>
      <c r="BX434" s="121"/>
      <c r="BY434" s="121"/>
      <c r="BZ434" s="227"/>
      <c r="CA43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34" s="48">
        <f>COUNTIF(Table1[[#This Row],[Validity]:[Alignment with NCC (Yes=1,No=0)]],"N/A")</f>
        <v>0</v>
      </c>
      <c r="CC434" s="48">
        <f>IF(ISERROR(Table1[[#This Row],[Total Quality Score (out of 10)]]/(4-Table1[[#This Row],[N/A Count]])),0,Table1[[#This Row],[Total Quality Score (out of 10)]]/(4-Table1[[#This Row],[N/A Count]]))</f>
        <v>0</v>
      </c>
      <c r="CD434" s="106"/>
      <c r="CE434" s="106"/>
      <c r="CF434" s="172" t="str">
        <f>IF(SUM(Table1[[#This Row],[Multiple]:[Level (all)62]])&lt;1,IF(Table1[[#This Row],[General]]=1,1,""),"")</f>
        <v/>
      </c>
      <c r="CG434" s="172" t="str">
        <f>IF(SUM(Table1[[#This Row],[Multiple]:[Level (all)62]])&lt;1,IF(Table1[[#This Row],[Beginner]]=1,1,""),"")</f>
        <v/>
      </c>
      <c r="CH434" s="171" t="str">
        <f>IF(SUM(Table1[[#This Row],[Multiple]:[Level (all)62]])&lt;1,IF(Table1[[#This Row],[Intermediate]]=1,1,""),"")</f>
        <v/>
      </c>
      <c r="CI434" s="171" t="str">
        <f>IF(SUM(Table1[[#This Row],[Multiple]:[Level (all)62]])&lt;1,IF(Table1[[#This Row],[Advanced]]=1,1,""),"")</f>
        <v/>
      </c>
      <c r="CJ434" s="171" t="str">
        <f>IF(AND(SUM(Table1[[#This Row],[General]:[Advanced]])&lt;4,SUM(Table1[[#This Row],[General]:[Advanced]])&gt;1),1,"")</f>
        <v/>
      </c>
      <c r="CK434" s="171" t="str">
        <f>Table1[[#This Row],[Level (all)]]</f>
        <v/>
      </c>
      <c r="CL434" s="171" t="str">
        <f>IF(Table1[[#This Row],[Multiple audience]]&lt;&gt;1,IF(Table1[[#This Row],[General Audience]]=1,1,""),"")</f>
        <v/>
      </c>
      <c r="CM434" s="171" t="str">
        <f>IF(Table1[[#This Row],[Multiple audience]]&lt;&gt;1,IF(Table1[[#This Row],[Planners / Designers ]]=1,1,""),"")</f>
        <v/>
      </c>
      <c r="CN434" s="171" t="str">
        <f>IF(Table1[[#This Row],[Multiple audience]]&lt;&gt;1,IF(Table1[[#This Row],[Regulatory Assessors]]=1,1,""),"")</f>
        <v/>
      </c>
      <c r="CO434" s="171" t="str">
        <f>IF(Table1[[#This Row],[Multiple audience]]&lt;&gt;1,IF(Table1[[#This Row],[Builders / Management]]=1,1,""),"")</f>
        <v/>
      </c>
      <c r="CP434" s="171" t="str">
        <f>IF(Table1[[#This Row],[Multiple audience]]&lt;&gt;1,IF(Table1[[#This Row],[Energy / Sus Assessors]]=1,1,""),"")</f>
        <v/>
      </c>
      <c r="CQ434" s="171" t="str">
        <f>IF(Table1[[#This Row],[Multiple audience]]&lt;&gt;1,IF(Table1[[#This Row],[Semi-skilled]]=1,1,""),"")</f>
        <v/>
      </c>
      <c r="CR434" s="171" t="str">
        <f>IF(Table1[[#This Row],[Multiple audience]]&lt;&gt;1,IF(Table1[[#This Row],[Trades]]=1,1,""),"")</f>
        <v/>
      </c>
      <c r="CS434" s="171" t="str">
        <f>IF(Table1[[#This Row],[Multiple audience]]&lt;&gt;1,IF(Table1[[#This Row],[Other]]=1,1,""),"")</f>
        <v/>
      </c>
      <c r="CT434" s="171" t="str">
        <f>IF(SUM(Table1[[#This Row],[General Audience]:[Other]])&gt;1,1,"")</f>
        <v/>
      </c>
      <c r="CU434" s="171" t="str">
        <f>IF(Table1[[#This Row],[Various  ]]&lt;&gt;1,IF(Table1[[#This Row],[Calculator / Software]]=1,1,""),"")</f>
        <v/>
      </c>
      <c r="CV434" s="171" t="str">
        <f>IF(Table1[[#This Row],[Various  ]]&lt;&gt;1,IF(Table1[[#This Row],[Information  ]]=1,1,""),"")</f>
        <v/>
      </c>
      <c r="CW434" s="171" t="str">
        <f>IF(Table1[[#This Row],[Various  ]]&lt;&gt;1,IF(Table1[[#This Row],[Interactive Tool]]=1,1,""),"")</f>
        <v/>
      </c>
      <c r="CX434" s="171" t="str">
        <f>IF(Table1[[#This Row],[Various  ]]&lt;&gt;1,IF(Table1[[#This Row],[Technical Specifications]]=1,1,""),"")</f>
        <v/>
      </c>
      <c r="CY434" s="171" t="str">
        <f>IF(Table1[[#This Row],[Various  ]]&lt;&gt;1,IF(Table1[[#This Row],[Training Resources]]=1,1,""),"")</f>
        <v/>
      </c>
      <c r="CZ434" s="171" t="str">
        <f>IF(Table1[[#This Row],[Various  ]]&lt;&gt;1,IF(Table1[[#This Row],[Toolbox]]=1,1,""),"")</f>
        <v/>
      </c>
      <c r="DA434" s="169" t="str">
        <f>IF(Table1[[#This Row],[Various  ]]&lt;&gt;1,IF(Table1[[#This Row],[Video]]=1,1,""),"")</f>
        <v/>
      </c>
      <c r="DB434" s="169" t="str">
        <f>IF(Table1[[#This Row],[Various  ]]&lt;&gt;1,IF(Table1[[#This Row],[Case study]]=1,1,""),"")</f>
        <v/>
      </c>
      <c r="DC434" s="169" t="str">
        <f>IF(Table1[[#This Row],[Various  ]]&lt;&gt;1,IF(Table1[[#This Row],[Other   ]]=1,1,""),"")</f>
        <v/>
      </c>
      <c r="DD434" s="169" t="str">
        <f>IF(Table1[[#This Row],[Various  ]]&lt;&gt;1,IF(Table1[[#This Row],[Standards]]=1,1,""),"")</f>
        <v/>
      </c>
      <c r="DE434" s="169" t="str">
        <f>IF(Table1[[#This Row],[Various]]=1,1,IF(SUM(Table1[[#This Row],[Calculator / Software]:[Standards]])&gt;1,1,""))</f>
        <v/>
      </c>
      <c r="DF434" s="169" t="str">
        <f>IF(Table1[[#This Row],[Multiple NCC links]]&lt;&gt;1,IF(Table1[[#This Row],[Design]]=1,1,""),"")</f>
        <v/>
      </c>
      <c r="DG434" s="169" t="str">
        <f>IF(Table1[[#This Row],[Multiple NCC links]]&lt;&gt;1,IF(Table1[[#This Row],[Assessment / Verification]]=1,1,""),"")</f>
        <v/>
      </c>
      <c r="DH434" s="169" t="str">
        <f>IF(Table1[[#This Row],[Multiple NCC links]]&lt;&gt;1,IF(Table1[[#This Row],[Climate Specific ]]=1,1,""),"")</f>
        <v/>
      </c>
      <c r="DI434" s="169" t="str">
        <f>IF(Table1[[#This Row],[Multiple NCC links]]&lt;&gt;1,IF(Table1[[#This Row],[Alterations / Additions]]=1,1,""),"")</f>
        <v/>
      </c>
      <c r="DJ434" s="169" t="str">
        <f>IF(Table1[[#This Row],[Multiple NCC links]]&lt;&gt;1,IF(Table1[[#This Row],[Glazing]]=1,1,""),"")</f>
        <v/>
      </c>
      <c r="DK434" s="169" t="str">
        <f>IF(Table1[[#This Row],[Multiple NCC links]]&lt;&gt;1,IF(Table1[[#This Row],[Building Fabric / Thermal / Sealing]]=1,1,""),"")</f>
        <v/>
      </c>
      <c r="DL434" s="169" t="str">
        <f>IF(Table1[[#This Row],[Multiple NCC links]]&lt;&gt;1,IF(Table1[[#This Row],[Lighting]]=1,1,""),"")</f>
        <v/>
      </c>
      <c r="DM434" s="169" t="str">
        <f>IF(Table1[[#This Row],[Multiple NCC links]]&lt;&gt;1,IF(Table1[[#This Row],[HVAC]]=1,1,""),"")</f>
        <v/>
      </c>
      <c r="DN434" s="169" t="str">
        <f>IF(Table1[[#This Row],[Multiple NCC links]]&lt;&gt;1,IF(Table1[[#This Row],[Services]]=1,1,""),"")</f>
        <v/>
      </c>
      <c r="DO434" s="169" t="str">
        <f>IF(Table1[[#This Row],[Multiple NCC links]]&lt;&gt;1,IF(Table1[[#This Row],[Maintenance &amp; Monitoring]]=1,1,""),"")</f>
        <v/>
      </c>
      <c r="DP434" s="169" t="str">
        <f>IF(Table1[[#This Row],[Multiple NCC links]]&lt;&gt;1,IF(Table1[[#This Row],[Hand over / Operations]]=1,1,""),"")</f>
        <v/>
      </c>
      <c r="DQ434" s="169" t="str">
        <f>IF(Table1[[#This Row],[Multiple NCC links]]&lt;&gt;1,IF(Table1[[#This Row],[As built assessment]]=1,1,""),"")</f>
        <v/>
      </c>
      <c r="DR434" s="169" t="str">
        <f>IF(Table1[[#This Row],[Multiple NCC links]]&lt;&gt;1,IF(Table1[[#This Row],[Beyond compliance]]=1,1,""),"")</f>
        <v/>
      </c>
      <c r="DS434" s="169" t="str">
        <f>IF(SUM(Table1[[#This Row],[Design]:[Beyond compliance]])&gt;1,1,"")</f>
        <v/>
      </c>
      <c r="DT434" s="169" t="str">
        <f>IF(Table1[[#This Row],[Both Residential &amp; Commercial4]]&lt;&gt;1,IF(Table1[[#This Row],[Residential]]=1,1,""),"")</f>
        <v/>
      </c>
      <c r="DU434" s="169" t="str">
        <f>IF(Table1[[#This Row],[Both Residential &amp; Commercial4]]&lt;&gt;1,IF(Table1[[#This Row],[Commercial]]=1,1,""),"")</f>
        <v/>
      </c>
      <c r="DV434" s="169" t="str">
        <f>Table1[[#This Row],[Residential &amp; Commercial]]</f>
        <v/>
      </c>
      <c r="DW434" s="169"/>
    </row>
    <row r="435" spans="1:127" s="49" customFormat="1" ht="20.25" thickTop="1" thickBot="1" x14ac:dyDescent="0.35">
      <c r="A435" s="97"/>
      <c r="B435" s="97"/>
      <c r="C435" s="88"/>
      <c r="D435" s="88"/>
      <c r="E435" s="176"/>
      <c r="F435" s="176"/>
      <c r="G435" s="176"/>
      <c r="H435" s="176"/>
      <c r="I435" s="90" t="str">
        <f>IF(AND(Table1[[#This Row],[General]]=1,Table1[[#This Row],[Beginner]]=1,Table1[[#This Row],[Intermediate]]=1,Table1[[#This Row],[Advanced]]=1),1,"")</f>
        <v/>
      </c>
      <c r="J435" s="90" t="str">
        <f>CONCATENATE(IF(Table1[[#This Row],[General]]=1,"General, ",""), IF(Table1[[#This Row],[Beginner]]=1,"Beginner, ",""),IF(Table1[[#This Row],[Intermediate]]=1,"Intermediate, ",""), IF(Table1[[#This Row],[Advanced]]=1,"Advanced",""))</f>
        <v/>
      </c>
      <c r="K435" s="91"/>
      <c r="L435" s="179"/>
      <c r="M435" s="91"/>
      <c r="N435" s="91"/>
      <c r="O435" s="159"/>
      <c r="P435" s="91"/>
      <c r="Q435" s="91"/>
      <c r="R435" s="91"/>
      <c r="S43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35" s="102"/>
      <c r="U435" s="102"/>
      <c r="V435" s="240"/>
      <c r="W435" s="240"/>
      <c r="X435" s="102"/>
      <c r="Y435" s="102"/>
      <c r="Z435" s="102"/>
      <c r="AA435" s="102"/>
      <c r="AB435" s="102"/>
      <c r="AC435" s="102"/>
      <c r="AD435" s="102"/>
      <c r="AE435" s="102"/>
      <c r="AF435" s="102"/>
      <c r="AG43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35" s="103"/>
      <c r="AI435" s="103"/>
      <c r="AJ435" s="103"/>
      <c r="AK435" s="74" t="str">
        <f>CONCATENATE(IF(Table1[[#This Row],[Digital]]=1,"Digital, ",""),IF(Table1[[#This Row],[Face to Face]]=1,"Face to face, ",""),IF(Table1[[#This Row],[Blended]]=1,"Blended",""))</f>
        <v/>
      </c>
      <c r="AL435" s="99"/>
      <c r="AM435" s="104"/>
      <c r="AN435" s="130"/>
      <c r="AO435" s="94"/>
      <c r="AP435" s="182"/>
      <c r="AQ435" s="94"/>
      <c r="AR435" s="94"/>
      <c r="AS435" s="94"/>
      <c r="AT435" s="94"/>
      <c r="AU435" s="94"/>
      <c r="AV435" s="182"/>
      <c r="AW435" s="182"/>
      <c r="AX435" s="182"/>
      <c r="AY435" s="94"/>
      <c r="AZ43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3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35" s="95"/>
      <c r="BC435" s="95"/>
      <c r="BD435" s="90" t="str">
        <f>IF(AND(Table1[[#This Row],[Residential]]=1,Table1[[#This Row],[Commercial]]=1),1,"")</f>
        <v/>
      </c>
      <c r="BE435" s="90" t="str">
        <f>CONCATENATE(IF(Table1[[#This Row],[Residential]]=1,"Residential, ",""),IF(Table1[[#This Row],[Commercial]]=1,"Commercial",""))</f>
        <v/>
      </c>
      <c r="BF435" s="94"/>
      <c r="BG435" s="94"/>
      <c r="BH435" s="94"/>
      <c r="BI435" s="94"/>
      <c r="BJ435" s="94"/>
      <c r="BK435" s="94"/>
      <c r="BL435" s="94"/>
      <c r="BM435" s="182"/>
      <c r="BN435" s="94"/>
      <c r="BO43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35" s="178"/>
      <c r="BQ435" s="120"/>
      <c r="BR435" s="132"/>
      <c r="BS435" s="120"/>
      <c r="BT435" s="175"/>
      <c r="BU435" s="175"/>
      <c r="BV435" s="175"/>
      <c r="BW435" s="121"/>
      <c r="BX435" s="121"/>
      <c r="BY435" s="121"/>
      <c r="BZ435" s="227"/>
      <c r="CA43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35" s="48">
        <f>COUNTIF(Table1[[#This Row],[Validity]:[Alignment with NCC (Yes=1,No=0)]],"N/A")</f>
        <v>0</v>
      </c>
      <c r="CC435" s="48">
        <f>IF(ISERROR(Table1[[#This Row],[Total Quality Score (out of 10)]]/(4-Table1[[#This Row],[N/A Count]])),0,Table1[[#This Row],[Total Quality Score (out of 10)]]/(4-Table1[[#This Row],[N/A Count]]))</f>
        <v>0</v>
      </c>
      <c r="CD435" s="106"/>
      <c r="CE435" s="106"/>
      <c r="CF435" s="172" t="str">
        <f>IF(SUM(Table1[[#This Row],[Multiple]:[Level (all)62]])&lt;1,IF(Table1[[#This Row],[General]]=1,1,""),"")</f>
        <v/>
      </c>
      <c r="CG435" s="172" t="str">
        <f>IF(SUM(Table1[[#This Row],[Multiple]:[Level (all)62]])&lt;1,IF(Table1[[#This Row],[Beginner]]=1,1,""),"")</f>
        <v/>
      </c>
      <c r="CH435" s="171" t="str">
        <f>IF(SUM(Table1[[#This Row],[Multiple]:[Level (all)62]])&lt;1,IF(Table1[[#This Row],[Intermediate]]=1,1,""),"")</f>
        <v/>
      </c>
      <c r="CI435" s="171" t="str">
        <f>IF(SUM(Table1[[#This Row],[Multiple]:[Level (all)62]])&lt;1,IF(Table1[[#This Row],[Advanced]]=1,1,""),"")</f>
        <v/>
      </c>
      <c r="CJ435" s="171" t="str">
        <f>IF(AND(SUM(Table1[[#This Row],[General]:[Advanced]])&lt;4,SUM(Table1[[#This Row],[General]:[Advanced]])&gt;1),1,"")</f>
        <v/>
      </c>
      <c r="CK435" s="171" t="str">
        <f>Table1[[#This Row],[Level (all)]]</f>
        <v/>
      </c>
      <c r="CL435" s="171" t="str">
        <f>IF(Table1[[#This Row],[Multiple audience]]&lt;&gt;1,IF(Table1[[#This Row],[General Audience]]=1,1,""),"")</f>
        <v/>
      </c>
      <c r="CM435" s="171" t="str">
        <f>IF(Table1[[#This Row],[Multiple audience]]&lt;&gt;1,IF(Table1[[#This Row],[Planners / Designers ]]=1,1,""),"")</f>
        <v/>
      </c>
      <c r="CN435" s="171" t="str">
        <f>IF(Table1[[#This Row],[Multiple audience]]&lt;&gt;1,IF(Table1[[#This Row],[Regulatory Assessors]]=1,1,""),"")</f>
        <v/>
      </c>
      <c r="CO435" s="171" t="str">
        <f>IF(Table1[[#This Row],[Multiple audience]]&lt;&gt;1,IF(Table1[[#This Row],[Builders / Management]]=1,1,""),"")</f>
        <v/>
      </c>
      <c r="CP435" s="171" t="str">
        <f>IF(Table1[[#This Row],[Multiple audience]]&lt;&gt;1,IF(Table1[[#This Row],[Energy / Sus Assessors]]=1,1,""),"")</f>
        <v/>
      </c>
      <c r="CQ435" s="171" t="str">
        <f>IF(Table1[[#This Row],[Multiple audience]]&lt;&gt;1,IF(Table1[[#This Row],[Semi-skilled]]=1,1,""),"")</f>
        <v/>
      </c>
      <c r="CR435" s="171" t="str">
        <f>IF(Table1[[#This Row],[Multiple audience]]&lt;&gt;1,IF(Table1[[#This Row],[Trades]]=1,1,""),"")</f>
        <v/>
      </c>
      <c r="CS435" s="171" t="str">
        <f>IF(Table1[[#This Row],[Multiple audience]]&lt;&gt;1,IF(Table1[[#This Row],[Other]]=1,1,""),"")</f>
        <v/>
      </c>
      <c r="CT435" s="171" t="str">
        <f>IF(SUM(Table1[[#This Row],[General Audience]:[Other]])&gt;1,1,"")</f>
        <v/>
      </c>
      <c r="CU435" s="171" t="str">
        <f>IF(Table1[[#This Row],[Various  ]]&lt;&gt;1,IF(Table1[[#This Row],[Calculator / Software]]=1,1,""),"")</f>
        <v/>
      </c>
      <c r="CV435" s="171" t="str">
        <f>IF(Table1[[#This Row],[Various  ]]&lt;&gt;1,IF(Table1[[#This Row],[Information  ]]=1,1,""),"")</f>
        <v/>
      </c>
      <c r="CW435" s="171" t="str">
        <f>IF(Table1[[#This Row],[Various  ]]&lt;&gt;1,IF(Table1[[#This Row],[Interactive Tool]]=1,1,""),"")</f>
        <v/>
      </c>
      <c r="CX435" s="171" t="str">
        <f>IF(Table1[[#This Row],[Various  ]]&lt;&gt;1,IF(Table1[[#This Row],[Technical Specifications]]=1,1,""),"")</f>
        <v/>
      </c>
      <c r="CY435" s="171" t="str">
        <f>IF(Table1[[#This Row],[Various  ]]&lt;&gt;1,IF(Table1[[#This Row],[Training Resources]]=1,1,""),"")</f>
        <v/>
      </c>
      <c r="CZ435" s="171" t="str">
        <f>IF(Table1[[#This Row],[Various  ]]&lt;&gt;1,IF(Table1[[#This Row],[Toolbox]]=1,1,""),"")</f>
        <v/>
      </c>
      <c r="DA435" s="169" t="str">
        <f>IF(Table1[[#This Row],[Various  ]]&lt;&gt;1,IF(Table1[[#This Row],[Video]]=1,1,""),"")</f>
        <v/>
      </c>
      <c r="DB435" s="169" t="str">
        <f>IF(Table1[[#This Row],[Various  ]]&lt;&gt;1,IF(Table1[[#This Row],[Case study]]=1,1,""),"")</f>
        <v/>
      </c>
      <c r="DC435" s="169" t="str">
        <f>IF(Table1[[#This Row],[Various  ]]&lt;&gt;1,IF(Table1[[#This Row],[Other   ]]=1,1,""),"")</f>
        <v/>
      </c>
      <c r="DD435" s="169" t="str">
        <f>IF(Table1[[#This Row],[Various  ]]&lt;&gt;1,IF(Table1[[#This Row],[Standards]]=1,1,""),"")</f>
        <v/>
      </c>
      <c r="DE435" s="169" t="str">
        <f>IF(Table1[[#This Row],[Various]]=1,1,IF(SUM(Table1[[#This Row],[Calculator / Software]:[Standards]])&gt;1,1,""))</f>
        <v/>
      </c>
      <c r="DF435" s="169" t="str">
        <f>IF(Table1[[#This Row],[Multiple NCC links]]&lt;&gt;1,IF(Table1[[#This Row],[Design]]=1,1,""),"")</f>
        <v/>
      </c>
      <c r="DG435" s="169" t="str">
        <f>IF(Table1[[#This Row],[Multiple NCC links]]&lt;&gt;1,IF(Table1[[#This Row],[Assessment / Verification]]=1,1,""),"")</f>
        <v/>
      </c>
      <c r="DH435" s="169" t="str">
        <f>IF(Table1[[#This Row],[Multiple NCC links]]&lt;&gt;1,IF(Table1[[#This Row],[Climate Specific ]]=1,1,""),"")</f>
        <v/>
      </c>
      <c r="DI435" s="169" t="str">
        <f>IF(Table1[[#This Row],[Multiple NCC links]]&lt;&gt;1,IF(Table1[[#This Row],[Alterations / Additions]]=1,1,""),"")</f>
        <v/>
      </c>
      <c r="DJ435" s="169" t="str">
        <f>IF(Table1[[#This Row],[Multiple NCC links]]&lt;&gt;1,IF(Table1[[#This Row],[Glazing]]=1,1,""),"")</f>
        <v/>
      </c>
      <c r="DK435" s="169" t="str">
        <f>IF(Table1[[#This Row],[Multiple NCC links]]&lt;&gt;1,IF(Table1[[#This Row],[Building Fabric / Thermal / Sealing]]=1,1,""),"")</f>
        <v/>
      </c>
      <c r="DL435" s="169" t="str">
        <f>IF(Table1[[#This Row],[Multiple NCC links]]&lt;&gt;1,IF(Table1[[#This Row],[Lighting]]=1,1,""),"")</f>
        <v/>
      </c>
      <c r="DM435" s="169" t="str">
        <f>IF(Table1[[#This Row],[Multiple NCC links]]&lt;&gt;1,IF(Table1[[#This Row],[HVAC]]=1,1,""),"")</f>
        <v/>
      </c>
      <c r="DN435" s="169" t="str">
        <f>IF(Table1[[#This Row],[Multiple NCC links]]&lt;&gt;1,IF(Table1[[#This Row],[Services]]=1,1,""),"")</f>
        <v/>
      </c>
      <c r="DO435" s="169" t="str">
        <f>IF(Table1[[#This Row],[Multiple NCC links]]&lt;&gt;1,IF(Table1[[#This Row],[Maintenance &amp; Monitoring]]=1,1,""),"")</f>
        <v/>
      </c>
      <c r="DP435" s="169" t="str">
        <f>IF(Table1[[#This Row],[Multiple NCC links]]&lt;&gt;1,IF(Table1[[#This Row],[Hand over / Operations]]=1,1,""),"")</f>
        <v/>
      </c>
      <c r="DQ435" s="169" t="str">
        <f>IF(Table1[[#This Row],[Multiple NCC links]]&lt;&gt;1,IF(Table1[[#This Row],[As built assessment]]=1,1,""),"")</f>
        <v/>
      </c>
      <c r="DR435" s="169" t="str">
        <f>IF(Table1[[#This Row],[Multiple NCC links]]&lt;&gt;1,IF(Table1[[#This Row],[Beyond compliance]]=1,1,""),"")</f>
        <v/>
      </c>
      <c r="DS435" s="169" t="str">
        <f>IF(SUM(Table1[[#This Row],[Design]:[Beyond compliance]])&gt;1,1,"")</f>
        <v/>
      </c>
      <c r="DT435" s="169" t="str">
        <f>IF(Table1[[#This Row],[Both Residential &amp; Commercial4]]&lt;&gt;1,IF(Table1[[#This Row],[Residential]]=1,1,""),"")</f>
        <v/>
      </c>
      <c r="DU435" s="169" t="str">
        <f>IF(Table1[[#This Row],[Both Residential &amp; Commercial4]]&lt;&gt;1,IF(Table1[[#This Row],[Commercial]]=1,1,""),"")</f>
        <v/>
      </c>
      <c r="DV435" s="169" t="str">
        <f>Table1[[#This Row],[Residential &amp; Commercial]]</f>
        <v/>
      </c>
      <c r="DW435" s="169"/>
    </row>
    <row r="436" spans="1:127" s="49" customFormat="1" ht="20.25" thickTop="1" thickBot="1" x14ac:dyDescent="0.35">
      <c r="A436" s="97"/>
      <c r="B436" s="97"/>
      <c r="C436" s="88"/>
      <c r="D436" s="88"/>
      <c r="E436" s="176"/>
      <c r="F436" s="176"/>
      <c r="G436" s="176"/>
      <c r="H436" s="176"/>
      <c r="I436" s="90" t="str">
        <f>IF(AND(Table1[[#This Row],[General]]=1,Table1[[#This Row],[Beginner]]=1,Table1[[#This Row],[Intermediate]]=1,Table1[[#This Row],[Advanced]]=1),1,"")</f>
        <v/>
      </c>
      <c r="J436" s="90" t="str">
        <f>CONCATENATE(IF(Table1[[#This Row],[General]]=1,"General, ",""), IF(Table1[[#This Row],[Beginner]]=1,"Beginner, ",""),IF(Table1[[#This Row],[Intermediate]]=1,"Intermediate, ",""), IF(Table1[[#This Row],[Advanced]]=1,"Advanced",""))</f>
        <v/>
      </c>
      <c r="K436" s="91"/>
      <c r="L436" s="179"/>
      <c r="M436" s="91"/>
      <c r="N436" s="91"/>
      <c r="O436" s="159"/>
      <c r="P436" s="91"/>
      <c r="Q436" s="91"/>
      <c r="R436" s="91"/>
      <c r="S43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36" s="102"/>
      <c r="U436" s="102"/>
      <c r="V436" s="240"/>
      <c r="W436" s="240"/>
      <c r="X436" s="102"/>
      <c r="Y436" s="102"/>
      <c r="Z436" s="102"/>
      <c r="AA436" s="102"/>
      <c r="AB436" s="102"/>
      <c r="AC436" s="102"/>
      <c r="AD436" s="102"/>
      <c r="AE436" s="102"/>
      <c r="AF436" s="102"/>
      <c r="AG43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36" s="103"/>
      <c r="AI436" s="103"/>
      <c r="AJ436" s="103"/>
      <c r="AK436" s="74" t="str">
        <f>CONCATENATE(IF(Table1[[#This Row],[Digital]]=1,"Digital, ",""),IF(Table1[[#This Row],[Face to Face]]=1,"Face to face, ",""),IF(Table1[[#This Row],[Blended]]=1,"Blended",""))</f>
        <v/>
      </c>
      <c r="AL436" s="99"/>
      <c r="AM436" s="104"/>
      <c r="AN436" s="130"/>
      <c r="AO436" s="94"/>
      <c r="AP436" s="182"/>
      <c r="AQ436" s="94"/>
      <c r="AR436" s="94"/>
      <c r="AS436" s="94"/>
      <c r="AT436" s="94"/>
      <c r="AU436" s="94"/>
      <c r="AV436" s="182"/>
      <c r="AW436" s="182"/>
      <c r="AX436" s="182"/>
      <c r="AY436" s="94"/>
      <c r="AZ43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3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36" s="95"/>
      <c r="BC436" s="95"/>
      <c r="BD436" s="90" t="str">
        <f>IF(AND(Table1[[#This Row],[Residential]]=1,Table1[[#This Row],[Commercial]]=1),1,"")</f>
        <v/>
      </c>
      <c r="BE436" s="90" t="str">
        <f>CONCATENATE(IF(Table1[[#This Row],[Residential]]=1,"Residential, ",""),IF(Table1[[#This Row],[Commercial]]=1,"Commercial",""))</f>
        <v/>
      </c>
      <c r="BF436" s="94"/>
      <c r="BG436" s="94"/>
      <c r="BH436" s="94"/>
      <c r="BI436" s="94"/>
      <c r="BJ436" s="94"/>
      <c r="BK436" s="94"/>
      <c r="BL436" s="94"/>
      <c r="BM436" s="182"/>
      <c r="BN436" s="94"/>
      <c r="BO43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36" s="178"/>
      <c r="BQ436" s="120"/>
      <c r="BR436" s="132"/>
      <c r="BS436" s="120"/>
      <c r="BT436" s="175"/>
      <c r="BU436" s="175"/>
      <c r="BV436" s="175"/>
      <c r="BW436" s="121"/>
      <c r="BX436" s="121"/>
      <c r="BY436" s="121"/>
      <c r="BZ436" s="227"/>
      <c r="CA43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36" s="48">
        <f>COUNTIF(Table1[[#This Row],[Validity]:[Alignment with NCC (Yes=1,No=0)]],"N/A")</f>
        <v>0</v>
      </c>
      <c r="CC436" s="48">
        <f>IF(ISERROR(Table1[[#This Row],[Total Quality Score (out of 10)]]/(4-Table1[[#This Row],[N/A Count]])),0,Table1[[#This Row],[Total Quality Score (out of 10)]]/(4-Table1[[#This Row],[N/A Count]]))</f>
        <v>0</v>
      </c>
      <c r="CD436" s="106"/>
      <c r="CE436" s="106"/>
      <c r="CF436" s="172" t="str">
        <f>IF(SUM(Table1[[#This Row],[Multiple]:[Level (all)62]])&lt;1,IF(Table1[[#This Row],[General]]=1,1,""),"")</f>
        <v/>
      </c>
      <c r="CG436" s="172" t="str">
        <f>IF(SUM(Table1[[#This Row],[Multiple]:[Level (all)62]])&lt;1,IF(Table1[[#This Row],[Beginner]]=1,1,""),"")</f>
        <v/>
      </c>
      <c r="CH436" s="171" t="str">
        <f>IF(SUM(Table1[[#This Row],[Multiple]:[Level (all)62]])&lt;1,IF(Table1[[#This Row],[Intermediate]]=1,1,""),"")</f>
        <v/>
      </c>
      <c r="CI436" s="171" t="str">
        <f>IF(SUM(Table1[[#This Row],[Multiple]:[Level (all)62]])&lt;1,IF(Table1[[#This Row],[Advanced]]=1,1,""),"")</f>
        <v/>
      </c>
      <c r="CJ436" s="171" t="str">
        <f>IF(AND(SUM(Table1[[#This Row],[General]:[Advanced]])&lt;4,SUM(Table1[[#This Row],[General]:[Advanced]])&gt;1),1,"")</f>
        <v/>
      </c>
      <c r="CK436" s="171" t="str">
        <f>Table1[[#This Row],[Level (all)]]</f>
        <v/>
      </c>
      <c r="CL436" s="171" t="str">
        <f>IF(Table1[[#This Row],[Multiple audience]]&lt;&gt;1,IF(Table1[[#This Row],[General Audience]]=1,1,""),"")</f>
        <v/>
      </c>
      <c r="CM436" s="171" t="str">
        <f>IF(Table1[[#This Row],[Multiple audience]]&lt;&gt;1,IF(Table1[[#This Row],[Planners / Designers ]]=1,1,""),"")</f>
        <v/>
      </c>
      <c r="CN436" s="171" t="str">
        <f>IF(Table1[[#This Row],[Multiple audience]]&lt;&gt;1,IF(Table1[[#This Row],[Regulatory Assessors]]=1,1,""),"")</f>
        <v/>
      </c>
      <c r="CO436" s="171" t="str">
        <f>IF(Table1[[#This Row],[Multiple audience]]&lt;&gt;1,IF(Table1[[#This Row],[Builders / Management]]=1,1,""),"")</f>
        <v/>
      </c>
      <c r="CP436" s="171" t="str">
        <f>IF(Table1[[#This Row],[Multiple audience]]&lt;&gt;1,IF(Table1[[#This Row],[Energy / Sus Assessors]]=1,1,""),"")</f>
        <v/>
      </c>
      <c r="CQ436" s="171" t="str">
        <f>IF(Table1[[#This Row],[Multiple audience]]&lt;&gt;1,IF(Table1[[#This Row],[Semi-skilled]]=1,1,""),"")</f>
        <v/>
      </c>
      <c r="CR436" s="171" t="str">
        <f>IF(Table1[[#This Row],[Multiple audience]]&lt;&gt;1,IF(Table1[[#This Row],[Trades]]=1,1,""),"")</f>
        <v/>
      </c>
      <c r="CS436" s="171" t="str">
        <f>IF(Table1[[#This Row],[Multiple audience]]&lt;&gt;1,IF(Table1[[#This Row],[Other]]=1,1,""),"")</f>
        <v/>
      </c>
      <c r="CT436" s="171" t="str">
        <f>IF(SUM(Table1[[#This Row],[General Audience]:[Other]])&gt;1,1,"")</f>
        <v/>
      </c>
      <c r="CU436" s="171" t="str">
        <f>IF(Table1[[#This Row],[Various  ]]&lt;&gt;1,IF(Table1[[#This Row],[Calculator / Software]]=1,1,""),"")</f>
        <v/>
      </c>
      <c r="CV436" s="171" t="str">
        <f>IF(Table1[[#This Row],[Various  ]]&lt;&gt;1,IF(Table1[[#This Row],[Information  ]]=1,1,""),"")</f>
        <v/>
      </c>
      <c r="CW436" s="171" t="str">
        <f>IF(Table1[[#This Row],[Various  ]]&lt;&gt;1,IF(Table1[[#This Row],[Interactive Tool]]=1,1,""),"")</f>
        <v/>
      </c>
      <c r="CX436" s="171" t="str">
        <f>IF(Table1[[#This Row],[Various  ]]&lt;&gt;1,IF(Table1[[#This Row],[Technical Specifications]]=1,1,""),"")</f>
        <v/>
      </c>
      <c r="CY436" s="171" t="str">
        <f>IF(Table1[[#This Row],[Various  ]]&lt;&gt;1,IF(Table1[[#This Row],[Training Resources]]=1,1,""),"")</f>
        <v/>
      </c>
      <c r="CZ436" s="171" t="str">
        <f>IF(Table1[[#This Row],[Various  ]]&lt;&gt;1,IF(Table1[[#This Row],[Toolbox]]=1,1,""),"")</f>
        <v/>
      </c>
      <c r="DA436" s="169" t="str">
        <f>IF(Table1[[#This Row],[Various  ]]&lt;&gt;1,IF(Table1[[#This Row],[Video]]=1,1,""),"")</f>
        <v/>
      </c>
      <c r="DB436" s="169" t="str">
        <f>IF(Table1[[#This Row],[Various  ]]&lt;&gt;1,IF(Table1[[#This Row],[Case study]]=1,1,""),"")</f>
        <v/>
      </c>
      <c r="DC436" s="169" t="str">
        <f>IF(Table1[[#This Row],[Various  ]]&lt;&gt;1,IF(Table1[[#This Row],[Other   ]]=1,1,""),"")</f>
        <v/>
      </c>
      <c r="DD436" s="169" t="str">
        <f>IF(Table1[[#This Row],[Various  ]]&lt;&gt;1,IF(Table1[[#This Row],[Standards]]=1,1,""),"")</f>
        <v/>
      </c>
      <c r="DE436" s="169" t="str">
        <f>IF(Table1[[#This Row],[Various]]=1,1,IF(SUM(Table1[[#This Row],[Calculator / Software]:[Standards]])&gt;1,1,""))</f>
        <v/>
      </c>
      <c r="DF436" s="169" t="str">
        <f>IF(Table1[[#This Row],[Multiple NCC links]]&lt;&gt;1,IF(Table1[[#This Row],[Design]]=1,1,""),"")</f>
        <v/>
      </c>
      <c r="DG436" s="169" t="str">
        <f>IF(Table1[[#This Row],[Multiple NCC links]]&lt;&gt;1,IF(Table1[[#This Row],[Assessment / Verification]]=1,1,""),"")</f>
        <v/>
      </c>
      <c r="DH436" s="169" t="str">
        <f>IF(Table1[[#This Row],[Multiple NCC links]]&lt;&gt;1,IF(Table1[[#This Row],[Climate Specific ]]=1,1,""),"")</f>
        <v/>
      </c>
      <c r="DI436" s="169" t="str">
        <f>IF(Table1[[#This Row],[Multiple NCC links]]&lt;&gt;1,IF(Table1[[#This Row],[Alterations / Additions]]=1,1,""),"")</f>
        <v/>
      </c>
      <c r="DJ436" s="169" t="str">
        <f>IF(Table1[[#This Row],[Multiple NCC links]]&lt;&gt;1,IF(Table1[[#This Row],[Glazing]]=1,1,""),"")</f>
        <v/>
      </c>
      <c r="DK436" s="169" t="str">
        <f>IF(Table1[[#This Row],[Multiple NCC links]]&lt;&gt;1,IF(Table1[[#This Row],[Building Fabric / Thermal / Sealing]]=1,1,""),"")</f>
        <v/>
      </c>
      <c r="DL436" s="169" t="str">
        <f>IF(Table1[[#This Row],[Multiple NCC links]]&lt;&gt;1,IF(Table1[[#This Row],[Lighting]]=1,1,""),"")</f>
        <v/>
      </c>
      <c r="DM436" s="169" t="str">
        <f>IF(Table1[[#This Row],[Multiple NCC links]]&lt;&gt;1,IF(Table1[[#This Row],[HVAC]]=1,1,""),"")</f>
        <v/>
      </c>
      <c r="DN436" s="169" t="str">
        <f>IF(Table1[[#This Row],[Multiple NCC links]]&lt;&gt;1,IF(Table1[[#This Row],[Services]]=1,1,""),"")</f>
        <v/>
      </c>
      <c r="DO436" s="169" t="str">
        <f>IF(Table1[[#This Row],[Multiple NCC links]]&lt;&gt;1,IF(Table1[[#This Row],[Maintenance &amp; Monitoring]]=1,1,""),"")</f>
        <v/>
      </c>
      <c r="DP436" s="169" t="str">
        <f>IF(Table1[[#This Row],[Multiple NCC links]]&lt;&gt;1,IF(Table1[[#This Row],[Hand over / Operations]]=1,1,""),"")</f>
        <v/>
      </c>
      <c r="DQ436" s="169" t="str">
        <f>IF(Table1[[#This Row],[Multiple NCC links]]&lt;&gt;1,IF(Table1[[#This Row],[As built assessment]]=1,1,""),"")</f>
        <v/>
      </c>
      <c r="DR436" s="169" t="str">
        <f>IF(Table1[[#This Row],[Multiple NCC links]]&lt;&gt;1,IF(Table1[[#This Row],[Beyond compliance]]=1,1,""),"")</f>
        <v/>
      </c>
      <c r="DS436" s="169" t="str">
        <f>IF(SUM(Table1[[#This Row],[Design]:[Beyond compliance]])&gt;1,1,"")</f>
        <v/>
      </c>
      <c r="DT436" s="169" t="str">
        <f>IF(Table1[[#This Row],[Both Residential &amp; Commercial4]]&lt;&gt;1,IF(Table1[[#This Row],[Residential]]=1,1,""),"")</f>
        <v/>
      </c>
      <c r="DU436" s="169" t="str">
        <f>IF(Table1[[#This Row],[Both Residential &amp; Commercial4]]&lt;&gt;1,IF(Table1[[#This Row],[Commercial]]=1,1,""),"")</f>
        <v/>
      </c>
      <c r="DV436" s="169" t="str">
        <f>Table1[[#This Row],[Residential &amp; Commercial]]</f>
        <v/>
      </c>
      <c r="DW436" s="169"/>
    </row>
    <row r="437" spans="1:127" s="49" customFormat="1" ht="20.25" thickTop="1" thickBot="1" x14ac:dyDescent="0.35">
      <c r="A437" s="97"/>
      <c r="B437" s="97"/>
      <c r="C437" s="88"/>
      <c r="D437" s="88"/>
      <c r="E437" s="176"/>
      <c r="F437" s="176"/>
      <c r="G437" s="176"/>
      <c r="H437" s="176"/>
      <c r="I437" s="90" t="str">
        <f>IF(AND(Table1[[#This Row],[General]]=1,Table1[[#This Row],[Beginner]]=1,Table1[[#This Row],[Intermediate]]=1,Table1[[#This Row],[Advanced]]=1),1,"")</f>
        <v/>
      </c>
      <c r="J437" s="90" t="str">
        <f>CONCATENATE(IF(Table1[[#This Row],[General]]=1,"General, ",""), IF(Table1[[#This Row],[Beginner]]=1,"Beginner, ",""),IF(Table1[[#This Row],[Intermediate]]=1,"Intermediate, ",""), IF(Table1[[#This Row],[Advanced]]=1,"Advanced",""))</f>
        <v/>
      </c>
      <c r="K437" s="91"/>
      <c r="L437" s="179"/>
      <c r="M437" s="91"/>
      <c r="N437" s="91"/>
      <c r="O437" s="159"/>
      <c r="P437" s="91"/>
      <c r="Q437" s="91"/>
      <c r="R437" s="91"/>
      <c r="S43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37" s="102"/>
      <c r="U437" s="102"/>
      <c r="V437" s="240"/>
      <c r="W437" s="240"/>
      <c r="X437" s="102"/>
      <c r="Y437" s="102"/>
      <c r="Z437" s="102"/>
      <c r="AA437" s="102"/>
      <c r="AB437" s="102"/>
      <c r="AC437" s="102"/>
      <c r="AD437" s="102"/>
      <c r="AE437" s="102"/>
      <c r="AF437" s="102"/>
      <c r="AG43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37" s="103"/>
      <c r="AI437" s="103"/>
      <c r="AJ437" s="103"/>
      <c r="AK437" s="74" t="str">
        <f>CONCATENATE(IF(Table1[[#This Row],[Digital]]=1,"Digital, ",""),IF(Table1[[#This Row],[Face to Face]]=1,"Face to face, ",""),IF(Table1[[#This Row],[Blended]]=1,"Blended",""))</f>
        <v/>
      </c>
      <c r="AL437" s="99"/>
      <c r="AM437" s="104"/>
      <c r="AN437" s="130"/>
      <c r="AO437" s="94"/>
      <c r="AP437" s="182"/>
      <c r="AQ437" s="94"/>
      <c r="AR437" s="94"/>
      <c r="AS437" s="94"/>
      <c r="AT437" s="94"/>
      <c r="AU437" s="94"/>
      <c r="AV437" s="182"/>
      <c r="AW437" s="182"/>
      <c r="AX437" s="182"/>
      <c r="AY437" s="94"/>
      <c r="AZ43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3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37" s="95"/>
      <c r="BC437" s="95"/>
      <c r="BD437" s="90" t="str">
        <f>IF(AND(Table1[[#This Row],[Residential]]=1,Table1[[#This Row],[Commercial]]=1),1,"")</f>
        <v/>
      </c>
      <c r="BE437" s="90" t="str">
        <f>CONCATENATE(IF(Table1[[#This Row],[Residential]]=1,"Residential, ",""),IF(Table1[[#This Row],[Commercial]]=1,"Commercial",""))</f>
        <v/>
      </c>
      <c r="BF437" s="94"/>
      <c r="BG437" s="94"/>
      <c r="BH437" s="94"/>
      <c r="BI437" s="94"/>
      <c r="BJ437" s="94"/>
      <c r="BK437" s="94"/>
      <c r="BL437" s="94"/>
      <c r="BM437" s="182"/>
      <c r="BN437" s="94"/>
      <c r="BO43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37" s="178"/>
      <c r="BQ437" s="120"/>
      <c r="BR437" s="132"/>
      <c r="BS437" s="120"/>
      <c r="BT437" s="175"/>
      <c r="BU437" s="175"/>
      <c r="BV437" s="175"/>
      <c r="BW437" s="121"/>
      <c r="BX437" s="121"/>
      <c r="BY437" s="121"/>
      <c r="BZ437" s="227"/>
      <c r="CA43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37" s="48">
        <f>COUNTIF(Table1[[#This Row],[Validity]:[Alignment with NCC (Yes=1,No=0)]],"N/A")</f>
        <v>0</v>
      </c>
      <c r="CC437" s="48">
        <f>IF(ISERROR(Table1[[#This Row],[Total Quality Score (out of 10)]]/(4-Table1[[#This Row],[N/A Count]])),0,Table1[[#This Row],[Total Quality Score (out of 10)]]/(4-Table1[[#This Row],[N/A Count]]))</f>
        <v>0</v>
      </c>
      <c r="CD437" s="106"/>
      <c r="CE437" s="106"/>
      <c r="CF437" s="172" t="str">
        <f>IF(SUM(Table1[[#This Row],[Multiple]:[Level (all)62]])&lt;1,IF(Table1[[#This Row],[General]]=1,1,""),"")</f>
        <v/>
      </c>
      <c r="CG437" s="172" t="str">
        <f>IF(SUM(Table1[[#This Row],[Multiple]:[Level (all)62]])&lt;1,IF(Table1[[#This Row],[Beginner]]=1,1,""),"")</f>
        <v/>
      </c>
      <c r="CH437" s="171" t="str">
        <f>IF(SUM(Table1[[#This Row],[Multiple]:[Level (all)62]])&lt;1,IF(Table1[[#This Row],[Intermediate]]=1,1,""),"")</f>
        <v/>
      </c>
      <c r="CI437" s="171" t="str">
        <f>IF(SUM(Table1[[#This Row],[Multiple]:[Level (all)62]])&lt;1,IF(Table1[[#This Row],[Advanced]]=1,1,""),"")</f>
        <v/>
      </c>
      <c r="CJ437" s="171" t="str">
        <f>IF(AND(SUM(Table1[[#This Row],[General]:[Advanced]])&lt;4,SUM(Table1[[#This Row],[General]:[Advanced]])&gt;1),1,"")</f>
        <v/>
      </c>
      <c r="CK437" s="171" t="str">
        <f>Table1[[#This Row],[Level (all)]]</f>
        <v/>
      </c>
      <c r="CL437" s="171" t="str">
        <f>IF(Table1[[#This Row],[Multiple audience]]&lt;&gt;1,IF(Table1[[#This Row],[General Audience]]=1,1,""),"")</f>
        <v/>
      </c>
      <c r="CM437" s="171" t="str">
        <f>IF(Table1[[#This Row],[Multiple audience]]&lt;&gt;1,IF(Table1[[#This Row],[Planners / Designers ]]=1,1,""),"")</f>
        <v/>
      </c>
      <c r="CN437" s="171" t="str">
        <f>IF(Table1[[#This Row],[Multiple audience]]&lt;&gt;1,IF(Table1[[#This Row],[Regulatory Assessors]]=1,1,""),"")</f>
        <v/>
      </c>
      <c r="CO437" s="171" t="str">
        <f>IF(Table1[[#This Row],[Multiple audience]]&lt;&gt;1,IF(Table1[[#This Row],[Builders / Management]]=1,1,""),"")</f>
        <v/>
      </c>
      <c r="CP437" s="171" t="str">
        <f>IF(Table1[[#This Row],[Multiple audience]]&lt;&gt;1,IF(Table1[[#This Row],[Energy / Sus Assessors]]=1,1,""),"")</f>
        <v/>
      </c>
      <c r="CQ437" s="171" t="str">
        <f>IF(Table1[[#This Row],[Multiple audience]]&lt;&gt;1,IF(Table1[[#This Row],[Semi-skilled]]=1,1,""),"")</f>
        <v/>
      </c>
      <c r="CR437" s="171" t="str">
        <f>IF(Table1[[#This Row],[Multiple audience]]&lt;&gt;1,IF(Table1[[#This Row],[Trades]]=1,1,""),"")</f>
        <v/>
      </c>
      <c r="CS437" s="171" t="str">
        <f>IF(Table1[[#This Row],[Multiple audience]]&lt;&gt;1,IF(Table1[[#This Row],[Other]]=1,1,""),"")</f>
        <v/>
      </c>
      <c r="CT437" s="171" t="str">
        <f>IF(SUM(Table1[[#This Row],[General Audience]:[Other]])&gt;1,1,"")</f>
        <v/>
      </c>
      <c r="CU437" s="171" t="str">
        <f>IF(Table1[[#This Row],[Various  ]]&lt;&gt;1,IF(Table1[[#This Row],[Calculator / Software]]=1,1,""),"")</f>
        <v/>
      </c>
      <c r="CV437" s="171" t="str">
        <f>IF(Table1[[#This Row],[Various  ]]&lt;&gt;1,IF(Table1[[#This Row],[Information  ]]=1,1,""),"")</f>
        <v/>
      </c>
      <c r="CW437" s="171" t="str">
        <f>IF(Table1[[#This Row],[Various  ]]&lt;&gt;1,IF(Table1[[#This Row],[Interactive Tool]]=1,1,""),"")</f>
        <v/>
      </c>
      <c r="CX437" s="171" t="str">
        <f>IF(Table1[[#This Row],[Various  ]]&lt;&gt;1,IF(Table1[[#This Row],[Technical Specifications]]=1,1,""),"")</f>
        <v/>
      </c>
      <c r="CY437" s="171" t="str">
        <f>IF(Table1[[#This Row],[Various  ]]&lt;&gt;1,IF(Table1[[#This Row],[Training Resources]]=1,1,""),"")</f>
        <v/>
      </c>
      <c r="CZ437" s="171" t="str">
        <f>IF(Table1[[#This Row],[Various  ]]&lt;&gt;1,IF(Table1[[#This Row],[Toolbox]]=1,1,""),"")</f>
        <v/>
      </c>
      <c r="DA437" s="169" t="str">
        <f>IF(Table1[[#This Row],[Various  ]]&lt;&gt;1,IF(Table1[[#This Row],[Video]]=1,1,""),"")</f>
        <v/>
      </c>
      <c r="DB437" s="169" t="str">
        <f>IF(Table1[[#This Row],[Various  ]]&lt;&gt;1,IF(Table1[[#This Row],[Case study]]=1,1,""),"")</f>
        <v/>
      </c>
      <c r="DC437" s="169" t="str">
        <f>IF(Table1[[#This Row],[Various  ]]&lt;&gt;1,IF(Table1[[#This Row],[Other   ]]=1,1,""),"")</f>
        <v/>
      </c>
      <c r="DD437" s="169" t="str">
        <f>IF(Table1[[#This Row],[Various  ]]&lt;&gt;1,IF(Table1[[#This Row],[Standards]]=1,1,""),"")</f>
        <v/>
      </c>
      <c r="DE437" s="169" t="str">
        <f>IF(Table1[[#This Row],[Various]]=1,1,IF(SUM(Table1[[#This Row],[Calculator / Software]:[Standards]])&gt;1,1,""))</f>
        <v/>
      </c>
      <c r="DF437" s="169" t="str">
        <f>IF(Table1[[#This Row],[Multiple NCC links]]&lt;&gt;1,IF(Table1[[#This Row],[Design]]=1,1,""),"")</f>
        <v/>
      </c>
      <c r="DG437" s="169" t="str">
        <f>IF(Table1[[#This Row],[Multiple NCC links]]&lt;&gt;1,IF(Table1[[#This Row],[Assessment / Verification]]=1,1,""),"")</f>
        <v/>
      </c>
      <c r="DH437" s="169" t="str">
        <f>IF(Table1[[#This Row],[Multiple NCC links]]&lt;&gt;1,IF(Table1[[#This Row],[Climate Specific ]]=1,1,""),"")</f>
        <v/>
      </c>
      <c r="DI437" s="169" t="str">
        <f>IF(Table1[[#This Row],[Multiple NCC links]]&lt;&gt;1,IF(Table1[[#This Row],[Alterations / Additions]]=1,1,""),"")</f>
        <v/>
      </c>
      <c r="DJ437" s="169" t="str">
        <f>IF(Table1[[#This Row],[Multiple NCC links]]&lt;&gt;1,IF(Table1[[#This Row],[Glazing]]=1,1,""),"")</f>
        <v/>
      </c>
      <c r="DK437" s="169" t="str">
        <f>IF(Table1[[#This Row],[Multiple NCC links]]&lt;&gt;1,IF(Table1[[#This Row],[Building Fabric / Thermal / Sealing]]=1,1,""),"")</f>
        <v/>
      </c>
      <c r="DL437" s="169" t="str">
        <f>IF(Table1[[#This Row],[Multiple NCC links]]&lt;&gt;1,IF(Table1[[#This Row],[Lighting]]=1,1,""),"")</f>
        <v/>
      </c>
      <c r="DM437" s="169" t="str">
        <f>IF(Table1[[#This Row],[Multiple NCC links]]&lt;&gt;1,IF(Table1[[#This Row],[HVAC]]=1,1,""),"")</f>
        <v/>
      </c>
      <c r="DN437" s="169" t="str">
        <f>IF(Table1[[#This Row],[Multiple NCC links]]&lt;&gt;1,IF(Table1[[#This Row],[Services]]=1,1,""),"")</f>
        <v/>
      </c>
      <c r="DO437" s="169" t="str">
        <f>IF(Table1[[#This Row],[Multiple NCC links]]&lt;&gt;1,IF(Table1[[#This Row],[Maintenance &amp; Monitoring]]=1,1,""),"")</f>
        <v/>
      </c>
      <c r="DP437" s="169" t="str">
        <f>IF(Table1[[#This Row],[Multiple NCC links]]&lt;&gt;1,IF(Table1[[#This Row],[Hand over / Operations]]=1,1,""),"")</f>
        <v/>
      </c>
      <c r="DQ437" s="169" t="str">
        <f>IF(Table1[[#This Row],[Multiple NCC links]]&lt;&gt;1,IF(Table1[[#This Row],[As built assessment]]=1,1,""),"")</f>
        <v/>
      </c>
      <c r="DR437" s="169" t="str">
        <f>IF(Table1[[#This Row],[Multiple NCC links]]&lt;&gt;1,IF(Table1[[#This Row],[Beyond compliance]]=1,1,""),"")</f>
        <v/>
      </c>
      <c r="DS437" s="169" t="str">
        <f>IF(SUM(Table1[[#This Row],[Design]:[Beyond compliance]])&gt;1,1,"")</f>
        <v/>
      </c>
      <c r="DT437" s="169" t="str">
        <f>IF(Table1[[#This Row],[Both Residential &amp; Commercial4]]&lt;&gt;1,IF(Table1[[#This Row],[Residential]]=1,1,""),"")</f>
        <v/>
      </c>
      <c r="DU437" s="169" t="str">
        <f>IF(Table1[[#This Row],[Both Residential &amp; Commercial4]]&lt;&gt;1,IF(Table1[[#This Row],[Commercial]]=1,1,""),"")</f>
        <v/>
      </c>
      <c r="DV437" s="169" t="str">
        <f>Table1[[#This Row],[Residential &amp; Commercial]]</f>
        <v/>
      </c>
      <c r="DW437" s="169"/>
    </row>
    <row r="438" spans="1:127" s="49" customFormat="1" ht="20.25" thickTop="1" thickBot="1" x14ac:dyDescent="0.35">
      <c r="A438" s="97"/>
      <c r="B438" s="97"/>
      <c r="C438" s="88"/>
      <c r="D438" s="88"/>
      <c r="E438" s="176"/>
      <c r="F438" s="176"/>
      <c r="G438" s="176"/>
      <c r="H438" s="176"/>
      <c r="I438" s="90" t="str">
        <f>IF(AND(Table1[[#This Row],[General]]=1,Table1[[#This Row],[Beginner]]=1,Table1[[#This Row],[Intermediate]]=1,Table1[[#This Row],[Advanced]]=1),1,"")</f>
        <v/>
      </c>
      <c r="J438" s="90" t="str">
        <f>CONCATENATE(IF(Table1[[#This Row],[General]]=1,"General, ",""), IF(Table1[[#This Row],[Beginner]]=1,"Beginner, ",""),IF(Table1[[#This Row],[Intermediate]]=1,"Intermediate, ",""), IF(Table1[[#This Row],[Advanced]]=1,"Advanced",""))</f>
        <v/>
      </c>
      <c r="K438" s="91"/>
      <c r="L438" s="179"/>
      <c r="M438" s="91"/>
      <c r="N438" s="91"/>
      <c r="O438" s="159"/>
      <c r="P438" s="91"/>
      <c r="Q438" s="91"/>
      <c r="R438" s="91"/>
      <c r="S43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38" s="102"/>
      <c r="U438" s="102"/>
      <c r="V438" s="240"/>
      <c r="W438" s="240"/>
      <c r="X438" s="102"/>
      <c r="Y438" s="102"/>
      <c r="Z438" s="102"/>
      <c r="AA438" s="102"/>
      <c r="AB438" s="102"/>
      <c r="AC438" s="102"/>
      <c r="AD438" s="102"/>
      <c r="AE438" s="102"/>
      <c r="AF438" s="102"/>
      <c r="AG43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38" s="103"/>
      <c r="AI438" s="103"/>
      <c r="AJ438" s="103"/>
      <c r="AK438" s="74" t="str">
        <f>CONCATENATE(IF(Table1[[#This Row],[Digital]]=1,"Digital, ",""),IF(Table1[[#This Row],[Face to Face]]=1,"Face to face, ",""),IF(Table1[[#This Row],[Blended]]=1,"Blended",""))</f>
        <v/>
      </c>
      <c r="AL438" s="99"/>
      <c r="AM438" s="104"/>
      <c r="AN438" s="130"/>
      <c r="AO438" s="94"/>
      <c r="AP438" s="182"/>
      <c r="AQ438" s="94"/>
      <c r="AR438" s="94"/>
      <c r="AS438" s="94"/>
      <c r="AT438" s="94"/>
      <c r="AU438" s="94"/>
      <c r="AV438" s="182"/>
      <c r="AW438" s="182"/>
      <c r="AX438" s="182"/>
      <c r="AY438" s="94"/>
      <c r="AZ43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3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38" s="95"/>
      <c r="BC438" s="95"/>
      <c r="BD438" s="90" t="str">
        <f>IF(AND(Table1[[#This Row],[Residential]]=1,Table1[[#This Row],[Commercial]]=1),1,"")</f>
        <v/>
      </c>
      <c r="BE438" s="90" t="str">
        <f>CONCATENATE(IF(Table1[[#This Row],[Residential]]=1,"Residential, ",""),IF(Table1[[#This Row],[Commercial]]=1,"Commercial",""))</f>
        <v/>
      </c>
      <c r="BF438" s="94"/>
      <c r="BG438" s="94"/>
      <c r="BH438" s="94"/>
      <c r="BI438" s="94"/>
      <c r="BJ438" s="94"/>
      <c r="BK438" s="94"/>
      <c r="BL438" s="94"/>
      <c r="BM438" s="182"/>
      <c r="BN438" s="94"/>
      <c r="BO43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38" s="178"/>
      <c r="BQ438" s="120"/>
      <c r="BR438" s="132"/>
      <c r="BS438" s="120"/>
      <c r="BT438" s="175"/>
      <c r="BU438" s="175"/>
      <c r="BV438" s="175"/>
      <c r="BW438" s="121"/>
      <c r="BX438" s="121"/>
      <c r="BY438" s="121"/>
      <c r="BZ438" s="227"/>
      <c r="CA43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38" s="48">
        <f>COUNTIF(Table1[[#This Row],[Validity]:[Alignment with NCC (Yes=1,No=0)]],"N/A")</f>
        <v>0</v>
      </c>
      <c r="CC438" s="48">
        <f>IF(ISERROR(Table1[[#This Row],[Total Quality Score (out of 10)]]/(4-Table1[[#This Row],[N/A Count]])),0,Table1[[#This Row],[Total Quality Score (out of 10)]]/(4-Table1[[#This Row],[N/A Count]]))</f>
        <v>0</v>
      </c>
      <c r="CD438" s="106"/>
      <c r="CE438" s="106"/>
      <c r="CF438" s="172" t="str">
        <f>IF(SUM(Table1[[#This Row],[Multiple]:[Level (all)62]])&lt;1,IF(Table1[[#This Row],[General]]=1,1,""),"")</f>
        <v/>
      </c>
      <c r="CG438" s="172" t="str">
        <f>IF(SUM(Table1[[#This Row],[Multiple]:[Level (all)62]])&lt;1,IF(Table1[[#This Row],[Beginner]]=1,1,""),"")</f>
        <v/>
      </c>
      <c r="CH438" s="171" t="str">
        <f>IF(SUM(Table1[[#This Row],[Multiple]:[Level (all)62]])&lt;1,IF(Table1[[#This Row],[Intermediate]]=1,1,""),"")</f>
        <v/>
      </c>
      <c r="CI438" s="171" t="str">
        <f>IF(SUM(Table1[[#This Row],[Multiple]:[Level (all)62]])&lt;1,IF(Table1[[#This Row],[Advanced]]=1,1,""),"")</f>
        <v/>
      </c>
      <c r="CJ438" s="171" t="str">
        <f>IF(AND(SUM(Table1[[#This Row],[General]:[Advanced]])&lt;4,SUM(Table1[[#This Row],[General]:[Advanced]])&gt;1),1,"")</f>
        <v/>
      </c>
      <c r="CK438" s="171" t="str">
        <f>Table1[[#This Row],[Level (all)]]</f>
        <v/>
      </c>
      <c r="CL438" s="171" t="str">
        <f>IF(Table1[[#This Row],[Multiple audience]]&lt;&gt;1,IF(Table1[[#This Row],[General Audience]]=1,1,""),"")</f>
        <v/>
      </c>
      <c r="CM438" s="171" t="str">
        <f>IF(Table1[[#This Row],[Multiple audience]]&lt;&gt;1,IF(Table1[[#This Row],[Planners / Designers ]]=1,1,""),"")</f>
        <v/>
      </c>
      <c r="CN438" s="171" t="str">
        <f>IF(Table1[[#This Row],[Multiple audience]]&lt;&gt;1,IF(Table1[[#This Row],[Regulatory Assessors]]=1,1,""),"")</f>
        <v/>
      </c>
      <c r="CO438" s="171" t="str">
        <f>IF(Table1[[#This Row],[Multiple audience]]&lt;&gt;1,IF(Table1[[#This Row],[Builders / Management]]=1,1,""),"")</f>
        <v/>
      </c>
      <c r="CP438" s="171" t="str">
        <f>IF(Table1[[#This Row],[Multiple audience]]&lt;&gt;1,IF(Table1[[#This Row],[Energy / Sus Assessors]]=1,1,""),"")</f>
        <v/>
      </c>
      <c r="CQ438" s="171" t="str">
        <f>IF(Table1[[#This Row],[Multiple audience]]&lt;&gt;1,IF(Table1[[#This Row],[Semi-skilled]]=1,1,""),"")</f>
        <v/>
      </c>
      <c r="CR438" s="171" t="str">
        <f>IF(Table1[[#This Row],[Multiple audience]]&lt;&gt;1,IF(Table1[[#This Row],[Trades]]=1,1,""),"")</f>
        <v/>
      </c>
      <c r="CS438" s="171" t="str">
        <f>IF(Table1[[#This Row],[Multiple audience]]&lt;&gt;1,IF(Table1[[#This Row],[Other]]=1,1,""),"")</f>
        <v/>
      </c>
      <c r="CT438" s="171" t="str">
        <f>IF(SUM(Table1[[#This Row],[General Audience]:[Other]])&gt;1,1,"")</f>
        <v/>
      </c>
      <c r="CU438" s="171" t="str">
        <f>IF(Table1[[#This Row],[Various  ]]&lt;&gt;1,IF(Table1[[#This Row],[Calculator / Software]]=1,1,""),"")</f>
        <v/>
      </c>
      <c r="CV438" s="171" t="str">
        <f>IF(Table1[[#This Row],[Various  ]]&lt;&gt;1,IF(Table1[[#This Row],[Information  ]]=1,1,""),"")</f>
        <v/>
      </c>
      <c r="CW438" s="171" t="str">
        <f>IF(Table1[[#This Row],[Various  ]]&lt;&gt;1,IF(Table1[[#This Row],[Interactive Tool]]=1,1,""),"")</f>
        <v/>
      </c>
      <c r="CX438" s="171" t="str">
        <f>IF(Table1[[#This Row],[Various  ]]&lt;&gt;1,IF(Table1[[#This Row],[Technical Specifications]]=1,1,""),"")</f>
        <v/>
      </c>
      <c r="CY438" s="171" t="str">
        <f>IF(Table1[[#This Row],[Various  ]]&lt;&gt;1,IF(Table1[[#This Row],[Training Resources]]=1,1,""),"")</f>
        <v/>
      </c>
      <c r="CZ438" s="171" t="str">
        <f>IF(Table1[[#This Row],[Various  ]]&lt;&gt;1,IF(Table1[[#This Row],[Toolbox]]=1,1,""),"")</f>
        <v/>
      </c>
      <c r="DA438" s="169" t="str">
        <f>IF(Table1[[#This Row],[Various  ]]&lt;&gt;1,IF(Table1[[#This Row],[Video]]=1,1,""),"")</f>
        <v/>
      </c>
      <c r="DB438" s="169" t="str">
        <f>IF(Table1[[#This Row],[Various  ]]&lt;&gt;1,IF(Table1[[#This Row],[Case study]]=1,1,""),"")</f>
        <v/>
      </c>
      <c r="DC438" s="169" t="str">
        <f>IF(Table1[[#This Row],[Various  ]]&lt;&gt;1,IF(Table1[[#This Row],[Other   ]]=1,1,""),"")</f>
        <v/>
      </c>
      <c r="DD438" s="169" t="str">
        <f>IF(Table1[[#This Row],[Various  ]]&lt;&gt;1,IF(Table1[[#This Row],[Standards]]=1,1,""),"")</f>
        <v/>
      </c>
      <c r="DE438" s="169" t="str">
        <f>IF(Table1[[#This Row],[Various]]=1,1,IF(SUM(Table1[[#This Row],[Calculator / Software]:[Standards]])&gt;1,1,""))</f>
        <v/>
      </c>
      <c r="DF438" s="169" t="str">
        <f>IF(Table1[[#This Row],[Multiple NCC links]]&lt;&gt;1,IF(Table1[[#This Row],[Design]]=1,1,""),"")</f>
        <v/>
      </c>
      <c r="DG438" s="169" t="str">
        <f>IF(Table1[[#This Row],[Multiple NCC links]]&lt;&gt;1,IF(Table1[[#This Row],[Assessment / Verification]]=1,1,""),"")</f>
        <v/>
      </c>
      <c r="DH438" s="169" t="str">
        <f>IF(Table1[[#This Row],[Multiple NCC links]]&lt;&gt;1,IF(Table1[[#This Row],[Climate Specific ]]=1,1,""),"")</f>
        <v/>
      </c>
      <c r="DI438" s="169" t="str">
        <f>IF(Table1[[#This Row],[Multiple NCC links]]&lt;&gt;1,IF(Table1[[#This Row],[Alterations / Additions]]=1,1,""),"")</f>
        <v/>
      </c>
      <c r="DJ438" s="169" t="str">
        <f>IF(Table1[[#This Row],[Multiple NCC links]]&lt;&gt;1,IF(Table1[[#This Row],[Glazing]]=1,1,""),"")</f>
        <v/>
      </c>
      <c r="DK438" s="169" t="str">
        <f>IF(Table1[[#This Row],[Multiple NCC links]]&lt;&gt;1,IF(Table1[[#This Row],[Building Fabric / Thermal / Sealing]]=1,1,""),"")</f>
        <v/>
      </c>
      <c r="DL438" s="169" t="str">
        <f>IF(Table1[[#This Row],[Multiple NCC links]]&lt;&gt;1,IF(Table1[[#This Row],[Lighting]]=1,1,""),"")</f>
        <v/>
      </c>
      <c r="DM438" s="169" t="str">
        <f>IF(Table1[[#This Row],[Multiple NCC links]]&lt;&gt;1,IF(Table1[[#This Row],[HVAC]]=1,1,""),"")</f>
        <v/>
      </c>
      <c r="DN438" s="169" t="str">
        <f>IF(Table1[[#This Row],[Multiple NCC links]]&lt;&gt;1,IF(Table1[[#This Row],[Services]]=1,1,""),"")</f>
        <v/>
      </c>
      <c r="DO438" s="169" t="str">
        <f>IF(Table1[[#This Row],[Multiple NCC links]]&lt;&gt;1,IF(Table1[[#This Row],[Maintenance &amp; Monitoring]]=1,1,""),"")</f>
        <v/>
      </c>
      <c r="DP438" s="169" t="str">
        <f>IF(Table1[[#This Row],[Multiple NCC links]]&lt;&gt;1,IF(Table1[[#This Row],[Hand over / Operations]]=1,1,""),"")</f>
        <v/>
      </c>
      <c r="DQ438" s="169" t="str">
        <f>IF(Table1[[#This Row],[Multiple NCC links]]&lt;&gt;1,IF(Table1[[#This Row],[As built assessment]]=1,1,""),"")</f>
        <v/>
      </c>
      <c r="DR438" s="169" t="str">
        <f>IF(Table1[[#This Row],[Multiple NCC links]]&lt;&gt;1,IF(Table1[[#This Row],[Beyond compliance]]=1,1,""),"")</f>
        <v/>
      </c>
      <c r="DS438" s="169" t="str">
        <f>IF(SUM(Table1[[#This Row],[Design]:[Beyond compliance]])&gt;1,1,"")</f>
        <v/>
      </c>
      <c r="DT438" s="169" t="str">
        <f>IF(Table1[[#This Row],[Both Residential &amp; Commercial4]]&lt;&gt;1,IF(Table1[[#This Row],[Residential]]=1,1,""),"")</f>
        <v/>
      </c>
      <c r="DU438" s="169" t="str">
        <f>IF(Table1[[#This Row],[Both Residential &amp; Commercial4]]&lt;&gt;1,IF(Table1[[#This Row],[Commercial]]=1,1,""),"")</f>
        <v/>
      </c>
      <c r="DV438" s="169" t="str">
        <f>Table1[[#This Row],[Residential &amp; Commercial]]</f>
        <v/>
      </c>
      <c r="DW438" s="169"/>
    </row>
    <row r="439" spans="1:127" s="49" customFormat="1" ht="20.25" thickTop="1" thickBot="1" x14ac:dyDescent="0.35">
      <c r="A439" s="97"/>
      <c r="B439" s="97"/>
      <c r="C439" s="88"/>
      <c r="D439" s="88"/>
      <c r="E439" s="176"/>
      <c r="F439" s="176"/>
      <c r="G439" s="176"/>
      <c r="H439" s="176"/>
      <c r="I439" s="90" t="str">
        <f>IF(AND(Table1[[#This Row],[General]]=1,Table1[[#This Row],[Beginner]]=1,Table1[[#This Row],[Intermediate]]=1,Table1[[#This Row],[Advanced]]=1),1,"")</f>
        <v/>
      </c>
      <c r="J439" s="90" t="str">
        <f>CONCATENATE(IF(Table1[[#This Row],[General]]=1,"General, ",""), IF(Table1[[#This Row],[Beginner]]=1,"Beginner, ",""),IF(Table1[[#This Row],[Intermediate]]=1,"Intermediate, ",""), IF(Table1[[#This Row],[Advanced]]=1,"Advanced",""))</f>
        <v/>
      </c>
      <c r="K439" s="91"/>
      <c r="L439" s="179"/>
      <c r="M439" s="91"/>
      <c r="N439" s="91"/>
      <c r="O439" s="159"/>
      <c r="P439" s="91"/>
      <c r="Q439" s="91"/>
      <c r="R439" s="91"/>
      <c r="S43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39" s="102"/>
      <c r="U439" s="102"/>
      <c r="V439" s="240"/>
      <c r="W439" s="240"/>
      <c r="X439" s="102"/>
      <c r="Y439" s="102"/>
      <c r="Z439" s="102"/>
      <c r="AA439" s="102"/>
      <c r="AB439" s="102"/>
      <c r="AC439" s="102"/>
      <c r="AD439" s="102"/>
      <c r="AE439" s="102"/>
      <c r="AF439" s="102"/>
      <c r="AG43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39" s="103"/>
      <c r="AI439" s="103"/>
      <c r="AJ439" s="103"/>
      <c r="AK439" s="74" t="str">
        <f>CONCATENATE(IF(Table1[[#This Row],[Digital]]=1,"Digital, ",""),IF(Table1[[#This Row],[Face to Face]]=1,"Face to face, ",""),IF(Table1[[#This Row],[Blended]]=1,"Blended",""))</f>
        <v/>
      </c>
      <c r="AL439" s="99"/>
      <c r="AM439" s="104"/>
      <c r="AN439" s="130"/>
      <c r="AO439" s="94"/>
      <c r="AP439" s="182"/>
      <c r="AQ439" s="94"/>
      <c r="AR439" s="94"/>
      <c r="AS439" s="94"/>
      <c r="AT439" s="94"/>
      <c r="AU439" s="94"/>
      <c r="AV439" s="182"/>
      <c r="AW439" s="182"/>
      <c r="AX439" s="182"/>
      <c r="AY439" s="94"/>
      <c r="AZ43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3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39" s="95"/>
      <c r="BC439" s="95"/>
      <c r="BD439" s="90" t="str">
        <f>IF(AND(Table1[[#This Row],[Residential]]=1,Table1[[#This Row],[Commercial]]=1),1,"")</f>
        <v/>
      </c>
      <c r="BE439" s="90" t="str">
        <f>CONCATENATE(IF(Table1[[#This Row],[Residential]]=1,"Residential, ",""),IF(Table1[[#This Row],[Commercial]]=1,"Commercial",""))</f>
        <v/>
      </c>
      <c r="BF439" s="94"/>
      <c r="BG439" s="94"/>
      <c r="BH439" s="94"/>
      <c r="BI439" s="94"/>
      <c r="BJ439" s="94"/>
      <c r="BK439" s="94"/>
      <c r="BL439" s="94"/>
      <c r="BM439" s="182"/>
      <c r="BN439" s="94"/>
      <c r="BO43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39" s="178"/>
      <c r="BQ439" s="120"/>
      <c r="BR439" s="132"/>
      <c r="BS439" s="120"/>
      <c r="BT439" s="175"/>
      <c r="BU439" s="175"/>
      <c r="BV439" s="175"/>
      <c r="BW439" s="121"/>
      <c r="BX439" s="121"/>
      <c r="BY439" s="121"/>
      <c r="BZ439" s="227"/>
      <c r="CA43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39" s="48">
        <f>COUNTIF(Table1[[#This Row],[Validity]:[Alignment with NCC (Yes=1,No=0)]],"N/A")</f>
        <v>0</v>
      </c>
      <c r="CC439" s="48">
        <f>IF(ISERROR(Table1[[#This Row],[Total Quality Score (out of 10)]]/(4-Table1[[#This Row],[N/A Count]])),0,Table1[[#This Row],[Total Quality Score (out of 10)]]/(4-Table1[[#This Row],[N/A Count]]))</f>
        <v>0</v>
      </c>
      <c r="CD439" s="106"/>
      <c r="CE439" s="106"/>
      <c r="CF439" s="172" t="str">
        <f>IF(SUM(Table1[[#This Row],[Multiple]:[Level (all)62]])&lt;1,IF(Table1[[#This Row],[General]]=1,1,""),"")</f>
        <v/>
      </c>
      <c r="CG439" s="172" t="str">
        <f>IF(SUM(Table1[[#This Row],[Multiple]:[Level (all)62]])&lt;1,IF(Table1[[#This Row],[Beginner]]=1,1,""),"")</f>
        <v/>
      </c>
      <c r="CH439" s="171" t="str">
        <f>IF(SUM(Table1[[#This Row],[Multiple]:[Level (all)62]])&lt;1,IF(Table1[[#This Row],[Intermediate]]=1,1,""),"")</f>
        <v/>
      </c>
      <c r="CI439" s="171" t="str">
        <f>IF(SUM(Table1[[#This Row],[Multiple]:[Level (all)62]])&lt;1,IF(Table1[[#This Row],[Advanced]]=1,1,""),"")</f>
        <v/>
      </c>
      <c r="CJ439" s="171" t="str">
        <f>IF(AND(SUM(Table1[[#This Row],[General]:[Advanced]])&lt;4,SUM(Table1[[#This Row],[General]:[Advanced]])&gt;1),1,"")</f>
        <v/>
      </c>
      <c r="CK439" s="171" t="str">
        <f>Table1[[#This Row],[Level (all)]]</f>
        <v/>
      </c>
      <c r="CL439" s="171" t="str">
        <f>IF(Table1[[#This Row],[Multiple audience]]&lt;&gt;1,IF(Table1[[#This Row],[General Audience]]=1,1,""),"")</f>
        <v/>
      </c>
      <c r="CM439" s="171" t="str">
        <f>IF(Table1[[#This Row],[Multiple audience]]&lt;&gt;1,IF(Table1[[#This Row],[Planners / Designers ]]=1,1,""),"")</f>
        <v/>
      </c>
      <c r="CN439" s="171" t="str">
        <f>IF(Table1[[#This Row],[Multiple audience]]&lt;&gt;1,IF(Table1[[#This Row],[Regulatory Assessors]]=1,1,""),"")</f>
        <v/>
      </c>
      <c r="CO439" s="171" t="str">
        <f>IF(Table1[[#This Row],[Multiple audience]]&lt;&gt;1,IF(Table1[[#This Row],[Builders / Management]]=1,1,""),"")</f>
        <v/>
      </c>
      <c r="CP439" s="171" t="str">
        <f>IF(Table1[[#This Row],[Multiple audience]]&lt;&gt;1,IF(Table1[[#This Row],[Energy / Sus Assessors]]=1,1,""),"")</f>
        <v/>
      </c>
      <c r="CQ439" s="171" t="str">
        <f>IF(Table1[[#This Row],[Multiple audience]]&lt;&gt;1,IF(Table1[[#This Row],[Semi-skilled]]=1,1,""),"")</f>
        <v/>
      </c>
      <c r="CR439" s="171" t="str">
        <f>IF(Table1[[#This Row],[Multiple audience]]&lt;&gt;1,IF(Table1[[#This Row],[Trades]]=1,1,""),"")</f>
        <v/>
      </c>
      <c r="CS439" s="171" t="str">
        <f>IF(Table1[[#This Row],[Multiple audience]]&lt;&gt;1,IF(Table1[[#This Row],[Other]]=1,1,""),"")</f>
        <v/>
      </c>
      <c r="CT439" s="171" t="str">
        <f>IF(SUM(Table1[[#This Row],[General Audience]:[Other]])&gt;1,1,"")</f>
        <v/>
      </c>
      <c r="CU439" s="171" t="str">
        <f>IF(Table1[[#This Row],[Various  ]]&lt;&gt;1,IF(Table1[[#This Row],[Calculator / Software]]=1,1,""),"")</f>
        <v/>
      </c>
      <c r="CV439" s="171" t="str">
        <f>IF(Table1[[#This Row],[Various  ]]&lt;&gt;1,IF(Table1[[#This Row],[Information  ]]=1,1,""),"")</f>
        <v/>
      </c>
      <c r="CW439" s="171" t="str">
        <f>IF(Table1[[#This Row],[Various  ]]&lt;&gt;1,IF(Table1[[#This Row],[Interactive Tool]]=1,1,""),"")</f>
        <v/>
      </c>
      <c r="CX439" s="171" t="str">
        <f>IF(Table1[[#This Row],[Various  ]]&lt;&gt;1,IF(Table1[[#This Row],[Technical Specifications]]=1,1,""),"")</f>
        <v/>
      </c>
      <c r="CY439" s="171" t="str">
        <f>IF(Table1[[#This Row],[Various  ]]&lt;&gt;1,IF(Table1[[#This Row],[Training Resources]]=1,1,""),"")</f>
        <v/>
      </c>
      <c r="CZ439" s="171" t="str">
        <f>IF(Table1[[#This Row],[Various  ]]&lt;&gt;1,IF(Table1[[#This Row],[Toolbox]]=1,1,""),"")</f>
        <v/>
      </c>
      <c r="DA439" s="169" t="str">
        <f>IF(Table1[[#This Row],[Various  ]]&lt;&gt;1,IF(Table1[[#This Row],[Video]]=1,1,""),"")</f>
        <v/>
      </c>
      <c r="DB439" s="169" t="str">
        <f>IF(Table1[[#This Row],[Various  ]]&lt;&gt;1,IF(Table1[[#This Row],[Case study]]=1,1,""),"")</f>
        <v/>
      </c>
      <c r="DC439" s="169" t="str">
        <f>IF(Table1[[#This Row],[Various  ]]&lt;&gt;1,IF(Table1[[#This Row],[Other   ]]=1,1,""),"")</f>
        <v/>
      </c>
      <c r="DD439" s="169" t="str">
        <f>IF(Table1[[#This Row],[Various  ]]&lt;&gt;1,IF(Table1[[#This Row],[Standards]]=1,1,""),"")</f>
        <v/>
      </c>
      <c r="DE439" s="169" t="str">
        <f>IF(Table1[[#This Row],[Various]]=1,1,IF(SUM(Table1[[#This Row],[Calculator / Software]:[Standards]])&gt;1,1,""))</f>
        <v/>
      </c>
      <c r="DF439" s="169" t="str">
        <f>IF(Table1[[#This Row],[Multiple NCC links]]&lt;&gt;1,IF(Table1[[#This Row],[Design]]=1,1,""),"")</f>
        <v/>
      </c>
      <c r="DG439" s="169" t="str">
        <f>IF(Table1[[#This Row],[Multiple NCC links]]&lt;&gt;1,IF(Table1[[#This Row],[Assessment / Verification]]=1,1,""),"")</f>
        <v/>
      </c>
      <c r="DH439" s="169" t="str">
        <f>IF(Table1[[#This Row],[Multiple NCC links]]&lt;&gt;1,IF(Table1[[#This Row],[Climate Specific ]]=1,1,""),"")</f>
        <v/>
      </c>
      <c r="DI439" s="169" t="str">
        <f>IF(Table1[[#This Row],[Multiple NCC links]]&lt;&gt;1,IF(Table1[[#This Row],[Alterations / Additions]]=1,1,""),"")</f>
        <v/>
      </c>
      <c r="DJ439" s="169" t="str">
        <f>IF(Table1[[#This Row],[Multiple NCC links]]&lt;&gt;1,IF(Table1[[#This Row],[Glazing]]=1,1,""),"")</f>
        <v/>
      </c>
      <c r="DK439" s="169" t="str">
        <f>IF(Table1[[#This Row],[Multiple NCC links]]&lt;&gt;1,IF(Table1[[#This Row],[Building Fabric / Thermal / Sealing]]=1,1,""),"")</f>
        <v/>
      </c>
      <c r="DL439" s="169" t="str">
        <f>IF(Table1[[#This Row],[Multiple NCC links]]&lt;&gt;1,IF(Table1[[#This Row],[Lighting]]=1,1,""),"")</f>
        <v/>
      </c>
      <c r="DM439" s="169" t="str">
        <f>IF(Table1[[#This Row],[Multiple NCC links]]&lt;&gt;1,IF(Table1[[#This Row],[HVAC]]=1,1,""),"")</f>
        <v/>
      </c>
      <c r="DN439" s="169" t="str">
        <f>IF(Table1[[#This Row],[Multiple NCC links]]&lt;&gt;1,IF(Table1[[#This Row],[Services]]=1,1,""),"")</f>
        <v/>
      </c>
      <c r="DO439" s="169" t="str">
        <f>IF(Table1[[#This Row],[Multiple NCC links]]&lt;&gt;1,IF(Table1[[#This Row],[Maintenance &amp; Monitoring]]=1,1,""),"")</f>
        <v/>
      </c>
      <c r="DP439" s="169" t="str">
        <f>IF(Table1[[#This Row],[Multiple NCC links]]&lt;&gt;1,IF(Table1[[#This Row],[Hand over / Operations]]=1,1,""),"")</f>
        <v/>
      </c>
      <c r="DQ439" s="169" t="str">
        <f>IF(Table1[[#This Row],[Multiple NCC links]]&lt;&gt;1,IF(Table1[[#This Row],[As built assessment]]=1,1,""),"")</f>
        <v/>
      </c>
      <c r="DR439" s="169" t="str">
        <f>IF(Table1[[#This Row],[Multiple NCC links]]&lt;&gt;1,IF(Table1[[#This Row],[Beyond compliance]]=1,1,""),"")</f>
        <v/>
      </c>
      <c r="DS439" s="169" t="str">
        <f>IF(SUM(Table1[[#This Row],[Design]:[Beyond compliance]])&gt;1,1,"")</f>
        <v/>
      </c>
      <c r="DT439" s="169" t="str">
        <f>IF(Table1[[#This Row],[Both Residential &amp; Commercial4]]&lt;&gt;1,IF(Table1[[#This Row],[Residential]]=1,1,""),"")</f>
        <v/>
      </c>
      <c r="DU439" s="169" t="str">
        <f>IF(Table1[[#This Row],[Both Residential &amp; Commercial4]]&lt;&gt;1,IF(Table1[[#This Row],[Commercial]]=1,1,""),"")</f>
        <v/>
      </c>
      <c r="DV439" s="169" t="str">
        <f>Table1[[#This Row],[Residential &amp; Commercial]]</f>
        <v/>
      </c>
      <c r="DW439" s="169"/>
    </row>
    <row r="440" spans="1:127" s="49" customFormat="1" ht="20.25" thickTop="1" thickBot="1" x14ac:dyDescent="0.35">
      <c r="A440" s="97"/>
      <c r="B440" s="97"/>
      <c r="C440" s="88"/>
      <c r="D440" s="88"/>
      <c r="E440" s="176"/>
      <c r="F440" s="176"/>
      <c r="G440" s="176"/>
      <c r="H440" s="176"/>
      <c r="I440" s="90" t="str">
        <f>IF(AND(Table1[[#This Row],[General]]=1,Table1[[#This Row],[Beginner]]=1,Table1[[#This Row],[Intermediate]]=1,Table1[[#This Row],[Advanced]]=1),1,"")</f>
        <v/>
      </c>
      <c r="J440" s="90" t="str">
        <f>CONCATENATE(IF(Table1[[#This Row],[General]]=1,"General, ",""), IF(Table1[[#This Row],[Beginner]]=1,"Beginner, ",""),IF(Table1[[#This Row],[Intermediate]]=1,"Intermediate, ",""), IF(Table1[[#This Row],[Advanced]]=1,"Advanced",""))</f>
        <v/>
      </c>
      <c r="K440" s="91"/>
      <c r="L440" s="179"/>
      <c r="M440" s="91"/>
      <c r="N440" s="91"/>
      <c r="O440" s="159"/>
      <c r="P440" s="91"/>
      <c r="Q440" s="91"/>
      <c r="R440" s="91"/>
      <c r="S44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40" s="102"/>
      <c r="U440" s="102"/>
      <c r="V440" s="240"/>
      <c r="W440" s="240"/>
      <c r="X440" s="102"/>
      <c r="Y440" s="102"/>
      <c r="Z440" s="102"/>
      <c r="AA440" s="102"/>
      <c r="AB440" s="102"/>
      <c r="AC440" s="102"/>
      <c r="AD440" s="102"/>
      <c r="AE440" s="102"/>
      <c r="AF440" s="102"/>
      <c r="AG44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40" s="103"/>
      <c r="AI440" s="103"/>
      <c r="AJ440" s="103"/>
      <c r="AK440" s="74" t="str">
        <f>CONCATENATE(IF(Table1[[#This Row],[Digital]]=1,"Digital, ",""),IF(Table1[[#This Row],[Face to Face]]=1,"Face to face, ",""),IF(Table1[[#This Row],[Blended]]=1,"Blended",""))</f>
        <v/>
      </c>
      <c r="AL440" s="99"/>
      <c r="AM440" s="104"/>
      <c r="AN440" s="130"/>
      <c r="AO440" s="94"/>
      <c r="AP440" s="182"/>
      <c r="AQ440" s="94"/>
      <c r="AR440" s="94"/>
      <c r="AS440" s="94"/>
      <c r="AT440" s="94"/>
      <c r="AU440" s="94"/>
      <c r="AV440" s="182"/>
      <c r="AW440" s="182"/>
      <c r="AX440" s="182"/>
      <c r="AY440" s="94"/>
      <c r="AZ44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4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40" s="95"/>
      <c r="BC440" s="95"/>
      <c r="BD440" s="90" t="str">
        <f>IF(AND(Table1[[#This Row],[Residential]]=1,Table1[[#This Row],[Commercial]]=1),1,"")</f>
        <v/>
      </c>
      <c r="BE440" s="90" t="str">
        <f>CONCATENATE(IF(Table1[[#This Row],[Residential]]=1,"Residential, ",""),IF(Table1[[#This Row],[Commercial]]=1,"Commercial",""))</f>
        <v/>
      </c>
      <c r="BF440" s="94"/>
      <c r="BG440" s="94"/>
      <c r="BH440" s="94"/>
      <c r="BI440" s="94"/>
      <c r="BJ440" s="94"/>
      <c r="BK440" s="94"/>
      <c r="BL440" s="94"/>
      <c r="BM440" s="182"/>
      <c r="BN440" s="94"/>
      <c r="BO44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40" s="178"/>
      <c r="BQ440" s="120"/>
      <c r="BR440" s="132"/>
      <c r="BS440" s="120"/>
      <c r="BT440" s="175"/>
      <c r="BU440" s="175"/>
      <c r="BV440" s="175"/>
      <c r="BW440" s="121"/>
      <c r="BX440" s="121"/>
      <c r="BY440" s="121"/>
      <c r="BZ440" s="227"/>
      <c r="CA44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40" s="48">
        <f>COUNTIF(Table1[[#This Row],[Validity]:[Alignment with NCC (Yes=1,No=0)]],"N/A")</f>
        <v>0</v>
      </c>
      <c r="CC440" s="48">
        <f>IF(ISERROR(Table1[[#This Row],[Total Quality Score (out of 10)]]/(4-Table1[[#This Row],[N/A Count]])),0,Table1[[#This Row],[Total Quality Score (out of 10)]]/(4-Table1[[#This Row],[N/A Count]]))</f>
        <v>0</v>
      </c>
      <c r="CD440" s="106"/>
      <c r="CE440" s="106"/>
      <c r="CF440" s="172" t="str">
        <f>IF(SUM(Table1[[#This Row],[Multiple]:[Level (all)62]])&lt;1,IF(Table1[[#This Row],[General]]=1,1,""),"")</f>
        <v/>
      </c>
      <c r="CG440" s="172" t="str">
        <f>IF(SUM(Table1[[#This Row],[Multiple]:[Level (all)62]])&lt;1,IF(Table1[[#This Row],[Beginner]]=1,1,""),"")</f>
        <v/>
      </c>
      <c r="CH440" s="171" t="str">
        <f>IF(SUM(Table1[[#This Row],[Multiple]:[Level (all)62]])&lt;1,IF(Table1[[#This Row],[Intermediate]]=1,1,""),"")</f>
        <v/>
      </c>
      <c r="CI440" s="171" t="str">
        <f>IF(SUM(Table1[[#This Row],[Multiple]:[Level (all)62]])&lt;1,IF(Table1[[#This Row],[Advanced]]=1,1,""),"")</f>
        <v/>
      </c>
      <c r="CJ440" s="171" t="str">
        <f>IF(AND(SUM(Table1[[#This Row],[General]:[Advanced]])&lt;4,SUM(Table1[[#This Row],[General]:[Advanced]])&gt;1),1,"")</f>
        <v/>
      </c>
      <c r="CK440" s="171" t="str">
        <f>Table1[[#This Row],[Level (all)]]</f>
        <v/>
      </c>
      <c r="CL440" s="171" t="str">
        <f>IF(Table1[[#This Row],[Multiple audience]]&lt;&gt;1,IF(Table1[[#This Row],[General Audience]]=1,1,""),"")</f>
        <v/>
      </c>
      <c r="CM440" s="171" t="str">
        <f>IF(Table1[[#This Row],[Multiple audience]]&lt;&gt;1,IF(Table1[[#This Row],[Planners / Designers ]]=1,1,""),"")</f>
        <v/>
      </c>
      <c r="CN440" s="171" t="str">
        <f>IF(Table1[[#This Row],[Multiple audience]]&lt;&gt;1,IF(Table1[[#This Row],[Regulatory Assessors]]=1,1,""),"")</f>
        <v/>
      </c>
      <c r="CO440" s="171" t="str">
        <f>IF(Table1[[#This Row],[Multiple audience]]&lt;&gt;1,IF(Table1[[#This Row],[Builders / Management]]=1,1,""),"")</f>
        <v/>
      </c>
      <c r="CP440" s="171" t="str">
        <f>IF(Table1[[#This Row],[Multiple audience]]&lt;&gt;1,IF(Table1[[#This Row],[Energy / Sus Assessors]]=1,1,""),"")</f>
        <v/>
      </c>
      <c r="CQ440" s="171" t="str">
        <f>IF(Table1[[#This Row],[Multiple audience]]&lt;&gt;1,IF(Table1[[#This Row],[Semi-skilled]]=1,1,""),"")</f>
        <v/>
      </c>
      <c r="CR440" s="171" t="str">
        <f>IF(Table1[[#This Row],[Multiple audience]]&lt;&gt;1,IF(Table1[[#This Row],[Trades]]=1,1,""),"")</f>
        <v/>
      </c>
      <c r="CS440" s="171" t="str">
        <f>IF(Table1[[#This Row],[Multiple audience]]&lt;&gt;1,IF(Table1[[#This Row],[Other]]=1,1,""),"")</f>
        <v/>
      </c>
      <c r="CT440" s="171" t="str">
        <f>IF(SUM(Table1[[#This Row],[General Audience]:[Other]])&gt;1,1,"")</f>
        <v/>
      </c>
      <c r="CU440" s="171" t="str">
        <f>IF(Table1[[#This Row],[Various  ]]&lt;&gt;1,IF(Table1[[#This Row],[Calculator / Software]]=1,1,""),"")</f>
        <v/>
      </c>
      <c r="CV440" s="171" t="str">
        <f>IF(Table1[[#This Row],[Various  ]]&lt;&gt;1,IF(Table1[[#This Row],[Information  ]]=1,1,""),"")</f>
        <v/>
      </c>
      <c r="CW440" s="171" t="str">
        <f>IF(Table1[[#This Row],[Various  ]]&lt;&gt;1,IF(Table1[[#This Row],[Interactive Tool]]=1,1,""),"")</f>
        <v/>
      </c>
      <c r="CX440" s="171" t="str">
        <f>IF(Table1[[#This Row],[Various  ]]&lt;&gt;1,IF(Table1[[#This Row],[Technical Specifications]]=1,1,""),"")</f>
        <v/>
      </c>
      <c r="CY440" s="171" t="str">
        <f>IF(Table1[[#This Row],[Various  ]]&lt;&gt;1,IF(Table1[[#This Row],[Training Resources]]=1,1,""),"")</f>
        <v/>
      </c>
      <c r="CZ440" s="171" t="str">
        <f>IF(Table1[[#This Row],[Various  ]]&lt;&gt;1,IF(Table1[[#This Row],[Toolbox]]=1,1,""),"")</f>
        <v/>
      </c>
      <c r="DA440" s="169" t="str">
        <f>IF(Table1[[#This Row],[Various  ]]&lt;&gt;1,IF(Table1[[#This Row],[Video]]=1,1,""),"")</f>
        <v/>
      </c>
      <c r="DB440" s="169" t="str">
        <f>IF(Table1[[#This Row],[Various  ]]&lt;&gt;1,IF(Table1[[#This Row],[Case study]]=1,1,""),"")</f>
        <v/>
      </c>
      <c r="DC440" s="169" t="str">
        <f>IF(Table1[[#This Row],[Various  ]]&lt;&gt;1,IF(Table1[[#This Row],[Other   ]]=1,1,""),"")</f>
        <v/>
      </c>
      <c r="DD440" s="169" t="str">
        <f>IF(Table1[[#This Row],[Various  ]]&lt;&gt;1,IF(Table1[[#This Row],[Standards]]=1,1,""),"")</f>
        <v/>
      </c>
      <c r="DE440" s="169" t="str">
        <f>IF(Table1[[#This Row],[Various]]=1,1,IF(SUM(Table1[[#This Row],[Calculator / Software]:[Standards]])&gt;1,1,""))</f>
        <v/>
      </c>
      <c r="DF440" s="169" t="str">
        <f>IF(Table1[[#This Row],[Multiple NCC links]]&lt;&gt;1,IF(Table1[[#This Row],[Design]]=1,1,""),"")</f>
        <v/>
      </c>
      <c r="DG440" s="169" t="str">
        <f>IF(Table1[[#This Row],[Multiple NCC links]]&lt;&gt;1,IF(Table1[[#This Row],[Assessment / Verification]]=1,1,""),"")</f>
        <v/>
      </c>
      <c r="DH440" s="169" t="str">
        <f>IF(Table1[[#This Row],[Multiple NCC links]]&lt;&gt;1,IF(Table1[[#This Row],[Climate Specific ]]=1,1,""),"")</f>
        <v/>
      </c>
      <c r="DI440" s="169" t="str">
        <f>IF(Table1[[#This Row],[Multiple NCC links]]&lt;&gt;1,IF(Table1[[#This Row],[Alterations / Additions]]=1,1,""),"")</f>
        <v/>
      </c>
      <c r="DJ440" s="169" t="str">
        <f>IF(Table1[[#This Row],[Multiple NCC links]]&lt;&gt;1,IF(Table1[[#This Row],[Glazing]]=1,1,""),"")</f>
        <v/>
      </c>
      <c r="DK440" s="169" t="str">
        <f>IF(Table1[[#This Row],[Multiple NCC links]]&lt;&gt;1,IF(Table1[[#This Row],[Building Fabric / Thermal / Sealing]]=1,1,""),"")</f>
        <v/>
      </c>
      <c r="DL440" s="169" t="str">
        <f>IF(Table1[[#This Row],[Multiple NCC links]]&lt;&gt;1,IF(Table1[[#This Row],[Lighting]]=1,1,""),"")</f>
        <v/>
      </c>
      <c r="DM440" s="169" t="str">
        <f>IF(Table1[[#This Row],[Multiple NCC links]]&lt;&gt;1,IF(Table1[[#This Row],[HVAC]]=1,1,""),"")</f>
        <v/>
      </c>
      <c r="DN440" s="169" t="str">
        <f>IF(Table1[[#This Row],[Multiple NCC links]]&lt;&gt;1,IF(Table1[[#This Row],[Services]]=1,1,""),"")</f>
        <v/>
      </c>
      <c r="DO440" s="169" t="str">
        <f>IF(Table1[[#This Row],[Multiple NCC links]]&lt;&gt;1,IF(Table1[[#This Row],[Maintenance &amp; Monitoring]]=1,1,""),"")</f>
        <v/>
      </c>
      <c r="DP440" s="169" t="str">
        <f>IF(Table1[[#This Row],[Multiple NCC links]]&lt;&gt;1,IF(Table1[[#This Row],[Hand over / Operations]]=1,1,""),"")</f>
        <v/>
      </c>
      <c r="DQ440" s="169" t="str">
        <f>IF(Table1[[#This Row],[Multiple NCC links]]&lt;&gt;1,IF(Table1[[#This Row],[As built assessment]]=1,1,""),"")</f>
        <v/>
      </c>
      <c r="DR440" s="169" t="str">
        <f>IF(Table1[[#This Row],[Multiple NCC links]]&lt;&gt;1,IF(Table1[[#This Row],[Beyond compliance]]=1,1,""),"")</f>
        <v/>
      </c>
      <c r="DS440" s="169" t="str">
        <f>IF(SUM(Table1[[#This Row],[Design]:[Beyond compliance]])&gt;1,1,"")</f>
        <v/>
      </c>
      <c r="DT440" s="169" t="str">
        <f>IF(Table1[[#This Row],[Both Residential &amp; Commercial4]]&lt;&gt;1,IF(Table1[[#This Row],[Residential]]=1,1,""),"")</f>
        <v/>
      </c>
      <c r="DU440" s="169" t="str">
        <f>IF(Table1[[#This Row],[Both Residential &amp; Commercial4]]&lt;&gt;1,IF(Table1[[#This Row],[Commercial]]=1,1,""),"")</f>
        <v/>
      </c>
      <c r="DV440" s="169" t="str">
        <f>Table1[[#This Row],[Residential &amp; Commercial]]</f>
        <v/>
      </c>
      <c r="DW440" s="169"/>
    </row>
    <row r="441" spans="1:127" s="49" customFormat="1" ht="20.25" thickTop="1" thickBot="1" x14ac:dyDescent="0.35">
      <c r="A441" s="97"/>
      <c r="B441" s="97"/>
      <c r="C441" s="88"/>
      <c r="D441" s="88"/>
      <c r="E441" s="176"/>
      <c r="F441" s="176"/>
      <c r="G441" s="176"/>
      <c r="H441" s="176"/>
      <c r="I441" s="90" t="str">
        <f>IF(AND(Table1[[#This Row],[General]]=1,Table1[[#This Row],[Beginner]]=1,Table1[[#This Row],[Intermediate]]=1,Table1[[#This Row],[Advanced]]=1),1,"")</f>
        <v/>
      </c>
      <c r="J441" s="90" t="str">
        <f>CONCATENATE(IF(Table1[[#This Row],[General]]=1,"General, ",""), IF(Table1[[#This Row],[Beginner]]=1,"Beginner, ",""),IF(Table1[[#This Row],[Intermediate]]=1,"Intermediate, ",""), IF(Table1[[#This Row],[Advanced]]=1,"Advanced",""))</f>
        <v/>
      </c>
      <c r="K441" s="91"/>
      <c r="L441" s="179"/>
      <c r="M441" s="91"/>
      <c r="N441" s="91"/>
      <c r="O441" s="159"/>
      <c r="P441" s="91"/>
      <c r="Q441" s="91"/>
      <c r="R441" s="91"/>
      <c r="S44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41" s="102"/>
      <c r="U441" s="102"/>
      <c r="V441" s="240"/>
      <c r="W441" s="240"/>
      <c r="X441" s="102"/>
      <c r="Y441" s="102"/>
      <c r="Z441" s="102"/>
      <c r="AA441" s="102"/>
      <c r="AB441" s="102"/>
      <c r="AC441" s="102"/>
      <c r="AD441" s="102"/>
      <c r="AE441" s="102"/>
      <c r="AF441" s="102"/>
      <c r="AG44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41" s="103"/>
      <c r="AI441" s="103"/>
      <c r="AJ441" s="103"/>
      <c r="AK441" s="74" t="str">
        <f>CONCATENATE(IF(Table1[[#This Row],[Digital]]=1,"Digital, ",""),IF(Table1[[#This Row],[Face to Face]]=1,"Face to face, ",""),IF(Table1[[#This Row],[Blended]]=1,"Blended",""))</f>
        <v/>
      </c>
      <c r="AL441" s="99"/>
      <c r="AM441" s="104"/>
      <c r="AN441" s="130"/>
      <c r="AO441" s="94"/>
      <c r="AP441" s="182"/>
      <c r="AQ441" s="94"/>
      <c r="AR441" s="94"/>
      <c r="AS441" s="94"/>
      <c r="AT441" s="94"/>
      <c r="AU441" s="94"/>
      <c r="AV441" s="182"/>
      <c r="AW441" s="182"/>
      <c r="AX441" s="182"/>
      <c r="AY441" s="94"/>
      <c r="AZ44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4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41" s="95"/>
      <c r="BC441" s="95"/>
      <c r="BD441" s="90" t="str">
        <f>IF(AND(Table1[[#This Row],[Residential]]=1,Table1[[#This Row],[Commercial]]=1),1,"")</f>
        <v/>
      </c>
      <c r="BE441" s="90" t="str">
        <f>CONCATENATE(IF(Table1[[#This Row],[Residential]]=1,"Residential, ",""),IF(Table1[[#This Row],[Commercial]]=1,"Commercial",""))</f>
        <v/>
      </c>
      <c r="BF441" s="94"/>
      <c r="BG441" s="94"/>
      <c r="BH441" s="94"/>
      <c r="BI441" s="94"/>
      <c r="BJ441" s="94"/>
      <c r="BK441" s="94"/>
      <c r="BL441" s="94"/>
      <c r="BM441" s="182"/>
      <c r="BN441" s="94"/>
      <c r="BO44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41" s="178"/>
      <c r="BQ441" s="120"/>
      <c r="BR441" s="132"/>
      <c r="BS441" s="120"/>
      <c r="BT441" s="175"/>
      <c r="BU441" s="175"/>
      <c r="BV441" s="175"/>
      <c r="BW441" s="121"/>
      <c r="BX441" s="121"/>
      <c r="BY441" s="121"/>
      <c r="BZ441" s="227"/>
      <c r="CA44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41" s="48">
        <f>COUNTIF(Table1[[#This Row],[Validity]:[Alignment with NCC (Yes=1,No=0)]],"N/A")</f>
        <v>0</v>
      </c>
      <c r="CC441" s="48">
        <f>IF(ISERROR(Table1[[#This Row],[Total Quality Score (out of 10)]]/(4-Table1[[#This Row],[N/A Count]])),0,Table1[[#This Row],[Total Quality Score (out of 10)]]/(4-Table1[[#This Row],[N/A Count]]))</f>
        <v>0</v>
      </c>
      <c r="CD441" s="106"/>
      <c r="CE441" s="106"/>
      <c r="CF441" s="172" t="str">
        <f>IF(SUM(Table1[[#This Row],[Multiple]:[Level (all)62]])&lt;1,IF(Table1[[#This Row],[General]]=1,1,""),"")</f>
        <v/>
      </c>
      <c r="CG441" s="172" t="str">
        <f>IF(SUM(Table1[[#This Row],[Multiple]:[Level (all)62]])&lt;1,IF(Table1[[#This Row],[Beginner]]=1,1,""),"")</f>
        <v/>
      </c>
      <c r="CH441" s="171" t="str">
        <f>IF(SUM(Table1[[#This Row],[Multiple]:[Level (all)62]])&lt;1,IF(Table1[[#This Row],[Intermediate]]=1,1,""),"")</f>
        <v/>
      </c>
      <c r="CI441" s="171" t="str">
        <f>IF(SUM(Table1[[#This Row],[Multiple]:[Level (all)62]])&lt;1,IF(Table1[[#This Row],[Advanced]]=1,1,""),"")</f>
        <v/>
      </c>
      <c r="CJ441" s="171" t="str">
        <f>IF(AND(SUM(Table1[[#This Row],[General]:[Advanced]])&lt;4,SUM(Table1[[#This Row],[General]:[Advanced]])&gt;1),1,"")</f>
        <v/>
      </c>
      <c r="CK441" s="171" t="str">
        <f>Table1[[#This Row],[Level (all)]]</f>
        <v/>
      </c>
      <c r="CL441" s="171" t="str">
        <f>IF(Table1[[#This Row],[Multiple audience]]&lt;&gt;1,IF(Table1[[#This Row],[General Audience]]=1,1,""),"")</f>
        <v/>
      </c>
      <c r="CM441" s="171" t="str">
        <f>IF(Table1[[#This Row],[Multiple audience]]&lt;&gt;1,IF(Table1[[#This Row],[Planners / Designers ]]=1,1,""),"")</f>
        <v/>
      </c>
      <c r="CN441" s="171" t="str">
        <f>IF(Table1[[#This Row],[Multiple audience]]&lt;&gt;1,IF(Table1[[#This Row],[Regulatory Assessors]]=1,1,""),"")</f>
        <v/>
      </c>
      <c r="CO441" s="171" t="str">
        <f>IF(Table1[[#This Row],[Multiple audience]]&lt;&gt;1,IF(Table1[[#This Row],[Builders / Management]]=1,1,""),"")</f>
        <v/>
      </c>
      <c r="CP441" s="171" t="str">
        <f>IF(Table1[[#This Row],[Multiple audience]]&lt;&gt;1,IF(Table1[[#This Row],[Energy / Sus Assessors]]=1,1,""),"")</f>
        <v/>
      </c>
      <c r="CQ441" s="171" t="str">
        <f>IF(Table1[[#This Row],[Multiple audience]]&lt;&gt;1,IF(Table1[[#This Row],[Semi-skilled]]=1,1,""),"")</f>
        <v/>
      </c>
      <c r="CR441" s="171" t="str">
        <f>IF(Table1[[#This Row],[Multiple audience]]&lt;&gt;1,IF(Table1[[#This Row],[Trades]]=1,1,""),"")</f>
        <v/>
      </c>
      <c r="CS441" s="171" t="str">
        <f>IF(Table1[[#This Row],[Multiple audience]]&lt;&gt;1,IF(Table1[[#This Row],[Other]]=1,1,""),"")</f>
        <v/>
      </c>
      <c r="CT441" s="171" t="str">
        <f>IF(SUM(Table1[[#This Row],[General Audience]:[Other]])&gt;1,1,"")</f>
        <v/>
      </c>
      <c r="CU441" s="171" t="str">
        <f>IF(Table1[[#This Row],[Various  ]]&lt;&gt;1,IF(Table1[[#This Row],[Calculator / Software]]=1,1,""),"")</f>
        <v/>
      </c>
      <c r="CV441" s="171" t="str">
        <f>IF(Table1[[#This Row],[Various  ]]&lt;&gt;1,IF(Table1[[#This Row],[Information  ]]=1,1,""),"")</f>
        <v/>
      </c>
      <c r="CW441" s="171" t="str">
        <f>IF(Table1[[#This Row],[Various  ]]&lt;&gt;1,IF(Table1[[#This Row],[Interactive Tool]]=1,1,""),"")</f>
        <v/>
      </c>
      <c r="CX441" s="171" t="str">
        <f>IF(Table1[[#This Row],[Various  ]]&lt;&gt;1,IF(Table1[[#This Row],[Technical Specifications]]=1,1,""),"")</f>
        <v/>
      </c>
      <c r="CY441" s="171" t="str">
        <f>IF(Table1[[#This Row],[Various  ]]&lt;&gt;1,IF(Table1[[#This Row],[Training Resources]]=1,1,""),"")</f>
        <v/>
      </c>
      <c r="CZ441" s="171" t="str">
        <f>IF(Table1[[#This Row],[Various  ]]&lt;&gt;1,IF(Table1[[#This Row],[Toolbox]]=1,1,""),"")</f>
        <v/>
      </c>
      <c r="DA441" s="169" t="str">
        <f>IF(Table1[[#This Row],[Various  ]]&lt;&gt;1,IF(Table1[[#This Row],[Video]]=1,1,""),"")</f>
        <v/>
      </c>
      <c r="DB441" s="169" t="str">
        <f>IF(Table1[[#This Row],[Various  ]]&lt;&gt;1,IF(Table1[[#This Row],[Case study]]=1,1,""),"")</f>
        <v/>
      </c>
      <c r="DC441" s="169" t="str">
        <f>IF(Table1[[#This Row],[Various  ]]&lt;&gt;1,IF(Table1[[#This Row],[Other   ]]=1,1,""),"")</f>
        <v/>
      </c>
      <c r="DD441" s="169" t="str">
        <f>IF(Table1[[#This Row],[Various  ]]&lt;&gt;1,IF(Table1[[#This Row],[Standards]]=1,1,""),"")</f>
        <v/>
      </c>
      <c r="DE441" s="169" t="str">
        <f>IF(Table1[[#This Row],[Various]]=1,1,IF(SUM(Table1[[#This Row],[Calculator / Software]:[Standards]])&gt;1,1,""))</f>
        <v/>
      </c>
      <c r="DF441" s="169" t="str">
        <f>IF(Table1[[#This Row],[Multiple NCC links]]&lt;&gt;1,IF(Table1[[#This Row],[Design]]=1,1,""),"")</f>
        <v/>
      </c>
      <c r="DG441" s="169" t="str">
        <f>IF(Table1[[#This Row],[Multiple NCC links]]&lt;&gt;1,IF(Table1[[#This Row],[Assessment / Verification]]=1,1,""),"")</f>
        <v/>
      </c>
      <c r="DH441" s="169" t="str">
        <f>IF(Table1[[#This Row],[Multiple NCC links]]&lt;&gt;1,IF(Table1[[#This Row],[Climate Specific ]]=1,1,""),"")</f>
        <v/>
      </c>
      <c r="DI441" s="169" t="str">
        <f>IF(Table1[[#This Row],[Multiple NCC links]]&lt;&gt;1,IF(Table1[[#This Row],[Alterations / Additions]]=1,1,""),"")</f>
        <v/>
      </c>
      <c r="DJ441" s="169" t="str">
        <f>IF(Table1[[#This Row],[Multiple NCC links]]&lt;&gt;1,IF(Table1[[#This Row],[Glazing]]=1,1,""),"")</f>
        <v/>
      </c>
      <c r="DK441" s="169" t="str">
        <f>IF(Table1[[#This Row],[Multiple NCC links]]&lt;&gt;1,IF(Table1[[#This Row],[Building Fabric / Thermal / Sealing]]=1,1,""),"")</f>
        <v/>
      </c>
      <c r="DL441" s="169" t="str">
        <f>IF(Table1[[#This Row],[Multiple NCC links]]&lt;&gt;1,IF(Table1[[#This Row],[Lighting]]=1,1,""),"")</f>
        <v/>
      </c>
      <c r="DM441" s="169" t="str">
        <f>IF(Table1[[#This Row],[Multiple NCC links]]&lt;&gt;1,IF(Table1[[#This Row],[HVAC]]=1,1,""),"")</f>
        <v/>
      </c>
      <c r="DN441" s="169" t="str">
        <f>IF(Table1[[#This Row],[Multiple NCC links]]&lt;&gt;1,IF(Table1[[#This Row],[Services]]=1,1,""),"")</f>
        <v/>
      </c>
      <c r="DO441" s="169" t="str">
        <f>IF(Table1[[#This Row],[Multiple NCC links]]&lt;&gt;1,IF(Table1[[#This Row],[Maintenance &amp; Monitoring]]=1,1,""),"")</f>
        <v/>
      </c>
      <c r="DP441" s="169" t="str">
        <f>IF(Table1[[#This Row],[Multiple NCC links]]&lt;&gt;1,IF(Table1[[#This Row],[Hand over / Operations]]=1,1,""),"")</f>
        <v/>
      </c>
      <c r="DQ441" s="169" t="str">
        <f>IF(Table1[[#This Row],[Multiple NCC links]]&lt;&gt;1,IF(Table1[[#This Row],[As built assessment]]=1,1,""),"")</f>
        <v/>
      </c>
      <c r="DR441" s="169" t="str">
        <f>IF(Table1[[#This Row],[Multiple NCC links]]&lt;&gt;1,IF(Table1[[#This Row],[Beyond compliance]]=1,1,""),"")</f>
        <v/>
      </c>
      <c r="DS441" s="169" t="str">
        <f>IF(SUM(Table1[[#This Row],[Design]:[Beyond compliance]])&gt;1,1,"")</f>
        <v/>
      </c>
      <c r="DT441" s="169" t="str">
        <f>IF(Table1[[#This Row],[Both Residential &amp; Commercial4]]&lt;&gt;1,IF(Table1[[#This Row],[Residential]]=1,1,""),"")</f>
        <v/>
      </c>
      <c r="DU441" s="169" t="str">
        <f>IF(Table1[[#This Row],[Both Residential &amp; Commercial4]]&lt;&gt;1,IF(Table1[[#This Row],[Commercial]]=1,1,""),"")</f>
        <v/>
      </c>
      <c r="DV441" s="169" t="str">
        <f>Table1[[#This Row],[Residential &amp; Commercial]]</f>
        <v/>
      </c>
      <c r="DW441" s="169"/>
    </row>
    <row r="442" spans="1:127" s="49" customFormat="1" ht="20.25" thickTop="1" thickBot="1" x14ac:dyDescent="0.35">
      <c r="A442" s="97"/>
      <c r="B442" s="97"/>
      <c r="C442" s="88"/>
      <c r="D442" s="88"/>
      <c r="E442" s="176"/>
      <c r="F442" s="176"/>
      <c r="G442" s="176"/>
      <c r="H442" s="176"/>
      <c r="I442" s="90" t="str">
        <f>IF(AND(Table1[[#This Row],[General]]=1,Table1[[#This Row],[Beginner]]=1,Table1[[#This Row],[Intermediate]]=1,Table1[[#This Row],[Advanced]]=1),1,"")</f>
        <v/>
      </c>
      <c r="J442" s="90" t="str">
        <f>CONCATENATE(IF(Table1[[#This Row],[General]]=1,"General, ",""), IF(Table1[[#This Row],[Beginner]]=1,"Beginner, ",""),IF(Table1[[#This Row],[Intermediate]]=1,"Intermediate, ",""), IF(Table1[[#This Row],[Advanced]]=1,"Advanced",""))</f>
        <v/>
      </c>
      <c r="K442" s="91"/>
      <c r="L442" s="179"/>
      <c r="M442" s="91"/>
      <c r="N442" s="91"/>
      <c r="O442" s="159"/>
      <c r="P442" s="91"/>
      <c r="Q442" s="91"/>
      <c r="R442" s="91"/>
      <c r="S44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42" s="102"/>
      <c r="U442" s="102"/>
      <c r="V442" s="240"/>
      <c r="W442" s="240"/>
      <c r="X442" s="102"/>
      <c r="Y442" s="102"/>
      <c r="Z442" s="102"/>
      <c r="AA442" s="102"/>
      <c r="AB442" s="102"/>
      <c r="AC442" s="102"/>
      <c r="AD442" s="102"/>
      <c r="AE442" s="102"/>
      <c r="AF442" s="102"/>
      <c r="AG44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42" s="103"/>
      <c r="AI442" s="103"/>
      <c r="AJ442" s="103"/>
      <c r="AK442" s="74" t="str">
        <f>CONCATENATE(IF(Table1[[#This Row],[Digital]]=1,"Digital, ",""),IF(Table1[[#This Row],[Face to Face]]=1,"Face to face, ",""),IF(Table1[[#This Row],[Blended]]=1,"Blended",""))</f>
        <v/>
      </c>
      <c r="AL442" s="99"/>
      <c r="AM442" s="104"/>
      <c r="AN442" s="130"/>
      <c r="AO442" s="94"/>
      <c r="AP442" s="182"/>
      <c r="AQ442" s="94"/>
      <c r="AR442" s="94"/>
      <c r="AS442" s="94"/>
      <c r="AT442" s="94"/>
      <c r="AU442" s="94"/>
      <c r="AV442" s="182"/>
      <c r="AW442" s="182"/>
      <c r="AX442" s="182"/>
      <c r="AY442" s="94"/>
      <c r="AZ44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4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42" s="95"/>
      <c r="BC442" s="95"/>
      <c r="BD442" s="90" t="str">
        <f>IF(AND(Table1[[#This Row],[Residential]]=1,Table1[[#This Row],[Commercial]]=1),1,"")</f>
        <v/>
      </c>
      <c r="BE442" s="90" t="str">
        <f>CONCATENATE(IF(Table1[[#This Row],[Residential]]=1,"Residential, ",""),IF(Table1[[#This Row],[Commercial]]=1,"Commercial",""))</f>
        <v/>
      </c>
      <c r="BF442" s="94"/>
      <c r="BG442" s="94"/>
      <c r="BH442" s="94"/>
      <c r="BI442" s="94"/>
      <c r="BJ442" s="94"/>
      <c r="BK442" s="94"/>
      <c r="BL442" s="94"/>
      <c r="BM442" s="182"/>
      <c r="BN442" s="94"/>
      <c r="BO44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42" s="178"/>
      <c r="BQ442" s="120"/>
      <c r="BR442" s="132"/>
      <c r="BS442" s="120"/>
      <c r="BT442" s="175"/>
      <c r="BU442" s="175"/>
      <c r="BV442" s="175"/>
      <c r="BW442" s="121"/>
      <c r="BX442" s="121"/>
      <c r="BY442" s="121"/>
      <c r="BZ442" s="227"/>
      <c r="CA44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42" s="48">
        <f>COUNTIF(Table1[[#This Row],[Validity]:[Alignment with NCC (Yes=1,No=0)]],"N/A")</f>
        <v>0</v>
      </c>
      <c r="CC442" s="48">
        <f>IF(ISERROR(Table1[[#This Row],[Total Quality Score (out of 10)]]/(4-Table1[[#This Row],[N/A Count]])),0,Table1[[#This Row],[Total Quality Score (out of 10)]]/(4-Table1[[#This Row],[N/A Count]]))</f>
        <v>0</v>
      </c>
      <c r="CD442" s="106"/>
      <c r="CE442" s="106"/>
      <c r="CF442" s="172" t="str">
        <f>IF(SUM(Table1[[#This Row],[Multiple]:[Level (all)62]])&lt;1,IF(Table1[[#This Row],[General]]=1,1,""),"")</f>
        <v/>
      </c>
      <c r="CG442" s="172" t="str">
        <f>IF(SUM(Table1[[#This Row],[Multiple]:[Level (all)62]])&lt;1,IF(Table1[[#This Row],[Beginner]]=1,1,""),"")</f>
        <v/>
      </c>
      <c r="CH442" s="171" t="str">
        <f>IF(SUM(Table1[[#This Row],[Multiple]:[Level (all)62]])&lt;1,IF(Table1[[#This Row],[Intermediate]]=1,1,""),"")</f>
        <v/>
      </c>
      <c r="CI442" s="171" t="str">
        <f>IF(SUM(Table1[[#This Row],[Multiple]:[Level (all)62]])&lt;1,IF(Table1[[#This Row],[Advanced]]=1,1,""),"")</f>
        <v/>
      </c>
      <c r="CJ442" s="171" t="str">
        <f>IF(AND(SUM(Table1[[#This Row],[General]:[Advanced]])&lt;4,SUM(Table1[[#This Row],[General]:[Advanced]])&gt;1),1,"")</f>
        <v/>
      </c>
      <c r="CK442" s="171" t="str">
        <f>Table1[[#This Row],[Level (all)]]</f>
        <v/>
      </c>
      <c r="CL442" s="171" t="str">
        <f>IF(Table1[[#This Row],[Multiple audience]]&lt;&gt;1,IF(Table1[[#This Row],[General Audience]]=1,1,""),"")</f>
        <v/>
      </c>
      <c r="CM442" s="171" t="str">
        <f>IF(Table1[[#This Row],[Multiple audience]]&lt;&gt;1,IF(Table1[[#This Row],[Planners / Designers ]]=1,1,""),"")</f>
        <v/>
      </c>
      <c r="CN442" s="171" t="str">
        <f>IF(Table1[[#This Row],[Multiple audience]]&lt;&gt;1,IF(Table1[[#This Row],[Regulatory Assessors]]=1,1,""),"")</f>
        <v/>
      </c>
      <c r="CO442" s="171" t="str">
        <f>IF(Table1[[#This Row],[Multiple audience]]&lt;&gt;1,IF(Table1[[#This Row],[Builders / Management]]=1,1,""),"")</f>
        <v/>
      </c>
      <c r="CP442" s="171" t="str">
        <f>IF(Table1[[#This Row],[Multiple audience]]&lt;&gt;1,IF(Table1[[#This Row],[Energy / Sus Assessors]]=1,1,""),"")</f>
        <v/>
      </c>
      <c r="CQ442" s="171" t="str">
        <f>IF(Table1[[#This Row],[Multiple audience]]&lt;&gt;1,IF(Table1[[#This Row],[Semi-skilled]]=1,1,""),"")</f>
        <v/>
      </c>
      <c r="CR442" s="171" t="str">
        <f>IF(Table1[[#This Row],[Multiple audience]]&lt;&gt;1,IF(Table1[[#This Row],[Trades]]=1,1,""),"")</f>
        <v/>
      </c>
      <c r="CS442" s="171" t="str">
        <f>IF(Table1[[#This Row],[Multiple audience]]&lt;&gt;1,IF(Table1[[#This Row],[Other]]=1,1,""),"")</f>
        <v/>
      </c>
      <c r="CT442" s="171" t="str">
        <f>IF(SUM(Table1[[#This Row],[General Audience]:[Other]])&gt;1,1,"")</f>
        <v/>
      </c>
      <c r="CU442" s="171" t="str">
        <f>IF(Table1[[#This Row],[Various  ]]&lt;&gt;1,IF(Table1[[#This Row],[Calculator / Software]]=1,1,""),"")</f>
        <v/>
      </c>
      <c r="CV442" s="171" t="str">
        <f>IF(Table1[[#This Row],[Various  ]]&lt;&gt;1,IF(Table1[[#This Row],[Information  ]]=1,1,""),"")</f>
        <v/>
      </c>
      <c r="CW442" s="171" t="str">
        <f>IF(Table1[[#This Row],[Various  ]]&lt;&gt;1,IF(Table1[[#This Row],[Interactive Tool]]=1,1,""),"")</f>
        <v/>
      </c>
      <c r="CX442" s="171" t="str">
        <f>IF(Table1[[#This Row],[Various  ]]&lt;&gt;1,IF(Table1[[#This Row],[Technical Specifications]]=1,1,""),"")</f>
        <v/>
      </c>
      <c r="CY442" s="171" t="str">
        <f>IF(Table1[[#This Row],[Various  ]]&lt;&gt;1,IF(Table1[[#This Row],[Training Resources]]=1,1,""),"")</f>
        <v/>
      </c>
      <c r="CZ442" s="171" t="str">
        <f>IF(Table1[[#This Row],[Various  ]]&lt;&gt;1,IF(Table1[[#This Row],[Toolbox]]=1,1,""),"")</f>
        <v/>
      </c>
      <c r="DA442" s="169" t="str">
        <f>IF(Table1[[#This Row],[Various  ]]&lt;&gt;1,IF(Table1[[#This Row],[Video]]=1,1,""),"")</f>
        <v/>
      </c>
      <c r="DB442" s="169" t="str">
        <f>IF(Table1[[#This Row],[Various  ]]&lt;&gt;1,IF(Table1[[#This Row],[Case study]]=1,1,""),"")</f>
        <v/>
      </c>
      <c r="DC442" s="169" t="str">
        <f>IF(Table1[[#This Row],[Various  ]]&lt;&gt;1,IF(Table1[[#This Row],[Other   ]]=1,1,""),"")</f>
        <v/>
      </c>
      <c r="DD442" s="169" t="str">
        <f>IF(Table1[[#This Row],[Various  ]]&lt;&gt;1,IF(Table1[[#This Row],[Standards]]=1,1,""),"")</f>
        <v/>
      </c>
      <c r="DE442" s="169" t="str">
        <f>IF(Table1[[#This Row],[Various]]=1,1,IF(SUM(Table1[[#This Row],[Calculator / Software]:[Standards]])&gt;1,1,""))</f>
        <v/>
      </c>
      <c r="DF442" s="169" t="str">
        <f>IF(Table1[[#This Row],[Multiple NCC links]]&lt;&gt;1,IF(Table1[[#This Row],[Design]]=1,1,""),"")</f>
        <v/>
      </c>
      <c r="DG442" s="169" t="str">
        <f>IF(Table1[[#This Row],[Multiple NCC links]]&lt;&gt;1,IF(Table1[[#This Row],[Assessment / Verification]]=1,1,""),"")</f>
        <v/>
      </c>
      <c r="DH442" s="169" t="str">
        <f>IF(Table1[[#This Row],[Multiple NCC links]]&lt;&gt;1,IF(Table1[[#This Row],[Climate Specific ]]=1,1,""),"")</f>
        <v/>
      </c>
      <c r="DI442" s="169" t="str">
        <f>IF(Table1[[#This Row],[Multiple NCC links]]&lt;&gt;1,IF(Table1[[#This Row],[Alterations / Additions]]=1,1,""),"")</f>
        <v/>
      </c>
      <c r="DJ442" s="169" t="str">
        <f>IF(Table1[[#This Row],[Multiple NCC links]]&lt;&gt;1,IF(Table1[[#This Row],[Glazing]]=1,1,""),"")</f>
        <v/>
      </c>
      <c r="DK442" s="169" t="str">
        <f>IF(Table1[[#This Row],[Multiple NCC links]]&lt;&gt;1,IF(Table1[[#This Row],[Building Fabric / Thermal / Sealing]]=1,1,""),"")</f>
        <v/>
      </c>
      <c r="DL442" s="169" t="str">
        <f>IF(Table1[[#This Row],[Multiple NCC links]]&lt;&gt;1,IF(Table1[[#This Row],[Lighting]]=1,1,""),"")</f>
        <v/>
      </c>
      <c r="DM442" s="169" t="str">
        <f>IF(Table1[[#This Row],[Multiple NCC links]]&lt;&gt;1,IF(Table1[[#This Row],[HVAC]]=1,1,""),"")</f>
        <v/>
      </c>
      <c r="DN442" s="169" t="str">
        <f>IF(Table1[[#This Row],[Multiple NCC links]]&lt;&gt;1,IF(Table1[[#This Row],[Services]]=1,1,""),"")</f>
        <v/>
      </c>
      <c r="DO442" s="169" t="str">
        <f>IF(Table1[[#This Row],[Multiple NCC links]]&lt;&gt;1,IF(Table1[[#This Row],[Maintenance &amp; Monitoring]]=1,1,""),"")</f>
        <v/>
      </c>
      <c r="DP442" s="169" t="str">
        <f>IF(Table1[[#This Row],[Multiple NCC links]]&lt;&gt;1,IF(Table1[[#This Row],[Hand over / Operations]]=1,1,""),"")</f>
        <v/>
      </c>
      <c r="DQ442" s="169" t="str">
        <f>IF(Table1[[#This Row],[Multiple NCC links]]&lt;&gt;1,IF(Table1[[#This Row],[As built assessment]]=1,1,""),"")</f>
        <v/>
      </c>
      <c r="DR442" s="169" t="str">
        <f>IF(Table1[[#This Row],[Multiple NCC links]]&lt;&gt;1,IF(Table1[[#This Row],[Beyond compliance]]=1,1,""),"")</f>
        <v/>
      </c>
      <c r="DS442" s="169" t="str">
        <f>IF(SUM(Table1[[#This Row],[Design]:[Beyond compliance]])&gt;1,1,"")</f>
        <v/>
      </c>
      <c r="DT442" s="169" t="str">
        <f>IF(Table1[[#This Row],[Both Residential &amp; Commercial4]]&lt;&gt;1,IF(Table1[[#This Row],[Residential]]=1,1,""),"")</f>
        <v/>
      </c>
      <c r="DU442" s="169" t="str">
        <f>IF(Table1[[#This Row],[Both Residential &amp; Commercial4]]&lt;&gt;1,IF(Table1[[#This Row],[Commercial]]=1,1,""),"")</f>
        <v/>
      </c>
      <c r="DV442" s="169" t="str">
        <f>Table1[[#This Row],[Residential &amp; Commercial]]</f>
        <v/>
      </c>
      <c r="DW442" s="169"/>
    </row>
    <row r="443" spans="1:127" s="49" customFormat="1" ht="20.25" thickTop="1" thickBot="1" x14ac:dyDescent="0.35">
      <c r="A443" s="97"/>
      <c r="B443" s="97"/>
      <c r="C443" s="88"/>
      <c r="D443" s="88"/>
      <c r="E443" s="176"/>
      <c r="F443" s="176"/>
      <c r="G443" s="176"/>
      <c r="H443" s="176"/>
      <c r="I443" s="90" t="str">
        <f>IF(AND(Table1[[#This Row],[General]]=1,Table1[[#This Row],[Beginner]]=1,Table1[[#This Row],[Intermediate]]=1,Table1[[#This Row],[Advanced]]=1),1,"")</f>
        <v/>
      </c>
      <c r="J443" s="90" t="str">
        <f>CONCATENATE(IF(Table1[[#This Row],[General]]=1,"General, ",""), IF(Table1[[#This Row],[Beginner]]=1,"Beginner, ",""),IF(Table1[[#This Row],[Intermediate]]=1,"Intermediate, ",""), IF(Table1[[#This Row],[Advanced]]=1,"Advanced",""))</f>
        <v/>
      </c>
      <c r="K443" s="91"/>
      <c r="L443" s="179"/>
      <c r="M443" s="91"/>
      <c r="N443" s="91"/>
      <c r="O443" s="159"/>
      <c r="P443" s="91"/>
      <c r="Q443" s="91"/>
      <c r="R443" s="91"/>
      <c r="S44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43" s="102"/>
      <c r="U443" s="102"/>
      <c r="V443" s="240"/>
      <c r="W443" s="240"/>
      <c r="X443" s="102"/>
      <c r="Y443" s="102"/>
      <c r="Z443" s="102"/>
      <c r="AA443" s="102"/>
      <c r="AB443" s="102"/>
      <c r="AC443" s="102"/>
      <c r="AD443" s="102"/>
      <c r="AE443" s="102"/>
      <c r="AF443" s="102"/>
      <c r="AG44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43" s="103"/>
      <c r="AI443" s="103"/>
      <c r="AJ443" s="103"/>
      <c r="AK443" s="74" t="str">
        <f>CONCATENATE(IF(Table1[[#This Row],[Digital]]=1,"Digital, ",""),IF(Table1[[#This Row],[Face to Face]]=1,"Face to face, ",""),IF(Table1[[#This Row],[Blended]]=1,"Blended",""))</f>
        <v/>
      </c>
      <c r="AL443" s="99"/>
      <c r="AM443" s="104"/>
      <c r="AN443" s="130"/>
      <c r="AO443" s="94"/>
      <c r="AP443" s="182"/>
      <c r="AQ443" s="94"/>
      <c r="AR443" s="94"/>
      <c r="AS443" s="94"/>
      <c r="AT443" s="94"/>
      <c r="AU443" s="94"/>
      <c r="AV443" s="182"/>
      <c r="AW443" s="182"/>
      <c r="AX443" s="182"/>
      <c r="AY443" s="94"/>
      <c r="AZ44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4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43" s="95"/>
      <c r="BC443" s="95"/>
      <c r="BD443" s="90" t="str">
        <f>IF(AND(Table1[[#This Row],[Residential]]=1,Table1[[#This Row],[Commercial]]=1),1,"")</f>
        <v/>
      </c>
      <c r="BE443" s="90" t="str">
        <f>CONCATENATE(IF(Table1[[#This Row],[Residential]]=1,"Residential, ",""),IF(Table1[[#This Row],[Commercial]]=1,"Commercial",""))</f>
        <v/>
      </c>
      <c r="BF443" s="94"/>
      <c r="BG443" s="94"/>
      <c r="BH443" s="94"/>
      <c r="BI443" s="94"/>
      <c r="BJ443" s="94"/>
      <c r="BK443" s="94"/>
      <c r="BL443" s="94"/>
      <c r="BM443" s="182"/>
      <c r="BN443" s="94"/>
      <c r="BO44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43" s="178"/>
      <c r="BQ443" s="120"/>
      <c r="BR443" s="132"/>
      <c r="BS443" s="120"/>
      <c r="BT443" s="175"/>
      <c r="BU443" s="175"/>
      <c r="BV443" s="175"/>
      <c r="BW443" s="121"/>
      <c r="BX443" s="121"/>
      <c r="BY443" s="121"/>
      <c r="BZ443" s="227"/>
      <c r="CA44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43" s="48">
        <f>COUNTIF(Table1[[#This Row],[Validity]:[Alignment with NCC (Yes=1,No=0)]],"N/A")</f>
        <v>0</v>
      </c>
      <c r="CC443" s="48">
        <f>IF(ISERROR(Table1[[#This Row],[Total Quality Score (out of 10)]]/(4-Table1[[#This Row],[N/A Count]])),0,Table1[[#This Row],[Total Quality Score (out of 10)]]/(4-Table1[[#This Row],[N/A Count]]))</f>
        <v>0</v>
      </c>
      <c r="CD443" s="106"/>
      <c r="CE443" s="106"/>
      <c r="CF443" s="172" t="str">
        <f>IF(SUM(Table1[[#This Row],[Multiple]:[Level (all)62]])&lt;1,IF(Table1[[#This Row],[General]]=1,1,""),"")</f>
        <v/>
      </c>
      <c r="CG443" s="172" t="str">
        <f>IF(SUM(Table1[[#This Row],[Multiple]:[Level (all)62]])&lt;1,IF(Table1[[#This Row],[Beginner]]=1,1,""),"")</f>
        <v/>
      </c>
      <c r="CH443" s="171" t="str">
        <f>IF(SUM(Table1[[#This Row],[Multiple]:[Level (all)62]])&lt;1,IF(Table1[[#This Row],[Intermediate]]=1,1,""),"")</f>
        <v/>
      </c>
      <c r="CI443" s="171" t="str">
        <f>IF(SUM(Table1[[#This Row],[Multiple]:[Level (all)62]])&lt;1,IF(Table1[[#This Row],[Advanced]]=1,1,""),"")</f>
        <v/>
      </c>
      <c r="CJ443" s="171" t="str">
        <f>IF(AND(SUM(Table1[[#This Row],[General]:[Advanced]])&lt;4,SUM(Table1[[#This Row],[General]:[Advanced]])&gt;1),1,"")</f>
        <v/>
      </c>
      <c r="CK443" s="171" t="str">
        <f>Table1[[#This Row],[Level (all)]]</f>
        <v/>
      </c>
      <c r="CL443" s="171" t="str">
        <f>IF(Table1[[#This Row],[Multiple audience]]&lt;&gt;1,IF(Table1[[#This Row],[General Audience]]=1,1,""),"")</f>
        <v/>
      </c>
      <c r="CM443" s="171" t="str">
        <f>IF(Table1[[#This Row],[Multiple audience]]&lt;&gt;1,IF(Table1[[#This Row],[Planners / Designers ]]=1,1,""),"")</f>
        <v/>
      </c>
      <c r="CN443" s="171" t="str">
        <f>IF(Table1[[#This Row],[Multiple audience]]&lt;&gt;1,IF(Table1[[#This Row],[Regulatory Assessors]]=1,1,""),"")</f>
        <v/>
      </c>
      <c r="CO443" s="171" t="str">
        <f>IF(Table1[[#This Row],[Multiple audience]]&lt;&gt;1,IF(Table1[[#This Row],[Builders / Management]]=1,1,""),"")</f>
        <v/>
      </c>
      <c r="CP443" s="171" t="str">
        <f>IF(Table1[[#This Row],[Multiple audience]]&lt;&gt;1,IF(Table1[[#This Row],[Energy / Sus Assessors]]=1,1,""),"")</f>
        <v/>
      </c>
      <c r="CQ443" s="171" t="str">
        <f>IF(Table1[[#This Row],[Multiple audience]]&lt;&gt;1,IF(Table1[[#This Row],[Semi-skilled]]=1,1,""),"")</f>
        <v/>
      </c>
      <c r="CR443" s="171" t="str">
        <f>IF(Table1[[#This Row],[Multiple audience]]&lt;&gt;1,IF(Table1[[#This Row],[Trades]]=1,1,""),"")</f>
        <v/>
      </c>
      <c r="CS443" s="171" t="str">
        <f>IF(Table1[[#This Row],[Multiple audience]]&lt;&gt;1,IF(Table1[[#This Row],[Other]]=1,1,""),"")</f>
        <v/>
      </c>
      <c r="CT443" s="171" t="str">
        <f>IF(SUM(Table1[[#This Row],[General Audience]:[Other]])&gt;1,1,"")</f>
        <v/>
      </c>
      <c r="CU443" s="171" t="str">
        <f>IF(Table1[[#This Row],[Various  ]]&lt;&gt;1,IF(Table1[[#This Row],[Calculator / Software]]=1,1,""),"")</f>
        <v/>
      </c>
      <c r="CV443" s="171" t="str">
        <f>IF(Table1[[#This Row],[Various  ]]&lt;&gt;1,IF(Table1[[#This Row],[Information  ]]=1,1,""),"")</f>
        <v/>
      </c>
      <c r="CW443" s="171" t="str">
        <f>IF(Table1[[#This Row],[Various  ]]&lt;&gt;1,IF(Table1[[#This Row],[Interactive Tool]]=1,1,""),"")</f>
        <v/>
      </c>
      <c r="CX443" s="171" t="str">
        <f>IF(Table1[[#This Row],[Various  ]]&lt;&gt;1,IF(Table1[[#This Row],[Technical Specifications]]=1,1,""),"")</f>
        <v/>
      </c>
      <c r="CY443" s="171" t="str">
        <f>IF(Table1[[#This Row],[Various  ]]&lt;&gt;1,IF(Table1[[#This Row],[Training Resources]]=1,1,""),"")</f>
        <v/>
      </c>
      <c r="CZ443" s="171" t="str">
        <f>IF(Table1[[#This Row],[Various  ]]&lt;&gt;1,IF(Table1[[#This Row],[Toolbox]]=1,1,""),"")</f>
        <v/>
      </c>
      <c r="DA443" s="169" t="str">
        <f>IF(Table1[[#This Row],[Various  ]]&lt;&gt;1,IF(Table1[[#This Row],[Video]]=1,1,""),"")</f>
        <v/>
      </c>
      <c r="DB443" s="169" t="str">
        <f>IF(Table1[[#This Row],[Various  ]]&lt;&gt;1,IF(Table1[[#This Row],[Case study]]=1,1,""),"")</f>
        <v/>
      </c>
      <c r="DC443" s="169" t="str">
        <f>IF(Table1[[#This Row],[Various  ]]&lt;&gt;1,IF(Table1[[#This Row],[Other   ]]=1,1,""),"")</f>
        <v/>
      </c>
      <c r="DD443" s="169" t="str">
        <f>IF(Table1[[#This Row],[Various  ]]&lt;&gt;1,IF(Table1[[#This Row],[Standards]]=1,1,""),"")</f>
        <v/>
      </c>
      <c r="DE443" s="169" t="str">
        <f>IF(Table1[[#This Row],[Various]]=1,1,IF(SUM(Table1[[#This Row],[Calculator / Software]:[Standards]])&gt;1,1,""))</f>
        <v/>
      </c>
      <c r="DF443" s="169" t="str">
        <f>IF(Table1[[#This Row],[Multiple NCC links]]&lt;&gt;1,IF(Table1[[#This Row],[Design]]=1,1,""),"")</f>
        <v/>
      </c>
      <c r="DG443" s="169" t="str">
        <f>IF(Table1[[#This Row],[Multiple NCC links]]&lt;&gt;1,IF(Table1[[#This Row],[Assessment / Verification]]=1,1,""),"")</f>
        <v/>
      </c>
      <c r="DH443" s="169" t="str">
        <f>IF(Table1[[#This Row],[Multiple NCC links]]&lt;&gt;1,IF(Table1[[#This Row],[Climate Specific ]]=1,1,""),"")</f>
        <v/>
      </c>
      <c r="DI443" s="169" t="str">
        <f>IF(Table1[[#This Row],[Multiple NCC links]]&lt;&gt;1,IF(Table1[[#This Row],[Alterations / Additions]]=1,1,""),"")</f>
        <v/>
      </c>
      <c r="DJ443" s="169" t="str">
        <f>IF(Table1[[#This Row],[Multiple NCC links]]&lt;&gt;1,IF(Table1[[#This Row],[Glazing]]=1,1,""),"")</f>
        <v/>
      </c>
      <c r="DK443" s="169" t="str">
        <f>IF(Table1[[#This Row],[Multiple NCC links]]&lt;&gt;1,IF(Table1[[#This Row],[Building Fabric / Thermal / Sealing]]=1,1,""),"")</f>
        <v/>
      </c>
      <c r="DL443" s="169" t="str">
        <f>IF(Table1[[#This Row],[Multiple NCC links]]&lt;&gt;1,IF(Table1[[#This Row],[Lighting]]=1,1,""),"")</f>
        <v/>
      </c>
      <c r="DM443" s="169" t="str">
        <f>IF(Table1[[#This Row],[Multiple NCC links]]&lt;&gt;1,IF(Table1[[#This Row],[HVAC]]=1,1,""),"")</f>
        <v/>
      </c>
      <c r="DN443" s="169" t="str">
        <f>IF(Table1[[#This Row],[Multiple NCC links]]&lt;&gt;1,IF(Table1[[#This Row],[Services]]=1,1,""),"")</f>
        <v/>
      </c>
      <c r="DO443" s="169" t="str">
        <f>IF(Table1[[#This Row],[Multiple NCC links]]&lt;&gt;1,IF(Table1[[#This Row],[Maintenance &amp; Monitoring]]=1,1,""),"")</f>
        <v/>
      </c>
      <c r="DP443" s="169" t="str">
        <f>IF(Table1[[#This Row],[Multiple NCC links]]&lt;&gt;1,IF(Table1[[#This Row],[Hand over / Operations]]=1,1,""),"")</f>
        <v/>
      </c>
      <c r="DQ443" s="169" t="str">
        <f>IF(Table1[[#This Row],[Multiple NCC links]]&lt;&gt;1,IF(Table1[[#This Row],[As built assessment]]=1,1,""),"")</f>
        <v/>
      </c>
      <c r="DR443" s="169" t="str">
        <f>IF(Table1[[#This Row],[Multiple NCC links]]&lt;&gt;1,IF(Table1[[#This Row],[Beyond compliance]]=1,1,""),"")</f>
        <v/>
      </c>
      <c r="DS443" s="169" t="str">
        <f>IF(SUM(Table1[[#This Row],[Design]:[Beyond compliance]])&gt;1,1,"")</f>
        <v/>
      </c>
      <c r="DT443" s="169" t="str">
        <f>IF(Table1[[#This Row],[Both Residential &amp; Commercial4]]&lt;&gt;1,IF(Table1[[#This Row],[Residential]]=1,1,""),"")</f>
        <v/>
      </c>
      <c r="DU443" s="169" t="str">
        <f>IF(Table1[[#This Row],[Both Residential &amp; Commercial4]]&lt;&gt;1,IF(Table1[[#This Row],[Commercial]]=1,1,""),"")</f>
        <v/>
      </c>
      <c r="DV443" s="169" t="str">
        <f>Table1[[#This Row],[Residential &amp; Commercial]]</f>
        <v/>
      </c>
      <c r="DW443" s="169"/>
    </row>
    <row r="444" spans="1:127" s="49" customFormat="1" ht="20.25" thickTop="1" thickBot="1" x14ac:dyDescent="0.35">
      <c r="A444" s="97"/>
      <c r="B444" s="97"/>
      <c r="C444" s="88"/>
      <c r="D444" s="88"/>
      <c r="E444" s="176"/>
      <c r="F444" s="176"/>
      <c r="G444" s="176"/>
      <c r="H444" s="176"/>
      <c r="I444" s="90" t="str">
        <f>IF(AND(Table1[[#This Row],[General]]=1,Table1[[#This Row],[Beginner]]=1,Table1[[#This Row],[Intermediate]]=1,Table1[[#This Row],[Advanced]]=1),1,"")</f>
        <v/>
      </c>
      <c r="J444" s="90" t="str">
        <f>CONCATENATE(IF(Table1[[#This Row],[General]]=1,"General, ",""), IF(Table1[[#This Row],[Beginner]]=1,"Beginner, ",""),IF(Table1[[#This Row],[Intermediate]]=1,"Intermediate, ",""), IF(Table1[[#This Row],[Advanced]]=1,"Advanced",""))</f>
        <v/>
      </c>
      <c r="K444" s="91"/>
      <c r="L444" s="179"/>
      <c r="M444" s="91"/>
      <c r="N444" s="91"/>
      <c r="O444" s="159"/>
      <c r="P444" s="91"/>
      <c r="Q444" s="91"/>
      <c r="R444" s="91"/>
      <c r="S44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44" s="102"/>
      <c r="U444" s="102"/>
      <c r="V444" s="240"/>
      <c r="W444" s="240"/>
      <c r="X444" s="102"/>
      <c r="Y444" s="102"/>
      <c r="Z444" s="102"/>
      <c r="AA444" s="102"/>
      <c r="AB444" s="102"/>
      <c r="AC444" s="102"/>
      <c r="AD444" s="102"/>
      <c r="AE444" s="102"/>
      <c r="AF444" s="102"/>
      <c r="AG44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44" s="103"/>
      <c r="AI444" s="103"/>
      <c r="AJ444" s="103"/>
      <c r="AK444" s="74" t="str">
        <f>CONCATENATE(IF(Table1[[#This Row],[Digital]]=1,"Digital, ",""),IF(Table1[[#This Row],[Face to Face]]=1,"Face to face, ",""),IF(Table1[[#This Row],[Blended]]=1,"Blended",""))</f>
        <v/>
      </c>
      <c r="AL444" s="99"/>
      <c r="AM444" s="104"/>
      <c r="AN444" s="130"/>
      <c r="AO444" s="94"/>
      <c r="AP444" s="182"/>
      <c r="AQ444" s="94"/>
      <c r="AR444" s="94"/>
      <c r="AS444" s="94"/>
      <c r="AT444" s="94"/>
      <c r="AU444" s="94"/>
      <c r="AV444" s="182"/>
      <c r="AW444" s="182"/>
      <c r="AX444" s="182"/>
      <c r="AY444" s="94"/>
      <c r="AZ44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4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44" s="95"/>
      <c r="BC444" s="95"/>
      <c r="BD444" s="90" t="str">
        <f>IF(AND(Table1[[#This Row],[Residential]]=1,Table1[[#This Row],[Commercial]]=1),1,"")</f>
        <v/>
      </c>
      <c r="BE444" s="90" t="str">
        <f>CONCATENATE(IF(Table1[[#This Row],[Residential]]=1,"Residential, ",""),IF(Table1[[#This Row],[Commercial]]=1,"Commercial",""))</f>
        <v/>
      </c>
      <c r="BF444" s="94"/>
      <c r="BG444" s="94"/>
      <c r="BH444" s="94"/>
      <c r="BI444" s="94"/>
      <c r="BJ444" s="94"/>
      <c r="BK444" s="94"/>
      <c r="BL444" s="94"/>
      <c r="BM444" s="182"/>
      <c r="BN444" s="94"/>
      <c r="BO44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44" s="178"/>
      <c r="BQ444" s="120"/>
      <c r="BR444" s="132"/>
      <c r="BS444" s="120"/>
      <c r="BT444" s="175"/>
      <c r="BU444" s="175"/>
      <c r="BV444" s="175"/>
      <c r="BW444" s="121"/>
      <c r="BX444" s="121"/>
      <c r="BY444" s="121"/>
      <c r="BZ444" s="227"/>
      <c r="CA44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44" s="48">
        <f>COUNTIF(Table1[[#This Row],[Validity]:[Alignment with NCC (Yes=1,No=0)]],"N/A")</f>
        <v>0</v>
      </c>
      <c r="CC444" s="48">
        <f>IF(ISERROR(Table1[[#This Row],[Total Quality Score (out of 10)]]/(4-Table1[[#This Row],[N/A Count]])),0,Table1[[#This Row],[Total Quality Score (out of 10)]]/(4-Table1[[#This Row],[N/A Count]]))</f>
        <v>0</v>
      </c>
      <c r="CD444" s="106"/>
      <c r="CE444" s="106"/>
      <c r="CF444" s="172" t="str">
        <f>IF(SUM(Table1[[#This Row],[Multiple]:[Level (all)62]])&lt;1,IF(Table1[[#This Row],[General]]=1,1,""),"")</f>
        <v/>
      </c>
      <c r="CG444" s="172" t="str">
        <f>IF(SUM(Table1[[#This Row],[Multiple]:[Level (all)62]])&lt;1,IF(Table1[[#This Row],[Beginner]]=1,1,""),"")</f>
        <v/>
      </c>
      <c r="CH444" s="171" t="str">
        <f>IF(SUM(Table1[[#This Row],[Multiple]:[Level (all)62]])&lt;1,IF(Table1[[#This Row],[Intermediate]]=1,1,""),"")</f>
        <v/>
      </c>
      <c r="CI444" s="171" t="str">
        <f>IF(SUM(Table1[[#This Row],[Multiple]:[Level (all)62]])&lt;1,IF(Table1[[#This Row],[Advanced]]=1,1,""),"")</f>
        <v/>
      </c>
      <c r="CJ444" s="171" t="str">
        <f>IF(AND(SUM(Table1[[#This Row],[General]:[Advanced]])&lt;4,SUM(Table1[[#This Row],[General]:[Advanced]])&gt;1),1,"")</f>
        <v/>
      </c>
      <c r="CK444" s="171" t="str">
        <f>Table1[[#This Row],[Level (all)]]</f>
        <v/>
      </c>
      <c r="CL444" s="171" t="str">
        <f>IF(Table1[[#This Row],[Multiple audience]]&lt;&gt;1,IF(Table1[[#This Row],[General Audience]]=1,1,""),"")</f>
        <v/>
      </c>
      <c r="CM444" s="171" t="str">
        <f>IF(Table1[[#This Row],[Multiple audience]]&lt;&gt;1,IF(Table1[[#This Row],[Planners / Designers ]]=1,1,""),"")</f>
        <v/>
      </c>
      <c r="CN444" s="171" t="str">
        <f>IF(Table1[[#This Row],[Multiple audience]]&lt;&gt;1,IF(Table1[[#This Row],[Regulatory Assessors]]=1,1,""),"")</f>
        <v/>
      </c>
      <c r="CO444" s="171" t="str">
        <f>IF(Table1[[#This Row],[Multiple audience]]&lt;&gt;1,IF(Table1[[#This Row],[Builders / Management]]=1,1,""),"")</f>
        <v/>
      </c>
      <c r="CP444" s="171" t="str">
        <f>IF(Table1[[#This Row],[Multiple audience]]&lt;&gt;1,IF(Table1[[#This Row],[Energy / Sus Assessors]]=1,1,""),"")</f>
        <v/>
      </c>
      <c r="CQ444" s="171" t="str">
        <f>IF(Table1[[#This Row],[Multiple audience]]&lt;&gt;1,IF(Table1[[#This Row],[Semi-skilled]]=1,1,""),"")</f>
        <v/>
      </c>
      <c r="CR444" s="171" t="str">
        <f>IF(Table1[[#This Row],[Multiple audience]]&lt;&gt;1,IF(Table1[[#This Row],[Trades]]=1,1,""),"")</f>
        <v/>
      </c>
      <c r="CS444" s="171" t="str">
        <f>IF(Table1[[#This Row],[Multiple audience]]&lt;&gt;1,IF(Table1[[#This Row],[Other]]=1,1,""),"")</f>
        <v/>
      </c>
      <c r="CT444" s="171" t="str">
        <f>IF(SUM(Table1[[#This Row],[General Audience]:[Other]])&gt;1,1,"")</f>
        <v/>
      </c>
      <c r="CU444" s="171" t="str">
        <f>IF(Table1[[#This Row],[Various  ]]&lt;&gt;1,IF(Table1[[#This Row],[Calculator / Software]]=1,1,""),"")</f>
        <v/>
      </c>
      <c r="CV444" s="171" t="str">
        <f>IF(Table1[[#This Row],[Various  ]]&lt;&gt;1,IF(Table1[[#This Row],[Information  ]]=1,1,""),"")</f>
        <v/>
      </c>
      <c r="CW444" s="171" t="str">
        <f>IF(Table1[[#This Row],[Various  ]]&lt;&gt;1,IF(Table1[[#This Row],[Interactive Tool]]=1,1,""),"")</f>
        <v/>
      </c>
      <c r="CX444" s="171" t="str">
        <f>IF(Table1[[#This Row],[Various  ]]&lt;&gt;1,IF(Table1[[#This Row],[Technical Specifications]]=1,1,""),"")</f>
        <v/>
      </c>
      <c r="CY444" s="171" t="str">
        <f>IF(Table1[[#This Row],[Various  ]]&lt;&gt;1,IF(Table1[[#This Row],[Training Resources]]=1,1,""),"")</f>
        <v/>
      </c>
      <c r="CZ444" s="171" t="str">
        <f>IF(Table1[[#This Row],[Various  ]]&lt;&gt;1,IF(Table1[[#This Row],[Toolbox]]=1,1,""),"")</f>
        <v/>
      </c>
      <c r="DA444" s="169" t="str">
        <f>IF(Table1[[#This Row],[Various  ]]&lt;&gt;1,IF(Table1[[#This Row],[Video]]=1,1,""),"")</f>
        <v/>
      </c>
      <c r="DB444" s="169" t="str">
        <f>IF(Table1[[#This Row],[Various  ]]&lt;&gt;1,IF(Table1[[#This Row],[Case study]]=1,1,""),"")</f>
        <v/>
      </c>
      <c r="DC444" s="169" t="str">
        <f>IF(Table1[[#This Row],[Various  ]]&lt;&gt;1,IF(Table1[[#This Row],[Other   ]]=1,1,""),"")</f>
        <v/>
      </c>
      <c r="DD444" s="169" t="str">
        <f>IF(Table1[[#This Row],[Various  ]]&lt;&gt;1,IF(Table1[[#This Row],[Standards]]=1,1,""),"")</f>
        <v/>
      </c>
      <c r="DE444" s="169" t="str">
        <f>IF(Table1[[#This Row],[Various]]=1,1,IF(SUM(Table1[[#This Row],[Calculator / Software]:[Standards]])&gt;1,1,""))</f>
        <v/>
      </c>
      <c r="DF444" s="169" t="str">
        <f>IF(Table1[[#This Row],[Multiple NCC links]]&lt;&gt;1,IF(Table1[[#This Row],[Design]]=1,1,""),"")</f>
        <v/>
      </c>
      <c r="DG444" s="169" t="str">
        <f>IF(Table1[[#This Row],[Multiple NCC links]]&lt;&gt;1,IF(Table1[[#This Row],[Assessment / Verification]]=1,1,""),"")</f>
        <v/>
      </c>
      <c r="DH444" s="169" t="str">
        <f>IF(Table1[[#This Row],[Multiple NCC links]]&lt;&gt;1,IF(Table1[[#This Row],[Climate Specific ]]=1,1,""),"")</f>
        <v/>
      </c>
      <c r="DI444" s="169" t="str">
        <f>IF(Table1[[#This Row],[Multiple NCC links]]&lt;&gt;1,IF(Table1[[#This Row],[Alterations / Additions]]=1,1,""),"")</f>
        <v/>
      </c>
      <c r="DJ444" s="169" t="str">
        <f>IF(Table1[[#This Row],[Multiple NCC links]]&lt;&gt;1,IF(Table1[[#This Row],[Glazing]]=1,1,""),"")</f>
        <v/>
      </c>
      <c r="DK444" s="169" t="str">
        <f>IF(Table1[[#This Row],[Multiple NCC links]]&lt;&gt;1,IF(Table1[[#This Row],[Building Fabric / Thermal / Sealing]]=1,1,""),"")</f>
        <v/>
      </c>
      <c r="DL444" s="169" t="str">
        <f>IF(Table1[[#This Row],[Multiple NCC links]]&lt;&gt;1,IF(Table1[[#This Row],[Lighting]]=1,1,""),"")</f>
        <v/>
      </c>
      <c r="DM444" s="169" t="str">
        <f>IF(Table1[[#This Row],[Multiple NCC links]]&lt;&gt;1,IF(Table1[[#This Row],[HVAC]]=1,1,""),"")</f>
        <v/>
      </c>
      <c r="DN444" s="169" t="str">
        <f>IF(Table1[[#This Row],[Multiple NCC links]]&lt;&gt;1,IF(Table1[[#This Row],[Services]]=1,1,""),"")</f>
        <v/>
      </c>
      <c r="DO444" s="169" t="str">
        <f>IF(Table1[[#This Row],[Multiple NCC links]]&lt;&gt;1,IF(Table1[[#This Row],[Maintenance &amp; Monitoring]]=1,1,""),"")</f>
        <v/>
      </c>
      <c r="DP444" s="169" t="str">
        <f>IF(Table1[[#This Row],[Multiple NCC links]]&lt;&gt;1,IF(Table1[[#This Row],[Hand over / Operations]]=1,1,""),"")</f>
        <v/>
      </c>
      <c r="DQ444" s="169" t="str">
        <f>IF(Table1[[#This Row],[Multiple NCC links]]&lt;&gt;1,IF(Table1[[#This Row],[As built assessment]]=1,1,""),"")</f>
        <v/>
      </c>
      <c r="DR444" s="169" t="str">
        <f>IF(Table1[[#This Row],[Multiple NCC links]]&lt;&gt;1,IF(Table1[[#This Row],[Beyond compliance]]=1,1,""),"")</f>
        <v/>
      </c>
      <c r="DS444" s="169" t="str">
        <f>IF(SUM(Table1[[#This Row],[Design]:[Beyond compliance]])&gt;1,1,"")</f>
        <v/>
      </c>
      <c r="DT444" s="169" t="str">
        <f>IF(Table1[[#This Row],[Both Residential &amp; Commercial4]]&lt;&gt;1,IF(Table1[[#This Row],[Residential]]=1,1,""),"")</f>
        <v/>
      </c>
      <c r="DU444" s="169" t="str">
        <f>IF(Table1[[#This Row],[Both Residential &amp; Commercial4]]&lt;&gt;1,IF(Table1[[#This Row],[Commercial]]=1,1,""),"")</f>
        <v/>
      </c>
      <c r="DV444" s="169" t="str">
        <f>Table1[[#This Row],[Residential &amp; Commercial]]</f>
        <v/>
      </c>
      <c r="DW444" s="169"/>
    </row>
    <row r="445" spans="1:127" s="49" customFormat="1" ht="20.25" thickTop="1" thickBot="1" x14ac:dyDescent="0.35">
      <c r="A445" s="97"/>
      <c r="B445" s="97"/>
      <c r="C445" s="88"/>
      <c r="D445" s="88"/>
      <c r="E445" s="176"/>
      <c r="F445" s="176"/>
      <c r="G445" s="176"/>
      <c r="H445" s="176"/>
      <c r="I445" s="90" t="str">
        <f>IF(AND(Table1[[#This Row],[General]]=1,Table1[[#This Row],[Beginner]]=1,Table1[[#This Row],[Intermediate]]=1,Table1[[#This Row],[Advanced]]=1),1,"")</f>
        <v/>
      </c>
      <c r="J445" s="90" t="str">
        <f>CONCATENATE(IF(Table1[[#This Row],[General]]=1,"General, ",""), IF(Table1[[#This Row],[Beginner]]=1,"Beginner, ",""),IF(Table1[[#This Row],[Intermediate]]=1,"Intermediate, ",""), IF(Table1[[#This Row],[Advanced]]=1,"Advanced",""))</f>
        <v/>
      </c>
      <c r="K445" s="91"/>
      <c r="L445" s="179"/>
      <c r="M445" s="91"/>
      <c r="N445" s="91"/>
      <c r="O445" s="159"/>
      <c r="P445" s="91"/>
      <c r="Q445" s="91"/>
      <c r="R445" s="91"/>
      <c r="S44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45" s="102"/>
      <c r="U445" s="102"/>
      <c r="V445" s="240"/>
      <c r="W445" s="240"/>
      <c r="X445" s="102"/>
      <c r="Y445" s="102"/>
      <c r="Z445" s="102"/>
      <c r="AA445" s="102"/>
      <c r="AB445" s="102"/>
      <c r="AC445" s="102"/>
      <c r="AD445" s="102"/>
      <c r="AE445" s="102"/>
      <c r="AF445" s="102"/>
      <c r="AG44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45" s="103"/>
      <c r="AI445" s="103"/>
      <c r="AJ445" s="103"/>
      <c r="AK445" s="74" t="str">
        <f>CONCATENATE(IF(Table1[[#This Row],[Digital]]=1,"Digital, ",""),IF(Table1[[#This Row],[Face to Face]]=1,"Face to face, ",""),IF(Table1[[#This Row],[Blended]]=1,"Blended",""))</f>
        <v/>
      </c>
      <c r="AL445" s="99"/>
      <c r="AM445" s="104"/>
      <c r="AN445" s="130"/>
      <c r="AO445" s="94"/>
      <c r="AP445" s="182"/>
      <c r="AQ445" s="94"/>
      <c r="AR445" s="94"/>
      <c r="AS445" s="94"/>
      <c r="AT445" s="94"/>
      <c r="AU445" s="94"/>
      <c r="AV445" s="182"/>
      <c r="AW445" s="182"/>
      <c r="AX445" s="182"/>
      <c r="AY445" s="94"/>
      <c r="AZ44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4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45" s="95"/>
      <c r="BC445" s="95"/>
      <c r="BD445" s="90" t="str">
        <f>IF(AND(Table1[[#This Row],[Residential]]=1,Table1[[#This Row],[Commercial]]=1),1,"")</f>
        <v/>
      </c>
      <c r="BE445" s="90" t="str">
        <f>CONCATENATE(IF(Table1[[#This Row],[Residential]]=1,"Residential, ",""),IF(Table1[[#This Row],[Commercial]]=1,"Commercial",""))</f>
        <v/>
      </c>
      <c r="BF445" s="94"/>
      <c r="BG445" s="94"/>
      <c r="BH445" s="94"/>
      <c r="BI445" s="94"/>
      <c r="BJ445" s="94"/>
      <c r="BK445" s="94"/>
      <c r="BL445" s="94"/>
      <c r="BM445" s="182"/>
      <c r="BN445" s="94"/>
      <c r="BO44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45" s="178"/>
      <c r="BQ445" s="120"/>
      <c r="BR445" s="132"/>
      <c r="BS445" s="120"/>
      <c r="BT445" s="175"/>
      <c r="BU445" s="175"/>
      <c r="BV445" s="175"/>
      <c r="BW445" s="121"/>
      <c r="BX445" s="121"/>
      <c r="BY445" s="121"/>
      <c r="BZ445" s="227"/>
      <c r="CA44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45" s="48">
        <f>COUNTIF(Table1[[#This Row],[Validity]:[Alignment with NCC (Yes=1,No=0)]],"N/A")</f>
        <v>0</v>
      </c>
      <c r="CC445" s="48">
        <f>IF(ISERROR(Table1[[#This Row],[Total Quality Score (out of 10)]]/(4-Table1[[#This Row],[N/A Count]])),0,Table1[[#This Row],[Total Quality Score (out of 10)]]/(4-Table1[[#This Row],[N/A Count]]))</f>
        <v>0</v>
      </c>
      <c r="CD445" s="106"/>
      <c r="CE445" s="106"/>
      <c r="CF445" s="172" t="str">
        <f>IF(SUM(Table1[[#This Row],[Multiple]:[Level (all)62]])&lt;1,IF(Table1[[#This Row],[General]]=1,1,""),"")</f>
        <v/>
      </c>
      <c r="CG445" s="172" t="str">
        <f>IF(SUM(Table1[[#This Row],[Multiple]:[Level (all)62]])&lt;1,IF(Table1[[#This Row],[Beginner]]=1,1,""),"")</f>
        <v/>
      </c>
      <c r="CH445" s="171" t="str">
        <f>IF(SUM(Table1[[#This Row],[Multiple]:[Level (all)62]])&lt;1,IF(Table1[[#This Row],[Intermediate]]=1,1,""),"")</f>
        <v/>
      </c>
      <c r="CI445" s="171" t="str">
        <f>IF(SUM(Table1[[#This Row],[Multiple]:[Level (all)62]])&lt;1,IF(Table1[[#This Row],[Advanced]]=1,1,""),"")</f>
        <v/>
      </c>
      <c r="CJ445" s="171" t="str">
        <f>IF(AND(SUM(Table1[[#This Row],[General]:[Advanced]])&lt;4,SUM(Table1[[#This Row],[General]:[Advanced]])&gt;1),1,"")</f>
        <v/>
      </c>
      <c r="CK445" s="171" t="str">
        <f>Table1[[#This Row],[Level (all)]]</f>
        <v/>
      </c>
      <c r="CL445" s="171" t="str">
        <f>IF(Table1[[#This Row],[Multiple audience]]&lt;&gt;1,IF(Table1[[#This Row],[General Audience]]=1,1,""),"")</f>
        <v/>
      </c>
      <c r="CM445" s="171" t="str">
        <f>IF(Table1[[#This Row],[Multiple audience]]&lt;&gt;1,IF(Table1[[#This Row],[Planners / Designers ]]=1,1,""),"")</f>
        <v/>
      </c>
      <c r="CN445" s="171" t="str">
        <f>IF(Table1[[#This Row],[Multiple audience]]&lt;&gt;1,IF(Table1[[#This Row],[Regulatory Assessors]]=1,1,""),"")</f>
        <v/>
      </c>
      <c r="CO445" s="171" t="str">
        <f>IF(Table1[[#This Row],[Multiple audience]]&lt;&gt;1,IF(Table1[[#This Row],[Builders / Management]]=1,1,""),"")</f>
        <v/>
      </c>
      <c r="CP445" s="171" t="str">
        <f>IF(Table1[[#This Row],[Multiple audience]]&lt;&gt;1,IF(Table1[[#This Row],[Energy / Sus Assessors]]=1,1,""),"")</f>
        <v/>
      </c>
      <c r="CQ445" s="171" t="str">
        <f>IF(Table1[[#This Row],[Multiple audience]]&lt;&gt;1,IF(Table1[[#This Row],[Semi-skilled]]=1,1,""),"")</f>
        <v/>
      </c>
      <c r="CR445" s="171" t="str">
        <f>IF(Table1[[#This Row],[Multiple audience]]&lt;&gt;1,IF(Table1[[#This Row],[Trades]]=1,1,""),"")</f>
        <v/>
      </c>
      <c r="CS445" s="171" t="str">
        <f>IF(Table1[[#This Row],[Multiple audience]]&lt;&gt;1,IF(Table1[[#This Row],[Other]]=1,1,""),"")</f>
        <v/>
      </c>
      <c r="CT445" s="171" t="str">
        <f>IF(SUM(Table1[[#This Row],[General Audience]:[Other]])&gt;1,1,"")</f>
        <v/>
      </c>
      <c r="CU445" s="171" t="str">
        <f>IF(Table1[[#This Row],[Various  ]]&lt;&gt;1,IF(Table1[[#This Row],[Calculator / Software]]=1,1,""),"")</f>
        <v/>
      </c>
      <c r="CV445" s="171" t="str">
        <f>IF(Table1[[#This Row],[Various  ]]&lt;&gt;1,IF(Table1[[#This Row],[Information  ]]=1,1,""),"")</f>
        <v/>
      </c>
      <c r="CW445" s="171" t="str">
        <f>IF(Table1[[#This Row],[Various  ]]&lt;&gt;1,IF(Table1[[#This Row],[Interactive Tool]]=1,1,""),"")</f>
        <v/>
      </c>
      <c r="CX445" s="171" t="str">
        <f>IF(Table1[[#This Row],[Various  ]]&lt;&gt;1,IF(Table1[[#This Row],[Technical Specifications]]=1,1,""),"")</f>
        <v/>
      </c>
      <c r="CY445" s="171" t="str">
        <f>IF(Table1[[#This Row],[Various  ]]&lt;&gt;1,IF(Table1[[#This Row],[Training Resources]]=1,1,""),"")</f>
        <v/>
      </c>
      <c r="CZ445" s="171" t="str">
        <f>IF(Table1[[#This Row],[Various  ]]&lt;&gt;1,IF(Table1[[#This Row],[Toolbox]]=1,1,""),"")</f>
        <v/>
      </c>
      <c r="DA445" s="169" t="str">
        <f>IF(Table1[[#This Row],[Various  ]]&lt;&gt;1,IF(Table1[[#This Row],[Video]]=1,1,""),"")</f>
        <v/>
      </c>
      <c r="DB445" s="169" t="str">
        <f>IF(Table1[[#This Row],[Various  ]]&lt;&gt;1,IF(Table1[[#This Row],[Case study]]=1,1,""),"")</f>
        <v/>
      </c>
      <c r="DC445" s="169" t="str">
        <f>IF(Table1[[#This Row],[Various  ]]&lt;&gt;1,IF(Table1[[#This Row],[Other   ]]=1,1,""),"")</f>
        <v/>
      </c>
      <c r="DD445" s="169" t="str">
        <f>IF(Table1[[#This Row],[Various  ]]&lt;&gt;1,IF(Table1[[#This Row],[Standards]]=1,1,""),"")</f>
        <v/>
      </c>
      <c r="DE445" s="169" t="str">
        <f>IF(Table1[[#This Row],[Various]]=1,1,IF(SUM(Table1[[#This Row],[Calculator / Software]:[Standards]])&gt;1,1,""))</f>
        <v/>
      </c>
      <c r="DF445" s="169" t="str">
        <f>IF(Table1[[#This Row],[Multiple NCC links]]&lt;&gt;1,IF(Table1[[#This Row],[Design]]=1,1,""),"")</f>
        <v/>
      </c>
      <c r="DG445" s="169" t="str">
        <f>IF(Table1[[#This Row],[Multiple NCC links]]&lt;&gt;1,IF(Table1[[#This Row],[Assessment / Verification]]=1,1,""),"")</f>
        <v/>
      </c>
      <c r="DH445" s="169" t="str">
        <f>IF(Table1[[#This Row],[Multiple NCC links]]&lt;&gt;1,IF(Table1[[#This Row],[Climate Specific ]]=1,1,""),"")</f>
        <v/>
      </c>
      <c r="DI445" s="169" t="str">
        <f>IF(Table1[[#This Row],[Multiple NCC links]]&lt;&gt;1,IF(Table1[[#This Row],[Alterations / Additions]]=1,1,""),"")</f>
        <v/>
      </c>
      <c r="DJ445" s="169" t="str">
        <f>IF(Table1[[#This Row],[Multiple NCC links]]&lt;&gt;1,IF(Table1[[#This Row],[Glazing]]=1,1,""),"")</f>
        <v/>
      </c>
      <c r="DK445" s="169" t="str">
        <f>IF(Table1[[#This Row],[Multiple NCC links]]&lt;&gt;1,IF(Table1[[#This Row],[Building Fabric / Thermal / Sealing]]=1,1,""),"")</f>
        <v/>
      </c>
      <c r="DL445" s="169" t="str">
        <f>IF(Table1[[#This Row],[Multiple NCC links]]&lt;&gt;1,IF(Table1[[#This Row],[Lighting]]=1,1,""),"")</f>
        <v/>
      </c>
      <c r="DM445" s="169" t="str">
        <f>IF(Table1[[#This Row],[Multiple NCC links]]&lt;&gt;1,IF(Table1[[#This Row],[HVAC]]=1,1,""),"")</f>
        <v/>
      </c>
      <c r="DN445" s="169" t="str">
        <f>IF(Table1[[#This Row],[Multiple NCC links]]&lt;&gt;1,IF(Table1[[#This Row],[Services]]=1,1,""),"")</f>
        <v/>
      </c>
      <c r="DO445" s="169" t="str">
        <f>IF(Table1[[#This Row],[Multiple NCC links]]&lt;&gt;1,IF(Table1[[#This Row],[Maintenance &amp; Monitoring]]=1,1,""),"")</f>
        <v/>
      </c>
      <c r="DP445" s="169" t="str">
        <f>IF(Table1[[#This Row],[Multiple NCC links]]&lt;&gt;1,IF(Table1[[#This Row],[Hand over / Operations]]=1,1,""),"")</f>
        <v/>
      </c>
      <c r="DQ445" s="169" t="str">
        <f>IF(Table1[[#This Row],[Multiple NCC links]]&lt;&gt;1,IF(Table1[[#This Row],[As built assessment]]=1,1,""),"")</f>
        <v/>
      </c>
      <c r="DR445" s="169" t="str">
        <f>IF(Table1[[#This Row],[Multiple NCC links]]&lt;&gt;1,IF(Table1[[#This Row],[Beyond compliance]]=1,1,""),"")</f>
        <v/>
      </c>
      <c r="DS445" s="169" t="str">
        <f>IF(SUM(Table1[[#This Row],[Design]:[Beyond compliance]])&gt;1,1,"")</f>
        <v/>
      </c>
      <c r="DT445" s="169" t="str">
        <f>IF(Table1[[#This Row],[Both Residential &amp; Commercial4]]&lt;&gt;1,IF(Table1[[#This Row],[Residential]]=1,1,""),"")</f>
        <v/>
      </c>
      <c r="DU445" s="169" t="str">
        <f>IF(Table1[[#This Row],[Both Residential &amp; Commercial4]]&lt;&gt;1,IF(Table1[[#This Row],[Commercial]]=1,1,""),"")</f>
        <v/>
      </c>
      <c r="DV445" s="169" t="str">
        <f>Table1[[#This Row],[Residential &amp; Commercial]]</f>
        <v/>
      </c>
      <c r="DW445" s="169"/>
    </row>
    <row r="446" spans="1:127" s="49" customFormat="1" ht="20.25" thickTop="1" thickBot="1" x14ac:dyDescent="0.35">
      <c r="A446" s="97"/>
      <c r="B446" s="97"/>
      <c r="C446" s="88"/>
      <c r="D446" s="88"/>
      <c r="E446" s="176"/>
      <c r="F446" s="176"/>
      <c r="G446" s="176"/>
      <c r="H446" s="176"/>
      <c r="I446" s="90" t="str">
        <f>IF(AND(Table1[[#This Row],[General]]=1,Table1[[#This Row],[Beginner]]=1,Table1[[#This Row],[Intermediate]]=1,Table1[[#This Row],[Advanced]]=1),1,"")</f>
        <v/>
      </c>
      <c r="J446" s="90" t="str">
        <f>CONCATENATE(IF(Table1[[#This Row],[General]]=1,"General, ",""), IF(Table1[[#This Row],[Beginner]]=1,"Beginner, ",""),IF(Table1[[#This Row],[Intermediate]]=1,"Intermediate, ",""), IF(Table1[[#This Row],[Advanced]]=1,"Advanced",""))</f>
        <v/>
      </c>
      <c r="K446" s="91"/>
      <c r="L446" s="179"/>
      <c r="M446" s="91"/>
      <c r="N446" s="91"/>
      <c r="O446" s="159"/>
      <c r="P446" s="91"/>
      <c r="Q446" s="91"/>
      <c r="R446" s="91"/>
      <c r="S44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46" s="102"/>
      <c r="U446" s="102"/>
      <c r="V446" s="240"/>
      <c r="W446" s="240"/>
      <c r="X446" s="102"/>
      <c r="Y446" s="102"/>
      <c r="Z446" s="102"/>
      <c r="AA446" s="102"/>
      <c r="AB446" s="102"/>
      <c r="AC446" s="102"/>
      <c r="AD446" s="102"/>
      <c r="AE446" s="102"/>
      <c r="AF446" s="102"/>
      <c r="AG44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46" s="103"/>
      <c r="AI446" s="103"/>
      <c r="AJ446" s="103"/>
      <c r="AK446" s="74" t="str">
        <f>CONCATENATE(IF(Table1[[#This Row],[Digital]]=1,"Digital, ",""),IF(Table1[[#This Row],[Face to Face]]=1,"Face to face, ",""),IF(Table1[[#This Row],[Blended]]=1,"Blended",""))</f>
        <v/>
      </c>
      <c r="AL446" s="99"/>
      <c r="AM446" s="104"/>
      <c r="AN446" s="130"/>
      <c r="AO446" s="94"/>
      <c r="AP446" s="182"/>
      <c r="AQ446" s="94"/>
      <c r="AR446" s="94"/>
      <c r="AS446" s="94"/>
      <c r="AT446" s="94"/>
      <c r="AU446" s="94"/>
      <c r="AV446" s="182"/>
      <c r="AW446" s="182"/>
      <c r="AX446" s="182"/>
      <c r="AY446" s="94"/>
      <c r="AZ44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4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46" s="95"/>
      <c r="BC446" s="95"/>
      <c r="BD446" s="90" t="str">
        <f>IF(AND(Table1[[#This Row],[Residential]]=1,Table1[[#This Row],[Commercial]]=1),1,"")</f>
        <v/>
      </c>
      <c r="BE446" s="90" t="str">
        <f>CONCATENATE(IF(Table1[[#This Row],[Residential]]=1,"Residential, ",""),IF(Table1[[#This Row],[Commercial]]=1,"Commercial",""))</f>
        <v/>
      </c>
      <c r="BF446" s="94"/>
      <c r="BG446" s="94"/>
      <c r="BH446" s="94"/>
      <c r="BI446" s="94"/>
      <c r="BJ446" s="94"/>
      <c r="BK446" s="94"/>
      <c r="BL446" s="94"/>
      <c r="BM446" s="182"/>
      <c r="BN446" s="94"/>
      <c r="BO44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46" s="178"/>
      <c r="BQ446" s="120"/>
      <c r="BR446" s="132"/>
      <c r="BS446" s="120"/>
      <c r="BT446" s="175"/>
      <c r="BU446" s="175"/>
      <c r="BV446" s="175"/>
      <c r="BW446" s="121"/>
      <c r="BX446" s="121"/>
      <c r="BY446" s="121"/>
      <c r="BZ446" s="227"/>
      <c r="CA44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46" s="48">
        <f>COUNTIF(Table1[[#This Row],[Validity]:[Alignment with NCC (Yes=1,No=0)]],"N/A")</f>
        <v>0</v>
      </c>
      <c r="CC446" s="48">
        <f>IF(ISERROR(Table1[[#This Row],[Total Quality Score (out of 10)]]/(4-Table1[[#This Row],[N/A Count]])),0,Table1[[#This Row],[Total Quality Score (out of 10)]]/(4-Table1[[#This Row],[N/A Count]]))</f>
        <v>0</v>
      </c>
      <c r="CD446" s="106"/>
      <c r="CE446" s="106"/>
      <c r="CF446" s="172" t="str">
        <f>IF(SUM(Table1[[#This Row],[Multiple]:[Level (all)62]])&lt;1,IF(Table1[[#This Row],[General]]=1,1,""),"")</f>
        <v/>
      </c>
      <c r="CG446" s="172" t="str">
        <f>IF(SUM(Table1[[#This Row],[Multiple]:[Level (all)62]])&lt;1,IF(Table1[[#This Row],[Beginner]]=1,1,""),"")</f>
        <v/>
      </c>
      <c r="CH446" s="171" t="str">
        <f>IF(SUM(Table1[[#This Row],[Multiple]:[Level (all)62]])&lt;1,IF(Table1[[#This Row],[Intermediate]]=1,1,""),"")</f>
        <v/>
      </c>
      <c r="CI446" s="171" t="str">
        <f>IF(SUM(Table1[[#This Row],[Multiple]:[Level (all)62]])&lt;1,IF(Table1[[#This Row],[Advanced]]=1,1,""),"")</f>
        <v/>
      </c>
      <c r="CJ446" s="171" t="str">
        <f>IF(AND(SUM(Table1[[#This Row],[General]:[Advanced]])&lt;4,SUM(Table1[[#This Row],[General]:[Advanced]])&gt;1),1,"")</f>
        <v/>
      </c>
      <c r="CK446" s="171" t="str">
        <f>Table1[[#This Row],[Level (all)]]</f>
        <v/>
      </c>
      <c r="CL446" s="171" t="str">
        <f>IF(Table1[[#This Row],[Multiple audience]]&lt;&gt;1,IF(Table1[[#This Row],[General Audience]]=1,1,""),"")</f>
        <v/>
      </c>
      <c r="CM446" s="171" t="str">
        <f>IF(Table1[[#This Row],[Multiple audience]]&lt;&gt;1,IF(Table1[[#This Row],[Planners / Designers ]]=1,1,""),"")</f>
        <v/>
      </c>
      <c r="CN446" s="171" t="str">
        <f>IF(Table1[[#This Row],[Multiple audience]]&lt;&gt;1,IF(Table1[[#This Row],[Regulatory Assessors]]=1,1,""),"")</f>
        <v/>
      </c>
      <c r="CO446" s="171" t="str">
        <f>IF(Table1[[#This Row],[Multiple audience]]&lt;&gt;1,IF(Table1[[#This Row],[Builders / Management]]=1,1,""),"")</f>
        <v/>
      </c>
      <c r="CP446" s="171" t="str">
        <f>IF(Table1[[#This Row],[Multiple audience]]&lt;&gt;1,IF(Table1[[#This Row],[Energy / Sus Assessors]]=1,1,""),"")</f>
        <v/>
      </c>
      <c r="CQ446" s="171" t="str">
        <f>IF(Table1[[#This Row],[Multiple audience]]&lt;&gt;1,IF(Table1[[#This Row],[Semi-skilled]]=1,1,""),"")</f>
        <v/>
      </c>
      <c r="CR446" s="171" t="str">
        <f>IF(Table1[[#This Row],[Multiple audience]]&lt;&gt;1,IF(Table1[[#This Row],[Trades]]=1,1,""),"")</f>
        <v/>
      </c>
      <c r="CS446" s="171" t="str">
        <f>IF(Table1[[#This Row],[Multiple audience]]&lt;&gt;1,IF(Table1[[#This Row],[Other]]=1,1,""),"")</f>
        <v/>
      </c>
      <c r="CT446" s="171" t="str">
        <f>IF(SUM(Table1[[#This Row],[General Audience]:[Other]])&gt;1,1,"")</f>
        <v/>
      </c>
      <c r="CU446" s="171" t="str">
        <f>IF(Table1[[#This Row],[Various  ]]&lt;&gt;1,IF(Table1[[#This Row],[Calculator / Software]]=1,1,""),"")</f>
        <v/>
      </c>
      <c r="CV446" s="171" t="str">
        <f>IF(Table1[[#This Row],[Various  ]]&lt;&gt;1,IF(Table1[[#This Row],[Information  ]]=1,1,""),"")</f>
        <v/>
      </c>
      <c r="CW446" s="171" t="str">
        <f>IF(Table1[[#This Row],[Various  ]]&lt;&gt;1,IF(Table1[[#This Row],[Interactive Tool]]=1,1,""),"")</f>
        <v/>
      </c>
      <c r="CX446" s="171" t="str">
        <f>IF(Table1[[#This Row],[Various  ]]&lt;&gt;1,IF(Table1[[#This Row],[Technical Specifications]]=1,1,""),"")</f>
        <v/>
      </c>
      <c r="CY446" s="171" t="str">
        <f>IF(Table1[[#This Row],[Various  ]]&lt;&gt;1,IF(Table1[[#This Row],[Training Resources]]=1,1,""),"")</f>
        <v/>
      </c>
      <c r="CZ446" s="171" t="str">
        <f>IF(Table1[[#This Row],[Various  ]]&lt;&gt;1,IF(Table1[[#This Row],[Toolbox]]=1,1,""),"")</f>
        <v/>
      </c>
      <c r="DA446" s="169" t="str">
        <f>IF(Table1[[#This Row],[Various  ]]&lt;&gt;1,IF(Table1[[#This Row],[Video]]=1,1,""),"")</f>
        <v/>
      </c>
      <c r="DB446" s="169" t="str">
        <f>IF(Table1[[#This Row],[Various  ]]&lt;&gt;1,IF(Table1[[#This Row],[Case study]]=1,1,""),"")</f>
        <v/>
      </c>
      <c r="DC446" s="169" t="str">
        <f>IF(Table1[[#This Row],[Various  ]]&lt;&gt;1,IF(Table1[[#This Row],[Other   ]]=1,1,""),"")</f>
        <v/>
      </c>
      <c r="DD446" s="169" t="str">
        <f>IF(Table1[[#This Row],[Various  ]]&lt;&gt;1,IF(Table1[[#This Row],[Standards]]=1,1,""),"")</f>
        <v/>
      </c>
      <c r="DE446" s="169" t="str">
        <f>IF(Table1[[#This Row],[Various]]=1,1,IF(SUM(Table1[[#This Row],[Calculator / Software]:[Standards]])&gt;1,1,""))</f>
        <v/>
      </c>
      <c r="DF446" s="169" t="str">
        <f>IF(Table1[[#This Row],[Multiple NCC links]]&lt;&gt;1,IF(Table1[[#This Row],[Design]]=1,1,""),"")</f>
        <v/>
      </c>
      <c r="DG446" s="169" t="str">
        <f>IF(Table1[[#This Row],[Multiple NCC links]]&lt;&gt;1,IF(Table1[[#This Row],[Assessment / Verification]]=1,1,""),"")</f>
        <v/>
      </c>
      <c r="DH446" s="169" t="str">
        <f>IF(Table1[[#This Row],[Multiple NCC links]]&lt;&gt;1,IF(Table1[[#This Row],[Climate Specific ]]=1,1,""),"")</f>
        <v/>
      </c>
      <c r="DI446" s="169" t="str">
        <f>IF(Table1[[#This Row],[Multiple NCC links]]&lt;&gt;1,IF(Table1[[#This Row],[Alterations / Additions]]=1,1,""),"")</f>
        <v/>
      </c>
      <c r="DJ446" s="169" t="str">
        <f>IF(Table1[[#This Row],[Multiple NCC links]]&lt;&gt;1,IF(Table1[[#This Row],[Glazing]]=1,1,""),"")</f>
        <v/>
      </c>
      <c r="DK446" s="169" t="str">
        <f>IF(Table1[[#This Row],[Multiple NCC links]]&lt;&gt;1,IF(Table1[[#This Row],[Building Fabric / Thermal / Sealing]]=1,1,""),"")</f>
        <v/>
      </c>
      <c r="DL446" s="169" t="str">
        <f>IF(Table1[[#This Row],[Multiple NCC links]]&lt;&gt;1,IF(Table1[[#This Row],[Lighting]]=1,1,""),"")</f>
        <v/>
      </c>
      <c r="DM446" s="169" t="str">
        <f>IF(Table1[[#This Row],[Multiple NCC links]]&lt;&gt;1,IF(Table1[[#This Row],[HVAC]]=1,1,""),"")</f>
        <v/>
      </c>
      <c r="DN446" s="169" t="str">
        <f>IF(Table1[[#This Row],[Multiple NCC links]]&lt;&gt;1,IF(Table1[[#This Row],[Services]]=1,1,""),"")</f>
        <v/>
      </c>
      <c r="DO446" s="169" t="str">
        <f>IF(Table1[[#This Row],[Multiple NCC links]]&lt;&gt;1,IF(Table1[[#This Row],[Maintenance &amp; Monitoring]]=1,1,""),"")</f>
        <v/>
      </c>
      <c r="DP446" s="169" t="str">
        <f>IF(Table1[[#This Row],[Multiple NCC links]]&lt;&gt;1,IF(Table1[[#This Row],[Hand over / Operations]]=1,1,""),"")</f>
        <v/>
      </c>
      <c r="DQ446" s="169" t="str">
        <f>IF(Table1[[#This Row],[Multiple NCC links]]&lt;&gt;1,IF(Table1[[#This Row],[As built assessment]]=1,1,""),"")</f>
        <v/>
      </c>
      <c r="DR446" s="169" t="str">
        <f>IF(Table1[[#This Row],[Multiple NCC links]]&lt;&gt;1,IF(Table1[[#This Row],[Beyond compliance]]=1,1,""),"")</f>
        <v/>
      </c>
      <c r="DS446" s="169" t="str">
        <f>IF(SUM(Table1[[#This Row],[Design]:[Beyond compliance]])&gt;1,1,"")</f>
        <v/>
      </c>
      <c r="DT446" s="169" t="str">
        <f>IF(Table1[[#This Row],[Both Residential &amp; Commercial4]]&lt;&gt;1,IF(Table1[[#This Row],[Residential]]=1,1,""),"")</f>
        <v/>
      </c>
      <c r="DU446" s="169" t="str">
        <f>IF(Table1[[#This Row],[Both Residential &amp; Commercial4]]&lt;&gt;1,IF(Table1[[#This Row],[Commercial]]=1,1,""),"")</f>
        <v/>
      </c>
      <c r="DV446" s="169" t="str">
        <f>Table1[[#This Row],[Residential &amp; Commercial]]</f>
        <v/>
      </c>
      <c r="DW446" s="169"/>
    </row>
    <row r="447" spans="1:127" s="49" customFormat="1" ht="20.25" thickTop="1" thickBot="1" x14ac:dyDescent="0.35">
      <c r="A447" s="97"/>
      <c r="B447" s="97"/>
      <c r="C447" s="88"/>
      <c r="D447" s="88"/>
      <c r="E447" s="176"/>
      <c r="F447" s="176"/>
      <c r="G447" s="176"/>
      <c r="H447" s="176"/>
      <c r="I447" s="90" t="str">
        <f>IF(AND(Table1[[#This Row],[General]]=1,Table1[[#This Row],[Beginner]]=1,Table1[[#This Row],[Intermediate]]=1,Table1[[#This Row],[Advanced]]=1),1,"")</f>
        <v/>
      </c>
      <c r="J447" s="90" t="str">
        <f>CONCATENATE(IF(Table1[[#This Row],[General]]=1,"General, ",""), IF(Table1[[#This Row],[Beginner]]=1,"Beginner, ",""),IF(Table1[[#This Row],[Intermediate]]=1,"Intermediate, ",""), IF(Table1[[#This Row],[Advanced]]=1,"Advanced",""))</f>
        <v/>
      </c>
      <c r="K447" s="91"/>
      <c r="L447" s="179"/>
      <c r="M447" s="91"/>
      <c r="N447" s="91"/>
      <c r="O447" s="159"/>
      <c r="P447" s="91"/>
      <c r="Q447" s="91"/>
      <c r="R447" s="91"/>
      <c r="S44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47" s="102"/>
      <c r="U447" s="102"/>
      <c r="V447" s="240"/>
      <c r="W447" s="240"/>
      <c r="X447" s="102"/>
      <c r="Y447" s="102"/>
      <c r="Z447" s="102"/>
      <c r="AA447" s="102"/>
      <c r="AB447" s="102"/>
      <c r="AC447" s="102"/>
      <c r="AD447" s="102"/>
      <c r="AE447" s="102"/>
      <c r="AF447" s="102"/>
      <c r="AG44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47" s="103"/>
      <c r="AI447" s="103"/>
      <c r="AJ447" s="103"/>
      <c r="AK447" s="74" t="str">
        <f>CONCATENATE(IF(Table1[[#This Row],[Digital]]=1,"Digital, ",""),IF(Table1[[#This Row],[Face to Face]]=1,"Face to face, ",""),IF(Table1[[#This Row],[Blended]]=1,"Blended",""))</f>
        <v/>
      </c>
      <c r="AL447" s="99"/>
      <c r="AM447" s="104"/>
      <c r="AN447" s="130"/>
      <c r="AO447" s="94"/>
      <c r="AP447" s="182"/>
      <c r="AQ447" s="94"/>
      <c r="AR447" s="94"/>
      <c r="AS447" s="94"/>
      <c r="AT447" s="94"/>
      <c r="AU447" s="94"/>
      <c r="AV447" s="182"/>
      <c r="AW447" s="182"/>
      <c r="AX447" s="182"/>
      <c r="AY447" s="94"/>
      <c r="AZ44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4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47" s="95"/>
      <c r="BC447" s="95"/>
      <c r="BD447" s="90" t="str">
        <f>IF(AND(Table1[[#This Row],[Residential]]=1,Table1[[#This Row],[Commercial]]=1),1,"")</f>
        <v/>
      </c>
      <c r="BE447" s="90" t="str">
        <f>CONCATENATE(IF(Table1[[#This Row],[Residential]]=1,"Residential, ",""),IF(Table1[[#This Row],[Commercial]]=1,"Commercial",""))</f>
        <v/>
      </c>
      <c r="BF447" s="94"/>
      <c r="BG447" s="94"/>
      <c r="BH447" s="94"/>
      <c r="BI447" s="94"/>
      <c r="BJ447" s="94"/>
      <c r="BK447" s="94"/>
      <c r="BL447" s="94"/>
      <c r="BM447" s="182"/>
      <c r="BN447" s="94"/>
      <c r="BO44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47" s="178"/>
      <c r="BQ447" s="120"/>
      <c r="BR447" s="132"/>
      <c r="BS447" s="120"/>
      <c r="BT447" s="175"/>
      <c r="BU447" s="175"/>
      <c r="BV447" s="175"/>
      <c r="BW447" s="121"/>
      <c r="BX447" s="121"/>
      <c r="BY447" s="121"/>
      <c r="BZ447" s="227"/>
      <c r="CA44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47" s="48">
        <f>COUNTIF(Table1[[#This Row],[Validity]:[Alignment with NCC (Yes=1,No=0)]],"N/A")</f>
        <v>0</v>
      </c>
      <c r="CC447" s="48">
        <f>IF(ISERROR(Table1[[#This Row],[Total Quality Score (out of 10)]]/(4-Table1[[#This Row],[N/A Count]])),0,Table1[[#This Row],[Total Quality Score (out of 10)]]/(4-Table1[[#This Row],[N/A Count]]))</f>
        <v>0</v>
      </c>
      <c r="CD447" s="106"/>
      <c r="CE447" s="106"/>
      <c r="CF447" s="172" t="str">
        <f>IF(SUM(Table1[[#This Row],[Multiple]:[Level (all)62]])&lt;1,IF(Table1[[#This Row],[General]]=1,1,""),"")</f>
        <v/>
      </c>
      <c r="CG447" s="172" t="str">
        <f>IF(SUM(Table1[[#This Row],[Multiple]:[Level (all)62]])&lt;1,IF(Table1[[#This Row],[Beginner]]=1,1,""),"")</f>
        <v/>
      </c>
      <c r="CH447" s="171" t="str">
        <f>IF(SUM(Table1[[#This Row],[Multiple]:[Level (all)62]])&lt;1,IF(Table1[[#This Row],[Intermediate]]=1,1,""),"")</f>
        <v/>
      </c>
      <c r="CI447" s="171" t="str">
        <f>IF(SUM(Table1[[#This Row],[Multiple]:[Level (all)62]])&lt;1,IF(Table1[[#This Row],[Advanced]]=1,1,""),"")</f>
        <v/>
      </c>
      <c r="CJ447" s="171" t="str">
        <f>IF(AND(SUM(Table1[[#This Row],[General]:[Advanced]])&lt;4,SUM(Table1[[#This Row],[General]:[Advanced]])&gt;1),1,"")</f>
        <v/>
      </c>
      <c r="CK447" s="171" t="str">
        <f>Table1[[#This Row],[Level (all)]]</f>
        <v/>
      </c>
      <c r="CL447" s="171" t="str">
        <f>IF(Table1[[#This Row],[Multiple audience]]&lt;&gt;1,IF(Table1[[#This Row],[General Audience]]=1,1,""),"")</f>
        <v/>
      </c>
      <c r="CM447" s="171" t="str">
        <f>IF(Table1[[#This Row],[Multiple audience]]&lt;&gt;1,IF(Table1[[#This Row],[Planners / Designers ]]=1,1,""),"")</f>
        <v/>
      </c>
      <c r="CN447" s="171" t="str">
        <f>IF(Table1[[#This Row],[Multiple audience]]&lt;&gt;1,IF(Table1[[#This Row],[Regulatory Assessors]]=1,1,""),"")</f>
        <v/>
      </c>
      <c r="CO447" s="171" t="str">
        <f>IF(Table1[[#This Row],[Multiple audience]]&lt;&gt;1,IF(Table1[[#This Row],[Builders / Management]]=1,1,""),"")</f>
        <v/>
      </c>
      <c r="CP447" s="171" t="str">
        <f>IF(Table1[[#This Row],[Multiple audience]]&lt;&gt;1,IF(Table1[[#This Row],[Energy / Sus Assessors]]=1,1,""),"")</f>
        <v/>
      </c>
      <c r="CQ447" s="171" t="str">
        <f>IF(Table1[[#This Row],[Multiple audience]]&lt;&gt;1,IF(Table1[[#This Row],[Semi-skilled]]=1,1,""),"")</f>
        <v/>
      </c>
      <c r="CR447" s="171" t="str">
        <f>IF(Table1[[#This Row],[Multiple audience]]&lt;&gt;1,IF(Table1[[#This Row],[Trades]]=1,1,""),"")</f>
        <v/>
      </c>
      <c r="CS447" s="171" t="str">
        <f>IF(Table1[[#This Row],[Multiple audience]]&lt;&gt;1,IF(Table1[[#This Row],[Other]]=1,1,""),"")</f>
        <v/>
      </c>
      <c r="CT447" s="171" t="str">
        <f>IF(SUM(Table1[[#This Row],[General Audience]:[Other]])&gt;1,1,"")</f>
        <v/>
      </c>
      <c r="CU447" s="171" t="str">
        <f>IF(Table1[[#This Row],[Various  ]]&lt;&gt;1,IF(Table1[[#This Row],[Calculator / Software]]=1,1,""),"")</f>
        <v/>
      </c>
      <c r="CV447" s="171" t="str">
        <f>IF(Table1[[#This Row],[Various  ]]&lt;&gt;1,IF(Table1[[#This Row],[Information  ]]=1,1,""),"")</f>
        <v/>
      </c>
      <c r="CW447" s="171" t="str">
        <f>IF(Table1[[#This Row],[Various  ]]&lt;&gt;1,IF(Table1[[#This Row],[Interactive Tool]]=1,1,""),"")</f>
        <v/>
      </c>
      <c r="CX447" s="171" t="str">
        <f>IF(Table1[[#This Row],[Various  ]]&lt;&gt;1,IF(Table1[[#This Row],[Technical Specifications]]=1,1,""),"")</f>
        <v/>
      </c>
      <c r="CY447" s="171" t="str">
        <f>IF(Table1[[#This Row],[Various  ]]&lt;&gt;1,IF(Table1[[#This Row],[Training Resources]]=1,1,""),"")</f>
        <v/>
      </c>
      <c r="CZ447" s="171" t="str">
        <f>IF(Table1[[#This Row],[Various  ]]&lt;&gt;1,IF(Table1[[#This Row],[Toolbox]]=1,1,""),"")</f>
        <v/>
      </c>
      <c r="DA447" s="169" t="str">
        <f>IF(Table1[[#This Row],[Various  ]]&lt;&gt;1,IF(Table1[[#This Row],[Video]]=1,1,""),"")</f>
        <v/>
      </c>
      <c r="DB447" s="169" t="str">
        <f>IF(Table1[[#This Row],[Various  ]]&lt;&gt;1,IF(Table1[[#This Row],[Case study]]=1,1,""),"")</f>
        <v/>
      </c>
      <c r="DC447" s="169" t="str">
        <f>IF(Table1[[#This Row],[Various  ]]&lt;&gt;1,IF(Table1[[#This Row],[Other   ]]=1,1,""),"")</f>
        <v/>
      </c>
      <c r="DD447" s="169" t="str">
        <f>IF(Table1[[#This Row],[Various  ]]&lt;&gt;1,IF(Table1[[#This Row],[Standards]]=1,1,""),"")</f>
        <v/>
      </c>
      <c r="DE447" s="169" t="str">
        <f>IF(Table1[[#This Row],[Various]]=1,1,IF(SUM(Table1[[#This Row],[Calculator / Software]:[Standards]])&gt;1,1,""))</f>
        <v/>
      </c>
      <c r="DF447" s="169" t="str">
        <f>IF(Table1[[#This Row],[Multiple NCC links]]&lt;&gt;1,IF(Table1[[#This Row],[Design]]=1,1,""),"")</f>
        <v/>
      </c>
      <c r="DG447" s="169" t="str">
        <f>IF(Table1[[#This Row],[Multiple NCC links]]&lt;&gt;1,IF(Table1[[#This Row],[Assessment / Verification]]=1,1,""),"")</f>
        <v/>
      </c>
      <c r="DH447" s="169" t="str">
        <f>IF(Table1[[#This Row],[Multiple NCC links]]&lt;&gt;1,IF(Table1[[#This Row],[Climate Specific ]]=1,1,""),"")</f>
        <v/>
      </c>
      <c r="DI447" s="169" t="str">
        <f>IF(Table1[[#This Row],[Multiple NCC links]]&lt;&gt;1,IF(Table1[[#This Row],[Alterations / Additions]]=1,1,""),"")</f>
        <v/>
      </c>
      <c r="DJ447" s="169" t="str">
        <f>IF(Table1[[#This Row],[Multiple NCC links]]&lt;&gt;1,IF(Table1[[#This Row],[Glazing]]=1,1,""),"")</f>
        <v/>
      </c>
      <c r="DK447" s="169" t="str">
        <f>IF(Table1[[#This Row],[Multiple NCC links]]&lt;&gt;1,IF(Table1[[#This Row],[Building Fabric / Thermal / Sealing]]=1,1,""),"")</f>
        <v/>
      </c>
      <c r="DL447" s="169" t="str">
        <f>IF(Table1[[#This Row],[Multiple NCC links]]&lt;&gt;1,IF(Table1[[#This Row],[Lighting]]=1,1,""),"")</f>
        <v/>
      </c>
      <c r="DM447" s="169" t="str">
        <f>IF(Table1[[#This Row],[Multiple NCC links]]&lt;&gt;1,IF(Table1[[#This Row],[HVAC]]=1,1,""),"")</f>
        <v/>
      </c>
      <c r="DN447" s="169" t="str">
        <f>IF(Table1[[#This Row],[Multiple NCC links]]&lt;&gt;1,IF(Table1[[#This Row],[Services]]=1,1,""),"")</f>
        <v/>
      </c>
      <c r="DO447" s="169" t="str">
        <f>IF(Table1[[#This Row],[Multiple NCC links]]&lt;&gt;1,IF(Table1[[#This Row],[Maintenance &amp; Monitoring]]=1,1,""),"")</f>
        <v/>
      </c>
      <c r="DP447" s="169" t="str">
        <f>IF(Table1[[#This Row],[Multiple NCC links]]&lt;&gt;1,IF(Table1[[#This Row],[Hand over / Operations]]=1,1,""),"")</f>
        <v/>
      </c>
      <c r="DQ447" s="169" t="str">
        <f>IF(Table1[[#This Row],[Multiple NCC links]]&lt;&gt;1,IF(Table1[[#This Row],[As built assessment]]=1,1,""),"")</f>
        <v/>
      </c>
      <c r="DR447" s="169" t="str">
        <f>IF(Table1[[#This Row],[Multiple NCC links]]&lt;&gt;1,IF(Table1[[#This Row],[Beyond compliance]]=1,1,""),"")</f>
        <v/>
      </c>
      <c r="DS447" s="169" t="str">
        <f>IF(SUM(Table1[[#This Row],[Design]:[Beyond compliance]])&gt;1,1,"")</f>
        <v/>
      </c>
      <c r="DT447" s="169" t="str">
        <f>IF(Table1[[#This Row],[Both Residential &amp; Commercial4]]&lt;&gt;1,IF(Table1[[#This Row],[Residential]]=1,1,""),"")</f>
        <v/>
      </c>
      <c r="DU447" s="169" t="str">
        <f>IF(Table1[[#This Row],[Both Residential &amp; Commercial4]]&lt;&gt;1,IF(Table1[[#This Row],[Commercial]]=1,1,""),"")</f>
        <v/>
      </c>
      <c r="DV447" s="169" t="str">
        <f>Table1[[#This Row],[Residential &amp; Commercial]]</f>
        <v/>
      </c>
      <c r="DW447" s="169"/>
    </row>
    <row r="448" spans="1:127" s="49" customFormat="1" ht="20.25" thickTop="1" thickBot="1" x14ac:dyDescent="0.35">
      <c r="A448" s="97"/>
      <c r="B448" s="97"/>
      <c r="C448" s="88"/>
      <c r="D448" s="88"/>
      <c r="E448" s="176"/>
      <c r="F448" s="176"/>
      <c r="G448" s="176"/>
      <c r="H448" s="176"/>
      <c r="I448" s="90" t="str">
        <f>IF(AND(Table1[[#This Row],[General]]=1,Table1[[#This Row],[Beginner]]=1,Table1[[#This Row],[Intermediate]]=1,Table1[[#This Row],[Advanced]]=1),1,"")</f>
        <v/>
      </c>
      <c r="J448" s="90" t="str">
        <f>CONCATENATE(IF(Table1[[#This Row],[General]]=1,"General, ",""), IF(Table1[[#This Row],[Beginner]]=1,"Beginner, ",""),IF(Table1[[#This Row],[Intermediate]]=1,"Intermediate, ",""), IF(Table1[[#This Row],[Advanced]]=1,"Advanced",""))</f>
        <v/>
      </c>
      <c r="K448" s="91"/>
      <c r="L448" s="179"/>
      <c r="M448" s="91"/>
      <c r="N448" s="91"/>
      <c r="O448" s="159"/>
      <c r="P448" s="91"/>
      <c r="Q448" s="91"/>
      <c r="R448" s="91"/>
      <c r="S44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48" s="102"/>
      <c r="U448" s="102"/>
      <c r="V448" s="240"/>
      <c r="W448" s="240"/>
      <c r="X448" s="102"/>
      <c r="Y448" s="102"/>
      <c r="Z448" s="102"/>
      <c r="AA448" s="102"/>
      <c r="AB448" s="102"/>
      <c r="AC448" s="102"/>
      <c r="AD448" s="102"/>
      <c r="AE448" s="102"/>
      <c r="AF448" s="102"/>
      <c r="AG44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48" s="103"/>
      <c r="AI448" s="103"/>
      <c r="AJ448" s="103"/>
      <c r="AK448" s="74" t="str">
        <f>CONCATENATE(IF(Table1[[#This Row],[Digital]]=1,"Digital, ",""),IF(Table1[[#This Row],[Face to Face]]=1,"Face to face, ",""),IF(Table1[[#This Row],[Blended]]=1,"Blended",""))</f>
        <v/>
      </c>
      <c r="AL448" s="99"/>
      <c r="AM448" s="104"/>
      <c r="AN448" s="130"/>
      <c r="AO448" s="94"/>
      <c r="AP448" s="182"/>
      <c r="AQ448" s="94"/>
      <c r="AR448" s="94"/>
      <c r="AS448" s="94"/>
      <c r="AT448" s="94"/>
      <c r="AU448" s="94"/>
      <c r="AV448" s="182"/>
      <c r="AW448" s="182"/>
      <c r="AX448" s="182"/>
      <c r="AY448" s="94"/>
      <c r="AZ44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4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48" s="95"/>
      <c r="BC448" s="95"/>
      <c r="BD448" s="90" t="str">
        <f>IF(AND(Table1[[#This Row],[Residential]]=1,Table1[[#This Row],[Commercial]]=1),1,"")</f>
        <v/>
      </c>
      <c r="BE448" s="90" t="str">
        <f>CONCATENATE(IF(Table1[[#This Row],[Residential]]=1,"Residential, ",""),IF(Table1[[#This Row],[Commercial]]=1,"Commercial",""))</f>
        <v/>
      </c>
      <c r="BF448" s="94"/>
      <c r="BG448" s="94"/>
      <c r="BH448" s="94"/>
      <c r="BI448" s="94"/>
      <c r="BJ448" s="94"/>
      <c r="BK448" s="94"/>
      <c r="BL448" s="94"/>
      <c r="BM448" s="182"/>
      <c r="BN448" s="94"/>
      <c r="BO44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48" s="178"/>
      <c r="BQ448" s="120"/>
      <c r="BR448" s="132"/>
      <c r="BS448" s="120"/>
      <c r="BT448" s="175"/>
      <c r="BU448" s="175"/>
      <c r="BV448" s="175"/>
      <c r="BW448" s="121"/>
      <c r="BX448" s="121"/>
      <c r="BY448" s="121"/>
      <c r="BZ448" s="227"/>
      <c r="CA44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48" s="48">
        <f>COUNTIF(Table1[[#This Row],[Validity]:[Alignment with NCC (Yes=1,No=0)]],"N/A")</f>
        <v>0</v>
      </c>
      <c r="CC448" s="48">
        <f>IF(ISERROR(Table1[[#This Row],[Total Quality Score (out of 10)]]/(4-Table1[[#This Row],[N/A Count]])),0,Table1[[#This Row],[Total Quality Score (out of 10)]]/(4-Table1[[#This Row],[N/A Count]]))</f>
        <v>0</v>
      </c>
      <c r="CD448" s="106"/>
      <c r="CE448" s="106"/>
      <c r="CF448" s="172" t="str">
        <f>IF(SUM(Table1[[#This Row],[Multiple]:[Level (all)62]])&lt;1,IF(Table1[[#This Row],[General]]=1,1,""),"")</f>
        <v/>
      </c>
      <c r="CG448" s="172" t="str">
        <f>IF(SUM(Table1[[#This Row],[Multiple]:[Level (all)62]])&lt;1,IF(Table1[[#This Row],[Beginner]]=1,1,""),"")</f>
        <v/>
      </c>
      <c r="CH448" s="171" t="str">
        <f>IF(SUM(Table1[[#This Row],[Multiple]:[Level (all)62]])&lt;1,IF(Table1[[#This Row],[Intermediate]]=1,1,""),"")</f>
        <v/>
      </c>
      <c r="CI448" s="171" t="str">
        <f>IF(SUM(Table1[[#This Row],[Multiple]:[Level (all)62]])&lt;1,IF(Table1[[#This Row],[Advanced]]=1,1,""),"")</f>
        <v/>
      </c>
      <c r="CJ448" s="171" t="str">
        <f>IF(AND(SUM(Table1[[#This Row],[General]:[Advanced]])&lt;4,SUM(Table1[[#This Row],[General]:[Advanced]])&gt;1),1,"")</f>
        <v/>
      </c>
      <c r="CK448" s="171" t="str">
        <f>Table1[[#This Row],[Level (all)]]</f>
        <v/>
      </c>
      <c r="CL448" s="171" t="str">
        <f>IF(Table1[[#This Row],[Multiple audience]]&lt;&gt;1,IF(Table1[[#This Row],[General Audience]]=1,1,""),"")</f>
        <v/>
      </c>
      <c r="CM448" s="171" t="str">
        <f>IF(Table1[[#This Row],[Multiple audience]]&lt;&gt;1,IF(Table1[[#This Row],[Planners / Designers ]]=1,1,""),"")</f>
        <v/>
      </c>
      <c r="CN448" s="171" t="str">
        <f>IF(Table1[[#This Row],[Multiple audience]]&lt;&gt;1,IF(Table1[[#This Row],[Regulatory Assessors]]=1,1,""),"")</f>
        <v/>
      </c>
      <c r="CO448" s="171" t="str">
        <f>IF(Table1[[#This Row],[Multiple audience]]&lt;&gt;1,IF(Table1[[#This Row],[Builders / Management]]=1,1,""),"")</f>
        <v/>
      </c>
      <c r="CP448" s="171" t="str">
        <f>IF(Table1[[#This Row],[Multiple audience]]&lt;&gt;1,IF(Table1[[#This Row],[Energy / Sus Assessors]]=1,1,""),"")</f>
        <v/>
      </c>
      <c r="CQ448" s="171" t="str">
        <f>IF(Table1[[#This Row],[Multiple audience]]&lt;&gt;1,IF(Table1[[#This Row],[Semi-skilled]]=1,1,""),"")</f>
        <v/>
      </c>
      <c r="CR448" s="171" t="str">
        <f>IF(Table1[[#This Row],[Multiple audience]]&lt;&gt;1,IF(Table1[[#This Row],[Trades]]=1,1,""),"")</f>
        <v/>
      </c>
      <c r="CS448" s="171" t="str">
        <f>IF(Table1[[#This Row],[Multiple audience]]&lt;&gt;1,IF(Table1[[#This Row],[Other]]=1,1,""),"")</f>
        <v/>
      </c>
      <c r="CT448" s="171" t="str">
        <f>IF(SUM(Table1[[#This Row],[General Audience]:[Other]])&gt;1,1,"")</f>
        <v/>
      </c>
      <c r="CU448" s="171" t="str">
        <f>IF(Table1[[#This Row],[Various  ]]&lt;&gt;1,IF(Table1[[#This Row],[Calculator / Software]]=1,1,""),"")</f>
        <v/>
      </c>
      <c r="CV448" s="171" t="str">
        <f>IF(Table1[[#This Row],[Various  ]]&lt;&gt;1,IF(Table1[[#This Row],[Information  ]]=1,1,""),"")</f>
        <v/>
      </c>
      <c r="CW448" s="171" t="str">
        <f>IF(Table1[[#This Row],[Various  ]]&lt;&gt;1,IF(Table1[[#This Row],[Interactive Tool]]=1,1,""),"")</f>
        <v/>
      </c>
      <c r="CX448" s="171" t="str">
        <f>IF(Table1[[#This Row],[Various  ]]&lt;&gt;1,IF(Table1[[#This Row],[Technical Specifications]]=1,1,""),"")</f>
        <v/>
      </c>
      <c r="CY448" s="171" t="str">
        <f>IF(Table1[[#This Row],[Various  ]]&lt;&gt;1,IF(Table1[[#This Row],[Training Resources]]=1,1,""),"")</f>
        <v/>
      </c>
      <c r="CZ448" s="171" t="str">
        <f>IF(Table1[[#This Row],[Various  ]]&lt;&gt;1,IF(Table1[[#This Row],[Toolbox]]=1,1,""),"")</f>
        <v/>
      </c>
      <c r="DA448" s="169" t="str">
        <f>IF(Table1[[#This Row],[Various  ]]&lt;&gt;1,IF(Table1[[#This Row],[Video]]=1,1,""),"")</f>
        <v/>
      </c>
      <c r="DB448" s="169" t="str">
        <f>IF(Table1[[#This Row],[Various  ]]&lt;&gt;1,IF(Table1[[#This Row],[Case study]]=1,1,""),"")</f>
        <v/>
      </c>
      <c r="DC448" s="169" t="str">
        <f>IF(Table1[[#This Row],[Various  ]]&lt;&gt;1,IF(Table1[[#This Row],[Other   ]]=1,1,""),"")</f>
        <v/>
      </c>
      <c r="DD448" s="169" t="str">
        <f>IF(Table1[[#This Row],[Various  ]]&lt;&gt;1,IF(Table1[[#This Row],[Standards]]=1,1,""),"")</f>
        <v/>
      </c>
      <c r="DE448" s="169" t="str">
        <f>IF(Table1[[#This Row],[Various]]=1,1,IF(SUM(Table1[[#This Row],[Calculator / Software]:[Standards]])&gt;1,1,""))</f>
        <v/>
      </c>
      <c r="DF448" s="169" t="str">
        <f>IF(Table1[[#This Row],[Multiple NCC links]]&lt;&gt;1,IF(Table1[[#This Row],[Design]]=1,1,""),"")</f>
        <v/>
      </c>
      <c r="DG448" s="169" t="str">
        <f>IF(Table1[[#This Row],[Multiple NCC links]]&lt;&gt;1,IF(Table1[[#This Row],[Assessment / Verification]]=1,1,""),"")</f>
        <v/>
      </c>
      <c r="DH448" s="169" t="str">
        <f>IF(Table1[[#This Row],[Multiple NCC links]]&lt;&gt;1,IF(Table1[[#This Row],[Climate Specific ]]=1,1,""),"")</f>
        <v/>
      </c>
      <c r="DI448" s="169" t="str">
        <f>IF(Table1[[#This Row],[Multiple NCC links]]&lt;&gt;1,IF(Table1[[#This Row],[Alterations / Additions]]=1,1,""),"")</f>
        <v/>
      </c>
      <c r="DJ448" s="169" t="str">
        <f>IF(Table1[[#This Row],[Multiple NCC links]]&lt;&gt;1,IF(Table1[[#This Row],[Glazing]]=1,1,""),"")</f>
        <v/>
      </c>
      <c r="DK448" s="169" t="str">
        <f>IF(Table1[[#This Row],[Multiple NCC links]]&lt;&gt;1,IF(Table1[[#This Row],[Building Fabric / Thermal / Sealing]]=1,1,""),"")</f>
        <v/>
      </c>
      <c r="DL448" s="169" t="str">
        <f>IF(Table1[[#This Row],[Multiple NCC links]]&lt;&gt;1,IF(Table1[[#This Row],[Lighting]]=1,1,""),"")</f>
        <v/>
      </c>
      <c r="DM448" s="169" t="str">
        <f>IF(Table1[[#This Row],[Multiple NCC links]]&lt;&gt;1,IF(Table1[[#This Row],[HVAC]]=1,1,""),"")</f>
        <v/>
      </c>
      <c r="DN448" s="169" t="str">
        <f>IF(Table1[[#This Row],[Multiple NCC links]]&lt;&gt;1,IF(Table1[[#This Row],[Services]]=1,1,""),"")</f>
        <v/>
      </c>
      <c r="DO448" s="169" t="str">
        <f>IF(Table1[[#This Row],[Multiple NCC links]]&lt;&gt;1,IF(Table1[[#This Row],[Maintenance &amp; Monitoring]]=1,1,""),"")</f>
        <v/>
      </c>
      <c r="DP448" s="169" t="str">
        <f>IF(Table1[[#This Row],[Multiple NCC links]]&lt;&gt;1,IF(Table1[[#This Row],[Hand over / Operations]]=1,1,""),"")</f>
        <v/>
      </c>
      <c r="DQ448" s="169" t="str">
        <f>IF(Table1[[#This Row],[Multiple NCC links]]&lt;&gt;1,IF(Table1[[#This Row],[As built assessment]]=1,1,""),"")</f>
        <v/>
      </c>
      <c r="DR448" s="169" t="str">
        <f>IF(Table1[[#This Row],[Multiple NCC links]]&lt;&gt;1,IF(Table1[[#This Row],[Beyond compliance]]=1,1,""),"")</f>
        <v/>
      </c>
      <c r="DS448" s="169" t="str">
        <f>IF(SUM(Table1[[#This Row],[Design]:[Beyond compliance]])&gt;1,1,"")</f>
        <v/>
      </c>
      <c r="DT448" s="169" t="str">
        <f>IF(Table1[[#This Row],[Both Residential &amp; Commercial4]]&lt;&gt;1,IF(Table1[[#This Row],[Residential]]=1,1,""),"")</f>
        <v/>
      </c>
      <c r="DU448" s="169" t="str">
        <f>IF(Table1[[#This Row],[Both Residential &amp; Commercial4]]&lt;&gt;1,IF(Table1[[#This Row],[Commercial]]=1,1,""),"")</f>
        <v/>
      </c>
      <c r="DV448" s="169" t="str">
        <f>Table1[[#This Row],[Residential &amp; Commercial]]</f>
        <v/>
      </c>
      <c r="DW448" s="169"/>
    </row>
    <row r="449" spans="1:127" s="49" customFormat="1" ht="20.25" thickTop="1" thickBot="1" x14ac:dyDescent="0.35">
      <c r="A449" s="97"/>
      <c r="B449" s="97"/>
      <c r="C449" s="88"/>
      <c r="D449" s="88"/>
      <c r="E449" s="176"/>
      <c r="F449" s="176"/>
      <c r="G449" s="176"/>
      <c r="H449" s="176"/>
      <c r="I449" s="90" t="str">
        <f>IF(AND(Table1[[#This Row],[General]]=1,Table1[[#This Row],[Beginner]]=1,Table1[[#This Row],[Intermediate]]=1,Table1[[#This Row],[Advanced]]=1),1,"")</f>
        <v/>
      </c>
      <c r="J449" s="90" t="str">
        <f>CONCATENATE(IF(Table1[[#This Row],[General]]=1,"General, ",""), IF(Table1[[#This Row],[Beginner]]=1,"Beginner, ",""),IF(Table1[[#This Row],[Intermediate]]=1,"Intermediate, ",""), IF(Table1[[#This Row],[Advanced]]=1,"Advanced",""))</f>
        <v/>
      </c>
      <c r="K449" s="91"/>
      <c r="L449" s="179"/>
      <c r="M449" s="91"/>
      <c r="N449" s="91"/>
      <c r="O449" s="159"/>
      <c r="P449" s="91"/>
      <c r="Q449" s="91"/>
      <c r="R449" s="91"/>
      <c r="S44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49" s="102"/>
      <c r="U449" s="102"/>
      <c r="V449" s="240"/>
      <c r="W449" s="240"/>
      <c r="X449" s="102"/>
      <c r="Y449" s="102"/>
      <c r="Z449" s="102"/>
      <c r="AA449" s="102"/>
      <c r="AB449" s="102"/>
      <c r="AC449" s="102"/>
      <c r="AD449" s="102"/>
      <c r="AE449" s="102"/>
      <c r="AF449" s="102"/>
      <c r="AG44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49" s="103"/>
      <c r="AI449" s="103"/>
      <c r="AJ449" s="103"/>
      <c r="AK449" s="74" t="str">
        <f>CONCATENATE(IF(Table1[[#This Row],[Digital]]=1,"Digital, ",""),IF(Table1[[#This Row],[Face to Face]]=1,"Face to face, ",""),IF(Table1[[#This Row],[Blended]]=1,"Blended",""))</f>
        <v/>
      </c>
      <c r="AL449" s="99"/>
      <c r="AM449" s="104"/>
      <c r="AN449" s="130"/>
      <c r="AO449" s="94"/>
      <c r="AP449" s="182"/>
      <c r="AQ449" s="94"/>
      <c r="AR449" s="94"/>
      <c r="AS449" s="94"/>
      <c r="AT449" s="94"/>
      <c r="AU449" s="94"/>
      <c r="AV449" s="182"/>
      <c r="AW449" s="182"/>
      <c r="AX449" s="182"/>
      <c r="AY449" s="94"/>
      <c r="AZ44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4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49" s="95"/>
      <c r="BC449" s="95"/>
      <c r="BD449" s="90" t="str">
        <f>IF(AND(Table1[[#This Row],[Residential]]=1,Table1[[#This Row],[Commercial]]=1),1,"")</f>
        <v/>
      </c>
      <c r="BE449" s="90" t="str">
        <f>CONCATENATE(IF(Table1[[#This Row],[Residential]]=1,"Residential, ",""),IF(Table1[[#This Row],[Commercial]]=1,"Commercial",""))</f>
        <v/>
      </c>
      <c r="BF449" s="94"/>
      <c r="BG449" s="94"/>
      <c r="BH449" s="94"/>
      <c r="BI449" s="94"/>
      <c r="BJ449" s="94"/>
      <c r="BK449" s="94"/>
      <c r="BL449" s="94"/>
      <c r="BM449" s="182"/>
      <c r="BN449" s="94"/>
      <c r="BO44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49" s="178"/>
      <c r="BQ449" s="120"/>
      <c r="BR449" s="132"/>
      <c r="BS449" s="120"/>
      <c r="BT449" s="175"/>
      <c r="BU449" s="175"/>
      <c r="BV449" s="175"/>
      <c r="BW449" s="121"/>
      <c r="BX449" s="121"/>
      <c r="BY449" s="121"/>
      <c r="BZ449" s="227"/>
      <c r="CA44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49" s="48">
        <f>COUNTIF(Table1[[#This Row],[Validity]:[Alignment with NCC (Yes=1,No=0)]],"N/A")</f>
        <v>0</v>
      </c>
      <c r="CC449" s="48">
        <f>IF(ISERROR(Table1[[#This Row],[Total Quality Score (out of 10)]]/(4-Table1[[#This Row],[N/A Count]])),0,Table1[[#This Row],[Total Quality Score (out of 10)]]/(4-Table1[[#This Row],[N/A Count]]))</f>
        <v>0</v>
      </c>
      <c r="CD449" s="106"/>
      <c r="CE449" s="106"/>
      <c r="CF449" s="172" t="str">
        <f>IF(SUM(Table1[[#This Row],[Multiple]:[Level (all)62]])&lt;1,IF(Table1[[#This Row],[General]]=1,1,""),"")</f>
        <v/>
      </c>
      <c r="CG449" s="172" t="str">
        <f>IF(SUM(Table1[[#This Row],[Multiple]:[Level (all)62]])&lt;1,IF(Table1[[#This Row],[Beginner]]=1,1,""),"")</f>
        <v/>
      </c>
      <c r="CH449" s="171" t="str">
        <f>IF(SUM(Table1[[#This Row],[Multiple]:[Level (all)62]])&lt;1,IF(Table1[[#This Row],[Intermediate]]=1,1,""),"")</f>
        <v/>
      </c>
      <c r="CI449" s="171" t="str">
        <f>IF(SUM(Table1[[#This Row],[Multiple]:[Level (all)62]])&lt;1,IF(Table1[[#This Row],[Advanced]]=1,1,""),"")</f>
        <v/>
      </c>
      <c r="CJ449" s="171" t="str">
        <f>IF(AND(SUM(Table1[[#This Row],[General]:[Advanced]])&lt;4,SUM(Table1[[#This Row],[General]:[Advanced]])&gt;1),1,"")</f>
        <v/>
      </c>
      <c r="CK449" s="171" t="str">
        <f>Table1[[#This Row],[Level (all)]]</f>
        <v/>
      </c>
      <c r="CL449" s="171" t="str">
        <f>IF(Table1[[#This Row],[Multiple audience]]&lt;&gt;1,IF(Table1[[#This Row],[General Audience]]=1,1,""),"")</f>
        <v/>
      </c>
      <c r="CM449" s="171" t="str">
        <f>IF(Table1[[#This Row],[Multiple audience]]&lt;&gt;1,IF(Table1[[#This Row],[Planners / Designers ]]=1,1,""),"")</f>
        <v/>
      </c>
      <c r="CN449" s="171" t="str">
        <f>IF(Table1[[#This Row],[Multiple audience]]&lt;&gt;1,IF(Table1[[#This Row],[Regulatory Assessors]]=1,1,""),"")</f>
        <v/>
      </c>
      <c r="CO449" s="171" t="str">
        <f>IF(Table1[[#This Row],[Multiple audience]]&lt;&gt;1,IF(Table1[[#This Row],[Builders / Management]]=1,1,""),"")</f>
        <v/>
      </c>
      <c r="CP449" s="171" t="str">
        <f>IF(Table1[[#This Row],[Multiple audience]]&lt;&gt;1,IF(Table1[[#This Row],[Energy / Sus Assessors]]=1,1,""),"")</f>
        <v/>
      </c>
      <c r="CQ449" s="171" t="str">
        <f>IF(Table1[[#This Row],[Multiple audience]]&lt;&gt;1,IF(Table1[[#This Row],[Semi-skilled]]=1,1,""),"")</f>
        <v/>
      </c>
      <c r="CR449" s="171" t="str">
        <f>IF(Table1[[#This Row],[Multiple audience]]&lt;&gt;1,IF(Table1[[#This Row],[Trades]]=1,1,""),"")</f>
        <v/>
      </c>
      <c r="CS449" s="171" t="str">
        <f>IF(Table1[[#This Row],[Multiple audience]]&lt;&gt;1,IF(Table1[[#This Row],[Other]]=1,1,""),"")</f>
        <v/>
      </c>
      <c r="CT449" s="171" t="str">
        <f>IF(SUM(Table1[[#This Row],[General Audience]:[Other]])&gt;1,1,"")</f>
        <v/>
      </c>
      <c r="CU449" s="171" t="str">
        <f>IF(Table1[[#This Row],[Various  ]]&lt;&gt;1,IF(Table1[[#This Row],[Calculator / Software]]=1,1,""),"")</f>
        <v/>
      </c>
      <c r="CV449" s="171" t="str">
        <f>IF(Table1[[#This Row],[Various  ]]&lt;&gt;1,IF(Table1[[#This Row],[Information  ]]=1,1,""),"")</f>
        <v/>
      </c>
      <c r="CW449" s="171" t="str">
        <f>IF(Table1[[#This Row],[Various  ]]&lt;&gt;1,IF(Table1[[#This Row],[Interactive Tool]]=1,1,""),"")</f>
        <v/>
      </c>
      <c r="CX449" s="171" t="str">
        <f>IF(Table1[[#This Row],[Various  ]]&lt;&gt;1,IF(Table1[[#This Row],[Technical Specifications]]=1,1,""),"")</f>
        <v/>
      </c>
      <c r="CY449" s="171" t="str">
        <f>IF(Table1[[#This Row],[Various  ]]&lt;&gt;1,IF(Table1[[#This Row],[Training Resources]]=1,1,""),"")</f>
        <v/>
      </c>
      <c r="CZ449" s="171" t="str">
        <f>IF(Table1[[#This Row],[Various  ]]&lt;&gt;1,IF(Table1[[#This Row],[Toolbox]]=1,1,""),"")</f>
        <v/>
      </c>
      <c r="DA449" s="169" t="str">
        <f>IF(Table1[[#This Row],[Various  ]]&lt;&gt;1,IF(Table1[[#This Row],[Video]]=1,1,""),"")</f>
        <v/>
      </c>
      <c r="DB449" s="169" t="str">
        <f>IF(Table1[[#This Row],[Various  ]]&lt;&gt;1,IF(Table1[[#This Row],[Case study]]=1,1,""),"")</f>
        <v/>
      </c>
      <c r="DC449" s="169" t="str">
        <f>IF(Table1[[#This Row],[Various  ]]&lt;&gt;1,IF(Table1[[#This Row],[Other   ]]=1,1,""),"")</f>
        <v/>
      </c>
      <c r="DD449" s="169" t="str">
        <f>IF(Table1[[#This Row],[Various  ]]&lt;&gt;1,IF(Table1[[#This Row],[Standards]]=1,1,""),"")</f>
        <v/>
      </c>
      <c r="DE449" s="169" t="str">
        <f>IF(Table1[[#This Row],[Various]]=1,1,IF(SUM(Table1[[#This Row],[Calculator / Software]:[Standards]])&gt;1,1,""))</f>
        <v/>
      </c>
      <c r="DF449" s="169" t="str">
        <f>IF(Table1[[#This Row],[Multiple NCC links]]&lt;&gt;1,IF(Table1[[#This Row],[Design]]=1,1,""),"")</f>
        <v/>
      </c>
      <c r="DG449" s="169" t="str">
        <f>IF(Table1[[#This Row],[Multiple NCC links]]&lt;&gt;1,IF(Table1[[#This Row],[Assessment / Verification]]=1,1,""),"")</f>
        <v/>
      </c>
      <c r="DH449" s="169" t="str">
        <f>IF(Table1[[#This Row],[Multiple NCC links]]&lt;&gt;1,IF(Table1[[#This Row],[Climate Specific ]]=1,1,""),"")</f>
        <v/>
      </c>
      <c r="DI449" s="169" t="str">
        <f>IF(Table1[[#This Row],[Multiple NCC links]]&lt;&gt;1,IF(Table1[[#This Row],[Alterations / Additions]]=1,1,""),"")</f>
        <v/>
      </c>
      <c r="DJ449" s="169" t="str">
        <f>IF(Table1[[#This Row],[Multiple NCC links]]&lt;&gt;1,IF(Table1[[#This Row],[Glazing]]=1,1,""),"")</f>
        <v/>
      </c>
      <c r="DK449" s="169" t="str">
        <f>IF(Table1[[#This Row],[Multiple NCC links]]&lt;&gt;1,IF(Table1[[#This Row],[Building Fabric / Thermal / Sealing]]=1,1,""),"")</f>
        <v/>
      </c>
      <c r="DL449" s="169" t="str">
        <f>IF(Table1[[#This Row],[Multiple NCC links]]&lt;&gt;1,IF(Table1[[#This Row],[Lighting]]=1,1,""),"")</f>
        <v/>
      </c>
      <c r="DM449" s="169" t="str">
        <f>IF(Table1[[#This Row],[Multiple NCC links]]&lt;&gt;1,IF(Table1[[#This Row],[HVAC]]=1,1,""),"")</f>
        <v/>
      </c>
      <c r="DN449" s="169" t="str">
        <f>IF(Table1[[#This Row],[Multiple NCC links]]&lt;&gt;1,IF(Table1[[#This Row],[Services]]=1,1,""),"")</f>
        <v/>
      </c>
      <c r="DO449" s="169" t="str">
        <f>IF(Table1[[#This Row],[Multiple NCC links]]&lt;&gt;1,IF(Table1[[#This Row],[Maintenance &amp; Monitoring]]=1,1,""),"")</f>
        <v/>
      </c>
      <c r="DP449" s="169" t="str">
        <f>IF(Table1[[#This Row],[Multiple NCC links]]&lt;&gt;1,IF(Table1[[#This Row],[Hand over / Operations]]=1,1,""),"")</f>
        <v/>
      </c>
      <c r="DQ449" s="169" t="str">
        <f>IF(Table1[[#This Row],[Multiple NCC links]]&lt;&gt;1,IF(Table1[[#This Row],[As built assessment]]=1,1,""),"")</f>
        <v/>
      </c>
      <c r="DR449" s="169" t="str">
        <f>IF(Table1[[#This Row],[Multiple NCC links]]&lt;&gt;1,IF(Table1[[#This Row],[Beyond compliance]]=1,1,""),"")</f>
        <v/>
      </c>
      <c r="DS449" s="169" t="str">
        <f>IF(SUM(Table1[[#This Row],[Design]:[Beyond compliance]])&gt;1,1,"")</f>
        <v/>
      </c>
      <c r="DT449" s="169" t="str">
        <f>IF(Table1[[#This Row],[Both Residential &amp; Commercial4]]&lt;&gt;1,IF(Table1[[#This Row],[Residential]]=1,1,""),"")</f>
        <v/>
      </c>
      <c r="DU449" s="169" t="str">
        <f>IF(Table1[[#This Row],[Both Residential &amp; Commercial4]]&lt;&gt;1,IF(Table1[[#This Row],[Commercial]]=1,1,""),"")</f>
        <v/>
      </c>
      <c r="DV449" s="169" t="str">
        <f>Table1[[#This Row],[Residential &amp; Commercial]]</f>
        <v/>
      </c>
      <c r="DW449" s="169"/>
    </row>
    <row r="450" spans="1:127" s="49" customFormat="1" ht="20.25" thickTop="1" thickBot="1" x14ac:dyDescent="0.35">
      <c r="A450" s="97"/>
      <c r="B450" s="97"/>
      <c r="C450" s="88"/>
      <c r="D450" s="88"/>
      <c r="E450" s="176"/>
      <c r="F450" s="176"/>
      <c r="G450" s="176"/>
      <c r="H450" s="176"/>
      <c r="I450" s="90" t="str">
        <f>IF(AND(Table1[[#This Row],[General]]=1,Table1[[#This Row],[Beginner]]=1,Table1[[#This Row],[Intermediate]]=1,Table1[[#This Row],[Advanced]]=1),1,"")</f>
        <v/>
      </c>
      <c r="J450" s="90" t="str">
        <f>CONCATENATE(IF(Table1[[#This Row],[General]]=1,"General, ",""), IF(Table1[[#This Row],[Beginner]]=1,"Beginner, ",""),IF(Table1[[#This Row],[Intermediate]]=1,"Intermediate, ",""), IF(Table1[[#This Row],[Advanced]]=1,"Advanced",""))</f>
        <v/>
      </c>
      <c r="K450" s="91"/>
      <c r="L450" s="179"/>
      <c r="M450" s="91"/>
      <c r="N450" s="91"/>
      <c r="O450" s="159"/>
      <c r="P450" s="91"/>
      <c r="Q450" s="91"/>
      <c r="R450" s="91"/>
      <c r="S45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50" s="102"/>
      <c r="U450" s="102"/>
      <c r="V450" s="240"/>
      <c r="W450" s="240"/>
      <c r="X450" s="102"/>
      <c r="Y450" s="102"/>
      <c r="Z450" s="102"/>
      <c r="AA450" s="102"/>
      <c r="AB450" s="102"/>
      <c r="AC450" s="102"/>
      <c r="AD450" s="102"/>
      <c r="AE450" s="102"/>
      <c r="AF450" s="102"/>
      <c r="AG45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50" s="103"/>
      <c r="AI450" s="103"/>
      <c r="AJ450" s="103"/>
      <c r="AK450" s="74" t="str">
        <f>CONCATENATE(IF(Table1[[#This Row],[Digital]]=1,"Digital, ",""),IF(Table1[[#This Row],[Face to Face]]=1,"Face to face, ",""),IF(Table1[[#This Row],[Blended]]=1,"Blended",""))</f>
        <v/>
      </c>
      <c r="AL450" s="99"/>
      <c r="AM450" s="104"/>
      <c r="AN450" s="130"/>
      <c r="AO450" s="94"/>
      <c r="AP450" s="182"/>
      <c r="AQ450" s="94"/>
      <c r="AR450" s="94"/>
      <c r="AS450" s="94"/>
      <c r="AT450" s="94"/>
      <c r="AU450" s="94"/>
      <c r="AV450" s="182"/>
      <c r="AW450" s="182"/>
      <c r="AX450" s="182"/>
      <c r="AY450" s="94"/>
      <c r="AZ45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5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50" s="95"/>
      <c r="BC450" s="95"/>
      <c r="BD450" s="90" t="str">
        <f>IF(AND(Table1[[#This Row],[Residential]]=1,Table1[[#This Row],[Commercial]]=1),1,"")</f>
        <v/>
      </c>
      <c r="BE450" s="90" t="str">
        <f>CONCATENATE(IF(Table1[[#This Row],[Residential]]=1,"Residential, ",""),IF(Table1[[#This Row],[Commercial]]=1,"Commercial",""))</f>
        <v/>
      </c>
      <c r="BF450" s="94"/>
      <c r="BG450" s="94"/>
      <c r="BH450" s="94"/>
      <c r="BI450" s="94"/>
      <c r="BJ450" s="94"/>
      <c r="BK450" s="94"/>
      <c r="BL450" s="94"/>
      <c r="BM450" s="182"/>
      <c r="BN450" s="94"/>
      <c r="BO45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50" s="178"/>
      <c r="BQ450" s="120"/>
      <c r="BR450" s="132"/>
      <c r="BS450" s="120"/>
      <c r="BT450" s="175"/>
      <c r="BU450" s="175"/>
      <c r="BV450" s="175"/>
      <c r="BW450" s="121"/>
      <c r="BX450" s="121"/>
      <c r="BY450" s="121"/>
      <c r="BZ450" s="227"/>
      <c r="CA45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50" s="48">
        <f>COUNTIF(Table1[[#This Row],[Validity]:[Alignment with NCC (Yes=1,No=0)]],"N/A")</f>
        <v>0</v>
      </c>
      <c r="CC450" s="48">
        <f>IF(ISERROR(Table1[[#This Row],[Total Quality Score (out of 10)]]/(4-Table1[[#This Row],[N/A Count]])),0,Table1[[#This Row],[Total Quality Score (out of 10)]]/(4-Table1[[#This Row],[N/A Count]]))</f>
        <v>0</v>
      </c>
      <c r="CD450" s="106"/>
      <c r="CE450" s="106"/>
      <c r="CF450" s="172" t="str">
        <f>IF(SUM(Table1[[#This Row],[Multiple]:[Level (all)62]])&lt;1,IF(Table1[[#This Row],[General]]=1,1,""),"")</f>
        <v/>
      </c>
      <c r="CG450" s="172" t="str">
        <f>IF(SUM(Table1[[#This Row],[Multiple]:[Level (all)62]])&lt;1,IF(Table1[[#This Row],[Beginner]]=1,1,""),"")</f>
        <v/>
      </c>
      <c r="CH450" s="171" t="str">
        <f>IF(SUM(Table1[[#This Row],[Multiple]:[Level (all)62]])&lt;1,IF(Table1[[#This Row],[Intermediate]]=1,1,""),"")</f>
        <v/>
      </c>
      <c r="CI450" s="171" t="str">
        <f>IF(SUM(Table1[[#This Row],[Multiple]:[Level (all)62]])&lt;1,IF(Table1[[#This Row],[Advanced]]=1,1,""),"")</f>
        <v/>
      </c>
      <c r="CJ450" s="171" t="str">
        <f>IF(AND(SUM(Table1[[#This Row],[General]:[Advanced]])&lt;4,SUM(Table1[[#This Row],[General]:[Advanced]])&gt;1),1,"")</f>
        <v/>
      </c>
      <c r="CK450" s="171" t="str">
        <f>Table1[[#This Row],[Level (all)]]</f>
        <v/>
      </c>
      <c r="CL450" s="171" t="str">
        <f>IF(Table1[[#This Row],[Multiple audience]]&lt;&gt;1,IF(Table1[[#This Row],[General Audience]]=1,1,""),"")</f>
        <v/>
      </c>
      <c r="CM450" s="171" t="str">
        <f>IF(Table1[[#This Row],[Multiple audience]]&lt;&gt;1,IF(Table1[[#This Row],[Planners / Designers ]]=1,1,""),"")</f>
        <v/>
      </c>
      <c r="CN450" s="171" t="str">
        <f>IF(Table1[[#This Row],[Multiple audience]]&lt;&gt;1,IF(Table1[[#This Row],[Regulatory Assessors]]=1,1,""),"")</f>
        <v/>
      </c>
      <c r="CO450" s="171" t="str">
        <f>IF(Table1[[#This Row],[Multiple audience]]&lt;&gt;1,IF(Table1[[#This Row],[Builders / Management]]=1,1,""),"")</f>
        <v/>
      </c>
      <c r="CP450" s="171" t="str">
        <f>IF(Table1[[#This Row],[Multiple audience]]&lt;&gt;1,IF(Table1[[#This Row],[Energy / Sus Assessors]]=1,1,""),"")</f>
        <v/>
      </c>
      <c r="CQ450" s="171" t="str">
        <f>IF(Table1[[#This Row],[Multiple audience]]&lt;&gt;1,IF(Table1[[#This Row],[Semi-skilled]]=1,1,""),"")</f>
        <v/>
      </c>
      <c r="CR450" s="171" t="str">
        <f>IF(Table1[[#This Row],[Multiple audience]]&lt;&gt;1,IF(Table1[[#This Row],[Trades]]=1,1,""),"")</f>
        <v/>
      </c>
      <c r="CS450" s="171" t="str">
        <f>IF(Table1[[#This Row],[Multiple audience]]&lt;&gt;1,IF(Table1[[#This Row],[Other]]=1,1,""),"")</f>
        <v/>
      </c>
      <c r="CT450" s="171" t="str">
        <f>IF(SUM(Table1[[#This Row],[General Audience]:[Other]])&gt;1,1,"")</f>
        <v/>
      </c>
      <c r="CU450" s="171" t="str">
        <f>IF(Table1[[#This Row],[Various  ]]&lt;&gt;1,IF(Table1[[#This Row],[Calculator / Software]]=1,1,""),"")</f>
        <v/>
      </c>
      <c r="CV450" s="171" t="str">
        <f>IF(Table1[[#This Row],[Various  ]]&lt;&gt;1,IF(Table1[[#This Row],[Information  ]]=1,1,""),"")</f>
        <v/>
      </c>
      <c r="CW450" s="171" t="str">
        <f>IF(Table1[[#This Row],[Various  ]]&lt;&gt;1,IF(Table1[[#This Row],[Interactive Tool]]=1,1,""),"")</f>
        <v/>
      </c>
      <c r="CX450" s="171" t="str">
        <f>IF(Table1[[#This Row],[Various  ]]&lt;&gt;1,IF(Table1[[#This Row],[Technical Specifications]]=1,1,""),"")</f>
        <v/>
      </c>
      <c r="CY450" s="171" t="str">
        <f>IF(Table1[[#This Row],[Various  ]]&lt;&gt;1,IF(Table1[[#This Row],[Training Resources]]=1,1,""),"")</f>
        <v/>
      </c>
      <c r="CZ450" s="171" t="str">
        <f>IF(Table1[[#This Row],[Various  ]]&lt;&gt;1,IF(Table1[[#This Row],[Toolbox]]=1,1,""),"")</f>
        <v/>
      </c>
      <c r="DA450" s="169" t="str">
        <f>IF(Table1[[#This Row],[Various  ]]&lt;&gt;1,IF(Table1[[#This Row],[Video]]=1,1,""),"")</f>
        <v/>
      </c>
      <c r="DB450" s="169" t="str">
        <f>IF(Table1[[#This Row],[Various  ]]&lt;&gt;1,IF(Table1[[#This Row],[Case study]]=1,1,""),"")</f>
        <v/>
      </c>
      <c r="DC450" s="169" t="str">
        <f>IF(Table1[[#This Row],[Various  ]]&lt;&gt;1,IF(Table1[[#This Row],[Other   ]]=1,1,""),"")</f>
        <v/>
      </c>
      <c r="DD450" s="169" t="str">
        <f>IF(Table1[[#This Row],[Various  ]]&lt;&gt;1,IF(Table1[[#This Row],[Standards]]=1,1,""),"")</f>
        <v/>
      </c>
      <c r="DE450" s="169" t="str">
        <f>IF(Table1[[#This Row],[Various]]=1,1,IF(SUM(Table1[[#This Row],[Calculator / Software]:[Standards]])&gt;1,1,""))</f>
        <v/>
      </c>
      <c r="DF450" s="169" t="str">
        <f>IF(Table1[[#This Row],[Multiple NCC links]]&lt;&gt;1,IF(Table1[[#This Row],[Design]]=1,1,""),"")</f>
        <v/>
      </c>
      <c r="DG450" s="169" t="str">
        <f>IF(Table1[[#This Row],[Multiple NCC links]]&lt;&gt;1,IF(Table1[[#This Row],[Assessment / Verification]]=1,1,""),"")</f>
        <v/>
      </c>
      <c r="DH450" s="169" t="str">
        <f>IF(Table1[[#This Row],[Multiple NCC links]]&lt;&gt;1,IF(Table1[[#This Row],[Climate Specific ]]=1,1,""),"")</f>
        <v/>
      </c>
      <c r="DI450" s="169" t="str">
        <f>IF(Table1[[#This Row],[Multiple NCC links]]&lt;&gt;1,IF(Table1[[#This Row],[Alterations / Additions]]=1,1,""),"")</f>
        <v/>
      </c>
      <c r="DJ450" s="169" t="str">
        <f>IF(Table1[[#This Row],[Multiple NCC links]]&lt;&gt;1,IF(Table1[[#This Row],[Glazing]]=1,1,""),"")</f>
        <v/>
      </c>
      <c r="DK450" s="169" t="str">
        <f>IF(Table1[[#This Row],[Multiple NCC links]]&lt;&gt;1,IF(Table1[[#This Row],[Building Fabric / Thermal / Sealing]]=1,1,""),"")</f>
        <v/>
      </c>
      <c r="DL450" s="169" t="str">
        <f>IF(Table1[[#This Row],[Multiple NCC links]]&lt;&gt;1,IF(Table1[[#This Row],[Lighting]]=1,1,""),"")</f>
        <v/>
      </c>
      <c r="DM450" s="169" t="str">
        <f>IF(Table1[[#This Row],[Multiple NCC links]]&lt;&gt;1,IF(Table1[[#This Row],[HVAC]]=1,1,""),"")</f>
        <v/>
      </c>
      <c r="DN450" s="169" t="str">
        <f>IF(Table1[[#This Row],[Multiple NCC links]]&lt;&gt;1,IF(Table1[[#This Row],[Services]]=1,1,""),"")</f>
        <v/>
      </c>
      <c r="DO450" s="169" t="str">
        <f>IF(Table1[[#This Row],[Multiple NCC links]]&lt;&gt;1,IF(Table1[[#This Row],[Maintenance &amp; Monitoring]]=1,1,""),"")</f>
        <v/>
      </c>
      <c r="DP450" s="169" t="str">
        <f>IF(Table1[[#This Row],[Multiple NCC links]]&lt;&gt;1,IF(Table1[[#This Row],[Hand over / Operations]]=1,1,""),"")</f>
        <v/>
      </c>
      <c r="DQ450" s="169" t="str">
        <f>IF(Table1[[#This Row],[Multiple NCC links]]&lt;&gt;1,IF(Table1[[#This Row],[As built assessment]]=1,1,""),"")</f>
        <v/>
      </c>
      <c r="DR450" s="169" t="str">
        <f>IF(Table1[[#This Row],[Multiple NCC links]]&lt;&gt;1,IF(Table1[[#This Row],[Beyond compliance]]=1,1,""),"")</f>
        <v/>
      </c>
      <c r="DS450" s="169" t="str">
        <f>IF(SUM(Table1[[#This Row],[Design]:[Beyond compliance]])&gt;1,1,"")</f>
        <v/>
      </c>
      <c r="DT450" s="169" t="str">
        <f>IF(Table1[[#This Row],[Both Residential &amp; Commercial4]]&lt;&gt;1,IF(Table1[[#This Row],[Residential]]=1,1,""),"")</f>
        <v/>
      </c>
      <c r="DU450" s="169" t="str">
        <f>IF(Table1[[#This Row],[Both Residential &amp; Commercial4]]&lt;&gt;1,IF(Table1[[#This Row],[Commercial]]=1,1,""),"")</f>
        <v/>
      </c>
      <c r="DV450" s="169" t="str">
        <f>Table1[[#This Row],[Residential &amp; Commercial]]</f>
        <v/>
      </c>
      <c r="DW450" s="169"/>
    </row>
    <row r="451" spans="1:127" s="49" customFormat="1" ht="20.25" thickTop="1" thickBot="1" x14ac:dyDescent="0.35">
      <c r="A451" s="97"/>
      <c r="B451" s="97"/>
      <c r="C451" s="88"/>
      <c r="D451" s="88"/>
      <c r="E451" s="176"/>
      <c r="F451" s="176"/>
      <c r="G451" s="176"/>
      <c r="H451" s="176"/>
      <c r="I451" s="90" t="str">
        <f>IF(AND(Table1[[#This Row],[General]]=1,Table1[[#This Row],[Beginner]]=1,Table1[[#This Row],[Intermediate]]=1,Table1[[#This Row],[Advanced]]=1),1,"")</f>
        <v/>
      </c>
      <c r="J451" s="90" t="str">
        <f>CONCATENATE(IF(Table1[[#This Row],[General]]=1,"General, ",""), IF(Table1[[#This Row],[Beginner]]=1,"Beginner, ",""),IF(Table1[[#This Row],[Intermediate]]=1,"Intermediate, ",""), IF(Table1[[#This Row],[Advanced]]=1,"Advanced",""))</f>
        <v/>
      </c>
      <c r="K451" s="91"/>
      <c r="L451" s="179"/>
      <c r="M451" s="91"/>
      <c r="N451" s="91"/>
      <c r="O451" s="159"/>
      <c r="P451" s="91"/>
      <c r="Q451" s="91"/>
      <c r="R451" s="91"/>
      <c r="S45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51" s="102"/>
      <c r="U451" s="102"/>
      <c r="V451" s="240"/>
      <c r="W451" s="240"/>
      <c r="X451" s="102"/>
      <c r="Y451" s="102"/>
      <c r="Z451" s="102"/>
      <c r="AA451" s="102"/>
      <c r="AB451" s="102"/>
      <c r="AC451" s="102"/>
      <c r="AD451" s="102"/>
      <c r="AE451" s="102"/>
      <c r="AF451" s="102"/>
      <c r="AG45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51" s="103"/>
      <c r="AI451" s="103"/>
      <c r="AJ451" s="103"/>
      <c r="AK451" s="74" t="str">
        <f>CONCATENATE(IF(Table1[[#This Row],[Digital]]=1,"Digital, ",""),IF(Table1[[#This Row],[Face to Face]]=1,"Face to face, ",""),IF(Table1[[#This Row],[Blended]]=1,"Blended",""))</f>
        <v/>
      </c>
      <c r="AL451" s="99"/>
      <c r="AM451" s="104"/>
      <c r="AN451" s="130"/>
      <c r="AO451" s="94"/>
      <c r="AP451" s="182"/>
      <c r="AQ451" s="94"/>
      <c r="AR451" s="94"/>
      <c r="AS451" s="94"/>
      <c r="AT451" s="94"/>
      <c r="AU451" s="94"/>
      <c r="AV451" s="182"/>
      <c r="AW451" s="182"/>
      <c r="AX451" s="182"/>
      <c r="AY451" s="94"/>
      <c r="AZ45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5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51" s="95"/>
      <c r="BC451" s="95"/>
      <c r="BD451" s="90" t="str">
        <f>IF(AND(Table1[[#This Row],[Residential]]=1,Table1[[#This Row],[Commercial]]=1),1,"")</f>
        <v/>
      </c>
      <c r="BE451" s="90" t="str">
        <f>CONCATENATE(IF(Table1[[#This Row],[Residential]]=1,"Residential, ",""),IF(Table1[[#This Row],[Commercial]]=1,"Commercial",""))</f>
        <v/>
      </c>
      <c r="BF451" s="94"/>
      <c r="BG451" s="94"/>
      <c r="BH451" s="94"/>
      <c r="BI451" s="94"/>
      <c r="BJ451" s="94"/>
      <c r="BK451" s="94"/>
      <c r="BL451" s="94"/>
      <c r="BM451" s="182"/>
      <c r="BN451" s="94"/>
      <c r="BO45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51" s="178"/>
      <c r="BQ451" s="120"/>
      <c r="BR451" s="132"/>
      <c r="BS451" s="120"/>
      <c r="BT451" s="175"/>
      <c r="BU451" s="175"/>
      <c r="BV451" s="175"/>
      <c r="BW451" s="121"/>
      <c r="BX451" s="121"/>
      <c r="BY451" s="121"/>
      <c r="BZ451" s="227"/>
      <c r="CA45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51" s="48">
        <f>COUNTIF(Table1[[#This Row],[Validity]:[Alignment with NCC (Yes=1,No=0)]],"N/A")</f>
        <v>0</v>
      </c>
      <c r="CC451" s="48">
        <f>IF(ISERROR(Table1[[#This Row],[Total Quality Score (out of 10)]]/(4-Table1[[#This Row],[N/A Count]])),0,Table1[[#This Row],[Total Quality Score (out of 10)]]/(4-Table1[[#This Row],[N/A Count]]))</f>
        <v>0</v>
      </c>
      <c r="CD451" s="106"/>
      <c r="CE451" s="106"/>
      <c r="CF451" s="172" t="str">
        <f>IF(SUM(Table1[[#This Row],[Multiple]:[Level (all)62]])&lt;1,IF(Table1[[#This Row],[General]]=1,1,""),"")</f>
        <v/>
      </c>
      <c r="CG451" s="172" t="str">
        <f>IF(SUM(Table1[[#This Row],[Multiple]:[Level (all)62]])&lt;1,IF(Table1[[#This Row],[Beginner]]=1,1,""),"")</f>
        <v/>
      </c>
      <c r="CH451" s="171" t="str">
        <f>IF(SUM(Table1[[#This Row],[Multiple]:[Level (all)62]])&lt;1,IF(Table1[[#This Row],[Intermediate]]=1,1,""),"")</f>
        <v/>
      </c>
      <c r="CI451" s="171" t="str">
        <f>IF(SUM(Table1[[#This Row],[Multiple]:[Level (all)62]])&lt;1,IF(Table1[[#This Row],[Advanced]]=1,1,""),"")</f>
        <v/>
      </c>
      <c r="CJ451" s="171" t="str">
        <f>IF(AND(SUM(Table1[[#This Row],[General]:[Advanced]])&lt;4,SUM(Table1[[#This Row],[General]:[Advanced]])&gt;1),1,"")</f>
        <v/>
      </c>
      <c r="CK451" s="171" t="str">
        <f>Table1[[#This Row],[Level (all)]]</f>
        <v/>
      </c>
      <c r="CL451" s="171" t="str">
        <f>IF(Table1[[#This Row],[Multiple audience]]&lt;&gt;1,IF(Table1[[#This Row],[General Audience]]=1,1,""),"")</f>
        <v/>
      </c>
      <c r="CM451" s="171" t="str">
        <f>IF(Table1[[#This Row],[Multiple audience]]&lt;&gt;1,IF(Table1[[#This Row],[Planners / Designers ]]=1,1,""),"")</f>
        <v/>
      </c>
      <c r="CN451" s="171" t="str">
        <f>IF(Table1[[#This Row],[Multiple audience]]&lt;&gt;1,IF(Table1[[#This Row],[Regulatory Assessors]]=1,1,""),"")</f>
        <v/>
      </c>
      <c r="CO451" s="171" t="str">
        <f>IF(Table1[[#This Row],[Multiple audience]]&lt;&gt;1,IF(Table1[[#This Row],[Builders / Management]]=1,1,""),"")</f>
        <v/>
      </c>
      <c r="CP451" s="171" t="str">
        <f>IF(Table1[[#This Row],[Multiple audience]]&lt;&gt;1,IF(Table1[[#This Row],[Energy / Sus Assessors]]=1,1,""),"")</f>
        <v/>
      </c>
      <c r="CQ451" s="171" t="str">
        <f>IF(Table1[[#This Row],[Multiple audience]]&lt;&gt;1,IF(Table1[[#This Row],[Semi-skilled]]=1,1,""),"")</f>
        <v/>
      </c>
      <c r="CR451" s="171" t="str">
        <f>IF(Table1[[#This Row],[Multiple audience]]&lt;&gt;1,IF(Table1[[#This Row],[Trades]]=1,1,""),"")</f>
        <v/>
      </c>
      <c r="CS451" s="171" t="str">
        <f>IF(Table1[[#This Row],[Multiple audience]]&lt;&gt;1,IF(Table1[[#This Row],[Other]]=1,1,""),"")</f>
        <v/>
      </c>
      <c r="CT451" s="171" t="str">
        <f>IF(SUM(Table1[[#This Row],[General Audience]:[Other]])&gt;1,1,"")</f>
        <v/>
      </c>
      <c r="CU451" s="171" t="str">
        <f>IF(Table1[[#This Row],[Various  ]]&lt;&gt;1,IF(Table1[[#This Row],[Calculator / Software]]=1,1,""),"")</f>
        <v/>
      </c>
      <c r="CV451" s="171" t="str">
        <f>IF(Table1[[#This Row],[Various  ]]&lt;&gt;1,IF(Table1[[#This Row],[Information  ]]=1,1,""),"")</f>
        <v/>
      </c>
      <c r="CW451" s="171" t="str">
        <f>IF(Table1[[#This Row],[Various  ]]&lt;&gt;1,IF(Table1[[#This Row],[Interactive Tool]]=1,1,""),"")</f>
        <v/>
      </c>
      <c r="CX451" s="171" t="str">
        <f>IF(Table1[[#This Row],[Various  ]]&lt;&gt;1,IF(Table1[[#This Row],[Technical Specifications]]=1,1,""),"")</f>
        <v/>
      </c>
      <c r="CY451" s="171" t="str">
        <f>IF(Table1[[#This Row],[Various  ]]&lt;&gt;1,IF(Table1[[#This Row],[Training Resources]]=1,1,""),"")</f>
        <v/>
      </c>
      <c r="CZ451" s="171" t="str">
        <f>IF(Table1[[#This Row],[Various  ]]&lt;&gt;1,IF(Table1[[#This Row],[Toolbox]]=1,1,""),"")</f>
        <v/>
      </c>
      <c r="DA451" s="169" t="str">
        <f>IF(Table1[[#This Row],[Various  ]]&lt;&gt;1,IF(Table1[[#This Row],[Video]]=1,1,""),"")</f>
        <v/>
      </c>
      <c r="DB451" s="169" t="str">
        <f>IF(Table1[[#This Row],[Various  ]]&lt;&gt;1,IF(Table1[[#This Row],[Case study]]=1,1,""),"")</f>
        <v/>
      </c>
      <c r="DC451" s="169" t="str">
        <f>IF(Table1[[#This Row],[Various  ]]&lt;&gt;1,IF(Table1[[#This Row],[Other   ]]=1,1,""),"")</f>
        <v/>
      </c>
      <c r="DD451" s="169" t="str">
        <f>IF(Table1[[#This Row],[Various  ]]&lt;&gt;1,IF(Table1[[#This Row],[Standards]]=1,1,""),"")</f>
        <v/>
      </c>
      <c r="DE451" s="169" t="str">
        <f>IF(Table1[[#This Row],[Various]]=1,1,IF(SUM(Table1[[#This Row],[Calculator / Software]:[Standards]])&gt;1,1,""))</f>
        <v/>
      </c>
      <c r="DF451" s="169" t="str">
        <f>IF(Table1[[#This Row],[Multiple NCC links]]&lt;&gt;1,IF(Table1[[#This Row],[Design]]=1,1,""),"")</f>
        <v/>
      </c>
      <c r="DG451" s="169" t="str">
        <f>IF(Table1[[#This Row],[Multiple NCC links]]&lt;&gt;1,IF(Table1[[#This Row],[Assessment / Verification]]=1,1,""),"")</f>
        <v/>
      </c>
      <c r="DH451" s="169" t="str">
        <f>IF(Table1[[#This Row],[Multiple NCC links]]&lt;&gt;1,IF(Table1[[#This Row],[Climate Specific ]]=1,1,""),"")</f>
        <v/>
      </c>
      <c r="DI451" s="169" t="str">
        <f>IF(Table1[[#This Row],[Multiple NCC links]]&lt;&gt;1,IF(Table1[[#This Row],[Alterations / Additions]]=1,1,""),"")</f>
        <v/>
      </c>
      <c r="DJ451" s="169" t="str">
        <f>IF(Table1[[#This Row],[Multiple NCC links]]&lt;&gt;1,IF(Table1[[#This Row],[Glazing]]=1,1,""),"")</f>
        <v/>
      </c>
      <c r="DK451" s="169" t="str">
        <f>IF(Table1[[#This Row],[Multiple NCC links]]&lt;&gt;1,IF(Table1[[#This Row],[Building Fabric / Thermal / Sealing]]=1,1,""),"")</f>
        <v/>
      </c>
      <c r="DL451" s="169" t="str">
        <f>IF(Table1[[#This Row],[Multiple NCC links]]&lt;&gt;1,IF(Table1[[#This Row],[Lighting]]=1,1,""),"")</f>
        <v/>
      </c>
      <c r="DM451" s="169" t="str">
        <f>IF(Table1[[#This Row],[Multiple NCC links]]&lt;&gt;1,IF(Table1[[#This Row],[HVAC]]=1,1,""),"")</f>
        <v/>
      </c>
      <c r="DN451" s="169" t="str">
        <f>IF(Table1[[#This Row],[Multiple NCC links]]&lt;&gt;1,IF(Table1[[#This Row],[Services]]=1,1,""),"")</f>
        <v/>
      </c>
      <c r="DO451" s="169" t="str">
        <f>IF(Table1[[#This Row],[Multiple NCC links]]&lt;&gt;1,IF(Table1[[#This Row],[Maintenance &amp; Monitoring]]=1,1,""),"")</f>
        <v/>
      </c>
      <c r="DP451" s="169" t="str">
        <f>IF(Table1[[#This Row],[Multiple NCC links]]&lt;&gt;1,IF(Table1[[#This Row],[Hand over / Operations]]=1,1,""),"")</f>
        <v/>
      </c>
      <c r="DQ451" s="169" t="str">
        <f>IF(Table1[[#This Row],[Multiple NCC links]]&lt;&gt;1,IF(Table1[[#This Row],[As built assessment]]=1,1,""),"")</f>
        <v/>
      </c>
      <c r="DR451" s="169" t="str">
        <f>IF(Table1[[#This Row],[Multiple NCC links]]&lt;&gt;1,IF(Table1[[#This Row],[Beyond compliance]]=1,1,""),"")</f>
        <v/>
      </c>
      <c r="DS451" s="169" t="str">
        <f>IF(SUM(Table1[[#This Row],[Design]:[Beyond compliance]])&gt;1,1,"")</f>
        <v/>
      </c>
      <c r="DT451" s="169" t="str">
        <f>IF(Table1[[#This Row],[Both Residential &amp; Commercial4]]&lt;&gt;1,IF(Table1[[#This Row],[Residential]]=1,1,""),"")</f>
        <v/>
      </c>
      <c r="DU451" s="169" t="str">
        <f>IF(Table1[[#This Row],[Both Residential &amp; Commercial4]]&lt;&gt;1,IF(Table1[[#This Row],[Commercial]]=1,1,""),"")</f>
        <v/>
      </c>
      <c r="DV451" s="169" t="str">
        <f>Table1[[#This Row],[Residential &amp; Commercial]]</f>
        <v/>
      </c>
      <c r="DW451" s="169"/>
    </row>
    <row r="452" spans="1:127" s="49" customFormat="1" ht="20.25" thickTop="1" thickBot="1" x14ac:dyDescent="0.35">
      <c r="A452" s="97"/>
      <c r="B452" s="97"/>
      <c r="C452" s="88"/>
      <c r="D452" s="88"/>
      <c r="E452" s="176"/>
      <c r="F452" s="176"/>
      <c r="G452" s="176"/>
      <c r="H452" s="176"/>
      <c r="I452" s="90" t="str">
        <f>IF(AND(Table1[[#This Row],[General]]=1,Table1[[#This Row],[Beginner]]=1,Table1[[#This Row],[Intermediate]]=1,Table1[[#This Row],[Advanced]]=1),1,"")</f>
        <v/>
      </c>
      <c r="J452" s="90" t="str">
        <f>CONCATENATE(IF(Table1[[#This Row],[General]]=1,"General, ",""), IF(Table1[[#This Row],[Beginner]]=1,"Beginner, ",""),IF(Table1[[#This Row],[Intermediate]]=1,"Intermediate, ",""), IF(Table1[[#This Row],[Advanced]]=1,"Advanced",""))</f>
        <v/>
      </c>
      <c r="K452" s="91"/>
      <c r="L452" s="179"/>
      <c r="M452" s="91"/>
      <c r="N452" s="91"/>
      <c r="O452" s="159"/>
      <c r="P452" s="91"/>
      <c r="Q452" s="91"/>
      <c r="R452" s="91"/>
      <c r="S45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52" s="102"/>
      <c r="U452" s="102"/>
      <c r="V452" s="240"/>
      <c r="W452" s="240"/>
      <c r="X452" s="102"/>
      <c r="Y452" s="102"/>
      <c r="Z452" s="102"/>
      <c r="AA452" s="102"/>
      <c r="AB452" s="102"/>
      <c r="AC452" s="102"/>
      <c r="AD452" s="102"/>
      <c r="AE452" s="102"/>
      <c r="AF452" s="102"/>
      <c r="AG45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52" s="103"/>
      <c r="AI452" s="103"/>
      <c r="AJ452" s="103"/>
      <c r="AK452" s="74" t="str">
        <f>CONCATENATE(IF(Table1[[#This Row],[Digital]]=1,"Digital, ",""),IF(Table1[[#This Row],[Face to Face]]=1,"Face to face, ",""),IF(Table1[[#This Row],[Blended]]=1,"Blended",""))</f>
        <v/>
      </c>
      <c r="AL452" s="99"/>
      <c r="AM452" s="104"/>
      <c r="AN452" s="130"/>
      <c r="AO452" s="94"/>
      <c r="AP452" s="182"/>
      <c r="AQ452" s="94"/>
      <c r="AR452" s="94"/>
      <c r="AS452" s="94"/>
      <c r="AT452" s="94"/>
      <c r="AU452" s="94"/>
      <c r="AV452" s="182"/>
      <c r="AW452" s="182"/>
      <c r="AX452" s="182"/>
      <c r="AY452" s="94"/>
      <c r="AZ45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5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52" s="95"/>
      <c r="BC452" s="95"/>
      <c r="BD452" s="90" t="str">
        <f>IF(AND(Table1[[#This Row],[Residential]]=1,Table1[[#This Row],[Commercial]]=1),1,"")</f>
        <v/>
      </c>
      <c r="BE452" s="90" t="str">
        <f>CONCATENATE(IF(Table1[[#This Row],[Residential]]=1,"Residential, ",""),IF(Table1[[#This Row],[Commercial]]=1,"Commercial",""))</f>
        <v/>
      </c>
      <c r="BF452" s="94"/>
      <c r="BG452" s="94"/>
      <c r="BH452" s="94"/>
      <c r="BI452" s="94"/>
      <c r="BJ452" s="94"/>
      <c r="BK452" s="94"/>
      <c r="BL452" s="94"/>
      <c r="BM452" s="182"/>
      <c r="BN452" s="94"/>
      <c r="BO45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52" s="178"/>
      <c r="BQ452" s="120"/>
      <c r="BR452" s="132"/>
      <c r="BS452" s="120"/>
      <c r="BT452" s="175"/>
      <c r="BU452" s="175"/>
      <c r="BV452" s="175"/>
      <c r="BW452" s="121"/>
      <c r="BX452" s="121"/>
      <c r="BY452" s="121"/>
      <c r="BZ452" s="227"/>
      <c r="CA45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52" s="48">
        <f>COUNTIF(Table1[[#This Row],[Validity]:[Alignment with NCC (Yes=1,No=0)]],"N/A")</f>
        <v>0</v>
      </c>
      <c r="CC452" s="48">
        <f>IF(ISERROR(Table1[[#This Row],[Total Quality Score (out of 10)]]/(4-Table1[[#This Row],[N/A Count]])),0,Table1[[#This Row],[Total Quality Score (out of 10)]]/(4-Table1[[#This Row],[N/A Count]]))</f>
        <v>0</v>
      </c>
      <c r="CD452" s="106"/>
      <c r="CE452" s="106"/>
      <c r="CF452" s="172" t="str">
        <f>IF(SUM(Table1[[#This Row],[Multiple]:[Level (all)62]])&lt;1,IF(Table1[[#This Row],[General]]=1,1,""),"")</f>
        <v/>
      </c>
      <c r="CG452" s="172" t="str">
        <f>IF(SUM(Table1[[#This Row],[Multiple]:[Level (all)62]])&lt;1,IF(Table1[[#This Row],[Beginner]]=1,1,""),"")</f>
        <v/>
      </c>
      <c r="CH452" s="171" t="str">
        <f>IF(SUM(Table1[[#This Row],[Multiple]:[Level (all)62]])&lt;1,IF(Table1[[#This Row],[Intermediate]]=1,1,""),"")</f>
        <v/>
      </c>
      <c r="CI452" s="171" t="str">
        <f>IF(SUM(Table1[[#This Row],[Multiple]:[Level (all)62]])&lt;1,IF(Table1[[#This Row],[Advanced]]=1,1,""),"")</f>
        <v/>
      </c>
      <c r="CJ452" s="171" t="str">
        <f>IF(AND(SUM(Table1[[#This Row],[General]:[Advanced]])&lt;4,SUM(Table1[[#This Row],[General]:[Advanced]])&gt;1),1,"")</f>
        <v/>
      </c>
      <c r="CK452" s="171" t="str">
        <f>Table1[[#This Row],[Level (all)]]</f>
        <v/>
      </c>
      <c r="CL452" s="171" t="str">
        <f>IF(Table1[[#This Row],[Multiple audience]]&lt;&gt;1,IF(Table1[[#This Row],[General Audience]]=1,1,""),"")</f>
        <v/>
      </c>
      <c r="CM452" s="171" t="str">
        <f>IF(Table1[[#This Row],[Multiple audience]]&lt;&gt;1,IF(Table1[[#This Row],[Planners / Designers ]]=1,1,""),"")</f>
        <v/>
      </c>
      <c r="CN452" s="171" t="str">
        <f>IF(Table1[[#This Row],[Multiple audience]]&lt;&gt;1,IF(Table1[[#This Row],[Regulatory Assessors]]=1,1,""),"")</f>
        <v/>
      </c>
      <c r="CO452" s="171" t="str">
        <f>IF(Table1[[#This Row],[Multiple audience]]&lt;&gt;1,IF(Table1[[#This Row],[Builders / Management]]=1,1,""),"")</f>
        <v/>
      </c>
      <c r="CP452" s="171" t="str">
        <f>IF(Table1[[#This Row],[Multiple audience]]&lt;&gt;1,IF(Table1[[#This Row],[Energy / Sus Assessors]]=1,1,""),"")</f>
        <v/>
      </c>
      <c r="CQ452" s="171" t="str">
        <f>IF(Table1[[#This Row],[Multiple audience]]&lt;&gt;1,IF(Table1[[#This Row],[Semi-skilled]]=1,1,""),"")</f>
        <v/>
      </c>
      <c r="CR452" s="171" t="str">
        <f>IF(Table1[[#This Row],[Multiple audience]]&lt;&gt;1,IF(Table1[[#This Row],[Trades]]=1,1,""),"")</f>
        <v/>
      </c>
      <c r="CS452" s="171" t="str">
        <f>IF(Table1[[#This Row],[Multiple audience]]&lt;&gt;1,IF(Table1[[#This Row],[Other]]=1,1,""),"")</f>
        <v/>
      </c>
      <c r="CT452" s="171" t="str">
        <f>IF(SUM(Table1[[#This Row],[General Audience]:[Other]])&gt;1,1,"")</f>
        <v/>
      </c>
      <c r="CU452" s="171" t="str">
        <f>IF(Table1[[#This Row],[Various  ]]&lt;&gt;1,IF(Table1[[#This Row],[Calculator / Software]]=1,1,""),"")</f>
        <v/>
      </c>
      <c r="CV452" s="171" t="str">
        <f>IF(Table1[[#This Row],[Various  ]]&lt;&gt;1,IF(Table1[[#This Row],[Information  ]]=1,1,""),"")</f>
        <v/>
      </c>
      <c r="CW452" s="171" t="str">
        <f>IF(Table1[[#This Row],[Various  ]]&lt;&gt;1,IF(Table1[[#This Row],[Interactive Tool]]=1,1,""),"")</f>
        <v/>
      </c>
      <c r="CX452" s="171" t="str">
        <f>IF(Table1[[#This Row],[Various  ]]&lt;&gt;1,IF(Table1[[#This Row],[Technical Specifications]]=1,1,""),"")</f>
        <v/>
      </c>
      <c r="CY452" s="171" t="str">
        <f>IF(Table1[[#This Row],[Various  ]]&lt;&gt;1,IF(Table1[[#This Row],[Training Resources]]=1,1,""),"")</f>
        <v/>
      </c>
      <c r="CZ452" s="171" t="str">
        <f>IF(Table1[[#This Row],[Various  ]]&lt;&gt;1,IF(Table1[[#This Row],[Toolbox]]=1,1,""),"")</f>
        <v/>
      </c>
      <c r="DA452" s="169" t="str">
        <f>IF(Table1[[#This Row],[Various  ]]&lt;&gt;1,IF(Table1[[#This Row],[Video]]=1,1,""),"")</f>
        <v/>
      </c>
      <c r="DB452" s="169" t="str">
        <f>IF(Table1[[#This Row],[Various  ]]&lt;&gt;1,IF(Table1[[#This Row],[Case study]]=1,1,""),"")</f>
        <v/>
      </c>
      <c r="DC452" s="169" t="str">
        <f>IF(Table1[[#This Row],[Various  ]]&lt;&gt;1,IF(Table1[[#This Row],[Other   ]]=1,1,""),"")</f>
        <v/>
      </c>
      <c r="DD452" s="169" t="str">
        <f>IF(Table1[[#This Row],[Various  ]]&lt;&gt;1,IF(Table1[[#This Row],[Standards]]=1,1,""),"")</f>
        <v/>
      </c>
      <c r="DE452" s="169" t="str">
        <f>IF(Table1[[#This Row],[Various]]=1,1,IF(SUM(Table1[[#This Row],[Calculator / Software]:[Standards]])&gt;1,1,""))</f>
        <v/>
      </c>
      <c r="DF452" s="169" t="str">
        <f>IF(Table1[[#This Row],[Multiple NCC links]]&lt;&gt;1,IF(Table1[[#This Row],[Design]]=1,1,""),"")</f>
        <v/>
      </c>
      <c r="DG452" s="169" t="str">
        <f>IF(Table1[[#This Row],[Multiple NCC links]]&lt;&gt;1,IF(Table1[[#This Row],[Assessment / Verification]]=1,1,""),"")</f>
        <v/>
      </c>
      <c r="DH452" s="169" t="str">
        <f>IF(Table1[[#This Row],[Multiple NCC links]]&lt;&gt;1,IF(Table1[[#This Row],[Climate Specific ]]=1,1,""),"")</f>
        <v/>
      </c>
      <c r="DI452" s="169" t="str">
        <f>IF(Table1[[#This Row],[Multiple NCC links]]&lt;&gt;1,IF(Table1[[#This Row],[Alterations / Additions]]=1,1,""),"")</f>
        <v/>
      </c>
      <c r="DJ452" s="169" t="str">
        <f>IF(Table1[[#This Row],[Multiple NCC links]]&lt;&gt;1,IF(Table1[[#This Row],[Glazing]]=1,1,""),"")</f>
        <v/>
      </c>
      <c r="DK452" s="169" t="str">
        <f>IF(Table1[[#This Row],[Multiple NCC links]]&lt;&gt;1,IF(Table1[[#This Row],[Building Fabric / Thermal / Sealing]]=1,1,""),"")</f>
        <v/>
      </c>
      <c r="DL452" s="169" t="str">
        <f>IF(Table1[[#This Row],[Multiple NCC links]]&lt;&gt;1,IF(Table1[[#This Row],[Lighting]]=1,1,""),"")</f>
        <v/>
      </c>
      <c r="DM452" s="169" t="str">
        <f>IF(Table1[[#This Row],[Multiple NCC links]]&lt;&gt;1,IF(Table1[[#This Row],[HVAC]]=1,1,""),"")</f>
        <v/>
      </c>
      <c r="DN452" s="169" t="str">
        <f>IF(Table1[[#This Row],[Multiple NCC links]]&lt;&gt;1,IF(Table1[[#This Row],[Services]]=1,1,""),"")</f>
        <v/>
      </c>
      <c r="DO452" s="169" t="str">
        <f>IF(Table1[[#This Row],[Multiple NCC links]]&lt;&gt;1,IF(Table1[[#This Row],[Maintenance &amp; Monitoring]]=1,1,""),"")</f>
        <v/>
      </c>
      <c r="DP452" s="169" t="str">
        <f>IF(Table1[[#This Row],[Multiple NCC links]]&lt;&gt;1,IF(Table1[[#This Row],[Hand over / Operations]]=1,1,""),"")</f>
        <v/>
      </c>
      <c r="DQ452" s="169" t="str">
        <f>IF(Table1[[#This Row],[Multiple NCC links]]&lt;&gt;1,IF(Table1[[#This Row],[As built assessment]]=1,1,""),"")</f>
        <v/>
      </c>
      <c r="DR452" s="169" t="str">
        <f>IF(Table1[[#This Row],[Multiple NCC links]]&lt;&gt;1,IF(Table1[[#This Row],[Beyond compliance]]=1,1,""),"")</f>
        <v/>
      </c>
      <c r="DS452" s="169" t="str">
        <f>IF(SUM(Table1[[#This Row],[Design]:[Beyond compliance]])&gt;1,1,"")</f>
        <v/>
      </c>
      <c r="DT452" s="169" t="str">
        <f>IF(Table1[[#This Row],[Both Residential &amp; Commercial4]]&lt;&gt;1,IF(Table1[[#This Row],[Residential]]=1,1,""),"")</f>
        <v/>
      </c>
      <c r="DU452" s="169" t="str">
        <f>IF(Table1[[#This Row],[Both Residential &amp; Commercial4]]&lt;&gt;1,IF(Table1[[#This Row],[Commercial]]=1,1,""),"")</f>
        <v/>
      </c>
      <c r="DV452" s="169" t="str">
        <f>Table1[[#This Row],[Residential &amp; Commercial]]</f>
        <v/>
      </c>
      <c r="DW452" s="169"/>
    </row>
    <row r="453" spans="1:127" s="49" customFormat="1" ht="20.25" thickTop="1" thickBot="1" x14ac:dyDescent="0.35">
      <c r="A453" s="97"/>
      <c r="B453" s="97"/>
      <c r="C453" s="88"/>
      <c r="D453" s="88"/>
      <c r="E453" s="176"/>
      <c r="F453" s="176"/>
      <c r="G453" s="176"/>
      <c r="H453" s="176"/>
      <c r="I453" s="90" t="str">
        <f>IF(AND(Table1[[#This Row],[General]]=1,Table1[[#This Row],[Beginner]]=1,Table1[[#This Row],[Intermediate]]=1,Table1[[#This Row],[Advanced]]=1),1,"")</f>
        <v/>
      </c>
      <c r="J453" s="90" t="str">
        <f>CONCATENATE(IF(Table1[[#This Row],[General]]=1,"General, ",""), IF(Table1[[#This Row],[Beginner]]=1,"Beginner, ",""),IF(Table1[[#This Row],[Intermediate]]=1,"Intermediate, ",""), IF(Table1[[#This Row],[Advanced]]=1,"Advanced",""))</f>
        <v/>
      </c>
      <c r="K453" s="91"/>
      <c r="L453" s="179"/>
      <c r="M453" s="91"/>
      <c r="N453" s="91"/>
      <c r="O453" s="159"/>
      <c r="P453" s="91"/>
      <c r="Q453" s="91"/>
      <c r="R453" s="91"/>
      <c r="S45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53" s="102"/>
      <c r="U453" s="102"/>
      <c r="V453" s="240"/>
      <c r="W453" s="240"/>
      <c r="X453" s="102"/>
      <c r="Y453" s="102"/>
      <c r="Z453" s="102"/>
      <c r="AA453" s="102"/>
      <c r="AB453" s="102"/>
      <c r="AC453" s="102"/>
      <c r="AD453" s="102"/>
      <c r="AE453" s="102"/>
      <c r="AF453" s="102"/>
      <c r="AG45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53" s="103"/>
      <c r="AI453" s="103"/>
      <c r="AJ453" s="103"/>
      <c r="AK453" s="74" t="str">
        <f>CONCATENATE(IF(Table1[[#This Row],[Digital]]=1,"Digital, ",""),IF(Table1[[#This Row],[Face to Face]]=1,"Face to face, ",""),IF(Table1[[#This Row],[Blended]]=1,"Blended",""))</f>
        <v/>
      </c>
      <c r="AL453" s="99"/>
      <c r="AM453" s="104"/>
      <c r="AN453" s="130"/>
      <c r="AO453" s="94"/>
      <c r="AP453" s="182"/>
      <c r="AQ453" s="94"/>
      <c r="AR453" s="94"/>
      <c r="AS453" s="94"/>
      <c r="AT453" s="94"/>
      <c r="AU453" s="94"/>
      <c r="AV453" s="182"/>
      <c r="AW453" s="182"/>
      <c r="AX453" s="182"/>
      <c r="AY453" s="94"/>
      <c r="AZ45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5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53" s="95"/>
      <c r="BC453" s="95"/>
      <c r="BD453" s="90" t="str">
        <f>IF(AND(Table1[[#This Row],[Residential]]=1,Table1[[#This Row],[Commercial]]=1),1,"")</f>
        <v/>
      </c>
      <c r="BE453" s="90" t="str">
        <f>CONCATENATE(IF(Table1[[#This Row],[Residential]]=1,"Residential, ",""),IF(Table1[[#This Row],[Commercial]]=1,"Commercial",""))</f>
        <v/>
      </c>
      <c r="BF453" s="94"/>
      <c r="BG453" s="94"/>
      <c r="BH453" s="94"/>
      <c r="BI453" s="94"/>
      <c r="BJ453" s="94"/>
      <c r="BK453" s="94"/>
      <c r="BL453" s="94"/>
      <c r="BM453" s="182"/>
      <c r="BN453" s="94"/>
      <c r="BO45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53" s="178"/>
      <c r="BQ453" s="120"/>
      <c r="BR453" s="132"/>
      <c r="BS453" s="120"/>
      <c r="BT453" s="175"/>
      <c r="BU453" s="175"/>
      <c r="BV453" s="175"/>
      <c r="BW453" s="121"/>
      <c r="BX453" s="121"/>
      <c r="BY453" s="121"/>
      <c r="BZ453" s="227"/>
      <c r="CA45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53" s="48">
        <f>COUNTIF(Table1[[#This Row],[Validity]:[Alignment with NCC (Yes=1,No=0)]],"N/A")</f>
        <v>0</v>
      </c>
      <c r="CC453" s="48">
        <f>IF(ISERROR(Table1[[#This Row],[Total Quality Score (out of 10)]]/(4-Table1[[#This Row],[N/A Count]])),0,Table1[[#This Row],[Total Quality Score (out of 10)]]/(4-Table1[[#This Row],[N/A Count]]))</f>
        <v>0</v>
      </c>
      <c r="CD453" s="106"/>
      <c r="CE453" s="106"/>
      <c r="CF453" s="172" t="str">
        <f>IF(SUM(Table1[[#This Row],[Multiple]:[Level (all)62]])&lt;1,IF(Table1[[#This Row],[General]]=1,1,""),"")</f>
        <v/>
      </c>
      <c r="CG453" s="172" t="str">
        <f>IF(SUM(Table1[[#This Row],[Multiple]:[Level (all)62]])&lt;1,IF(Table1[[#This Row],[Beginner]]=1,1,""),"")</f>
        <v/>
      </c>
      <c r="CH453" s="171" t="str">
        <f>IF(SUM(Table1[[#This Row],[Multiple]:[Level (all)62]])&lt;1,IF(Table1[[#This Row],[Intermediate]]=1,1,""),"")</f>
        <v/>
      </c>
      <c r="CI453" s="171" t="str">
        <f>IF(SUM(Table1[[#This Row],[Multiple]:[Level (all)62]])&lt;1,IF(Table1[[#This Row],[Advanced]]=1,1,""),"")</f>
        <v/>
      </c>
      <c r="CJ453" s="171" t="str">
        <f>IF(AND(SUM(Table1[[#This Row],[General]:[Advanced]])&lt;4,SUM(Table1[[#This Row],[General]:[Advanced]])&gt;1),1,"")</f>
        <v/>
      </c>
      <c r="CK453" s="171" t="str">
        <f>Table1[[#This Row],[Level (all)]]</f>
        <v/>
      </c>
      <c r="CL453" s="171" t="str">
        <f>IF(Table1[[#This Row],[Multiple audience]]&lt;&gt;1,IF(Table1[[#This Row],[General Audience]]=1,1,""),"")</f>
        <v/>
      </c>
      <c r="CM453" s="171" t="str">
        <f>IF(Table1[[#This Row],[Multiple audience]]&lt;&gt;1,IF(Table1[[#This Row],[Planners / Designers ]]=1,1,""),"")</f>
        <v/>
      </c>
      <c r="CN453" s="171" t="str">
        <f>IF(Table1[[#This Row],[Multiple audience]]&lt;&gt;1,IF(Table1[[#This Row],[Regulatory Assessors]]=1,1,""),"")</f>
        <v/>
      </c>
      <c r="CO453" s="171" t="str">
        <f>IF(Table1[[#This Row],[Multiple audience]]&lt;&gt;1,IF(Table1[[#This Row],[Builders / Management]]=1,1,""),"")</f>
        <v/>
      </c>
      <c r="CP453" s="171" t="str">
        <f>IF(Table1[[#This Row],[Multiple audience]]&lt;&gt;1,IF(Table1[[#This Row],[Energy / Sus Assessors]]=1,1,""),"")</f>
        <v/>
      </c>
      <c r="CQ453" s="171" t="str">
        <f>IF(Table1[[#This Row],[Multiple audience]]&lt;&gt;1,IF(Table1[[#This Row],[Semi-skilled]]=1,1,""),"")</f>
        <v/>
      </c>
      <c r="CR453" s="171" t="str">
        <f>IF(Table1[[#This Row],[Multiple audience]]&lt;&gt;1,IF(Table1[[#This Row],[Trades]]=1,1,""),"")</f>
        <v/>
      </c>
      <c r="CS453" s="171" t="str">
        <f>IF(Table1[[#This Row],[Multiple audience]]&lt;&gt;1,IF(Table1[[#This Row],[Other]]=1,1,""),"")</f>
        <v/>
      </c>
      <c r="CT453" s="171" t="str">
        <f>IF(SUM(Table1[[#This Row],[General Audience]:[Other]])&gt;1,1,"")</f>
        <v/>
      </c>
      <c r="CU453" s="171" t="str">
        <f>IF(Table1[[#This Row],[Various  ]]&lt;&gt;1,IF(Table1[[#This Row],[Calculator / Software]]=1,1,""),"")</f>
        <v/>
      </c>
      <c r="CV453" s="171" t="str">
        <f>IF(Table1[[#This Row],[Various  ]]&lt;&gt;1,IF(Table1[[#This Row],[Information  ]]=1,1,""),"")</f>
        <v/>
      </c>
      <c r="CW453" s="171" t="str">
        <f>IF(Table1[[#This Row],[Various  ]]&lt;&gt;1,IF(Table1[[#This Row],[Interactive Tool]]=1,1,""),"")</f>
        <v/>
      </c>
      <c r="CX453" s="171" t="str">
        <f>IF(Table1[[#This Row],[Various  ]]&lt;&gt;1,IF(Table1[[#This Row],[Technical Specifications]]=1,1,""),"")</f>
        <v/>
      </c>
      <c r="CY453" s="171" t="str">
        <f>IF(Table1[[#This Row],[Various  ]]&lt;&gt;1,IF(Table1[[#This Row],[Training Resources]]=1,1,""),"")</f>
        <v/>
      </c>
      <c r="CZ453" s="171" t="str">
        <f>IF(Table1[[#This Row],[Various  ]]&lt;&gt;1,IF(Table1[[#This Row],[Toolbox]]=1,1,""),"")</f>
        <v/>
      </c>
      <c r="DA453" s="169" t="str">
        <f>IF(Table1[[#This Row],[Various  ]]&lt;&gt;1,IF(Table1[[#This Row],[Video]]=1,1,""),"")</f>
        <v/>
      </c>
      <c r="DB453" s="169" t="str">
        <f>IF(Table1[[#This Row],[Various  ]]&lt;&gt;1,IF(Table1[[#This Row],[Case study]]=1,1,""),"")</f>
        <v/>
      </c>
      <c r="DC453" s="169" t="str">
        <f>IF(Table1[[#This Row],[Various  ]]&lt;&gt;1,IF(Table1[[#This Row],[Other   ]]=1,1,""),"")</f>
        <v/>
      </c>
      <c r="DD453" s="169" t="str">
        <f>IF(Table1[[#This Row],[Various  ]]&lt;&gt;1,IF(Table1[[#This Row],[Standards]]=1,1,""),"")</f>
        <v/>
      </c>
      <c r="DE453" s="169" t="str">
        <f>IF(Table1[[#This Row],[Various]]=1,1,IF(SUM(Table1[[#This Row],[Calculator / Software]:[Standards]])&gt;1,1,""))</f>
        <v/>
      </c>
      <c r="DF453" s="169" t="str">
        <f>IF(Table1[[#This Row],[Multiple NCC links]]&lt;&gt;1,IF(Table1[[#This Row],[Design]]=1,1,""),"")</f>
        <v/>
      </c>
      <c r="DG453" s="169" t="str">
        <f>IF(Table1[[#This Row],[Multiple NCC links]]&lt;&gt;1,IF(Table1[[#This Row],[Assessment / Verification]]=1,1,""),"")</f>
        <v/>
      </c>
      <c r="DH453" s="169" t="str">
        <f>IF(Table1[[#This Row],[Multiple NCC links]]&lt;&gt;1,IF(Table1[[#This Row],[Climate Specific ]]=1,1,""),"")</f>
        <v/>
      </c>
      <c r="DI453" s="169" t="str">
        <f>IF(Table1[[#This Row],[Multiple NCC links]]&lt;&gt;1,IF(Table1[[#This Row],[Alterations / Additions]]=1,1,""),"")</f>
        <v/>
      </c>
      <c r="DJ453" s="169" t="str">
        <f>IF(Table1[[#This Row],[Multiple NCC links]]&lt;&gt;1,IF(Table1[[#This Row],[Glazing]]=1,1,""),"")</f>
        <v/>
      </c>
      <c r="DK453" s="169" t="str">
        <f>IF(Table1[[#This Row],[Multiple NCC links]]&lt;&gt;1,IF(Table1[[#This Row],[Building Fabric / Thermal / Sealing]]=1,1,""),"")</f>
        <v/>
      </c>
      <c r="DL453" s="169" t="str">
        <f>IF(Table1[[#This Row],[Multiple NCC links]]&lt;&gt;1,IF(Table1[[#This Row],[Lighting]]=1,1,""),"")</f>
        <v/>
      </c>
      <c r="DM453" s="169" t="str">
        <f>IF(Table1[[#This Row],[Multiple NCC links]]&lt;&gt;1,IF(Table1[[#This Row],[HVAC]]=1,1,""),"")</f>
        <v/>
      </c>
      <c r="DN453" s="169" t="str">
        <f>IF(Table1[[#This Row],[Multiple NCC links]]&lt;&gt;1,IF(Table1[[#This Row],[Services]]=1,1,""),"")</f>
        <v/>
      </c>
      <c r="DO453" s="169" t="str">
        <f>IF(Table1[[#This Row],[Multiple NCC links]]&lt;&gt;1,IF(Table1[[#This Row],[Maintenance &amp; Monitoring]]=1,1,""),"")</f>
        <v/>
      </c>
      <c r="DP453" s="169" t="str">
        <f>IF(Table1[[#This Row],[Multiple NCC links]]&lt;&gt;1,IF(Table1[[#This Row],[Hand over / Operations]]=1,1,""),"")</f>
        <v/>
      </c>
      <c r="DQ453" s="169" t="str">
        <f>IF(Table1[[#This Row],[Multiple NCC links]]&lt;&gt;1,IF(Table1[[#This Row],[As built assessment]]=1,1,""),"")</f>
        <v/>
      </c>
      <c r="DR453" s="169" t="str">
        <f>IF(Table1[[#This Row],[Multiple NCC links]]&lt;&gt;1,IF(Table1[[#This Row],[Beyond compliance]]=1,1,""),"")</f>
        <v/>
      </c>
      <c r="DS453" s="169" t="str">
        <f>IF(SUM(Table1[[#This Row],[Design]:[Beyond compliance]])&gt;1,1,"")</f>
        <v/>
      </c>
      <c r="DT453" s="169" t="str">
        <f>IF(Table1[[#This Row],[Both Residential &amp; Commercial4]]&lt;&gt;1,IF(Table1[[#This Row],[Residential]]=1,1,""),"")</f>
        <v/>
      </c>
      <c r="DU453" s="169" t="str">
        <f>IF(Table1[[#This Row],[Both Residential &amp; Commercial4]]&lt;&gt;1,IF(Table1[[#This Row],[Commercial]]=1,1,""),"")</f>
        <v/>
      </c>
      <c r="DV453" s="169" t="str">
        <f>Table1[[#This Row],[Residential &amp; Commercial]]</f>
        <v/>
      </c>
      <c r="DW453" s="169"/>
    </row>
    <row r="454" spans="1:127" s="49" customFormat="1" ht="20.25" thickTop="1" thickBot="1" x14ac:dyDescent="0.35">
      <c r="A454" s="97"/>
      <c r="B454" s="97"/>
      <c r="C454" s="88"/>
      <c r="D454" s="88"/>
      <c r="E454" s="176"/>
      <c r="F454" s="176"/>
      <c r="G454" s="176"/>
      <c r="H454" s="176"/>
      <c r="I454" s="90" t="str">
        <f>IF(AND(Table1[[#This Row],[General]]=1,Table1[[#This Row],[Beginner]]=1,Table1[[#This Row],[Intermediate]]=1,Table1[[#This Row],[Advanced]]=1),1,"")</f>
        <v/>
      </c>
      <c r="J454" s="90" t="str">
        <f>CONCATENATE(IF(Table1[[#This Row],[General]]=1,"General, ",""), IF(Table1[[#This Row],[Beginner]]=1,"Beginner, ",""),IF(Table1[[#This Row],[Intermediate]]=1,"Intermediate, ",""), IF(Table1[[#This Row],[Advanced]]=1,"Advanced",""))</f>
        <v/>
      </c>
      <c r="K454" s="91"/>
      <c r="L454" s="179"/>
      <c r="M454" s="91"/>
      <c r="N454" s="91"/>
      <c r="O454" s="159"/>
      <c r="P454" s="91"/>
      <c r="Q454" s="91"/>
      <c r="R454" s="91"/>
      <c r="S45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54" s="102"/>
      <c r="U454" s="102"/>
      <c r="V454" s="240"/>
      <c r="W454" s="240"/>
      <c r="X454" s="102"/>
      <c r="Y454" s="102"/>
      <c r="Z454" s="102"/>
      <c r="AA454" s="102"/>
      <c r="AB454" s="102"/>
      <c r="AC454" s="102"/>
      <c r="AD454" s="102"/>
      <c r="AE454" s="102"/>
      <c r="AF454" s="102"/>
      <c r="AG45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54" s="103"/>
      <c r="AI454" s="103"/>
      <c r="AJ454" s="103"/>
      <c r="AK454" s="74" t="str">
        <f>CONCATENATE(IF(Table1[[#This Row],[Digital]]=1,"Digital, ",""),IF(Table1[[#This Row],[Face to Face]]=1,"Face to face, ",""),IF(Table1[[#This Row],[Blended]]=1,"Blended",""))</f>
        <v/>
      </c>
      <c r="AL454" s="99"/>
      <c r="AM454" s="104"/>
      <c r="AN454" s="130"/>
      <c r="AO454" s="94"/>
      <c r="AP454" s="182"/>
      <c r="AQ454" s="94"/>
      <c r="AR454" s="94"/>
      <c r="AS454" s="94"/>
      <c r="AT454" s="94"/>
      <c r="AU454" s="94"/>
      <c r="AV454" s="182"/>
      <c r="AW454" s="182"/>
      <c r="AX454" s="182"/>
      <c r="AY454" s="94"/>
      <c r="AZ45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5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54" s="95"/>
      <c r="BC454" s="95"/>
      <c r="BD454" s="90" t="str">
        <f>IF(AND(Table1[[#This Row],[Residential]]=1,Table1[[#This Row],[Commercial]]=1),1,"")</f>
        <v/>
      </c>
      <c r="BE454" s="90" t="str">
        <f>CONCATENATE(IF(Table1[[#This Row],[Residential]]=1,"Residential, ",""),IF(Table1[[#This Row],[Commercial]]=1,"Commercial",""))</f>
        <v/>
      </c>
      <c r="BF454" s="94"/>
      <c r="BG454" s="94"/>
      <c r="BH454" s="94"/>
      <c r="BI454" s="94"/>
      <c r="BJ454" s="94"/>
      <c r="BK454" s="94"/>
      <c r="BL454" s="94"/>
      <c r="BM454" s="182"/>
      <c r="BN454" s="94"/>
      <c r="BO45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54" s="178"/>
      <c r="BQ454" s="120"/>
      <c r="BR454" s="132"/>
      <c r="BS454" s="120"/>
      <c r="BT454" s="175"/>
      <c r="BU454" s="175"/>
      <c r="BV454" s="175"/>
      <c r="BW454" s="121"/>
      <c r="BX454" s="121"/>
      <c r="BY454" s="121"/>
      <c r="BZ454" s="227"/>
      <c r="CA45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54" s="48">
        <f>COUNTIF(Table1[[#This Row],[Validity]:[Alignment with NCC (Yes=1,No=0)]],"N/A")</f>
        <v>0</v>
      </c>
      <c r="CC454" s="48">
        <f>IF(ISERROR(Table1[[#This Row],[Total Quality Score (out of 10)]]/(4-Table1[[#This Row],[N/A Count]])),0,Table1[[#This Row],[Total Quality Score (out of 10)]]/(4-Table1[[#This Row],[N/A Count]]))</f>
        <v>0</v>
      </c>
      <c r="CD454" s="106"/>
      <c r="CE454" s="106"/>
      <c r="CF454" s="172" t="str">
        <f>IF(SUM(Table1[[#This Row],[Multiple]:[Level (all)62]])&lt;1,IF(Table1[[#This Row],[General]]=1,1,""),"")</f>
        <v/>
      </c>
      <c r="CG454" s="172" t="str">
        <f>IF(SUM(Table1[[#This Row],[Multiple]:[Level (all)62]])&lt;1,IF(Table1[[#This Row],[Beginner]]=1,1,""),"")</f>
        <v/>
      </c>
      <c r="CH454" s="171" t="str">
        <f>IF(SUM(Table1[[#This Row],[Multiple]:[Level (all)62]])&lt;1,IF(Table1[[#This Row],[Intermediate]]=1,1,""),"")</f>
        <v/>
      </c>
      <c r="CI454" s="171" t="str">
        <f>IF(SUM(Table1[[#This Row],[Multiple]:[Level (all)62]])&lt;1,IF(Table1[[#This Row],[Advanced]]=1,1,""),"")</f>
        <v/>
      </c>
      <c r="CJ454" s="171" t="str">
        <f>IF(AND(SUM(Table1[[#This Row],[General]:[Advanced]])&lt;4,SUM(Table1[[#This Row],[General]:[Advanced]])&gt;1),1,"")</f>
        <v/>
      </c>
      <c r="CK454" s="171" t="str">
        <f>Table1[[#This Row],[Level (all)]]</f>
        <v/>
      </c>
      <c r="CL454" s="171" t="str">
        <f>IF(Table1[[#This Row],[Multiple audience]]&lt;&gt;1,IF(Table1[[#This Row],[General Audience]]=1,1,""),"")</f>
        <v/>
      </c>
      <c r="CM454" s="171" t="str">
        <f>IF(Table1[[#This Row],[Multiple audience]]&lt;&gt;1,IF(Table1[[#This Row],[Planners / Designers ]]=1,1,""),"")</f>
        <v/>
      </c>
      <c r="CN454" s="171" t="str">
        <f>IF(Table1[[#This Row],[Multiple audience]]&lt;&gt;1,IF(Table1[[#This Row],[Regulatory Assessors]]=1,1,""),"")</f>
        <v/>
      </c>
      <c r="CO454" s="171" t="str">
        <f>IF(Table1[[#This Row],[Multiple audience]]&lt;&gt;1,IF(Table1[[#This Row],[Builders / Management]]=1,1,""),"")</f>
        <v/>
      </c>
      <c r="CP454" s="171" t="str">
        <f>IF(Table1[[#This Row],[Multiple audience]]&lt;&gt;1,IF(Table1[[#This Row],[Energy / Sus Assessors]]=1,1,""),"")</f>
        <v/>
      </c>
      <c r="CQ454" s="171" t="str">
        <f>IF(Table1[[#This Row],[Multiple audience]]&lt;&gt;1,IF(Table1[[#This Row],[Semi-skilled]]=1,1,""),"")</f>
        <v/>
      </c>
      <c r="CR454" s="171" t="str">
        <f>IF(Table1[[#This Row],[Multiple audience]]&lt;&gt;1,IF(Table1[[#This Row],[Trades]]=1,1,""),"")</f>
        <v/>
      </c>
      <c r="CS454" s="171" t="str">
        <f>IF(Table1[[#This Row],[Multiple audience]]&lt;&gt;1,IF(Table1[[#This Row],[Other]]=1,1,""),"")</f>
        <v/>
      </c>
      <c r="CT454" s="171" t="str">
        <f>IF(SUM(Table1[[#This Row],[General Audience]:[Other]])&gt;1,1,"")</f>
        <v/>
      </c>
      <c r="CU454" s="171" t="str">
        <f>IF(Table1[[#This Row],[Various  ]]&lt;&gt;1,IF(Table1[[#This Row],[Calculator / Software]]=1,1,""),"")</f>
        <v/>
      </c>
      <c r="CV454" s="171" t="str">
        <f>IF(Table1[[#This Row],[Various  ]]&lt;&gt;1,IF(Table1[[#This Row],[Information  ]]=1,1,""),"")</f>
        <v/>
      </c>
      <c r="CW454" s="171" t="str">
        <f>IF(Table1[[#This Row],[Various  ]]&lt;&gt;1,IF(Table1[[#This Row],[Interactive Tool]]=1,1,""),"")</f>
        <v/>
      </c>
      <c r="CX454" s="171" t="str">
        <f>IF(Table1[[#This Row],[Various  ]]&lt;&gt;1,IF(Table1[[#This Row],[Technical Specifications]]=1,1,""),"")</f>
        <v/>
      </c>
      <c r="CY454" s="171" t="str">
        <f>IF(Table1[[#This Row],[Various  ]]&lt;&gt;1,IF(Table1[[#This Row],[Training Resources]]=1,1,""),"")</f>
        <v/>
      </c>
      <c r="CZ454" s="171" t="str">
        <f>IF(Table1[[#This Row],[Various  ]]&lt;&gt;1,IF(Table1[[#This Row],[Toolbox]]=1,1,""),"")</f>
        <v/>
      </c>
      <c r="DA454" s="169" t="str">
        <f>IF(Table1[[#This Row],[Various  ]]&lt;&gt;1,IF(Table1[[#This Row],[Video]]=1,1,""),"")</f>
        <v/>
      </c>
      <c r="DB454" s="169" t="str">
        <f>IF(Table1[[#This Row],[Various  ]]&lt;&gt;1,IF(Table1[[#This Row],[Case study]]=1,1,""),"")</f>
        <v/>
      </c>
      <c r="DC454" s="169" t="str">
        <f>IF(Table1[[#This Row],[Various  ]]&lt;&gt;1,IF(Table1[[#This Row],[Other   ]]=1,1,""),"")</f>
        <v/>
      </c>
      <c r="DD454" s="169" t="str">
        <f>IF(Table1[[#This Row],[Various  ]]&lt;&gt;1,IF(Table1[[#This Row],[Standards]]=1,1,""),"")</f>
        <v/>
      </c>
      <c r="DE454" s="169" t="str">
        <f>IF(Table1[[#This Row],[Various]]=1,1,IF(SUM(Table1[[#This Row],[Calculator / Software]:[Standards]])&gt;1,1,""))</f>
        <v/>
      </c>
      <c r="DF454" s="169" t="str">
        <f>IF(Table1[[#This Row],[Multiple NCC links]]&lt;&gt;1,IF(Table1[[#This Row],[Design]]=1,1,""),"")</f>
        <v/>
      </c>
      <c r="DG454" s="169" t="str">
        <f>IF(Table1[[#This Row],[Multiple NCC links]]&lt;&gt;1,IF(Table1[[#This Row],[Assessment / Verification]]=1,1,""),"")</f>
        <v/>
      </c>
      <c r="DH454" s="169" t="str">
        <f>IF(Table1[[#This Row],[Multiple NCC links]]&lt;&gt;1,IF(Table1[[#This Row],[Climate Specific ]]=1,1,""),"")</f>
        <v/>
      </c>
      <c r="DI454" s="169" t="str">
        <f>IF(Table1[[#This Row],[Multiple NCC links]]&lt;&gt;1,IF(Table1[[#This Row],[Alterations / Additions]]=1,1,""),"")</f>
        <v/>
      </c>
      <c r="DJ454" s="169" t="str">
        <f>IF(Table1[[#This Row],[Multiple NCC links]]&lt;&gt;1,IF(Table1[[#This Row],[Glazing]]=1,1,""),"")</f>
        <v/>
      </c>
      <c r="DK454" s="169" t="str">
        <f>IF(Table1[[#This Row],[Multiple NCC links]]&lt;&gt;1,IF(Table1[[#This Row],[Building Fabric / Thermal / Sealing]]=1,1,""),"")</f>
        <v/>
      </c>
      <c r="DL454" s="169" t="str">
        <f>IF(Table1[[#This Row],[Multiple NCC links]]&lt;&gt;1,IF(Table1[[#This Row],[Lighting]]=1,1,""),"")</f>
        <v/>
      </c>
      <c r="DM454" s="169" t="str">
        <f>IF(Table1[[#This Row],[Multiple NCC links]]&lt;&gt;1,IF(Table1[[#This Row],[HVAC]]=1,1,""),"")</f>
        <v/>
      </c>
      <c r="DN454" s="169" t="str">
        <f>IF(Table1[[#This Row],[Multiple NCC links]]&lt;&gt;1,IF(Table1[[#This Row],[Services]]=1,1,""),"")</f>
        <v/>
      </c>
      <c r="DO454" s="169" t="str">
        <f>IF(Table1[[#This Row],[Multiple NCC links]]&lt;&gt;1,IF(Table1[[#This Row],[Maintenance &amp; Monitoring]]=1,1,""),"")</f>
        <v/>
      </c>
      <c r="DP454" s="169" t="str">
        <f>IF(Table1[[#This Row],[Multiple NCC links]]&lt;&gt;1,IF(Table1[[#This Row],[Hand over / Operations]]=1,1,""),"")</f>
        <v/>
      </c>
      <c r="DQ454" s="169" t="str">
        <f>IF(Table1[[#This Row],[Multiple NCC links]]&lt;&gt;1,IF(Table1[[#This Row],[As built assessment]]=1,1,""),"")</f>
        <v/>
      </c>
      <c r="DR454" s="169" t="str">
        <f>IF(Table1[[#This Row],[Multiple NCC links]]&lt;&gt;1,IF(Table1[[#This Row],[Beyond compliance]]=1,1,""),"")</f>
        <v/>
      </c>
      <c r="DS454" s="169" t="str">
        <f>IF(SUM(Table1[[#This Row],[Design]:[Beyond compliance]])&gt;1,1,"")</f>
        <v/>
      </c>
      <c r="DT454" s="169" t="str">
        <f>IF(Table1[[#This Row],[Both Residential &amp; Commercial4]]&lt;&gt;1,IF(Table1[[#This Row],[Residential]]=1,1,""),"")</f>
        <v/>
      </c>
      <c r="DU454" s="169" t="str">
        <f>IF(Table1[[#This Row],[Both Residential &amp; Commercial4]]&lt;&gt;1,IF(Table1[[#This Row],[Commercial]]=1,1,""),"")</f>
        <v/>
      </c>
      <c r="DV454" s="169" t="str">
        <f>Table1[[#This Row],[Residential &amp; Commercial]]</f>
        <v/>
      </c>
      <c r="DW454" s="169"/>
    </row>
    <row r="455" spans="1:127" s="49" customFormat="1" ht="20.25" thickTop="1" thickBot="1" x14ac:dyDescent="0.35">
      <c r="A455" s="97"/>
      <c r="B455" s="97"/>
      <c r="C455" s="88"/>
      <c r="D455" s="88"/>
      <c r="E455" s="176"/>
      <c r="F455" s="176"/>
      <c r="G455" s="176"/>
      <c r="H455" s="176"/>
      <c r="I455" s="90" t="str">
        <f>IF(AND(Table1[[#This Row],[General]]=1,Table1[[#This Row],[Beginner]]=1,Table1[[#This Row],[Intermediate]]=1,Table1[[#This Row],[Advanced]]=1),1,"")</f>
        <v/>
      </c>
      <c r="J455" s="90" t="str">
        <f>CONCATENATE(IF(Table1[[#This Row],[General]]=1,"General, ",""), IF(Table1[[#This Row],[Beginner]]=1,"Beginner, ",""),IF(Table1[[#This Row],[Intermediate]]=1,"Intermediate, ",""), IF(Table1[[#This Row],[Advanced]]=1,"Advanced",""))</f>
        <v/>
      </c>
      <c r="K455" s="91"/>
      <c r="L455" s="179"/>
      <c r="M455" s="91"/>
      <c r="N455" s="91"/>
      <c r="O455" s="159"/>
      <c r="P455" s="91"/>
      <c r="Q455" s="91"/>
      <c r="R455" s="91"/>
      <c r="S45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55" s="102"/>
      <c r="U455" s="102"/>
      <c r="V455" s="240"/>
      <c r="W455" s="240"/>
      <c r="X455" s="102"/>
      <c r="Y455" s="102"/>
      <c r="Z455" s="102"/>
      <c r="AA455" s="102"/>
      <c r="AB455" s="102"/>
      <c r="AC455" s="102"/>
      <c r="AD455" s="102"/>
      <c r="AE455" s="102"/>
      <c r="AF455" s="102"/>
      <c r="AG45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55" s="103"/>
      <c r="AI455" s="103"/>
      <c r="AJ455" s="103"/>
      <c r="AK455" s="74" t="str">
        <f>CONCATENATE(IF(Table1[[#This Row],[Digital]]=1,"Digital, ",""),IF(Table1[[#This Row],[Face to Face]]=1,"Face to face, ",""),IF(Table1[[#This Row],[Blended]]=1,"Blended",""))</f>
        <v/>
      </c>
      <c r="AL455" s="99"/>
      <c r="AM455" s="104"/>
      <c r="AN455" s="130"/>
      <c r="AO455" s="94"/>
      <c r="AP455" s="182"/>
      <c r="AQ455" s="94"/>
      <c r="AR455" s="94"/>
      <c r="AS455" s="94"/>
      <c r="AT455" s="94"/>
      <c r="AU455" s="94"/>
      <c r="AV455" s="182"/>
      <c r="AW455" s="182"/>
      <c r="AX455" s="182"/>
      <c r="AY455" s="94"/>
      <c r="AZ45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5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55" s="95"/>
      <c r="BC455" s="95"/>
      <c r="BD455" s="90" t="str">
        <f>IF(AND(Table1[[#This Row],[Residential]]=1,Table1[[#This Row],[Commercial]]=1),1,"")</f>
        <v/>
      </c>
      <c r="BE455" s="90" t="str">
        <f>CONCATENATE(IF(Table1[[#This Row],[Residential]]=1,"Residential, ",""),IF(Table1[[#This Row],[Commercial]]=1,"Commercial",""))</f>
        <v/>
      </c>
      <c r="BF455" s="94"/>
      <c r="BG455" s="94"/>
      <c r="BH455" s="94"/>
      <c r="BI455" s="94"/>
      <c r="BJ455" s="94"/>
      <c r="BK455" s="94"/>
      <c r="BL455" s="94"/>
      <c r="BM455" s="182"/>
      <c r="BN455" s="94"/>
      <c r="BO45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55" s="178"/>
      <c r="BQ455" s="120"/>
      <c r="BR455" s="132"/>
      <c r="BS455" s="120"/>
      <c r="BT455" s="175"/>
      <c r="BU455" s="175"/>
      <c r="BV455" s="175"/>
      <c r="BW455" s="121"/>
      <c r="BX455" s="121"/>
      <c r="BY455" s="121"/>
      <c r="BZ455" s="227"/>
      <c r="CA45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55" s="48">
        <f>COUNTIF(Table1[[#This Row],[Validity]:[Alignment with NCC (Yes=1,No=0)]],"N/A")</f>
        <v>0</v>
      </c>
      <c r="CC455" s="48">
        <f>IF(ISERROR(Table1[[#This Row],[Total Quality Score (out of 10)]]/(4-Table1[[#This Row],[N/A Count]])),0,Table1[[#This Row],[Total Quality Score (out of 10)]]/(4-Table1[[#This Row],[N/A Count]]))</f>
        <v>0</v>
      </c>
      <c r="CD455" s="106"/>
      <c r="CE455" s="106"/>
      <c r="CF455" s="172" t="str">
        <f>IF(SUM(Table1[[#This Row],[Multiple]:[Level (all)62]])&lt;1,IF(Table1[[#This Row],[General]]=1,1,""),"")</f>
        <v/>
      </c>
      <c r="CG455" s="172" t="str">
        <f>IF(SUM(Table1[[#This Row],[Multiple]:[Level (all)62]])&lt;1,IF(Table1[[#This Row],[Beginner]]=1,1,""),"")</f>
        <v/>
      </c>
      <c r="CH455" s="171" t="str">
        <f>IF(SUM(Table1[[#This Row],[Multiple]:[Level (all)62]])&lt;1,IF(Table1[[#This Row],[Intermediate]]=1,1,""),"")</f>
        <v/>
      </c>
      <c r="CI455" s="171" t="str">
        <f>IF(SUM(Table1[[#This Row],[Multiple]:[Level (all)62]])&lt;1,IF(Table1[[#This Row],[Advanced]]=1,1,""),"")</f>
        <v/>
      </c>
      <c r="CJ455" s="171" t="str">
        <f>IF(AND(SUM(Table1[[#This Row],[General]:[Advanced]])&lt;4,SUM(Table1[[#This Row],[General]:[Advanced]])&gt;1),1,"")</f>
        <v/>
      </c>
      <c r="CK455" s="171" t="str">
        <f>Table1[[#This Row],[Level (all)]]</f>
        <v/>
      </c>
      <c r="CL455" s="171" t="str">
        <f>IF(Table1[[#This Row],[Multiple audience]]&lt;&gt;1,IF(Table1[[#This Row],[General Audience]]=1,1,""),"")</f>
        <v/>
      </c>
      <c r="CM455" s="171" t="str">
        <f>IF(Table1[[#This Row],[Multiple audience]]&lt;&gt;1,IF(Table1[[#This Row],[Planners / Designers ]]=1,1,""),"")</f>
        <v/>
      </c>
      <c r="CN455" s="171" t="str">
        <f>IF(Table1[[#This Row],[Multiple audience]]&lt;&gt;1,IF(Table1[[#This Row],[Regulatory Assessors]]=1,1,""),"")</f>
        <v/>
      </c>
      <c r="CO455" s="171" t="str">
        <f>IF(Table1[[#This Row],[Multiple audience]]&lt;&gt;1,IF(Table1[[#This Row],[Builders / Management]]=1,1,""),"")</f>
        <v/>
      </c>
      <c r="CP455" s="171" t="str">
        <f>IF(Table1[[#This Row],[Multiple audience]]&lt;&gt;1,IF(Table1[[#This Row],[Energy / Sus Assessors]]=1,1,""),"")</f>
        <v/>
      </c>
      <c r="CQ455" s="171" t="str">
        <f>IF(Table1[[#This Row],[Multiple audience]]&lt;&gt;1,IF(Table1[[#This Row],[Semi-skilled]]=1,1,""),"")</f>
        <v/>
      </c>
      <c r="CR455" s="171" t="str">
        <f>IF(Table1[[#This Row],[Multiple audience]]&lt;&gt;1,IF(Table1[[#This Row],[Trades]]=1,1,""),"")</f>
        <v/>
      </c>
      <c r="CS455" s="171" t="str">
        <f>IF(Table1[[#This Row],[Multiple audience]]&lt;&gt;1,IF(Table1[[#This Row],[Other]]=1,1,""),"")</f>
        <v/>
      </c>
      <c r="CT455" s="171" t="str">
        <f>IF(SUM(Table1[[#This Row],[General Audience]:[Other]])&gt;1,1,"")</f>
        <v/>
      </c>
      <c r="CU455" s="171" t="str">
        <f>IF(Table1[[#This Row],[Various  ]]&lt;&gt;1,IF(Table1[[#This Row],[Calculator / Software]]=1,1,""),"")</f>
        <v/>
      </c>
      <c r="CV455" s="171" t="str">
        <f>IF(Table1[[#This Row],[Various  ]]&lt;&gt;1,IF(Table1[[#This Row],[Information  ]]=1,1,""),"")</f>
        <v/>
      </c>
      <c r="CW455" s="171" t="str">
        <f>IF(Table1[[#This Row],[Various  ]]&lt;&gt;1,IF(Table1[[#This Row],[Interactive Tool]]=1,1,""),"")</f>
        <v/>
      </c>
      <c r="CX455" s="171" t="str">
        <f>IF(Table1[[#This Row],[Various  ]]&lt;&gt;1,IF(Table1[[#This Row],[Technical Specifications]]=1,1,""),"")</f>
        <v/>
      </c>
      <c r="CY455" s="171" t="str">
        <f>IF(Table1[[#This Row],[Various  ]]&lt;&gt;1,IF(Table1[[#This Row],[Training Resources]]=1,1,""),"")</f>
        <v/>
      </c>
      <c r="CZ455" s="171" t="str">
        <f>IF(Table1[[#This Row],[Various  ]]&lt;&gt;1,IF(Table1[[#This Row],[Toolbox]]=1,1,""),"")</f>
        <v/>
      </c>
      <c r="DA455" s="169" t="str">
        <f>IF(Table1[[#This Row],[Various  ]]&lt;&gt;1,IF(Table1[[#This Row],[Video]]=1,1,""),"")</f>
        <v/>
      </c>
      <c r="DB455" s="169" t="str">
        <f>IF(Table1[[#This Row],[Various  ]]&lt;&gt;1,IF(Table1[[#This Row],[Case study]]=1,1,""),"")</f>
        <v/>
      </c>
      <c r="DC455" s="169" t="str">
        <f>IF(Table1[[#This Row],[Various  ]]&lt;&gt;1,IF(Table1[[#This Row],[Other   ]]=1,1,""),"")</f>
        <v/>
      </c>
      <c r="DD455" s="169" t="str">
        <f>IF(Table1[[#This Row],[Various  ]]&lt;&gt;1,IF(Table1[[#This Row],[Standards]]=1,1,""),"")</f>
        <v/>
      </c>
      <c r="DE455" s="169" t="str">
        <f>IF(Table1[[#This Row],[Various]]=1,1,IF(SUM(Table1[[#This Row],[Calculator / Software]:[Standards]])&gt;1,1,""))</f>
        <v/>
      </c>
      <c r="DF455" s="169" t="str">
        <f>IF(Table1[[#This Row],[Multiple NCC links]]&lt;&gt;1,IF(Table1[[#This Row],[Design]]=1,1,""),"")</f>
        <v/>
      </c>
      <c r="DG455" s="169" t="str">
        <f>IF(Table1[[#This Row],[Multiple NCC links]]&lt;&gt;1,IF(Table1[[#This Row],[Assessment / Verification]]=1,1,""),"")</f>
        <v/>
      </c>
      <c r="DH455" s="169" t="str">
        <f>IF(Table1[[#This Row],[Multiple NCC links]]&lt;&gt;1,IF(Table1[[#This Row],[Climate Specific ]]=1,1,""),"")</f>
        <v/>
      </c>
      <c r="DI455" s="169" t="str">
        <f>IF(Table1[[#This Row],[Multiple NCC links]]&lt;&gt;1,IF(Table1[[#This Row],[Alterations / Additions]]=1,1,""),"")</f>
        <v/>
      </c>
      <c r="DJ455" s="169" t="str">
        <f>IF(Table1[[#This Row],[Multiple NCC links]]&lt;&gt;1,IF(Table1[[#This Row],[Glazing]]=1,1,""),"")</f>
        <v/>
      </c>
      <c r="DK455" s="169" t="str">
        <f>IF(Table1[[#This Row],[Multiple NCC links]]&lt;&gt;1,IF(Table1[[#This Row],[Building Fabric / Thermal / Sealing]]=1,1,""),"")</f>
        <v/>
      </c>
      <c r="DL455" s="169" t="str">
        <f>IF(Table1[[#This Row],[Multiple NCC links]]&lt;&gt;1,IF(Table1[[#This Row],[Lighting]]=1,1,""),"")</f>
        <v/>
      </c>
      <c r="DM455" s="169" t="str">
        <f>IF(Table1[[#This Row],[Multiple NCC links]]&lt;&gt;1,IF(Table1[[#This Row],[HVAC]]=1,1,""),"")</f>
        <v/>
      </c>
      <c r="DN455" s="169" t="str">
        <f>IF(Table1[[#This Row],[Multiple NCC links]]&lt;&gt;1,IF(Table1[[#This Row],[Services]]=1,1,""),"")</f>
        <v/>
      </c>
      <c r="DO455" s="169" t="str">
        <f>IF(Table1[[#This Row],[Multiple NCC links]]&lt;&gt;1,IF(Table1[[#This Row],[Maintenance &amp; Monitoring]]=1,1,""),"")</f>
        <v/>
      </c>
      <c r="DP455" s="169" t="str">
        <f>IF(Table1[[#This Row],[Multiple NCC links]]&lt;&gt;1,IF(Table1[[#This Row],[Hand over / Operations]]=1,1,""),"")</f>
        <v/>
      </c>
      <c r="DQ455" s="169" t="str">
        <f>IF(Table1[[#This Row],[Multiple NCC links]]&lt;&gt;1,IF(Table1[[#This Row],[As built assessment]]=1,1,""),"")</f>
        <v/>
      </c>
      <c r="DR455" s="169" t="str">
        <f>IF(Table1[[#This Row],[Multiple NCC links]]&lt;&gt;1,IF(Table1[[#This Row],[Beyond compliance]]=1,1,""),"")</f>
        <v/>
      </c>
      <c r="DS455" s="169" t="str">
        <f>IF(SUM(Table1[[#This Row],[Design]:[Beyond compliance]])&gt;1,1,"")</f>
        <v/>
      </c>
      <c r="DT455" s="169" t="str">
        <f>IF(Table1[[#This Row],[Both Residential &amp; Commercial4]]&lt;&gt;1,IF(Table1[[#This Row],[Residential]]=1,1,""),"")</f>
        <v/>
      </c>
      <c r="DU455" s="169" t="str">
        <f>IF(Table1[[#This Row],[Both Residential &amp; Commercial4]]&lt;&gt;1,IF(Table1[[#This Row],[Commercial]]=1,1,""),"")</f>
        <v/>
      </c>
      <c r="DV455" s="169" t="str">
        <f>Table1[[#This Row],[Residential &amp; Commercial]]</f>
        <v/>
      </c>
      <c r="DW455" s="169"/>
    </row>
    <row r="456" spans="1:127" s="49" customFormat="1" ht="20.25" thickTop="1" thickBot="1" x14ac:dyDescent="0.35">
      <c r="A456" s="97"/>
      <c r="B456" s="97"/>
      <c r="C456" s="88"/>
      <c r="D456" s="88"/>
      <c r="E456" s="176"/>
      <c r="F456" s="176"/>
      <c r="G456" s="176"/>
      <c r="H456" s="176"/>
      <c r="I456" s="90" t="str">
        <f>IF(AND(Table1[[#This Row],[General]]=1,Table1[[#This Row],[Beginner]]=1,Table1[[#This Row],[Intermediate]]=1,Table1[[#This Row],[Advanced]]=1),1,"")</f>
        <v/>
      </c>
      <c r="J456" s="90" t="str">
        <f>CONCATENATE(IF(Table1[[#This Row],[General]]=1,"General, ",""), IF(Table1[[#This Row],[Beginner]]=1,"Beginner, ",""),IF(Table1[[#This Row],[Intermediate]]=1,"Intermediate, ",""), IF(Table1[[#This Row],[Advanced]]=1,"Advanced",""))</f>
        <v/>
      </c>
      <c r="K456" s="91"/>
      <c r="L456" s="179"/>
      <c r="M456" s="91"/>
      <c r="N456" s="91"/>
      <c r="O456" s="159"/>
      <c r="P456" s="91"/>
      <c r="Q456" s="91"/>
      <c r="R456" s="91"/>
      <c r="S45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56" s="102"/>
      <c r="U456" s="102"/>
      <c r="V456" s="240"/>
      <c r="W456" s="240"/>
      <c r="X456" s="102"/>
      <c r="Y456" s="102"/>
      <c r="Z456" s="102"/>
      <c r="AA456" s="102"/>
      <c r="AB456" s="102"/>
      <c r="AC456" s="102"/>
      <c r="AD456" s="102"/>
      <c r="AE456" s="102"/>
      <c r="AF456" s="102"/>
      <c r="AG45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56" s="103"/>
      <c r="AI456" s="103"/>
      <c r="AJ456" s="103"/>
      <c r="AK456" s="74" t="str">
        <f>CONCATENATE(IF(Table1[[#This Row],[Digital]]=1,"Digital, ",""),IF(Table1[[#This Row],[Face to Face]]=1,"Face to face, ",""),IF(Table1[[#This Row],[Blended]]=1,"Blended",""))</f>
        <v/>
      </c>
      <c r="AL456" s="99"/>
      <c r="AM456" s="104"/>
      <c r="AN456" s="130"/>
      <c r="AO456" s="94"/>
      <c r="AP456" s="182"/>
      <c r="AQ456" s="94"/>
      <c r="AR456" s="94"/>
      <c r="AS456" s="94"/>
      <c r="AT456" s="94"/>
      <c r="AU456" s="94"/>
      <c r="AV456" s="182"/>
      <c r="AW456" s="182"/>
      <c r="AX456" s="182"/>
      <c r="AY456" s="94"/>
      <c r="AZ45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5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56" s="95"/>
      <c r="BC456" s="95"/>
      <c r="BD456" s="90" t="str">
        <f>IF(AND(Table1[[#This Row],[Residential]]=1,Table1[[#This Row],[Commercial]]=1),1,"")</f>
        <v/>
      </c>
      <c r="BE456" s="90" t="str">
        <f>CONCATENATE(IF(Table1[[#This Row],[Residential]]=1,"Residential, ",""),IF(Table1[[#This Row],[Commercial]]=1,"Commercial",""))</f>
        <v/>
      </c>
      <c r="BF456" s="94"/>
      <c r="BG456" s="94"/>
      <c r="BH456" s="94"/>
      <c r="BI456" s="94"/>
      <c r="BJ456" s="94"/>
      <c r="BK456" s="94"/>
      <c r="BL456" s="94"/>
      <c r="BM456" s="182"/>
      <c r="BN456" s="94"/>
      <c r="BO45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56" s="178"/>
      <c r="BQ456" s="120"/>
      <c r="BR456" s="132"/>
      <c r="BS456" s="120"/>
      <c r="BT456" s="175"/>
      <c r="BU456" s="175"/>
      <c r="BV456" s="175"/>
      <c r="BW456" s="121"/>
      <c r="BX456" s="121"/>
      <c r="BY456" s="121"/>
      <c r="BZ456" s="227"/>
      <c r="CA45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56" s="48">
        <f>COUNTIF(Table1[[#This Row],[Validity]:[Alignment with NCC (Yes=1,No=0)]],"N/A")</f>
        <v>0</v>
      </c>
      <c r="CC456" s="48">
        <f>IF(ISERROR(Table1[[#This Row],[Total Quality Score (out of 10)]]/(4-Table1[[#This Row],[N/A Count]])),0,Table1[[#This Row],[Total Quality Score (out of 10)]]/(4-Table1[[#This Row],[N/A Count]]))</f>
        <v>0</v>
      </c>
      <c r="CD456" s="106"/>
      <c r="CE456" s="106"/>
      <c r="CF456" s="172" t="str">
        <f>IF(SUM(Table1[[#This Row],[Multiple]:[Level (all)62]])&lt;1,IF(Table1[[#This Row],[General]]=1,1,""),"")</f>
        <v/>
      </c>
      <c r="CG456" s="172" t="str">
        <f>IF(SUM(Table1[[#This Row],[Multiple]:[Level (all)62]])&lt;1,IF(Table1[[#This Row],[Beginner]]=1,1,""),"")</f>
        <v/>
      </c>
      <c r="CH456" s="171" t="str">
        <f>IF(SUM(Table1[[#This Row],[Multiple]:[Level (all)62]])&lt;1,IF(Table1[[#This Row],[Intermediate]]=1,1,""),"")</f>
        <v/>
      </c>
      <c r="CI456" s="171" t="str">
        <f>IF(SUM(Table1[[#This Row],[Multiple]:[Level (all)62]])&lt;1,IF(Table1[[#This Row],[Advanced]]=1,1,""),"")</f>
        <v/>
      </c>
      <c r="CJ456" s="171" t="str">
        <f>IF(AND(SUM(Table1[[#This Row],[General]:[Advanced]])&lt;4,SUM(Table1[[#This Row],[General]:[Advanced]])&gt;1),1,"")</f>
        <v/>
      </c>
      <c r="CK456" s="171" t="str">
        <f>Table1[[#This Row],[Level (all)]]</f>
        <v/>
      </c>
      <c r="CL456" s="171" t="str">
        <f>IF(Table1[[#This Row],[Multiple audience]]&lt;&gt;1,IF(Table1[[#This Row],[General Audience]]=1,1,""),"")</f>
        <v/>
      </c>
      <c r="CM456" s="171" t="str">
        <f>IF(Table1[[#This Row],[Multiple audience]]&lt;&gt;1,IF(Table1[[#This Row],[Planners / Designers ]]=1,1,""),"")</f>
        <v/>
      </c>
      <c r="CN456" s="171" t="str">
        <f>IF(Table1[[#This Row],[Multiple audience]]&lt;&gt;1,IF(Table1[[#This Row],[Regulatory Assessors]]=1,1,""),"")</f>
        <v/>
      </c>
      <c r="CO456" s="171" t="str">
        <f>IF(Table1[[#This Row],[Multiple audience]]&lt;&gt;1,IF(Table1[[#This Row],[Builders / Management]]=1,1,""),"")</f>
        <v/>
      </c>
      <c r="CP456" s="171" t="str">
        <f>IF(Table1[[#This Row],[Multiple audience]]&lt;&gt;1,IF(Table1[[#This Row],[Energy / Sus Assessors]]=1,1,""),"")</f>
        <v/>
      </c>
      <c r="CQ456" s="171" t="str">
        <f>IF(Table1[[#This Row],[Multiple audience]]&lt;&gt;1,IF(Table1[[#This Row],[Semi-skilled]]=1,1,""),"")</f>
        <v/>
      </c>
      <c r="CR456" s="171" t="str">
        <f>IF(Table1[[#This Row],[Multiple audience]]&lt;&gt;1,IF(Table1[[#This Row],[Trades]]=1,1,""),"")</f>
        <v/>
      </c>
      <c r="CS456" s="171" t="str">
        <f>IF(Table1[[#This Row],[Multiple audience]]&lt;&gt;1,IF(Table1[[#This Row],[Other]]=1,1,""),"")</f>
        <v/>
      </c>
      <c r="CT456" s="171" t="str">
        <f>IF(SUM(Table1[[#This Row],[General Audience]:[Other]])&gt;1,1,"")</f>
        <v/>
      </c>
      <c r="CU456" s="171" t="str">
        <f>IF(Table1[[#This Row],[Various  ]]&lt;&gt;1,IF(Table1[[#This Row],[Calculator / Software]]=1,1,""),"")</f>
        <v/>
      </c>
      <c r="CV456" s="171" t="str">
        <f>IF(Table1[[#This Row],[Various  ]]&lt;&gt;1,IF(Table1[[#This Row],[Information  ]]=1,1,""),"")</f>
        <v/>
      </c>
      <c r="CW456" s="171" t="str">
        <f>IF(Table1[[#This Row],[Various  ]]&lt;&gt;1,IF(Table1[[#This Row],[Interactive Tool]]=1,1,""),"")</f>
        <v/>
      </c>
      <c r="CX456" s="171" t="str">
        <f>IF(Table1[[#This Row],[Various  ]]&lt;&gt;1,IF(Table1[[#This Row],[Technical Specifications]]=1,1,""),"")</f>
        <v/>
      </c>
      <c r="CY456" s="171" t="str">
        <f>IF(Table1[[#This Row],[Various  ]]&lt;&gt;1,IF(Table1[[#This Row],[Training Resources]]=1,1,""),"")</f>
        <v/>
      </c>
      <c r="CZ456" s="171" t="str">
        <f>IF(Table1[[#This Row],[Various  ]]&lt;&gt;1,IF(Table1[[#This Row],[Toolbox]]=1,1,""),"")</f>
        <v/>
      </c>
      <c r="DA456" s="169" t="str">
        <f>IF(Table1[[#This Row],[Various  ]]&lt;&gt;1,IF(Table1[[#This Row],[Video]]=1,1,""),"")</f>
        <v/>
      </c>
      <c r="DB456" s="169" t="str">
        <f>IF(Table1[[#This Row],[Various  ]]&lt;&gt;1,IF(Table1[[#This Row],[Case study]]=1,1,""),"")</f>
        <v/>
      </c>
      <c r="DC456" s="169" t="str">
        <f>IF(Table1[[#This Row],[Various  ]]&lt;&gt;1,IF(Table1[[#This Row],[Other   ]]=1,1,""),"")</f>
        <v/>
      </c>
      <c r="DD456" s="169" t="str">
        <f>IF(Table1[[#This Row],[Various  ]]&lt;&gt;1,IF(Table1[[#This Row],[Standards]]=1,1,""),"")</f>
        <v/>
      </c>
      <c r="DE456" s="169" t="str">
        <f>IF(Table1[[#This Row],[Various]]=1,1,IF(SUM(Table1[[#This Row],[Calculator / Software]:[Standards]])&gt;1,1,""))</f>
        <v/>
      </c>
      <c r="DF456" s="169" t="str">
        <f>IF(Table1[[#This Row],[Multiple NCC links]]&lt;&gt;1,IF(Table1[[#This Row],[Design]]=1,1,""),"")</f>
        <v/>
      </c>
      <c r="DG456" s="169" t="str">
        <f>IF(Table1[[#This Row],[Multiple NCC links]]&lt;&gt;1,IF(Table1[[#This Row],[Assessment / Verification]]=1,1,""),"")</f>
        <v/>
      </c>
      <c r="DH456" s="169" t="str">
        <f>IF(Table1[[#This Row],[Multiple NCC links]]&lt;&gt;1,IF(Table1[[#This Row],[Climate Specific ]]=1,1,""),"")</f>
        <v/>
      </c>
      <c r="DI456" s="169" t="str">
        <f>IF(Table1[[#This Row],[Multiple NCC links]]&lt;&gt;1,IF(Table1[[#This Row],[Alterations / Additions]]=1,1,""),"")</f>
        <v/>
      </c>
      <c r="DJ456" s="169" t="str">
        <f>IF(Table1[[#This Row],[Multiple NCC links]]&lt;&gt;1,IF(Table1[[#This Row],[Glazing]]=1,1,""),"")</f>
        <v/>
      </c>
      <c r="DK456" s="169" t="str">
        <f>IF(Table1[[#This Row],[Multiple NCC links]]&lt;&gt;1,IF(Table1[[#This Row],[Building Fabric / Thermal / Sealing]]=1,1,""),"")</f>
        <v/>
      </c>
      <c r="DL456" s="169" t="str">
        <f>IF(Table1[[#This Row],[Multiple NCC links]]&lt;&gt;1,IF(Table1[[#This Row],[Lighting]]=1,1,""),"")</f>
        <v/>
      </c>
      <c r="DM456" s="169" t="str">
        <f>IF(Table1[[#This Row],[Multiple NCC links]]&lt;&gt;1,IF(Table1[[#This Row],[HVAC]]=1,1,""),"")</f>
        <v/>
      </c>
      <c r="DN456" s="169" t="str">
        <f>IF(Table1[[#This Row],[Multiple NCC links]]&lt;&gt;1,IF(Table1[[#This Row],[Services]]=1,1,""),"")</f>
        <v/>
      </c>
      <c r="DO456" s="169" t="str">
        <f>IF(Table1[[#This Row],[Multiple NCC links]]&lt;&gt;1,IF(Table1[[#This Row],[Maintenance &amp; Monitoring]]=1,1,""),"")</f>
        <v/>
      </c>
      <c r="DP456" s="169" t="str">
        <f>IF(Table1[[#This Row],[Multiple NCC links]]&lt;&gt;1,IF(Table1[[#This Row],[Hand over / Operations]]=1,1,""),"")</f>
        <v/>
      </c>
      <c r="DQ456" s="169" t="str">
        <f>IF(Table1[[#This Row],[Multiple NCC links]]&lt;&gt;1,IF(Table1[[#This Row],[As built assessment]]=1,1,""),"")</f>
        <v/>
      </c>
      <c r="DR456" s="169" t="str">
        <f>IF(Table1[[#This Row],[Multiple NCC links]]&lt;&gt;1,IF(Table1[[#This Row],[Beyond compliance]]=1,1,""),"")</f>
        <v/>
      </c>
      <c r="DS456" s="169" t="str">
        <f>IF(SUM(Table1[[#This Row],[Design]:[Beyond compliance]])&gt;1,1,"")</f>
        <v/>
      </c>
      <c r="DT456" s="169" t="str">
        <f>IF(Table1[[#This Row],[Both Residential &amp; Commercial4]]&lt;&gt;1,IF(Table1[[#This Row],[Residential]]=1,1,""),"")</f>
        <v/>
      </c>
      <c r="DU456" s="169" t="str">
        <f>IF(Table1[[#This Row],[Both Residential &amp; Commercial4]]&lt;&gt;1,IF(Table1[[#This Row],[Commercial]]=1,1,""),"")</f>
        <v/>
      </c>
      <c r="DV456" s="169" t="str">
        <f>Table1[[#This Row],[Residential &amp; Commercial]]</f>
        <v/>
      </c>
      <c r="DW456" s="169"/>
    </row>
    <row r="457" spans="1:127" s="49" customFormat="1" ht="20.25" thickTop="1" thickBot="1" x14ac:dyDescent="0.35">
      <c r="A457" s="97"/>
      <c r="B457" s="97"/>
      <c r="C457" s="88"/>
      <c r="D457" s="88"/>
      <c r="E457" s="176"/>
      <c r="F457" s="176"/>
      <c r="G457" s="176"/>
      <c r="H457" s="176"/>
      <c r="I457" s="90" t="str">
        <f>IF(AND(Table1[[#This Row],[General]]=1,Table1[[#This Row],[Beginner]]=1,Table1[[#This Row],[Intermediate]]=1,Table1[[#This Row],[Advanced]]=1),1,"")</f>
        <v/>
      </c>
      <c r="J457" s="90" t="str">
        <f>CONCATENATE(IF(Table1[[#This Row],[General]]=1,"General, ",""), IF(Table1[[#This Row],[Beginner]]=1,"Beginner, ",""),IF(Table1[[#This Row],[Intermediate]]=1,"Intermediate, ",""), IF(Table1[[#This Row],[Advanced]]=1,"Advanced",""))</f>
        <v/>
      </c>
      <c r="K457" s="91"/>
      <c r="L457" s="179"/>
      <c r="M457" s="91"/>
      <c r="N457" s="91"/>
      <c r="O457" s="159"/>
      <c r="P457" s="91"/>
      <c r="Q457" s="91"/>
      <c r="R457" s="91"/>
      <c r="S45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57" s="102"/>
      <c r="U457" s="102"/>
      <c r="V457" s="240"/>
      <c r="W457" s="240"/>
      <c r="X457" s="102"/>
      <c r="Y457" s="102"/>
      <c r="Z457" s="102"/>
      <c r="AA457" s="102"/>
      <c r="AB457" s="102"/>
      <c r="AC457" s="102"/>
      <c r="AD457" s="102"/>
      <c r="AE457" s="102"/>
      <c r="AF457" s="102"/>
      <c r="AG45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57" s="103"/>
      <c r="AI457" s="103"/>
      <c r="AJ457" s="103"/>
      <c r="AK457" s="74" t="str">
        <f>CONCATENATE(IF(Table1[[#This Row],[Digital]]=1,"Digital, ",""),IF(Table1[[#This Row],[Face to Face]]=1,"Face to face, ",""),IF(Table1[[#This Row],[Blended]]=1,"Blended",""))</f>
        <v/>
      </c>
      <c r="AL457" s="99"/>
      <c r="AM457" s="104"/>
      <c r="AN457" s="130"/>
      <c r="AO457" s="94"/>
      <c r="AP457" s="182"/>
      <c r="AQ457" s="94"/>
      <c r="AR457" s="94"/>
      <c r="AS457" s="94"/>
      <c r="AT457" s="94"/>
      <c r="AU457" s="94"/>
      <c r="AV457" s="182"/>
      <c r="AW457" s="182"/>
      <c r="AX457" s="182"/>
      <c r="AY457" s="94"/>
      <c r="AZ45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5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57" s="95"/>
      <c r="BC457" s="95"/>
      <c r="BD457" s="90" t="str">
        <f>IF(AND(Table1[[#This Row],[Residential]]=1,Table1[[#This Row],[Commercial]]=1),1,"")</f>
        <v/>
      </c>
      <c r="BE457" s="90" t="str">
        <f>CONCATENATE(IF(Table1[[#This Row],[Residential]]=1,"Residential, ",""),IF(Table1[[#This Row],[Commercial]]=1,"Commercial",""))</f>
        <v/>
      </c>
      <c r="BF457" s="94"/>
      <c r="BG457" s="94"/>
      <c r="BH457" s="94"/>
      <c r="BI457" s="94"/>
      <c r="BJ457" s="94"/>
      <c r="BK457" s="94"/>
      <c r="BL457" s="94"/>
      <c r="BM457" s="182"/>
      <c r="BN457" s="94"/>
      <c r="BO45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57" s="178"/>
      <c r="BQ457" s="120"/>
      <c r="BR457" s="132"/>
      <c r="BS457" s="120"/>
      <c r="BT457" s="175"/>
      <c r="BU457" s="175"/>
      <c r="BV457" s="175"/>
      <c r="BW457" s="121"/>
      <c r="BX457" s="121"/>
      <c r="BY457" s="121"/>
      <c r="BZ457" s="227"/>
      <c r="CA45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57" s="48">
        <f>COUNTIF(Table1[[#This Row],[Validity]:[Alignment with NCC (Yes=1,No=0)]],"N/A")</f>
        <v>0</v>
      </c>
      <c r="CC457" s="48">
        <f>IF(ISERROR(Table1[[#This Row],[Total Quality Score (out of 10)]]/(4-Table1[[#This Row],[N/A Count]])),0,Table1[[#This Row],[Total Quality Score (out of 10)]]/(4-Table1[[#This Row],[N/A Count]]))</f>
        <v>0</v>
      </c>
      <c r="CD457" s="106"/>
      <c r="CE457" s="106"/>
      <c r="CF457" s="172" t="str">
        <f>IF(SUM(Table1[[#This Row],[Multiple]:[Level (all)62]])&lt;1,IF(Table1[[#This Row],[General]]=1,1,""),"")</f>
        <v/>
      </c>
      <c r="CG457" s="172" t="str">
        <f>IF(SUM(Table1[[#This Row],[Multiple]:[Level (all)62]])&lt;1,IF(Table1[[#This Row],[Beginner]]=1,1,""),"")</f>
        <v/>
      </c>
      <c r="CH457" s="171" t="str">
        <f>IF(SUM(Table1[[#This Row],[Multiple]:[Level (all)62]])&lt;1,IF(Table1[[#This Row],[Intermediate]]=1,1,""),"")</f>
        <v/>
      </c>
      <c r="CI457" s="171" t="str">
        <f>IF(SUM(Table1[[#This Row],[Multiple]:[Level (all)62]])&lt;1,IF(Table1[[#This Row],[Advanced]]=1,1,""),"")</f>
        <v/>
      </c>
      <c r="CJ457" s="171" t="str">
        <f>IF(AND(SUM(Table1[[#This Row],[General]:[Advanced]])&lt;4,SUM(Table1[[#This Row],[General]:[Advanced]])&gt;1),1,"")</f>
        <v/>
      </c>
      <c r="CK457" s="171" t="str">
        <f>Table1[[#This Row],[Level (all)]]</f>
        <v/>
      </c>
      <c r="CL457" s="171" t="str">
        <f>IF(Table1[[#This Row],[Multiple audience]]&lt;&gt;1,IF(Table1[[#This Row],[General Audience]]=1,1,""),"")</f>
        <v/>
      </c>
      <c r="CM457" s="171" t="str">
        <f>IF(Table1[[#This Row],[Multiple audience]]&lt;&gt;1,IF(Table1[[#This Row],[Planners / Designers ]]=1,1,""),"")</f>
        <v/>
      </c>
      <c r="CN457" s="171" t="str">
        <f>IF(Table1[[#This Row],[Multiple audience]]&lt;&gt;1,IF(Table1[[#This Row],[Regulatory Assessors]]=1,1,""),"")</f>
        <v/>
      </c>
      <c r="CO457" s="171" t="str">
        <f>IF(Table1[[#This Row],[Multiple audience]]&lt;&gt;1,IF(Table1[[#This Row],[Builders / Management]]=1,1,""),"")</f>
        <v/>
      </c>
      <c r="CP457" s="171" t="str">
        <f>IF(Table1[[#This Row],[Multiple audience]]&lt;&gt;1,IF(Table1[[#This Row],[Energy / Sus Assessors]]=1,1,""),"")</f>
        <v/>
      </c>
      <c r="CQ457" s="171" t="str">
        <f>IF(Table1[[#This Row],[Multiple audience]]&lt;&gt;1,IF(Table1[[#This Row],[Semi-skilled]]=1,1,""),"")</f>
        <v/>
      </c>
      <c r="CR457" s="171" t="str">
        <f>IF(Table1[[#This Row],[Multiple audience]]&lt;&gt;1,IF(Table1[[#This Row],[Trades]]=1,1,""),"")</f>
        <v/>
      </c>
      <c r="CS457" s="171" t="str">
        <f>IF(Table1[[#This Row],[Multiple audience]]&lt;&gt;1,IF(Table1[[#This Row],[Other]]=1,1,""),"")</f>
        <v/>
      </c>
      <c r="CT457" s="171" t="str">
        <f>IF(SUM(Table1[[#This Row],[General Audience]:[Other]])&gt;1,1,"")</f>
        <v/>
      </c>
      <c r="CU457" s="171" t="str">
        <f>IF(Table1[[#This Row],[Various  ]]&lt;&gt;1,IF(Table1[[#This Row],[Calculator / Software]]=1,1,""),"")</f>
        <v/>
      </c>
      <c r="CV457" s="171" t="str">
        <f>IF(Table1[[#This Row],[Various  ]]&lt;&gt;1,IF(Table1[[#This Row],[Information  ]]=1,1,""),"")</f>
        <v/>
      </c>
      <c r="CW457" s="171" t="str">
        <f>IF(Table1[[#This Row],[Various  ]]&lt;&gt;1,IF(Table1[[#This Row],[Interactive Tool]]=1,1,""),"")</f>
        <v/>
      </c>
      <c r="CX457" s="171" t="str">
        <f>IF(Table1[[#This Row],[Various  ]]&lt;&gt;1,IF(Table1[[#This Row],[Technical Specifications]]=1,1,""),"")</f>
        <v/>
      </c>
      <c r="CY457" s="171" t="str">
        <f>IF(Table1[[#This Row],[Various  ]]&lt;&gt;1,IF(Table1[[#This Row],[Training Resources]]=1,1,""),"")</f>
        <v/>
      </c>
      <c r="CZ457" s="171" t="str">
        <f>IF(Table1[[#This Row],[Various  ]]&lt;&gt;1,IF(Table1[[#This Row],[Toolbox]]=1,1,""),"")</f>
        <v/>
      </c>
      <c r="DA457" s="169" t="str">
        <f>IF(Table1[[#This Row],[Various  ]]&lt;&gt;1,IF(Table1[[#This Row],[Video]]=1,1,""),"")</f>
        <v/>
      </c>
      <c r="DB457" s="169" t="str">
        <f>IF(Table1[[#This Row],[Various  ]]&lt;&gt;1,IF(Table1[[#This Row],[Case study]]=1,1,""),"")</f>
        <v/>
      </c>
      <c r="DC457" s="169" t="str">
        <f>IF(Table1[[#This Row],[Various  ]]&lt;&gt;1,IF(Table1[[#This Row],[Other   ]]=1,1,""),"")</f>
        <v/>
      </c>
      <c r="DD457" s="169" t="str">
        <f>IF(Table1[[#This Row],[Various  ]]&lt;&gt;1,IF(Table1[[#This Row],[Standards]]=1,1,""),"")</f>
        <v/>
      </c>
      <c r="DE457" s="169" t="str">
        <f>IF(Table1[[#This Row],[Various]]=1,1,IF(SUM(Table1[[#This Row],[Calculator / Software]:[Standards]])&gt;1,1,""))</f>
        <v/>
      </c>
      <c r="DF457" s="169" t="str">
        <f>IF(Table1[[#This Row],[Multiple NCC links]]&lt;&gt;1,IF(Table1[[#This Row],[Design]]=1,1,""),"")</f>
        <v/>
      </c>
      <c r="DG457" s="169" t="str">
        <f>IF(Table1[[#This Row],[Multiple NCC links]]&lt;&gt;1,IF(Table1[[#This Row],[Assessment / Verification]]=1,1,""),"")</f>
        <v/>
      </c>
      <c r="DH457" s="169" t="str">
        <f>IF(Table1[[#This Row],[Multiple NCC links]]&lt;&gt;1,IF(Table1[[#This Row],[Climate Specific ]]=1,1,""),"")</f>
        <v/>
      </c>
      <c r="DI457" s="169" t="str">
        <f>IF(Table1[[#This Row],[Multiple NCC links]]&lt;&gt;1,IF(Table1[[#This Row],[Alterations / Additions]]=1,1,""),"")</f>
        <v/>
      </c>
      <c r="DJ457" s="169" t="str">
        <f>IF(Table1[[#This Row],[Multiple NCC links]]&lt;&gt;1,IF(Table1[[#This Row],[Glazing]]=1,1,""),"")</f>
        <v/>
      </c>
      <c r="DK457" s="169" t="str">
        <f>IF(Table1[[#This Row],[Multiple NCC links]]&lt;&gt;1,IF(Table1[[#This Row],[Building Fabric / Thermal / Sealing]]=1,1,""),"")</f>
        <v/>
      </c>
      <c r="DL457" s="169" t="str">
        <f>IF(Table1[[#This Row],[Multiple NCC links]]&lt;&gt;1,IF(Table1[[#This Row],[Lighting]]=1,1,""),"")</f>
        <v/>
      </c>
      <c r="DM457" s="169" t="str">
        <f>IF(Table1[[#This Row],[Multiple NCC links]]&lt;&gt;1,IF(Table1[[#This Row],[HVAC]]=1,1,""),"")</f>
        <v/>
      </c>
      <c r="DN457" s="169" t="str">
        <f>IF(Table1[[#This Row],[Multiple NCC links]]&lt;&gt;1,IF(Table1[[#This Row],[Services]]=1,1,""),"")</f>
        <v/>
      </c>
      <c r="DO457" s="169" t="str">
        <f>IF(Table1[[#This Row],[Multiple NCC links]]&lt;&gt;1,IF(Table1[[#This Row],[Maintenance &amp; Monitoring]]=1,1,""),"")</f>
        <v/>
      </c>
      <c r="DP457" s="169" t="str">
        <f>IF(Table1[[#This Row],[Multiple NCC links]]&lt;&gt;1,IF(Table1[[#This Row],[Hand over / Operations]]=1,1,""),"")</f>
        <v/>
      </c>
      <c r="DQ457" s="169" t="str">
        <f>IF(Table1[[#This Row],[Multiple NCC links]]&lt;&gt;1,IF(Table1[[#This Row],[As built assessment]]=1,1,""),"")</f>
        <v/>
      </c>
      <c r="DR457" s="169" t="str">
        <f>IF(Table1[[#This Row],[Multiple NCC links]]&lt;&gt;1,IF(Table1[[#This Row],[Beyond compliance]]=1,1,""),"")</f>
        <v/>
      </c>
      <c r="DS457" s="169" t="str">
        <f>IF(SUM(Table1[[#This Row],[Design]:[Beyond compliance]])&gt;1,1,"")</f>
        <v/>
      </c>
      <c r="DT457" s="169" t="str">
        <f>IF(Table1[[#This Row],[Both Residential &amp; Commercial4]]&lt;&gt;1,IF(Table1[[#This Row],[Residential]]=1,1,""),"")</f>
        <v/>
      </c>
      <c r="DU457" s="169" t="str">
        <f>IF(Table1[[#This Row],[Both Residential &amp; Commercial4]]&lt;&gt;1,IF(Table1[[#This Row],[Commercial]]=1,1,""),"")</f>
        <v/>
      </c>
      <c r="DV457" s="169" t="str">
        <f>Table1[[#This Row],[Residential &amp; Commercial]]</f>
        <v/>
      </c>
      <c r="DW457" s="169"/>
    </row>
    <row r="458" spans="1:127" s="49" customFormat="1" ht="20.25" thickTop="1" thickBot="1" x14ac:dyDescent="0.35">
      <c r="A458" s="97"/>
      <c r="B458" s="97"/>
      <c r="C458" s="88"/>
      <c r="D458" s="88"/>
      <c r="E458" s="176"/>
      <c r="F458" s="176"/>
      <c r="G458" s="176"/>
      <c r="H458" s="176"/>
      <c r="I458" s="90" t="str">
        <f>IF(AND(Table1[[#This Row],[General]]=1,Table1[[#This Row],[Beginner]]=1,Table1[[#This Row],[Intermediate]]=1,Table1[[#This Row],[Advanced]]=1),1,"")</f>
        <v/>
      </c>
      <c r="J458" s="90" t="str">
        <f>CONCATENATE(IF(Table1[[#This Row],[General]]=1,"General, ",""), IF(Table1[[#This Row],[Beginner]]=1,"Beginner, ",""),IF(Table1[[#This Row],[Intermediate]]=1,"Intermediate, ",""), IF(Table1[[#This Row],[Advanced]]=1,"Advanced",""))</f>
        <v/>
      </c>
      <c r="K458" s="91"/>
      <c r="L458" s="179"/>
      <c r="M458" s="91"/>
      <c r="N458" s="91"/>
      <c r="O458" s="159"/>
      <c r="P458" s="91"/>
      <c r="Q458" s="91"/>
      <c r="R458" s="91"/>
      <c r="S45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58" s="102"/>
      <c r="U458" s="102"/>
      <c r="V458" s="240"/>
      <c r="W458" s="240"/>
      <c r="X458" s="102"/>
      <c r="Y458" s="102"/>
      <c r="Z458" s="102"/>
      <c r="AA458" s="102"/>
      <c r="AB458" s="102"/>
      <c r="AC458" s="102"/>
      <c r="AD458" s="102"/>
      <c r="AE458" s="102"/>
      <c r="AF458" s="102"/>
      <c r="AG45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58" s="103"/>
      <c r="AI458" s="103"/>
      <c r="AJ458" s="103"/>
      <c r="AK458" s="74" t="str">
        <f>CONCATENATE(IF(Table1[[#This Row],[Digital]]=1,"Digital, ",""),IF(Table1[[#This Row],[Face to Face]]=1,"Face to face, ",""),IF(Table1[[#This Row],[Blended]]=1,"Blended",""))</f>
        <v/>
      </c>
      <c r="AL458" s="99"/>
      <c r="AM458" s="104"/>
      <c r="AN458" s="130"/>
      <c r="AO458" s="94"/>
      <c r="AP458" s="182"/>
      <c r="AQ458" s="94"/>
      <c r="AR458" s="94"/>
      <c r="AS458" s="94"/>
      <c r="AT458" s="94"/>
      <c r="AU458" s="94"/>
      <c r="AV458" s="182"/>
      <c r="AW458" s="182"/>
      <c r="AX458" s="182"/>
      <c r="AY458" s="94"/>
      <c r="AZ45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5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58" s="95"/>
      <c r="BC458" s="95"/>
      <c r="BD458" s="90" t="str">
        <f>IF(AND(Table1[[#This Row],[Residential]]=1,Table1[[#This Row],[Commercial]]=1),1,"")</f>
        <v/>
      </c>
      <c r="BE458" s="90" t="str">
        <f>CONCATENATE(IF(Table1[[#This Row],[Residential]]=1,"Residential, ",""),IF(Table1[[#This Row],[Commercial]]=1,"Commercial",""))</f>
        <v/>
      </c>
      <c r="BF458" s="94"/>
      <c r="BG458" s="94"/>
      <c r="BH458" s="94"/>
      <c r="BI458" s="94"/>
      <c r="BJ458" s="94"/>
      <c r="BK458" s="94"/>
      <c r="BL458" s="94"/>
      <c r="BM458" s="182"/>
      <c r="BN458" s="94"/>
      <c r="BO45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58" s="178"/>
      <c r="BQ458" s="120"/>
      <c r="BR458" s="132"/>
      <c r="BS458" s="120"/>
      <c r="BT458" s="175"/>
      <c r="BU458" s="175"/>
      <c r="BV458" s="175"/>
      <c r="BW458" s="121"/>
      <c r="BX458" s="121"/>
      <c r="BY458" s="121"/>
      <c r="BZ458" s="227"/>
      <c r="CA45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58" s="48">
        <f>COUNTIF(Table1[[#This Row],[Validity]:[Alignment with NCC (Yes=1,No=0)]],"N/A")</f>
        <v>0</v>
      </c>
      <c r="CC458" s="48">
        <f>IF(ISERROR(Table1[[#This Row],[Total Quality Score (out of 10)]]/(4-Table1[[#This Row],[N/A Count]])),0,Table1[[#This Row],[Total Quality Score (out of 10)]]/(4-Table1[[#This Row],[N/A Count]]))</f>
        <v>0</v>
      </c>
      <c r="CD458" s="106"/>
      <c r="CE458" s="106"/>
      <c r="CF458" s="172" t="str">
        <f>IF(SUM(Table1[[#This Row],[Multiple]:[Level (all)62]])&lt;1,IF(Table1[[#This Row],[General]]=1,1,""),"")</f>
        <v/>
      </c>
      <c r="CG458" s="172" t="str">
        <f>IF(SUM(Table1[[#This Row],[Multiple]:[Level (all)62]])&lt;1,IF(Table1[[#This Row],[Beginner]]=1,1,""),"")</f>
        <v/>
      </c>
      <c r="CH458" s="171" t="str">
        <f>IF(SUM(Table1[[#This Row],[Multiple]:[Level (all)62]])&lt;1,IF(Table1[[#This Row],[Intermediate]]=1,1,""),"")</f>
        <v/>
      </c>
      <c r="CI458" s="171" t="str">
        <f>IF(SUM(Table1[[#This Row],[Multiple]:[Level (all)62]])&lt;1,IF(Table1[[#This Row],[Advanced]]=1,1,""),"")</f>
        <v/>
      </c>
      <c r="CJ458" s="171" t="str">
        <f>IF(AND(SUM(Table1[[#This Row],[General]:[Advanced]])&lt;4,SUM(Table1[[#This Row],[General]:[Advanced]])&gt;1),1,"")</f>
        <v/>
      </c>
      <c r="CK458" s="171" t="str">
        <f>Table1[[#This Row],[Level (all)]]</f>
        <v/>
      </c>
      <c r="CL458" s="171" t="str">
        <f>IF(Table1[[#This Row],[Multiple audience]]&lt;&gt;1,IF(Table1[[#This Row],[General Audience]]=1,1,""),"")</f>
        <v/>
      </c>
      <c r="CM458" s="171" t="str">
        <f>IF(Table1[[#This Row],[Multiple audience]]&lt;&gt;1,IF(Table1[[#This Row],[Planners / Designers ]]=1,1,""),"")</f>
        <v/>
      </c>
      <c r="CN458" s="171" t="str">
        <f>IF(Table1[[#This Row],[Multiple audience]]&lt;&gt;1,IF(Table1[[#This Row],[Regulatory Assessors]]=1,1,""),"")</f>
        <v/>
      </c>
      <c r="CO458" s="171" t="str">
        <f>IF(Table1[[#This Row],[Multiple audience]]&lt;&gt;1,IF(Table1[[#This Row],[Builders / Management]]=1,1,""),"")</f>
        <v/>
      </c>
      <c r="CP458" s="171" t="str">
        <f>IF(Table1[[#This Row],[Multiple audience]]&lt;&gt;1,IF(Table1[[#This Row],[Energy / Sus Assessors]]=1,1,""),"")</f>
        <v/>
      </c>
      <c r="CQ458" s="171" t="str">
        <f>IF(Table1[[#This Row],[Multiple audience]]&lt;&gt;1,IF(Table1[[#This Row],[Semi-skilled]]=1,1,""),"")</f>
        <v/>
      </c>
      <c r="CR458" s="171" t="str">
        <f>IF(Table1[[#This Row],[Multiple audience]]&lt;&gt;1,IF(Table1[[#This Row],[Trades]]=1,1,""),"")</f>
        <v/>
      </c>
      <c r="CS458" s="171" t="str">
        <f>IF(Table1[[#This Row],[Multiple audience]]&lt;&gt;1,IF(Table1[[#This Row],[Other]]=1,1,""),"")</f>
        <v/>
      </c>
      <c r="CT458" s="171" t="str">
        <f>IF(SUM(Table1[[#This Row],[General Audience]:[Other]])&gt;1,1,"")</f>
        <v/>
      </c>
      <c r="CU458" s="171" t="str">
        <f>IF(Table1[[#This Row],[Various  ]]&lt;&gt;1,IF(Table1[[#This Row],[Calculator / Software]]=1,1,""),"")</f>
        <v/>
      </c>
      <c r="CV458" s="171" t="str">
        <f>IF(Table1[[#This Row],[Various  ]]&lt;&gt;1,IF(Table1[[#This Row],[Information  ]]=1,1,""),"")</f>
        <v/>
      </c>
      <c r="CW458" s="171" t="str">
        <f>IF(Table1[[#This Row],[Various  ]]&lt;&gt;1,IF(Table1[[#This Row],[Interactive Tool]]=1,1,""),"")</f>
        <v/>
      </c>
      <c r="CX458" s="171" t="str">
        <f>IF(Table1[[#This Row],[Various  ]]&lt;&gt;1,IF(Table1[[#This Row],[Technical Specifications]]=1,1,""),"")</f>
        <v/>
      </c>
      <c r="CY458" s="171" t="str">
        <f>IF(Table1[[#This Row],[Various  ]]&lt;&gt;1,IF(Table1[[#This Row],[Training Resources]]=1,1,""),"")</f>
        <v/>
      </c>
      <c r="CZ458" s="171" t="str">
        <f>IF(Table1[[#This Row],[Various  ]]&lt;&gt;1,IF(Table1[[#This Row],[Toolbox]]=1,1,""),"")</f>
        <v/>
      </c>
      <c r="DA458" s="169" t="str">
        <f>IF(Table1[[#This Row],[Various  ]]&lt;&gt;1,IF(Table1[[#This Row],[Video]]=1,1,""),"")</f>
        <v/>
      </c>
      <c r="DB458" s="169" t="str">
        <f>IF(Table1[[#This Row],[Various  ]]&lt;&gt;1,IF(Table1[[#This Row],[Case study]]=1,1,""),"")</f>
        <v/>
      </c>
      <c r="DC458" s="169" t="str">
        <f>IF(Table1[[#This Row],[Various  ]]&lt;&gt;1,IF(Table1[[#This Row],[Other   ]]=1,1,""),"")</f>
        <v/>
      </c>
      <c r="DD458" s="169" t="str">
        <f>IF(Table1[[#This Row],[Various  ]]&lt;&gt;1,IF(Table1[[#This Row],[Standards]]=1,1,""),"")</f>
        <v/>
      </c>
      <c r="DE458" s="169" t="str">
        <f>IF(Table1[[#This Row],[Various]]=1,1,IF(SUM(Table1[[#This Row],[Calculator / Software]:[Standards]])&gt;1,1,""))</f>
        <v/>
      </c>
      <c r="DF458" s="169" t="str">
        <f>IF(Table1[[#This Row],[Multiple NCC links]]&lt;&gt;1,IF(Table1[[#This Row],[Design]]=1,1,""),"")</f>
        <v/>
      </c>
      <c r="DG458" s="169" t="str">
        <f>IF(Table1[[#This Row],[Multiple NCC links]]&lt;&gt;1,IF(Table1[[#This Row],[Assessment / Verification]]=1,1,""),"")</f>
        <v/>
      </c>
      <c r="DH458" s="169" t="str">
        <f>IF(Table1[[#This Row],[Multiple NCC links]]&lt;&gt;1,IF(Table1[[#This Row],[Climate Specific ]]=1,1,""),"")</f>
        <v/>
      </c>
      <c r="DI458" s="169" t="str">
        <f>IF(Table1[[#This Row],[Multiple NCC links]]&lt;&gt;1,IF(Table1[[#This Row],[Alterations / Additions]]=1,1,""),"")</f>
        <v/>
      </c>
      <c r="DJ458" s="169" t="str">
        <f>IF(Table1[[#This Row],[Multiple NCC links]]&lt;&gt;1,IF(Table1[[#This Row],[Glazing]]=1,1,""),"")</f>
        <v/>
      </c>
      <c r="DK458" s="169" t="str">
        <f>IF(Table1[[#This Row],[Multiple NCC links]]&lt;&gt;1,IF(Table1[[#This Row],[Building Fabric / Thermal / Sealing]]=1,1,""),"")</f>
        <v/>
      </c>
      <c r="DL458" s="169" t="str">
        <f>IF(Table1[[#This Row],[Multiple NCC links]]&lt;&gt;1,IF(Table1[[#This Row],[Lighting]]=1,1,""),"")</f>
        <v/>
      </c>
      <c r="DM458" s="169" t="str">
        <f>IF(Table1[[#This Row],[Multiple NCC links]]&lt;&gt;1,IF(Table1[[#This Row],[HVAC]]=1,1,""),"")</f>
        <v/>
      </c>
      <c r="DN458" s="169" t="str">
        <f>IF(Table1[[#This Row],[Multiple NCC links]]&lt;&gt;1,IF(Table1[[#This Row],[Services]]=1,1,""),"")</f>
        <v/>
      </c>
      <c r="DO458" s="169" t="str">
        <f>IF(Table1[[#This Row],[Multiple NCC links]]&lt;&gt;1,IF(Table1[[#This Row],[Maintenance &amp; Monitoring]]=1,1,""),"")</f>
        <v/>
      </c>
      <c r="DP458" s="169" t="str">
        <f>IF(Table1[[#This Row],[Multiple NCC links]]&lt;&gt;1,IF(Table1[[#This Row],[Hand over / Operations]]=1,1,""),"")</f>
        <v/>
      </c>
      <c r="DQ458" s="169" t="str">
        <f>IF(Table1[[#This Row],[Multiple NCC links]]&lt;&gt;1,IF(Table1[[#This Row],[As built assessment]]=1,1,""),"")</f>
        <v/>
      </c>
      <c r="DR458" s="169" t="str">
        <f>IF(Table1[[#This Row],[Multiple NCC links]]&lt;&gt;1,IF(Table1[[#This Row],[Beyond compliance]]=1,1,""),"")</f>
        <v/>
      </c>
      <c r="DS458" s="169" t="str">
        <f>IF(SUM(Table1[[#This Row],[Design]:[Beyond compliance]])&gt;1,1,"")</f>
        <v/>
      </c>
      <c r="DT458" s="169" t="str">
        <f>IF(Table1[[#This Row],[Both Residential &amp; Commercial4]]&lt;&gt;1,IF(Table1[[#This Row],[Residential]]=1,1,""),"")</f>
        <v/>
      </c>
      <c r="DU458" s="169" t="str">
        <f>IF(Table1[[#This Row],[Both Residential &amp; Commercial4]]&lt;&gt;1,IF(Table1[[#This Row],[Commercial]]=1,1,""),"")</f>
        <v/>
      </c>
      <c r="DV458" s="169" t="str">
        <f>Table1[[#This Row],[Residential &amp; Commercial]]</f>
        <v/>
      </c>
      <c r="DW458" s="169"/>
    </row>
    <row r="459" spans="1:127" s="49" customFormat="1" ht="20.25" thickTop="1" thickBot="1" x14ac:dyDescent="0.35">
      <c r="A459" s="97"/>
      <c r="B459" s="97"/>
      <c r="C459" s="88"/>
      <c r="D459" s="88"/>
      <c r="E459" s="176"/>
      <c r="F459" s="176"/>
      <c r="G459" s="176"/>
      <c r="H459" s="176"/>
      <c r="I459" s="90" t="str">
        <f>IF(AND(Table1[[#This Row],[General]]=1,Table1[[#This Row],[Beginner]]=1,Table1[[#This Row],[Intermediate]]=1,Table1[[#This Row],[Advanced]]=1),1,"")</f>
        <v/>
      </c>
      <c r="J459" s="90" t="str">
        <f>CONCATENATE(IF(Table1[[#This Row],[General]]=1,"General, ",""), IF(Table1[[#This Row],[Beginner]]=1,"Beginner, ",""),IF(Table1[[#This Row],[Intermediate]]=1,"Intermediate, ",""), IF(Table1[[#This Row],[Advanced]]=1,"Advanced",""))</f>
        <v/>
      </c>
      <c r="K459" s="91"/>
      <c r="L459" s="179"/>
      <c r="M459" s="91"/>
      <c r="N459" s="91"/>
      <c r="O459" s="159"/>
      <c r="P459" s="91"/>
      <c r="Q459" s="91"/>
      <c r="R459" s="91"/>
      <c r="S45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59" s="102"/>
      <c r="U459" s="102"/>
      <c r="V459" s="240"/>
      <c r="W459" s="240"/>
      <c r="X459" s="102"/>
      <c r="Y459" s="102"/>
      <c r="Z459" s="102"/>
      <c r="AA459" s="102"/>
      <c r="AB459" s="102"/>
      <c r="AC459" s="102"/>
      <c r="AD459" s="102"/>
      <c r="AE459" s="102"/>
      <c r="AF459" s="102"/>
      <c r="AG45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59" s="103"/>
      <c r="AI459" s="103"/>
      <c r="AJ459" s="103"/>
      <c r="AK459" s="74" t="str">
        <f>CONCATENATE(IF(Table1[[#This Row],[Digital]]=1,"Digital, ",""),IF(Table1[[#This Row],[Face to Face]]=1,"Face to face, ",""),IF(Table1[[#This Row],[Blended]]=1,"Blended",""))</f>
        <v/>
      </c>
      <c r="AL459" s="99"/>
      <c r="AM459" s="104"/>
      <c r="AN459" s="130"/>
      <c r="AO459" s="94"/>
      <c r="AP459" s="182"/>
      <c r="AQ459" s="94"/>
      <c r="AR459" s="94"/>
      <c r="AS459" s="94"/>
      <c r="AT459" s="94"/>
      <c r="AU459" s="94"/>
      <c r="AV459" s="182"/>
      <c r="AW459" s="182"/>
      <c r="AX459" s="182"/>
      <c r="AY459" s="94"/>
      <c r="AZ45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5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59" s="95"/>
      <c r="BC459" s="95"/>
      <c r="BD459" s="90" t="str">
        <f>IF(AND(Table1[[#This Row],[Residential]]=1,Table1[[#This Row],[Commercial]]=1),1,"")</f>
        <v/>
      </c>
      <c r="BE459" s="90" t="str">
        <f>CONCATENATE(IF(Table1[[#This Row],[Residential]]=1,"Residential, ",""),IF(Table1[[#This Row],[Commercial]]=1,"Commercial",""))</f>
        <v/>
      </c>
      <c r="BF459" s="94"/>
      <c r="BG459" s="94"/>
      <c r="BH459" s="94"/>
      <c r="BI459" s="94"/>
      <c r="BJ459" s="94"/>
      <c r="BK459" s="94"/>
      <c r="BL459" s="94"/>
      <c r="BM459" s="182"/>
      <c r="BN459" s="94"/>
      <c r="BO45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59" s="178"/>
      <c r="BQ459" s="120"/>
      <c r="BR459" s="132"/>
      <c r="BS459" s="120"/>
      <c r="BT459" s="175"/>
      <c r="BU459" s="175"/>
      <c r="BV459" s="175"/>
      <c r="BW459" s="121"/>
      <c r="BX459" s="121"/>
      <c r="BY459" s="121"/>
      <c r="BZ459" s="227"/>
      <c r="CA45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59" s="48">
        <f>COUNTIF(Table1[[#This Row],[Validity]:[Alignment with NCC (Yes=1,No=0)]],"N/A")</f>
        <v>0</v>
      </c>
      <c r="CC459" s="48">
        <f>IF(ISERROR(Table1[[#This Row],[Total Quality Score (out of 10)]]/(4-Table1[[#This Row],[N/A Count]])),0,Table1[[#This Row],[Total Quality Score (out of 10)]]/(4-Table1[[#This Row],[N/A Count]]))</f>
        <v>0</v>
      </c>
      <c r="CD459" s="106"/>
      <c r="CE459" s="106"/>
      <c r="CF459" s="172" t="str">
        <f>IF(SUM(Table1[[#This Row],[Multiple]:[Level (all)62]])&lt;1,IF(Table1[[#This Row],[General]]=1,1,""),"")</f>
        <v/>
      </c>
      <c r="CG459" s="172" t="str">
        <f>IF(SUM(Table1[[#This Row],[Multiple]:[Level (all)62]])&lt;1,IF(Table1[[#This Row],[Beginner]]=1,1,""),"")</f>
        <v/>
      </c>
      <c r="CH459" s="171" t="str">
        <f>IF(SUM(Table1[[#This Row],[Multiple]:[Level (all)62]])&lt;1,IF(Table1[[#This Row],[Intermediate]]=1,1,""),"")</f>
        <v/>
      </c>
      <c r="CI459" s="171" t="str">
        <f>IF(SUM(Table1[[#This Row],[Multiple]:[Level (all)62]])&lt;1,IF(Table1[[#This Row],[Advanced]]=1,1,""),"")</f>
        <v/>
      </c>
      <c r="CJ459" s="171" t="str">
        <f>IF(AND(SUM(Table1[[#This Row],[General]:[Advanced]])&lt;4,SUM(Table1[[#This Row],[General]:[Advanced]])&gt;1),1,"")</f>
        <v/>
      </c>
      <c r="CK459" s="171" t="str">
        <f>Table1[[#This Row],[Level (all)]]</f>
        <v/>
      </c>
      <c r="CL459" s="171" t="str">
        <f>IF(Table1[[#This Row],[Multiple audience]]&lt;&gt;1,IF(Table1[[#This Row],[General Audience]]=1,1,""),"")</f>
        <v/>
      </c>
      <c r="CM459" s="171" t="str">
        <f>IF(Table1[[#This Row],[Multiple audience]]&lt;&gt;1,IF(Table1[[#This Row],[Planners / Designers ]]=1,1,""),"")</f>
        <v/>
      </c>
      <c r="CN459" s="171" t="str">
        <f>IF(Table1[[#This Row],[Multiple audience]]&lt;&gt;1,IF(Table1[[#This Row],[Regulatory Assessors]]=1,1,""),"")</f>
        <v/>
      </c>
      <c r="CO459" s="171" t="str">
        <f>IF(Table1[[#This Row],[Multiple audience]]&lt;&gt;1,IF(Table1[[#This Row],[Builders / Management]]=1,1,""),"")</f>
        <v/>
      </c>
      <c r="CP459" s="171" t="str">
        <f>IF(Table1[[#This Row],[Multiple audience]]&lt;&gt;1,IF(Table1[[#This Row],[Energy / Sus Assessors]]=1,1,""),"")</f>
        <v/>
      </c>
      <c r="CQ459" s="171" t="str">
        <f>IF(Table1[[#This Row],[Multiple audience]]&lt;&gt;1,IF(Table1[[#This Row],[Semi-skilled]]=1,1,""),"")</f>
        <v/>
      </c>
      <c r="CR459" s="171" t="str">
        <f>IF(Table1[[#This Row],[Multiple audience]]&lt;&gt;1,IF(Table1[[#This Row],[Trades]]=1,1,""),"")</f>
        <v/>
      </c>
      <c r="CS459" s="171" t="str">
        <f>IF(Table1[[#This Row],[Multiple audience]]&lt;&gt;1,IF(Table1[[#This Row],[Other]]=1,1,""),"")</f>
        <v/>
      </c>
      <c r="CT459" s="171" t="str">
        <f>IF(SUM(Table1[[#This Row],[General Audience]:[Other]])&gt;1,1,"")</f>
        <v/>
      </c>
      <c r="CU459" s="171" t="str">
        <f>IF(Table1[[#This Row],[Various  ]]&lt;&gt;1,IF(Table1[[#This Row],[Calculator / Software]]=1,1,""),"")</f>
        <v/>
      </c>
      <c r="CV459" s="171" t="str">
        <f>IF(Table1[[#This Row],[Various  ]]&lt;&gt;1,IF(Table1[[#This Row],[Information  ]]=1,1,""),"")</f>
        <v/>
      </c>
      <c r="CW459" s="171" t="str">
        <f>IF(Table1[[#This Row],[Various  ]]&lt;&gt;1,IF(Table1[[#This Row],[Interactive Tool]]=1,1,""),"")</f>
        <v/>
      </c>
      <c r="CX459" s="171" t="str">
        <f>IF(Table1[[#This Row],[Various  ]]&lt;&gt;1,IF(Table1[[#This Row],[Technical Specifications]]=1,1,""),"")</f>
        <v/>
      </c>
      <c r="CY459" s="171" t="str">
        <f>IF(Table1[[#This Row],[Various  ]]&lt;&gt;1,IF(Table1[[#This Row],[Training Resources]]=1,1,""),"")</f>
        <v/>
      </c>
      <c r="CZ459" s="171" t="str">
        <f>IF(Table1[[#This Row],[Various  ]]&lt;&gt;1,IF(Table1[[#This Row],[Toolbox]]=1,1,""),"")</f>
        <v/>
      </c>
      <c r="DA459" s="169" t="str">
        <f>IF(Table1[[#This Row],[Various  ]]&lt;&gt;1,IF(Table1[[#This Row],[Video]]=1,1,""),"")</f>
        <v/>
      </c>
      <c r="DB459" s="169" t="str">
        <f>IF(Table1[[#This Row],[Various  ]]&lt;&gt;1,IF(Table1[[#This Row],[Case study]]=1,1,""),"")</f>
        <v/>
      </c>
      <c r="DC459" s="169" t="str">
        <f>IF(Table1[[#This Row],[Various  ]]&lt;&gt;1,IF(Table1[[#This Row],[Other   ]]=1,1,""),"")</f>
        <v/>
      </c>
      <c r="DD459" s="169" t="str">
        <f>IF(Table1[[#This Row],[Various  ]]&lt;&gt;1,IF(Table1[[#This Row],[Standards]]=1,1,""),"")</f>
        <v/>
      </c>
      <c r="DE459" s="169" t="str">
        <f>IF(Table1[[#This Row],[Various]]=1,1,IF(SUM(Table1[[#This Row],[Calculator / Software]:[Standards]])&gt;1,1,""))</f>
        <v/>
      </c>
      <c r="DF459" s="169" t="str">
        <f>IF(Table1[[#This Row],[Multiple NCC links]]&lt;&gt;1,IF(Table1[[#This Row],[Design]]=1,1,""),"")</f>
        <v/>
      </c>
      <c r="DG459" s="169" t="str">
        <f>IF(Table1[[#This Row],[Multiple NCC links]]&lt;&gt;1,IF(Table1[[#This Row],[Assessment / Verification]]=1,1,""),"")</f>
        <v/>
      </c>
      <c r="DH459" s="169" t="str">
        <f>IF(Table1[[#This Row],[Multiple NCC links]]&lt;&gt;1,IF(Table1[[#This Row],[Climate Specific ]]=1,1,""),"")</f>
        <v/>
      </c>
      <c r="DI459" s="169" t="str">
        <f>IF(Table1[[#This Row],[Multiple NCC links]]&lt;&gt;1,IF(Table1[[#This Row],[Alterations / Additions]]=1,1,""),"")</f>
        <v/>
      </c>
      <c r="DJ459" s="169" t="str">
        <f>IF(Table1[[#This Row],[Multiple NCC links]]&lt;&gt;1,IF(Table1[[#This Row],[Glazing]]=1,1,""),"")</f>
        <v/>
      </c>
      <c r="DK459" s="169" t="str">
        <f>IF(Table1[[#This Row],[Multiple NCC links]]&lt;&gt;1,IF(Table1[[#This Row],[Building Fabric / Thermal / Sealing]]=1,1,""),"")</f>
        <v/>
      </c>
      <c r="DL459" s="169" t="str">
        <f>IF(Table1[[#This Row],[Multiple NCC links]]&lt;&gt;1,IF(Table1[[#This Row],[Lighting]]=1,1,""),"")</f>
        <v/>
      </c>
      <c r="DM459" s="169" t="str">
        <f>IF(Table1[[#This Row],[Multiple NCC links]]&lt;&gt;1,IF(Table1[[#This Row],[HVAC]]=1,1,""),"")</f>
        <v/>
      </c>
      <c r="DN459" s="169" t="str">
        <f>IF(Table1[[#This Row],[Multiple NCC links]]&lt;&gt;1,IF(Table1[[#This Row],[Services]]=1,1,""),"")</f>
        <v/>
      </c>
      <c r="DO459" s="169" t="str">
        <f>IF(Table1[[#This Row],[Multiple NCC links]]&lt;&gt;1,IF(Table1[[#This Row],[Maintenance &amp; Monitoring]]=1,1,""),"")</f>
        <v/>
      </c>
      <c r="DP459" s="169" t="str">
        <f>IF(Table1[[#This Row],[Multiple NCC links]]&lt;&gt;1,IF(Table1[[#This Row],[Hand over / Operations]]=1,1,""),"")</f>
        <v/>
      </c>
      <c r="DQ459" s="169" t="str">
        <f>IF(Table1[[#This Row],[Multiple NCC links]]&lt;&gt;1,IF(Table1[[#This Row],[As built assessment]]=1,1,""),"")</f>
        <v/>
      </c>
      <c r="DR459" s="169" t="str">
        <f>IF(Table1[[#This Row],[Multiple NCC links]]&lt;&gt;1,IF(Table1[[#This Row],[Beyond compliance]]=1,1,""),"")</f>
        <v/>
      </c>
      <c r="DS459" s="169" t="str">
        <f>IF(SUM(Table1[[#This Row],[Design]:[Beyond compliance]])&gt;1,1,"")</f>
        <v/>
      </c>
      <c r="DT459" s="169" t="str">
        <f>IF(Table1[[#This Row],[Both Residential &amp; Commercial4]]&lt;&gt;1,IF(Table1[[#This Row],[Residential]]=1,1,""),"")</f>
        <v/>
      </c>
      <c r="DU459" s="169" t="str">
        <f>IF(Table1[[#This Row],[Both Residential &amp; Commercial4]]&lt;&gt;1,IF(Table1[[#This Row],[Commercial]]=1,1,""),"")</f>
        <v/>
      </c>
      <c r="DV459" s="169" t="str">
        <f>Table1[[#This Row],[Residential &amp; Commercial]]</f>
        <v/>
      </c>
      <c r="DW459" s="169"/>
    </row>
    <row r="460" spans="1:127" s="49" customFormat="1" ht="20.25" thickTop="1" thickBot="1" x14ac:dyDescent="0.35">
      <c r="A460" s="97"/>
      <c r="B460" s="97"/>
      <c r="C460" s="88"/>
      <c r="D460" s="88"/>
      <c r="E460" s="176"/>
      <c r="F460" s="176"/>
      <c r="G460" s="176"/>
      <c r="H460" s="176"/>
      <c r="I460" s="90" t="str">
        <f>IF(AND(Table1[[#This Row],[General]]=1,Table1[[#This Row],[Beginner]]=1,Table1[[#This Row],[Intermediate]]=1,Table1[[#This Row],[Advanced]]=1),1,"")</f>
        <v/>
      </c>
      <c r="J460" s="90" t="str">
        <f>CONCATENATE(IF(Table1[[#This Row],[General]]=1,"General, ",""), IF(Table1[[#This Row],[Beginner]]=1,"Beginner, ",""),IF(Table1[[#This Row],[Intermediate]]=1,"Intermediate, ",""), IF(Table1[[#This Row],[Advanced]]=1,"Advanced",""))</f>
        <v/>
      </c>
      <c r="K460" s="91"/>
      <c r="L460" s="179"/>
      <c r="M460" s="91"/>
      <c r="N460" s="91"/>
      <c r="O460" s="159"/>
      <c r="P460" s="91"/>
      <c r="Q460" s="91"/>
      <c r="R460" s="91"/>
      <c r="S46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60" s="102"/>
      <c r="U460" s="102"/>
      <c r="V460" s="240"/>
      <c r="W460" s="240"/>
      <c r="X460" s="102"/>
      <c r="Y460" s="102"/>
      <c r="Z460" s="102"/>
      <c r="AA460" s="102"/>
      <c r="AB460" s="102"/>
      <c r="AC460" s="102"/>
      <c r="AD460" s="102"/>
      <c r="AE460" s="102"/>
      <c r="AF460" s="102"/>
      <c r="AG46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60" s="103"/>
      <c r="AI460" s="103"/>
      <c r="AJ460" s="103"/>
      <c r="AK460" s="74" t="str">
        <f>CONCATENATE(IF(Table1[[#This Row],[Digital]]=1,"Digital, ",""),IF(Table1[[#This Row],[Face to Face]]=1,"Face to face, ",""),IF(Table1[[#This Row],[Blended]]=1,"Blended",""))</f>
        <v/>
      </c>
      <c r="AL460" s="99"/>
      <c r="AM460" s="104"/>
      <c r="AN460" s="130"/>
      <c r="AO460" s="94"/>
      <c r="AP460" s="182"/>
      <c r="AQ460" s="94"/>
      <c r="AR460" s="94"/>
      <c r="AS460" s="94"/>
      <c r="AT460" s="94"/>
      <c r="AU460" s="94"/>
      <c r="AV460" s="182"/>
      <c r="AW460" s="182"/>
      <c r="AX460" s="182"/>
      <c r="AY460" s="94"/>
      <c r="AZ46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6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60" s="95"/>
      <c r="BC460" s="95"/>
      <c r="BD460" s="90" t="str">
        <f>IF(AND(Table1[[#This Row],[Residential]]=1,Table1[[#This Row],[Commercial]]=1),1,"")</f>
        <v/>
      </c>
      <c r="BE460" s="90" t="str">
        <f>CONCATENATE(IF(Table1[[#This Row],[Residential]]=1,"Residential, ",""),IF(Table1[[#This Row],[Commercial]]=1,"Commercial",""))</f>
        <v/>
      </c>
      <c r="BF460" s="94"/>
      <c r="BG460" s="94"/>
      <c r="BH460" s="94"/>
      <c r="BI460" s="94"/>
      <c r="BJ460" s="94"/>
      <c r="BK460" s="94"/>
      <c r="BL460" s="94"/>
      <c r="BM460" s="182"/>
      <c r="BN460" s="94"/>
      <c r="BO46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60" s="178"/>
      <c r="BQ460" s="120"/>
      <c r="BR460" s="132"/>
      <c r="BS460" s="120"/>
      <c r="BT460" s="175"/>
      <c r="BU460" s="175"/>
      <c r="BV460" s="175"/>
      <c r="BW460" s="121"/>
      <c r="BX460" s="121"/>
      <c r="BY460" s="121"/>
      <c r="BZ460" s="227"/>
      <c r="CA46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60" s="48">
        <f>COUNTIF(Table1[[#This Row],[Validity]:[Alignment with NCC (Yes=1,No=0)]],"N/A")</f>
        <v>0</v>
      </c>
      <c r="CC460" s="48">
        <f>IF(ISERROR(Table1[[#This Row],[Total Quality Score (out of 10)]]/(4-Table1[[#This Row],[N/A Count]])),0,Table1[[#This Row],[Total Quality Score (out of 10)]]/(4-Table1[[#This Row],[N/A Count]]))</f>
        <v>0</v>
      </c>
      <c r="CD460" s="106"/>
      <c r="CE460" s="106"/>
      <c r="CF460" s="172" t="str">
        <f>IF(SUM(Table1[[#This Row],[Multiple]:[Level (all)62]])&lt;1,IF(Table1[[#This Row],[General]]=1,1,""),"")</f>
        <v/>
      </c>
      <c r="CG460" s="172" t="str">
        <f>IF(SUM(Table1[[#This Row],[Multiple]:[Level (all)62]])&lt;1,IF(Table1[[#This Row],[Beginner]]=1,1,""),"")</f>
        <v/>
      </c>
      <c r="CH460" s="171" t="str">
        <f>IF(SUM(Table1[[#This Row],[Multiple]:[Level (all)62]])&lt;1,IF(Table1[[#This Row],[Intermediate]]=1,1,""),"")</f>
        <v/>
      </c>
      <c r="CI460" s="171" t="str">
        <f>IF(SUM(Table1[[#This Row],[Multiple]:[Level (all)62]])&lt;1,IF(Table1[[#This Row],[Advanced]]=1,1,""),"")</f>
        <v/>
      </c>
      <c r="CJ460" s="171" t="str">
        <f>IF(AND(SUM(Table1[[#This Row],[General]:[Advanced]])&lt;4,SUM(Table1[[#This Row],[General]:[Advanced]])&gt;1),1,"")</f>
        <v/>
      </c>
      <c r="CK460" s="171" t="str">
        <f>Table1[[#This Row],[Level (all)]]</f>
        <v/>
      </c>
      <c r="CL460" s="171" t="str">
        <f>IF(Table1[[#This Row],[Multiple audience]]&lt;&gt;1,IF(Table1[[#This Row],[General Audience]]=1,1,""),"")</f>
        <v/>
      </c>
      <c r="CM460" s="171" t="str">
        <f>IF(Table1[[#This Row],[Multiple audience]]&lt;&gt;1,IF(Table1[[#This Row],[Planners / Designers ]]=1,1,""),"")</f>
        <v/>
      </c>
      <c r="CN460" s="171" t="str">
        <f>IF(Table1[[#This Row],[Multiple audience]]&lt;&gt;1,IF(Table1[[#This Row],[Regulatory Assessors]]=1,1,""),"")</f>
        <v/>
      </c>
      <c r="CO460" s="171" t="str">
        <f>IF(Table1[[#This Row],[Multiple audience]]&lt;&gt;1,IF(Table1[[#This Row],[Builders / Management]]=1,1,""),"")</f>
        <v/>
      </c>
      <c r="CP460" s="171" t="str">
        <f>IF(Table1[[#This Row],[Multiple audience]]&lt;&gt;1,IF(Table1[[#This Row],[Energy / Sus Assessors]]=1,1,""),"")</f>
        <v/>
      </c>
      <c r="CQ460" s="171" t="str">
        <f>IF(Table1[[#This Row],[Multiple audience]]&lt;&gt;1,IF(Table1[[#This Row],[Semi-skilled]]=1,1,""),"")</f>
        <v/>
      </c>
      <c r="CR460" s="171" t="str">
        <f>IF(Table1[[#This Row],[Multiple audience]]&lt;&gt;1,IF(Table1[[#This Row],[Trades]]=1,1,""),"")</f>
        <v/>
      </c>
      <c r="CS460" s="171" t="str">
        <f>IF(Table1[[#This Row],[Multiple audience]]&lt;&gt;1,IF(Table1[[#This Row],[Other]]=1,1,""),"")</f>
        <v/>
      </c>
      <c r="CT460" s="171" t="str">
        <f>IF(SUM(Table1[[#This Row],[General Audience]:[Other]])&gt;1,1,"")</f>
        <v/>
      </c>
      <c r="CU460" s="171" t="str">
        <f>IF(Table1[[#This Row],[Various  ]]&lt;&gt;1,IF(Table1[[#This Row],[Calculator / Software]]=1,1,""),"")</f>
        <v/>
      </c>
      <c r="CV460" s="171" t="str">
        <f>IF(Table1[[#This Row],[Various  ]]&lt;&gt;1,IF(Table1[[#This Row],[Information  ]]=1,1,""),"")</f>
        <v/>
      </c>
      <c r="CW460" s="171" t="str">
        <f>IF(Table1[[#This Row],[Various  ]]&lt;&gt;1,IF(Table1[[#This Row],[Interactive Tool]]=1,1,""),"")</f>
        <v/>
      </c>
      <c r="CX460" s="171" t="str">
        <f>IF(Table1[[#This Row],[Various  ]]&lt;&gt;1,IF(Table1[[#This Row],[Technical Specifications]]=1,1,""),"")</f>
        <v/>
      </c>
      <c r="CY460" s="171" t="str">
        <f>IF(Table1[[#This Row],[Various  ]]&lt;&gt;1,IF(Table1[[#This Row],[Training Resources]]=1,1,""),"")</f>
        <v/>
      </c>
      <c r="CZ460" s="171" t="str">
        <f>IF(Table1[[#This Row],[Various  ]]&lt;&gt;1,IF(Table1[[#This Row],[Toolbox]]=1,1,""),"")</f>
        <v/>
      </c>
      <c r="DA460" s="169" t="str">
        <f>IF(Table1[[#This Row],[Various  ]]&lt;&gt;1,IF(Table1[[#This Row],[Video]]=1,1,""),"")</f>
        <v/>
      </c>
      <c r="DB460" s="169" t="str">
        <f>IF(Table1[[#This Row],[Various  ]]&lt;&gt;1,IF(Table1[[#This Row],[Case study]]=1,1,""),"")</f>
        <v/>
      </c>
      <c r="DC460" s="169" t="str">
        <f>IF(Table1[[#This Row],[Various  ]]&lt;&gt;1,IF(Table1[[#This Row],[Other   ]]=1,1,""),"")</f>
        <v/>
      </c>
      <c r="DD460" s="169" t="str">
        <f>IF(Table1[[#This Row],[Various  ]]&lt;&gt;1,IF(Table1[[#This Row],[Standards]]=1,1,""),"")</f>
        <v/>
      </c>
      <c r="DE460" s="169" t="str">
        <f>IF(Table1[[#This Row],[Various]]=1,1,IF(SUM(Table1[[#This Row],[Calculator / Software]:[Standards]])&gt;1,1,""))</f>
        <v/>
      </c>
      <c r="DF460" s="169" t="str">
        <f>IF(Table1[[#This Row],[Multiple NCC links]]&lt;&gt;1,IF(Table1[[#This Row],[Design]]=1,1,""),"")</f>
        <v/>
      </c>
      <c r="DG460" s="169" t="str">
        <f>IF(Table1[[#This Row],[Multiple NCC links]]&lt;&gt;1,IF(Table1[[#This Row],[Assessment / Verification]]=1,1,""),"")</f>
        <v/>
      </c>
      <c r="DH460" s="169" t="str">
        <f>IF(Table1[[#This Row],[Multiple NCC links]]&lt;&gt;1,IF(Table1[[#This Row],[Climate Specific ]]=1,1,""),"")</f>
        <v/>
      </c>
      <c r="DI460" s="169" t="str">
        <f>IF(Table1[[#This Row],[Multiple NCC links]]&lt;&gt;1,IF(Table1[[#This Row],[Alterations / Additions]]=1,1,""),"")</f>
        <v/>
      </c>
      <c r="DJ460" s="169" t="str">
        <f>IF(Table1[[#This Row],[Multiple NCC links]]&lt;&gt;1,IF(Table1[[#This Row],[Glazing]]=1,1,""),"")</f>
        <v/>
      </c>
      <c r="DK460" s="169" t="str">
        <f>IF(Table1[[#This Row],[Multiple NCC links]]&lt;&gt;1,IF(Table1[[#This Row],[Building Fabric / Thermal / Sealing]]=1,1,""),"")</f>
        <v/>
      </c>
      <c r="DL460" s="169" t="str">
        <f>IF(Table1[[#This Row],[Multiple NCC links]]&lt;&gt;1,IF(Table1[[#This Row],[Lighting]]=1,1,""),"")</f>
        <v/>
      </c>
      <c r="DM460" s="169" t="str">
        <f>IF(Table1[[#This Row],[Multiple NCC links]]&lt;&gt;1,IF(Table1[[#This Row],[HVAC]]=1,1,""),"")</f>
        <v/>
      </c>
      <c r="DN460" s="169" t="str">
        <f>IF(Table1[[#This Row],[Multiple NCC links]]&lt;&gt;1,IF(Table1[[#This Row],[Services]]=1,1,""),"")</f>
        <v/>
      </c>
      <c r="DO460" s="169" t="str">
        <f>IF(Table1[[#This Row],[Multiple NCC links]]&lt;&gt;1,IF(Table1[[#This Row],[Maintenance &amp; Monitoring]]=1,1,""),"")</f>
        <v/>
      </c>
      <c r="DP460" s="169" t="str">
        <f>IF(Table1[[#This Row],[Multiple NCC links]]&lt;&gt;1,IF(Table1[[#This Row],[Hand over / Operations]]=1,1,""),"")</f>
        <v/>
      </c>
      <c r="DQ460" s="169" t="str">
        <f>IF(Table1[[#This Row],[Multiple NCC links]]&lt;&gt;1,IF(Table1[[#This Row],[As built assessment]]=1,1,""),"")</f>
        <v/>
      </c>
      <c r="DR460" s="169" t="str">
        <f>IF(Table1[[#This Row],[Multiple NCC links]]&lt;&gt;1,IF(Table1[[#This Row],[Beyond compliance]]=1,1,""),"")</f>
        <v/>
      </c>
      <c r="DS460" s="169" t="str">
        <f>IF(SUM(Table1[[#This Row],[Design]:[Beyond compliance]])&gt;1,1,"")</f>
        <v/>
      </c>
      <c r="DT460" s="169" t="str">
        <f>IF(Table1[[#This Row],[Both Residential &amp; Commercial4]]&lt;&gt;1,IF(Table1[[#This Row],[Residential]]=1,1,""),"")</f>
        <v/>
      </c>
      <c r="DU460" s="169" t="str">
        <f>IF(Table1[[#This Row],[Both Residential &amp; Commercial4]]&lt;&gt;1,IF(Table1[[#This Row],[Commercial]]=1,1,""),"")</f>
        <v/>
      </c>
      <c r="DV460" s="169" t="str">
        <f>Table1[[#This Row],[Residential &amp; Commercial]]</f>
        <v/>
      </c>
      <c r="DW460" s="169"/>
    </row>
    <row r="461" spans="1:127" s="49" customFormat="1" ht="20.25" thickTop="1" thickBot="1" x14ac:dyDescent="0.35">
      <c r="A461" s="97"/>
      <c r="B461" s="97"/>
      <c r="C461" s="88"/>
      <c r="D461" s="88"/>
      <c r="E461" s="176"/>
      <c r="F461" s="176"/>
      <c r="G461" s="176"/>
      <c r="H461" s="176"/>
      <c r="I461" s="90" t="str">
        <f>IF(AND(Table1[[#This Row],[General]]=1,Table1[[#This Row],[Beginner]]=1,Table1[[#This Row],[Intermediate]]=1,Table1[[#This Row],[Advanced]]=1),1,"")</f>
        <v/>
      </c>
      <c r="J461" s="90" t="str">
        <f>CONCATENATE(IF(Table1[[#This Row],[General]]=1,"General, ",""), IF(Table1[[#This Row],[Beginner]]=1,"Beginner, ",""),IF(Table1[[#This Row],[Intermediate]]=1,"Intermediate, ",""), IF(Table1[[#This Row],[Advanced]]=1,"Advanced",""))</f>
        <v/>
      </c>
      <c r="K461" s="91"/>
      <c r="L461" s="179"/>
      <c r="M461" s="91"/>
      <c r="N461" s="91"/>
      <c r="O461" s="159"/>
      <c r="P461" s="91"/>
      <c r="Q461" s="91"/>
      <c r="R461" s="91"/>
      <c r="S46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61" s="102"/>
      <c r="U461" s="102"/>
      <c r="V461" s="240"/>
      <c r="W461" s="240"/>
      <c r="X461" s="102"/>
      <c r="Y461" s="102"/>
      <c r="Z461" s="102"/>
      <c r="AA461" s="102"/>
      <c r="AB461" s="102"/>
      <c r="AC461" s="102"/>
      <c r="AD461" s="102"/>
      <c r="AE461" s="102"/>
      <c r="AF461" s="102"/>
      <c r="AG46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61" s="103"/>
      <c r="AI461" s="103"/>
      <c r="AJ461" s="103"/>
      <c r="AK461" s="74" t="str">
        <f>CONCATENATE(IF(Table1[[#This Row],[Digital]]=1,"Digital, ",""),IF(Table1[[#This Row],[Face to Face]]=1,"Face to face, ",""),IF(Table1[[#This Row],[Blended]]=1,"Blended",""))</f>
        <v/>
      </c>
      <c r="AL461" s="99"/>
      <c r="AM461" s="104"/>
      <c r="AN461" s="130"/>
      <c r="AO461" s="94"/>
      <c r="AP461" s="182"/>
      <c r="AQ461" s="94"/>
      <c r="AR461" s="94"/>
      <c r="AS461" s="94"/>
      <c r="AT461" s="94"/>
      <c r="AU461" s="94"/>
      <c r="AV461" s="182"/>
      <c r="AW461" s="182"/>
      <c r="AX461" s="182"/>
      <c r="AY461" s="94"/>
      <c r="AZ46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6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61" s="95"/>
      <c r="BC461" s="95"/>
      <c r="BD461" s="90" t="str">
        <f>IF(AND(Table1[[#This Row],[Residential]]=1,Table1[[#This Row],[Commercial]]=1),1,"")</f>
        <v/>
      </c>
      <c r="BE461" s="90" t="str">
        <f>CONCATENATE(IF(Table1[[#This Row],[Residential]]=1,"Residential, ",""),IF(Table1[[#This Row],[Commercial]]=1,"Commercial",""))</f>
        <v/>
      </c>
      <c r="BF461" s="94"/>
      <c r="BG461" s="94"/>
      <c r="BH461" s="94"/>
      <c r="BI461" s="94"/>
      <c r="BJ461" s="94"/>
      <c r="BK461" s="94"/>
      <c r="BL461" s="94"/>
      <c r="BM461" s="182"/>
      <c r="BN461" s="94"/>
      <c r="BO46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61" s="178"/>
      <c r="BQ461" s="120"/>
      <c r="BR461" s="132"/>
      <c r="BS461" s="120"/>
      <c r="BT461" s="175"/>
      <c r="BU461" s="175"/>
      <c r="BV461" s="175"/>
      <c r="BW461" s="121"/>
      <c r="BX461" s="121"/>
      <c r="BY461" s="121"/>
      <c r="BZ461" s="227"/>
      <c r="CA46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61" s="48">
        <f>COUNTIF(Table1[[#This Row],[Validity]:[Alignment with NCC (Yes=1,No=0)]],"N/A")</f>
        <v>0</v>
      </c>
      <c r="CC461" s="48">
        <f>IF(ISERROR(Table1[[#This Row],[Total Quality Score (out of 10)]]/(4-Table1[[#This Row],[N/A Count]])),0,Table1[[#This Row],[Total Quality Score (out of 10)]]/(4-Table1[[#This Row],[N/A Count]]))</f>
        <v>0</v>
      </c>
      <c r="CD461" s="106"/>
      <c r="CE461" s="106"/>
      <c r="CF461" s="172" t="str">
        <f>IF(SUM(Table1[[#This Row],[Multiple]:[Level (all)62]])&lt;1,IF(Table1[[#This Row],[General]]=1,1,""),"")</f>
        <v/>
      </c>
      <c r="CG461" s="172" t="str">
        <f>IF(SUM(Table1[[#This Row],[Multiple]:[Level (all)62]])&lt;1,IF(Table1[[#This Row],[Beginner]]=1,1,""),"")</f>
        <v/>
      </c>
      <c r="CH461" s="171" t="str">
        <f>IF(SUM(Table1[[#This Row],[Multiple]:[Level (all)62]])&lt;1,IF(Table1[[#This Row],[Intermediate]]=1,1,""),"")</f>
        <v/>
      </c>
      <c r="CI461" s="171" t="str">
        <f>IF(SUM(Table1[[#This Row],[Multiple]:[Level (all)62]])&lt;1,IF(Table1[[#This Row],[Advanced]]=1,1,""),"")</f>
        <v/>
      </c>
      <c r="CJ461" s="171" t="str">
        <f>IF(AND(SUM(Table1[[#This Row],[General]:[Advanced]])&lt;4,SUM(Table1[[#This Row],[General]:[Advanced]])&gt;1),1,"")</f>
        <v/>
      </c>
      <c r="CK461" s="171" t="str">
        <f>Table1[[#This Row],[Level (all)]]</f>
        <v/>
      </c>
      <c r="CL461" s="171" t="str">
        <f>IF(Table1[[#This Row],[Multiple audience]]&lt;&gt;1,IF(Table1[[#This Row],[General Audience]]=1,1,""),"")</f>
        <v/>
      </c>
      <c r="CM461" s="171" t="str">
        <f>IF(Table1[[#This Row],[Multiple audience]]&lt;&gt;1,IF(Table1[[#This Row],[Planners / Designers ]]=1,1,""),"")</f>
        <v/>
      </c>
      <c r="CN461" s="171" t="str">
        <f>IF(Table1[[#This Row],[Multiple audience]]&lt;&gt;1,IF(Table1[[#This Row],[Regulatory Assessors]]=1,1,""),"")</f>
        <v/>
      </c>
      <c r="CO461" s="171" t="str">
        <f>IF(Table1[[#This Row],[Multiple audience]]&lt;&gt;1,IF(Table1[[#This Row],[Builders / Management]]=1,1,""),"")</f>
        <v/>
      </c>
      <c r="CP461" s="171" t="str">
        <f>IF(Table1[[#This Row],[Multiple audience]]&lt;&gt;1,IF(Table1[[#This Row],[Energy / Sus Assessors]]=1,1,""),"")</f>
        <v/>
      </c>
      <c r="CQ461" s="171" t="str">
        <f>IF(Table1[[#This Row],[Multiple audience]]&lt;&gt;1,IF(Table1[[#This Row],[Semi-skilled]]=1,1,""),"")</f>
        <v/>
      </c>
      <c r="CR461" s="171" t="str">
        <f>IF(Table1[[#This Row],[Multiple audience]]&lt;&gt;1,IF(Table1[[#This Row],[Trades]]=1,1,""),"")</f>
        <v/>
      </c>
      <c r="CS461" s="171" t="str">
        <f>IF(Table1[[#This Row],[Multiple audience]]&lt;&gt;1,IF(Table1[[#This Row],[Other]]=1,1,""),"")</f>
        <v/>
      </c>
      <c r="CT461" s="171" t="str">
        <f>IF(SUM(Table1[[#This Row],[General Audience]:[Other]])&gt;1,1,"")</f>
        <v/>
      </c>
      <c r="CU461" s="171" t="str">
        <f>IF(Table1[[#This Row],[Various  ]]&lt;&gt;1,IF(Table1[[#This Row],[Calculator / Software]]=1,1,""),"")</f>
        <v/>
      </c>
      <c r="CV461" s="171" t="str">
        <f>IF(Table1[[#This Row],[Various  ]]&lt;&gt;1,IF(Table1[[#This Row],[Information  ]]=1,1,""),"")</f>
        <v/>
      </c>
      <c r="CW461" s="171" t="str">
        <f>IF(Table1[[#This Row],[Various  ]]&lt;&gt;1,IF(Table1[[#This Row],[Interactive Tool]]=1,1,""),"")</f>
        <v/>
      </c>
      <c r="CX461" s="171" t="str">
        <f>IF(Table1[[#This Row],[Various  ]]&lt;&gt;1,IF(Table1[[#This Row],[Technical Specifications]]=1,1,""),"")</f>
        <v/>
      </c>
      <c r="CY461" s="171" t="str">
        <f>IF(Table1[[#This Row],[Various  ]]&lt;&gt;1,IF(Table1[[#This Row],[Training Resources]]=1,1,""),"")</f>
        <v/>
      </c>
      <c r="CZ461" s="171" t="str">
        <f>IF(Table1[[#This Row],[Various  ]]&lt;&gt;1,IF(Table1[[#This Row],[Toolbox]]=1,1,""),"")</f>
        <v/>
      </c>
      <c r="DA461" s="169" t="str">
        <f>IF(Table1[[#This Row],[Various  ]]&lt;&gt;1,IF(Table1[[#This Row],[Video]]=1,1,""),"")</f>
        <v/>
      </c>
      <c r="DB461" s="169" t="str">
        <f>IF(Table1[[#This Row],[Various  ]]&lt;&gt;1,IF(Table1[[#This Row],[Case study]]=1,1,""),"")</f>
        <v/>
      </c>
      <c r="DC461" s="169" t="str">
        <f>IF(Table1[[#This Row],[Various  ]]&lt;&gt;1,IF(Table1[[#This Row],[Other   ]]=1,1,""),"")</f>
        <v/>
      </c>
      <c r="DD461" s="169" t="str">
        <f>IF(Table1[[#This Row],[Various  ]]&lt;&gt;1,IF(Table1[[#This Row],[Standards]]=1,1,""),"")</f>
        <v/>
      </c>
      <c r="DE461" s="169" t="str">
        <f>IF(Table1[[#This Row],[Various]]=1,1,IF(SUM(Table1[[#This Row],[Calculator / Software]:[Standards]])&gt;1,1,""))</f>
        <v/>
      </c>
      <c r="DF461" s="169" t="str">
        <f>IF(Table1[[#This Row],[Multiple NCC links]]&lt;&gt;1,IF(Table1[[#This Row],[Design]]=1,1,""),"")</f>
        <v/>
      </c>
      <c r="DG461" s="169" t="str">
        <f>IF(Table1[[#This Row],[Multiple NCC links]]&lt;&gt;1,IF(Table1[[#This Row],[Assessment / Verification]]=1,1,""),"")</f>
        <v/>
      </c>
      <c r="DH461" s="169" t="str">
        <f>IF(Table1[[#This Row],[Multiple NCC links]]&lt;&gt;1,IF(Table1[[#This Row],[Climate Specific ]]=1,1,""),"")</f>
        <v/>
      </c>
      <c r="DI461" s="169" t="str">
        <f>IF(Table1[[#This Row],[Multiple NCC links]]&lt;&gt;1,IF(Table1[[#This Row],[Alterations / Additions]]=1,1,""),"")</f>
        <v/>
      </c>
      <c r="DJ461" s="169" t="str">
        <f>IF(Table1[[#This Row],[Multiple NCC links]]&lt;&gt;1,IF(Table1[[#This Row],[Glazing]]=1,1,""),"")</f>
        <v/>
      </c>
      <c r="DK461" s="169" t="str">
        <f>IF(Table1[[#This Row],[Multiple NCC links]]&lt;&gt;1,IF(Table1[[#This Row],[Building Fabric / Thermal / Sealing]]=1,1,""),"")</f>
        <v/>
      </c>
      <c r="DL461" s="169" t="str">
        <f>IF(Table1[[#This Row],[Multiple NCC links]]&lt;&gt;1,IF(Table1[[#This Row],[Lighting]]=1,1,""),"")</f>
        <v/>
      </c>
      <c r="DM461" s="169" t="str">
        <f>IF(Table1[[#This Row],[Multiple NCC links]]&lt;&gt;1,IF(Table1[[#This Row],[HVAC]]=1,1,""),"")</f>
        <v/>
      </c>
      <c r="DN461" s="169" t="str">
        <f>IF(Table1[[#This Row],[Multiple NCC links]]&lt;&gt;1,IF(Table1[[#This Row],[Services]]=1,1,""),"")</f>
        <v/>
      </c>
      <c r="DO461" s="169" t="str">
        <f>IF(Table1[[#This Row],[Multiple NCC links]]&lt;&gt;1,IF(Table1[[#This Row],[Maintenance &amp; Monitoring]]=1,1,""),"")</f>
        <v/>
      </c>
      <c r="DP461" s="169" t="str">
        <f>IF(Table1[[#This Row],[Multiple NCC links]]&lt;&gt;1,IF(Table1[[#This Row],[Hand over / Operations]]=1,1,""),"")</f>
        <v/>
      </c>
      <c r="DQ461" s="169" t="str">
        <f>IF(Table1[[#This Row],[Multiple NCC links]]&lt;&gt;1,IF(Table1[[#This Row],[As built assessment]]=1,1,""),"")</f>
        <v/>
      </c>
      <c r="DR461" s="169" t="str">
        <f>IF(Table1[[#This Row],[Multiple NCC links]]&lt;&gt;1,IF(Table1[[#This Row],[Beyond compliance]]=1,1,""),"")</f>
        <v/>
      </c>
      <c r="DS461" s="169" t="str">
        <f>IF(SUM(Table1[[#This Row],[Design]:[Beyond compliance]])&gt;1,1,"")</f>
        <v/>
      </c>
      <c r="DT461" s="169" t="str">
        <f>IF(Table1[[#This Row],[Both Residential &amp; Commercial4]]&lt;&gt;1,IF(Table1[[#This Row],[Residential]]=1,1,""),"")</f>
        <v/>
      </c>
      <c r="DU461" s="169" t="str">
        <f>IF(Table1[[#This Row],[Both Residential &amp; Commercial4]]&lt;&gt;1,IF(Table1[[#This Row],[Commercial]]=1,1,""),"")</f>
        <v/>
      </c>
      <c r="DV461" s="169" t="str">
        <f>Table1[[#This Row],[Residential &amp; Commercial]]</f>
        <v/>
      </c>
      <c r="DW461" s="169"/>
    </row>
    <row r="462" spans="1:127" s="49" customFormat="1" ht="20.25" thickTop="1" thickBot="1" x14ac:dyDescent="0.35">
      <c r="A462" s="97"/>
      <c r="B462" s="97"/>
      <c r="C462" s="88"/>
      <c r="D462" s="88"/>
      <c r="E462" s="176"/>
      <c r="F462" s="176"/>
      <c r="G462" s="176"/>
      <c r="H462" s="176"/>
      <c r="I462" s="90" t="str">
        <f>IF(AND(Table1[[#This Row],[General]]=1,Table1[[#This Row],[Beginner]]=1,Table1[[#This Row],[Intermediate]]=1,Table1[[#This Row],[Advanced]]=1),1,"")</f>
        <v/>
      </c>
      <c r="J462" s="90" t="str">
        <f>CONCATENATE(IF(Table1[[#This Row],[General]]=1,"General, ",""), IF(Table1[[#This Row],[Beginner]]=1,"Beginner, ",""),IF(Table1[[#This Row],[Intermediate]]=1,"Intermediate, ",""), IF(Table1[[#This Row],[Advanced]]=1,"Advanced",""))</f>
        <v/>
      </c>
      <c r="K462" s="91"/>
      <c r="L462" s="179"/>
      <c r="M462" s="91"/>
      <c r="N462" s="91"/>
      <c r="O462" s="159"/>
      <c r="P462" s="91"/>
      <c r="Q462" s="91"/>
      <c r="R462" s="91"/>
      <c r="S46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62" s="102"/>
      <c r="U462" s="102"/>
      <c r="V462" s="240"/>
      <c r="W462" s="240"/>
      <c r="X462" s="102"/>
      <c r="Y462" s="102"/>
      <c r="Z462" s="102"/>
      <c r="AA462" s="102"/>
      <c r="AB462" s="102"/>
      <c r="AC462" s="102"/>
      <c r="AD462" s="102"/>
      <c r="AE462" s="102"/>
      <c r="AF462" s="102"/>
      <c r="AG46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62" s="103"/>
      <c r="AI462" s="103"/>
      <c r="AJ462" s="103"/>
      <c r="AK462" s="74" t="str">
        <f>CONCATENATE(IF(Table1[[#This Row],[Digital]]=1,"Digital, ",""),IF(Table1[[#This Row],[Face to Face]]=1,"Face to face, ",""),IF(Table1[[#This Row],[Blended]]=1,"Blended",""))</f>
        <v/>
      </c>
      <c r="AL462" s="99"/>
      <c r="AM462" s="104"/>
      <c r="AN462" s="130"/>
      <c r="AO462" s="94"/>
      <c r="AP462" s="182"/>
      <c r="AQ462" s="94"/>
      <c r="AR462" s="94"/>
      <c r="AS462" s="94"/>
      <c r="AT462" s="94"/>
      <c r="AU462" s="94"/>
      <c r="AV462" s="182"/>
      <c r="AW462" s="182"/>
      <c r="AX462" s="182"/>
      <c r="AY462" s="94"/>
      <c r="AZ46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6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62" s="95"/>
      <c r="BC462" s="95"/>
      <c r="BD462" s="90" t="str">
        <f>IF(AND(Table1[[#This Row],[Residential]]=1,Table1[[#This Row],[Commercial]]=1),1,"")</f>
        <v/>
      </c>
      <c r="BE462" s="90" t="str">
        <f>CONCATENATE(IF(Table1[[#This Row],[Residential]]=1,"Residential, ",""),IF(Table1[[#This Row],[Commercial]]=1,"Commercial",""))</f>
        <v/>
      </c>
      <c r="BF462" s="94"/>
      <c r="BG462" s="94"/>
      <c r="BH462" s="94"/>
      <c r="BI462" s="94"/>
      <c r="BJ462" s="94"/>
      <c r="BK462" s="94"/>
      <c r="BL462" s="94"/>
      <c r="BM462" s="182"/>
      <c r="BN462" s="94"/>
      <c r="BO46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62" s="178"/>
      <c r="BQ462" s="120"/>
      <c r="BR462" s="132"/>
      <c r="BS462" s="120"/>
      <c r="BT462" s="175"/>
      <c r="BU462" s="175"/>
      <c r="BV462" s="175"/>
      <c r="BW462" s="121"/>
      <c r="BX462" s="121"/>
      <c r="BY462" s="121"/>
      <c r="BZ462" s="227"/>
      <c r="CA46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62" s="48">
        <f>COUNTIF(Table1[[#This Row],[Validity]:[Alignment with NCC (Yes=1,No=0)]],"N/A")</f>
        <v>0</v>
      </c>
      <c r="CC462" s="48">
        <f>IF(ISERROR(Table1[[#This Row],[Total Quality Score (out of 10)]]/(4-Table1[[#This Row],[N/A Count]])),0,Table1[[#This Row],[Total Quality Score (out of 10)]]/(4-Table1[[#This Row],[N/A Count]]))</f>
        <v>0</v>
      </c>
      <c r="CD462" s="106"/>
      <c r="CE462" s="106"/>
      <c r="CF462" s="172" t="str">
        <f>IF(SUM(Table1[[#This Row],[Multiple]:[Level (all)62]])&lt;1,IF(Table1[[#This Row],[General]]=1,1,""),"")</f>
        <v/>
      </c>
      <c r="CG462" s="172" t="str">
        <f>IF(SUM(Table1[[#This Row],[Multiple]:[Level (all)62]])&lt;1,IF(Table1[[#This Row],[Beginner]]=1,1,""),"")</f>
        <v/>
      </c>
      <c r="CH462" s="171" t="str">
        <f>IF(SUM(Table1[[#This Row],[Multiple]:[Level (all)62]])&lt;1,IF(Table1[[#This Row],[Intermediate]]=1,1,""),"")</f>
        <v/>
      </c>
      <c r="CI462" s="171" t="str">
        <f>IF(SUM(Table1[[#This Row],[Multiple]:[Level (all)62]])&lt;1,IF(Table1[[#This Row],[Advanced]]=1,1,""),"")</f>
        <v/>
      </c>
      <c r="CJ462" s="171" t="str">
        <f>IF(AND(SUM(Table1[[#This Row],[General]:[Advanced]])&lt;4,SUM(Table1[[#This Row],[General]:[Advanced]])&gt;1),1,"")</f>
        <v/>
      </c>
      <c r="CK462" s="171" t="str">
        <f>Table1[[#This Row],[Level (all)]]</f>
        <v/>
      </c>
      <c r="CL462" s="171" t="str">
        <f>IF(Table1[[#This Row],[Multiple audience]]&lt;&gt;1,IF(Table1[[#This Row],[General Audience]]=1,1,""),"")</f>
        <v/>
      </c>
      <c r="CM462" s="171" t="str">
        <f>IF(Table1[[#This Row],[Multiple audience]]&lt;&gt;1,IF(Table1[[#This Row],[Planners / Designers ]]=1,1,""),"")</f>
        <v/>
      </c>
      <c r="CN462" s="171" t="str">
        <f>IF(Table1[[#This Row],[Multiple audience]]&lt;&gt;1,IF(Table1[[#This Row],[Regulatory Assessors]]=1,1,""),"")</f>
        <v/>
      </c>
      <c r="CO462" s="171" t="str">
        <f>IF(Table1[[#This Row],[Multiple audience]]&lt;&gt;1,IF(Table1[[#This Row],[Builders / Management]]=1,1,""),"")</f>
        <v/>
      </c>
      <c r="CP462" s="171" t="str">
        <f>IF(Table1[[#This Row],[Multiple audience]]&lt;&gt;1,IF(Table1[[#This Row],[Energy / Sus Assessors]]=1,1,""),"")</f>
        <v/>
      </c>
      <c r="CQ462" s="171" t="str">
        <f>IF(Table1[[#This Row],[Multiple audience]]&lt;&gt;1,IF(Table1[[#This Row],[Semi-skilled]]=1,1,""),"")</f>
        <v/>
      </c>
      <c r="CR462" s="171" t="str">
        <f>IF(Table1[[#This Row],[Multiple audience]]&lt;&gt;1,IF(Table1[[#This Row],[Trades]]=1,1,""),"")</f>
        <v/>
      </c>
      <c r="CS462" s="171" t="str">
        <f>IF(Table1[[#This Row],[Multiple audience]]&lt;&gt;1,IF(Table1[[#This Row],[Other]]=1,1,""),"")</f>
        <v/>
      </c>
      <c r="CT462" s="171" t="str">
        <f>IF(SUM(Table1[[#This Row],[General Audience]:[Other]])&gt;1,1,"")</f>
        <v/>
      </c>
      <c r="CU462" s="171" t="str">
        <f>IF(Table1[[#This Row],[Various  ]]&lt;&gt;1,IF(Table1[[#This Row],[Calculator / Software]]=1,1,""),"")</f>
        <v/>
      </c>
      <c r="CV462" s="171" t="str">
        <f>IF(Table1[[#This Row],[Various  ]]&lt;&gt;1,IF(Table1[[#This Row],[Information  ]]=1,1,""),"")</f>
        <v/>
      </c>
      <c r="CW462" s="171" t="str">
        <f>IF(Table1[[#This Row],[Various  ]]&lt;&gt;1,IF(Table1[[#This Row],[Interactive Tool]]=1,1,""),"")</f>
        <v/>
      </c>
      <c r="CX462" s="171" t="str">
        <f>IF(Table1[[#This Row],[Various  ]]&lt;&gt;1,IF(Table1[[#This Row],[Technical Specifications]]=1,1,""),"")</f>
        <v/>
      </c>
      <c r="CY462" s="171" t="str">
        <f>IF(Table1[[#This Row],[Various  ]]&lt;&gt;1,IF(Table1[[#This Row],[Training Resources]]=1,1,""),"")</f>
        <v/>
      </c>
      <c r="CZ462" s="171" t="str">
        <f>IF(Table1[[#This Row],[Various  ]]&lt;&gt;1,IF(Table1[[#This Row],[Toolbox]]=1,1,""),"")</f>
        <v/>
      </c>
      <c r="DA462" s="169" t="str">
        <f>IF(Table1[[#This Row],[Various  ]]&lt;&gt;1,IF(Table1[[#This Row],[Video]]=1,1,""),"")</f>
        <v/>
      </c>
      <c r="DB462" s="169" t="str">
        <f>IF(Table1[[#This Row],[Various  ]]&lt;&gt;1,IF(Table1[[#This Row],[Case study]]=1,1,""),"")</f>
        <v/>
      </c>
      <c r="DC462" s="169" t="str">
        <f>IF(Table1[[#This Row],[Various  ]]&lt;&gt;1,IF(Table1[[#This Row],[Other   ]]=1,1,""),"")</f>
        <v/>
      </c>
      <c r="DD462" s="169" t="str">
        <f>IF(Table1[[#This Row],[Various  ]]&lt;&gt;1,IF(Table1[[#This Row],[Standards]]=1,1,""),"")</f>
        <v/>
      </c>
      <c r="DE462" s="169" t="str">
        <f>IF(Table1[[#This Row],[Various]]=1,1,IF(SUM(Table1[[#This Row],[Calculator / Software]:[Standards]])&gt;1,1,""))</f>
        <v/>
      </c>
      <c r="DF462" s="169" t="str">
        <f>IF(Table1[[#This Row],[Multiple NCC links]]&lt;&gt;1,IF(Table1[[#This Row],[Design]]=1,1,""),"")</f>
        <v/>
      </c>
      <c r="DG462" s="169" t="str">
        <f>IF(Table1[[#This Row],[Multiple NCC links]]&lt;&gt;1,IF(Table1[[#This Row],[Assessment / Verification]]=1,1,""),"")</f>
        <v/>
      </c>
      <c r="DH462" s="169" t="str">
        <f>IF(Table1[[#This Row],[Multiple NCC links]]&lt;&gt;1,IF(Table1[[#This Row],[Climate Specific ]]=1,1,""),"")</f>
        <v/>
      </c>
      <c r="DI462" s="169" t="str">
        <f>IF(Table1[[#This Row],[Multiple NCC links]]&lt;&gt;1,IF(Table1[[#This Row],[Alterations / Additions]]=1,1,""),"")</f>
        <v/>
      </c>
      <c r="DJ462" s="169" t="str">
        <f>IF(Table1[[#This Row],[Multiple NCC links]]&lt;&gt;1,IF(Table1[[#This Row],[Glazing]]=1,1,""),"")</f>
        <v/>
      </c>
      <c r="DK462" s="169" t="str">
        <f>IF(Table1[[#This Row],[Multiple NCC links]]&lt;&gt;1,IF(Table1[[#This Row],[Building Fabric / Thermal / Sealing]]=1,1,""),"")</f>
        <v/>
      </c>
      <c r="DL462" s="169" t="str">
        <f>IF(Table1[[#This Row],[Multiple NCC links]]&lt;&gt;1,IF(Table1[[#This Row],[Lighting]]=1,1,""),"")</f>
        <v/>
      </c>
      <c r="DM462" s="169" t="str">
        <f>IF(Table1[[#This Row],[Multiple NCC links]]&lt;&gt;1,IF(Table1[[#This Row],[HVAC]]=1,1,""),"")</f>
        <v/>
      </c>
      <c r="DN462" s="169" t="str">
        <f>IF(Table1[[#This Row],[Multiple NCC links]]&lt;&gt;1,IF(Table1[[#This Row],[Services]]=1,1,""),"")</f>
        <v/>
      </c>
      <c r="DO462" s="169" t="str">
        <f>IF(Table1[[#This Row],[Multiple NCC links]]&lt;&gt;1,IF(Table1[[#This Row],[Maintenance &amp; Monitoring]]=1,1,""),"")</f>
        <v/>
      </c>
      <c r="DP462" s="169" t="str">
        <f>IF(Table1[[#This Row],[Multiple NCC links]]&lt;&gt;1,IF(Table1[[#This Row],[Hand over / Operations]]=1,1,""),"")</f>
        <v/>
      </c>
      <c r="DQ462" s="169" t="str">
        <f>IF(Table1[[#This Row],[Multiple NCC links]]&lt;&gt;1,IF(Table1[[#This Row],[As built assessment]]=1,1,""),"")</f>
        <v/>
      </c>
      <c r="DR462" s="169" t="str">
        <f>IF(Table1[[#This Row],[Multiple NCC links]]&lt;&gt;1,IF(Table1[[#This Row],[Beyond compliance]]=1,1,""),"")</f>
        <v/>
      </c>
      <c r="DS462" s="169" t="str">
        <f>IF(SUM(Table1[[#This Row],[Design]:[Beyond compliance]])&gt;1,1,"")</f>
        <v/>
      </c>
      <c r="DT462" s="169" t="str">
        <f>IF(Table1[[#This Row],[Both Residential &amp; Commercial4]]&lt;&gt;1,IF(Table1[[#This Row],[Residential]]=1,1,""),"")</f>
        <v/>
      </c>
      <c r="DU462" s="169" t="str">
        <f>IF(Table1[[#This Row],[Both Residential &amp; Commercial4]]&lt;&gt;1,IF(Table1[[#This Row],[Commercial]]=1,1,""),"")</f>
        <v/>
      </c>
      <c r="DV462" s="169" t="str">
        <f>Table1[[#This Row],[Residential &amp; Commercial]]</f>
        <v/>
      </c>
      <c r="DW462" s="169"/>
    </row>
    <row r="463" spans="1:127" s="49" customFormat="1" ht="20.25" thickTop="1" thickBot="1" x14ac:dyDescent="0.35">
      <c r="A463" s="97"/>
      <c r="B463" s="97"/>
      <c r="C463" s="88"/>
      <c r="D463" s="88"/>
      <c r="E463" s="176"/>
      <c r="F463" s="176"/>
      <c r="G463" s="176"/>
      <c r="H463" s="176"/>
      <c r="I463" s="90" t="str">
        <f>IF(AND(Table1[[#This Row],[General]]=1,Table1[[#This Row],[Beginner]]=1,Table1[[#This Row],[Intermediate]]=1,Table1[[#This Row],[Advanced]]=1),1,"")</f>
        <v/>
      </c>
      <c r="J463" s="90" t="str">
        <f>CONCATENATE(IF(Table1[[#This Row],[General]]=1,"General, ",""), IF(Table1[[#This Row],[Beginner]]=1,"Beginner, ",""),IF(Table1[[#This Row],[Intermediate]]=1,"Intermediate, ",""), IF(Table1[[#This Row],[Advanced]]=1,"Advanced",""))</f>
        <v/>
      </c>
      <c r="K463" s="91"/>
      <c r="L463" s="179"/>
      <c r="M463" s="91"/>
      <c r="N463" s="91"/>
      <c r="O463" s="159"/>
      <c r="P463" s="91"/>
      <c r="Q463" s="91"/>
      <c r="R463" s="91"/>
      <c r="S46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63" s="102"/>
      <c r="U463" s="102"/>
      <c r="V463" s="240"/>
      <c r="W463" s="240"/>
      <c r="X463" s="102"/>
      <c r="Y463" s="102"/>
      <c r="Z463" s="102"/>
      <c r="AA463" s="102"/>
      <c r="AB463" s="102"/>
      <c r="AC463" s="102"/>
      <c r="AD463" s="102"/>
      <c r="AE463" s="102"/>
      <c r="AF463" s="102"/>
      <c r="AG46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63" s="103"/>
      <c r="AI463" s="103"/>
      <c r="AJ463" s="103"/>
      <c r="AK463" s="74" t="str">
        <f>CONCATENATE(IF(Table1[[#This Row],[Digital]]=1,"Digital, ",""),IF(Table1[[#This Row],[Face to Face]]=1,"Face to face, ",""),IF(Table1[[#This Row],[Blended]]=1,"Blended",""))</f>
        <v/>
      </c>
      <c r="AL463" s="99"/>
      <c r="AM463" s="104"/>
      <c r="AN463" s="130"/>
      <c r="AO463" s="94"/>
      <c r="AP463" s="182"/>
      <c r="AQ463" s="94"/>
      <c r="AR463" s="94"/>
      <c r="AS463" s="94"/>
      <c r="AT463" s="94"/>
      <c r="AU463" s="94"/>
      <c r="AV463" s="182"/>
      <c r="AW463" s="182"/>
      <c r="AX463" s="182"/>
      <c r="AY463" s="94"/>
      <c r="AZ46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6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63" s="95"/>
      <c r="BC463" s="95"/>
      <c r="BD463" s="90" t="str">
        <f>IF(AND(Table1[[#This Row],[Residential]]=1,Table1[[#This Row],[Commercial]]=1),1,"")</f>
        <v/>
      </c>
      <c r="BE463" s="90" t="str">
        <f>CONCATENATE(IF(Table1[[#This Row],[Residential]]=1,"Residential, ",""),IF(Table1[[#This Row],[Commercial]]=1,"Commercial",""))</f>
        <v/>
      </c>
      <c r="BF463" s="94"/>
      <c r="BG463" s="94"/>
      <c r="BH463" s="94"/>
      <c r="BI463" s="94"/>
      <c r="BJ463" s="94"/>
      <c r="BK463" s="94"/>
      <c r="BL463" s="94"/>
      <c r="BM463" s="182"/>
      <c r="BN463" s="94"/>
      <c r="BO46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63" s="178"/>
      <c r="BQ463" s="120"/>
      <c r="BR463" s="132"/>
      <c r="BS463" s="120"/>
      <c r="BT463" s="175"/>
      <c r="BU463" s="175"/>
      <c r="BV463" s="175"/>
      <c r="BW463" s="121"/>
      <c r="BX463" s="121"/>
      <c r="BY463" s="121"/>
      <c r="BZ463" s="227"/>
      <c r="CA46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63" s="48">
        <f>COUNTIF(Table1[[#This Row],[Validity]:[Alignment with NCC (Yes=1,No=0)]],"N/A")</f>
        <v>0</v>
      </c>
      <c r="CC463" s="48">
        <f>IF(ISERROR(Table1[[#This Row],[Total Quality Score (out of 10)]]/(4-Table1[[#This Row],[N/A Count]])),0,Table1[[#This Row],[Total Quality Score (out of 10)]]/(4-Table1[[#This Row],[N/A Count]]))</f>
        <v>0</v>
      </c>
      <c r="CD463" s="106"/>
      <c r="CE463" s="106"/>
      <c r="CF463" s="172" t="str">
        <f>IF(SUM(Table1[[#This Row],[Multiple]:[Level (all)62]])&lt;1,IF(Table1[[#This Row],[General]]=1,1,""),"")</f>
        <v/>
      </c>
      <c r="CG463" s="172" t="str">
        <f>IF(SUM(Table1[[#This Row],[Multiple]:[Level (all)62]])&lt;1,IF(Table1[[#This Row],[Beginner]]=1,1,""),"")</f>
        <v/>
      </c>
      <c r="CH463" s="171" t="str">
        <f>IF(SUM(Table1[[#This Row],[Multiple]:[Level (all)62]])&lt;1,IF(Table1[[#This Row],[Intermediate]]=1,1,""),"")</f>
        <v/>
      </c>
      <c r="CI463" s="171" t="str">
        <f>IF(SUM(Table1[[#This Row],[Multiple]:[Level (all)62]])&lt;1,IF(Table1[[#This Row],[Advanced]]=1,1,""),"")</f>
        <v/>
      </c>
      <c r="CJ463" s="171" t="str">
        <f>IF(AND(SUM(Table1[[#This Row],[General]:[Advanced]])&lt;4,SUM(Table1[[#This Row],[General]:[Advanced]])&gt;1),1,"")</f>
        <v/>
      </c>
      <c r="CK463" s="171" t="str">
        <f>Table1[[#This Row],[Level (all)]]</f>
        <v/>
      </c>
      <c r="CL463" s="171" t="str">
        <f>IF(Table1[[#This Row],[Multiple audience]]&lt;&gt;1,IF(Table1[[#This Row],[General Audience]]=1,1,""),"")</f>
        <v/>
      </c>
      <c r="CM463" s="171" t="str">
        <f>IF(Table1[[#This Row],[Multiple audience]]&lt;&gt;1,IF(Table1[[#This Row],[Planners / Designers ]]=1,1,""),"")</f>
        <v/>
      </c>
      <c r="CN463" s="171" t="str">
        <f>IF(Table1[[#This Row],[Multiple audience]]&lt;&gt;1,IF(Table1[[#This Row],[Regulatory Assessors]]=1,1,""),"")</f>
        <v/>
      </c>
      <c r="CO463" s="171" t="str">
        <f>IF(Table1[[#This Row],[Multiple audience]]&lt;&gt;1,IF(Table1[[#This Row],[Builders / Management]]=1,1,""),"")</f>
        <v/>
      </c>
      <c r="CP463" s="171" t="str">
        <f>IF(Table1[[#This Row],[Multiple audience]]&lt;&gt;1,IF(Table1[[#This Row],[Energy / Sus Assessors]]=1,1,""),"")</f>
        <v/>
      </c>
      <c r="CQ463" s="171" t="str">
        <f>IF(Table1[[#This Row],[Multiple audience]]&lt;&gt;1,IF(Table1[[#This Row],[Semi-skilled]]=1,1,""),"")</f>
        <v/>
      </c>
      <c r="CR463" s="171" t="str">
        <f>IF(Table1[[#This Row],[Multiple audience]]&lt;&gt;1,IF(Table1[[#This Row],[Trades]]=1,1,""),"")</f>
        <v/>
      </c>
      <c r="CS463" s="171" t="str">
        <f>IF(Table1[[#This Row],[Multiple audience]]&lt;&gt;1,IF(Table1[[#This Row],[Other]]=1,1,""),"")</f>
        <v/>
      </c>
      <c r="CT463" s="171" t="str">
        <f>IF(SUM(Table1[[#This Row],[General Audience]:[Other]])&gt;1,1,"")</f>
        <v/>
      </c>
      <c r="CU463" s="171" t="str">
        <f>IF(Table1[[#This Row],[Various  ]]&lt;&gt;1,IF(Table1[[#This Row],[Calculator / Software]]=1,1,""),"")</f>
        <v/>
      </c>
      <c r="CV463" s="171" t="str">
        <f>IF(Table1[[#This Row],[Various  ]]&lt;&gt;1,IF(Table1[[#This Row],[Information  ]]=1,1,""),"")</f>
        <v/>
      </c>
      <c r="CW463" s="171" t="str">
        <f>IF(Table1[[#This Row],[Various  ]]&lt;&gt;1,IF(Table1[[#This Row],[Interactive Tool]]=1,1,""),"")</f>
        <v/>
      </c>
      <c r="CX463" s="171" t="str">
        <f>IF(Table1[[#This Row],[Various  ]]&lt;&gt;1,IF(Table1[[#This Row],[Technical Specifications]]=1,1,""),"")</f>
        <v/>
      </c>
      <c r="CY463" s="171" t="str">
        <f>IF(Table1[[#This Row],[Various  ]]&lt;&gt;1,IF(Table1[[#This Row],[Training Resources]]=1,1,""),"")</f>
        <v/>
      </c>
      <c r="CZ463" s="171" t="str">
        <f>IF(Table1[[#This Row],[Various  ]]&lt;&gt;1,IF(Table1[[#This Row],[Toolbox]]=1,1,""),"")</f>
        <v/>
      </c>
      <c r="DA463" s="169" t="str">
        <f>IF(Table1[[#This Row],[Various  ]]&lt;&gt;1,IF(Table1[[#This Row],[Video]]=1,1,""),"")</f>
        <v/>
      </c>
      <c r="DB463" s="169" t="str">
        <f>IF(Table1[[#This Row],[Various  ]]&lt;&gt;1,IF(Table1[[#This Row],[Case study]]=1,1,""),"")</f>
        <v/>
      </c>
      <c r="DC463" s="169" t="str">
        <f>IF(Table1[[#This Row],[Various  ]]&lt;&gt;1,IF(Table1[[#This Row],[Other   ]]=1,1,""),"")</f>
        <v/>
      </c>
      <c r="DD463" s="169" t="str">
        <f>IF(Table1[[#This Row],[Various  ]]&lt;&gt;1,IF(Table1[[#This Row],[Standards]]=1,1,""),"")</f>
        <v/>
      </c>
      <c r="DE463" s="169" t="str">
        <f>IF(Table1[[#This Row],[Various]]=1,1,IF(SUM(Table1[[#This Row],[Calculator / Software]:[Standards]])&gt;1,1,""))</f>
        <v/>
      </c>
      <c r="DF463" s="169" t="str">
        <f>IF(Table1[[#This Row],[Multiple NCC links]]&lt;&gt;1,IF(Table1[[#This Row],[Design]]=1,1,""),"")</f>
        <v/>
      </c>
      <c r="DG463" s="169" t="str">
        <f>IF(Table1[[#This Row],[Multiple NCC links]]&lt;&gt;1,IF(Table1[[#This Row],[Assessment / Verification]]=1,1,""),"")</f>
        <v/>
      </c>
      <c r="DH463" s="169" t="str">
        <f>IF(Table1[[#This Row],[Multiple NCC links]]&lt;&gt;1,IF(Table1[[#This Row],[Climate Specific ]]=1,1,""),"")</f>
        <v/>
      </c>
      <c r="DI463" s="169" t="str">
        <f>IF(Table1[[#This Row],[Multiple NCC links]]&lt;&gt;1,IF(Table1[[#This Row],[Alterations / Additions]]=1,1,""),"")</f>
        <v/>
      </c>
      <c r="DJ463" s="169" t="str">
        <f>IF(Table1[[#This Row],[Multiple NCC links]]&lt;&gt;1,IF(Table1[[#This Row],[Glazing]]=1,1,""),"")</f>
        <v/>
      </c>
      <c r="DK463" s="169" t="str">
        <f>IF(Table1[[#This Row],[Multiple NCC links]]&lt;&gt;1,IF(Table1[[#This Row],[Building Fabric / Thermal / Sealing]]=1,1,""),"")</f>
        <v/>
      </c>
      <c r="DL463" s="169" t="str">
        <f>IF(Table1[[#This Row],[Multiple NCC links]]&lt;&gt;1,IF(Table1[[#This Row],[Lighting]]=1,1,""),"")</f>
        <v/>
      </c>
      <c r="DM463" s="169" t="str">
        <f>IF(Table1[[#This Row],[Multiple NCC links]]&lt;&gt;1,IF(Table1[[#This Row],[HVAC]]=1,1,""),"")</f>
        <v/>
      </c>
      <c r="DN463" s="169" t="str">
        <f>IF(Table1[[#This Row],[Multiple NCC links]]&lt;&gt;1,IF(Table1[[#This Row],[Services]]=1,1,""),"")</f>
        <v/>
      </c>
      <c r="DO463" s="169" t="str">
        <f>IF(Table1[[#This Row],[Multiple NCC links]]&lt;&gt;1,IF(Table1[[#This Row],[Maintenance &amp; Monitoring]]=1,1,""),"")</f>
        <v/>
      </c>
      <c r="DP463" s="169" t="str">
        <f>IF(Table1[[#This Row],[Multiple NCC links]]&lt;&gt;1,IF(Table1[[#This Row],[Hand over / Operations]]=1,1,""),"")</f>
        <v/>
      </c>
      <c r="DQ463" s="169" t="str">
        <f>IF(Table1[[#This Row],[Multiple NCC links]]&lt;&gt;1,IF(Table1[[#This Row],[As built assessment]]=1,1,""),"")</f>
        <v/>
      </c>
      <c r="DR463" s="169" t="str">
        <f>IF(Table1[[#This Row],[Multiple NCC links]]&lt;&gt;1,IF(Table1[[#This Row],[Beyond compliance]]=1,1,""),"")</f>
        <v/>
      </c>
      <c r="DS463" s="169" t="str">
        <f>IF(SUM(Table1[[#This Row],[Design]:[Beyond compliance]])&gt;1,1,"")</f>
        <v/>
      </c>
      <c r="DT463" s="169" t="str">
        <f>IF(Table1[[#This Row],[Both Residential &amp; Commercial4]]&lt;&gt;1,IF(Table1[[#This Row],[Residential]]=1,1,""),"")</f>
        <v/>
      </c>
      <c r="DU463" s="169" t="str">
        <f>IF(Table1[[#This Row],[Both Residential &amp; Commercial4]]&lt;&gt;1,IF(Table1[[#This Row],[Commercial]]=1,1,""),"")</f>
        <v/>
      </c>
      <c r="DV463" s="169" t="str">
        <f>Table1[[#This Row],[Residential &amp; Commercial]]</f>
        <v/>
      </c>
      <c r="DW463" s="169"/>
    </row>
    <row r="464" spans="1:127" s="49" customFormat="1" ht="20.25" thickTop="1" thickBot="1" x14ac:dyDescent="0.35">
      <c r="A464" s="97"/>
      <c r="B464" s="97"/>
      <c r="C464" s="88"/>
      <c r="D464" s="88"/>
      <c r="E464" s="176"/>
      <c r="F464" s="176"/>
      <c r="G464" s="176"/>
      <c r="H464" s="176"/>
      <c r="I464" s="90" t="str">
        <f>IF(AND(Table1[[#This Row],[General]]=1,Table1[[#This Row],[Beginner]]=1,Table1[[#This Row],[Intermediate]]=1,Table1[[#This Row],[Advanced]]=1),1,"")</f>
        <v/>
      </c>
      <c r="J464" s="90" t="str">
        <f>CONCATENATE(IF(Table1[[#This Row],[General]]=1,"General, ",""), IF(Table1[[#This Row],[Beginner]]=1,"Beginner, ",""),IF(Table1[[#This Row],[Intermediate]]=1,"Intermediate, ",""), IF(Table1[[#This Row],[Advanced]]=1,"Advanced",""))</f>
        <v/>
      </c>
      <c r="K464" s="91"/>
      <c r="L464" s="179"/>
      <c r="M464" s="91"/>
      <c r="N464" s="91"/>
      <c r="O464" s="159"/>
      <c r="P464" s="91"/>
      <c r="Q464" s="91"/>
      <c r="R464" s="91"/>
      <c r="S46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64" s="102"/>
      <c r="U464" s="102"/>
      <c r="V464" s="240"/>
      <c r="W464" s="240"/>
      <c r="X464" s="102"/>
      <c r="Y464" s="102"/>
      <c r="Z464" s="102"/>
      <c r="AA464" s="102"/>
      <c r="AB464" s="102"/>
      <c r="AC464" s="102"/>
      <c r="AD464" s="102"/>
      <c r="AE464" s="102"/>
      <c r="AF464" s="102"/>
      <c r="AG46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64" s="103"/>
      <c r="AI464" s="103"/>
      <c r="AJ464" s="103"/>
      <c r="AK464" s="74" t="str">
        <f>CONCATENATE(IF(Table1[[#This Row],[Digital]]=1,"Digital, ",""),IF(Table1[[#This Row],[Face to Face]]=1,"Face to face, ",""),IF(Table1[[#This Row],[Blended]]=1,"Blended",""))</f>
        <v/>
      </c>
      <c r="AL464" s="99"/>
      <c r="AM464" s="104"/>
      <c r="AN464" s="130"/>
      <c r="AO464" s="94"/>
      <c r="AP464" s="182"/>
      <c r="AQ464" s="94"/>
      <c r="AR464" s="94"/>
      <c r="AS464" s="94"/>
      <c r="AT464" s="94"/>
      <c r="AU464" s="94"/>
      <c r="AV464" s="182"/>
      <c r="AW464" s="182"/>
      <c r="AX464" s="182"/>
      <c r="AY464" s="94"/>
      <c r="AZ46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6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64" s="95"/>
      <c r="BC464" s="95"/>
      <c r="BD464" s="90" t="str">
        <f>IF(AND(Table1[[#This Row],[Residential]]=1,Table1[[#This Row],[Commercial]]=1),1,"")</f>
        <v/>
      </c>
      <c r="BE464" s="90" t="str">
        <f>CONCATENATE(IF(Table1[[#This Row],[Residential]]=1,"Residential, ",""),IF(Table1[[#This Row],[Commercial]]=1,"Commercial",""))</f>
        <v/>
      </c>
      <c r="BF464" s="94"/>
      <c r="BG464" s="94"/>
      <c r="BH464" s="94"/>
      <c r="BI464" s="94"/>
      <c r="BJ464" s="94"/>
      <c r="BK464" s="94"/>
      <c r="BL464" s="94"/>
      <c r="BM464" s="182"/>
      <c r="BN464" s="94"/>
      <c r="BO46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64" s="178"/>
      <c r="BQ464" s="120"/>
      <c r="BR464" s="132"/>
      <c r="BS464" s="120"/>
      <c r="BT464" s="175"/>
      <c r="BU464" s="175"/>
      <c r="BV464" s="175"/>
      <c r="BW464" s="121"/>
      <c r="BX464" s="121"/>
      <c r="BY464" s="121"/>
      <c r="BZ464" s="227"/>
      <c r="CA46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64" s="48">
        <f>COUNTIF(Table1[[#This Row],[Validity]:[Alignment with NCC (Yes=1,No=0)]],"N/A")</f>
        <v>0</v>
      </c>
      <c r="CC464" s="48">
        <f>IF(ISERROR(Table1[[#This Row],[Total Quality Score (out of 10)]]/(4-Table1[[#This Row],[N/A Count]])),0,Table1[[#This Row],[Total Quality Score (out of 10)]]/(4-Table1[[#This Row],[N/A Count]]))</f>
        <v>0</v>
      </c>
      <c r="CD464" s="106"/>
      <c r="CE464" s="106"/>
      <c r="CF464" s="172" t="str">
        <f>IF(SUM(Table1[[#This Row],[Multiple]:[Level (all)62]])&lt;1,IF(Table1[[#This Row],[General]]=1,1,""),"")</f>
        <v/>
      </c>
      <c r="CG464" s="172" t="str">
        <f>IF(SUM(Table1[[#This Row],[Multiple]:[Level (all)62]])&lt;1,IF(Table1[[#This Row],[Beginner]]=1,1,""),"")</f>
        <v/>
      </c>
      <c r="CH464" s="171" t="str">
        <f>IF(SUM(Table1[[#This Row],[Multiple]:[Level (all)62]])&lt;1,IF(Table1[[#This Row],[Intermediate]]=1,1,""),"")</f>
        <v/>
      </c>
      <c r="CI464" s="171" t="str">
        <f>IF(SUM(Table1[[#This Row],[Multiple]:[Level (all)62]])&lt;1,IF(Table1[[#This Row],[Advanced]]=1,1,""),"")</f>
        <v/>
      </c>
      <c r="CJ464" s="171" t="str">
        <f>IF(AND(SUM(Table1[[#This Row],[General]:[Advanced]])&lt;4,SUM(Table1[[#This Row],[General]:[Advanced]])&gt;1),1,"")</f>
        <v/>
      </c>
      <c r="CK464" s="171" t="str">
        <f>Table1[[#This Row],[Level (all)]]</f>
        <v/>
      </c>
      <c r="CL464" s="171" t="str">
        <f>IF(Table1[[#This Row],[Multiple audience]]&lt;&gt;1,IF(Table1[[#This Row],[General Audience]]=1,1,""),"")</f>
        <v/>
      </c>
      <c r="CM464" s="171" t="str">
        <f>IF(Table1[[#This Row],[Multiple audience]]&lt;&gt;1,IF(Table1[[#This Row],[Planners / Designers ]]=1,1,""),"")</f>
        <v/>
      </c>
      <c r="CN464" s="171" t="str">
        <f>IF(Table1[[#This Row],[Multiple audience]]&lt;&gt;1,IF(Table1[[#This Row],[Regulatory Assessors]]=1,1,""),"")</f>
        <v/>
      </c>
      <c r="CO464" s="171" t="str">
        <f>IF(Table1[[#This Row],[Multiple audience]]&lt;&gt;1,IF(Table1[[#This Row],[Builders / Management]]=1,1,""),"")</f>
        <v/>
      </c>
      <c r="CP464" s="171" t="str">
        <f>IF(Table1[[#This Row],[Multiple audience]]&lt;&gt;1,IF(Table1[[#This Row],[Energy / Sus Assessors]]=1,1,""),"")</f>
        <v/>
      </c>
      <c r="CQ464" s="171" t="str">
        <f>IF(Table1[[#This Row],[Multiple audience]]&lt;&gt;1,IF(Table1[[#This Row],[Semi-skilled]]=1,1,""),"")</f>
        <v/>
      </c>
      <c r="CR464" s="171" t="str">
        <f>IF(Table1[[#This Row],[Multiple audience]]&lt;&gt;1,IF(Table1[[#This Row],[Trades]]=1,1,""),"")</f>
        <v/>
      </c>
      <c r="CS464" s="171" t="str">
        <f>IF(Table1[[#This Row],[Multiple audience]]&lt;&gt;1,IF(Table1[[#This Row],[Other]]=1,1,""),"")</f>
        <v/>
      </c>
      <c r="CT464" s="171" t="str">
        <f>IF(SUM(Table1[[#This Row],[General Audience]:[Other]])&gt;1,1,"")</f>
        <v/>
      </c>
      <c r="CU464" s="171" t="str">
        <f>IF(Table1[[#This Row],[Various  ]]&lt;&gt;1,IF(Table1[[#This Row],[Calculator / Software]]=1,1,""),"")</f>
        <v/>
      </c>
      <c r="CV464" s="171" t="str">
        <f>IF(Table1[[#This Row],[Various  ]]&lt;&gt;1,IF(Table1[[#This Row],[Information  ]]=1,1,""),"")</f>
        <v/>
      </c>
      <c r="CW464" s="171" t="str">
        <f>IF(Table1[[#This Row],[Various  ]]&lt;&gt;1,IF(Table1[[#This Row],[Interactive Tool]]=1,1,""),"")</f>
        <v/>
      </c>
      <c r="CX464" s="171" t="str">
        <f>IF(Table1[[#This Row],[Various  ]]&lt;&gt;1,IF(Table1[[#This Row],[Technical Specifications]]=1,1,""),"")</f>
        <v/>
      </c>
      <c r="CY464" s="171" t="str">
        <f>IF(Table1[[#This Row],[Various  ]]&lt;&gt;1,IF(Table1[[#This Row],[Training Resources]]=1,1,""),"")</f>
        <v/>
      </c>
      <c r="CZ464" s="171" t="str">
        <f>IF(Table1[[#This Row],[Various  ]]&lt;&gt;1,IF(Table1[[#This Row],[Toolbox]]=1,1,""),"")</f>
        <v/>
      </c>
      <c r="DA464" s="169" t="str">
        <f>IF(Table1[[#This Row],[Various  ]]&lt;&gt;1,IF(Table1[[#This Row],[Video]]=1,1,""),"")</f>
        <v/>
      </c>
      <c r="DB464" s="169" t="str">
        <f>IF(Table1[[#This Row],[Various  ]]&lt;&gt;1,IF(Table1[[#This Row],[Case study]]=1,1,""),"")</f>
        <v/>
      </c>
      <c r="DC464" s="169" t="str">
        <f>IF(Table1[[#This Row],[Various  ]]&lt;&gt;1,IF(Table1[[#This Row],[Other   ]]=1,1,""),"")</f>
        <v/>
      </c>
      <c r="DD464" s="169" t="str">
        <f>IF(Table1[[#This Row],[Various  ]]&lt;&gt;1,IF(Table1[[#This Row],[Standards]]=1,1,""),"")</f>
        <v/>
      </c>
      <c r="DE464" s="169" t="str">
        <f>IF(Table1[[#This Row],[Various]]=1,1,IF(SUM(Table1[[#This Row],[Calculator / Software]:[Standards]])&gt;1,1,""))</f>
        <v/>
      </c>
      <c r="DF464" s="169" t="str">
        <f>IF(Table1[[#This Row],[Multiple NCC links]]&lt;&gt;1,IF(Table1[[#This Row],[Design]]=1,1,""),"")</f>
        <v/>
      </c>
      <c r="DG464" s="169" t="str">
        <f>IF(Table1[[#This Row],[Multiple NCC links]]&lt;&gt;1,IF(Table1[[#This Row],[Assessment / Verification]]=1,1,""),"")</f>
        <v/>
      </c>
      <c r="DH464" s="169" t="str">
        <f>IF(Table1[[#This Row],[Multiple NCC links]]&lt;&gt;1,IF(Table1[[#This Row],[Climate Specific ]]=1,1,""),"")</f>
        <v/>
      </c>
      <c r="DI464" s="169" t="str">
        <f>IF(Table1[[#This Row],[Multiple NCC links]]&lt;&gt;1,IF(Table1[[#This Row],[Alterations / Additions]]=1,1,""),"")</f>
        <v/>
      </c>
      <c r="DJ464" s="169" t="str">
        <f>IF(Table1[[#This Row],[Multiple NCC links]]&lt;&gt;1,IF(Table1[[#This Row],[Glazing]]=1,1,""),"")</f>
        <v/>
      </c>
      <c r="DK464" s="169" t="str">
        <f>IF(Table1[[#This Row],[Multiple NCC links]]&lt;&gt;1,IF(Table1[[#This Row],[Building Fabric / Thermal / Sealing]]=1,1,""),"")</f>
        <v/>
      </c>
      <c r="DL464" s="169" t="str">
        <f>IF(Table1[[#This Row],[Multiple NCC links]]&lt;&gt;1,IF(Table1[[#This Row],[Lighting]]=1,1,""),"")</f>
        <v/>
      </c>
      <c r="DM464" s="169" t="str">
        <f>IF(Table1[[#This Row],[Multiple NCC links]]&lt;&gt;1,IF(Table1[[#This Row],[HVAC]]=1,1,""),"")</f>
        <v/>
      </c>
      <c r="DN464" s="169" t="str">
        <f>IF(Table1[[#This Row],[Multiple NCC links]]&lt;&gt;1,IF(Table1[[#This Row],[Services]]=1,1,""),"")</f>
        <v/>
      </c>
      <c r="DO464" s="169" t="str">
        <f>IF(Table1[[#This Row],[Multiple NCC links]]&lt;&gt;1,IF(Table1[[#This Row],[Maintenance &amp; Monitoring]]=1,1,""),"")</f>
        <v/>
      </c>
      <c r="DP464" s="169" t="str">
        <f>IF(Table1[[#This Row],[Multiple NCC links]]&lt;&gt;1,IF(Table1[[#This Row],[Hand over / Operations]]=1,1,""),"")</f>
        <v/>
      </c>
      <c r="DQ464" s="169" t="str">
        <f>IF(Table1[[#This Row],[Multiple NCC links]]&lt;&gt;1,IF(Table1[[#This Row],[As built assessment]]=1,1,""),"")</f>
        <v/>
      </c>
      <c r="DR464" s="169" t="str">
        <f>IF(Table1[[#This Row],[Multiple NCC links]]&lt;&gt;1,IF(Table1[[#This Row],[Beyond compliance]]=1,1,""),"")</f>
        <v/>
      </c>
      <c r="DS464" s="169" t="str">
        <f>IF(SUM(Table1[[#This Row],[Design]:[Beyond compliance]])&gt;1,1,"")</f>
        <v/>
      </c>
      <c r="DT464" s="169" t="str">
        <f>IF(Table1[[#This Row],[Both Residential &amp; Commercial4]]&lt;&gt;1,IF(Table1[[#This Row],[Residential]]=1,1,""),"")</f>
        <v/>
      </c>
      <c r="DU464" s="169" t="str">
        <f>IF(Table1[[#This Row],[Both Residential &amp; Commercial4]]&lt;&gt;1,IF(Table1[[#This Row],[Commercial]]=1,1,""),"")</f>
        <v/>
      </c>
      <c r="DV464" s="169" t="str">
        <f>Table1[[#This Row],[Residential &amp; Commercial]]</f>
        <v/>
      </c>
      <c r="DW464" s="169"/>
    </row>
    <row r="465" spans="1:127" s="49" customFormat="1" ht="20.25" thickTop="1" thickBot="1" x14ac:dyDescent="0.35">
      <c r="A465" s="97"/>
      <c r="B465" s="97"/>
      <c r="C465" s="88"/>
      <c r="D465" s="88"/>
      <c r="E465" s="176"/>
      <c r="F465" s="176"/>
      <c r="G465" s="176"/>
      <c r="H465" s="176"/>
      <c r="I465" s="90" t="str">
        <f>IF(AND(Table1[[#This Row],[General]]=1,Table1[[#This Row],[Beginner]]=1,Table1[[#This Row],[Intermediate]]=1,Table1[[#This Row],[Advanced]]=1),1,"")</f>
        <v/>
      </c>
      <c r="J465" s="90" t="str">
        <f>CONCATENATE(IF(Table1[[#This Row],[General]]=1,"General, ",""), IF(Table1[[#This Row],[Beginner]]=1,"Beginner, ",""),IF(Table1[[#This Row],[Intermediate]]=1,"Intermediate, ",""), IF(Table1[[#This Row],[Advanced]]=1,"Advanced",""))</f>
        <v/>
      </c>
      <c r="K465" s="91"/>
      <c r="L465" s="179"/>
      <c r="M465" s="91"/>
      <c r="N465" s="91"/>
      <c r="O465" s="159"/>
      <c r="P465" s="91"/>
      <c r="Q465" s="91"/>
      <c r="R465" s="91"/>
      <c r="S46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65" s="102"/>
      <c r="U465" s="102"/>
      <c r="V465" s="240"/>
      <c r="W465" s="240"/>
      <c r="X465" s="102"/>
      <c r="Y465" s="102"/>
      <c r="Z465" s="102"/>
      <c r="AA465" s="102"/>
      <c r="AB465" s="102"/>
      <c r="AC465" s="102"/>
      <c r="AD465" s="102"/>
      <c r="AE465" s="102"/>
      <c r="AF465" s="102"/>
      <c r="AG46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65" s="103"/>
      <c r="AI465" s="103"/>
      <c r="AJ465" s="103"/>
      <c r="AK465" s="74" t="str">
        <f>CONCATENATE(IF(Table1[[#This Row],[Digital]]=1,"Digital, ",""),IF(Table1[[#This Row],[Face to Face]]=1,"Face to face, ",""),IF(Table1[[#This Row],[Blended]]=1,"Blended",""))</f>
        <v/>
      </c>
      <c r="AL465" s="99"/>
      <c r="AM465" s="104"/>
      <c r="AN465" s="130"/>
      <c r="AO465" s="94"/>
      <c r="AP465" s="182"/>
      <c r="AQ465" s="94"/>
      <c r="AR465" s="94"/>
      <c r="AS465" s="94"/>
      <c r="AT465" s="94"/>
      <c r="AU465" s="94"/>
      <c r="AV465" s="182"/>
      <c r="AW465" s="182"/>
      <c r="AX465" s="182"/>
      <c r="AY465" s="94"/>
      <c r="AZ46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6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65" s="95"/>
      <c r="BC465" s="95"/>
      <c r="BD465" s="90" t="str">
        <f>IF(AND(Table1[[#This Row],[Residential]]=1,Table1[[#This Row],[Commercial]]=1),1,"")</f>
        <v/>
      </c>
      <c r="BE465" s="90" t="str">
        <f>CONCATENATE(IF(Table1[[#This Row],[Residential]]=1,"Residential, ",""),IF(Table1[[#This Row],[Commercial]]=1,"Commercial",""))</f>
        <v/>
      </c>
      <c r="BF465" s="94"/>
      <c r="BG465" s="94"/>
      <c r="BH465" s="94"/>
      <c r="BI465" s="94"/>
      <c r="BJ465" s="94"/>
      <c r="BK465" s="94"/>
      <c r="BL465" s="94"/>
      <c r="BM465" s="182"/>
      <c r="BN465" s="94"/>
      <c r="BO46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65" s="178"/>
      <c r="BQ465" s="120"/>
      <c r="BR465" s="132"/>
      <c r="BS465" s="120"/>
      <c r="BT465" s="175"/>
      <c r="BU465" s="175"/>
      <c r="BV465" s="175"/>
      <c r="BW465" s="121"/>
      <c r="BX465" s="121"/>
      <c r="BY465" s="121"/>
      <c r="BZ465" s="227"/>
      <c r="CA46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65" s="48">
        <f>COUNTIF(Table1[[#This Row],[Validity]:[Alignment with NCC (Yes=1,No=0)]],"N/A")</f>
        <v>0</v>
      </c>
      <c r="CC465" s="48">
        <f>IF(ISERROR(Table1[[#This Row],[Total Quality Score (out of 10)]]/(4-Table1[[#This Row],[N/A Count]])),0,Table1[[#This Row],[Total Quality Score (out of 10)]]/(4-Table1[[#This Row],[N/A Count]]))</f>
        <v>0</v>
      </c>
      <c r="CD465" s="106"/>
      <c r="CE465" s="106"/>
      <c r="CF465" s="172" t="str">
        <f>IF(SUM(Table1[[#This Row],[Multiple]:[Level (all)62]])&lt;1,IF(Table1[[#This Row],[General]]=1,1,""),"")</f>
        <v/>
      </c>
      <c r="CG465" s="172" t="str">
        <f>IF(SUM(Table1[[#This Row],[Multiple]:[Level (all)62]])&lt;1,IF(Table1[[#This Row],[Beginner]]=1,1,""),"")</f>
        <v/>
      </c>
      <c r="CH465" s="171" t="str">
        <f>IF(SUM(Table1[[#This Row],[Multiple]:[Level (all)62]])&lt;1,IF(Table1[[#This Row],[Intermediate]]=1,1,""),"")</f>
        <v/>
      </c>
      <c r="CI465" s="171" t="str">
        <f>IF(SUM(Table1[[#This Row],[Multiple]:[Level (all)62]])&lt;1,IF(Table1[[#This Row],[Advanced]]=1,1,""),"")</f>
        <v/>
      </c>
      <c r="CJ465" s="171" t="str">
        <f>IF(AND(SUM(Table1[[#This Row],[General]:[Advanced]])&lt;4,SUM(Table1[[#This Row],[General]:[Advanced]])&gt;1),1,"")</f>
        <v/>
      </c>
      <c r="CK465" s="171" t="str">
        <f>Table1[[#This Row],[Level (all)]]</f>
        <v/>
      </c>
      <c r="CL465" s="171" t="str">
        <f>IF(Table1[[#This Row],[Multiple audience]]&lt;&gt;1,IF(Table1[[#This Row],[General Audience]]=1,1,""),"")</f>
        <v/>
      </c>
      <c r="CM465" s="171" t="str">
        <f>IF(Table1[[#This Row],[Multiple audience]]&lt;&gt;1,IF(Table1[[#This Row],[Planners / Designers ]]=1,1,""),"")</f>
        <v/>
      </c>
      <c r="CN465" s="171" t="str">
        <f>IF(Table1[[#This Row],[Multiple audience]]&lt;&gt;1,IF(Table1[[#This Row],[Regulatory Assessors]]=1,1,""),"")</f>
        <v/>
      </c>
      <c r="CO465" s="171" t="str">
        <f>IF(Table1[[#This Row],[Multiple audience]]&lt;&gt;1,IF(Table1[[#This Row],[Builders / Management]]=1,1,""),"")</f>
        <v/>
      </c>
      <c r="CP465" s="171" t="str">
        <f>IF(Table1[[#This Row],[Multiple audience]]&lt;&gt;1,IF(Table1[[#This Row],[Energy / Sus Assessors]]=1,1,""),"")</f>
        <v/>
      </c>
      <c r="CQ465" s="171" t="str">
        <f>IF(Table1[[#This Row],[Multiple audience]]&lt;&gt;1,IF(Table1[[#This Row],[Semi-skilled]]=1,1,""),"")</f>
        <v/>
      </c>
      <c r="CR465" s="171" t="str">
        <f>IF(Table1[[#This Row],[Multiple audience]]&lt;&gt;1,IF(Table1[[#This Row],[Trades]]=1,1,""),"")</f>
        <v/>
      </c>
      <c r="CS465" s="171" t="str">
        <f>IF(Table1[[#This Row],[Multiple audience]]&lt;&gt;1,IF(Table1[[#This Row],[Other]]=1,1,""),"")</f>
        <v/>
      </c>
      <c r="CT465" s="171" t="str">
        <f>IF(SUM(Table1[[#This Row],[General Audience]:[Other]])&gt;1,1,"")</f>
        <v/>
      </c>
      <c r="CU465" s="171" t="str">
        <f>IF(Table1[[#This Row],[Various  ]]&lt;&gt;1,IF(Table1[[#This Row],[Calculator / Software]]=1,1,""),"")</f>
        <v/>
      </c>
      <c r="CV465" s="171" t="str">
        <f>IF(Table1[[#This Row],[Various  ]]&lt;&gt;1,IF(Table1[[#This Row],[Information  ]]=1,1,""),"")</f>
        <v/>
      </c>
      <c r="CW465" s="171" t="str">
        <f>IF(Table1[[#This Row],[Various  ]]&lt;&gt;1,IF(Table1[[#This Row],[Interactive Tool]]=1,1,""),"")</f>
        <v/>
      </c>
      <c r="CX465" s="171" t="str">
        <f>IF(Table1[[#This Row],[Various  ]]&lt;&gt;1,IF(Table1[[#This Row],[Technical Specifications]]=1,1,""),"")</f>
        <v/>
      </c>
      <c r="CY465" s="171" t="str">
        <f>IF(Table1[[#This Row],[Various  ]]&lt;&gt;1,IF(Table1[[#This Row],[Training Resources]]=1,1,""),"")</f>
        <v/>
      </c>
      <c r="CZ465" s="171" t="str">
        <f>IF(Table1[[#This Row],[Various  ]]&lt;&gt;1,IF(Table1[[#This Row],[Toolbox]]=1,1,""),"")</f>
        <v/>
      </c>
      <c r="DA465" s="169" t="str">
        <f>IF(Table1[[#This Row],[Various  ]]&lt;&gt;1,IF(Table1[[#This Row],[Video]]=1,1,""),"")</f>
        <v/>
      </c>
      <c r="DB465" s="169" t="str">
        <f>IF(Table1[[#This Row],[Various  ]]&lt;&gt;1,IF(Table1[[#This Row],[Case study]]=1,1,""),"")</f>
        <v/>
      </c>
      <c r="DC465" s="169" t="str">
        <f>IF(Table1[[#This Row],[Various  ]]&lt;&gt;1,IF(Table1[[#This Row],[Other   ]]=1,1,""),"")</f>
        <v/>
      </c>
      <c r="DD465" s="169" t="str">
        <f>IF(Table1[[#This Row],[Various  ]]&lt;&gt;1,IF(Table1[[#This Row],[Standards]]=1,1,""),"")</f>
        <v/>
      </c>
      <c r="DE465" s="169" t="str">
        <f>IF(Table1[[#This Row],[Various]]=1,1,IF(SUM(Table1[[#This Row],[Calculator / Software]:[Standards]])&gt;1,1,""))</f>
        <v/>
      </c>
      <c r="DF465" s="169" t="str">
        <f>IF(Table1[[#This Row],[Multiple NCC links]]&lt;&gt;1,IF(Table1[[#This Row],[Design]]=1,1,""),"")</f>
        <v/>
      </c>
      <c r="DG465" s="169" t="str">
        <f>IF(Table1[[#This Row],[Multiple NCC links]]&lt;&gt;1,IF(Table1[[#This Row],[Assessment / Verification]]=1,1,""),"")</f>
        <v/>
      </c>
      <c r="DH465" s="169" t="str">
        <f>IF(Table1[[#This Row],[Multiple NCC links]]&lt;&gt;1,IF(Table1[[#This Row],[Climate Specific ]]=1,1,""),"")</f>
        <v/>
      </c>
      <c r="DI465" s="169" t="str">
        <f>IF(Table1[[#This Row],[Multiple NCC links]]&lt;&gt;1,IF(Table1[[#This Row],[Alterations / Additions]]=1,1,""),"")</f>
        <v/>
      </c>
      <c r="DJ465" s="169" t="str">
        <f>IF(Table1[[#This Row],[Multiple NCC links]]&lt;&gt;1,IF(Table1[[#This Row],[Glazing]]=1,1,""),"")</f>
        <v/>
      </c>
      <c r="DK465" s="169" t="str">
        <f>IF(Table1[[#This Row],[Multiple NCC links]]&lt;&gt;1,IF(Table1[[#This Row],[Building Fabric / Thermal / Sealing]]=1,1,""),"")</f>
        <v/>
      </c>
      <c r="DL465" s="169" t="str">
        <f>IF(Table1[[#This Row],[Multiple NCC links]]&lt;&gt;1,IF(Table1[[#This Row],[Lighting]]=1,1,""),"")</f>
        <v/>
      </c>
      <c r="DM465" s="169" t="str">
        <f>IF(Table1[[#This Row],[Multiple NCC links]]&lt;&gt;1,IF(Table1[[#This Row],[HVAC]]=1,1,""),"")</f>
        <v/>
      </c>
      <c r="DN465" s="169" t="str">
        <f>IF(Table1[[#This Row],[Multiple NCC links]]&lt;&gt;1,IF(Table1[[#This Row],[Services]]=1,1,""),"")</f>
        <v/>
      </c>
      <c r="DO465" s="169" t="str">
        <f>IF(Table1[[#This Row],[Multiple NCC links]]&lt;&gt;1,IF(Table1[[#This Row],[Maintenance &amp; Monitoring]]=1,1,""),"")</f>
        <v/>
      </c>
      <c r="DP465" s="169" t="str">
        <f>IF(Table1[[#This Row],[Multiple NCC links]]&lt;&gt;1,IF(Table1[[#This Row],[Hand over / Operations]]=1,1,""),"")</f>
        <v/>
      </c>
      <c r="DQ465" s="169" t="str">
        <f>IF(Table1[[#This Row],[Multiple NCC links]]&lt;&gt;1,IF(Table1[[#This Row],[As built assessment]]=1,1,""),"")</f>
        <v/>
      </c>
      <c r="DR465" s="169" t="str">
        <f>IF(Table1[[#This Row],[Multiple NCC links]]&lt;&gt;1,IF(Table1[[#This Row],[Beyond compliance]]=1,1,""),"")</f>
        <v/>
      </c>
      <c r="DS465" s="169" t="str">
        <f>IF(SUM(Table1[[#This Row],[Design]:[Beyond compliance]])&gt;1,1,"")</f>
        <v/>
      </c>
      <c r="DT465" s="169" t="str">
        <f>IF(Table1[[#This Row],[Both Residential &amp; Commercial4]]&lt;&gt;1,IF(Table1[[#This Row],[Residential]]=1,1,""),"")</f>
        <v/>
      </c>
      <c r="DU465" s="169" t="str">
        <f>IF(Table1[[#This Row],[Both Residential &amp; Commercial4]]&lt;&gt;1,IF(Table1[[#This Row],[Commercial]]=1,1,""),"")</f>
        <v/>
      </c>
      <c r="DV465" s="169" t="str">
        <f>Table1[[#This Row],[Residential &amp; Commercial]]</f>
        <v/>
      </c>
      <c r="DW465" s="169"/>
    </row>
    <row r="466" spans="1:127" s="49" customFormat="1" ht="20.25" thickTop="1" thickBot="1" x14ac:dyDescent="0.35">
      <c r="A466" s="97"/>
      <c r="B466" s="97"/>
      <c r="C466" s="88"/>
      <c r="D466" s="88"/>
      <c r="E466" s="176"/>
      <c r="F466" s="176"/>
      <c r="G466" s="176"/>
      <c r="H466" s="176"/>
      <c r="I466" s="90" t="str">
        <f>IF(AND(Table1[[#This Row],[General]]=1,Table1[[#This Row],[Beginner]]=1,Table1[[#This Row],[Intermediate]]=1,Table1[[#This Row],[Advanced]]=1),1,"")</f>
        <v/>
      </c>
      <c r="J466" s="90" t="str">
        <f>CONCATENATE(IF(Table1[[#This Row],[General]]=1,"General, ",""), IF(Table1[[#This Row],[Beginner]]=1,"Beginner, ",""),IF(Table1[[#This Row],[Intermediate]]=1,"Intermediate, ",""), IF(Table1[[#This Row],[Advanced]]=1,"Advanced",""))</f>
        <v/>
      </c>
      <c r="K466" s="91"/>
      <c r="L466" s="179"/>
      <c r="M466" s="91"/>
      <c r="N466" s="91"/>
      <c r="O466" s="159"/>
      <c r="P466" s="91"/>
      <c r="Q466" s="91"/>
      <c r="R466" s="91"/>
      <c r="S46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66" s="102"/>
      <c r="U466" s="102"/>
      <c r="V466" s="240"/>
      <c r="W466" s="240"/>
      <c r="X466" s="102"/>
      <c r="Y466" s="102"/>
      <c r="Z466" s="102"/>
      <c r="AA466" s="102"/>
      <c r="AB466" s="102"/>
      <c r="AC466" s="102"/>
      <c r="AD466" s="102"/>
      <c r="AE466" s="102"/>
      <c r="AF466" s="102"/>
      <c r="AG46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66" s="103"/>
      <c r="AI466" s="103"/>
      <c r="AJ466" s="103"/>
      <c r="AK466" s="74" t="str">
        <f>CONCATENATE(IF(Table1[[#This Row],[Digital]]=1,"Digital, ",""),IF(Table1[[#This Row],[Face to Face]]=1,"Face to face, ",""),IF(Table1[[#This Row],[Blended]]=1,"Blended",""))</f>
        <v/>
      </c>
      <c r="AL466" s="99"/>
      <c r="AM466" s="104"/>
      <c r="AN466" s="130"/>
      <c r="AO466" s="94"/>
      <c r="AP466" s="182"/>
      <c r="AQ466" s="94"/>
      <c r="AR466" s="94"/>
      <c r="AS466" s="94"/>
      <c r="AT466" s="94"/>
      <c r="AU466" s="94"/>
      <c r="AV466" s="182"/>
      <c r="AW466" s="182"/>
      <c r="AX466" s="182"/>
      <c r="AY466" s="94"/>
      <c r="AZ46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6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66" s="95"/>
      <c r="BC466" s="95"/>
      <c r="BD466" s="90" t="str">
        <f>IF(AND(Table1[[#This Row],[Residential]]=1,Table1[[#This Row],[Commercial]]=1),1,"")</f>
        <v/>
      </c>
      <c r="BE466" s="90" t="str">
        <f>CONCATENATE(IF(Table1[[#This Row],[Residential]]=1,"Residential, ",""),IF(Table1[[#This Row],[Commercial]]=1,"Commercial",""))</f>
        <v/>
      </c>
      <c r="BF466" s="94"/>
      <c r="BG466" s="94"/>
      <c r="BH466" s="94"/>
      <c r="BI466" s="94"/>
      <c r="BJ466" s="94"/>
      <c r="BK466" s="94"/>
      <c r="BL466" s="94"/>
      <c r="BM466" s="182"/>
      <c r="BN466" s="94"/>
      <c r="BO46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66" s="178"/>
      <c r="BQ466" s="120"/>
      <c r="BR466" s="132"/>
      <c r="BS466" s="120"/>
      <c r="BT466" s="175"/>
      <c r="BU466" s="175"/>
      <c r="BV466" s="175"/>
      <c r="BW466" s="121"/>
      <c r="BX466" s="121"/>
      <c r="BY466" s="121"/>
      <c r="BZ466" s="227"/>
      <c r="CA46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66" s="48">
        <f>COUNTIF(Table1[[#This Row],[Validity]:[Alignment with NCC (Yes=1,No=0)]],"N/A")</f>
        <v>0</v>
      </c>
      <c r="CC466" s="48">
        <f>IF(ISERROR(Table1[[#This Row],[Total Quality Score (out of 10)]]/(4-Table1[[#This Row],[N/A Count]])),0,Table1[[#This Row],[Total Quality Score (out of 10)]]/(4-Table1[[#This Row],[N/A Count]]))</f>
        <v>0</v>
      </c>
      <c r="CD466" s="106"/>
      <c r="CE466" s="106"/>
      <c r="CF466" s="172" t="str">
        <f>IF(SUM(Table1[[#This Row],[Multiple]:[Level (all)62]])&lt;1,IF(Table1[[#This Row],[General]]=1,1,""),"")</f>
        <v/>
      </c>
      <c r="CG466" s="172" t="str">
        <f>IF(SUM(Table1[[#This Row],[Multiple]:[Level (all)62]])&lt;1,IF(Table1[[#This Row],[Beginner]]=1,1,""),"")</f>
        <v/>
      </c>
      <c r="CH466" s="171" t="str">
        <f>IF(SUM(Table1[[#This Row],[Multiple]:[Level (all)62]])&lt;1,IF(Table1[[#This Row],[Intermediate]]=1,1,""),"")</f>
        <v/>
      </c>
      <c r="CI466" s="171" t="str">
        <f>IF(SUM(Table1[[#This Row],[Multiple]:[Level (all)62]])&lt;1,IF(Table1[[#This Row],[Advanced]]=1,1,""),"")</f>
        <v/>
      </c>
      <c r="CJ466" s="171" t="str">
        <f>IF(AND(SUM(Table1[[#This Row],[General]:[Advanced]])&lt;4,SUM(Table1[[#This Row],[General]:[Advanced]])&gt;1),1,"")</f>
        <v/>
      </c>
      <c r="CK466" s="171" t="str">
        <f>Table1[[#This Row],[Level (all)]]</f>
        <v/>
      </c>
      <c r="CL466" s="171" t="str">
        <f>IF(Table1[[#This Row],[Multiple audience]]&lt;&gt;1,IF(Table1[[#This Row],[General Audience]]=1,1,""),"")</f>
        <v/>
      </c>
      <c r="CM466" s="171" t="str">
        <f>IF(Table1[[#This Row],[Multiple audience]]&lt;&gt;1,IF(Table1[[#This Row],[Planners / Designers ]]=1,1,""),"")</f>
        <v/>
      </c>
      <c r="CN466" s="171" t="str">
        <f>IF(Table1[[#This Row],[Multiple audience]]&lt;&gt;1,IF(Table1[[#This Row],[Regulatory Assessors]]=1,1,""),"")</f>
        <v/>
      </c>
      <c r="CO466" s="171" t="str">
        <f>IF(Table1[[#This Row],[Multiple audience]]&lt;&gt;1,IF(Table1[[#This Row],[Builders / Management]]=1,1,""),"")</f>
        <v/>
      </c>
      <c r="CP466" s="171" t="str">
        <f>IF(Table1[[#This Row],[Multiple audience]]&lt;&gt;1,IF(Table1[[#This Row],[Energy / Sus Assessors]]=1,1,""),"")</f>
        <v/>
      </c>
      <c r="CQ466" s="171" t="str">
        <f>IF(Table1[[#This Row],[Multiple audience]]&lt;&gt;1,IF(Table1[[#This Row],[Semi-skilled]]=1,1,""),"")</f>
        <v/>
      </c>
      <c r="CR466" s="171" t="str">
        <f>IF(Table1[[#This Row],[Multiple audience]]&lt;&gt;1,IF(Table1[[#This Row],[Trades]]=1,1,""),"")</f>
        <v/>
      </c>
      <c r="CS466" s="171" t="str">
        <f>IF(Table1[[#This Row],[Multiple audience]]&lt;&gt;1,IF(Table1[[#This Row],[Other]]=1,1,""),"")</f>
        <v/>
      </c>
      <c r="CT466" s="171" t="str">
        <f>IF(SUM(Table1[[#This Row],[General Audience]:[Other]])&gt;1,1,"")</f>
        <v/>
      </c>
      <c r="CU466" s="171" t="str">
        <f>IF(Table1[[#This Row],[Various  ]]&lt;&gt;1,IF(Table1[[#This Row],[Calculator / Software]]=1,1,""),"")</f>
        <v/>
      </c>
      <c r="CV466" s="171" t="str">
        <f>IF(Table1[[#This Row],[Various  ]]&lt;&gt;1,IF(Table1[[#This Row],[Information  ]]=1,1,""),"")</f>
        <v/>
      </c>
      <c r="CW466" s="171" t="str">
        <f>IF(Table1[[#This Row],[Various  ]]&lt;&gt;1,IF(Table1[[#This Row],[Interactive Tool]]=1,1,""),"")</f>
        <v/>
      </c>
      <c r="CX466" s="171" t="str">
        <f>IF(Table1[[#This Row],[Various  ]]&lt;&gt;1,IF(Table1[[#This Row],[Technical Specifications]]=1,1,""),"")</f>
        <v/>
      </c>
      <c r="CY466" s="171" t="str">
        <f>IF(Table1[[#This Row],[Various  ]]&lt;&gt;1,IF(Table1[[#This Row],[Training Resources]]=1,1,""),"")</f>
        <v/>
      </c>
      <c r="CZ466" s="171" t="str">
        <f>IF(Table1[[#This Row],[Various  ]]&lt;&gt;1,IF(Table1[[#This Row],[Toolbox]]=1,1,""),"")</f>
        <v/>
      </c>
      <c r="DA466" s="169" t="str">
        <f>IF(Table1[[#This Row],[Various  ]]&lt;&gt;1,IF(Table1[[#This Row],[Video]]=1,1,""),"")</f>
        <v/>
      </c>
      <c r="DB466" s="169" t="str">
        <f>IF(Table1[[#This Row],[Various  ]]&lt;&gt;1,IF(Table1[[#This Row],[Case study]]=1,1,""),"")</f>
        <v/>
      </c>
      <c r="DC466" s="169" t="str">
        <f>IF(Table1[[#This Row],[Various  ]]&lt;&gt;1,IF(Table1[[#This Row],[Other   ]]=1,1,""),"")</f>
        <v/>
      </c>
      <c r="DD466" s="169" t="str">
        <f>IF(Table1[[#This Row],[Various  ]]&lt;&gt;1,IF(Table1[[#This Row],[Standards]]=1,1,""),"")</f>
        <v/>
      </c>
      <c r="DE466" s="169" t="str">
        <f>IF(Table1[[#This Row],[Various]]=1,1,IF(SUM(Table1[[#This Row],[Calculator / Software]:[Standards]])&gt;1,1,""))</f>
        <v/>
      </c>
      <c r="DF466" s="169" t="str">
        <f>IF(Table1[[#This Row],[Multiple NCC links]]&lt;&gt;1,IF(Table1[[#This Row],[Design]]=1,1,""),"")</f>
        <v/>
      </c>
      <c r="DG466" s="169" t="str">
        <f>IF(Table1[[#This Row],[Multiple NCC links]]&lt;&gt;1,IF(Table1[[#This Row],[Assessment / Verification]]=1,1,""),"")</f>
        <v/>
      </c>
      <c r="DH466" s="169" t="str">
        <f>IF(Table1[[#This Row],[Multiple NCC links]]&lt;&gt;1,IF(Table1[[#This Row],[Climate Specific ]]=1,1,""),"")</f>
        <v/>
      </c>
      <c r="DI466" s="169" t="str">
        <f>IF(Table1[[#This Row],[Multiple NCC links]]&lt;&gt;1,IF(Table1[[#This Row],[Alterations / Additions]]=1,1,""),"")</f>
        <v/>
      </c>
      <c r="DJ466" s="169" t="str">
        <f>IF(Table1[[#This Row],[Multiple NCC links]]&lt;&gt;1,IF(Table1[[#This Row],[Glazing]]=1,1,""),"")</f>
        <v/>
      </c>
      <c r="DK466" s="169" t="str">
        <f>IF(Table1[[#This Row],[Multiple NCC links]]&lt;&gt;1,IF(Table1[[#This Row],[Building Fabric / Thermal / Sealing]]=1,1,""),"")</f>
        <v/>
      </c>
      <c r="DL466" s="169" t="str">
        <f>IF(Table1[[#This Row],[Multiple NCC links]]&lt;&gt;1,IF(Table1[[#This Row],[Lighting]]=1,1,""),"")</f>
        <v/>
      </c>
      <c r="DM466" s="169" t="str">
        <f>IF(Table1[[#This Row],[Multiple NCC links]]&lt;&gt;1,IF(Table1[[#This Row],[HVAC]]=1,1,""),"")</f>
        <v/>
      </c>
      <c r="DN466" s="169" t="str">
        <f>IF(Table1[[#This Row],[Multiple NCC links]]&lt;&gt;1,IF(Table1[[#This Row],[Services]]=1,1,""),"")</f>
        <v/>
      </c>
      <c r="DO466" s="169" t="str">
        <f>IF(Table1[[#This Row],[Multiple NCC links]]&lt;&gt;1,IF(Table1[[#This Row],[Maintenance &amp; Monitoring]]=1,1,""),"")</f>
        <v/>
      </c>
      <c r="DP466" s="169" t="str">
        <f>IF(Table1[[#This Row],[Multiple NCC links]]&lt;&gt;1,IF(Table1[[#This Row],[Hand over / Operations]]=1,1,""),"")</f>
        <v/>
      </c>
      <c r="DQ466" s="169" t="str">
        <f>IF(Table1[[#This Row],[Multiple NCC links]]&lt;&gt;1,IF(Table1[[#This Row],[As built assessment]]=1,1,""),"")</f>
        <v/>
      </c>
      <c r="DR466" s="169" t="str">
        <f>IF(Table1[[#This Row],[Multiple NCC links]]&lt;&gt;1,IF(Table1[[#This Row],[Beyond compliance]]=1,1,""),"")</f>
        <v/>
      </c>
      <c r="DS466" s="169" t="str">
        <f>IF(SUM(Table1[[#This Row],[Design]:[Beyond compliance]])&gt;1,1,"")</f>
        <v/>
      </c>
      <c r="DT466" s="169" t="str">
        <f>IF(Table1[[#This Row],[Both Residential &amp; Commercial4]]&lt;&gt;1,IF(Table1[[#This Row],[Residential]]=1,1,""),"")</f>
        <v/>
      </c>
      <c r="DU466" s="169" t="str">
        <f>IF(Table1[[#This Row],[Both Residential &amp; Commercial4]]&lt;&gt;1,IF(Table1[[#This Row],[Commercial]]=1,1,""),"")</f>
        <v/>
      </c>
      <c r="DV466" s="169" t="str">
        <f>Table1[[#This Row],[Residential &amp; Commercial]]</f>
        <v/>
      </c>
      <c r="DW466" s="169"/>
    </row>
    <row r="467" spans="1:127" s="49" customFormat="1" ht="20.25" thickTop="1" thickBot="1" x14ac:dyDescent="0.35">
      <c r="A467" s="97"/>
      <c r="B467" s="97"/>
      <c r="C467" s="88"/>
      <c r="D467" s="88"/>
      <c r="E467" s="176"/>
      <c r="F467" s="176"/>
      <c r="G467" s="176"/>
      <c r="H467" s="176"/>
      <c r="I467" s="90" t="str">
        <f>IF(AND(Table1[[#This Row],[General]]=1,Table1[[#This Row],[Beginner]]=1,Table1[[#This Row],[Intermediate]]=1,Table1[[#This Row],[Advanced]]=1),1,"")</f>
        <v/>
      </c>
      <c r="J467" s="90" t="str">
        <f>CONCATENATE(IF(Table1[[#This Row],[General]]=1,"General, ",""), IF(Table1[[#This Row],[Beginner]]=1,"Beginner, ",""),IF(Table1[[#This Row],[Intermediate]]=1,"Intermediate, ",""), IF(Table1[[#This Row],[Advanced]]=1,"Advanced",""))</f>
        <v/>
      </c>
      <c r="K467" s="91"/>
      <c r="L467" s="179"/>
      <c r="M467" s="91"/>
      <c r="N467" s="91"/>
      <c r="O467" s="159"/>
      <c r="P467" s="91"/>
      <c r="Q467" s="91"/>
      <c r="R467" s="91"/>
      <c r="S46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67" s="102"/>
      <c r="U467" s="102"/>
      <c r="V467" s="240"/>
      <c r="W467" s="240"/>
      <c r="X467" s="102"/>
      <c r="Y467" s="102"/>
      <c r="Z467" s="102"/>
      <c r="AA467" s="102"/>
      <c r="AB467" s="102"/>
      <c r="AC467" s="102"/>
      <c r="AD467" s="102"/>
      <c r="AE467" s="102"/>
      <c r="AF467" s="102"/>
      <c r="AG46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67" s="103"/>
      <c r="AI467" s="103"/>
      <c r="AJ467" s="103"/>
      <c r="AK467" s="74" t="str">
        <f>CONCATENATE(IF(Table1[[#This Row],[Digital]]=1,"Digital, ",""),IF(Table1[[#This Row],[Face to Face]]=1,"Face to face, ",""),IF(Table1[[#This Row],[Blended]]=1,"Blended",""))</f>
        <v/>
      </c>
      <c r="AL467" s="99"/>
      <c r="AM467" s="104"/>
      <c r="AN467" s="130"/>
      <c r="AO467" s="94"/>
      <c r="AP467" s="182"/>
      <c r="AQ467" s="94"/>
      <c r="AR467" s="94"/>
      <c r="AS467" s="94"/>
      <c r="AT467" s="94"/>
      <c r="AU467" s="94"/>
      <c r="AV467" s="182"/>
      <c r="AW467" s="182"/>
      <c r="AX467" s="182"/>
      <c r="AY467" s="94"/>
      <c r="AZ46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6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67" s="95"/>
      <c r="BC467" s="95"/>
      <c r="BD467" s="90" t="str">
        <f>IF(AND(Table1[[#This Row],[Residential]]=1,Table1[[#This Row],[Commercial]]=1),1,"")</f>
        <v/>
      </c>
      <c r="BE467" s="90" t="str">
        <f>CONCATENATE(IF(Table1[[#This Row],[Residential]]=1,"Residential, ",""),IF(Table1[[#This Row],[Commercial]]=1,"Commercial",""))</f>
        <v/>
      </c>
      <c r="BF467" s="94"/>
      <c r="BG467" s="94"/>
      <c r="BH467" s="94"/>
      <c r="BI467" s="94"/>
      <c r="BJ467" s="94"/>
      <c r="BK467" s="94"/>
      <c r="BL467" s="94"/>
      <c r="BM467" s="182"/>
      <c r="BN467" s="94"/>
      <c r="BO46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67" s="178"/>
      <c r="BQ467" s="120"/>
      <c r="BR467" s="132"/>
      <c r="BS467" s="120"/>
      <c r="BT467" s="175"/>
      <c r="BU467" s="175"/>
      <c r="BV467" s="175"/>
      <c r="BW467" s="121"/>
      <c r="BX467" s="121"/>
      <c r="BY467" s="121"/>
      <c r="BZ467" s="227"/>
      <c r="CA46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67" s="48">
        <f>COUNTIF(Table1[[#This Row],[Validity]:[Alignment with NCC (Yes=1,No=0)]],"N/A")</f>
        <v>0</v>
      </c>
      <c r="CC467" s="48">
        <f>IF(ISERROR(Table1[[#This Row],[Total Quality Score (out of 10)]]/(4-Table1[[#This Row],[N/A Count]])),0,Table1[[#This Row],[Total Quality Score (out of 10)]]/(4-Table1[[#This Row],[N/A Count]]))</f>
        <v>0</v>
      </c>
      <c r="CD467" s="106"/>
      <c r="CE467" s="106"/>
      <c r="CF467" s="172" t="str">
        <f>IF(SUM(Table1[[#This Row],[Multiple]:[Level (all)62]])&lt;1,IF(Table1[[#This Row],[General]]=1,1,""),"")</f>
        <v/>
      </c>
      <c r="CG467" s="172" t="str">
        <f>IF(SUM(Table1[[#This Row],[Multiple]:[Level (all)62]])&lt;1,IF(Table1[[#This Row],[Beginner]]=1,1,""),"")</f>
        <v/>
      </c>
      <c r="CH467" s="171" t="str">
        <f>IF(SUM(Table1[[#This Row],[Multiple]:[Level (all)62]])&lt;1,IF(Table1[[#This Row],[Intermediate]]=1,1,""),"")</f>
        <v/>
      </c>
      <c r="CI467" s="171" t="str">
        <f>IF(SUM(Table1[[#This Row],[Multiple]:[Level (all)62]])&lt;1,IF(Table1[[#This Row],[Advanced]]=1,1,""),"")</f>
        <v/>
      </c>
      <c r="CJ467" s="171" t="str">
        <f>IF(AND(SUM(Table1[[#This Row],[General]:[Advanced]])&lt;4,SUM(Table1[[#This Row],[General]:[Advanced]])&gt;1),1,"")</f>
        <v/>
      </c>
      <c r="CK467" s="171" t="str">
        <f>Table1[[#This Row],[Level (all)]]</f>
        <v/>
      </c>
      <c r="CL467" s="171" t="str">
        <f>IF(Table1[[#This Row],[Multiple audience]]&lt;&gt;1,IF(Table1[[#This Row],[General Audience]]=1,1,""),"")</f>
        <v/>
      </c>
      <c r="CM467" s="171" t="str">
        <f>IF(Table1[[#This Row],[Multiple audience]]&lt;&gt;1,IF(Table1[[#This Row],[Planners / Designers ]]=1,1,""),"")</f>
        <v/>
      </c>
      <c r="CN467" s="171" t="str">
        <f>IF(Table1[[#This Row],[Multiple audience]]&lt;&gt;1,IF(Table1[[#This Row],[Regulatory Assessors]]=1,1,""),"")</f>
        <v/>
      </c>
      <c r="CO467" s="171" t="str">
        <f>IF(Table1[[#This Row],[Multiple audience]]&lt;&gt;1,IF(Table1[[#This Row],[Builders / Management]]=1,1,""),"")</f>
        <v/>
      </c>
      <c r="CP467" s="171" t="str">
        <f>IF(Table1[[#This Row],[Multiple audience]]&lt;&gt;1,IF(Table1[[#This Row],[Energy / Sus Assessors]]=1,1,""),"")</f>
        <v/>
      </c>
      <c r="CQ467" s="171" t="str">
        <f>IF(Table1[[#This Row],[Multiple audience]]&lt;&gt;1,IF(Table1[[#This Row],[Semi-skilled]]=1,1,""),"")</f>
        <v/>
      </c>
      <c r="CR467" s="171" t="str">
        <f>IF(Table1[[#This Row],[Multiple audience]]&lt;&gt;1,IF(Table1[[#This Row],[Trades]]=1,1,""),"")</f>
        <v/>
      </c>
      <c r="CS467" s="171" t="str">
        <f>IF(Table1[[#This Row],[Multiple audience]]&lt;&gt;1,IF(Table1[[#This Row],[Other]]=1,1,""),"")</f>
        <v/>
      </c>
      <c r="CT467" s="171" t="str">
        <f>IF(SUM(Table1[[#This Row],[General Audience]:[Other]])&gt;1,1,"")</f>
        <v/>
      </c>
      <c r="CU467" s="171" t="str">
        <f>IF(Table1[[#This Row],[Various  ]]&lt;&gt;1,IF(Table1[[#This Row],[Calculator / Software]]=1,1,""),"")</f>
        <v/>
      </c>
      <c r="CV467" s="171" t="str">
        <f>IF(Table1[[#This Row],[Various  ]]&lt;&gt;1,IF(Table1[[#This Row],[Information  ]]=1,1,""),"")</f>
        <v/>
      </c>
      <c r="CW467" s="171" t="str">
        <f>IF(Table1[[#This Row],[Various  ]]&lt;&gt;1,IF(Table1[[#This Row],[Interactive Tool]]=1,1,""),"")</f>
        <v/>
      </c>
      <c r="CX467" s="171" t="str">
        <f>IF(Table1[[#This Row],[Various  ]]&lt;&gt;1,IF(Table1[[#This Row],[Technical Specifications]]=1,1,""),"")</f>
        <v/>
      </c>
      <c r="CY467" s="171" t="str">
        <f>IF(Table1[[#This Row],[Various  ]]&lt;&gt;1,IF(Table1[[#This Row],[Training Resources]]=1,1,""),"")</f>
        <v/>
      </c>
      <c r="CZ467" s="171" t="str">
        <f>IF(Table1[[#This Row],[Various  ]]&lt;&gt;1,IF(Table1[[#This Row],[Toolbox]]=1,1,""),"")</f>
        <v/>
      </c>
      <c r="DA467" s="169" t="str">
        <f>IF(Table1[[#This Row],[Various  ]]&lt;&gt;1,IF(Table1[[#This Row],[Video]]=1,1,""),"")</f>
        <v/>
      </c>
      <c r="DB467" s="169" t="str">
        <f>IF(Table1[[#This Row],[Various  ]]&lt;&gt;1,IF(Table1[[#This Row],[Case study]]=1,1,""),"")</f>
        <v/>
      </c>
      <c r="DC467" s="169" t="str">
        <f>IF(Table1[[#This Row],[Various  ]]&lt;&gt;1,IF(Table1[[#This Row],[Other   ]]=1,1,""),"")</f>
        <v/>
      </c>
      <c r="DD467" s="169" t="str">
        <f>IF(Table1[[#This Row],[Various  ]]&lt;&gt;1,IF(Table1[[#This Row],[Standards]]=1,1,""),"")</f>
        <v/>
      </c>
      <c r="DE467" s="169" t="str">
        <f>IF(Table1[[#This Row],[Various]]=1,1,IF(SUM(Table1[[#This Row],[Calculator / Software]:[Standards]])&gt;1,1,""))</f>
        <v/>
      </c>
      <c r="DF467" s="169" t="str">
        <f>IF(Table1[[#This Row],[Multiple NCC links]]&lt;&gt;1,IF(Table1[[#This Row],[Design]]=1,1,""),"")</f>
        <v/>
      </c>
      <c r="DG467" s="169" t="str">
        <f>IF(Table1[[#This Row],[Multiple NCC links]]&lt;&gt;1,IF(Table1[[#This Row],[Assessment / Verification]]=1,1,""),"")</f>
        <v/>
      </c>
      <c r="DH467" s="169" t="str">
        <f>IF(Table1[[#This Row],[Multiple NCC links]]&lt;&gt;1,IF(Table1[[#This Row],[Climate Specific ]]=1,1,""),"")</f>
        <v/>
      </c>
      <c r="DI467" s="169" t="str">
        <f>IF(Table1[[#This Row],[Multiple NCC links]]&lt;&gt;1,IF(Table1[[#This Row],[Alterations / Additions]]=1,1,""),"")</f>
        <v/>
      </c>
      <c r="DJ467" s="169" t="str">
        <f>IF(Table1[[#This Row],[Multiple NCC links]]&lt;&gt;1,IF(Table1[[#This Row],[Glazing]]=1,1,""),"")</f>
        <v/>
      </c>
      <c r="DK467" s="169" t="str">
        <f>IF(Table1[[#This Row],[Multiple NCC links]]&lt;&gt;1,IF(Table1[[#This Row],[Building Fabric / Thermal / Sealing]]=1,1,""),"")</f>
        <v/>
      </c>
      <c r="DL467" s="169" t="str">
        <f>IF(Table1[[#This Row],[Multiple NCC links]]&lt;&gt;1,IF(Table1[[#This Row],[Lighting]]=1,1,""),"")</f>
        <v/>
      </c>
      <c r="DM467" s="169" t="str">
        <f>IF(Table1[[#This Row],[Multiple NCC links]]&lt;&gt;1,IF(Table1[[#This Row],[HVAC]]=1,1,""),"")</f>
        <v/>
      </c>
      <c r="DN467" s="169" t="str">
        <f>IF(Table1[[#This Row],[Multiple NCC links]]&lt;&gt;1,IF(Table1[[#This Row],[Services]]=1,1,""),"")</f>
        <v/>
      </c>
      <c r="DO467" s="169" t="str">
        <f>IF(Table1[[#This Row],[Multiple NCC links]]&lt;&gt;1,IF(Table1[[#This Row],[Maintenance &amp; Monitoring]]=1,1,""),"")</f>
        <v/>
      </c>
      <c r="DP467" s="169" t="str">
        <f>IF(Table1[[#This Row],[Multiple NCC links]]&lt;&gt;1,IF(Table1[[#This Row],[Hand over / Operations]]=1,1,""),"")</f>
        <v/>
      </c>
      <c r="DQ467" s="169" t="str">
        <f>IF(Table1[[#This Row],[Multiple NCC links]]&lt;&gt;1,IF(Table1[[#This Row],[As built assessment]]=1,1,""),"")</f>
        <v/>
      </c>
      <c r="DR467" s="169" t="str">
        <f>IF(Table1[[#This Row],[Multiple NCC links]]&lt;&gt;1,IF(Table1[[#This Row],[Beyond compliance]]=1,1,""),"")</f>
        <v/>
      </c>
      <c r="DS467" s="169" t="str">
        <f>IF(SUM(Table1[[#This Row],[Design]:[Beyond compliance]])&gt;1,1,"")</f>
        <v/>
      </c>
      <c r="DT467" s="169" t="str">
        <f>IF(Table1[[#This Row],[Both Residential &amp; Commercial4]]&lt;&gt;1,IF(Table1[[#This Row],[Residential]]=1,1,""),"")</f>
        <v/>
      </c>
      <c r="DU467" s="169" t="str">
        <f>IF(Table1[[#This Row],[Both Residential &amp; Commercial4]]&lt;&gt;1,IF(Table1[[#This Row],[Commercial]]=1,1,""),"")</f>
        <v/>
      </c>
      <c r="DV467" s="169" t="str">
        <f>Table1[[#This Row],[Residential &amp; Commercial]]</f>
        <v/>
      </c>
      <c r="DW467" s="169"/>
    </row>
    <row r="468" spans="1:127" s="49" customFormat="1" ht="20.25" thickTop="1" thickBot="1" x14ac:dyDescent="0.35">
      <c r="A468" s="97"/>
      <c r="B468" s="97"/>
      <c r="C468" s="88"/>
      <c r="D468" s="88"/>
      <c r="E468" s="176"/>
      <c r="F468" s="176"/>
      <c r="G468" s="176"/>
      <c r="H468" s="176"/>
      <c r="I468" s="90" t="str">
        <f>IF(AND(Table1[[#This Row],[General]]=1,Table1[[#This Row],[Beginner]]=1,Table1[[#This Row],[Intermediate]]=1,Table1[[#This Row],[Advanced]]=1),1,"")</f>
        <v/>
      </c>
      <c r="J468" s="90" t="str">
        <f>CONCATENATE(IF(Table1[[#This Row],[General]]=1,"General, ",""), IF(Table1[[#This Row],[Beginner]]=1,"Beginner, ",""),IF(Table1[[#This Row],[Intermediate]]=1,"Intermediate, ",""), IF(Table1[[#This Row],[Advanced]]=1,"Advanced",""))</f>
        <v/>
      </c>
      <c r="K468" s="91"/>
      <c r="L468" s="179"/>
      <c r="M468" s="91"/>
      <c r="N468" s="91"/>
      <c r="O468" s="159"/>
      <c r="P468" s="91"/>
      <c r="Q468" s="91"/>
      <c r="R468" s="91"/>
      <c r="S46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68" s="102"/>
      <c r="U468" s="102"/>
      <c r="V468" s="240"/>
      <c r="W468" s="240"/>
      <c r="X468" s="102"/>
      <c r="Y468" s="102"/>
      <c r="Z468" s="102"/>
      <c r="AA468" s="102"/>
      <c r="AB468" s="102"/>
      <c r="AC468" s="102"/>
      <c r="AD468" s="102"/>
      <c r="AE468" s="102"/>
      <c r="AF468" s="102"/>
      <c r="AG46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68" s="103"/>
      <c r="AI468" s="103"/>
      <c r="AJ468" s="103"/>
      <c r="AK468" s="74" t="str">
        <f>CONCATENATE(IF(Table1[[#This Row],[Digital]]=1,"Digital, ",""),IF(Table1[[#This Row],[Face to Face]]=1,"Face to face, ",""),IF(Table1[[#This Row],[Blended]]=1,"Blended",""))</f>
        <v/>
      </c>
      <c r="AL468" s="99"/>
      <c r="AM468" s="104"/>
      <c r="AN468" s="130"/>
      <c r="AO468" s="94"/>
      <c r="AP468" s="182"/>
      <c r="AQ468" s="94"/>
      <c r="AR468" s="94"/>
      <c r="AS468" s="94"/>
      <c r="AT468" s="94"/>
      <c r="AU468" s="94"/>
      <c r="AV468" s="182"/>
      <c r="AW468" s="182"/>
      <c r="AX468" s="182"/>
      <c r="AY468" s="94"/>
      <c r="AZ46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6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68" s="95"/>
      <c r="BC468" s="95"/>
      <c r="BD468" s="90" t="str">
        <f>IF(AND(Table1[[#This Row],[Residential]]=1,Table1[[#This Row],[Commercial]]=1),1,"")</f>
        <v/>
      </c>
      <c r="BE468" s="90" t="str">
        <f>CONCATENATE(IF(Table1[[#This Row],[Residential]]=1,"Residential, ",""),IF(Table1[[#This Row],[Commercial]]=1,"Commercial",""))</f>
        <v/>
      </c>
      <c r="BF468" s="94"/>
      <c r="BG468" s="94"/>
      <c r="BH468" s="94"/>
      <c r="BI468" s="94"/>
      <c r="BJ468" s="94"/>
      <c r="BK468" s="94"/>
      <c r="BL468" s="94"/>
      <c r="BM468" s="182"/>
      <c r="BN468" s="94"/>
      <c r="BO46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68" s="178"/>
      <c r="BQ468" s="120"/>
      <c r="BR468" s="132"/>
      <c r="BS468" s="120"/>
      <c r="BT468" s="175"/>
      <c r="BU468" s="175"/>
      <c r="BV468" s="175"/>
      <c r="BW468" s="121"/>
      <c r="BX468" s="121"/>
      <c r="BY468" s="121"/>
      <c r="BZ468" s="227"/>
      <c r="CA46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68" s="48">
        <f>COUNTIF(Table1[[#This Row],[Validity]:[Alignment with NCC (Yes=1,No=0)]],"N/A")</f>
        <v>0</v>
      </c>
      <c r="CC468" s="48">
        <f>IF(ISERROR(Table1[[#This Row],[Total Quality Score (out of 10)]]/(4-Table1[[#This Row],[N/A Count]])),0,Table1[[#This Row],[Total Quality Score (out of 10)]]/(4-Table1[[#This Row],[N/A Count]]))</f>
        <v>0</v>
      </c>
      <c r="CD468" s="106"/>
      <c r="CE468" s="106"/>
      <c r="CF468" s="172" t="str">
        <f>IF(SUM(Table1[[#This Row],[Multiple]:[Level (all)62]])&lt;1,IF(Table1[[#This Row],[General]]=1,1,""),"")</f>
        <v/>
      </c>
      <c r="CG468" s="172" t="str">
        <f>IF(SUM(Table1[[#This Row],[Multiple]:[Level (all)62]])&lt;1,IF(Table1[[#This Row],[Beginner]]=1,1,""),"")</f>
        <v/>
      </c>
      <c r="CH468" s="171" t="str">
        <f>IF(SUM(Table1[[#This Row],[Multiple]:[Level (all)62]])&lt;1,IF(Table1[[#This Row],[Intermediate]]=1,1,""),"")</f>
        <v/>
      </c>
      <c r="CI468" s="171" t="str">
        <f>IF(SUM(Table1[[#This Row],[Multiple]:[Level (all)62]])&lt;1,IF(Table1[[#This Row],[Advanced]]=1,1,""),"")</f>
        <v/>
      </c>
      <c r="CJ468" s="171" t="str">
        <f>IF(AND(SUM(Table1[[#This Row],[General]:[Advanced]])&lt;4,SUM(Table1[[#This Row],[General]:[Advanced]])&gt;1),1,"")</f>
        <v/>
      </c>
      <c r="CK468" s="171" t="str">
        <f>Table1[[#This Row],[Level (all)]]</f>
        <v/>
      </c>
      <c r="CL468" s="171" t="str">
        <f>IF(Table1[[#This Row],[Multiple audience]]&lt;&gt;1,IF(Table1[[#This Row],[General Audience]]=1,1,""),"")</f>
        <v/>
      </c>
      <c r="CM468" s="171" t="str">
        <f>IF(Table1[[#This Row],[Multiple audience]]&lt;&gt;1,IF(Table1[[#This Row],[Planners / Designers ]]=1,1,""),"")</f>
        <v/>
      </c>
      <c r="CN468" s="171" t="str">
        <f>IF(Table1[[#This Row],[Multiple audience]]&lt;&gt;1,IF(Table1[[#This Row],[Regulatory Assessors]]=1,1,""),"")</f>
        <v/>
      </c>
      <c r="CO468" s="171" t="str">
        <f>IF(Table1[[#This Row],[Multiple audience]]&lt;&gt;1,IF(Table1[[#This Row],[Builders / Management]]=1,1,""),"")</f>
        <v/>
      </c>
      <c r="CP468" s="171" t="str">
        <f>IF(Table1[[#This Row],[Multiple audience]]&lt;&gt;1,IF(Table1[[#This Row],[Energy / Sus Assessors]]=1,1,""),"")</f>
        <v/>
      </c>
      <c r="CQ468" s="171" t="str">
        <f>IF(Table1[[#This Row],[Multiple audience]]&lt;&gt;1,IF(Table1[[#This Row],[Semi-skilled]]=1,1,""),"")</f>
        <v/>
      </c>
      <c r="CR468" s="171" t="str">
        <f>IF(Table1[[#This Row],[Multiple audience]]&lt;&gt;1,IF(Table1[[#This Row],[Trades]]=1,1,""),"")</f>
        <v/>
      </c>
      <c r="CS468" s="171" t="str">
        <f>IF(Table1[[#This Row],[Multiple audience]]&lt;&gt;1,IF(Table1[[#This Row],[Other]]=1,1,""),"")</f>
        <v/>
      </c>
      <c r="CT468" s="171" t="str">
        <f>IF(SUM(Table1[[#This Row],[General Audience]:[Other]])&gt;1,1,"")</f>
        <v/>
      </c>
      <c r="CU468" s="171" t="str">
        <f>IF(Table1[[#This Row],[Various  ]]&lt;&gt;1,IF(Table1[[#This Row],[Calculator / Software]]=1,1,""),"")</f>
        <v/>
      </c>
      <c r="CV468" s="171" t="str">
        <f>IF(Table1[[#This Row],[Various  ]]&lt;&gt;1,IF(Table1[[#This Row],[Information  ]]=1,1,""),"")</f>
        <v/>
      </c>
      <c r="CW468" s="171" t="str">
        <f>IF(Table1[[#This Row],[Various  ]]&lt;&gt;1,IF(Table1[[#This Row],[Interactive Tool]]=1,1,""),"")</f>
        <v/>
      </c>
      <c r="CX468" s="171" t="str">
        <f>IF(Table1[[#This Row],[Various  ]]&lt;&gt;1,IF(Table1[[#This Row],[Technical Specifications]]=1,1,""),"")</f>
        <v/>
      </c>
      <c r="CY468" s="171" t="str">
        <f>IF(Table1[[#This Row],[Various  ]]&lt;&gt;1,IF(Table1[[#This Row],[Training Resources]]=1,1,""),"")</f>
        <v/>
      </c>
      <c r="CZ468" s="171" t="str">
        <f>IF(Table1[[#This Row],[Various  ]]&lt;&gt;1,IF(Table1[[#This Row],[Toolbox]]=1,1,""),"")</f>
        <v/>
      </c>
      <c r="DA468" s="169" t="str">
        <f>IF(Table1[[#This Row],[Various  ]]&lt;&gt;1,IF(Table1[[#This Row],[Video]]=1,1,""),"")</f>
        <v/>
      </c>
      <c r="DB468" s="169" t="str">
        <f>IF(Table1[[#This Row],[Various  ]]&lt;&gt;1,IF(Table1[[#This Row],[Case study]]=1,1,""),"")</f>
        <v/>
      </c>
      <c r="DC468" s="169" t="str">
        <f>IF(Table1[[#This Row],[Various  ]]&lt;&gt;1,IF(Table1[[#This Row],[Other   ]]=1,1,""),"")</f>
        <v/>
      </c>
      <c r="DD468" s="169" t="str">
        <f>IF(Table1[[#This Row],[Various  ]]&lt;&gt;1,IF(Table1[[#This Row],[Standards]]=1,1,""),"")</f>
        <v/>
      </c>
      <c r="DE468" s="169" t="str">
        <f>IF(Table1[[#This Row],[Various]]=1,1,IF(SUM(Table1[[#This Row],[Calculator / Software]:[Standards]])&gt;1,1,""))</f>
        <v/>
      </c>
      <c r="DF468" s="169" t="str">
        <f>IF(Table1[[#This Row],[Multiple NCC links]]&lt;&gt;1,IF(Table1[[#This Row],[Design]]=1,1,""),"")</f>
        <v/>
      </c>
      <c r="DG468" s="169" t="str">
        <f>IF(Table1[[#This Row],[Multiple NCC links]]&lt;&gt;1,IF(Table1[[#This Row],[Assessment / Verification]]=1,1,""),"")</f>
        <v/>
      </c>
      <c r="DH468" s="169" t="str">
        <f>IF(Table1[[#This Row],[Multiple NCC links]]&lt;&gt;1,IF(Table1[[#This Row],[Climate Specific ]]=1,1,""),"")</f>
        <v/>
      </c>
      <c r="DI468" s="169" t="str">
        <f>IF(Table1[[#This Row],[Multiple NCC links]]&lt;&gt;1,IF(Table1[[#This Row],[Alterations / Additions]]=1,1,""),"")</f>
        <v/>
      </c>
      <c r="DJ468" s="169" t="str">
        <f>IF(Table1[[#This Row],[Multiple NCC links]]&lt;&gt;1,IF(Table1[[#This Row],[Glazing]]=1,1,""),"")</f>
        <v/>
      </c>
      <c r="DK468" s="169" t="str">
        <f>IF(Table1[[#This Row],[Multiple NCC links]]&lt;&gt;1,IF(Table1[[#This Row],[Building Fabric / Thermal / Sealing]]=1,1,""),"")</f>
        <v/>
      </c>
      <c r="DL468" s="169" t="str">
        <f>IF(Table1[[#This Row],[Multiple NCC links]]&lt;&gt;1,IF(Table1[[#This Row],[Lighting]]=1,1,""),"")</f>
        <v/>
      </c>
      <c r="DM468" s="169" t="str">
        <f>IF(Table1[[#This Row],[Multiple NCC links]]&lt;&gt;1,IF(Table1[[#This Row],[HVAC]]=1,1,""),"")</f>
        <v/>
      </c>
      <c r="DN468" s="169" t="str">
        <f>IF(Table1[[#This Row],[Multiple NCC links]]&lt;&gt;1,IF(Table1[[#This Row],[Services]]=1,1,""),"")</f>
        <v/>
      </c>
      <c r="DO468" s="169" t="str">
        <f>IF(Table1[[#This Row],[Multiple NCC links]]&lt;&gt;1,IF(Table1[[#This Row],[Maintenance &amp; Monitoring]]=1,1,""),"")</f>
        <v/>
      </c>
      <c r="DP468" s="169" t="str">
        <f>IF(Table1[[#This Row],[Multiple NCC links]]&lt;&gt;1,IF(Table1[[#This Row],[Hand over / Operations]]=1,1,""),"")</f>
        <v/>
      </c>
      <c r="DQ468" s="169" t="str">
        <f>IF(Table1[[#This Row],[Multiple NCC links]]&lt;&gt;1,IF(Table1[[#This Row],[As built assessment]]=1,1,""),"")</f>
        <v/>
      </c>
      <c r="DR468" s="169" t="str">
        <f>IF(Table1[[#This Row],[Multiple NCC links]]&lt;&gt;1,IF(Table1[[#This Row],[Beyond compliance]]=1,1,""),"")</f>
        <v/>
      </c>
      <c r="DS468" s="169" t="str">
        <f>IF(SUM(Table1[[#This Row],[Design]:[Beyond compliance]])&gt;1,1,"")</f>
        <v/>
      </c>
      <c r="DT468" s="169" t="str">
        <f>IF(Table1[[#This Row],[Both Residential &amp; Commercial4]]&lt;&gt;1,IF(Table1[[#This Row],[Residential]]=1,1,""),"")</f>
        <v/>
      </c>
      <c r="DU468" s="169" t="str">
        <f>IF(Table1[[#This Row],[Both Residential &amp; Commercial4]]&lt;&gt;1,IF(Table1[[#This Row],[Commercial]]=1,1,""),"")</f>
        <v/>
      </c>
      <c r="DV468" s="169" t="str">
        <f>Table1[[#This Row],[Residential &amp; Commercial]]</f>
        <v/>
      </c>
      <c r="DW468" s="169"/>
    </row>
    <row r="469" spans="1:127" s="49" customFormat="1" ht="20.25" thickTop="1" thickBot="1" x14ac:dyDescent="0.35">
      <c r="A469" s="97"/>
      <c r="B469" s="97"/>
      <c r="C469" s="88"/>
      <c r="D469" s="88"/>
      <c r="E469" s="176"/>
      <c r="F469" s="176"/>
      <c r="G469" s="176"/>
      <c r="H469" s="176"/>
      <c r="I469" s="90" t="str">
        <f>IF(AND(Table1[[#This Row],[General]]=1,Table1[[#This Row],[Beginner]]=1,Table1[[#This Row],[Intermediate]]=1,Table1[[#This Row],[Advanced]]=1),1,"")</f>
        <v/>
      </c>
      <c r="J469" s="90" t="str">
        <f>CONCATENATE(IF(Table1[[#This Row],[General]]=1,"General, ",""), IF(Table1[[#This Row],[Beginner]]=1,"Beginner, ",""),IF(Table1[[#This Row],[Intermediate]]=1,"Intermediate, ",""), IF(Table1[[#This Row],[Advanced]]=1,"Advanced",""))</f>
        <v/>
      </c>
      <c r="K469" s="91"/>
      <c r="L469" s="179"/>
      <c r="M469" s="91"/>
      <c r="N469" s="91"/>
      <c r="O469" s="159"/>
      <c r="P469" s="91"/>
      <c r="Q469" s="91"/>
      <c r="R469" s="91"/>
      <c r="S46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69" s="102"/>
      <c r="U469" s="102"/>
      <c r="V469" s="240"/>
      <c r="W469" s="240"/>
      <c r="X469" s="102"/>
      <c r="Y469" s="102"/>
      <c r="Z469" s="102"/>
      <c r="AA469" s="102"/>
      <c r="AB469" s="102"/>
      <c r="AC469" s="102"/>
      <c r="AD469" s="102"/>
      <c r="AE469" s="102"/>
      <c r="AF469" s="102"/>
      <c r="AG46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69" s="103"/>
      <c r="AI469" s="103"/>
      <c r="AJ469" s="103"/>
      <c r="AK469" s="74" t="str">
        <f>CONCATENATE(IF(Table1[[#This Row],[Digital]]=1,"Digital, ",""),IF(Table1[[#This Row],[Face to Face]]=1,"Face to face, ",""),IF(Table1[[#This Row],[Blended]]=1,"Blended",""))</f>
        <v/>
      </c>
      <c r="AL469" s="99"/>
      <c r="AM469" s="104"/>
      <c r="AN469" s="130"/>
      <c r="AO469" s="94"/>
      <c r="AP469" s="182"/>
      <c r="AQ469" s="94"/>
      <c r="AR469" s="94"/>
      <c r="AS469" s="94"/>
      <c r="AT469" s="94"/>
      <c r="AU469" s="94"/>
      <c r="AV469" s="182"/>
      <c r="AW469" s="182"/>
      <c r="AX469" s="182"/>
      <c r="AY469" s="94"/>
      <c r="AZ46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6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69" s="95"/>
      <c r="BC469" s="95"/>
      <c r="BD469" s="90" t="str">
        <f>IF(AND(Table1[[#This Row],[Residential]]=1,Table1[[#This Row],[Commercial]]=1),1,"")</f>
        <v/>
      </c>
      <c r="BE469" s="90" t="str">
        <f>CONCATENATE(IF(Table1[[#This Row],[Residential]]=1,"Residential, ",""),IF(Table1[[#This Row],[Commercial]]=1,"Commercial",""))</f>
        <v/>
      </c>
      <c r="BF469" s="94"/>
      <c r="BG469" s="94"/>
      <c r="BH469" s="94"/>
      <c r="BI469" s="94"/>
      <c r="BJ469" s="94"/>
      <c r="BK469" s="94"/>
      <c r="BL469" s="94"/>
      <c r="BM469" s="182"/>
      <c r="BN469" s="94"/>
      <c r="BO46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69" s="178"/>
      <c r="BQ469" s="120"/>
      <c r="BR469" s="132"/>
      <c r="BS469" s="120"/>
      <c r="BT469" s="175"/>
      <c r="BU469" s="175"/>
      <c r="BV469" s="175"/>
      <c r="BW469" s="121"/>
      <c r="BX469" s="121"/>
      <c r="BY469" s="121"/>
      <c r="BZ469" s="227"/>
      <c r="CA46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69" s="48">
        <f>COUNTIF(Table1[[#This Row],[Validity]:[Alignment with NCC (Yes=1,No=0)]],"N/A")</f>
        <v>0</v>
      </c>
      <c r="CC469" s="48">
        <f>IF(ISERROR(Table1[[#This Row],[Total Quality Score (out of 10)]]/(4-Table1[[#This Row],[N/A Count]])),0,Table1[[#This Row],[Total Quality Score (out of 10)]]/(4-Table1[[#This Row],[N/A Count]]))</f>
        <v>0</v>
      </c>
      <c r="CD469" s="106"/>
      <c r="CE469" s="106"/>
      <c r="CF469" s="172" t="str">
        <f>IF(SUM(Table1[[#This Row],[Multiple]:[Level (all)62]])&lt;1,IF(Table1[[#This Row],[General]]=1,1,""),"")</f>
        <v/>
      </c>
      <c r="CG469" s="172" t="str">
        <f>IF(SUM(Table1[[#This Row],[Multiple]:[Level (all)62]])&lt;1,IF(Table1[[#This Row],[Beginner]]=1,1,""),"")</f>
        <v/>
      </c>
      <c r="CH469" s="171" t="str">
        <f>IF(SUM(Table1[[#This Row],[Multiple]:[Level (all)62]])&lt;1,IF(Table1[[#This Row],[Intermediate]]=1,1,""),"")</f>
        <v/>
      </c>
      <c r="CI469" s="171" t="str">
        <f>IF(SUM(Table1[[#This Row],[Multiple]:[Level (all)62]])&lt;1,IF(Table1[[#This Row],[Advanced]]=1,1,""),"")</f>
        <v/>
      </c>
      <c r="CJ469" s="171" t="str">
        <f>IF(AND(SUM(Table1[[#This Row],[General]:[Advanced]])&lt;4,SUM(Table1[[#This Row],[General]:[Advanced]])&gt;1),1,"")</f>
        <v/>
      </c>
      <c r="CK469" s="171" t="str">
        <f>Table1[[#This Row],[Level (all)]]</f>
        <v/>
      </c>
      <c r="CL469" s="171" t="str">
        <f>IF(Table1[[#This Row],[Multiple audience]]&lt;&gt;1,IF(Table1[[#This Row],[General Audience]]=1,1,""),"")</f>
        <v/>
      </c>
      <c r="CM469" s="171" t="str">
        <f>IF(Table1[[#This Row],[Multiple audience]]&lt;&gt;1,IF(Table1[[#This Row],[Planners / Designers ]]=1,1,""),"")</f>
        <v/>
      </c>
      <c r="CN469" s="171" t="str">
        <f>IF(Table1[[#This Row],[Multiple audience]]&lt;&gt;1,IF(Table1[[#This Row],[Regulatory Assessors]]=1,1,""),"")</f>
        <v/>
      </c>
      <c r="CO469" s="171" t="str">
        <f>IF(Table1[[#This Row],[Multiple audience]]&lt;&gt;1,IF(Table1[[#This Row],[Builders / Management]]=1,1,""),"")</f>
        <v/>
      </c>
      <c r="CP469" s="171" t="str">
        <f>IF(Table1[[#This Row],[Multiple audience]]&lt;&gt;1,IF(Table1[[#This Row],[Energy / Sus Assessors]]=1,1,""),"")</f>
        <v/>
      </c>
      <c r="CQ469" s="171" t="str">
        <f>IF(Table1[[#This Row],[Multiple audience]]&lt;&gt;1,IF(Table1[[#This Row],[Semi-skilled]]=1,1,""),"")</f>
        <v/>
      </c>
      <c r="CR469" s="171" t="str">
        <f>IF(Table1[[#This Row],[Multiple audience]]&lt;&gt;1,IF(Table1[[#This Row],[Trades]]=1,1,""),"")</f>
        <v/>
      </c>
      <c r="CS469" s="171" t="str">
        <f>IF(Table1[[#This Row],[Multiple audience]]&lt;&gt;1,IF(Table1[[#This Row],[Other]]=1,1,""),"")</f>
        <v/>
      </c>
      <c r="CT469" s="171" t="str">
        <f>IF(SUM(Table1[[#This Row],[General Audience]:[Other]])&gt;1,1,"")</f>
        <v/>
      </c>
      <c r="CU469" s="171" t="str">
        <f>IF(Table1[[#This Row],[Various  ]]&lt;&gt;1,IF(Table1[[#This Row],[Calculator / Software]]=1,1,""),"")</f>
        <v/>
      </c>
      <c r="CV469" s="171" t="str">
        <f>IF(Table1[[#This Row],[Various  ]]&lt;&gt;1,IF(Table1[[#This Row],[Information  ]]=1,1,""),"")</f>
        <v/>
      </c>
      <c r="CW469" s="171" t="str">
        <f>IF(Table1[[#This Row],[Various  ]]&lt;&gt;1,IF(Table1[[#This Row],[Interactive Tool]]=1,1,""),"")</f>
        <v/>
      </c>
      <c r="CX469" s="171" t="str">
        <f>IF(Table1[[#This Row],[Various  ]]&lt;&gt;1,IF(Table1[[#This Row],[Technical Specifications]]=1,1,""),"")</f>
        <v/>
      </c>
      <c r="CY469" s="171" t="str">
        <f>IF(Table1[[#This Row],[Various  ]]&lt;&gt;1,IF(Table1[[#This Row],[Training Resources]]=1,1,""),"")</f>
        <v/>
      </c>
      <c r="CZ469" s="171" t="str">
        <f>IF(Table1[[#This Row],[Various  ]]&lt;&gt;1,IF(Table1[[#This Row],[Toolbox]]=1,1,""),"")</f>
        <v/>
      </c>
      <c r="DA469" s="169" t="str">
        <f>IF(Table1[[#This Row],[Various  ]]&lt;&gt;1,IF(Table1[[#This Row],[Video]]=1,1,""),"")</f>
        <v/>
      </c>
      <c r="DB469" s="169" t="str">
        <f>IF(Table1[[#This Row],[Various  ]]&lt;&gt;1,IF(Table1[[#This Row],[Case study]]=1,1,""),"")</f>
        <v/>
      </c>
      <c r="DC469" s="169" t="str">
        <f>IF(Table1[[#This Row],[Various  ]]&lt;&gt;1,IF(Table1[[#This Row],[Other   ]]=1,1,""),"")</f>
        <v/>
      </c>
      <c r="DD469" s="169" t="str">
        <f>IF(Table1[[#This Row],[Various  ]]&lt;&gt;1,IF(Table1[[#This Row],[Standards]]=1,1,""),"")</f>
        <v/>
      </c>
      <c r="DE469" s="169" t="str">
        <f>IF(Table1[[#This Row],[Various]]=1,1,IF(SUM(Table1[[#This Row],[Calculator / Software]:[Standards]])&gt;1,1,""))</f>
        <v/>
      </c>
      <c r="DF469" s="169" t="str">
        <f>IF(Table1[[#This Row],[Multiple NCC links]]&lt;&gt;1,IF(Table1[[#This Row],[Design]]=1,1,""),"")</f>
        <v/>
      </c>
      <c r="DG469" s="169" t="str">
        <f>IF(Table1[[#This Row],[Multiple NCC links]]&lt;&gt;1,IF(Table1[[#This Row],[Assessment / Verification]]=1,1,""),"")</f>
        <v/>
      </c>
      <c r="DH469" s="169" t="str">
        <f>IF(Table1[[#This Row],[Multiple NCC links]]&lt;&gt;1,IF(Table1[[#This Row],[Climate Specific ]]=1,1,""),"")</f>
        <v/>
      </c>
      <c r="DI469" s="169" t="str">
        <f>IF(Table1[[#This Row],[Multiple NCC links]]&lt;&gt;1,IF(Table1[[#This Row],[Alterations / Additions]]=1,1,""),"")</f>
        <v/>
      </c>
      <c r="DJ469" s="169" t="str">
        <f>IF(Table1[[#This Row],[Multiple NCC links]]&lt;&gt;1,IF(Table1[[#This Row],[Glazing]]=1,1,""),"")</f>
        <v/>
      </c>
      <c r="DK469" s="169" t="str">
        <f>IF(Table1[[#This Row],[Multiple NCC links]]&lt;&gt;1,IF(Table1[[#This Row],[Building Fabric / Thermal / Sealing]]=1,1,""),"")</f>
        <v/>
      </c>
      <c r="DL469" s="169" t="str">
        <f>IF(Table1[[#This Row],[Multiple NCC links]]&lt;&gt;1,IF(Table1[[#This Row],[Lighting]]=1,1,""),"")</f>
        <v/>
      </c>
      <c r="DM469" s="169" t="str">
        <f>IF(Table1[[#This Row],[Multiple NCC links]]&lt;&gt;1,IF(Table1[[#This Row],[HVAC]]=1,1,""),"")</f>
        <v/>
      </c>
      <c r="DN469" s="169" t="str">
        <f>IF(Table1[[#This Row],[Multiple NCC links]]&lt;&gt;1,IF(Table1[[#This Row],[Services]]=1,1,""),"")</f>
        <v/>
      </c>
      <c r="DO469" s="169" t="str">
        <f>IF(Table1[[#This Row],[Multiple NCC links]]&lt;&gt;1,IF(Table1[[#This Row],[Maintenance &amp; Monitoring]]=1,1,""),"")</f>
        <v/>
      </c>
      <c r="DP469" s="169" t="str">
        <f>IF(Table1[[#This Row],[Multiple NCC links]]&lt;&gt;1,IF(Table1[[#This Row],[Hand over / Operations]]=1,1,""),"")</f>
        <v/>
      </c>
      <c r="DQ469" s="169" t="str">
        <f>IF(Table1[[#This Row],[Multiple NCC links]]&lt;&gt;1,IF(Table1[[#This Row],[As built assessment]]=1,1,""),"")</f>
        <v/>
      </c>
      <c r="DR469" s="169" t="str">
        <f>IF(Table1[[#This Row],[Multiple NCC links]]&lt;&gt;1,IF(Table1[[#This Row],[Beyond compliance]]=1,1,""),"")</f>
        <v/>
      </c>
      <c r="DS469" s="169" t="str">
        <f>IF(SUM(Table1[[#This Row],[Design]:[Beyond compliance]])&gt;1,1,"")</f>
        <v/>
      </c>
      <c r="DT469" s="169" t="str">
        <f>IF(Table1[[#This Row],[Both Residential &amp; Commercial4]]&lt;&gt;1,IF(Table1[[#This Row],[Residential]]=1,1,""),"")</f>
        <v/>
      </c>
      <c r="DU469" s="169" t="str">
        <f>IF(Table1[[#This Row],[Both Residential &amp; Commercial4]]&lt;&gt;1,IF(Table1[[#This Row],[Commercial]]=1,1,""),"")</f>
        <v/>
      </c>
      <c r="DV469" s="169" t="str">
        <f>Table1[[#This Row],[Residential &amp; Commercial]]</f>
        <v/>
      </c>
      <c r="DW469" s="169"/>
    </row>
    <row r="470" spans="1:127" s="49" customFormat="1" ht="20.25" thickTop="1" thickBot="1" x14ac:dyDescent="0.35">
      <c r="A470" s="97"/>
      <c r="B470" s="97"/>
      <c r="C470" s="88"/>
      <c r="D470" s="88"/>
      <c r="E470" s="176"/>
      <c r="F470" s="176"/>
      <c r="G470" s="176"/>
      <c r="H470" s="176"/>
      <c r="I470" s="90" t="str">
        <f>IF(AND(Table1[[#This Row],[General]]=1,Table1[[#This Row],[Beginner]]=1,Table1[[#This Row],[Intermediate]]=1,Table1[[#This Row],[Advanced]]=1),1,"")</f>
        <v/>
      </c>
      <c r="J470" s="90" t="str">
        <f>CONCATENATE(IF(Table1[[#This Row],[General]]=1,"General, ",""), IF(Table1[[#This Row],[Beginner]]=1,"Beginner, ",""),IF(Table1[[#This Row],[Intermediate]]=1,"Intermediate, ",""), IF(Table1[[#This Row],[Advanced]]=1,"Advanced",""))</f>
        <v/>
      </c>
      <c r="K470" s="91"/>
      <c r="L470" s="179"/>
      <c r="M470" s="91"/>
      <c r="N470" s="91"/>
      <c r="O470" s="159"/>
      <c r="P470" s="91"/>
      <c r="Q470" s="91"/>
      <c r="R470" s="91"/>
      <c r="S47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70" s="102"/>
      <c r="U470" s="102"/>
      <c r="V470" s="240"/>
      <c r="W470" s="240"/>
      <c r="X470" s="102"/>
      <c r="Y470" s="102"/>
      <c r="Z470" s="102"/>
      <c r="AA470" s="102"/>
      <c r="AB470" s="102"/>
      <c r="AC470" s="102"/>
      <c r="AD470" s="102"/>
      <c r="AE470" s="102"/>
      <c r="AF470" s="102"/>
      <c r="AG47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70" s="103"/>
      <c r="AI470" s="103"/>
      <c r="AJ470" s="103"/>
      <c r="AK470" s="74" t="str">
        <f>CONCATENATE(IF(Table1[[#This Row],[Digital]]=1,"Digital, ",""),IF(Table1[[#This Row],[Face to Face]]=1,"Face to face, ",""),IF(Table1[[#This Row],[Blended]]=1,"Blended",""))</f>
        <v/>
      </c>
      <c r="AL470" s="99"/>
      <c r="AM470" s="104"/>
      <c r="AN470" s="130"/>
      <c r="AO470" s="94"/>
      <c r="AP470" s="182"/>
      <c r="AQ470" s="94"/>
      <c r="AR470" s="94"/>
      <c r="AS470" s="94"/>
      <c r="AT470" s="94"/>
      <c r="AU470" s="94"/>
      <c r="AV470" s="182"/>
      <c r="AW470" s="182"/>
      <c r="AX470" s="182"/>
      <c r="AY470" s="94"/>
      <c r="AZ47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7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70" s="95"/>
      <c r="BC470" s="95"/>
      <c r="BD470" s="90" t="str">
        <f>IF(AND(Table1[[#This Row],[Residential]]=1,Table1[[#This Row],[Commercial]]=1),1,"")</f>
        <v/>
      </c>
      <c r="BE470" s="90" t="str">
        <f>CONCATENATE(IF(Table1[[#This Row],[Residential]]=1,"Residential, ",""),IF(Table1[[#This Row],[Commercial]]=1,"Commercial",""))</f>
        <v/>
      </c>
      <c r="BF470" s="94"/>
      <c r="BG470" s="94"/>
      <c r="BH470" s="94"/>
      <c r="BI470" s="94"/>
      <c r="BJ470" s="94"/>
      <c r="BK470" s="94"/>
      <c r="BL470" s="94"/>
      <c r="BM470" s="182"/>
      <c r="BN470" s="94"/>
      <c r="BO47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70" s="178"/>
      <c r="BQ470" s="120"/>
      <c r="BR470" s="132"/>
      <c r="BS470" s="120"/>
      <c r="BT470" s="175"/>
      <c r="BU470" s="175"/>
      <c r="BV470" s="175"/>
      <c r="BW470" s="121"/>
      <c r="BX470" s="121"/>
      <c r="BY470" s="121"/>
      <c r="BZ470" s="227"/>
      <c r="CA47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70" s="48">
        <f>COUNTIF(Table1[[#This Row],[Validity]:[Alignment with NCC (Yes=1,No=0)]],"N/A")</f>
        <v>0</v>
      </c>
      <c r="CC470" s="48">
        <f>IF(ISERROR(Table1[[#This Row],[Total Quality Score (out of 10)]]/(4-Table1[[#This Row],[N/A Count]])),0,Table1[[#This Row],[Total Quality Score (out of 10)]]/(4-Table1[[#This Row],[N/A Count]]))</f>
        <v>0</v>
      </c>
      <c r="CD470" s="106"/>
      <c r="CE470" s="106"/>
      <c r="CF470" s="172" t="str">
        <f>IF(SUM(Table1[[#This Row],[Multiple]:[Level (all)62]])&lt;1,IF(Table1[[#This Row],[General]]=1,1,""),"")</f>
        <v/>
      </c>
      <c r="CG470" s="172" t="str">
        <f>IF(SUM(Table1[[#This Row],[Multiple]:[Level (all)62]])&lt;1,IF(Table1[[#This Row],[Beginner]]=1,1,""),"")</f>
        <v/>
      </c>
      <c r="CH470" s="171" t="str">
        <f>IF(SUM(Table1[[#This Row],[Multiple]:[Level (all)62]])&lt;1,IF(Table1[[#This Row],[Intermediate]]=1,1,""),"")</f>
        <v/>
      </c>
      <c r="CI470" s="171" t="str">
        <f>IF(SUM(Table1[[#This Row],[Multiple]:[Level (all)62]])&lt;1,IF(Table1[[#This Row],[Advanced]]=1,1,""),"")</f>
        <v/>
      </c>
      <c r="CJ470" s="171" t="str">
        <f>IF(AND(SUM(Table1[[#This Row],[General]:[Advanced]])&lt;4,SUM(Table1[[#This Row],[General]:[Advanced]])&gt;1),1,"")</f>
        <v/>
      </c>
      <c r="CK470" s="171" t="str">
        <f>Table1[[#This Row],[Level (all)]]</f>
        <v/>
      </c>
      <c r="CL470" s="171" t="str">
        <f>IF(Table1[[#This Row],[Multiple audience]]&lt;&gt;1,IF(Table1[[#This Row],[General Audience]]=1,1,""),"")</f>
        <v/>
      </c>
      <c r="CM470" s="171" t="str">
        <f>IF(Table1[[#This Row],[Multiple audience]]&lt;&gt;1,IF(Table1[[#This Row],[Planners / Designers ]]=1,1,""),"")</f>
        <v/>
      </c>
      <c r="CN470" s="171" t="str">
        <f>IF(Table1[[#This Row],[Multiple audience]]&lt;&gt;1,IF(Table1[[#This Row],[Regulatory Assessors]]=1,1,""),"")</f>
        <v/>
      </c>
      <c r="CO470" s="171" t="str">
        <f>IF(Table1[[#This Row],[Multiple audience]]&lt;&gt;1,IF(Table1[[#This Row],[Builders / Management]]=1,1,""),"")</f>
        <v/>
      </c>
      <c r="CP470" s="171" t="str">
        <f>IF(Table1[[#This Row],[Multiple audience]]&lt;&gt;1,IF(Table1[[#This Row],[Energy / Sus Assessors]]=1,1,""),"")</f>
        <v/>
      </c>
      <c r="CQ470" s="171" t="str">
        <f>IF(Table1[[#This Row],[Multiple audience]]&lt;&gt;1,IF(Table1[[#This Row],[Semi-skilled]]=1,1,""),"")</f>
        <v/>
      </c>
      <c r="CR470" s="171" t="str">
        <f>IF(Table1[[#This Row],[Multiple audience]]&lt;&gt;1,IF(Table1[[#This Row],[Trades]]=1,1,""),"")</f>
        <v/>
      </c>
      <c r="CS470" s="171" t="str">
        <f>IF(Table1[[#This Row],[Multiple audience]]&lt;&gt;1,IF(Table1[[#This Row],[Other]]=1,1,""),"")</f>
        <v/>
      </c>
      <c r="CT470" s="171" t="str">
        <f>IF(SUM(Table1[[#This Row],[General Audience]:[Other]])&gt;1,1,"")</f>
        <v/>
      </c>
      <c r="CU470" s="171" t="str">
        <f>IF(Table1[[#This Row],[Various  ]]&lt;&gt;1,IF(Table1[[#This Row],[Calculator / Software]]=1,1,""),"")</f>
        <v/>
      </c>
      <c r="CV470" s="171" t="str">
        <f>IF(Table1[[#This Row],[Various  ]]&lt;&gt;1,IF(Table1[[#This Row],[Information  ]]=1,1,""),"")</f>
        <v/>
      </c>
      <c r="CW470" s="171" t="str">
        <f>IF(Table1[[#This Row],[Various  ]]&lt;&gt;1,IF(Table1[[#This Row],[Interactive Tool]]=1,1,""),"")</f>
        <v/>
      </c>
      <c r="CX470" s="171" t="str">
        <f>IF(Table1[[#This Row],[Various  ]]&lt;&gt;1,IF(Table1[[#This Row],[Technical Specifications]]=1,1,""),"")</f>
        <v/>
      </c>
      <c r="CY470" s="171" t="str">
        <f>IF(Table1[[#This Row],[Various  ]]&lt;&gt;1,IF(Table1[[#This Row],[Training Resources]]=1,1,""),"")</f>
        <v/>
      </c>
      <c r="CZ470" s="171" t="str">
        <f>IF(Table1[[#This Row],[Various  ]]&lt;&gt;1,IF(Table1[[#This Row],[Toolbox]]=1,1,""),"")</f>
        <v/>
      </c>
      <c r="DA470" s="169" t="str">
        <f>IF(Table1[[#This Row],[Various  ]]&lt;&gt;1,IF(Table1[[#This Row],[Video]]=1,1,""),"")</f>
        <v/>
      </c>
      <c r="DB470" s="169" t="str">
        <f>IF(Table1[[#This Row],[Various  ]]&lt;&gt;1,IF(Table1[[#This Row],[Case study]]=1,1,""),"")</f>
        <v/>
      </c>
      <c r="DC470" s="169" t="str">
        <f>IF(Table1[[#This Row],[Various  ]]&lt;&gt;1,IF(Table1[[#This Row],[Other   ]]=1,1,""),"")</f>
        <v/>
      </c>
      <c r="DD470" s="169" t="str">
        <f>IF(Table1[[#This Row],[Various  ]]&lt;&gt;1,IF(Table1[[#This Row],[Standards]]=1,1,""),"")</f>
        <v/>
      </c>
      <c r="DE470" s="169" t="str">
        <f>IF(Table1[[#This Row],[Various]]=1,1,IF(SUM(Table1[[#This Row],[Calculator / Software]:[Standards]])&gt;1,1,""))</f>
        <v/>
      </c>
      <c r="DF470" s="169" t="str">
        <f>IF(Table1[[#This Row],[Multiple NCC links]]&lt;&gt;1,IF(Table1[[#This Row],[Design]]=1,1,""),"")</f>
        <v/>
      </c>
      <c r="DG470" s="169" t="str">
        <f>IF(Table1[[#This Row],[Multiple NCC links]]&lt;&gt;1,IF(Table1[[#This Row],[Assessment / Verification]]=1,1,""),"")</f>
        <v/>
      </c>
      <c r="DH470" s="169" t="str">
        <f>IF(Table1[[#This Row],[Multiple NCC links]]&lt;&gt;1,IF(Table1[[#This Row],[Climate Specific ]]=1,1,""),"")</f>
        <v/>
      </c>
      <c r="DI470" s="169" t="str">
        <f>IF(Table1[[#This Row],[Multiple NCC links]]&lt;&gt;1,IF(Table1[[#This Row],[Alterations / Additions]]=1,1,""),"")</f>
        <v/>
      </c>
      <c r="DJ470" s="169" t="str">
        <f>IF(Table1[[#This Row],[Multiple NCC links]]&lt;&gt;1,IF(Table1[[#This Row],[Glazing]]=1,1,""),"")</f>
        <v/>
      </c>
      <c r="DK470" s="169" t="str">
        <f>IF(Table1[[#This Row],[Multiple NCC links]]&lt;&gt;1,IF(Table1[[#This Row],[Building Fabric / Thermal / Sealing]]=1,1,""),"")</f>
        <v/>
      </c>
      <c r="DL470" s="169" t="str">
        <f>IF(Table1[[#This Row],[Multiple NCC links]]&lt;&gt;1,IF(Table1[[#This Row],[Lighting]]=1,1,""),"")</f>
        <v/>
      </c>
      <c r="DM470" s="169" t="str">
        <f>IF(Table1[[#This Row],[Multiple NCC links]]&lt;&gt;1,IF(Table1[[#This Row],[HVAC]]=1,1,""),"")</f>
        <v/>
      </c>
      <c r="DN470" s="169" t="str">
        <f>IF(Table1[[#This Row],[Multiple NCC links]]&lt;&gt;1,IF(Table1[[#This Row],[Services]]=1,1,""),"")</f>
        <v/>
      </c>
      <c r="DO470" s="169" t="str">
        <f>IF(Table1[[#This Row],[Multiple NCC links]]&lt;&gt;1,IF(Table1[[#This Row],[Maintenance &amp; Monitoring]]=1,1,""),"")</f>
        <v/>
      </c>
      <c r="DP470" s="169" t="str">
        <f>IF(Table1[[#This Row],[Multiple NCC links]]&lt;&gt;1,IF(Table1[[#This Row],[Hand over / Operations]]=1,1,""),"")</f>
        <v/>
      </c>
      <c r="DQ470" s="169" t="str">
        <f>IF(Table1[[#This Row],[Multiple NCC links]]&lt;&gt;1,IF(Table1[[#This Row],[As built assessment]]=1,1,""),"")</f>
        <v/>
      </c>
      <c r="DR470" s="169" t="str">
        <f>IF(Table1[[#This Row],[Multiple NCC links]]&lt;&gt;1,IF(Table1[[#This Row],[Beyond compliance]]=1,1,""),"")</f>
        <v/>
      </c>
      <c r="DS470" s="169" t="str">
        <f>IF(SUM(Table1[[#This Row],[Design]:[Beyond compliance]])&gt;1,1,"")</f>
        <v/>
      </c>
      <c r="DT470" s="169" t="str">
        <f>IF(Table1[[#This Row],[Both Residential &amp; Commercial4]]&lt;&gt;1,IF(Table1[[#This Row],[Residential]]=1,1,""),"")</f>
        <v/>
      </c>
      <c r="DU470" s="169" t="str">
        <f>IF(Table1[[#This Row],[Both Residential &amp; Commercial4]]&lt;&gt;1,IF(Table1[[#This Row],[Commercial]]=1,1,""),"")</f>
        <v/>
      </c>
      <c r="DV470" s="169" t="str">
        <f>Table1[[#This Row],[Residential &amp; Commercial]]</f>
        <v/>
      </c>
      <c r="DW470" s="169"/>
    </row>
    <row r="471" spans="1:127" s="49" customFormat="1" ht="20.25" thickTop="1" thickBot="1" x14ac:dyDescent="0.35">
      <c r="A471" s="97"/>
      <c r="B471" s="97"/>
      <c r="C471" s="88"/>
      <c r="D471" s="88"/>
      <c r="E471" s="176"/>
      <c r="F471" s="176"/>
      <c r="G471" s="176"/>
      <c r="H471" s="176"/>
      <c r="I471" s="90" t="str">
        <f>IF(AND(Table1[[#This Row],[General]]=1,Table1[[#This Row],[Beginner]]=1,Table1[[#This Row],[Intermediate]]=1,Table1[[#This Row],[Advanced]]=1),1,"")</f>
        <v/>
      </c>
      <c r="J471" s="90" t="str">
        <f>CONCATENATE(IF(Table1[[#This Row],[General]]=1,"General, ",""), IF(Table1[[#This Row],[Beginner]]=1,"Beginner, ",""),IF(Table1[[#This Row],[Intermediate]]=1,"Intermediate, ",""), IF(Table1[[#This Row],[Advanced]]=1,"Advanced",""))</f>
        <v/>
      </c>
      <c r="K471" s="91"/>
      <c r="L471" s="179"/>
      <c r="M471" s="91"/>
      <c r="N471" s="91"/>
      <c r="O471" s="159"/>
      <c r="P471" s="91"/>
      <c r="Q471" s="91"/>
      <c r="R471" s="91"/>
      <c r="S47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71" s="102"/>
      <c r="U471" s="102"/>
      <c r="V471" s="240"/>
      <c r="W471" s="240"/>
      <c r="X471" s="102"/>
      <c r="Y471" s="102"/>
      <c r="Z471" s="102"/>
      <c r="AA471" s="102"/>
      <c r="AB471" s="102"/>
      <c r="AC471" s="102"/>
      <c r="AD471" s="102"/>
      <c r="AE471" s="102"/>
      <c r="AF471" s="102"/>
      <c r="AG47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71" s="103"/>
      <c r="AI471" s="103"/>
      <c r="AJ471" s="103"/>
      <c r="AK471" s="74" t="str">
        <f>CONCATENATE(IF(Table1[[#This Row],[Digital]]=1,"Digital, ",""),IF(Table1[[#This Row],[Face to Face]]=1,"Face to face, ",""),IF(Table1[[#This Row],[Blended]]=1,"Blended",""))</f>
        <v/>
      </c>
      <c r="AL471" s="99"/>
      <c r="AM471" s="104"/>
      <c r="AN471" s="130"/>
      <c r="AO471" s="94"/>
      <c r="AP471" s="182"/>
      <c r="AQ471" s="94"/>
      <c r="AR471" s="94"/>
      <c r="AS471" s="94"/>
      <c r="AT471" s="94"/>
      <c r="AU471" s="94"/>
      <c r="AV471" s="182"/>
      <c r="AW471" s="182"/>
      <c r="AX471" s="182"/>
      <c r="AY471" s="94"/>
      <c r="AZ47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7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71" s="95"/>
      <c r="BC471" s="95"/>
      <c r="BD471" s="90" t="str">
        <f>IF(AND(Table1[[#This Row],[Residential]]=1,Table1[[#This Row],[Commercial]]=1),1,"")</f>
        <v/>
      </c>
      <c r="BE471" s="90" t="str">
        <f>CONCATENATE(IF(Table1[[#This Row],[Residential]]=1,"Residential, ",""),IF(Table1[[#This Row],[Commercial]]=1,"Commercial",""))</f>
        <v/>
      </c>
      <c r="BF471" s="94"/>
      <c r="BG471" s="94"/>
      <c r="BH471" s="94"/>
      <c r="BI471" s="94"/>
      <c r="BJ471" s="94"/>
      <c r="BK471" s="94"/>
      <c r="BL471" s="94"/>
      <c r="BM471" s="182"/>
      <c r="BN471" s="94"/>
      <c r="BO47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71" s="178"/>
      <c r="BQ471" s="120"/>
      <c r="BR471" s="132"/>
      <c r="BS471" s="120"/>
      <c r="BT471" s="175"/>
      <c r="BU471" s="175"/>
      <c r="BV471" s="175"/>
      <c r="BW471" s="121"/>
      <c r="BX471" s="121"/>
      <c r="BY471" s="121"/>
      <c r="BZ471" s="227"/>
      <c r="CA47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71" s="48">
        <f>COUNTIF(Table1[[#This Row],[Validity]:[Alignment with NCC (Yes=1,No=0)]],"N/A")</f>
        <v>0</v>
      </c>
      <c r="CC471" s="48">
        <f>IF(ISERROR(Table1[[#This Row],[Total Quality Score (out of 10)]]/(4-Table1[[#This Row],[N/A Count]])),0,Table1[[#This Row],[Total Quality Score (out of 10)]]/(4-Table1[[#This Row],[N/A Count]]))</f>
        <v>0</v>
      </c>
      <c r="CD471" s="106"/>
      <c r="CE471" s="106"/>
      <c r="CF471" s="172" t="str">
        <f>IF(SUM(Table1[[#This Row],[Multiple]:[Level (all)62]])&lt;1,IF(Table1[[#This Row],[General]]=1,1,""),"")</f>
        <v/>
      </c>
      <c r="CG471" s="172" t="str">
        <f>IF(SUM(Table1[[#This Row],[Multiple]:[Level (all)62]])&lt;1,IF(Table1[[#This Row],[Beginner]]=1,1,""),"")</f>
        <v/>
      </c>
      <c r="CH471" s="171" t="str">
        <f>IF(SUM(Table1[[#This Row],[Multiple]:[Level (all)62]])&lt;1,IF(Table1[[#This Row],[Intermediate]]=1,1,""),"")</f>
        <v/>
      </c>
      <c r="CI471" s="171" t="str">
        <f>IF(SUM(Table1[[#This Row],[Multiple]:[Level (all)62]])&lt;1,IF(Table1[[#This Row],[Advanced]]=1,1,""),"")</f>
        <v/>
      </c>
      <c r="CJ471" s="171" t="str">
        <f>IF(AND(SUM(Table1[[#This Row],[General]:[Advanced]])&lt;4,SUM(Table1[[#This Row],[General]:[Advanced]])&gt;1),1,"")</f>
        <v/>
      </c>
      <c r="CK471" s="171" t="str">
        <f>Table1[[#This Row],[Level (all)]]</f>
        <v/>
      </c>
      <c r="CL471" s="171" t="str">
        <f>IF(Table1[[#This Row],[Multiple audience]]&lt;&gt;1,IF(Table1[[#This Row],[General Audience]]=1,1,""),"")</f>
        <v/>
      </c>
      <c r="CM471" s="171" t="str">
        <f>IF(Table1[[#This Row],[Multiple audience]]&lt;&gt;1,IF(Table1[[#This Row],[Planners / Designers ]]=1,1,""),"")</f>
        <v/>
      </c>
      <c r="CN471" s="171" t="str">
        <f>IF(Table1[[#This Row],[Multiple audience]]&lt;&gt;1,IF(Table1[[#This Row],[Regulatory Assessors]]=1,1,""),"")</f>
        <v/>
      </c>
      <c r="CO471" s="171" t="str">
        <f>IF(Table1[[#This Row],[Multiple audience]]&lt;&gt;1,IF(Table1[[#This Row],[Builders / Management]]=1,1,""),"")</f>
        <v/>
      </c>
      <c r="CP471" s="171" t="str">
        <f>IF(Table1[[#This Row],[Multiple audience]]&lt;&gt;1,IF(Table1[[#This Row],[Energy / Sus Assessors]]=1,1,""),"")</f>
        <v/>
      </c>
      <c r="CQ471" s="171" t="str">
        <f>IF(Table1[[#This Row],[Multiple audience]]&lt;&gt;1,IF(Table1[[#This Row],[Semi-skilled]]=1,1,""),"")</f>
        <v/>
      </c>
      <c r="CR471" s="171" t="str">
        <f>IF(Table1[[#This Row],[Multiple audience]]&lt;&gt;1,IF(Table1[[#This Row],[Trades]]=1,1,""),"")</f>
        <v/>
      </c>
      <c r="CS471" s="171" t="str">
        <f>IF(Table1[[#This Row],[Multiple audience]]&lt;&gt;1,IF(Table1[[#This Row],[Other]]=1,1,""),"")</f>
        <v/>
      </c>
      <c r="CT471" s="171" t="str">
        <f>IF(SUM(Table1[[#This Row],[General Audience]:[Other]])&gt;1,1,"")</f>
        <v/>
      </c>
      <c r="CU471" s="171" t="str">
        <f>IF(Table1[[#This Row],[Various  ]]&lt;&gt;1,IF(Table1[[#This Row],[Calculator / Software]]=1,1,""),"")</f>
        <v/>
      </c>
      <c r="CV471" s="171" t="str">
        <f>IF(Table1[[#This Row],[Various  ]]&lt;&gt;1,IF(Table1[[#This Row],[Information  ]]=1,1,""),"")</f>
        <v/>
      </c>
      <c r="CW471" s="171" t="str">
        <f>IF(Table1[[#This Row],[Various  ]]&lt;&gt;1,IF(Table1[[#This Row],[Interactive Tool]]=1,1,""),"")</f>
        <v/>
      </c>
      <c r="CX471" s="171" t="str">
        <f>IF(Table1[[#This Row],[Various  ]]&lt;&gt;1,IF(Table1[[#This Row],[Technical Specifications]]=1,1,""),"")</f>
        <v/>
      </c>
      <c r="CY471" s="171" t="str">
        <f>IF(Table1[[#This Row],[Various  ]]&lt;&gt;1,IF(Table1[[#This Row],[Training Resources]]=1,1,""),"")</f>
        <v/>
      </c>
      <c r="CZ471" s="171" t="str">
        <f>IF(Table1[[#This Row],[Various  ]]&lt;&gt;1,IF(Table1[[#This Row],[Toolbox]]=1,1,""),"")</f>
        <v/>
      </c>
      <c r="DA471" s="169" t="str">
        <f>IF(Table1[[#This Row],[Various  ]]&lt;&gt;1,IF(Table1[[#This Row],[Video]]=1,1,""),"")</f>
        <v/>
      </c>
      <c r="DB471" s="169" t="str">
        <f>IF(Table1[[#This Row],[Various  ]]&lt;&gt;1,IF(Table1[[#This Row],[Case study]]=1,1,""),"")</f>
        <v/>
      </c>
      <c r="DC471" s="169" t="str">
        <f>IF(Table1[[#This Row],[Various  ]]&lt;&gt;1,IF(Table1[[#This Row],[Other   ]]=1,1,""),"")</f>
        <v/>
      </c>
      <c r="DD471" s="169" t="str">
        <f>IF(Table1[[#This Row],[Various  ]]&lt;&gt;1,IF(Table1[[#This Row],[Standards]]=1,1,""),"")</f>
        <v/>
      </c>
      <c r="DE471" s="169" t="str">
        <f>IF(Table1[[#This Row],[Various]]=1,1,IF(SUM(Table1[[#This Row],[Calculator / Software]:[Standards]])&gt;1,1,""))</f>
        <v/>
      </c>
      <c r="DF471" s="169" t="str">
        <f>IF(Table1[[#This Row],[Multiple NCC links]]&lt;&gt;1,IF(Table1[[#This Row],[Design]]=1,1,""),"")</f>
        <v/>
      </c>
      <c r="DG471" s="169" t="str">
        <f>IF(Table1[[#This Row],[Multiple NCC links]]&lt;&gt;1,IF(Table1[[#This Row],[Assessment / Verification]]=1,1,""),"")</f>
        <v/>
      </c>
      <c r="DH471" s="169" t="str">
        <f>IF(Table1[[#This Row],[Multiple NCC links]]&lt;&gt;1,IF(Table1[[#This Row],[Climate Specific ]]=1,1,""),"")</f>
        <v/>
      </c>
      <c r="DI471" s="169" t="str">
        <f>IF(Table1[[#This Row],[Multiple NCC links]]&lt;&gt;1,IF(Table1[[#This Row],[Alterations / Additions]]=1,1,""),"")</f>
        <v/>
      </c>
      <c r="DJ471" s="169" t="str">
        <f>IF(Table1[[#This Row],[Multiple NCC links]]&lt;&gt;1,IF(Table1[[#This Row],[Glazing]]=1,1,""),"")</f>
        <v/>
      </c>
      <c r="DK471" s="169" t="str">
        <f>IF(Table1[[#This Row],[Multiple NCC links]]&lt;&gt;1,IF(Table1[[#This Row],[Building Fabric / Thermal / Sealing]]=1,1,""),"")</f>
        <v/>
      </c>
      <c r="DL471" s="169" t="str">
        <f>IF(Table1[[#This Row],[Multiple NCC links]]&lt;&gt;1,IF(Table1[[#This Row],[Lighting]]=1,1,""),"")</f>
        <v/>
      </c>
      <c r="DM471" s="169" t="str">
        <f>IF(Table1[[#This Row],[Multiple NCC links]]&lt;&gt;1,IF(Table1[[#This Row],[HVAC]]=1,1,""),"")</f>
        <v/>
      </c>
      <c r="DN471" s="169" t="str">
        <f>IF(Table1[[#This Row],[Multiple NCC links]]&lt;&gt;1,IF(Table1[[#This Row],[Services]]=1,1,""),"")</f>
        <v/>
      </c>
      <c r="DO471" s="169" t="str">
        <f>IF(Table1[[#This Row],[Multiple NCC links]]&lt;&gt;1,IF(Table1[[#This Row],[Maintenance &amp; Monitoring]]=1,1,""),"")</f>
        <v/>
      </c>
      <c r="DP471" s="169" t="str">
        <f>IF(Table1[[#This Row],[Multiple NCC links]]&lt;&gt;1,IF(Table1[[#This Row],[Hand over / Operations]]=1,1,""),"")</f>
        <v/>
      </c>
      <c r="DQ471" s="169" t="str">
        <f>IF(Table1[[#This Row],[Multiple NCC links]]&lt;&gt;1,IF(Table1[[#This Row],[As built assessment]]=1,1,""),"")</f>
        <v/>
      </c>
      <c r="DR471" s="169" t="str">
        <f>IF(Table1[[#This Row],[Multiple NCC links]]&lt;&gt;1,IF(Table1[[#This Row],[Beyond compliance]]=1,1,""),"")</f>
        <v/>
      </c>
      <c r="DS471" s="169" t="str">
        <f>IF(SUM(Table1[[#This Row],[Design]:[Beyond compliance]])&gt;1,1,"")</f>
        <v/>
      </c>
      <c r="DT471" s="169" t="str">
        <f>IF(Table1[[#This Row],[Both Residential &amp; Commercial4]]&lt;&gt;1,IF(Table1[[#This Row],[Residential]]=1,1,""),"")</f>
        <v/>
      </c>
      <c r="DU471" s="169" t="str">
        <f>IF(Table1[[#This Row],[Both Residential &amp; Commercial4]]&lt;&gt;1,IF(Table1[[#This Row],[Commercial]]=1,1,""),"")</f>
        <v/>
      </c>
      <c r="DV471" s="169" t="str">
        <f>Table1[[#This Row],[Residential &amp; Commercial]]</f>
        <v/>
      </c>
      <c r="DW471" s="169"/>
    </row>
    <row r="472" spans="1:127" s="49" customFormat="1" ht="20.25" thickTop="1" thickBot="1" x14ac:dyDescent="0.35">
      <c r="A472" s="97"/>
      <c r="B472" s="97"/>
      <c r="C472" s="88"/>
      <c r="D472" s="88"/>
      <c r="E472" s="176"/>
      <c r="F472" s="176"/>
      <c r="G472" s="176"/>
      <c r="H472" s="176"/>
      <c r="I472" s="90" t="str">
        <f>IF(AND(Table1[[#This Row],[General]]=1,Table1[[#This Row],[Beginner]]=1,Table1[[#This Row],[Intermediate]]=1,Table1[[#This Row],[Advanced]]=1),1,"")</f>
        <v/>
      </c>
      <c r="J472" s="90" t="str">
        <f>CONCATENATE(IF(Table1[[#This Row],[General]]=1,"General, ",""), IF(Table1[[#This Row],[Beginner]]=1,"Beginner, ",""),IF(Table1[[#This Row],[Intermediate]]=1,"Intermediate, ",""), IF(Table1[[#This Row],[Advanced]]=1,"Advanced",""))</f>
        <v/>
      </c>
      <c r="K472" s="91"/>
      <c r="L472" s="179"/>
      <c r="M472" s="91"/>
      <c r="N472" s="91"/>
      <c r="O472" s="159"/>
      <c r="P472" s="91"/>
      <c r="Q472" s="91"/>
      <c r="R472" s="91"/>
      <c r="S47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72" s="102"/>
      <c r="U472" s="102"/>
      <c r="V472" s="240"/>
      <c r="W472" s="240"/>
      <c r="X472" s="102"/>
      <c r="Y472" s="102"/>
      <c r="Z472" s="102"/>
      <c r="AA472" s="102"/>
      <c r="AB472" s="102"/>
      <c r="AC472" s="102"/>
      <c r="AD472" s="102"/>
      <c r="AE472" s="102"/>
      <c r="AF472" s="102"/>
      <c r="AG47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72" s="103"/>
      <c r="AI472" s="103"/>
      <c r="AJ472" s="103"/>
      <c r="AK472" s="74" t="str">
        <f>CONCATENATE(IF(Table1[[#This Row],[Digital]]=1,"Digital, ",""),IF(Table1[[#This Row],[Face to Face]]=1,"Face to face, ",""),IF(Table1[[#This Row],[Blended]]=1,"Blended",""))</f>
        <v/>
      </c>
      <c r="AL472" s="99"/>
      <c r="AM472" s="104"/>
      <c r="AN472" s="130"/>
      <c r="AO472" s="94"/>
      <c r="AP472" s="182"/>
      <c r="AQ472" s="94"/>
      <c r="AR472" s="94"/>
      <c r="AS472" s="94"/>
      <c r="AT472" s="94"/>
      <c r="AU472" s="94"/>
      <c r="AV472" s="182"/>
      <c r="AW472" s="182"/>
      <c r="AX472" s="182"/>
      <c r="AY472" s="94"/>
      <c r="AZ47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7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72" s="95"/>
      <c r="BC472" s="95"/>
      <c r="BD472" s="90" t="str">
        <f>IF(AND(Table1[[#This Row],[Residential]]=1,Table1[[#This Row],[Commercial]]=1),1,"")</f>
        <v/>
      </c>
      <c r="BE472" s="90" t="str">
        <f>CONCATENATE(IF(Table1[[#This Row],[Residential]]=1,"Residential, ",""),IF(Table1[[#This Row],[Commercial]]=1,"Commercial",""))</f>
        <v/>
      </c>
      <c r="BF472" s="94"/>
      <c r="BG472" s="94"/>
      <c r="BH472" s="94"/>
      <c r="BI472" s="94"/>
      <c r="BJ472" s="94"/>
      <c r="BK472" s="94"/>
      <c r="BL472" s="94"/>
      <c r="BM472" s="182"/>
      <c r="BN472" s="94"/>
      <c r="BO47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72" s="178"/>
      <c r="BQ472" s="120"/>
      <c r="BR472" s="132"/>
      <c r="BS472" s="120"/>
      <c r="BT472" s="175"/>
      <c r="BU472" s="175"/>
      <c r="BV472" s="175"/>
      <c r="BW472" s="121"/>
      <c r="BX472" s="121"/>
      <c r="BY472" s="121"/>
      <c r="BZ472" s="227"/>
      <c r="CA47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72" s="48">
        <f>COUNTIF(Table1[[#This Row],[Validity]:[Alignment with NCC (Yes=1,No=0)]],"N/A")</f>
        <v>0</v>
      </c>
      <c r="CC472" s="48">
        <f>IF(ISERROR(Table1[[#This Row],[Total Quality Score (out of 10)]]/(4-Table1[[#This Row],[N/A Count]])),0,Table1[[#This Row],[Total Quality Score (out of 10)]]/(4-Table1[[#This Row],[N/A Count]]))</f>
        <v>0</v>
      </c>
      <c r="CD472" s="106"/>
      <c r="CE472" s="106"/>
      <c r="CF472" s="172" t="str">
        <f>IF(SUM(Table1[[#This Row],[Multiple]:[Level (all)62]])&lt;1,IF(Table1[[#This Row],[General]]=1,1,""),"")</f>
        <v/>
      </c>
      <c r="CG472" s="172" t="str">
        <f>IF(SUM(Table1[[#This Row],[Multiple]:[Level (all)62]])&lt;1,IF(Table1[[#This Row],[Beginner]]=1,1,""),"")</f>
        <v/>
      </c>
      <c r="CH472" s="171" t="str">
        <f>IF(SUM(Table1[[#This Row],[Multiple]:[Level (all)62]])&lt;1,IF(Table1[[#This Row],[Intermediate]]=1,1,""),"")</f>
        <v/>
      </c>
      <c r="CI472" s="171" t="str">
        <f>IF(SUM(Table1[[#This Row],[Multiple]:[Level (all)62]])&lt;1,IF(Table1[[#This Row],[Advanced]]=1,1,""),"")</f>
        <v/>
      </c>
      <c r="CJ472" s="171" t="str">
        <f>IF(AND(SUM(Table1[[#This Row],[General]:[Advanced]])&lt;4,SUM(Table1[[#This Row],[General]:[Advanced]])&gt;1),1,"")</f>
        <v/>
      </c>
      <c r="CK472" s="171" t="str">
        <f>Table1[[#This Row],[Level (all)]]</f>
        <v/>
      </c>
      <c r="CL472" s="171" t="str">
        <f>IF(Table1[[#This Row],[Multiple audience]]&lt;&gt;1,IF(Table1[[#This Row],[General Audience]]=1,1,""),"")</f>
        <v/>
      </c>
      <c r="CM472" s="171" t="str">
        <f>IF(Table1[[#This Row],[Multiple audience]]&lt;&gt;1,IF(Table1[[#This Row],[Planners / Designers ]]=1,1,""),"")</f>
        <v/>
      </c>
      <c r="CN472" s="171" t="str">
        <f>IF(Table1[[#This Row],[Multiple audience]]&lt;&gt;1,IF(Table1[[#This Row],[Regulatory Assessors]]=1,1,""),"")</f>
        <v/>
      </c>
      <c r="CO472" s="171" t="str">
        <f>IF(Table1[[#This Row],[Multiple audience]]&lt;&gt;1,IF(Table1[[#This Row],[Builders / Management]]=1,1,""),"")</f>
        <v/>
      </c>
      <c r="CP472" s="171" t="str">
        <f>IF(Table1[[#This Row],[Multiple audience]]&lt;&gt;1,IF(Table1[[#This Row],[Energy / Sus Assessors]]=1,1,""),"")</f>
        <v/>
      </c>
      <c r="CQ472" s="171" t="str">
        <f>IF(Table1[[#This Row],[Multiple audience]]&lt;&gt;1,IF(Table1[[#This Row],[Semi-skilled]]=1,1,""),"")</f>
        <v/>
      </c>
      <c r="CR472" s="171" t="str">
        <f>IF(Table1[[#This Row],[Multiple audience]]&lt;&gt;1,IF(Table1[[#This Row],[Trades]]=1,1,""),"")</f>
        <v/>
      </c>
      <c r="CS472" s="171" t="str">
        <f>IF(Table1[[#This Row],[Multiple audience]]&lt;&gt;1,IF(Table1[[#This Row],[Other]]=1,1,""),"")</f>
        <v/>
      </c>
      <c r="CT472" s="171" t="str">
        <f>IF(SUM(Table1[[#This Row],[General Audience]:[Other]])&gt;1,1,"")</f>
        <v/>
      </c>
      <c r="CU472" s="171" t="str">
        <f>IF(Table1[[#This Row],[Various  ]]&lt;&gt;1,IF(Table1[[#This Row],[Calculator / Software]]=1,1,""),"")</f>
        <v/>
      </c>
      <c r="CV472" s="171" t="str">
        <f>IF(Table1[[#This Row],[Various  ]]&lt;&gt;1,IF(Table1[[#This Row],[Information  ]]=1,1,""),"")</f>
        <v/>
      </c>
      <c r="CW472" s="171" t="str">
        <f>IF(Table1[[#This Row],[Various  ]]&lt;&gt;1,IF(Table1[[#This Row],[Interactive Tool]]=1,1,""),"")</f>
        <v/>
      </c>
      <c r="CX472" s="171" t="str">
        <f>IF(Table1[[#This Row],[Various  ]]&lt;&gt;1,IF(Table1[[#This Row],[Technical Specifications]]=1,1,""),"")</f>
        <v/>
      </c>
      <c r="CY472" s="171" t="str">
        <f>IF(Table1[[#This Row],[Various  ]]&lt;&gt;1,IF(Table1[[#This Row],[Training Resources]]=1,1,""),"")</f>
        <v/>
      </c>
      <c r="CZ472" s="171" t="str">
        <f>IF(Table1[[#This Row],[Various  ]]&lt;&gt;1,IF(Table1[[#This Row],[Toolbox]]=1,1,""),"")</f>
        <v/>
      </c>
      <c r="DA472" s="169" t="str">
        <f>IF(Table1[[#This Row],[Various  ]]&lt;&gt;1,IF(Table1[[#This Row],[Video]]=1,1,""),"")</f>
        <v/>
      </c>
      <c r="DB472" s="169" t="str">
        <f>IF(Table1[[#This Row],[Various  ]]&lt;&gt;1,IF(Table1[[#This Row],[Case study]]=1,1,""),"")</f>
        <v/>
      </c>
      <c r="DC472" s="169" t="str">
        <f>IF(Table1[[#This Row],[Various  ]]&lt;&gt;1,IF(Table1[[#This Row],[Other   ]]=1,1,""),"")</f>
        <v/>
      </c>
      <c r="DD472" s="169" t="str">
        <f>IF(Table1[[#This Row],[Various  ]]&lt;&gt;1,IF(Table1[[#This Row],[Standards]]=1,1,""),"")</f>
        <v/>
      </c>
      <c r="DE472" s="169" t="str">
        <f>IF(Table1[[#This Row],[Various]]=1,1,IF(SUM(Table1[[#This Row],[Calculator / Software]:[Standards]])&gt;1,1,""))</f>
        <v/>
      </c>
      <c r="DF472" s="169" t="str">
        <f>IF(Table1[[#This Row],[Multiple NCC links]]&lt;&gt;1,IF(Table1[[#This Row],[Design]]=1,1,""),"")</f>
        <v/>
      </c>
      <c r="DG472" s="169" t="str">
        <f>IF(Table1[[#This Row],[Multiple NCC links]]&lt;&gt;1,IF(Table1[[#This Row],[Assessment / Verification]]=1,1,""),"")</f>
        <v/>
      </c>
      <c r="DH472" s="169" t="str">
        <f>IF(Table1[[#This Row],[Multiple NCC links]]&lt;&gt;1,IF(Table1[[#This Row],[Climate Specific ]]=1,1,""),"")</f>
        <v/>
      </c>
      <c r="DI472" s="169" t="str">
        <f>IF(Table1[[#This Row],[Multiple NCC links]]&lt;&gt;1,IF(Table1[[#This Row],[Alterations / Additions]]=1,1,""),"")</f>
        <v/>
      </c>
      <c r="DJ472" s="169" t="str">
        <f>IF(Table1[[#This Row],[Multiple NCC links]]&lt;&gt;1,IF(Table1[[#This Row],[Glazing]]=1,1,""),"")</f>
        <v/>
      </c>
      <c r="DK472" s="169" t="str">
        <f>IF(Table1[[#This Row],[Multiple NCC links]]&lt;&gt;1,IF(Table1[[#This Row],[Building Fabric / Thermal / Sealing]]=1,1,""),"")</f>
        <v/>
      </c>
      <c r="DL472" s="169" t="str">
        <f>IF(Table1[[#This Row],[Multiple NCC links]]&lt;&gt;1,IF(Table1[[#This Row],[Lighting]]=1,1,""),"")</f>
        <v/>
      </c>
      <c r="DM472" s="169" t="str">
        <f>IF(Table1[[#This Row],[Multiple NCC links]]&lt;&gt;1,IF(Table1[[#This Row],[HVAC]]=1,1,""),"")</f>
        <v/>
      </c>
      <c r="DN472" s="169" t="str">
        <f>IF(Table1[[#This Row],[Multiple NCC links]]&lt;&gt;1,IF(Table1[[#This Row],[Services]]=1,1,""),"")</f>
        <v/>
      </c>
      <c r="DO472" s="169" t="str">
        <f>IF(Table1[[#This Row],[Multiple NCC links]]&lt;&gt;1,IF(Table1[[#This Row],[Maintenance &amp; Monitoring]]=1,1,""),"")</f>
        <v/>
      </c>
      <c r="DP472" s="169" t="str">
        <f>IF(Table1[[#This Row],[Multiple NCC links]]&lt;&gt;1,IF(Table1[[#This Row],[Hand over / Operations]]=1,1,""),"")</f>
        <v/>
      </c>
      <c r="DQ472" s="169" t="str">
        <f>IF(Table1[[#This Row],[Multiple NCC links]]&lt;&gt;1,IF(Table1[[#This Row],[As built assessment]]=1,1,""),"")</f>
        <v/>
      </c>
      <c r="DR472" s="169" t="str">
        <f>IF(Table1[[#This Row],[Multiple NCC links]]&lt;&gt;1,IF(Table1[[#This Row],[Beyond compliance]]=1,1,""),"")</f>
        <v/>
      </c>
      <c r="DS472" s="169" t="str">
        <f>IF(SUM(Table1[[#This Row],[Design]:[Beyond compliance]])&gt;1,1,"")</f>
        <v/>
      </c>
      <c r="DT472" s="169" t="str">
        <f>IF(Table1[[#This Row],[Both Residential &amp; Commercial4]]&lt;&gt;1,IF(Table1[[#This Row],[Residential]]=1,1,""),"")</f>
        <v/>
      </c>
      <c r="DU472" s="169" t="str">
        <f>IF(Table1[[#This Row],[Both Residential &amp; Commercial4]]&lt;&gt;1,IF(Table1[[#This Row],[Commercial]]=1,1,""),"")</f>
        <v/>
      </c>
      <c r="DV472" s="169" t="str">
        <f>Table1[[#This Row],[Residential &amp; Commercial]]</f>
        <v/>
      </c>
      <c r="DW472" s="169"/>
    </row>
    <row r="473" spans="1:127" s="49" customFormat="1" ht="20.25" thickTop="1" thickBot="1" x14ac:dyDescent="0.35">
      <c r="A473" s="97"/>
      <c r="B473" s="97"/>
      <c r="C473" s="88"/>
      <c r="D473" s="88"/>
      <c r="E473" s="176"/>
      <c r="F473" s="176"/>
      <c r="G473" s="176"/>
      <c r="H473" s="176"/>
      <c r="I473" s="90" t="str">
        <f>IF(AND(Table1[[#This Row],[General]]=1,Table1[[#This Row],[Beginner]]=1,Table1[[#This Row],[Intermediate]]=1,Table1[[#This Row],[Advanced]]=1),1,"")</f>
        <v/>
      </c>
      <c r="J473" s="90" t="str">
        <f>CONCATENATE(IF(Table1[[#This Row],[General]]=1,"General, ",""), IF(Table1[[#This Row],[Beginner]]=1,"Beginner, ",""),IF(Table1[[#This Row],[Intermediate]]=1,"Intermediate, ",""), IF(Table1[[#This Row],[Advanced]]=1,"Advanced",""))</f>
        <v/>
      </c>
      <c r="K473" s="91"/>
      <c r="L473" s="179"/>
      <c r="M473" s="91"/>
      <c r="N473" s="91"/>
      <c r="O473" s="159"/>
      <c r="P473" s="91"/>
      <c r="Q473" s="91"/>
      <c r="R473" s="91"/>
      <c r="S47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73" s="102"/>
      <c r="U473" s="102"/>
      <c r="V473" s="240"/>
      <c r="W473" s="240"/>
      <c r="X473" s="102"/>
      <c r="Y473" s="102"/>
      <c r="Z473" s="102"/>
      <c r="AA473" s="102"/>
      <c r="AB473" s="102"/>
      <c r="AC473" s="102"/>
      <c r="AD473" s="102"/>
      <c r="AE473" s="102"/>
      <c r="AF473" s="102"/>
      <c r="AG47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73" s="103"/>
      <c r="AI473" s="103"/>
      <c r="AJ473" s="103"/>
      <c r="AK473" s="74" t="str">
        <f>CONCATENATE(IF(Table1[[#This Row],[Digital]]=1,"Digital, ",""),IF(Table1[[#This Row],[Face to Face]]=1,"Face to face, ",""),IF(Table1[[#This Row],[Blended]]=1,"Blended",""))</f>
        <v/>
      </c>
      <c r="AL473" s="99"/>
      <c r="AM473" s="104"/>
      <c r="AN473" s="130"/>
      <c r="AO473" s="94"/>
      <c r="AP473" s="182"/>
      <c r="AQ473" s="94"/>
      <c r="AR473" s="94"/>
      <c r="AS473" s="94"/>
      <c r="AT473" s="94"/>
      <c r="AU473" s="94"/>
      <c r="AV473" s="182"/>
      <c r="AW473" s="182"/>
      <c r="AX473" s="182"/>
      <c r="AY473" s="94"/>
      <c r="AZ47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7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73" s="95"/>
      <c r="BC473" s="95"/>
      <c r="BD473" s="90" t="str">
        <f>IF(AND(Table1[[#This Row],[Residential]]=1,Table1[[#This Row],[Commercial]]=1),1,"")</f>
        <v/>
      </c>
      <c r="BE473" s="90" t="str">
        <f>CONCATENATE(IF(Table1[[#This Row],[Residential]]=1,"Residential, ",""),IF(Table1[[#This Row],[Commercial]]=1,"Commercial",""))</f>
        <v/>
      </c>
      <c r="BF473" s="94"/>
      <c r="BG473" s="94"/>
      <c r="BH473" s="94"/>
      <c r="BI473" s="94"/>
      <c r="BJ473" s="94"/>
      <c r="BK473" s="94"/>
      <c r="BL473" s="94"/>
      <c r="BM473" s="182"/>
      <c r="BN473" s="94"/>
      <c r="BO47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73" s="178"/>
      <c r="BQ473" s="120"/>
      <c r="BR473" s="132"/>
      <c r="BS473" s="120"/>
      <c r="BT473" s="175"/>
      <c r="BU473" s="175"/>
      <c r="BV473" s="175"/>
      <c r="BW473" s="121"/>
      <c r="BX473" s="121"/>
      <c r="BY473" s="121"/>
      <c r="BZ473" s="227"/>
      <c r="CA47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73" s="48">
        <f>COUNTIF(Table1[[#This Row],[Validity]:[Alignment with NCC (Yes=1,No=0)]],"N/A")</f>
        <v>0</v>
      </c>
      <c r="CC473" s="48">
        <f>IF(ISERROR(Table1[[#This Row],[Total Quality Score (out of 10)]]/(4-Table1[[#This Row],[N/A Count]])),0,Table1[[#This Row],[Total Quality Score (out of 10)]]/(4-Table1[[#This Row],[N/A Count]]))</f>
        <v>0</v>
      </c>
      <c r="CD473" s="106"/>
      <c r="CE473" s="106"/>
      <c r="CF473" s="172" t="str">
        <f>IF(SUM(Table1[[#This Row],[Multiple]:[Level (all)62]])&lt;1,IF(Table1[[#This Row],[General]]=1,1,""),"")</f>
        <v/>
      </c>
      <c r="CG473" s="172" t="str">
        <f>IF(SUM(Table1[[#This Row],[Multiple]:[Level (all)62]])&lt;1,IF(Table1[[#This Row],[Beginner]]=1,1,""),"")</f>
        <v/>
      </c>
      <c r="CH473" s="171" t="str">
        <f>IF(SUM(Table1[[#This Row],[Multiple]:[Level (all)62]])&lt;1,IF(Table1[[#This Row],[Intermediate]]=1,1,""),"")</f>
        <v/>
      </c>
      <c r="CI473" s="171" t="str">
        <f>IF(SUM(Table1[[#This Row],[Multiple]:[Level (all)62]])&lt;1,IF(Table1[[#This Row],[Advanced]]=1,1,""),"")</f>
        <v/>
      </c>
      <c r="CJ473" s="171" t="str">
        <f>IF(AND(SUM(Table1[[#This Row],[General]:[Advanced]])&lt;4,SUM(Table1[[#This Row],[General]:[Advanced]])&gt;1),1,"")</f>
        <v/>
      </c>
      <c r="CK473" s="171" t="str">
        <f>Table1[[#This Row],[Level (all)]]</f>
        <v/>
      </c>
      <c r="CL473" s="171" t="str">
        <f>IF(Table1[[#This Row],[Multiple audience]]&lt;&gt;1,IF(Table1[[#This Row],[General Audience]]=1,1,""),"")</f>
        <v/>
      </c>
      <c r="CM473" s="171" t="str">
        <f>IF(Table1[[#This Row],[Multiple audience]]&lt;&gt;1,IF(Table1[[#This Row],[Planners / Designers ]]=1,1,""),"")</f>
        <v/>
      </c>
      <c r="CN473" s="171" t="str">
        <f>IF(Table1[[#This Row],[Multiple audience]]&lt;&gt;1,IF(Table1[[#This Row],[Regulatory Assessors]]=1,1,""),"")</f>
        <v/>
      </c>
      <c r="CO473" s="171" t="str">
        <f>IF(Table1[[#This Row],[Multiple audience]]&lt;&gt;1,IF(Table1[[#This Row],[Builders / Management]]=1,1,""),"")</f>
        <v/>
      </c>
      <c r="CP473" s="171" t="str">
        <f>IF(Table1[[#This Row],[Multiple audience]]&lt;&gt;1,IF(Table1[[#This Row],[Energy / Sus Assessors]]=1,1,""),"")</f>
        <v/>
      </c>
      <c r="CQ473" s="171" t="str">
        <f>IF(Table1[[#This Row],[Multiple audience]]&lt;&gt;1,IF(Table1[[#This Row],[Semi-skilled]]=1,1,""),"")</f>
        <v/>
      </c>
      <c r="CR473" s="171" t="str">
        <f>IF(Table1[[#This Row],[Multiple audience]]&lt;&gt;1,IF(Table1[[#This Row],[Trades]]=1,1,""),"")</f>
        <v/>
      </c>
      <c r="CS473" s="171" t="str">
        <f>IF(Table1[[#This Row],[Multiple audience]]&lt;&gt;1,IF(Table1[[#This Row],[Other]]=1,1,""),"")</f>
        <v/>
      </c>
      <c r="CT473" s="171" t="str">
        <f>IF(SUM(Table1[[#This Row],[General Audience]:[Other]])&gt;1,1,"")</f>
        <v/>
      </c>
      <c r="CU473" s="171" t="str">
        <f>IF(Table1[[#This Row],[Various  ]]&lt;&gt;1,IF(Table1[[#This Row],[Calculator / Software]]=1,1,""),"")</f>
        <v/>
      </c>
      <c r="CV473" s="171" t="str">
        <f>IF(Table1[[#This Row],[Various  ]]&lt;&gt;1,IF(Table1[[#This Row],[Information  ]]=1,1,""),"")</f>
        <v/>
      </c>
      <c r="CW473" s="171" t="str">
        <f>IF(Table1[[#This Row],[Various  ]]&lt;&gt;1,IF(Table1[[#This Row],[Interactive Tool]]=1,1,""),"")</f>
        <v/>
      </c>
      <c r="CX473" s="171" t="str">
        <f>IF(Table1[[#This Row],[Various  ]]&lt;&gt;1,IF(Table1[[#This Row],[Technical Specifications]]=1,1,""),"")</f>
        <v/>
      </c>
      <c r="CY473" s="171" t="str">
        <f>IF(Table1[[#This Row],[Various  ]]&lt;&gt;1,IF(Table1[[#This Row],[Training Resources]]=1,1,""),"")</f>
        <v/>
      </c>
      <c r="CZ473" s="171" t="str">
        <f>IF(Table1[[#This Row],[Various  ]]&lt;&gt;1,IF(Table1[[#This Row],[Toolbox]]=1,1,""),"")</f>
        <v/>
      </c>
      <c r="DA473" s="169" t="str">
        <f>IF(Table1[[#This Row],[Various  ]]&lt;&gt;1,IF(Table1[[#This Row],[Video]]=1,1,""),"")</f>
        <v/>
      </c>
      <c r="DB473" s="169" t="str">
        <f>IF(Table1[[#This Row],[Various  ]]&lt;&gt;1,IF(Table1[[#This Row],[Case study]]=1,1,""),"")</f>
        <v/>
      </c>
      <c r="DC473" s="169" t="str">
        <f>IF(Table1[[#This Row],[Various  ]]&lt;&gt;1,IF(Table1[[#This Row],[Other   ]]=1,1,""),"")</f>
        <v/>
      </c>
      <c r="DD473" s="169" t="str">
        <f>IF(Table1[[#This Row],[Various  ]]&lt;&gt;1,IF(Table1[[#This Row],[Standards]]=1,1,""),"")</f>
        <v/>
      </c>
      <c r="DE473" s="169" t="str">
        <f>IF(Table1[[#This Row],[Various]]=1,1,IF(SUM(Table1[[#This Row],[Calculator / Software]:[Standards]])&gt;1,1,""))</f>
        <v/>
      </c>
      <c r="DF473" s="169" t="str">
        <f>IF(Table1[[#This Row],[Multiple NCC links]]&lt;&gt;1,IF(Table1[[#This Row],[Design]]=1,1,""),"")</f>
        <v/>
      </c>
      <c r="DG473" s="169" t="str">
        <f>IF(Table1[[#This Row],[Multiple NCC links]]&lt;&gt;1,IF(Table1[[#This Row],[Assessment / Verification]]=1,1,""),"")</f>
        <v/>
      </c>
      <c r="DH473" s="169" t="str">
        <f>IF(Table1[[#This Row],[Multiple NCC links]]&lt;&gt;1,IF(Table1[[#This Row],[Climate Specific ]]=1,1,""),"")</f>
        <v/>
      </c>
      <c r="DI473" s="169" t="str">
        <f>IF(Table1[[#This Row],[Multiple NCC links]]&lt;&gt;1,IF(Table1[[#This Row],[Alterations / Additions]]=1,1,""),"")</f>
        <v/>
      </c>
      <c r="DJ473" s="169" t="str">
        <f>IF(Table1[[#This Row],[Multiple NCC links]]&lt;&gt;1,IF(Table1[[#This Row],[Glazing]]=1,1,""),"")</f>
        <v/>
      </c>
      <c r="DK473" s="169" t="str">
        <f>IF(Table1[[#This Row],[Multiple NCC links]]&lt;&gt;1,IF(Table1[[#This Row],[Building Fabric / Thermal / Sealing]]=1,1,""),"")</f>
        <v/>
      </c>
      <c r="DL473" s="169" t="str">
        <f>IF(Table1[[#This Row],[Multiple NCC links]]&lt;&gt;1,IF(Table1[[#This Row],[Lighting]]=1,1,""),"")</f>
        <v/>
      </c>
      <c r="DM473" s="169" t="str">
        <f>IF(Table1[[#This Row],[Multiple NCC links]]&lt;&gt;1,IF(Table1[[#This Row],[HVAC]]=1,1,""),"")</f>
        <v/>
      </c>
      <c r="DN473" s="169" t="str">
        <f>IF(Table1[[#This Row],[Multiple NCC links]]&lt;&gt;1,IF(Table1[[#This Row],[Services]]=1,1,""),"")</f>
        <v/>
      </c>
      <c r="DO473" s="169" t="str">
        <f>IF(Table1[[#This Row],[Multiple NCC links]]&lt;&gt;1,IF(Table1[[#This Row],[Maintenance &amp; Monitoring]]=1,1,""),"")</f>
        <v/>
      </c>
      <c r="DP473" s="169" t="str">
        <f>IF(Table1[[#This Row],[Multiple NCC links]]&lt;&gt;1,IF(Table1[[#This Row],[Hand over / Operations]]=1,1,""),"")</f>
        <v/>
      </c>
      <c r="DQ473" s="169" t="str">
        <f>IF(Table1[[#This Row],[Multiple NCC links]]&lt;&gt;1,IF(Table1[[#This Row],[As built assessment]]=1,1,""),"")</f>
        <v/>
      </c>
      <c r="DR473" s="169" t="str">
        <f>IF(Table1[[#This Row],[Multiple NCC links]]&lt;&gt;1,IF(Table1[[#This Row],[Beyond compliance]]=1,1,""),"")</f>
        <v/>
      </c>
      <c r="DS473" s="169" t="str">
        <f>IF(SUM(Table1[[#This Row],[Design]:[Beyond compliance]])&gt;1,1,"")</f>
        <v/>
      </c>
      <c r="DT473" s="169" t="str">
        <f>IF(Table1[[#This Row],[Both Residential &amp; Commercial4]]&lt;&gt;1,IF(Table1[[#This Row],[Residential]]=1,1,""),"")</f>
        <v/>
      </c>
      <c r="DU473" s="169" t="str">
        <f>IF(Table1[[#This Row],[Both Residential &amp; Commercial4]]&lt;&gt;1,IF(Table1[[#This Row],[Commercial]]=1,1,""),"")</f>
        <v/>
      </c>
      <c r="DV473" s="169" t="str">
        <f>Table1[[#This Row],[Residential &amp; Commercial]]</f>
        <v/>
      </c>
      <c r="DW473" s="169"/>
    </row>
    <row r="474" spans="1:127" s="49" customFormat="1" ht="20.25" thickTop="1" thickBot="1" x14ac:dyDescent="0.35">
      <c r="A474" s="97"/>
      <c r="B474" s="97"/>
      <c r="C474" s="88"/>
      <c r="D474" s="88"/>
      <c r="E474" s="176"/>
      <c r="F474" s="176"/>
      <c r="G474" s="176"/>
      <c r="H474" s="176"/>
      <c r="I474" s="90" t="str">
        <f>IF(AND(Table1[[#This Row],[General]]=1,Table1[[#This Row],[Beginner]]=1,Table1[[#This Row],[Intermediate]]=1,Table1[[#This Row],[Advanced]]=1),1,"")</f>
        <v/>
      </c>
      <c r="J474" s="90" t="str">
        <f>CONCATENATE(IF(Table1[[#This Row],[General]]=1,"General, ",""), IF(Table1[[#This Row],[Beginner]]=1,"Beginner, ",""),IF(Table1[[#This Row],[Intermediate]]=1,"Intermediate, ",""), IF(Table1[[#This Row],[Advanced]]=1,"Advanced",""))</f>
        <v/>
      </c>
      <c r="K474" s="91"/>
      <c r="L474" s="179"/>
      <c r="M474" s="91"/>
      <c r="N474" s="91"/>
      <c r="O474" s="159"/>
      <c r="P474" s="91"/>
      <c r="Q474" s="91"/>
      <c r="R474" s="91"/>
      <c r="S47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74" s="102"/>
      <c r="U474" s="102"/>
      <c r="V474" s="240"/>
      <c r="W474" s="240"/>
      <c r="X474" s="102"/>
      <c r="Y474" s="102"/>
      <c r="Z474" s="102"/>
      <c r="AA474" s="102"/>
      <c r="AB474" s="102"/>
      <c r="AC474" s="102"/>
      <c r="AD474" s="102"/>
      <c r="AE474" s="102"/>
      <c r="AF474" s="102"/>
      <c r="AG47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74" s="103"/>
      <c r="AI474" s="103"/>
      <c r="AJ474" s="103"/>
      <c r="AK474" s="74" t="str">
        <f>CONCATENATE(IF(Table1[[#This Row],[Digital]]=1,"Digital, ",""),IF(Table1[[#This Row],[Face to Face]]=1,"Face to face, ",""),IF(Table1[[#This Row],[Blended]]=1,"Blended",""))</f>
        <v/>
      </c>
      <c r="AL474" s="99"/>
      <c r="AM474" s="104"/>
      <c r="AN474" s="130"/>
      <c r="AO474" s="94"/>
      <c r="AP474" s="182"/>
      <c r="AQ474" s="94"/>
      <c r="AR474" s="94"/>
      <c r="AS474" s="94"/>
      <c r="AT474" s="94"/>
      <c r="AU474" s="94"/>
      <c r="AV474" s="182"/>
      <c r="AW474" s="182"/>
      <c r="AX474" s="182"/>
      <c r="AY474" s="94"/>
      <c r="AZ47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7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74" s="95"/>
      <c r="BC474" s="95"/>
      <c r="BD474" s="90" t="str">
        <f>IF(AND(Table1[[#This Row],[Residential]]=1,Table1[[#This Row],[Commercial]]=1),1,"")</f>
        <v/>
      </c>
      <c r="BE474" s="90" t="str">
        <f>CONCATENATE(IF(Table1[[#This Row],[Residential]]=1,"Residential, ",""),IF(Table1[[#This Row],[Commercial]]=1,"Commercial",""))</f>
        <v/>
      </c>
      <c r="BF474" s="94"/>
      <c r="BG474" s="94"/>
      <c r="BH474" s="94"/>
      <c r="BI474" s="94"/>
      <c r="BJ474" s="94"/>
      <c r="BK474" s="94"/>
      <c r="BL474" s="94"/>
      <c r="BM474" s="182"/>
      <c r="BN474" s="94"/>
      <c r="BO47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74" s="178"/>
      <c r="BQ474" s="120"/>
      <c r="BR474" s="132"/>
      <c r="BS474" s="120"/>
      <c r="BT474" s="175"/>
      <c r="BU474" s="175"/>
      <c r="BV474" s="175"/>
      <c r="BW474" s="121"/>
      <c r="BX474" s="121"/>
      <c r="BY474" s="121"/>
      <c r="BZ474" s="227"/>
      <c r="CA47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74" s="48">
        <f>COUNTIF(Table1[[#This Row],[Validity]:[Alignment with NCC (Yes=1,No=0)]],"N/A")</f>
        <v>0</v>
      </c>
      <c r="CC474" s="48">
        <f>IF(ISERROR(Table1[[#This Row],[Total Quality Score (out of 10)]]/(4-Table1[[#This Row],[N/A Count]])),0,Table1[[#This Row],[Total Quality Score (out of 10)]]/(4-Table1[[#This Row],[N/A Count]]))</f>
        <v>0</v>
      </c>
      <c r="CD474" s="106"/>
      <c r="CE474" s="106"/>
      <c r="CF474" s="172" t="str">
        <f>IF(SUM(Table1[[#This Row],[Multiple]:[Level (all)62]])&lt;1,IF(Table1[[#This Row],[General]]=1,1,""),"")</f>
        <v/>
      </c>
      <c r="CG474" s="172" t="str">
        <f>IF(SUM(Table1[[#This Row],[Multiple]:[Level (all)62]])&lt;1,IF(Table1[[#This Row],[Beginner]]=1,1,""),"")</f>
        <v/>
      </c>
      <c r="CH474" s="171" t="str">
        <f>IF(SUM(Table1[[#This Row],[Multiple]:[Level (all)62]])&lt;1,IF(Table1[[#This Row],[Intermediate]]=1,1,""),"")</f>
        <v/>
      </c>
      <c r="CI474" s="171" t="str">
        <f>IF(SUM(Table1[[#This Row],[Multiple]:[Level (all)62]])&lt;1,IF(Table1[[#This Row],[Advanced]]=1,1,""),"")</f>
        <v/>
      </c>
      <c r="CJ474" s="171" t="str">
        <f>IF(AND(SUM(Table1[[#This Row],[General]:[Advanced]])&lt;4,SUM(Table1[[#This Row],[General]:[Advanced]])&gt;1),1,"")</f>
        <v/>
      </c>
      <c r="CK474" s="171" t="str">
        <f>Table1[[#This Row],[Level (all)]]</f>
        <v/>
      </c>
      <c r="CL474" s="171" t="str">
        <f>IF(Table1[[#This Row],[Multiple audience]]&lt;&gt;1,IF(Table1[[#This Row],[General Audience]]=1,1,""),"")</f>
        <v/>
      </c>
      <c r="CM474" s="171" t="str">
        <f>IF(Table1[[#This Row],[Multiple audience]]&lt;&gt;1,IF(Table1[[#This Row],[Planners / Designers ]]=1,1,""),"")</f>
        <v/>
      </c>
      <c r="CN474" s="171" t="str">
        <f>IF(Table1[[#This Row],[Multiple audience]]&lt;&gt;1,IF(Table1[[#This Row],[Regulatory Assessors]]=1,1,""),"")</f>
        <v/>
      </c>
      <c r="CO474" s="171" t="str">
        <f>IF(Table1[[#This Row],[Multiple audience]]&lt;&gt;1,IF(Table1[[#This Row],[Builders / Management]]=1,1,""),"")</f>
        <v/>
      </c>
      <c r="CP474" s="171" t="str">
        <f>IF(Table1[[#This Row],[Multiple audience]]&lt;&gt;1,IF(Table1[[#This Row],[Energy / Sus Assessors]]=1,1,""),"")</f>
        <v/>
      </c>
      <c r="CQ474" s="171" t="str">
        <f>IF(Table1[[#This Row],[Multiple audience]]&lt;&gt;1,IF(Table1[[#This Row],[Semi-skilled]]=1,1,""),"")</f>
        <v/>
      </c>
      <c r="CR474" s="171" t="str">
        <f>IF(Table1[[#This Row],[Multiple audience]]&lt;&gt;1,IF(Table1[[#This Row],[Trades]]=1,1,""),"")</f>
        <v/>
      </c>
      <c r="CS474" s="171" t="str">
        <f>IF(Table1[[#This Row],[Multiple audience]]&lt;&gt;1,IF(Table1[[#This Row],[Other]]=1,1,""),"")</f>
        <v/>
      </c>
      <c r="CT474" s="171" t="str">
        <f>IF(SUM(Table1[[#This Row],[General Audience]:[Other]])&gt;1,1,"")</f>
        <v/>
      </c>
      <c r="CU474" s="171" t="str">
        <f>IF(Table1[[#This Row],[Various  ]]&lt;&gt;1,IF(Table1[[#This Row],[Calculator / Software]]=1,1,""),"")</f>
        <v/>
      </c>
      <c r="CV474" s="171" t="str">
        <f>IF(Table1[[#This Row],[Various  ]]&lt;&gt;1,IF(Table1[[#This Row],[Information  ]]=1,1,""),"")</f>
        <v/>
      </c>
      <c r="CW474" s="171" t="str">
        <f>IF(Table1[[#This Row],[Various  ]]&lt;&gt;1,IF(Table1[[#This Row],[Interactive Tool]]=1,1,""),"")</f>
        <v/>
      </c>
      <c r="CX474" s="171" t="str">
        <f>IF(Table1[[#This Row],[Various  ]]&lt;&gt;1,IF(Table1[[#This Row],[Technical Specifications]]=1,1,""),"")</f>
        <v/>
      </c>
      <c r="CY474" s="171" t="str">
        <f>IF(Table1[[#This Row],[Various  ]]&lt;&gt;1,IF(Table1[[#This Row],[Training Resources]]=1,1,""),"")</f>
        <v/>
      </c>
      <c r="CZ474" s="171" t="str">
        <f>IF(Table1[[#This Row],[Various  ]]&lt;&gt;1,IF(Table1[[#This Row],[Toolbox]]=1,1,""),"")</f>
        <v/>
      </c>
      <c r="DA474" s="169" t="str">
        <f>IF(Table1[[#This Row],[Various  ]]&lt;&gt;1,IF(Table1[[#This Row],[Video]]=1,1,""),"")</f>
        <v/>
      </c>
      <c r="DB474" s="169" t="str">
        <f>IF(Table1[[#This Row],[Various  ]]&lt;&gt;1,IF(Table1[[#This Row],[Case study]]=1,1,""),"")</f>
        <v/>
      </c>
      <c r="DC474" s="169" t="str">
        <f>IF(Table1[[#This Row],[Various  ]]&lt;&gt;1,IF(Table1[[#This Row],[Other   ]]=1,1,""),"")</f>
        <v/>
      </c>
      <c r="DD474" s="169" t="str">
        <f>IF(Table1[[#This Row],[Various  ]]&lt;&gt;1,IF(Table1[[#This Row],[Standards]]=1,1,""),"")</f>
        <v/>
      </c>
      <c r="DE474" s="169" t="str">
        <f>IF(Table1[[#This Row],[Various]]=1,1,IF(SUM(Table1[[#This Row],[Calculator / Software]:[Standards]])&gt;1,1,""))</f>
        <v/>
      </c>
      <c r="DF474" s="169" t="str">
        <f>IF(Table1[[#This Row],[Multiple NCC links]]&lt;&gt;1,IF(Table1[[#This Row],[Design]]=1,1,""),"")</f>
        <v/>
      </c>
      <c r="DG474" s="169" t="str">
        <f>IF(Table1[[#This Row],[Multiple NCC links]]&lt;&gt;1,IF(Table1[[#This Row],[Assessment / Verification]]=1,1,""),"")</f>
        <v/>
      </c>
      <c r="DH474" s="169" t="str">
        <f>IF(Table1[[#This Row],[Multiple NCC links]]&lt;&gt;1,IF(Table1[[#This Row],[Climate Specific ]]=1,1,""),"")</f>
        <v/>
      </c>
      <c r="DI474" s="169" t="str">
        <f>IF(Table1[[#This Row],[Multiple NCC links]]&lt;&gt;1,IF(Table1[[#This Row],[Alterations / Additions]]=1,1,""),"")</f>
        <v/>
      </c>
      <c r="DJ474" s="169" t="str">
        <f>IF(Table1[[#This Row],[Multiple NCC links]]&lt;&gt;1,IF(Table1[[#This Row],[Glazing]]=1,1,""),"")</f>
        <v/>
      </c>
      <c r="DK474" s="169" t="str">
        <f>IF(Table1[[#This Row],[Multiple NCC links]]&lt;&gt;1,IF(Table1[[#This Row],[Building Fabric / Thermal / Sealing]]=1,1,""),"")</f>
        <v/>
      </c>
      <c r="DL474" s="169" t="str">
        <f>IF(Table1[[#This Row],[Multiple NCC links]]&lt;&gt;1,IF(Table1[[#This Row],[Lighting]]=1,1,""),"")</f>
        <v/>
      </c>
      <c r="DM474" s="169" t="str">
        <f>IF(Table1[[#This Row],[Multiple NCC links]]&lt;&gt;1,IF(Table1[[#This Row],[HVAC]]=1,1,""),"")</f>
        <v/>
      </c>
      <c r="DN474" s="169" t="str">
        <f>IF(Table1[[#This Row],[Multiple NCC links]]&lt;&gt;1,IF(Table1[[#This Row],[Services]]=1,1,""),"")</f>
        <v/>
      </c>
      <c r="DO474" s="169" t="str">
        <f>IF(Table1[[#This Row],[Multiple NCC links]]&lt;&gt;1,IF(Table1[[#This Row],[Maintenance &amp; Monitoring]]=1,1,""),"")</f>
        <v/>
      </c>
      <c r="DP474" s="169" t="str">
        <f>IF(Table1[[#This Row],[Multiple NCC links]]&lt;&gt;1,IF(Table1[[#This Row],[Hand over / Operations]]=1,1,""),"")</f>
        <v/>
      </c>
      <c r="DQ474" s="169" t="str">
        <f>IF(Table1[[#This Row],[Multiple NCC links]]&lt;&gt;1,IF(Table1[[#This Row],[As built assessment]]=1,1,""),"")</f>
        <v/>
      </c>
      <c r="DR474" s="169" t="str">
        <f>IF(Table1[[#This Row],[Multiple NCC links]]&lt;&gt;1,IF(Table1[[#This Row],[Beyond compliance]]=1,1,""),"")</f>
        <v/>
      </c>
      <c r="DS474" s="169" t="str">
        <f>IF(SUM(Table1[[#This Row],[Design]:[Beyond compliance]])&gt;1,1,"")</f>
        <v/>
      </c>
      <c r="DT474" s="169" t="str">
        <f>IF(Table1[[#This Row],[Both Residential &amp; Commercial4]]&lt;&gt;1,IF(Table1[[#This Row],[Residential]]=1,1,""),"")</f>
        <v/>
      </c>
      <c r="DU474" s="169" t="str">
        <f>IF(Table1[[#This Row],[Both Residential &amp; Commercial4]]&lt;&gt;1,IF(Table1[[#This Row],[Commercial]]=1,1,""),"")</f>
        <v/>
      </c>
      <c r="DV474" s="169" t="str">
        <f>Table1[[#This Row],[Residential &amp; Commercial]]</f>
        <v/>
      </c>
      <c r="DW474" s="169"/>
    </row>
    <row r="475" spans="1:127" s="49" customFormat="1" ht="20.25" thickTop="1" thickBot="1" x14ac:dyDescent="0.35">
      <c r="A475" s="97"/>
      <c r="B475" s="97"/>
      <c r="C475" s="88"/>
      <c r="D475" s="88"/>
      <c r="E475" s="176"/>
      <c r="F475" s="176"/>
      <c r="G475" s="176"/>
      <c r="H475" s="176"/>
      <c r="I475" s="90" t="str">
        <f>IF(AND(Table1[[#This Row],[General]]=1,Table1[[#This Row],[Beginner]]=1,Table1[[#This Row],[Intermediate]]=1,Table1[[#This Row],[Advanced]]=1),1,"")</f>
        <v/>
      </c>
      <c r="J475" s="90" t="str">
        <f>CONCATENATE(IF(Table1[[#This Row],[General]]=1,"General, ",""), IF(Table1[[#This Row],[Beginner]]=1,"Beginner, ",""),IF(Table1[[#This Row],[Intermediate]]=1,"Intermediate, ",""), IF(Table1[[#This Row],[Advanced]]=1,"Advanced",""))</f>
        <v/>
      </c>
      <c r="K475" s="91"/>
      <c r="L475" s="179"/>
      <c r="M475" s="91"/>
      <c r="N475" s="91"/>
      <c r="O475" s="159"/>
      <c r="P475" s="91"/>
      <c r="Q475" s="91"/>
      <c r="R475" s="91"/>
      <c r="S47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75" s="102"/>
      <c r="U475" s="102"/>
      <c r="V475" s="240"/>
      <c r="W475" s="240"/>
      <c r="X475" s="102"/>
      <c r="Y475" s="102"/>
      <c r="Z475" s="102"/>
      <c r="AA475" s="102"/>
      <c r="AB475" s="102"/>
      <c r="AC475" s="102"/>
      <c r="AD475" s="102"/>
      <c r="AE475" s="102"/>
      <c r="AF475" s="102"/>
      <c r="AG47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75" s="103"/>
      <c r="AI475" s="103"/>
      <c r="AJ475" s="103"/>
      <c r="AK475" s="74" t="str">
        <f>CONCATENATE(IF(Table1[[#This Row],[Digital]]=1,"Digital, ",""),IF(Table1[[#This Row],[Face to Face]]=1,"Face to face, ",""),IF(Table1[[#This Row],[Blended]]=1,"Blended",""))</f>
        <v/>
      </c>
      <c r="AL475" s="99"/>
      <c r="AM475" s="104"/>
      <c r="AN475" s="130"/>
      <c r="AO475" s="94"/>
      <c r="AP475" s="182"/>
      <c r="AQ475" s="94"/>
      <c r="AR475" s="94"/>
      <c r="AS475" s="94"/>
      <c r="AT475" s="94"/>
      <c r="AU475" s="94"/>
      <c r="AV475" s="182"/>
      <c r="AW475" s="182"/>
      <c r="AX475" s="182"/>
      <c r="AY475" s="94"/>
      <c r="AZ47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7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75" s="95"/>
      <c r="BC475" s="95"/>
      <c r="BD475" s="90" t="str">
        <f>IF(AND(Table1[[#This Row],[Residential]]=1,Table1[[#This Row],[Commercial]]=1),1,"")</f>
        <v/>
      </c>
      <c r="BE475" s="90" t="str">
        <f>CONCATENATE(IF(Table1[[#This Row],[Residential]]=1,"Residential, ",""),IF(Table1[[#This Row],[Commercial]]=1,"Commercial",""))</f>
        <v/>
      </c>
      <c r="BF475" s="94"/>
      <c r="BG475" s="94"/>
      <c r="BH475" s="94"/>
      <c r="BI475" s="94"/>
      <c r="BJ475" s="94"/>
      <c r="BK475" s="94"/>
      <c r="BL475" s="94"/>
      <c r="BM475" s="182"/>
      <c r="BN475" s="94"/>
      <c r="BO47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75" s="178"/>
      <c r="BQ475" s="120"/>
      <c r="BR475" s="132"/>
      <c r="BS475" s="120"/>
      <c r="BT475" s="175"/>
      <c r="BU475" s="175"/>
      <c r="BV475" s="175"/>
      <c r="BW475" s="121"/>
      <c r="BX475" s="121"/>
      <c r="BY475" s="121"/>
      <c r="BZ475" s="227"/>
      <c r="CA47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75" s="48">
        <f>COUNTIF(Table1[[#This Row],[Validity]:[Alignment with NCC (Yes=1,No=0)]],"N/A")</f>
        <v>0</v>
      </c>
      <c r="CC475" s="48">
        <f>IF(ISERROR(Table1[[#This Row],[Total Quality Score (out of 10)]]/(4-Table1[[#This Row],[N/A Count]])),0,Table1[[#This Row],[Total Quality Score (out of 10)]]/(4-Table1[[#This Row],[N/A Count]]))</f>
        <v>0</v>
      </c>
      <c r="CD475" s="106"/>
      <c r="CE475" s="106"/>
      <c r="CF475" s="172" t="str">
        <f>IF(SUM(Table1[[#This Row],[Multiple]:[Level (all)62]])&lt;1,IF(Table1[[#This Row],[General]]=1,1,""),"")</f>
        <v/>
      </c>
      <c r="CG475" s="172" t="str">
        <f>IF(SUM(Table1[[#This Row],[Multiple]:[Level (all)62]])&lt;1,IF(Table1[[#This Row],[Beginner]]=1,1,""),"")</f>
        <v/>
      </c>
      <c r="CH475" s="171" t="str">
        <f>IF(SUM(Table1[[#This Row],[Multiple]:[Level (all)62]])&lt;1,IF(Table1[[#This Row],[Intermediate]]=1,1,""),"")</f>
        <v/>
      </c>
      <c r="CI475" s="171" t="str">
        <f>IF(SUM(Table1[[#This Row],[Multiple]:[Level (all)62]])&lt;1,IF(Table1[[#This Row],[Advanced]]=1,1,""),"")</f>
        <v/>
      </c>
      <c r="CJ475" s="171" t="str">
        <f>IF(AND(SUM(Table1[[#This Row],[General]:[Advanced]])&lt;4,SUM(Table1[[#This Row],[General]:[Advanced]])&gt;1),1,"")</f>
        <v/>
      </c>
      <c r="CK475" s="171" t="str">
        <f>Table1[[#This Row],[Level (all)]]</f>
        <v/>
      </c>
      <c r="CL475" s="171" t="str">
        <f>IF(Table1[[#This Row],[Multiple audience]]&lt;&gt;1,IF(Table1[[#This Row],[General Audience]]=1,1,""),"")</f>
        <v/>
      </c>
      <c r="CM475" s="171" t="str">
        <f>IF(Table1[[#This Row],[Multiple audience]]&lt;&gt;1,IF(Table1[[#This Row],[Planners / Designers ]]=1,1,""),"")</f>
        <v/>
      </c>
      <c r="CN475" s="171" t="str">
        <f>IF(Table1[[#This Row],[Multiple audience]]&lt;&gt;1,IF(Table1[[#This Row],[Regulatory Assessors]]=1,1,""),"")</f>
        <v/>
      </c>
      <c r="CO475" s="171" t="str">
        <f>IF(Table1[[#This Row],[Multiple audience]]&lt;&gt;1,IF(Table1[[#This Row],[Builders / Management]]=1,1,""),"")</f>
        <v/>
      </c>
      <c r="CP475" s="171" t="str">
        <f>IF(Table1[[#This Row],[Multiple audience]]&lt;&gt;1,IF(Table1[[#This Row],[Energy / Sus Assessors]]=1,1,""),"")</f>
        <v/>
      </c>
      <c r="CQ475" s="171" t="str">
        <f>IF(Table1[[#This Row],[Multiple audience]]&lt;&gt;1,IF(Table1[[#This Row],[Semi-skilled]]=1,1,""),"")</f>
        <v/>
      </c>
      <c r="CR475" s="171" t="str">
        <f>IF(Table1[[#This Row],[Multiple audience]]&lt;&gt;1,IF(Table1[[#This Row],[Trades]]=1,1,""),"")</f>
        <v/>
      </c>
      <c r="CS475" s="171" t="str">
        <f>IF(Table1[[#This Row],[Multiple audience]]&lt;&gt;1,IF(Table1[[#This Row],[Other]]=1,1,""),"")</f>
        <v/>
      </c>
      <c r="CT475" s="171" t="str">
        <f>IF(SUM(Table1[[#This Row],[General Audience]:[Other]])&gt;1,1,"")</f>
        <v/>
      </c>
      <c r="CU475" s="171" t="str">
        <f>IF(Table1[[#This Row],[Various  ]]&lt;&gt;1,IF(Table1[[#This Row],[Calculator / Software]]=1,1,""),"")</f>
        <v/>
      </c>
      <c r="CV475" s="171" t="str">
        <f>IF(Table1[[#This Row],[Various  ]]&lt;&gt;1,IF(Table1[[#This Row],[Information  ]]=1,1,""),"")</f>
        <v/>
      </c>
      <c r="CW475" s="171" t="str">
        <f>IF(Table1[[#This Row],[Various  ]]&lt;&gt;1,IF(Table1[[#This Row],[Interactive Tool]]=1,1,""),"")</f>
        <v/>
      </c>
      <c r="CX475" s="171" t="str">
        <f>IF(Table1[[#This Row],[Various  ]]&lt;&gt;1,IF(Table1[[#This Row],[Technical Specifications]]=1,1,""),"")</f>
        <v/>
      </c>
      <c r="CY475" s="171" t="str">
        <f>IF(Table1[[#This Row],[Various  ]]&lt;&gt;1,IF(Table1[[#This Row],[Training Resources]]=1,1,""),"")</f>
        <v/>
      </c>
      <c r="CZ475" s="171" t="str">
        <f>IF(Table1[[#This Row],[Various  ]]&lt;&gt;1,IF(Table1[[#This Row],[Toolbox]]=1,1,""),"")</f>
        <v/>
      </c>
      <c r="DA475" s="169" t="str">
        <f>IF(Table1[[#This Row],[Various  ]]&lt;&gt;1,IF(Table1[[#This Row],[Video]]=1,1,""),"")</f>
        <v/>
      </c>
      <c r="DB475" s="169" t="str">
        <f>IF(Table1[[#This Row],[Various  ]]&lt;&gt;1,IF(Table1[[#This Row],[Case study]]=1,1,""),"")</f>
        <v/>
      </c>
      <c r="DC475" s="169" t="str">
        <f>IF(Table1[[#This Row],[Various  ]]&lt;&gt;1,IF(Table1[[#This Row],[Other   ]]=1,1,""),"")</f>
        <v/>
      </c>
      <c r="DD475" s="169" t="str">
        <f>IF(Table1[[#This Row],[Various  ]]&lt;&gt;1,IF(Table1[[#This Row],[Standards]]=1,1,""),"")</f>
        <v/>
      </c>
      <c r="DE475" s="169" t="str">
        <f>IF(Table1[[#This Row],[Various]]=1,1,IF(SUM(Table1[[#This Row],[Calculator / Software]:[Standards]])&gt;1,1,""))</f>
        <v/>
      </c>
      <c r="DF475" s="169" t="str">
        <f>IF(Table1[[#This Row],[Multiple NCC links]]&lt;&gt;1,IF(Table1[[#This Row],[Design]]=1,1,""),"")</f>
        <v/>
      </c>
      <c r="DG475" s="169" t="str">
        <f>IF(Table1[[#This Row],[Multiple NCC links]]&lt;&gt;1,IF(Table1[[#This Row],[Assessment / Verification]]=1,1,""),"")</f>
        <v/>
      </c>
      <c r="DH475" s="169" t="str">
        <f>IF(Table1[[#This Row],[Multiple NCC links]]&lt;&gt;1,IF(Table1[[#This Row],[Climate Specific ]]=1,1,""),"")</f>
        <v/>
      </c>
      <c r="DI475" s="169" t="str">
        <f>IF(Table1[[#This Row],[Multiple NCC links]]&lt;&gt;1,IF(Table1[[#This Row],[Alterations / Additions]]=1,1,""),"")</f>
        <v/>
      </c>
      <c r="DJ475" s="169" t="str">
        <f>IF(Table1[[#This Row],[Multiple NCC links]]&lt;&gt;1,IF(Table1[[#This Row],[Glazing]]=1,1,""),"")</f>
        <v/>
      </c>
      <c r="DK475" s="169" t="str">
        <f>IF(Table1[[#This Row],[Multiple NCC links]]&lt;&gt;1,IF(Table1[[#This Row],[Building Fabric / Thermal / Sealing]]=1,1,""),"")</f>
        <v/>
      </c>
      <c r="DL475" s="169" t="str">
        <f>IF(Table1[[#This Row],[Multiple NCC links]]&lt;&gt;1,IF(Table1[[#This Row],[Lighting]]=1,1,""),"")</f>
        <v/>
      </c>
      <c r="DM475" s="169" t="str">
        <f>IF(Table1[[#This Row],[Multiple NCC links]]&lt;&gt;1,IF(Table1[[#This Row],[HVAC]]=1,1,""),"")</f>
        <v/>
      </c>
      <c r="DN475" s="169" t="str">
        <f>IF(Table1[[#This Row],[Multiple NCC links]]&lt;&gt;1,IF(Table1[[#This Row],[Services]]=1,1,""),"")</f>
        <v/>
      </c>
      <c r="DO475" s="169" t="str">
        <f>IF(Table1[[#This Row],[Multiple NCC links]]&lt;&gt;1,IF(Table1[[#This Row],[Maintenance &amp; Monitoring]]=1,1,""),"")</f>
        <v/>
      </c>
      <c r="DP475" s="169" t="str">
        <f>IF(Table1[[#This Row],[Multiple NCC links]]&lt;&gt;1,IF(Table1[[#This Row],[Hand over / Operations]]=1,1,""),"")</f>
        <v/>
      </c>
      <c r="DQ475" s="169" t="str">
        <f>IF(Table1[[#This Row],[Multiple NCC links]]&lt;&gt;1,IF(Table1[[#This Row],[As built assessment]]=1,1,""),"")</f>
        <v/>
      </c>
      <c r="DR475" s="169" t="str">
        <f>IF(Table1[[#This Row],[Multiple NCC links]]&lt;&gt;1,IF(Table1[[#This Row],[Beyond compliance]]=1,1,""),"")</f>
        <v/>
      </c>
      <c r="DS475" s="169" t="str">
        <f>IF(SUM(Table1[[#This Row],[Design]:[Beyond compliance]])&gt;1,1,"")</f>
        <v/>
      </c>
      <c r="DT475" s="169" t="str">
        <f>IF(Table1[[#This Row],[Both Residential &amp; Commercial4]]&lt;&gt;1,IF(Table1[[#This Row],[Residential]]=1,1,""),"")</f>
        <v/>
      </c>
      <c r="DU475" s="169" t="str">
        <f>IF(Table1[[#This Row],[Both Residential &amp; Commercial4]]&lt;&gt;1,IF(Table1[[#This Row],[Commercial]]=1,1,""),"")</f>
        <v/>
      </c>
      <c r="DV475" s="169" t="str">
        <f>Table1[[#This Row],[Residential &amp; Commercial]]</f>
        <v/>
      </c>
      <c r="DW475" s="169"/>
    </row>
    <row r="476" spans="1:127" s="49" customFormat="1" ht="20.25" thickTop="1" thickBot="1" x14ac:dyDescent="0.35">
      <c r="A476" s="97"/>
      <c r="B476" s="97"/>
      <c r="C476" s="88"/>
      <c r="D476" s="88"/>
      <c r="E476" s="176"/>
      <c r="F476" s="176"/>
      <c r="G476" s="176"/>
      <c r="H476" s="176"/>
      <c r="I476" s="90" t="str">
        <f>IF(AND(Table1[[#This Row],[General]]=1,Table1[[#This Row],[Beginner]]=1,Table1[[#This Row],[Intermediate]]=1,Table1[[#This Row],[Advanced]]=1),1,"")</f>
        <v/>
      </c>
      <c r="J476" s="90" t="str">
        <f>CONCATENATE(IF(Table1[[#This Row],[General]]=1,"General, ",""), IF(Table1[[#This Row],[Beginner]]=1,"Beginner, ",""),IF(Table1[[#This Row],[Intermediate]]=1,"Intermediate, ",""), IF(Table1[[#This Row],[Advanced]]=1,"Advanced",""))</f>
        <v/>
      </c>
      <c r="K476" s="91"/>
      <c r="L476" s="179"/>
      <c r="M476" s="91"/>
      <c r="N476" s="91"/>
      <c r="O476" s="159"/>
      <c r="P476" s="91"/>
      <c r="Q476" s="91"/>
      <c r="R476" s="91"/>
      <c r="S47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76" s="102"/>
      <c r="U476" s="102"/>
      <c r="V476" s="240"/>
      <c r="W476" s="240"/>
      <c r="X476" s="102"/>
      <c r="Y476" s="102"/>
      <c r="Z476" s="102"/>
      <c r="AA476" s="102"/>
      <c r="AB476" s="102"/>
      <c r="AC476" s="102"/>
      <c r="AD476" s="102"/>
      <c r="AE476" s="102"/>
      <c r="AF476" s="102"/>
      <c r="AG47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76" s="103"/>
      <c r="AI476" s="103"/>
      <c r="AJ476" s="103"/>
      <c r="AK476" s="74" t="str">
        <f>CONCATENATE(IF(Table1[[#This Row],[Digital]]=1,"Digital, ",""),IF(Table1[[#This Row],[Face to Face]]=1,"Face to face, ",""),IF(Table1[[#This Row],[Blended]]=1,"Blended",""))</f>
        <v/>
      </c>
      <c r="AL476" s="99"/>
      <c r="AM476" s="104"/>
      <c r="AN476" s="130"/>
      <c r="AO476" s="94"/>
      <c r="AP476" s="182"/>
      <c r="AQ476" s="94"/>
      <c r="AR476" s="94"/>
      <c r="AS476" s="94"/>
      <c r="AT476" s="94"/>
      <c r="AU476" s="94"/>
      <c r="AV476" s="182"/>
      <c r="AW476" s="182"/>
      <c r="AX476" s="182"/>
      <c r="AY476" s="94"/>
      <c r="AZ47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7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76" s="95"/>
      <c r="BC476" s="95"/>
      <c r="BD476" s="90" t="str">
        <f>IF(AND(Table1[[#This Row],[Residential]]=1,Table1[[#This Row],[Commercial]]=1),1,"")</f>
        <v/>
      </c>
      <c r="BE476" s="90" t="str">
        <f>CONCATENATE(IF(Table1[[#This Row],[Residential]]=1,"Residential, ",""),IF(Table1[[#This Row],[Commercial]]=1,"Commercial",""))</f>
        <v/>
      </c>
      <c r="BF476" s="94"/>
      <c r="BG476" s="94"/>
      <c r="BH476" s="94"/>
      <c r="BI476" s="94"/>
      <c r="BJ476" s="94"/>
      <c r="BK476" s="94"/>
      <c r="BL476" s="94"/>
      <c r="BM476" s="182"/>
      <c r="BN476" s="94"/>
      <c r="BO47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76" s="178"/>
      <c r="BQ476" s="120"/>
      <c r="BR476" s="132"/>
      <c r="BS476" s="120"/>
      <c r="BT476" s="175"/>
      <c r="BU476" s="175"/>
      <c r="BV476" s="175"/>
      <c r="BW476" s="121"/>
      <c r="BX476" s="121"/>
      <c r="BY476" s="121"/>
      <c r="BZ476" s="227"/>
      <c r="CA47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76" s="48">
        <f>COUNTIF(Table1[[#This Row],[Validity]:[Alignment with NCC (Yes=1,No=0)]],"N/A")</f>
        <v>0</v>
      </c>
      <c r="CC476" s="48">
        <f>IF(ISERROR(Table1[[#This Row],[Total Quality Score (out of 10)]]/(4-Table1[[#This Row],[N/A Count]])),0,Table1[[#This Row],[Total Quality Score (out of 10)]]/(4-Table1[[#This Row],[N/A Count]]))</f>
        <v>0</v>
      </c>
      <c r="CD476" s="106"/>
      <c r="CE476" s="106"/>
      <c r="CF476" s="172" t="str">
        <f>IF(SUM(Table1[[#This Row],[Multiple]:[Level (all)62]])&lt;1,IF(Table1[[#This Row],[General]]=1,1,""),"")</f>
        <v/>
      </c>
      <c r="CG476" s="172" t="str">
        <f>IF(SUM(Table1[[#This Row],[Multiple]:[Level (all)62]])&lt;1,IF(Table1[[#This Row],[Beginner]]=1,1,""),"")</f>
        <v/>
      </c>
      <c r="CH476" s="171" t="str">
        <f>IF(SUM(Table1[[#This Row],[Multiple]:[Level (all)62]])&lt;1,IF(Table1[[#This Row],[Intermediate]]=1,1,""),"")</f>
        <v/>
      </c>
      <c r="CI476" s="171" t="str">
        <f>IF(SUM(Table1[[#This Row],[Multiple]:[Level (all)62]])&lt;1,IF(Table1[[#This Row],[Advanced]]=1,1,""),"")</f>
        <v/>
      </c>
      <c r="CJ476" s="171" t="str">
        <f>IF(AND(SUM(Table1[[#This Row],[General]:[Advanced]])&lt;4,SUM(Table1[[#This Row],[General]:[Advanced]])&gt;1),1,"")</f>
        <v/>
      </c>
      <c r="CK476" s="171" t="str">
        <f>Table1[[#This Row],[Level (all)]]</f>
        <v/>
      </c>
      <c r="CL476" s="171" t="str">
        <f>IF(Table1[[#This Row],[Multiple audience]]&lt;&gt;1,IF(Table1[[#This Row],[General Audience]]=1,1,""),"")</f>
        <v/>
      </c>
      <c r="CM476" s="171" t="str">
        <f>IF(Table1[[#This Row],[Multiple audience]]&lt;&gt;1,IF(Table1[[#This Row],[Planners / Designers ]]=1,1,""),"")</f>
        <v/>
      </c>
      <c r="CN476" s="171" t="str">
        <f>IF(Table1[[#This Row],[Multiple audience]]&lt;&gt;1,IF(Table1[[#This Row],[Regulatory Assessors]]=1,1,""),"")</f>
        <v/>
      </c>
      <c r="CO476" s="171" t="str">
        <f>IF(Table1[[#This Row],[Multiple audience]]&lt;&gt;1,IF(Table1[[#This Row],[Builders / Management]]=1,1,""),"")</f>
        <v/>
      </c>
      <c r="CP476" s="171" t="str">
        <f>IF(Table1[[#This Row],[Multiple audience]]&lt;&gt;1,IF(Table1[[#This Row],[Energy / Sus Assessors]]=1,1,""),"")</f>
        <v/>
      </c>
      <c r="CQ476" s="171" t="str">
        <f>IF(Table1[[#This Row],[Multiple audience]]&lt;&gt;1,IF(Table1[[#This Row],[Semi-skilled]]=1,1,""),"")</f>
        <v/>
      </c>
      <c r="CR476" s="171" t="str">
        <f>IF(Table1[[#This Row],[Multiple audience]]&lt;&gt;1,IF(Table1[[#This Row],[Trades]]=1,1,""),"")</f>
        <v/>
      </c>
      <c r="CS476" s="171" t="str">
        <f>IF(Table1[[#This Row],[Multiple audience]]&lt;&gt;1,IF(Table1[[#This Row],[Other]]=1,1,""),"")</f>
        <v/>
      </c>
      <c r="CT476" s="171" t="str">
        <f>IF(SUM(Table1[[#This Row],[General Audience]:[Other]])&gt;1,1,"")</f>
        <v/>
      </c>
      <c r="CU476" s="171" t="str">
        <f>IF(Table1[[#This Row],[Various  ]]&lt;&gt;1,IF(Table1[[#This Row],[Calculator / Software]]=1,1,""),"")</f>
        <v/>
      </c>
      <c r="CV476" s="171" t="str">
        <f>IF(Table1[[#This Row],[Various  ]]&lt;&gt;1,IF(Table1[[#This Row],[Information  ]]=1,1,""),"")</f>
        <v/>
      </c>
      <c r="CW476" s="171" t="str">
        <f>IF(Table1[[#This Row],[Various  ]]&lt;&gt;1,IF(Table1[[#This Row],[Interactive Tool]]=1,1,""),"")</f>
        <v/>
      </c>
      <c r="CX476" s="171" t="str">
        <f>IF(Table1[[#This Row],[Various  ]]&lt;&gt;1,IF(Table1[[#This Row],[Technical Specifications]]=1,1,""),"")</f>
        <v/>
      </c>
      <c r="CY476" s="171" t="str">
        <f>IF(Table1[[#This Row],[Various  ]]&lt;&gt;1,IF(Table1[[#This Row],[Training Resources]]=1,1,""),"")</f>
        <v/>
      </c>
      <c r="CZ476" s="171" t="str">
        <f>IF(Table1[[#This Row],[Various  ]]&lt;&gt;1,IF(Table1[[#This Row],[Toolbox]]=1,1,""),"")</f>
        <v/>
      </c>
      <c r="DA476" s="169" t="str">
        <f>IF(Table1[[#This Row],[Various  ]]&lt;&gt;1,IF(Table1[[#This Row],[Video]]=1,1,""),"")</f>
        <v/>
      </c>
      <c r="DB476" s="169" t="str">
        <f>IF(Table1[[#This Row],[Various  ]]&lt;&gt;1,IF(Table1[[#This Row],[Case study]]=1,1,""),"")</f>
        <v/>
      </c>
      <c r="DC476" s="169" t="str">
        <f>IF(Table1[[#This Row],[Various  ]]&lt;&gt;1,IF(Table1[[#This Row],[Other   ]]=1,1,""),"")</f>
        <v/>
      </c>
      <c r="DD476" s="169" t="str">
        <f>IF(Table1[[#This Row],[Various  ]]&lt;&gt;1,IF(Table1[[#This Row],[Standards]]=1,1,""),"")</f>
        <v/>
      </c>
      <c r="DE476" s="169" t="str">
        <f>IF(Table1[[#This Row],[Various]]=1,1,IF(SUM(Table1[[#This Row],[Calculator / Software]:[Standards]])&gt;1,1,""))</f>
        <v/>
      </c>
      <c r="DF476" s="169" t="str">
        <f>IF(Table1[[#This Row],[Multiple NCC links]]&lt;&gt;1,IF(Table1[[#This Row],[Design]]=1,1,""),"")</f>
        <v/>
      </c>
      <c r="DG476" s="169" t="str">
        <f>IF(Table1[[#This Row],[Multiple NCC links]]&lt;&gt;1,IF(Table1[[#This Row],[Assessment / Verification]]=1,1,""),"")</f>
        <v/>
      </c>
      <c r="DH476" s="169" t="str">
        <f>IF(Table1[[#This Row],[Multiple NCC links]]&lt;&gt;1,IF(Table1[[#This Row],[Climate Specific ]]=1,1,""),"")</f>
        <v/>
      </c>
      <c r="DI476" s="169" t="str">
        <f>IF(Table1[[#This Row],[Multiple NCC links]]&lt;&gt;1,IF(Table1[[#This Row],[Alterations / Additions]]=1,1,""),"")</f>
        <v/>
      </c>
      <c r="DJ476" s="169" t="str">
        <f>IF(Table1[[#This Row],[Multiple NCC links]]&lt;&gt;1,IF(Table1[[#This Row],[Glazing]]=1,1,""),"")</f>
        <v/>
      </c>
      <c r="DK476" s="169" t="str">
        <f>IF(Table1[[#This Row],[Multiple NCC links]]&lt;&gt;1,IF(Table1[[#This Row],[Building Fabric / Thermal / Sealing]]=1,1,""),"")</f>
        <v/>
      </c>
      <c r="DL476" s="169" t="str">
        <f>IF(Table1[[#This Row],[Multiple NCC links]]&lt;&gt;1,IF(Table1[[#This Row],[Lighting]]=1,1,""),"")</f>
        <v/>
      </c>
      <c r="DM476" s="169" t="str">
        <f>IF(Table1[[#This Row],[Multiple NCC links]]&lt;&gt;1,IF(Table1[[#This Row],[HVAC]]=1,1,""),"")</f>
        <v/>
      </c>
      <c r="DN476" s="169" t="str">
        <f>IF(Table1[[#This Row],[Multiple NCC links]]&lt;&gt;1,IF(Table1[[#This Row],[Services]]=1,1,""),"")</f>
        <v/>
      </c>
      <c r="DO476" s="169" t="str">
        <f>IF(Table1[[#This Row],[Multiple NCC links]]&lt;&gt;1,IF(Table1[[#This Row],[Maintenance &amp; Monitoring]]=1,1,""),"")</f>
        <v/>
      </c>
      <c r="DP476" s="169" t="str">
        <f>IF(Table1[[#This Row],[Multiple NCC links]]&lt;&gt;1,IF(Table1[[#This Row],[Hand over / Operations]]=1,1,""),"")</f>
        <v/>
      </c>
      <c r="DQ476" s="169" t="str">
        <f>IF(Table1[[#This Row],[Multiple NCC links]]&lt;&gt;1,IF(Table1[[#This Row],[As built assessment]]=1,1,""),"")</f>
        <v/>
      </c>
      <c r="DR476" s="169" t="str">
        <f>IF(Table1[[#This Row],[Multiple NCC links]]&lt;&gt;1,IF(Table1[[#This Row],[Beyond compliance]]=1,1,""),"")</f>
        <v/>
      </c>
      <c r="DS476" s="169" t="str">
        <f>IF(SUM(Table1[[#This Row],[Design]:[Beyond compliance]])&gt;1,1,"")</f>
        <v/>
      </c>
      <c r="DT476" s="169" t="str">
        <f>IF(Table1[[#This Row],[Both Residential &amp; Commercial4]]&lt;&gt;1,IF(Table1[[#This Row],[Residential]]=1,1,""),"")</f>
        <v/>
      </c>
      <c r="DU476" s="169" t="str">
        <f>IF(Table1[[#This Row],[Both Residential &amp; Commercial4]]&lt;&gt;1,IF(Table1[[#This Row],[Commercial]]=1,1,""),"")</f>
        <v/>
      </c>
      <c r="DV476" s="169" t="str">
        <f>Table1[[#This Row],[Residential &amp; Commercial]]</f>
        <v/>
      </c>
      <c r="DW476" s="169"/>
    </row>
    <row r="477" spans="1:127" s="49" customFormat="1" ht="20.25" thickTop="1" thickBot="1" x14ac:dyDescent="0.35">
      <c r="A477" s="97"/>
      <c r="B477" s="97"/>
      <c r="C477" s="88"/>
      <c r="D477" s="88"/>
      <c r="E477" s="176"/>
      <c r="F477" s="176"/>
      <c r="G477" s="176"/>
      <c r="H477" s="176"/>
      <c r="I477" s="90" t="str">
        <f>IF(AND(Table1[[#This Row],[General]]=1,Table1[[#This Row],[Beginner]]=1,Table1[[#This Row],[Intermediate]]=1,Table1[[#This Row],[Advanced]]=1),1,"")</f>
        <v/>
      </c>
      <c r="J477" s="90" t="str">
        <f>CONCATENATE(IF(Table1[[#This Row],[General]]=1,"General, ",""), IF(Table1[[#This Row],[Beginner]]=1,"Beginner, ",""),IF(Table1[[#This Row],[Intermediate]]=1,"Intermediate, ",""), IF(Table1[[#This Row],[Advanced]]=1,"Advanced",""))</f>
        <v/>
      </c>
      <c r="K477" s="91"/>
      <c r="L477" s="179"/>
      <c r="M477" s="91"/>
      <c r="N477" s="91"/>
      <c r="O477" s="159"/>
      <c r="P477" s="91"/>
      <c r="Q477" s="91"/>
      <c r="R477" s="91"/>
      <c r="S47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77" s="102"/>
      <c r="U477" s="102"/>
      <c r="V477" s="240"/>
      <c r="W477" s="240"/>
      <c r="X477" s="102"/>
      <c r="Y477" s="102"/>
      <c r="Z477" s="102"/>
      <c r="AA477" s="102"/>
      <c r="AB477" s="102"/>
      <c r="AC477" s="102"/>
      <c r="AD477" s="102"/>
      <c r="AE477" s="102"/>
      <c r="AF477" s="102"/>
      <c r="AG47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77" s="103"/>
      <c r="AI477" s="103"/>
      <c r="AJ477" s="103"/>
      <c r="AK477" s="74" t="str">
        <f>CONCATENATE(IF(Table1[[#This Row],[Digital]]=1,"Digital, ",""),IF(Table1[[#This Row],[Face to Face]]=1,"Face to face, ",""),IF(Table1[[#This Row],[Blended]]=1,"Blended",""))</f>
        <v/>
      </c>
      <c r="AL477" s="99"/>
      <c r="AM477" s="104"/>
      <c r="AN477" s="130"/>
      <c r="AO477" s="94"/>
      <c r="AP477" s="182"/>
      <c r="AQ477" s="94"/>
      <c r="AR477" s="94"/>
      <c r="AS477" s="94"/>
      <c r="AT477" s="94"/>
      <c r="AU477" s="94"/>
      <c r="AV477" s="182"/>
      <c r="AW477" s="182"/>
      <c r="AX477" s="182"/>
      <c r="AY477" s="94"/>
      <c r="AZ47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7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77" s="95"/>
      <c r="BC477" s="95"/>
      <c r="BD477" s="90" t="str">
        <f>IF(AND(Table1[[#This Row],[Residential]]=1,Table1[[#This Row],[Commercial]]=1),1,"")</f>
        <v/>
      </c>
      <c r="BE477" s="90" t="str">
        <f>CONCATENATE(IF(Table1[[#This Row],[Residential]]=1,"Residential, ",""),IF(Table1[[#This Row],[Commercial]]=1,"Commercial",""))</f>
        <v/>
      </c>
      <c r="BF477" s="94"/>
      <c r="BG477" s="94"/>
      <c r="BH477" s="94"/>
      <c r="BI477" s="94"/>
      <c r="BJ477" s="94"/>
      <c r="BK477" s="94"/>
      <c r="BL477" s="94"/>
      <c r="BM477" s="182"/>
      <c r="BN477" s="94"/>
      <c r="BO47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77" s="178"/>
      <c r="BQ477" s="120"/>
      <c r="BR477" s="132"/>
      <c r="BS477" s="120"/>
      <c r="BT477" s="175"/>
      <c r="BU477" s="175"/>
      <c r="BV477" s="175"/>
      <c r="BW477" s="121"/>
      <c r="BX477" s="121"/>
      <c r="BY477" s="121"/>
      <c r="BZ477" s="227"/>
      <c r="CA47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77" s="48">
        <f>COUNTIF(Table1[[#This Row],[Validity]:[Alignment with NCC (Yes=1,No=0)]],"N/A")</f>
        <v>0</v>
      </c>
      <c r="CC477" s="48">
        <f>IF(ISERROR(Table1[[#This Row],[Total Quality Score (out of 10)]]/(4-Table1[[#This Row],[N/A Count]])),0,Table1[[#This Row],[Total Quality Score (out of 10)]]/(4-Table1[[#This Row],[N/A Count]]))</f>
        <v>0</v>
      </c>
      <c r="CD477" s="106"/>
      <c r="CE477" s="106"/>
      <c r="CF477" s="172" t="str">
        <f>IF(SUM(Table1[[#This Row],[Multiple]:[Level (all)62]])&lt;1,IF(Table1[[#This Row],[General]]=1,1,""),"")</f>
        <v/>
      </c>
      <c r="CG477" s="172" t="str">
        <f>IF(SUM(Table1[[#This Row],[Multiple]:[Level (all)62]])&lt;1,IF(Table1[[#This Row],[Beginner]]=1,1,""),"")</f>
        <v/>
      </c>
      <c r="CH477" s="171" t="str">
        <f>IF(SUM(Table1[[#This Row],[Multiple]:[Level (all)62]])&lt;1,IF(Table1[[#This Row],[Intermediate]]=1,1,""),"")</f>
        <v/>
      </c>
      <c r="CI477" s="171" t="str">
        <f>IF(SUM(Table1[[#This Row],[Multiple]:[Level (all)62]])&lt;1,IF(Table1[[#This Row],[Advanced]]=1,1,""),"")</f>
        <v/>
      </c>
      <c r="CJ477" s="171" t="str">
        <f>IF(AND(SUM(Table1[[#This Row],[General]:[Advanced]])&lt;4,SUM(Table1[[#This Row],[General]:[Advanced]])&gt;1),1,"")</f>
        <v/>
      </c>
      <c r="CK477" s="171" t="str">
        <f>Table1[[#This Row],[Level (all)]]</f>
        <v/>
      </c>
      <c r="CL477" s="171" t="str">
        <f>IF(Table1[[#This Row],[Multiple audience]]&lt;&gt;1,IF(Table1[[#This Row],[General Audience]]=1,1,""),"")</f>
        <v/>
      </c>
      <c r="CM477" s="171" t="str">
        <f>IF(Table1[[#This Row],[Multiple audience]]&lt;&gt;1,IF(Table1[[#This Row],[Planners / Designers ]]=1,1,""),"")</f>
        <v/>
      </c>
      <c r="CN477" s="171" t="str">
        <f>IF(Table1[[#This Row],[Multiple audience]]&lt;&gt;1,IF(Table1[[#This Row],[Regulatory Assessors]]=1,1,""),"")</f>
        <v/>
      </c>
      <c r="CO477" s="171" t="str">
        <f>IF(Table1[[#This Row],[Multiple audience]]&lt;&gt;1,IF(Table1[[#This Row],[Builders / Management]]=1,1,""),"")</f>
        <v/>
      </c>
      <c r="CP477" s="171" t="str">
        <f>IF(Table1[[#This Row],[Multiple audience]]&lt;&gt;1,IF(Table1[[#This Row],[Energy / Sus Assessors]]=1,1,""),"")</f>
        <v/>
      </c>
      <c r="CQ477" s="171" t="str">
        <f>IF(Table1[[#This Row],[Multiple audience]]&lt;&gt;1,IF(Table1[[#This Row],[Semi-skilled]]=1,1,""),"")</f>
        <v/>
      </c>
      <c r="CR477" s="171" t="str">
        <f>IF(Table1[[#This Row],[Multiple audience]]&lt;&gt;1,IF(Table1[[#This Row],[Trades]]=1,1,""),"")</f>
        <v/>
      </c>
      <c r="CS477" s="171" t="str">
        <f>IF(Table1[[#This Row],[Multiple audience]]&lt;&gt;1,IF(Table1[[#This Row],[Other]]=1,1,""),"")</f>
        <v/>
      </c>
      <c r="CT477" s="171" t="str">
        <f>IF(SUM(Table1[[#This Row],[General Audience]:[Other]])&gt;1,1,"")</f>
        <v/>
      </c>
      <c r="CU477" s="171" t="str">
        <f>IF(Table1[[#This Row],[Various  ]]&lt;&gt;1,IF(Table1[[#This Row],[Calculator / Software]]=1,1,""),"")</f>
        <v/>
      </c>
      <c r="CV477" s="171" t="str">
        <f>IF(Table1[[#This Row],[Various  ]]&lt;&gt;1,IF(Table1[[#This Row],[Information  ]]=1,1,""),"")</f>
        <v/>
      </c>
      <c r="CW477" s="171" t="str">
        <f>IF(Table1[[#This Row],[Various  ]]&lt;&gt;1,IF(Table1[[#This Row],[Interactive Tool]]=1,1,""),"")</f>
        <v/>
      </c>
      <c r="CX477" s="171" t="str">
        <f>IF(Table1[[#This Row],[Various  ]]&lt;&gt;1,IF(Table1[[#This Row],[Technical Specifications]]=1,1,""),"")</f>
        <v/>
      </c>
      <c r="CY477" s="171" t="str">
        <f>IF(Table1[[#This Row],[Various  ]]&lt;&gt;1,IF(Table1[[#This Row],[Training Resources]]=1,1,""),"")</f>
        <v/>
      </c>
      <c r="CZ477" s="171" t="str">
        <f>IF(Table1[[#This Row],[Various  ]]&lt;&gt;1,IF(Table1[[#This Row],[Toolbox]]=1,1,""),"")</f>
        <v/>
      </c>
      <c r="DA477" s="169" t="str">
        <f>IF(Table1[[#This Row],[Various  ]]&lt;&gt;1,IF(Table1[[#This Row],[Video]]=1,1,""),"")</f>
        <v/>
      </c>
      <c r="DB477" s="169" t="str">
        <f>IF(Table1[[#This Row],[Various  ]]&lt;&gt;1,IF(Table1[[#This Row],[Case study]]=1,1,""),"")</f>
        <v/>
      </c>
      <c r="DC477" s="169" t="str">
        <f>IF(Table1[[#This Row],[Various  ]]&lt;&gt;1,IF(Table1[[#This Row],[Other   ]]=1,1,""),"")</f>
        <v/>
      </c>
      <c r="DD477" s="169" t="str">
        <f>IF(Table1[[#This Row],[Various  ]]&lt;&gt;1,IF(Table1[[#This Row],[Standards]]=1,1,""),"")</f>
        <v/>
      </c>
      <c r="DE477" s="169" t="str">
        <f>IF(Table1[[#This Row],[Various]]=1,1,IF(SUM(Table1[[#This Row],[Calculator / Software]:[Standards]])&gt;1,1,""))</f>
        <v/>
      </c>
      <c r="DF477" s="169" t="str">
        <f>IF(Table1[[#This Row],[Multiple NCC links]]&lt;&gt;1,IF(Table1[[#This Row],[Design]]=1,1,""),"")</f>
        <v/>
      </c>
      <c r="DG477" s="169" t="str">
        <f>IF(Table1[[#This Row],[Multiple NCC links]]&lt;&gt;1,IF(Table1[[#This Row],[Assessment / Verification]]=1,1,""),"")</f>
        <v/>
      </c>
      <c r="DH477" s="169" t="str">
        <f>IF(Table1[[#This Row],[Multiple NCC links]]&lt;&gt;1,IF(Table1[[#This Row],[Climate Specific ]]=1,1,""),"")</f>
        <v/>
      </c>
      <c r="DI477" s="169" t="str">
        <f>IF(Table1[[#This Row],[Multiple NCC links]]&lt;&gt;1,IF(Table1[[#This Row],[Alterations / Additions]]=1,1,""),"")</f>
        <v/>
      </c>
      <c r="DJ477" s="169" t="str">
        <f>IF(Table1[[#This Row],[Multiple NCC links]]&lt;&gt;1,IF(Table1[[#This Row],[Glazing]]=1,1,""),"")</f>
        <v/>
      </c>
      <c r="DK477" s="169" t="str">
        <f>IF(Table1[[#This Row],[Multiple NCC links]]&lt;&gt;1,IF(Table1[[#This Row],[Building Fabric / Thermal / Sealing]]=1,1,""),"")</f>
        <v/>
      </c>
      <c r="DL477" s="169" t="str">
        <f>IF(Table1[[#This Row],[Multiple NCC links]]&lt;&gt;1,IF(Table1[[#This Row],[Lighting]]=1,1,""),"")</f>
        <v/>
      </c>
      <c r="DM477" s="169" t="str">
        <f>IF(Table1[[#This Row],[Multiple NCC links]]&lt;&gt;1,IF(Table1[[#This Row],[HVAC]]=1,1,""),"")</f>
        <v/>
      </c>
      <c r="DN477" s="169" t="str">
        <f>IF(Table1[[#This Row],[Multiple NCC links]]&lt;&gt;1,IF(Table1[[#This Row],[Services]]=1,1,""),"")</f>
        <v/>
      </c>
      <c r="DO477" s="169" t="str">
        <f>IF(Table1[[#This Row],[Multiple NCC links]]&lt;&gt;1,IF(Table1[[#This Row],[Maintenance &amp; Monitoring]]=1,1,""),"")</f>
        <v/>
      </c>
      <c r="DP477" s="169" t="str">
        <f>IF(Table1[[#This Row],[Multiple NCC links]]&lt;&gt;1,IF(Table1[[#This Row],[Hand over / Operations]]=1,1,""),"")</f>
        <v/>
      </c>
      <c r="DQ477" s="169" t="str">
        <f>IF(Table1[[#This Row],[Multiple NCC links]]&lt;&gt;1,IF(Table1[[#This Row],[As built assessment]]=1,1,""),"")</f>
        <v/>
      </c>
      <c r="DR477" s="169" t="str">
        <f>IF(Table1[[#This Row],[Multiple NCC links]]&lt;&gt;1,IF(Table1[[#This Row],[Beyond compliance]]=1,1,""),"")</f>
        <v/>
      </c>
      <c r="DS477" s="169" t="str">
        <f>IF(SUM(Table1[[#This Row],[Design]:[Beyond compliance]])&gt;1,1,"")</f>
        <v/>
      </c>
      <c r="DT477" s="169" t="str">
        <f>IF(Table1[[#This Row],[Both Residential &amp; Commercial4]]&lt;&gt;1,IF(Table1[[#This Row],[Residential]]=1,1,""),"")</f>
        <v/>
      </c>
      <c r="DU477" s="169" t="str">
        <f>IF(Table1[[#This Row],[Both Residential &amp; Commercial4]]&lt;&gt;1,IF(Table1[[#This Row],[Commercial]]=1,1,""),"")</f>
        <v/>
      </c>
      <c r="DV477" s="169" t="str">
        <f>Table1[[#This Row],[Residential &amp; Commercial]]</f>
        <v/>
      </c>
      <c r="DW477" s="169"/>
    </row>
    <row r="478" spans="1:127" s="49" customFormat="1" ht="20.25" thickTop="1" thickBot="1" x14ac:dyDescent="0.35">
      <c r="A478" s="97"/>
      <c r="B478" s="97"/>
      <c r="C478" s="88"/>
      <c r="D478" s="88"/>
      <c r="E478" s="176"/>
      <c r="F478" s="176"/>
      <c r="G478" s="176"/>
      <c r="H478" s="176"/>
      <c r="I478" s="90" t="str">
        <f>IF(AND(Table1[[#This Row],[General]]=1,Table1[[#This Row],[Beginner]]=1,Table1[[#This Row],[Intermediate]]=1,Table1[[#This Row],[Advanced]]=1),1,"")</f>
        <v/>
      </c>
      <c r="J478" s="90" t="str">
        <f>CONCATENATE(IF(Table1[[#This Row],[General]]=1,"General, ",""), IF(Table1[[#This Row],[Beginner]]=1,"Beginner, ",""),IF(Table1[[#This Row],[Intermediate]]=1,"Intermediate, ",""), IF(Table1[[#This Row],[Advanced]]=1,"Advanced",""))</f>
        <v/>
      </c>
      <c r="K478" s="91"/>
      <c r="L478" s="179"/>
      <c r="M478" s="91"/>
      <c r="N478" s="91"/>
      <c r="O478" s="159"/>
      <c r="P478" s="91"/>
      <c r="Q478" s="91"/>
      <c r="R478" s="91"/>
      <c r="S47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78" s="102"/>
      <c r="U478" s="102"/>
      <c r="V478" s="240"/>
      <c r="W478" s="240"/>
      <c r="X478" s="102"/>
      <c r="Y478" s="102"/>
      <c r="Z478" s="102"/>
      <c r="AA478" s="102"/>
      <c r="AB478" s="102"/>
      <c r="AC478" s="102"/>
      <c r="AD478" s="102"/>
      <c r="AE478" s="102"/>
      <c r="AF478" s="102"/>
      <c r="AG47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78" s="103"/>
      <c r="AI478" s="103"/>
      <c r="AJ478" s="103"/>
      <c r="AK478" s="74" t="str">
        <f>CONCATENATE(IF(Table1[[#This Row],[Digital]]=1,"Digital, ",""),IF(Table1[[#This Row],[Face to Face]]=1,"Face to face, ",""),IF(Table1[[#This Row],[Blended]]=1,"Blended",""))</f>
        <v/>
      </c>
      <c r="AL478" s="99"/>
      <c r="AM478" s="104"/>
      <c r="AN478" s="130"/>
      <c r="AO478" s="94"/>
      <c r="AP478" s="182"/>
      <c r="AQ478" s="94"/>
      <c r="AR478" s="94"/>
      <c r="AS478" s="94"/>
      <c r="AT478" s="94"/>
      <c r="AU478" s="94"/>
      <c r="AV478" s="182"/>
      <c r="AW478" s="182"/>
      <c r="AX478" s="182"/>
      <c r="AY478" s="94"/>
      <c r="AZ47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7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78" s="95"/>
      <c r="BC478" s="95"/>
      <c r="BD478" s="90" t="str">
        <f>IF(AND(Table1[[#This Row],[Residential]]=1,Table1[[#This Row],[Commercial]]=1),1,"")</f>
        <v/>
      </c>
      <c r="BE478" s="90" t="str">
        <f>CONCATENATE(IF(Table1[[#This Row],[Residential]]=1,"Residential, ",""),IF(Table1[[#This Row],[Commercial]]=1,"Commercial",""))</f>
        <v/>
      </c>
      <c r="BF478" s="94"/>
      <c r="BG478" s="94"/>
      <c r="BH478" s="94"/>
      <c r="BI478" s="94"/>
      <c r="BJ478" s="94"/>
      <c r="BK478" s="94"/>
      <c r="BL478" s="94"/>
      <c r="BM478" s="182"/>
      <c r="BN478" s="94"/>
      <c r="BO47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78" s="178"/>
      <c r="BQ478" s="120"/>
      <c r="BR478" s="132"/>
      <c r="BS478" s="120"/>
      <c r="BT478" s="175"/>
      <c r="BU478" s="175"/>
      <c r="BV478" s="175"/>
      <c r="BW478" s="121"/>
      <c r="BX478" s="121"/>
      <c r="BY478" s="121"/>
      <c r="BZ478" s="227"/>
      <c r="CA47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78" s="48">
        <f>COUNTIF(Table1[[#This Row],[Validity]:[Alignment with NCC (Yes=1,No=0)]],"N/A")</f>
        <v>0</v>
      </c>
      <c r="CC478" s="48">
        <f>IF(ISERROR(Table1[[#This Row],[Total Quality Score (out of 10)]]/(4-Table1[[#This Row],[N/A Count]])),0,Table1[[#This Row],[Total Quality Score (out of 10)]]/(4-Table1[[#This Row],[N/A Count]]))</f>
        <v>0</v>
      </c>
      <c r="CD478" s="106"/>
      <c r="CE478" s="106"/>
      <c r="CF478" s="172" t="str">
        <f>IF(SUM(Table1[[#This Row],[Multiple]:[Level (all)62]])&lt;1,IF(Table1[[#This Row],[General]]=1,1,""),"")</f>
        <v/>
      </c>
      <c r="CG478" s="172" t="str">
        <f>IF(SUM(Table1[[#This Row],[Multiple]:[Level (all)62]])&lt;1,IF(Table1[[#This Row],[Beginner]]=1,1,""),"")</f>
        <v/>
      </c>
      <c r="CH478" s="171" t="str">
        <f>IF(SUM(Table1[[#This Row],[Multiple]:[Level (all)62]])&lt;1,IF(Table1[[#This Row],[Intermediate]]=1,1,""),"")</f>
        <v/>
      </c>
      <c r="CI478" s="171" t="str">
        <f>IF(SUM(Table1[[#This Row],[Multiple]:[Level (all)62]])&lt;1,IF(Table1[[#This Row],[Advanced]]=1,1,""),"")</f>
        <v/>
      </c>
      <c r="CJ478" s="171" t="str">
        <f>IF(AND(SUM(Table1[[#This Row],[General]:[Advanced]])&lt;4,SUM(Table1[[#This Row],[General]:[Advanced]])&gt;1),1,"")</f>
        <v/>
      </c>
      <c r="CK478" s="171" t="str">
        <f>Table1[[#This Row],[Level (all)]]</f>
        <v/>
      </c>
      <c r="CL478" s="171" t="str">
        <f>IF(Table1[[#This Row],[Multiple audience]]&lt;&gt;1,IF(Table1[[#This Row],[General Audience]]=1,1,""),"")</f>
        <v/>
      </c>
      <c r="CM478" s="171" t="str">
        <f>IF(Table1[[#This Row],[Multiple audience]]&lt;&gt;1,IF(Table1[[#This Row],[Planners / Designers ]]=1,1,""),"")</f>
        <v/>
      </c>
      <c r="CN478" s="171" t="str">
        <f>IF(Table1[[#This Row],[Multiple audience]]&lt;&gt;1,IF(Table1[[#This Row],[Regulatory Assessors]]=1,1,""),"")</f>
        <v/>
      </c>
      <c r="CO478" s="171" t="str">
        <f>IF(Table1[[#This Row],[Multiple audience]]&lt;&gt;1,IF(Table1[[#This Row],[Builders / Management]]=1,1,""),"")</f>
        <v/>
      </c>
      <c r="CP478" s="171" t="str">
        <f>IF(Table1[[#This Row],[Multiple audience]]&lt;&gt;1,IF(Table1[[#This Row],[Energy / Sus Assessors]]=1,1,""),"")</f>
        <v/>
      </c>
      <c r="CQ478" s="171" t="str">
        <f>IF(Table1[[#This Row],[Multiple audience]]&lt;&gt;1,IF(Table1[[#This Row],[Semi-skilled]]=1,1,""),"")</f>
        <v/>
      </c>
      <c r="CR478" s="171" t="str">
        <f>IF(Table1[[#This Row],[Multiple audience]]&lt;&gt;1,IF(Table1[[#This Row],[Trades]]=1,1,""),"")</f>
        <v/>
      </c>
      <c r="CS478" s="171" t="str">
        <f>IF(Table1[[#This Row],[Multiple audience]]&lt;&gt;1,IF(Table1[[#This Row],[Other]]=1,1,""),"")</f>
        <v/>
      </c>
      <c r="CT478" s="171" t="str">
        <f>IF(SUM(Table1[[#This Row],[General Audience]:[Other]])&gt;1,1,"")</f>
        <v/>
      </c>
      <c r="CU478" s="171" t="str">
        <f>IF(Table1[[#This Row],[Various  ]]&lt;&gt;1,IF(Table1[[#This Row],[Calculator / Software]]=1,1,""),"")</f>
        <v/>
      </c>
      <c r="CV478" s="171" t="str">
        <f>IF(Table1[[#This Row],[Various  ]]&lt;&gt;1,IF(Table1[[#This Row],[Information  ]]=1,1,""),"")</f>
        <v/>
      </c>
      <c r="CW478" s="171" t="str">
        <f>IF(Table1[[#This Row],[Various  ]]&lt;&gt;1,IF(Table1[[#This Row],[Interactive Tool]]=1,1,""),"")</f>
        <v/>
      </c>
      <c r="CX478" s="171" t="str">
        <f>IF(Table1[[#This Row],[Various  ]]&lt;&gt;1,IF(Table1[[#This Row],[Technical Specifications]]=1,1,""),"")</f>
        <v/>
      </c>
      <c r="CY478" s="171" t="str">
        <f>IF(Table1[[#This Row],[Various  ]]&lt;&gt;1,IF(Table1[[#This Row],[Training Resources]]=1,1,""),"")</f>
        <v/>
      </c>
      <c r="CZ478" s="171" t="str">
        <f>IF(Table1[[#This Row],[Various  ]]&lt;&gt;1,IF(Table1[[#This Row],[Toolbox]]=1,1,""),"")</f>
        <v/>
      </c>
      <c r="DA478" s="169" t="str">
        <f>IF(Table1[[#This Row],[Various  ]]&lt;&gt;1,IF(Table1[[#This Row],[Video]]=1,1,""),"")</f>
        <v/>
      </c>
      <c r="DB478" s="169" t="str">
        <f>IF(Table1[[#This Row],[Various  ]]&lt;&gt;1,IF(Table1[[#This Row],[Case study]]=1,1,""),"")</f>
        <v/>
      </c>
      <c r="DC478" s="169" t="str">
        <f>IF(Table1[[#This Row],[Various  ]]&lt;&gt;1,IF(Table1[[#This Row],[Other   ]]=1,1,""),"")</f>
        <v/>
      </c>
      <c r="DD478" s="169" t="str">
        <f>IF(Table1[[#This Row],[Various  ]]&lt;&gt;1,IF(Table1[[#This Row],[Standards]]=1,1,""),"")</f>
        <v/>
      </c>
      <c r="DE478" s="169" t="str">
        <f>IF(Table1[[#This Row],[Various]]=1,1,IF(SUM(Table1[[#This Row],[Calculator / Software]:[Standards]])&gt;1,1,""))</f>
        <v/>
      </c>
      <c r="DF478" s="169" t="str">
        <f>IF(Table1[[#This Row],[Multiple NCC links]]&lt;&gt;1,IF(Table1[[#This Row],[Design]]=1,1,""),"")</f>
        <v/>
      </c>
      <c r="DG478" s="169" t="str">
        <f>IF(Table1[[#This Row],[Multiple NCC links]]&lt;&gt;1,IF(Table1[[#This Row],[Assessment / Verification]]=1,1,""),"")</f>
        <v/>
      </c>
      <c r="DH478" s="169" t="str">
        <f>IF(Table1[[#This Row],[Multiple NCC links]]&lt;&gt;1,IF(Table1[[#This Row],[Climate Specific ]]=1,1,""),"")</f>
        <v/>
      </c>
      <c r="DI478" s="169" t="str">
        <f>IF(Table1[[#This Row],[Multiple NCC links]]&lt;&gt;1,IF(Table1[[#This Row],[Alterations / Additions]]=1,1,""),"")</f>
        <v/>
      </c>
      <c r="DJ478" s="169" t="str">
        <f>IF(Table1[[#This Row],[Multiple NCC links]]&lt;&gt;1,IF(Table1[[#This Row],[Glazing]]=1,1,""),"")</f>
        <v/>
      </c>
      <c r="DK478" s="169" t="str">
        <f>IF(Table1[[#This Row],[Multiple NCC links]]&lt;&gt;1,IF(Table1[[#This Row],[Building Fabric / Thermal / Sealing]]=1,1,""),"")</f>
        <v/>
      </c>
      <c r="DL478" s="169" t="str">
        <f>IF(Table1[[#This Row],[Multiple NCC links]]&lt;&gt;1,IF(Table1[[#This Row],[Lighting]]=1,1,""),"")</f>
        <v/>
      </c>
      <c r="DM478" s="169" t="str">
        <f>IF(Table1[[#This Row],[Multiple NCC links]]&lt;&gt;1,IF(Table1[[#This Row],[HVAC]]=1,1,""),"")</f>
        <v/>
      </c>
      <c r="DN478" s="169" t="str">
        <f>IF(Table1[[#This Row],[Multiple NCC links]]&lt;&gt;1,IF(Table1[[#This Row],[Services]]=1,1,""),"")</f>
        <v/>
      </c>
      <c r="DO478" s="169" t="str">
        <f>IF(Table1[[#This Row],[Multiple NCC links]]&lt;&gt;1,IF(Table1[[#This Row],[Maintenance &amp; Monitoring]]=1,1,""),"")</f>
        <v/>
      </c>
      <c r="DP478" s="169" t="str">
        <f>IF(Table1[[#This Row],[Multiple NCC links]]&lt;&gt;1,IF(Table1[[#This Row],[Hand over / Operations]]=1,1,""),"")</f>
        <v/>
      </c>
      <c r="DQ478" s="169" t="str">
        <f>IF(Table1[[#This Row],[Multiple NCC links]]&lt;&gt;1,IF(Table1[[#This Row],[As built assessment]]=1,1,""),"")</f>
        <v/>
      </c>
      <c r="DR478" s="169" t="str">
        <f>IF(Table1[[#This Row],[Multiple NCC links]]&lt;&gt;1,IF(Table1[[#This Row],[Beyond compliance]]=1,1,""),"")</f>
        <v/>
      </c>
      <c r="DS478" s="169" t="str">
        <f>IF(SUM(Table1[[#This Row],[Design]:[Beyond compliance]])&gt;1,1,"")</f>
        <v/>
      </c>
      <c r="DT478" s="169" t="str">
        <f>IF(Table1[[#This Row],[Both Residential &amp; Commercial4]]&lt;&gt;1,IF(Table1[[#This Row],[Residential]]=1,1,""),"")</f>
        <v/>
      </c>
      <c r="DU478" s="169" t="str">
        <f>IF(Table1[[#This Row],[Both Residential &amp; Commercial4]]&lt;&gt;1,IF(Table1[[#This Row],[Commercial]]=1,1,""),"")</f>
        <v/>
      </c>
      <c r="DV478" s="169" t="str">
        <f>Table1[[#This Row],[Residential &amp; Commercial]]</f>
        <v/>
      </c>
      <c r="DW478" s="169"/>
    </row>
    <row r="479" spans="1:127" s="49" customFormat="1" ht="20.25" thickTop="1" thickBot="1" x14ac:dyDescent="0.35">
      <c r="A479" s="97"/>
      <c r="B479" s="97"/>
      <c r="C479" s="88"/>
      <c r="D479" s="88"/>
      <c r="E479" s="176"/>
      <c r="F479" s="176"/>
      <c r="G479" s="176"/>
      <c r="H479" s="176"/>
      <c r="I479" s="90" t="str">
        <f>IF(AND(Table1[[#This Row],[General]]=1,Table1[[#This Row],[Beginner]]=1,Table1[[#This Row],[Intermediate]]=1,Table1[[#This Row],[Advanced]]=1),1,"")</f>
        <v/>
      </c>
      <c r="J479" s="90" t="str">
        <f>CONCATENATE(IF(Table1[[#This Row],[General]]=1,"General, ",""), IF(Table1[[#This Row],[Beginner]]=1,"Beginner, ",""),IF(Table1[[#This Row],[Intermediate]]=1,"Intermediate, ",""), IF(Table1[[#This Row],[Advanced]]=1,"Advanced",""))</f>
        <v/>
      </c>
      <c r="K479" s="91"/>
      <c r="L479" s="179"/>
      <c r="M479" s="91"/>
      <c r="N479" s="91"/>
      <c r="O479" s="159"/>
      <c r="P479" s="91"/>
      <c r="Q479" s="91"/>
      <c r="R479" s="91"/>
      <c r="S47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79" s="102"/>
      <c r="U479" s="102"/>
      <c r="V479" s="240"/>
      <c r="W479" s="240"/>
      <c r="X479" s="102"/>
      <c r="Y479" s="102"/>
      <c r="Z479" s="102"/>
      <c r="AA479" s="102"/>
      <c r="AB479" s="102"/>
      <c r="AC479" s="102"/>
      <c r="AD479" s="102"/>
      <c r="AE479" s="102"/>
      <c r="AF479" s="102"/>
      <c r="AG47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79" s="103"/>
      <c r="AI479" s="103"/>
      <c r="AJ479" s="103"/>
      <c r="AK479" s="74" t="str">
        <f>CONCATENATE(IF(Table1[[#This Row],[Digital]]=1,"Digital, ",""),IF(Table1[[#This Row],[Face to Face]]=1,"Face to face, ",""),IF(Table1[[#This Row],[Blended]]=1,"Blended",""))</f>
        <v/>
      </c>
      <c r="AL479" s="99"/>
      <c r="AM479" s="104"/>
      <c r="AN479" s="130"/>
      <c r="AO479" s="94"/>
      <c r="AP479" s="182"/>
      <c r="AQ479" s="94"/>
      <c r="AR479" s="94"/>
      <c r="AS479" s="94"/>
      <c r="AT479" s="94"/>
      <c r="AU479" s="94"/>
      <c r="AV479" s="182"/>
      <c r="AW479" s="182"/>
      <c r="AX479" s="182"/>
      <c r="AY479" s="94"/>
      <c r="AZ47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7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79" s="95"/>
      <c r="BC479" s="95"/>
      <c r="BD479" s="90" t="str">
        <f>IF(AND(Table1[[#This Row],[Residential]]=1,Table1[[#This Row],[Commercial]]=1),1,"")</f>
        <v/>
      </c>
      <c r="BE479" s="90" t="str">
        <f>CONCATENATE(IF(Table1[[#This Row],[Residential]]=1,"Residential, ",""),IF(Table1[[#This Row],[Commercial]]=1,"Commercial",""))</f>
        <v/>
      </c>
      <c r="BF479" s="94"/>
      <c r="BG479" s="94"/>
      <c r="BH479" s="94"/>
      <c r="BI479" s="94"/>
      <c r="BJ479" s="94"/>
      <c r="BK479" s="94"/>
      <c r="BL479" s="94"/>
      <c r="BM479" s="182"/>
      <c r="BN479" s="94"/>
      <c r="BO47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79" s="178"/>
      <c r="BQ479" s="120"/>
      <c r="BR479" s="132"/>
      <c r="BS479" s="120"/>
      <c r="BT479" s="175"/>
      <c r="BU479" s="175"/>
      <c r="BV479" s="175"/>
      <c r="BW479" s="121"/>
      <c r="BX479" s="121"/>
      <c r="BY479" s="121"/>
      <c r="BZ479" s="227"/>
      <c r="CA47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79" s="48">
        <f>COUNTIF(Table1[[#This Row],[Validity]:[Alignment with NCC (Yes=1,No=0)]],"N/A")</f>
        <v>0</v>
      </c>
      <c r="CC479" s="48">
        <f>IF(ISERROR(Table1[[#This Row],[Total Quality Score (out of 10)]]/(4-Table1[[#This Row],[N/A Count]])),0,Table1[[#This Row],[Total Quality Score (out of 10)]]/(4-Table1[[#This Row],[N/A Count]]))</f>
        <v>0</v>
      </c>
      <c r="CD479" s="106"/>
      <c r="CE479" s="106"/>
      <c r="CF479" s="172" t="str">
        <f>IF(SUM(Table1[[#This Row],[Multiple]:[Level (all)62]])&lt;1,IF(Table1[[#This Row],[General]]=1,1,""),"")</f>
        <v/>
      </c>
      <c r="CG479" s="172" t="str">
        <f>IF(SUM(Table1[[#This Row],[Multiple]:[Level (all)62]])&lt;1,IF(Table1[[#This Row],[Beginner]]=1,1,""),"")</f>
        <v/>
      </c>
      <c r="CH479" s="171" t="str">
        <f>IF(SUM(Table1[[#This Row],[Multiple]:[Level (all)62]])&lt;1,IF(Table1[[#This Row],[Intermediate]]=1,1,""),"")</f>
        <v/>
      </c>
      <c r="CI479" s="171" t="str">
        <f>IF(SUM(Table1[[#This Row],[Multiple]:[Level (all)62]])&lt;1,IF(Table1[[#This Row],[Advanced]]=1,1,""),"")</f>
        <v/>
      </c>
      <c r="CJ479" s="171" t="str">
        <f>IF(AND(SUM(Table1[[#This Row],[General]:[Advanced]])&lt;4,SUM(Table1[[#This Row],[General]:[Advanced]])&gt;1),1,"")</f>
        <v/>
      </c>
      <c r="CK479" s="171" t="str">
        <f>Table1[[#This Row],[Level (all)]]</f>
        <v/>
      </c>
      <c r="CL479" s="171" t="str">
        <f>IF(Table1[[#This Row],[Multiple audience]]&lt;&gt;1,IF(Table1[[#This Row],[General Audience]]=1,1,""),"")</f>
        <v/>
      </c>
      <c r="CM479" s="171" t="str">
        <f>IF(Table1[[#This Row],[Multiple audience]]&lt;&gt;1,IF(Table1[[#This Row],[Planners / Designers ]]=1,1,""),"")</f>
        <v/>
      </c>
      <c r="CN479" s="171" t="str">
        <f>IF(Table1[[#This Row],[Multiple audience]]&lt;&gt;1,IF(Table1[[#This Row],[Regulatory Assessors]]=1,1,""),"")</f>
        <v/>
      </c>
      <c r="CO479" s="171" t="str">
        <f>IF(Table1[[#This Row],[Multiple audience]]&lt;&gt;1,IF(Table1[[#This Row],[Builders / Management]]=1,1,""),"")</f>
        <v/>
      </c>
      <c r="CP479" s="171" t="str">
        <f>IF(Table1[[#This Row],[Multiple audience]]&lt;&gt;1,IF(Table1[[#This Row],[Energy / Sus Assessors]]=1,1,""),"")</f>
        <v/>
      </c>
      <c r="CQ479" s="171" t="str">
        <f>IF(Table1[[#This Row],[Multiple audience]]&lt;&gt;1,IF(Table1[[#This Row],[Semi-skilled]]=1,1,""),"")</f>
        <v/>
      </c>
      <c r="CR479" s="171" t="str">
        <f>IF(Table1[[#This Row],[Multiple audience]]&lt;&gt;1,IF(Table1[[#This Row],[Trades]]=1,1,""),"")</f>
        <v/>
      </c>
      <c r="CS479" s="171" t="str">
        <f>IF(Table1[[#This Row],[Multiple audience]]&lt;&gt;1,IF(Table1[[#This Row],[Other]]=1,1,""),"")</f>
        <v/>
      </c>
      <c r="CT479" s="171" t="str">
        <f>IF(SUM(Table1[[#This Row],[General Audience]:[Other]])&gt;1,1,"")</f>
        <v/>
      </c>
      <c r="CU479" s="171" t="str">
        <f>IF(Table1[[#This Row],[Various  ]]&lt;&gt;1,IF(Table1[[#This Row],[Calculator / Software]]=1,1,""),"")</f>
        <v/>
      </c>
      <c r="CV479" s="171" t="str">
        <f>IF(Table1[[#This Row],[Various  ]]&lt;&gt;1,IF(Table1[[#This Row],[Information  ]]=1,1,""),"")</f>
        <v/>
      </c>
      <c r="CW479" s="171" t="str">
        <f>IF(Table1[[#This Row],[Various  ]]&lt;&gt;1,IF(Table1[[#This Row],[Interactive Tool]]=1,1,""),"")</f>
        <v/>
      </c>
      <c r="CX479" s="171" t="str">
        <f>IF(Table1[[#This Row],[Various  ]]&lt;&gt;1,IF(Table1[[#This Row],[Technical Specifications]]=1,1,""),"")</f>
        <v/>
      </c>
      <c r="CY479" s="171" t="str">
        <f>IF(Table1[[#This Row],[Various  ]]&lt;&gt;1,IF(Table1[[#This Row],[Training Resources]]=1,1,""),"")</f>
        <v/>
      </c>
      <c r="CZ479" s="171" t="str">
        <f>IF(Table1[[#This Row],[Various  ]]&lt;&gt;1,IF(Table1[[#This Row],[Toolbox]]=1,1,""),"")</f>
        <v/>
      </c>
      <c r="DA479" s="169" t="str">
        <f>IF(Table1[[#This Row],[Various  ]]&lt;&gt;1,IF(Table1[[#This Row],[Video]]=1,1,""),"")</f>
        <v/>
      </c>
      <c r="DB479" s="169" t="str">
        <f>IF(Table1[[#This Row],[Various  ]]&lt;&gt;1,IF(Table1[[#This Row],[Case study]]=1,1,""),"")</f>
        <v/>
      </c>
      <c r="DC479" s="169" t="str">
        <f>IF(Table1[[#This Row],[Various  ]]&lt;&gt;1,IF(Table1[[#This Row],[Other   ]]=1,1,""),"")</f>
        <v/>
      </c>
      <c r="DD479" s="169" t="str">
        <f>IF(Table1[[#This Row],[Various  ]]&lt;&gt;1,IF(Table1[[#This Row],[Standards]]=1,1,""),"")</f>
        <v/>
      </c>
      <c r="DE479" s="169" t="str">
        <f>IF(Table1[[#This Row],[Various]]=1,1,IF(SUM(Table1[[#This Row],[Calculator / Software]:[Standards]])&gt;1,1,""))</f>
        <v/>
      </c>
      <c r="DF479" s="169" t="str">
        <f>IF(Table1[[#This Row],[Multiple NCC links]]&lt;&gt;1,IF(Table1[[#This Row],[Design]]=1,1,""),"")</f>
        <v/>
      </c>
      <c r="DG479" s="169" t="str">
        <f>IF(Table1[[#This Row],[Multiple NCC links]]&lt;&gt;1,IF(Table1[[#This Row],[Assessment / Verification]]=1,1,""),"")</f>
        <v/>
      </c>
      <c r="DH479" s="169" t="str">
        <f>IF(Table1[[#This Row],[Multiple NCC links]]&lt;&gt;1,IF(Table1[[#This Row],[Climate Specific ]]=1,1,""),"")</f>
        <v/>
      </c>
      <c r="DI479" s="169" t="str">
        <f>IF(Table1[[#This Row],[Multiple NCC links]]&lt;&gt;1,IF(Table1[[#This Row],[Alterations / Additions]]=1,1,""),"")</f>
        <v/>
      </c>
      <c r="DJ479" s="169" t="str">
        <f>IF(Table1[[#This Row],[Multiple NCC links]]&lt;&gt;1,IF(Table1[[#This Row],[Glazing]]=1,1,""),"")</f>
        <v/>
      </c>
      <c r="DK479" s="169" t="str">
        <f>IF(Table1[[#This Row],[Multiple NCC links]]&lt;&gt;1,IF(Table1[[#This Row],[Building Fabric / Thermal / Sealing]]=1,1,""),"")</f>
        <v/>
      </c>
      <c r="DL479" s="169" t="str">
        <f>IF(Table1[[#This Row],[Multiple NCC links]]&lt;&gt;1,IF(Table1[[#This Row],[Lighting]]=1,1,""),"")</f>
        <v/>
      </c>
      <c r="DM479" s="169" t="str">
        <f>IF(Table1[[#This Row],[Multiple NCC links]]&lt;&gt;1,IF(Table1[[#This Row],[HVAC]]=1,1,""),"")</f>
        <v/>
      </c>
      <c r="DN479" s="169" t="str">
        <f>IF(Table1[[#This Row],[Multiple NCC links]]&lt;&gt;1,IF(Table1[[#This Row],[Services]]=1,1,""),"")</f>
        <v/>
      </c>
      <c r="DO479" s="169" t="str">
        <f>IF(Table1[[#This Row],[Multiple NCC links]]&lt;&gt;1,IF(Table1[[#This Row],[Maintenance &amp; Monitoring]]=1,1,""),"")</f>
        <v/>
      </c>
      <c r="DP479" s="169" t="str">
        <f>IF(Table1[[#This Row],[Multiple NCC links]]&lt;&gt;1,IF(Table1[[#This Row],[Hand over / Operations]]=1,1,""),"")</f>
        <v/>
      </c>
      <c r="DQ479" s="169" t="str">
        <f>IF(Table1[[#This Row],[Multiple NCC links]]&lt;&gt;1,IF(Table1[[#This Row],[As built assessment]]=1,1,""),"")</f>
        <v/>
      </c>
      <c r="DR479" s="169" t="str">
        <f>IF(Table1[[#This Row],[Multiple NCC links]]&lt;&gt;1,IF(Table1[[#This Row],[Beyond compliance]]=1,1,""),"")</f>
        <v/>
      </c>
      <c r="DS479" s="169" t="str">
        <f>IF(SUM(Table1[[#This Row],[Design]:[Beyond compliance]])&gt;1,1,"")</f>
        <v/>
      </c>
      <c r="DT479" s="169" t="str">
        <f>IF(Table1[[#This Row],[Both Residential &amp; Commercial4]]&lt;&gt;1,IF(Table1[[#This Row],[Residential]]=1,1,""),"")</f>
        <v/>
      </c>
      <c r="DU479" s="169" t="str">
        <f>IF(Table1[[#This Row],[Both Residential &amp; Commercial4]]&lt;&gt;1,IF(Table1[[#This Row],[Commercial]]=1,1,""),"")</f>
        <v/>
      </c>
      <c r="DV479" s="169" t="str">
        <f>Table1[[#This Row],[Residential &amp; Commercial]]</f>
        <v/>
      </c>
      <c r="DW479" s="169"/>
    </row>
    <row r="480" spans="1:127" s="49" customFormat="1" ht="20.25" thickTop="1" thickBot="1" x14ac:dyDescent="0.35">
      <c r="A480" s="97"/>
      <c r="B480" s="97"/>
      <c r="C480" s="88"/>
      <c r="D480" s="88"/>
      <c r="E480" s="176"/>
      <c r="F480" s="176"/>
      <c r="G480" s="176"/>
      <c r="H480" s="176"/>
      <c r="I480" s="90" t="str">
        <f>IF(AND(Table1[[#This Row],[General]]=1,Table1[[#This Row],[Beginner]]=1,Table1[[#This Row],[Intermediate]]=1,Table1[[#This Row],[Advanced]]=1),1,"")</f>
        <v/>
      </c>
      <c r="J480" s="90" t="str">
        <f>CONCATENATE(IF(Table1[[#This Row],[General]]=1,"General, ",""), IF(Table1[[#This Row],[Beginner]]=1,"Beginner, ",""),IF(Table1[[#This Row],[Intermediate]]=1,"Intermediate, ",""), IF(Table1[[#This Row],[Advanced]]=1,"Advanced",""))</f>
        <v/>
      </c>
      <c r="K480" s="91"/>
      <c r="L480" s="179"/>
      <c r="M480" s="91"/>
      <c r="N480" s="91"/>
      <c r="O480" s="159"/>
      <c r="P480" s="91"/>
      <c r="Q480" s="91"/>
      <c r="R480" s="91"/>
      <c r="S48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80" s="102"/>
      <c r="U480" s="102"/>
      <c r="V480" s="240"/>
      <c r="W480" s="240"/>
      <c r="X480" s="102"/>
      <c r="Y480" s="102"/>
      <c r="Z480" s="102"/>
      <c r="AA480" s="102"/>
      <c r="AB480" s="102"/>
      <c r="AC480" s="102"/>
      <c r="AD480" s="102"/>
      <c r="AE480" s="102"/>
      <c r="AF480" s="102"/>
      <c r="AG48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80" s="103"/>
      <c r="AI480" s="103"/>
      <c r="AJ480" s="103"/>
      <c r="AK480" s="74" t="str">
        <f>CONCATENATE(IF(Table1[[#This Row],[Digital]]=1,"Digital, ",""),IF(Table1[[#This Row],[Face to Face]]=1,"Face to face, ",""),IF(Table1[[#This Row],[Blended]]=1,"Blended",""))</f>
        <v/>
      </c>
      <c r="AL480" s="99"/>
      <c r="AM480" s="104"/>
      <c r="AN480" s="130"/>
      <c r="AO480" s="94"/>
      <c r="AP480" s="182"/>
      <c r="AQ480" s="94"/>
      <c r="AR480" s="94"/>
      <c r="AS480" s="94"/>
      <c r="AT480" s="94"/>
      <c r="AU480" s="94"/>
      <c r="AV480" s="182"/>
      <c r="AW480" s="182"/>
      <c r="AX480" s="182"/>
      <c r="AY480" s="94"/>
      <c r="AZ48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8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80" s="95"/>
      <c r="BC480" s="95"/>
      <c r="BD480" s="90" t="str">
        <f>IF(AND(Table1[[#This Row],[Residential]]=1,Table1[[#This Row],[Commercial]]=1),1,"")</f>
        <v/>
      </c>
      <c r="BE480" s="90" t="str">
        <f>CONCATENATE(IF(Table1[[#This Row],[Residential]]=1,"Residential, ",""),IF(Table1[[#This Row],[Commercial]]=1,"Commercial",""))</f>
        <v/>
      </c>
      <c r="BF480" s="94"/>
      <c r="BG480" s="94"/>
      <c r="BH480" s="94"/>
      <c r="BI480" s="94"/>
      <c r="BJ480" s="94"/>
      <c r="BK480" s="94"/>
      <c r="BL480" s="94"/>
      <c r="BM480" s="182"/>
      <c r="BN480" s="94"/>
      <c r="BO48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80" s="178"/>
      <c r="BQ480" s="120"/>
      <c r="BR480" s="132"/>
      <c r="BS480" s="120"/>
      <c r="BT480" s="175"/>
      <c r="BU480" s="175"/>
      <c r="BV480" s="175"/>
      <c r="BW480" s="121"/>
      <c r="BX480" s="121"/>
      <c r="BY480" s="121"/>
      <c r="BZ480" s="227"/>
      <c r="CA48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80" s="48">
        <f>COUNTIF(Table1[[#This Row],[Validity]:[Alignment with NCC (Yes=1,No=0)]],"N/A")</f>
        <v>0</v>
      </c>
      <c r="CC480" s="48">
        <f>IF(ISERROR(Table1[[#This Row],[Total Quality Score (out of 10)]]/(4-Table1[[#This Row],[N/A Count]])),0,Table1[[#This Row],[Total Quality Score (out of 10)]]/(4-Table1[[#This Row],[N/A Count]]))</f>
        <v>0</v>
      </c>
      <c r="CD480" s="106"/>
      <c r="CE480" s="106"/>
      <c r="CF480" s="172" t="str">
        <f>IF(SUM(Table1[[#This Row],[Multiple]:[Level (all)62]])&lt;1,IF(Table1[[#This Row],[General]]=1,1,""),"")</f>
        <v/>
      </c>
      <c r="CG480" s="172" t="str">
        <f>IF(SUM(Table1[[#This Row],[Multiple]:[Level (all)62]])&lt;1,IF(Table1[[#This Row],[Beginner]]=1,1,""),"")</f>
        <v/>
      </c>
      <c r="CH480" s="171" t="str">
        <f>IF(SUM(Table1[[#This Row],[Multiple]:[Level (all)62]])&lt;1,IF(Table1[[#This Row],[Intermediate]]=1,1,""),"")</f>
        <v/>
      </c>
      <c r="CI480" s="171" t="str">
        <f>IF(SUM(Table1[[#This Row],[Multiple]:[Level (all)62]])&lt;1,IF(Table1[[#This Row],[Advanced]]=1,1,""),"")</f>
        <v/>
      </c>
      <c r="CJ480" s="171" t="str">
        <f>IF(AND(SUM(Table1[[#This Row],[General]:[Advanced]])&lt;4,SUM(Table1[[#This Row],[General]:[Advanced]])&gt;1),1,"")</f>
        <v/>
      </c>
      <c r="CK480" s="171" t="str">
        <f>Table1[[#This Row],[Level (all)]]</f>
        <v/>
      </c>
      <c r="CL480" s="171" t="str">
        <f>IF(Table1[[#This Row],[Multiple audience]]&lt;&gt;1,IF(Table1[[#This Row],[General Audience]]=1,1,""),"")</f>
        <v/>
      </c>
      <c r="CM480" s="171" t="str">
        <f>IF(Table1[[#This Row],[Multiple audience]]&lt;&gt;1,IF(Table1[[#This Row],[Planners / Designers ]]=1,1,""),"")</f>
        <v/>
      </c>
      <c r="CN480" s="171" t="str">
        <f>IF(Table1[[#This Row],[Multiple audience]]&lt;&gt;1,IF(Table1[[#This Row],[Regulatory Assessors]]=1,1,""),"")</f>
        <v/>
      </c>
      <c r="CO480" s="171" t="str">
        <f>IF(Table1[[#This Row],[Multiple audience]]&lt;&gt;1,IF(Table1[[#This Row],[Builders / Management]]=1,1,""),"")</f>
        <v/>
      </c>
      <c r="CP480" s="171" t="str">
        <f>IF(Table1[[#This Row],[Multiple audience]]&lt;&gt;1,IF(Table1[[#This Row],[Energy / Sus Assessors]]=1,1,""),"")</f>
        <v/>
      </c>
      <c r="CQ480" s="171" t="str">
        <f>IF(Table1[[#This Row],[Multiple audience]]&lt;&gt;1,IF(Table1[[#This Row],[Semi-skilled]]=1,1,""),"")</f>
        <v/>
      </c>
      <c r="CR480" s="171" t="str">
        <f>IF(Table1[[#This Row],[Multiple audience]]&lt;&gt;1,IF(Table1[[#This Row],[Trades]]=1,1,""),"")</f>
        <v/>
      </c>
      <c r="CS480" s="171" t="str">
        <f>IF(Table1[[#This Row],[Multiple audience]]&lt;&gt;1,IF(Table1[[#This Row],[Other]]=1,1,""),"")</f>
        <v/>
      </c>
      <c r="CT480" s="171" t="str">
        <f>IF(SUM(Table1[[#This Row],[General Audience]:[Other]])&gt;1,1,"")</f>
        <v/>
      </c>
      <c r="CU480" s="171" t="str">
        <f>IF(Table1[[#This Row],[Various  ]]&lt;&gt;1,IF(Table1[[#This Row],[Calculator / Software]]=1,1,""),"")</f>
        <v/>
      </c>
      <c r="CV480" s="171" t="str">
        <f>IF(Table1[[#This Row],[Various  ]]&lt;&gt;1,IF(Table1[[#This Row],[Information  ]]=1,1,""),"")</f>
        <v/>
      </c>
      <c r="CW480" s="171" t="str">
        <f>IF(Table1[[#This Row],[Various  ]]&lt;&gt;1,IF(Table1[[#This Row],[Interactive Tool]]=1,1,""),"")</f>
        <v/>
      </c>
      <c r="CX480" s="171" t="str">
        <f>IF(Table1[[#This Row],[Various  ]]&lt;&gt;1,IF(Table1[[#This Row],[Technical Specifications]]=1,1,""),"")</f>
        <v/>
      </c>
      <c r="CY480" s="171" t="str">
        <f>IF(Table1[[#This Row],[Various  ]]&lt;&gt;1,IF(Table1[[#This Row],[Training Resources]]=1,1,""),"")</f>
        <v/>
      </c>
      <c r="CZ480" s="171" t="str">
        <f>IF(Table1[[#This Row],[Various  ]]&lt;&gt;1,IF(Table1[[#This Row],[Toolbox]]=1,1,""),"")</f>
        <v/>
      </c>
      <c r="DA480" s="169" t="str">
        <f>IF(Table1[[#This Row],[Various  ]]&lt;&gt;1,IF(Table1[[#This Row],[Video]]=1,1,""),"")</f>
        <v/>
      </c>
      <c r="DB480" s="169" t="str">
        <f>IF(Table1[[#This Row],[Various  ]]&lt;&gt;1,IF(Table1[[#This Row],[Case study]]=1,1,""),"")</f>
        <v/>
      </c>
      <c r="DC480" s="169" t="str">
        <f>IF(Table1[[#This Row],[Various  ]]&lt;&gt;1,IF(Table1[[#This Row],[Other   ]]=1,1,""),"")</f>
        <v/>
      </c>
      <c r="DD480" s="169" t="str">
        <f>IF(Table1[[#This Row],[Various  ]]&lt;&gt;1,IF(Table1[[#This Row],[Standards]]=1,1,""),"")</f>
        <v/>
      </c>
      <c r="DE480" s="169" t="str">
        <f>IF(Table1[[#This Row],[Various]]=1,1,IF(SUM(Table1[[#This Row],[Calculator / Software]:[Standards]])&gt;1,1,""))</f>
        <v/>
      </c>
      <c r="DF480" s="169" t="str">
        <f>IF(Table1[[#This Row],[Multiple NCC links]]&lt;&gt;1,IF(Table1[[#This Row],[Design]]=1,1,""),"")</f>
        <v/>
      </c>
      <c r="DG480" s="169" t="str">
        <f>IF(Table1[[#This Row],[Multiple NCC links]]&lt;&gt;1,IF(Table1[[#This Row],[Assessment / Verification]]=1,1,""),"")</f>
        <v/>
      </c>
      <c r="DH480" s="169" t="str">
        <f>IF(Table1[[#This Row],[Multiple NCC links]]&lt;&gt;1,IF(Table1[[#This Row],[Climate Specific ]]=1,1,""),"")</f>
        <v/>
      </c>
      <c r="DI480" s="169" t="str">
        <f>IF(Table1[[#This Row],[Multiple NCC links]]&lt;&gt;1,IF(Table1[[#This Row],[Alterations / Additions]]=1,1,""),"")</f>
        <v/>
      </c>
      <c r="DJ480" s="169" t="str">
        <f>IF(Table1[[#This Row],[Multiple NCC links]]&lt;&gt;1,IF(Table1[[#This Row],[Glazing]]=1,1,""),"")</f>
        <v/>
      </c>
      <c r="DK480" s="169" t="str">
        <f>IF(Table1[[#This Row],[Multiple NCC links]]&lt;&gt;1,IF(Table1[[#This Row],[Building Fabric / Thermal / Sealing]]=1,1,""),"")</f>
        <v/>
      </c>
      <c r="DL480" s="169" t="str">
        <f>IF(Table1[[#This Row],[Multiple NCC links]]&lt;&gt;1,IF(Table1[[#This Row],[Lighting]]=1,1,""),"")</f>
        <v/>
      </c>
      <c r="DM480" s="169" t="str">
        <f>IF(Table1[[#This Row],[Multiple NCC links]]&lt;&gt;1,IF(Table1[[#This Row],[HVAC]]=1,1,""),"")</f>
        <v/>
      </c>
      <c r="DN480" s="169" t="str">
        <f>IF(Table1[[#This Row],[Multiple NCC links]]&lt;&gt;1,IF(Table1[[#This Row],[Services]]=1,1,""),"")</f>
        <v/>
      </c>
      <c r="DO480" s="169" t="str">
        <f>IF(Table1[[#This Row],[Multiple NCC links]]&lt;&gt;1,IF(Table1[[#This Row],[Maintenance &amp; Monitoring]]=1,1,""),"")</f>
        <v/>
      </c>
      <c r="DP480" s="169" t="str">
        <f>IF(Table1[[#This Row],[Multiple NCC links]]&lt;&gt;1,IF(Table1[[#This Row],[Hand over / Operations]]=1,1,""),"")</f>
        <v/>
      </c>
      <c r="DQ480" s="169" t="str">
        <f>IF(Table1[[#This Row],[Multiple NCC links]]&lt;&gt;1,IF(Table1[[#This Row],[As built assessment]]=1,1,""),"")</f>
        <v/>
      </c>
      <c r="DR480" s="169" t="str">
        <f>IF(Table1[[#This Row],[Multiple NCC links]]&lt;&gt;1,IF(Table1[[#This Row],[Beyond compliance]]=1,1,""),"")</f>
        <v/>
      </c>
      <c r="DS480" s="169" t="str">
        <f>IF(SUM(Table1[[#This Row],[Design]:[Beyond compliance]])&gt;1,1,"")</f>
        <v/>
      </c>
      <c r="DT480" s="169" t="str">
        <f>IF(Table1[[#This Row],[Both Residential &amp; Commercial4]]&lt;&gt;1,IF(Table1[[#This Row],[Residential]]=1,1,""),"")</f>
        <v/>
      </c>
      <c r="DU480" s="169" t="str">
        <f>IF(Table1[[#This Row],[Both Residential &amp; Commercial4]]&lt;&gt;1,IF(Table1[[#This Row],[Commercial]]=1,1,""),"")</f>
        <v/>
      </c>
      <c r="DV480" s="169" t="str">
        <f>Table1[[#This Row],[Residential &amp; Commercial]]</f>
        <v/>
      </c>
      <c r="DW480" s="169"/>
    </row>
    <row r="481" spans="1:127" s="49" customFormat="1" ht="20.25" thickTop="1" thickBot="1" x14ac:dyDescent="0.35">
      <c r="A481" s="97"/>
      <c r="B481" s="97"/>
      <c r="C481" s="88"/>
      <c r="D481" s="88"/>
      <c r="E481" s="176"/>
      <c r="F481" s="176"/>
      <c r="G481" s="176"/>
      <c r="H481" s="176"/>
      <c r="I481" s="90" t="str">
        <f>IF(AND(Table1[[#This Row],[General]]=1,Table1[[#This Row],[Beginner]]=1,Table1[[#This Row],[Intermediate]]=1,Table1[[#This Row],[Advanced]]=1),1,"")</f>
        <v/>
      </c>
      <c r="J481" s="90" t="str">
        <f>CONCATENATE(IF(Table1[[#This Row],[General]]=1,"General, ",""), IF(Table1[[#This Row],[Beginner]]=1,"Beginner, ",""),IF(Table1[[#This Row],[Intermediate]]=1,"Intermediate, ",""), IF(Table1[[#This Row],[Advanced]]=1,"Advanced",""))</f>
        <v/>
      </c>
      <c r="K481" s="91"/>
      <c r="L481" s="179"/>
      <c r="M481" s="91"/>
      <c r="N481" s="91"/>
      <c r="O481" s="159"/>
      <c r="P481" s="91"/>
      <c r="Q481" s="91"/>
      <c r="R481" s="91"/>
      <c r="S48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81" s="102"/>
      <c r="U481" s="102"/>
      <c r="V481" s="240"/>
      <c r="W481" s="240"/>
      <c r="X481" s="102"/>
      <c r="Y481" s="102"/>
      <c r="Z481" s="102"/>
      <c r="AA481" s="102"/>
      <c r="AB481" s="102"/>
      <c r="AC481" s="102"/>
      <c r="AD481" s="102"/>
      <c r="AE481" s="102"/>
      <c r="AF481" s="102"/>
      <c r="AG48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81" s="103"/>
      <c r="AI481" s="103"/>
      <c r="AJ481" s="103"/>
      <c r="AK481" s="74" t="str">
        <f>CONCATENATE(IF(Table1[[#This Row],[Digital]]=1,"Digital, ",""),IF(Table1[[#This Row],[Face to Face]]=1,"Face to face, ",""),IF(Table1[[#This Row],[Blended]]=1,"Blended",""))</f>
        <v/>
      </c>
      <c r="AL481" s="99"/>
      <c r="AM481" s="104"/>
      <c r="AN481" s="130"/>
      <c r="AO481" s="94"/>
      <c r="AP481" s="182"/>
      <c r="AQ481" s="94"/>
      <c r="AR481" s="94"/>
      <c r="AS481" s="94"/>
      <c r="AT481" s="94"/>
      <c r="AU481" s="94"/>
      <c r="AV481" s="182"/>
      <c r="AW481" s="182"/>
      <c r="AX481" s="182"/>
      <c r="AY481" s="94"/>
      <c r="AZ48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8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81" s="95"/>
      <c r="BC481" s="95"/>
      <c r="BD481" s="90" t="str">
        <f>IF(AND(Table1[[#This Row],[Residential]]=1,Table1[[#This Row],[Commercial]]=1),1,"")</f>
        <v/>
      </c>
      <c r="BE481" s="90" t="str">
        <f>CONCATENATE(IF(Table1[[#This Row],[Residential]]=1,"Residential, ",""),IF(Table1[[#This Row],[Commercial]]=1,"Commercial",""))</f>
        <v/>
      </c>
      <c r="BF481" s="94"/>
      <c r="BG481" s="94"/>
      <c r="BH481" s="94"/>
      <c r="BI481" s="94"/>
      <c r="BJ481" s="94"/>
      <c r="BK481" s="94"/>
      <c r="BL481" s="94"/>
      <c r="BM481" s="182"/>
      <c r="BN481" s="94"/>
      <c r="BO48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81" s="178"/>
      <c r="BQ481" s="120"/>
      <c r="BR481" s="132"/>
      <c r="BS481" s="120"/>
      <c r="BT481" s="175"/>
      <c r="BU481" s="175"/>
      <c r="BV481" s="175"/>
      <c r="BW481" s="121"/>
      <c r="BX481" s="121"/>
      <c r="BY481" s="121"/>
      <c r="BZ481" s="227"/>
      <c r="CA48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81" s="48">
        <f>COUNTIF(Table1[[#This Row],[Validity]:[Alignment with NCC (Yes=1,No=0)]],"N/A")</f>
        <v>0</v>
      </c>
      <c r="CC481" s="48">
        <f>IF(ISERROR(Table1[[#This Row],[Total Quality Score (out of 10)]]/(4-Table1[[#This Row],[N/A Count]])),0,Table1[[#This Row],[Total Quality Score (out of 10)]]/(4-Table1[[#This Row],[N/A Count]]))</f>
        <v>0</v>
      </c>
      <c r="CD481" s="106"/>
      <c r="CE481" s="106"/>
      <c r="CF481" s="172" t="str">
        <f>IF(SUM(Table1[[#This Row],[Multiple]:[Level (all)62]])&lt;1,IF(Table1[[#This Row],[General]]=1,1,""),"")</f>
        <v/>
      </c>
      <c r="CG481" s="172" t="str">
        <f>IF(SUM(Table1[[#This Row],[Multiple]:[Level (all)62]])&lt;1,IF(Table1[[#This Row],[Beginner]]=1,1,""),"")</f>
        <v/>
      </c>
      <c r="CH481" s="171" t="str">
        <f>IF(SUM(Table1[[#This Row],[Multiple]:[Level (all)62]])&lt;1,IF(Table1[[#This Row],[Intermediate]]=1,1,""),"")</f>
        <v/>
      </c>
      <c r="CI481" s="171" t="str">
        <f>IF(SUM(Table1[[#This Row],[Multiple]:[Level (all)62]])&lt;1,IF(Table1[[#This Row],[Advanced]]=1,1,""),"")</f>
        <v/>
      </c>
      <c r="CJ481" s="171" t="str">
        <f>IF(AND(SUM(Table1[[#This Row],[General]:[Advanced]])&lt;4,SUM(Table1[[#This Row],[General]:[Advanced]])&gt;1),1,"")</f>
        <v/>
      </c>
      <c r="CK481" s="171" t="str">
        <f>Table1[[#This Row],[Level (all)]]</f>
        <v/>
      </c>
      <c r="CL481" s="171" t="str">
        <f>IF(Table1[[#This Row],[Multiple audience]]&lt;&gt;1,IF(Table1[[#This Row],[General Audience]]=1,1,""),"")</f>
        <v/>
      </c>
      <c r="CM481" s="171" t="str">
        <f>IF(Table1[[#This Row],[Multiple audience]]&lt;&gt;1,IF(Table1[[#This Row],[Planners / Designers ]]=1,1,""),"")</f>
        <v/>
      </c>
      <c r="CN481" s="171" t="str">
        <f>IF(Table1[[#This Row],[Multiple audience]]&lt;&gt;1,IF(Table1[[#This Row],[Regulatory Assessors]]=1,1,""),"")</f>
        <v/>
      </c>
      <c r="CO481" s="171" t="str">
        <f>IF(Table1[[#This Row],[Multiple audience]]&lt;&gt;1,IF(Table1[[#This Row],[Builders / Management]]=1,1,""),"")</f>
        <v/>
      </c>
      <c r="CP481" s="171" t="str">
        <f>IF(Table1[[#This Row],[Multiple audience]]&lt;&gt;1,IF(Table1[[#This Row],[Energy / Sus Assessors]]=1,1,""),"")</f>
        <v/>
      </c>
      <c r="CQ481" s="171" t="str">
        <f>IF(Table1[[#This Row],[Multiple audience]]&lt;&gt;1,IF(Table1[[#This Row],[Semi-skilled]]=1,1,""),"")</f>
        <v/>
      </c>
      <c r="CR481" s="171" t="str">
        <f>IF(Table1[[#This Row],[Multiple audience]]&lt;&gt;1,IF(Table1[[#This Row],[Trades]]=1,1,""),"")</f>
        <v/>
      </c>
      <c r="CS481" s="171" t="str">
        <f>IF(Table1[[#This Row],[Multiple audience]]&lt;&gt;1,IF(Table1[[#This Row],[Other]]=1,1,""),"")</f>
        <v/>
      </c>
      <c r="CT481" s="171" t="str">
        <f>IF(SUM(Table1[[#This Row],[General Audience]:[Other]])&gt;1,1,"")</f>
        <v/>
      </c>
      <c r="CU481" s="171" t="str">
        <f>IF(Table1[[#This Row],[Various  ]]&lt;&gt;1,IF(Table1[[#This Row],[Calculator / Software]]=1,1,""),"")</f>
        <v/>
      </c>
      <c r="CV481" s="171" t="str">
        <f>IF(Table1[[#This Row],[Various  ]]&lt;&gt;1,IF(Table1[[#This Row],[Information  ]]=1,1,""),"")</f>
        <v/>
      </c>
      <c r="CW481" s="171" t="str">
        <f>IF(Table1[[#This Row],[Various  ]]&lt;&gt;1,IF(Table1[[#This Row],[Interactive Tool]]=1,1,""),"")</f>
        <v/>
      </c>
      <c r="CX481" s="171" t="str">
        <f>IF(Table1[[#This Row],[Various  ]]&lt;&gt;1,IF(Table1[[#This Row],[Technical Specifications]]=1,1,""),"")</f>
        <v/>
      </c>
      <c r="CY481" s="171" t="str">
        <f>IF(Table1[[#This Row],[Various  ]]&lt;&gt;1,IF(Table1[[#This Row],[Training Resources]]=1,1,""),"")</f>
        <v/>
      </c>
      <c r="CZ481" s="171" t="str">
        <f>IF(Table1[[#This Row],[Various  ]]&lt;&gt;1,IF(Table1[[#This Row],[Toolbox]]=1,1,""),"")</f>
        <v/>
      </c>
      <c r="DA481" s="169" t="str">
        <f>IF(Table1[[#This Row],[Various  ]]&lt;&gt;1,IF(Table1[[#This Row],[Video]]=1,1,""),"")</f>
        <v/>
      </c>
      <c r="DB481" s="169" t="str">
        <f>IF(Table1[[#This Row],[Various  ]]&lt;&gt;1,IF(Table1[[#This Row],[Case study]]=1,1,""),"")</f>
        <v/>
      </c>
      <c r="DC481" s="169" t="str">
        <f>IF(Table1[[#This Row],[Various  ]]&lt;&gt;1,IF(Table1[[#This Row],[Other   ]]=1,1,""),"")</f>
        <v/>
      </c>
      <c r="DD481" s="169" t="str">
        <f>IF(Table1[[#This Row],[Various  ]]&lt;&gt;1,IF(Table1[[#This Row],[Standards]]=1,1,""),"")</f>
        <v/>
      </c>
      <c r="DE481" s="169" t="str">
        <f>IF(Table1[[#This Row],[Various]]=1,1,IF(SUM(Table1[[#This Row],[Calculator / Software]:[Standards]])&gt;1,1,""))</f>
        <v/>
      </c>
      <c r="DF481" s="169" t="str">
        <f>IF(Table1[[#This Row],[Multiple NCC links]]&lt;&gt;1,IF(Table1[[#This Row],[Design]]=1,1,""),"")</f>
        <v/>
      </c>
      <c r="DG481" s="169" t="str">
        <f>IF(Table1[[#This Row],[Multiple NCC links]]&lt;&gt;1,IF(Table1[[#This Row],[Assessment / Verification]]=1,1,""),"")</f>
        <v/>
      </c>
      <c r="DH481" s="169" t="str">
        <f>IF(Table1[[#This Row],[Multiple NCC links]]&lt;&gt;1,IF(Table1[[#This Row],[Climate Specific ]]=1,1,""),"")</f>
        <v/>
      </c>
      <c r="DI481" s="169" t="str">
        <f>IF(Table1[[#This Row],[Multiple NCC links]]&lt;&gt;1,IF(Table1[[#This Row],[Alterations / Additions]]=1,1,""),"")</f>
        <v/>
      </c>
      <c r="DJ481" s="169" t="str">
        <f>IF(Table1[[#This Row],[Multiple NCC links]]&lt;&gt;1,IF(Table1[[#This Row],[Glazing]]=1,1,""),"")</f>
        <v/>
      </c>
      <c r="DK481" s="169" t="str">
        <f>IF(Table1[[#This Row],[Multiple NCC links]]&lt;&gt;1,IF(Table1[[#This Row],[Building Fabric / Thermal / Sealing]]=1,1,""),"")</f>
        <v/>
      </c>
      <c r="DL481" s="169" t="str">
        <f>IF(Table1[[#This Row],[Multiple NCC links]]&lt;&gt;1,IF(Table1[[#This Row],[Lighting]]=1,1,""),"")</f>
        <v/>
      </c>
      <c r="DM481" s="169" t="str">
        <f>IF(Table1[[#This Row],[Multiple NCC links]]&lt;&gt;1,IF(Table1[[#This Row],[HVAC]]=1,1,""),"")</f>
        <v/>
      </c>
      <c r="DN481" s="169" t="str">
        <f>IF(Table1[[#This Row],[Multiple NCC links]]&lt;&gt;1,IF(Table1[[#This Row],[Services]]=1,1,""),"")</f>
        <v/>
      </c>
      <c r="DO481" s="169" t="str">
        <f>IF(Table1[[#This Row],[Multiple NCC links]]&lt;&gt;1,IF(Table1[[#This Row],[Maintenance &amp; Monitoring]]=1,1,""),"")</f>
        <v/>
      </c>
      <c r="DP481" s="169" t="str">
        <f>IF(Table1[[#This Row],[Multiple NCC links]]&lt;&gt;1,IF(Table1[[#This Row],[Hand over / Operations]]=1,1,""),"")</f>
        <v/>
      </c>
      <c r="DQ481" s="169" t="str">
        <f>IF(Table1[[#This Row],[Multiple NCC links]]&lt;&gt;1,IF(Table1[[#This Row],[As built assessment]]=1,1,""),"")</f>
        <v/>
      </c>
      <c r="DR481" s="169" t="str">
        <f>IF(Table1[[#This Row],[Multiple NCC links]]&lt;&gt;1,IF(Table1[[#This Row],[Beyond compliance]]=1,1,""),"")</f>
        <v/>
      </c>
      <c r="DS481" s="169" t="str">
        <f>IF(SUM(Table1[[#This Row],[Design]:[Beyond compliance]])&gt;1,1,"")</f>
        <v/>
      </c>
      <c r="DT481" s="169" t="str">
        <f>IF(Table1[[#This Row],[Both Residential &amp; Commercial4]]&lt;&gt;1,IF(Table1[[#This Row],[Residential]]=1,1,""),"")</f>
        <v/>
      </c>
      <c r="DU481" s="169" t="str">
        <f>IF(Table1[[#This Row],[Both Residential &amp; Commercial4]]&lt;&gt;1,IF(Table1[[#This Row],[Commercial]]=1,1,""),"")</f>
        <v/>
      </c>
      <c r="DV481" s="169" t="str">
        <f>Table1[[#This Row],[Residential &amp; Commercial]]</f>
        <v/>
      </c>
      <c r="DW481" s="169"/>
    </row>
    <row r="482" spans="1:127" s="49" customFormat="1" ht="20.25" thickTop="1" thickBot="1" x14ac:dyDescent="0.35">
      <c r="A482" s="97"/>
      <c r="B482" s="97"/>
      <c r="C482" s="88"/>
      <c r="D482" s="88"/>
      <c r="E482" s="176"/>
      <c r="F482" s="176"/>
      <c r="G482" s="176"/>
      <c r="H482" s="176"/>
      <c r="I482" s="90" t="str">
        <f>IF(AND(Table1[[#This Row],[General]]=1,Table1[[#This Row],[Beginner]]=1,Table1[[#This Row],[Intermediate]]=1,Table1[[#This Row],[Advanced]]=1),1,"")</f>
        <v/>
      </c>
      <c r="J482" s="90" t="str">
        <f>CONCATENATE(IF(Table1[[#This Row],[General]]=1,"General, ",""), IF(Table1[[#This Row],[Beginner]]=1,"Beginner, ",""),IF(Table1[[#This Row],[Intermediate]]=1,"Intermediate, ",""), IF(Table1[[#This Row],[Advanced]]=1,"Advanced",""))</f>
        <v/>
      </c>
      <c r="K482" s="91"/>
      <c r="L482" s="179"/>
      <c r="M482" s="91"/>
      <c r="N482" s="91"/>
      <c r="O482" s="159"/>
      <c r="P482" s="91"/>
      <c r="Q482" s="91"/>
      <c r="R482" s="91"/>
      <c r="S48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82" s="102"/>
      <c r="U482" s="102"/>
      <c r="V482" s="240"/>
      <c r="W482" s="240"/>
      <c r="X482" s="102"/>
      <c r="Y482" s="102"/>
      <c r="Z482" s="102"/>
      <c r="AA482" s="102"/>
      <c r="AB482" s="102"/>
      <c r="AC482" s="102"/>
      <c r="AD482" s="102"/>
      <c r="AE482" s="102"/>
      <c r="AF482" s="102"/>
      <c r="AG48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82" s="103"/>
      <c r="AI482" s="103"/>
      <c r="AJ482" s="103"/>
      <c r="AK482" s="74" t="str">
        <f>CONCATENATE(IF(Table1[[#This Row],[Digital]]=1,"Digital, ",""),IF(Table1[[#This Row],[Face to Face]]=1,"Face to face, ",""),IF(Table1[[#This Row],[Blended]]=1,"Blended",""))</f>
        <v/>
      </c>
      <c r="AL482" s="99"/>
      <c r="AM482" s="104"/>
      <c r="AN482" s="130"/>
      <c r="AO482" s="94"/>
      <c r="AP482" s="182"/>
      <c r="AQ482" s="94"/>
      <c r="AR482" s="94"/>
      <c r="AS482" s="94"/>
      <c r="AT482" s="94"/>
      <c r="AU482" s="94"/>
      <c r="AV482" s="182"/>
      <c r="AW482" s="182"/>
      <c r="AX482" s="182"/>
      <c r="AY482" s="94"/>
      <c r="AZ48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8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82" s="95"/>
      <c r="BC482" s="95"/>
      <c r="BD482" s="90" t="str">
        <f>IF(AND(Table1[[#This Row],[Residential]]=1,Table1[[#This Row],[Commercial]]=1),1,"")</f>
        <v/>
      </c>
      <c r="BE482" s="90" t="str">
        <f>CONCATENATE(IF(Table1[[#This Row],[Residential]]=1,"Residential, ",""),IF(Table1[[#This Row],[Commercial]]=1,"Commercial",""))</f>
        <v/>
      </c>
      <c r="BF482" s="94"/>
      <c r="BG482" s="94"/>
      <c r="BH482" s="94"/>
      <c r="BI482" s="94"/>
      <c r="BJ482" s="94"/>
      <c r="BK482" s="94"/>
      <c r="BL482" s="94"/>
      <c r="BM482" s="182"/>
      <c r="BN482" s="94"/>
      <c r="BO48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82" s="178"/>
      <c r="BQ482" s="120"/>
      <c r="BR482" s="132"/>
      <c r="BS482" s="120"/>
      <c r="BT482" s="175"/>
      <c r="BU482" s="175"/>
      <c r="BV482" s="175"/>
      <c r="BW482" s="121"/>
      <c r="BX482" s="121"/>
      <c r="BY482" s="121"/>
      <c r="BZ482" s="227"/>
      <c r="CA48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82" s="48">
        <f>COUNTIF(Table1[[#This Row],[Validity]:[Alignment with NCC (Yes=1,No=0)]],"N/A")</f>
        <v>0</v>
      </c>
      <c r="CC482" s="48">
        <f>IF(ISERROR(Table1[[#This Row],[Total Quality Score (out of 10)]]/(4-Table1[[#This Row],[N/A Count]])),0,Table1[[#This Row],[Total Quality Score (out of 10)]]/(4-Table1[[#This Row],[N/A Count]]))</f>
        <v>0</v>
      </c>
      <c r="CD482" s="106"/>
      <c r="CE482" s="106"/>
      <c r="CF482" s="172" t="str">
        <f>IF(SUM(Table1[[#This Row],[Multiple]:[Level (all)62]])&lt;1,IF(Table1[[#This Row],[General]]=1,1,""),"")</f>
        <v/>
      </c>
      <c r="CG482" s="172" t="str">
        <f>IF(SUM(Table1[[#This Row],[Multiple]:[Level (all)62]])&lt;1,IF(Table1[[#This Row],[Beginner]]=1,1,""),"")</f>
        <v/>
      </c>
      <c r="CH482" s="171" t="str">
        <f>IF(SUM(Table1[[#This Row],[Multiple]:[Level (all)62]])&lt;1,IF(Table1[[#This Row],[Intermediate]]=1,1,""),"")</f>
        <v/>
      </c>
      <c r="CI482" s="171" t="str">
        <f>IF(SUM(Table1[[#This Row],[Multiple]:[Level (all)62]])&lt;1,IF(Table1[[#This Row],[Advanced]]=1,1,""),"")</f>
        <v/>
      </c>
      <c r="CJ482" s="171" t="str">
        <f>IF(AND(SUM(Table1[[#This Row],[General]:[Advanced]])&lt;4,SUM(Table1[[#This Row],[General]:[Advanced]])&gt;1),1,"")</f>
        <v/>
      </c>
      <c r="CK482" s="171" t="str">
        <f>Table1[[#This Row],[Level (all)]]</f>
        <v/>
      </c>
      <c r="CL482" s="171" t="str">
        <f>IF(Table1[[#This Row],[Multiple audience]]&lt;&gt;1,IF(Table1[[#This Row],[General Audience]]=1,1,""),"")</f>
        <v/>
      </c>
      <c r="CM482" s="171" t="str">
        <f>IF(Table1[[#This Row],[Multiple audience]]&lt;&gt;1,IF(Table1[[#This Row],[Planners / Designers ]]=1,1,""),"")</f>
        <v/>
      </c>
      <c r="CN482" s="171" t="str">
        <f>IF(Table1[[#This Row],[Multiple audience]]&lt;&gt;1,IF(Table1[[#This Row],[Regulatory Assessors]]=1,1,""),"")</f>
        <v/>
      </c>
      <c r="CO482" s="171" t="str">
        <f>IF(Table1[[#This Row],[Multiple audience]]&lt;&gt;1,IF(Table1[[#This Row],[Builders / Management]]=1,1,""),"")</f>
        <v/>
      </c>
      <c r="CP482" s="171" t="str">
        <f>IF(Table1[[#This Row],[Multiple audience]]&lt;&gt;1,IF(Table1[[#This Row],[Energy / Sus Assessors]]=1,1,""),"")</f>
        <v/>
      </c>
      <c r="CQ482" s="171" t="str">
        <f>IF(Table1[[#This Row],[Multiple audience]]&lt;&gt;1,IF(Table1[[#This Row],[Semi-skilled]]=1,1,""),"")</f>
        <v/>
      </c>
      <c r="CR482" s="171" t="str">
        <f>IF(Table1[[#This Row],[Multiple audience]]&lt;&gt;1,IF(Table1[[#This Row],[Trades]]=1,1,""),"")</f>
        <v/>
      </c>
      <c r="CS482" s="171" t="str">
        <f>IF(Table1[[#This Row],[Multiple audience]]&lt;&gt;1,IF(Table1[[#This Row],[Other]]=1,1,""),"")</f>
        <v/>
      </c>
      <c r="CT482" s="171" t="str">
        <f>IF(SUM(Table1[[#This Row],[General Audience]:[Other]])&gt;1,1,"")</f>
        <v/>
      </c>
      <c r="CU482" s="171" t="str">
        <f>IF(Table1[[#This Row],[Various  ]]&lt;&gt;1,IF(Table1[[#This Row],[Calculator / Software]]=1,1,""),"")</f>
        <v/>
      </c>
      <c r="CV482" s="171" t="str">
        <f>IF(Table1[[#This Row],[Various  ]]&lt;&gt;1,IF(Table1[[#This Row],[Information  ]]=1,1,""),"")</f>
        <v/>
      </c>
      <c r="CW482" s="171" t="str">
        <f>IF(Table1[[#This Row],[Various  ]]&lt;&gt;1,IF(Table1[[#This Row],[Interactive Tool]]=1,1,""),"")</f>
        <v/>
      </c>
      <c r="CX482" s="171" t="str">
        <f>IF(Table1[[#This Row],[Various  ]]&lt;&gt;1,IF(Table1[[#This Row],[Technical Specifications]]=1,1,""),"")</f>
        <v/>
      </c>
      <c r="CY482" s="171" t="str">
        <f>IF(Table1[[#This Row],[Various  ]]&lt;&gt;1,IF(Table1[[#This Row],[Training Resources]]=1,1,""),"")</f>
        <v/>
      </c>
      <c r="CZ482" s="171" t="str">
        <f>IF(Table1[[#This Row],[Various  ]]&lt;&gt;1,IF(Table1[[#This Row],[Toolbox]]=1,1,""),"")</f>
        <v/>
      </c>
      <c r="DA482" s="169" t="str">
        <f>IF(Table1[[#This Row],[Various  ]]&lt;&gt;1,IF(Table1[[#This Row],[Video]]=1,1,""),"")</f>
        <v/>
      </c>
      <c r="DB482" s="169" t="str">
        <f>IF(Table1[[#This Row],[Various  ]]&lt;&gt;1,IF(Table1[[#This Row],[Case study]]=1,1,""),"")</f>
        <v/>
      </c>
      <c r="DC482" s="169" t="str">
        <f>IF(Table1[[#This Row],[Various  ]]&lt;&gt;1,IF(Table1[[#This Row],[Other   ]]=1,1,""),"")</f>
        <v/>
      </c>
      <c r="DD482" s="169" t="str">
        <f>IF(Table1[[#This Row],[Various  ]]&lt;&gt;1,IF(Table1[[#This Row],[Standards]]=1,1,""),"")</f>
        <v/>
      </c>
      <c r="DE482" s="169" t="str">
        <f>IF(Table1[[#This Row],[Various]]=1,1,IF(SUM(Table1[[#This Row],[Calculator / Software]:[Standards]])&gt;1,1,""))</f>
        <v/>
      </c>
      <c r="DF482" s="169" t="str">
        <f>IF(Table1[[#This Row],[Multiple NCC links]]&lt;&gt;1,IF(Table1[[#This Row],[Design]]=1,1,""),"")</f>
        <v/>
      </c>
      <c r="DG482" s="169" t="str">
        <f>IF(Table1[[#This Row],[Multiple NCC links]]&lt;&gt;1,IF(Table1[[#This Row],[Assessment / Verification]]=1,1,""),"")</f>
        <v/>
      </c>
      <c r="DH482" s="169" t="str">
        <f>IF(Table1[[#This Row],[Multiple NCC links]]&lt;&gt;1,IF(Table1[[#This Row],[Climate Specific ]]=1,1,""),"")</f>
        <v/>
      </c>
      <c r="DI482" s="169" t="str">
        <f>IF(Table1[[#This Row],[Multiple NCC links]]&lt;&gt;1,IF(Table1[[#This Row],[Alterations / Additions]]=1,1,""),"")</f>
        <v/>
      </c>
      <c r="DJ482" s="169" t="str">
        <f>IF(Table1[[#This Row],[Multiple NCC links]]&lt;&gt;1,IF(Table1[[#This Row],[Glazing]]=1,1,""),"")</f>
        <v/>
      </c>
      <c r="DK482" s="169" t="str">
        <f>IF(Table1[[#This Row],[Multiple NCC links]]&lt;&gt;1,IF(Table1[[#This Row],[Building Fabric / Thermal / Sealing]]=1,1,""),"")</f>
        <v/>
      </c>
      <c r="DL482" s="169" t="str">
        <f>IF(Table1[[#This Row],[Multiple NCC links]]&lt;&gt;1,IF(Table1[[#This Row],[Lighting]]=1,1,""),"")</f>
        <v/>
      </c>
      <c r="DM482" s="169" t="str">
        <f>IF(Table1[[#This Row],[Multiple NCC links]]&lt;&gt;1,IF(Table1[[#This Row],[HVAC]]=1,1,""),"")</f>
        <v/>
      </c>
      <c r="DN482" s="169" t="str">
        <f>IF(Table1[[#This Row],[Multiple NCC links]]&lt;&gt;1,IF(Table1[[#This Row],[Services]]=1,1,""),"")</f>
        <v/>
      </c>
      <c r="DO482" s="169" t="str">
        <f>IF(Table1[[#This Row],[Multiple NCC links]]&lt;&gt;1,IF(Table1[[#This Row],[Maintenance &amp; Monitoring]]=1,1,""),"")</f>
        <v/>
      </c>
      <c r="DP482" s="169" t="str">
        <f>IF(Table1[[#This Row],[Multiple NCC links]]&lt;&gt;1,IF(Table1[[#This Row],[Hand over / Operations]]=1,1,""),"")</f>
        <v/>
      </c>
      <c r="DQ482" s="169" t="str">
        <f>IF(Table1[[#This Row],[Multiple NCC links]]&lt;&gt;1,IF(Table1[[#This Row],[As built assessment]]=1,1,""),"")</f>
        <v/>
      </c>
      <c r="DR482" s="169" t="str">
        <f>IF(Table1[[#This Row],[Multiple NCC links]]&lt;&gt;1,IF(Table1[[#This Row],[Beyond compliance]]=1,1,""),"")</f>
        <v/>
      </c>
      <c r="DS482" s="169" t="str">
        <f>IF(SUM(Table1[[#This Row],[Design]:[Beyond compliance]])&gt;1,1,"")</f>
        <v/>
      </c>
      <c r="DT482" s="169" t="str">
        <f>IF(Table1[[#This Row],[Both Residential &amp; Commercial4]]&lt;&gt;1,IF(Table1[[#This Row],[Residential]]=1,1,""),"")</f>
        <v/>
      </c>
      <c r="DU482" s="169" t="str">
        <f>IF(Table1[[#This Row],[Both Residential &amp; Commercial4]]&lt;&gt;1,IF(Table1[[#This Row],[Commercial]]=1,1,""),"")</f>
        <v/>
      </c>
      <c r="DV482" s="169" t="str">
        <f>Table1[[#This Row],[Residential &amp; Commercial]]</f>
        <v/>
      </c>
      <c r="DW482" s="169"/>
    </row>
    <row r="483" spans="1:127" s="49" customFormat="1" ht="20.25" thickTop="1" thickBot="1" x14ac:dyDescent="0.35">
      <c r="A483" s="97"/>
      <c r="B483" s="97"/>
      <c r="C483" s="88"/>
      <c r="D483" s="88"/>
      <c r="E483" s="176"/>
      <c r="F483" s="176"/>
      <c r="G483" s="176"/>
      <c r="H483" s="176"/>
      <c r="I483" s="90" t="str">
        <f>IF(AND(Table1[[#This Row],[General]]=1,Table1[[#This Row],[Beginner]]=1,Table1[[#This Row],[Intermediate]]=1,Table1[[#This Row],[Advanced]]=1),1,"")</f>
        <v/>
      </c>
      <c r="J483" s="90" t="str">
        <f>CONCATENATE(IF(Table1[[#This Row],[General]]=1,"General, ",""), IF(Table1[[#This Row],[Beginner]]=1,"Beginner, ",""),IF(Table1[[#This Row],[Intermediate]]=1,"Intermediate, ",""), IF(Table1[[#This Row],[Advanced]]=1,"Advanced",""))</f>
        <v/>
      </c>
      <c r="K483" s="91"/>
      <c r="L483" s="179"/>
      <c r="M483" s="91"/>
      <c r="N483" s="91"/>
      <c r="O483" s="159"/>
      <c r="P483" s="91"/>
      <c r="Q483" s="91"/>
      <c r="R483" s="91"/>
      <c r="S48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83" s="102"/>
      <c r="U483" s="102"/>
      <c r="V483" s="240"/>
      <c r="W483" s="240"/>
      <c r="X483" s="102"/>
      <c r="Y483" s="102"/>
      <c r="Z483" s="102"/>
      <c r="AA483" s="102"/>
      <c r="AB483" s="102"/>
      <c r="AC483" s="102"/>
      <c r="AD483" s="102"/>
      <c r="AE483" s="102"/>
      <c r="AF483" s="102"/>
      <c r="AG48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83" s="103"/>
      <c r="AI483" s="103"/>
      <c r="AJ483" s="103"/>
      <c r="AK483" s="74" t="str">
        <f>CONCATENATE(IF(Table1[[#This Row],[Digital]]=1,"Digital, ",""),IF(Table1[[#This Row],[Face to Face]]=1,"Face to face, ",""),IF(Table1[[#This Row],[Blended]]=1,"Blended",""))</f>
        <v/>
      </c>
      <c r="AL483" s="99"/>
      <c r="AM483" s="104"/>
      <c r="AN483" s="130"/>
      <c r="AO483" s="94"/>
      <c r="AP483" s="182"/>
      <c r="AQ483" s="94"/>
      <c r="AR483" s="94"/>
      <c r="AS483" s="94"/>
      <c r="AT483" s="94"/>
      <c r="AU483" s="94"/>
      <c r="AV483" s="182"/>
      <c r="AW483" s="182"/>
      <c r="AX483" s="182"/>
      <c r="AY483" s="94"/>
      <c r="AZ48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8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83" s="95"/>
      <c r="BC483" s="95"/>
      <c r="BD483" s="90" t="str">
        <f>IF(AND(Table1[[#This Row],[Residential]]=1,Table1[[#This Row],[Commercial]]=1),1,"")</f>
        <v/>
      </c>
      <c r="BE483" s="90" t="str">
        <f>CONCATENATE(IF(Table1[[#This Row],[Residential]]=1,"Residential, ",""),IF(Table1[[#This Row],[Commercial]]=1,"Commercial",""))</f>
        <v/>
      </c>
      <c r="BF483" s="94"/>
      <c r="BG483" s="94"/>
      <c r="BH483" s="94"/>
      <c r="BI483" s="94"/>
      <c r="BJ483" s="94"/>
      <c r="BK483" s="94"/>
      <c r="BL483" s="94"/>
      <c r="BM483" s="182"/>
      <c r="BN483" s="94"/>
      <c r="BO48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83" s="178"/>
      <c r="BQ483" s="120"/>
      <c r="BR483" s="132"/>
      <c r="BS483" s="120"/>
      <c r="BT483" s="175"/>
      <c r="BU483" s="175"/>
      <c r="BV483" s="175"/>
      <c r="BW483" s="121"/>
      <c r="BX483" s="121"/>
      <c r="BY483" s="121"/>
      <c r="BZ483" s="227"/>
      <c r="CA48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83" s="48">
        <f>COUNTIF(Table1[[#This Row],[Validity]:[Alignment with NCC (Yes=1,No=0)]],"N/A")</f>
        <v>0</v>
      </c>
      <c r="CC483" s="48">
        <f>IF(ISERROR(Table1[[#This Row],[Total Quality Score (out of 10)]]/(4-Table1[[#This Row],[N/A Count]])),0,Table1[[#This Row],[Total Quality Score (out of 10)]]/(4-Table1[[#This Row],[N/A Count]]))</f>
        <v>0</v>
      </c>
      <c r="CD483" s="106"/>
      <c r="CE483" s="106"/>
      <c r="CF483" s="172" t="str">
        <f>IF(SUM(Table1[[#This Row],[Multiple]:[Level (all)62]])&lt;1,IF(Table1[[#This Row],[General]]=1,1,""),"")</f>
        <v/>
      </c>
      <c r="CG483" s="172" t="str">
        <f>IF(SUM(Table1[[#This Row],[Multiple]:[Level (all)62]])&lt;1,IF(Table1[[#This Row],[Beginner]]=1,1,""),"")</f>
        <v/>
      </c>
      <c r="CH483" s="171" t="str">
        <f>IF(SUM(Table1[[#This Row],[Multiple]:[Level (all)62]])&lt;1,IF(Table1[[#This Row],[Intermediate]]=1,1,""),"")</f>
        <v/>
      </c>
      <c r="CI483" s="171" t="str">
        <f>IF(SUM(Table1[[#This Row],[Multiple]:[Level (all)62]])&lt;1,IF(Table1[[#This Row],[Advanced]]=1,1,""),"")</f>
        <v/>
      </c>
      <c r="CJ483" s="171" t="str">
        <f>IF(AND(SUM(Table1[[#This Row],[General]:[Advanced]])&lt;4,SUM(Table1[[#This Row],[General]:[Advanced]])&gt;1),1,"")</f>
        <v/>
      </c>
      <c r="CK483" s="171" t="str">
        <f>Table1[[#This Row],[Level (all)]]</f>
        <v/>
      </c>
      <c r="CL483" s="171" t="str">
        <f>IF(Table1[[#This Row],[Multiple audience]]&lt;&gt;1,IF(Table1[[#This Row],[General Audience]]=1,1,""),"")</f>
        <v/>
      </c>
      <c r="CM483" s="171" t="str">
        <f>IF(Table1[[#This Row],[Multiple audience]]&lt;&gt;1,IF(Table1[[#This Row],[Planners / Designers ]]=1,1,""),"")</f>
        <v/>
      </c>
      <c r="CN483" s="171" t="str">
        <f>IF(Table1[[#This Row],[Multiple audience]]&lt;&gt;1,IF(Table1[[#This Row],[Regulatory Assessors]]=1,1,""),"")</f>
        <v/>
      </c>
      <c r="CO483" s="171" t="str">
        <f>IF(Table1[[#This Row],[Multiple audience]]&lt;&gt;1,IF(Table1[[#This Row],[Builders / Management]]=1,1,""),"")</f>
        <v/>
      </c>
      <c r="CP483" s="171" t="str">
        <f>IF(Table1[[#This Row],[Multiple audience]]&lt;&gt;1,IF(Table1[[#This Row],[Energy / Sus Assessors]]=1,1,""),"")</f>
        <v/>
      </c>
      <c r="CQ483" s="171" t="str">
        <f>IF(Table1[[#This Row],[Multiple audience]]&lt;&gt;1,IF(Table1[[#This Row],[Semi-skilled]]=1,1,""),"")</f>
        <v/>
      </c>
      <c r="CR483" s="171" t="str">
        <f>IF(Table1[[#This Row],[Multiple audience]]&lt;&gt;1,IF(Table1[[#This Row],[Trades]]=1,1,""),"")</f>
        <v/>
      </c>
      <c r="CS483" s="171" t="str">
        <f>IF(Table1[[#This Row],[Multiple audience]]&lt;&gt;1,IF(Table1[[#This Row],[Other]]=1,1,""),"")</f>
        <v/>
      </c>
      <c r="CT483" s="171" t="str">
        <f>IF(SUM(Table1[[#This Row],[General Audience]:[Other]])&gt;1,1,"")</f>
        <v/>
      </c>
      <c r="CU483" s="171" t="str">
        <f>IF(Table1[[#This Row],[Various  ]]&lt;&gt;1,IF(Table1[[#This Row],[Calculator / Software]]=1,1,""),"")</f>
        <v/>
      </c>
      <c r="CV483" s="171" t="str">
        <f>IF(Table1[[#This Row],[Various  ]]&lt;&gt;1,IF(Table1[[#This Row],[Information  ]]=1,1,""),"")</f>
        <v/>
      </c>
      <c r="CW483" s="171" t="str">
        <f>IF(Table1[[#This Row],[Various  ]]&lt;&gt;1,IF(Table1[[#This Row],[Interactive Tool]]=1,1,""),"")</f>
        <v/>
      </c>
      <c r="CX483" s="171" t="str">
        <f>IF(Table1[[#This Row],[Various  ]]&lt;&gt;1,IF(Table1[[#This Row],[Technical Specifications]]=1,1,""),"")</f>
        <v/>
      </c>
      <c r="CY483" s="171" t="str">
        <f>IF(Table1[[#This Row],[Various  ]]&lt;&gt;1,IF(Table1[[#This Row],[Training Resources]]=1,1,""),"")</f>
        <v/>
      </c>
      <c r="CZ483" s="171" t="str">
        <f>IF(Table1[[#This Row],[Various  ]]&lt;&gt;1,IF(Table1[[#This Row],[Toolbox]]=1,1,""),"")</f>
        <v/>
      </c>
      <c r="DA483" s="169" t="str">
        <f>IF(Table1[[#This Row],[Various  ]]&lt;&gt;1,IF(Table1[[#This Row],[Video]]=1,1,""),"")</f>
        <v/>
      </c>
      <c r="DB483" s="169" t="str">
        <f>IF(Table1[[#This Row],[Various  ]]&lt;&gt;1,IF(Table1[[#This Row],[Case study]]=1,1,""),"")</f>
        <v/>
      </c>
      <c r="DC483" s="169" t="str">
        <f>IF(Table1[[#This Row],[Various  ]]&lt;&gt;1,IF(Table1[[#This Row],[Other   ]]=1,1,""),"")</f>
        <v/>
      </c>
      <c r="DD483" s="169" t="str">
        <f>IF(Table1[[#This Row],[Various  ]]&lt;&gt;1,IF(Table1[[#This Row],[Standards]]=1,1,""),"")</f>
        <v/>
      </c>
      <c r="DE483" s="169" t="str">
        <f>IF(Table1[[#This Row],[Various]]=1,1,IF(SUM(Table1[[#This Row],[Calculator / Software]:[Standards]])&gt;1,1,""))</f>
        <v/>
      </c>
      <c r="DF483" s="169" t="str">
        <f>IF(Table1[[#This Row],[Multiple NCC links]]&lt;&gt;1,IF(Table1[[#This Row],[Design]]=1,1,""),"")</f>
        <v/>
      </c>
      <c r="DG483" s="169" t="str">
        <f>IF(Table1[[#This Row],[Multiple NCC links]]&lt;&gt;1,IF(Table1[[#This Row],[Assessment / Verification]]=1,1,""),"")</f>
        <v/>
      </c>
      <c r="DH483" s="169" t="str">
        <f>IF(Table1[[#This Row],[Multiple NCC links]]&lt;&gt;1,IF(Table1[[#This Row],[Climate Specific ]]=1,1,""),"")</f>
        <v/>
      </c>
      <c r="DI483" s="169" t="str">
        <f>IF(Table1[[#This Row],[Multiple NCC links]]&lt;&gt;1,IF(Table1[[#This Row],[Alterations / Additions]]=1,1,""),"")</f>
        <v/>
      </c>
      <c r="DJ483" s="169" t="str">
        <f>IF(Table1[[#This Row],[Multiple NCC links]]&lt;&gt;1,IF(Table1[[#This Row],[Glazing]]=1,1,""),"")</f>
        <v/>
      </c>
      <c r="DK483" s="169" t="str">
        <f>IF(Table1[[#This Row],[Multiple NCC links]]&lt;&gt;1,IF(Table1[[#This Row],[Building Fabric / Thermal / Sealing]]=1,1,""),"")</f>
        <v/>
      </c>
      <c r="DL483" s="169" t="str">
        <f>IF(Table1[[#This Row],[Multiple NCC links]]&lt;&gt;1,IF(Table1[[#This Row],[Lighting]]=1,1,""),"")</f>
        <v/>
      </c>
      <c r="DM483" s="169" t="str">
        <f>IF(Table1[[#This Row],[Multiple NCC links]]&lt;&gt;1,IF(Table1[[#This Row],[HVAC]]=1,1,""),"")</f>
        <v/>
      </c>
      <c r="DN483" s="169" t="str">
        <f>IF(Table1[[#This Row],[Multiple NCC links]]&lt;&gt;1,IF(Table1[[#This Row],[Services]]=1,1,""),"")</f>
        <v/>
      </c>
      <c r="DO483" s="169" t="str">
        <f>IF(Table1[[#This Row],[Multiple NCC links]]&lt;&gt;1,IF(Table1[[#This Row],[Maintenance &amp; Monitoring]]=1,1,""),"")</f>
        <v/>
      </c>
      <c r="DP483" s="169" t="str">
        <f>IF(Table1[[#This Row],[Multiple NCC links]]&lt;&gt;1,IF(Table1[[#This Row],[Hand over / Operations]]=1,1,""),"")</f>
        <v/>
      </c>
      <c r="DQ483" s="169" t="str">
        <f>IF(Table1[[#This Row],[Multiple NCC links]]&lt;&gt;1,IF(Table1[[#This Row],[As built assessment]]=1,1,""),"")</f>
        <v/>
      </c>
      <c r="DR483" s="169" t="str">
        <f>IF(Table1[[#This Row],[Multiple NCC links]]&lt;&gt;1,IF(Table1[[#This Row],[Beyond compliance]]=1,1,""),"")</f>
        <v/>
      </c>
      <c r="DS483" s="169" t="str">
        <f>IF(SUM(Table1[[#This Row],[Design]:[Beyond compliance]])&gt;1,1,"")</f>
        <v/>
      </c>
      <c r="DT483" s="169" t="str">
        <f>IF(Table1[[#This Row],[Both Residential &amp; Commercial4]]&lt;&gt;1,IF(Table1[[#This Row],[Residential]]=1,1,""),"")</f>
        <v/>
      </c>
      <c r="DU483" s="169" t="str">
        <f>IF(Table1[[#This Row],[Both Residential &amp; Commercial4]]&lt;&gt;1,IF(Table1[[#This Row],[Commercial]]=1,1,""),"")</f>
        <v/>
      </c>
      <c r="DV483" s="169" t="str">
        <f>Table1[[#This Row],[Residential &amp; Commercial]]</f>
        <v/>
      </c>
      <c r="DW483" s="169"/>
    </row>
    <row r="484" spans="1:127" s="49" customFormat="1" ht="20.25" thickTop="1" thickBot="1" x14ac:dyDescent="0.35">
      <c r="A484" s="97"/>
      <c r="B484" s="97"/>
      <c r="C484" s="88"/>
      <c r="D484" s="88"/>
      <c r="E484" s="176"/>
      <c r="F484" s="176"/>
      <c r="G484" s="176"/>
      <c r="H484" s="176"/>
      <c r="I484" s="90" t="str">
        <f>IF(AND(Table1[[#This Row],[General]]=1,Table1[[#This Row],[Beginner]]=1,Table1[[#This Row],[Intermediate]]=1,Table1[[#This Row],[Advanced]]=1),1,"")</f>
        <v/>
      </c>
      <c r="J484" s="90" t="str">
        <f>CONCATENATE(IF(Table1[[#This Row],[General]]=1,"General, ",""), IF(Table1[[#This Row],[Beginner]]=1,"Beginner, ",""),IF(Table1[[#This Row],[Intermediate]]=1,"Intermediate, ",""), IF(Table1[[#This Row],[Advanced]]=1,"Advanced",""))</f>
        <v/>
      </c>
      <c r="K484" s="91"/>
      <c r="L484" s="179"/>
      <c r="M484" s="91"/>
      <c r="N484" s="91"/>
      <c r="O484" s="159"/>
      <c r="P484" s="91"/>
      <c r="Q484" s="91"/>
      <c r="R484" s="91"/>
      <c r="S48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84" s="102"/>
      <c r="U484" s="102"/>
      <c r="V484" s="240"/>
      <c r="W484" s="240"/>
      <c r="X484" s="102"/>
      <c r="Y484" s="102"/>
      <c r="Z484" s="102"/>
      <c r="AA484" s="102"/>
      <c r="AB484" s="102"/>
      <c r="AC484" s="102"/>
      <c r="AD484" s="102"/>
      <c r="AE484" s="102"/>
      <c r="AF484" s="102"/>
      <c r="AG48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84" s="103"/>
      <c r="AI484" s="103"/>
      <c r="AJ484" s="103"/>
      <c r="AK484" s="74" t="str">
        <f>CONCATENATE(IF(Table1[[#This Row],[Digital]]=1,"Digital, ",""),IF(Table1[[#This Row],[Face to Face]]=1,"Face to face, ",""),IF(Table1[[#This Row],[Blended]]=1,"Blended",""))</f>
        <v/>
      </c>
      <c r="AL484" s="99"/>
      <c r="AM484" s="104"/>
      <c r="AN484" s="130"/>
      <c r="AO484" s="94"/>
      <c r="AP484" s="182"/>
      <c r="AQ484" s="94"/>
      <c r="AR484" s="94"/>
      <c r="AS484" s="94"/>
      <c r="AT484" s="94"/>
      <c r="AU484" s="94"/>
      <c r="AV484" s="182"/>
      <c r="AW484" s="182"/>
      <c r="AX484" s="182"/>
      <c r="AY484" s="94"/>
      <c r="AZ48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8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84" s="95"/>
      <c r="BC484" s="95"/>
      <c r="BD484" s="90" t="str">
        <f>IF(AND(Table1[[#This Row],[Residential]]=1,Table1[[#This Row],[Commercial]]=1),1,"")</f>
        <v/>
      </c>
      <c r="BE484" s="90" t="str">
        <f>CONCATENATE(IF(Table1[[#This Row],[Residential]]=1,"Residential, ",""),IF(Table1[[#This Row],[Commercial]]=1,"Commercial",""))</f>
        <v/>
      </c>
      <c r="BF484" s="94"/>
      <c r="BG484" s="94"/>
      <c r="BH484" s="94"/>
      <c r="BI484" s="94"/>
      <c r="BJ484" s="94"/>
      <c r="BK484" s="94"/>
      <c r="BL484" s="94"/>
      <c r="BM484" s="182"/>
      <c r="BN484" s="94"/>
      <c r="BO48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84" s="178"/>
      <c r="BQ484" s="120"/>
      <c r="BR484" s="132"/>
      <c r="BS484" s="120"/>
      <c r="BT484" s="175"/>
      <c r="BU484" s="175"/>
      <c r="BV484" s="175"/>
      <c r="BW484" s="121"/>
      <c r="BX484" s="121"/>
      <c r="BY484" s="121"/>
      <c r="BZ484" s="227"/>
      <c r="CA48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84" s="48">
        <f>COUNTIF(Table1[[#This Row],[Validity]:[Alignment with NCC (Yes=1,No=0)]],"N/A")</f>
        <v>0</v>
      </c>
      <c r="CC484" s="48">
        <f>IF(ISERROR(Table1[[#This Row],[Total Quality Score (out of 10)]]/(4-Table1[[#This Row],[N/A Count]])),0,Table1[[#This Row],[Total Quality Score (out of 10)]]/(4-Table1[[#This Row],[N/A Count]]))</f>
        <v>0</v>
      </c>
      <c r="CD484" s="106"/>
      <c r="CE484" s="106"/>
      <c r="CF484" s="172" t="str">
        <f>IF(SUM(Table1[[#This Row],[Multiple]:[Level (all)62]])&lt;1,IF(Table1[[#This Row],[General]]=1,1,""),"")</f>
        <v/>
      </c>
      <c r="CG484" s="172" t="str">
        <f>IF(SUM(Table1[[#This Row],[Multiple]:[Level (all)62]])&lt;1,IF(Table1[[#This Row],[Beginner]]=1,1,""),"")</f>
        <v/>
      </c>
      <c r="CH484" s="171" t="str">
        <f>IF(SUM(Table1[[#This Row],[Multiple]:[Level (all)62]])&lt;1,IF(Table1[[#This Row],[Intermediate]]=1,1,""),"")</f>
        <v/>
      </c>
      <c r="CI484" s="171" t="str">
        <f>IF(SUM(Table1[[#This Row],[Multiple]:[Level (all)62]])&lt;1,IF(Table1[[#This Row],[Advanced]]=1,1,""),"")</f>
        <v/>
      </c>
      <c r="CJ484" s="171" t="str">
        <f>IF(AND(SUM(Table1[[#This Row],[General]:[Advanced]])&lt;4,SUM(Table1[[#This Row],[General]:[Advanced]])&gt;1),1,"")</f>
        <v/>
      </c>
      <c r="CK484" s="171" t="str">
        <f>Table1[[#This Row],[Level (all)]]</f>
        <v/>
      </c>
      <c r="CL484" s="171" t="str">
        <f>IF(Table1[[#This Row],[Multiple audience]]&lt;&gt;1,IF(Table1[[#This Row],[General Audience]]=1,1,""),"")</f>
        <v/>
      </c>
      <c r="CM484" s="171" t="str">
        <f>IF(Table1[[#This Row],[Multiple audience]]&lt;&gt;1,IF(Table1[[#This Row],[Planners / Designers ]]=1,1,""),"")</f>
        <v/>
      </c>
      <c r="CN484" s="171" t="str">
        <f>IF(Table1[[#This Row],[Multiple audience]]&lt;&gt;1,IF(Table1[[#This Row],[Regulatory Assessors]]=1,1,""),"")</f>
        <v/>
      </c>
      <c r="CO484" s="171" t="str">
        <f>IF(Table1[[#This Row],[Multiple audience]]&lt;&gt;1,IF(Table1[[#This Row],[Builders / Management]]=1,1,""),"")</f>
        <v/>
      </c>
      <c r="CP484" s="171" t="str">
        <f>IF(Table1[[#This Row],[Multiple audience]]&lt;&gt;1,IF(Table1[[#This Row],[Energy / Sus Assessors]]=1,1,""),"")</f>
        <v/>
      </c>
      <c r="CQ484" s="171" t="str">
        <f>IF(Table1[[#This Row],[Multiple audience]]&lt;&gt;1,IF(Table1[[#This Row],[Semi-skilled]]=1,1,""),"")</f>
        <v/>
      </c>
      <c r="CR484" s="171" t="str">
        <f>IF(Table1[[#This Row],[Multiple audience]]&lt;&gt;1,IF(Table1[[#This Row],[Trades]]=1,1,""),"")</f>
        <v/>
      </c>
      <c r="CS484" s="171" t="str">
        <f>IF(Table1[[#This Row],[Multiple audience]]&lt;&gt;1,IF(Table1[[#This Row],[Other]]=1,1,""),"")</f>
        <v/>
      </c>
      <c r="CT484" s="171" t="str">
        <f>IF(SUM(Table1[[#This Row],[General Audience]:[Other]])&gt;1,1,"")</f>
        <v/>
      </c>
      <c r="CU484" s="171" t="str">
        <f>IF(Table1[[#This Row],[Various  ]]&lt;&gt;1,IF(Table1[[#This Row],[Calculator / Software]]=1,1,""),"")</f>
        <v/>
      </c>
      <c r="CV484" s="171" t="str">
        <f>IF(Table1[[#This Row],[Various  ]]&lt;&gt;1,IF(Table1[[#This Row],[Information  ]]=1,1,""),"")</f>
        <v/>
      </c>
      <c r="CW484" s="171" t="str">
        <f>IF(Table1[[#This Row],[Various  ]]&lt;&gt;1,IF(Table1[[#This Row],[Interactive Tool]]=1,1,""),"")</f>
        <v/>
      </c>
      <c r="CX484" s="171" t="str">
        <f>IF(Table1[[#This Row],[Various  ]]&lt;&gt;1,IF(Table1[[#This Row],[Technical Specifications]]=1,1,""),"")</f>
        <v/>
      </c>
      <c r="CY484" s="171" t="str">
        <f>IF(Table1[[#This Row],[Various  ]]&lt;&gt;1,IF(Table1[[#This Row],[Training Resources]]=1,1,""),"")</f>
        <v/>
      </c>
      <c r="CZ484" s="171" t="str">
        <f>IF(Table1[[#This Row],[Various  ]]&lt;&gt;1,IF(Table1[[#This Row],[Toolbox]]=1,1,""),"")</f>
        <v/>
      </c>
      <c r="DA484" s="169" t="str">
        <f>IF(Table1[[#This Row],[Various  ]]&lt;&gt;1,IF(Table1[[#This Row],[Video]]=1,1,""),"")</f>
        <v/>
      </c>
      <c r="DB484" s="169" t="str">
        <f>IF(Table1[[#This Row],[Various  ]]&lt;&gt;1,IF(Table1[[#This Row],[Case study]]=1,1,""),"")</f>
        <v/>
      </c>
      <c r="DC484" s="169" t="str">
        <f>IF(Table1[[#This Row],[Various  ]]&lt;&gt;1,IF(Table1[[#This Row],[Other   ]]=1,1,""),"")</f>
        <v/>
      </c>
      <c r="DD484" s="169" t="str">
        <f>IF(Table1[[#This Row],[Various  ]]&lt;&gt;1,IF(Table1[[#This Row],[Standards]]=1,1,""),"")</f>
        <v/>
      </c>
      <c r="DE484" s="169" t="str">
        <f>IF(Table1[[#This Row],[Various]]=1,1,IF(SUM(Table1[[#This Row],[Calculator / Software]:[Standards]])&gt;1,1,""))</f>
        <v/>
      </c>
      <c r="DF484" s="169" t="str">
        <f>IF(Table1[[#This Row],[Multiple NCC links]]&lt;&gt;1,IF(Table1[[#This Row],[Design]]=1,1,""),"")</f>
        <v/>
      </c>
      <c r="DG484" s="169" t="str">
        <f>IF(Table1[[#This Row],[Multiple NCC links]]&lt;&gt;1,IF(Table1[[#This Row],[Assessment / Verification]]=1,1,""),"")</f>
        <v/>
      </c>
      <c r="DH484" s="169" t="str">
        <f>IF(Table1[[#This Row],[Multiple NCC links]]&lt;&gt;1,IF(Table1[[#This Row],[Climate Specific ]]=1,1,""),"")</f>
        <v/>
      </c>
      <c r="DI484" s="169" t="str">
        <f>IF(Table1[[#This Row],[Multiple NCC links]]&lt;&gt;1,IF(Table1[[#This Row],[Alterations / Additions]]=1,1,""),"")</f>
        <v/>
      </c>
      <c r="DJ484" s="169" t="str">
        <f>IF(Table1[[#This Row],[Multiple NCC links]]&lt;&gt;1,IF(Table1[[#This Row],[Glazing]]=1,1,""),"")</f>
        <v/>
      </c>
      <c r="DK484" s="169" t="str">
        <f>IF(Table1[[#This Row],[Multiple NCC links]]&lt;&gt;1,IF(Table1[[#This Row],[Building Fabric / Thermal / Sealing]]=1,1,""),"")</f>
        <v/>
      </c>
      <c r="DL484" s="169" t="str">
        <f>IF(Table1[[#This Row],[Multiple NCC links]]&lt;&gt;1,IF(Table1[[#This Row],[Lighting]]=1,1,""),"")</f>
        <v/>
      </c>
      <c r="DM484" s="169" t="str">
        <f>IF(Table1[[#This Row],[Multiple NCC links]]&lt;&gt;1,IF(Table1[[#This Row],[HVAC]]=1,1,""),"")</f>
        <v/>
      </c>
      <c r="DN484" s="169" t="str">
        <f>IF(Table1[[#This Row],[Multiple NCC links]]&lt;&gt;1,IF(Table1[[#This Row],[Services]]=1,1,""),"")</f>
        <v/>
      </c>
      <c r="DO484" s="169" t="str">
        <f>IF(Table1[[#This Row],[Multiple NCC links]]&lt;&gt;1,IF(Table1[[#This Row],[Maintenance &amp; Monitoring]]=1,1,""),"")</f>
        <v/>
      </c>
      <c r="DP484" s="169" t="str">
        <f>IF(Table1[[#This Row],[Multiple NCC links]]&lt;&gt;1,IF(Table1[[#This Row],[Hand over / Operations]]=1,1,""),"")</f>
        <v/>
      </c>
      <c r="DQ484" s="169" t="str">
        <f>IF(Table1[[#This Row],[Multiple NCC links]]&lt;&gt;1,IF(Table1[[#This Row],[As built assessment]]=1,1,""),"")</f>
        <v/>
      </c>
      <c r="DR484" s="169" t="str">
        <f>IF(Table1[[#This Row],[Multiple NCC links]]&lt;&gt;1,IF(Table1[[#This Row],[Beyond compliance]]=1,1,""),"")</f>
        <v/>
      </c>
      <c r="DS484" s="169" t="str">
        <f>IF(SUM(Table1[[#This Row],[Design]:[Beyond compliance]])&gt;1,1,"")</f>
        <v/>
      </c>
      <c r="DT484" s="169" t="str">
        <f>IF(Table1[[#This Row],[Both Residential &amp; Commercial4]]&lt;&gt;1,IF(Table1[[#This Row],[Residential]]=1,1,""),"")</f>
        <v/>
      </c>
      <c r="DU484" s="169" t="str">
        <f>IF(Table1[[#This Row],[Both Residential &amp; Commercial4]]&lt;&gt;1,IF(Table1[[#This Row],[Commercial]]=1,1,""),"")</f>
        <v/>
      </c>
      <c r="DV484" s="169" t="str">
        <f>Table1[[#This Row],[Residential &amp; Commercial]]</f>
        <v/>
      </c>
      <c r="DW484" s="169"/>
    </row>
    <row r="485" spans="1:127" s="49" customFormat="1" ht="20.25" thickTop="1" thickBot="1" x14ac:dyDescent="0.35">
      <c r="A485" s="97"/>
      <c r="B485" s="97"/>
      <c r="C485" s="88"/>
      <c r="D485" s="88"/>
      <c r="E485" s="176"/>
      <c r="F485" s="176"/>
      <c r="G485" s="176"/>
      <c r="H485" s="176"/>
      <c r="I485" s="90" t="str">
        <f>IF(AND(Table1[[#This Row],[General]]=1,Table1[[#This Row],[Beginner]]=1,Table1[[#This Row],[Intermediate]]=1,Table1[[#This Row],[Advanced]]=1),1,"")</f>
        <v/>
      </c>
      <c r="J485" s="90" t="str">
        <f>CONCATENATE(IF(Table1[[#This Row],[General]]=1,"General, ",""), IF(Table1[[#This Row],[Beginner]]=1,"Beginner, ",""),IF(Table1[[#This Row],[Intermediate]]=1,"Intermediate, ",""), IF(Table1[[#This Row],[Advanced]]=1,"Advanced",""))</f>
        <v/>
      </c>
      <c r="K485" s="91"/>
      <c r="L485" s="179"/>
      <c r="M485" s="91"/>
      <c r="N485" s="91"/>
      <c r="O485" s="159"/>
      <c r="P485" s="91"/>
      <c r="Q485" s="91"/>
      <c r="R485" s="91"/>
      <c r="S48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85" s="102"/>
      <c r="U485" s="102"/>
      <c r="V485" s="240"/>
      <c r="W485" s="240"/>
      <c r="X485" s="102"/>
      <c r="Y485" s="102"/>
      <c r="Z485" s="102"/>
      <c r="AA485" s="102"/>
      <c r="AB485" s="102"/>
      <c r="AC485" s="102"/>
      <c r="AD485" s="102"/>
      <c r="AE485" s="102"/>
      <c r="AF485" s="102"/>
      <c r="AG48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85" s="103"/>
      <c r="AI485" s="103"/>
      <c r="AJ485" s="103"/>
      <c r="AK485" s="74" t="str">
        <f>CONCATENATE(IF(Table1[[#This Row],[Digital]]=1,"Digital, ",""),IF(Table1[[#This Row],[Face to Face]]=1,"Face to face, ",""),IF(Table1[[#This Row],[Blended]]=1,"Blended",""))</f>
        <v/>
      </c>
      <c r="AL485" s="99"/>
      <c r="AM485" s="104"/>
      <c r="AN485" s="130"/>
      <c r="AO485" s="94"/>
      <c r="AP485" s="182"/>
      <c r="AQ485" s="94"/>
      <c r="AR485" s="94"/>
      <c r="AS485" s="94"/>
      <c r="AT485" s="94"/>
      <c r="AU485" s="94"/>
      <c r="AV485" s="182"/>
      <c r="AW485" s="182"/>
      <c r="AX485" s="182"/>
      <c r="AY485" s="94"/>
      <c r="AZ48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8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85" s="95"/>
      <c r="BC485" s="95"/>
      <c r="BD485" s="90" t="str">
        <f>IF(AND(Table1[[#This Row],[Residential]]=1,Table1[[#This Row],[Commercial]]=1),1,"")</f>
        <v/>
      </c>
      <c r="BE485" s="90" t="str">
        <f>CONCATENATE(IF(Table1[[#This Row],[Residential]]=1,"Residential, ",""),IF(Table1[[#This Row],[Commercial]]=1,"Commercial",""))</f>
        <v/>
      </c>
      <c r="BF485" s="94"/>
      <c r="BG485" s="94"/>
      <c r="BH485" s="94"/>
      <c r="BI485" s="94"/>
      <c r="BJ485" s="94"/>
      <c r="BK485" s="94"/>
      <c r="BL485" s="94"/>
      <c r="BM485" s="182"/>
      <c r="BN485" s="94"/>
      <c r="BO48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85" s="178"/>
      <c r="BQ485" s="120"/>
      <c r="BR485" s="132"/>
      <c r="BS485" s="120"/>
      <c r="BT485" s="175"/>
      <c r="BU485" s="175"/>
      <c r="BV485" s="175"/>
      <c r="BW485" s="121"/>
      <c r="BX485" s="121"/>
      <c r="BY485" s="121"/>
      <c r="BZ485" s="227"/>
      <c r="CA48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85" s="48">
        <f>COUNTIF(Table1[[#This Row],[Validity]:[Alignment with NCC (Yes=1,No=0)]],"N/A")</f>
        <v>0</v>
      </c>
      <c r="CC485" s="48">
        <f>IF(ISERROR(Table1[[#This Row],[Total Quality Score (out of 10)]]/(4-Table1[[#This Row],[N/A Count]])),0,Table1[[#This Row],[Total Quality Score (out of 10)]]/(4-Table1[[#This Row],[N/A Count]]))</f>
        <v>0</v>
      </c>
      <c r="CD485" s="106"/>
      <c r="CE485" s="106"/>
      <c r="CF485" s="172" t="str">
        <f>IF(SUM(Table1[[#This Row],[Multiple]:[Level (all)62]])&lt;1,IF(Table1[[#This Row],[General]]=1,1,""),"")</f>
        <v/>
      </c>
      <c r="CG485" s="172" t="str">
        <f>IF(SUM(Table1[[#This Row],[Multiple]:[Level (all)62]])&lt;1,IF(Table1[[#This Row],[Beginner]]=1,1,""),"")</f>
        <v/>
      </c>
      <c r="CH485" s="171" t="str">
        <f>IF(SUM(Table1[[#This Row],[Multiple]:[Level (all)62]])&lt;1,IF(Table1[[#This Row],[Intermediate]]=1,1,""),"")</f>
        <v/>
      </c>
      <c r="CI485" s="171" t="str">
        <f>IF(SUM(Table1[[#This Row],[Multiple]:[Level (all)62]])&lt;1,IF(Table1[[#This Row],[Advanced]]=1,1,""),"")</f>
        <v/>
      </c>
      <c r="CJ485" s="171" t="str">
        <f>IF(AND(SUM(Table1[[#This Row],[General]:[Advanced]])&lt;4,SUM(Table1[[#This Row],[General]:[Advanced]])&gt;1),1,"")</f>
        <v/>
      </c>
      <c r="CK485" s="171" t="str">
        <f>Table1[[#This Row],[Level (all)]]</f>
        <v/>
      </c>
      <c r="CL485" s="171" t="str">
        <f>IF(Table1[[#This Row],[Multiple audience]]&lt;&gt;1,IF(Table1[[#This Row],[General Audience]]=1,1,""),"")</f>
        <v/>
      </c>
      <c r="CM485" s="171" t="str">
        <f>IF(Table1[[#This Row],[Multiple audience]]&lt;&gt;1,IF(Table1[[#This Row],[Planners / Designers ]]=1,1,""),"")</f>
        <v/>
      </c>
      <c r="CN485" s="171" t="str">
        <f>IF(Table1[[#This Row],[Multiple audience]]&lt;&gt;1,IF(Table1[[#This Row],[Regulatory Assessors]]=1,1,""),"")</f>
        <v/>
      </c>
      <c r="CO485" s="171" t="str">
        <f>IF(Table1[[#This Row],[Multiple audience]]&lt;&gt;1,IF(Table1[[#This Row],[Builders / Management]]=1,1,""),"")</f>
        <v/>
      </c>
      <c r="CP485" s="171" t="str">
        <f>IF(Table1[[#This Row],[Multiple audience]]&lt;&gt;1,IF(Table1[[#This Row],[Energy / Sus Assessors]]=1,1,""),"")</f>
        <v/>
      </c>
      <c r="CQ485" s="171" t="str">
        <f>IF(Table1[[#This Row],[Multiple audience]]&lt;&gt;1,IF(Table1[[#This Row],[Semi-skilled]]=1,1,""),"")</f>
        <v/>
      </c>
      <c r="CR485" s="171" t="str">
        <f>IF(Table1[[#This Row],[Multiple audience]]&lt;&gt;1,IF(Table1[[#This Row],[Trades]]=1,1,""),"")</f>
        <v/>
      </c>
      <c r="CS485" s="171" t="str">
        <f>IF(Table1[[#This Row],[Multiple audience]]&lt;&gt;1,IF(Table1[[#This Row],[Other]]=1,1,""),"")</f>
        <v/>
      </c>
      <c r="CT485" s="171" t="str">
        <f>IF(SUM(Table1[[#This Row],[General Audience]:[Other]])&gt;1,1,"")</f>
        <v/>
      </c>
      <c r="CU485" s="171" t="str">
        <f>IF(Table1[[#This Row],[Various  ]]&lt;&gt;1,IF(Table1[[#This Row],[Calculator / Software]]=1,1,""),"")</f>
        <v/>
      </c>
      <c r="CV485" s="171" t="str">
        <f>IF(Table1[[#This Row],[Various  ]]&lt;&gt;1,IF(Table1[[#This Row],[Information  ]]=1,1,""),"")</f>
        <v/>
      </c>
      <c r="CW485" s="171" t="str">
        <f>IF(Table1[[#This Row],[Various  ]]&lt;&gt;1,IF(Table1[[#This Row],[Interactive Tool]]=1,1,""),"")</f>
        <v/>
      </c>
      <c r="CX485" s="171" t="str">
        <f>IF(Table1[[#This Row],[Various  ]]&lt;&gt;1,IF(Table1[[#This Row],[Technical Specifications]]=1,1,""),"")</f>
        <v/>
      </c>
      <c r="CY485" s="171" t="str">
        <f>IF(Table1[[#This Row],[Various  ]]&lt;&gt;1,IF(Table1[[#This Row],[Training Resources]]=1,1,""),"")</f>
        <v/>
      </c>
      <c r="CZ485" s="171" t="str">
        <f>IF(Table1[[#This Row],[Various  ]]&lt;&gt;1,IF(Table1[[#This Row],[Toolbox]]=1,1,""),"")</f>
        <v/>
      </c>
      <c r="DA485" s="169" t="str">
        <f>IF(Table1[[#This Row],[Various  ]]&lt;&gt;1,IF(Table1[[#This Row],[Video]]=1,1,""),"")</f>
        <v/>
      </c>
      <c r="DB485" s="169" t="str">
        <f>IF(Table1[[#This Row],[Various  ]]&lt;&gt;1,IF(Table1[[#This Row],[Case study]]=1,1,""),"")</f>
        <v/>
      </c>
      <c r="DC485" s="169" t="str">
        <f>IF(Table1[[#This Row],[Various  ]]&lt;&gt;1,IF(Table1[[#This Row],[Other   ]]=1,1,""),"")</f>
        <v/>
      </c>
      <c r="DD485" s="169" t="str">
        <f>IF(Table1[[#This Row],[Various  ]]&lt;&gt;1,IF(Table1[[#This Row],[Standards]]=1,1,""),"")</f>
        <v/>
      </c>
      <c r="DE485" s="169" t="str">
        <f>IF(Table1[[#This Row],[Various]]=1,1,IF(SUM(Table1[[#This Row],[Calculator / Software]:[Standards]])&gt;1,1,""))</f>
        <v/>
      </c>
      <c r="DF485" s="169" t="str">
        <f>IF(Table1[[#This Row],[Multiple NCC links]]&lt;&gt;1,IF(Table1[[#This Row],[Design]]=1,1,""),"")</f>
        <v/>
      </c>
      <c r="DG485" s="169" t="str">
        <f>IF(Table1[[#This Row],[Multiple NCC links]]&lt;&gt;1,IF(Table1[[#This Row],[Assessment / Verification]]=1,1,""),"")</f>
        <v/>
      </c>
      <c r="DH485" s="169" t="str">
        <f>IF(Table1[[#This Row],[Multiple NCC links]]&lt;&gt;1,IF(Table1[[#This Row],[Climate Specific ]]=1,1,""),"")</f>
        <v/>
      </c>
      <c r="DI485" s="169" t="str">
        <f>IF(Table1[[#This Row],[Multiple NCC links]]&lt;&gt;1,IF(Table1[[#This Row],[Alterations / Additions]]=1,1,""),"")</f>
        <v/>
      </c>
      <c r="DJ485" s="169" t="str">
        <f>IF(Table1[[#This Row],[Multiple NCC links]]&lt;&gt;1,IF(Table1[[#This Row],[Glazing]]=1,1,""),"")</f>
        <v/>
      </c>
      <c r="DK485" s="169" t="str">
        <f>IF(Table1[[#This Row],[Multiple NCC links]]&lt;&gt;1,IF(Table1[[#This Row],[Building Fabric / Thermal / Sealing]]=1,1,""),"")</f>
        <v/>
      </c>
      <c r="DL485" s="169" t="str">
        <f>IF(Table1[[#This Row],[Multiple NCC links]]&lt;&gt;1,IF(Table1[[#This Row],[Lighting]]=1,1,""),"")</f>
        <v/>
      </c>
      <c r="DM485" s="169" t="str">
        <f>IF(Table1[[#This Row],[Multiple NCC links]]&lt;&gt;1,IF(Table1[[#This Row],[HVAC]]=1,1,""),"")</f>
        <v/>
      </c>
      <c r="DN485" s="169" t="str">
        <f>IF(Table1[[#This Row],[Multiple NCC links]]&lt;&gt;1,IF(Table1[[#This Row],[Services]]=1,1,""),"")</f>
        <v/>
      </c>
      <c r="DO485" s="169" t="str">
        <f>IF(Table1[[#This Row],[Multiple NCC links]]&lt;&gt;1,IF(Table1[[#This Row],[Maintenance &amp; Monitoring]]=1,1,""),"")</f>
        <v/>
      </c>
      <c r="DP485" s="169" t="str">
        <f>IF(Table1[[#This Row],[Multiple NCC links]]&lt;&gt;1,IF(Table1[[#This Row],[Hand over / Operations]]=1,1,""),"")</f>
        <v/>
      </c>
      <c r="DQ485" s="169" t="str">
        <f>IF(Table1[[#This Row],[Multiple NCC links]]&lt;&gt;1,IF(Table1[[#This Row],[As built assessment]]=1,1,""),"")</f>
        <v/>
      </c>
      <c r="DR485" s="169" t="str">
        <f>IF(Table1[[#This Row],[Multiple NCC links]]&lt;&gt;1,IF(Table1[[#This Row],[Beyond compliance]]=1,1,""),"")</f>
        <v/>
      </c>
      <c r="DS485" s="169" t="str">
        <f>IF(SUM(Table1[[#This Row],[Design]:[Beyond compliance]])&gt;1,1,"")</f>
        <v/>
      </c>
      <c r="DT485" s="169" t="str">
        <f>IF(Table1[[#This Row],[Both Residential &amp; Commercial4]]&lt;&gt;1,IF(Table1[[#This Row],[Residential]]=1,1,""),"")</f>
        <v/>
      </c>
      <c r="DU485" s="169" t="str">
        <f>IF(Table1[[#This Row],[Both Residential &amp; Commercial4]]&lt;&gt;1,IF(Table1[[#This Row],[Commercial]]=1,1,""),"")</f>
        <v/>
      </c>
      <c r="DV485" s="169" t="str">
        <f>Table1[[#This Row],[Residential &amp; Commercial]]</f>
        <v/>
      </c>
      <c r="DW485" s="169"/>
    </row>
    <row r="486" spans="1:127" s="49" customFormat="1" ht="20.25" thickTop="1" thickBot="1" x14ac:dyDescent="0.35">
      <c r="A486" s="97"/>
      <c r="B486" s="97"/>
      <c r="C486" s="88"/>
      <c r="D486" s="88"/>
      <c r="E486" s="176"/>
      <c r="F486" s="176"/>
      <c r="G486" s="176"/>
      <c r="H486" s="176"/>
      <c r="I486" s="90" t="str">
        <f>IF(AND(Table1[[#This Row],[General]]=1,Table1[[#This Row],[Beginner]]=1,Table1[[#This Row],[Intermediate]]=1,Table1[[#This Row],[Advanced]]=1),1,"")</f>
        <v/>
      </c>
      <c r="J486" s="90" t="str">
        <f>CONCATENATE(IF(Table1[[#This Row],[General]]=1,"General, ",""), IF(Table1[[#This Row],[Beginner]]=1,"Beginner, ",""),IF(Table1[[#This Row],[Intermediate]]=1,"Intermediate, ",""), IF(Table1[[#This Row],[Advanced]]=1,"Advanced",""))</f>
        <v/>
      </c>
      <c r="K486" s="91"/>
      <c r="L486" s="179"/>
      <c r="M486" s="91"/>
      <c r="N486" s="91"/>
      <c r="O486" s="159"/>
      <c r="P486" s="91"/>
      <c r="Q486" s="91"/>
      <c r="R486" s="91"/>
      <c r="S48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86" s="102"/>
      <c r="U486" s="102"/>
      <c r="V486" s="240"/>
      <c r="W486" s="240"/>
      <c r="X486" s="102"/>
      <c r="Y486" s="102"/>
      <c r="Z486" s="102"/>
      <c r="AA486" s="102"/>
      <c r="AB486" s="102"/>
      <c r="AC486" s="102"/>
      <c r="AD486" s="102"/>
      <c r="AE486" s="102"/>
      <c r="AF486" s="102"/>
      <c r="AG48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86" s="103"/>
      <c r="AI486" s="103"/>
      <c r="AJ486" s="103"/>
      <c r="AK486" s="74" t="str">
        <f>CONCATENATE(IF(Table1[[#This Row],[Digital]]=1,"Digital, ",""),IF(Table1[[#This Row],[Face to Face]]=1,"Face to face, ",""),IF(Table1[[#This Row],[Blended]]=1,"Blended",""))</f>
        <v/>
      </c>
      <c r="AL486" s="99"/>
      <c r="AM486" s="104"/>
      <c r="AN486" s="130"/>
      <c r="AO486" s="94"/>
      <c r="AP486" s="182"/>
      <c r="AQ486" s="94"/>
      <c r="AR486" s="94"/>
      <c r="AS486" s="94"/>
      <c r="AT486" s="94"/>
      <c r="AU486" s="94"/>
      <c r="AV486" s="182"/>
      <c r="AW486" s="182"/>
      <c r="AX486" s="182"/>
      <c r="AY486" s="94"/>
      <c r="AZ48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8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86" s="95"/>
      <c r="BC486" s="95"/>
      <c r="BD486" s="90" t="str">
        <f>IF(AND(Table1[[#This Row],[Residential]]=1,Table1[[#This Row],[Commercial]]=1),1,"")</f>
        <v/>
      </c>
      <c r="BE486" s="90" t="str">
        <f>CONCATENATE(IF(Table1[[#This Row],[Residential]]=1,"Residential, ",""),IF(Table1[[#This Row],[Commercial]]=1,"Commercial",""))</f>
        <v/>
      </c>
      <c r="BF486" s="94"/>
      <c r="BG486" s="94"/>
      <c r="BH486" s="94"/>
      <c r="BI486" s="94"/>
      <c r="BJ486" s="94"/>
      <c r="BK486" s="94"/>
      <c r="BL486" s="94"/>
      <c r="BM486" s="182"/>
      <c r="BN486" s="94"/>
      <c r="BO48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86" s="178"/>
      <c r="BQ486" s="120"/>
      <c r="BR486" s="132"/>
      <c r="BS486" s="120"/>
      <c r="BT486" s="175"/>
      <c r="BU486" s="175"/>
      <c r="BV486" s="175"/>
      <c r="BW486" s="121"/>
      <c r="BX486" s="121"/>
      <c r="BY486" s="121"/>
      <c r="BZ486" s="227"/>
      <c r="CA48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86" s="48">
        <f>COUNTIF(Table1[[#This Row],[Validity]:[Alignment with NCC (Yes=1,No=0)]],"N/A")</f>
        <v>0</v>
      </c>
      <c r="CC486" s="48">
        <f>IF(ISERROR(Table1[[#This Row],[Total Quality Score (out of 10)]]/(4-Table1[[#This Row],[N/A Count]])),0,Table1[[#This Row],[Total Quality Score (out of 10)]]/(4-Table1[[#This Row],[N/A Count]]))</f>
        <v>0</v>
      </c>
      <c r="CD486" s="106"/>
      <c r="CE486" s="106"/>
      <c r="CF486" s="172" t="str">
        <f>IF(SUM(Table1[[#This Row],[Multiple]:[Level (all)62]])&lt;1,IF(Table1[[#This Row],[General]]=1,1,""),"")</f>
        <v/>
      </c>
      <c r="CG486" s="172" t="str">
        <f>IF(SUM(Table1[[#This Row],[Multiple]:[Level (all)62]])&lt;1,IF(Table1[[#This Row],[Beginner]]=1,1,""),"")</f>
        <v/>
      </c>
      <c r="CH486" s="171" t="str">
        <f>IF(SUM(Table1[[#This Row],[Multiple]:[Level (all)62]])&lt;1,IF(Table1[[#This Row],[Intermediate]]=1,1,""),"")</f>
        <v/>
      </c>
      <c r="CI486" s="171" t="str">
        <f>IF(SUM(Table1[[#This Row],[Multiple]:[Level (all)62]])&lt;1,IF(Table1[[#This Row],[Advanced]]=1,1,""),"")</f>
        <v/>
      </c>
      <c r="CJ486" s="171" t="str">
        <f>IF(AND(SUM(Table1[[#This Row],[General]:[Advanced]])&lt;4,SUM(Table1[[#This Row],[General]:[Advanced]])&gt;1),1,"")</f>
        <v/>
      </c>
      <c r="CK486" s="171" t="str">
        <f>Table1[[#This Row],[Level (all)]]</f>
        <v/>
      </c>
      <c r="CL486" s="171" t="str">
        <f>IF(Table1[[#This Row],[Multiple audience]]&lt;&gt;1,IF(Table1[[#This Row],[General Audience]]=1,1,""),"")</f>
        <v/>
      </c>
      <c r="CM486" s="171" t="str">
        <f>IF(Table1[[#This Row],[Multiple audience]]&lt;&gt;1,IF(Table1[[#This Row],[Planners / Designers ]]=1,1,""),"")</f>
        <v/>
      </c>
      <c r="CN486" s="171" t="str">
        <f>IF(Table1[[#This Row],[Multiple audience]]&lt;&gt;1,IF(Table1[[#This Row],[Regulatory Assessors]]=1,1,""),"")</f>
        <v/>
      </c>
      <c r="CO486" s="171" t="str">
        <f>IF(Table1[[#This Row],[Multiple audience]]&lt;&gt;1,IF(Table1[[#This Row],[Builders / Management]]=1,1,""),"")</f>
        <v/>
      </c>
      <c r="CP486" s="171" t="str">
        <f>IF(Table1[[#This Row],[Multiple audience]]&lt;&gt;1,IF(Table1[[#This Row],[Energy / Sus Assessors]]=1,1,""),"")</f>
        <v/>
      </c>
      <c r="CQ486" s="171" t="str">
        <f>IF(Table1[[#This Row],[Multiple audience]]&lt;&gt;1,IF(Table1[[#This Row],[Semi-skilled]]=1,1,""),"")</f>
        <v/>
      </c>
      <c r="CR486" s="171" t="str">
        <f>IF(Table1[[#This Row],[Multiple audience]]&lt;&gt;1,IF(Table1[[#This Row],[Trades]]=1,1,""),"")</f>
        <v/>
      </c>
      <c r="CS486" s="171" t="str">
        <f>IF(Table1[[#This Row],[Multiple audience]]&lt;&gt;1,IF(Table1[[#This Row],[Other]]=1,1,""),"")</f>
        <v/>
      </c>
      <c r="CT486" s="171" t="str">
        <f>IF(SUM(Table1[[#This Row],[General Audience]:[Other]])&gt;1,1,"")</f>
        <v/>
      </c>
      <c r="CU486" s="171" t="str">
        <f>IF(Table1[[#This Row],[Various  ]]&lt;&gt;1,IF(Table1[[#This Row],[Calculator / Software]]=1,1,""),"")</f>
        <v/>
      </c>
      <c r="CV486" s="171" t="str">
        <f>IF(Table1[[#This Row],[Various  ]]&lt;&gt;1,IF(Table1[[#This Row],[Information  ]]=1,1,""),"")</f>
        <v/>
      </c>
      <c r="CW486" s="171" t="str">
        <f>IF(Table1[[#This Row],[Various  ]]&lt;&gt;1,IF(Table1[[#This Row],[Interactive Tool]]=1,1,""),"")</f>
        <v/>
      </c>
      <c r="CX486" s="171" t="str">
        <f>IF(Table1[[#This Row],[Various  ]]&lt;&gt;1,IF(Table1[[#This Row],[Technical Specifications]]=1,1,""),"")</f>
        <v/>
      </c>
      <c r="CY486" s="171" t="str">
        <f>IF(Table1[[#This Row],[Various  ]]&lt;&gt;1,IF(Table1[[#This Row],[Training Resources]]=1,1,""),"")</f>
        <v/>
      </c>
      <c r="CZ486" s="171" t="str">
        <f>IF(Table1[[#This Row],[Various  ]]&lt;&gt;1,IF(Table1[[#This Row],[Toolbox]]=1,1,""),"")</f>
        <v/>
      </c>
      <c r="DA486" s="169" t="str">
        <f>IF(Table1[[#This Row],[Various  ]]&lt;&gt;1,IF(Table1[[#This Row],[Video]]=1,1,""),"")</f>
        <v/>
      </c>
      <c r="DB486" s="169" t="str">
        <f>IF(Table1[[#This Row],[Various  ]]&lt;&gt;1,IF(Table1[[#This Row],[Case study]]=1,1,""),"")</f>
        <v/>
      </c>
      <c r="DC486" s="169" t="str">
        <f>IF(Table1[[#This Row],[Various  ]]&lt;&gt;1,IF(Table1[[#This Row],[Other   ]]=1,1,""),"")</f>
        <v/>
      </c>
      <c r="DD486" s="169" t="str">
        <f>IF(Table1[[#This Row],[Various  ]]&lt;&gt;1,IF(Table1[[#This Row],[Standards]]=1,1,""),"")</f>
        <v/>
      </c>
      <c r="DE486" s="169" t="str">
        <f>IF(Table1[[#This Row],[Various]]=1,1,IF(SUM(Table1[[#This Row],[Calculator / Software]:[Standards]])&gt;1,1,""))</f>
        <v/>
      </c>
      <c r="DF486" s="169" t="str">
        <f>IF(Table1[[#This Row],[Multiple NCC links]]&lt;&gt;1,IF(Table1[[#This Row],[Design]]=1,1,""),"")</f>
        <v/>
      </c>
      <c r="DG486" s="169" t="str">
        <f>IF(Table1[[#This Row],[Multiple NCC links]]&lt;&gt;1,IF(Table1[[#This Row],[Assessment / Verification]]=1,1,""),"")</f>
        <v/>
      </c>
      <c r="DH486" s="169" t="str">
        <f>IF(Table1[[#This Row],[Multiple NCC links]]&lt;&gt;1,IF(Table1[[#This Row],[Climate Specific ]]=1,1,""),"")</f>
        <v/>
      </c>
      <c r="DI486" s="169" t="str">
        <f>IF(Table1[[#This Row],[Multiple NCC links]]&lt;&gt;1,IF(Table1[[#This Row],[Alterations / Additions]]=1,1,""),"")</f>
        <v/>
      </c>
      <c r="DJ486" s="169" t="str">
        <f>IF(Table1[[#This Row],[Multiple NCC links]]&lt;&gt;1,IF(Table1[[#This Row],[Glazing]]=1,1,""),"")</f>
        <v/>
      </c>
      <c r="DK486" s="169" t="str">
        <f>IF(Table1[[#This Row],[Multiple NCC links]]&lt;&gt;1,IF(Table1[[#This Row],[Building Fabric / Thermal / Sealing]]=1,1,""),"")</f>
        <v/>
      </c>
      <c r="DL486" s="169" t="str">
        <f>IF(Table1[[#This Row],[Multiple NCC links]]&lt;&gt;1,IF(Table1[[#This Row],[Lighting]]=1,1,""),"")</f>
        <v/>
      </c>
      <c r="DM486" s="169" t="str">
        <f>IF(Table1[[#This Row],[Multiple NCC links]]&lt;&gt;1,IF(Table1[[#This Row],[HVAC]]=1,1,""),"")</f>
        <v/>
      </c>
      <c r="DN486" s="169" t="str">
        <f>IF(Table1[[#This Row],[Multiple NCC links]]&lt;&gt;1,IF(Table1[[#This Row],[Services]]=1,1,""),"")</f>
        <v/>
      </c>
      <c r="DO486" s="169" t="str">
        <f>IF(Table1[[#This Row],[Multiple NCC links]]&lt;&gt;1,IF(Table1[[#This Row],[Maintenance &amp; Monitoring]]=1,1,""),"")</f>
        <v/>
      </c>
      <c r="DP486" s="169" t="str">
        <f>IF(Table1[[#This Row],[Multiple NCC links]]&lt;&gt;1,IF(Table1[[#This Row],[Hand over / Operations]]=1,1,""),"")</f>
        <v/>
      </c>
      <c r="DQ486" s="169" t="str">
        <f>IF(Table1[[#This Row],[Multiple NCC links]]&lt;&gt;1,IF(Table1[[#This Row],[As built assessment]]=1,1,""),"")</f>
        <v/>
      </c>
      <c r="DR486" s="169" t="str">
        <f>IF(Table1[[#This Row],[Multiple NCC links]]&lt;&gt;1,IF(Table1[[#This Row],[Beyond compliance]]=1,1,""),"")</f>
        <v/>
      </c>
      <c r="DS486" s="169" t="str">
        <f>IF(SUM(Table1[[#This Row],[Design]:[Beyond compliance]])&gt;1,1,"")</f>
        <v/>
      </c>
      <c r="DT486" s="169" t="str">
        <f>IF(Table1[[#This Row],[Both Residential &amp; Commercial4]]&lt;&gt;1,IF(Table1[[#This Row],[Residential]]=1,1,""),"")</f>
        <v/>
      </c>
      <c r="DU486" s="169" t="str">
        <f>IF(Table1[[#This Row],[Both Residential &amp; Commercial4]]&lt;&gt;1,IF(Table1[[#This Row],[Commercial]]=1,1,""),"")</f>
        <v/>
      </c>
      <c r="DV486" s="169" t="str">
        <f>Table1[[#This Row],[Residential &amp; Commercial]]</f>
        <v/>
      </c>
      <c r="DW486" s="169"/>
    </row>
    <row r="487" spans="1:127" s="49" customFormat="1" ht="20.25" thickTop="1" thickBot="1" x14ac:dyDescent="0.35">
      <c r="A487" s="97"/>
      <c r="B487" s="97"/>
      <c r="C487" s="88"/>
      <c r="D487" s="88"/>
      <c r="E487" s="176"/>
      <c r="F487" s="176"/>
      <c r="G487" s="176"/>
      <c r="H487" s="176"/>
      <c r="I487" s="90" t="str">
        <f>IF(AND(Table1[[#This Row],[General]]=1,Table1[[#This Row],[Beginner]]=1,Table1[[#This Row],[Intermediate]]=1,Table1[[#This Row],[Advanced]]=1),1,"")</f>
        <v/>
      </c>
      <c r="J487" s="90" t="str">
        <f>CONCATENATE(IF(Table1[[#This Row],[General]]=1,"General, ",""), IF(Table1[[#This Row],[Beginner]]=1,"Beginner, ",""),IF(Table1[[#This Row],[Intermediate]]=1,"Intermediate, ",""), IF(Table1[[#This Row],[Advanced]]=1,"Advanced",""))</f>
        <v/>
      </c>
      <c r="K487" s="91"/>
      <c r="L487" s="179"/>
      <c r="M487" s="91"/>
      <c r="N487" s="91"/>
      <c r="O487" s="159"/>
      <c r="P487" s="91"/>
      <c r="Q487" s="91"/>
      <c r="R487" s="91"/>
      <c r="S48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87" s="102"/>
      <c r="U487" s="102"/>
      <c r="V487" s="240"/>
      <c r="W487" s="240"/>
      <c r="X487" s="102"/>
      <c r="Y487" s="102"/>
      <c r="Z487" s="102"/>
      <c r="AA487" s="102"/>
      <c r="AB487" s="102"/>
      <c r="AC487" s="102"/>
      <c r="AD487" s="102"/>
      <c r="AE487" s="102"/>
      <c r="AF487" s="102"/>
      <c r="AG48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87" s="103"/>
      <c r="AI487" s="103"/>
      <c r="AJ487" s="103"/>
      <c r="AK487" s="74" t="str">
        <f>CONCATENATE(IF(Table1[[#This Row],[Digital]]=1,"Digital, ",""),IF(Table1[[#This Row],[Face to Face]]=1,"Face to face, ",""),IF(Table1[[#This Row],[Blended]]=1,"Blended",""))</f>
        <v/>
      </c>
      <c r="AL487" s="99"/>
      <c r="AM487" s="104"/>
      <c r="AN487" s="130"/>
      <c r="AO487" s="94"/>
      <c r="AP487" s="182"/>
      <c r="AQ487" s="94"/>
      <c r="AR487" s="94"/>
      <c r="AS487" s="94"/>
      <c r="AT487" s="94"/>
      <c r="AU487" s="94"/>
      <c r="AV487" s="182"/>
      <c r="AW487" s="182"/>
      <c r="AX487" s="182"/>
      <c r="AY487" s="94"/>
      <c r="AZ48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8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87" s="95"/>
      <c r="BC487" s="95"/>
      <c r="BD487" s="90" t="str">
        <f>IF(AND(Table1[[#This Row],[Residential]]=1,Table1[[#This Row],[Commercial]]=1),1,"")</f>
        <v/>
      </c>
      <c r="BE487" s="90" t="str">
        <f>CONCATENATE(IF(Table1[[#This Row],[Residential]]=1,"Residential, ",""),IF(Table1[[#This Row],[Commercial]]=1,"Commercial",""))</f>
        <v/>
      </c>
      <c r="BF487" s="94"/>
      <c r="BG487" s="94"/>
      <c r="BH487" s="94"/>
      <c r="BI487" s="94"/>
      <c r="BJ487" s="94"/>
      <c r="BK487" s="94"/>
      <c r="BL487" s="94"/>
      <c r="BM487" s="182"/>
      <c r="BN487" s="94"/>
      <c r="BO48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87" s="178"/>
      <c r="BQ487" s="120"/>
      <c r="BR487" s="132"/>
      <c r="BS487" s="120"/>
      <c r="BT487" s="175"/>
      <c r="BU487" s="175"/>
      <c r="BV487" s="175"/>
      <c r="BW487" s="121"/>
      <c r="BX487" s="121"/>
      <c r="BY487" s="121"/>
      <c r="BZ487" s="227"/>
      <c r="CA48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87" s="48">
        <f>COUNTIF(Table1[[#This Row],[Validity]:[Alignment with NCC (Yes=1,No=0)]],"N/A")</f>
        <v>0</v>
      </c>
      <c r="CC487" s="48">
        <f>IF(ISERROR(Table1[[#This Row],[Total Quality Score (out of 10)]]/(4-Table1[[#This Row],[N/A Count]])),0,Table1[[#This Row],[Total Quality Score (out of 10)]]/(4-Table1[[#This Row],[N/A Count]]))</f>
        <v>0</v>
      </c>
      <c r="CD487" s="106"/>
      <c r="CE487" s="106"/>
      <c r="CF487" s="172" t="str">
        <f>IF(SUM(Table1[[#This Row],[Multiple]:[Level (all)62]])&lt;1,IF(Table1[[#This Row],[General]]=1,1,""),"")</f>
        <v/>
      </c>
      <c r="CG487" s="172" t="str">
        <f>IF(SUM(Table1[[#This Row],[Multiple]:[Level (all)62]])&lt;1,IF(Table1[[#This Row],[Beginner]]=1,1,""),"")</f>
        <v/>
      </c>
      <c r="CH487" s="171" t="str">
        <f>IF(SUM(Table1[[#This Row],[Multiple]:[Level (all)62]])&lt;1,IF(Table1[[#This Row],[Intermediate]]=1,1,""),"")</f>
        <v/>
      </c>
      <c r="CI487" s="171" t="str">
        <f>IF(SUM(Table1[[#This Row],[Multiple]:[Level (all)62]])&lt;1,IF(Table1[[#This Row],[Advanced]]=1,1,""),"")</f>
        <v/>
      </c>
      <c r="CJ487" s="171" t="str">
        <f>IF(AND(SUM(Table1[[#This Row],[General]:[Advanced]])&lt;4,SUM(Table1[[#This Row],[General]:[Advanced]])&gt;1),1,"")</f>
        <v/>
      </c>
      <c r="CK487" s="171" t="str">
        <f>Table1[[#This Row],[Level (all)]]</f>
        <v/>
      </c>
      <c r="CL487" s="171" t="str">
        <f>IF(Table1[[#This Row],[Multiple audience]]&lt;&gt;1,IF(Table1[[#This Row],[General Audience]]=1,1,""),"")</f>
        <v/>
      </c>
      <c r="CM487" s="171" t="str">
        <f>IF(Table1[[#This Row],[Multiple audience]]&lt;&gt;1,IF(Table1[[#This Row],[Planners / Designers ]]=1,1,""),"")</f>
        <v/>
      </c>
      <c r="CN487" s="171" t="str">
        <f>IF(Table1[[#This Row],[Multiple audience]]&lt;&gt;1,IF(Table1[[#This Row],[Regulatory Assessors]]=1,1,""),"")</f>
        <v/>
      </c>
      <c r="CO487" s="171" t="str">
        <f>IF(Table1[[#This Row],[Multiple audience]]&lt;&gt;1,IF(Table1[[#This Row],[Builders / Management]]=1,1,""),"")</f>
        <v/>
      </c>
      <c r="CP487" s="171" t="str">
        <f>IF(Table1[[#This Row],[Multiple audience]]&lt;&gt;1,IF(Table1[[#This Row],[Energy / Sus Assessors]]=1,1,""),"")</f>
        <v/>
      </c>
      <c r="CQ487" s="171" t="str">
        <f>IF(Table1[[#This Row],[Multiple audience]]&lt;&gt;1,IF(Table1[[#This Row],[Semi-skilled]]=1,1,""),"")</f>
        <v/>
      </c>
      <c r="CR487" s="171" t="str">
        <f>IF(Table1[[#This Row],[Multiple audience]]&lt;&gt;1,IF(Table1[[#This Row],[Trades]]=1,1,""),"")</f>
        <v/>
      </c>
      <c r="CS487" s="171" t="str">
        <f>IF(Table1[[#This Row],[Multiple audience]]&lt;&gt;1,IF(Table1[[#This Row],[Other]]=1,1,""),"")</f>
        <v/>
      </c>
      <c r="CT487" s="171" t="str">
        <f>IF(SUM(Table1[[#This Row],[General Audience]:[Other]])&gt;1,1,"")</f>
        <v/>
      </c>
      <c r="CU487" s="171" t="str">
        <f>IF(Table1[[#This Row],[Various  ]]&lt;&gt;1,IF(Table1[[#This Row],[Calculator / Software]]=1,1,""),"")</f>
        <v/>
      </c>
      <c r="CV487" s="171" t="str">
        <f>IF(Table1[[#This Row],[Various  ]]&lt;&gt;1,IF(Table1[[#This Row],[Information  ]]=1,1,""),"")</f>
        <v/>
      </c>
      <c r="CW487" s="171" t="str">
        <f>IF(Table1[[#This Row],[Various  ]]&lt;&gt;1,IF(Table1[[#This Row],[Interactive Tool]]=1,1,""),"")</f>
        <v/>
      </c>
      <c r="CX487" s="171" t="str">
        <f>IF(Table1[[#This Row],[Various  ]]&lt;&gt;1,IF(Table1[[#This Row],[Technical Specifications]]=1,1,""),"")</f>
        <v/>
      </c>
      <c r="CY487" s="171" t="str">
        <f>IF(Table1[[#This Row],[Various  ]]&lt;&gt;1,IF(Table1[[#This Row],[Training Resources]]=1,1,""),"")</f>
        <v/>
      </c>
      <c r="CZ487" s="171" t="str">
        <f>IF(Table1[[#This Row],[Various  ]]&lt;&gt;1,IF(Table1[[#This Row],[Toolbox]]=1,1,""),"")</f>
        <v/>
      </c>
      <c r="DA487" s="169" t="str">
        <f>IF(Table1[[#This Row],[Various  ]]&lt;&gt;1,IF(Table1[[#This Row],[Video]]=1,1,""),"")</f>
        <v/>
      </c>
      <c r="DB487" s="169" t="str">
        <f>IF(Table1[[#This Row],[Various  ]]&lt;&gt;1,IF(Table1[[#This Row],[Case study]]=1,1,""),"")</f>
        <v/>
      </c>
      <c r="DC487" s="169" t="str">
        <f>IF(Table1[[#This Row],[Various  ]]&lt;&gt;1,IF(Table1[[#This Row],[Other   ]]=1,1,""),"")</f>
        <v/>
      </c>
      <c r="DD487" s="169" t="str">
        <f>IF(Table1[[#This Row],[Various  ]]&lt;&gt;1,IF(Table1[[#This Row],[Standards]]=1,1,""),"")</f>
        <v/>
      </c>
      <c r="DE487" s="169" t="str">
        <f>IF(Table1[[#This Row],[Various]]=1,1,IF(SUM(Table1[[#This Row],[Calculator / Software]:[Standards]])&gt;1,1,""))</f>
        <v/>
      </c>
      <c r="DF487" s="169" t="str">
        <f>IF(Table1[[#This Row],[Multiple NCC links]]&lt;&gt;1,IF(Table1[[#This Row],[Design]]=1,1,""),"")</f>
        <v/>
      </c>
      <c r="DG487" s="169" t="str">
        <f>IF(Table1[[#This Row],[Multiple NCC links]]&lt;&gt;1,IF(Table1[[#This Row],[Assessment / Verification]]=1,1,""),"")</f>
        <v/>
      </c>
      <c r="DH487" s="169" t="str">
        <f>IF(Table1[[#This Row],[Multiple NCC links]]&lt;&gt;1,IF(Table1[[#This Row],[Climate Specific ]]=1,1,""),"")</f>
        <v/>
      </c>
      <c r="DI487" s="169" t="str">
        <f>IF(Table1[[#This Row],[Multiple NCC links]]&lt;&gt;1,IF(Table1[[#This Row],[Alterations / Additions]]=1,1,""),"")</f>
        <v/>
      </c>
      <c r="DJ487" s="169" t="str">
        <f>IF(Table1[[#This Row],[Multiple NCC links]]&lt;&gt;1,IF(Table1[[#This Row],[Glazing]]=1,1,""),"")</f>
        <v/>
      </c>
      <c r="DK487" s="169" t="str">
        <f>IF(Table1[[#This Row],[Multiple NCC links]]&lt;&gt;1,IF(Table1[[#This Row],[Building Fabric / Thermal / Sealing]]=1,1,""),"")</f>
        <v/>
      </c>
      <c r="DL487" s="169" t="str">
        <f>IF(Table1[[#This Row],[Multiple NCC links]]&lt;&gt;1,IF(Table1[[#This Row],[Lighting]]=1,1,""),"")</f>
        <v/>
      </c>
      <c r="DM487" s="169" t="str">
        <f>IF(Table1[[#This Row],[Multiple NCC links]]&lt;&gt;1,IF(Table1[[#This Row],[HVAC]]=1,1,""),"")</f>
        <v/>
      </c>
      <c r="DN487" s="169" t="str">
        <f>IF(Table1[[#This Row],[Multiple NCC links]]&lt;&gt;1,IF(Table1[[#This Row],[Services]]=1,1,""),"")</f>
        <v/>
      </c>
      <c r="DO487" s="169" t="str">
        <f>IF(Table1[[#This Row],[Multiple NCC links]]&lt;&gt;1,IF(Table1[[#This Row],[Maintenance &amp; Monitoring]]=1,1,""),"")</f>
        <v/>
      </c>
      <c r="DP487" s="169" t="str">
        <f>IF(Table1[[#This Row],[Multiple NCC links]]&lt;&gt;1,IF(Table1[[#This Row],[Hand over / Operations]]=1,1,""),"")</f>
        <v/>
      </c>
      <c r="DQ487" s="169" t="str">
        <f>IF(Table1[[#This Row],[Multiple NCC links]]&lt;&gt;1,IF(Table1[[#This Row],[As built assessment]]=1,1,""),"")</f>
        <v/>
      </c>
      <c r="DR487" s="169" t="str">
        <f>IF(Table1[[#This Row],[Multiple NCC links]]&lt;&gt;1,IF(Table1[[#This Row],[Beyond compliance]]=1,1,""),"")</f>
        <v/>
      </c>
      <c r="DS487" s="169" t="str">
        <f>IF(SUM(Table1[[#This Row],[Design]:[Beyond compliance]])&gt;1,1,"")</f>
        <v/>
      </c>
      <c r="DT487" s="169" t="str">
        <f>IF(Table1[[#This Row],[Both Residential &amp; Commercial4]]&lt;&gt;1,IF(Table1[[#This Row],[Residential]]=1,1,""),"")</f>
        <v/>
      </c>
      <c r="DU487" s="169" t="str">
        <f>IF(Table1[[#This Row],[Both Residential &amp; Commercial4]]&lt;&gt;1,IF(Table1[[#This Row],[Commercial]]=1,1,""),"")</f>
        <v/>
      </c>
      <c r="DV487" s="169" t="str">
        <f>Table1[[#This Row],[Residential &amp; Commercial]]</f>
        <v/>
      </c>
      <c r="DW487" s="169"/>
    </row>
    <row r="488" spans="1:127" s="49" customFormat="1" ht="20.25" thickTop="1" thickBot="1" x14ac:dyDescent="0.35">
      <c r="A488" s="97"/>
      <c r="B488" s="97"/>
      <c r="C488" s="88"/>
      <c r="D488" s="88"/>
      <c r="E488" s="176"/>
      <c r="F488" s="176"/>
      <c r="G488" s="176"/>
      <c r="H488" s="176"/>
      <c r="I488" s="90" t="str">
        <f>IF(AND(Table1[[#This Row],[General]]=1,Table1[[#This Row],[Beginner]]=1,Table1[[#This Row],[Intermediate]]=1,Table1[[#This Row],[Advanced]]=1),1,"")</f>
        <v/>
      </c>
      <c r="J488" s="90" t="str">
        <f>CONCATENATE(IF(Table1[[#This Row],[General]]=1,"General, ",""), IF(Table1[[#This Row],[Beginner]]=1,"Beginner, ",""),IF(Table1[[#This Row],[Intermediate]]=1,"Intermediate, ",""), IF(Table1[[#This Row],[Advanced]]=1,"Advanced",""))</f>
        <v/>
      </c>
      <c r="K488" s="91"/>
      <c r="L488" s="179"/>
      <c r="M488" s="91"/>
      <c r="N488" s="91"/>
      <c r="O488" s="159"/>
      <c r="P488" s="91"/>
      <c r="Q488" s="91"/>
      <c r="R488" s="91"/>
      <c r="S48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88" s="102"/>
      <c r="U488" s="102"/>
      <c r="V488" s="240"/>
      <c r="W488" s="240"/>
      <c r="X488" s="102"/>
      <c r="Y488" s="102"/>
      <c r="Z488" s="102"/>
      <c r="AA488" s="102"/>
      <c r="AB488" s="102"/>
      <c r="AC488" s="102"/>
      <c r="AD488" s="102"/>
      <c r="AE488" s="102"/>
      <c r="AF488" s="102"/>
      <c r="AG48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88" s="103"/>
      <c r="AI488" s="103"/>
      <c r="AJ488" s="103"/>
      <c r="AK488" s="74" t="str">
        <f>CONCATENATE(IF(Table1[[#This Row],[Digital]]=1,"Digital, ",""),IF(Table1[[#This Row],[Face to Face]]=1,"Face to face, ",""),IF(Table1[[#This Row],[Blended]]=1,"Blended",""))</f>
        <v/>
      </c>
      <c r="AL488" s="99"/>
      <c r="AM488" s="104"/>
      <c r="AN488" s="130"/>
      <c r="AO488" s="94"/>
      <c r="AP488" s="182"/>
      <c r="AQ488" s="94"/>
      <c r="AR488" s="94"/>
      <c r="AS488" s="94"/>
      <c r="AT488" s="94"/>
      <c r="AU488" s="94"/>
      <c r="AV488" s="182"/>
      <c r="AW488" s="182"/>
      <c r="AX488" s="182"/>
      <c r="AY488" s="94"/>
      <c r="AZ48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8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88" s="95"/>
      <c r="BC488" s="95"/>
      <c r="BD488" s="90" t="str">
        <f>IF(AND(Table1[[#This Row],[Residential]]=1,Table1[[#This Row],[Commercial]]=1),1,"")</f>
        <v/>
      </c>
      <c r="BE488" s="90" t="str">
        <f>CONCATENATE(IF(Table1[[#This Row],[Residential]]=1,"Residential, ",""),IF(Table1[[#This Row],[Commercial]]=1,"Commercial",""))</f>
        <v/>
      </c>
      <c r="BF488" s="94"/>
      <c r="BG488" s="94"/>
      <c r="BH488" s="94"/>
      <c r="BI488" s="94"/>
      <c r="BJ488" s="94"/>
      <c r="BK488" s="94"/>
      <c r="BL488" s="94"/>
      <c r="BM488" s="182"/>
      <c r="BN488" s="94"/>
      <c r="BO48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88" s="178"/>
      <c r="BQ488" s="120"/>
      <c r="BR488" s="132"/>
      <c r="BS488" s="120"/>
      <c r="BT488" s="175"/>
      <c r="BU488" s="175"/>
      <c r="BV488" s="175"/>
      <c r="BW488" s="121"/>
      <c r="BX488" s="121"/>
      <c r="BY488" s="121"/>
      <c r="BZ488" s="227"/>
      <c r="CA48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88" s="48">
        <f>COUNTIF(Table1[[#This Row],[Validity]:[Alignment with NCC (Yes=1,No=0)]],"N/A")</f>
        <v>0</v>
      </c>
      <c r="CC488" s="48">
        <f>IF(ISERROR(Table1[[#This Row],[Total Quality Score (out of 10)]]/(4-Table1[[#This Row],[N/A Count]])),0,Table1[[#This Row],[Total Quality Score (out of 10)]]/(4-Table1[[#This Row],[N/A Count]]))</f>
        <v>0</v>
      </c>
      <c r="CD488" s="106"/>
      <c r="CE488" s="106"/>
      <c r="CF488" s="172" t="str">
        <f>IF(SUM(Table1[[#This Row],[Multiple]:[Level (all)62]])&lt;1,IF(Table1[[#This Row],[General]]=1,1,""),"")</f>
        <v/>
      </c>
      <c r="CG488" s="172" t="str">
        <f>IF(SUM(Table1[[#This Row],[Multiple]:[Level (all)62]])&lt;1,IF(Table1[[#This Row],[Beginner]]=1,1,""),"")</f>
        <v/>
      </c>
      <c r="CH488" s="171" t="str">
        <f>IF(SUM(Table1[[#This Row],[Multiple]:[Level (all)62]])&lt;1,IF(Table1[[#This Row],[Intermediate]]=1,1,""),"")</f>
        <v/>
      </c>
      <c r="CI488" s="171" t="str">
        <f>IF(SUM(Table1[[#This Row],[Multiple]:[Level (all)62]])&lt;1,IF(Table1[[#This Row],[Advanced]]=1,1,""),"")</f>
        <v/>
      </c>
      <c r="CJ488" s="171" t="str">
        <f>IF(AND(SUM(Table1[[#This Row],[General]:[Advanced]])&lt;4,SUM(Table1[[#This Row],[General]:[Advanced]])&gt;1),1,"")</f>
        <v/>
      </c>
      <c r="CK488" s="171" t="str">
        <f>Table1[[#This Row],[Level (all)]]</f>
        <v/>
      </c>
      <c r="CL488" s="171" t="str">
        <f>IF(Table1[[#This Row],[Multiple audience]]&lt;&gt;1,IF(Table1[[#This Row],[General Audience]]=1,1,""),"")</f>
        <v/>
      </c>
      <c r="CM488" s="171" t="str">
        <f>IF(Table1[[#This Row],[Multiple audience]]&lt;&gt;1,IF(Table1[[#This Row],[Planners / Designers ]]=1,1,""),"")</f>
        <v/>
      </c>
      <c r="CN488" s="171" t="str">
        <f>IF(Table1[[#This Row],[Multiple audience]]&lt;&gt;1,IF(Table1[[#This Row],[Regulatory Assessors]]=1,1,""),"")</f>
        <v/>
      </c>
      <c r="CO488" s="171" t="str">
        <f>IF(Table1[[#This Row],[Multiple audience]]&lt;&gt;1,IF(Table1[[#This Row],[Builders / Management]]=1,1,""),"")</f>
        <v/>
      </c>
      <c r="CP488" s="171" t="str">
        <f>IF(Table1[[#This Row],[Multiple audience]]&lt;&gt;1,IF(Table1[[#This Row],[Energy / Sus Assessors]]=1,1,""),"")</f>
        <v/>
      </c>
      <c r="CQ488" s="171" t="str">
        <f>IF(Table1[[#This Row],[Multiple audience]]&lt;&gt;1,IF(Table1[[#This Row],[Semi-skilled]]=1,1,""),"")</f>
        <v/>
      </c>
      <c r="CR488" s="171" t="str">
        <f>IF(Table1[[#This Row],[Multiple audience]]&lt;&gt;1,IF(Table1[[#This Row],[Trades]]=1,1,""),"")</f>
        <v/>
      </c>
      <c r="CS488" s="171" t="str">
        <f>IF(Table1[[#This Row],[Multiple audience]]&lt;&gt;1,IF(Table1[[#This Row],[Other]]=1,1,""),"")</f>
        <v/>
      </c>
      <c r="CT488" s="171" t="str">
        <f>IF(SUM(Table1[[#This Row],[General Audience]:[Other]])&gt;1,1,"")</f>
        <v/>
      </c>
      <c r="CU488" s="171" t="str">
        <f>IF(Table1[[#This Row],[Various  ]]&lt;&gt;1,IF(Table1[[#This Row],[Calculator / Software]]=1,1,""),"")</f>
        <v/>
      </c>
      <c r="CV488" s="171" t="str">
        <f>IF(Table1[[#This Row],[Various  ]]&lt;&gt;1,IF(Table1[[#This Row],[Information  ]]=1,1,""),"")</f>
        <v/>
      </c>
      <c r="CW488" s="171" t="str">
        <f>IF(Table1[[#This Row],[Various  ]]&lt;&gt;1,IF(Table1[[#This Row],[Interactive Tool]]=1,1,""),"")</f>
        <v/>
      </c>
      <c r="CX488" s="171" t="str">
        <f>IF(Table1[[#This Row],[Various  ]]&lt;&gt;1,IF(Table1[[#This Row],[Technical Specifications]]=1,1,""),"")</f>
        <v/>
      </c>
      <c r="CY488" s="171" t="str">
        <f>IF(Table1[[#This Row],[Various  ]]&lt;&gt;1,IF(Table1[[#This Row],[Training Resources]]=1,1,""),"")</f>
        <v/>
      </c>
      <c r="CZ488" s="171" t="str">
        <f>IF(Table1[[#This Row],[Various  ]]&lt;&gt;1,IF(Table1[[#This Row],[Toolbox]]=1,1,""),"")</f>
        <v/>
      </c>
      <c r="DA488" s="169" t="str">
        <f>IF(Table1[[#This Row],[Various  ]]&lt;&gt;1,IF(Table1[[#This Row],[Video]]=1,1,""),"")</f>
        <v/>
      </c>
      <c r="DB488" s="169" t="str">
        <f>IF(Table1[[#This Row],[Various  ]]&lt;&gt;1,IF(Table1[[#This Row],[Case study]]=1,1,""),"")</f>
        <v/>
      </c>
      <c r="DC488" s="169" t="str">
        <f>IF(Table1[[#This Row],[Various  ]]&lt;&gt;1,IF(Table1[[#This Row],[Other   ]]=1,1,""),"")</f>
        <v/>
      </c>
      <c r="DD488" s="169" t="str">
        <f>IF(Table1[[#This Row],[Various  ]]&lt;&gt;1,IF(Table1[[#This Row],[Standards]]=1,1,""),"")</f>
        <v/>
      </c>
      <c r="DE488" s="169" t="str">
        <f>IF(Table1[[#This Row],[Various]]=1,1,IF(SUM(Table1[[#This Row],[Calculator / Software]:[Standards]])&gt;1,1,""))</f>
        <v/>
      </c>
      <c r="DF488" s="169" t="str">
        <f>IF(Table1[[#This Row],[Multiple NCC links]]&lt;&gt;1,IF(Table1[[#This Row],[Design]]=1,1,""),"")</f>
        <v/>
      </c>
      <c r="DG488" s="169" t="str">
        <f>IF(Table1[[#This Row],[Multiple NCC links]]&lt;&gt;1,IF(Table1[[#This Row],[Assessment / Verification]]=1,1,""),"")</f>
        <v/>
      </c>
      <c r="DH488" s="169" t="str">
        <f>IF(Table1[[#This Row],[Multiple NCC links]]&lt;&gt;1,IF(Table1[[#This Row],[Climate Specific ]]=1,1,""),"")</f>
        <v/>
      </c>
      <c r="DI488" s="169" t="str">
        <f>IF(Table1[[#This Row],[Multiple NCC links]]&lt;&gt;1,IF(Table1[[#This Row],[Alterations / Additions]]=1,1,""),"")</f>
        <v/>
      </c>
      <c r="DJ488" s="169" t="str">
        <f>IF(Table1[[#This Row],[Multiple NCC links]]&lt;&gt;1,IF(Table1[[#This Row],[Glazing]]=1,1,""),"")</f>
        <v/>
      </c>
      <c r="DK488" s="169" t="str">
        <f>IF(Table1[[#This Row],[Multiple NCC links]]&lt;&gt;1,IF(Table1[[#This Row],[Building Fabric / Thermal / Sealing]]=1,1,""),"")</f>
        <v/>
      </c>
      <c r="DL488" s="169" t="str">
        <f>IF(Table1[[#This Row],[Multiple NCC links]]&lt;&gt;1,IF(Table1[[#This Row],[Lighting]]=1,1,""),"")</f>
        <v/>
      </c>
      <c r="DM488" s="169" t="str">
        <f>IF(Table1[[#This Row],[Multiple NCC links]]&lt;&gt;1,IF(Table1[[#This Row],[HVAC]]=1,1,""),"")</f>
        <v/>
      </c>
      <c r="DN488" s="169" t="str">
        <f>IF(Table1[[#This Row],[Multiple NCC links]]&lt;&gt;1,IF(Table1[[#This Row],[Services]]=1,1,""),"")</f>
        <v/>
      </c>
      <c r="DO488" s="169" t="str">
        <f>IF(Table1[[#This Row],[Multiple NCC links]]&lt;&gt;1,IF(Table1[[#This Row],[Maintenance &amp; Monitoring]]=1,1,""),"")</f>
        <v/>
      </c>
      <c r="DP488" s="169" t="str">
        <f>IF(Table1[[#This Row],[Multiple NCC links]]&lt;&gt;1,IF(Table1[[#This Row],[Hand over / Operations]]=1,1,""),"")</f>
        <v/>
      </c>
      <c r="DQ488" s="169" t="str">
        <f>IF(Table1[[#This Row],[Multiple NCC links]]&lt;&gt;1,IF(Table1[[#This Row],[As built assessment]]=1,1,""),"")</f>
        <v/>
      </c>
      <c r="DR488" s="169" t="str">
        <f>IF(Table1[[#This Row],[Multiple NCC links]]&lt;&gt;1,IF(Table1[[#This Row],[Beyond compliance]]=1,1,""),"")</f>
        <v/>
      </c>
      <c r="DS488" s="169" t="str">
        <f>IF(SUM(Table1[[#This Row],[Design]:[Beyond compliance]])&gt;1,1,"")</f>
        <v/>
      </c>
      <c r="DT488" s="169" t="str">
        <f>IF(Table1[[#This Row],[Both Residential &amp; Commercial4]]&lt;&gt;1,IF(Table1[[#This Row],[Residential]]=1,1,""),"")</f>
        <v/>
      </c>
      <c r="DU488" s="169" t="str">
        <f>IF(Table1[[#This Row],[Both Residential &amp; Commercial4]]&lt;&gt;1,IF(Table1[[#This Row],[Commercial]]=1,1,""),"")</f>
        <v/>
      </c>
      <c r="DV488" s="169" t="str">
        <f>Table1[[#This Row],[Residential &amp; Commercial]]</f>
        <v/>
      </c>
      <c r="DW488" s="169"/>
    </row>
    <row r="489" spans="1:127" s="49" customFormat="1" ht="20.25" thickTop="1" thickBot="1" x14ac:dyDescent="0.35">
      <c r="A489" s="97"/>
      <c r="B489" s="97"/>
      <c r="C489" s="88"/>
      <c r="D489" s="88"/>
      <c r="E489" s="176"/>
      <c r="F489" s="176"/>
      <c r="G489" s="176"/>
      <c r="H489" s="176"/>
      <c r="I489" s="90" t="str">
        <f>IF(AND(Table1[[#This Row],[General]]=1,Table1[[#This Row],[Beginner]]=1,Table1[[#This Row],[Intermediate]]=1,Table1[[#This Row],[Advanced]]=1),1,"")</f>
        <v/>
      </c>
      <c r="J489" s="90" t="str">
        <f>CONCATENATE(IF(Table1[[#This Row],[General]]=1,"General, ",""), IF(Table1[[#This Row],[Beginner]]=1,"Beginner, ",""),IF(Table1[[#This Row],[Intermediate]]=1,"Intermediate, ",""), IF(Table1[[#This Row],[Advanced]]=1,"Advanced",""))</f>
        <v/>
      </c>
      <c r="K489" s="91"/>
      <c r="L489" s="179"/>
      <c r="M489" s="91"/>
      <c r="N489" s="91"/>
      <c r="O489" s="159"/>
      <c r="P489" s="91"/>
      <c r="Q489" s="91"/>
      <c r="R489" s="91"/>
      <c r="S48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89" s="102"/>
      <c r="U489" s="102"/>
      <c r="V489" s="240"/>
      <c r="W489" s="240"/>
      <c r="X489" s="102"/>
      <c r="Y489" s="102"/>
      <c r="Z489" s="102"/>
      <c r="AA489" s="102"/>
      <c r="AB489" s="102"/>
      <c r="AC489" s="102"/>
      <c r="AD489" s="102"/>
      <c r="AE489" s="102"/>
      <c r="AF489" s="102"/>
      <c r="AG48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89" s="103"/>
      <c r="AI489" s="103"/>
      <c r="AJ489" s="103"/>
      <c r="AK489" s="74" t="str">
        <f>CONCATENATE(IF(Table1[[#This Row],[Digital]]=1,"Digital, ",""),IF(Table1[[#This Row],[Face to Face]]=1,"Face to face, ",""),IF(Table1[[#This Row],[Blended]]=1,"Blended",""))</f>
        <v/>
      </c>
      <c r="AL489" s="99"/>
      <c r="AM489" s="104"/>
      <c r="AN489" s="130"/>
      <c r="AO489" s="94"/>
      <c r="AP489" s="182"/>
      <c r="AQ489" s="94"/>
      <c r="AR489" s="94"/>
      <c r="AS489" s="94"/>
      <c r="AT489" s="94"/>
      <c r="AU489" s="94"/>
      <c r="AV489" s="182"/>
      <c r="AW489" s="182"/>
      <c r="AX489" s="182"/>
      <c r="AY489" s="94"/>
      <c r="AZ48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8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89" s="95"/>
      <c r="BC489" s="95"/>
      <c r="BD489" s="90" t="str">
        <f>IF(AND(Table1[[#This Row],[Residential]]=1,Table1[[#This Row],[Commercial]]=1),1,"")</f>
        <v/>
      </c>
      <c r="BE489" s="90" t="str">
        <f>CONCATENATE(IF(Table1[[#This Row],[Residential]]=1,"Residential, ",""),IF(Table1[[#This Row],[Commercial]]=1,"Commercial",""))</f>
        <v/>
      </c>
      <c r="BF489" s="94"/>
      <c r="BG489" s="94"/>
      <c r="BH489" s="94"/>
      <c r="BI489" s="94"/>
      <c r="BJ489" s="94"/>
      <c r="BK489" s="94"/>
      <c r="BL489" s="94"/>
      <c r="BM489" s="182"/>
      <c r="BN489" s="94"/>
      <c r="BO48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89" s="178"/>
      <c r="BQ489" s="120"/>
      <c r="BR489" s="132"/>
      <c r="BS489" s="120"/>
      <c r="BT489" s="175"/>
      <c r="BU489" s="175"/>
      <c r="BV489" s="175"/>
      <c r="BW489" s="121"/>
      <c r="BX489" s="121"/>
      <c r="BY489" s="121"/>
      <c r="BZ489" s="227"/>
      <c r="CA48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89" s="48">
        <f>COUNTIF(Table1[[#This Row],[Validity]:[Alignment with NCC (Yes=1,No=0)]],"N/A")</f>
        <v>0</v>
      </c>
      <c r="CC489" s="48">
        <f>IF(ISERROR(Table1[[#This Row],[Total Quality Score (out of 10)]]/(4-Table1[[#This Row],[N/A Count]])),0,Table1[[#This Row],[Total Quality Score (out of 10)]]/(4-Table1[[#This Row],[N/A Count]]))</f>
        <v>0</v>
      </c>
      <c r="CD489" s="106"/>
      <c r="CE489" s="106"/>
      <c r="CF489" s="172" t="str">
        <f>IF(SUM(Table1[[#This Row],[Multiple]:[Level (all)62]])&lt;1,IF(Table1[[#This Row],[General]]=1,1,""),"")</f>
        <v/>
      </c>
      <c r="CG489" s="172" t="str">
        <f>IF(SUM(Table1[[#This Row],[Multiple]:[Level (all)62]])&lt;1,IF(Table1[[#This Row],[Beginner]]=1,1,""),"")</f>
        <v/>
      </c>
      <c r="CH489" s="171" t="str">
        <f>IF(SUM(Table1[[#This Row],[Multiple]:[Level (all)62]])&lt;1,IF(Table1[[#This Row],[Intermediate]]=1,1,""),"")</f>
        <v/>
      </c>
      <c r="CI489" s="171" t="str">
        <f>IF(SUM(Table1[[#This Row],[Multiple]:[Level (all)62]])&lt;1,IF(Table1[[#This Row],[Advanced]]=1,1,""),"")</f>
        <v/>
      </c>
      <c r="CJ489" s="171" t="str">
        <f>IF(AND(SUM(Table1[[#This Row],[General]:[Advanced]])&lt;4,SUM(Table1[[#This Row],[General]:[Advanced]])&gt;1),1,"")</f>
        <v/>
      </c>
      <c r="CK489" s="171" t="str">
        <f>Table1[[#This Row],[Level (all)]]</f>
        <v/>
      </c>
      <c r="CL489" s="171" t="str">
        <f>IF(Table1[[#This Row],[Multiple audience]]&lt;&gt;1,IF(Table1[[#This Row],[General Audience]]=1,1,""),"")</f>
        <v/>
      </c>
      <c r="CM489" s="171" t="str">
        <f>IF(Table1[[#This Row],[Multiple audience]]&lt;&gt;1,IF(Table1[[#This Row],[Planners / Designers ]]=1,1,""),"")</f>
        <v/>
      </c>
      <c r="CN489" s="171" t="str">
        <f>IF(Table1[[#This Row],[Multiple audience]]&lt;&gt;1,IF(Table1[[#This Row],[Regulatory Assessors]]=1,1,""),"")</f>
        <v/>
      </c>
      <c r="CO489" s="171" t="str">
        <f>IF(Table1[[#This Row],[Multiple audience]]&lt;&gt;1,IF(Table1[[#This Row],[Builders / Management]]=1,1,""),"")</f>
        <v/>
      </c>
      <c r="CP489" s="171" t="str">
        <f>IF(Table1[[#This Row],[Multiple audience]]&lt;&gt;1,IF(Table1[[#This Row],[Energy / Sus Assessors]]=1,1,""),"")</f>
        <v/>
      </c>
      <c r="CQ489" s="171" t="str">
        <f>IF(Table1[[#This Row],[Multiple audience]]&lt;&gt;1,IF(Table1[[#This Row],[Semi-skilled]]=1,1,""),"")</f>
        <v/>
      </c>
      <c r="CR489" s="171" t="str">
        <f>IF(Table1[[#This Row],[Multiple audience]]&lt;&gt;1,IF(Table1[[#This Row],[Trades]]=1,1,""),"")</f>
        <v/>
      </c>
      <c r="CS489" s="171" t="str">
        <f>IF(Table1[[#This Row],[Multiple audience]]&lt;&gt;1,IF(Table1[[#This Row],[Other]]=1,1,""),"")</f>
        <v/>
      </c>
      <c r="CT489" s="171" t="str">
        <f>IF(SUM(Table1[[#This Row],[General Audience]:[Other]])&gt;1,1,"")</f>
        <v/>
      </c>
      <c r="CU489" s="171" t="str">
        <f>IF(Table1[[#This Row],[Various  ]]&lt;&gt;1,IF(Table1[[#This Row],[Calculator / Software]]=1,1,""),"")</f>
        <v/>
      </c>
      <c r="CV489" s="171" t="str">
        <f>IF(Table1[[#This Row],[Various  ]]&lt;&gt;1,IF(Table1[[#This Row],[Information  ]]=1,1,""),"")</f>
        <v/>
      </c>
      <c r="CW489" s="171" t="str">
        <f>IF(Table1[[#This Row],[Various  ]]&lt;&gt;1,IF(Table1[[#This Row],[Interactive Tool]]=1,1,""),"")</f>
        <v/>
      </c>
      <c r="CX489" s="171" t="str">
        <f>IF(Table1[[#This Row],[Various  ]]&lt;&gt;1,IF(Table1[[#This Row],[Technical Specifications]]=1,1,""),"")</f>
        <v/>
      </c>
      <c r="CY489" s="171" t="str">
        <f>IF(Table1[[#This Row],[Various  ]]&lt;&gt;1,IF(Table1[[#This Row],[Training Resources]]=1,1,""),"")</f>
        <v/>
      </c>
      <c r="CZ489" s="171" t="str">
        <f>IF(Table1[[#This Row],[Various  ]]&lt;&gt;1,IF(Table1[[#This Row],[Toolbox]]=1,1,""),"")</f>
        <v/>
      </c>
      <c r="DA489" s="169" t="str">
        <f>IF(Table1[[#This Row],[Various  ]]&lt;&gt;1,IF(Table1[[#This Row],[Video]]=1,1,""),"")</f>
        <v/>
      </c>
      <c r="DB489" s="169" t="str">
        <f>IF(Table1[[#This Row],[Various  ]]&lt;&gt;1,IF(Table1[[#This Row],[Case study]]=1,1,""),"")</f>
        <v/>
      </c>
      <c r="DC489" s="169" t="str">
        <f>IF(Table1[[#This Row],[Various  ]]&lt;&gt;1,IF(Table1[[#This Row],[Other   ]]=1,1,""),"")</f>
        <v/>
      </c>
      <c r="DD489" s="169" t="str">
        <f>IF(Table1[[#This Row],[Various  ]]&lt;&gt;1,IF(Table1[[#This Row],[Standards]]=1,1,""),"")</f>
        <v/>
      </c>
      <c r="DE489" s="169" t="str">
        <f>IF(Table1[[#This Row],[Various]]=1,1,IF(SUM(Table1[[#This Row],[Calculator / Software]:[Standards]])&gt;1,1,""))</f>
        <v/>
      </c>
      <c r="DF489" s="169" t="str">
        <f>IF(Table1[[#This Row],[Multiple NCC links]]&lt;&gt;1,IF(Table1[[#This Row],[Design]]=1,1,""),"")</f>
        <v/>
      </c>
      <c r="DG489" s="169" t="str">
        <f>IF(Table1[[#This Row],[Multiple NCC links]]&lt;&gt;1,IF(Table1[[#This Row],[Assessment / Verification]]=1,1,""),"")</f>
        <v/>
      </c>
      <c r="DH489" s="169" t="str">
        <f>IF(Table1[[#This Row],[Multiple NCC links]]&lt;&gt;1,IF(Table1[[#This Row],[Climate Specific ]]=1,1,""),"")</f>
        <v/>
      </c>
      <c r="DI489" s="169" t="str">
        <f>IF(Table1[[#This Row],[Multiple NCC links]]&lt;&gt;1,IF(Table1[[#This Row],[Alterations / Additions]]=1,1,""),"")</f>
        <v/>
      </c>
      <c r="DJ489" s="169" t="str">
        <f>IF(Table1[[#This Row],[Multiple NCC links]]&lt;&gt;1,IF(Table1[[#This Row],[Glazing]]=1,1,""),"")</f>
        <v/>
      </c>
      <c r="DK489" s="169" t="str">
        <f>IF(Table1[[#This Row],[Multiple NCC links]]&lt;&gt;1,IF(Table1[[#This Row],[Building Fabric / Thermal / Sealing]]=1,1,""),"")</f>
        <v/>
      </c>
      <c r="DL489" s="169" t="str">
        <f>IF(Table1[[#This Row],[Multiple NCC links]]&lt;&gt;1,IF(Table1[[#This Row],[Lighting]]=1,1,""),"")</f>
        <v/>
      </c>
      <c r="DM489" s="169" t="str">
        <f>IF(Table1[[#This Row],[Multiple NCC links]]&lt;&gt;1,IF(Table1[[#This Row],[HVAC]]=1,1,""),"")</f>
        <v/>
      </c>
      <c r="DN489" s="169" t="str">
        <f>IF(Table1[[#This Row],[Multiple NCC links]]&lt;&gt;1,IF(Table1[[#This Row],[Services]]=1,1,""),"")</f>
        <v/>
      </c>
      <c r="DO489" s="169" t="str">
        <f>IF(Table1[[#This Row],[Multiple NCC links]]&lt;&gt;1,IF(Table1[[#This Row],[Maintenance &amp; Monitoring]]=1,1,""),"")</f>
        <v/>
      </c>
      <c r="DP489" s="169" t="str">
        <f>IF(Table1[[#This Row],[Multiple NCC links]]&lt;&gt;1,IF(Table1[[#This Row],[Hand over / Operations]]=1,1,""),"")</f>
        <v/>
      </c>
      <c r="DQ489" s="169" t="str">
        <f>IF(Table1[[#This Row],[Multiple NCC links]]&lt;&gt;1,IF(Table1[[#This Row],[As built assessment]]=1,1,""),"")</f>
        <v/>
      </c>
      <c r="DR489" s="169" t="str">
        <f>IF(Table1[[#This Row],[Multiple NCC links]]&lt;&gt;1,IF(Table1[[#This Row],[Beyond compliance]]=1,1,""),"")</f>
        <v/>
      </c>
      <c r="DS489" s="169" t="str">
        <f>IF(SUM(Table1[[#This Row],[Design]:[Beyond compliance]])&gt;1,1,"")</f>
        <v/>
      </c>
      <c r="DT489" s="169" t="str">
        <f>IF(Table1[[#This Row],[Both Residential &amp; Commercial4]]&lt;&gt;1,IF(Table1[[#This Row],[Residential]]=1,1,""),"")</f>
        <v/>
      </c>
      <c r="DU489" s="169" t="str">
        <f>IF(Table1[[#This Row],[Both Residential &amp; Commercial4]]&lt;&gt;1,IF(Table1[[#This Row],[Commercial]]=1,1,""),"")</f>
        <v/>
      </c>
      <c r="DV489" s="169" t="str">
        <f>Table1[[#This Row],[Residential &amp; Commercial]]</f>
        <v/>
      </c>
      <c r="DW489" s="169"/>
    </row>
    <row r="490" spans="1:127" s="49" customFormat="1" ht="20.25" thickTop="1" thickBot="1" x14ac:dyDescent="0.35">
      <c r="A490" s="97"/>
      <c r="B490" s="97"/>
      <c r="C490" s="88"/>
      <c r="D490" s="88"/>
      <c r="E490" s="176"/>
      <c r="F490" s="176"/>
      <c r="G490" s="176"/>
      <c r="H490" s="176"/>
      <c r="I490" s="90" t="str">
        <f>IF(AND(Table1[[#This Row],[General]]=1,Table1[[#This Row],[Beginner]]=1,Table1[[#This Row],[Intermediate]]=1,Table1[[#This Row],[Advanced]]=1),1,"")</f>
        <v/>
      </c>
      <c r="J490" s="90" t="str">
        <f>CONCATENATE(IF(Table1[[#This Row],[General]]=1,"General, ",""), IF(Table1[[#This Row],[Beginner]]=1,"Beginner, ",""),IF(Table1[[#This Row],[Intermediate]]=1,"Intermediate, ",""), IF(Table1[[#This Row],[Advanced]]=1,"Advanced",""))</f>
        <v/>
      </c>
      <c r="K490" s="91"/>
      <c r="L490" s="179"/>
      <c r="M490" s="91"/>
      <c r="N490" s="91"/>
      <c r="O490" s="159"/>
      <c r="P490" s="91"/>
      <c r="Q490" s="91"/>
      <c r="R490" s="91"/>
      <c r="S49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90" s="102"/>
      <c r="U490" s="102"/>
      <c r="V490" s="240"/>
      <c r="W490" s="240"/>
      <c r="X490" s="102"/>
      <c r="Y490" s="102"/>
      <c r="Z490" s="102"/>
      <c r="AA490" s="102"/>
      <c r="AB490" s="102"/>
      <c r="AC490" s="102"/>
      <c r="AD490" s="102"/>
      <c r="AE490" s="102"/>
      <c r="AF490" s="102"/>
      <c r="AG49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90" s="103"/>
      <c r="AI490" s="103"/>
      <c r="AJ490" s="103"/>
      <c r="AK490" s="74" t="str">
        <f>CONCATENATE(IF(Table1[[#This Row],[Digital]]=1,"Digital, ",""),IF(Table1[[#This Row],[Face to Face]]=1,"Face to face, ",""),IF(Table1[[#This Row],[Blended]]=1,"Blended",""))</f>
        <v/>
      </c>
      <c r="AL490" s="99"/>
      <c r="AM490" s="104"/>
      <c r="AN490" s="130"/>
      <c r="AO490" s="94"/>
      <c r="AP490" s="182"/>
      <c r="AQ490" s="94"/>
      <c r="AR490" s="94"/>
      <c r="AS490" s="94"/>
      <c r="AT490" s="94"/>
      <c r="AU490" s="94"/>
      <c r="AV490" s="182"/>
      <c r="AW490" s="182"/>
      <c r="AX490" s="182"/>
      <c r="AY490" s="94"/>
      <c r="AZ49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9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90" s="95"/>
      <c r="BC490" s="95"/>
      <c r="BD490" s="90" t="str">
        <f>IF(AND(Table1[[#This Row],[Residential]]=1,Table1[[#This Row],[Commercial]]=1),1,"")</f>
        <v/>
      </c>
      <c r="BE490" s="90" t="str">
        <f>CONCATENATE(IF(Table1[[#This Row],[Residential]]=1,"Residential, ",""),IF(Table1[[#This Row],[Commercial]]=1,"Commercial",""))</f>
        <v/>
      </c>
      <c r="BF490" s="94"/>
      <c r="BG490" s="94"/>
      <c r="BH490" s="94"/>
      <c r="BI490" s="94"/>
      <c r="BJ490" s="94"/>
      <c r="BK490" s="94"/>
      <c r="BL490" s="94"/>
      <c r="BM490" s="182"/>
      <c r="BN490" s="94"/>
      <c r="BO49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90" s="178"/>
      <c r="BQ490" s="120"/>
      <c r="BR490" s="132"/>
      <c r="BS490" s="120"/>
      <c r="BT490" s="175"/>
      <c r="BU490" s="175"/>
      <c r="BV490" s="175"/>
      <c r="BW490" s="121"/>
      <c r="BX490" s="121"/>
      <c r="BY490" s="121"/>
      <c r="BZ490" s="227"/>
      <c r="CA49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90" s="48">
        <f>COUNTIF(Table1[[#This Row],[Validity]:[Alignment with NCC (Yes=1,No=0)]],"N/A")</f>
        <v>0</v>
      </c>
      <c r="CC490" s="48">
        <f>IF(ISERROR(Table1[[#This Row],[Total Quality Score (out of 10)]]/(4-Table1[[#This Row],[N/A Count]])),0,Table1[[#This Row],[Total Quality Score (out of 10)]]/(4-Table1[[#This Row],[N/A Count]]))</f>
        <v>0</v>
      </c>
      <c r="CD490" s="106"/>
      <c r="CE490" s="106"/>
      <c r="CF490" s="172" t="str">
        <f>IF(SUM(Table1[[#This Row],[Multiple]:[Level (all)62]])&lt;1,IF(Table1[[#This Row],[General]]=1,1,""),"")</f>
        <v/>
      </c>
      <c r="CG490" s="172" t="str">
        <f>IF(SUM(Table1[[#This Row],[Multiple]:[Level (all)62]])&lt;1,IF(Table1[[#This Row],[Beginner]]=1,1,""),"")</f>
        <v/>
      </c>
      <c r="CH490" s="171" t="str">
        <f>IF(SUM(Table1[[#This Row],[Multiple]:[Level (all)62]])&lt;1,IF(Table1[[#This Row],[Intermediate]]=1,1,""),"")</f>
        <v/>
      </c>
      <c r="CI490" s="171" t="str">
        <f>IF(SUM(Table1[[#This Row],[Multiple]:[Level (all)62]])&lt;1,IF(Table1[[#This Row],[Advanced]]=1,1,""),"")</f>
        <v/>
      </c>
      <c r="CJ490" s="171" t="str">
        <f>IF(AND(SUM(Table1[[#This Row],[General]:[Advanced]])&lt;4,SUM(Table1[[#This Row],[General]:[Advanced]])&gt;1),1,"")</f>
        <v/>
      </c>
      <c r="CK490" s="171" t="str">
        <f>Table1[[#This Row],[Level (all)]]</f>
        <v/>
      </c>
      <c r="CL490" s="171" t="str">
        <f>IF(Table1[[#This Row],[Multiple audience]]&lt;&gt;1,IF(Table1[[#This Row],[General Audience]]=1,1,""),"")</f>
        <v/>
      </c>
      <c r="CM490" s="171" t="str">
        <f>IF(Table1[[#This Row],[Multiple audience]]&lt;&gt;1,IF(Table1[[#This Row],[Planners / Designers ]]=1,1,""),"")</f>
        <v/>
      </c>
      <c r="CN490" s="171" t="str">
        <f>IF(Table1[[#This Row],[Multiple audience]]&lt;&gt;1,IF(Table1[[#This Row],[Regulatory Assessors]]=1,1,""),"")</f>
        <v/>
      </c>
      <c r="CO490" s="171" t="str">
        <f>IF(Table1[[#This Row],[Multiple audience]]&lt;&gt;1,IF(Table1[[#This Row],[Builders / Management]]=1,1,""),"")</f>
        <v/>
      </c>
      <c r="CP490" s="171" t="str">
        <f>IF(Table1[[#This Row],[Multiple audience]]&lt;&gt;1,IF(Table1[[#This Row],[Energy / Sus Assessors]]=1,1,""),"")</f>
        <v/>
      </c>
      <c r="CQ490" s="171" t="str">
        <f>IF(Table1[[#This Row],[Multiple audience]]&lt;&gt;1,IF(Table1[[#This Row],[Semi-skilled]]=1,1,""),"")</f>
        <v/>
      </c>
      <c r="CR490" s="171" t="str">
        <f>IF(Table1[[#This Row],[Multiple audience]]&lt;&gt;1,IF(Table1[[#This Row],[Trades]]=1,1,""),"")</f>
        <v/>
      </c>
      <c r="CS490" s="171" t="str">
        <f>IF(Table1[[#This Row],[Multiple audience]]&lt;&gt;1,IF(Table1[[#This Row],[Other]]=1,1,""),"")</f>
        <v/>
      </c>
      <c r="CT490" s="171" t="str">
        <f>IF(SUM(Table1[[#This Row],[General Audience]:[Other]])&gt;1,1,"")</f>
        <v/>
      </c>
      <c r="CU490" s="171" t="str">
        <f>IF(Table1[[#This Row],[Various  ]]&lt;&gt;1,IF(Table1[[#This Row],[Calculator / Software]]=1,1,""),"")</f>
        <v/>
      </c>
      <c r="CV490" s="171" t="str">
        <f>IF(Table1[[#This Row],[Various  ]]&lt;&gt;1,IF(Table1[[#This Row],[Information  ]]=1,1,""),"")</f>
        <v/>
      </c>
      <c r="CW490" s="171" t="str">
        <f>IF(Table1[[#This Row],[Various  ]]&lt;&gt;1,IF(Table1[[#This Row],[Interactive Tool]]=1,1,""),"")</f>
        <v/>
      </c>
      <c r="CX490" s="171" t="str">
        <f>IF(Table1[[#This Row],[Various  ]]&lt;&gt;1,IF(Table1[[#This Row],[Technical Specifications]]=1,1,""),"")</f>
        <v/>
      </c>
      <c r="CY490" s="171" t="str">
        <f>IF(Table1[[#This Row],[Various  ]]&lt;&gt;1,IF(Table1[[#This Row],[Training Resources]]=1,1,""),"")</f>
        <v/>
      </c>
      <c r="CZ490" s="171" t="str">
        <f>IF(Table1[[#This Row],[Various  ]]&lt;&gt;1,IF(Table1[[#This Row],[Toolbox]]=1,1,""),"")</f>
        <v/>
      </c>
      <c r="DA490" s="169" t="str">
        <f>IF(Table1[[#This Row],[Various  ]]&lt;&gt;1,IF(Table1[[#This Row],[Video]]=1,1,""),"")</f>
        <v/>
      </c>
      <c r="DB490" s="169" t="str">
        <f>IF(Table1[[#This Row],[Various  ]]&lt;&gt;1,IF(Table1[[#This Row],[Case study]]=1,1,""),"")</f>
        <v/>
      </c>
      <c r="DC490" s="169" t="str">
        <f>IF(Table1[[#This Row],[Various  ]]&lt;&gt;1,IF(Table1[[#This Row],[Other   ]]=1,1,""),"")</f>
        <v/>
      </c>
      <c r="DD490" s="169" t="str">
        <f>IF(Table1[[#This Row],[Various  ]]&lt;&gt;1,IF(Table1[[#This Row],[Standards]]=1,1,""),"")</f>
        <v/>
      </c>
      <c r="DE490" s="169" t="str">
        <f>IF(Table1[[#This Row],[Various]]=1,1,IF(SUM(Table1[[#This Row],[Calculator / Software]:[Standards]])&gt;1,1,""))</f>
        <v/>
      </c>
      <c r="DF490" s="169" t="str">
        <f>IF(Table1[[#This Row],[Multiple NCC links]]&lt;&gt;1,IF(Table1[[#This Row],[Design]]=1,1,""),"")</f>
        <v/>
      </c>
      <c r="DG490" s="169" t="str">
        <f>IF(Table1[[#This Row],[Multiple NCC links]]&lt;&gt;1,IF(Table1[[#This Row],[Assessment / Verification]]=1,1,""),"")</f>
        <v/>
      </c>
      <c r="DH490" s="169" t="str">
        <f>IF(Table1[[#This Row],[Multiple NCC links]]&lt;&gt;1,IF(Table1[[#This Row],[Climate Specific ]]=1,1,""),"")</f>
        <v/>
      </c>
      <c r="DI490" s="169" t="str">
        <f>IF(Table1[[#This Row],[Multiple NCC links]]&lt;&gt;1,IF(Table1[[#This Row],[Alterations / Additions]]=1,1,""),"")</f>
        <v/>
      </c>
      <c r="DJ490" s="169" t="str">
        <f>IF(Table1[[#This Row],[Multiple NCC links]]&lt;&gt;1,IF(Table1[[#This Row],[Glazing]]=1,1,""),"")</f>
        <v/>
      </c>
      <c r="DK490" s="169" t="str">
        <f>IF(Table1[[#This Row],[Multiple NCC links]]&lt;&gt;1,IF(Table1[[#This Row],[Building Fabric / Thermal / Sealing]]=1,1,""),"")</f>
        <v/>
      </c>
      <c r="DL490" s="169" t="str">
        <f>IF(Table1[[#This Row],[Multiple NCC links]]&lt;&gt;1,IF(Table1[[#This Row],[Lighting]]=1,1,""),"")</f>
        <v/>
      </c>
      <c r="DM490" s="169" t="str">
        <f>IF(Table1[[#This Row],[Multiple NCC links]]&lt;&gt;1,IF(Table1[[#This Row],[HVAC]]=1,1,""),"")</f>
        <v/>
      </c>
      <c r="DN490" s="169" t="str">
        <f>IF(Table1[[#This Row],[Multiple NCC links]]&lt;&gt;1,IF(Table1[[#This Row],[Services]]=1,1,""),"")</f>
        <v/>
      </c>
      <c r="DO490" s="169" t="str">
        <f>IF(Table1[[#This Row],[Multiple NCC links]]&lt;&gt;1,IF(Table1[[#This Row],[Maintenance &amp; Monitoring]]=1,1,""),"")</f>
        <v/>
      </c>
      <c r="DP490" s="169" t="str">
        <f>IF(Table1[[#This Row],[Multiple NCC links]]&lt;&gt;1,IF(Table1[[#This Row],[Hand over / Operations]]=1,1,""),"")</f>
        <v/>
      </c>
      <c r="DQ490" s="169" t="str">
        <f>IF(Table1[[#This Row],[Multiple NCC links]]&lt;&gt;1,IF(Table1[[#This Row],[As built assessment]]=1,1,""),"")</f>
        <v/>
      </c>
      <c r="DR490" s="169" t="str">
        <f>IF(Table1[[#This Row],[Multiple NCC links]]&lt;&gt;1,IF(Table1[[#This Row],[Beyond compliance]]=1,1,""),"")</f>
        <v/>
      </c>
      <c r="DS490" s="169" t="str">
        <f>IF(SUM(Table1[[#This Row],[Design]:[Beyond compliance]])&gt;1,1,"")</f>
        <v/>
      </c>
      <c r="DT490" s="169" t="str">
        <f>IF(Table1[[#This Row],[Both Residential &amp; Commercial4]]&lt;&gt;1,IF(Table1[[#This Row],[Residential]]=1,1,""),"")</f>
        <v/>
      </c>
      <c r="DU490" s="169" t="str">
        <f>IF(Table1[[#This Row],[Both Residential &amp; Commercial4]]&lt;&gt;1,IF(Table1[[#This Row],[Commercial]]=1,1,""),"")</f>
        <v/>
      </c>
      <c r="DV490" s="169" t="str">
        <f>Table1[[#This Row],[Residential &amp; Commercial]]</f>
        <v/>
      </c>
      <c r="DW490" s="169"/>
    </row>
    <row r="491" spans="1:127" s="49" customFormat="1" ht="20.25" thickTop="1" thickBot="1" x14ac:dyDescent="0.35">
      <c r="A491" s="97"/>
      <c r="B491" s="97"/>
      <c r="C491" s="88"/>
      <c r="D491" s="88"/>
      <c r="E491" s="176"/>
      <c r="F491" s="176"/>
      <c r="G491" s="176"/>
      <c r="H491" s="176"/>
      <c r="I491" s="90" t="str">
        <f>IF(AND(Table1[[#This Row],[General]]=1,Table1[[#This Row],[Beginner]]=1,Table1[[#This Row],[Intermediate]]=1,Table1[[#This Row],[Advanced]]=1),1,"")</f>
        <v/>
      </c>
      <c r="J491" s="90" t="str">
        <f>CONCATENATE(IF(Table1[[#This Row],[General]]=1,"General, ",""), IF(Table1[[#This Row],[Beginner]]=1,"Beginner, ",""),IF(Table1[[#This Row],[Intermediate]]=1,"Intermediate, ",""), IF(Table1[[#This Row],[Advanced]]=1,"Advanced",""))</f>
        <v/>
      </c>
      <c r="K491" s="91"/>
      <c r="L491" s="179"/>
      <c r="M491" s="91"/>
      <c r="N491" s="91"/>
      <c r="O491" s="159"/>
      <c r="P491" s="91"/>
      <c r="Q491" s="91"/>
      <c r="R491" s="91"/>
      <c r="S49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91" s="102"/>
      <c r="U491" s="102"/>
      <c r="V491" s="240"/>
      <c r="W491" s="240"/>
      <c r="X491" s="102"/>
      <c r="Y491" s="102"/>
      <c r="Z491" s="102"/>
      <c r="AA491" s="102"/>
      <c r="AB491" s="102"/>
      <c r="AC491" s="102"/>
      <c r="AD491" s="102"/>
      <c r="AE491" s="102"/>
      <c r="AF491" s="102"/>
      <c r="AG49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91" s="103"/>
      <c r="AI491" s="103"/>
      <c r="AJ491" s="103"/>
      <c r="AK491" s="74" t="str">
        <f>CONCATENATE(IF(Table1[[#This Row],[Digital]]=1,"Digital, ",""),IF(Table1[[#This Row],[Face to Face]]=1,"Face to face, ",""),IF(Table1[[#This Row],[Blended]]=1,"Blended",""))</f>
        <v/>
      </c>
      <c r="AL491" s="99"/>
      <c r="AM491" s="104"/>
      <c r="AN491" s="130"/>
      <c r="AO491" s="94"/>
      <c r="AP491" s="182"/>
      <c r="AQ491" s="94"/>
      <c r="AR491" s="94"/>
      <c r="AS491" s="94"/>
      <c r="AT491" s="94"/>
      <c r="AU491" s="94"/>
      <c r="AV491" s="182"/>
      <c r="AW491" s="182"/>
      <c r="AX491" s="182"/>
      <c r="AY491" s="94"/>
      <c r="AZ49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9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91" s="95"/>
      <c r="BC491" s="95"/>
      <c r="BD491" s="90" t="str">
        <f>IF(AND(Table1[[#This Row],[Residential]]=1,Table1[[#This Row],[Commercial]]=1),1,"")</f>
        <v/>
      </c>
      <c r="BE491" s="90" t="str">
        <f>CONCATENATE(IF(Table1[[#This Row],[Residential]]=1,"Residential, ",""),IF(Table1[[#This Row],[Commercial]]=1,"Commercial",""))</f>
        <v/>
      </c>
      <c r="BF491" s="94"/>
      <c r="BG491" s="94"/>
      <c r="BH491" s="94"/>
      <c r="BI491" s="94"/>
      <c r="BJ491" s="94"/>
      <c r="BK491" s="94"/>
      <c r="BL491" s="94"/>
      <c r="BM491" s="182"/>
      <c r="BN491" s="94"/>
      <c r="BO49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91" s="178"/>
      <c r="BQ491" s="120"/>
      <c r="BR491" s="132"/>
      <c r="BS491" s="120"/>
      <c r="BT491" s="175"/>
      <c r="BU491" s="175"/>
      <c r="BV491" s="175"/>
      <c r="BW491" s="121"/>
      <c r="BX491" s="121"/>
      <c r="BY491" s="121"/>
      <c r="BZ491" s="227"/>
      <c r="CA49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91" s="48">
        <f>COUNTIF(Table1[[#This Row],[Validity]:[Alignment with NCC (Yes=1,No=0)]],"N/A")</f>
        <v>0</v>
      </c>
      <c r="CC491" s="48">
        <f>IF(ISERROR(Table1[[#This Row],[Total Quality Score (out of 10)]]/(4-Table1[[#This Row],[N/A Count]])),0,Table1[[#This Row],[Total Quality Score (out of 10)]]/(4-Table1[[#This Row],[N/A Count]]))</f>
        <v>0</v>
      </c>
      <c r="CD491" s="106"/>
      <c r="CE491" s="106"/>
      <c r="CF491" s="172" t="str">
        <f>IF(SUM(Table1[[#This Row],[Multiple]:[Level (all)62]])&lt;1,IF(Table1[[#This Row],[General]]=1,1,""),"")</f>
        <v/>
      </c>
      <c r="CG491" s="172" t="str">
        <f>IF(SUM(Table1[[#This Row],[Multiple]:[Level (all)62]])&lt;1,IF(Table1[[#This Row],[Beginner]]=1,1,""),"")</f>
        <v/>
      </c>
      <c r="CH491" s="171" t="str">
        <f>IF(SUM(Table1[[#This Row],[Multiple]:[Level (all)62]])&lt;1,IF(Table1[[#This Row],[Intermediate]]=1,1,""),"")</f>
        <v/>
      </c>
      <c r="CI491" s="171" t="str">
        <f>IF(SUM(Table1[[#This Row],[Multiple]:[Level (all)62]])&lt;1,IF(Table1[[#This Row],[Advanced]]=1,1,""),"")</f>
        <v/>
      </c>
      <c r="CJ491" s="171" t="str">
        <f>IF(AND(SUM(Table1[[#This Row],[General]:[Advanced]])&lt;4,SUM(Table1[[#This Row],[General]:[Advanced]])&gt;1),1,"")</f>
        <v/>
      </c>
      <c r="CK491" s="171" t="str">
        <f>Table1[[#This Row],[Level (all)]]</f>
        <v/>
      </c>
      <c r="CL491" s="171" t="str">
        <f>IF(Table1[[#This Row],[Multiple audience]]&lt;&gt;1,IF(Table1[[#This Row],[General Audience]]=1,1,""),"")</f>
        <v/>
      </c>
      <c r="CM491" s="171" t="str">
        <f>IF(Table1[[#This Row],[Multiple audience]]&lt;&gt;1,IF(Table1[[#This Row],[Planners / Designers ]]=1,1,""),"")</f>
        <v/>
      </c>
      <c r="CN491" s="171" t="str">
        <f>IF(Table1[[#This Row],[Multiple audience]]&lt;&gt;1,IF(Table1[[#This Row],[Regulatory Assessors]]=1,1,""),"")</f>
        <v/>
      </c>
      <c r="CO491" s="171" t="str">
        <f>IF(Table1[[#This Row],[Multiple audience]]&lt;&gt;1,IF(Table1[[#This Row],[Builders / Management]]=1,1,""),"")</f>
        <v/>
      </c>
      <c r="CP491" s="171" t="str">
        <f>IF(Table1[[#This Row],[Multiple audience]]&lt;&gt;1,IF(Table1[[#This Row],[Energy / Sus Assessors]]=1,1,""),"")</f>
        <v/>
      </c>
      <c r="CQ491" s="171" t="str">
        <f>IF(Table1[[#This Row],[Multiple audience]]&lt;&gt;1,IF(Table1[[#This Row],[Semi-skilled]]=1,1,""),"")</f>
        <v/>
      </c>
      <c r="CR491" s="171" t="str">
        <f>IF(Table1[[#This Row],[Multiple audience]]&lt;&gt;1,IF(Table1[[#This Row],[Trades]]=1,1,""),"")</f>
        <v/>
      </c>
      <c r="CS491" s="171" t="str">
        <f>IF(Table1[[#This Row],[Multiple audience]]&lt;&gt;1,IF(Table1[[#This Row],[Other]]=1,1,""),"")</f>
        <v/>
      </c>
      <c r="CT491" s="171" t="str">
        <f>IF(SUM(Table1[[#This Row],[General Audience]:[Other]])&gt;1,1,"")</f>
        <v/>
      </c>
      <c r="CU491" s="171" t="str">
        <f>IF(Table1[[#This Row],[Various  ]]&lt;&gt;1,IF(Table1[[#This Row],[Calculator / Software]]=1,1,""),"")</f>
        <v/>
      </c>
      <c r="CV491" s="171" t="str">
        <f>IF(Table1[[#This Row],[Various  ]]&lt;&gt;1,IF(Table1[[#This Row],[Information  ]]=1,1,""),"")</f>
        <v/>
      </c>
      <c r="CW491" s="171" t="str">
        <f>IF(Table1[[#This Row],[Various  ]]&lt;&gt;1,IF(Table1[[#This Row],[Interactive Tool]]=1,1,""),"")</f>
        <v/>
      </c>
      <c r="CX491" s="171" t="str">
        <f>IF(Table1[[#This Row],[Various  ]]&lt;&gt;1,IF(Table1[[#This Row],[Technical Specifications]]=1,1,""),"")</f>
        <v/>
      </c>
      <c r="CY491" s="171" t="str">
        <f>IF(Table1[[#This Row],[Various  ]]&lt;&gt;1,IF(Table1[[#This Row],[Training Resources]]=1,1,""),"")</f>
        <v/>
      </c>
      <c r="CZ491" s="171" t="str">
        <f>IF(Table1[[#This Row],[Various  ]]&lt;&gt;1,IF(Table1[[#This Row],[Toolbox]]=1,1,""),"")</f>
        <v/>
      </c>
      <c r="DA491" s="169" t="str">
        <f>IF(Table1[[#This Row],[Various  ]]&lt;&gt;1,IF(Table1[[#This Row],[Video]]=1,1,""),"")</f>
        <v/>
      </c>
      <c r="DB491" s="169" t="str">
        <f>IF(Table1[[#This Row],[Various  ]]&lt;&gt;1,IF(Table1[[#This Row],[Case study]]=1,1,""),"")</f>
        <v/>
      </c>
      <c r="DC491" s="169" t="str">
        <f>IF(Table1[[#This Row],[Various  ]]&lt;&gt;1,IF(Table1[[#This Row],[Other   ]]=1,1,""),"")</f>
        <v/>
      </c>
      <c r="DD491" s="169" t="str">
        <f>IF(Table1[[#This Row],[Various  ]]&lt;&gt;1,IF(Table1[[#This Row],[Standards]]=1,1,""),"")</f>
        <v/>
      </c>
      <c r="DE491" s="169" t="str">
        <f>IF(Table1[[#This Row],[Various]]=1,1,IF(SUM(Table1[[#This Row],[Calculator / Software]:[Standards]])&gt;1,1,""))</f>
        <v/>
      </c>
      <c r="DF491" s="169" t="str">
        <f>IF(Table1[[#This Row],[Multiple NCC links]]&lt;&gt;1,IF(Table1[[#This Row],[Design]]=1,1,""),"")</f>
        <v/>
      </c>
      <c r="DG491" s="169" t="str">
        <f>IF(Table1[[#This Row],[Multiple NCC links]]&lt;&gt;1,IF(Table1[[#This Row],[Assessment / Verification]]=1,1,""),"")</f>
        <v/>
      </c>
      <c r="DH491" s="169" t="str">
        <f>IF(Table1[[#This Row],[Multiple NCC links]]&lt;&gt;1,IF(Table1[[#This Row],[Climate Specific ]]=1,1,""),"")</f>
        <v/>
      </c>
      <c r="DI491" s="169" t="str">
        <f>IF(Table1[[#This Row],[Multiple NCC links]]&lt;&gt;1,IF(Table1[[#This Row],[Alterations / Additions]]=1,1,""),"")</f>
        <v/>
      </c>
      <c r="DJ491" s="169" t="str">
        <f>IF(Table1[[#This Row],[Multiple NCC links]]&lt;&gt;1,IF(Table1[[#This Row],[Glazing]]=1,1,""),"")</f>
        <v/>
      </c>
      <c r="DK491" s="169" t="str">
        <f>IF(Table1[[#This Row],[Multiple NCC links]]&lt;&gt;1,IF(Table1[[#This Row],[Building Fabric / Thermal / Sealing]]=1,1,""),"")</f>
        <v/>
      </c>
      <c r="DL491" s="169" t="str">
        <f>IF(Table1[[#This Row],[Multiple NCC links]]&lt;&gt;1,IF(Table1[[#This Row],[Lighting]]=1,1,""),"")</f>
        <v/>
      </c>
      <c r="DM491" s="169" t="str">
        <f>IF(Table1[[#This Row],[Multiple NCC links]]&lt;&gt;1,IF(Table1[[#This Row],[HVAC]]=1,1,""),"")</f>
        <v/>
      </c>
      <c r="DN491" s="169" t="str">
        <f>IF(Table1[[#This Row],[Multiple NCC links]]&lt;&gt;1,IF(Table1[[#This Row],[Services]]=1,1,""),"")</f>
        <v/>
      </c>
      <c r="DO491" s="169" t="str">
        <f>IF(Table1[[#This Row],[Multiple NCC links]]&lt;&gt;1,IF(Table1[[#This Row],[Maintenance &amp; Monitoring]]=1,1,""),"")</f>
        <v/>
      </c>
      <c r="DP491" s="169" t="str">
        <f>IF(Table1[[#This Row],[Multiple NCC links]]&lt;&gt;1,IF(Table1[[#This Row],[Hand over / Operations]]=1,1,""),"")</f>
        <v/>
      </c>
      <c r="DQ491" s="169" t="str">
        <f>IF(Table1[[#This Row],[Multiple NCC links]]&lt;&gt;1,IF(Table1[[#This Row],[As built assessment]]=1,1,""),"")</f>
        <v/>
      </c>
      <c r="DR491" s="169" t="str">
        <f>IF(Table1[[#This Row],[Multiple NCC links]]&lt;&gt;1,IF(Table1[[#This Row],[Beyond compliance]]=1,1,""),"")</f>
        <v/>
      </c>
      <c r="DS491" s="169" t="str">
        <f>IF(SUM(Table1[[#This Row],[Design]:[Beyond compliance]])&gt;1,1,"")</f>
        <v/>
      </c>
      <c r="DT491" s="169" t="str">
        <f>IF(Table1[[#This Row],[Both Residential &amp; Commercial4]]&lt;&gt;1,IF(Table1[[#This Row],[Residential]]=1,1,""),"")</f>
        <v/>
      </c>
      <c r="DU491" s="169" t="str">
        <f>IF(Table1[[#This Row],[Both Residential &amp; Commercial4]]&lt;&gt;1,IF(Table1[[#This Row],[Commercial]]=1,1,""),"")</f>
        <v/>
      </c>
      <c r="DV491" s="169" t="str">
        <f>Table1[[#This Row],[Residential &amp; Commercial]]</f>
        <v/>
      </c>
      <c r="DW491" s="169"/>
    </row>
    <row r="492" spans="1:127" s="49" customFormat="1" ht="20.25" thickTop="1" thickBot="1" x14ac:dyDescent="0.35">
      <c r="A492" s="97"/>
      <c r="B492" s="97"/>
      <c r="C492" s="88"/>
      <c r="D492" s="88"/>
      <c r="E492" s="176"/>
      <c r="F492" s="176"/>
      <c r="G492" s="176"/>
      <c r="H492" s="176"/>
      <c r="I492" s="90" t="str">
        <f>IF(AND(Table1[[#This Row],[General]]=1,Table1[[#This Row],[Beginner]]=1,Table1[[#This Row],[Intermediate]]=1,Table1[[#This Row],[Advanced]]=1),1,"")</f>
        <v/>
      </c>
      <c r="J492" s="90" t="str">
        <f>CONCATENATE(IF(Table1[[#This Row],[General]]=1,"General, ",""), IF(Table1[[#This Row],[Beginner]]=1,"Beginner, ",""),IF(Table1[[#This Row],[Intermediate]]=1,"Intermediate, ",""), IF(Table1[[#This Row],[Advanced]]=1,"Advanced",""))</f>
        <v/>
      </c>
      <c r="K492" s="91"/>
      <c r="L492" s="179"/>
      <c r="M492" s="91"/>
      <c r="N492" s="91"/>
      <c r="O492" s="159"/>
      <c r="P492" s="91"/>
      <c r="Q492" s="91"/>
      <c r="R492" s="91"/>
      <c r="S49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92" s="102"/>
      <c r="U492" s="102"/>
      <c r="V492" s="240"/>
      <c r="W492" s="240"/>
      <c r="X492" s="102"/>
      <c r="Y492" s="102"/>
      <c r="Z492" s="102"/>
      <c r="AA492" s="102"/>
      <c r="AB492" s="102"/>
      <c r="AC492" s="102"/>
      <c r="AD492" s="102"/>
      <c r="AE492" s="102"/>
      <c r="AF492" s="102"/>
      <c r="AG49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92" s="103"/>
      <c r="AI492" s="103"/>
      <c r="AJ492" s="103"/>
      <c r="AK492" s="74" t="str">
        <f>CONCATENATE(IF(Table1[[#This Row],[Digital]]=1,"Digital, ",""),IF(Table1[[#This Row],[Face to Face]]=1,"Face to face, ",""),IF(Table1[[#This Row],[Blended]]=1,"Blended",""))</f>
        <v/>
      </c>
      <c r="AL492" s="99"/>
      <c r="AM492" s="104"/>
      <c r="AN492" s="130"/>
      <c r="AO492" s="94"/>
      <c r="AP492" s="182"/>
      <c r="AQ492" s="94"/>
      <c r="AR492" s="94"/>
      <c r="AS492" s="94"/>
      <c r="AT492" s="94"/>
      <c r="AU492" s="94"/>
      <c r="AV492" s="182"/>
      <c r="AW492" s="182"/>
      <c r="AX492" s="182"/>
      <c r="AY492" s="94"/>
      <c r="AZ49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9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92" s="95"/>
      <c r="BC492" s="95"/>
      <c r="BD492" s="90" t="str">
        <f>IF(AND(Table1[[#This Row],[Residential]]=1,Table1[[#This Row],[Commercial]]=1),1,"")</f>
        <v/>
      </c>
      <c r="BE492" s="90" t="str">
        <f>CONCATENATE(IF(Table1[[#This Row],[Residential]]=1,"Residential, ",""),IF(Table1[[#This Row],[Commercial]]=1,"Commercial",""))</f>
        <v/>
      </c>
      <c r="BF492" s="94"/>
      <c r="BG492" s="94"/>
      <c r="BH492" s="94"/>
      <c r="BI492" s="94"/>
      <c r="BJ492" s="94"/>
      <c r="BK492" s="94"/>
      <c r="BL492" s="94"/>
      <c r="BM492" s="182"/>
      <c r="BN492" s="94"/>
      <c r="BO49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92" s="178"/>
      <c r="BQ492" s="120"/>
      <c r="BR492" s="132"/>
      <c r="BS492" s="120"/>
      <c r="BT492" s="175"/>
      <c r="BU492" s="175"/>
      <c r="BV492" s="175"/>
      <c r="BW492" s="121"/>
      <c r="BX492" s="121"/>
      <c r="BY492" s="121"/>
      <c r="BZ492" s="227"/>
      <c r="CA49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92" s="48">
        <f>COUNTIF(Table1[[#This Row],[Validity]:[Alignment with NCC (Yes=1,No=0)]],"N/A")</f>
        <v>0</v>
      </c>
      <c r="CC492" s="48">
        <f>IF(ISERROR(Table1[[#This Row],[Total Quality Score (out of 10)]]/(4-Table1[[#This Row],[N/A Count]])),0,Table1[[#This Row],[Total Quality Score (out of 10)]]/(4-Table1[[#This Row],[N/A Count]]))</f>
        <v>0</v>
      </c>
      <c r="CD492" s="106"/>
      <c r="CE492" s="106"/>
      <c r="CF492" s="172" t="str">
        <f>IF(SUM(Table1[[#This Row],[Multiple]:[Level (all)62]])&lt;1,IF(Table1[[#This Row],[General]]=1,1,""),"")</f>
        <v/>
      </c>
      <c r="CG492" s="172" t="str">
        <f>IF(SUM(Table1[[#This Row],[Multiple]:[Level (all)62]])&lt;1,IF(Table1[[#This Row],[Beginner]]=1,1,""),"")</f>
        <v/>
      </c>
      <c r="CH492" s="171" t="str">
        <f>IF(SUM(Table1[[#This Row],[Multiple]:[Level (all)62]])&lt;1,IF(Table1[[#This Row],[Intermediate]]=1,1,""),"")</f>
        <v/>
      </c>
      <c r="CI492" s="171" t="str">
        <f>IF(SUM(Table1[[#This Row],[Multiple]:[Level (all)62]])&lt;1,IF(Table1[[#This Row],[Advanced]]=1,1,""),"")</f>
        <v/>
      </c>
      <c r="CJ492" s="171" t="str">
        <f>IF(AND(SUM(Table1[[#This Row],[General]:[Advanced]])&lt;4,SUM(Table1[[#This Row],[General]:[Advanced]])&gt;1),1,"")</f>
        <v/>
      </c>
      <c r="CK492" s="171" t="str">
        <f>Table1[[#This Row],[Level (all)]]</f>
        <v/>
      </c>
      <c r="CL492" s="171" t="str">
        <f>IF(Table1[[#This Row],[Multiple audience]]&lt;&gt;1,IF(Table1[[#This Row],[General Audience]]=1,1,""),"")</f>
        <v/>
      </c>
      <c r="CM492" s="171" t="str">
        <f>IF(Table1[[#This Row],[Multiple audience]]&lt;&gt;1,IF(Table1[[#This Row],[Planners / Designers ]]=1,1,""),"")</f>
        <v/>
      </c>
      <c r="CN492" s="171" t="str">
        <f>IF(Table1[[#This Row],[Multiple audience]]&lt;&gt;1,IF(Table1[[#This Row],[Regulatory Assessors]]=1,1,""),"")</f>
        <v/>
      </c>
      <c r="CO492" s="171" t="str">
        <f>IF(Table1[[#This Row],[Multiple audience]]&lt;&gt;1,IF(Table1[[#This Row],[Builders / Management]]=1,1,""),"")</f>
        <v/>
      </c>
      <c r="CP492" s="171" t="str">
        <f>IF(Table1[[#This Row],[Multiple audience]]&lt;&gt;1,IF(Table1[[#This Row],[Energy / Sus Assessors]]=1,1,""),"")</f>
        <v/>
      </c>
      <c r="CQ492" s="171" t="str">
        <f>IF(Table1[[#This Row],[Multiple audience]]&lt;&gt;1,IF(Table1[[#This Row],[Semi-skilled]]=1,1,""),"")</f>
        <v/>
      </c>
      <c r="CR492" s="171" t="str">
        <f>IF(Table1[[#This Row],[Multiple audience]]&lt;&gt;1,IF(Table1[[#This Row],[Trades]]=1,1,""),"")</f>
        <v/>
      </c>
      <c r="CS492" s="171" t="str">
        <f>IF(Table1[[#This Row],[Multiple audience]]&lt;&gt;1,IF(Table1[[#This Row],[Other]]=1,1,""),"")</f>
        <v/>
      </c>
      <c r="CT492" s="171" t="str">
        <f>IF(SUM(Table1[[#This Row],[General Audience]:[Other]])&gt;1,1,"")</f>
        <v/>
      </c>
      <c r="CU492" s="171" t="str">
        <f>IF(Table1[[#This Row],[Various  ]]&lt;&gt;1,IF(Table1[[#This Row],[Calculator / Software]]=1,1,""),"")</f>
        <v/>
      </c>
      <c r="CV492" s="171" t="str">
        <f>IF(Table1[[#This Row],[Various  ]]&lt;&gt;1,IF(Table1[[#This Row],[Information  ]]=1,1,""),"")</f>
        <v/>
      </c>
      <c r="CW492" s="171" t="str">
        <f>IF(Table1[[#This Row],[Various  ]]&lt;&gt;1,IF(Table1[[#This Row],[Interactive Tool]]=1,1,""),"")</f>
        <v/>
      </c>
      <c r="CX492" s="171" t="str">
        <f>IF(Table1[[#This Row],[Various  ]]&lt;&gt;1,IF(Table1[[#This Row],[Technical Specifications]]=1,1,""),"")</f>
        <v/>
      </c>
      <c r="CY492" s="171" t="str">
        <f>IF(Table1[[#This Row],[Various  ]]&lt;&gt;1,IF(Table1[[#This Row],[Training Resources]]=1,1,""),"")</f>
        <v/>
      </c>
      <c r="CZ492" s="171" t="str">
        <f>IF(Table1[[#This Row],[Various  ]]&lt;&gt;1,IF(Table1[[#This Row],[Toolbox]]=1,1,""),"")</f>
        <v/>
      </c>
      <c r="DA492" s="169" t="str">
        <f>IF(Table1[[#This Row],[Various  ]]&lt;&gt;1,IF(Table1[[#This Row],[Video]]=1,1,""),"")</f>
        <v/>
      </c>
      <c r="DB492" s="169" t="str">
        <f>IF(Table1[[#This Row],[Various  ]]&lt;&gt;1,IF(Table1[[#This Row],[Case study]]=1,1,""),"")</f>
        <v/>
      </c>
      <c r="DC492" s="169" t="str">
        <f>IF(Table1[[#This Row],[Various  ]]&lt;&gt;1,IF(Table1[[#This Row],[Other   ]]=1,1,""),"")</f>
        <v/>
      </c>
      <c r="DD492" s="169" t="str">
        <f>IF(Table1[[#This Row],[Various  ]]&lt;&gt;1,IF(Table1[[#This Row],[Standards]]=1,1,""),"")</f>
        <v/>
      </c>
      <c r="DE492" s="169" t="str">
        <f>IF(Table1[[#This Row],[Various]]=1,1,IF(SUM(Table1[[#This Row],[Calculator / Software]:[Standards]])&gt;1,1,""))</f>
        <v/>
      </c>
      <c r="DF492" s="169" t="str">
        <f>IF(Table1[[#This Row],[Multiple NCC links]]&lt;&gt;1,IF(Table1[[#This Row],[Design]]=1,1,""),"")</f>
        <v/>
      </c>
      <c r="DG492" s="169" t="str">
        <f>IF(Table1[[#This Row],[Multiple NCC links]]&lt;&gt;1,IF(Table1[[#This Row],[Assessment / Verification]]=1,1,""),"")</f>
        <v/>
      </c>
      <c r="DH492" s="169" t="str">
        <f>IF(Table1[[#This Row],[Multiple NCC links]]&lt;&gt;1,IF(Table1[[#This Row],[Climate Specific ]]=1,1,""),"")</f>
        <v/>
      </c>
      <c r="DI492" s="169" t="str">
        <f>IF(Table1[[#This Row],[Multiple NCC links]]&lt;&gt;1,IF(Table1[[#This Row],[Alterations / Additions]]=1,1,""),"")</f>
        <v/>
      </c>
      <c r="DJ492" s="169" t="str">
        <f>IF(Table1[[#This Row],[Multiple NCC links]]&lt;&gt;1,IF(Table1[[#This Row],[Glazing]]=1,1,""),"")</f>
        <v/>
      </c>
      <c r="DK492" s="169" t="str">
        <f>IF(Table1[[#This Row],[Multiple NCC links]]&lt;&gt;1,IF(Table1[[#This Row],[Building Fabric / Thermal / Sealing]]=1,1,""),"")</f>
        <v/>
      </c>
      <c r="DL492" s="169" t="str">
        <f>IF(Table1[[#This Row],[Multiple NCC links]]&lt;&gt;1,IF(Table1[[#This Row],[Lighting]]=1,1,""),"")</f>
        <v/>
      </c>
      <c r="DM492" s="169" t="str">
        <f>IF(Table1[[#This Row],[Multiple NCC links]]&lt;&gt;1,IF(Table1[[#This Row],[HVAC]]=1,1,""),"")</f>
        <v/>
      </c>
      <c r="DN492" s="169" t="str">
        <f>IF(Table1[[#This Row],[Multiple NCC links]]&lt;&gt;1,IF(Table1[[#This Row],[Services]]=1,1,""),"")</f>
        <v/>
      </c>
      <c r="DO492" s="169" t="str">
        <f>IF(Table1[[#This Row],[Multiple NCC links]]&lt;&gt;1,IF(Table1[[#This Row],[Maintenance &amp; Monitoring]]=1,1,""),"")</f>
        <v/>
      </c>
      <c r="DP492" s="169" t="str">
        <f>IF(Table1[[#This Row],[Multiple NCC links]]&lt;&gt;1,IF(Table1[[#This Row],[Hand over / Operations]]=1,1,""),"")</f>
        <v/>
      </c>
      <c r="DQ492" s="169" t="str">
        <f>IF(Table1[[#This Row],[Multiple NCC links]]&lt;&gt;1,IF(Table1[[#This Row],[As built assessment]]=1,1,""),"")</f>
        <v/>
      </c>
      <c r="DR492" s="169" t="str">
        <f>IF(Table1[[#This Row],[Multiple NCC links]]&lt;&gt;1,IF(Table1[[#This Row],[Beyond compliance]]=1,1,""),"")</f>
        <v/>
      </c>
      <c r="DS492" s="169" t="str">
        <f>IF(SUM(Table1[[#This Row],[Design]:[Beyond compliance]])&gt;1,1,"")</f>
        <v/>
      </c>
      <c r="DT492" s="169" t="str">
        <f>IF(Table1[[#This Row],[Both Residential &amp; Commercial4]]&lt;&gt;1,IF(Table1[[#This Row],[Residential]]=1,1,""),"")</f>
        <v/>
      </c>
      <c r="DU492" s="169" t="str">
        <f>IF(Table1[[#This Row],[Both Residential &amp; Commercial4]]&lt;&gt;1,IF(Table1[[#This Row],[Commercial]]=1,1,""),"")</f>
        <v/>
      </c>
      <c r="DV492" s="169" t="str">
        <f>Table1[[#This Row],[Residential &amp; Commercial]]</f>
        <v/>
      </c>
      <c r="DW492" s="169"/>
    </row>
    <row r="493" spans="1:127" s="49" customFormat="1" ht="20.25" thickTop="1" thickBot="1" x14ac:dyDescent="0.35">
      <c r="A493" s="97"/>
      <c r="B493" s="97"/>
      <c r="C493" s="88"/>
      <c r="D493" s="88"/>
      <c r="E493" s="176"/>
      <c r="F493" s="176"/>
      <c r="G493" s="176"/>
      <c r="H493" s="176"/>
      <c r="I493" s="90" t="str">
        <f>IF(AND(Table1[[#This Row],[General]]=1,Table1[[#This Row],[Beginner]]=1,Table1[[#This Row],[Intermediate]]=1,Table1[[#This Row],[Advanced]]=1),1,"")</f>
        <v/>
      </c>
      <c r="J493" s="90" t="str">
        <f>CONCATENATE(IF(Table1[[#This Row],[General]]=1,"General, ",""), IF(Table1[[#This Row],[Beginner]]=1,"Beginner, ",""),IF(Table1[[#This Row],[Intermediate]]=1,"Intermediate, ",""), IF(Table1[[#This Row],[Advanced]]=1,"Advanced",""))</f>
        <v/>
      </c>
      <c r="K493" s="91"/>
      <c r="L493" s="179"/>
      <c r="M493" s="91"/>
      <c r="N493" s="91"/>
      <c r="O493" s="159"/>
      <c r="P493" s="91"/>
      <c r="Q493" s="91"/>
      <c r="R493" s="91"/>
      <c r="S49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93" s="102"/>
      <c r="U493" s="102"/>
      <c r="V493" s="240"/>
      <c r="W493" s="240"/>
      <c r="X493" s="102"/>
      <c r="Y493" s="102"/>
      <c r="Z493" s="102"/>
      <c r="AA493" s="102"/>
      <c r="AB493" s="102"/>
      <c r="AC493" s="102"/>
      <c r="AD493" s="102"/>
      <c r="AE493" s="102"/>
      <c r="AF493" s="102"/>
      <c r="AG49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93" s="103"/>
      <c r="AI493" s="103"/>
      <c r="AJ493" s="103"/>
      <c r="AK493" s="74" t="str">
        <f>CONCATENATE(IF(Table1[[#This Row],[Digital]]=1,"Digital, ",""),IF(Table1[[#This Row],[Face to Face]]=1,"Face to face, ",""),IF(Table1[[#This Row],[Blended]]=1,"Blended",""))</f>
        <v/>
      </c>
      <c r="AL493" s="99"/>
      <c r="AM493" s="104"/>
      <c r="AN493" s="130"/>
      <c r="AO493" s="94"/>
      <c r="AP493" s="182"/>
      <c r="AQ493" s="94"/>
      <c r="AR493" s="94"/>
      <c r="AS493" s="94"/>
      <c r="AT493" s="94"/>
      <c r="AU493" s="94"/>
      <c r="AV493" s="182"/>
      <c r="AW493" s="182"/>
      <c r="AX493" s="182"/>
      <c r="AY493" s="94"/>
      <c r="AZ49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9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93" s="95"/>
      <c r="BC493" s="95"/>
      <c r="BD493" s="90" t="str">
        <f>IF(AND(Table1[[#This Row],[Residential]]=1,Table1[[#This Row],[Commercial]]=1),1,"")</f>
        <v/>
      </c>
      <c r="BE493" s="90" t="str">
        <f>CONCATENATE(IF(Table1[[#This Row],[Residential]]=1,"Residential, ",""),IF(Table1[[#This Row],[Commercial]]=1,"Commercial",""))</f>
        <v/>
      </c>
      <c r="BF493" s="94"/>
      <c r="BG493" s="94"/>
      <c r="BH493" s="94"/>
      <c r="BI493" s="94"/>
      <c r="BJ493" s="94"/>
      <c r="BK493" s="94"/>
      <c r="BL493" s="94"/>
      <c r="BM493" s="182"/>
      <c r="BN493" s="94"/>
      <c r="BO49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93" s="178"/>
      <c r="BQ493" s="120"/>
      <c r="BR493" s="132"/>
      <c r="BS493" s="120"/>
      <c r="BT493" s="175"/>
      <c r="BU493" s="175"/>
      <c r="BV493" s="175"/>
      <c r="BW493" s="121"/>
      <c r="BX493" s="121"/>
      <c r="BY493" s="121"/>
      <c r="BZ493" s="227"/>
      <c r="CA49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93" s="48">
        <f>COUNTIF(Table1[[#This Row],[Validity]:[Alignment with NCC (Yes=1,No=0)]],"N/A")</f>
        <v>0</v>
      </c>
      <c r="CC493" s="48">
        <f>IF(ISERROR(Table1[[#This Row],[Total Quality Score (out of 10)]]/(4-Table1[[#This Row],[N/A Count]])),0,Table1[[#This Row],[Total Quality Score (out of 10)]]/(4-Table1[[#This Row],[N/A Count]]))</f>
        <v>0</v>
      </c>
      <c r="CD493" s="106"/>
      <c r="CE493" s="106"/>
      <c r="CF493" s="172" t="str">
        <f>IF(SUM(Table1[[#This Row],[Multiple]:[Level (all)62]])&lt;1,IF(Table1[[#This Row],[General]]=1,1,""),"")</f>
        <v/>
      </c>
      <c r="CG493" s="172" t="str">
        <f>IF(SUM(Table1[[#This Row],[Multiple]:[Level (all)62]])&lt;1,IF(Table1[[#This Row],[Beginner]]=1,1,""),"")</f>
        <v/>
      </c>
      <c r="CH493" s="171" t="str">
        <f>IF(SUM(Table1[[#This Row],[Multiple]:[Level (all)62]])&lt;1,IF(Table1[[#This Row],[Intermediate]]=1,1,""),"")</f>
        <v/>
      </c>
      <c r="CI493" s="171" t="str">
        <f>IF(SUM(Table1[[#This Row],[Multiple]:[Level (all)62]])&lt;1,IF(Table1[[#This Row],[Advanced]]=1,1,""),"")</f>
        <v/>
      </c>
      <c r="CJ493" s="171" t="str">
        <f>IF(AND(SUM(Table1[[#This Row],[General]:[Advanced]])&lt;4,SUM(Table1[[#This Row],[General]:[Advanced]])&gt;1),1,"")</f>
        <v/>
      </c>
      <c r="CK493" s="171" t="str">
        <f>Table1[[#This Row],[Level (all)]]</f>
        <v/>
      </c>
      <c r="CL493" s="171" t="str">
        <f>IF(Table1[[#This Row],[Multiple audience]]&lt;&gt;1,IF(Table1[[#This Row],[General Audience]]=1,1,""),"")</f>
        <v/>
      </c>
      <c r="CM493" s="171" t="str">
        <f>IF(Table1[[#This Row],[Multiple audience]]&lt;&gt;1,IF(Table1[[#This Row],[Planners / Designers ]]=1,1,""),"")</f>
        <v/>
      </c>
      <c r="CN493" s="171" t="str">
        <f>IF(Table1[[#This Row],[Multiple audience]]&lt;&gt;1,IF(Table1[[#This Row],[Regulatory Assessors]]=1,1,""),"")</f>
        <v/>
      </c>
      <c r="CO493" s="171" t="str">
        <f>IF(Table1[[#This Row],[Multiple audience]]&lt;&gt;1,IF(Table1[[#This Row],[Builders / Management]]=1,1,""),"")</f>
        <v/>
      </c>
      <c r="CP493" s="171" t="str">
        <f>IF(Table1[[#This Row],[Multiple audience]]&lt;&gt;1,IF(Table1[[#This Row],[Energy / Sus Assessors]]=1,1,""),"")</f>
        <v/>
      </c>
      <c r="CQ493" s="171" t="str">
        <f>IF(Table1[[#This Row],[Multiple audience]]&lt;&gt;1,IF(Table1[[#This Row],[Semi-skilled]]=1,1,""),"")</f>
        <v/>
      </c>
      <c r="CR493" s="171" t="str">
        <f>IF(Table1[[#This Row],[Multiple audience]]&lt;&gt;1,IF(Table1[[#This Row],[Trades]]=1,1,""),"")</f>
        <v/>
      </c>
      <c r="CS493" s="171" t="str">
        <f>IF(Table1[[#This Row],[Multiple audience]]&lt;&gt;1,IF(Table1[[#This Row],[Other]]=1,1,""),"")</f>
        <v/>
      </c>
      <c r="CT493" s="171" t="str">
        <f>IF(SUM(Table1[[#This Row],[General Audience]:[Other]])&gt;1,1,"")</f>
        <v/>
      </c>
      <c r="CU493" s="171" t="str">
        <f>IF(Table1[[#This Row],[Various  ]]&lt;&gt;1,IF(Table1[[#This Row],[Calculator / Software]]=1,1,""),"")</f>
        <v/>
      </c>
      <c r="CV493" s="171" t="str">
        <f>IF(Table1[[#This Row],[Various  ]]&lt;&gt;1,IF(Table1[[#This Row],[Information  ]]=1,1,""),"")</f>
        <v/>
      </c>
      <c r="CW493" s="171" t="str">
        <f>IF(Table1[[#This Row],[Various  ]]&lt;&gt;1,IF(Table1[[#This Row],[Interactive Tool]]=1,1,""),"")</f>
        <v/>
      </c>
      <c r="CX493" s="171" t="str">
        <f>IF(Table1[[#This Row],[Various  ]]&lt;&gt;1,IF(Table1[[#This Row],[Technical Specifications]]=1,1,""),"")</f>
        <v/>
      </c>
      <c r="CY493" s="171" t="str">
        <f>IF(Table1[[#This Row],[Various  ]]&lt;&gt;1,IF(Table1[[#This Row],[Training Resources]]=1,1,""),"")</f>
        <v/>
      </c>
      <c r="CZ493" s="171" t="str">
        <f>IF(Table1[[#This Row],[Various  ]]&lt;&gt;1,IF(Table1[[#This Row],[Toolbox]]=1,1,""),"")</f>
        <v/>
      </c>
      <c r="DA493" s="169" t="str">
        <f>IF(Table1[[#This Row],[Various  ]]&lt;&gt;1,IF(Table1[[#This Row],[Video]]=1,1,""),"")</f>
        <v/>
      </c>
      <c r="DB493" s="169" t="str">
        <f>IF(Table1[[#This Row],[Various  ]]&lt;&gt;1,IF(Table1[[#This Row],[Case study]]=1,1,""),"")</f>
        <v/>
      </c>
      <c r="DC493" s="169" t="str">
        <f>IF(Table1[[#This Row],[Various  ]]&lt;&gt;1,IF(Table1[[#This Row],[Other   ]]=1,1,""),"")</f>
        <v/>
      </c>
      <c r="DD493" s="169" t="str">
        <f>IF(Table1[[#This Row],[Various  ]]&lt;&gt;1,IF(Table1[[#This Row],[Standards]]=1,1,""),"")</f>
        <v/>
      </c>
      <c r="DE493" s="169" t="str">
        <f>IF(Table1[[#This Row],[Various]]=1,1,IF(SUM(Table1[[#This Row],[Calculator / Software]:[Standards]])&gt;1,1,""))</f>
        <v/>
      </c>
      <c r="DF493" s="169" t="str">
        <f>IF(Table1[[#This Row],[Multiple NCC links]]&lt;&gt;1,IF(Table1[[#This Row],[Design]]=1,1,""),"")</f>
        <v/>
      </c>
      <c r="DG493" s="169" t="str">
        <f>IF(Table1[[#This Row],[Multiple NCC links]]&lt;&gt;1,IF(Table1[[#This Row],[Assessment / Verification]]=1,1,""),"")</f>
        <v/>
      </c>
      <c r="DH493" s="169" t="str">
        <f>IF(Table1[[#This Row],[Multiple NCC links]]&lt;&gt;1,IF(Table1[[#This Row],[Climate Specific ]]=1,1,""),"")</f>
        <v/>
      </c>
      <c r="DI493" s="169" t="str">
        <f>IF(Table1[[#This Row],[Multiple NCC links]]&lt;&gt;1,IF(Table1[[#This Row],[Alterations / Additions]]=1,1,""),"")</f>
        <v/>
      </c>
      <c r="DJ493" s="169" t="str">
        <f>IF(Table1[[#This Row],[Multiple NCC links]]&lt;&gt;1,IF(Table1[[#This Row],[Glazing]]=1,1,""),"")</f>
        <v/>
      </c>
      <c r="DK493" s="169" t="str">
        <f>IF(Table1[[#This Row],[Multiple NCC links]]&lt;&gt;1,IF(Table1[[#This Row],[Building Fabric / Thermal / Sealing]]=1,1,""),"")</f>
        <v/>
      </c>
      <c r="DL493" s="169" t="str">
        <f>IF(Table1[[#This Row],[Multiple NCC links]]&lt;&gt;1,IF(Table1[[#This Row],[Lighting]]=1,1,""),"")</f>
        <v/>
      </c>
      <c r="DM493" s="169" t="str">
        <f>IF(Table1[[#This Row],[Multiple NCC links]]&lt;&gt;1,IF(Table1[[#This Row],[HVAC]]=1,1,""),"")</f>
        <v/>
      </c>
      <c r="DN493" s="169" t="str">
        <f>IF(Table1[[#This Row],[Multiple NCC links]]&lt;&gt;1,IF(Table1[[#This Row],[Services]]=1,1,""),"")</f>
        <v/>
      </c>
      <c r="DO493" s="169" t="str">
        <f>IF(Table1[[#This Row],[Multiple NCC links]]&lt;&gt;1,IF(Table1[[#This Row],[Maintenance &amp; Monitoring]]=1,1,""),"")</f>
        <v/>
      </c>
      <c r="DP493" s="169" t="str">
        <f>IF(Table1[[#This Row],[Multiple NCC links]]&lt;&gt;1,IF(Table1[[#This Row],[Hand over / Operations]]=1,1,""),"")</f>
        <v/>
      </c>
      <c r="DQ493" s="169" t="str">
        <f>IF(Table1[[#This Row],[Multiple NCC links]]&lt;&gt;1,IF(Table1[[#This Row],[As built assessment]]=1,1,""),"")</f>
        <v/>
      </c>
      <c r="DR493" s="169" t="str">
        <f>IF(Table1[[#This Row],[Multiple NCC links]]&lt;&gt;1,IF(Table1[[#This Row],[Beyond compliance]]=1,1,""),"")</f>
        <v/>
      </c>
      <c r="DS493" s="169" t="str">
        <f>IF(SUM(Table1[[#This Row],[Design]:[Beyond compliance]])&gt;1,1,"")</f>
        <v/>
      </c>
      <c r="DT493" s="169" t="str">
        <f>IF(Table1[[#This Row],[Both Residential &amp; Commercial4]]&lt;&gt;1,IF(Table1[[#This Row],[Residential]]=1,1,""),"")</f>
        <v/>
      </c>
      <c r="DU493" s="169" t="str">
        <f>IF(Table1[[#This Row],[Both Residential &amp; Commercial4]]&lt;&gt;1,IF(Table1[[#This Row],[Commercial]]=1,1,""),"")</f>
        <v/>
      </c>
      <c r="DV493" s="169" t="str">
        <f>Table1[[#This Row],[Residential &amp; Commercial]]</f>
        <v/>
      </c>
      <c r="DW493" s="169"/>
    </row>
    <row r="494" spans="1:127" s="49" customFormat="1" ht="20.25" thickTop="1" thickBot="1" x14ac:dyDescent="0.35">
      <c r="A494" s="97"/>
      <c r="B494" s="97"/>
      <c r="C494" s="88"/>
      <c r="D494" s="88"/>
      <c r="E494" s="176"/>
      <c r="F494" s="176"/>
      <c r="G494" s="176"/>
      <c r="H494" s="176"/>
      <c r="I494" s="90" t="str">
        <f>IF(AND(Table1[[#This Row],[General]]=1,Table1[[#This Row],[Beginner]]=1,Table1[[#This Row],[Intermediate]]=1,Table1[[#This Row],[Advanced]]=1),1,"")</f>
        <v/>
      </c>
      <c r="J494" s="90" t="str">
        <f>CONCATENATE(IF(Table1[[#This Row],[General]]=1,"General, ",""), IF(Table1[[#This Row],[Beginner]]=1,"Beginner, ",""),IF(Table1[[#This Row],[Intermediate]]=1,"Intermediate, ",""), IF(Table1[[#This Row],[Advanced]]=1,"Advanced",""))</f>
        <v/>
      </c>
      <c r="K494" s="91"/>
      <c r="L494" s="179"/>
      <c r="M494" s="91"/>
      <c r="N494" s="91"/>
      <c r="O494" s="159"/>
      <c r="P494" s="91"/>
      <c r="Q494" s="91"/>
      <c r="R494" s="91"/>
      <c r="S49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94" s="102"/>
      <c r="U494" s="102"/>
      <c r="V494" s="240"/>
      <c r="W494" s="240"/>
      <c r="X494" s="102"/>
      <c r="Y494" s="102"/>
      <c r="Z494" s="102"/>
      <c r="AA494" s="102"/>
      <c r="AB494" s="102"/>
      <c r="AC494" s="102"/>
      <c r="AD494" s="102"/>
      <c r="AE494" s="102"/>
      <c r="AF494" s="102"/>
      <c r="AG49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94" s="103"/>
      <c r="AI494" s="103"/>
      <c r="AJ494" s="103"/>
      <c r="AK494" s="74" t="str">
        <f>CONCATENATE(IF(Table1[[#This Row],[Digital]]=1,"Digital, ",""),IF(Table1[[#This Row],[Face to Face]]=1,"Face to face, ",""),IF(Table1[[#This Row],[Blended]]=1,"Blended",""))</f>
        <v/>
      </c>
      <c r="AL494" s="99"/>
      <c r="AM494" s="104"/>
      <c r="AN494" s="130"/>
      <c r="AO494" s="94"/>
      <c r="AP494" s="182"/>
      <c r="AQ494" s="94"/>
      <c r="AR494" s="94"/>
      <c r="AS494" s="94"/>
      <c r="AT494" s="94"/>
      <c r="AU494" s="94"/>
      <c r="AV494" s="182"/>
      <c r="AW494" s="182"/>
      <c r="AX494" s="182"/>
      <c r="AY494" s="94"/>
      <c r="AZ49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9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94" s="95"/>
      <c r="BC494" s="95"/>
      <c r="BD494" s="90" t="str">
        <f>IF(AND(Table1[[#This Row],[Residential]]=1,Table1[[#This Row],[Commercial]]=1),1,"")</f>
        <v/>
      </c>
      <c r="BE494" s="90" t="str">
        <f>CONCATENATE(IF(Table1[[#This Row],[Residential]]=1,"Residential, ",""),IF(Table1[[#This Row],[Commercial]]=1,"Commercial",""))</f>
        <v/>
      </c>
      <c r="BF494" s="94"/>
      <c r="BG494" s="94"/>
      <c r="BH494" s="94"/>
      <c r="BI494" s="94"/>
      <c r="BJ494" s="94"/>
      <c r="BK494" s="94"/>
      <c r="BL494" s="94"/>
      <c r="BM494" s="182"/>
      <c r="BN494" s="94"/>
      <c r="BO49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94" s="178"/>
      <c r="BQ494" s="120"/>
      <c r="BR494" s="132"/>
      <c r="BS494" s="120"/>
      <c r="BT494" s="175"/>
      <c r="BU494" s="175"/>
      <c r="BV494" s="175"/>
      <c r="BW494" s="121"/>
      <c r="BX494" s="121"/>
      <c r="BY494" s="121"/>
      <c r="BZ494" s="227"/>
      <c r="CA49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94" s="48">
        <f>COUNTIF(Table1[[#This Row],[Validity]:[Alignment with NCC (Yes=1,No=0)]],"N/A")</f>
        <v>0</v>
      </c>
      <c r="CC494" s="48">
        <f>IF(ISERROR(Table1[[#This Row],[Total Quality Score (out of 10)]]/(4-Table1[[#This Row],[N/A Count]])),0,Table1[[#This Row],[Total Quality Score (out of 10)]]/(4-Table1[[#This Row],[N/A Count]]))</f>
        <v>0</v>
      </c>
      <c r="CD494" s="106"/>
      <c r="CE494" s="106"/>
      <c r="CF494" s="172" t="str">
        <f>IF(SUM(Table1[[#This Row],[Multiple]:[Level (all)62]])&lt;1,IF(Table1[[#This Row],[General]]=1,1,""),"")</f>
        <v/>
      </c>
      <c r="CG494" s="172" t="str">
        <f>IF(SUM(Table1[[#This Row],[Multiple]:[Level (all)62]])&lt;1,IF(Table1[[#This Row],[Beginner]]=1,1,""),"")</f>
        <v/>
      </c>
      <c r="CH494" s="171" t="str">
        <f>IF(SUM(Table1[[#This Row],[Multiple]:[Level (all)62]])&lt;1,IF(Table1[[#This Row],[Intermediate]]=1,1,""),"")</f>
        <v/>
      </c>
      <c r="CI494" s="171" t="str">
        <f>IF(SUM(Table1[[#This Row],[Multiple]:[Level (all)62]])&lt;1,IF(Table1[[#This Row],[Advanced]]=1,1,""),"")</f>
        <v/>
      </c>
      <c r="CJ494" s="171" t="str">
        <f>IF(AND(SUM(Table1[[#This Row],[General]:[Advanced]])&lt;4,SUM(Table1[[#This Row],[General]:[Advanced]])&gt;1),1,"")</f>
        <v/>
      </c>
      <c r="CK494" s="171" t="str">
        <f>Table1[[#This Row],[Level (all)]]</f>
        <v/>
      </c>
      <c r="CL494" s="171" t="str">
        <f>IF(Table1[[#This Row],[Multiple audience]]&lt;&gt;1,IF(Table1[[#This Row],[General Audience]]=1,1,""),"")</f>
        <v/>
      </c>
      <c r="CM494" s="171" t="str">
        <f>IF(Table1[[#This Row],[Multiple audience]]&lt;&gt;1,IF(Table1[[#This Row],[Planners / Designers ]]=1,1,""),"")</f>
        <v/>
      </c>
      <c r="CN494" s="171" t="str">
        <f>IF(Table1[[#This Row],[Multiple audience]]&lt;&gt;1,IF(Table1[[#This Row],[Regulatory Assessors]]=1,1,""),"")</f>
        <v/>
      </c>
      <c r="CO494" s="171" t="str">
        <f>IF(Table1[[#This Row],[Multiple audience]]&lt;&gt;1,IF(Table1[[#This Row],[Builders / Management]]=1,1,""),"")</f>
        <v/>
      </c>
      <c r="CP494" s="171" t="str">
        <f>IF(Table1[[#This Row],[Multiple audience]]&lt;&gt;1,IF(Table1[[#This Row],[Energy / Sus Assessors]]=1,1,""),"")</f>
        <v/>
      </c>
      <c r="CQ494" s="171" t="str">
        <f>IF(Table1[[#This Row],[Multiple audience]]&lt;&gt;1,IF(Table1[[#This Row],[Semi-skilled]]=1,1,""),"")</f>
        <v/>
      </c>
      <c r="CR494" s="171" t="str">
        <f>IF(Table1[[#This Row],[Multiple audience]]&lt;&gt;1,IF(Table1[[#This Row],[Trades]]=1,1,""),"")</f>
        <v/>
      </c>
      <c r="CS494" s="171" t="str">
        <f>IF(Table1[[#This Row],[Multiple audience]]&lt;&gt;1,IF(Table1[[#This Row],[Other]]=1,1,""),"")</f>
        <v/>
      </c>
      <c r="CT494" s="171" t="str">
        <f>IF(SUM(Table1[[#This Row],[General Audience]:[Other]])&gt;1,1,"")</f>
        <v/>
      </c>
      <c r="CU494" s="171" t="str">
        <f>IF(Table1[[#This Row],[Various  ]]&lt;&gt;1,IF(Table1[[#This Row],[Calculator / Software]]=1,1,""),"")</f>
        <v/>
      </c>
      <c r="CV494" s="171" t="str">
        <f>IF(Table1[[#This Row],[Various  ]]&lt;&gt;1,IF(Table1[[#This Row],[Information  ]]=1,1,""),"")</f>
        <v/>
      </c>
      <c r="CW494" s="171" t="str">
        <f>IF(Table1[[#This Row],[Various  ]]&lt;&gt;1,IF(Table1[[#This Row],[Interactive Tool]]=1,1,""),"")</f>
        <v/>
      </c>
      <c r="CX494" s="171" t="str">
        <f>IF(Table1[[#This Row],[Various  ]]&lt;&gt;1,IF(Table1[[#This Row],[Technical Specifications]]=1,1,""),"")</f>
        <v/>
      </c>
      <c r="CY494" s="171" t="str">
        <f>IF(Table1[[#This Row],[Various  ]]&lt;&gt;1,IF(Table1[[#This Row],[Training Resources]]=1,1,""),"")</f>
        <v/>
      </c>
      <c r="CZ494" s="171" t="str">
        <f>IF(Table1[[#This Row],[Various  ]]&lt;&gt;1,IF(Table1[[#This Row],[Toolbox]]=1,1,""),"")</f>
        <v/>
      </c>
      <c r="DA494" s="169" t="str">
        <f>IF(Table1[[#This Row],[Various  ]]&lt;&gt;1,IF(Table1[[#This Row],[Video]]=1,1,""),"")</f>
        <v/>
      </c>
      <c r="DB494" s="169" t="str">
        <f>IF(Table1[[#This Row],[Various  ]]&lt;&gt;1,IF(Table1[[#This Row],[Case study]]=1,1,""),"")</f>
        <v/>
      </c>
      <c r="DC494" s="169" t="str">
        <f>IF(Table1[[#This Row],[Various  ]]&lt;&gt;1,IF(Table1[[#This Row],[Other   ]]=1,1,""),"")</f>
        <v/>
      </c>
      <c r="DD494" s="169" t="str">
        <f>IF(Table1[[#This Row],[Various  ]]&lt;&gt;1,IF(Table1[[#This Row],[Standards]]=1,1,""),"")</f>
        <v/>
      </c>
      <c r="DE494" s="169" t="str">
        <f>IF(Table1[[#This Row],[Various]]=1,1,IF(SUM(Table1[[#This Row],[Calculator / Software]:[Standards]])&gt;1,1,""))</f>
        <v/>
      </c>
      <c r="DF494" s="169" t="str">
        <f>IF(Table1[[#This Row],[Multiple NCC links]]&lt;&gt;1,IF(Table1[[#This Row],[Design]]=1,1,""),"")</f>
        <v/>
      </c>
      <c r="DG494" s="169" t="str">
        <f>IF(Table1[[#This Row],[Multiple NCC links]]&lt;&gt;1,IF(Table1[[#This Row],[Assessment / Verification]]=1,1,""),"")</f>
        <v/>
      </c>
      <c r="DH494" s="169" t="str">
        <f>IF(Table1[[#This Row],[Multiple NCC links]]&lt;&gt;1,IF(Table1[[#This Row],[Climate Specific ]]=1,1,""),"")</f>
        <v/>
      </c>
      <c r="DI494" s="169" t="str">
        <f>IF(Table1[[#This Row],[Multiple NCC links]]&lt;&gt;1,IF(Table1[[#This Row],[Alterations / Additions]]=1,1,""),"")</f>
        <v/>
      </c>
      <c r="DJ494" s="169" t="str">
        <f>IF(Table1[[#This Row],[Multiple NCC links]]&lt;&gt;1,IF(Table1[[#This Row],[Glazing]]=1,1,""),"")</f>
        <v/>
      </c>
      <c r="DK494" s="169" t="str">
        <f>IF(Table1[[#This Row],[Multiple NCC links]]&lt;&gt;1,IF(Table1[[#This Row],[Building Fabric / Thermal / Sealing]]=1,1,""),"")</f>
        <v/>
      </c>
      <c r="DL494" s="169" t="str">
        <f>IF(Table1[[#This Row],[Multiple NCC links]]&lt;&gt;1,IF(Table1[[#This Row],[Lighting]]=1,1,""),"")</f>
        <v/>
      </c>
      <c r="DM494" s="169" t="str">
        <f>IF(Table1[[#This Row],[Multiple NCC links]]&lt;&gt;1,IF(Table1[[#This Row],[HVAC]]=1,1,""),"")</f>
        <v/>
      </c>
      <c r="DN494" s="169" t="str">
        <f>IF(Table1[[#This Row],[Multiple NCC links]]&lt;&gt;1,IF(Table1[[#This Row],[Services]]=1,1,""),"")</f>
        <v/>
      </c>
      <c r="DO494" s="169" t="str">
        <f>IF(Table1[[#This Row],[Multiple NCC links]]&lt;&gt;1,IF(Table1[[#This Row],[Maintenance &amp; Monitoring]]=1,1,""),"")</f>
        <v/>
      </c>
      <c r="DP494" s="169" t="str">
        <f>IF(Table1[[#This Row],[Multiple NCC links]]&lt;&gt;1,IF(Table1[[#This Row],[Hand over / Operations]]=1,1,""),"")</f>
        <v/>
      </c>
      <c r="DQ494" s="169" t="str">
        <f>IF(Table1[[#This Row],[Multiple NCC links]]&lt;&gt;1,IF(Table1[[#This Row],[As built assessment]]=1,1,""),"")</f>
        <v/>
      </c>
      <c r="DR494" s="169" t="str">
        <f>IF(Table1[[#This Row],[Multiple NCC links]]&lt;&gt;1,IF(Table1[[#This Row],[Beyond compliance]]=1,1,""),"")</f>
        <v/>
      </c>
      <c r="DS494" s="169" t="str">
        <f>IF(SUM(Table1[[#This Row],[Design]:[Beyond compliance]])&gt;1,1,"")</f>
        <v/>
      </c>
      <c r="DT494" s="169" t="str">
        <f>IF(Table1[[#This Row],[Both Residential &amp; Commercial4]]&lt;&gt;1,IF(Table1[[#This Row],[Residential]]=1,1,""),"")</f>
        <v/>
      </c>
      <c r="DU494" s="169" t="str">
        <f>IF(Table1[[#This Row],[Both Residential &amp; Commercial4]]&lt;&gt;1,IF(Table1[[#This Row],[Commercial]]=1,1,""),"")</f>
        <v/>
      </c>
      <c r="DV494" s="169" t="str">
        <f>Table1[[#This Row],[Residential &amp; Commercial]]</f>
        <v/>
      </c>
      <c r="DW494" s="169"/>
    </row>
    <row r="495" spans="1:127" s="49" customFormat="1" ht="20.25" thickTop="1" thickBot="1" x14ac:dyDescent="0.35">
      <c r="A495" s="97"/>
      <c r="B495" s="97"/>
      <c r="C495" s="88"/>
      <c r="D495" s="88"/>
      <c r="E495" s="176"/>
      <c r="F495" s="176"/>
      <c r="G495" s="176"/>
      <c r="H495" s="176"/>
      <c r="I495" s="90" t="str">
        <f>IF(AND(Table1[[#This Row],[General]]=1,Table1[[#This Row],[Beginner]]=1,Table1[[#This Row],[Intermediate]]=1,Table1[[#This Row],[Advanced]]=1),1,"")</f>
        <v/>
      </c>
      <c r="J495" s="90" t="str">
        <f>CONCATENATE(IF(Table1[[#This Row],[General]]=1,"General, ",""), IF(Table1[[#This Row],[Beginner]]=1,"Beginner, ",""),IF(Table1[[#This Row],[Intermediate]]=1,"Intermediate, ",""), IF(Table1[[#This Row],[Advanced]]=1,"Advanced",""))</f>
        <v/>
      </c>
      <c r="K495" s="91"/>
      <c r="L495" s="179"/>
      <c r="M495" s="91"/>
      <c r="N495" s="91"/>
      <c r="O495" s="159"/>
      <c r="P495" s="91"/>
      <c r="Q495" s="91"/>
      <c r="R495" s="91"/>
      <c r="S49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95" s="102"/>
      <c r="U495" s="102"/>
      <c r="V495" s="240"/>
      <c r="W495" s="240"/>
      <c r="X495" s="102"/>
      <c r="Y495" s="102"/>
      <c r="Z495" s="102"/>
      <c r="AA495" s="102"/>
      <c r="AB495" s="102"/>
      <c r="AC495" s="102"/>
      <c r="AD495" s="102"/>
      <c r="AE495" s="102"/>
      <c r="AF495" s="102"/>
      <c r="AG49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95" s="103"/>
      <c r="AI495" s="103"/>
      <c r="AJ495" s="103"/>
      <c r="AK495" s="74" t="str">
        <f>CONCATENATE(IF(Table1[[#This Row],[Digital]]=1,"Digital, ",""),IF(Table1[[#This Row],[Face to Face]]=1,"Face to face, ",""),IF(Table1[[#This Row],[Blended]]=1,"Blended",""))</f>
        <v/>
      </c>
      <c r="AL495" s="99"/>
      <c r="AM495" s="104"/>
      <c r="AN495" s="130"/>
      <c r="AO495" s="94"/>
      <c r="AP495" s="182"/>
      <c r="AQ495" s="94"/>
      <c r="AR495" s="94"/>
      <c r="AS495" s="94"/>
      <c r="AT495" s="94"/>
      <c r="AU495" s="94"/>
      <c r="AV495" s="182"/>
      <c r="AW495" s="182"/>
      <c r="AX495" s="182"/>
      <c r="AY495" s="94"/>
      <c r="AZ49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9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95" s="95"/>
      <c r="BC495" s="95"/>
      <c r="BD495" s="90" t="str">
        <f>IF(AND(Table1[[#This Row],[Residential]]=1,Table1[[#This Row],[Commercial]]=1),1,"")</f>
        <v/>
      </c>
      <c r="BE495" s="90" t="str">
        <f>CONCATENATE(IF(Table1[[#This Row],[Residential]]=1,"Residential, ",""),IF(Table1[[#This Row],[Commercial]]=1,"Commercial",""))</f>
        <v/>
      </c>
      <c r="BF495" s="94"/>
      <c r="BG495" s="94"/>
      <c r="BH495" s="94"/>
      <c r="BI495" s="94"/>
      <c r="BJ495" s="94"/>
      <c r="BK495" s="94"/>
      <c r="BL495" s="94"/>
      <c r="BM495" s="182"/>
      <c r="BN495" s="94"/>
      <c r="BO49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95" s="178"/>
      <c r="BQ495" s="120"/>
      <c r="BR495" s="132"/>
      <c r="BS495" s="120"/>
      <c r="BT495" s="175"/>
      <c r="BU495" s="175"/>
      <c r="BV495" s="175"/>
      <c r="BW495" s="121"/>
      <c r="BX495" s="121"/>
      <c r="BY495" s="121"/>
      <c r="BZ495" s="227"/>
      <c r="CA49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95" s="48">
        <f>COUNTIF(Table1[[#This Row],[Validity]:[Alignment with NCC (Yes=1,No=0)]],"N/A")</f>
        <v>0</v>
      </c>
      <c r="CC495" s="48">
        <f>IF(ISERROR(Table1[[#This Row],[Total Quality Score (out of 10)]]/(4-Table1[[#This Row],[N/A Count]])),0,Table1[[#This Row],[Total Quality Score (out of 10)]]/(4-Table1[[#This Row],[N/A Count]]))</f>
        <v>0</v>
      </c>
      <c r="CD495" s="106"/>
      <c r="CE495" s="106"/>
      <c r="CF495" s="172" t="str">
        <f>IF(SUM(Table1[[#This Row],[Multiple]:[Level (all)62]])&lt;1,IF(Table1[[#This Row],[General]]=1,1,""),"")</f>
        <v/>
      </c>
      <c r="CG495" s="172" t="str">
        <f>IF(SUM(Table1[[#This Row],[Multiple]:[Level (all)62]])&lt;1,IF(Table1[[#This Row],[Beginner]]=1,1,""),"")</f>
        <v/>
      </c>
      <c r="CH495" s="171" t="str">
        <f>IF(SUM(Table1[[#This Row],[Multiple]:[Level (all)62]])&lt;1,IF(Table1[[#This Row],[Intermediate]]=1,1,""),"")</f>
        <v/>
      </c>
      <c r="CI495" s="171" t="str">
        <f>IF(SUM(Table1[[#This Row],[Multiple]:[Level (all)62]])&lt;1,IF(Table1[[#This Row],[Advanced]]=1,1,""),"")</f>
        <v/>
      </c>
      <c r="CJ495" s="171" t="str">
        <f>IF(AND(SUM(Table1[[#This Row],[General]:[Advanced]])&lt;4,SUM(Table1[[#This Row],[General]:[Advanced]])&gt;1),1,"")</f>
        <v/>
      </c>
      <c r="CK495" s="171" t="str">
        <f>Table1[[#This Row],[Level (all)]]</f>
        <v/>
      </c>
      <c r="CL495" s="171" t="str">
        <f>IF(Table1[[#This Row],[Multiple audience]]&lt;&gt;1,IF(Table1[[#This Row],[General Audience]]=1,1,""),"")</f>
        <v/>
      </c>
      <c r="CM495" s="171" t="str">
        <f>IF(Table1[[#This Row],[Multiple audience]]&lt;&gt;1,IF(Table1[[#This Row],[Planners / Designers ]]=1,1,""),"")</f>
        <v/>
      </c>
      <c r="CN495" s="171" t="str">
        <f>IF(Table1[[#This Row],[Multiple audience]]&lt;&gt;1,IF(Table1[[#This Row],[Regulatory Assessors]]=1,1,""),"")</f>
        <v/>
      </c>
      <c r="CO495" s="171" t="str">
        <f>IF(Table1[[#This Row],[Multiple audience]]&lt;&gt;1,IF(Table1[[#This Row],[Builders / Management]]=1,1,""),"")</f>
        <v/>
      </c>
      <c r="CP495" s="171" t="str">
        <f>IF(Table1[[#This Row],[Multiple audience]]&lt;&gt;1,IF(Table1[[#This Row],[Energy / Sus Assessors]]=1,1,""),"")</f>
        <v/>
      </c>
      <c r="CQ495" s="171" t="str">
        <f>IF(Table1[[#This Row],[Multiple audience]]&lt;&gt;1,IF(Table1[[#This Row],[Semi-skilled]]=1,1,""),"")</f>
        <v/>
      </c>
      <c r="CR495" s="171" t="str">
        <f>IF(Table1[[#This Row],[Multiple audience]]&lt;&gt;1,IF(Table1[[#This Row],[Trades]]=1,1,""),"")</f>
        <v/>
      </c>
      <c r="CS495" s="171" t="str">
        <f>IF(Table1[[#This Row],[Multiple audience]]&lt;&gt;1,IF(Table1[[#This Row],[Other]]=1,1,""),"")</f>
        <v/>
      </c>
      <c r="CT495" s="171" t="str">
        <f>IF(SUM(Table1[[#This Row],[General Audience]:[Other]])&gt;1,1,"")</f>
        <v/>
      </c>
      <c r="CU495" s="171" t="str">
        <f>IF(Table1[[#This Row],[Various  ]]&lt;&gt;1,IF(Table1[[#This Row],[Calculator / Software]]=1,1,""),"")</f>
        <v/>
      </c>
      <c r="CV495" s="171" t="str">
        <f>IF(Table1[[#This Row],[Various  ]]&lt;&gt;1,IF(Table1[[#This Row],[Information  ]]=1,1,""),"")</f>
        <v/>
      </c>
      <c r="CW495" s="171" t="str">
        <f>IF(Table1[[#This Row],[Various  ]]&lt;&gt;1,IF(Table1[[#This Row],[Interactive Tool]]=1,1,""),"")</f>
        <v/>
      </c>
      <c r="CX495" s="171" t="str">
        <f>IF(Table1[[#This Row],[Various  ]]&lt;&gt;1,IF(Table1[[#This Row],[Technical Specifications]]=1,1,""),"")</f>
        <v/>
      </c>
      <c r="CY495" s="171" t="str">
        <f>IF(Table1[[#This Row],[Various  ]]&lt;&gt;1,IF(Table1[[#This Row],[Training Resources]]=1,1,""),"")</f>
        <v/>
      </c>
      <c r="CZ495" s="171" t="str">
        <f>IF(Table1[[#This Row],[Various  ]]&lt;&gt;1,IF(Table1[[#This Row],[Toolbox]]=1,1,""),"")</f>
        <v/>
      </c>
      <c r="DA495" s="169" t="str">
        <f>IF(Table1[[#This Row],[Various  ]]&lt;&gt;1,IF(Table1[[#This Row],[Video]]=1,1,""),"")</f>
        <v/>
      </c>
      <c r="DB495" s="169" t="str">
        <f>IF(Table1[[#This Row],[Various  ]]&lt;&gt;1,IF(Table1[[#This Row],[Case study]]=1,1,""),"")</f>
        <v/>
      </c>
      <c r="DC495" s="169" t="str">
        <f>IF(Table1[[#This Row],[Various  ]]&lt;&gt;1,IF(Table1[[#This Row],[Other   ]]=1,1,""),"")</f>
        <v/>
      </c>
      <c r="DD495" s="169" t="str">
        <f>IF(Table1[[#This Row],[Various  ]]&lt;&gt;1,IF(Table1[[#This Row],[Standards]]=1,1,""),"")</f>
        <v/>
      </c>
      <c r="DE495" s="169" t="str">
        <f>IF(Table1[[#This Row],[Various]]=1,1,IF(SUM(Table1[[#This Row],[Calculator / Software]:[Standards]])&gt;1,1,""))</f>
        <v/>
      </c>
      <c r="DF495" s="169" t="str">
        <f>IF(Table1[[#This Row],[Multiple NCC links]]&lt;&gt;1,IF(Table1[[#This Row],[Design]]=1,1,""),"")</f>
        <v/>
      </c>
      <c r="DG495" s="169" t="str">
        <f>IF(Table1[[#This Row],[Multiple NCC links]]&lt;&gt;1,IF(Table1[[#This Row],[Assessment / Verification]]=1,1,""),"")</f>
        <v/>
      </c>
      <c r="DH495" s="169" t="str">
        <f>IF(Table1[[#This Row],[Multiple NCC links]]&lt;&gt;1,IF(Table1[[#This Row],[Climate Specific ]]=1,1,""),"")</f>
        <v/>
      </c>
      <c r="DI495" s="169" t="str">
        <f>IF(Table1[[#This Row],[Multiple NCC links]]&lt;&gt;1,IF(Table1[[#This Row],[Alterations / Additions]]=1,1,""),"")</f>
        <v/>
      </c>
      <c r="DJ495" s="169" t="str">
        <f>IF(Table1[[#This Row],[Multiple NCC links]]&lt;&gt;1,IF(Table1[[#This Row],[Glazing]]=1,1,""),"")</f>
        <v/>
      </c>
      <c r="DK495" s="169" t="str">
        <f>IF(Table1[[#This Row],[Multiple NCC links]]&lt;&gt;1,IF(Table1[[#This Row],[Building Fabric / Thermal / Sealing]]=1,1,""),"")</f>
        <v/>
      </c>
      <c r="DL495" s="169" t="str">
        <f>IF(Table1[[#This Row],[Multiple NCC links]]&lt;&gt;1,IF(Table1[[#This Row],[Lighting]]=1,1,""),"")</f>
        <v/>
      </c>
      <c r="DM495" s="169" t="str">
        <f>IF(Table1[[#This Row],[Multiple NCC links]]&lt;&gt;1,IF(Table1[[#This Row],[HVAC]]=1,1,""),"")</f>
        <v/>
      </c>
      <c r="DN495" s="169" t="str">
        <f>IF(Table1[[#This Row],[Multiple NCC links]]&lt;&gt;1,IF(Table1[[#This Row],[Services]]=1,1,""),"")</f>
        <v/>
      </c>
      <c r="DO495" s="169" t="str">
        <f>IF(Table1[[#This Row],[Multiple NCC links]]&lt;&gt;1,IF(Table1[[#This Row],[Maintenance &amp; Monitoring]]=1,1,""),"")</f>
        <v/>
      </c>
      <c r="DP495" s="169" t="str">
        <f>IF(Table1[[#This Row],[Multiple NCC links]]&lt;&gt;1,IF(Table1[[#This Row],[Hand over / Operations]]=1,1,""),"")</f>
        <v/>
      </c>
      <c r="DQ495" s="169" t="str">
        <f>IF(Table1[[#This Row],[Multiple NCC links]]&lt;&gt;1,IF(Table1[[#This Row],[As built assessment]]=1,1,""),"")</f>
        <v/>
      </c>
      <c r="DR495" s="169" t="str">
        <f>IF(Table1[[#This Row],[Multiple NCC links]]&lt;&gt;1,IF(Table1[[#This Row],[Beyond compliance]]=1,1,""),"")</f>
        <v/>
      </c>
      <c r="DS495" s="169" t="str">
        <f>IF(SUM(Table1[[#This Row],[Design]:[Beyond compliance]])&gt;1,1,"")</f>
        <v/>
      </c>
      <c r="DT495" s="169" t="str">
        <f>IF(Table1[[#This Row],[Both Residential &amp; Commercial4]]&lt;&gt;1,IF(Table1[[#This Row],[Residential]]=1,1,""),"")</f>
        <v/>
      </c>
      <c r="DU495" s="169" t="str">
        <f>IF(Table1[[#This Row],[Both Residential &amp; Commercial4]]&lt;&gt;1,IF(Table1[[#This Row],[Commercial]]=1,1,""),"")</f>
        <v/>
      </c>
      <c r="DV495" s="169" t="str">
        <f>Table1[[#This Row],[Residential &amp; Commercial]]</f>
        <v/>
      </c>
      <c r="DW495" s="169"/>
    </row>
    <row r="496" spans="1:127" s="49" customFormat="1" ht="20.25" thickTop="1" thickBot="1" x14ac:dyDescent="0.35">
      <c r="A496" s="97"/>
      <c r="B496" s="97"/>
      <c r="C496" s="88"/>
      <c r="D496" s="88"/>
      <c r="E496" s="176"/>
      <c r="F496" s="176"/>
      <c r="G496" s="176"/>
      <c r="H496" s="176"/>
      <c r="I496" s="90" t="str">
        <f>IF(AND(Table1[[#This Row],[General]]=1,Table1[[#This Row],[Beginner]]=1,Table1[[#This Row],[Intermediate]]=1,Table1[[#This Row],[Advanced]]=1),1,"")</f>
        <v/>
      </c>
      <c r="J496" s="90" t="str">
        <f>CONCATENATE(IF(Table1[[#This Row],[General]]=1,"General, ",""), IF(Table1[[#This Row],[Beginner]]=1,"Beginner, ",""),IF(Table1[[#This Row],[Intermediate]]=1,"Intermediate, ",""), IF(Table1[[#This Row],[Advanced]]=1,"Advanced",""))</f>
        <v/>
      </c>
      <c r="K496" s="91"/>
      <c r="L496" s="179"/>
      <c r="M496" s="91"/>
      <c r="N496" s="91"/>
      <c r="O496" s="159"/>
      <c r="P496" s="91"/>
      <c r="Q496" s="91"/>
      <c r="R496" s="91"/>
      <c r="S49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96" s="102"/>
      <c r="U496" s="102"/>
      <c r="V496" s="240"/>
      <c r="W496" s="240"/>
      <c r="X496" s="102"/>
      <c r="Y496" s="102"/>
      <c r="Z496" s="102"/>
      <c r="AA496" s="102"/>
      <c r="AB496" s="102"/>
      <c r="AC496" s="102"/>
      <c r="AD496" s="102"/>
      <c r="AE496" s="102"/>
      <c r="AF496" s="102"/>
      <c r="AG49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96" s="103"/>
      <c r="AI496" s="103"/>
      <c r="AJ496" s="103"/>
      <c r="AK496" s="74" t="str">
        <f>CONCATENATE(IF(Table1[[#This Row],[Digital]]=1,"Digital, ",""),IF(Table1[[#This Row],[Face to Face]]=1,"Face to face, ",""),IF(Table1[[#This Row],[Blended]]=1,"Blended",""))</f>
        <v/>
      </c>
      <c r="AL496" s="99"/>
      <c r="AM496" s="104"/>
      <c r="AN496" s="130"/>
      <c r="AO496" s="94"/>
      <c r="AP496" s="182"/>
      <c r="AQ496" s="94"/>
      <c r="AR496" s="94"/>
      <c r="AS496" s="94"/>
      <c r="AT496" s="94"/>
      <c r="AU496" s="94"/>
      <c r="AV496" s="182"/>
      <c r="AW496" s="182"/>
      <c r="AX496" s="182"/>
      <c r="AY496" s="94"/>
      <c r="AZ49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9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96" s="95"/>
      <c r="BC496" s="95"/>
      <c r="BD496" s="90" t="str">
        <f>IF(AND(Table1[[#This Row],[Residential]]=1,Table1[[#This Row],[Commercial]]=1),1,"")</f>
        <v/>
      </c>
      <c r="BE496" s="90" t="str">
        <f>CONCATENATE(IF(Table1[[#This Row],[Residential]]=1,"Residential, ",""),IF(Table1[[#This Row],[Commercial]]=1,"Commercial",""))</f>
        <v/>
      </c>
      <c r="BF496" s="94"/>
      <c r="BG496" s="94"/>
      <c r="BH496" s="94"/>
      <c r="BI496" s="94"/>
      <c r="BJ496" s="94"/>
      <c r="BK496" s="94"/>
      <c r="BL496" s="94"/>
      <c r="BM496" s="182"/>
      <c r="BN496" s="94"/>
      <c r="BO49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96" s="178"/>
      <c r="BQ496" s="120"/>
      <c r="BR496" s="132"/>
      <c r="BS496" s="120"/>
      <c r="BT496" s="175"/>
      <c r="BU496" s="175"/>
      <c r="BV496" s="175"/>
      <c r="BW496" s="121"/>
      <c r="BX496" s="121"/>
      <c r="BY496" s="121"/>
      <c r="BZ496" s="227"/>
      <c r="CA49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96" s="48">
        <f>COUNTIF(Table1[[#This Row],[Validity]:[Alignment with NCC (Yes=1,No=0)]],"N/A")</f>
        <v>0</v>
      </c>
      <c r="CC496" s="48">
        <f>IF(ISERROR(Table1[[#This Row],[Total Quality Score (out of 10)]]/(4-Table1[[#This Row],[N/A Count]])),0,Table1[[#This Row],[Total Quality Score (out of 10)]]/(4-Table1[[#This Row],[N/A Count]]))</f>
        <v>0</v>
      </c>
      <c r="CD496" s="106"/>
      <c r="CE496" s="106"/>
      <c r="CF496" s="172" t="str">
        <f>IF(SUM(Table1[[#This Row],[Multiple]:[Level (all)62]])&lt;1,IF(Table1[[#This Row],[General]]=1,1,""),"")</f>
        <v/>
      </c>
      <c r="CG496" s="172" t="str">
        <f>IF(SUM(Table1[[#This Row],[Multiple]:[Level (all)62]])&lt;1,IF(Table1[[#This Row],[Beginner]]=1,1,""),"")</f>
        <v/>
      </c>
      <c r="CH496" s="171" t="str">
        <f>IF(SUM(Table1[[#This Row],[Multiple]:[Level (all)62]])&lt;1,IF(Table1[[#This Row],[Intermediate]]=1,1,""),"")</f>
        <v/>
      </c>
      <c r="CI496" s="171" t="str">
        <f>IF(SUM(Table1[[#This Row],[Multiple]:[Level (all)62]])&lt;1,IF(Table1[[#This Row],[Advanced]]=1,1,""),"")</f>
        <v/>
      </c>
      <c r="CJ496" s="171" t="str">
        <f>IF(AND(SUM(Table1[[#This Row],[General]:[Advanced]])&lt;4,SUM(Table1[[#This Row],[General]:[Advanced]])&gt;1),1,"")</f>
        <v/>
      </c>
      <c r="CK496" s="171" t="str">
        <f>Table1[[#This Row],[Level (all)]]</f>
        <v/>
      </c>
      <c r="CL496" s="171" t="str">
        <f>IF(Table1[[#This Row],[Multiple audience]]&lt;&gt;1,IF(Table1[[#This Row],[General Audience]]=1,1,""),"")</f>
        <v/>
      </c>
      <c r="CM496" s="171" t="str">
        <f>IF(Table1[[#This Row],[Multiple audience]]&lt;&gt;1,IF(Table1[[#This Row],[Planners / Designers ]]=1,1,""),"")</f>
        <v/>
      </c>
      <c r="CN496" s="171" t="str">
        <f>IF(Table1[[#This Row],[Multiple audience]]&lt;&gt;1,IF(Table1[[#This Row],[Regulatory Assessors]]=1,1,""),"")</f>
        <v/>
      </c>
      <c r="CO496" s="171" t="str">
        <f>IF(Table1[[#This Row],[Multiple audience]]&lt;&gt;1,IF(Table1[[#This Row],[Builders / Management]]=1,1,""),"")</f>
        <v/>
      </c>
      <c r="CP496" s="171" t="str">
        <f>IF(Table1[[#This Row],[Multiple audience]]&lt;&gt;1,IF(Table1[[#This Row],[Energy / Sus Assessors]]=1,1,""),"")</f>
        <v/>
      </c>
      <c r="CQ496" s="171" t="str">
        <f>IF(Table1[[#This Row],[Multiple audience]]&lt;&gt;1,IF(Table1[[#This Row],[Semi-skilled]]=1,1,""),"")</f>
        <v/>
      </c>
      <c r="CR496" s="171" t="str">
        <f>IF(Table1[[#This Row],[Multiple audience]]&lt;&gt;1,IF(Table1[[#This Row],[Trades]]=1,1,""),"")</f>
        <v/>
      </c>
      <c r="CS496" s="171" t="str">
        <f>IF(Table1[[#This Row],[Multiple audience]]&lt;&gt;1,IF(Table1[[#This Row],[Other]]=1,1,""),"")</f>
        <v/>
      </c>
      <c r="CT496" s="171" t="str">
        <f>IF(SUM(Table1[[#This Row],[General Audience]:[Other]])&gt;1,1,"")</f>
        <v/>
      </c>
      <c r="CU496" s="171" t="str">
        <f>IF(Table1[[#This Row],[Various  ]]&lt;&gt;1,IF(Table1[[#This Row],[Calculator / Software]]=1,1,""),"")</f>
        <v/>
      </c>
      <c r="CV496" s="171" t="str">
        <f>IF(Table1[[#This Row],[Various  ]]&lt;&gt;1,IF(Table1[[#This Row],[Information  ]]=1,1,""),"")</f>
        <v/>
      </c>
      <c r="CW496" s="171" t="str">
        <f>IF(Table1[[#This Row],[Various  ]]&lt;&gt;1,IF(Table1[[#This Row],[Interactive Tool]]=1,1,""),"")</f>
        <v/>
      </c>
      <c r="CX496" s="171" t="str">
        <f>IF(Table1[[#This Row],[Various  ]]&lt;&gt;1,IF(Table1[[#This Row],[Technical Specifications]]=1,1,""),"")</f>
        <v/>
      </c>
      <c r="CY496" s="171" t="str">
        <f>IF(Table1[[#This Row],[Various  ]]&lt;&gt;1,IF(Table1[[#This Row],[Training Resources]]=1,1,""),"")</f>
        <v/>
      </c>
      <c r="CZ496" s="171" t="str">
        <f>IF(Table1[[#This Row],[Various  ]]&lt;&gt;1,IF(Table1[[#This Row],[Toolbox]]=1,1,""),"")</f>
        <v/>
      </c>
      <c r="DA496" s="169" t="str">
        <f>IF(Table1[[#This Row],[Various  ]]&lt;&gt;1,IF(Table1[[#This Row],[Video]]=1,1,""),"")</f>
        <v/>
      </c>
      <c r="DB496" s="169" t="str">
        <f>IF(Table1[[#This Row],[Various  ]]&lt;&gt;1,IF(Table1[[#This Row],[Case study]]=1,1,""),"")</f>
        <v/>
      </c>
      <c r="DC496" s="169" t="str">
        <f>IF(Table1[[#This Row],[Various  ]]&lt;&gt;1,IF(Table1[[#This Row],[Other   ]]=1,1,""),"")</f>
        <v/>
      </c>
      <c r="DD496" s="169" t="str">
        <f>IF(Table1[[#This Row],[Various  ]]&lt;&gt;1,IF(Table1[[#This Row],[Standards]]=1,1,""),"")</f>
        <v/>
      </c>
      <c r="DE496" s="169" t="str">
        <f>IF(Table1[[#This Row],[Various]]=1,1,IF(SUM(Table1[[#This Row],[Calculator / Software]:[Standards]])&gt;1,1,""))</f>
        <v/>
      </c>
      <c r="DF496" s="169" t="str">
        <f>IF(Table1[[#This Row],[Multiple NCC links]]&lt;&gt;1,IF(Table1[[#This Row],[Design]]=1,1,""),"")</f>
        <v/>
      </c>
      <c r="DG496" s="169" t="str">
        <f>IF(Table1[[#This Row],[Multiple NCC links]]&lt;&gt;1,IF(Table1[[#This Row],[Assessment / Verification]]=1,1,""),"")</f>
        <v/>
      </c>
      <c r="DH496" s="169" t="str">
        <f>IF(Table1[[#This Row],[Multiple NCC links]]&lt;&gt;1,IF(Table1[[#This Row],[Climate Specific ]]=1,1,""),"")</f>
        <v/>
      </c>
      <c r="DI496" s="169" t="str">
        <f>IF(Table1[[#This Row],[Multiple NCC links]]&lt;&gt;1,IF(Table1[[#This Row],[Alterations / Additions]]=1,1,""),"")</f>
        <v/>
      </c>
      <c r="DJ496" s="169" t="str">
        <f>IF(Table1[[#This Row],[Multiple NCC links]]&lt;&gt;1,IF(Table1[[#This Row],[Glazing]]=1,1,""),"")</f>
        <v/>
      </c>
      <c r="DK496" s="169" t="str">
        <f>IF(Table1[[#This Row],[Multiple NCC links]]&lt;&gt;1,IF(Table1[[#This Row],[Building Fabric / Thermal / Sealing]]=1,1,""),"")</f>
        <v/>
      </c>
      <c r="DL496" s="169" t="str">
        <f>IF(Table1[[#This Row],[Multiple NCC links]]&lt;&gt;1,IF(Table1[[#This Row],[Lighting]]=1,1,""),"")</f>
        <v/>
      </c>
      <c r="DM496" s="169" t="str">
        <f>IF(Table1[[#This Row],[Multiple NCC links]]&lt;&gt;1,IF(Table1[[#This Row],[HVAC]]=1,1,""),"")</f>
        <v/>
      </c>
      <c r="DN496" s="169" t="str">
        <f>IF(Table1[[#This Row],[Multiple NCC links]]&lt;&gt;1,IF(Table1[[#This Row],[Services]]=1,1,""),"")</f>
        <v/>
      </c>
      <c r="DO496" s="169" t="str">
        <f>IF(Table1[[#This Row],[Multiple NCC links]]&lt;&gt;1,IF(Table1[[#This Row],[Maintenance &amp; Monitoring]]=1,1,""),"")</f>
        <v/>
      </c>
      <c r="DP496" s="169" t="str">
        <f>IF(Table1[[#This Row],[Multiple NCC links]]&lt;&gt;1,IF(Table1[[#This Row],[Hand over / Operations]]=1,1,""),"")</f>
        <v/>
      </c>
      <c r="DQ496" s="169" t="str">
        <f>IF(Table1[[#This Row],[Multiple NCC links]]&lt;&gt;1,IF(Table1[[#This Row],[As built assessment]]=1,1,""),"")</f>
        <v/>
      </c>
      <c r="DR496" s="169" t="str">
        <f>IF(Table1[[#This Row],[Multiple NCC links]]&lt;&gt;1,IF(Table1[[#This Row],[Beyond compliance]]=1,1,""),"")</f>
        <v/>
      </c>
      <c r="DS496" s="169" t="str">
        <f>IF(SUM(Table1[[#This Row],[Design]:[Beyond compliance]])&gt;1,1,"")</f>
        <v/>
      </c>
      <c r="DT496" s="169" t="str">
        <f>IF(Table1[[#This Row],[Both Residential &amp; Commercial4]]&lt;&gt;1,IF(Table1[[#This Row],[Residential]]=1,1,""),"")</f>
        <v/>
      </c>
      <c r="DU496" s="169" t="str">
        <f>IF(Table1[[#This Row],[Both Residential &amp; Commercial4]]&lt;&gt;1,IF(Table1[[#This Row],[Commercial]]=1,1,""),"")</f>
        <v/>
      </c>
      <c r="DV496" s="169" t="str">
        <f>Table1[[#This Row],[Residential &amp; Commercial]]</f>
        <v/>
      </c>
      <c r="DW496" s="169"/>
    </row>
    <row r="497" spans="1:127" s="49" customFormat="1" ht="20.25" thickTop="1" thickBot="1" x14ac:dyDescent="0.35">
      <c r="A497" s="97"/>
      <c r="B497" s="97"/>
      <c r="C497" s="88"/>
      <c r="D497" s="88"/>
      <c r="E497" s="176"/>
      <c r="F497" s="176"/>
      <c r="G497" s="176"/>
      <c r="H497" s="176"/>
      <c r="I497" s="90" t="str">
        <f>IF(AND(Table1[[#This Row],[General]]=1,Table1[[#This Row],[Beginner]]=1,Table1[[#This Row],[Intermediate]]=1,Table1[[#This Row],[Advanced]]=1),1,"")</f>
        <v/>
      </c>
      <c r="J497" s="90" t="str">
        <f>CONCATENATE(IF(Table1[[#This Row],[General]]=1,"General, ",""), IF(Table1[[#This Row],[Beginner]]=1,"Beginner, ",""),IF(Table1[[#This Row],[Intermediate]]=1,"Intermediate, ",""), IF(Table1[[#This Row],[Advanced]]=1,"Advanced",""))</f>
        <v/>
      </c>
      <c r="K497" s="91"/>
      <c r="L497" s="179"/>
      <c r="M497" s="91"/>
      <c r="N497" s="91"/>
      <c r="O497" s="159"/>
      <c r="P497" s="91"/>
      <c r="Q497" s="91"/>
      <c r="R497" s="91"/>
      <c r="S49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97" s="102"/>
      <c r="U497" s="102"/>
      <c r="V497" s="240"/>
      <c r="W497" s="240"/>
      <c r="X497" s="102"/>
      <c r="Y497" s="102"/>
      <c r="Z497" s="102"/>
      <c r="AA497" s="102"/>
      <c r="AB497" s="102"/>
      <c r="AC497" s="102"/>
      <c r="AD497" s="102"/>
      <c r="AE497" s="102"/>
      <c r="AF497" s="102"/>
      <c r="AG49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97" s="103"/>
      <c r="AI497" s="103"/>
      <c r="AJ497" s="103"/>
      <c r="AK497" s="74" t="str">
        <f>CONCATENATE(IF(Table1[[#This Row],[Digital]]=1,"Digital, ",""),IF(Table1[[#This Row],[Face to Face]]=1,"Face to face, ",""),IF(Table1[[#This Row],[Blended]]=1,"Blended",""))</f>
        <v/>
      </c>
      <c r="AL497" s="99"/>
      <c r="AM497" s="104"/>
      <c r="AN497" s="130"/>
      <c r="AO497" s="94"/>
      <c r="AP497" s="182"/>
      <c r="AQ497" s="94"/>
      <c r="AR497" s="94"/>
      <c r="AS497" s="94"/>
      <c r="AT497" s="94"/>
      <c r="AU497" s="94"/>
      <c r="AV497" s="182"/>
      <c r="AW497" s="182"/>
      <c r="AX497" s="182"/>
      <c r="AY497" s="94"/>
      <c r="AZ49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9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97" s="95"/>
      <c r="BC497" s="95"/>
      <c r="BD497" s="90" t="str">
        <f>IF(AND(Table1[[#This Row],[Residential]]=1,Table1[[#This Row],[Commercial]]=1),1,"")</f>
        <v/>
      </c>
      <c r="BE497" s="90" t="str">
        <f>CONCATENATE(IF(Table1[[#This Row],[Residential]]=1,"Residential, ",""),IF(Table1[[#This Row],[Commercial]]=1,"Commercial",""))</f>
        <v/>
      </c>
      <c r="BF497" s="94"/>
      <c r="BG497" s="94"/>
      <c r="BH497" s="94"/>
      <c r="BI497" s="94"/>
      <c r="BJ497" s="94"/>
      <c r="BK497" s="94"/>
      <c r="BL497" s="94"/>
      <c r="BM497" s="182"/>
      <c r="BN497" s="94"/>
      <c r="BO49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97" s="178"/>
      <c r="BQ497" s="120"/>
      <c r="BR497" s="132"/>
      <c r="BS497" s="120"/>
      <c r="BT497" s="175"/>
      <c r="BU497" s="175"/>
      <c r="BV497" s="175"/>
      <c r="BW497" s="121"/>
      <c r="BX497" s="121"/>
      <c r="BY497" s="121"/>
      <c r="BZ497" s="227"/>
      <c r="CA49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97" s="48">
        <f>COUNTIF(Table1[[#This Row],[Validity]:[Alignment with NCC (Yes=1,No=0)]],"N/A")</f>
        <v>0</v>
      </c>
      <c r="CC497" s="48">
        <f>IF(ISERROR(Table1[[#This Row],[Total Quality Score (out of 10)]]/(4-Table1[[#This Row],[N/A Count]])),0,Table1[[#This Row],[Total Quality Score (out of 10)]]/(4-Table1[[#This Row],[N/A Count]]))</f>
        <v>0</v>
      </c>
      <c r="CD497" s="106"/>
      <c r="CE497" s="106"/>
      <c r="CF497" s="172" t="str">
        <f>IF(SUM(Table1[[#This Row],[Multiple]:[Level (all)62]])&lt;1,IF(Table1[[#This Row],[General]]=1,1,""),"")</f>
        <v/>
      </c>
      <c r="CG497" s="172" t="str">
        <f>IF(SUM(Table1[[#This Row],[Multiple]:[Level (all)62]])&lt;1,IF(Table1[[#This Row],[Beginner]]=1,1,""),"")</f>
        <v/>
      </c>
      <c r="CH497" s="171" t="str">
        <f>IF(SUM(Table1[[#This Row],[Multiple]:[Level (all)62]])&lt;1,IF(Table1[[#This Row],[Intermediate]]=1,1,""),"")</f>
        <v/>
      </c>
      <c r="CI497" s="171" t="str">
        <f>IF(SUM(Table1[[#This Row],[Multiple]:[Level (all)62]])&lt;1,IF(Table1[[#This Row],[Advanced]]=1,1,""),"")</f>
        <v/>
      </c>
      <c r="CJ497" s="171" t="str">
        <f>IF(AND(SUM(Table1[[#This Row],[General]:[Advanced]])&lt;4,SUM(Table1[[#This Row],[General]:[Advanced]])&gt;1),1,"")</f>
        <v/>
      </c>
      <c r="CK497" s="171" t="str">
        <f>Table1[[#This Row],[Level (all)]]</f>
        <v/>
      </c>
      <c r="CL497" s="171" t="str">
        <f>IF(Table1[[#This Row],[Multiple audience]]&lt;&gt;1,IF(Table1[[#This Row],[General Audience]]=1,1,""),"")</f>
        <v/>
      </c>
      <c r="CM497" s="171" t="str">
        <f>IF(Table1[[#This Row],[Multiple audience]]&lt;&gt;1,IF(Table1[[#This Row],[Planners / Designers ]]=1,1,""),"")</f>
        <v/>
      </c>
      <c r="CN497" s="171" t="str">
        <f>IF(Table1[[#This Row],[Multiple audience]]&lt;&gt;1,IF(Table1[[#This Row],[Regulatory Assessors]]=1,1,""),"")</f>
        <v/>
      </c>
      <c r="CO497" s="171" t="str">
        <f>IF(Table1[[#This Row],[Multiple audience]]&lt;&gt;1,IF(Table1[[#This Row],[Builders / Management]]=1,1,""),"")</f>
        <v/>
      </c>
      <c r="CP497" s="171" t="str">
        <f>IF(Table1[[#This Row],[Multiple audience]]&lt;&gt;1,IF(Table1[[#This Row],[Energy / Sus Assessors]]=1,1,""),"")</f>
        <v/>
      </c>
      <c r="CQ497" s="171" t="str">
        <f>IF(Table1[[#This Row],[Multiple audience]]&lt;&gt;1,IF(Table1[[#This Row],[Semi-skilled]]=1,1,""),"")</f>
        <v/>
      </c>
      <c r="CR497" s="171" t="str">
        <f>IF(Table1[[#This Row],[Multiple audience]]&lt;&gt;1,IF(Table1[[#This Row],[Trades]]=1,1,""),"")</f>
        <v/>
      </c>
      <c r="CS497" s="171" t="str">
        <f>IF(Table1[[#This Row],[Multiple audience]]&lt;&gt;1,IF(Table1[[#This Row],[Other]]=1,1,""),"")</f>
        <v/>
      </c>
      <c r="CT497" s="171" t="str">
        <f>IF(SUM(Table1[[#This Row],[General Audience]:[Other]])&gt;1,1,"")</f>
        <v/>
      </c>
      <c r="CU497" s="171" t="str">
        <f>IF(Table1[[#This Row],[Various  ]]&lt;&gt;1,IF(Table1[[#This Row],[Calculator / Software]]=1,1,""),"")</f>
        <v/>
      </c>
      <c r="CV497" s="171" t="str">
        <f>IF(Table1[[#This Row],[Various  ]]&lt;&gt;1,IF(Table1[[#This Row],[Information  ]]=1,1,""),"")</f>
        <v/>
      </c>
      <c r="CW497" s="171" t="str">
        <f>IF(Table1[[#This Row],[Various  ]]&lt;&gt;1,IF(Table1[[#This Row],[Interactive Tool]]=1,1,""),"")</f>
        <v/>
      </c>
      <c r="CX497" s="171" t="str">
        <f>IF(Table1[[#This Row],[Various  ]]&lt;&gt;1,IF(Table1[[#This Row],[Technical Specifications]]=1,1,""),"")</f>
        <v/>
      </c>
      <c r="CY497" s="171" t="str">
        <f>IF(Table1[[#This Row],[Various  ]]&lt;&gt;1,IF(Table1[[#This Row],[Training Resources]]=1,1,""),"")</f>
        <v/>
      </c>
      <c r="CZ497" s="171" t="str">
        <f>IF(Table1[[#This Row],[Various  ]]&lt;&gt;1,IF(Table1[[#This Row],[Toolbox]]=1,1,""),"")</f>
        <v/>
      </c>
      <c r="DA497" s="169" t="str">
        <f>IF(Table1[[#This Row],[Various  ]]&lt;&gt;1,IF(Table1[[#This Row],[Video]]=1,1,""),"")</f>
        <v/>
      </c>
      <c r="DB497" s="169" t="str">
        <f>IF(Table1[[#This Row],[Various  ]]&lt;&gt;1,IF(Table1[[#This Row],[Case study]]=1,1,""),"")</f>
        <v/>
      </c>
      <c r="DC497" s="169" t="str">
        <f>IF(Table1[[#This Row],[Various  ]]&lt;&gt;1,IF(Table1[[#This Row],[Other   ]]=1,1,""),"")</f>
        <v/>
      </c>
      <c r="DD497" s="169" t="str">
        <f>IF(Table1[[#This Row],[Various  ]]&lt;&gt;1,IF(Table1[[#This Row],[Standards]]=1,1,""),"")</f>
        <v/>
      </c>
      <c r="DE497" s="169" t="str">
        <f>IF(Table1[[#This Row],[Various]]=1,1,IF(SUM(Table1[[#This Row],[Calculator / Software]:[Standards]])&gt;1,1,""))</f>
        <v/>
      </c>
      <c r="DF497" s="169" t="str">
        <f>IF(Table1[[#This Row],[Multiple NCC links]]&lt;&gt;1,IF(Table1[[#This Row],[Design]]=1,1,""),"")</f>
        <v/>
      </c>
      <c r="DG497" s="169" t="str">
        <f>IF(Table1[[#This Row],[Multiple NCC links]]&lt;&gt;1,IF(Table1[[#This Row],[Assessment / Verification]]=1,1,""),"")</f>
        <v/>
      </c>
      <c r="DH497" s="169" t="str">
        <f>IF(Table1[[#This Row],[Multiple NCC links]]&lt;&gt;1,IF(Table1[[#This Row],[Climate Specific ]]=1,1,""),"")</f>
        <v/>
      </c>
      <c r="DI497" s="169" t="str">
        <f>IF(Table1[[#This Row],[Multiple NCC links]]&lt;&gt;1,IF(Table1[[#This Row],[Alterations / Additions]]=1,1,""),"")</f>
        <v/>
      </c>
      <c r="DJ497" s="169" t="str">
        <f>IF(Table1[[#This Row],[Multiple NCC links]]&lt;&gt;1,IF(Table1[[#This Row],[Glazing]]=1,1,""),"")</f>
        <v/>
      </c>
      <c r="DK497" s="169" t="str">
        <f>IF(Table1[[#This Row],[Multiple NCC links]]&lt;&gt;1,IF(Table1[[#This Row],[Building Fabric / Thermal / Sealing]]=1,1,""),"")</f>
        <v/>
      </c>
      <c r="DL497" s="169" t="str">
        <f>IF(Table1[[#This Row],[Multiple NCC links]]&lt;&gt;1,IF(Table1[[#This Row],[Lighting]]=1,1,""),"")</f>
        <v/>
      </c>
      <c r="DM497" s="169" t="str">
        <f>IF(Table1[[#This Row],[Multiple NCC links]]&lt;&gt;1,IF(Table1[[#This Row],[HVAC]]=1,1,""),"")</f>
        <v/>
      </c>
      <c r="DN497" s="169" t="str">
        <f>IF(Table1[[#This Row],[Multiple NCC links]]&lt;&gt;1,IF(Table1[[#This Row],[Services]]=1,1,""),"")</f>
        <v/>
      </c>
      <c r="DO497" s="169" t="str">
        <f>IF(Table1[[#This Row],[Multiple NCC links]]&lt;&gt;1,IF(Table1[[#This Row],[Maintenance &amp; Monitoring]]=1,1,""),"")</f>
        <v/>
      </c>
      <c r="DP497" s="169" t="str">
        <f>IF(Table1[[#This Row],[Multiple NCC links]]&lt;&gt;1,IF(Table1[[#This Row],[Hand over / Operations]]=1,1,""),"")</f>
        <v/>
      </c>
      <c r="DQ497" s="169" t="str">
        <f>IF(Table1[[#This Row],[Multiple NCC links]]&lt;&gt;1,IF(Table1[[#This Row],[As built assessment]]=1,1,""),"")</f>
        <v/>
      </c>
      <c r="DR497" s="169" t="str">
        <f>IF(Table1[[#This Row],[Multiple NCC links]]&lt;&gt;1,IF(Table1[[#This Row],[Beyond compliance]]=1,1,""),"")</f>
        <v/>
      </c>
      <c r="DS497" s="169" t="str">
        <f>IF(SUM(Table1[[#This Row],[Design]:[Beyond compliance]])&gt;1,1,"")</f>
        <v/>
      </c>
      <c r="DT497" s="169" t="str">
        <f>IF(Table1[[#This Row],[Both Residential &amp; Commercial4]]&lt;&gt;1,IF(Table1[[#This Row],[Residential]]=1,1,""),"")</f>
        <v/>
      </c>
      <c r="DU497" s="169" t="str">
        <f>IF(Table1[[#This Row],[Both Residential &amp; Commercial4]]&lt;&gt;1,IF(Table1[[#This Row],[Commercial]]=1,1,""),"")</f>
        <v/>
      </c>
      <c r="DV497" s="169" t="str">
        <f>Table1[[#This Row],[Residential &amp; Commercial]]</f>
        <v/>
      </c>
      <c r="DW497" s="169"/>
    </row>
    <row r="498" spans="1:127" s="49" customFormat="1" ht="20.25" thickTop="1" thickBot="1" x14ac:dyDescent="0.35">
      <c r="A498" s="97"/>
      <c r="B498" s="97"/>
      <c r="C498" s="88"/>
      <c r="D498" s="88"/>
      <c r="E498" s="176"/>
      <c r="F498" s="176"/>
      <c r="G498" s="176"/>
      <c r="H498" s="176"/>
      <c r="I498" s="90" t="str">
        <f>IF(AND(Table1[[#This Row],[General]]=1,Table1[[#This Row],[Beginner]]=1,Table1[[#This Row],[Intermediate]]=1,Table1[[#This Row],[Advanced]]=1),1,"")</f>
        <v/>
      </c>
      <c r="J498" s="90" t="str">
        <f>CONCATENATE(IF(Table1[[#This Row],[General]]=1,"General, ",""), IF(Table1[[#This Row],[Beginner]]=1,"Beginner, ",""),IF(Table1[[#This Row],[Intermediate]]=1,"Intermediate, ",""), IF(Table1[[#This Row],[Advanced]]=1,"Advanced",""))</f>
        <v/>
      </c>
      <c r="K498" s="91"/>
      <c r="L498" s="179"/>
      <c r="M498" s="91"/>
      <c r="N498" s="91"/>
      <c r="O498" s="159"/>
      <c r="P498" s="91"/>
      <c r="Q498" s="91"/>
      <c r="R498" s="91"/>
      <c r="S49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98" s="102"/>
      <c r="U498" s="102"/>
      <c r="V498" s="240"/>
      <c r="W498" s="240"/>
      <c r="X498" s="102"/>
      <c r="Y498" s="102"/>
      <c r="Z498" s="102"/>
      <c r="AA498" s="102"/>
      <c r="AB498" s="102"/>
      <c r="AC498" s="102"/>
      <c r="AD498" s="102"/>
      <c r="AE498" s="102"/>
      <c r="AF498" s="102"/>
      <c r="AG49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98" s="103"/>
      <c r="AI498" s="103"/>
      <c r="AJ498" s="103"/>
      <c r="AK498" s="74" t="str">
        <f>CONCATENATE(IF(Table1[[#This Row],[Digital]]=1,"Digital, ",""),IF(Table1[[#This Row],[Face to Face]]=1,"Face to face, ",""),IF(Table1[[#This Row],[Blended]]=1,"Blended",""))</f>
        <v/>
      </c>
      <c r="AL498" s="99"/>
      <c r="AM498" s="104"/>
      <c r="AN498" s="130"/>
      <c r="AO498" s="94"/>
      <c r="AP498" s="182"/>
      <c r="AQ498" s="94"/>
      <c r="AR498" s="94"/>
      <c r="AS498" s="94"/>
      <c r="AT498" s="94"/>
      <c r="AU498" s="94"/>
      <c r="AV498" s="182"/>
      <c r="AW498" s="182"/>
      <c r="AX498" s="182"/>
      <c r="AY498" s="94"/>
      <c r="AZ49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9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98" s="95"/>
      <c r="BC498" s="95"/>
      <c r="BD498" s="90" t="str">
        <f>IF(AND(Table1[[#This Row],[Residential]]=1,Table1[[#This Row],[Commercial]]=1),1,"")</f>
        <v/>
      </c>
      <c r="BE498" s="90" t="str">
        <f>CONCATENATE(IF(Table1[[#This Row],[Residential]]=1,"Residential, ",""),IF(Table1[[#This Row],[Commercial]]=1,"Commercial",""))</f>
        <v/>
      </c>
      <c r="BF498" s="94"/>
      <c r="BG498" s="94"/>
      <c r="BH498" s="94"/>
      <c r="BI498" s="94"/>
      <c r="BJ498" s="94"/>
      <c r="BK498" s="94"/>
      <c r="BL498" s="94"/>
      <c r="BM498" s="182"/>
      <c r="BN498" s="94"/>
      <c r="BO49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98" s="178"/>
      <c r="BQ498" s="120"/>
      <c r="BR498" s="132"/>
      <c r="BS498" s="120"/>
      <c r="BT498" s="175"/>
      <c r="BU498" s="175"/>
      <c r="BV498" s="175"/>
      <c r="BW498" s="121"/>
      <c r="BX498" s="121"/>
      <c r="BY498" s="121"/>
      <c r="BZ498" s="227"/>
      <c r="CA49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98" s="48">
        <f>COUNTIF(Table1[[#This Row],[Validity]:[Alignment with NCC (Yes=1,No=0)]],"N/A")</f>
        <v>0</v>
      </c>
      <c r="CC498" s="48">
        <f>IF(ISERROR(Table1[[#This Row],[Total Quality Score (out of 10)]]/(4-Table1[[#This Row],[N/A Count]])),0,Table1[[#This Row],[Total Quality Score (out of 10)]]/(4-Table1[[#This Row],[N/A Count]]))</f>
        <v>0</v>
      </c>
      <c r="CD498" s="106"/>
      <c r="CE498" s="106"/>
      <c r="CF498" s="172" t="str">
        <f>IF(SUM(Table1[[#This Row],[Multiple]:[Level (all)62]])&lt;1,IF(Table1[[#This Row],[General]]=1,1,""),"")</f>
        <v/>
      </c>
      <c r="CG498" s="172" t="str">
        <f>IF(SUM(Table1[[#This Row],[Multiple]:[Level (all)62]])&lt;1,IF(Table1[[#This Row],[Beginner]]=1,1,""),"")</f>
        <v/>
      </c>
      <c r="CH498" s="171" t="str">
        <f>IF(SUM(Table1[[#This Row],[Multiple]:[Level (all)62]])&lt;1,IF(Table1[[#This Row],[Intermediate]]=1,1,""),"")</f>
        <v/>
      </c>
      <c r="CI498" s="171" t="str">
        <f>IF(SUM(Table1[[#This Row],[Multiple]:[Level (all)62]])&lt;1,IF(Table1[[#This Row],[Advanced]]=1,1,""),"")</f>
        <v/>
      </c>
      <c r="CJ498" s="171" t="str">
        <f>IF(AND(SUM(Table1[[#This Row],[General]:[Advanced]])&lt;4,SUM(Table1[[#This Row],[General]:[Advanced]])&gt;1),1,"")</f>
        <v/>
      </c>
      <c r="CK498" s="171" t="str">
        <f>Table1[[#This Row],[Level (all)]]</f>
        <v/>
      </c>
      <c r="CL498" s="171" t="str">
        <f>IF(Table1[[#This Row],[Multiple audience]]&lt;&gt;1,IF(Table1[[#This Row],[General Audience]]=1,1,""),"")</f>
        <v/>
      </c>
      <c r="CM498" s="171" t="str">
        <f>IF(Table1[[#This Row],[Multiple audience]]&lt;&gt;1,IF(Table1[[#This Row],[Planners / Designers ]]=1,1,""),"")</f>
        <v/>
      </c>
      <c r="CN498" s="171" t="str">
        <f>IF(Table1[[#This Row],[Multiple audience]]&lt;&gt;1,IF(Table1[[#This Row],[Regulatory Assessors]]=1,1,""),"")</f>
        <v/>
      </c>
      <c r="CO498" s="171" t="str">
        <f>IF(Table1[[#This Row],[Multiple audience]]&lt;&gt;1,IF(Table1[[#This Row],[Builders / Management]]=1,1,""),"")</f>
        <v/>
      </c>
      <c r="CP498" s="171" t="str">
        <f>IF(Table1[[#This Row],[Multiple audience]]&lt;&gt;1,IF(Table1[[#This Row],[Energy / Sus Assessors]]=1,1,""),"")</f>
        <v/>
      </c>
      <c r="CQ498" s="171" t="str">
        <f>IF(Table1[[#This Row],[Multiple audience]]&lt;&gt;1,IF(Table1[[#This Row],[Semi-skilled]]=1,1,""),"")</f>
        <v/>
      </c>
      <c r="CR498" s="171" t="str">
        <f>IF(Table1[[#This Row],[Multiple audience]]&lt;&gt;1,IF(Table1[[#This Row],[Trades]]=1,1,""),"")</f>
        <v/>
      </c>
      <c r="CS498" s="171" t="str">
        <f>IF(Table1[[#This Row],[Multiple audience]]&lt;&gt;1,IF(Table1[[#This Row],[Other]]=1,1,""),"")</f>
        <v/>
      </c>
      <c r="CT498" s="171" t="str">
        <f>IF(SUM(Table1[[#This Row],[General Audience]:[Other]])&gt;1,1,"")</f>
        <v/>
      </c>
      <c r="CU498" s="171" t="str">
        <f>IF(Table1[[#This Row],[Various  ]]&lt;&gt;1,IF(Table1[[#This Row],[Calculator / Software]]=1,1,""),"")</f>
        <v/>
      </c>
      <c r="CV498" s="171" t="str">
        <f>IF(Table1[[#This Row],[Various  ]]&lt;&gt;1,IF(Table1[[#This Row],[Information  ]]=1,1,""),"")</f>
        <v/>
      </c>
      <c r="CW498" s="171" t="str">
        <f>IF(Table1[[#This Row],[Various  ]]&lt;&gt;1,IF(Table1[[#This Row],[Interactive Tool]]=1,1,""),"")</f>
        <v/>
      </c>
      <c r="CX498" s="171" t="str">
        <f>IF(Table1[[#This Row],[Various  ]]&lt;&gt;1,IF(Table1[[#This Row],[Technical Specifications]]=1,1,""),"")</f>
        <v/>
      </c>
      <c r="CY498" s="171" t="str">
        <f>IF(Table1[[#This Row],[Various  ]]&lt;&gt;1,IF(Table1[[#This Row],[Training Resources]]=1,1,""),"")</f>
        <v/>
      </c>
      <c r="CZ498" s="171" t="str">
        <f>IF(Table1[[#This Row],[Various  ]]&lt;&gt;1,IF(Table1[[#This Row],[Toolbox]]=1,1,""),"")</f>
        <v/>
      </c>
      <c r="DA498" s="169" t="str">
        <f>IF(Table1[[#This Row],[Various  ]]&lt;&gt;1,IF(Table1[[#This Row],[Video]]=1,1,""),"")</f>
        <v/>
      </c>
      <c r="DB498" s="169" t="str">
        <f>IF(Table1[[#This Row],[Various  ]]&lt;&gt;1,IF(Table1[[#This Row],[Case study]]=1,1,""),"")</f>
        <v/>
      </c>
      <c r="DC498" s="169" t="str">
        <f>IF(Table1[[#This Row],[Various  ]]&lt;&gt;1,IF(Table1[[#This Row],[Other   ]]=1,1,""),"")</f>
        <v/>
      </c>
      <c r="DD498" s="169" t="str">
        <f>IF(Table1[[#This Row],[Various  ]]&lt;&gt;1,IF(Table1[[#This Row],[Standards]]=1,1,""),"")</f>
        <v/>
      </c>
      <c r="DE498" s="169" t="str">
        <f>IF(Table1[[#This Row],[Various]]=1,1,IF(SUM(Table1[[#This Row],[Calculator / Software]:[Standards]])&gt;1,1,""))</f>
        <v/>
      </c>
      <c r="DF498" s="169" t="str">
        <f>IF(Table1[[#This Row],[Multiple NCC links]]&lt;&gt;1,IF(Table1[[#This Row],[Design]]=1,1,""),"")</f>
        <v/>
      </c>
      <c r="DG498" s="169" t="str">
        <f>IF(Table1[[#This Row],[Multiple NCC links]]&lt;&gt;1,IF(Table1[[#This Row],[Assessment / Verification]]=1,1,""),"")</f>
        <v/>
      </c>
      <c r="DH498" s="169" t="str">
        <f>IF(Table1[[#This Row],[Multiple NCC links]]&lt;&gt;1,IF(Table1[[#This Row],[Climate Specific ]]=1,1,""),"")</f>
        <v/>
      </c>
      <c r="DI498" s="169" t="str">
        <f>IF(Table1[[#This Row],[Multiple NCC links]]&lt;&gt;1,IF(Table1[[#This Row],[Alterations / Additions]]=1,1,""),"")</f>
        <v/>
      </c>
      <c r="DJ498" s="169" t="str">
        <f>IF(Table1[[#This Row],[Multiple NCC links]]&lt;&gt;1,IF(Table1[[#This Row],[Glazing]]=1,1,""),"")</f>
        <v/>
      </c>
      <c r="DK498" s="169" t="str">
        <f>IF(Table1[[#This Row],[Multiple NCC links]]&lt;&gt;1,IF(Table1[[#This Row],[Building Fabric / Thermal / Sealing]]=1,1,""),"")</f>
        <v/>
      </c>
      <c r="DL498" s="169" t="str">
        <f>IF(Table1[[#This Row],[Multiple NCC links]]&lt;&gt;1,IF(Table1[[#This Row],[Lighting]]=1,1,""),"")</f>
        <v/>
      </c>
      <c r="DM498" s="169" t="str">
        <f>IF(Table1[[#This Row],[Multiple NCC links]]&lt;&gt;1,IF(Table1[[#This Row],[HVAC]]=1,1,""),"")</f>
        <v/>
      </c>
      <c r="DN498" s="169" t="str">
        <f>IF(Table1[[#This Row],[Multiple NCC links]]&lt;&gt;1,IF(Table1[[#This Row],[Services]]=1,1,""),"")</f>
        <v/>
      </c>
      <c r="DO498" s="169" t="str">
        <f>IF(Table1[[#This Row],[Multiple NCC links]]&lt;&gt;1,IF(Table1[[#This Row],[Maintenance &amp; Monitoring]]=1,1,""),"")</f>
        <v/>
      </c>
      <c r="DP498" s="169" t="str">
        <f>IF(Table1[[#This Row],[Multiple NCC links]]&lt;&gt;1,IF(Table1[[#This Row],[Hand over / Operations]]=1,1,""),"")</f>
        <v/>
      </c>
      <c r="DQ498" s="169" t="str">
        <f>IF(Table1[[#This Row],[Multiple NCC links]]&lt;&gt;1,IF(Table1[[#This Row],[As built assessment]]=1,1,""),"")</f>
        <v/>
      </c>
      <c r="DR498" s="169" t="str">
        <f>IF(Table1[[#This Row],[Multiple NCC links]]&lt;&gt;1,IF(Table1[[#This Row],[Beyond compliance]]=1,1,""),"")</f>
        <v/>
      </c>
      <c r="DS498" s="169" t="str">
        <f>IF(SUM(Table1[[#This Row],[Design]:[Beyond compliance]])&gt;1,1,"")</f>
        <v/>
      </c>
      <c r="DT498" s="169" t="str">
        <f>IF(Table1[[#This Row],[Both Residential &amp; Commercial4]]&lt;&gt;1,IF(Table1[[#This Row],[Residential]]=1,1,""),"")</f>
        <v/>
      </c>
      <c r="DU498" s="169" t="str">
        <f>IF(Table1[[#This Row],[Both Residential &amp; Commercial4]]&lt;&gt;1,IF(Table1[[#This Row],[Commercial]]=1,1,""),"")</f>
        <v/>
      </c>
      <c r="DV498" s="169" t="str">
        <f>Table1[[#This Row],[Residential &amp; Commercial]]</f>
        <v/>
      </c>
      <c r="DW498" s="169"/>
    </row>
    <row r="499" spans="1:127" s="49" customFormat="1" ht="20.25" thickTop="1" thickBot="1" x14ac:dyDescent="0.35">
      <c r="A499" s="97"/>
      <c r="B499" s="97"/>
      <c r="C499" s="88"/>
      <c r="D499" s="88"/>
      <c r="E499" s="176"/>
      <c r="F499" s="176"/>
      <c r="G499" s="176"/>
      <c r="H499" s="176"/>
      <c r="I499" s="90" t="str">
        <f>IF(AND(Table1[[#This Row],[General]]=1,Table1[[#This Row],[Beginner]]=1,Table1[[#This Row],[Intermediate]]=1,Table1[[#This Row],[Advanced]]=1),1,"")</f>
        <v/>
      </c>
      <c r="J499" s="90" t="str">
        <f>CONCATENATE(IF(Table1[[#This Row],[General]]=1,"General, ",""), IF(Table1[[#This Row],[Beginner]]=1,"Beginner, ",""),IF(Table1[[#This Row],[Intermediate]]=1,"Intermediate, ",""), IF(Table1[[#This Row],[Advanced]]=1,"Advanced",""))</f>
        <v/>
      </c>
      <c r="K499" s="91"/>
      <c r="L499" s="179"/>
      <c r="M499" s="91"/>
      <c r="N499" s="91"/>
      <c r="O499" s="159"/>
      <c r="P499" s="91"/>
      <c r="Q499" s="91"/>
      <c r="R499" s="91"/>
      <c r="S49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499" s="102"/>
      <c r="U499" s="102"/>
      <c r="V499" s="240"/>
      <c r="W499" s="240"/>
      <c r="X499" s="102"/>
      <c r="Y499" s="102"/>
      <c r="Z499" s="102"/>
      <c r="AA499" s="102"/>
      <c r="AB499" s="102"/>
      <c r="AC499" s="102"/>
      <c r="AD499" s="102"/>
      <c r="AE499" s="102"/>
      <c r="AF499" s="102"/>
      <c r="AG49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499" s="103"/>
      <c r="AI499" s="103"/>
      <c r="AJ499" s="103"/>
      <c r="AK499" s="74" t="str">
        <f>CONCATENATE(IF(Table1[[#This Row],[Digital]]=1,"Digital, ",""),IF(Table1[[#This Row],[Face to Face]]=1,"Face to face, ",""),IF(Table1[[#This Row],[Blended]]=1,"Blended",""))</f>
        <v/>
      </c>
      <c r="AL499" s="99"/>
      <c r="AM499" s="104"/>
      <c r="AN499" s="130"/>
      <c r="AO499" s="94"/>
      <c r="AP499" s="182"/>
      <c r="AQ499" s="94"/>
      <c r="AR499" s="94"/>
      <c r="AS499" s="94"/>
      <c r="AT499" s="94"/>
      <c r="AU499" s="94"/>
      <c r="AV499" s="182"/>
      <c r="AW499" s="182"/>
      <c r="AX499" s="182"/>
      <c r="AY499" s="94"/>
      <c r="AZ49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49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499" s="95"/>
      <c r="BC499" s="95"/>
      <c r="BD499" s="90" t="str">
        <f>IF(AND(Table1[[#This Row],[Residential]]=1,Table1[[#This Row],[Commercial]]=1),1,"")</f>
        <v/>
      </c>
      <c r="BE499" s="90" t="str">
        <f>CONCATENATE(IF(Table1[[#This Row],[Residential]]=1,"Residential, ",""),IF(Table1[[#This Row],[Commercial]]=1,"Commercial",""))</f>
        <v/>
      </c>
      <c r="BF499" s="94"/>
      <c r="BG499" s="94"/>
      <c r="BH499" s="94"/>
      <c r="BI499" s="94"/>
      <c r="BJ499" s="94"/>
      <c r="BK499" s="94"/>
      <c r="BL499" s="94"/>
      <c r="BM499" s="182"/>
      <c r="BN499" s="94"/>
      <c r="BO49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499" s="178"/>
      <c r="BQ499" s="120"/>
      <c r="BR499" s="132"/>
      <c r="BS499" s="120"/>
      <c r="BT499" s="175"/>
      <c r="BU499" s="175"/>
      <c r="BV499" s="175"/>
      <c r="BW499" s="121"/>
      <c r="BX499" s="121"/>
      <c r="BY499" s="121"/>
      <c r="BZ499" s="227"/>
      <c r="CA49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499" s="48">
        <f>COUNTIF(Table1[[#This Row],[Validity]:[Alignment with NCC (Yes=1,No=0)]],"N/A")</f>
        <v>0</v>
      </c>
      <c r="CC499" s="48">
        <f>IF(ISERROR(Table1[[#This Row],[Total Quality Score (out of 10)]]/(4-Table1[[#This Row],[N/A Count]])),0,Table1[[#This Row],[Total Quality Score (out of 10)]]/(4-Table1[[#This Row],[N/A Count]]))</f>
        <v>0</v>
      </c>
      <c r="CD499" s="106"/>
      <c r="CE499" s="106"/>
      <c r="CF499" s="172" t="str">
        <f>IF(SUM(Table1[[#This Row],[Multiple]:[Level (all)62]])&lt;1,IF(Table1[[#This Row],[General]]=1,1,""),"")</f>
        <v/>
      </c>
      <c r="CG499" s="172" t="str">
        <f>IF(SUM(Table1[[#This Row],[Multiple]:[Level (all)62]])&lt;1,IF(Table1[[#This Row],[Beginner]]=1,1,""),"")</f>
        <v/>
      </c>
      <c r="CH499" s="171" t="str">
        <f>IF(SUM(Table1[[#This Row],[Multiple]:[Level (all)62]])&lt;1,IF(Table1[[#This Row],[Intermediate]]=1,1,""),"")</f>
        <v/>
      </c>
      <c r="CI499" s="171" t="str">
        <f>IF(SUM(Table1[[#This Row],[Multiple]:[Level (all)62]])&lt;1,IF(Table1[[#This Row],[Advanced]]=1,1,""),"")</f>
        <v/>
      </c>
      <c r="CJ499" s="171" t="str">
        <f>IF(AND(SUM(Table1[[#This Row],[General]:[Advanced]])&lt;4,SUM(Table1[[#This Row],[General]:[Advanced]])&gt;1),1,"")</f>
        <v/>
      </c>
      <c r="CK499" s="171" t="str">
        <f>Table1[[#This Row],[Level (all)]]</f>
        <v/>
      </c>
      <c r="CL499" s="171" t="str">
        <f>IF(Table1[[#This Row],[Multiple audience]]&lt;&gt;1,IF(Table1[[#This Row],[General Audience]]=1,1,""),"")</f>
        <v/>
      </c>
      <c r="CM499" s="171" t="str">
        <f>IF(Table1[[#This Row],[Multiple audience]]&lt;&gt;1,IF(Table1[[#This Row],[Planners / Designers ]]=1,1,""),"")</f>
        <v/>
      </c>
      <c r="CN499" s="171" t="str">
        <f>IF(Table1[[#This Row],[Multiple audience]]&lt;&gt;1,IF(Table1[[#This Row],[Regulatory Assessors]]=1,1,""),"")</f>
        <v/>
      </c>
      <c r="CO499" s="171" t="str">
        <f>IF(Table1[[#This Row],[Multiple audience]]&lt;&gt;1,IF(Table1[[#This Row],[Builders / Management]]=1,1,""),"")</f>
        <v/>
      </c>
      <c r="CP499" s="171" t="str">
        <f>IF(Table1[[#This Row],[Multiple audience]]&lt;&gt;1,IF(Table1[[#This Row],[Energy / Sus Assessors]]=1,1,""),"")</f>
        <v/>
      </c>
      <c r="CQ499" s="171" t="str">
        <f>IF(Table1[[#This Row],[Multiple audience]]&lt;&gt;1,IF(Table1[[#This Row],[Semi-skilled]]=1,1,""),"")</f>
        <v/>
      </c>
      <c r="CR499" s="171" t="str">
        <f>IF(Table1[[#This Row],[Multiple audience]]&lt;&gt;1,IF(Table1[[#This Row],[Trades]]=1,1,""),"")</f>
        <v/>
      </c>
      <c r="CS499" s="171" t="str">
        <f>IF(Table1[[#This Row],[Multiple audience]]&lt;&gt;1,IF(Table1[[#This Row],[Other]]=1,1,""),"")</f>
        <v/>
      </c>
      <c r="CT499" s="171" t="str">
        <f>IF(SUM(Table1[[#This Row],[General Audience]:[Other]])&gt;1,1,"")</f>
        <v/>
      </c>
      <c r="CU499" s="171" t="str">
        <f>IF(Table1[[#This Row],[Various  ]]&lt;&gt;1,IF(Table1[[#This Row],[Calculator / Software]]=1,1,""),"")</f>
        <v/>
      </c>
      <c r="CV499" s="171" t="str">
        <f>IF(Table1[[#This Row],[Various  ]]&lt;&gt;1,IF(Table1[[#This Row],[Information  ]]=1,1,""),"")</f>
        <v/>
      </c>
      <c r="CW499" s="171" t="str">
        <f>IF(Table1[[#This Row],[Various  ]]&lt;&gt;1,IF(Table1[[#This Row],[Interactive Tool]]=1,1,""),"")</f>
        <v/>
      </c>
      <c r="CX499" s="171" t="str">
        <f>IF(Table1[[#This Row],[Various  ]]&lt;&gt;1,IF(Table1[[#This Row],[Technical Specifications]]=1,1,""),"")</f>
        <v/>
      </c>
      <c r="CY499" s="171" t="str">
        <f>IF(Table1[[#This Row],[Various  ]]&lt;&gt;1,IF(Table1[[#This Row],[Training Resources]]=1,1,""),"")</f>
        <v/>
      </c>
      <c r="CZ499" s="171" t="str">
        <f>IF(Table1[[#This Row],[Various  ]]&lt;&gt;1,IF(Table1[[#This Row],[Toolbox]]=1,1,""),"")</f>
        <v/>
      </c>
      <c r="DA499" s="169" t="str">
        <f>IF(Table1[[#This Row],[Various  ]]&lt;&gt;1,IF(Table1[[#This Row],[Video]]=1,1,""),"")</f>
        <v/>
      </c>
      <c r="DB499" s="169" t="str">
        <f>IF(Table1[[#This Row],[Various  ]]&lt;&gt;1,IF(Table1[[#This Row],[Case study]]=1,1,""),"")</f>
        <v/>
      </c>
      <c r="DC499" s="169" t="str">
        <f>IF(Table1[[#This Row],[Various  ]]&lt;&gt;1,IF(Table1[[#This Row],[Other   ]]=1,1,""),"")</f>
        <v/>
      </c>
      <c r="DD499" s="169" t="str">
        <f>IF(Table1[[#This Row],[Various  ]]&lt;&gt;1,IF(Table1[[#This Row],[Standards]]=1,1,""),"")</f>
        <v/>
      </c>
      <c r="DE499" s="169" t="str">
        <f>IF(Table1[[#This Row],[Various]]=1,1,IF(SUM(Table1[[#This Row],[Calculator / Software]:[Standards]])&gt;1,1,""))</f>
        <v/>
      </c>
      <c r="DF499" s="169" t="str">
        <f>IF(Table1[[#This Row],[Multiple NCC links]]&lt;&gt;1,IF(Table1[[#This Row],[Design]]=1,1,""),"")</f>
        <v/>
      </c>
      <c r="DG499" s="169" t="str">
        <f>IF(Table1[[#This Row],[Multiple NCC links]]&lt;&gt;1,IF(Table1[[#This Row],[Assessment / Verification]]=1,1,""),"")</f>
        <v/>
      </c>
      <c r="DH499" s="169" t="str">
        <f>IF(Table1[[#This Row],[Multiple NCC links]]&lt;&gt;1,IF(Table1[[#This Row],[Climate Specific ]]=1,1,""),"")</f>
        <v/>
      </c>
      <c r="DI499" s="169" t="str">
        <f>IF(Table1[[#This Row],[Multiple NCC links]]&lt;&gt;1,IF(Table1[[#This Row],[Alterations / Additions]]=1,1,""),"")</f>
        <v/>
      </c>
      <c r="DJ499" s="169" t="str">
        <f>IF(Table1[[#This Row],[Multiple NCC links]]&lt;&gt;1,IF(Table1[[#This Row],[Glazing]]=1,1,""),"")</f>
        <v/>
      </c>
      <c r="DK499" s="169" t="str">
        <f>IF(Table1[[#This Row],[Multiple NCC links]]&lt;&gt;1,IF(Table1[[#This Row],[Building Fabric / Thermal / Sealing]]=1,1,""),"")</f>
        <v/>
      </c>
      <c r="DL499" s="169" t="str">
        <f>IF(Table1[[#This Row],[Multiple NCC links]]&lt;&gt;1,IF(Table1[[#This Row],[Lighting]]=1,1,""),"")</f>
        <v/>
      </c>
      <c r="DM499" s="169" t="str">
        <f>IF(Table1[[#This Row],[Multiple NCC links]]&lt;&gt;1,IF(Table1[[#This Row],[HVAC]]=1,1,""),"")</f>
        <v/>
      </c>
      <c r="DN499" s="169" t="str">
        <f>IF(Table1[[#This Row],[Multiple NCC links]]&lt;&gt;1,IF(Table1[[#This Row],[Services]]=1,1,""),"")</f>
        <v/>
      </c>
      <c r="DO499" s="169" t="str">
        <f>IF(Table1[[#This Row],[Multiple NCC links]]&lt;&gt;1,IF(Table1[[#This Row],[Maintenance &amp; Monitoring]]=1,1,""),"")</f>
        <v/>
      </c>
      <c r="DP499" s="169" t="str">
        <f>IF(Table1[[#This Row],[Multiple NCC links]]&lt;&gt;1,IF(Table1[[#This Row],[Hand over / Operations]]=1,1,""),"")</f>
        <v/>
      </c>
      <c r="DQ499" s="169" t="str">
        <f>IF(Table1[[#This Row],[Multiple NCC links]]&lt;&gt;1,IF(Table1[[#This Row],[As built assessment]]=1,1,""),"")</f>
        <v/>
      </c>
      <c r="DR499" s="169" t="str">
        <f>IF(Table1[[#This Row],[Multiple NCC links]]&lt;&gt;1,IF(Table1[[#This Row],[Beyond compliance]]=1,1,""),"")</f>
        <v/>
      </c>
      <c r="DS499" s="169" t="str">
        <f>IF(SUM(Table1[[#This Row],[Design]:[Beyond compliance]])&gt;1,1,"")</f>
        <v/>
      </c>
      <c r="DT499" s="169" t="str">
        <f>IF(Table1[[#This Row],[Both Residential &amp; Commercial4]]&lt;&gt;1,IF(Table1[[#This Row],[Residential]]=1,1,""),"")</f>
        <v/>
      </c>
      <c r="DU499" s="169" t="str">
        <f>IF(Table1[[#This Row],[Both Residential &amp; Commercial4]]&lt;&gt;1,IF(Table1[[#This Row],[Commercial]]=1,1,""),"")</f>
        <v/>
      </c>
      <c r="DV499" s="169" t="str">
        <f>Table1[[#This Row],[Residential &amp; Commercial]]</f>
        <v/>
      </c>
      <c r="DW499" s="169"/>
    </row>
    <row r="500" spans="1:127" s="49" customFormat="1" ht="20.25" thickTop="1" thickBot="1" x14ac:dyDescent="0.35">
      <c r="A500" s="97"/>
      <c r="B500" s="97"/>
      <c r="C500" s="88"/>
      <c r="D500" s="88"/>
      <c r="E500" s="176"/>
      <c r="F500" s="176"/>
      <c r="G500" s="176"/>
      <c r="H500" s="176"/>
      <c r="I500" s="90" t="str">
        <f>IF(AND(Table1[[#This Row],[General]]=1,Table1[[#This Row],[Beginner]]=1,Table1[[#This Row],[Intermediate]]=1,Table1[[#This Row],[Advanced]]=1),1,"")</f>
        <v/>
      </c>
      <c r="J500" s="90" t="str">
        <f>CONCATENATE(IF(Table1[[#This Row],[General]]=1,"General, ",""), IF(Table1[[#This Row],[Beginner]]=1,"Beginner, ",""),IF(Table1[[#This Row],[Intermediate]]=1,"Intermediate, ",""), IF(Table1[[#This Row],[Advanced]]=1,"Advanced",""))</f>
        <v/>
      </c>
      <c r="K500" s="91"/>
      <c r="L500" s="179"/>
      <c r="M500" s="91"/>
      <c r="N500" s="91"/>
      <c r="O500" s="159"/>
      <c r="P500" s="91"/>
      <c r="Q500" s="91"/>
      <c r="R500" s="91"/>
      <c r="S50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00" s="102"/>
      <c r="U500" s="102"/>
      <c r="V500" s="240"/>
      <c r="W500" s="240"/>
      <c r="X500" s="102"/>
      <c r="Y500" s="102"/>
      <c r="Z500" s="102"/>
      <c r="AA500" s="102"/>
      <c r="AB500" s="102"/>
      <c r="AC500" s="102"/>
      <c r="AD500" s="102"/>
      <c r="AE500" s="102"/>
      <c r="AF500" s="102"/>
      <c r="AG50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00" s="103"/>
      <c r="AI500" s="103"/>
      <c r="AJ500" s="103"/>
      <c r="AK500" s="74" t="str">
        <f>CONCATENATE(IF(Table1[[#This Row],[Digital]]=1,"Digital, ",""),IF(Table1[[#This Row],[Face to Face]]=1,"Face to face, ",""),IF(Table1[[#This Row],[Blended]]=1,"Blended",""))</f>
        <v/>
      </c>
      <c r="AL500" s="99"/>
      <c r="AM500" s="104"/>
      <c r="AN500" s="130"/>
      <c r="AO500" s="94"/>
      <c r="AP500" s="182"/>
      <c r="AQ500" s="94"/>
      <c r="AR500" s="94"/>
      <c r="AS500" s="94"/>
      <c r="AT500" s="94"/>
      <c r="AU500" s="94"/>
      <c r="AV500" s="182"/>
      <c r="AW500" s="182"/>
      <c r="AX500" s="182"/>
      <c r="AY500" s="94"/>
      <c r="AZ50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0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00" s="95"/>
      <c r="BC500" s="95"/>
      <c r="BD500" s="90" t="str">
        <f>IF(AND(Table1[[#This Row],[Residential]]=1,Table1[[#This Row],[Commercial]]=1),1,"")</f>
        <v/>
      </c>
      <c r="BE500" s="90" t="str">
        <f>CONCATENATE(IF(Table1[[#This Row],[Residential]]=1,"Residential, ",""),IF(Table1[[#This Row],[Commercial]]=1,"Commercial",""))</f>
        <v/>
      </c>
      <c r="BF500" s="94"/>
      <c r="BG500" s="94"/>
      <c r="BH500" s="94"/>
      <c r="BI500" s="94"/>
      <c r="BJ500" s="94"/>
      <c r="BK500" s="94"/>
      <c r="BL500" s="94"/>
      <c r="BM500" s="182"/>
      <c r="BN500" s="94"/>
      <c r="BO50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00" s="178"/>
      <c r="BQ500" s="120"/>
      <c r="BR500" s="132"/>
      <c r="BS500" s="120"/>
      <c r="BT500" s="175"/>
      <c r="BU500" s="175"/>
      <c r="BV500" s="175"/>
      <c r="BW500" s="121"/>
      <c r="BX500" s="121"/>
      <c r="BY500" s="121"/>
      <c r="BZ500" s="227"/>
      <c r="CA50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00" s="48">
        <f>COUNTIF(Table1[[#This Row],[Validity]:[Alignment with NCC (Yes=1,No=0)]],"N/A")</f>
        <v>0</v>
      </c>
      <c r="CC500" s="48">
        <f>IF(ISERROR(Table1[[#This Row],[Total Quality Score (out of 10)]]/(4-Table1[[#This Row],[N/A Count]])),0,Table1[[#This Row],[Total Quality Score (out of 10)]]/(4-Table1[[#This Row],[N/A Count]]))</f>
        <v>0</v>
      </c>
      <c r="CD500" s="106"/>
      <c r="CE500" s="106"/>
      <c r="CF500" s="172" t="str">
        <f>IF(SUM(Table1[[#This Row],[Multiple]:[Level (all)62]])&lt;1,IF(Table1[[#This Row],[General]]=1,1,""),"")</f>
        <v/>
      </c>
      <c r="CG500" s="172" t="str">
        <f>IF(SUM(Table1[[#This Row],[Multiple]:[Level (all)62]])&lt;1,IF(Table1[[#This Row],[Beginner]]=1,1,""),"")</f>
        <v/>
      </c>
      <c r="CH500" s="171" t="str">
        <f>IF(SUM(Table1[[#This Row],[Multiple]:[Level (all)62]])&lt;1,IF(Table1[[#This Row],[Intermediate]]=1,1,""),"")</f>
        <v/>
      </c>
      <c r="CI500" s="171" t="str">
        <f>IF(SUM(Table1[[#This Row],[Multiple]:[Level (all)62]])&lt;1,IF(Table1[[#This Row],[Advanced]]=1,1,""),"")</f>
        <v/>
      </c>
      <c r="CJ500" s="171" t="str">
        <f>IF(AND(SUM(Table1[[#This Row],[General]:[Advanced]])&lt;4,SUM(Table1[[#This Row],[General]:[Advanced]])&gt;1),1,"")</f>
        <v/>
      </c>
      <c r="CK500" s="171" t="str">
        <f>Table1[[#This Row],[Level (all)]]</f>
        <v/>
      </c>
      <c r="CL500" s="171" t="str">
        <f>IF(Table1[[#This Row],[Multiple audience]]&lt;&gt;1,IF(Table1[[#This Row],[General Audience]]=1,1,""),"")</f>
        <v/>
      </c>
      <c r="CM500" s="171" t="str">
        <f>IF(Table1[[#This Row],[Multiple audience]]&lt;&gt;1,IF(Table1[[#This Row],[Planners / Designers ]]=1,1,""),"")</f>
        <v/>
      </c>
      <c r="CN500" s="171" t="str">
        <f>IF(Table1[[#This Row],[Multiple audience]]&lt;&gt;1,IF(Table1[[#This Row],[Regulatory Assessors]]=1,1,""),"")</f>
        <v/>
      </c>
      <c r="CO500" s="171" t="str">
        <f>IF(Table1[[#This Row],[Multiple audience]]&lt;&gt;1,IF(Table1[[#This Row],[Builders / Management]]=1,1,""),"")</f>
        <v/>
      </c>
      <c r="CP500" s="171" t="str">
        <f>IF(Table1[[#This Row],[Multiple audience]]&lt;&gt;1,IF(Table1[[#This Row],[Energy / Sus Assessors]]=1,1,""),"")</f>
        <v/>
      </c>
      <c r="CQ500" s="171" t="str">
        <f>IF(Table1[[#This Row],[Multiple audience]]&lt;&gt;1,IF(Table1[[#This Row],[Semi-skilled]]=1,1,""),"")</f>
        <v/>
      </c>
      <c r="CR500" s="171" t="str">
        <f>IF(Table1[[#This Row],[Multiple audience]]&lt;&gt;1,IF(Table1[[#This Row],[Trades]]=1,1,""),"")</f>
        <v/>
      </c>
      <c r="CS500" s="171" t="str">
        <f>IF(Table1[[#This Row],[Multiple audience]]&lt;&gt;1,IF(Table1[[#This Row],[Other]]=1,1,""),"")</f>
        <v/>
      </c>
      <c r="CT500" s="171" t="str">
        <f>IF(SUM(Table1[[#This Row],[General Audience]:[Other]])&gt;1,1,"")</f>
        <v/>
      </c>
      <c r="CU500" s="171" t="str">
        <f>IF(Table1[[#This Row],[Various  ]]&lt;&gt;1,IF(Table1[[#This Row],[Calculator / Software]]=1,1,""),"")</f>
        <v/>
      </c>
      <c r="CV500" s="171" t="str">
        <f>IF(Table1[[#This Row],[Various  ]]&lt;&gt;1,IF(Table1[[#This Row],[Information  ]]=1,1,""),"")</f>
        <v/>
      </c>
      <c r="CW500" s="171" t="str">
        <f>IF(Table1[[#This Row],[Various  ]]&lt;&gt;1,IF(Table1[[#This Row],[Interactive Tool]]=1,1,""),"")</f>
        <v/>
      </c>
      <c r="CX500" s="171" t="str">
        <f>IF(Table1[[#This Row],[Various  ]]&lt;&gt;1,IF(Table1[[#This Row],[Technical Specifications]]=1,1,""),"")</f>
        <v/>
      </c>
      <c r="CY500" s="171" t="str">
        <f>IF(Table1[[#This Row],[Various  ]]&lt;&gt;1,IF(Table1[[#This Row],[Training Resources]]=1,1,""),"")</f>
        <v/>
      </c>
      <c r="CZ500" s="171" t="str">
        <f>IF(Table1[[#This Row],[Various  ]]&lt;&gt;1,IF(Table1[[#This Row],[Toolbox]]=1,1,""),"")</f>
        <v/>
      </c>
      <c r="DA500" s="169" t="str">
        <f>IF(Table1[[#This Row],[Various  ]]&lt;&gt;1,IF(Table1[[#This Row],[Video]]=1,1,""),"")</f>
        <v/>
      </c>
      <c r="DB500" s="169" t="str">
        <f>IF(Table1[[#This Row],[Various  ]]&lt;&gt;1,IF(Table1[[#This Row],[Case study]]=1,1,""),"")</f>
        <v/>
      </c>
      <c r="DC500" s="169" t="str">
        <f>IF(Table1[[#This Row],[Various  ]]&lt;&gt;1,IF(Table1[[#This Row],[Other   ]]=1,1,""),"")</f>
        <v/>
      </c>
      <c r="DD500" s="169" t="str">
        <f>IF(Table1[[#This Row],[Various  ]]&lt;&gt;1,IF(Table1[[#This Row],[Standards]]=1,1,""),"")</f>
        <v/>
      </c>
      <c r="DE500" s="169" t="str">
        <f>IF(Table1[[#This Row],[Various]]=1,1,IF(SUM(Table1[[#This Row],[Calculator / Software]:[Standards]])&gt;1,1,""))</f>
        <v/>
      </c>
      <c r="DF500" s="169" t="str">
        <f>IF(Table1[[#This Row],[Multiple NCC links]]&lt;&gt;1,IF(Table1[[#This Row],[Design]]=1,1,""),"")</f>
        <v/>
      </c>
      <c r="DG500" s="169" t="str">
        <f>IF(Table1[[#This Row],[Multiple NCC links]]&lt;&gt;1,IF(Table1[[#This Row],[Assessment / Verification]]=1,1,""),"")</f>
        <v/>
      </c>
      <c r="DH500" s="169" t="str">
        <f>IF(Table1[[#This Row],[Multiple NCC links]]&lt;&gt;1,IF(Table1[[#This Row],[Climate Specific ]]=1,1,""),"")</f>
        <v/>
      </c>
      <c r="DI500" s="169" t="str">
        <f>IF(Table1[[#This Row],[Multiple NCC links]]&lt;&gt;1,IF(Table1[[#This Row],[Alterations / Additions]]=1,1,""),"")</f>
        <v/>
      </c>
      <c r="DJ500" s="169" t="str">
        <f>IF(Table1[[#This Row],[Multiple NCC links]]&lt;&gt;1,IF(Table1[[#This Row],[Glazing]]=1,1,""),"")</f>
        <v/>
      </c>
      <c r="DK500" s="169" t="str">
        <f>IF(Table1[[#This Row],[Multiple NCC links]]&lt;&gt;1,IF(Table1[[#This Row],[Building Fabric / Thermal / Sealing]]=1,1,""),"")</f>
        <v/>
      </c>
      <c r="DL500" s="169" t="str">
        <f>IF(Table1[[#This Row],[Multiple NCC links]]&lt;&gt;1,IF(Table1[[#This Row],[Lighting]]=1,1,""),"")</f>
        <v/>
      </c>
      <c r="DM500" s="169" t="str">
        <f>IF(Table1[[#This Row],[Multiple NCC links]]&lt;&gt;1,IF(Table1[[#This Row],[HVAC]]=1,1,""),"")</f>
        <v/>
      </c>
      <c r="DN500" s="169" t="str">
        <f>IF(Table1[[#This Row],[Multiple NCC links]]&lt;&gt;1,IF(Table1[[#This Row],[Services]]=1,1,""),"")</f>
        <v/>
      </c>
      <c r="DO500" s="169" t="str">
        <f>IF(Table1[[#This Row],[Multiple NCC links]]&lt;&gt;1,IF(Table1[[#This Row],[Maintenance &amp; Monitoring]]=1,1,""),"")</f>
        <v/>
      </c>
      <c r="DP500" s="169" t="str">
        <f>IF(Table1[[#This Row],[Multiple NCC links]]&lt;&gt;1,IF(Table1[[#This Row],[Hand over / Operations]]=1,1,""),"")</f>
        <v/>
      </c>
      <c r="DQ500" s="169" t="str">
        <f>IF(Table1[[#This Row],[Multiple NCC links]]&lt;&gt;1,IF(Table1[[#This Row],[As built assessment]]=1,1,""),"")</f>
        <v/>
      </c>
      <c r="DR500" s="169" t="str">
        <f>IF(Table1[[#This Row],[Multiple NCC links]]&lt;&gt;1,IF(Table1[[#This Row],[Beyond compliance]]=1,1,""),"")</f>
        <v/>
      </c>
      <c r="DS500" s="169" t="str">
        <f>IF(SUM(Table1[[#This Row],[Design]:[Beyond compliance]])&gt;1,1,"")</f>
        <v/>
      </c>
      <c r="DT500" s="169" t="str">
        <f>IF(Table1[[#This Row],[Both Residential &amp; Commercial4]]&lt;&gt;1,IF(Table1[[#This Row],[Residential]]=1,1,""),"")</f>
        <v/>
      </c>
      <c r="DU500" s="169" t="str">
        <f>IF(Table1[[#This Row],[Both Residential &amp; Commercial4]]&lt;&gt;1,IF(Table1[[#This Row],[Commercial]]=1,1,""),"")</f>
        <v/>
      </c>
      <c r="DV500" s="169" t="str">
        <f>Table1[[#This Row],[Residential &amp; Commercial]]</f>
        <v/>
      </c>
      <c r="DW500" s="169"/>
    </row>
    <row r="501" spans="1:127" s="49" customFormat="1" ht="20.25" thickTop="1" thickBot="1" x14ac:dyDescent="0.35">
      <c r="A501" s="97"/>
      <c r="B501" s="97"/>
      <c r="C501" s="88"/>
      <c r="D501" s="88"/>
      <c r="E501" s="176"/>
      <c r="F501" s="176"/>
      <c r="G501" s="176"/>
      <c r="H501" s="176"/>
      <c r="I501" s="90" t="str">
        <f>IF(AND(Table1[[#This Row],[General]]=1,Table1[[#This Row],[Beginner]]=1,Table1[[#This Row],[Intermediate]]=1,Table1[[#This Row],[Advanced]]=1),1,"")</f>
        <v/>
      </c>
      <c r="J501" s="90" t="str">
        <f>CONCATENATE(IF(Table1[[#This Row],[General]]=1,"General, ",""), IF(Table1[[#This Row],[Beginner]]=1,"Beginner, ",""),IF(Table1[[#This Row],[Intermediate]]=1,"Intermediate, ",""), IF(Table1[[#This Row],[Advanced]]=1,"Advanced",""))</f>
        <v/>
      </c>
      <c r="K501" s="91"/>
      <c r="L501" s="179"/>
      <c r="M501" s="91"/>
      <c r="N501" s="91"/>
      <c r="O501" s="159"/>
      <c r="P501" s="91"/>
      <c r="Q501" s="91"/>
      <c r="R501" s="91"/>
      <c r="S50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01" s="102"/>
      <c r="U501" s="102"/>
      <c r="V501" s="240"/>
      <c r="W501" s="240"/>
      <c r="X501" s="102"/>
      <c r="Y501" s="102"/>
      <c r="Z501" s="102"/>
      <c r="AA501" s="102"/>
      <c r="AB501" s="102"/>
      <c r="AC501" s="102"/>
      <c r="AD501" s="102"/>
      <c r="AE501" s="102"/>
      <c r="AF501" s="102"/>
      <c r="AG50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01" s="103"/>
      <c r="AI501" s="103"/>
      <c r="AJ501" s="103"/>
      <c r="AK501" s="74" t="str">
        <f>CONCATENATE(IF(Table1[[#This Row],[Digital]]=1,"Digital, ",""),IF(Table1[[#This Row],[Face to Face]]=1,"Face to face, ",""),IF(Table1[[#This Row],[Blended]]=1,"Blended",""))</f>
        <v/>
      </c>
      <c r="AL501" s="99"/>
      <c r="AM501" s="104"/>
      <c r="AN501" s="130"/>
      <c r="AO501" s="94"/>
      <c r="AP501" s="182"/>
      <c r="AQ501" s="94"/>
      <c r="AR501" s="94"/>
      <c r="AS501" s="94"/>
      <c r="AT501" s="94"/>
      <c r="AU501" s="94"/>
      <c r="AV501" s="182"/>
      <c r="AW501" s="182"/>
      <c r="AX501" s="182"/>
      <c r="AY501" s="94"/>
      <c r="AZ50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0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01" s="95"/>
      <c r="BC501" s="95"/>
      <c r="BD501" s="90" t="str">
        <f>IF(AND(Table1[[#This Row],[Residential]]=1,Table1[[#This Row],[Commercial]]=1),1,"")</f>
        <v/>
      </c>
      <c r="BE501" s="90" t="str">
        <f>CONCATENATE(IF(Table1[[#This Row],[Residential]]=1,"Residential, ",""),IF(Table1[[#This Row],[Commercial]]=1,"Commercial",""))</f>
        <v/>
      </c>
      <c r="BF501" s="94"/>
      <c r="BG501" s="94"/>
      <c r="BH501" s="94"/>
      <c r="BI501" s="94"/>
      <c r="BJ501" s="94"/>
      <c r="BK501" s="94"/>
      <c r="BL501" s="94"/>
      <c r="BM501" s="182"/>
      <c r="BN501" s="94"/>
      <c r="BO50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01" s="178"/>
      <c r="BQ501" s="120"/>
      <c r="BR501" s="132"/>
      <c r="BS501" s="120"/>
      <c r="BT501" s="175"/>
      <c r="BU501" s="175"/>
      <c r="BV501" s="175"/>
      <c r="BW501" s="121"/>
      <c r="BX501" s="121"/>
      <c r="BY501" s="121"/>
      <c r="BZ501" s="227"/>
      <c r="CA50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01" s="48">
        <f>COUNTIF(Table1[[#This Row],[Validity]:[Alignment with NCC (Yes=1,No=0)]],"N/A")</f>
        <v>0</v>
      </c>
      <c r="CC501" s="48">
        <f>IF(ISERROR(Table1[[#This Row],[Total Quality Score (out of 10)]]/(4-Table1[[#This Row],[N/A Count]])),0,Table1[[#This Row],[Total Quality Score (out of 10)]]/(4-Table1[[#This Row],[N/A Count]]))</f>
        <v>0</v>
      </c>
      <c r="CD501" s="106"/>
      <c r="CE501" s="106"/>
      <c r="CF501" s="172" t="str">
        <f>IF(SUM(Table1[[#This Row],[Multiple]:[Level (all)62]])&lt;1,IF(Table1[[#This Row],[General]]=1,1,""),"")</f>
        <v/>
      </c>
      <c r="CG501" s="172" t="str">
        <f>IF(SUM(Table1[[#This Row],[Multiple]:[Level (all)62]])&lt;1,IF(Table1[[#This Row],[Beginner]]=1,1,""),"")</f>
        <v/>
      </c>
      <c r="CH501" s="171" t="str">
        <f>IF(SUM(Table1[[#This Row],[Multiple]:[Level (all)62]])&lt;1,IF(Table1[[#This Row],[Intermediate]]=1,1,""),"")</f>
        <v/>
      </c>
      <c r="CI501" s="171" t="str">
        <f>IF(SUM(Table1[[#This Row],[Multiple]:[Level (all)62]])&lt;1,IF(Table1[[#This Row],[Advanced]]=1,1,""),"")</f>
        <v/>
      </c>
      <c r="CJ501" s="171" t="str">
        <f>IF(AND(SUM(Table1[[#This Row],[General]:[Advanced]])&lt;4,SUM(Table1[[#This Row],[General]:[Advanced]])&gt;1),1,"")</f>
        <v/>
      </c>
      <c r="CK501" s="171" t="str">
        <f>Table1[[#This Row],[Level (all)]]</f>
        <v/>
      </c>
      <c r="CL501" s="171" t="str">
        <f>IF(Table1[[#This Row],[Multiple audience]]&lt;&gt;1,IF(Table1[[#This Row],[General Audience]]=1,1,""),"")</f>
        <v/>
      </c>
      <c r="CM501" s="171" t="str">
        <f>IF(Table1[[#This Row],[Multiple audience]]&lt;&gt;1,IF(Table1[[#This Row],[Planners / Designers ]]=1,1,""),"")</f>
        <v/>
      </c>
      <c r="CN501" s="171" t="str">
        <f>IF(Table1[[#This Row],[Multiple audience]]&lt;&gt;1,IF(Table1[[#This Row],[Regulatory Assessors]]=1,1,""),"")</f>
        <v/>
      </c>
      <c r="CO501" s="171" t="str">
        <f>IF(Table1[[#This Row],[Multiple audience]]&lt;&gt;1,IF(Table1[[#This Row],[Builders / Management]]=1,1,""),"")</f>
        <v/>
      </c>
      <c r="CP501" s="171" t="str">
        <f>IF(Table1[[#This Row],[Multiple audience]]&lt;&gt;1,IF(Table1[[#This Row],[Energy / Sus Assessors]]=1,1,""),"")</f>
        <v/>
      </c>
      <c r="CQ501" s="171" t="str">
        <f>IF(Table1[[#This Row],[Multiple audience]]&lt;&gt;1,IF(Table1[[#This Row],[Semi-skilled]]=1,1,""),"")</f>
        <v/>
      </c>
      <c r="CR501" s="171" t="str">
        <f>IF(Table1[[#This Row],[Multiple audience]]&lt;&gt;1,IF(Table1[[#This Row],[Trades]]=1,1,""),"")</f>
        <v/>
      </c>
      <c r="CS501" s="171" t="str">
        <f>IF(Table1[[#This Row],[Multiple audience]]&lt;&gt;1,IF(Table1[[#This Row],[Other]]=1,1,""),"")</f>
        <v/>
      </c>
      <c r="CT501" s="171" t="str">
        <f>IF(SUM(Table1[[#This Row],[General Audience]:[Other]])&gt;1,1,"")</f>
        <v/>
      </c>
      <c r="CU501" s="171" t="str">
        <f>IF(Table1[[#This Row],[Various  ]]&lt;&gt;1,IF(Table1[[#This Row],[Calculator / Software]]=1,1,""),"")</f>
        <v/>
      </c>
      <c r="CV501" s="171" t="str">
        <f>IF(Table1[[#This Row],[Various  ]]&lt;&gt;1,IF(Table1[[#This Row],[Information  ]]=1,1,""),"")</f>
        <v/>
      </c>
      <c r="CW501" s="171" t="str">
        <f>IF(Table1[[#This Row],[Various  ]]&lt;&gt;1,IF(Table1[[#This Row],[Interactive Tool]]=1,1,""),"")</f>
        <v/>
      </c>
      <c r="CX501" s="171" t="str">
        <f>IF(Table1[[#This Row],[Various  ]]&lt;&gt;1,IF(Table1[[#This Row],[Technical Specifications]]=1,1,""),"")</f>
        <v/>
      </c>
      <c r="CY501" s="171" t="str">
        <f>IF(Table1[[#This Row],[Various  ]]&lt;&gt;1,IF(Table1[[#This Row],[Training Resources]]=1,1,""),"")</f>
        <v/>
      </c>
      <c r="CZ501" s="171" t="str">
        <f>IF(Table1[[#This Row],[Various  ]]&lt;&gt;1,IF(Table1[[#This Row],[Toolbox]]=1,1,""),"")</f>
        <v/>
      </c>
      <c r="DA501" s="169" t="str">
        <f>IF(Table1[[#This Row],[Various  ]]&lt;&gt;1,IF(Table1[[#This Row],[Video]]=1,1,""),"")</f>
        <v/>
      </c>
      <c r="DB501" s="169" t="str">
        <f>IF(Table1[[#This Row],[Various  ]]&lt;&gt;1,IF(Table1[[#This Row],[Case study]]=1,1,""),"")</f>
        <v/>
      </c>
      <c r="DC501" s="169" t="str">
        <f>IF(Table1[[#This Row],[Various  ]]&lt;&gt;1,IF(Table1[[#This Row],[Other   ]]=1,1,""),"")</f>
        <v/>
      </c>
      <c r="DD501" s="169" t="str">
        <f>IF(Table1[[#This Row],[Various  ]]&lt;&gt;1,IF(Table1[[#This Row],[Standards]]=1,1,""),"")</f>
        <v/>
      </c>
      <c r="DE501" s="169" t="str">
        <f>IF(Table1[[#This Row],[Various]]=1,1,IF(SUM(Table1[[#This Row],[Calculator / Software]:[Standards]])&gt;1,1,""))</f>
        <v/>
      </c>
      <c r="DF501" s="169" t="str">
        <f>IF(Table1[[#This Row],[Multiple NCC links]]&lt;&gt;1,IF(Table1[[#This Row],[Design]]=1,1,""),"")</f>
        <v/>
      </c>
      <c r="DG501" s="169" t="str">
        <f>IF(Table1[[#This Row],[Multiple NCC links]]&lt;&gt;1,IF(Table1[[#This Row],[Assessment / Verification]]=1,1,""),"")</f>
        <v/>
      </c>
      <c r="DH501" s="169" t="str">
        <f>IF(Table1[[#This Row],[Multiple NCC links]]&lt;&gt;1,IF(Table1[[#This Row],[Climate Specific ]]=1,1,""),"")</f>
        <v/>
      </c>
      <c r="DI501" s="169" t="str">
        <f>IF(Table1[[#This Row],[Multiple NCC links]]&lt;&gt;1,IF(Table1[[#This Row],[Alterations / Additions]]=1,1,""),"")</f>
        <v/>
      </c>
      <c r="DJ501" s="169" t="str">
        <f>IF(Table1[[#This Row],[Multiple NCC links]]&lt;&gt;1,IF(Table1[[#This Row],[Glazing]]=1,1,""),"")</f>
        <v/>
      </c>
      <c r="DK501" s="169" t="str">
        <f>IF(Table1[[#This Row],[Multiple NCC links]]&lt;&gt;1,IF(Table1[[#This Row],[Building Fabric / Thermal / Sealing]]=1,1,""),"")</f>
        <v/>
      </c>
      <c r="DL501" s="169" t="str">
        <f>IF(Table1[[#This Row],[Multiple NCC links]]&lt;&gt;1,IF(Table1[[#This Row],[Lighting]]=1,1,""),"")</f>
        <v/>
      </c>
      <c r="DM501" s="169" t="str">
        <f>IF(Table1[[#This Row],[Multiple NCC links]]&lt;&gt;1,IF(Table1[[#This Row],[HVAC]]=1,1,""),"")</f>
        <v/>
      </c>
      <c r="DN501" s="169" t="str">
        <f>IF(Table1[[#This Row],[Multiple NCC links]]&lt;&gt;1,IF(Table1[[#This Row],[Services]]=1,1,""),"")</f>
        <v/>
      </c>
      <c r="DO501" s="169" t="str">
        <f>IF(Table1[[#This Row],[Multiple NCC links]]&lt;&gt;1,IF(Table1[[#This Row],[Maintenance &amp; Monitoring]]=1,1,""),"")</f>
        <v/>
      </c>
      <c r="DP501" s="169" t="str">
        <f>IF(Table1[[#This Row],[Multiple NCC links]]&lt;&gt;1,IF(Table1[[#This Row],[Hand over / Operations]]=1,1,""),"")</f>
        <v/>
      </c>
      <c r="DQ501" s="169" t="str">
        <f>IF(Table1[[#This Row],[Multiple NCC links]]&lt;&gt;1,IF(Table1[[#This Row],[As built assessment]]=1,1,""),"")</f>
        <v/>
      </c>
      <c r="DR501" s="169" t="str">
        <f>IF(Table1[[#This Row],[Multiple NCC links]]&lt;&gt;1,IF(Table1[[#This Row],[Beyond compliance]]=1,1,""),"")</f>
        <v/>
      </c>
      <c r="DS501" s="169" t="str">
        <f>IF(SUM(Table1[[#This Row],[Design]:[Beyond compliance]])&gt;1,1,"")</f>
        <v/>
      </c>
      <c r="DT501" s="169" t="str">
        <f>IF(Table1[[#This Row],[Both Residential &amp; Commercial4]]&lt;&gt;1,IF(Table1[[#This Row],[Residential]]=1,1,""),"")</f>
        <v/>
      </c>
      <c r="DU501" s="169" t="str">
        <f>IF(Table1[[#This Row],[Both Residential &amp; Commercial4]]&lt;&gt;1,IF(Table1[[#This Row],[Commercial]]=1,1,""),"")</f>
        <v/>
      </c>
      <c r="DV501" s="169" t="str">
        <f>Table1[[#This Row],[Residential &amp; Commercial]]</f>
        <v/>
      </c>
      <c r="DW501" s="169"/>
    </row>
    <row r="502" spans="1:127" s="49" customFormat="1" ht="20.25" thickTop="1" thickBot="1" x14ac:dyDescent="0.35">
      <c r="A502" s="97"/>
      <c r="B502" s="97"/>
      <c r="C502" s="88"/>
      <c r="D502" s="88"/>
      <c r="E502" s="176"/>
      <c r="F502" s="176"/>
      <c r="G502" s="176"/>
      <c r="H502" s="176"/>
      <c r="I502" s="90" t="str">
        <f>IF(AND(Table1[[#This Row],[General]]=1,Table1[[#This Row],[Beginner]]=1,Table1[[#This Row],[Intermediate]]=1,Table1[[#This Row],[Advanced]]=1),1,"")</f>
        <v/>
      </c>
      <c r="J502" s="90" t="str">
        <f>CONCATENATE(IF(Table1[[#This Row],[General]]=1,"General, ",""), IF(Table1[[#This Row],[Beginner]]=1,"Beginner, ",""),IF(Table1[[#This Row],[Intermediate]]=1,"Intermediate, ",""), IF(Table1[[#This Row],[Advanced]]=1,"Advanced",""))</f>
        <v/>
      </c>
      <c r="K502" s="91"/>
      <c r="L502" s="179"/>
      <c r="M502" s="91"/>
      <c r="N502" s="91"/>
      <c r="O502" s="159"/>
      <c r="P502" s="91"/>
      <c r="Q502" s="91"/>
      <c r="R502" s="91"/>
      <c r="S50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02" s="102"/>
      <c r="U502" s="102"/>
      <c r="V502" s="240"/>
      <c r="W502" s="240"/>
      <c r="X502" s="102"/>
      <c r="Y502" s="102"/>
      <c r="Z502" s="102"/>
      <c r="AA502" s="102"/>
      <c r="AB502" s="102"/>
      <c r="AC502" s="102"/>
      <c r="AD502" s="102"/>
      <c r="AE502" s="102"/>
      <c r="AF502" s="102"/>
      <c r="AG50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02" s="103"/>
      <c r="AI502" s="103"/>
      <c r="AJ502" s="103"/>
      <c r="AK502" s="74" t="str">
        <f>CONCATENATE(IF(Table1[[#This Row],[Digital]]=1,"Digital, ",""),IF(Table1[[#This Row],[Face to Face]]=1,"Face to face, ",""),IF(Table1[[#This Row],[Blended]]=1,"Blended",""))</f>
        <v/>
      </c>
      <c r="AL502" s="99"/>
      <c r="AM502" s="104"/>
      <c r="AN502" s="130"/>
      <c r="AO502" s="94"/>
      <c r="AP502" s="182"/>
      <c r="AQ502" s="94"/>
      <c r="AR502" s="94"/>
      <c r="AS502" s="94"/>
      <c r="AT502" s="94"/>
      <c r="AU502" s="94"/>
      <c r="AV502" s="182"/>
      <c r="AW502" s="182"/>
      <c r="AX502" s="182"/>
      <c r="AY502" s="94"/>
      <c r="AZ50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0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02" s="95"/>
      <c r="BC502" s="95"/>
      <c r="BD502" s="90" t="str">
        <f>IF(AND(Table1[[#This Row],[Residential]]=1,Table1[[#This Row],[Commercial]]=1),1,"")</f>
        <v/>
      </c>
      <c r="BE502" s="90" t="str">
        <f>CONCATENATE(IF(Table1[[#This Row],[Residential]]=1,"Residential, ",""),IF(Table1[[#This Row],[Commercial]]=1,"Commercial",""))</f>
        <v/>
      </c>
      <c r="BF502" s="94"/>
      <c r="BG502" s="94"/>
      <c r="BH502" s="94"/>
      <c r="BI502" s="94"/>
      <c r="BJ502" s="94"/>
      <c r="BK502" s="94"/>
      <c r="BL502" s="94"/>
      <c r="BM502" s="182"/>
      <c r="BN502" s="94"/>
      <c r="BO50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02" s="178"/>
      <c r="BQ502" s="120"/>
      <c r="BR502" s="132"/>
      <c r="BS502" s="120"/>
      <c r="BT502" s="175"/>
      <c r="BU502" s="175"/>
      <c r="BV502" s="175"/>
      <c r="BW502" s="121"/>
      <c r="BX502" s="121"/>
      <c r="BY502" s="121"/>
      <c r="BZ502" s="227"/>
      <c r="CA50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02" s="48">
        <f>COUNTIF(Table1[[#This Row],[Validity]:[Alignment with NCC (Yes=1,No=0)]],"N/A")</f>
        <v>0</v>
      </c>
      <c r="CC502" s="48">
        <f>IF(ISERROR(Table1[[#This Row],[Total Quality Score (out of 10)]]/(4-Table1[[#This Row],[N/A Count]])),0,Table1[[#This Row],[Total Quality Score (out of 10)]]/(4-Table1[[#This Row],[N/A Count]]))</f>
        <v>0</v>
      </c>
      <c r="CD502" s="106"/>
      <c r="CE502" s="106"/>
      <c r="CF502" s="172" t="str">
        <f>IF(SUM(Table1[[#This Row],[Multiple]:[Level (all)62]])&lt;1,IF(Table1[[#This Row],[General]]=1,1,""),"")</f>
        <v/>
      </c>
      <c r="CG502" s="172" t="str">
        <f>IF(SUM(Table1[[#This Row],[Multiple]:[Level (all)62]])&lt;1,IF(Table1[[#This Row],[Beginner]]=1,1,""),"")</f>
        <v/>
      </c>
      <c r="CH502" s="171" t="str">
        <f>IF(SUM(Table1[[#This Row],[Multiple]:[Level (all)62]])&lt;1,IF(Table1[[#This Row],[Intermediate]]=1,1,""),"")</f>
        <v/>
      </c>
      <c r="CI502" s="171" t="str">
        <f>IF(SUM(Table1[[#This Row],[Multiple]:[Level (all)62]])&lt;1,IF(Table1[[#This Row],[Advanced]]=1,1,""),"")</f>
        <v/>
      </c>
      <c r="CJ502" s="171" t="str">
        <f>IF(AND(SUM(Table1[[#This Row],[General]:[Advanced]])&lt;4,SUM(Table1[[#This Row],[General]:[Advanced]])&gt;1),1,"")</f>
        <v/>
      </c>
      <c r="CK502" s="171" t="str">
        <f>Table1[[#This Row],[Level (all)]]</f>
        <v/>
      </c>
      <c r="CL502" s="171" t="str">
        <f>IF(Table1[[#This Row],[Multiple audience]]&lt;&gt;1,IF(Table1[[#This Row],[General Audience]]=1,1,""),"")</f>
        <v/>
      </c>
      <c r="CM502" s="171" t="str">
        <f>IF(Table1[[#This Row],[Multiple audience]]&lt;&gt;1,IF(Table1[[#This Row],[Planners / Designers ]]=1,1,""),"")</f>
        <v/>
      </c>
      <c r="CN502" s="171" t="str">
        <f>IF(Table1[[#This Row],[Multiple audience]]&lt;&gt;1,IF(Table1[[#This Row],[Regulatory Assessors]]=1,1,""),"")</f>
        <v/>
      </c>
      <c r="CO502" s="171" t="str">
        <f>IF(Table1[[#This Row],[Multiple audience]]&lt;&gt;1,IF(Table1[[#This Row],[Builders / Management]]=1,1,""),"")</f>
        <v/>
      </c>
      <c r="CP502" s="171" t="str">
        <f>IF(Table1[[#This Row],[Multiple audience]]&lt;&gt;1,IF(Table1[[#This Row],[Energy / Sus Assessors]]=1,1,""),"")</f>
        <v/>
      </c>
      <c r="CQ502" s="171" t="str">
        <f>IF(Table1[[#This Row],[Multiple audience]]&lt;&gt;1,IF(Table1[[#This Row],[Semi-skilled]]=1,1,""),"")</f>
        <v/>
      </c>
      <c r="CR502" s="171" t="str">
        <f>IF(Table1[[#This Row],[Multiple audience]]&lt;&gt;1,IF(Table1[[#This Row],[Trades]]=1,1,""),"")</f>
        <v/>
      </c>
      <c r="CS502" s="171" t="str">
        <f>IF(Table1[[#This Row],[Multiple audience]]&lt;&gt;1,IF(Table1[[#This Row],[Other]]=1,1,""),"")</f>
        <v/>
      </c>
      <c r="CT502" s="171" t="str">
        <f>IF(SUM(Table1[[#This Row],[General Audience]:[Other]])&gt;1,1,"")</f>
        <v/>
      </c>
      <c r="CU502" s="171" t="str">
        <f>IF(Table1[[#This Row],[Various  ]]&lt;&gt;1,IF(Table1[[#This Row],[Calculator / Software]]=1,1,""),"")</f>
        <v/>
      </c>
      <c r="CV502" s="171" t="str">
        <f>IF(Table1[[#This Row],[Various  ]]&lt;&gt;1,IF(Table1[[#This Row],[Information  ]]=1,1,""),"")</f>
        <v/>
      </c>
      <c r="CW502" s="171" t="str">
        <f>IF(Table1[[#This Row],[Various  ]]&lt;&gt;1,IF(Table1[[#This Row],[Interactive Tool]]=1,1,""),"")</f>
        <v/>
      </c>
      <c r="CX502" s="171" t="str">
        <f>IF(Table1[[#This Row],[Various  ]]&lt;&gt;1,IF(Table1[[#This Row],[Technical Specifications]]=1,1,""),"")</f>
        <v/>
      </c>
      <c r="CY502" s="171" t="str">
        <f>IF(Table1[[#This Row],[Various  ]]&lt;&gt;1,IF(Table1[[#This Row],[Training Resources]]=1,1,""),"")</f>
        <v/>
      </c>
      <c r="CZ502" s="171" t="str">
        <f>IF(Table1[[#This Row],[Various  ]]&lt;&gt;1,IF(Table1[[#This Row],[Toolbox]]=1,1,""),"")</f>
        <v/>
      </c>
      <c r="DA502" s="169" t="str">
        <f>IF(Table1[[#This Row],[Various  ]]&lt;&gt;1,IF(Table1[[#This Row],[Video]]=1,1,""),"")</f>
        <v/>
      </c>
      <c r="DB502" s="169" t="str">
        <f>IF(Table1[[#This Row],[Various  ]]&lt;&gt;1,IF(Table1[[#This Row],[Case study]]=1,1,""),"")</f>
        <v/>
      </c>
      <c r="DC502" s="169" t="str">
        <f>IF(Table1[[#This Row],[Various  ]]&lt;&gt;1,IF(Table1[[#This Row],[Other   ]]=1,1,""),"")</f>
        <v/>
      </c>
      <c r="DD502" s="169" t="str">
        <f>IF(Table1[[#This Row],[Various  ]]&lt;&gt;1,IF(Table1[[#This Row],[Standards]]=1,1,""),"")</f>
        <v/>
      </c>
      <c r="DE502" s="169" t="str">
        <f>IF(Table1[[#This Row],[Various]]=1,1,IF(SUM(Table1[[#This Row],[Calculator / Software]:[Standards]])&gt;1,1,""))</f>
        <v/>
      </c>
      <c r="DF502" s="169" t="str">
        <f>IF(Table1[[#This Row],[Multiple NCC links]]&lt;&gt;1,IF(Table1[[#This Row],[Design]]=1,1,""),"")</f>
        <v/>
      </c>
      <c r="DG502" s="169" t="str">
        <f>IF(Table1[[#This Row],[Multiple NCC links]]&lt;&gt;1,IF(Table1[[#This Row],[Assessment / Verification]]=1,1,""),"")</f>
        <v/>
      </c>
      <c r="DH502" s="169" t="str">
        <f>IF(Table1[[#This Row],[Multiple NCC links]]&lt;&gt;1,IF(Table1[[#This Row],[Climate Specific ]]=1,1,""),"")</f>
        <v/>
      </c>
      <c r="DI502" s="169" t="str">
        <f>IF(Table1[[#This Row],[Multiple NCC links]]&lt;&gt;1,IF(Table1[[#This Row],[Alterations / Additions]]=1,1,""),"")</f>
        <v/>
      </c>
      <c r="DJ502" s="169" t="str">
        <f>IF(Table1[[#This Row],[Multiple NCC links]]&lt;&gt;1,IF(Table1[[#This Row],[Glazing]]=1,1,""),"")</f>
        <v/>
      </c>
      <c r="DK502" s="169" t="str">
        <f>IF(Table1[[#This Row],[Multiple NCC links]]&lt;&gt;1,IF(Table1[[#This Row],[Building Fabric / Thermal / Sealing]]=1,1,""),"")</f>
        <v/>
      </c>
      <c r="DL502" s="169" t="str">
        <f>IF(Table1[[#This Row],[Multiple NCC links]]&lt;&gt;1,IF(Table1[[#This Row],[Lighting]]=1,1,""),"")</f>
        <v/>
      </c>
      <c r="DM502" s="169" t="str">
        <f>IF(Table1[[#This Row],[Multiple NCC links]]&lt;&gt;1,IF(Table1[[#This Row],[HVAC]]=1,1,""),"")</f>
        <v/>
      </c>
      <c r="DN502" s="169" t="str">
        <f>IF(Table1[[#This Row],[Multiple NCC links]]&lt;&gt;1,IF(Table1[[#This Row],[Services]]=1,1,""),"")</f>
        <v/>
      </c>
      <c r="DO502" s="169" t="str">
        <f>IF(Table1[[#This Row],[Multiple NCC links]]&lt;&gt;1,IF(Table1[[#This Row],[Maintenance &amp; Monitoring]]=1,1,""),"")</f>
        <v/>
      </c>
      <c r="DP502" s="169" t="str">
        <f>IF(Table1[[#This Row],[Multiple NCC links]]&lt;&gt;1,IF(Table1[[#This Row],[Hand over / Operations]]=1,1,""),"")</f>
        <v/>
      </c>
      <c r="DQ502" s="169" t="str">
        <f>IF(Table1[[#This Row],[Multiple NCC links]]&lt;&gt;1,IF(Table1[[#This Row],[As built assessment]]=1,1,""),"")</f>
        <v/>
      </c>
      <c r="DR502" s="169" t="str">
        <f>IF(Table1[[#This Row],[Multiple NCC links]]&lt;&gt;1,IF(Table1[[#This Row],[Beyond compliance]]=1,1,""),"")</f>
        <v/>
      </c>
      <c r="DS502" s="169" t="str">
        <f>IF(SUM(Table1[[#This Row],[Design]:[Beyond compliance]])&gt;1,1,"")</f>
        <v/>
      </c>
      <c r="DT502" s="169" t="str">
        <f>IF(Table1[[#This Row],[Both Residential &amp; Commercial4]]&lt;&gt;1,IF(Table1[[#This Row],[Residential]]=1,1,""),"")</f>
        <v/>
      </c>
      <c r="DU502" s="169" t="str">
        <f>IF(Table1[[#This Row],[Both Residential &amp; Commercial4]]&lt;&gt;1,IF(Table1[[#This Row],[Commercial]]=1,1,""),"")</f>
        <v/>
      </c>
      <c r="DV502" s="169" t="str">
        <f>Table1[[#This Row],[Residential &amp; Commercial]]</f>
        <v/>
      </c>
      <c r="DW502" s="169"/>
    </row>
    <row r="503" spans="1:127" s="49" customFormat="1" ht="20.25" thickTop="1" thickBot="1" x14ac:dyDescent="0.35">
      <c r="A503" s="97"/>
      <c r="B503" s="97"/>
      <c r="C503" s="88"/>
      <c r="D503" s="88"/>
      <c r="E503" s="176"/>
      <c r="F503" s="176"/>
      <c r="G503" s="176"/>
      <c r="H503" s="176"/>
      <c r="I503" s="90" t="str">
        <f>IF(AND(Table1[[#This Row],[General]]=1,Table1[[#This Row],[Beginner]]=1,Table1[[#This Row],[Intermediate]]=1,Table1[[#This Row],[Advanced]]=1),1,"")</f>
        <v/>
      </c>
      <c r="J503" s="90" t="str">
        <f>CONCATENATE(IF(Table1[[#This Row],[General]]=1,"General, ",""), IF(Table1[[#This Row],[Beginner]]=1,"Beginner, ",""),IF(Table1[[#This Row],[Intermediate]]=1,"Intermediate, ",""), IF(Table1[[#This Row],[Advanced]]=1,"Advanced",""))</f>
        <v/>
      </c>
      <c r="K503" s="91"/>
      <c r="L503" s="179"/>
      <c r="M503" s="91"/>
      <c r="N503" s="91"/>
      <c r="O503" s="159"/>
      <c r="P503" s="91"/>
      <c r="Q503" s="91"/>
      <c r="R503" s="91"/>
      <c r="S50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03" s="102"/>
      <c r="U503" s="102"/>
      <c r="V503" s="240"/>
      <c r="W503" s="240"/>
      <c r="X503" s="102"/>
      <c r="Y503" s="102"/>
      <c r="Z503" s="102"/>
      <c r="AA503" s="102"/>
      <c r="AB503" s="102"/>
      <c r="AC503" s="102"/>
      <c r="AD503" s="102"/>
      <c r="AE503" s="102"/>
      <c r="AF503" s="102"/>
      <c r="AG50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03" s="103"/>
      <c r="AI503" s="103"/>
      <c r="AJ503" s="103"/>
      <c r="AK503" s="74" t="str">
        <f>CONCATENATE(IF(Table1[[#This Row],[Digital]]=1,"Digital, ",""),IF(Table1[[#This Row],[Face to Face]]=1,"Face to face, ",""),IF(Table1[[#This Row],[Blended]]=1,"Blended",""))</f>
        <v/>
      </c>
      <c r="AL503" s="99"/>
      <c r="AM503" s="104"/>
      <c r="AN503" s="130"/>
      <c r="AO503" s="94"/>
      <c r="AP503" s="182"/>
      <c r="AQ503" s="94"/>
      <c r="AR503" s="94"/>
      <c r="AS503" s="94"/>
      <c r="AT503" s="94"/>
      <c r="AU503" s="94"/>
      <c r="AV503" s="182"/>
      <c r="AW503" s="182"/>
      <c r="AX503" s="182"/>
      <c r="AY503" s="94"/>
      <c r="AZ50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0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03" s="95"/>
      <c r="BC503" s="95"/>
      <c r="BD503" s="90" t="str">
        <f>IF(AND(Table1[[#This Row],[Residential]]=1,Table1[[#This Row],[Commercial]]=1),1,"")</f>
        <v/>
      </c>
      <c r="BE503" s="90" t="str">
        <f>CONCATENATE(IF(Table1[[#This Row],[Residential]]=1,"Residential, ",""),IF(Table1[[#This Row],[Commercial]]=1,"Commercial",""))</f>
        <v/>
      </c>
      <c r="BF503" s="94"/>
      <c r="BG503" s="94"/>
      <c r="BH503" s="94"/>
      <c r="BI503" s="94"/>
      <c r="BJ503" s="94"/>
      <c r="BK503" s="94"/>
      <c r="BL503" s="94"/>
      <c r="BM503" s="182"/>
      <c r="BN503" s="94"/>
      <c r="BO50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03" s="178"/>
      <c r="BQ503" s="120"/>
      <c r="BR503" s="132"/>
      <c r="BS503" s="120"/>
      <c r="BT503" s="175"/>
      <c r="BU503" s="175"/>
      <c r="BV503" s="175"/>
      <c r="BW503" s="121"/>
      <c r="BX503" s="121"/>
      <c r="BY503" s="121"/>
      <c r="BZ503" s="227"/>
      <c r="CA50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03" s="48">
        <f>COUNTIF(Table1[[#This Row],[Validity]:[Alignment with NCC (Yes=1,No=0)]],"N/A")</f>
        <v>0</v>
      </c>
      <c r="CC503" s="48">
        <f>IF(ISERROR(Table1[[#This Row],[Total Quality Score (out of 10)]]/(4-Table1[[#This Row],[N/A Count]])),0,Table1[[#This Row],[Total Quality Score (out of 10)]]/(4-Table1[[#This Row],[N/A Count]]))</f>
        <v>0</v>
      </c>
      <c r="CD503" s="106"/>
      <c r="CE503" s="106"/>
      <c r="CF503" s="172" t="str">
        <f>IF(SUM(Table1[[#This Row],[Multiple]:[Level (all)62]])&lt;1,IF(Table1[[#This Row],[General]]=1,1,""),"")</f>
        <v/>
      </c>
      <c r="CG503" s="172" t="str">
        <f>IF(SUM(Table1[[#This Row],[Multiple]:[Level (all)62]])&lt;1,IF(Table1[[#This Row],[Beginner]]=1,1,""),"")</f>
        <v/>
      </c>
      <c r="CH503" s="171" t="str">
        <f>IF(SUM(Table1[[#This Row],[Multiple]:[Level (all)62]])&lt;1,IF(Table1[[#This Row],[Intermediate]]=1,1,""),"")</f>
        <v/>
      </c>
      <c r="CI503" s="171" t="str">
        <f>IF(SUM(Table1[[#This Row],[Multiple]:[Level (all)62]])&lt;1,IF(Table1[[#This Row],[Advanced]]=1,1,""),"")</f>
        <v/>
      </c>
      <c r="CJ503" s="171" t="str">
        <f>IF(AND(SUM(Table1[[#This Row],[General]:[Advanced]])&lt;4,SUM(Table1[[#This Row],[General]:[Advanced]])&gt;1),1,"")</f>
        <v/>
      </c>
      <c r="CK503" s="171" t="str">
        <f>Table1[[#This Row],[Level (all)]]</f>
        <v/>
      </c>
      <c r="CL503" s="171" t="str">
        <f>IF(Table1[[#This Row],[Multiple audience]]&lt;&gt;1,IF(Table1[[#This Row],[General Audience]]=1,1,""),"")</f>
        <v/>
      </c>
      <c r="CM503" s="171" t="str">
        <f>IF(Table1[[#This Row],[Multiple audience]]&lt;&gt;1,IF(Table1[[#This Row],[Planners / Designers ]]=1,1,""),"")</f>
        <v/>
      </c>
      <c r="CN503" s="171" t="str">
        <f>IF(Table1[[#This Row],[Multiple audience]]&lt;&gt;1,IF(Table1[[#This Row],[Regulatory Assessors]]=1,1,""),"")</f>
        <v/>
      </c>
      <c r="CO503" s="171" t="str">
        <f>IF(Table1[[#This Row],[Multiple audience]]&lt;&gt;1,IF(Table1[[#This Row],[Builders / Management]]=1,1,""),"")</f>
        <v/>
      </c>
      <c r="CP503" s="171" t="str">
        <f>IF(Table1[[#This Row],[Multiple audience]]&lt;&gt;1,IF(Table1[[#This Row],[Energy / Sus Assessors]]=1,1,""),"")</f>
        <v/>
      </c>
      <c r="CQ503" s="171" t="str">
        <f>IF(Table1[[#This Row],[Multiple audience]]&lt;&gt;1,IF(Table1[[#This Row],[Semi-skilled]]=1,1,""),"")</f>
        <v/>
      </c>
      <c r="CR503" s="171" t="str">
        <f>IF(Table1[[#This Row],[Multiple audience]]&lt;&gt;1,IF(Table1[[#This Row],[Trades]]=1,1,""),"")</f>
        <v/>
      </c>
      <c r="CS503" s="171" t="str">
        <f>IF(Table1[[#This Row],[Multiple audience]]&lt;&gt;1,IF(Table1[[#This Row],[Other]]=1,1,""),"")</f>
        <v/>
      </c>
      <c r="CT503" s="171" t="str">
        <f>IF(SUM(Table1[[#This Row],[General Audience]:[Other]])&gt;1,1,"")</f>
        <v/>
      </c>
      <c r="CU503" s="171" t="str">
        <f>IF(Table1[[#This Row],[Various  ]]&lt;&gt;1,IF(Table1[[#This Row],[Calculator / Software]]=1,1,""),"")</f>
        <v/>
      </c>
      <c r="CV503" s="171" t="str">
        <f>IF(Table1[[#This Row],[Various  ]]&lt;&gt;1,IF(Table1[[#This Row],[Information  ]]=1,1,""),"")</f>
        <v/>
      </c>
      <c r="CW503" s="171" t="str">
        <f>IF(Table1[[#This Row],[Various  ]]&lt;&gt;1,IF(Table1[[#This Row],[Interactive Tool]]=1,1,""),"")</f>
        <v/>
      </c>
      <c r="CX503" s="171" t="str">
        <f>IF(Table1[[#This Row],[Various  ]]&lt;&gt;1,IF(Table1[[#This Row],[Technical Specifications]]=1,1,""),"")</f>
        <v/>
      </c>
      <c r="CY503" s="171" t="str">
        <f>IF(Table1[[#This Row],[Various  ]]&lt;&gt;1,IF(Table1[[#This Row],[Training Resources]]=1,1,""),"")</f>
        <v/>
      </c>
      <c r="CZ503" s="171" t="str">
        <f>IF(Table1[[#This Row],[Various  ]]&lt;&gt;1,IF(Table1[[#This Row],[Toolbox]]=1,1,""),"")</f>
        <v/>
      </c>
      <c r="DA503" s="169" t="str">
        <f>IF(Table1[[#This Row],[Various  ]]&lt;&gt;1,IF(Table1[[#This Row],[Video]]=1,1,""),"")</f>
        <v/>
      </c>
      <c r="DB503" s="169" t="str">
        <f>IF(Table1[[#This Row],[Various  ]]&lt;&gt;1,IF(Table1[[#This Row],[Case study]]=1,1,""),"")</f>
        <v/>
      </c>
      <c r="DC503" s="169" t="str">
        <f>IF(Table1[[#This Row],[Various  ]]&lt;&gt;1,IF(Table1[[#This Row],[Other   ]]=1,1,""),"")</f>
        <v/>
      </c>
      <c r="DD503" s="169" t="str">
        <f>IF(Table1[[#This Row],[Various  ]]&lt;&gt;1,IF(Table1[[#This Row],[Standards]]=1,1,""),"")</f>
        <v/>
      </c>
      <c r="DE503" s="169" t="str">
        <f>IF(Table1[[#This Row],[Various]]=1,1,IF(SUM(Table1[[#This Row],[Calculator / Software]:[Standards]])&gt;1,1,""))</f>
        <v/>
      </c>
      <c r="DF503" s="169" t="str">
        <f>IF(Table1[[#This Row],[Multiple NCC links]]&lt;&gt;1,IF(Table1[[#This Row],[Design]]=1,1,""),"")</f>
        <v/>
      </c>
      <c r="DG503" s="169" t="str">
        <f>IF(Table1[[#This Row],[Multiple NCC links]]&lt;&gt;1,IF(Table1[[#This Row],[Assessment / Verification]]=1,1,""),"")</f>
        <v/>
      </c>
      <c r="DH503" s="169" t="str">
        <f>IF(Table1[[#This Row],[Multiple NCC links]]&lt;&gt;1,IF(Table1[[#This Row],[Climate Specific ]]=1,1,""),"")</f>
        <v/>
      </c>
      <c r="DI503" s="169" t="str">
        <f>IF(Table1[[#This Row],[Multiple NCC links]]&lt;&gt;1,IF(Table1[[#This Row],[Alterations / Additions]]=1,1,""),"")</f>
        <v/>
      </c>
      <c r="DJ503" s="169" t="str">
        <f>IF(Table1[[#This Row],[Multiple NCC links]]&lt;&gt;1,IF(Table1[[#This Row],[Glazing]]=1,1,""),"")</f>
        <v/>
      </c>
      <c r="DK503" s="169" t="str">
        <f>IF(Table1[[#This Row],[Multiple NCC links]]&lt;&gt;1,IF(Table1[[#This Row],[Building Fabric / Thermal / Sealing]]=1,1,""),"")</f>
        <v/>
      </c>
      <c r="DL503" s="169" t="str">
        <f>IF(Table1[[#This Row],[Multiple NCC links]]&lt;&gt;1,IF(Table1[[#This Row],[Lighting]]=1,1,""),"")</f>
        <v/>
      </c>
      <c r="DM503" s="169" t="str">
        <f>IF(Table1[[#This Row],[Multiple NCC links]]&lt;&gt;1,IF(Table1[[#This Row],[HVAC]]=1,1,""),"")</f>
        <v/>
      </c>
      <c r="DN503" s="169" t="str">
        <f>IF(Table1[[#This Row],[Multiple NCC links]]&lt;&gt;1,IF(Table1[[#This Row],[Services]]=1,1,""),"")</f>
        <v/>
      </c>
      <c r="DO503" s="169" t="str">
        <f>IF(Table1[[#This Row],[Multiple NCC links]]&lt;&gt;1,IF(Table1[[#This Row],[Maintenance &amp; Monitoring]]=1,1,""),"")</f>
        <v/>
      </c>
      <c r="DP503" s="169" t="str">
        <f>IF(Table1[[#This Row],[Multiple NCC links]]&lt;&gt;1,IF(Table1[[#This Row],[Hand over / Operations]]=1,1,""),"")</f>
        <v/>
      </c>
      <c r="DQ503" s="169" t="str">
        <f>IF(Table1[[#This Row],[Multiple NCC links]]&lt;&gt;1,IF(Table1[[#This Row],[As built assessment]]=1,1,""),"")</f>
        <v/>
      </c>
      <c r="DR503" s="169" t="str">
        <f>IF(Table1[[#This Row],[Multiple NCC links]]&lt;&gt;1,IF(Table1[[#This Row],[Beyond compliance]]=1,1,""),"")</f>
        <v/>
      </c>
      <c r="DS503" s="169" t="str">
        <f>IF(SUM(Table1[[#This Row],[Design]:[Beyond compliance]])&gt;1,1,"")</f>
        <v/>
      </c>
      <c r="DT503" s="169" t="str">
        <f>IF(Table1[[#This Row],[Both Residential &amp; Commercial4]]&lt;&gt;1,IF(Table1[[#This Row],[Residential]]=1,1,""),"")</f>
        <v/>
      </c>
      <c r="DU503" s="169" t="str">
        <f>IF(Table1[[#This Row],[Both Residential &amp; Commercial4]]&lt;&gt;1,IF(Table1[[#This Row],[Commercial]]=1,1,""),"")</f>
        <v/>
      </c>
      <c r="DV503" s="169" t="str">
        <f>Table1[[#This Row],[Residential &amp; Commercial]]</f>
        <v/>
      </c>
      <c r="DW503" s="169"/>
    </row>
    <row r="504" spans="1:127" s="49" customFormat="1" ht="20.25" thickTop="1" thickBot="1" x14ac:dyDescent="0.35">
      <c r="A504" s="97"/>
      <c r="B504" s="97"/>
      <c r="C504" s="88"/>
      <c r="D504" s="88"/>
      <c r="E504" s="176"/>
      <c r="F504" s="176"/>
      <c r="G504" s="176"/>
      <c r="H504" s="176"/>
      <c r="I504" s="90" t="str">
        <f>IF(AND(Table1[[#This Row],[General]]=1,Table1[[#This Row],[Beginner]]=1,Table1[[#This Row],[Intermediate]]=1,Table1[[#This Row],[Advanced]]=1),1,"")</f>
        <v/>
      </c>
      <c r="J504" s="90" t="str">
        <f>CONCATENATE(IF(Table1[[#This Row],[General]]=1,"General, ",""), IF(Table1[[#This Row],[Beginner]]=1,"Beginner, ",""),IF(Table1[[#This Row],[Intermediate]]=1,"Intermediate, ",""), IF(Table1[[#This Row],[Advanced]]=1,"Advanced",""))</f>
        <v/>
      </c>
      <c r="K504" s="91"/>
      <c r="L504" s="179"/>
      <c r="M504" s="91"/>
      <c r="N504" s="91"/>
      <c r="O504" s="159"/>
      <c r="P504" s="91"/>
      <c r="Q504" s="91"/>
      <c r="R504" s="91"/>
      <c r="S50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04" s="102"/>
      <c r="U504" s="102"/>
      <c r="V504" s="240"/>
      <c r="W504" s="240"/>
      <c r="X504" s="102"/>
      <c r="Y504" s="102"/>
      <c r="Z504" s="102"/>
      <c r="AA504" s="102"/>
      <c r="AB504" s="102"/>
      <c r="AC504" s="102"/>
      <c r="AD504" s="102"/>
      <c r="AE504" s="102"/>
      <c r="AF504" s="102"/>
      <c r="AG50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04" s="103"/>
      <c r="AI504" s="103"/>
      <c r="AJ504" s="103"/>
      <c r="AK504" s="74" t="str">
        <f>CONCATENATE(IF(Table1[[#This Row],[Digital]]=1,"Digital, ",""),IF(Table1[[#This Row],[Face to Face]]=1,"Face to face, ",""),IF(Table1[[#This Row],[Blended]]=1,"Blended",""))</f>
        <v/>
      </c>
      <c r="AL504" s="99"/>
      <c r="AM504" s="104"/>
      <c r="AN504" s="130"/>
      <c r="AO504" s="94"/>
      <c r="AP504" s="182"/>
      <c r="AQ504" s="94"/>
      <c r="AR504" s="94"/>
      <c r="AS504" s="94"/>
      <c r="AT504" s="94"/>
      <c r="AU504" s="94"/>
      <c r="AV504" s="182"/>
      <c r="AW504" s="182"/>
      <c r="AX504" s="182"/>
      <c r="AY504" s="94"/>
      <c r="AZ50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0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04" s="95"/>
      <c r="BC504" s="95"/>
      <c r="BD504" s="90" t="str">
        <f>IF(AND(Table1[[#This Row],[Residential]]=1,Table1[[#This Row],[Commercial]]=1),1,"")</f>
        <v/>
      </c>
      <c r="BE504" s="90" t="str">
        <f>CONCATENATE(IF(Table1[[#This Row],[Residential]]=1,"Residential, ",""),IF(Table1[[#This Row],[Commercial]]=1,"Commercial",""))</f>
        <v/>
      </c>
      <c r="BF504" s="94"/>
      <c r="BG504" s="94"/>
      <c r="BH504" s="94"/>
      <c r="BI504" s="94"/>
      <c r="BJ504" s="94"/>
      <c r="BK504" s="94"/>
      <c r="BL504" s="94"/>
      <c r="BM504" s="182"/>
      <c r="BN504" s="94"/>
      <c r="BO50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04" s="178"/>
      <c r="BQ504" s="120"/>
      <c r="BR504" s="132"/>
      <c r="BS504" s="120"/>
      <c r="BT504" s="175"/>
      <c r="BU504" s="175"/>
      <c r="BV504" s="175"/>
      <c r="BW504" s="121"/>
      <c r="BX504" s="121"/>
      <c r="BY504" s="121"/>
      <c r="BZ504" s="227"/>
      <c r="CA50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04" s="48">
        <f>COUNTIF(Table1[[#This Row],[Validity]:[Alignment with NCC (Yes=1,No=0)]],"N/A")</f>
        <v>0</v>
      </c>
      <c r="CC504" s="48">
        <f>IF(ISERROR(Table1[[#This Row],[Total Quality Score (out of 10)]]/(4-Table1[[#This Row],[N/A Count]])),0,Table1[[#This Row],[Total Quality Score (out of 10)]]/(4-Table1[[#This Row],[N/A Count]]))</f>
        <v>0</v>
      </c>
      <c r="CD504" s="106"/>
      <c r="CE504" s="106"/>
      <c r="CF504" s="172" t="str">
        <f>IF(SUM(Table1[[#This Row],[Multiple]:[Level (all)62]])&lt;1,IF(Table1[[#This Row],[General]]=1,1,""),"")</f>
        <v/>
      </c>
      <c r="CG504" s="172" t="str">
        <f>IF(SUM(Table1[[#This Row],[Multiple]:[Level (all)62]])&lt;1,IF(Table1[[#This Row],[Beginner]]=1,1,""),"")</f>
        <v/>
      </c>
      <c r="CH504" s="171" t="str">
        <f>IF(SUM(Table1[[#This Row],[Multiple]:[Level (all)62]])&lt;1,IF(Table1[[#This Row],[Intermediate]]=1,1,""),"")</f>
        <v/>
      </c>
      <c r="CI504" s="171" t="str">
        <f>IF(SUM(Table1[[#This Row],[Multiple]:[Level (all)62]])&lt;1,IF(Table1[[#This Row],[Advanced]]=1,1,""),"")</f>
        <v/>
      </c>
      <c r="CJ504" s="171" t="str">
        <f>IF(AND(SUM(Table1[[#This Row],[General]:[Advanced]])&lt;4,SUM(Table1[[#This Row],[General]:[Advanced]])&gt;1),1,"")</f>
        <v/>
      </c>
      <c r="CK504" s="171" t="str">
        <f>Table1[[#This Row],[Level (all)]]</f>
        <v/>
      </c>
      <c r="CL504" s="171" t="str">
        <f>IF(Table1[[#This Row],[Multiple audience]]&lt;&gt;1,IF(Table1[[#This Row],[General Audience]]=1,1,""),"")</f>
        <v/>
      </c>
      <c r="CM504" s="171" t="str">
        <f>IF(Table1[[#This Row],[Multiple audience]]&lt;&gt;1,IF(Table1[[#This Row],[Planners / Designers ]]=1,1,""),"")</f>
        <v/>
      </c>
      <c r="CN504" s="171" t="str">
        <f>IF(Table1[[#This Row],[Multiple audience]]&lt;&gt;1,IF(Table1[[#This Row],[Regulatory Assessors]]=1,1,""),"")</f>
        <v/>
      </c>
      <c r="CO504" s="171" t="str">
        <f>IF(Table1[[#This Row],[Multiple audience]]&lt;&gt;1,IF(Table1[[#This Row],[Builders / Management]]=1,1,""),"")</f>
        <v/>
      </c>
      <c r="CP504" s="171" t="str">
        <f>IF(Table1[[#This Row],[Multiple audience]]&lt;&gt;1,IF(Table1[[#This Row],[Energy / Sus Assessors]]=1,1,""),"")</f>
        <v/>
      </c>
      <c r="CQ504" s="171" t="str">
        <f>IF(Table1[[#This Row],[Multiple audience]]&lt;&gt;1,IF(Table1[[#This Row],[Semi-skilled]]=1,1,""),"")</f>
        <v/>
      </c>
      <c r="CR504" s="171" t="str">
        <f>IF(Table1[[#This Row],[Multiple audience]]&lt;&gt;1,IF(Table1[[#This Row],[Trades]]=1,1,""),"")</f>
        <v/>
      </c>
      <c r="CS504" s="171" t="str">
        <f>IF(Table1[[#This Row],[Multiple audience]]&lt;&gt;1,IF(Table1[[#This Row],[Other]]=1,1,""),"")</f>
        <v/>
      </c>
      <c r="CT504" s="171" t="str">
        <f>IF(SUM(Table1[[#This Row],[General Audience]:[Other]])&gt;1,1,"")</f>
        <v/>
      </c>
      <c r="CU504" s="171" t="str">
        <f>IF(Table1[[#This Row],[Various  ]]&lt;&gt;1,IF(Table1[[#This Row],[Calculator / Software]]=1,1,""),"")</f>
        <v/>
      </c>
      <c r="CV504" s="171" t="str">
        <f>IF(Table1[[#This Row],[Various  ]]&lt;&gt;1,IF(Table1[[#This Row],[Information  ]]=1,1,""),"")</f>
        <v/>
      </c>
      <c r="CW504" s="171" t="str">
        <f>IF(Table1[[#This Row],[Various  ]]&lt;&gt;1,IF(Table1[[#This Row],[Interactive Tool]]=1,1,""),"")</f>
        <v/>
      </c>
      <c r="CX504" s="171" t="str">
        <f>IF(Table1[[#This Row],[Various  ]]&lt;&gt;1,IF(Table1[[#This Row],[Technical Specifications]]=1,1,""),"")</f>
        <v/>
      </c>
      <c r="CY504" s="171" t="str">
        <f>IF(Table1[[#This Row],[Various  ]]&lt;&gt;1,IF(Table1[[#This Row],[Training Resources]]=1,1,""),"")</f>
        <v/>
      </c>
      <c r="CZ504" s="171" t="str">
        <f>IF(Table1[[#This Row],[Various  ]]&lt;&gt;1,IF(Table1[[#This Row],[Toolbox]]=1,1,""),"")</f>
        <v/>
      </c>
      <c r="DA504" s="169" t="str">
        <f>IF(Table1[[#This Row],[Various  ]]&lt;&gt;1,IF(Table1[[#This Row],[Video]]=1,1,""),"")</f>
        <v/>
      </c>
      <c r="DB504" s="169" t="str">
        <f>IF(Table1[[#This Row],[Various  ]]&lt;&gt;1,IF(Table1[[#This Row],[Case study]]=1,1,""),"")</f>
        <v/>
      </c>
      <c r="DC504" s="169" t="str">
        <f>IF(Table1[[#This Row],[Various  ]]&lt;&gt;1,IF(Table1[[#This Row],[Other   ]]=1,1,""),"")</f>
        <v/>
      </c>
      <c r="DD504" s="169" t="str">
        <f>IF(Table1[[#This Row],[Various  ]]&lt;&gt;1,IF(Table1[[#This Row],[Standards]]=1,1,""),"")</f>
        <v/>
      </c>
      <c r="DE504" s="169" t="str">
        <f>IF(Table1[[#This Row],[Various]]=1,1,IF(SUM(Table1[[#This Row],[Calculator / Software]:[Standards]])&gt;1,1,""))</f>
        <v/>
      </c>
      <c r="DF504" s="169" t="str">
        <f>IF(Table1[[#This Row],[Multiple NCC links]]&lt;&gt;1,IF(Table1[[#This Row],[Design]]=1,1,""),"")</f>
        <v/>
      </c>
      <c r="DG504" s="169" t="str">
        <f>IF(Table1[[#This Row],[Multiple NCC links]]&lt;&gt;1,IF(Table1[[#This Row],[Assessment / Verification]]=1,1,""),"")</f>
        <v/>
      </c>
      <c r="DH504" s="169" t="str">
        <f>IF(Table1[[#This Row],[Multiple NCC links]]&lt;&gt;1,IF(Table1[[#This Row],[Climate Specific ]]=1,1,""),"")</f>
        <v/>
      </c>
      <c r="DI504" s="169" t="str">
        <f>IF(Table1[[#This Row],[Multiple NCC links]]&lt;&gt;1,IF(Table1[[#This Row],[Alterations / Additions]]=1,1,""),"")</f>
        <v/>
      </c>
      <c r="DJ504" s="169" t="str">
        <f>IF(Table1[[#This Row],[Multiple NCC links]]&lt;&gt;1,IF(Table1[[#This Row],[Glazing]]=1,1,""),"")</f>
        <v/>
      </c>
      <c r="DK504" s="169" t="str">
        <f>IF(Table1[[#This Row],[Multiple NCC links]]&lt;&gt;1,IF(Table1[[#This Row],[Building Fabric / Thermal / Sealing]]=1,1,""),"")</f>
        <v/>
      </c>
      <c r="DL504" s="169" t="str">
        <f>IF(Table1[[#This Row],[Multiple NCC links]]&lt;&gt;1,IF(Table1[[#This Row],[Lighting]]=1,1,""),"")</f>
        <v/>
      </c>
      <c r="DM504" s="169" t="str">
        <f>IF(Table1[[#This Row],[Multiple NCC links]]&lt;&gt;1,IF(Table1[[#This Row],[HVAC]]=1,1,""),"")</f>
        <v/>
      </c>
      <c r="DN504" s="169" t="str">
        <f>IF(Table1[[#This Row],[Multiple NCC links]]&lt;&gt;1,IF(Table1[[#This Row],[Services]]=1,1,""),"")</f>
        <v/>
      </c>
      <c r="DO504" s="169" t="str">
        <f>IF(Table1[[#This Row],[Multiple NCC links]]&lt;&gt;1,IF(Table1[[#This Row],[Maintenance &amp; Monitoring]]=1,1,""),"")</f>
        <v/>
      </c>
      <c r="DP504" s="169" t="str">
        <f>IF(Table1[[#This Row],[Multiple NCC links]]&lt;&gt;1,IF(Table1[[#This Row],[Hand over / Operations]]=1,1,""),"")</f>
        <v/>
      </c>
      <c r="DQ504" s="169" t="str">
        <f>IF(Table1[[#This Row],[Multiple NCC links]]&lt;&gt;1,IF(Table1[[#This Row],[As built assessment]]=1,1,""),"")</f>
        <v/>
      </c>
      <c r="DR504" s="169" t="str">
        <f>IF(Table1[[#This Row],[Multiple NCC links]]&lt;&gt;1,IF(Table1[[#This Row],[Beyond compliance]]=1,1,""),"")</f>
        <v/>
      </c>
      <c r="DS504" s="169" t="str">
        <f>IF(SUM(Table1[[#This Row],[Design]:[Beyond compliance]])&gt;1,1,"")</f>
        <v/>
      </c>
      <c r="DT504" s="169" t="str">
        <f>IF(Table1[[#This Row],[Both Residential &amp; Commercial4]]&lt;&gt;1,IF(Table1[[#This Row],[Residential]]=1,1,""),"")</f>
        <v/>
      </c>
      <c r="DU504" s="169" t="str">
        <f>IF(Table1[[#This Row],[Both Residential &amp; Commercial4]]&lt;&gt;1,IF(Table1[[#This Row],[Commercial]]=1,1,""),"")</f>
        <v/>
      </c>
      <c r="DV504" s="169" t="str">
        <f>Table1[[#This Row],[Residential &amp; Commercial]]</f>
        <v/>
      </c>
      <c r="DW504" s="169"/>
    </row>
    <row r="505" spans="1:127" s="49" customFormat="1" ht="20.25" thickTop="1" thickBot="1" x14ac:dyDescent="0.35">
      <c r="A505" s="97"/>
      <c r="B505" s="97"/>
      <c r="C505" s="88"/>
      <c r="D505" s="88"/>
      <c r="E505" s="176"/>
      <c r="F505" s="176"/>
      <c r="G505" s="176"/>
      <c r="H505" s="176"/>
      <c r="I505" s="90" t="str">
        <f>IF(AND(Table1[[#This Row],[General]]=1,Table1[[#This Row],[Beginner]]=1,Table1[[#This Row],[Intermediate]]=1,Table1[[#This Row],[Advanced]]=1),1,"")</f>
        <v/>
      </c>
      <c r="J505" s="90" t="str">
        <f>CONCATENATE(IF(Table1[[#This Row],[General]]=1,"General, ",""), IF(Table1[[#This Row],[Beginner]]=1,"Beginner, ",""),IF(Table1[[#This Row],[Intermediate]]=1,"Intermediate, ",""), IF(Table1[[#This Row],[Advanced]]=1,"Advanced",""))</f>
        <v/>
      </c>
      <c r="K505" s="91"/>
      <c r="L505" s="179"/>
      <c r="M505" s="91"/>
      <c r="N505" s="91"/>
      <c r="O505" s="159"/>
      <c r="P505" s="91"/>
      <c r="Q505" s="91"/>
      <c r="R505" s="91"/>
      <c r="S50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05" s="102"/>
      <c r="U505" s="102"/>
      <c r="V505" s="240"/>
      <c r="W505" s="240"/>
      <c r="X505" s="102"/>
      <c r="Y505" s="102"/>
      <c r="Z505" s="102"/>
      <c r="AA505" s="102"/>
      <c r="AB505" s="102"/>
      <c r="AC505" s="102"/>
      <c r="AD505" s="102"/>
      <c r="AE505" s="102"/>
      <c r="AF505" s="102"/>
      <c r="AG50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05" s="103"/>
      <c r="AI505" s="103"/>
      <c r="AJ505" s="103"/>
      <c r="AK505" s="74" t="str">
        <f>CONCATENATE(IF(Table1[[#This Row],[Digital]]=1,"Digital, ",""),IF(Table1[[#This Row],[Face to Face]]=1,"Face to face, ",""),IF(Table1[[#This Row],[Blended]]=1,"Blended",""))</f>
        <v/>
      </c>
      <c r="AL505" s="99"/>
      <c r="AM505" s="104"/>
      <c r="AN505" s="130"/>
      <c r="AO505" s="94"/>
      <c r="AP505" s="182"/>
      <c r="AQ505" s="94"/>
      <c r="AR505" s="94"/>
      <c r="AS505" s="94"/>
      <c r="AT505" s="94"/>
      <c r="AU505" s="94"/>
      <c r="AV505" s="182"/>
      <c r="AW505" s="182"/>
      <c r="AX505" s="182"/>
      <c r="AY505" s="94"/>
      <c r="AZ50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0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05" s="95"/>
      <c r="BC505" s="95"/>
      <c r="BD505" s="90" t="str">
        <f>IF(AND(Table1[[#This Row],[Residential]]=1,Table1[[#This Row],[Commercial]]=1),1,"")</f>
        <v/>
      </c>
      <c r="BE505" s="90" t="str">
        <f>CONCATENATE(IF(Table1[[#This Row],[Residential]]=1,"Residential, ",""),IF(Table1[[#This Row],[Commercial]]=1,"Commercial",""))</f>
        <v/>
      </c>
      <c r="BF505" s="94"/>
      <c r="BG505" s="94"/>
      <c r="BH505" s="94"/>
      <c r="BI505" s="94"/>
      <c r="BJ505" s="94"/>
      <c r="BK505" s="94"/>
      <c r="BL505" s="94"/>
      <c r="BM505" s="182"/>
      <c r="BN505" s="94"/>
      <c r="BO50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05" s="178"/>
      <c r="BQ505" s="120"/>
      <c r="BR505" s="132"/>
      <c r="BS505" s="120"/>
      <c r="BT505" s="175"/>
      <c r="BU505" s="175"/>
      <c r="BV505" s="175"/>
      <c r="BW505" s="121"/>
      <c r="BX505" s="121"/>
      <c r="BY505" s="121"/>
      <c r="BZ505" s="227"/>
      <c r="CA50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05" s="48">
        <f>COUNTIF(Table1[[#This Row],[Validity]:[Alignment with NCC (Yes=1,No=0)]],"N/A")</f>
        <v>0</v>
      </c>
      <c r="CC505" s="48">
        <f>IF(ISERROR(Table1[[#This Row],[Total Quality Score (out of 10)]]/(4-Table1[[#This Row],[N/A Count]])),0,Table1[[#This Row],[Total Quality Score (out of 10)]]/(4-Table1[[#This Row],[N/A Count]]))</f>
        <v>0</v>
      </c>
      <c r="CD505" s="106"/>
      <c r="CE505" s="106"/>
      <c r="CF505" s="172" t="str">
        <f>IF(SUM(Table1[[#This Row],[Multiple]:[Level (all)62]])&lt;1,IF(Table1[[#This Row],[General]]=1,1,""),"")</f>
        <v/>
      </c>
      <c r="CG505" s="172" t="str">
        <f>IF(SUM(Table1[[#This Row],[Multiple]:[Level (all)62]])&lt;1,IF(Table1[[#This Row],[Beginner]]=1,1,""),"")</f>
        <v/>
      </c>
      <c r="CH505" s="171" t="str">
        <f>IF(SUM(Table1[[#This Row],[Multiple]:[Level (all)62]])&lt;1,IF(Table1[[#This Row],[Intermediate]]=1,1,""),"")</f>
        <v/>
      </c>
      <c r="CI505" s="171" t="str">
        <f>IF(SUM(Table1[[#This Row],[Multiple]:[Level (all)62]])&lt;1,IF(Table1[[#This Row],[Advanced]]=1,1,""),"")</f>
        <v/>
      </c>
      <c r="CJ505" s="171" t="str">
        <f>IF(AND(SUM(Table1[[#This Row],[General]:[Advanced]])&lt;4,SUM(Table1[[#This Row],[General]:[Advanced]])&gt;1),1,"")</f>
        <v/>
      </c>
      <c r="CK505" s="171" t="str">
        <f>Table1[[#This Row],[Level (all)]]</f>
        <v/>
      </c>
      <c r="CL505" s="171" t="str">
        <f>IF(Table1[[#This Row],[Multiple audience]]&lt;&gt;1,IF(Table1[[#This Row],[General Audience]]=1,1,""),"")</f>
        <v/>
      </c>
      <c r="CM505" s="171" t="str">
        <f>IF(Table1[[#This Row],[Multiple audience]]&lt;&gt;1,IF(Table1[[#This Row],[Planners / Designers ]]=1,1,""),"")</f>
        <v/>
      </c>
      <c r="CN505" s="171" t="str">
        <f>IF(Table1[[#This Row],[Multiple audience]]&lt;&gt;1,IF(Table1[[#This Row],[Regulatory Assessors]]=1,1,""),"")</f>
        <v/>
      </c>
      <c r="CO505" s="171" t="str">
        <f>IF(Table1[[#This Row],[Multiple audience]]&lt;&gt;1,IF(Table1[[#This Row],[Builders / Management]]=1,1,""),"")</f>
        <v/>
      </c>
      <c r="CP505" s="171" t="str">
        <f>IF(Table1[[#This Row],[Multiple audience]]&lt;&gt;1,IF(Table1[[#This Row],[Energy / Sus Assessors]]=1,1,""),"")</f>
        <v/>
      </c>
      <c r="CQ505" s="171" t="str">
        <f>IF(Table1[[#This Row],[Multiple audience]]&lt;&gt;1,IF(Table1[[#This Row],[Semi-skilled]]=1,1,""),"")</f>
        <v/>
      </c>
      <c r="CR505" s="171" t="str">
        <f>IF(Table1[[#This Row],[Multiple audience]]&lt;&gt;1,IF(Table1[[#This Row],[Trades]]=1,1,""),"")</f>
        <v/>
      </c>
      <c r="CS505" s="171" t="str">
        <f>IF(Table1[[#This Row],[Multiple audience]]&lt;&gt;1,IF(Table1[[#This Row],[Other]]=1,1,""),"")</f>
        <v/>
      </c>
      <c r="CT505" s="171" t="str">
        <f>IF(SUM(Table1[[#This Row],[General Audience]:[Other]])&gt;1,1,"")</f>
        <v/>
      </c>
      <c r="CU505" s="171" t="str">
        <f>IF(Table1[[#This Row],[Various  ]]&lt;&gt;1,IF(Table1[[#This Row],[Calculator / Software]]=1,1,""),"")</f>
        <v/>
      </c>
      <c r="CV505" s="171" t="str">
        <f>IF(Table1[[#This Row],[Various  ]]&lt;&gt;1,IF(Table1[[#This Row],[Information  ]]=1,1,""),"")</f>
        <v/>
      </c>
      <c r="CW505" s="171" t="str">
        <f>IF(Table1[[#This Row],[Various  ]]&lt;&gt;1,IF(Table1[[#This Row],[Interactive Tool]]=1,1,""),"")</f>
        <v/>
      </c>
      <c r="CX505" s="171" t="str">
        <f>IF(Table1[[#This Row],[Various  ]]&lt;&gt;1,IF(Table1[[#This Row],[Technical Specifications]]=1,1,""),"")</f>
        <v/>
      </c>
      <c r="CY505" s="171" t="str">
        <f>IF(Table1[[#This Row],[Various  ]]&lt;&gt;1,IF(Table1[[#This Row],[Training Resources]]=1,1,""),"")</f>
        <v/>
      </c>
      <c r="CZ505" s="171" t="str">
        <f>IF(Table1[[#This Row],[Various  ]]&lt;&gt;1,IF(Table1[[#This Row],[Toolbox]]=1,1,""),"")</f>
        <v/>
      </c>
      <c r="DA505" s="169" t="str">
        <f>IF(Table1[[#This Row],[Various  ]]&lt;&gt;1,IF(Table1[[#This Row],[Video]]=1,1,""),"")</f>
        <v/>
      </c>
      <c r="DB505" s="169" t="str">
        <f>IF(Table1[[#This Row],[Various  ]]&lt;&gt;1,IF(Table1[[#This Row],[Case study]]=1,1,""),"")</f>
        <v/>
      </c>
      <c r="DC505" s="169" t="str">
        <f>IF(Table1[[#This Row],[Various  ]]&lt;&gt;1,IF(Table1[[#This Row],[Other   ]]=1,1,""),"")</f>
        <v/>
      </c>
      <c r="DD505" s="169" t="str">
        <f>IF(Table1[[#This Row],[Various  ]]&lt;&gt;1,IF(Table1[[#This Row],[Standards]]=1,1,""),"")</f>
        <v/>
      </c>
      <c r="DE505" s="169" t="str">
        <f>IF(Table1[[#This Row],[Various]]=1,1,IF(SUM(Table1[[#This Row],[Calculator / Software]:[Standards]])&gt;1,1,""))</f>
        <v/>
      </c>
      <c r="DF505" s="169" t="str">
        <f>IF(Table1[[#This Row],[Multiple NCC links]]&lt;&gt;1,IF(Table1[[#This Row],[Design]]=1,1,""),"")</f>
        <v/>
      </c>
      <c r="DG505" s="169" t="str">
        <f>IF(Table1[[#This Row],[Multiple NCC links]]&lt;&gt;1,IF(Table1[[#This Row],[Assessment / Verification]]=1,1,""),"")</f>
        <v/>
      </c>
      <c r="DH505" s="169" t="str">
        <f>IF(Table1[[#This Row],[Multiple NCC links]]&lt;&gt;1,IF(Table1[[#This Row],[Climate Specific ]]=1,1,""),"")</f>
        <v/>
      </c>
      <c r="DI505" s="169" t="str">
        <f>IF(Table1[[#This Row],[Multiple NCC links]]&lt;&gt;1,IF(Table1[[#This Row],[Alterations / Additions]]=1,1,""),"")</f>
        <v/>
      </c>
      <c r="DJ505" s="169" t="str">
        <f>IF(Table1[[#This Row],[Multiple NCC links]]&lt;&gt;1,IF(Table1[[#This Row],[Glazing]]=1,1,""),"")</f>
        <v/>
      </c>
      <c r="DK505" s="169" t="str">
        <f>IF(Table1[[#This Row],[Multiple NCC links]]&lt;&gt;1,IF(Table1[[#This Row],[Building Fabric / Thermal / Sealing]]=1,1,""),"")</f>
        <v/>
      </c>
      <c r="DL505" s="169" t="str">
        <f>IF(Table1[[#This Row],[Multiple NCC links]]&lt;&gt;1,IF(Table1[[#This Row],[Lighting]]=1,1,""),"")</f>
        <v/>
      </c>
      <c r="DM505" s="169" t="str">
        <f>IF(Table1[[#This Row],[Multiple NCC links]]&lt;&gt;1,IF(Table1[[#This Row],[HVAC]]=1,1,""),"")</f>
        <v/>
      </c>
      <c r="DN505" s="169" t="str">
        <f>IF(Table1[[#This Row],[Multiple NCC links]]&lt;&gt;1,IF(Table1[[#This Row],[Services]]=1,1,""),"")</f>
        <v/>
      </c>
      <c r="DO505" s="169" t="str">
        <f>IF(Table1[[#This Row],[Multiple NCC links]]&lt;&gt;1,IF(Table1[[#This Row],[Maintenance &amp; Monitoring]]=1,1,""),"")</f>
        <v/>
      </c>
      <c r="DP505" s="169" t="str">
        <f>IF(Table1[[#This Row],[Multiple NCC links]]&lt;&gt;1,IF(Table1[[#This Row],[Hand over / Operations]]=1,1,""),"")</f>
        <v/>
      </c>
      <c r="DQ505" s="169" t="str">
        <f>IF(Table1[[#This Row],[Multiple NCC links]]&lt;&gt;1,IF(Table1[[#This Row],[As built assessment]]=1,1,""),"")</f>
        <v/>
      </c>
      <c r="DR505" s="169" t="str">
        <f>IF(Table1[[#This Row],[Multiple NCC links]]&lt;&gt;1,IF(Table1[[#This Row],[Beyond compliance]]=1,1,""),"")</f>
        <v/>
      </c>
      <c r="DS505" s="169" t="str">
        <f>IF(SUM(Table1[[#This Row],[Design]:[Beyond compliance]])&gt;1,1,"")</f>
        <v/>
      </c>
      <c r="DT505" s="169" t="str">
        <f>IF(Table1[[#This Row],[Both Residential &amp; Commercial4]]&lt;&gt;1,IF(Table1[[#This Row],[Residential]]=1,1,""),"")</f>
        <v/>
      </c>
      <c r="DU505" s="169" t="str">
        <f>IF(Table1[[#This Row],[Both Residential &amp; Commercial4]]&lt;&gt;1,IF(Table1[[#This Row],[Commercial]]=1,1,""),"")</f>
        <v/>
      </c>
      <c r="DV505" s="169" t="str">
        <f>Table1[[#This Row],[Residential &amp; Commercial]]</f>
        <v/>
      </c>
      <c r="DW505" s="169"/>
    </row>
    <row r="506" spans="1:127" s="49" customFormat="1" ht="20.25" thickTop="1" thickBot="1" x14ac:dyDescent="0.35">
      <c r="A506" s="97"/>
      <c r="B506" s="97"/>
      <c r="C506" s="88"/>
      <c r="D506" s="88"/>
      <c r="E506" s="176"/>
      <c r="F506" s="176"/>
      <c r="G506" s="176"/>
      <c r="H506" s="176"/>
      <c r="I506" s="90" t="str">
        <f>IF(AND(Table1[[#This Row],[General]]=1,Table1[[#This Row],[Beginner]]=1,Table1[[#This Row],[Intermediate]]=1,Table1[[#This Row],[Advanced]]=1),1,"")</f>
        <v/>
      </c>
      <c r="J506" s="90" t="str">
        <f>CONCATENATE(IF(Table1[[#This Row],[General]]=1,"General, ",""), IF(Table1[[#This Row],[Beginner]]=1,"Beginner, ",""),IF(Table1[[#This Row],[Intermediate]]=1,"Intermediate, ",""), IF(Table1[[#This Row],[Advanced]]=1,"Advanced",""))</f>
        <v/>
      </c>
      <c r="K506" s="91"/>
      <c r="L506" s="179"/>
      <c r="M506" s="91"/>
      <c r="N506" s="91"/>
      <c r="O506" s="159"/>
      <c r="P506" s="91"/>
      <c r="Q506" s="91"/>
      <c r="R506" s="91"/>
      <c r="S50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06" s="102"/>
      <c r="U506" s="102"/>
      <c r="V506" s="240"/>
      <c r="W506" s="240"/>
      <c r="X506" s="102"/>
      <c r="Y506" s="102"/>
      <c r="Z506" s="102"/>
      <c r="AA506" s="102"/>
      <c r="AB506" s="102"/>
      <c r="AC506" s="102"/>
      <c r="AD506" s="102"/>
      <c r="AE506" s="102"/>
      <c r="AF506" s="102"/>
      <c r="AG50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06" s="103"/>
      <c r="AI506" s="103"/>
      <c r="AJ506" s="103"/>
      <c r="AK506" s="74" t="str">
        <f>CONCATENATE(IF(Table1[[#This Row],[Digital]]=1,"Digital, ",""),IF(Table1[[#This Row],[Face to Face]]=1,"Face to face, ",""),IF(Table1[[#This Row],[Blended]]=1,"Blended",""))</f>
        <v/>
      </c>
      <c r="AL506" s="99"/>
      <c r="AM506" s="104"/>
      <c r="AN506" s="130"/>
      <c r="AO506" s="94"/>
      <c r="AP506" s="182"/>
      <c r="AQ506" s="94"/>
      <c r="AR506" s="94"/>
      <c r="AS506" s="94"/>
      <c r="AT506" s="94"/>
      <c r="AU506" s="94"/>
      <c r="AV506" s="182"/>
      <c r="AW506" s="182"/>
      <c r="AX506" s="182"/>
      <c r="AY506" s="94"/>
      <c r="AZ50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0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06" s="95"/>
      <c r="BC506" s="95"/>
      <c r="BD506" s="90" t="str">
        <f>IF(AND(Table1[[#This Row],[Residential]]=1,Table1[[#This Row],[Commercial]]=1),1,"")</f>
        <v/>
      </c>
      <c r="BE506" s="90" t="str">
        <f>CONCATENATE(IF(Table1[[#This Row],[Residential]]=1,"Residential, ",""),IF(Table1[[#This Row],[Commercial]]=1,"Commercial",""))</f>
        <v/>
      </c>
      <c r="BF506" s="94"/>
      <c r="BG506" s="94"/>
      <c r="BH506" s="94"/>
      <c r="BI506" s="94"/>
      <c r="BJ506" s="94"/>
      <c r="BK506" s="94"/>
      <c r="BL506" s="94"/>
      <c r="BM506" s="182"/>
      <c r="BN506" s="94"/>
      <c r="BO50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06" s="178"/>
      <c r="BQ506" s="120"/>
      <c r="BR506" s="132"/>
      <c r="BS506" s="120"/>
      <c r="BT506" s="175"/>
      <c r="BU506" s="175"/>
      <c r="BV506" s="175"/>
      <c r="BW506" s="121"/>
      <c r="BX506" s="121"/>
      <c r="BY506" s="121"/>
      <c r="BZ506" s="227"/>
      <c r="CA50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06" s="48">
        <f>COUNTIF(Table1[[#This Row],[Validity]:[Alignment with NCC (Yes=1,No=0)]],"N/A")</f>
        <v>0</v>
      </c>
      <c r="CC506" s="48">
        <f>IF(ISERROR(Table1[[#This Row],[Total Quality Score (out of 10)]]/(4-Table1[[#This Row],[N/A Count]])),0,Table1[[#This Row],[Total Quality Score (out of 10)]]/(4-Table1[[#This Row],[N/A Count]]))</f>
        <v>0</v>
      </c>
      <c r="CD506" s="106"/>
      <c r="CE506" s="106"/>
      <c r="CF506" s="172" t="str">
        <f>IF(SUM(Table1[[#This Row],[Multiple]:[Level (all)62]])&lt;1,IF(Table1[[#This Row],[General]]=1,1,""),"")</f>
        <v/>
      </c>
      <c r="CG506" s="172" t="str">
        <f>IF(SUM(Table1[[#This Row],[Multiple]:[Level (all)62]])&lt;1,IF(Table1[[#This Row],[Beginner]]=1,1,""),"")</f>
        <v/>
      </c>
      <c r="CH506" s="171" t="str">
        <f>IF(SUM(Table1[[#This Row],[Multiple]:[Level (all)62]])&lt;1,IF(Table1[[#This Row],[Intermediate]]=1,1,""),"")</f>
        <v/>
      </c>
      <c r="CI506" s="171" t="str">
        <f>IF(SUM(Table1[[#This Row],[Multiple]:[Level (all)62]])&lt;1,IF(Table1[[#This Row],[Advanced]]=1,1,""),"")</f>
        <v/>
      </c>
      <c r="CJ506" s="171" t="str">
        <f>IF(AND(SUM(Table1[[#This Row],[General]:[Advanced]])&lt;4,SUM(Table1[[#This Row],[General]:[Advanced]])&gt;1),1,"")</f>
        <v/>
      </c>
      <c r="CK506" s="171" t="str">
        <f>Table1[[#This Row],[Level (all)]]</f>
        <v/>
      </c>
      <c r="CL506" s="171" t="str">
        <f>IF(Table1[[#This Row],[Multiple audience]]&lt;&gt;1,IF(Table1[[#This Row],[General Audience]]=1,1,""),"")</f>
        <v/>
      </c>
      <c r="CM506" s="171" t="str">
        <f>IF(Table1[[#This Row],[Multiple audience]]&lt;&gt;1,IF(Table1[[#This Row],[Planners / Designers ]]=1,1,""),"")</f>
        <v/>
      </c>
      <c r="CN506" s="171" t="str">
        <f>IF(Table1[[#This Row],[Multiple audience]]&lt;&gt;1,IF(Table1[[#This Row],[Regulatory Assessors]]=1,1,""),"")</f>
        <v/>
      </c>
      <c r="CO506" s="171" t="str">
        <f>IF(Table1[[#This Row],[Multiple audience]]&lt;&gt;1,IF(Table1[[#This Row],[Builders / Management]]=1,1,""),"")</f>
        <v/>
      </c>
      <c r="CP506" s="171" t="str">
        <f>IF(Table1[[#This Row],[Multiple audience]]&lt;&gt;1,IF(Table1[[#This Row],[Energy / Sus Assessors]]=1,1,""),"")</f>
        <v/>
      </c>
      <c r="CQ506" s="171" t="str">
        <f>IF(Table1[[#This Row],[Multiple audience]]&lt;&gt;1,IF(Table1[[#This Row],[Semi-skilled]]=1,1,""),"")</f>
        <v/>
      </c>
      <c r="CR506" s="171" t="str">
        <f>IF(Table1[[#This Row],[Multiple audience]]&lt;&gt;1,IF(Table1[[#This Row],[Trades]]=1,1,""),"")</f>
        <v/>
      </c>
      <c r="CS506" s="171" t="str">
        <f>IF(Table1[[#This Row],[Multiple audience]]&lt;&gt;1,IF(Table1[[#This Row],[Other]]=1,1,""),"")</f>
        <v/>
      </c>
      <c r="CT506" s="171" t="str">
        <f>IF(SUM(Table1[[#This Row],[General Audience]:[Other]])&gt;1,1,"")</f>
        <v/>
      </c>
      <c r="CU506" s="171" t="str">
        <f>IF(Table1[[#This Row],[Various  ]]&lt;&gt;1,IF(Table1[[#This Row],[Calculator / Software]]=1,1,""),"")</f>
        <v/>
      </c>
      <c r="CV506" s="171" t="str">
        <f>IF(Table1[[#This Row],[Various  ]]&lt;&gt;1,IF(Table1[[#This Row],[Information  ]]=1,1,""),"")</f>
        <v/>
      </c>
      <c r="CW506" s="171" t="str">
        <f>IF(Table1[[#This Row],[Various  ]]&lt;&gt;1,IF(Table1[[#This Row],[Interactive Tool]]=1,1,""),"")</f>
        <v/>
      </c>
      <c r="CX506" s="171" t="str">
        <f>IF(Table1[[#This Row],[Various  ]]&lt;&gt;1,IF(Table1[[#This Row],[Technical Specifications]]=1,1,""),"")</f>
        <v/>
      </c>
      <c r="CY506" s="171" t="str">
        <f>IF(Table1[[#This Row],[Various  ]]&lt;&gt;1,IF(Table1[[#This Row],[Training Resources]]=1,1,""),"")</f>
        <v/>
      </c>
      <c r="CZ506" s="171" t="str">
        <f>IF(Table1[[#This Row],[Various  ]]&lt;&gt;1,IF(Table1[[#This Row],[Toolbox]]=1,1,""),"")</f>
        <v/>
      </c>
      <c r="DA506" s="169" t="str">
        <f>IF(Table1[[#This Row],[Various  ]]&lt;&gt;1,IF(Table1[[#This Row],[Video]]=1,1,""),"")</f>
        <v/>
      </c>
      <c r="DB506" s="169" t="str">
        <f>IF(Table1[[#This Row],[Various  ]]&lt;&gt;1,IF(Table1[[#This Row],[Case study]]=1,1,""),"")</f>
        <v/>
      </c>
      <c r="DC506" s="169" t="str">
        <f>IF(Table1[[#This Row],[Various  ]]&lt;&gt;1,IF(Table1[[#This Row],[Other   ]]=1,1,""),"")</f>
        <v/>
      </c>
      <c r="DD506" s="169" t="str">
        <f>IF(Table1[[#This Row],[Various  ]]&lt;&gt;1,IF(Table1[[#This Row],[Standards]]=1,1,""),"")</f>
        <v/>
      </c>
      <c r="DE506" s="169" t="str">
        <f>IF(Table1[[#This Row],[Various]]=1,1,IF(SUM(Table1[[#This Row],[Calculator / Software]:[Standards]])&gt;1,1,""))</f>
        <v/>
      </c>
      <c r="DF506" s="169" t="str">
        <f>IF(Table1[[#This Row],[Multiple NCC links]]&lt;&gt;1,IF(Table1[[#This Row],[Design]]=1,1,""),"")</f>
        <v/>
      </c>
      <c r="DG506" s="169" t="str">
        <f>IF(Table1[[#This Row],[Multiple NCC links]]&lt;&gt;1,IF(Table1[[#This Row],[Assessment / Verification]]=1,1,""),"")</f>
        <v/>
      </c>
      <c r="DH506" s="169" t="str">
        <f>IF(Table1[[#This Row],[Multiple NCC links]]&lt;&gt;1,IF(Table1[[#This Row],[Climate Specific ]]=1,1,""),"")</f>
        <v/>
      </c>
      <c r="DI506" s="169" t="str">
        <f>IF(Table1[[#This Row],[Multiple NCC links]]&lt;&gt;1,IF(Table1[[#This Row],[Alterations / Additions]]=1,1,""),"")</f>
        <v/>
      </c>
      <c r="DJ506" s="169" t="str">
        <f>IF(Table1[[#This Row],[Multiple NCC links]]&lt;&gt;1,IF(Table1[[#This Row],[Glazing]]=1,1,""),"")</f>
        <v/>
      </c>
      <c r="DK506" s="169" t="str">
        <f>IF(Table1[[#This Row],[Multiple NCC links]]&lt;&gt;1,IF(Table1[[#This Row],[Building Fabric / Thermal / Sealing]]=1,1,""),"")</f>
        <v/>
      </c>
      <c r="DL506" s="169" t="str">
        <f>IF(Table1[[#This Row],[Multiple NCC links]]&lt;&gt;1,IF(Table1[[#This Row],[Lighting]]=1,1,""),"")</f>
        <v/>
      </c>
      <c r="DM506" s="169" t="str">
        <f>IF(Table1[[#This Row],[Multiple NCC links]]&lt;&gt;1,IF(Table1[[#This Row],[HVAC]]=1,1,""),"")</f>
        <v/>
      </c>
      <c r="DN506" s="169" t="str">
        <f>IF(Table1[[#This Row],[Multiple NCC links]]&lt;&gt;1,IF(Table1[[#This Row],[Services]]=1,1,""),"")</f>
        <v/>
      </c>
      <c r="DO506" s="169" t="str">
        <f>IF(Table1[[#This Row],[Multiple NCC links]]&lt;&gt;1,IF(Table1[[#This Row],[Maintenance &amp; Monitoring]]=1,1,""),"")</f>
        <v/>
      </c>
      <c r="DP506" s="169" t="str">
        <f>IF(Table1[[#This Row],[Multiple NCC links]]&lt;&gt;1,IF(Table1[[#This Row],[Hand over / Operations]]=1,1,""),"")</f>
        <v/>
      </c>
      <c r="DQ506" s="169" t="str">
        <f>IF(Table1[[#This Row],[Multiple NCC links]]&lt;&gt;1,IF(Table1[[#This Row],[As built assessment]]=1,1,""),"")</f>
        <v/>
      </c>
      <c r="DR506" s="169" t="str">
        <f>IF(Table1[[#This Row],[Multiple NCC links]]&lt;&gt;1,IF(Table1[[#This Row],[Beyond compliance]]=1,1,""),"")</f>
        <v/>
      </c>
      <c r="DS506" s="169" t="str">
        <f>IF(SUM(Table1[[#This Row],[Design]:[Beyond compliance]])&gt;1,1,"")</f>
        <v/>
      </c>
      <c r="DT506" s="169" t="str">
        <f>IF(Table1[[#This Row],[Both Residential &amp; Commercial4]]&lt;&gt;1,IF(Table1[[#This Row],[Residential]]=1,1,""),"")</f>
        <v/>
      </c>
      <c r="DU506" s="169" t="str">
        <f>IF(Table1[[#This Row],[Both Residential &amp; Commercial4]]&lt;&gt;1,IF(Table1[[#This Row],[Commercial]]=1,1,""),"")</f>
        <v/>
      </c>
      <c r="DV506" s="169" t="str">
        <f>Table1[[#This Row],[Residential &amp; Commercial]]</f>
        <v/>
      </c>
      <c r="DW506" s="169"/>
    </row>
    <row r="507" spans="1:127" s="49" customFormat="1" ht="20.25" thickTop="1" thickBot="1" x14ac:dyDescent="0.35">
      <c r="A507" s="97"/>
      <c r="B507" s="97"/>
      <c r="C507" s="88"/>
      <c r="D507" s="88"/>
      <c r="E507" s="176"/>
      <c r="F507" s="176"/>
      <c r="G507" s="176"/>
      <c r="H507" s="176"/>
      <c r="I507" s="90" t="str">
        <f>IF(AND(Table1[[#This Row],[General]]=1,Table1[[#This Row],[Beginner]]=1,Table1[[#This Row],[Intermediate]]=1,Table1[[#This Row],[Advanced]]=1),1,"")</f>
        <v/>
      </c>
      <c r="J507" s="90" t="str">
        <f>CONCATENATE(IF(Table1[[#This Row],[General]]=1,"General, ",""), IF(Table1[[#This Row],[Beginner]]=1,"Beginner, ",""),IF(Table1[[#This Row],[Intermediate]]=1,"Intermediate, ",""), IF(Table1[[#This Row],[Advanced]]=1,"Advanced",""))</f>
        <v/>
      </c>
      <c r="K507" s="91"/>
      <c r="L507" s="179"/>
      <c r="M507" s="91"/>
      <c r="N507" s="91"/>
      <c r="O507" s="159"/>
      <c r="P507" s="91"/>
      <c r="Q507" s="91"/>
      <c r="R507" s="91"/>
      <c r="S50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07" s="102"/>
      <c r="U507" s="102"/>
      <c r="V507" s="240"/>
      <c r="W507" s="240"/>
      <c r="X507" s="102"/>
      <c r="Y507" s="102"/>
      <c r="Z507" s="102"/>
      <c r="AA507" s="102"/>
      <c r="AB507" s="102"/>
      <c r="AC507" s="102"/>
      <c r="AD507" s="102"/>
      <c r="AE507" s="102"/>
      <c r="AF507" s="102"/>
      <c r="AG50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07" s="103"/>
      <c r="AI507" s="103"/>
      <c r="AJ507" s="103"/>
      <c r="AK507" s="74" t="str">
        <f>CONCATENATE(IF(Table1[[#This Row],[Digital]]=1,"Digital, ",""),IF(Table1[[#This Row],[Face to Face]]=1,"Face to face, ",""),IF(Table1[[#This Row],[Blended]]=1,"Blended",""))</f>
        <v/>
      </c>
      <c r="AL507" s="99"/>
      <c r="AM507" s="104"/>
      <c r="AN507" s="130"/>
      <c r="AO507" s="94"/>
      <c r="AP507" s="182"/>
      <c r="AQ507" s="94"/>
      <c r="AR507" s="94"/>
      <c r="AS507" s="94"/>
      <c r="AT507" s="94"/>
      <c r="AU507" s="94"/>
      <c r="AV507" s="182"/>
      <c r="AW507" s="182"/>
      <c r="AX507" s="182"/>
      <c r="AY507" s="94"/>
      <c r="AZ50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0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07" s="95"/>
      <c r="BC507" s="95"/>
      <c r="BD507" s="90" t="str">
        <f>IF(AND(Table1[[#This Row],[Residential]]=1,Table1[[#This Row],[Commercial]]=1),1,"")</f>
        <v/>
      </c>
      <c r="BE507" s="90" t="str">
        <f>CONCATENATE(IF(Table1[[#This Row],[Residential]]=1,"Residential, ",""),IF(Table1[[#This Row],[Commercial]]=1,"Commercial",""))</f>
        <v/>
      </c>
      <c r="BF507" s="94"/>
      <c r="BG507" s="94"/>
      <c r="BH507" s="94"/>
      <c r="BI507" s="94"/>
      <c r="BJ507" s="94"/>
      <c r="BK507" s="94"/>
      <c r="BL507" s="94"/>
      <c r="BM507" s="182"/>
      <c r="BN507" s="94"/>
      <c r="BO50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07" s="178"/>
      <c r="BQ507" s="120"/>
      <c r="BR507" s="132"/>
      <c r="BS507" s="120"/>
      <c r="BT507" s="175"/>
      <c r="BU507" s="175"/>
      <c r="BV507" s="175"/>
      <c r="BW507" s="121"/>
      <c r="BX507" s="121"/>
      <c r="BY507" s="121"/>
      <c r="BZ507" s="227"/>
      <c r="CA50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07" s="48">
        <f>COUNTIF(Table1[[#This Row],[Validity]:[Alignment with NCC (Yes=1,No=0)]],"N/A")</f>
        <v>0</v>
      </c>
      <c r="CC507" s="48">
        <f>IF(ISERROR(Table1[[#This Row],[Total Quality Score (out of 10)]]/(4-Table1[[#This Row],[N/A Count]])),0,Table1[[#This Row],[Total Quality Score (out of 10)]]/(4-Table1[[#This Row],[N/A Count]]))</f>
        <v>0</v>
      </c>
      <c r="CD507" s="106"/>
      <c r="CE507" s="106"/>
      <c r="CF507" s="172" t="str">
        <f>IF(SUM(Table1[[#This Row],[Multiple]:[Level (all)62]])&lt;1,IF(Table1[[#This Row],[General]]=1,1,""),"")</f>
        <v/>
      </c>
      <c r="CG507" s="172" t="str">
        <f>IF(SUM(Table1[[#This Row],[Multiple]:[Level (all)62]])&lt;1,IF(Table1[[#This Row],[Beginner]]=1,1,""),"")</f>
        <v/>
      </c>
      <c r="CH507" s="171" t="str">
        <f>IF(SUM(Table1[[#This Row],[Multiple]:[Level (all)62]])&lt;1,IF(Table1[[#This Row],[Intermediate]]=1,1,""),"")</f>
        <v/>
      </c>
      <c r="CI507" s="171" t="str">
        <f>IF(SUM(Table1[[#This Row],[Multiple]:[Level (all)62]])&lt;1,IF(Table1[[#This Row],[Advanced]]=1,1,""),"")</f>
        <v/>
      </c>
      <c r="CJ507" s="171" t="str">
        <f>IF(AND(SUM(Table1[[#This Row],[General]:[Advanced]])&lt;4,SUM(Table1[[#This Row],[General]:[Advanced]])&gt;1),1,"")</f>
        <v/>
      </c>
      <c r="CK507" s="171" t="str">
        <f>Table1[[#This Row],[Level (all)]]</f>
        <v/>
      </c>
      <c r="CL507" s="171" t="str">
        <f>IF(Table1[[#This Row],[Multiple audience]]&lt;&gt;1,IF(Table1[[#This Row],[General Audience]]=1,1,""),"")</f>
        <v/>
      </c>
      <c r="CM507" s="171" t="str">
        <f>IF(Table1[[#This Row],[Multiple audience]]&lt;&gt;1,IF(Table1[[#This Row],[Planners / Designers ]]=1,1,""),"")</f>
        <v/>
      </c>
      <c r="CN507" s="171" t="str">
        <f>IF(Table1[[#This Row],[Multiple audience]]&lt;&gt;1,IF(Table1[[#This Row],[Regulatory Assessors]]=1,1,""),"")</f>
        <v/>
      </c>
      <c r="CO507" s="171" t="str">
        <f>IF(Table1[[#This Row],[Multiple audience]]&lt;&gt;1,IF(Table1[[#This Row],[Builders / Management]]=1,1,""),"")</f>
        <v/>
      </c>
      <c r="CP507" s="171" t="str">
        <f>IF(Table1[[#This Row],[Multiple audience]]&lt;&gt;1,IF(Table1[[#This Row],[Energy / Sus Assessors]]=1,1,""),"")</f>
        <v/>
      </c>
      <c r="CQ507" s="171" t="str">
        <f>IF(Table1[[#This Row],[Multiple audience]]&lt;&gt;1,IF(Table1[[#This Row],[Semi-skilled]]=1,1,""),"")</f>
        <v/>
      </c>
      <c r="CR507" s="171" t="str">
        <f>IF(Table1[[#This Row],[Multiple audience]]&lt;&gt;1,IF(Table1[[#This Row],[Trades]]=1,1,""),"")</f>
        <v/>
      </c>
      <c r="CS507" s="171" t="str">
        <f>IF(Table1[[#This Row],[Multiple audience]]&lt;&gt;1,IF(Table1[[#This Row],[Other]]=1,1,""),"")</f>
        <v/>
      </c>
      <c r="CT507" s="171" t="str">
        <f>IF(SUM(Table1[[#This Row],[General Audience]:[Other]])&gt;1,1,"")</f>
        <v/>
      </c>
      <c r="CU507" s="171" t="str">
        <f>IF(Table1[[#This Row],[Various  ]]&lt;&gt;1,IF(Table1[[#This Row],[Calculator / Software]]=1,1,""),"")</f>
        <v/>
      </c>
      <c r="CV507" s="171" t="str">
        <f>IF(Table1[[#This Row],[Various  ]]&lt;&gt;1,IF(Table1[[#This Row],[Information  ]]=1,1,""),"")</f>
        <v/>
      </c>
      <c r="CW507" s="171" t="str">
        <f>IF(Table1[[#This Row],[Various  ]]&lt;&gt;1,IF(Table1[[#This Row],[Interactive Tool]]=1,1,""),"")</f>
        <v/>
      </c>
      <c r="CX507" s="171" t="str">
        <f>IF(Table1[[#This Row],[Various  ]]&lt;&gt;1,IF(Table1[[#This Row],[Technical Specifications]]=1,1,""),"")</f>
        <v/>
      </c>
      <c r="CY507" s="171" t="str">
        <f>IF(Table1[[#This Row],[Various  ]]&lt;&gt;1,IF(Table1[[#This Row],[Training Resources]]=1,1,""),"")</f>
        <v/>
      </c>
      <c r="CZ507" s="171" t="str">
        <f>IF(Table1[[#This Row],[Various  ]]&lt;&gt;1,IF(Table1[[#This Row],[Toolbox]]=1,1,""),"")</f>
        <v/>
      </c>
      <c r="DA507" s="169" t="str">
        <f>IF(Table1[[#This Row],[Various  ]]&lt;&gt;1,IF(Table1[[#This Row],[Video]]=1,1,""),"")</f>
        <v/>
      </c>
      <c r="DB507" s="169" t="str">
        <f>IF(Table1[[#This Row],[Various  ]]&lt;&gt;1,IF(Table1[[#This Row],[Case study]]=1,1,""),"")</f>
        <v/>
      </c>
      <c r="DC507" s="169" t="str">
        <f>IF(Table1[[#This Row],[Various  ]]&lt;&gt;1,IF(Table1[[#This Row],[Other   ]]=1,1,""),"")</f>
        <v/>
      </c>
      <c r="DD507" s="169" t="str">
        <f>IF(Table1[[#This Row],[Various  ]]&lt;&gt;1,IF(Table1[[#This Row],[Standards]]=1,1,""),"")</f>
        <v/>
      </c>
      <c r="DE507" s="169" t="str">
        <f>IF(Table1[[#This Row],[Various]]=1,1,IF(SUM(Table1[[#This Row],[Calculator / Software]:[Standards]])&gt;1,1,""))</f>
        <v/>
      </c>
      <c r="DF507" s="169" t="str">
        <f>IF(Table1[[#This Row],[Multiple NCC links]]&lt;&gt;1,IF(Table1[[#This Row],[Design]]=1,1,""),"")</f>
        <v/>
      </c>
      <c r="DG507" s="169" t="str">
        <f>IF(Table1[[#This Row],[Multiple NCC links]]&lt;&gt;1,IF(Table1[[#This Row],[Assessment / Verification]]=1,1,""),"")</f>
        <v/>
      </c>
      <c r="DH507" s="169" t="str">
        <f>IF(Table1[[#This Row],[Multiple NCC links]]&lt;&gt;1,IF(Table1[[#This Row],[Climate Specific ]]=1,1,""),"")</f>
        <v/>
      </c>
      <c r="DI507" s="169" t="str">
        <f>IF(Table1[[#This Row],[Multiple NCC links]]&lt;&gt;1,IF(Table1[[#This Row],[Alterations / Additions]]=1,1,""),"")</f>
        <v/>
      </c>
      <c r="DJ507" s="169" t="str">
        <f>IF(Table1[[#This Row],[Multiple NCC links]]&lt;&gt;1,IF(Table1[[#This Row],[Glazing]]=1,1,""),"")</f>
        <v/>
      </c>
      <c r="DK507" s="169" t="str">
        <f>IF(Table1[[#This Row],[Multiple NCC links]]&lt;&gt;1,IF(Table1[[#This Row],[Building Fabric / Thermal / Sealing]]=1,1,""),"")</f>
        <v/>
      </c>
      <c r="DL507" s="169" t="str">
        <f>IF(Table1[[#This Row],[Multiple NCC links]]&lt;&gt;1,IF(Table1[[#This Row],[Lighting]]=1,1,""),"")</f>
        <v/>
      </c>
      <c r="DM507" s="169" t="str">
        <f>IF(Table1[[#This Row],[Multiple NCC links]]&lt;&gt;1,IF(Table1[[#This Row],[HVAC]]=1,1,""),"")</f>
        <v/>
      </c>
      <c r="DN507" s="169" t="str">
        <f>IF(Table1[[#This Row],[Multiple NCC links]]&lt;&gt;1,IF(Table1[[#This Row],[Services]]=1,1,""),"")</f>
        <v/>
      </c>
      <c r="DO507" s="169" t="str">
        <f>IF(Table1[[#This Row],[Multiple NCC links]]&lt;&gt;1,IF(Table1[[#This Row],[Maintenance &amp; Monitoring]]=1,1,""),"")</f>
        <v/>
      </c>
      <c r="DP507" s="169" t="str">
        <f>IF(Table1[[#This Row],[Multiple NCC links]]&lt;&gt;1,IF(Table1[[#This Row],[Hand over / Operations]]=1,1,""),"")</f>
        <v/>
      </c>
      <c r="DQ507" s="169" t="str">
        <f>IF(Table1[[#This Row],[Multiple NCC links]]&lt;&gt;1,IF(Table1[[#This Row],[As built assessment]]=1,1,""),"")</f>
        <v/>
      </c>
      <c r="DR507" s="169" t="str">
        <f>IF(Table1[[#This Row],[Multiple NCC links]]&lt;&gt;1,IF(Table1[[#This Row],[Beyond compliance]]=1,1,""),"")</f>
        <v/>
      </c>
      <c r="DS507" s="169" t="str">
        <f>IF(SUM(Table1[[#This Row],[Design]:[Beyond compliance]])&gt;1,1,"")</f>
        <v/>
      </c>
      <c r="DT507" s="169" t="str">
        <f>IF(Table1[[#This Row],[Both Residential &amp; Commercial4]]&lt;&gt;1,IF(Table1[[#This Row],[Residential]]=1,1,""),"")</f>
        <v/>
      </c>
      <c r="DU507" s="169" t="str">
        <f>IF(Table1[[#This Row],[Both Residential &amp; Commercial4]]&lt;&gt;1,IF(Table1[[#This Row],[Commercial]]=1,1,""),"")</f>
        <v/>
      </c>
      <c r="DV507" s="169" t="str">
        <f>Table1[[#This Row],[Residential &amp; Commercial]]</f>
        <v/>
      </c>
      <c r="DW507" s="169"/>
    </row>
    <row r="508" spans="1:127" s="49" customFormat="1" ht="20.25" thickTop="1" thickBot="1" x14ac:dyDescent="0.35">
      <c r="A508" s="97"/>
      <c r="B508" s="97"/>
      <c r="C508" s="88"/>
      <c r="D508" s="88"/>
      <c r="E508" s="176"/>
      <c r="F508" s="176"/>
      <c r="G508" s="176"/>
      <c r="H508" s="176"/>
      <c r="I508" s="90" t="str">
        <f>IF(AND(Table1[[#This Row],[General]]=1,Table1[[#This Row],[Beginner]]=1,Table1[[#This Row],[Intermediate]]=1,Table1[[#This Row],[Advanced]]=1),1,"")</f>
        <v/>
      </c>
      <c r="J508" s="90" t="str">
        <f>CONCATENATE(IF(Table1[[#This Row],[General]]=1,"General, ",""), IF(Table1[[#This Row],[Beginner]]=1,"Beginner, ",""),IF(Table1[[#This Row],[Intermediate]]=1,"Intermediate, ",""), IF(Table1[[#This Row],[Advanced]]=1,"Advanced",""))</f>
        <v/>
      </c>
      <c r="K508" s="91"/>
      <c r="L508" s="179"/>
      <c r="M508" s="91"/>
      <c r="N508" s="91"/>
      <c r="O508" s="159"/>
      <c r="P508" s="91"/>
      <c r="Q508" s="91"/>
      <c r="R508" s="91"/>
      <c r="S50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08" s="102"/>
      <c r="U508" s="102"/>
      <c r="V508" s="240"/>
      <c r="W508" s="240"/>
      <c r="X508" s="102"/>
      <c r="Y508" s="102"/>
      <c r="Z508" s="102"/>
      <c r="AA508" s="102"/>
      <c r="AB508" s="102"/>
      <c r="AC508" s="102"/>
      <c r="AD508" s="102"/>
      <c r="AE508" s="102"/>
      <c r="AF508" s="102"/>
      <c r="AG50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08" s="103"/>
      <c r="AI508" s="103"/>
      <c r="AJ508" s="103"/>
      <c r="AK508" s="74" t="str">
        <f>CONCATENATE(IF(Table1[[#This Row],[Digital]]=1,"Digital, ",""),IF(Table1[[#This Row],[Face to Face]]=1,"Face to face, ",""),IF(Table1[[#This Row],[Blended]]=1,"Blended",""))</f>
        <v/>
      </c>
      <c r="AL508" s="99"/>
      <c r="AM508" s="104"/>
      <c r="AN508" s="130"/>
      <c r="AO508" s="94"/>
      <c r="AP508" s="182"/>
      <c r="AQ508" s="94"/>
      <c r="AR508" s="94"/>
      <c r="AS508" s="94"/>
      <c r="AT508" s="94"/>
      <c r="AU508" s="94"/>
      <c r="AV508" s="182"/>
      <c r="AW508" s="182"/>
      <c r="AX508" s="182"/>
      <c r="AY508" s="94"/>
      <c r="AZ50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0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08" s="95"/>
      <c r="BC508" s="95"/>
      <c r="BD508" s="90" t="str">
        <f>IF(AND(Table1[[#This Row],[Residential]]=1,Table1[[#This Row],[Commercial]]=1),1,"")</f>
        <v/>
      </c>
      <c r="BE508" s="90" t="str">
        <f>CONCATENATE(IF(Table1[[#This Row],[Residential]]=1,"Residential, ",""),IF(Table1[[#This Row],[Commercial]]=1,"Commercial",""))</f>
        <v/>
      </c>
      <c r="BF508" s="94"/>
      <c r="BG508" s="94"/>
      <c r="BH508" s="94"/>
      <c r="BI508" s="94"/>
      <c r="BJ508" s="94"/>
      <c r="BK508" s="94"/>
      <c r="BL508" s="94"/>
      <c r="BM508" s="182"/>
      <c r="BN508" s="94"/>
      <c r="BO50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08" s="178"/>
      <c r="BQ508" s="120"/>
      <c r="BR508" s="132"/>
      <c r="BS508" s="120"/>
      <c r="BT508" s="175"/>
      <c r="BU508" s="175"/>
      <c r="BV508" s="175"/>
      <c r="BW508" s="121"/>
      <c r="BX508" s="121"/>
      <c r="BY508" s="121"/>
      <c r="BZ508" s="227"/>
      <c r="CA50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08" s="48">
        <f>COUNTIF(Table1[[#This Row],[Validity]:[Alignment with NCC (Yes=1,No=0)]],"N/A")</f>
        <v>0</v>
      </c>
      <c r="CC508" s="48">
        <f>IF(ISERROR(Table1[[#This Row],[Total Quality Score (out of 10)]]/(4-Table1[[#This Row],[N/A Count]])),0,Table1[[#This Row],[Total Quality Score (out of 10)]]/(4-Table1[[#This Row],[N/A Count]]))</f>
        <v>0</v>
      </c>
      <c r="CD508" s="106"/>
      <c r="CE508" s="106"/>
      <c r="CF508" s="172" t="str">
        <f>IF(SUM(Table1[[#This Row],[Multiple]:[Level (all)62]])&lt;1,IF(Table1[[#This Row],[General]]=1,1,""),"")</f>
        <v/>
      </c>
      <c r="CG508" s="172" t="str">
        <f>IF(SUM(Table1[[#This Row],[Multiple]:[Level (all)62]])&lt;1,IF(Table1[[#This Row],[Beginner]]=1,1,""),"")</f>
        <v/>
      </c>
      <c r="CH508" s="171" t="str">
        <f>IF(SUM(Table1[[#This Row],[Multiple]:[Level (all)62]])&lt;1,IF(Table1[[#This Row],[Intermediate]]=1,1,""),"")</f>
        <v/>
      </c>
      <c r="CI508" s="171" t="str">
        <f>IF(SUM(Table1[[#This Row],[Multiple]:[Level (all)62]])&lt;1,IF(Table1[[#This Row],[Advanced]]=1,1,""),"")</f>
        <v/>
      </c>
      <c r="CJ508" s="171" t="str">
        <f>IF(AND(SUM(Table1[[#This Row],[General]:[Advanced]])&lt;4,SUM(Table1[[#This Row],[General]:[Advanced]])&gt;1),1,"")</f>
        <v/>
      </c>
      <c r="CK508" s="171" t="str">
        <f>Table1[[#This Row],[Level (all)]]</f>
        <v/>
      </c>
      <c r="CL508" s="171" t="str">
        <f>IF(Table1[[#This Row],[Multiple audience]]&lt;&gt;1,IF(Table1[[#This Row],[General Audience]]=1,1,""),"")</f>
        <v/>
      </c>
      <c r="CM508" s="171" t="str">
        <f>IF(Table1[[#This Row],[Multiple audience]]&lt;&gt;1,IF(Table1[[#This Row],[Planners / Designers ]]=1,1,""),"")</f>
        <v/>
      </c>
      <c r="CN508" s="171" t="str">
        <f>IF(Table1[[#This Row],[Multiple audience]]&lt;&gt;1,IF(Table1[[#This Row],[Regulatory Assessors]]=1,1,""),"")</f>
        <v/>
      </c>
      <c r="CO508" s="171" t="str">
        <f>IF(Table1[[#This Row],[Multiple audience]]&lt;&gt;1,IF(Table1[[#This Row],[Builders / Management]]=1,1,""),"")</f>
        <v/>
      </c>
      <c r="CP508" s="171" t="str">
        <f>IF(Table1[[#This Row],[Multiple audience]]&lt;&gt;1,IF(Table1[[#This Row],[Energy / Sus Assessors]]=1,1,""),"")</f>
        <v/>
      </c>
      <c r="CQ508" s="171" t="str">
        <f>IF(Table1[[#This Row],[Multiple audience]]&lt;&gt;1,IF(Table1[[#This Row],[Semi-skilled]]=1,1,""),"")</f>
        <v/>
      </c>
      <c r="CR508" s="171" t="str">
        <f>IF(Table1[[#This Row],[Multiple audience]]&lt;&gt;1,IF(Table1[[#This Row],[Trades]]=1,1,""),"")</f>
        <v/>
      </c>
      <c r="CS508" s="171" t="str">
        <f>IF(Table1[[#This Row],[Multiple audience]]&lt;&gt;1,IF(Table1[[#This Row],[Other]]=1,1,""),"")</f>
        <v/>
      </c>
      <c r="CT508" s="171" t="str">
        <f>IF(SUM(Table1[[#This Row],[General Audience]:[Other]])&gt;1,1,"")</f>
        <v/>
      </c>
      <c r="CU508" s="171" t="str">
        <f>IF(Table1[[#This Row],[Various  ]]&lt;&gt;1,IF(Table1[[#This Row],[Calculator / Software]]=1,1,""),"")</f>
        <v/>
      </c>
      <c r="CV508" s="171" t="str">
        <f>IF(Table1[[#This Row],[Various  ]]&lt;&gt;1,IF(Table1[[#This Row],[Information  ]]=1,1,""),"")</f>
        <v/>
      </c>
      <c r="CW508" s="171" t="str">
        <f>IF(Table1[[#This Row],[Various  ]]&lt;&gt;1,IF(Table1[[#This Row],[Interactive Tool]]=1,1,""),"")</f>
        <v/>
      </c>
      <c r="CX508" s="171" t="str">
        <f>IF(Table1[[#This Row],[Various  ]]&lt;&gt;1,IF(Table1[[#This Row],[Technical Specifications]]=1,1,""),"")</f>
        <v/>
      </c>
      <c r="CY508" s="171" t="str">
        <f>IF(Table1[[#This Row],[Various  ]]&lt;&gt;1,IF(Table1[[#This Row],[Training Resources]]=1,1,""),"")</f>
        <v/>
      </c>
      <c r="CZ508" s="171" t="str">
        <f>IF(Table1[[#This Row],[Various  ]]&lt;&gt;1,IF(Table1[[#This Row],[Toolbox]]=1,1,""),"")</f>
        <v/>
      </c>
      <c r="DA508" s="169" t="str">
        <f>IF(Table1[[#This Row],[Various  ]]&lt;&gt;1,IF(Table1[[#This Row],[Video]]=1,1,""),"")</f>
        <v/>
      </c>
      <c r="DB508" s="169" t="str">
        <f>IF(Table1[[#This Row],[Various  ]]&lt;&gt;1,IF(Table1[[#This Row],[Case study]]=1,1,""),"")</f>
        <v/>
      </c>
      <c r="DC508" s="169" t="str">
        <f>IF(Table1[[#This Row],[Various  ]]&lt;&gt;1,IF(Table1[[#This Row],[Other   ]]=1,1,""),"")</f>
        <v/>
      </c>
      <c r="DD508" s="169" t="str">
        <f>IF(Table1[[#This Row],[Various  ]]&lt;&gt;1,IF(Table1[[#This Row],[Standards]]=1,1,""),"")</f>
        <v/>
      </c>
      <c r="DE508" s="169" t="str">
        <f>IF(Table1[[#This Row],[Various]]=1,1,IF(SUM(Table1[[#This Row],[Calculator / Software]:[Standards]])&gt;1,1,""))</f>
        <v/>
      </c>
      <c r="DF508" s="169" t="str">
        <f>IF(Table1[[#This Row],[Multiple NCC links]]&lt;&gt;1,IF(Table1[[#This Row],[Design]]=1,1,""),"")</f>
        <v/>
      </c>
      <c r="DG508" s="169" t="str">
        <f>IF(Table1[[#This Row],[Multiple NCC links]]&lt;&gt;1,IF(Table1[[#This Row],[Assessment / Verification]]=1,1,""),"")</f>
        <v/>
      </c>
      <c r="DH508" s="169" t="str">
        <f>IF(Table1[[#This Row],[Multiple NCC links]]&lt;&gt;1,IF(Table1[[#This Row],[Climate Specific ]]=1,1,""),"")</f>
        <v/>
      </c>
      <c r="DI508" s="169" t="str">
        <f>IF(Table1[[#This Row],[Multiple NCC links]]&lt;&gt;1,IF(Table1[[#This Row],[Alterations / Additions]]=1,1,""),"")</f>
        <v/>
      </c>
      <c r="DJ508" s="169" t="str">
        <f>IF(Table1[[#This Row],[Multiple NCC links]]&lt;&gt;1,IF(Table1[[#This Row],[Glazing]]=1,1,""),"")</f>
        <v/>
      </c>
      <c r="DK508" s="169" t="str">
        <f>IF(Table1[[#This Row],[Multiple NCC links]]&lt;&gt;1,IF(Table1[[#This Row],[Building Fabric / Thermal / Sealing]]=1,1,""),"")</f>
        <v/>
      </c>
      <c r="DL508" s="169" t="str">
        <f>IF(Table1[[#This Row],[Multiple NCC links]]&lt;&gt;1,IF(Table1[[#This Row],[Lighting]]=1,1,""),"")</f>
        <v/>
      </c>
      <c r="DM508" s="169" t="str">
        <f>IF(Table1[[#This Row],[Multiple NCC links]]&lt;&gt;1,IF(Table1[[#This Row],[HVAC]]=1,1,""),"")</f>
        <v/>
      </c>
      <c r="DN508" s="169" t="str">
        <f>IF(Table1[[#This Row],[Multiple NCC links]]&lt;&gt;1,IF(Table1[[#This Row],[Services]]=1,1,""),"")</f>
        <v/>
      </c>
      <c r="DO508" s="169" t="str">
        <f>IF(Table1[[#This Row],[Multiple NCC links]]&lt;&gt;1,IF(Table1[[#This Row],[Maintenance &amp; Monitoring]]=1,1,""),"")</f>
        <v/>
      </c>
      <c r="DP508" s="169" t="str">
        <f>IF(Table1[[#This Row],[Multiple NCC links]]&lt;&gt;1,IF(Table1[[#This Row],[Hand over / Operations]]=1,1,""),"")</f>
        <v/>
      </c>
      <c r="DQ508" s="169" t="str">
        <f>IF(Table1[[#This Row],[Multiple NCC links]]&lt;&gt;1,IF(Table1[[#This Row],[As built assessment]]=1,1,""),"")</f>
        <v/>
      </c>
      <c r="DR508" s="169" t="str">
        <f>IF(Table1[[#This Row],[Multiple NCC links]]&lt;&gt;1,IF(Table1[[#This Row],[Beyond compliance]]=1,1,""),"")</f>
        <v/>
      </c>
      <c r="DS508" s="169" t="str">
        <f>IF(SUM(Table1[[#This Row],[Design]:[Beyond compliance]])&gt;1,1,"")</f>
        <v/>
      </c>
      <c r="DT508" s="169" t="str">
        <f>IF(Table1[[#This Row],[Both Residential &amp; Commercial4]]&lt;&gt;1,IF(Table1[[#This Row],[Residential]]=1,1,""),"")</f>
        <v/>
      </c>
      <c r="DU508" s="169" t="str">
        <f>IF(Table1[[#This Row],[Both Residential &amp; Commercial4]]&lt;&gt;1,IF(Table1[[#This Row],[Commercial]]=1,1,""),"")</f>
        <v/>
      </c>
      <c r="DV508" s="169" t="str">
        <f>Table1[[#This Row],[Residential &amp; Commercial]]</f>
        <v/>
      </c>
      <c r="DW508" s="169"/>
    </row>
    <row r="509" spans="1:127" s="49" customFormat="1" ht="20.25" thickTop="1" thickBot="1" x14ac:dyDescent="0.35">
      <c r="A509" s="97"/>
      <c r="B509" s="97"/>
      <c r="C509" s="88"/>
      <c r="D509" s="88"/>
      <c r="E509" s="176"/>
      <c r="F509" s="176"/>
      <c r="G509" s="176"/>
      <c r="H509" s="176"/>
      <c r="I509" s="90" t="str">
        <f>IF(AND(Table1[[#This Row],[General]]=1,Table1[[#This Row],[Beginner]]=1,Table1[[#This Row],[Intermediate]]=1,Table1[[#This Row],[Advanced]]=1),1,"")</f>
        <v/>
      </c>
      <c r="J509" s="90" t="str">
        <f>CONCATENATE(IF(Table1[[#This Row],[General]]=1,"General, ",""), IF(Table1[[#This Row],[Beginner]]=1,"Beginner, ",""),IF(Table1[[#This Row],[Intermediate]]=1,"Intermediate, ",""), IF(Table1[[#This Row],[Advanced]]=1,"Advanced",""))</f>
        <v/>
      </c>
      <c r="K509" s="91"/>
      <c r="L509" s="179"/>
      <c r="M509" s="91"/>
      <c r="N509" s="91"/>
      <c r="O509" s="159"/>
      <c r="P509" s="91"/>
      <c r="Q509" s="91"/>
      <c r="R509" s="91"/>
      <c r="S50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09" s="102"/>
      <c r="U509" s="102"/>
      <c r="V509" s="240"/>
      <c r="W509" s="240"/>
      <c r="X509" s="102"/>
      <c r="Y509" s="102"/>
      <c r="Z509" s="102"/>
      <c r="AA509" s="102"/>
      <c r="AB509" s="102"/>
      <c r="AC509" s="102"/>
      <c r="AD509" s="102"/>
      <c r="AE509" s="102"/>
      <c r="AF509" s="102"/>
      <c r="AG50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09" s="103"/>
      <c r="AI509" s="103"/>
      <c r="AJ509" s="103"/>
      <c r="AK509" s="74" t="str">
        <f>CONCATENATE(IF(Table1[[#This Row],[Digital]]=1,"Digital, ",""),IF(Table1[[#This Row],[Face to Face]]=1,"Face to face, ",""),IF(Table1[[#This Row],[Blended]]=1,"Blended",""))</f>
        <v/>
      </c>
      <c r="AL509" s="99"/>
      <c r="AM509" s="104"/>
      <c r="AN509" s="130"/>
      <c r="AO509" s="94"/>
      <c r="AP509" s="182"/>
      <c r="AQ509" s="94"/>
      <c r="AR509" s="94"/>
      <c r="AS509" s="94"/>
      <c r="AT509" s="94"/>
      <c r="AU509" s="94"/>
      <c r="AV509" s="182"/>
      <c r="AW509" s="182"/>
      <c r="AX509" s="182"/>
      <c r="AY509" s="94"/>
      <c r="AZ50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0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09" s="95"/>
      <c r="BC509" s="95"/>
      <c r="BD509" s="90" t="str">
        <f>IF(AND(Table1[[#This Row],[Residential]]=1,Table1[[#This Row],[Commercial]]=1),1,"")</f>
        <v/>
      </c>
      <c r="BE509" s="90" t="str">
        <f>CONCATENATE(IF(Table1[[#This Row],[Residential]]=1,"Residential, ",""),IF(Table1[[#This Row],[Commercial]]=1,"Commercial",""))</f>
        <v/>
      </c>
      <c r="BF509" s="94"/>
      <c r="BG509" s="94"/>
      <c r="BH509" s="94"/>
      <c r="BI509" s="94"/>
      <c r="BJ509" s="94"/>
      <c r="BK509" s="94"/>
      <c r="BL509" s="94"/>
      <c r="BM509" s="182"/>
      <c r="BN509" s="94"/>
      <c r="BO50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09" s="178"/>
      <c r="BQ509" s="120"/>
      <c r="BR509" s="132"/>
      <c r="BS509" s="120"/>
      <c r="BT509" s="175"/>
      <c r="BU509" s="175"/>
      <c r="BV509" s="175"/>
      <c r="BW509" s="121"/>
      <c r="BX509" s="121"/>
      <c r="BY509" s="121"/>
      <c r="BZ509" s="227"/>
      <c r="CA50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09" s="48">
        <f>COUNTIF(Table1[[#This Row],[Validity]:[Alignment with NCC (Yes=1,No=0)]],"N/A")</f>
        <v>0</v>
      </c>
      <c r="CC509" s="48">
        <f>IF(ISERROR(Table1[[#This Row],[Total Quality Score (out of 10)]]/(4-Table1[[#This Row],[N/A Count]])),0,Table1[[#This Row],[Total Quality Score (out of 10)]]/(4-Table1[[#This Row],[N/A Count]]))</f>
        <v>0</v>
      </c>
      <c r="CD509" s="106"/>
      <c r="CE509" s="106"/>
      <c r="CF509" s="172" t="str">
        <f>IF(SUM(Table1[[#This Row],[Multiple]:[Level (all)62]])&lt;1,IF(Table1[[#This Row],[General]]=1,1,""),"")</f>
        <v/>
      </c>
      <c r="CG509" s="172" t="str">
        <f>IF(SUM(Table1[[#This Row],[Multiple]:[Level (all)62]])&lt;1,IF(Table1[[#This Row],[Beginner]]=1,1,""),"")</f>
        <v/>
      </c>
      <c r="CH509" s="171" t="str">
        <f>IF(SUM(Table1[[#This Row],[Multiple]:[Level (all)62]])&lt;1,IF(Table1[[#This Row],[Intermediate]]=1,1,""),"")</f>
        <v/>
      </c>
      <c r="CI509" s="171" t="str">
        <f>IF(SUM(Table1[[#This Row],[Multiple]:[Level (all)62]])&lt;1,IF(Table1[[#This Row],[Advanced]]=1,1,""),"")</f>
        <v/>
      </c>
      <c r="CJ509" s="171" t="str">
        <f>IF(AND(SUM(Table1[[#This Row],[General]:[Advanced]])&lt;4,SUM(Table1[[#This Row],[General]:[Advanced]])&gt;1),1,"")</f>
        <v/>
      </c>
      <c r="CK509" s="171" t="str">
        <f>Table1[[#This Row],[Level (all)]]</f>
        <v/>
      </c>
      <c r="CL509" s="171" t="str">
        <f>IF(Table1[[#This Row],[Multiple audience]]&lt;&gt;1,IF(Table1[[#This Row],[General Audience]]=1,1,""),"")</f>
        <v/>
      </c>
      <c r="CM509" s="171" t="str">
        <f>IF(Table1[[#This Row],[Multiple audience]]&lt;&gt;1,IF(Table1[[#This Row],[Planners / Designers ]]=1,1,""),"")</f>
        <v/>
      </c>
      <c r="CN509" s="171" t="str">
        <f>IF(Table1[[#This Row],[Multiple audience]]&lt;&gt;1,IF(Table1[[#This Row],[Regulatory Assessors]]=1,1,""),"")</f>
        <v/>
      </c>
      <c r="CO509" s="171" t="str">
        <f>IF(Table1[[#This Row],[Multiple audience]]&lt;&gt;1,IF(Table1[[#This Row],[Builders / Management]]=1,1,""),"")</f>
        <v/>
      </c>
      <c r="CP509" s="171" t="str">
        <f>IF(Table1[[#This Row],[Multiple audience]]&lt;&gt;1,IF(Table1[[#This Row],[Energy / Sus Assessors]]=1,1,""),"")</f>
        <v/>
      </c>
      <c r="CQ509" s="171" t="str">
        <f>IF(Table1[[#This Row],[Multiple audience]]&lt;&gt;1,IF(Table1[[#This Row],[Semi-skilled]]=1,1,""),"")</f>
        <v/>
      </c>
      <c r="CR509" s="171" t="str">
        <f>IF(Table1[[#This Row],[Multiple audience]]&lt;&gt;1,IF(Table1[[#This Row],[Trades]]=1,1,""),"")</f>
        <v/>
      </c>
      <c r="CS509" s="171" t="str">
        <f>IF(Table1[[#This Row],[Multiple audience]]&lt;&gt;1,IF(Table1[[#This Row],[Other]]=1,1,""),"")</f>
        <v/>
      </c>
      <c r="CT509" s="171" t="str">
        <f>IF(SUM(Table1[[#This Row],[General Audience]:[Other]])&gt;1,1,"")</f>
        <v/>
      </c>
      <c r="CU509" s="171" t="str">
        <f>IF(Table1[[#This Row],[Various  ]]&lt;&gt;1,IF(Table1[[#This Row],[Calculator / Software]]=1,1,""),"")</f>
        <v/>
      </c>
      <c r="CV509" s="171" t="str">
        <f>IF(Table1[[#This Row],[Various  ]]&lt;&gt;1,IF(Table1[[#This Row],[Information  ]]=1,1,""),"")</f>
        <v/>
      </c>
      <c r="CW509" s="171" t="str">
        <f>IF(Table1[[#This Row],[Various  ]]&lt;&gt;1,IF(Table1[[#This Row],[Interactive Tool]]=1,1,""),"")</f>
        <v/>
      </c>
      <c r="CX509" s="171" t="str">
        <f>IF(Table1[[#This Row],[Various  ]]&lt;&gt;1,IF(Table1[[#This Row],[Technical Specifications]]=1,1,""),"")</f>
        <v/>
      </c>
      <c r="CY509" s="171" t="str">
        <f>IF(Table1[[#This Row],[Various  ]]&lt;&gt;1,IF(Table1[[#This Row],[Training Resources]]=1,1,""),"")</f>
        <v/>
      </c>
      <c r="CZ509" s="171" t="str">
        <f>IF(Table1[[#This Row],[Various  ]]&lt;&gt;1,IF(Table1[[#This Row],[Toolbox]]=1,1,""),"")</f>
        <v/>
      </c>
      <c r="DA509" s="169" t="str">
        <f>IF(Table1[[#This Row],[Various  ]]&lt;&gt;1,IF(Table1[[#This Row],[Video]]=1,1,""),"")</f>
        <v/>
      </c>
      <c r="DB509" s="169" t="str">
        <f>IF(Table1[[#This Row],[Various  ]]&lt;&gt;1,IF(Table1[[#This Row],[Case study]]=1,1,""),"")</f>
        <v/>
      </c>
      <c r="DC509" s="169" t="str">
        <f>IF(Table1[[#This Row],[Various  ]]&lt;&gt;1,IF(Table1[[#This Row],[Other   ]]=1,1,""),"")</f>
        <v/>
      </c>
      <c r="DD509" s="169" t="str">
        <f>IF(Table1[[#This Row],[Various  ]]&lt;&gt;1,IF(Table1[[#This Row],[Standards]]=1,1,""),"")</f>
        <v/>
      </c>
      <c r="DE509" s="169" t="str">
        <f>IF(Table1[[#This Row],[Various]]=1,1,IF(SUM(Table1[[#This Row],[Calculator / Software]:[Standards]])&gt;1,1,""))</f>
        <v/>
      </c>
      <c r="DF509" s="169" t="str">
        <f>IF(Table1[[#This Row],[Multiple NCC links]]&lt;&gt;1,IF(Table1[[#This Row],[Design]]=1,1,""),"")</f>
        <v/>
      </c>
      <c r="DG509" s="169" t="str">
        <f>IF(Table1[[#This Row],[Multiple NCC links]]&lt;&gt;1,IF(Table1[[#This Row],[Assessment / Verification]]=1,1,""),"")</f>
        <v/>
      </c>
      <c r="DH509" s="169" t="str">
        <f>IF(Table1[[#This Row],[Multiple NCC links]]&lt;&gt;1,IF(Table1[[#This Row],[Climate Specific ]]=1,1,""),"")</f>
        <v/>
      </c>
      <c r="DI509" s="169" t="str">
        <f>IF(Table1[[#This Row],[Multiple NCC links]]&lt;&gt;1,IF(Table1[[#This Row],[Alterations / Additions]]=1,1,""),"")</f>
        <v/>
      </c>
      <c r="DJ509" s="169" t="str">
        <f>IF(Table1[[#This Row],[Multiple NCC links]]&lt;&gt;1,IF(Table1[[#This Row],[Glazing]]=1,1,""),"")</f>
        <v/>
      </c>
      <c r="DK509" s="169" t="str">
        <f>IF(Table1[[#This Row],[Multiple NCC links]]&lt;&gt;1,IF(Table1[[#This Row],[Building Fabric / Thermal / Sealing]]=1,1,""),"")</f>
        <v/>
      </c>
      <c r="DL509" s="169" t="str">
        <f>IF(Table1[[#This Row],[Multiple NCC links]]&lt;&gt;1,IF(Table1[[#This Row],[Lighting]]=1,1,""),"")</f>
        <v/>
      </c>
      <c r="DM509" s="169" t="str">
        <f>IF(Table1[[#This Row],[Multiple NCC links]]&lt;&gt;1,IF(Table1[[#This Row],[HVAC]]=1,1,""),"")</f>
        <v/>
      </c>
      <c r="DN509" s="169" t="str">
        <f>IF(Table1[[#This Row],[Multiple NCC links]]&lt;&gt;1,IF(Table1[[#This Row],[Services]]=1,1,""),"")</f>
        <v/>
      </c>
      <c r="DO509" s="169" t="str">
        <f>IF(Table1[[#This Row],[Multiple NCC links]]&lt;&gt;1,IF(Table1[[#This Row],[Maintenance &amp; Monitoring]]=1,1,""),"")</f>
        <v/>
      </c>
      <c r="DP509" s="169" t="str">
        <f>IF(Table1[[#This Row],[Multiple NCC links]]&lt;&gt;1,IF(Table1[[#This Row],[Hand over / Operations]]=1,1,""),"")</f>
        <v/>
      </c>
      <c r="DQ509" s="169" t="str">
        <f>IF(Table1[[#This Row],[Multiple NCC links]]&lt;&gt;1,IF(Table1[[#This Row],[As built assessment]]=1,1,""),"")</f>
        <v/>
      </c>
      <c r="DR509" s="169" t="str">
        <f>IF(Table1[[#This Row],[Multiple NCC links]]&lt;&gt;1,IF(Table1[[#This Row],[Beyond compliance]]=1,1,""),"")</f>
        <v/>
      </c>
      <c r="DS509" s="169" t="str">
        <f>IF(SUM(Table1[[#This Row],[Design]:[Beyond compliance]])&gt;1,1,"")</f>
        <v/>
      </c>
      <c r="DT509" s="169" t="str">
        <f>IF(Table1[[#This Row],[Both Residential &amp; Commercial4]]&lt;&gt;1,IF(Table1[[#This Row],[Residential]]=1,1,""),"")</f>
        <v/>
      </c>
      <c r="DU509" s="169" t="str">
        <f>IF(Table1[[#This Row],[Both Residential &amp; Commercial4]]&lt;&gt;1,IF(Table1[[#This Row],[Commercial]]=1,1,""),"")</f>
        <v/>
      </c>
      <c r="DV509" s="169" t="str">
        <f>Table1[[#This Row],[Residential &amp; Commercial]]</f>
        <v/>
      </c>
      <c r="DW509" s="169"/>
    </row>
    <row r="510" spans="1:127" s="49" customFormat="1" ht="20.25" thickTop="1" thickBot="1" x14ac:dyDescent="0.35">
      <c r="A510" s="97"/>
      <c r="B510" s="97"/>
      <c r="C510" s="88"/>
      <c r="D510" s="88"/>
      <c r="E510" s="176"/>
      <c r="F510" s="176"/>
      <c r="G510" s="176"/>
      <c r="H510" s="176"/>
      <c r="I510" s="90" t="str">
        <f>IF(AND(Table1[[#This Row],[General]]=1,Table1[[#This Row],[Beginner]]=1,Table1[[#This Row],[Intermediate]]=1,Table1[[#This Row],[Advanced]]=1),1,"")</f>
        <v/>
      </c>
      <c r="J510" s="90" t="str">
        <f>CONCATENATE(IF(Table1[[#This Row],[General]]=1,"General, ",""), IF(Table1[[#This Row],[Beginner]]=1,"Beginner, ",""),IF(Table1[[#This Row],[Intermediate]]=1,"Intermediate, ",""), IF(Table1[[#This Row],[Advanced]]=1,"Advanced",""))</f>
        <v/>
      </c>
      <c r="K510" s="91"/>
      <c r="L510" s="179"/>
      <c r="M510" s="91"/>
      <c r="N510" s="91"/>
      <c r="O510" s="159"/>
      <c r="P510" s="91"/>
      <c r="Q510" s="91"/>
      <c r="R510" s="91"/>
      <c r="S51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10" s="102"/>
      <c r="U510" s="102"/>
      <c r="V510" s="240"/>
      <c r="W510" s="240"/>
      <c r="X510" s="102"/>
      <c r="Y510" s="102"/>
      <c r="Z510" s="102"/>
      <c r="AA510" s="102"/>
      <c r="AB510" s="102"/>
      <c r="AC510" s="102"/>
      <c r="AD510" s="102"/>
      <c r="AE510" s="102"/>
      <c r="AF510" s="102"/>
      <c r="AG51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10" s="103"/>
      <c r="AI510" s="103"/>
      <c r="AJ510" s="103"/>
      <c r="AK510" s="74" t="str">
        <f>CONCATENATE(IF(Table1[[#This Row],[Digital]]=1,"Digital, ",""),IF(Table1[[#This Row],[Face to Face]]=1,"Face to face, ",""),IF(Table1[[#This Row],[Blended]]=1,"Blended",""))</f>
        <v/>
      </c>
      <c r="AL510" s="99"/>
      <c r="AM510" s="104"/>
      <c r="AN510" s="130"/>
      <c r="AO510" s="94"/>
      <c r="AP510" s="182"/>
      <c r="AQ510" s="94"/>
      <c r="AR510" s="94"/>
      <c r="AS510" s="94"/>
      <c r="AT510" s="94"/>
      <c r="AU510" s="94"/>
      <c r="AV510" s="182"/>
      <c r="AW510" s="182"/>
      <c r="AX510" s="182"/>
      <c r="AY510" s="94"/>
      <c r="AZ51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1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10" s="95"/>
      <c r="BC510" s="95"/>
      <c r="BD510" s="90" t="str">
        <f>IF(AND(Table1[[#This Row],[Residential]]=1,Table1[[#This Row],[Commercial]]=1),1,"")</f>
        <v/>
      </c>
      <c r="BE510" s="90" t="str">
        <f>CONCATENATE(IF(Table1[[#This Row],[Residential]]=1,"Residential, ",""),IF(Table1[[#This Row],[Commercial]]=1,"Commercial",""))</f>
        <v/>
      </c>
      <c r="BF510" s="94"/>
      <c r="BG510" s="94"/>
      <c r="BH510" s="94"/>
      <c r="BI510" s="94"/>
      <c r="BJ510" s="94"/>
      <c r="BK510" s="94"/>
      <c r="BL510" s="94"/>
      <c r="BM510" s="182"/>
      <c r="BN510" s="94"/>
      <c r="BO51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10" s="178"/>
      <c r="BQ510" s="120"/>
      <c r="BR510" s="132"/>
      <c r="BS510" s="120"/>
      <c r="BT510" s="175"/>
      <c r="BU510" s="175"/>
      <c r="BV510" s="175"/>
      <c r="BW510" s="121"/>
      <c r="BX510" s="121"/>
      <c r="BY510" s="121"/>
      <c r="BZ510" s="227"/>
      <c r="CA51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10" s="48">
        <f>COUNTIF(Table1[[#This Row],[Validity]:[Alignment with NCC (Yes=1,No=0)]],"N/A")</f>
        <v>0</v>
      </c>
      <c r="CC510" s="48">
        <f>IF(ISERROR(Table1[[#This Row],[Total Quality Score (out of 10)]]/(4-Table1[[#This Row],[N/A Count]])),0,Table1[[#This Row],[Total Quality Score (out of 10)]]/(4-Table1[[#This Row],[N/A Count]]))</f>
        <v>0</v>
      </c>
      <c r="CD510" s="106"/>
      <c r="CE510" s="106"/>
      <c r="CF510" s="172" t="str">
        <f>IF(SUM(Table1[[#This Row],[Multiple]:[Level (all)62]])&lt;1,IF(Table1[[#This Row],[General]]=1,1,""),"")</f>
        <v/>
      </c>
      <c r="CG510" s="172" t="str">
        <f>IF(SUM(Table1[[#This Row],[Multiple]:[Level (all)62]])&lt;1,IF(Table1[[#This Row],[Beginner]]=1,1,""),"")</f>
        <v/>
      </c>
      <c r="CH510" s="171" t="str">
        <f>IF(SUM(Table1[[#This Row],[Multiple]:[Level (all)62]])&lt;1,IF(Table1[[#This Row],[Intermediate]]=1,1,""),"")</f>
        <v/>
      </c>
      <c r="CI510" s="171" t="str">
        <f>IF(SUM(Table1[[#This Row],[Multiple]:[Level (all)62]])&lt;1,IF(Table1[[#This Row],[Advanced]]=1,1,""),"")</f>
        <v/>
      </c>
      <c r="CJ510" s="171" t="str">
        <f>IF(AND(SUM(Table1[[#This Row],[General]:[Advanced]])&lt;4,SUM(Table1[[#This Row],[General]:[Advanced]])&gt;1),1,"")</f>
        <v/>
      </c>
      <c r="CK510" s="171" t="str">
        <f>Table1[[#This Row],[Level (all)]]</f>
        <v/>
      </c>
      <c r="CL510" s="171" t="str">
        <f>IF(Table1[[#This Row],[Multiple audience]]&lt;&gt;1,IF(Table1[[#This Row],[General Audience]]=1,1,""),"")</f>
        <v/>
      </c>
      <c r="CM510" s="171" t="str">
        <f>IF(Table1[[#This Row],[Multiple audience]]&lt;&gt;1,IF(Table1[[#This Row],[Planners / Designers ]]=1,1,""),"")</f>
        <v/>
      </c>
      <c r="CN510" s="171" t="str">
        <f>IF(Table1[[#This Row],[Multiple audience]]&lt;&gt;1,IF(Table1[[#This Row],[Regulatory Assessors]]=1,1,""),"")</f>
        <v/>
      </c>
      <c r="CO510" s="171" t="str">
        <f>IF(Table1[[#This Row],[Multiple audience]]&lt;&gt;1,IF(Table1[[#This Row],[Builders / Management]]=1,1,""),"")</f>
        <v/>
      </c>
      <c r="CP510" s="171" t="str">
        <f>IF(Table1[[#This Row],[Multiple audience]]&lt;&gt;1,IF(Table1[[#This Row],[Energy / Sus Assessors]]=1,1,""),"")</f>
        <v/>
      </c>
      <c r="CQ510" s="171" t="str">
        <f>IF(Table1[[#This Row],[Multiple audience]]&lt;&gt;1,IF(Table1[[#This Row],[Semi-skilled]]=1,1,""),"")</f>
        <v/>
      </c>
      <c r="CR510" s="171" t="str">
        <f>IF(Table1[[#This Row],[Multiple audience]]&lt;&gt;1,IF(Table1[[#This Row],[Trades]]=1,1,""),"")</f>
        <v/>
      </c>
      <c r="CS510" s="171" t="str">
        <f>IF(Table1[[#This Row],[Multiple audience]]&lt;&gt;1,IF(Table1[[#This Row],[Other]]=1,1,""),"")</f>
        <v/>
      </c>
      <c r="CT510" s="171" t="str">
        <f>IF(SUM(Table1[[#This Row],[General Audience]:[Other]])&gt;1,1,"")</f>
        <v/>
      </c>
      <c r="CU510" s="171" t="str">
        <f>IF(Table1[[#This Row],[Various  ]]&lt;&gt;1,IF(Table1[[#This Row],[Calculator / Software]]=1,1,""),"")</f>
        <v/>
      </c>
      <c r="CV510" s="171" t="str">
        <f>IF(Table1[[#This Row],[Various  ]]&lt;&gt;1,IF(Table1[[#This Row],[Information  ]]=1,1,""),"")</f>
        <v/>
      </c>
      <c r="CW510" s="171" t="str">
        <f>IF(Table1[[#This Row],[Various  ]]&lt;&gt;1,IF(Table1[[#This Row],[Interactive Tool]]=1,1,""),"")</f>
        <v/>
      </c>
      <c r="CX510" s="171" t="str">
        <f>IF(Table1[[#This Row],[Various  ]]&lt;&gt;1,IF(Table1[[#This Row],[Technical Specifications]]=1,1,""),"")</f>
        <v/>
      </c>
      <c r="CY510" s="171" t="str">
        <f>IF(Table1[[#This Row],[Various  ]]&lt;&gt;1,IF(Table1[[#This Row],[Training Resources]]=1,1,""),"")</f>
        <v/>
      </c>
      <c r="CZ510" s="171" t="str">
        <f>IF(Table1[[#This Row],[Various  ]]&lt;&gt;1,IF(Table1[[#This Row],[Toolbox]]=1,1,""),"")</f>
        <v/>
      </c>
      <c r="DA510" s="169" t="str">
        <f>IF(Table1[[#This Row],[Various  ]]&lt;&gt;1,IF(Table1[[#This Row],[Video]]=1,1,""),"")</f>
        <v/>
      </c>
      <c r="DB510" s="169" t="str">
        <f>IF(Table1[[#This Row],[Various  ]]&lt;&gt;1,IF(Table1[[#This Row],[Case study]]=1,1,""),"")</f>
        <v/>
      </c>
      <c r="DC510" s="169" t="str">
        <f>IF(Table1[[#This Row],[Various  ]]&lt;&gt;1,IF(Table1[[#This Row],[Other   ]]=1,1,""),"")</f>
        <v/>
      </c>
      <c r="DD510" s="169" t="str">
        <f>IF(Table1[[#This Row],[Various  ]]&lt;&gt;1,IF(Table1[[#This Row],[Standards]]=1,1,""),"")</f>
        <v/>
      </c>
      <c r="DE510" s="169" t="str">
        <f>IF(Table1[[#This Row],[Various]]=1,1,IF(SUM(Table1[[#This Row],[Calculator / Software]:[Standards]])&gt;1,1,""))</f>
        <v/>
      </c>
      <c r="DF510" s="169" t="str">
        <f>IF(Table1[[#This Row],[Multiple NCC links]]&lt;&gt;1,IF(Table1[[#This Row],[Design]]=1,1,""),"")</f>
        <v/>
      </c>
      <c r="DG510" s="169" t="str">
        <f>IF(Table1[[#This Row],[Multiple NCC links]]&lt;&gt;1,IF(Table1[[#This Row],[Assessment / Verification]]=1,1,""),"")</f>
        <v/>
      </c>
      <c r="DH510" s="169" t="str">
        <f>IF(Table1[[#This Row],[Multiple NCC links]]&lt;&gt;1,IF(Table1[[#This Row],[Climate Specific ]]=1,1,""),"")</f>
        <v/>
      </c>
      <c r="DI510" s="169" t="str">
        <f>IF(Table1[[#This Row],[Multiple NCC links]]&lt;&gt;1,IF(Table1[[#This Row],[Alterations / Additions]]=1,1,""),"")</f>
        <v/>
      </c>
      <c r="DJ510" s="169" t="str">
        <f>IF(Table1[[#This Row],[Multiple NCC links]]&lt;&gt;1,IF(Table1[[#This Row],[Glazing]]=1,1,""),"")</f>
        <v/>
      </c>
      <c r="DK510" s="169" t="str">
        <f>IF(Table1[[#This Row],[Multiple NCC links]]&lt;&gt;1,IF(Table1[[#This Row],[Building Fabric / Thermal / Sealing]]=1,1,""),"")</f>
        <v/>
      </c>
      <c r="DL510" s="169" t="str">
        <f>IF(Table1[[#This Row],[Multiple NCC links]]&lt;&gt;1,IF(Table1[[#This Row],[Lighting]]=1,1,""),"")</f>
        <v/>
      </c>
      <c r="DM510" s="169" t="str">
        <f>IF(Table1[[#This Row],[Multiple NCC links]]&lt;&gt;1,IF(Table1[[#This Row],[HVAC]]=1,1,""),"")</f>
        <v/>
      </c>
      <c r="DN510" s="169" t="str">
        <f>IF(Table1[[#This Row],[Multiple NCC links]]&lt;&gt;1,IF(Table1[[#This Row],[Services]]=1,1,""),"")</f>
        <v/>
      </c>
      <c r="DO510" s="169" t="str">
        <f>IF(Table1[[#This Row],[Multiple NCC links]]&lt;&gt;1,IF(Table1[[#This Row],[Maintenance &amp; Monitoring]]=1,1,""),"")</f>
        <v/>
      </c>
      <c r="DP510" s="169" t="str">
        <f>IF(Table1[[#This Row],[Multiple NCC links]]&lt;&gt;1,IF(Table1[[#This Row],[Hand over / Operations]]=1,1,""),"")</f>
        <v/>
      </c>
      <c r="DQ510" s="169" t="str">
        <f>IF(Table1[[#This Row],[Multiple NCC links]]&lt;&gt;1,IF(Table1[[#This Row],[As built assessment]]=1,1,""),"")</f>
        <v/>
      </c>
      <c r="DR510" s="169" t="str">
        <f>IF(Table1[[#This Row],[Multiple NCC links]]&lt;&gt;1,IF(Table1[[#This Row],[Beyond compliance]]=1,1,""),"")</f>
        <v/>
      </c>
      <c r="DS510" s="169" t="str">
        <f>IF(SUM(Table1[[#This Row],[Design]:[Beyond compliance]])&gt;1,1,"")</f>
        <v/>
      </c>
      <c r="DT510" s="169" t="str">
        <f>IF(Table1[[#This Row],[Both Residential &amp; Commercial4]]&lt;&gt;1,IF(Table1[[#This Row],[Residential]]=1,1,""),"")</f>
        <v/>
      </c>
      <c r="DU510" s="169" t="str">
        <f>IF(Table1[[#This Row],[Both Residential &amp; Commercial4]]&lt;&gt;1,IF(Table1[[#This Row],[Commercial]]=1,1,""),"")</f>
        <v/>
      </c>
      <c r="DV510" s="169" t="str">
        <f>Table1[[#This Row],[Residential &amp; Commercial]]</f>
        <v/>
      </c>
      <c r="DW510" s="169"/>
    </row>
    <row r="511" spans="1:127" s="49" customFormat="1" ht="20.25" thickTop="1" thickBot="1" x14ac:dyDescent="0.35">
      <c r="A511" s="97"/>
      <c r="B511" s="97"/>
      <c r="C511" s="88"/>
      <c r="D511" s="88"/>
      <c r="E511" s="176"/>
      <c r="F511" s="176"/>
      <c r="G511" s="176"/>
      <c r="H511" s="176"/>
      <c r="I511" s="90" t="str">
        <f>IF(AND(Table1[[#This Row],[General]]=1,Table1[[#This Row],[Beginner]]=1,Table1[[#This Row],[Intermediate]]=1,Table1[[#This Row],[Advanced]]=1),1,"")</f>
        <v/>
      </c>
      <c r="J511" s="90" t="str">
        <f>CONCATENATE(IF(Table1[[#This Row],[General]]=1,"General, ",""), IF(Table1[[#This Row],[Beginner]]=1,"Beginner, ",""),IF(Table1[[#This Row],[Intermediate]]=1,"Intermediate, ",""), IF(Table1[[#This Row],[Advanced]]=1,"Advanced",""))</f>
        <v/>
      </c>
      <c r="K511" s="91"/>
      <c r="L511" s="179"/>
      <c r="M511" s="91"/>
      <c r="N511" s="91"/>
      <c r="O511" s="159"/>
      <c r="P511" s="91"/>
      <c r="Q511" s="91"/>
      <c r="R511" s="91"/>
      <c r="S51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11" s="102"/>
      <c r="U511" s="102"/>
      <c r="V511" s="240"/>
      <c r="W511" s="240"/>
      <c r="X511" s="102"/>
      <c r="Y511" s="102"/>
      <c r="Z511" s="102"/>
      <c r="AA511" s="102"/>
      <c r="AB511" s="102"/>
      <c r="AC511" s="102"/>
      <c r="AD511" s="102"/>
      <c r="AE511" s="102"/>
      <c r="AF511" s="102"/>
      <c r="AG51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11" s="103"/>
      <c r="AI511" s="103"/>
      <c r="AJ511" s="103"/>
      <c r="AK511" s="74" t="str">
        <f>CONCATENATE(IF(Table1[[#This Row],[Digital]]=1,"Digital, ",""),IF(Table1[[#This Row],[Face to Face]]=1,"Face to face, ",""),IF(Table1[[#This Row],[Blended]]=1,"Blended",""))</f>
        <v/>
      </c>
      <c r="AL511" s="99"/>
      <c r="AM511" s="104"/>
      <c r="AN511" s="130"/>
      <c r="AO511" s="94"/>
      <c r="AP511" s="182"/>
      <c r="AQ511" s="94"/>
      <c r="AR511" s="94"/>
      <c r="AS511" s="94"/>
      <c r="AT511" s="94"/>
      <c r="AU511" s="94"/>
      <c r="AV511" s="182"/>
      <c r="AW511" s="182"/>
      <c r="AX511" s="182"/>
      <c r="AY511" s="94"/>
      <c r="AZ51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1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11" s="95"/>
      <c r="BC511" s="95"/>
      <c r="BD511" s="90" t="str">
        <f>IF(AND(Table1[[#This Row],[Residential]]=1,Table1[[#This Row],[Commercial]]=1),1,"")</f>
        <v/>
      </c>
      <c r="BE511" s="90" t="str">
        <f>CONCATENATE(IF(Table1[[#This Row],[Residential]]=1,"Residential, ",""),IF(Table1[[#This Row],[Commercial]]=1,"Commercial",""))</f>
        <v/>
      </c>
      <c r="BF511" s="94"/>
      <c r="BG511" s="94"/>
      <c r="BH511" s="94"/>
      <c r="BI511" s="94"/>
      <c r="BJ511" s="94"/>
      <c r="BK511" s="94"/>
      <c r="BL511" s="94"/>
      <c r="BM511" s="182"/>
      <c r="BN511" s="94"/>
      <c r="BO51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11" s="178"/>
      <c r="BQ511" s="120"/>
      <c r="BR511" s="132"/>
      <c r="BS511" s="120"/>
      <c r="BT511" s="175"/>
      <c r="BU511" s="175"/>
      <c r="BV511" s="175"/>
      <c r="BW511" s="121"/>
      <c r="BX511" s="121"/>
      <c r="BY511" s="121"/>
      <c r="BZ511" s="227"/>
      <c r="CA51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11" s="48">
        <f>COUNTIF(Table1[[#This Row],[Validity]:[Alignment with NCC (Yes=1,No=0)]],"N/A")</f>
        <v>0</v>
      </c>
      <c r="CC511" s="48">
        <f>IF(ISERROR(Table1[[#This Row],[Total Quality Score (out of 10)]]/(4-Table1[[#This Row],[N/A Count]])),0,Table1[[#This Row],[Total Quality Score (out of 10)]]/(4-Table1[[#This Row],[N/A Count]]))</f>
        <v>0</v>
      </c>
      <c r="CD511" s="106"/>
      <c r="CE511" s="106"/>
      <c r="CF511" s="172" t="str">
        <f>IF(SUM(Table1[[#This Row],[Multiple]:[Level (all)62]])&lt;1,IF(Table1[[#This Row],[General]]=1,1,""),"")</f>
        <v/>
      </c>
      <c r="CG511" s="172" t="str">
        <f>IF(SUM(Table1[[#This Row],[Multiple]:[Level (all)62]])&lt;1,IF(Table1[[#This Row],[Beginner]]=1,1,""),"")</f>
        <v/>
      </c>
      <c r="CH511" s="171" t="str">
        <f>IF(SUM(Table1[[#This Row],[Multiple]:[Level (all)62]])&lt;1,IF(Table1[[#This Row],[Intermediate]]=1,1,""),"")</f>
        <v/>
      </c>
      <c r="CI511" s="171" t="str">
        <f>IF(SUM(Table1[[#This Row],[Multiple]:[Level (all)62]])&lt;1,IF(Table1[[#This Row],[Advanced]]=1,1,""),"")</f>
        <v/>
      </c>
      <c r="CJ511" s="171" t="str">
        <f>IF(AND(SUM(Table1[[#This Row],[General]:[Advanced]])&lt;4,SUM(Table1[[#This Row],[General]:[Advanced]])&gt;1),1,"")</f>
        <v/>
      </c>
      <c r="CK511" s="171" t="str">
        <f>Table1[[#This Row],[Level (all)]]</f>
        <v/>
      </c>
      <c r="CL511" s="171" t="str">
        <f>IF(Table1[[#This Row],[Multiple audience]]&lt;&gt;1,IF(Table1[[#This Row],[General Audience]]=1,1,""),"")</f>
        <v/>
      </c>
      <c r="CM511" s="171" t="str">
        <f>IF(Table1[[#This Row],[Multiple audience]]&lt;&gt;1,IF(Table1[[#This Row],[Planners / Designers ]]=1,1,""),"")</f>
        <v/>
      </c>
      <c r="CN511" s="171" t="str">
        <f>IF(Table1[[#This Row],[Multiple audience]]&lt;&gt;1,IF(Table1[[#This Row],[Regulatory Assessors]]=1,1,""),"")</f>
        <v/>
      </c>
      <c r="CO511" s="171" t="str">
        <f>IF(Table1[[#This Row],[Multiple audience]]&lt;&gt;1,IF(Table1[[#This Row],[Builders / Management]]=1,1,""),"")</f>
        <v/>
      </c>
      <c r="CP511" s="171" t="str">
        <f>IF(Table1[[#This Row],[Multiple audience]]&lt;&gt;1,IF(Table1[[#This Row],[Energy / Sus Assessors]]=1,1,""),"")</f>
        <v/>
      </c>
      <c r="CQ511" s="171" t="str">
        <f>IF(Table1[[#This Row],[Multiple audience]]&lt;&gt;1,IF(Table1[[#This Row],[Semi-skilled]]=1,1,""),"")</f>
        <v/>
      </c>
      <c r="CR511" s="171" t="str">
        <f>IF(Table1[[#This Row],[Multiple audience]]&lt;&gt;1,IF(Table1[[#This Row],[Trades]]=1,1,""),"")</f>
        <v/>
      </c>
      <c r="CS511" s="171" t="str">
        <f>IF(Table1[[#This Row],[Multiple audience]]&lt;&gt;1,IF(Table1[[#This Row],[Other]]=1,1,""),"")</f>
        <v/>
      </c>
      <c r="CT511" s="171" t="str">
        <f>IF(SUM(Table1[[#This Row],[General Audience]:[Other]])&gt;1,1,"")</f>
        <v/>
      </c>
      <c r="CU511" s="171" t="str">
        <f>IF(Table1[[#This Row],[Various  ]]&lt;&gt;1,IF(Table1[[#This Row],[Calculator / Software]]=1,1,""),"")</f>
        <v/>
      </c>
      <c r="CV511" s="171" t="str">
        <f>IF(Table1[[#This Row],[Various  ]]&lt;&gt;1,IF(Table1[[#This Row],[Information  ]]=1,1,""),"")</f>
        <v/>
      </c>
      <c r="CW511" s="171" t="str">
        <f>IF(Table1[[#This Row],[Various  ]]&lt;&gt;1,IF(Table1[[#This Row],[Interactive Tool]]=1,1,""),"")</f>
        <v/>
      </c>
      <c r="CX511" s="171" t="str">
        <f>IF(Table1[[#This Row],[Various  ]]&lt;&gt;1,IF(Table1[[#This Row],[Technical Specifications]]=1,1,""),"")</f>
        <v/>
      </c>
      <c r="CY511" s="171" t="str">
        <f>IF(Table1[[#This Row],[Various  ]]&lt;&gt;1,IF(Table1[[#This Row],[Training Resources]]=1,1,""),"")</f>
        <v/>
      </c>
      <c r="CZ511" s="171" t="str">
        <f>IF(Table1[[#This Row],[Various  ]]&lt;&gt;1,IF(Table1[[#This Row],[Toolbox]]=1,1,""),"")</f>
        <v/>
      </c>
      <c r="DA511" s="169" t="str">
        <f>IF(Table1[[#This Row],[Various  ]]&lt;&gt;1,IF(Table1[[#This Row],[Video]]=1,1,""),"")</f>
        <v/>
      </c>
      <c r="DB511" s="169" t="str">
        <f>IF(Table1[[#This Row],[Various  ]]&lt;&gt;1,IF(Table1[[#This Row],[Case study]]=1,1,""),"")</f>
        <v/>
      </c>
      <c r="DC511" s="169" t="str">
        <f>IF(Table1[[#This Row],[Various  ]]&lt;&gt;1,IF(Table1[[#This Row],[Other   ]]=1,1,""),"")</f>
        <v/>
      </c>
      <c r="DD511" s="169" t="str">
        <f>IF(Table1[[#This Row],[Various  ]]&lt;&gt;1,IF(Table1[[#This Row],[Standards]]=1,1,""),"")</f>
        <v/>
      </c>
      <c r="DE511" s="169" t="str">
        <f>IF(Table1[[#This Row],[Various]]=1,1,IF(SUM(Table1[[#This Row],[Calculator / Software]:[Standards]])&gt;1,1,""))</f>
        <v/>
      </c>
      <c r="DF511" s="169" t="str">
        <f>IF(Table1[[#This Row],[Multiple NCC links]]&lt;&gt;1,IF(Table1[[#This Row],[Design]]=1,1,""),"")</f>
        <v/>
      </c>
      <c r="DG511" s="169" t="str">
        <f>IF(Table1[[#This Row],[Multiple NCC links]]&lt;&gt;1,IF(Table1[[#This Row],[Assessment / Verification]]=1,1,""),"")</f>
        <v/>
      </c>
      <c r="DH511" s="169" t="str">
        <f>IF(Table1[[#This Row],[Multiple NCC links]]&lt;&gt;1,IF(Table1[[#This Row],[Climate Specific ]]=1,1,""),"")</f>
        <v/>
      </c>
      <c r="DI511" s="169" t="str">
        <f>IF(Table1[[#This Row],[Multiple NCC links]]&lt;&gt;1,IF(Table1[[#This Row],[Alterations / Additions]]=1,1,""),"")</f>
        <v/>
      </c>
      <c r="DJ511" s="169" t="str">
        <f>IF(Table1[[#This Row],[Multiple NCC links]]&lt;&gt;1,IF(Table1[[#This Row],[Glazing]]=1,1,""),"")</f>
        <v/>
      </c>
      <c r="DK511" s="169" t="str">
        <f>IF(Table1[[#This Row],[Multiple NCC links]]&lt;&gt;1,IF(Table1[[#This Row],[Building Fabric / Thermal / Sealing]]=1,1,""),"")</f>
        <v/>
      </c>
      <c r="DL511" s="169" t="str">
        <f>IF(Table1[[#This Row],[Multiple NCC links]]&lt;&gt;1,IF(Table1[[#This Row],[Lighting]]=1,1,""),"")</f>
        <v/>
      </c>
      <c r="DM511" s="169" t="str">
        <f>IF(Table1[[#This Row],[Multiple NCC links]]&lt;&gt;1,IF(Table1[[#This Row],[HVAC]]=1,1,""),"")</f>
        <v/>
      </c>
      <c r="DN511" s="169" t="str">
        <f>IF(Table1[[#This Row],[Multiple NCC links]]&lt;&gt;1,IF(Table1[[#This Row],[Services]]=1,1,""),"")</f>
        <v/>
      </c>
      <c r="DO511" s="169" t="str">
        <f>IF(Table1[[#This Row],[Multiple NCC links]]&lt;&gt;1,IF(Table1[[#This Row],[Maintenance &amp; Monitoring]]=1,1,""),"")</f>
        <v/>
      </c>
      <c r="DP511" s="169" t="str">
        <f>IF(Table1[[#This Row],[Multiple NCC links]]&lt;&gt;1,IF(Table1[[#This Row],[Hand over / Operations]]=1,1,""),"")</f>
        <v/>
      </c>
      <c r="DQ511" s="169" t="str">
        <f>IF(Table1[[#This Row],[Multiple NCC links]]&lt;&gt;1,IF(Table1[[#This Row],[As built assessment]]=1,1,""),"")</f>
        <v/>
      </c>
      <c r="DR511" s="169" t="str">
        <f>IF(Table1[[#This Row],[Multiple NCC links]]&lt;&gt;1,IF(Table1[[#This Row],[Beyond compliance]]=1,1,""),"")</f>
        <v/>
      </c>
      <c r="DS511" s="169" t="str">
        <f>IF(SUM(Table1[[#This Row],[Design]:[Beyond compliance]])&gt;1,1,"")</f>
        <v/>
      </c>
      <c r="DT511" s="169" t="str">
        <f>IF(Table1[[#This Row],[Both Residential &amp; Commercial4]]&lt;&gt;1,IF(Table1[[#This Row],[Residential]]=1,1,""),"")</f>
        <v/>
      </c>
      <c r="DU511" s="169" t="str">
        <f>IF(Table1[[#This Row],[Both Residential &amp; Commercial4]]&lt;&gt;1,IF(Table1[[#This Row],[Commercial]]=1,1,""),"")</f>
        <v/>
      </c>
      <c r="DV511" s="169" t="str">
        <f>Table1[[#This Row],[Residential &amp; Commercial]]</f>
        <v/>
      </c>
      <c r="DW511" s="169"/>
    </row>
    <row r="512" spans="1:127" s="49" customFormat="1" ht="20.25" thickTop="1" thickBot="1" x14ac:dyDescent="0.35">
      <c r="A512" s="97"/>
      <c r="B512" s="97"/>
      <c r="C512" s="88"/>
      <c r="D512" s="88"/>
      <c r="E512" s="176"/>
      <c r="F512" s="176"/>
      <c r="G512" s="176"/>
      <c r="H512" s="176"/>
      <c r="I512" s="90" t="str">
        <f>IF(AND(Table1[[#This Row],[General]]=1,Table1[[#This Row],[Beginner]]=1,Table1[[#This Row],[Intermediate]]=1,Table1[[#This Row],[Advanced]]=1),1,"")</f>
        <v/>
      </c>
      <c r="J512" s="90" t="str">
        <f>CONCATENATE(IF(Table1[[#This Row],[General]]=1,"General, ",""), IF(Table1[[#This Row],[Beginner]]=1,"Beginner, ",""),IF(Table1[[#This Row],[Intermediate]]=1,"Intermediate, ",""), IF(Table1[[#This Row],[Advanced]]=1,"Advanced",""))</f>
        <v/>
      </c>
      <c r="K512" s="91"/>
      <c r="L512" s="179"/>
      <c r="M512" s="91"/>
      <c r="N512" s="91"/>
      <c r="O512" s="159"/>
      <c r="P512" s="91"/>
      <c r="Q512" s="91"/>
      <c r="R512" s="91"/>
      <c r="S51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12" s="102"/>
      <c r="U512" s="102"/>
      <c r="V512" s="240"/>
      <c r="W512" s="240"/>
      <c r="X512" s="102"/>
      <c r="Y512" s="102"/>
      <c r="Z512" s="102"/>
      <c r="AA512" s="102"/>
      <c r="AB512" s="102"/>
      <c r="AC512" s="102"/>
      <c r="AD512" s="102"/>
      <c r="AE512" s="102"/>
      <c r="AF512" s="102"/>
      <c r="AG51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12" s="103"/>
      <c r="AI512" s="103"/>
      <c r="AJ512" s="103"/>
      <c r="AK512" s="74" t="str">
        <f>CONCATENATE(IF(Table1[[#This Row],[Digital]]=1,"Digital, ",""),IF(Table1[[#This Row],[Face to Face]]=1,"Face to face, ",""),IF(Table1[[#This Row],[Blended]]=1,"Blended",""))</f>
        <v/>
      </c>
      <c r="AL512" s="99"/>
      <c r="AM512" s="104"/>
      <c r="AN512" s="130"/>
      <c r="AO512" s="94"/>
      <c r="AP512" s="182"/>
      <c r="AQ512" s="94"/>
      <c r="AR512" s="94"/>
      <c r="AS512" s="94"/>
      <c r="AT512" s="94"/>
      <c r="AU512" s="94"/>
      <c r="AV512" s="182"/>
      <c r="AW512" s="182"/>
      <c r="AX512" s="182"/>
      <c r="AY512" s="94"/>
      <c r="AZ51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1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12" s="95"/>
      <c r="BC512" s="95"/>
      <c r="BD512" s="90" t="str">
        <f>IF(AND(Table1[[#This Row],[Residential]]=1,Table1[[#This Row],[Commercial]]=1),1,"")</f>
        <v/>
      </c>
      <c r="BE512" s="90" t="str">
        <f>CONCATENATE(IF(Table1[[#This Row],[Residential]]=1,"Residential, ",""),IF(Table1[[#This Row],[Commercial]]=1,"Commercial",""))</f>
        <v/>
      </c>
      <c r="BF512" s="94"/>
      <c r="BG512" s="94"/>
      <c r="BH512" s="94"/>
      <c r="BI512" s="94"/>
      <c r="BJ512" s="94"/>
      <c r="BK512" s="94"/>
      <c r="BL512" s="94"/>
      <c r="BM512" s="182"/>
      <c r="BN512" s="94"/>
      <c r="BO51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12" s="178"/>
      <c r="BQ512" s="120"/>
      <c r="BR512" s="132"/>
      <c r="BS512" s="120"/>
      <c r="BT512" s="175"/>
      <c r="BU512" s="175"/>
      <c r="BV512" s="175"/>
      <c r="BW512" s="121"/>
      <c r="BX512" s="121"/>
      <c r="BY512" s="121"/>
      <c r="BZ512" s="227"/>
      <c r="CA51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12" s="48">
        <f>COUNTIF(Table1[[#This Row],[Validity]:[Alignment with NCC (Yes=1,No=0)]],"N/A")</f>
        <v>0</v>
      </c>
      <c r="CC512" s="48">
        <f>IF(ISERROR(Table1[[#This Row],[Total Quality Score (out of 10)]]/(4-Table1[[#This Row],[N/A Count]])),0,Table1[[#This Row],[Total Quality Score (out of 10)]]/(4-Table1[[#This Row],[N/A Count]]))</f>
        <v>0</v>
      </c>
      <c r="CD512" s="106"/>
      <c r="CE512" s="106"/>
      <c r="CF512" s="172" t="str">
        <f>IF(SUM(Table1[[#This Row],[Multiple]:[Level (all)62]])&lt;1,IF(Table1[[#This Row],[General]]=1,1,""),"")</f>
        <v/>
      </c>
      <c r="CG512" s="172" t="str">
        <f>IF(SUM(Table1[[#This Row],[Multiple]:[Level (all)62]])&lt;1,IF(Table1[[#This Row],[Beginner]]=1,1,""),"")</f>
        <v/>
      </c>
      <c r="CH512" s="171" t="str">
        <f>IF(SUM(Table1[[#This Row],[Multiple]:[Level (all)62]])&lt;1,IF(Table1[[#This Row],[Intermediate]]=1,1,""),"")</f>
        <v/>
      </c>
      <c r="CI512" s="171" t="str">
        <f>IF(SUM(Table1[[#This Row],[Multiple]:[Level (all)62]])&lt;1,IF(Table1[[#This Row],[Advanced]]=1,1,""),"")</f>
        <v/>
      </c>
      <c r="CJ512" s="171" t="str">
        <f>IF(AND(SUM(Table1[[#This Row],[General]:[Advanced]])&lt;4,SUM(Table1[[#This Row],[General]:[Advanced]])&gt;1),1,"")</f>
        <v/>
      </c>
      <c r="CK512" s="171" t="str">
        <f>Table1[[#This Row],[Level (all)]]</f>
        <v/>
      </c>
      <c r="CL512" s="171" t="str">
        <f>IF(Table1[[#This Row],[Multiple audience]]&lt;&gt;1,IF(Table1[[#This Row],[General Audience]]=1,1,""),"")</f>
        <v/>
      </c>
      <c r="CM512" s="171" t="str">
        <f>IF(Table1[[#This Row],[Multiple audience]]&lt;&gt;1,IF(Table1[[#This Row],[Planners / Designers ]]=1,1,""),"")</f>
        <v/>
      </c>
      <c r="CN512" s="171" t="str">
        <f>IF(Table1[[#This Row],[Multiple audience]]&lt;&gt;1,IF(Table1[[#This Row],[Regulatory Assessors]]=1,1,""),"")</f>
        <v/>
      </c>
      <c r="CO512" s="171" t="str">
        <f>IF(Table1[[#This Row],[Multiple audience]]&lt;&gt;1,IF(Table1[[#This Row],[Builders / Management]]=1,1,""),"")</f>
        <v/>
      </c>
      <c r="CP512" s="171" t="str">
        <f>IF(Table1[[#This Row],[Multiple audience]]&lt;&gt;1,IF(Table1[[#This Row],[Energy / Sus Assessors]]=1,1,""),"")</f>
        <v/>
      </c>
      <c r="CQ512" s="171" t="str">
        <f>IF(Table1[[#This Row],[Multiple audience]]&lt;&gt;1,IF(Table1[[#This Row],[Semi-skilled]]=1,1,""),"")</f>
        <v/>
      </c>
      <c r="CR512" s="171" t="str">
        <f>IF(Table1[[#This Row],[Multiple audience]]&lt;&gt;1,IF(Table1[[#This Row],[Trades]]=1,1,""),"")</f>
        <v/>
      </c>
      <c r="CS512" s="171" t="str">
        <f>IF(Table1[[#This Row],[Multiple audience]]&lt;&gt;1,IF(Table1[[#This Row],[Other]]=1,1,""),"")</f>
        <v/>
      </c>
      <c r="CT512" s="171" t="str">
        <f>IF(SUM(Table1[[#This Row],[General Audience]:[Other]])&gt;1,1,"")</f>
        <v/>
      </c>
      <c r="CU512" s="171" t="str">
        <f>IF(Table1[[#This Row],[Various  ]]&lt;&gt;1,IF(Table1[[#This Row],[Calculator / Software]]=1,1,""),"")</f>
        <v/>
      </c>
      <c r="CV512" s="171" t="str">
        <f>IF(Table1[[#This Row],[Various  ]]&lt;&gt;1,IF(Table1[[#This Row],[Information  ]]=1,1,""),"")</f>
        <v/>
      </c>
      <c r="CW512" s="171" t="str">
        <f>IF(Table1[[#This Row],[Various  ]]&lt;&gt;1,IF(Table1[[#This Row],[Interactive Tool]]=1,1,""),"")</f>
        <v/>
      </c>
      <c r="CX512" s="171" t="str">
        <f>IF(Table1[[#This Row],[Various  ]]&lt;&gt;1,IF(Table1[[#This Row],[Technical Specifications]]=1,1,""),"")</f>
        <v/>
      </c>
      <c r="CY512" s="171" t="str">
        <f>IF(Table1[[#This Row],[Various  ]]&lt;&gt;1,IF(Table1[[#This Row],[Training Resources]]=1,1,""),"")</f>
        <v/>
      </c>
      <c r="CZ512" s="171" t="str">
        <f>IF(Table1[[#This Row],[Various  ]]&lt;&gt;1,IF(Table1[[#This Row],[Toolbox]]=1,1,""),"")</f>
        <v/>
      </c>
      <c r="DA512" s="169" t="str">
        <f>IF(Table1[[#This Row],[Various  ]]&lt;&gt;1,IF(Table1[[#This Row],[Video]]=1,1,""),"")</f>
        <v/>
      </c>
      <c r="DB512" s="169" t="str">
        <f>IF(Table1[[#This Row],[Various  ]]&lt;&gt;1,IF(Table1[[#This Row],[Case study]]=1,1,""),"")</f>
        <v/>
      </c>
      <c r="DC512" s="169" t="str">
        <f>IF(Table1[[#This Row],[Various  ]]&lt;&gt;1,IF(Table1[[#This Row],[Other   ]]=1,1,""),"")</f>
        <v/>
      </c>
      <c r="DD512" s="169" t="str">
        <f>IF(Table1[[#This Row],[Various  ]]&lt;&gt;1,IF(Table1[[#This Row],[Standards]]=1,1,""),"")</f>
        <v/>
      </c>
      <c r="DE512" s="169" t="str">
        <f>IF(Table1[[#This Row],[Various]]=1,1,IF(SUM(Table1[[#This Row],[Calculator / Software]:[Standards]])&gt;1,1,""))</f>
        <v/>
      </c>
      <c r="DF512" s="169" t="str">
        <f>IF(Table1[[#This Row],[Multiple NCC links]]&lt;&gt;1,IF(Table1[[#This Row],[Design]]=1,1,""),"")</f>
        <v/>
      </c>
      <c r="DG512" s="169" t="str">
        <f>IF(Table1[[#This Row],[Multiple NCC links]]&lt;&gt;1,IF(Table1[[#This Row],[Assessment / Verification]]=1,1,""),"")</f>
        <v/>
      </c>
      <c r="DH512" s="169" t="str">
        <f>IF(Table1[[#This Row],[Multiple NCC links]]&lt;&gt;1,IF(Table1[[#This Row],[Climate Specific ]]=1,1,""),"")</f>
        <v/>
      </c>
      <c r="DI512" s="169" t="str">
        <f>IF(Table1[[#This Row],[Multiple NCC links]]&lt;&gt;1,IF(Table1[[#This Row],[Alterations / Additions]]=1,1,""),"")</f>
        <v/>
      </c>
      <c r="DJ512" s="169" t="str">
        <f>IF(Table1[[#This Row],[Multiple NCC links]]&lt;&gt;1,IF(Table1[[#This Row],[Glazing]]=1,1,""),"")</f>
        <v/>
      </c>
      <c r="DK512" s="169" t="str">
        <f>IF(Table1[[#This Row],[Multiple NCC links]]&lt;&gt;1,IF(Table1[[#This Row],[Building Fabric / Thermal / Sealing]]=1,1,""),"")</f>
        <v/>
      </c>
      <c r="DL512" s="169" t="str">
        <f>IF(Table1[[#This Row],[Multiple NCC links]]&lt;&gt;1,IF(Table1[[#This Row],[Lighting]]=1,1,""),"")</f>
        <v/>
      </c>
      <c r="DM512" s="169" t="str">
        <f>IF(Table1[[#This Row],[Multiple NCC links]]&lt;&gt;1,IF(Table1[[#This Row],[HVAC]]=1,1,""),"")</f>
        <v/>
      </c>
      <c r="DN512" s="169" t="str">
        <f>IF(Table1[[#This Row],[Multiple NCC links]]&lt;&gt;1,IF(Table1[[#This Row],[Services]]=1,1,""),"")</f>
        <v/>
      </c>
      <c r="DO512" s="169" t="str">
        <f>IF(Table1[[#This Row],[Multiple NCC links]]&lt;&gt;1,IF(Table1[[#This Row],[Maintenance &amp; Monitoring]]=1,1,""),"")</f>
        <v/>
      </c>
      <c r="DP512" s="169" t="str">
        <f>IF(Table1[[#This Row],[Multiple NCC links]]&lt;&gt;1,IF(Table1[[#This Row],[Hand over / Operations]]=1,1,""),"")</f>
        <v/>
      </c>
      <c r="DQ512" s="169" t="str">
        <f>IF(Table1[[#This Row],[Multiple NCC links]]&lt;&gt;1,IF(Table1[[#This Row],[As built assessment]]=1,1,""),"")</f>
        <v/>
      </c>
      <c r="DR512" s="169" t="str">
        <f>IF(Table1[[#This Row],[Multiple NCC links]]&lt;&gt;1,IF(Table1[[#This Row],[Beyond compliance]]=1,1,""),"")</f>
        <v/>
      </c>
      <c r="DS512" s="169" t="str">
        <f>IF(SUM(Table1[[#This Row],[Design]:[Beyond compliance]])&gt;1,1,"")</f>
        <v/>
      </c>
      <c r="DT512" s="169" t="str">
        <f>IF(Table1[[#This Row],[Both Residential &amp; Commercial4]]&lt;&gt;1,IF(Table1[[#This Row],[Residential]]=1,1,""),"")</f>
        <v/>
      </c>
      <c r="DU512" s="169" t="str">
        <f>IF(Table1[[#This Row],[Both Residential &amp; Commercial4]]&lt;&gt;1,IF(Table1[[#This Row],[Commercial]]=1,1,""),"")</f>
        <v/>
      </c>
      <c r="DV512" s="169" t="str">
        <f>Table1[[#This Row],[Residential &amp; Commercial]]</f>
        <v/>
      </c>
      <c r="DW512" s="169"/>
    </row>
    <row r="513" spans="1:127" s="49" customFormat="1" ht="20.25" thickTop="1" thickBot="1" x14ac:dyDescent="0.35">
      <c r="A513" s="97"/>
      <c r="B513" s="97"/>
      <c r="C513" s="88"/>
      <c r="D513" s="88"/>
      <c r="E513" s="176"/>
      <c r="F513" s="176"/>
      <c r="G513" s="176"/>
      <c r="H513" s="176"/>
      <c r="I513" s="90" t="str">
        <f>IF(AND(Table1[[#This Row],[General]]=1,Table1[[#This Row],[Beginner]]=1,Table1[[#This Row],[Intermediate]]=1,Table1[[#This Row],[Advanced]]=1),1,"")</f>
        <v/>
      </c>
      <c r="J513" s="90" t="str">
        <f>CONCATENATE(IF(Table1[[#This Row],[General]]=1,"General, ",""), IF(Table1[[#This Row],[Beginner]]=1,"Beginner, ",""),IF(Table1[[#This Row],[Intermediate]]=1,"Intermediate, ",""), IF(Table1[[#This Row],[Advanced]]=1,"Advanced",""))</f>
        <v/>
      </c>
      <c r="K513" s="91"/>
      <c r="L513" s="179"/>
      <c r="M513" s="91"/>
      <c r="N513" s="91"/>
      <c r="O513" s="159"/>
      <c r="P513" s="91"/>
      <c r="Q513" s="91"/>
      <c r="R513" s="91"/>
      <c r="S51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13" s="102"/>
      <c r="U513" s="102"/>
      <c r="V513" s="240"/>
      <c r="W513" s="240"/>
      <c r="X513" s="102"/>
      <c r="Y513" s="102"/>
      <c r="Z513" s="102"/>
      <c r="AA513" s="102"/>
      <c r="AB513" s="102"/>
      <c r="AC513" s="102"/>
      <c r="AD513" s="102"/>
      <c r="AE513" s="102"/>
      <c r="AF513" s="102"/>
      <c r="AG51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13" s="103"/>
      <c r="AI513" s="103"/>
      <c r="AJ513" s="103"/>
      <c r="AK513" s="74" t="str">
        <f>CONCATENATE(IF(Table1[[#This Row],[Digital]]=1,"Digital, ",""),IF(Table1[[#This Row],[Face to Face]]=1,"Face to face, ",""),IF(Table1[[#This Row],[Blended]]=1,"Blended",""))</f>
        <v/>
      </c>
      <c r="AL513" s="99"/>
      <c r="AM513" s="104"/>
      <c r="AN513" s="130"/>
      <c r="AO513" s="94"/>
      <c r="AP513" s="182"/>
      <c r="AQ513" s="94"/>
      <c r="AR513" s="94"/>
      <c r="AS513" s="94"/>
      <c r="AT513" s="94"/>
      <c r="AU513" s="94"/>
      <c r="AV513" s="182"/>
      <c r="AW513" s="182"/>
      <c r="AX513" s="182"/>
      <c r="AY513" s="94"/>
      <c r="AZ51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1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13" s="95"/>
      <c r="BC513" s="95"/>
      <c r="BD513" s="90" t="str">
        <f>IF(AND(Table1[[#This Row],[Residential]]=1,Table1[[#This Row],[Commercial]]=1),1,"")</f>
        <v/>
      </c>
      <c r="BE513" s="90" t="str">
        <f>CONCATENATE(IF(Table1[[#This Row],[Residential]]=1,"Residential, ",""),IF(Table1[[#This Row],[Commercial]]=1,"Commercial",""))</f>
        <v/>
      </c>
      <c r="BF513" s="94"/>
      <c r="BG513" s="94"/>
      <c r="BH513" s="94"/>
      <c r="BI513" s="94"/>
      <c r="BJ513" s="94"/>
      <c r="BK513" s="94"/>
      <c r="BL513" s="94"/>
      <c r="BM513" s="182"/>
      <c r="BN513" s="94"/>
      <c r="BO51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13" s="178"/>
      <c r="BQ513" s="120"/>
      <c r="BR513" s="132"/>
      <c r="BS513" s="120"/>
      <c r="BT513" s="175"/>
      <c r="BU513" s="175"/>
      <c r="BV513" s="175"/>
      <c r="BW513" s="121"/>
      <c r="BX513" s="121"/>
      <c r="BY513" s="121"/>
      <c r="BZ513" s="227"/>
      <c r="CA51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13" s="48">
        <f>COUNTIF(Table1[[#This Row],[Validity]:[Alignment with NCC (Yes=1,No=0)]],"N/A")</f>
        <v>0</v>
      </c>
      <c r="CC513" s="48">
        <f>IF(ISERROR(Table1[[#This Row],[Total Quality Score (out of 10)]]/(4-Table1[[#This Row],[N/A Count]])),0,Table1[[#This Row],[Total Quality Score (out of 10)]]/(4-Table1[[#This Row],[N/A Count]]))</f>
        <v>0</v>
      </c>
      <c r="CD513" s="106"/>
      <c r="CE513" s="106"/>
      <c r="CF513" s="172" t="str">
        <f>IF(SUM(Table1[[#This Row],[Multiple]:[Level (all)62]])&lt;1,IF(Table1[[#This Row],[General]]=1,1,""),"")</f>
        <v/>
      </c>
      <c r="CG513" s="172" t="str">
        <f>IF(SUM(Table1[[#This Row],[Multiple]:[Level (all)62]])&lt;1,IF(Table1[[#This Row],[Beginner]]=1,1,""),"")</f>
        <v/>
      </c>
      <c r="CH513" s="171" t="str">
        <f>IF(SUM(Table1[[#This Row],[Multiple]:[Level (all)62]])&lt;1,IF(Table1[[#This Row],[Intermediate]]=1,1,""),"")</f>
        <v/>
      </c>
      <c r="CI513" s="171" t="str">
        <f>IF(SUM(Table1[[#This Row],[Multiple]:[Level (all)62]])&lt;1,IF(Table1[[#This Row],[Advanced]]=1,1,""),"")</f>
        <v/>
      </c>
      <c r="CJ513" s="171" t="str">
        <f>IF(AND(SUM(Table1[[#This Row],[General]:[Advanced]])&lt;4,SUM(Table1[[#This Row],[General]:[Advanced]])&gt;1),1,"")</f>
        <v/>
      </c>
      <c r="CK513" s="171" t="str">
        <f>Table1[[#This Row],[Level (all)]]</f>
        <v/>
      </c>
      <c r="CL513" s="171" t="str">
        <f>IF(Table1[[#This Row],[Multiple audience]]&lt;&gt;1,IF(Table1[[#This Row],[General Audience]]=1,1,""),"")</f>
        <v/>
      </c>
      <c r="CM513" s="171" t="str">
        <f>IF(Table1[[#This Row],[Multiple audience]]&lt;&gt;1,IF(Table1[[#This Row],[Planners / Designers ]]=1,1,""),"")</f>
        <v/>
      </c>
      <c r="CN513" s="171" t="str">
        <f>IF(Table1[[#This Row],[Multiple audience]]&lt;&gt;1,IF(Table1[[#This Row],[Regulatory Assessors]]=1,1,""),"")</f>
        <v/>
      </c>
      <c r="CO513" s="171" t="str">
        <f>IF(Table1[[#This Row],[Multiple audience]]&lt;&gt;1,IF(Table1[[#This Row],[Builders / Management]]=1,1,""),"")</f>
        <v/>
      </c>
      <c r="CP513" s="171" t="str">
        <f>IF(Table1[[#This Row],[Multiple audience]]&lt;&gt;1,IF(Table1[[#This Row],[Energy / Sus Assessors]]=1,1,""),"")</f>
        <v/>
      </c>
      <c r="CQ513" s="171" t="str">
        <f>IF(Table1[[#This Row],[Multiple audience]]&lt;&gt;1,IF(Table1[[#This Row],[Semi-skilled]]=1,1,""),"")</f>
        <v/>
      </c>
      <c r="CR513" s="171" t="str">
        <f>IF(Table1[[#This Row],[Multiple audience]]&lt;&gt;1,IF(Table1[[#This Row],[Trades]]=1,1,""),"")</f>
        <v/>
      </c>
      <c r="CS513" s="171" t="str">
        <f>IF(Table1[[#This Row],[Multiple audience]]&lt;&gt;1,IF(Table1[[#This Row],[Other]]=1,1,""),"")</f>
        <v/>
      </c>
      <c r="CT513" s="171" t="str">
        <f>IF(SUM(Table1[[#This Row],[General Audience]:[Other]])&gt;1,1,"")</f>
        <v/>
      </c>
      <c r="CU513" s="171" t="str">
        <f>IF(Table1[[#This Row],[Various  ]]&lt;&gt;1,IF(Table1[[#This Row],[Calculator / Software]]=1,1,""),"")</f>
        <v/>
      </c>
      <c r="CV513" s="171" t="str">
        <f>IF(Table1[[#This Row],[Various  ]]&lt;&gt;1,IF(Table1[[#This Row],[Information  ]]=1,1,""),"")</f>
        <v/>
      </c>
      <c r="CW513" s="171" t="str">
        <f>IF(Table1[[#This Row],[Various  ]]&lt;&gt;1,IF(Table1[[#This Row],[Interactive Tool]]=1,1,""),"")</f>
        <v/>
      </c>
      <c r="CX513" s="171" t="str">
        <f>IF(Table1[[#This Row],[Various  ]]&lt;&gt;1,IF(Table1[[#This Row],[Technical Specifications]]=1,1,""),"")</f>
        <v/>
      </c>
      <c r="CY513" s="171" t="str">
        <f>IF(Table1[[#This Row],[Various  ]]&lt;&gt;1,IF(Table1[[#This Row],[Training Resources]]=1,1,""),"")</f>
        <v/>
      </c>
      <c r="CZ513" s="171" t="str">
        <f>IF(Table1[[#This Row],[Various  ]]&lt;&gt;1,IF(Table1[[#This Row],[Toolbox]]=1,1,""),"")</f>
        <v/>
      </c>
      <c r="DA513" s="169" t="str">
        <f>IF(Table1[[#This Row],[Various  ]]&lt;&gt;1,IF(Table1[[#This Row],[Video]]=1,1,""),"")</f>
        <v/>
      </c>
      <c r="DB513" s="169" t="str">
        <f>IF(Table1[[#This Row],[Various  ]]&lt;&gt;1,IF(Table1[[#This Row],[Case study]]=1,1,""),"")</f>
        <v/>
      </c>
      <c r="DC513" s="169" t="str">
        <f>IF(Table1[[#This Row],[Various  ]]&lt;&gt;1,IF(Table1[[#This Row],[Other   ]]=1,1,""),"")</f>
        <v/>
      </c>
      <c r="DD513" s="169" t="str">
        <f>IF(Table1[[#This Row],[Various  ]]&lt;&gt;1,IF(Table1[[#This Row],[Standards]]=1,1,""),"")</f>
        <v/>
      </c>
      <c r="DE513" s="169" t="str">
        <f>IF(Table1[[#This Row],[Various]]=1,1,IF(SUM(Table1[[#This Row],[Calculator / Software]:[Standards]])&gt;1,1,""))</f>
        <v/>
      </c>
      <c r="DF513" s="169" t="str">
        <f>IF(Table1[[#This Row],[Multiple NCC links]]&lt;&gt;1,IF(Table1[[#This Row],[Design]]=1,1,""),"")</f>
        <v/>
      </c>
      <c r="DG513" s="169" t="str">
        <f>IF(Table1[[#This Row],[Multiple NCC links]]&lt;&gt;1,IF(Table1[[#This Row],[Assessment / Verification]]=1,1,""),"")</f>
        <v/>
      </c>
      <c r="DH513" s="169" t="str">
        <f>IF(Table1[[#This Row],[Multiple NCC links]]&lt;&gt;1,IF(Table1[[#This Row],[Climate Specific ]]=1,1,""),"")</f>
        <v/>
      </c>
      <c r="DI513" s="169" t="str">
        <f>IF(Table1[[#This Row],[Multiple NCC links]]&lt;&gt;1,IF(Table1[[#This Row],[Alterations / Additions]]=1,1,""),"")</f>
        <v/>
      </c>
      <c r="DJ513" s="169" t="str">
        <f>IF(Table1[[#This Row],[Multiple NCC links]]&lt;&gt;1,IF(Table1[[#This Row],[Glazing]]=1,1,""),"")</f>
        <v/>
      </c>
      <c r="DK513" s="169" t="str">
        <f>IF(Table1[[#This Row],[Multiple NCC links]]&lt;&gt;1,IF(Table1[[#This Row],[Building Fabric / Thermal / Sealing]]=1,1,""),"")</f>
        <v/>
      </c>
      <c r="DL513" s="169" t="str">
        <f>IF(Table1[[#This Row],[Multiple NCC links]]&lt;&gt;1,IF(Table1[[#This Row],[Lighting]]=1,1,""),"")</f>
        <v/>
      </c>
      <c r="DM513" s="169" t="str">
        <f>IF(Table1[[#This Row],[Multiple NCC links]]&lt;&gt;1,IF(Table1[[#This Row],[HVAC]]=1,1,""),"")</f>
        <v/>
      </c>
      <c r="DN513" s="169" t="str">
        <f>IF(Table1[[#This Row],[Multiple NCC links]]&lt;&gt;1,IF(Table1[[#This Row],[Services]]=1,1,""),"")</f>
        <v/>
      </c>
      <c r="DO513" s="169" t="str">
        <f>IF(Table1[[#This Row],[Multiple NCC links]]&lt;&gt;1,IF(Table1[[#This Row],[Maintenance &amp; Monitoring]]=1,1,""),"")</f>
        <v/>
      </c>
      <c r="DP513" s="169" t="str">
        <f>IF(Table1[[#This Row],[Multiple NCC links]]&lt;&gt;1,IF(Table1[[#This Row],[Hand over / Operations]]=1,1,""),"")</f>
        <v/>
      </c>
      <c r="DQ513" s="169" t="str">
        <f>IF(Table1[[#This Row],[Multiple NCC links]]&lt;&gt;1,IF(Table1[[#This Row],[As built assessment]]=1,1,""),"")</f>
        <v/>
      </c>
      <c r="DR513" s="169" t="str">
        <f>IF(Table1[[#This Row],[Multiple NCC links]]&lt;&gt;1,IF(Table1[[#This Row],[Beyond compliance]]=1,1,""),"")</f>
        <v/>
      </c>
      <c r="DS513" s="169" t="str">
        <f>IF(SUM(Table1[[#This Row],[Design]:[Beyond compliance]])&gt;1,1,"")</f>
        <v/>
      </c>
      <c r="DT513" s="169" t="str">
        <f>IF(Table1[[#This Row],[Both Residential &amp; Commercial4]]&lt;&gt;1,IF(Table1[[#This Row],[Residential]]=1,1,""),"")</f>
        <v/>
      </c>
      <c r="DU513" s="169" t="str">
        <f>IF(Table1[[#This Row],[Both Residential &amp; Commercial4]]&lt;&gt;1,IF(Table1[[#This Row],[Commercial]]=1,1,""),"")</f>
        <v/>
      </c>
      <c r="DV513" s="169" t="str">
        <f>Table1[[#This Row],[Residential &amp; Commercial]]</f>
        <v/>
      </c>
      <c r="DW513" s="169"/>
    </row>
    <row r="514" spans="1:127" s="49" customFormat="1" ht="20.25" thickTop="1" thickBot="1" x14ac:dyDescent="0.35">
      <c r="A514" s="97"/>
      <c r="B514" s="97"/>
      <c r="C514" s="88"/>
      <c r="D514" s="88"/>
      <c r="E514" s="176"/>
      <c r="F514" s="176"/>
      <c r="G514" s="176"/>
      <c r="H514" s="176"/>
      <c r="I514" s="90" t="str">
        <f>IF(AND(Table1[[#This Row],[General]]=1,Table1[[#This Row],[Beginner]]=1,Table1[[#This Row],[Intermediate]]=1,Table1[[#This Row],[Advanced]]=1),1,"")</f>
        <v/>
      </c>
      <c r="J514" s="90" t="str">
        <f>CONCATENATE(IF(Table1[[#This Row],[General]]=1,"General, ",""), IF(Table1[[#This Row],[Beginner]]=1,"Beginner, ",""),IF(Table1[[#This Row],[Intermediate]]=1,"Intermediate, ",""), IF(Table1[[#This Row],[Advanced]]=1,"Advanced",""))</f>
        <v/>
      </c>
      <c r="K514" s="91"/>
      <c r="L514" s="179"/>
      <c r="M514" s="91"/>
      <c r="N514" s="91"/>
      <c r="O514" s="159"/>
      <c r="P514" s="91"/>
      <c r="Q514" s="91"/>
      <c r="R514" s="91"/>
      <c r="S51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14" s="102"/>
      <c r="U514" s="102"/>
      <c r="V514" s="240"/>
      <c r="W514" s="240"/>
      <c r="X514" s="102"/>
      <c r="Y514" s="102"/>
      <c r="Z514" s="102"/>
      <c r="AA514" s="102"/>
      <c r="AB514" s="102"/>
      <c r="AC514" s="102"/>
      <c r="AD514" s="102"/>
      <c r="AE514" s="102"/>
      <c r="AF514" s="102"/>
      <c r="AG51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14" s="103"/>
      <c r="AI514" s="103"/>
      <c r="AJ514" s="103"/>
      <c r="AK514" s="74" t="str">
        <f>CONCATENATE(IF(Table1[[#This Row],[Digital]]=1,"Digital, ",""),IF(Table1[[#This Row],[Face to Face]]=1,"Face to face, ",""),IF(Table1[[#This Row],[Blended]]=1,"Blended",""))</f>
        <v/>
      </c>
      <c r="AL514" s="99"/>
      <c r="AM514" s="104"/>
      <c r="AN514" s="130"/>
      <c r="AO514" s="94"/>
      <c r="AP514" s="182"/>
      <c r="AQ514" s="94"/>
      <c r="AR514" s="94"/>
      <c r="AS514" s="94"/>
      <c r="AT514" s="94"/>
      <c r="AU514" s="94"/>
      <c r="AV514" s="182"/>
      <c r="AW514" s="182"/>
      <c r="AX514" s="182"/>
      <c r="AY514" s="94"/>
      <c r="AZ51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1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14" s="95"/>
      <c r="BC514" s="95"/>
      <c r="BD514" s="90" t="str">
        <f>IF(AND(Table1[[#This Row],[Residential]]=1,Table1[[#This Row],[Commercial]]=1),1,"")</f>
        <v/>
      </c>
      <c r="BE514" s="90" t="str">
        <f>CONCATENATE(IF(Table1[[#This Row],[Residential]]=1,"Residential, ",""),IF(Table1[[#This Row],[Commercial]]=1,"Commercial",""))</f>
        <v/>
      </c>
      <c r="BF514" s="94"/>
      <c r="BG514" s="94"/>
      <c r="BH514" s="94"/>
      <c r="BI514" s="94"/>
      <c r="BJ514" s="94"/>
      <c r="BK514" s="94"/>
      <c r="BL514" s="94"/>
      <c r="BM514" s="182"/>
      <c r="BN514" s="94"/>
      <c r="BO51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14" s="178"/>
      <c r="BQ514" s="120"/>
      <c r="BR514" s="132"/>
      <c r="BS514" s="120"/>
      <c r="BT514" s="175"/>
      <c r="BU514" s="175"/>
      <c r="BV514" s="175"/>
      <c r="BW514" s="121"/>
      <c r="BX514" s="121"/>
      <c r="BY514" s="121"/>
      <c r="BZ514" s="227"/>
      <c r="CA51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14" s="48">
        <f>COUNTIF(Table1[[#This Row],[Validity]:[Alignment with NCC (Yes=1,No=0)]],"N/A")</f>
        <v>0</v>
      </c>
      <c r="CC514" s="48">
        <f>IF(ISERROR(Table1[[#This Row],[Total Quality Score (out of 10)]]/(4-Table1[[#This Row],[N/A Count]])),0,Table1[[#This Row],[Total Quality Score (out of 10)]]/(4-Table1[[#This Row],[N/A Count]]))</f>
        <v>0</v>
      </c>
      <c r="CD514" s="106"/>
      <c r="CE514" s="106"/>
      <c r="CF514" s="172" t="str">
        <f>IF(SUM(Table1[[#This Row],[Multiple]:[Level (all)62]])&lt;1,IF(Table1[[#This Row],[General]]=1,1,""),"")</f>
        <v/>
      </c>
      <c r="CG514" s="172" t="str">
        <f>IF(SUM(Table1[[#This Row],[Multiple]:[Level (all)62]])&lt;1,IF(Table1[[#This Row],[Beginner]]=1,1,""),"")</f>
        <v/>
      </c>
      <c r="CH514" s="171" t="str">
        <f>IF(SUM(Table1[[#This Row],[Multiple]:[Level (all)62]])&lt;1,IF(Table1[[#This Row],[Intermediate]]=1,1,""),"")</f>
        <v/>
      </c>
      <c r="CI514" s="171" t="str">
        <f>IF(SUM(Table1[[#This Row],[Multiple]:[Level (all)62]])&lt;1,IF(Table1[[#This Row],[Advanced]]=1,1,""),"")</f>
        <v/>
      </c>
      <c r="CJ514" s="171" t="str">
        <f>IF(AND(SUM(Table1[[#This Row],[General]:[Advanced]])&lt;4,SUM(Table1[[#This Row],[General]:[Advanced]])&gt;1),1,"")</f>
        <v/>
      </c>
      <c r="CK514" s="171" t="str">
        <f>Table1[[#This Row],[Level (all)]]</f>
        <v/>
      </c>
      <c r="CL514" s="171" t="str">
        <f>IF(Table1[[#This Row],[Multiple audience]]&lt;&gt;1,IF(Table1[[#This Row],[General Audience]]=1,1,""),"")</f>
        <v/>
      </c>
      <c r="CM514" s="171" t="str">
        <f>IF(Table1[[#This Row],[Multiple audience]]&lt;&gt;1,IF(Table1[[#This Row],[Planners / Designers ]]=1,1,""),"")</f>
        <v/>
      </c>
      <c r="CN514" s="171" t="str">
        <f>IF(Table1[[#This Row],[Multiple audience]]&lt;&gt;1,IF(Table1[[#This Row],[Regulatory Assessors]]=1,1,""),"")</f>
        <v/>
      </c>
      <c r="CO514" s="171" t="str">
        <f>IF(Table1[[#This Row],[Multiple audience]]&lt;&gt;1,IF(Table1[[#This Row],[Builders / Management]]=1,1,""),"")</f>
        <v/>
      </c>
      <c r="CP514" s="171" t="str">
        <f>IF(Table1[[#This Row],[Multiple audience]]&lt;&gt;1,IF(Table1[[#This Row],[Energy / Sus Assessors]]=1,1,""),"")</f>
        <v/>
      </c>
      <c r="CQ514" s="171" t="str">
        <f>IF(Table1[[#This Row],[Multiple audience]]&lt;&gt;1,IF(Table1[[#This Row],[Semi-skilled]]=1,1,""),"")</f>
        <v/>
      </c>
      <c r="CR514" s="171" t="str">
        <f>IF(Table1[[#This Row],[Multiple audience]]&lt;&gt;1,IF(Table1[[#This Row],[Trades]]=1,1,""),"")</f>
        <v/>
      </c>
      <c r="CS514" s="171" t="str">
        <f>IF(Table1[[#This Row],[Multiple audience]]&lt;&gt;1,IF(Table1[[#This Row],[Other]]=1,1,""),"")</f>
        <v/>
      </c>
      <c r="CT514" s="171" t="str">
        <f>IF(SUM(Table1[[#This Row],[General Audience]:[Other]])&gt;1,1,"")</f>
        <v/>
      </c>
      <c r="CU514" s="171" t="str">
        <f>IF(Table1[[#This Row],[Various  ]]&lt;&gt;1,IF(Table1[[#This Row],[Calculator / Software]]=1,1,""),"")</f>
        <v/>
      </c>
      <c r="CV514" s="171" t="str">
        <f>IF(Table1[[#This Row],[Various  ]]&lt;&gt;1,IF(Table1[[#This Row],[Information  ]]=1,1,""),"")</f>
        <v/>
      </c>
      <c r="CW514" s="171" t="str">
        <f>IF(Table1[[#This Row],[Various  ]]&lt;&gt;1,IF(Table1[[#This Row],[Interactive Tool]]=1,1,""),"")</f>
        <v/>
      </c>
      <c r="CX514" s="171" t="str">
        <f>IF(Table1[[#This Row],[Various  ]]&lt;&gt;1,IF(Table1[[#This Row],[Technical Specifications]]=1,1,""),"")</f>
        <v/>
      </c>
      <c r="CY514" s="171" t="str">
        <f>IF(Table1[[#This Row],[Various  ]]&lt;&gt;1,IF(Table1[[#This Row],[Training Resources]]=1,1,""),"")</f>
        <v/>
      </c>
      <c r="CZ514" s="171" t="str">
        <f>IF(Table1[[#This Row],[Various  ]]&lt;&gt;1,IF(Table1[[#This Row],[Toolbox]]=1,1,""),"")</f>
        <v/>
      </c>
      <c r="DA514" s="169" t="str">
        <f>IF(Table1[[#This Row],[Various  ]]&lt;&gt;1,IF(Table1[[#This Row],[Video]]=1,1,""),"")</f>
        <v/>
      </c>
      <c r="DB514" s="169" t="str">
        <f>IF(Table1[[#This Row],[Various  ]]&lt;&gt;1,IF(Table1[[#This Row],[Case study]]=1,1,""),"")</f>
        <v/>
      </c>
      <c r="DC514" s="169" t="str">
        <f>IF(Table1[[#This Row],[Various  ]]&lt;&gt;1,IF(Table1[[#This Row],[Other   ]]=1,1,""),"")</f>
        <v/>
      </c>
      <c r="DD514" s="169" t="str">
        <f>IF(Table1[[#This Row],[Various  ]]&lt;&gt;1,IF(Table1[[#This Row],[Standards]]=1,1,""),"")</f>
        <v/>
      </c>
      <c r="DE514" s="169" t="str">
        <f>IF(Table1[[#This Row],[Various]]=1,1,IF(SUM(Table1[[#This Row],[Calculator / Software]:[Standards]])&gt;1,1,""))</f>
        <v/>
      </c>
      <c r="DF514" s="169" t="str">
        <f>IF(Table1[[#This Row],[Multiple NCC links]]&lt;&gt;1,IF(Table1[[#This Row],[Design]]=1,1,""),"")</f>
        <v/>
      </c>
      <c r="DG514" s="169" t="str">
        <f>IF(Table1[[#This Row],[Multiple NCC links]]&lt;&gt;1,IF(Table1[[#This Row],[Assessment / Verification]]=1,1,""),"")</f>
        <v/>
      </c>
      <c r="DH514" s="169" t="str">
        <f>IF(Table1[[#This Row],[Multiple NCC links]]&lt;&gt;1,IF(Table1[[#This Row],[Climate Specific ]]=1,1,""),"")</f>
        <v/>
      </c>
      <c r="DI514" s="169" t="str">
        <f>IF(Table1[[#This Row],[Multiple NCC links]]&lt;&gt;1,IF(Table1[[#This Row],[Alterations / Additions]]=1,1,""),"")</f>
        <v/>
      </c>
      <c r="DJ514" s="169" t="str">
        <f>IF(Table1[[#This Row],[Multiple NCC links]]&lt;&gt;1,IF(Table1[[#This Row],[Glazing]]=1,1,""),"")</f>
        <v/>
      </c>
      <c r="DK514" s="169" t="str">
        <f>IF(Table1[[#This Row],[Multiple NCC links]]&lt;&gt;1,IF(Table1[[#This Row],[Building Fabric / Thermal / Sealing]]=1,1,""),"")</f>
        <v/>
      </c>
      <c r="DL514" s="169" t="str">
        <f>IF(Table1[[#This Row],[Multiple NCC links]]&lt;&gt;1,IF(Table1[[#This Row],[Lighting]]=1,1,""),"")</f>
        <v/>
      </c>
      <c r="DM514" s="169" t="str">
        <f>IF(Table1[[#This Row],[Multiple NCC links]]&lt;&gt;1,IF(Table1[[#This Row],[HVAC]]=1,1,""),"")</f>
        <v/>
      </c>
      <c r="DN514" s="169" t="str">
        <f>IF(Table1[[#This Row],[Multiple NCC links]]&lt;&gt;1,IF(Table1[[#This Row],[Services]]=1,1,""),"")</f>
        <v/>
      </c>
      <c r="DO514" s="169" t="str">
        <f>IF(Table1[[#This Row],[Multiple NCC links]]&lt;&gt;1,IF(Table1[[#This Row],[Maintenance &amp; Monitoring]]=1,1,""),"")</f>
        <v/>
      </c>
      <c r="DP514" s="169" t="str">
        <f>IF(Table1[[#This Row],[Multiple NCC links]]&lt;&gt;1,IF(Table1[[#This Row],[Hand over / Operations]]=1,1,""),"")</f>
        <v/>
      </c>
      <c r="DQ514" s="169" t="str">
        <f>IF(Table1[[#This Row],[Multiple NCC links]]&lt;&gt;1,IF(Table1[[#This Row],[As built assessment]]=1,1,""),"")</f>
        <v/>
      </c>
      <c r="DR514" s="169" t="str">
        <f>IF(Table1[[#This Row],[Multiple NCC links]]&lt;&gt;1,IF(Table1[[#This Row],[Beyond compliance]]=1,1,""),"")</f>
        <v/>
      </c>
      <c r="DS514" s="169" t="str">
        <f>IF(SUM(Table1[[#This Row],[Design]:[Beyond compliance]])&gt;1,1,"")</f>
        <v/>
      </c>
      <c r="DT514" s="169" t="str">
        <f>IF(Table1[[#This Row],[Both Residential &amp; Commercial4]]&lt;&gt;1,IF(Table1[[#This Row],[Residential]]=1,1,""),"")</f>
        <v/>
      </c>
      <c r="DU514" s="169" t="str">
        <f>IF(Table1[[#This Row],[Both Residential &amp; Commercial4]]&lt;&gt;1,IF(Table1[[#This Row],[Commercial]]=1,1,""),"")</f>
        <v/>
      </c>
      <c r="DV514" s="169" t="str">
        <f>Table1[[#This Row],[Residential &amp; Commercial]]</f>
        <v/>
      </c>
      <c r="DW514" s="169"/>
    </row>
    <row r="515" spans="1:127" s="49" customFormat="1" ht="20.25" thickTop="1" thickBot="1" x14ac:dyDescent="0.35">
      <c r="A515" s="97"/>
      <c r="B515" s="97"/>
      <c r="C515" s="88"/>
      <c r="D515" s="88"/>
      <c r="E515" s="176"/>
      <c r="F515" s="176"/>
      <c r="G515" s="176"/>
      <c r="H515" s="176"/>
      <c r="I515" s="90" t="str">
        <f>IF(AND(Table1[[#This Row],[General]]=1,Table1[[#This Row],[Beginner]]=1,Table1[[#This Row],[Intermediate]]=1,Table1[[#This Row],[Advanced]]=1),1,"")</f>
        <v/>
      </c>
      <c r="J515" s="90" t="str">
        <f>CONCATENATE(IF(Table1[[#This Row],[General]]=1,"General, ",""), IF(Table1[[#This Row],[Beginner]]=1,"Beginner, ",""),IF(Table1[[#This Row],[Intermediate]]=1,"Intermediate, ",""), IF(Table1[[#This Row],[Advanced]]=1,"Advanced",""))</f>
        <v/>
      </c>
      <c r="K515" s="91"/>
      <c r="L515" s="179"/>
      <c r="M515" s="91"/>
      <c r="N515" s="91"/>
      <c r="O515" s="159"/>
      <c r="P515" s="91"/>
      <c r="Q515" s="91"/>
      <c r="R515" s="91"/>
      <c r="S51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15" s="102"/>
      <c r="U515" s="102"/>
      <c r="V515" s="240"/>
      <c r="W515" s="240"/>
      <c r="X515" s="102"/>
      <c r="Y515" s="102"/>
      <c r="Z515" s="102"/>
      <c r="AA515" s="102"/>
      <c r="AB515" s="102"/>
      <c r="AC515" s="102"/>
      <c r="AD515" s="102"/>
      <c r="AE515" s="102"/>
      <c r="AF515" s="102"/>
      <c r="AG51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15" s="103"/>
      <c r="AI515" s="103"/>
      <c r="AJ515" s="103"/>
      <c r="AK515" s="74" t="str">
        <f>CONCATENATE(IF(Table1[[#This Row],[Digital]]=1,"Digital, ",""),IF(Table1[[#This Row],[Face to Face]]=1,"Face to face, ",""),IF(Table1[[#This Row],[Blended]]=1,"Blended",""))</f>
        <v/>
      </c>
      <c r="AL515" s="99"/>
      <c r="AM515" s="104"/>
      <c r="AN515" s="130"/>
      <c r="AO515" s="94"/>
      <c r="AP515" s="182"/>
      <c r="AQ515" s="94"/>
      <c r="AR515" s="94"/>
      <c r="AS515" s="94"/>
      <c r="AT515" s="94"/>
      <c r="AU515" s="94"/>
      <c r="AV515" s="182"/>
      <c r="AW515" s="182"/>
      <c r="AX515" s="182"/>
      <c r="AY515" s="94"/>
      <c r="AZ51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1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15" s="95"/>
      <c r="BC515" s="95"/>
      <c r="BD515" s="90" t="str">
        <f>IF(AND(Table1[[#This Row],[Residential]]=1,Table1[[#This Row],[Commercial]]=1),1,"")</f>
        <v/>
      </c>
      <c r="BE515" s="90" t="str">
        <f>CONCATENATE(IF(Table1[[#This Row],[Residential]]=1,"Residential, ",""),IF(Table1[[#This Row],[Commercial]]=1,"Commercial",""))</f>
        <v/>
      </c>
      <c r="BF515" s="94"/>
      <c r="BG515" s="94"/>
      <c r="BH515" s="94"/>
      <c r="BI515" s="94"/>
      <c r="BJ515" s="94"/>
      <c r="BK515" s="94"/>
      <c r="BL515" s="94"/>
      <c r="BM515" s="182"/>
      <c r="BN515" s="94"/>
      <c r="BO51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15" s="178"/>
      <c r="BQ515" s="120"/>
      <c r="BR515" s="132"/>
      <c r="BS515" s="120"/>
      <c r="BT515" s="175"/>
      <c r="BU515" s="175"/>
      <c r="BV515" s="175"/>
      <c r="BW515" s="121"/>
      <c r="BX515" s="121"/>
      <c r="BY515" s="121"/>
      <c r="BZ515" s="227"/>
      <c r="CA51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15" s="48">
        <f>COUNTIF(Table1[[#This Row],[Validity]:[Alignment with NCC (Yes=1,No=0)]],"N/A")</f>
        <v>0</v>
      </c>
      <c r="CC515" s="48">
        <f>IF(ISERROR(Table1[[#This Row],[Total Quality Score (out of 10)]]/(4-Table1[[#This Row],[N/A Count]])),0,Table1[[#This Row],[Total Quality Score (out of 10)]]/(4-Table1[[#This Row],[N/A Count]]))</f>
        <v>0</v>
      </c>
      <c r="CD515" s="106"/>
      <c r="CE515" s="106"/>
      <c r="CF515" s="172" t="str">
        <f>IF(SUM(Table1[[#This Row],[Multiple]:[Level (all)62]])&lt;1,IF(Table1[[#This Row],[General]]=1,1,""),"")</f>
        <v/>
      </c>
      <c r="CG515" s="172" t="str">
        <f>IF(SUM(Table1[[#This Row],[Multiple]:[Level (all)62]])&lt;1,IF(Table1[[#This Row],[Beginner]]=1,1,""),"")</f>
        <v/>
      </c>
      <c r="CH515" s="171" t="str">
        <f>IF(SUM(Table1[[#This Row],[Multiple]:[Level (all)62]])&lt;1,IF(Table1[[#This Row],[Intermediate]]=1,1,""),"")</f>
        <v/>
      </c>
      <c r="CI515" s="171" t="str">
        <f>IF(SUM(Table1[[#This Row],[Multiple]:[Level (all)62]])&lt;1,IF(Table1[[#This Row],[Advanced]]=1,1,""),"")</f>
        <v/>
      </c>
      <c r="CJ515" s="171" t="str">
        <f>IF(AND(SUM(Table1[[#This Row],[General]:[Advanced]])&lt;4,SUM(Table1[[#This Row],[General]:[Advanced]])&gt;1),1,"")</f>
        <v/>
      </c>
      <c r="CK515" s="171" t="str">
        <f>Table1[[#This Row],[Level (all)]]</f>
        <v/>
      </c>
      <c r="CL515" s="171" t="str">
        <f>IF(Table1[[#This Row],[Multiple audience]]&lt;&gt;1,IF(Table1[[#This Row],[General Audience]]=1,1,""),"")</f>
        <v/>
      </c>
      <c r="CM515" s="171" t="str">
        <f>IF(Table1[[#This Row],[Multiple audience]]&lt;&gt;1,IF(Table1[[#This Row],[Planners / Designers ]]=1,1,""),"")</f>
        <v/>
      </c>
      <c r="CN515" s="171" t="str">
        <f>IF(Table1[[#This Row],[Multiple audience]]&lt;&gt;1,IF(Table1[[#This Row],[Regulatory Assessors]]=1,1,""),"")</f>
        <v/>
      </c>
      <c r="CO515" s="171" t="str">
        <f>IF(Table1[[#This Row],[Multiple audience]]&lt;&gt;1,IF(Table1[[#This Row],[Builders / Management]]=1,1,""),"")</f>
        <v/>
      </c>
      <c r="CP515" s="171" t="str">
        <f>IF(Table1[[#This Row],[Multiple audience]]&lt;&gt;1,IF(Table1[[#This Row],[Energy / Sus Assessors]]=1,1,""),"")</f>
        <v/>
      </c>
      <c r="CQ515" s="171" t="str">
        <f>IF(Table1[[#This Row],[Multiple audience]]&lt;&gt;1,IF(Table1[[#This Row],[Semi-skilled]]=1,1,""),"")</f>
        <v/>
      </c>
      <c r="CR515" s="171" t="str">
        <f>IF(Table1[[#This Row],[Multiple audience]]&lt;&gt;1,IF(Table1[[#This Row],[Trades]]=1,1,""),"")</f>
        <v/>
      </c>
      <c r="CS515" s="171" t="str">
        <f>IF(Table1[[#This Row],[Multiple audience]]&lt;&gt;1,IF(Table1[[#This Row],[Other]]=1,1,""),"")</f>
        <v/>
      </c>
      <c r="CT515" s="171" t="str">
        <f>IF(SUM(Table1[[#This Row],[General Audience]:[Other]])&gt;1,1,"")</f>
        <v/>
      </c>
      <c r="CU515" s="171" t="str">
        <f>IF(Table1[[#This Row],[Various  ]]&lt;&gt;1,IF(Table1[[#This Row],[Calculator / Software]]=1,1,""),"")</f>
        <v/>
      </c>
      <c r="CV515" s="171" t="str">
        <f>IF(Table1[[#This Row],[Various  ]]&lt;&gt;1,IF(Table1[[#This Row],[Information  ]]=1,1,""),"")</f>
        <v/>
      </c>
      <c r="CW515" s="171" t="str">
        <f>IF(Table1[[#This Row],[Various  ]]&lt;&gt;1,IF(Table1[[#This Row],[Interactive Tool]]=1,1,""),"")</f>
        <v/>
      </c>
      <c r="CX515" s="171" t="str">
        <f>IF(Table1[[#This Row],[Various  ]]&lt;&gt;1,IF(Table1[[#This Row],[Technical Specifications]]=1,1,""),"")</f>
        <v/>
      </c>
      <c r="CY515" s="171" t="str">
        <f>IF(Table1[[#This Row],[Various  ]]&lt;&gt;1,IF(Table1[[#This Row],[Training Resources]]=1,1,""),"")</f>
        <v/>
      </c>
      <c r="CZ515" s="171" t="str">
        <f>IF(Table1[[#This Row],[Various  ]]&lt;&gt;1,IF(Table1[[#This Row],[Toolbox]]=1,1,""),"")</f>
        <v/>
      </c>
      <c r="DA515" s="169" t="str">
        <f>IF(Table1[[#This Row],[Various  ]]&lt;&gt;1,IF(Table1[[#This Row],[Video]]=1,1,""),"")</f>
        <v/>
      </c>
      <c r="DB515" s="169" t="str">
        <f>IF(Table1[[#This Row],[Various  ]]&lt;&gt;1,IF(Table1[[#This Row],[Case study]]=1,1,""),"")</f>
        <v/>
      </c>
      <c r="DC515" s="169" t="str">
        <f>IF(Table1[[#This Row],[Various  ]]&lt;&gt;1,IF(Table1[[#This Row],[Other   ]]=1,1,""),"")</f>
        <v/>
      </c>
      <c r="DD515" s="169" t="str">
        <f>IF(Table1[[#This Row],[Various  ]]&lt;&gt;1,IF(Table1[[#This Row],[Standards]]=1,1,""),"")</f>
        <v/>
      </c>
      <c r="DE515" s="169" t="str">
        <f>IF(Table1[[#This Row],[Various]]=1,1,IF(SUM(Table1[[#This Row],[Calculator / Software]:[Standards]])&gt;1,1,""))</f>
        <v/>
      </c>
      <c r="DF515" s="169" t="str">
        <f>IF(Table1[[#This Row],[Multiple NCC links]]&lt;&gt;1,IF(Table1[[#This Row],[Design]]=1,1,""),"")</f>
        <v/>
      </c>
      <c r="DG515" s="169" t="str">
        <f>IF(Table1[[#This Row],[Multiple NCC links]]&lt;&gt;1,IF(Table1[[#This Row],[Assessment / Verification]]=1,1,""),"")</f>
        <v/>
      </c>
      <c r="DH515" s="169" t="str">
        <f>IF(Table1[[#This Row],[Multiple NCC links]]&lt;&gt;1,IF(Table1[[#This Row],[Climate Specific ]]=1,1,""),"")</f>
        <v/>
      </c>
      <c r="DI515" s="169" t="str">
        <f>IF(Table1[[#This Row],[Multiple NCC links]]&lt;&gt;1,IF(Table1[[#This Row],[Alterations / Additions]]=1,1,""),"")</f>
        <v/>
      </c>
      <c r="DJ515" s="169" t="str">
        <f>IF(Table1[[#This Row],[Multiple NCC links]]&lt;&gt;1,IF(Table1[[#This Row],[Glazing]]=1,1,""),"")</f>
        <v/>
      </c>
      <c r="DK515" s="169" t="str">
        <f>IF(Table1[[#This Row],[Multiple NCC links]]&lt;&gt;1,IF(Table1[[#This Row],[Building Fabric / Thermal / Sealing]]=1,1,""),"")</f>
        <v/>
      </c>
      <c r="DL515" s="169" t="str">
        <f>IF(Table1[[#This Row],[Multiple NCC links]]&lt;&gt;1,IF(Table1[[#This Row],[Lighting]]=1,1,""),"")</f>
        <v/>
      </c>
      <c r="DM515" s="169" t="str">
        <f>IF(Table1[[#This Row],[Multiple NCC links]]&lt;&gt;1,IF(Table1[[#This Row],[HVAC]]=1,1,""),"")</f>
        <v/>
      </c>
      <c r="DN515" s="169" t="str">
        <f>IF(Table1[[#This Row],[Multiple NCC links]]&lt;&gt;1,IF(Table1[[#This Row],[Services]]=1,1,""),"")</f>
        <v/>
      </c>
      <c r="DO515" s="169" t="str">
        <f>IF(Table1[[#This Row],[Multiple NCC links]]&lt;&gt;1,IF(Table1[[#This Row],[Maintenance &amp; Monitoring]]=1,1,""),"")</f>
        <v/>
      </c>
      <c r="DP515" s="169" t="str">
        <f>IF(Table1[[#This Row],[Multiple NCC links]]&lt;&gt;1,IF(Table1[[#This Row],[Hand over / Operations]]=1,1,""),"")</f>
        <v/>
      </c>
      <c r="DQ515" s="169" t="str">
        <f>IF(Table1[[#This Row],[Multiple NCC links]]&lt;&gt;1,IF(Table1[[#This Row],[As built assessment]]=1,1,""),"")</f>
        <v/>
      </c>
      <c r="DR515" s="169" t="str">
        <f>IF(Table1[[#This Row],[Multiple NCC links]]&lt;&gt;1,IF(Table1[[#This Row],[Beyond compliance]]=1,1,""),"")</f>
        <v/>
      </c>
      <c r="DS515" s="169" t="str">
        <f>IF(SUM(Table1[[#This Row],[Design]:[Beyond compliance]])&gt;1,1,"")</f>
        <v/>
      </c>
      <c r="DT515" s="169" t="str">
        <f>IF(Table1[[#This Row],[Both Residential &amp; Commercial4]]&lt;&gt;1,IF(Table1[[#This Row],[Residential]]=1,1,""),"")</f>
        <v/>
      </c>
      <c r="DU515" s="169" t="str">
        <f>IF(Table1[[#This Row],[Both Residential &amp; Commercial4]]&lt;&gt;1,IF(Table1[[#This Row],[Commercial]]=1,1,""),"")</f>
        <v/>
      </c>
      <c r="DV515" s="169" t="str">
        <f>Table1[[#This Row],[Residential &amp; Commercial]]</f>
        <v/>
      </c>
      <c r="DW515" s="169"/>
    </row>
    <row r="516" spans="1:127" s="49" customFormat="1" ht="20.25" thickTop="1" thickBot="1" x14ac:dyDescent="0.35">
      <c r="A516" s="97"/>
      <c r="B516" s="97"/>
      <c r="C516" s="88"/>
      <c r="D516" s="88"/>
      <c r="E516" s="176"/>
      <c r="F516" s="176"/>
      <c r="G516" s="176"/>
      <c r="H516" s="176"/>
      <c r="I516" s="90" t="str">
        <f>IF(AND(Table1[[#This Row],[General]]=1,Table1[[#This Row],[Beginner]]=1,Table1[[#This Row],[Intermediate]]=1,Table1[[#This Row],[Advanced]]=1),1,"")</f>
        <v/>
      </c>
      <c r="J516" s="90" t="str">
        <f>CONCATENATE(IF(Table1[[#This Row],[General]]=1,"General, ",""), IF(Table1[[#This Row],[Beginner]]=1,"Beginner, ",""),IF(Table1[[#This Row],[Intermediate]]=1,"Intermediate, ",""), IF(Table1[[#This Row],[Advanced]]=1,"Advanced",""))</f>
        <v/>
      </c>
      <c r="K516" s="91"/>
      <c r="L516" s="179"/>
      <c r="M516" s="91"/>
      <c r="N516" s="91"/>
      <c r="O516" s="159"/>
      <c r="P516" s="91"/>
      <c r="Q516" s="91"/>
      <c r="R516" s="91"/>
      <c r="S51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16" s="102"/>
      <c r="U516" s="102"/>
      <c r="V516" s="240"/>
      <c r="W516" s="240"/>
      <c r="X516" s="102"/>
      <c r="Y516" s="102"/>
      <c r="Z516" s="102"/>
      <c r="AA516" s="102"/>
      <c r="AB516" s="102"/>
      <c r="AC516" s="102"/>
      <c r="AD516" s="102"/>
      <c r="AE516" s="102"/>
      <c r="AF516" s="102"/>
      <c r="AG51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16" s="103"/>
      <c r="AI516" s="103"/>
      <c r="AJ516" s="103"/>
      <c r="AK516" s="74" t="str">
        <f>CONCATENATE(IF(Table1[[#This Row],[Digital]]=1,"Digital, ",""),IF(Table1[[#This Row],[Face to Face]]=1,"Face to face, ",""),IF(Table1[[#This Row],[Blended]]=1,"Blended",""))</f>
        <v/>
      </c>
      <c r="AL516" s="99"/>
      <c r="AM516" s="104"/>
      <c r="AN516" s="130"/>
      <c r="AO516" s="94"/>
      <c r="AP516" s="182"/>
      <c r="AQ516" s="94"/>
      <c r="AR516" s="94"/>
      <c r="AS516" s="94"/>
      <c r="AT516" s="94"/>
      <c r="AU516" s="94"/>
      <c r="AV516" s="182"/>
      <c r="AW516" s="182"/>
      <c r="AX516" s="182"/>
      <c r="AY516" s="94"/>
      <c r="AZ51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1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16" s="95"/>
      <c r="BC516" s="95"/>
      <c r="BD516" s="90" t="str">
        <f>IF(AND(Table1[[#This Row],[Residential]]=1,Table1[[#This Row],[Commercial]]=1),1,"")</f>
        <v/>
      </c>
      <c r="BE516" s="90" t="str">
        <f>CONCATENATE(IF(Table1[[#This Row],[Residential]]=1,"Residential, ",""),IF(Table1[[#This Row],[Commercial]]=1,"Commercial",""))</f>
        <v/>
      </c>
      <c r="BF516" s="94"/>
      <c r="BG516" s="94"/>
      <c r="BH516" s="94"/>
      <c r="BI516" s="94"/>
      <c r="BJ516" s="94"/>
      <c r="BK516" s="94"/>
      <c r="BL516" s="94"/>
      <c r="BM516" s="182"/>
      <c r="BN516" s="94"/>
      <c r="BO51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16" s="178"/>
      <c r="BQ516" s="120"/>
      <c r="BR516" s="132"/>
      <c r="BS516" s="120"/>
      <c r="BT516" s="175"/>
      <c r="BU516" s="175"/>
      <c r="BV516" s="175"/>
      <c r="BW516" s="121"/>
      <c r="BX516" s="121"/>
      <c r="BY516" s="121"/>
      <c r="BZ516" s="227"/>
      <c r="CA51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16" s="48">
        <f>COUNTIF(Table1[[#This Row],[Validity]:[Alignment with NCC (Yes=1,No=0)]],"N/A")</f>
        <v>0</v>
      </c>
      <c r="CC516" s="48">
        <f>IF(ISERROR(Table1[[#This Row],[Total Quality Score (out of 10)]]/(4-Table1[[#This Row],[N/A Count]])),0,Table1[[#This Row],[Total Quality Score (out of 10)]]/(4-Table1[[#This Row],[N/A Count]]))</f>
        <v>0</v>
      </c>
      <c r="CD516" s="106"/>
      <c r="CE516" s="106"/>
      <c r="CF516" s="172" t="str">
        <f>IF(SUM(Table1[[#This Row],[Multiple]:[Level (all)62]])&lt;1,IF(Table1[[#This Row],[General]]=1,1,""),"")</f>
        <v/>
      </c>
      <c r="CG516" s="172" t="str">
        <f>IF(SUM(Table1[[#This Row],[Multiple]:[Level (all)62]])&lt;1,IF(Table1[[#This Row],[Beginner]]=1,1,""),"")</f>
        <v/>
      </c>
      <c r="CH516" s="171" t="str">
        <f>IF(SUM(Table1[[#This Row],[Multiple]:[Level (all)62]])&lt;1,IF(Table1[[#This Row],[Intermediate]]=1,1,""),"")</f>
        <v/>
      </c>
      <c r="CI516" s="171" t="str">
        <f>IF(SUM(Table1[[#This Row],[Multiple]:[Level (all)62]])&lt;1,IF(Table1[[#This Row],[Advanced]]=1,1,""),"")</f>
        <v/>
      </c>
      <c r="CJ516" s="171" t="str">
        <f>IF(AND(SUM(Table1[[#This Row],[General]:[Advanced]])&lt;4,SUM(Table1[[#This Row],[General]:[Advanced]])&gt;1),1,"")</f>
        <v/>
      </c>
      <c r="CK516" s="171" t="str">
        <f>Table1[[#This Row],[Level (all)]]</f>
        <v/>
      </c>
      <c r="CL516" s="171" t="str">
        <f>IF(Table1[[#This Row],[Multiple audience]]&lt;&gt;1,IF(Table1[[#This Row],[General Audience]]=1,1,""),"")</f>
        <v/>
      </c>
      <c r="CM516" s="171" t="str">
        <f>IF(Table1[[#This Row],[Multiple audience]]&lt;&gt;1,IF(Table1[[#This Row],[Planners / Designers ]]=1,1,""),"")</f>
        <v/>
      </c>
      <c r="CN516" s="171" t="str">
        <f>IF(Table1[[#This Row],[Multiple audience]]&lt;&gt;1,IF(Table1[[#This Row],[Regulatory Assessors]]=1,1,""),"")</f>
        <v/>
      </c>
      <c r="CO516" s="171" t="str">
        <f>IF(Table1[[#This Row],[Multiple audience]]&lt;&gt;1,IF(Table1[[#This Row],[Builders / Management]]=1,1,""),"")</f>
        <v/>
      </c>
      <c r="CP516" s="171" t="str">
        <f>IF(Table1[[#This Row],[Multiple audience]]&lt;&gt;1,IF(Table1[[#This Row],[Energy / Sus Assessors]]=1,1,""),"")</f>
        <v/>
      </c>
      <c r="CQ516" s="171" t="str">
        <f>IF(Table1[[#This Row],[Multiple audience]]&lt;&gt;1,IF(Table1[[#This Row],[Semi-skilled]]=1,1,""),"")</f>
        <v/>
      </c>
      <c r="CR516" s="171" t="str">
        <f>IF(Table1[[#This Row],[Multiple audience]]&lt;&gt;1,IF(Table1[[#This Row],[Trades]]=1,1,""),"")</f>
        <v/>
      </c>
      <c r="CS516" s="171" t="str">
        <f>IF(Table1[[#This Row],[Multiple audience]]&lt;&gt;1,IF(Table1[[#This Row],[Other]]=1,1,""),"")</f>
        <v/>
      </c>
      <c r="CT516" s="171" t="str">
        <f>IF(SUM(Table1[[#This Row],[General Audience]:[Other]])&gt;1,1,"")</f>
        <v/>
      </c>
      <c r="CU516" s="171" t="str">
        <f>IF(Table1[[#This Row],[Various  ]]&lt;&gt;1,IF(Table1[[#This Row],[Calculator / Software]]=1,1,""),"")</f>
        <v/>
      </c>
      <c r="CV516" s="171" t="str">
        <f>IF(Table1[[#This Row],[Various  ]]&lt;&gt;1,IF(Table1[[#This Row],[Information  ]]=1,1,""),"")</f>
        <v/>
      </c>
      <c r="CW516" s="171" t="str">
        <f>IF(Table1[[#This Row],[Various  ]]&lt;&gt;1,IF(Table1[[#This Row],[Interactive Tool]]=1,1,""),"")</f>
        <v/>
      </c>
      <c r="CX516" s="171" t="str">
        <f>IF(Table1[[#This Row],[Various  ]]&lt;&gt;1,IF(Table1[[#This Row],[Technical Specifications]]=1,1,""),"")</f>
        <v/>
      </c>
      <c r="CY516" s="171" t="str">
        <f>IF(Table1[[#This Row],[Various  ]]&lt;&gt;1,IF(Table1[[#This Row],[Training Resources]]=1,1,""),"")</f>
        <v/>
      </c>
      <c r="CZ516" s="171" t="str">
        <f>IF(Table1[[#This Row],[Various  ]]&lt;&gt;1,IF(Table1[[#This Row],[Toolbox]]=1,1,""),"")</f>
        <v/>
      </c>
      <c r="DA516" s="169" t="str">
        <f>IF(Table1[[#This Row],[Various  ]]&lt;&gt;1,IF(Table1[[#This Row],[Video]]=1,1,""),"")</f>
        <v/>
      </c>
      <c r="DB516" s="169" t="str">
        <f>IF(Table1[[#This Row],[Various  ]]&lt;&gt;1,IF(Table1[[#This Row],[Case study]]=1,1,""),"")</f>
        <v/>
      </c>
      <c r="DC516" s="169" t="str">
        <f>IF(Table1[[#This Row],[Various  ]]&lt;&gt;1,IF(Table1[[#This Row],[Other   ]]=1,1,""),"")</f>
        <v/>
      </c>
      <c r="DD516" s="169" t="str">
        <f>IF(Table1[[#This Row],[Various  ]]&lt;&gt;1,IF(Table1[[#This Row],[Standards]]=1,1,""),"")</f>
        <v/>
      </c>
      <c r="DE516" s="169" t="str">
        <f>IF(Table1[[#This Row],[Various]]=1,1,IF(SUM(Table1[[#This Row],[Calculator / Software]:[Standards]])&gt;1,1,""))</f>
        <v/>
      </c>
      <c r="DF516" s="169" t="str">
        <f>IF(Table1[[#This Row],[Multiple NCC links]]&lt;&gt;1,IF(Table1[[#This Row],[Design]]=1,1,""),"")</f>
        <v/>
      </c>
      <c r="DG516" s="169" t="str">
        <f>IF(Table1[[#This Row],[Multiple NCC links]]&lt;&gt;1,IF(Table1[[#This Row],[Assessment / Verification]]=1,1,""),"")</f>
        <v/>
      </c>
      <c r="DH516" s="169" t="str">
        <f>IF(Table1[[#This Row],[Multiple NCC links]]&lt;&gt;1,IF(Table1[[#This Row],[Climate Specific ]]=1,1,""),"")</f>
        <v/>
      </c>
      <c r="DI516" s="169" t="str">
        <f>IF(Table1[[#This Row],[Multiple NCC links]]&lt;&gt;1,IF(Table1[[#This Row],[Alterations / Additions]]=1,1,""),"")</f>
        <v/>
      </c>
      <c r="DJ516" s="169" t="str">
        <f>IF(Table1[[#This Row],[Multiple NCC links]]&lt;&gt;1,IF(Table1[[#This Row],[Glazing]]=1,1,""),"")</f>
        <v/>
      </c>
      <c r="DK516" s="169" t="str">
        <f>IF(Table1[[#This Row],[Multiple NCC links]]&lt;&gt;1,IF(Table1[[#This Row],[Building Fabric / Thermal / Sealing]]=1,1,""),"")</f>
        <v/>
      </c>
      <c r="DL516" s="169" t="str">
        <f>IF(Table1[[#This Row],[Multiple NCC links]]&lt;&gt;1,IF(Table1[[#This Row],[Lighting]]=1,1,""),"")</f>
        <v/>
      </c>
      <c r="DM516" s="169" t="str">
        <f>IF(Table1[[#This Row],[Multiple NCC links]]&lt;&gt;1,IF(Table1[[#This Row],[HVAC]]=1,1,""),"")</f>
        <v/>
      </c>
      <c r="DN516" s="169" t="str">
        <f>IF(Table1[[#This Row],[Multiple NCC links]]&lt;&gt;1,IF(Table1[[#This Row],[Services]]=1,1,""),"")</f>
        <v/>
      </c>
      <c r="DO516" s="169" t="str">
        <f>IF(Table1[[#This Row],[Multiple NCC links]]&lt;&gt;1,IF(Table1[[#This Row],[Maintenance &amp; Monitoring]]=1,1,""),"")</f>
        <v/>
      </c>
      <c r="DP516" s="169" t="str">
        <f>IF(Table1[[#This Row],[Multiple NCC links]]&lt;&gt;1,IF(Table1[[#This Row],[Hand over / Operations]]=1,1,""),"")</f>
        <v/>
      </c>
      <c r="DQ516" s="169" t="str">
        <f>IF(Table1[[#This Row],[Multiple NCC links]]&lt;&gt;1,IF(Table1[[#This Row],[As built assessment]]=1,1,""),"")</f>
        <v/>
      </c>
      <c r="DR516" s="169" t="str">
        <f>IF(Table1[[#This Row],[Multiple NCC links]]&lt;&gt;1,IF(Table1[[#This Row],[Beyond compliance]]=1,1,""),"")</f>
        <v/>
      </c>
      <c r="DS516" s="169" t="str">
        <f>IF(SUM(Table1[[#This Row],[Design]:[Beyond compliance]])&gt;1,1,"")</f>
        <v/>
      </c>
      <c r="DT516" s="169" t="str">
        <f>IF(Table1[[#This Row],[Both Residential &amp; Commercial4]]&lt;&gt;1,IF(Table1[[#This Row],[Residential]]=1,1,""),"")</f>
        <v/>
      </c>
      <c r="DU516" s="169" t="str">
        <f>IF(Table1[[#This Row],[Both Residential &amp; Commercial4]]&lt;&gt;1,IF(Table1[[#This Row],[Commercial]]=1,1,""),"")</f>
        <v/>
      </c>
      <c r="DV516" s="169" t="str">
        <f>Table1[[#This Row],[Residential &amp; Commercial]]</f>
        <v/>
      </c>
      <c r="DW516" s="169"/>
    </row>
    <row r="517" spans="1:127" s="49" customFormat="1" ht="20.25" thickTop="1" thickBot="1" x14ac:dyDescent="0.35">
      <c r="A517" s="97"/>
      <c r="B517" s="97"/>
      <c r="C517" s="88"/>
      <c r="D517" s="88"/>
      <c r="E517" s="176"/>
      <c r="F517" s="176"/>
      <c r="G517" s="176"/>
      <c r="H517" s="176"/>
      <c r="I517" s="90" t="str">
        <f>IF(AND(Table1[[#This Row],[General]]=1,Table1[[#This Row],[Beginner]]=1,Table1[[#This Row],[Intermediate]]=1,Table1[[#This Row],[Advanced]]=1),1,"")</f>
        <v/>
      </c>
      <c r="J517" s="90" t="str">
        <f>CONCATENATE(IF(Table1[[#This Row],[General]]=1,"General, ",""), IF(Table1[[#This Row],[Beginner]]=1,"Beginner, ",""),IF(Table1[[#This Row],[Intermediate]]=1,"Intermediate, ",""), IF(Table1[[#This Row],[Advanced]]=1,"Advanced",""))</f>
        <v/>
      </c>
      <c r="K517" s="91"/>
      <c r="L517" s="179"/>
      <c r="M517" s="91"/>
      <c r="N517" s="91"/>
      <c r="O517" s="159"/>
      <c r="P517" s="91"/>
      <c r="Q517" s="91"/>
      <c r="R517" s="91"/>
      <c r="S51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17" s="102"/>
      <c r="U517" s="102"/>
      <c r="V517" s="240"/>
      <c r="W517" s="240"/>
      <c r="X517" s="102"/>
      <c r="Y517" s="102"/>
      <c r="Z517" s="102"/>
      <c r="AA517" s="102"/>
      <c r="AB517" s="102"/>
      <c r="AC517" s="102"/>
      <c r="AD517" s="102"/>
      <c r="AE517" s="102"/>
      <c r="AF517" s="102"/>
      <c r="AG51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17" s="103"/>
      <c r="AI517" s="103"/>
      <c r="AJ517" s="103"/>
      <c r="AK517" s="74" t="str">
        <f>CONCATENATE(IF(Table1[[#This Row],[Digital]]=1,"Digital, ",""),IF(Table1[[#This Row],[Face to Face]]=1,"Face to face, ",""),IF(Table1[[#This Row],[Blended]]=1,"Blended",""))</f>
        <v/>
      </c>
      <c r="AL517" s="99"/>
      <c r="AM517" s="104"/>
      <c r="AN517" s="130"/>
      <c r="AO517" s="94"/>
      <c r="AP517" s="182"/>
      <c r="AQ517" s="94"/>
      <c r="AR517" s="94"/>
      <c r="AS517" s="94"/>
      <c r="AT517" s="94"/>
      <c r="AU517" s="94"/>
      <c r="AV517" s="182"/>
      <c r="AW517" s="182"/>
      <c r="AX517" s="182"/>
      <c r="AY517" s="94"/>
      <c r="AZ51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1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17" s="95"/>
      <c r="BC517" s="95"/>
      <c r="BD517" s="90" t="str">
        <f>IF(AND(Table1[[#This Row],[Residential]]=1,Table1[[#This Row],[Commercial]]=1),1,"")</f>
        <v/>
      </c>
      <c r="BE517" s="90" t="str">
        <f>CONCATENATE(IF(Table1[[#This Row],[Residential]]=1,"Residential, ",""),IF(Table1[[#This Row],[Commercial]]=1,"Commercial",""))</f>
        <v/>
      </c>
      <c r="BF517" s="94"/>
      <c r="BG517" s="94"/>
      <c r="BH517" s="94"/>
      <c r="BI517" s="94"/>
      <c r="BJ517" s="94"/>
      <c r="BK517" s="94"/>
      <c r="BL517" s="94"/>
      <c r="BM517" s="182"/>
      <c r="BN517" s="94"/>
      <c r="BO51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17" s="178"/>
      <c r="BQ517" s="120"/>
      <c r="BR517" s="132"/>
      <c r="BS517" s="120"/>
      <c r="BT517" s="175"/>
      <c r="BU517" s="175"/>
      <c r="BV517" s="175"/>
      <c r="BW517" s="121"/>
      <c r="BX517" s="121"/>
      <c r="BY517" s="121"/>
      <c r="BZ517" s="227"/>
      <c r="CA51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17" s="48">
        <f>COUNTIF(Table1[[#This Row],[Validity]:[Alignment with NCC (Yes=1,No=0)]],"N/A")</f>
        <v>0</v>
      </c>
      <c r="CC517" s="48">
        <f>IF(ISERROR(Table1[[#This Row],[Total Quality Score (out of 10)]]/(4-Table1[[#This Row],[N/A Count]])),0,Table1[[#This Row],[Total Quality Score (out of 10)]]/(4-Table1[[#This Row],[N/A Count]]))</f>
        <v>0</v>
      </c>
      <c r="CD517" s="106"/>
      <c r="CE517" s="106"/>
      <c r="CF517" s="172" t="str">
        <f>IF(SUM(Table1[[#This Row],[Multiple]:[Level (all)62]])&lt;1,IF(Table1[[#This Row],[General]]=1,1,""),"")</f>
        <v/>
      </c>
      <c r="CG517" s="172" t="str">
        <f>IF(SUM(Table1[[#This Row],[Multiple]:[Level (all)62]])&lt;1,IF(Table1[[#This Row],[Beginner]]=1,1,""),"")</f>
        <v/>
      </c>
      <c r="CH517" s="171" t="str">
        <f>IF(SUM(Table1[[#This Row],[Multiple]:[Level (all)62]])&lt;1,IF(Table1[[#This Row],[Intermediate]]=1,1,""),"")</f>
        <v/>
      </c>
      <c r="CI517" s="171" t="str">
        <f>IF(SUM(Table1[[#This Row],[Multiple]:[Level (all)62]])&lt;1,IF(Table1[[#This Row],[Advanced]]=1,1,""),"")</f>
        <v/>
      </c>
      <c r="CJ517" s="171" t="str">
        <f>IF(AND(SUM(Table1[[#This Row],[General]:[Advanced]])&lt;4,SUM(Table1[[#This Row],[General]:[Advanced]])&gt;1),1,"")</f>
        <v/>
      </c>
      <c r="CK517" s="171" t="str">
        <f>Table1[[#This Row],[Level (all)]]</f>
        <v/>
      </c>
      <c r="CL517" s="171" t="str">
        <f>IF(Table1[[#This Row],[Multiple audience]]&lt;&gt;1,IF(Table1[[#This Row],[General Audience]]=1,1,""),"")</f>
        <v/>
      </c>
      <c r="CM517" s="171" t="str">
        <f>IF(Table1[[#This Row],[Multiple audience]]&lt;&gt;1,IF(Table1[[#This Row],[Planners / Designers ]]=1,1,""),"")</f>
        <v/>
      </c>
      <c r="CN517" s="171" t="str">
        <f>IF(Table1[[#This Row],[Multiple audience]]&lt;&gt;1,IF(Table1[[#This Row],[Regulatory Assessors]]=1,1,""),"")</f>
        <v/>
      </c>
      <c r="CO517" s="171" t="str">
        <f>IF(Table1[[#This Row],[Multiple audience]]&lt;&gt;1,IF(Table1[[#This Row],[Builders / Management]]=1,1,""),"")</f>
        <v/>
      </c>
      <c r="CP517" s="171" t="str">
        <f>IF(Table1[[#This Row],[Multiple audience]]&lt;&gt;1,IF(Table1[[#This Row],[Energy / Sus Assessors]]=1,1,""),"")</f>
        <v/>
      </c>
      <c r="CQ517" s="171" t="str">
        <f>IF(Table1[[#This Row],[Multiple audience]]&lt;&gt;1,IF(Table1[[#This Row],[Semi-skilled]]=1,1,""),"")</f>
        <v/>
      </c>
      <c r="CR517" s="171" t="str">
        <f>IF(Table1[[#This Row],[Multiple audience]]&lt;&gt;1,IF(Table1[[#This Row],[Trades]]=1,1,""),"")</f>
        <v/>
      </c>
      <c r="CS517" s="171" t="str">
        <f>IF(Table1[[#This Row],[Multiple audience]]&lt;&gt;1,IF(Table1[[#This Row],[Other]]=1,1,""),"")</f>
        <v/>
      </c>
      <c r="CT517" s="171" t="str">
        <f>IF(SUM(Table1[[#This Row],[General Audience]:[Other]])&gt;1,1,"")</f>
        <v/>
      </c>
      <c r="CU517" s="171" t="str">
        <f>IF(Table1[[#This Row],[Various  ]]&lt;&gt;1,IF(Table1[[#This Row],[Calculator / Software]]=1,1,""),"")</f>
        <v/>
      </c>
      <c r="CV517" s="171" t="str">
        <f>IF(Table1[[#This Row],[Various  ]]&lt;&gt;1,IF(Table1[[#This Row],[Information  ]]=1,1,""),"")</f>
        <v/>
      </c>
      <c r="CW517" s="171" t="str">
        <f>IF(Table1[[#This Row],[Various  ]]&lt;&gt;1,IF(Table1[[#This Row],[Interactive Tool]]=1,1,""),"")</f>
        <v/>
      </c>
      <c r="CX517" s="171" t="str">
        <f>IF(Table1[[#This Row],[Various  ]]&lt;&gt;1,IF(Table1[[#This Row],[Technical Specifications]]=1,1,""),"")</f>
        <v/>
      </c>
      <c r="CY517" s="171" t="str">
        <f>IF(Table1[[#This Row],[Various  ]]&lt;&gt;1,IF(Table1[[#This Row],[Training Resources]]=1,1,""),"")</f>
        <v/>
      </c>
      <c r="CZ517" s="171" t="str">
        <f>IF(Table1[[#This Row],[Various  ]]&lt;&gt;1,IF(Table1[[#This Row],[Toolbox]]=1,1,""),"")</f>
        <v/>
      </c>
      <c r="DA517" s="169" t="str">
        <f>IF(Table1[[#This Row],[Various  ]]&lt;&gt;1,IF(Table1[[#This Row],[Video]]=1,1,""),"")</f>
        <v/>
      </c>
      <c r="DB517" s="169" t="str">
        <f>IF(Table1[[#This Row],[Various  ]]&lt;&gt;1,IF(Table1[[#This Row],[Case study]]=1,1,""),"")</f>
        <v/>
      </c>
      <c r="DC517" s="169" t="str">
        <f>IF(Table1[[#This Row],[Various  ]]&lt;&gt;1,IF(Table1[[#This Row],[Other   ]]=1,1,""),"")</f>
        <v/>
      </c>
      <c r="DD517" s="169" t="str">
        <f>IF(Table1[[#This Row],[Various  ]]&lt;&gt;1,IF(Table1[[#This Row],[Standards]]=1,1,""),"")</f>
        <v/>
      </c>
      <c r="DE517" s="169" t="str">
        <f>IF(Table1[[#This Row],[Various]]=1,1,IF(SUM(Table1[[#This Row],[Calculator / Software]:[Standards]])&gt;1,1,""))</f>
        <v/>
      </c>
      <c r="DF517" s="169" t="str">
        <f>IF(Table1[[#This Row],[Multiple NCC links]]&lt;&gt;1,IF(Table1[[#This Row],[Design]]=1,1,""),"")</f>
        <v/>
      </c>
      <c r="DG517" s="169" t="str">
        <f>IF(Table1[[#This Row],[Multiple NCC links]]&lt;&gt;1,IF(Table1[[#This Row],[Assessment / Verification]]=1,1,""),"")</f>
        <v/>
      </c>
      <c r="DH517" s="169" t="str">
        <f>IF(Table1[[#This Row],[Multiple NCC links]]&lt;&gt;1,IF(Table1[[#This Row],[Climate Specific ]]=1,1,""),"")</f>
        <v/>
      </c>
      <c r="DI517" s="169" t="str">
        <f>IF(Table1[[#This Row],[Multiple NCC links]]&lt;&gt;1,IF(Table1[[#This Row],[Alterations / Additions]]=1,1,""),"")</f>
        <v/>
      </c>
      <c r="DJ517" s="169" t="str">
        <f>IF(Table1[[#This Row],[Multiple NCC links]]&lt;&gt;1,IF(Table1[[#This Row],[Glazing]]=1,1,""),"")</f>
        <v/>
      </c>
      <c r="DK517" s="169" t="str">
        <f>IF(Table1[[#This Row],[Multiple NCC links]]&lt;&gt;1,IF(Table1[[#This Row],[Building Fabric / Thermal / Sealing]]=1,1,""),"")</f>
        <v/>
      </c>
      <c r="DL517" s="169" t="str">
        <f>IF(Table1[[#This Row],[Multiple NCC links]]&lt;&gt;1,IF(Table1[[#This Row],[Lighting]]=1,1,""),"")</f>
        <v/>
      </c>
      <c r="DM517" s="169" t="str">
        <f>IF(Table1[[#This Row],[Multiple NCC links]]&lt;&gt;1,IF(Table1[[#This Row],[HVAC]]=1,1,""),"")</f>
        <v/>
      </c>
      <c r="DN517" s="169" t="str">
        <f>IF(Table1[[#This Row],[Multiple NCC links]]&lt;&gt;1,IF(Table1[[#This Row],[Services]]=1,1,""),"")</f>
        <v/>
      </c>
      <c r="DO517" s="169" t="str">
        <f>IF(Table1[[#This Row],[Multiple NCC links]]&lt;&gt;1,IF(Table1[[#This Row],[Maintenance &amp; Monitoring]]=1,1,""),"")</f>
        <v/>
      </c>
      <c r="DP517" s="169" t="str">
        <f>IF(Table1[[#This Row],[Multiple NCC links]]&lt;&gt;1,IF(Table1[[#This Row],[Hand over / Operations]]=1,1,""),"")</f>
        <v/>
      </c>
      <c r="DQ517" s="169" t="str">
        <f>IF(Table1[[#This Row],[Multiple NCC links]]&lt;&gt;1,IF(Table1[[#This Row],[As built assessment]]=1,1,""),"")</f>
        <v/>
      </c>
      <c r="DR517" s="169" t="str">
        <f>IF(Table1[[#This Row],[Multiple NCC links]]&lt;&gt;1,IF(Table1[[#This Row],[Beyond compliance]]=1,1,""),"")</f>
        <v/>
      </c>
      <c r="DS517" s="169" t="str">
        <f>IF(SUM(Table1[[#This Row],[Design]:[Beyond compliance]])&gt;1,1,"")</f>
        <v/>
      </c>
      <c r="DT517" s="169" t="str">
        <f>IF(Table1[[#This Row],[Both Residential &amp; Commercial4]]&lt;&gt;1,IF(Table1[[#This Row],[Residential]]=1,1,""),"")</f>
        <v/>
      </c>
      <c r="DU517" s="169" t="str">
        <f>IF(Table1[[#This Row],[Both Residential &amp; Commercial4]]&lt;&gt;1,IF(Table1[[#This Row],[Commercial]]=1,1,""),"")</f>
        <v/>
      </c>
      <c r="DV517" s="169" t="str">
        <f>Table1[[#This Row],[Residential &amp; Commercial]]</f>
        <v/>
      </c>
      <c r="DW517" s="169"/>
    </row>
    <row r="518" spans="1:127" s="49" customFormat="1" ht="20.25" thickTop="1" thickBot="1" x14ac:dyDescent="0.35">
      <c r="A518" s="97"/>
      <c r="B518" s="97"/>
      <c r="C518" s="88"/>
      <c r="D518" s="88"/>
      <c r="E518" s="176"/>
      <c r="F518" s="176"/>
      <c r="G518" s="176"/>
      <c r="H518" s="176"/>
      <c r="I518" s="90" t="str">
        <f>IF(AND(Table1[[#This Row],[General]]=1,Table1[[#This Row],[Beginner]]=1,Table1[[#This Row],[Intermediate]]=1,Table1[[#This Row],[Advanced]]=1),1,"")</f>
        <v/>
      </c>
      <c r="J518" s="90" t="str">
        <f>CONCATENATE(IF(Table1[[#This Row],[General]]=1,"General, ",""), IF(Table1[[#This Row],[Beginner]]=1,"Beginner, ",""),IF(Table1[[#This Row],[Intermediate]]=1,"Intermediate, ",""), IF(Table1[[#This Row],[Advanced]]=1,"Advanced",""))</f>
        <v/>
      </c>
      <c r="K518" s="91"/>
      <c r="L518" s="179"/>
      <c r="M518" s="91"/>
      <c r="N518" s="91"/>
      <c r="O518" s="159"/>
      <c r="P518" s="91"/>
      <c r="Q518" s="91"/>
      <c r="R518" s="91"/>
      <c r="S51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18" s="102"/>
      <c r="U518" s="102"/>
      <c r="V518" s="240"/>
      <c r="W518" s="240"/>
      <c r="X518" s="102"/>
      <c r="Y518" s="102"/>
      <c r="Z518" s="102"/>
      <c r="AA518" s="102"/>
      <c r="AB518" s="102"/>
      <c r="AC518" s="102"/>
      <c r="AD518" s="102"/>
      <c r="AE518" s="102"/>
      <c r="AF518" s="102"/>
      <c r="AG51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18" s="103"/>
      <c r="AI518" s="103"/>
      <c r="AJ518" s="103"/>
      <c r="AK518" s="74" t="str">
        <f>CONCATENATE(IF(Table1[[#This Row],[Digital]]=1,"Digital, ",""),IF(Table1[[#This Row],[Face to Face]]=1,"Face to face, ",""),IF(Table1[[#This Row],[Blended]]=1,"Blended",""))</f>
        <v/>
      </c>
      <c r="AL518" s="99"/>
      <c r="AM518" s="104"/>
      <c r="AN518" s="130"/>
      <c r="AO518" s="94"/>
      <c r="AP518" s="182"/>
      <c r="AQ518" s="94"/>
      <c r="AR518" s="94"/>
      <c r="AS518" s="94"/>
      <c r="AT518" s="94"/>
      <c r="AU518" s="94"/>
      <c r="AV518" s="182"/>
      <c r="AW518" s="182"/>
      <c r="AX518" s="182"/>
      <c r="AY518" s="94"/>
      <c r="AZ51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1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18" s="95"/>
      <c r="BC518" s="95"/>
      <c r="BD518" s="90" t="str">
        <f>IF(AND(Table1[[#This Row],[Residential]]=1,Table1[[#This Row],[Commercial]]=1),1,"")</f>
        <v/>
      </c>
      <c r="BE518" s="90" t="str">
        <f>CONCATENATE(IF(Table1[[#This Row],[Residential]]=1,"Residential, ",""),IF(Table1[[#This Row],[Commercial]]=1,"Commercial",""))</f>
        <v/>
      </c>
      <c r="BF518" s="94"/>
      <c r="BG518" s="94"/>
      <c r="BH518" s="94"/>
      <c r="BI518" s="94"/>
      <c r="BJ518" s="94"/>
      <c r="BK518" s="94"/>
      <c r="BL518" s="94"/>
      <c r="BM518" s="182"/>
      <c r="BN518" s="94"/>
      <c r="BO51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18" s="178"/>
      <c r="BQ518" s="120"/>
      <c r="BR518" s="132"/>
      <c r="BS518" s="120"/>
      <c r="BT518" s="175"/>
      <c r="BU518" s="175"/>
      <c r="BV518" s="175"/>
      <c r="BW518" s="121"/>
      <c r="BX518" s="121"/>
      <c r="BY518" s="121"/>
      <c r="BZ518" s="227"/>
      <c r="CA51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18" s="48">
        <f>COUNTIF(Table1[[#This Row],[Validity]:[Alignment with NCC (Yes=1,No=0)]],"N/A")</f>
        <v>0</v>
      </c>
      <c r="CC518" s="48">
        <f>IF(ISERROR(Table1[[#This Row],[Total Quality Score (out of 10)]]/(4-Table1[[#This Row],[N/A Count]])),0,Table1[[#This Row],[Total Quality Score (out of 10)]]/(4-Table1[[#This Row],[N/A Count]]))</f>
        <v>0</v>
      </c>
      <c r="CD518" s="106"/>
      <c r="CE518" s="106"/>
      <c r="CF518" s="172" t="str">
        <f>IF(SUM(Table1[[#This Row],[Multiple]:[Level (all)62]])&lt;1,IF(Table1[[#This Row],[General]]=1,1,""),"")</f>
        <v/>
      </c>
      <c r="CG518" s="172" t="str">
        <f>IF(SUM(Table1[[#This Row],[Multiple]:[Level (all)62]])&lt;1,IF(Table1[[#This Row],[Beginner]]=1,1,""),"")</f>
        <v/>
      </c>
      <c r="CH518" s="171" t="str">
        <f>IF(SUM(Table1[[#This Row],[Multiple]:[Level (all)62]])&lt;1,IF(Table1[[#This Row],[Intermediate]]=1,1,""),"")</f>
        <v/>
      </c>
      <c r="CI518" s="171" t="str">
        <f>IF(SUM(Table1[[#This Row],[Multiple]:[Level (all)62]])&lt;1,IF(Table1[[#This Row],[Advanced]]=1,1,""),"")</f>
        <v/>
      </c>
      <c r="CJ518" s="171" t="str">
        <f>IF(AND(SUM(Table1[[#This Row],[General]:[Advanced]])&lt;4,SUM(Table1[[#This Row],[General]:[Advanced]])&gt;1),1,"")</f>
        <v/>
      </c>
      <c r="CK518" s="171" t="str">
        <f>Table1[[#This Row],[Level (all)]]</f>
        <v/>
      </c>
      <c r="CL518" s="171" t="str">
        <f>IF(Table1[[#This Row],[Multiple audience]]&lt;&gt;1,IF(Table1[[#This Row],[General Audience]]=1,1,""),"")</f>
        <v/>
      </c>
      <c r="CM518" s="171" t="str">
        <f>IF(Table1[[#This Row],[Multiple audience]]&lt;&gt;1,IF(Table1[[#This Row],[Planners / Designers ]]=1,1,""),"")</f>
        <v/>
      </c>
      <c r="CN518" s="171" t="str">
        <f>IF(Table1[[#This Row],[Multiple audience]]&lt;&gt;1,IF(Table1[[#This Row],[Regulatory Assessors]]=1,1,""),"")</f>
        <v/>
      </c>
      <c r="CO518" s="171" t="str">
        <f>IF(Table1[[#This Row],[Multiple audience]]&lt;&gt;1,IF(Table1[[#This Row],[Builders / Management]]=1,1,""),"")</f>
        <v/>
      </c>
      <c r="CP518" s="171" t="str">
        <f>IF(Table1[[#This Row],[Multiple audience]]&lt;&gt;1,IF(Table1[[#This Row],[Energy / Sus Assessors]]=1,1,""),"")</f>
        <v/>
      </c>
      <c r="CQ518" s="171" t="str">
        <f>IF(Table1[[#This Row],[Multiple audience]]&lt;&gt;1,IF(Table1[[#This Row],[Semi-skilled]]=1,1,""),"")</f>
        <v/>
      </c>
      <c r="CR518" s="171" t="str">
        <f>IF(Table1[[#This Row],[Multiple audience]]&lt;&gt;1,IF(Table1[[#This Row],[Trades]]=1,1,""),"")</f>
        <v/>
      </c>
      <c r="CS518" s="171" t="str">
        <f>IF(Table1[[#This Row],[Multiple audience]]&lt;&gt;1,IF(Table1[[#This Row],[Other]]=1,1,""),"")</f>
        <v/>
      </c>
      <c r="CT518" s="171" t="str">
        <f>IF(SUM(Table1[[#This Row],[General Audience]:[Other]])&gt;1,1,"")</f>
        <v/>
      </c>
      <c r="CU518" s="171" t="str">
        <f>IF(Table1[[#This Row],[Various  ]]&lt;&gt;1,IF(Table1[[#This Row],[Calculator / Software]]=1,1,""),"")</f>
        <v/>
      </c>
      <c r="CV518" s="171" t="str">
        <f>IF(Table1[[#This Row],[Various  ]]&lt;&gt;1,IF(Table1[[#This Row],[Information  ]]=1,1,""),"")</f>
        <v/>
      </c>
      <c r="CW518" s="171" t="str">
        <f>IF(Table1[[#This Row],[Various  ]]&lt;&gt;1,IF(Table1[[#This Row],[Interactive Tool]]=1,1,""),"")</f>
        <v/>
      </c>
      <c r="CX518" s="171" t="str">
        <f>IF(Table1[[#This Row],[Various  ]]&lt;&gt;1,IF(Table1[[#This Row],[Technical Specifications]]=1,1,""),"")</f>
        <v/>
      </c>
      <c r="CY518" s="171" t="str">
        <f>IF(Table1[[#This Row],[Various  ]]&lt;&gt;1,IF(Table1[[#This Row],[Training Resources]]=1,1,""),"")</f>
        <v/>
      </c>
      <c r="CZ518" s="171" t="str">
        <f>IF(Table1[[#This Row],[Various  ]]&lt;&gt;1,IF(Table1[[#This Row],[Toolbox]]=1,1,""),"")</f>
        <v/>
      </c>
      <c r="DA518" s="169" t="str">
        <f>IF(Table1[[#This Row],[Various  ]]&lt;&gt;1,IF(Table1[[#This Row],[Video]]=1,1,""),"")</f>
        <v/>
      </c>
      <c r="DB518" s="169" t="str">
        <f>IF(Table1[[#This Row],[Various  ]]&lt;&gt;1,IF(Table1[[#This Row],[Case study]]=1,1,""),"")</f>
        <v/>
      </c>
      <c r="DC518" s="169" t="str">
        <f>IF(Table1[[#This Row],[Various  ]]&lt;&gt;1,IF(Table1[[#This Row],[Other   ]]=1,1,""),"")</f>
        <v/>
      </c>
      <c r="DD518" s="169" t="str">
        <f>IF(Table1[[#This Row],[Various  ]]&lt;&gt;1,IF(Table1[[#This Row],[Standards]]=1,1,""),"")</f>
        <v/>
      </c>
      <c r="DE518" s="169" t="str">
        <f>IF(Table1[[#This Row],[Various]]=1,1,IF(SUM(Table1[[#This Row],[Calculator / Software]:[Standards]])&gt;1,1,""))</f>
        <v/>
      </c>
      <c r="DF518" s="169" t="str">
        <f>IF(Table1[[#This Row],[Multiple NCC links]]&lt;&gt;1,IF(Table1[[#This Row],[Design]]=1,1,""),"")</f>
        <v/>
      </c>
      <c r="DG518" s="169" t="str">
        <f>IF(Table1[[#This Row],[Multiple NCC links]]&lt;&gt;1,IF(Table1[[#This Row],[Assessment / Verification]]=1,1,""),"")</f>
        <v/>
      </c>
      <c r="DH518" s="169" t="str">
        <f>IF(Table1[[#This Row],[Multiple NCC links]]&lt;&gt;1,IF(Table1[[#This Row],[Climate Specific ]]=1,1,""),"")</f>
        <v/>
      </c>
      <c r="DI518" s="169" t="str">
        <f>IF(Table1[[#This Row],[Multiple NCC links]]&lt;&gt;1,IF(Table1[[#This Row],[Alterations / Additions]]=1,1,""),"")</f>
        <v/>
      </c>
      <c r="DJ518" s="169" t="str">
        <f>IF(Table1[[#This Row],[Multiple NCC links]]&lt;&gt;1,IF(Table1[[#This Row],[Glazing]]=1,1,""),"")</f>
        <v/>
      </c>
      <c r="DK518" s="169" t="str">
        <f>IF(Table1[[#This Row],[Multiple NCC links]]&lt;&gt;1,IF(Table1[[#This Row],[Building Fabric / Thermal / Sealing]]=1,1,""),"")</f>
        <v/>
      </c>
      <c r="DL518" s="169" t="str">
        <f>IF(Table1[[#This Row],[Multiple NCC links]]&lt;&gt;1,IF(Table1[[#This Row],[Lighting]]=1,1,""),"")</f>
        <v/>
      </c>
      <c r="DM518" s="169" t="str">
        <f>IF(Table1[[#This Row],[Multiple NCC links]]&lt;&gt;1,IF(Table1[[#This Row],[HVAC]]=1,1,""),"")</f>
        <v/>
      </c>
      <c r="DN518" s="169" t="str">
        <f>IF(Table1[[#This Row],[Multiple NCC links]]&lt;&gt;1,IF(Table1[[#This Row],[Services]]=1,1,""),"")</f>
        <v/>
      </c>
      <c r="DO518" s="169" t="str">
        <f>IF(Table1[[#This Row],[Multiple NCC links]]&lt;&gt;1,IF(Table1[[#This Row],[Maintenance &amp; Monitoring]]=1,1,""),"")</f>
        <v/>
      </c>
      <c r="DP518" s="169" t="str">
        <f>IF(Table1[[#This Row],[Multiple NCC links]]&lt;&gt;1,IF(Table1[[#This Row],[Hand over / Operations]]=1,1,""),"")</f>
        <v/>
      </c>
      <c r="DQ518" s="169" t="str">
        <f>IF(Table1[[#This Row],[Multiple NCC links]]&lt;&gt;1,IF(Table1[[#This Row],[As built assessment]]=1,1,""),"")</f>
        <v/>
      </c>
      <c r="DR518" s="169" t="str">
        <f>IF(Table1[[#This Row],[Multiple NCC links]]&lt;&gt;1,IF(Table1[[#This Row],[Beyond compliance]]=1,1,""),"")</f>
        <v/>
      </c>
      <c r="DS518" s="169" t="str">
        <f>IF(SUM(Table1[[#This Row],[Design]:[Beyond compliance]])&gt;1,1,"")</f>
        <v/>
      </c>
      <c r="DT518" s="169" t="str">
        <f>IF(Table1[[#This Row],[Both Residential &amp; Commercial4]]&lt;&gt;1,IF(Table1[[#This Row],[Residential]]=1,1,""),"")</f>
        <v/>
      </c>
      <c r="DU518" s="169" t="str">
        <f>IF(Table1[[#This Row],[Both Residential &amp; Commercial4]]&lt;&gt;1,IF(Table1[[#This Row],[Commercial]]=1,1,""),"")</f>
        <v/>
      </c>
      <c r="DV518" s="169" t="str">
        <f>Table1[[#This Row],[Residential &amp; Commercial]]</f>
        <v/>
      </c>
      <c r="DW518" s="169"/>
    </row>
    <row r="519" spans="1:127" s="49" customFormat="1" ht="20.25" thickTop="1" thickBot="1" x14ac:dyDescent="0.35">
      <c r="A519" s="97"/>
      <c r="B519" s="97"/>
      <c r="C519" s="88"/>
      <c r="D519" s="88"/>
      <c r="E519" s="176"/>
      <c r="F519" s="176"/>
      <c r="G519" s="176"/>
      <c r="H519" s="176"/>
      <c r="I519" s="90" t="str">
        <f>IF(AND(Table1[[#This Row],[General]]=1,Table1[[#This Row],[Beginner]]=1,Table1[[#This Row],[Intermediate]]=1,Table1[[#This Row],[Advanced]]=1),1,"")</f>
        <v/>
      </c>
      <c r="J519" s="90" t="str">
        <f>CONCATENATE(IF(Table1[[#This Row],[General]]=1,"General, ",""), IF(Table1[[#This Row],[Beginner]]=1,"Beginner, ",""),IF(Table1[[#This Row],[Intermediate]]=1,"Intermediate, ",""), IF(Table1[[#This Row],[Advanced]]=1,"Advanced",""))</f>
        <v/>
      </c>
      <c r="K519" s="91"/>
      <c r="L519" s="179"/>
      <c r="M519" s="91"/>
      <c r="N519" s="91"/>
      <c r="O519" s="159"/>
      <c r="P519" s="91"/>
      <c r="Q519" s="91"/>
      <c r="R519" s="91"/>
      <c r="S51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19" s="102"/>
      <c r="U519" s="102"/>
      <c r="V519" s="240"/>
      <c r="W519" s="240"/>
      <c r="X519" s="102"/>
      <c r="Y519" s="102"/>
      <c r="Z519" s="102"/>
      <c r="AA519" s="102"/>
      <c r="AB519" s="102"/>
      <c r="AC519" s="102"/>
      <c r="AD519" s="102"/>
      <c r="AE519" s="102"/>
      <c r="AF519" s="102"/>
      <c r="AG51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19" s="103"/>
      <c r="AI519" s="103"/>
      <c r="AJ519" s="103"/>
      <c r="AK519" s="74" t="str">
        <f>CONCATENATE(IF(Table1[[#This Row],[Digital]]=1,"Digital, ",""),IF(Table1[[#This Row],[Face to Face]]=1,"Face to face, ",""),IF(Table1[[#This Row],[Blended]]=1,"Blended",""))</f>
        <v/>
      </c>
      <c r="AL519" s="99"/>
      <c r="AM519" s="104"/>
      <c r="AN519" s="130"/>
      <c r="AO519" s="94"/>
      <c r="AP519" s="182"/>
      <c r="AQ519" s="94"/>
      <c r="AR519" s="94"/>
      <c r="AS519" s="94"/>
      <c r="AT519" s="94"/>
      <c r="AU519" s="94"/>
      <c r="AV519" s="182"/>
      <c r="AW519" s="182"/>
      <c r="AX519" s="182"/>
      <c r="AY519" s="94"/>
      <c r="AZ51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1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19" s="95"/>
      <c r="BC519" s="95"/>
      <c r="BD519" s="90" t="str">
        <f>IF(AND(Table1[[#This Row],[Residential]]=1,Table1[[#This Row],[Commercial]]=1),1,"")</f>
        <v/>
      </c>
      <c r="BE519" s="90" t="str">
        <f>CONCATENATE(IF(Table1[[#This Row],[Residential]]=1,"Residential, ",""),IF(Table1[[#This Row],[Commercial]]=1,"Commercial",""))</f>
        <v/>
      </c>
      <c r="BF519" s="94"/>
      <c r="BG519" s="94"/>
      <c r="BH519" s="94"/>
      <c r="BI519" s="94"/>
      <c r="BJ519" s="94"/>
      <c r="BK519" s="94"/>
      <c r="BL519" s="94"/>
      <c r="BM519" s="182"/>
      <c r="BN519" s="94"/>
      <c r="BO51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19" s="178"/>
      <c r="BQ519" s="120"/>
      <c r="BR519" s="132"/>
      <c r="BS519" s="120"/>
      <c r="BT519" s="175"/>
      <c r="BU519" s="175"/>
      <c r="BV519" s="175"/>
      <c r="BW519" s="121"/>
      <c r="BX519" s="121"/>
      <c r="BY519" s="121"/>
      <c r="BZ519" s="227"/>
      <c r="CA51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19" s="48">
        <f>COUNTIF(Table1[[#This Row],[Validity]:[Alignment with NCC (Yes=1,No=0)]],"N/A")</f>
        <v>0</v>
      </c>
      <c r="CC519" s="48">
        <f>IF(ISERROR(Table1[[#This Row],[Total Quality Score (out of 10)]]/(4-Table1[[#This Row],[N/A Count]])),0,Table1[[#This Row],[Total Quality Score (out of 10)]]/(4-Table1[[#This Row],[N/A Count]]))</f>
        <v>0</v>
      </c>
      <c r="CD519" s="106"/>
      <c r="CE519" s="106"/>
      <c r="CF519" s="172" t="str">
        <f>IF(SUM(Table1[[#This Row],[Multiple]:[Level (all)62]])&lt;1,IF(Table1[[#This Row],[General]]=1,1,""),"")</f>
        <v/>
      </c>
      <c r="CG519" s="172" t="str">
        <f>IF(SUM(Table1[[#This Row],[Multiple]:[Level (all)62]])&lt;1,IF(Table1[[#This Row],[Beginner]]=1,1,""),"")</f>
        <v/>
      </c>
      <c r="CH519" s="171" t="str">
        <f>IF(SUM(Table1[[#This Row],[Multiple]:[Level (all)62]])&lt;1,IF(Table1[[#This Row],[Intermediate]]=1,1,""),"")</f>
        <v/>
      </c>
      <c r="CI519" s="171" t="str">
        <f>IF(SUM(Table1[[#This Row],[Multiple]:[Level (all)62]])&lt;1,IF(Table1[[#This Row],[Advanced]]=1,1,""),"")</f>
        <v/>
      </c>
      <c r="CJ519" s="171" t="str">
        <f>IF(AND(SUM(Table1[[#This Row],[General]:[Advanced]])&lt;4,SUM(Table1[[#This Row],[General]:[Advanced]])&gt;1),1,"")</f>
        <v/>
      </c>
      <c r="CK519" s="171" t="str">
        <f>Table1[[#This Row],[Level (all)]]</f>
        <v/>
      </c>
      <c r="CL519" s="171" t="str">
        <f>IF(Table1[[#This Row],[Multiple audience]]&lt;&gt;1,IF(Table1[[#This Row],[General Audience]]=1,1,""),"")</f>
        <v/>
      </c>
      <c r="CM519" s="171" t="str">
        <f>IF(Table1[[#This Row],[Multiple audience]]&lt;&gt;1,IF(Table1[[#This Row],[Planners / Designers ]]=1,1,""),"")</f>
        <v/>
      </c>
      <c r="CN519" s="171" t="str">
        <f>IF(Table1[[#This Row],[Multiple audience]]&lt;&gt;1,IF(Table1[[#This Row],[Regulatory Assessors]]=1,1,""),"")</f>
        <v/>
      </c>
      <c r="CO519" s="171" t="str">
        <f>IF(Table1[[#This Row],[Multiple audience]]&lt;&gt;1,IF(Table1[[#This Row],[Builders / Management]]=1,1,""),"")</f>
        <v/>
      </c>
      <c r="CP519" s="171" t="str">
        <f>IF(Table1[[#This Row],[Multiple audience]]&lt;&gt;1,IF(Table1[[#This Row],[Energy / Sus Assessors]]=1,1,""),"")</f>
        <v/>
      </c>
      <c r="CQ519" s="171" t="str">
        <f>IF(Table1[[#This Row],[Multiple audience]]&lt;&gt;1,IF(Table1[[#This Row],[Semi-skilled]]=1,1,""),"")</f>
        <v/>
      </c>
      <c r="CR519" s="171" t="str">
        <f>IF(Table1[[#This Row],[Multiple audience]]&lt;&gt;1,IF(Table1[[#This Row],[Trades]]=1,1,""),"")</f>
        <v/>
      </c>
      <c r="CS519" s="171" t="str">
        <f>IF(Table1[[#This Row],[Multiple audience]]&lt;&gt;1,IF(Table1[[#This Row],[Other]]=1,1,""),"")</f>
        <v/>
      </c>
      <c r="CT519" s="171" t="str">
        <f>IF(SUM(Table1[[#This Row],[General Audience]:[Other]])&gt;1,1,"")</f>
        <v/>
      </c>
      <c r="CU519" s="171" t="str">
        <f>IF(Table1[[#This Row],[Various  ]]&lt;&gt;1,IF(Table1[[#This Row],[Calculator / Software]]=1,1,""),"")</f>
        <v/>
      </c>
      <c r="CV519" s="171" t="str">
        <f>IF(Table1[[#This Row],[Various  ]]&lt;&gt;1,IF(Table1[[#This Row],[Information  ]]=1,1,""),"")</f>
        <v/>
      </c>
      <c r="CW519" s="171" t="str">
        <f>IF(Table1[[#This Row],[Various  ]]&lt;&gt;1,IF(Table1[[#This Row],[Interactive Tool]]=1,1,""),"")</f>
        <v/>
      </c>
      <c r="CX519" s="171" t="str">
        <f>IF(Table1[[#This Row],[Various  ]]&lt;&gt;1,IF(Table1[[#This Row],[Technical Specifications]]=1,1,""),"")</f>
        <v/>
      </c>
      <c r="CY519" s="171" t="str">
        <f>IF(Table1[[#This Row],[Various  ]]&lt;&gt;1,IF(Table1[[#This Row],[Training Resources]]=1,1,""),"")</f>
        <v/>
      </c>
      <c r="CZ519" s="171" t="str">
        <f>IF(Table1[[#This Row],[Various  ]]&lt;&gt;1,IF(Table1[[#This Row],[Toolbox]]=1,1,""),"")</f>
        <v/>
      </c>
      <c r="DA519" s="169" t="str">
        <f>IF(Table1[[#This Row],[Various  ]]&lt;&gt;1,IF(Table1[[#This Row],[Video]]=1,1,""),"")</f>
        <v/>
      </c>
      <c r="DB519" s="169" t="str">
        <f>IF(Table1[[#This Row],[Various  ]]&lt;&gt;1,IF(Table1[[#This Row],[Case study]]=1,1,""),"")</f>
        <v/>
      </c>
      <c r="DC519" s="169" t="str">
        <f>IF(Table1[[#This Row],[Various  ]]&lt;&gt;1,IF(Table1[[#This Row],[Other   ]]=1,1,""),"")</f>
        <v/>
      </c>
      <c r="DD519" s="169" t="str">
        <f>IF(Table1[[#This Row],[Various  ]]&lt;&gt;1,IF(Table1[[#This Row],[Standards]]=1,1,""),"")</f>
        <v/>
      </c>
      <c r="DE519" s="169" t="str">
        <f>IF(Table1[[#This Row],[Various]]=1,1,IF(SUM(Table1[[#This Row],[Calculator / Software]:[Standards]])&gt;1,1,""))</f>
        <v/>
      </c>
      <c r="DF519" s="169" t="str">
        <f>IF(Table1[[#This Row],[Multiple NCC links]]&lt;&gt;1,IF(Table1[[#This Row],[Design]]=1,1,""),"")</f>
        <v/>
      </c>
      <c r="DG519" s="169" t="str">
        <f>IF(Table1[[#This Row],[Multiple NCC links]]&lt;&gt;1,IF(Table1[[#This Row],[Assessment / Verification]]=1,1,""),"")</f>
        <v/>
      </c>
      <c r="DH519" s="169" t="str">
        <f>IF(Table1[[#This Row],[Multiple NCC links]]&lt;&gt;1,IF(Table1[[#This Row],[Climate Specific ]]=1,1,""),"")</f>
        <v/>
      </c>
      <c r="DI519" s="169" t="str">
        <f>IF(Table1[[#This Row],[Multiple NCC links]]&lt;&gt;1,IF(Table1[[#This Row],[Alterations / Additions]]=1,1,""),"")</f>
        <v/>
      </c>
      <c r="DJ519" s="169" t="str">
        <f>IF(Table1[[#This Row],[Multiple NCC links]]&lt;&gt;1,IF(Table1[[#This Row],[Glazing]]=1,1,""),"")</f>
        <v/>
      </c>
      <c r="DK519" s="169" t="str">
        <f>IF(Table1[[#This Row],[Multiple NCC links]]&lt;&gt;1,IF(Table1[[#This Row],[Building Fabric / Thermal / Sealing]]=1,1,""),"")</f>
        <v/>
      </c>
      <c r="DL519" s="169" t="str">
        <f>IF(Table1[[#This Row],[Multiple NCC links]]&lt;&gt;1,IF(Table1[[#This Row],[Lighting]]=1,1,""),"")</f>
        <v/>
      </c>
      <c r="DM519" s="169" t="str">
        <f>IF(Table1[[#This Row],[Multiple NCC links]]&lt;&gt;1,IF(Table1[[#This Row],[HVAC]]=1,1,""),"")</f>
        <v/>
      </c>
      <c r="DN519" s="169" t="str">
        <f>IF(Table1[[#This Row],[Multiple NCC links]]&lt;&gt;1,IF(Table1[[#This Row],[Services]]=1,1,""),"")</f>
        <v/>
      </c>
      <c r="DO519" s="169" t="str">
        <f>IF(Table1[[#This Row],[Multiple NCC links]]&lt;&gt;1,IF(Table1[[#This Row],[Maintenance &amp; Monitoring]]=1,1,""),"")</f>
        <v/>
      </c>
      <c r="DP519" s="169" t="str">
        <f>IF(Table1[[#This Row],[Multiple NCC links]]&lt;&gt;1,IF(Table1[[#This Row],[Hand over / Operations]]=1,1,""),"")</f>
        <v/>
      </c>
      <c r="DQ519" s="169" t="str">
        <f>IF(Table1[[#This Row],[Multiple NCC links]]&lt;&gt;1,IF(Table1[[#This Row],[As built assessment]]=1,1,""),"")</f>
        <v/>
      </c>
      <c r="DR519" s="169" t="str">
        <f>IF(Table1[[#This Row],[Multiple NCC links]]&lt;&gt;1,IF(Table1[[#This Row],[Beyond compliance]]=1,1,""),"")</f>
        <v/>
      </c>
      <c r="DS519" s="169" t="str">
        <f>IF(SUM(Table1[[#This Row],[Design]:[Beyond compliance]])&gt;1,1,"")</f>
        <v/>
      </c>
      <c r="DT519" s="169" t="str">
        <f>IF(Table1[[#This Row],[Both Residential &amp; Commercial4]]&lt;&gt;1,IF(Table1[[#This Row],[Residential]]=1,1,""),"")</f>
        <v/>
      </c>
      <c r="DU519" s="169" t="str">
        <f>IF(Table1[[#This Row],[Both Residential &amp; Commercial4]]&lt;&gt;1,IF(Table1[[#This Row],[Commercial]]=1,1,""),"")</f>
        <v/>
      </c>
      <c r="DV519" s="169" t="str">
        <f>Table1[[#This Row],[Residential &amp; Commercial]]</f>
        <v/>
      </c>
      <c r="DW519" s="169"/>
    </row>
    <row r="520" spans="1:127" s="49" customFormat="1" ht="20.25" thickTop="1" thickBot="1" x14ac:dyDescent="0.35">
      <c r="A520" s="97"/>
      <c r="B520" s="97"/>
      <c r="C520" s="88"/>
      <c r="D520" s="88"/>
      <c r="E520" s="176"/>
      <c r="F520" s="176"/>
      <c r="G520" s="176"/>
      <c r="H520" s="176"/>
      <c r="I520" s="90" t="str">
        <f>IF(AND(Table1[[#This Row],[General]]=1,Table1[[#This Row],[Beginner]]=1,Table1[[#This Row],[Intermediate]]=1,Table1[[#This Row],[Advanced]]=1),1,"")</f>
        <v/>
      </c>
      <c r="J520" s="90" t="str">
        <f>CONCATENATE(IF(Table1[[#This Row],[General]]=1,"General, ",""), IF(Table1[[#This Row],[Beginner]]=1,"Beginner, ",""),IF(Table1[[#This Row],[Intermediate]]=1,"Intermediate, ",""), IF(Table1[[#This Row],[Advanced]]=1,"Advanced",""))</f>
        <v/>
      </c>
      <c r="K520" s="91"/>
      <c r="L520" s="179"/>
      <c r="M520" s="91"/>
      <c r="N520" s="91"/>
      <c r="O520" s="159"/>
      <c r="P520" s="91"/>
      <c r="Q520" s="91"/>
      <c r="R520" s="91"/>
      <c r="S52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20" s="102"/>
      <c r="U520" s="102"/>
      <c r="V520" s="240"/>
      <c r="W520" s="240"/>
      <c r="X520" s="102"/>
      <c r="Y520" s="102"/>
      <c r="Z520" s="102"/>
      <c r="AA520" s="102"/>
      <c r="AB520" s="102"/>
      <c r="AC520" s="102"/>
      <c r="AD520" s="102"/>
      <c r="AE520" s="102"/>
      <c r="AF520" s="102"/>
      <c r="AG52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20" s="103"/>
      <c r="AI520" s="103"/>
      <c r="AJ520" s="103"/>
      <c r="AK520" s="74" t="str">
        <f>CONCATENATE(IF(Table1[[#This Row],[Digital]]=1,"Digital, ",""),IF(Table1[[#This Row],[Face to Face]]=1,"Face to face, ",""),IF(Table1[[#This Row],[Blended]]=1,"Blended",""))</f>
        <v/>
      </c>
      <c r="AL520" s="99"/>
      <c r="AM520" s="104"/>
      <c r="AN520" s="130"/>
      <c r="AO520" s="94"/>
      <c r="AP520" s="182"/>
      <c r="AQ520" s="94"/>
      <c r="AR520" s="94"/>
      <c r="AS520" s="94"/>
      <c r="AT520" s="94"/>
      <c r="AU520" s="94"/>
      <c r="AV520" s="182"/>
      <c r="AW520" s="182"/>
      <c r="AX520" s="182"/>
      <c r="AY520" s="94"/>
      <c r="AZ52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2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20" s="95"/>
      <c r="BC520" s="95"/>
      <c r="BD520" s="90" t="str">
        <f>IF(AND(Table1[[#This Row],[Residential]]=1,Table1[[#This Row],[Commercial]]=1),1,"")</f>
        <v/>
      </c>
      <c r="BE520" s="90" t="str">
        <f>CONCATENATE(IF(Table1[[#This Row],[Residential]]=1,"Residential, ",""),IF(Table1[[#This Row],[Commercial]]=1,"Commercial",""))</f>
        <v/>
      </c>
      <c r="BF520" s="94"/>
      <c r="BG520" s="94"/>
      <c r="BH520" s="94"/>
      <c r="BI520" s="94"/>
      <c r="BJ520" s="94"/>
      <c r="BK520" s="94"/>
      <c r="BL520" s="94"/>
      <c r="BM520" s="182"/>
      <c r="BN520" s="94"/>
      <c r="BO52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20" s="178"/>
      <c r="BQ520" s="120"/>
      <c r="BR520" s="132"/>
      <c r="BS520" s="120"/>
      <c r="BT520" s="175"/>
      <c r="BU520" s="175"/>
      <c r="BV520" s="175"/>
      <c r="BW520" s="121"/>
      <c r="BX520" s="121"/>
      <c r="BY520" s="121"/>
      <c r="BZ520" s="227"/>
      <c r="CA52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20" s="48">
        <f>COUNTIF(Table1[[#This Row],[Validity]:[Alignment with NCC (Yes=1,No=0)]],"N/A")</f>
        <v>0</v>
      </c>
      <c r="CC520" s="48">
        <f>IF(ISERROR(Table1[[#This Row],[Total Quality Score (out of 10)]]/(4-Table1[[#This Row],[N/A Count]])),0,Table1[[#This Row],[Total Quality Score (out of 10)]]/(4-Table1[[#This Row],[N/A Count]]))</f>
        <v>0</v>
      </c>
      <c r="CD520" s="106"/>
      <c r="CE520" s="106"/>
      <c r="CF520" s="172" t="str">
        <f>IF(SUM(Table1[[#This Row],[Multiple]:[Level (all)62]])&lt;1,IF(Table1[[#This Row],[General]]=1,1,""),"")</f>
        <v/>
      </c>
      <c r="CG520" s="172" t="str">
        <f>IF(SUM(Table1[[#This Row],[Multiple]:[Level (all)62]])&lt;1,IF(Table1[[#This Row],[Beginner]]=1,1,""),"")</f>
        <v/>
      </c>
      <c r="CH520" s="171" t="str">
        <f>IF(SUM(Table1[[#This Row],[Multiple]:[Level (all)62]])&lt;1,IF(Table1[[#This Row],[Intermediate]]=1,1,""),"")</f>
        <v/>
      </c>
      <c r="CI520" s="171" t="str">
        <f>IF(SUM(Table1[[#This Row],[Multiple]:[Level (all)62]])&lt;1,IF(Table1[[#This Row],[Advanced]]=1,1,""),"")</f>
        <v/>
      </c>
      <c r="CJ520" s="171" t="str">
        <f>IF(AND(SUM(Table1[[#This Row],[General]:[Advanced]])&lt;4,SUM(Table1[[#This Row],[General]:[Advanced]])&gt;1),1,"")</f>
        <v/>
      </c>
      <c r="CK520" s="171" t="str">
        <f>Table1[[#This Row],[Level (all)]]</f>
        <v/>
      </c>
      <c r="CL520" s="171" t="str">
        <f>IF(Table1[[#This Row],[Multiple audience]]&lt;&gt;1,IF(Table1[[#This Row],[General Audience]]=1,1,""),"")</f>
        <v/>
      </c>
      <c r="CM520" s="171" t="str">
        <f>IF(Table1[[#This Row],[Multiple audience]]&lt;&gt;1,IF(Table1[[#This Row],[Planners / Designers ]]=1,1,""),"")</f>
        <v/>
      </c>
      <c r="CN520" s="171" t="str">
        <f>IF(Table1[[#This Row],[Multiple audience]]&lt;&gt;1,IF(Table1[[#This Row],[Regulatory Assessors]]=1,1,""),"")</f>
        <v/>
      </c>
      <c r="CO520" s="171" t="str">
        <f>IF(Table1[[#This Row],[Multiple audience]]&lt;&gt;1,IF(Table1[[#This Row],[Builders / Management]]=1,1,""),"")</f>
        <v/>
      </c>
      <c r="CP520" s="171" t="str">
        <f>IF(Table1[[#This Row],[Multiple audience]]&lt;&gt;1,IF(Table1[[#This Row],[Energy / Sus Assessors]]=1,1,""),"")</f>
        <v/>
      </c>
      <c r="CQ520" s="171" t="str">
        <f>IF(Table1[[#This Row],[Multiple audience]]&lt;&gt;1,IF(Table1[[#This Row],[Semi-skilled]]=1,1,""),"")</f>
        <v/>
      </c>
      <c r="CR520" s="171" t="str">
        <f>IF(Table1[[#This Row],[Multiple audience]]&lt;&gt;1,IF(Table1[[#This Row],[Trades]]=1,1,""),"")</f>
        <v/>
      </c>
      <c r="CS520" s="171" t="str">
        <f>IF(Table1[[#This Row],[Multiple audience]]&lt;&gt;1,IF(Table1[[#This Row],[Other]]=1,1,""),"")</f>
        <v/>
      </c>
      <c r="CT520" s="171" t="str">
        <f>IF(SUM(Table1[[#This Row],[General Audience]:[Other]])&gt;1,1,"")</f>
        <v/>
      </c>
      <c r="CU520" s="171" t="str">
        <f>IF(Table1[[#This Row],[Various  ]]&lt;&gt;1,IF(Table1[[#This Row],[Calculator / Software]]=1,1,""),"")</f>
        <v/>
      </c>
      <c r="CV520" s="171" t="str">
        <f>IF(Table1[[#This Row],[Various  ]]&lt;&gt;1,IF(Table1[[#This Row],[Information  ]]=1,1,""),"")</f>
        <v/>
      </c>
      <c r="CW520" s="171" t="str">
        <f>IF(Table1[[#This Row],[Various  ]]&lt;&gt;1,IF(Table1[[#This Row],[Interactive Tool]]=1,1,""),"")</f>
        <v/>
      </c>
      <c r="CX520" s="171" t="str">
        <f>IF(Table1[[#This Row],[Various  ]]&lt;&gt;1,IF(Table1[[#This Row],[Technical Specifications]]=1,1,""),"")</f>
        <v/>
      </c>
      <c r="CY520" s="171" t="str">
        <f>IF(Table1[[#This Row],[Various  ]]&lt;&gt;1,IF(Table1[[#This Row],[Training Resources]]=1,1,""),"")</f>
        <v/>
      </c>
      <c r="CZ520" s="171" t="str">
        <f>IF(Table1[[#This Row],[Various  ]]&lt;&gt;1,IF(Table1[[#This Row],[Toolbox]]=1,1,""),"")</f>
        <v/>
      </c>
      <c r="DA520" s="169" t="str">
        <f>IF(Table1[[#This Row],[Various  ]]&lt;&gt;1,IF(Table1[[#This Row],[Video]]=1,1,""),"")</f>
        <v/>
      </c>
      <c r="DB520" s="169" t="str">
        <f>IF(Table1[[#This Row],[Various  ]]&lt;&gt;1,IF(Table1[[#This Row],[Case study]]=1,1,""),"")</f>
        <v/>
      </c>
      <c r="DC520" s="169" t="str">
        <f>IF(Table1[[#This Row],[Various  ]]&lt;&gt;1,IF(Table1[[#This Row],[Other   ]]=1,1,""),"")</f>
        <v/>
      </c>
      <c r="DD520" s="169" t="str">
        <f>IF(Table1[[#This Row],[Various  ]]&lt;&gt;1,IF(Table1[[#This Row],[Standards]]=1,1,""),"")</f>
        <v/>
      </c>
      <c r="DE520" s="169" t="str">
        <f>IF(Table1[[#This Row],[Various]]=1,1,IF(SUM(Table1[[#This Row],[Calculator / Software]:[Standards]])&gt;1,1,""))</f>
        <v/>
      </c>
      <c r="DF520" s="169" t="str">
        <f>IF(Table1[[#This Row],[Multiple NCC links]]&lt;&gt;1,IF(Table1[[#This Row],[Design]]=1,1,""),"")</f>
        <v/>
      </c>
      <c r="DG520" s="169" t="str">
        <f>IF(Table1[[#This Row],[Multiple NCC links]]&lt;&gt;1,IF(Table1[[#This Row],[Assessment / Verification]]=1,1,""),"")</f>
        <v/>
      </c>
      <c r="DH520" s="169" t="str">
        <f>IF(Table1[[#This Row],[Multiple NCC links]]&lt;&gt;1,IF(Table1[[#This Row],[Climate Specific ]]=1,1,""),"")</f>
        <v/>
      </c>
      <c r="DI520" s="169" t="str">
        <f>IF(Table1[[#This Row],[Multiple NCC links]]&lt;&gt;1,IF(Table1[[#This Row],[Alterations / Additions]]=1,1,""),"")</f>
        <v/>
      </c>
      <c r="DJ520" s="169" t="str">
        <f>IF(Table1[[#This Row],[Multiple NCC links]]&lt;&gt;1,IF(Table1[[#This Row],[Glazing]]=1,1,""),"")</f>
        <v/>
      </c>
      <c r="DK520" s="169" t="str">
        <f>IF(Table1[[#This Row],[Multiple NCC links]]&lt;&gt;1,IF(Table1[[#This Row],[Building Fabric / Thermal / Sealing]]=1,1,""),"")</f>
        <v/>
      </c>
      <c r="DL520" s="169" t="str">
        <f>IF(Table1[[#This Row],[Multiple NCC links]]&lt;&gt;1,IF(Table1[[#This Row],[Lighting]]=1,1,""),"")</f>
        <v/>
      </c>
      <c r="DM520" s="169" t="str">
        <f>IF(Table1[[#This Row],[Multiple NCC links]]&lt;&gt;1,IF(Table1[[#This Row],[HVAC]]=1,1,""),"")</f>
        <v/>
      </c>
      <c r="DN520" s="169" t="str">
        <f>IF(Table1[[#This Row],[Multiple NCC links]]&lt;&gt;1,IF(Table1[[#This Row],[Services]]=1,1,""),"")</f>
        <v/>
      </c>
      <c r="DO520" s="169" t="str">
        <f>IF(Table1[[#This Row],[Multiple NCC links]]&lt;&gt;1,IF(Table1[[#This Row],[Maintenance &amp; Monitoring]]=1,1,""),"")</f>
        <v/>
      </c>
      <c r="DP520" s="169" t="str">
        <f>IF(Table1[[#This Row],[Multiple NCC links]]&lt;&gt;1,IF(Table1[[#This Row],[Hand over / Operations]]=1,1,""),"")</f>
        <v/>
      </c>
      <c r="DQ520" s="169" t="str">
        <f>IF(Table1[[#This Row],[Multiple NCC links]]&lt;&gt;1,IF(Table1[[#This Row],[As built assessment]]=1,1,""),"")</f>
        <v/>
      </c>
      <c r="DR520" s="169" t="str">
        <f>IF(Table1[[#This Row],[Multiple NCC links]]&lt;&gt;1,IF(Table1[[#This Row],[Beyond compliance]]=1,1,""),"")</f>
        <v/>
      </c>
      <c r="DS520" s="169" t="str">
        <f>IF(SUM(Table1[[#This Row],[Design]:[Beyond compliance]])&gt;1,1,"")</f>
        <v/>
      </c>
      <c r="DT520" s="169" t="str">
        <f>IF(Table1[[#This Row],[Both Residential &amp; Commercial4]]&lt;&gt;1,IF(Table1[[#This Row],[Residential]]=1,1,""),"")</f>
        <v/>
      </c>
      <c r="DU520" s="169" t="str">
        <f>IF(Table1[[#This Row],[Both Residential &amp; Commercial4]]&lt;&gt;1,IF(Table1[[#This Row],[Commercial]]=1,1,""),"")</f>
        <v/>
      </c>
      <c r="DV520" s="169" t="str">
        <f>Table1[[#This Row],[Residential &amp; Commercial]]</f>
        <v/>
      </c>
      <c r="DW520" s="169"/>
    </row>
    <row r="521" spans="1:127" s="49" customFormat="1" ht="20.25" thickTop="1" thickBot="1" x14ac:dyDescent="0.35">
      <c r="A521" s="97"/>
      <c r="B521" s="97"/>
      <c r="C521" s="88"/>
      <c r="D521" s="88"/>
      <c r="E521" s="176"/>
      <c r="F521" s="176"/>
      <c r="G521" s="176"/>
      <c r="H521" s="176"/>
      <c r="I521" s="90" t="str">
        <f>IF(AND(Table1[[#This Row],[General]]=1,Table1[[#This Row],[Beginner]]=1,Table1[[#This Row],[Intermediate]]=1,Table1[[#This Row],[Advanced]]=1),1,"")</f>
        <v/>
      </c>
      <c r="J521" s="90" t="str">
        <f>CONCATENATE(IF(Table1[[#This Row],[General]]=1,"General, ",""), IF(Table1[[#This Row],[Beginner]]=1,"Beginner, ",""),IF(Table1[[#This Row],[Intermediate]]=1,"Intermediate, ",""), IF(Table1[[#This Row],[Advanced]]=1,"Advanced",""))</f>
        <v/>
      </c>
      <c r="K521" s="91"/>
      <c r="L521" s="179"/>
      <c r="M521" s="91"/>
      <c r="N521" s="91"/>
      <c r="O521" s="159"/>
      <c r="P521" s="91"/>
      <c r="Q521" s="91"/>
      <c r="R521" s="91"/>
      <c r="S52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21" s="102"/>
      <c r="U521" s="102"/>
      <c r="V521" s="240"/>
      <c r="W521" s="240"/>
      <c r="X521" s="102"/>
      <c r="Y521" s="102"/>
      <c r="Z521" s="102"/>
      <c r="AA521" s="102"/>
      <c r="AB521" s="102"/>
      <c r="AC521" s="102"/>
      <c r="AD521" s="102"/>
      <c r="AE521" s="102"/>
      <c r="AF521" s="102"/>
      <c r="AG52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21" s="103"/>
      <c r="AI521" s="103"/>
      <c r="AJ521" s="103"/>
      <c r="AK521" s="74" t="str">
        <f>CONCATENATE(IF(Table1[[#This Row],[Digital]]=1,"Digital, ",""),IF(Table1[[#This Row],[Face to Face]]=1,"Face to face, ",""),IF(Table1[[#This Row],[Blended]]=1,"Blended",""))</f>
        <v/>
      </c>
      <c r="AL521" s="99"/>
      <c r="AM521" s="104"/>
      <c r="AN521" s="130"/>
      <c r="AO521" s="94"/>
      <c r="AP521" s="182"/>
      <c r="AQ521" s="94"/>
      <c r="AR521" s="94"/>
      <c r="AS521" s="94"/>
      <c r="AT521" s="94"/>
      <c r="AU521" s="94"/>
      <c r="AV521" s="182"/>
      <c r="AW521" s="182"/>
      <c r="AX521" s="182"/>
      <c r="AY521" s="94"/>
      <c r="AZ52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2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21" s="95"/>
      <c r="BC521" s="95"/>
      <c r="BD521" s="90" t="str">
        <f>IF(AND(Table1[[#This Row],[Residential]]=1,Table1[[#This Row],[Commercial]]=1),1,"")</f>
        <v/>
      </c>
      <c r="BE521" s="90" t="str">
        <f>CONCATENATE(IF(Table1[[#This Row],[Residential]]=1,"Residential, ",""),IF(Table1[[#This Row],[Commercial]]=1,"Commercial",""))</f>
        <v/>
      </c>
      <c r="BF521" s="94"/>
      <c r="BG521" s="94"/>
      <c r="BH521" s="94"/>
      <c r="BI521" s="94"/>
      <c r="BJ521" s="94"/>
      <c r="BK521" s="94"/>
      <c r="BL521" s="94"/>
      <c r="BM521" s="182"/>
      <c r="BN521" s="94"/>
      <c r="BO52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21" s="178"/>
      <c r="BQ521" s="120"/>
      <c r="BR521" s="132"/>
      <c r="BS521" s="120"/>
      <c r="BT521" s="175"/>
      <c r="BU521" s="175"/>
      <c r="BV521" s="175"/>
      <c r="BW521" s="121"/>
      <c r="BX521" s="121"/>
      <c r="BY521" s="121"/>
      <c r="BZ521" s="227"/>
      <c r="CA52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21" s="48">
        <f>COUNTIF(Table1[[#This Row],[Validity]:[Alignment with NCC (Yes=1,No=0)]],"N/A")</f>
        <v>0</v>
      </c>
      <c r="CC521" s="48">
        <f>IF(ISERROR(Table1[[#This Row],[Total Quality Score (out of 10)]]/(4-Table1[[#This Row],[N/A Count]])),0,Table1[[#This Row],[Total Quality Score (out of 10)]]/(4-Table1[[#This Row],[N/A Count]]))</f>
        <v>0</v>
      </c>
      <c r="CD521" s="106"/>
      <c r="CE521" s="106"/>
      <c r="CF521" s="172" t="str">
        <f>IF(SUM(Table1[[#This Row],[Multiple]:[Level (all)62]])&lt;1,IF(Table1[[#This Row],[General]]=1,1,""),"")</f>
        <v/>
      </c>
      <c r="CG521" s="172" t="str">
        <f>IF(SUM(Table1[[#This Row],[Multiple]:[Level (all)62]])&lt;1,IF(Table1[[#This Row],[Beginner]]=1,1,""),"")</f>
        <v/>
      </c>
      <c r="CH521" s="171" t="str">
        <f>IF(SUM(Table1[[#This Row],[Multiple]:[Level (all)62]])&lt;1,IF(Table1[[#This Row],[Intermediate]]=1,1,""),"")</f>
        <v/>
      </c>
      <c r="CI521" s="171" t="str">
        <f>IF(SUM(Table1[[#This Row],[Multiple]:[Level (all)62]])&lt;1,IF(Table1[[#This Row],[Advanced]]=1,1,""),"")</f>
        <v/>
      </c>
      <c r="CJ521" s="171" t="str">
        <f>IF(AND(SUM(Table1[[#This Row],[General]:[Advanced]])&lt;4,SUM(Table1[[#This Row],[General]:[Advanced]])&gt;1),1,"")</f>
        <v/>
      </c>
      <c r="CK521" s="171" t="str">
        <f>Table1[[#This Row],[Level (all)]]</f>
        <v/>
      </c>
      <c r="CL521" s="171" t="str">
        <f>IF(Table1[[#This Row],[Multiple audience]]&lt;&gt;1,IF(Table1[[#This Row],[General Audience]]=1,1,""),"")</f>
        <v/>
      </c>
      <c r="CM521" s="171" t="str">
        <f>IF(Table1[[#This Row],[Multiple audience]]&lt;&gt;1,IF(Table1[[#This Row],[Planners / Designers ]]=1,1,""),"")</f>
        <v/>
      </c>
      <c r="CN521" s="171" t="str">
        <f>IF(Table1[[#This Row],[Multiple audience]]&lt;&gt;1,IF(Table1[[#This Row],[Regulatory Assessors]]=1,1,""),"")</f>
        <v/>
      </c>
      <c r="CO521" s="171" t="str">
        <f>IF(Table1[[#This Row],[Multiple audience]]&lt;&gt;1,IF(Table1[[#This Row],[Builders / Management]]=1,1,""),"")</f>
        <v/>
      </c>
      <c r="CP521" s="171" t="str">
        <f>IF(Table1[[#This Row],[Multiple audience]]&lt;&gt;1,IF(Table1[[#This Row],[Energy / Sus Assessors]]=1,1,""),"")</f>
        <v/>
      </c>
      <c r="CQ521" s="171" t="str">
        <f>IF(Table1[[#This Row],[Multiple audience]]&lt;&gt;1,IF(Table1[[#This Row],[Semi-skilled]]=1,1,""),"")</f>
        <v/>
      </c>
      <c r="CR521" s="171" t="str">
        <f>IF(Table1[[#This Row],[Multiple audience]]&lt;&gt;1,IF(Table1[[#This Row],[Trades]]=1,1,""),"")</f>
        <v/>
      </c>
      <c r="CS521" s="171" t="str">
        <f>IF(Table1[[#This Row],[Multiple audience]]&lt;&gt;1,IF(Table1[[#This Row],[Other]]=1,1,""),"")</f>
        <v/>
      </c>
      <c r="CT521" s="171" t="str">
        <f>IF(SUM(Table1[[#This Row],[General Audience]:[Other]])&gt;1,1,"")</f>
        <v/>
      </c>
      <c r="CU521" s="171" t="str">
        <f>IF(Table1[[#This Row],[Various  ]]&lt;&gt;1,IF(Table1[[#This Row],[Calculator / Software]]=1,1,""),"")</f>
        <v/>
      </c>
      <c r="CV521" s="171" t="str">
        <f>IF(Table1[[#This Row],[Various  ]]&lt;&gt;1,IF(Table1[[#This Row],[Information  ]]=1,1,""),"")</f>
        <v/>
      </c>
      <c r="CW521" s="171" t="str">
        <f>IF(Table1[[#This Row],[Various  ]]&lt;&gt;1,IF(Table1[[#This Row],[Interactive Tool]]=1,1,""),"")</f>
        <v/>
      </c>
      <c r="CX521" s="171" t="str">
        <f>IF(Table1[[#This Row],[Various  ]]&lt;&gt;1,IF(Table1[[#This Row],[Technical Specifications]]=1,1,""),"")</f>
        <v/>
      </c>
      <c r="CY521" s="171" t="str">
        <f>IF(Table1[[#This Row],[Various  ]]&lt;&gt;1,IF(Table1[[#This Row],[Training Resources]]=1,1,""),"")</f>
        <v/>
      </c>
      <c r="CZ521" s="171" t="str">
        <f>IF(Table1[[#This Row],[Various  ]]&lt;&gt;1,IF(Table1[[#This Row],[Toolbox]]=1,1,""),"")</f>
        <v/>
      </c>
      <c r="DA521" s="169" t="str">
        <f>IF(Table1[[#This Row],[Various  ]]&lt;&gt;1,IF(Table1[[#This Row],[Video]]=1,1,""),"")</f>
        <v/>
      </c>
      <c r="DB521" s="169" t="str">
        <f>IF(Table1[[#This Row],[Various  ]]&lt;&gt;1,IF(Table1[[#This Row],[Case study]]=1,1,""),"")</f>
        <v/>
      </c>
      <c r="DC521" s="169" t="str">
        <f>IF(Table1[[#This Row],[Various  ]]&lt;&gt;1,IF(Table1[[#This Row],[Other   ]]=1,1,""),"")</f>
        <v/>
      </c>
      <c r="DD521" s="169" t="str">
        <f>IF(Table1[[#This Row],[Various  ]]&lt;&gt;1,IF(Table1[[#This Row],[Standards]]=1,1,""),"")</f>
        <v/>
      </c>
      <c r="DE521" s="169" t="str">
        <f>IF(Table1[[#This Row],[Various]]=1,1,IF(SUM(Table1[[#This Row],[Calculator / Software]:[Standards]])&gt;1,1,""))</f>
        <v/>
      </c>
      <c r="DF521" s="169" t="str">
        <f>IF(Table1[[#This Row],[Multiple NCC links]]&lt;&gt;1,IF(Table1[[#This Row],[Design]]=1,1,""),"")</f>
        <v/>
      </c>
      <c r="DG521" s="169" t="str">
        <f>IF(Table1[[#This Row],[Multiple NCC links]]&lt;&gt;1,IF(Table1[[#This Row],[Assessment / Verification]]=1,1,""),"")</f>
        <v/>
      </c>
      <c r="DH521" s="169" t="str">
        <f>IF(Table1[[#This Row],[Multiple NCC links]]&lt;&gt;1,IF(Table1[[#This Row],[Climate Specific ]]=1,1,""),"")</f>
        <v/>
      </c>
      <c r="DI521" s="169" t="str">
        <f>IF(Table1[[#This Row],[Multiple NCC links]]&lt;&gt;1,IF(Table1[[#This Row],[Alterations / Additions]]=1,1,""),"")</f>
        <v/>
      </c>
      <c r="DJ521" s="169" t="str">
        <f>IF(Table1[[#This Row],[Multiple NCC links]]&lt;&gt;1,IF(Table1[[#This Row],[Glazing]]=1,1,""),"")</f>
        <v/>
      </c>
      <c r="DK521" s="169" t="str">
        <f>IF(Table1[[#This Row],[Multiple NCC links]]&lt;&gt;1,IF(Table1[[#This Row],[Building Fabric / Thermal / Sealing]]=1,1,""),"")</f>
        <v/>
      </c>
      <c r="DL521" s="169" t="str">
        <f>IF(Table1[[#This Row],[Multiple NCC links]]&lt;&gt;1,IF(Table1[[#This Row],[Lighting]]=1,1,""),"")</f>
        <v/>
      </c>
      <c r="DM521" s="169" t="str">
        <f>IF(Table1[[#This Row],[Multiple NCC links]]&lt;&gt;1,IF(Table1[[#This Row],[HVAC]]=1,1,""),"")</f>
        <v/>
      </c>
      <c r="DN521" s="169" t="str">
        <f>IF(Table1[[#This Row],[Multiple NCC links]]&lt;&gt;1,IF(Table1[[#This Row],[Services]]=1,1,""),"")</f>
        <v/>
      </c>
      <c r="DO521" s="169" t="str">
        <f>IF(Table1[[#This Row],[Multiple NCC links]]&lt;&gt;1,IF(Table1[[#This Row],[Maintenance &amp; Monitoring]]=1,1,""),"")</f>
        <v/>
      </c>
      <c r="DP521" s="169" t="str">
        <f>IF(Table1[[#This Row],[Multiple NCC links]]&lt;&gt;1,IF(Table1[[#This Row],[Hand over / Operations]]=1,1,""),"")</f>
        <v/>
      </c>
      <c r="DQ521" s="169" t="str">
        <f>IF(Table1[[#This Row],[Multiple NCC links]]&lt;&gt;1,IF(Table1[[#This Row],[As built assessment]]=1,1,""),"")</f>
        <v/>
      </c>
      <c r="DR521" s="169" t="str">
        <f>IF(Table1[[#This Row],[Multiple NCC links]]&lt;&gt;1,IF(Table1[[#This Row],[Beyond compliance]]=1,1,""),"")</f>
        <v/>
      </c>
      <c r="DS521" s="169" t="str">
        <f>IF(SUM(Table1[[#This Row],[Design]:[Beyond compliance]])&gt;1,1,"")</f>
        <v/>
      </c>
      <c r="DT521" s="169" t="str">
        <f>IF(Table1[[#This Row],[Both Residential &amp; Commercial4]]&lt;&gt;1,IF(Table1[[#This Row],[Residential]]=1,1,""),"")</f>
        <v/>
      </c>
      <c r="DU521" s="169" t="str">
        <f>IF(Table1[[#This Row],[Both Residential &amp; Commercial4]]&lt;&gt;1,IF(Table1[[#This Row],[Commercial]]=1,1,""),"")</f>
        <v/>
      </c>
      <c r="DV521" s="169" t="str">
        <f>Table1[[#This Row],[Residential &amp; Commercial]]</f>
        <v/>
      </c>
      <c r="DW521" s="169"/>
    </row>
    <row r="522" spans="1:127" s="49" customFormat="1" ht="20.25" thickTop="1" thickBot="1" x14ac:dyDescent="0.35">
      <c r="A522" s="97"/>
      <c r="B522" s="97"/>
      <c r="C522" s="88"/>
      <c r="D522" s="88"/>
      <c r="E522" s="176"/>
      <c r="F522" s="176"/>
      <c r="G522" s="176"/>
      <c r="H522" s="176"/>
      <c r="I522" s="90" t="str">
        <f>IF(AND(Table1[[#This Row],[General]]=1,Table1[[#This Row],[Beginner]]=1,Table1[[#This Row],[Intermediate]]=1,Table1[[#This Row],[Advanced]]=1),1,"")</f>
        <v/>
      </c>
      <c r="J522" s="90" t="str">
        <f>CONCATENATE(IF(Table1[[#This Row],[General]]=1,"General, ",""), IF(Table1[[#This Row],[Beginner]]=1,"Beginner, ",""),IF(Table1[[#This Row],[Intermediate]]=1,"Intermediate, ",""), IF(Table1[[#This Row],[Advanced]]=1,"Advanced",""))</f>
        <v/>
      </c>
      <c r="K522" s="91"/>
      <c r="L522" s="179"/>
      <c r="M522" s="91"/>
      <c r="N522" s="91"/>
      <c r="O522" s="159"/>
      <c r="P522" s="91"/>
      <c r="Q522" s="91"/>
      <c r="R522" s="91"/>
      <c r="S52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22" s="102"/>
      <c r="U522" s="102"/>
      <c r="V522" s="240"/>
      <c r="W522" s="240"/>
      <c r="X522" s="102"/>
      <c r="Y522" s="102"/>
      <c r="Z522" s="102"/>
      <c r="AA522" s="102"/>
      <c r="AB522" s="102"/>
      <c r="AC522" s="102"/>
      <c r="AD522" s="102"/>
      <c r="AE522" s="102"/>
      <c r="AF522" s="102"/>
      <c r="AG52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22" s="103"/>
      <c r="AI522" s="103"/>
      <c r="AJ522" s="103"/>
      <c r="AK522" s="74" t="str">
        <f>CONCATENATE(IF(Table1[[#This Row],[Digital]]=1,"Digital, ",""),IF(Table1[[#This Row],[Face to Face]]=1,"Face to face, ",""),IF(Table1[[#This Row],[Blended]]=1,"Blended",""))</f>
        <v/>
      </c>
      <c r="AL522" s="99"/>
      <c r="AM522" s="104"/>
      <c r="AN522" s="130"/>
      <c r="AO522" s="94"/>
      <c r="AP522" s="182"/>
      <c r="AQ522" s="94"/>
      <c r="AR522" s="94"/>
      <c r="AS522" s="94"/>
      <c r="AT522" s="94"/>
      <c r="AU522" s="94"/>
      <c r="AV522" s="182"/>
      <c r="AW522" s="182"/>
      <c r="AX522" s="182"/>
      <c r="AY522" s="94"/>
      <c r="AZ52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2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22" s="95"/>
      <c r="BC522" s="95"/>
      <c r="BD522" s="90" t="str">
        <f>IF(AND(Table1[[#This Row],[Residential]]=1,Table1[[#This Row],[Commercial]]=1),1,"")</f>
        <v/>
      </c>
      <c r="BE522" s="90" t="str">
        <f>CONCATENATE(IF(Table1[[#This Row],[Residential]]=1,"Residential, ",""),IF(Table1[[#This Row],[Commercial]]=1,"Commercial",""))</f>
        <v/>
      </c>
      <c r="BF522" s="94"/>
      <c r="BG522" s="94"/>
      <c r="BH522" s="94"/>
      <c r="BI522" s="94"/>
      <c r="BJ522" s="94"/>
      <c r="BK522" s="94"/>
      <c r="BL522" s="94"/>
      <c r="BM522" s="182"/>
      <c r="BN522" s="94"/>
      <c r="BO52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22" s="178"/>
      <c r="BQ522" s="120"/>
      <c r="BR522" s="132"/>
      <c r="BS522" s="120"/>
      <c r="BT522" s="175"/>
      <c r="BU522" s="175"/>
      <c r="BV522" s="175"/>
      <c r="BW522" s="121"/>
      <c r="BX522" s="121"/>
      <c r="BY522" s="121"/>
      <c r="BZ522" s="227"/>
      <c r="CA52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22" s="48">
        <f>COUNTIF(Table1[[#This Row],[Validity]:[Alignment with NCC (Yes=1,No=0)]],"N/A")</f>
        <v>0</v>
      </c>
      <c r="CC522" s="48">
        <f>IF(ISERROR(Table1[[#This Row],[Total Quality Score (out of 10)]]/(4-Table1[[#This Row],[N/A Count]])),0,Table1[[#This Row],[Total Quality Score (out of 10)]]/(4-Table1[[#This Row],[N/A Count]]))</f>
        <v>0</v>
      </c>
      <c r="CD522" s="106"/>
      <c r="CE522" s="106"/>
      <c r="CF522" s="172" t="str">
        <f>IF(SUM(Table1[[#This Row],[Multiple]:[Level (all)62]])&lt;1,IF(Table1[[#This Row],[General]]=1,1,""),"")</f>
        <v/>
      </c>
      <c r="CG522" s="172" t="str">
        <f>IF(SUM(Table1[[#This Row],[Multiple]:[Level (all)62]])&lt;1,IF(Table1[[#This Row],[Beginner]]=1,1,""),"")</f>
        <v/>
      </c>
      <c r="CH522" s="171" t="str">
        <f>IF(SUM(Table1[[#This Row],[Multiple]:[Level (all)62]])&lt;1,IF(Table1[[#This Row],[Intermediate]]=1,1,""),"")</f>
        <v/>
      </c>
      <c r="CI522" s="171" t="str">
        <f>IF(SUM(Table1[[#This Row],[Multiple]:[Level (all)62]])&lt;1,IF(Table1[[#This Row],[Advanced]]=1,1,""),"")</f>
        <v/>
      </c>
      <c r="CJ522" s="171" t="str">
        <f>IF(AND(SUM(Table1[[#This Row],[General]:[Advanced]])&lt;4,SUM(Table1[[#This Row],[General]:[Advanced]])&gt;1),1,"")</f>
        <v/>
      </c>
      <c r="CK522" s="171" t="str">
        <f>Table1[[#This Row],[Level (all)]]</f>
        <v/>
      </c>
      <c r="CL522" s="171" t="str">
        <f>IF(Table1[[#This Row],[Multiple audience]]&lt;&gt;1,IF(Table1[[#This Row],[General Audience]]=1,1,""),"")</f>
        <v/>
      </c>
      <c r="CM522" s="171" t="str">
        <f>IF(Table1[[#This Row],[Multiple audience]]&lt;&gt;1,IF(Table1[[#This Row],[Planners / Designers ]]=1,1,""),"")</f>
        <v/>
      </c>
      <c r="CN522" s="171" t="str">
        <f>IF(Table1[[#This Row],[Multiple audience]]&lt;&gt;1,IF(Table1[[#This Row],[Regulatory Assessors]]=1,1,""),"")</f>
        <v/>
      </c>
      <c r="CO522" s="171" t="str">
        <f>IF(Table1[[#This Row],[Multiple audience]]&lt;&gt;1,IF(Table1[[#This Row],[Builders / Management]]=1,1,""),"")</f>
        <v/>
      </c>
      <c r="CP522" s="171" t="str">
        <f>IF(Table1[[#This Row],[Multiple audience]]&lt;&gt;1,IF(Table1[[#This Row],[Energy / Sus Assessors]]=1,1,""),"")</f>
        <v/>
      </c>
      <c r="CQ522" s="171" t="str">
        <f>IF(Table1[[#This Row],[Multiple audience]]&lt;&gt;1,IF(Table1[[#This Row],[Semi-skilled]]=1,1,""),"")</f>
        <v/>
      </c>
      <c r="CR522" s="171" t="str">
        <f>IF(Table1[[#This Row],[Multiple audience]]&lt;&gt;1,IF(Table1[[#This Row],[Trades]]=1,1,""),"")</f>
        <v/>
      </c>
      <c r="CS522" s="171" t="str">
        <f>IF(Table1[[#This Row],[Multiple audience]]&lt;&gt;1,IF(Table1[[#This Row],[Other]]=1,1,""),"")</f>
        <v/>
      </c>
      <c r="CT522" s="171" t="str">
        <f>IF(SUM(Table1[[#This Row],[General Audience]:[Other]])&gt;1,1,"")</f>
        <v/>
      </c>
      <c r="CU522" s="171" t="str">
        <f>IF(Table1[[#This Row],[Various  ]]&lt;&gt;1,IF(Table1[[#This Row],[Calculator / Software]]=1,1,""),"")</f>
        <v/>
      </c>
      <c r="CV522" s="171" t="str">
        <f>IF(Table1[[#This Row],[Various  ]]&lt;&gt;1,IF(Table1[[#This Row],[Information  ]]=1,1,""),"")</f>
        <v/>
      </c>
      <c r="CW522" s="171" t="str">
        <f>IF(Table1[[#This Row],[Various  ]]&lt;&gt;1,IF(Table1[[#This Row],[Interactive Tool]]=1,1,""),"")</f>
        <v/>
      </c>
      <c r="CX522" s="171" t="str">
        <f>IF(Table1[[#This Row],[Various  ]]&lt;&gt;1,IF(Table1[[#This Row],[Technical Specifications]]=1,1,""),"")</f>
        <v/>
      </c>
      <c r="CY522" s="171" t="str">
        <f>IF(Table1[[#This Row],[Various  ]]&lt;&gt;1,IF(Table1[[#This Row],[Training Resources]]=1,1,""),"")</f>
        <v/>
      </c>
      <c r="CZ522" s="171" t="str">
        <f>IF(Table1[[#This Row],[Various  ]]&lt;&gt;1,IF(Table1[[#This Row],[Toolbox]]=1,1,""),"")</f>
        <v/>
      </c>
      <c r="DA522" s="169" t="str">
        <f>IF(Table1[[#This Row],[Various  ]]&lt;&gt;1,IF(Table1[[#This Row],[Video]]=1,1,""),"")</f>
        <v/>
      </c>
      <c r="DB522" s="169" t="str">
        <f>IF(Table1[[#This Row],[Various  ]]&lt;&gt;1,IF(Table1[[#This Row],[Case study]]=1,1,""),"")</f>
        <v/>
      </c>
      <c r="DC522" s="169" t="str">
        <f>IF(Table1[[#This Row],[Various  ]]&lt;&gt;1,IF(Table1[[#This Row],[Other   ]]=1,1,""),"")</f>
        <v/>
      </c>
      <c r="DD522" s="169" t="str">
        <f>IF(Table1[[#This Row],[Various  ]]&lt;&gt;1,IF(Table1[[#This Row],[Standards]]=1,1,""),"")</f>
        <v/>
      </c>
      <c r="DE522" s="169" t="str">
        <f>IF(Table1[[#This Row],[Various]]=1,1,IF(SUM(Table1[[#This Row],[Calculator / Software]:[Standards]])&gt;1,1,""))</f>
        <v/>
      </c>
      <c r="DF522" s="169" t="str">
        <f>IF(Table1[[#This Row],[Multiple NCC links]]&lt;&gt;1,IF(Table1[[#This Row],[Design]]=1,1,""),"")</f>
        <v/>
      </c>
      <c r="DG522" s="169" t="str">
        <f>IF(Table1[[#This Row],[Multiple NCC links]]&lt;&gt;1,IF(Table1[[#This Row],[Assessment / Verification]]=1,1,""),"")</f>
        <v/>
      </c>
      <c r="DH522" s="169" t="str">
        <f>IF(Table1[[#This Row],[Multiple NCC links]]&lt;&gt;1,IF(Table1[[#This Row],[Climate Specific ]]=1,1,""),"")</f>
        <v/>
      </c>
      <c r="DI522" s="169" t="str">
        <f>IF(Table1[[#This Row],[Multiple NCC links]]&lt;&gt;1,IF(Table1[[#This Row],[Alterations / Additions]]=1,1,""),"")</f>
        <v/>
      </c>
      <c r="DJ522" s="169" t="str">
        <f>IF(Table1[[#This Row],[Multiple NCC links]]&lt;&gt;1,IF(Table1[[#This Row],[Glazing]]=1,1,""),"")</f>
        <v/>
      </c>
      <c r="DK522" s="169" t="str">
        <f>IF(Table1[[#This Row],[Multiple NCC links]]&lt;&gt;1,IF(Table1[[#This Row],[Building Fabric / Thermal / Sealing]]=1,1,""),"")</f>
        <v/>
      </c>
      <c r="DL522" s="169" t="str">
        <f>IF(Table1[[#This Row],[Multiple NCC links]]&lt;&gt;1,IF(Table1[[#This Row],[Lighting]]=1,1,""),"")</f>
        <v/>
      </c>
      <c r="DM522" s="169" t="str">
        <f>IF(Table1[[#This Row],[Multiple NCC links]]&lt;&gt;1,IF(Table1[[#This Row],[HVAC]]=1,1,""),"")</f>
        <v/>
      </c>
      <c r="DN522" s="169" t="str">
        <f>IF(Table1[[#This Row],[Multiple NCC links]]&lt;&gt;1,IF(Table1[[#This Row],[Services]]=1,1,""),"")</f>
        <v/>
      </c>
      <c r="DO522" s="169" t="str">
        <f>IF(Table1[[#This Row],[Multiple NCC links]]&lt;&gt;1,IF(Table1[[#This Row],[Maintenance &amp; Monitoring]]=1,1,""),"")</f>
        <v/>
      </c>
      <c r="DP522" s="169" t="str">
        <f>IF(Table1[[#This Row],[Multiple NCC links]]&lt;&gt;1,IF(Table1[[#This Row],[Hand over / Operations]]=1,1,""),"")</f>
        <v/>
      </c>
      <c r="DQ522" s="169" t="str">
        <f>IF(Table1[[#This Row],[Multiple NCC links]]&lt;&gt;1,IF(Table1[[#This Row],[As built assessment]]=1,1,""),"")</f>
        <v/>
      </c>
      <c r="DR522" s="169" t="str">
        <f>IF(Table1[[#This Row],[Multiple NCC links]]&lt;&gt;1,IF(Table1[[#This Row],[Beyond compliance]]=1,1,""),"")</f>
        <v/>
      </c>
      <c r="DS522" s="169" t="str">
        <f>IF(SUM(Table1[[#This Row],[Design]:[Beyond compliance]])&gt;1,1,"")</f>
        <v/>
      </c>
      <c r="DT522" s="169" t="str">
        <f>IF(Table1[[#This Row],[Both Residential &amp; Commercial4]]&lt;&gt;1,IF(Table1[[#This Row],[Residential]]=1,1,""),"")</f>
        <v/>
      </c>
      <c r="DU522" s="169" t="str">
        <f>IF(Table1[[#This Row],[Both Residential &amp; Commercial4]]&lt;&gt;1,IF(Table1[[#This Row],[Commercial]]=1,1,""),"")</f>
        <v/>
      </c>
      <c r="DV522" s="169" t="str">
        <f>Table1[[#This Row],[Residential &amp; Commercial]]</f>
        <v/>
      </c>
      <c r="DW522" s="169"/>
    </row>
    <row r="523" spans="1:127" s="49" customFormat="1" ht="20.25" thickTop="1" thickBot="1" x14ac:dyDescent="0.35">
      <c r="A523" s="97"/>
      <c r="B523" s="97"/>
      <c r="C523" s="88"/>
      <c r="D523" s="88"/>
      <c r="E523" s="176"/>
      <c r="F523" s="176"/>
      <c r="G523" s="176"/>
      <c r="H523" s="176"/>
      <c r="I523" s="90" t="str">
        <f>IF(AND(Table1[[#This Row],[General]]=1,Table1[[#This Row],[Beginner]]=1,Table1[[#This Row],[Intermediate]]=1,Table1[[#This Row],[Advanced]]=1),1,"")</f>
        <v/>
      </c>
      <c r="J523" s="90" t="str">
        <f>CONCATENATE(IF(Table1[[#This Row],[General]]=1,"General, ",""), IF(Table1[[#This Row],[Beginner]]=1,"Beginner, ",""),IF(Table1[[#This Row],[Intermediate]]=1,"Intermediate, ",""), IF(Table1[[#This Row],[Advanced]]=1,"Advanced",""))</f>
        <v/>
      </c>
      <c r="K523" s="91"/>
      <c r="L523" s="179"/>
      <c r="M523" s="91"/>
      <c r="N523" s="91"/>
      <c r="O523" s="159"/>
      <c r="P523" s="91"/>
      <c r="Q523" s="91"/>
      <c r="R523" s="91"/>
      <c r="S52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23" s="102"/>
      <c r="U523" s="102"/>
      <c r="V523" s="240"/>
      <c r="W523" s="240"/>
      <c r="X523" s="102"/>
      <c r="Y523" s="102"/>
      <c r="Z523" s="102"/>
      <c r="AA523" s="102"/>
      <c r="AB523" s="102"/>
      <c r="AC523" s="102"/>
      <c r="AD523" s="102"/>
      <c r="AE523" s="102"/>
      <c r="AF523" s="102"/>
      <c r="AG52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23" s="103"/>
      <c r="AI523" s="103"/>
      <c r="AJ523" s="103"/>
      <c r="AK523" s="74" t="str">
        <f>CONCATENATE(IF(Table1[[#This Row],[Digital]]=1,"Digital, ",""),IF(Table1[[#This Row],[Face to Face]]=1,"Face to face, ",""),IF(Table1[[#This Row],[Blended]]=1,"Blended",""))</f>
        <v/>
      </c>
      <c r="AL523" s="99"/>
      <c r="AM523" s="104"/>
      <c r="AN523" s="130"/>
      <c r="AO523" s="94"/>
      <c r="AP523" s="182"/>
      <c r="AQ523" s="94"/>
      <c r="AR523" s="94"/>
      <c r="AS523" s="94"/>
      <c r="AT523" s="94"/>
      <c r="AU523" s="94"/>
      <c r="AV523" s="182"/>
      <c r="AW523" s="182"/>
      <c r="AX523" s="182"/>
      <c r="AY523" s="94"/>
      <c r="AZ52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2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23" s="95"/>
      <c r="BC523" s="95"/>
      <c r="BD523" s="90" t="str">
        <f>IF(AND(Table1[[#This Row],[Residential]]=1,Table1[[#This Row],[Commercial]]=1),1,"")</f>
        <v/>
      </c>
      <c r="BE523" s="90" t="str">
        <f>CONCATENATE(IF(Table1[[#This Row],[Residential]]=1,"Residential, ",""),IF(Table1[[#This Row],[Commercial]]=1,"Commercial",""))</f>
        <v/>
      </c>
      <c r="BF523" s="94"/>
      <c r="BG523" s="94"/>
      <c r="BH523" s="94"/>
      <c r="BI523" s="94"/>
      <c r="BJ523" s="94"/>
      <c r="BK523" s="94"/>
      <c r="BL523" s="94"/>
      <c r="BM523" s="182"/>
      <c r="BN523" s="94"/>
      <c r="BO52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23" s="178"/>
      <c r="BQ523" s="120"/>
      <c r="BR523" s="132"/>
      <c r="BS523" s="120"/>
      <c r="BT523" s="175"/>
      <c r="BU523" s="175"/>
      <c r="BV523" s="175"/>
      <c r="BW523" s="121"/>
      <c r="BX523" s="121"/>
      <c r="BY523" s="121"/>
      <c r="BZ523" s="227"/>
      <c r="CA52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23" s="48">
        <f>COUNTIF(Table1[[#This Row],[Validity]:[Alignment with NCC (Yes=1,No=0)]],"N/A")</f>
        <v>0</v>
      </c>
      <c r="CC523" s="48">
        <f>IF(ISERROR(Table1[[#This Row],[Total Quality Score (out of 10)]]/(4-Table1[[#This Row],[N/A Count]])),0,Table1[[#This Row],[Total Quality Score (out of 10)]]/(4-Table1[[#This Row],[N/A Count]]))</f>
        <v>0</v>
      </c>
      <c r="CD523" s="106"/>
      <c r="CE523" s="106"/>
      <c r="CF523" s="172" t="str">
        <f>IF(SUM(Table1[[#This Row],[Multiple]:[Level (all)62]])&lt;1,IF(Table1[[#This Row],[General]]=1,1,""),"")</f>
        <v/>
      </c>
      <c r="CG523" s="172" t="str">
        <f>IF(SUM(Table1[[#This Row],[Multiple]:[Level (all)62]])&lt;1,IF(Table1[[#This Row],[Beginner]]=1,1,""),"")</f>
        <v/>
      </c>
      <c r="CH523" s="171" t="str">
        <f>IF(SUM(Table1[[#This Row],[Multiple]:[Level (all)62]])&lt;1,IF(Table1[[#This Row],[Intermediate]]=1,1,""),"")</f>
        <v/>
      </c>
      <c r="CI523" s="171" t="str">
        <f>IF(SUM(Table1[[#This Row],[Multiple]:[Level (all)62]])&lt;1,IF(Table1[[#This Row],[Advanced]]=1,1,""),"")</f>
        <v/>
      </c>
      <c r="CJ523" s="171" t="str">
        <f>IF(AND(SUM(Table1[[#This Row],[General]:[Advanced]])&lt;4,SUM(Table1[[#This Row],[General]:[Advanced]])&gt;1),1,"")</f>
        <v/>
      </c>
      <c r="CK523" s="171" t="str">
        <f>Table1[[#This Row],[Level (all)]]</f>
        <v/>
      </c>
      <c r="CL523" s="171" t="str">
        <f>IF(Table1[[#This Row],[Multiple audience]]&lt;&gt;1,IF(Table1[[#This Row],[General Audience]]=1,1,""),"")</f>
        <v/>
      </c>
      <c r="CM523" s="171" t="str">
        <f>IF(Table1[[#This Row],[Multiple audience]]&lt;&gt;1,IF(Table1[[#This Row],[Planners / Designers ]]=1,1,""),"")</f>
        <v/>
      </c>
      <c r="CN523" s="171" t="str">
        <f>IF(Table1[[#This Row],[Multiple audience]]&lt;&gt;1,IF(Table1[[#This Row],[Regulatory Assessors]]=1,1,""),"")</f>
        <v/>
      </c>
      <c r="CO523" s="171" t="str">
        <f>IF(Table1[[#This Row],[Multiple audience]]&lt;&gt;1,IF(Table1[[#This Row],[Builders / Management]]=1,1,""),"")</f>
        <v/>
      </c>
      <c r="CP523" s="171" t="str">
        <f>IF(Table1[[#This Row],[Multiple audience]]&lt;&gt;1,IF(Table1[[#This Row],[Energy / Sus Assessors]]=1,1,""),"")</f>
        <v/>
      </c>
      <c r="CQ523" s="171" t="str">
        <f>IF(Table1[[#This Row],[Multiple audience]]&lt;&gt;1,IF(Table1[[#This Row],[Semi-skilled]]=1,1,""),"")</f>
        <v/>
      </c>
      <c r="CR523" s="171" t="str">
        <f>IF(Table1[[#This Row],[Multiple audience]]&lt;&gt;1,IF(Table1[[#This Row],[Trades]]=1,1,""),"")</f>
        <v/>
      </c>
      <c r="CS523" s="171" t="str">
        <f>IF(Table1[[#This Row],[Multiple audience]]&lt;&gt;1,IF(Table1[[#This Row],[Other]]=1,1,""),"")</f>
        <v/>
      </c>
      <c r="CT523" s="171" t="str">
        <f>IF(SUM(Table1[[#This Row],[General Audience]:[Other]])&gt;1,1,"")</f>
        <v/>
      </c>
      <c r="CU523" s="171" t="str">
        <f>IF(Table1[[#This Row],[Various  ]]&lt;&gt;1,IF(Table1[[#This Row],[Calculator / Software]]=1,1,""),"")</f>
        <v/>
      </c>
      <c r="CV523" s="171" t="str">
        <f>IF(Table1[[#This Row],[Various  ]]&lt;&gt;1,IF(Table1[[#This Row],[Information  ]]=1,1,""),"")</f>
        <v/>
      </c>
      <c r="CW523" s="171" t="str">
        <f>IF(Table1[[#This Row],[Various  ]]&lt;&gt;1,IF(Table1[[#This Row],[Interactive Tool]]=1,1,""),"")</f>
        <v/>
      </c>
      <c r="CX523" s="171" t="str">
        <f>IF(Table1[[#This Row],[Various  ]]&lt;&gt;1,IF(Table1[[#This Row],[Technical Specifications]]=1,1,""),"")</f>
        <v/>
      </c>
      <c r="CY523" s="171" t="str">
        <f>IF(Table1[[#This Row],[Various  ]]&lt;&gt;1,IF(Table1[[#This Row],[Training Resources]]=1,1,""),"")</f>
        <v/>
      </c>
      <c r="CZ523" s="171" t="str">
        <f>IF(Table1[[#This Row],[Various  ]]&lt;&gt;1,IF(Table1[[#This Row],[Toolbox]]=1,1,""),"")</f>
        <v/>
      </c>
      <c r="DA523" s="169" t="str">
        <f>IF(Table1[[#This Row],[Various  ]]&lt;&gt;1,IF(Table1[[#This Row],[Video]]=1,1,""),"")</f>
        <v/>
      </c>
      <c r="DB523" s="169" t="str">
        <f>IF(Table1[[#This Row],[Various  ]]&lt;&gt;1,IF(Table1[[#This Row],[Case study]]=1,1,""),"")</f>
        <v/>
      </c>
      <c r="DC523" s="169" t="str">
        <f>IF(Table1[[#This Row],[Various  ]]&lt;&gt;1,IF(Table1[[#This Row],[Other   ]]=1,1,""),"")</f>
        <v/>
      </c>
      <c r="DD523" s="169" t="str">
        <f>IF(Table1[[#This Row],[Various  ]]&lt;&gt;1,IF(Table1[[#This Row],[Standards]]=1,1,""),"")</f>
        <v/>
      </c>
      <c r="DE523" s="169" t="str">
        <f>IF(Table1[[#This Row],[Various]]=1,1,IF(SUM(Table1[[#This Row],[Calculator / Software]:[Standards]])&gt;1,1,""))</f>
        <v/>
      </c>
      <c r="DF523" s="169" t="str">
        <f>IF(Table1[[#This Row],[Multiple NCC links]]&lt;&gt;1,IF(Table1[[#This Row],[Design]]=1,1,""),"")</f>
        <v/>
      </c>
      <c r="DG523" s="169" t="str">
        <f>IF(Table1[[#This Row],[Multiple NCC links]]&lt;&gt;1,IF(Table1[[#This Row],[Assessment / Verification]]=1,1,""),"")</f>
        <v/>
      </c>
      <c r="DH523" s="169" t="str">
        <f>IF(Table1[[#This Row],[Multiple NCC links]]&lt;&gt;1,IF(Table1[[#This Row],[Climate Specific ]]=1,1,""),"")</f>
        <v/>
      </c>
      <c r="DI523" s="169" t="str">
        <f>IF(Table1[[#This Row],[Multiple NCC links]]&lt;&gt;1,IF(Table1[[#This Row],[Alterations / Additions]]=1,1,""),"")</f>
        <v/>
      </c>
      <c r="DJ523" s="169" t="str">
        <f>IF(Table1[[#This Row],[Multiple NCC links]]&lt;&gt;1,IF(Table1[[#This Row],[Glazing]]=1,1,""),"")</f>
        <v/>
      </c>
      <c r="DK523" s="169" t="str">
        <f>IF(Table1[[#This Row],[Multiple NCC links]]&lt;&gt;1,IF(Table1[[#This Row],[Building Fabric / Thermal / Sealing]]=1,1,""),"")</f>
        <v/>
      </c>
      <c r="DL523" s="169" t="str">
        <f>IF(Table1[[#This Row],[Multiple NCC links]]&lt;&gt;1,IF(Table1[[#This Row],[Lighting]]=1,1,""),"")</f>
        <v/>
      </c>
      <c r="DM523" s="169" t="str">
        <f>IF(Table1[[#This Row],[Multiple NCC links]]&lt;&gt;1,IF(Table1[[#This Row],[HVAC]]=1,1,""),"")</f>
        <v/>
      </c>
      <c r="DN523" s="169" t="str">
        <f>IF(Table1[[#This Row],[Multiple NCC links]]&lt;&gt;1,IF(Table1[[#This Row],[Services]]=1,1,""),"")</f>
        <v/>
      </c>
      <c r="DO523" s="169" t="str">
        <f>IF(Table1[[#This Row],[Multiple NCC links]]&lt;&gt;1,IF(Table1[[#This Row],[Maintenance &amp; Monitoring]]=1,1,""),"")</f>
        <v/>
      </c>
      <c r="DP523" s="169" t="str">
        <f>IF(Table1[[#This Row],[Multiple NCC links]]&lt;&gt;1,IF(Table1[[#This Row],[Hand over / Operations]]=1,1,""),"")</f>
        <v/>
      </c>
      <c r="DQ523" s="169" t="str">
        <f>IF(Table1[[#This Row],[Multiple NCC links]]&lt;&gt;1,IF(Table1[[#This Row],[As built assessment]]=1,1,""),"")</f>
        <v/>
      </c>
      <c r="DR523" s="169" t="str">
        <f>IF(Table1[[#This Row],[Multiple NCC links]]&lt;&gt;1,IF(Table1[[#This Row],[Beyond compliance]]=1,1,""),"")</f>
        <v/>
      </c>
      <c r="DS523" s="169" t="str">
        <f>IF(SUM(Table1[[#This Row],[Design]:[Beyond compliance]])&gt;1,1,"")</f>
        <v/>
      </c>
      <c r="DT523" s="169" t="str">
        <f>IF(Table1[[#This Row],[Both Residential &amp; Commercial4]]&lt;&gt;1,IF(Table1[[#This Row],[Residential]]=1,1,""),"")</f>
        <v/>
      </c>
      <c r="DU523" s="169" t="str">
        <f>IF(Table1[[#This Row],[Both Residential &amp; Commercial4]]&lt;&gt;1,IF(Table1[[#This Row],[Commercial]]=1,1,""),"")</f>
        <v/>
      </c>
      <c r="DV523" s="169" t="str">
        <f>Table1[[#This Row],[Residential &amp; Commercial]]</f>
        <v/>
      </c>
      <c r="DW523" s="169"/>
    </row>
    <row r="524" spans="1:127" s="49" customFormat="1" ht="20.25" thickTop="1" thickBot="1" x14ac:dyDescent="0.35">
      <c r="A524" s="97"/>
      <c r="B524" s="97"/>
      <c r="C524" s="88"/>
      <c r="D524" s="88"/>
      <c r="E524" s="176"/>
      <c r="F524" s="176"/>
      <c r="G524" s="176"/>
      <c r="H524" s="176"/>
      <c r="I524" s="90" t="str">
        <f>IF(AND(Table1[[#This Row],[General]]=1,Table1[[#This Row],[Beginner]]=1,Table1[[#This Row],[Intermediate]]=1,Table1[[#This Row],[Advanced]]=1),1,"")</f>
        <v/>
      </c>
      <c r="J524" s="90" t="str">
        <f>CONCATENATE(IF(Table1[[#This Row],[General]]=1,"General, ",""), IF(Table1[[#This Row],[Beginner]]=1,"Beginner, ",""),IF(Table1[[#This Row],[Intermediate]]=1,"Intermediate, ",""), IF(Table1[[#This Row],[Advanced]]=1,"Advanced",""))</f>
        <v/>
      </c>
      <c r="K524" s="91"/>
      <c r="L524" s="179"/>
      <c r="M524" s="91"/>
      <c r="N524" s="91"/>
      <c r="O524" s="159"/>
      <c r="P524" s="91"/>
      <c r="Q524" s="91"/>
      <c r="R524" s="91"/>
      <c r="S52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24" s="102"/>
      <c r="U524" s="102"/>
      <c r="V524" s="240"/>
      <c r="W524" s="240"/>
      <c r="X524" s="102"/>
      <c r="Y524" s="102"/>
      <c r="Z524" s="102"/>
      <c r="AA524" s="102"/>
      <c r="AB524" s="102"/>
      <c r="AC524" s="102"/>
      <c r="AD524" s="102"/>
      <c r="AE524" s="102"/>
      <c r="AF524" s="102"/>
      <c r="AG52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24" s="103"/>
      <c r="AI524" s="103"/>
      <c r="AJ524" s="103"/>
      <c r="AK524" s="74" t="str">
        <f>CONCATENATE(IF(Table1[[#This Row],[Digital]]=1,"Digital, ",""),IF(Table1[[#This Row],[Face to Face]]=1,"Face to face, ",""),IF(Table1[[#This Row],[Blended]]=1,"Blended",""))</f>
        <v/>
      </c>
      <c r="AL524" s="99"/>
      <c r="AM524" s="104"/>
      <c r="AN524" s="130"/>
      <c r="AO524" s="94"/>
      <c r="AP524" s="182"/>
      <c r="AQ524" s="94"/>
      <c r="AR524" s="94"/>
      <c r="AS524" s="94"/>
      <c r="AT524" s="94"/>
      <c r="AU524" s="94"/>
      <c r="AV524" s="182"/>
      <c r="AW524" s="182"/>
      <c r="AX524" s="182"/>
      <c r="AY524" s="94"/>
      <c r="AZ52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2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24" s="95"/>
      <c r="BC524" s="95"/>
      <c r="BD524" s="90" t="str">
        <f>IF(AND(Table1[[#This Row],[Residential]]=1,Table1[[#This Row],[Commercial]]=1),1,"")</f>
        <v/>
      </c>
      <c r="BE524" s="90" t="str">
        <f>CONCATENATE(IF(Table1[[#This Row],[Residential]]=1,"Residential, ",""),IF(Table1[[#This Row],[Commercial]]=1,"Commercial",""))</f>
        <v/>
      </c>
      <c r="BF524" s="94"/>
      <c r="BG524" s="94"/>
      <c r="BH524" s="94"/>
      <c r="BI524" s="94"/>
      <c r="BJ524" s="94"/>
      <c r="BK524" s="94"/>
      <c r="BL524" s="94"/>
      <c r="BM524" s="182"/>
      <c r="BN524" s="94"/>
      <c r="BO52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24" s="178"/>
      <c r="BQ524" s="120"/>
      <c r="BR524" s="132"/>
      <c r="BS524" s="120"/>
      <c r="BT524" s="175"/>
      <c r="BU524" s="175"/>
      <c r="BV524" s="175"/>
      <c r="BW524" s="121"/>
      <c r="BX524" s="121"/>
      <c r="BY524" s="121"/>
      <c r="BZ524" s="227"/>
      <c r="CA52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24" s="48">
        <f>COUNTIF(Table1[[#This Row],[Validity]:[Alignment with NCC (Yes=1,No=0)]],"N/A")</f>
        <v>0</v>
      </c>
      <c r="CC524" s="48">
        <f>IF(ISERROR(Table1[[#This Row],[Total Quality Score (out of 10)]]/(4-Table1[[#This Row],[N/A Count]])),0,Table1[[#This Row],[Total Quality Score (out of 10)]]/(4-Table1[[#This Row],[N/A Count]]))</f>
        <v>0</v>
      </c>
      <c r="CD524" s="106"/>
      <c r="CE524" s="106"/>
      <c r="CF524" s="172" t="str">
        <f>IF(SUM(Table1[[#This Row],[Multiple]:[Level (all)62]])&lt;1,IF(Table1[[#This Row],[General]]=1,1,""),"")</f>
        <v/>
      </c>
      <c r="CG524" s="172" t="str">
        <f>IF(SUM(Table1[[#This Row],[Multiple]:[Level (all)62]])&lt;1,IF(Table1[[#This Row],[Beginner]]=1,1,""),"")</f>
        <v/>
      </c>
      <c r="CH524" s="171" t="str">
        <f>IF(SUM(Table1[[#This Row],[Multiple]:[Level (all)62]])&lt;1,IF(Table1[[#This Row],[Intermediate]]=1,1,""),"")</f>
        <v/>
      </c>
      <c r="CI524" s="171" t="str">
        <f>IF(SUM(Table1[[#This Row],[Multiple]:[Level (all)62]])&lt;1,IF(Table1[[#This Row],[Advanced]]=1,1,""),"")</f>
        <v/>
      </c>
      <c r="CJ524" s="171" t="str">
        <f>IF(AND(SUM(Table1[[#This Row],[General]:[Advanced]])&lt;4,SUM(Table1[[#This Row],[General]:[Advanced]])&gt;1),1,"")</f>
        <v/>
      </c>
      <c r="CK524" s="171" t="str">
        <f>Table1[[#This Row],[Level (all)]]</f>
        <v/>
      </c>
      <c r="CL524" s="171" t="str">
        <f>IF(Table1[[#This Row],[Multiple audience]]&lt;&gt;1,IF(Table1[[#This Row],[General Audience]]=1,1,""),"")</f>
        <v/>
      </c>
      <c r="CM524" s="171" t="str">
        <f>IF(Table1[[#This Row],[Multiple audience]]&lt;&gt;1,IF(Table1[[#This Row],[Planners / Designers ]]=1,1,""),"")</f>
        <v/>
      </c>
      <c r="CN524" s="171" t="str">
        <f>IF(Table1[[#This Row],[Multiple audience]]&lt;&gt;1,IF(Table1[[#This Row],[Regulatory Assessors]]=1,1,""),"")</f>
        <v/>
      </c>
      <c r="CO524" s="171" t="str">
        <f>IF(Table1[[#This Row],[Multiple audience]]&lt;&gt;1,IF(Table1[[#This Row],[Builders / Management]]=1,1,""),"")</f>
        <v/>
      </c>
      <c r="CP524" s="171" t="str">
        <f>IF(Table1[[#This Row],[Multiple audience]]&lt;&gt;1,IF(Table1[[#This Row],[Energy / Sus Assessors]]=1,1,""),"")</f>
        <v/>
      </c>
      <c r="CQ524" s="171" t="str">
        <f>IF(Table1[[#This Row],[Multiple audience]]&lt;&gt;1,IF(Table1[[#This Row],[Semi-skilled]]=1,1,""),"")</f>
        <v/>
      </c>
      <c r="CR524" s="171" t="str">
        <f>IF(Table1[[#This Row],[Multiple audience]]&lt;&gt;1,IF(Table1[[#This Row],[Trades]]=1,1,""),"")</f>
        <v/>
      </c>
      <c r="CS524" s="171" t="str">
        <f>IF(Table1[[#This Row],[Multiple audience]]&lt;&gt;1,IF(Table1[[#This Row],[Other]]=1,1,""),"")</f>
        <v/>
      </c>
      <c r="CT524" s="171" t="str">
        <f>IF(SUM(Table1[[#This Row],[General Audience]:[Other]])&gt;1,1,"")</f>
        <v/>
      </c>
      <c r="CU524" s="171" t="str">
        <f>IF(Table1[[#This Row],[Various  ]]&lt;&gt;1,IF(Table1[[#This Row],[Calculator / Software]]=1,1,""),"")</f>
        <v/>
      </c>
      <c r="CV524" s="171" t="str">
        <f>IF(Table1[[#This Row],[Various  ]]&lt;&gt;1,IF(Table1[[#This Row],[Information  ]]=1,1,""),"")</f>
        <v/>
      </c>
      <c r="CW524" s="171" t="str">
        <f>IF(Table1[[#This Row],[Various  ]]&lt;&gt;1,IF(Table1[[#This Row],[Interactive Tool]]=1,1,""),"")</f>
        <v/>
      </c>
      <c r="CX524" s="171" t="str">
        <f>IF(Table1[[#This Row],[Various  ]]&lt;&gt;1,IF(Table1[[#This Row],[Technical Specifications]]=1,1,""),"")</f>
        <v/>
      </c>
      <c r="CY524" s="171" t="str">
        <f>IF(Table1[[#This Row],[Various  ]]&lt;&gt;1,IF(Table1[[#This Row],[Training Resources]]=1,1,""),"")</f>
        <v/>
      </c>
      <c r="CZ524" s="171" t="str">
        <f>IF(Table1[[#This Row],[Various  ]]&lt;&gt;1,IF(Table1[[#This Row],[Toolbox]]=1,1,""),"")</f>
        <v/>
      </c>
      <c r="DA524" s="169" t="str">
        <f>IF(Table1[[#This Row],[Various  ]]&lt;&gt;1,IF(Table1[[#This Row],[Video]]=1,1,""),"")</f>
        <v/>
      </c>
      <c r="DB524" s="169" t="str">
        <f>IF(Table1[[#This Row],[Various  ]]&lt;&gt;1,IF(Table1[[#This Row],[Case study]]=1,1,""),"")</f>
        <v/>
      </c>
      <c r="DC524" s="169" t="str">
        <f>IF(Table1[[#This Row],[Various  ]]&lt;&gt;1,IF(Table1[[#This Row],[Other   ]]=1,1,""),"")</f>
        <v/>
      </c>
      <c r="DD524" s="169" t="str">
        <f>IF(Table1[[#This Row],[Various  ]]&lt;&gt;1,IF(Table1[[#This Row],[Standards]]=1,1,""),"")</f>
        <v/>
      </c>
      <c r="DE524" s="169" t="str">
        <f>IF(Table1[[#This Row],[Various]]=1,1,IF(SUM(Table1[[#This Row],[Calculator / Software]:[Standards]])&gt;1,1,""))</f>
        <v/>
      </c>
      <c r="DF524" s="169" t="str">
        <f>IF(Table1[[#This Row],[Multiple NCC links]]&lt;&gt;1,IF(Table1[[#This Row],[Design]]=1,1,""),"")</f>
        <v/>
      </c>
      <c r="DG524" s="169" t="str">
        <f>IF(Table1[[#This Row],[Multiple NCC links]]&lt;&gt;1,IF(Table1[[#This Row],[Assessment / Verification]]=1,1,""),"")</f>
        <v/>
      </c>
      <c r="DH524" s="169" t="str">
        <f>IF(Table1[[#This Row],[Multiple NCC links]]&lt;&gt;1,IF(Table1[[#This Row],[Climate Specific ]]=1,1,""),"")</f>
        <v/>
      </c>
      <c r="DI524" s="169" t="str">
        <f>IF(Table1[[#This Row],[Multiple NCC links]]&lt;&gt;1,IF(Table1[[#This Row],[Alterations / Additions]]=1,1,""),"")</f>
        <v/>
      </c>
      <c r="DJ524" s="169" t="str">
        <f>IF(Table1[[#This Row],[Multiple NCC links]]&lt;&gt;1,IF(Table1[[#This Row],[Glazing]]=1,1,""),"")</f>
        <v/>
      </c>
      <c r="DK524" s="169" t="str">
        <f>IF(Table1[[#This Row],[Multiple NCC links]]&lt;&gt;1,IF(Table1[[#This Row],[Building Fabric / Thermal / Sealing]]=1,1,""),"")</f>
        <v/>
      </c>
      <c r="DL524" s="169" t="str">
        <f>IF(Table1[[#This Row],[Multiple NCC links]]&lt;&gt;1,IF(Table1[[#This Row],[Lighting]]=1,1,""),"")</f>
        <v/>
      </c>
      <c r="DM524" s="169" t="str">
        <f>IF(Table1[[#This Row],[Multiple NCC links]]&lt;&gt;1,IF(Table1[[#This Row],[HVAC]]=1,1,""),"")</f>
        <v/>
      </c>
      <c r="DN524" s="169" t="str">
        <f>IF(Table1[[#This Row],[Multiple NCC links]]&lt;&gt;1,IF(Table1[[#This Row],[Services]]=1,1,""),"")</f>
        <v/>
      </c>
      <c r="DO524" s="169" t="str">
        <f>IF(Table1[[#This Row],[Multiple NCC links]]&lt;&gt;1,IF(Table1[[#This Row],[Maintenance &amp; Monitoring]]=1,1,""),"")</f>
        <v/>
      </c>
      <c r="DP524" s="169" t="str">
        <f>IF(Table1[[#This Row],[Multiple NCC links]]&lt;&gt;1,IF(Table1[[#This Row],[Hand over / Operations]]=1,1,""),"")</f>
        <v/>
      </c>
      <c r="DQ524" s="169" t="str">
        <f>IF(Table1[[#This Row],[Multiple NCC links]]&lt;&gt;1,IF(Table1[[#This Row],[As built assessment]]=1,1,""),"")</f>
        <v/>
      </c>
      <c r="DR524" s="169" t="str">
        <f>IF(Table1[[#This Row],[Multiple NCC links]]&lt;&gt;1,IF(Table1[[#This Row],[Beyond compliance]]=1,1,""),"")</f>
        <v/>
      </c>
      <c r="DS524" s="169" t="str">
        <f>IF(SUM(Table1[[#This Row],[Design]:[Beyond compliance]])&gt;1,1,"")</f>
        <v/>
      </c>
      <c r="DT524" s="169" t="str">
        <f>IF(Table1[[#This Row],[Both Residential &amp; Commercial4]]&lt;&gt;1,IF(Table1[[#This Row],[Residential]]=1,1,""),"")</f>
        <v/>
      </c>
      <c r="DU524" s="169" t="str">
        <f>IF(Table1[[#This Row],[Both Residential &amp; Commercial4]]&lt;&gt;1,IF(Table1[[#This Row],[Commercial]]=1,1,""),"")</f>
        <v/>
      </c>
      <c r="DV524" s="169" t="str">
        <f>Table1[[#This Row],[Residential &amp; Commercial]]</f>
        <v/>
      </c>
      <c r="DW524" s="169"/>
    </row>
    <row r="525" spans="1:127" s="49" customFormat="1" ht="20.25" thickTop="1" thickBot="1" x14ac:dyDescent="0.35">
      <c r="A525" s="97"/>
      <c r="B525" s="97"/>
      <c r="C525" s="88"/>
      <c r="D525" s="88"/>
      <c r="E525" s="176"/>
      <c r="F525" s="176"/>
      <c r="G525" s="176"/>
      <c r="H525" s="176"/>
      <c r="I525" s="90" t="str">
        <f>IF(AND(Table1[[#This Row],[General]]=1,Table1[[#This Row],[Beginner]]=1,Table1[[#This Row],[Intermediate]]=1,Table1[[#This Row],[Advanced]]=1),1,"")</f>
        <v/>
      </c>
      <c r="J525" s="90" t="str">
        <f>CONCATENATE(IF(Table1[[#This Row],[General]]=1,"General, ",""), IF(Table1[[#This Row],[Beginner]]=1,"Beginner, ",""),IF(Table1[[#This Row],[Intermediate]]=1,"Intermediate, ",""), IF(Table1[[#This Row],[Advanced]]=1,"Advanced",""))</f>
        <v/>
      </c>
      <c r="K525" s="91"/>
      <c r="L525" s="179"/>
      <c r="M525" s="91"/>
      <c r="N525" s="91"/>
      <c r="O525" s="159"/>
      <c r="P525" s="91"/>
      <c r="Q525" s="91"/>
      <c r="R525" s="91"/>
      <c r="S52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25" s="102"/>
      <c r="U525" s="102"/>
      <c r="V525" s="240"/>
      <c r="W525" s="240"/>
      <c r="X525" s="102"/>
      <c r="Y525" s="102"/>
      <c r="Z525" s="102"/>
      <c r="AA525" s="102"/>
      <c r="AB525" s="102"/>
      <c r="AC525" s="102"/>
      <c r="AD525" s="102"/>
      <c r="AE525" s="102"/>
      <c r="AF525" s="102"/>
      <c r="AG52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25" s="103"/>
      <c r="AI525" s="103"/>
      <c r="AJ525" s="103"/>
      <c r="AK525" s="74" t="str">
        <f>CONCATENATE(IF(Table1[[#This Row],[Digital]]=1,"Digital, ",""),IF(Table1[[#This Row],[Face to Face]]=1,"Face to face, ",""),IF(Table1[[#This Row],[Blended]]=1,"Blended",""))</f>
        <v/>
      </c>
      <c r="AL525" s="99"/>
      <c r="AM525" s="104"/>
      <c r="AN525" s="130"/>
      <c r="AO525" s="94"/>
      <c r="AP525" s="182"/>
      <c r="AQ525" s="94"/>
      <c r="AR525" s="94"/>
      <c r="AS525" s="94"/>
      <c r="AT525" s="94"/>
      <c r="AU525" s="94"/>
      <c r="AV525" s="182"/>
      <c r="AW525" s="182"/>
      <c r="AX525" s="182"/>
      <c r="AY525" s="94"/>
      <c r="AZ52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2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25" s="95"/>
      <c r="BC525" s="95"/>
      <c r="BD525" s="90" t="str">
        <f>IF(AND(Table1[[#This Row],[Residential]]=1,Table1[[#This Row],[Commercial]]=1),1,"")</f>
        <v/>
      </c>
      <c r="BE525" s="90" t="str">
        <f>CONCATENATE(IF(Table1[[#This Row],[Residential]]=1,"Residential, ",""),IF(Table1[[#This Row],[Commercial]]=1,"Commercial",""))</f>
        <v/>
      </c>
      <c r="BF525" s="94"/>
      <c r="BG525" s="94"/>
      <c r="BH525" s="94"/>
      <c r="BI525" s="94"/>
      <c r="BJ525" s="94"/>
      <c r="BK525" s="94"/>
      <c r="BL525" s="94"/>
      <c r="BM525" s="182"/>
      <c r="BN525" s="94"/>
      <c r="BO52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25" s="178"/>
      <c r="BQ525" s="120"/>
      <c r="BR525" s="132"/>
      <c r="BS525" s="120"/>
      <c r="BT525" s="175"/>
      <c r="BU525" s="175"/>
      <c r="BV525" s="175"/>
      <c r="BW525" s="121"/>
      <c r="BX525" s="121"/>
      <c r="BY525" s="121"/>
      <c r="BZ525" s="227"/>
      <c r="CA52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25" s="48">
        <f>COUNTIF(Table1[[#This Row],[Validity]:[Alignment with NCC (Yes=1,No=0)]],"N/A")</f>
        <v>0</v>
      </c>
      <c r="CC525" s="48">
        <f>IF(ISERROR(Table1[[#This Row],[Total Quality Score (out of 10)]]/(4-Table1[[#This Row],[N/A Count]])),0,Table1[[#This Row],[Total Quality Score (out of 10)]]/(4-Table1[[#This Row],[N/A Count]]))</f>
        <v>0</v>
      </c>
      <c r="CD525" s="106"/>
      <c r="CE525" s="106"/>
      <c r="CF525" s="172" t="str">
        <f>IF(SUM(Table1[[#This Row],[Multiple]:[Level (all)62]])&lt;1,IF(Table1[[#This Row],[General]]=1,1,""),"")</f>
        <v/>
      </c>
      <c r="CG525" s="172" t="str">
        <f>IF(SUM(Table1[[#This Row],[Multiple]:[Level (all)62]])&lt;1,IF(Table1[[#This Row],[Beginner]]=1,1,""),"")</f>
        <v/>
      </c>
      <c r="CH525" s="171" t="str">
        <f>IF(SUM(Table1[[#This Row],[Multiple]:[Level (all)62]])&lt;1,IF(Table1[[#This Row],[Intermediate]]=1,1,""),"")</f>
        <v/>
      </c>
      <c r="CI525" s="171" t="str">
        <f>IF(SUM(Table1[[#This Row],[Multiple]:[Level (all)62]])&lt;1,IF(Table1[[#This Row],[Advanced]]=1,1,""),"")</f>
        <v/>
      </c>
      <c r="CJ525" s="171" t="str">
        <f>IF(AND(SUM(Table1[[#This Row],[General]:[Advanced]])&lt;4,SUM(Table1[[#This Row],[General]:[Advanced]])&gt;1),1,"")</f>
        <v/>
      </c>
      <c r="CK525" s="171" t="str">
        <f>Table1[[#This Row],[Level (all)]]</f>
        <v/>
      </c>
      <c r="CL525" s="171" t="str">
        <f>IF(Table1[[#This Row],[Multiple audience]]&lt;&gt;1,IF(Table1[[#This Row],[General Audience]]=1,1,""),"")</f>
        <v/>
      </c>
      <c r="CM525" s="171" t="str">
        <f>IF(Table1[[#This Row],[Multiple audience]]&lt;&gt;1,IF(Table1[[#This Row],[Planners / Designers ]]=1,1,""),"")</f>
        <v/>
      </c>
      <c r="CN525" s="171" t="str">
        <f>IF(Table1[[#This Row],[Multiple audience]]&lt;&gt;1,IF(Table1[[#This Row],[Regulatory Assessors]]=1,1,""),"")</f>
        <v/>
      </c>
      <c r="CO525" s="171" t="str">
        <f>IF(Table1[[#This Row],[Multiple audience]]&lt;&gt;1,IF(Table1[[#This Row],[Builders / Management]]=1,1,""),"")</f>
        <v/>
      </c>
      <c r="CP525" s="171" t="str">
        <f>IF(Table1[[#This Row],[Multiple audience]]&lt;&gt;1,IF(Table1[[#This Row],[Energy / Sus Assessors]]=1,1,""),"")</f>
        <v/>
      </c>
      <c r="CQ525" s="171" t="str">
        <f>IF(Table1[[#This Row],[Multiple audience]]&lt;&gt;1,IF(Table1[[#This Row],[Semi-skilled]]=1,1,""),"")</f>
        <v/>
      </c>
      <c r="CR525" s="171" t="str">
        <f>IF(Table1[[#This Row],[Multiple audience]]&lt;&gt;1,IF(Table1[[#This Row],[Trades]]=1,1,""),"")</f>
        <v/>
      </c>
      <c r="CS525" s="171" t="str">
        <f>IF(Table1[[#This Row],[Multiple audience]]&lt;&gt;1,IF(Table1[[#This Row],[Other]]=1,1,""),"")</f>
        <v/>
      </c>
      <c r="CT525" s="171" t="str">
        <f>IF(SUM(Table1[[#This Row],[General Audience]:[Other]])&gt;1,1,"")</f>
        <v/>
      </c>
      <c r="CU525" s="171" t="str">
        <f>IF(Table1[[#This Row],[Various  ]]&lt;&gt;1,IF(Table1[[#This Row],[Calculator / Software]]=1,1,""),"")</f>
        <v/>
      </c>
      <c r="CV525" s="171" t="str">
        <f>IF(Table1[[#This Row],[Various  ]]&lt;&gt;1,IF(Table1[[#This Row],[Information  ]]=1,1,""),"")</f>
        <v/>
      </c>
      <c r="CW525" s="171" t="str">
        <f>IF(Table1[[#This Row],[Various  ]]&lt;&gt;1,IF(Table1[[#This Row],[Interactive Tool]]=1,1,""),"")</f>
        <v/>
      </c>
      <c r="CX525" s="171" t="str">
        <f>IF(Table1[[#This Row],[Various  ]]&lt;&gt;1,IF(Table1[[#This Row],[Technical Specifications]]=1,1,""),"")</f>
        <v/>
      </c>
      <c r="CY525" s="171" t="str">
        <f>IF(Table1[[#This Row],[Various  ]]&lt;&gt;1,IF(Table1[[#This Row],[Training Resources]]=1,1,""),"")</f>
        <v/>
      </c>
      <c r="CZ525" s="171" t="str">
        <f>IF(Table1[[#This Row],[Various  ]]&lt;&gt;1,IF(Table1[[#This Row],[Toolbox]]=1,1,""),"")</f>
        <v/>
      </c>
      <c r="DA525" s="169" t="str">
        <f>IF(Table1[[#This Row],[Various  ]]&lt;&gt;1,IF(Table1[[#This Row],[Video]]=1,1,""),"")</f>
        <v/>
      </c>
      <c r="DB525" s="169" t="str">
        <f>IF(Table1[[#This Row],[Various  ]]&lt;&gt;1,IF(Table1[[#This Row],[Case study]]=1,1,""),"")</f>
        <v/>
      </c>
      <c r="DC525" s="169" t="str">
        <f>IF(Table1[[#This Row],[Various  ]]&lt;&gt;1,IF(Table1[[#This Row],[Other   ]]=1,1,""),"")</f>
        <v/>
      </c>
      <c r="DD525" s="169" t="str">
        <f>IF(Table1[[#This Row],[Various  ]]&lt;&gt;1,IF(Table1[[#This Row],[Standards]]=1,1,""),"")</f>
        <v/>
      </c>
      <c r="DE525" s="169" t="str">
        <f>IF(Table1[[#This Row],[Various]]=1,1,IF(SUM(Table1[[#This Row],[Calculator / Software]:[Standards]])&gt;1,1,""))</f>
        <v/>
      </c>
      <c r="DF525" s="169" t="str">
        <f>IF(Table1[[#This Row],[Multiple NCC links]]&lt;&gt;1,IF(Table1[[#This Row],[Design]]=1,1,""),"")</f>
        <v/>
      </c>
      <c r="DG525" s="169" t="str">
        <f>IF(Table1[[#This Row],[Multiple NCC links]]&lt;&gt;1,IF(Table1[[#This Row],[Assessment / Verification]]=1,1,""),"")</f>
        <v/>
      </c>
      <c r="DH525" s="169" t="str">
        <f>IF(Table1[[#This Row],[Multiple NCC links]]&lt;&gt;1,IF(Table1[[#This Row],[Climate Specific ]]=1,1,""),"")</f>
        <v/>
      </c>
      <c r="DI525" s="169" t="str">
        <f>IF(Table1[[#This Row],[Multiple NCC links]]&lt;&gt;1,IF(Table1[[#This Row],[Alterations / Additions]]=1,1,""),"")</f>
        <v/>
      </c>
      <c r="DJ525" s="169" t="str">
        <f>IF(Table1[[#This Row],[Multiple NCC links]]&lt;&gt;1,IF(Table1[[#This Row],[Glazing]]=1,1,""),"")</f>
        <v/>
      </c>
      <c r="DK525" s="169" t="str">
        <f>IF(Table1[[#This Row],[Multiple NCC links]]&lt;&gt;1,IF(Table1[[#This Row],[Building Fabric / Thermal / Sealing]]=1,1,""),"")</f>
        <v/>
      </c>
      <c r="DL525" s="169" t="str">
        <f>IF(Table1[[#This Row],[Multiple NCC links]]&lt;&gt;1,IF(Table1[[#This Row],[Lighting]]=1,1,""),"")</f>
        <v/>
      </c>
      <c r="DM525" s="169" t="str">
        <f>IF(Table1[[#This Row],[Multiple NCC links]]&lt;&gt;1,IF(Table1[[#This Row],[HVAC]]=1,1,""),"")</f>
        <v/>
      </c>
      <c r="DN525" s="169" t="str">
        <f>IF(Table1[[#This Row],[Multiple NCC links]]&lt;&gt;1,IF(Table1[[#This Row],[Services]]=1,1,""),"")</f>
        <v/>
      </c>
      <c r="DO525" s="169" t="str">
        <f>IF(Table1[[#This Row],[Multiple NCC links]]&lt;&gt;1,IF(Table1[[#This Row],[Maintenance &amp; Monitoring]]=1,1,""),"")</f>
        <v/>
      </c>
      <c r="DP525" s="169" t="str">
        <f>IF(Table1[[#This Row],[Multiple NCC links]]&lt;&gt;1,IF(Table1[[#This Row],[Hand over / Operations]]=1,1,""),"")</f>
        <v/>
      </c>
      <c r="DQ525" s="169" t="str">
        <f>IF(Table1[[#This Row],[Multiple NCC links]]&lt;&gt;1,IF(Table1[[#This Row],[As built assessment]]=1,1,""),"")</f>
        <v/>
      </c>
      <c r="DR525" s="169" t="str">
        <f>IF(Table1[[#This Row],[Multiple NCC links]]&lt;&gt;1,IF(Table1[[#This Row],[Beyond compliance]]=1,1,""),"")</f>
        <v/>
      </c>
      <c r="DS525" s="169" t="str">
        <f>IF(SUM(Table1[[#This Row],[Design]:[Beyond compliance]])&gt;1,1,"")</f>
        <v/>
      </c>
      <c r="DT525" s="169" t="str">
        <f>IF(Table1[[#This Row],[Both Residential &amp; Commercial4]]&lt;&gt;1,IF(Table1[[#This Row],[Residential]]=1,1,""),"")</f>
        <v/>
      </c>
      <c r="DU525" s="169" t="str">
        <f>IF(Table1[[#This Row],[Both Residential &amp; Commercial4]]&lt;&gt;1,IF(Table1[[#This Row],[Commercial]]=1,1,""),"")</f>
        <v/>
      </c>
      <c r="DV525" s="169" t="str">
        <f>Table1[[#This Row],[Residential &amp; Commercial]]</f>
        <v/>
      </c>
      <c r="DW525" s="169"/>
    </row>
    <row r="526" spans="1:127" s="49" customFormat="1" ht="20.25" thickTop="1" thickBot="1" x14ac:dyDescent="0.35">
      <c r="A526" s="97"/>
      <c r="B526" s="97"/>
      <c r="C526" s="88"/>
      <c r="D526" s="88"/>
      <c r="E526" s="176"/>
      <c r="F526" s="176"/>
      <c r="G526" s="176"/>
      <c r="H526" s="176"/>
      <c r="I526" s="90" t="str">
        <f>IF(AND(Table1[[#This Row],[General]]=1,Table1[[#This Row],[Beginner]]=1,Table1[[#This Row],[Intermediate]]=1,Table1[[#This Row],[Advanced]]=1),1,"")</f>
        <v/>
      </c>
      <c r="J526" s="90" t="str">
        <f>CONCATENATE(IF(Table1[[#This Row],[General]]=1,"General, ",""), IF(Table1[[#This Row],[Beginner]]=1,"Beginner, ",""),IF(Table1[[#This Row],[Intermediate]]=1,"Intermediate, ",""), IF(Table1[[#This Row],[Advanced]]=1,"Advanced",""))</f>
        <v/>
      </c>
      <c r="K526" s="91"/>
      <c r="L526" s="179"/>
      <c r="M526" s="91"/>
      <c r="N526" s="91"/>
      <c r="O526" s="159"/>
      <c r="P526" s="91"/>
      <c r="Q526" s="91"/>
      <c r="R526" s="91"/>
      <c r="S52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26" s="102"/>
      <c r="U526" s="102"/>
      <c r="V526" s="240"/>
      <c r="W526" s="240"/>
      <c r="X526" s="102"/>
      <c r="Y526" s="102"/>
      <c r="Z526" s="102"/>
      <c r="AA526" s="102"/>
      <c r="AB526" s="102"/>
      <c r="AC526" s="102"/>
      <c r="AD526" s="102"/>
      <c r="AE526" s="102"/>
      <c r="AF526" s="102"/>
      <c r="AG52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26" s="103"/>
      <c r="AI526" s="103"/>
      <c r="AJ526" s="103"/>
      <c r="AK526" s="74" t="str">
        <f>CONCATENATE(IF(Table1[[#This Row],[Digital]]=1,"Digital, ",""),IF(Table1[[#This Row],[Face to Face]]=1,"Face to face, ",""),IF(Table1[[#This Row],[Blended]]=1,"Blended",""))</f>
        <v/>
      </c>
      <c r="AL526" s="99"/>
      <c r="AM526" s="104"/>
      <c r="AN526" s="130"/>
      <c r="AO526" s="94"/>
      <c r="AP526" s="182"/>
      <c r="AQ526" s="94"/>
      <c r="AR526" s="94"/>
      <c r="AS526" s="94"/>
      <c r="AT526" s="94"/>
      <c r="AU526" s="94"/>
      <c r="AV526" s="182"/>
      <c r="AW526" s="182"/>
      <c r="AX526" s="182"/>
      <c r="AY526" s="94"/>
      <c r="AZ52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2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26" s="95"/>
      <c r="BC526" s="95"/>
      <c r="BD526" s="90" t="str">
        <f>IF(AND(Table1[[#This Row],[Residential]]=1,Table1[[#This Row],[Commercial]]=1),1,"")</f>
        <v/>
      </c>
      <c r="BE526" s="90" t="str">
        <f>CONCATENATE(IF(Table1[[#This Row],[Residential]]=1,"Residential, ",""),IF(Table1[[#This Row],[Commercial]]=1,"Commercial",""))</f>
        <v/>
      </c>
      <c r="BF526" s="94"/>
      <c r="BG526" s="94"/>
      <c r="BH526" s="94"/>
      <c r="BI526" s="94"/>
      <c r="BJ526" s="94"/>
      <c r="BK526" s="94"/>
      <c r="BL526" s="94"/>
      <c r="BM526" s="182"/>
      <c r="BN526" s="94"/>
      <c r="BO52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26" s="178"/>
      <c r="BQ526" s="120"/>
      <c r="BR526" s="132"/>
      <c r="BS526" s="120"/>
      <c r="BT526" s="175"/>
      <c r="BU526" s="175"/>
      <c r="BV526" s="175"/>
      <c r="BW526" s="121"/>
      <c r="BX526" s="121"/>
      <c r="BY526" s="121"/>
      <c r="BZ526" s="227"/>
      <c r="CA52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26" s="48">
        <f>COUNTIF(Table1[[#This Row],[Validity]:[Alignment with NCC (Yes=1,No=0)]],"N/A")</f>
        <v>0</v>
      </c>
      <c r="CC526" s="48">
        <f>IF(ISERROR(Table1[[#This Row],[Total Quality Score (out of 10)]]/(4-Table1[[#This Row],[N/A Count]])),0,Table1[[#This Row],[Total Quality Score (out of 10)]]/(4-Table1[[#This Row],[N/A Count]]))</f>
        <v>0</v>
      </c>
      <c r="CD526" s="106"/>
      <c r="CE526" s="106"/>
      <c r="CF526" s="172" t="str">
        <f>IF(SUM(Table1[[#This Row],[Multiple]:[Level (all)62]])&lt;1,IF(Table1[[#This Row],[General]]=1,1,""),"")</f>
        <v/>
      </c>
      <c r="CG526" s="172" t="str">
        <f>IF(SUM(Table1[[#This Row],[Multiple]:[Level (all)62]])&lt;1,IF(Table1[[#This Row],[Beginner]]=1,1,""),"")</f>
        <v/>
      </c>
      <c r="CH526" s="171" t="str">
        <f>IF(SUM(Table1[[#This Row],[Multiple]:[Level (all)62]])&lt;1,IF(Table1[[#This Row],[Intermediate]]=1,1,""),"")</f>
        <v/>
      </c>
      <c r="CI526" s="171" t="str">
        <f>IF(SUM(Table1[[#This Row],[Multiple]:[Level (all)62]])&lt;1,IF(Table1[[#This Row],[Advanced]]=1,1,""),"")</f>
        <v/>
      </c>
      <c r="CJ526" s="171" t="str">
        <f>IF(AND(SUM(Table1[[#This Row],[General]:[Advanced]])&lt;4,SUM(Table1[[#This Row],[General]:[Advanced]])&gt;1),1,"")</f>
        <v/>
      </c>
      <c r="CK526" s="171" t="str">
        <f>Table1[[#This Row],[Level (all)]]</f>
        <v/>
      </c>
      <c r="CL526" s="171" t="str">
        <f>IF(Table1[[#This Row],[Multiple audience]]&lt;&gt;1,IF(Table1[[#This Row],[General Audience]]=1,1,""),"")</f>
        <v/>
      </c>
      <c r="CM526" s="171" t="str">
        <f>IF(Table1[[#This Row],[Multiple audience]]&lt;&gt;1,IF(Table1[[#This Row],[Planners / Designers ]]=1,1,""),"")</f>
        <v/>
      </c>
      <c r="CN526" s="171" t="str">
        <f>IF(Table1[[#This Row],[Multiple audience]]&lt;&gt;1,IF(Table1[[#This Row],[Regulatory Assessors]]=1,1,""),"")</f>
        <v/>
      </c>
      <c r="CO526" s="171" t="str">
        <f>IF(Table1[[#This Row],[Multiple audience]]&lt;&gt;1,IF(Table1[[#This Row],[Builders / Management]]=1,1,""),"")</f>
        <v/>
      </c>
      <c r="CP526" s="171" t="str">
        <f>IF(Table1[[#This Row],[Multiple audience]]&lt;&gt;1,IF(Table1[[#This Row],[Energy / Sus Assessors]]=1,1,""),"")</f>
        <v/>
      </c>
      <c r="CQ526" s="171" t="str">
        <f>IF(Table1[[#This Row],[Multiple audience]]&lt;&gt;1,IF(Table1[[#This Row],[Semi-skilled]]=1,1,""),"")</f>
        <v/>
      </c>
      <c r="CR526" s="171" t="str">
        <f>IF(Table1[[#This Row],[Multiple audience]]&lt;&gt;1,IF(Table1[[#This Row],[Trades]]=1,1,""),"")</f>
        <v/>
      </c>
      <c r="CS526" s="171" t="str">
        <f>IF(Table1[[#This Row],[Multiple audience]]&lt;&gt;1,IF(Table1[[#This Row],[Other]]=1,1,""),"")</f>
        <v/>
      </c>
      <c r="CT526" s="171" t="str">
        <f>IF(SUM(Table1[[#This Row],[General Audience]:[Other]])&gt;1,1,"")</f>
        <v/>
      </c>
      <c r="CU526" s="171" t="str">
        <f>IF(Table1[[#This Row],[Various  ]]&lt;&gt;1,IF(Table1[[#This Row],[Calculator / Software]]=1,1,""),"")</f>
        <v/>
      </c>
      <c r="CV526" s="171" t="str">
        <f>IF(Table1[[#This Row],[Various  ]]&lt;&gt;1,IF(Table1[[#This Row],[Information  ]]=1,1,""),"")</f>
        <v/>
      </c>
      <c r="CW526" s="171" t="str">
        <f>IF(Table1[[#This Row],[Various  ]]&lt;&gt;1,IF(Table1[[#This Row],[Interactive Tool]]=1,1,""),"")</f>
        <v/>
      </c>
      <c r="CX526" s="171" t="str">
        <f>IF(Table1[[#This Row],[Various  ]]&lt;&gt;1,IF(Table1[[#This Row],[Technical Specifications]]=1,1,""),"")</f>
        <v/>
      </c>
      <c r="CY526" s="171" t="str">
        <f>IF(Table1[[#This Row],[Various  ]]&lt;&gt;1,IF(Table1[[#This Row],[Training Resources]]=1,1,""),"")</f>
        <v/>
      </c>
      <c r="CZ526" s="171" t="str">
        <f>IF(Table1[[#This Row],[Various  ]]&lt;&gt;1,IF(Table1[[#This Row],[Toolbox]]=1,1,""),"")</f>
        <v/>
      </c>
      <c r="DA526" s="169" t="str">
        <f>IF(Table1[[#This Row],[Various  ]]&lt;&gt;1,IF(Table1[[#This Row],[Video]]=1,1,""),"")</f>
        <v/>
      </c>
      <c r="DB526" s="169" t="str">
        <f>IF(Table1[[#This Row],[Various  ]]&lt;&gt;1,IF(Table1[[#This Row],[Case study]]=1,1,""),"")</f>
        <v/>
      </c>
      <c r="DC526" s="169" t="str">
        <f>IF(Table1[[#This Row],[Various  ]]&lt;&gt;1,IF(Table1[[#This Row],[Other   ]]=1,1,""),"")</f>
        <v/>
      </c>
      <c r="DD526" s="169" t="str">
        <f>IF(Table1[[#This Row],[Various  ]]&lt;&gt;1,IF(Table1[[#This Row],[Standards]]=1,1,""),"")</f>
        <v/>
      </c>
      <c r="DE526" s="169" t="str">
        <f>IF(Table1[[#This Row],[Various]]=1,1,IF(SUM(Table1[[#This Row],[Calculator / Software]:[Standards]])&gt;1,1,""))</f>
        <v/>
      </c>
      <c r="DF526" s="169" t="str">
        <f>IF(Table1[[#This Row],[Multiple NCC links]]&lt;&gt;1,IF(Table1[[#This Row],[Design]]=1,1,""),"")</f>
        <v/>
      </c>
      <c r="DG526" s="169" t="str">
        <f>IF(Table1[[#This Row],[Multiple NCC links]]&lt;&gt;1,IF(Table1[[#This Row],[Assessment / Verification]]=1,1,""),"")</f>
        <v/>
      </c>
      <c r="DH526" s="169" t="str">
        <f>IF(Table1[[#This Row],[Multiple NCC links]]&lt;&gt;1,IF(Table1[[#This Row],[Climate Specific ]]=1,1,""),"")</f>
        <v/>
      </c>
      <c r="DI526" s="169" t="str">
        <f>IF(Table1[[#This Row],[Multiple NCC links]]&lt;&gt;1,IF(Table1[[#This Row],[Alterations / Additions]]=1,1,""),"")</f>
        <v/>
      </c>
      <c r="DJ526" s="169" t="str">
        <f>IF(Table1[[#This Row],[Multiple NCC links]]&lt;&gt;1,IF(Table1[[#This Row],[Glazing]]=1,1,""),"")</f>
        <v/>
      </c>
      <c r="DK526" s="169" t="str">
        <f>IF(Table1[[#This Row],[Multiple NCC links]]&lt;&gt;1,IF(Table1[[#This Row],[Building Fabric / Thermal / Sealing]]=1,1,""),"")</f>
        <v/>
      </c>
      <c r="DL526" s="169" t="str">
        <f>IF(Table1[[#This Row],[Multiple NCC links]]&lt;&gt;1,IF(Table1[[#This Row],[Lighting]]=1,1,""),"")</f>
        <v/>
      </c>
      <c r="DM526" s="169" t="str">
        <f>IF(Table1[[#This Row],[Multiple NCC links]]&lt;&gt;1,IF(Table1[[#This Row],[HVAC]]=1,1,""),"")</f>
        <v/>
      </c>
      <c r="DN526" s="169" t="str">
        <f>IF(Table1[[#This Row],[Multiple NCC links]]&lt;&gt;1,IF(Table1[[#This Row],[Services]]=1,1,""),"")</f>
        <v/>
      </c>
      <c r="DO526" s="169" t="str">
        <f>IF(Table1[[#This Row],[Multiple NCC links]]&lt;&gt;1,IF(Table1[[#This Row],[Maintenance &amp; Monitoring]]=1,1,""),"")</f>
        <v/>
      </c>
      <c r="DP526" s="169" t="str">
        <f>IF(Table1[[#This Row],[Multiple NCC links]]&lt;&gt;1,IF(Table1[[#This Row],[Hand over / Operations]]=1,1,""),"")</f>
        <v/>
      </c>
      <c r="DQ526" s="169" t="str">
        <f>IF(Table1[[#This Row],[Multiple NCC links]]&lt;&gt;1,IF(Table1[[#This Row],[As built assessment]]=1,1,""),"")</f>
        <v/>
      </c>
      <c r="DR526" s="169" t="str">
        <f>IF(Table1[[#This Row],[Multiple NCC links]]&lt;&gt;1,IF(Table1[[#This Row],[Beyond compliance]]=1,1,""),"")</f>
        <v/>
      </c>
      <c r="DS526" s="169" t="str">
        <f>IF(SUM(Table1[[#This Row],[Design]:[Beyond compliance]])&gt;1,1,"")</f>
        <v/>
      </c>
      <c r="DT526" s="169" t="str">
        <f>IF(Table1[[#This Row],[Both Residential &amp; Commercial4]]&lt;&gt;1,IF(Table1[[#This Row],[Residential]]=1,1,""),"")</f>
        <v/>
      </c>
      <c r="DU526" s="169" t="str">
        <f>IF(Table1[[#This Row],[Both Residential &amp; Commercial4]]&lt;&gt;1,IF(Table1[[#This Row],[Commercial]]=1,1,""),"")</f>
        <v/>
      </c>
      <c r="DV526" s="169" t="str">
        <f>Table1[[#This Row],[Residential &amp; Commercial]]</f>
        <v/>
      </c>
      <c r="DW526" s="169"/>
    </row>
    <row r="527" spans="1:127" s="49" customFormat="1" ht="20.25" thickTop="1" thickBot="1" x14ac:dyDescent="0.35">
      <c r="A527" s="97"/>
      <c r="B527" s="97"/>
      <c r="C527" s="88"/>
      <c r="D527" s="88"/>
      <c r="E527" s="176"/>
      <c r="F527" s="176"/>
      <c r="G527" s="176"/>
      <c r="H527" s="176"/>
      <c r="I527" s="90" t="str">
        <f>IF(AND(Table1[[#This Row],[General]]=1,Table1[[#This Row],[Beginner]]=1,Table1[[#This Row],[Intermediate]]=1,Table1[[#This Row],[Advanced]]=1),1,"")</f>
        <v/>
      </c>
      <c r="J527" s="90" t="str">
        <f>CONCATENATE(IF(Table1[[#This Row],[General]]=1,"General, ",""), IF(Table1[[#This Row],[Beginner]]=1,"Beginner, ",""),IF(Table1[[#This Row],[Intermediate]]=1,"Intermediate, ",""), IF(Table1[[#This Row],[Advanced]]=1,"Advanced",""))</f>
        <v/>
      </c>
      <c r="K527" s="91"/>
      <c r="L527" s="179"/>
      <c r="M527" s="91"/>
      <c r="N527" s="91"/>
      <c r="O527" s="159"/>
      <c r="P527" s="91"/>
      <c r="Q527" s="91"/>
      <c r="R527" s="91"/>
      <c r="S52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27" s="102"/>
      <c r="U527" s="102"/>
      <c r="V527" s="240"/>
      <c r="W527" s="240"/>
      <c r="X527" s="102"/>
      <c r="Y527" s="102"/>
      <c r="Z527" s="102"/>
      <c r="AA527" s="102"/>
      <c r="AB527" s="102"/>
      <c r="AC527" s="102"/>
      <c r="AD527" s="102"/>
      <c r="AE527" s="102"/>
      <c r="AF527" s="102"/>
      <c r="AG52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27" s="103"/>
      <c r="AI527" s="103"/>
      <c r="AJ527" s="103"/>
      <c r="AK527" s="74" t="str">
        <f>CONCATENATE(IF(Table1[[#This Row],[Digital]]=1,"Digital, ",""),IF(Table1[[#This Row],[Face to Face]]=1,"Face to face, ",""),IF(Table1[[#This Row],[Blended]]=1,"Blended",""))</f>
        <v/>
      </c>
      <c r="AL527" s="99"/>
      <c r="AM527" s="104"/>
      <c r="AN527" s="130"/>
      <c r="AO527" s="94"/>
      <c r="AP527" s="182"/>
      <c r="AQ527" s="94"/>
      <c r="AR527" s="94"/>
      <c r="AS527" s="94"/>
      <c r="AT527" s="94"/>
      <c r="AU527" s="94"/>
      <c r="AV527" s="182"/>
      <c r="AW527" s="182"/>
      <c r="AX527" s="182"/>
      <c r="AY527" s="94"/>
      <c r="AZ52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2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27" s="95"/>
      <c r="BC527" s="95"/>
      <c r="BD527" s="90" t="str">
        <f>IF(AND(Table1[[#This Row],[Residential]]=1,Table1[[#This Row],[Commercial]]=1),1,"")</f>
        <v/>
      </c>
      <c r="BE527" s="90" t="str">
        <f>CONCATENATE(IF(Table1[[#This Row],[Residential]]=1,"Residential, ",""),IF(Table1[[#This Row],[Commercial]]=1,"Commercial",""))</f>
        <v/>
      </c>
      <c r="BF527" s="94"/>
      <c r="BG527" s="94"/>
      <c r="BH527" s="94"/>
      <c r="BI527" s="94"/>
      <c r="BJ527" s="94"/>
      <c r="BK527" s="94"/>
      <c r="BL527" s="94"/>
      <c r="BM527" s="182"/>
      <c r="BN527" s="94"/>
      <c r="BO52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27" s="178"/>
      <c r="BQ527" s="120"/>
      <c r="BR527" s="132"/>
      <c r="BS527" s="120"/>
      <c r="BT527" s="175"/>
      <c r="BU527" s="175"/>
      <c r="BV527" s="175"/>
      <c r="BW527" s="121"/>
      <c r="BX527" s="121"/>
      <c r="BY527" s="121"/>
      <c r="BZ527" s="227"/>
      <c r="CA52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27" s="48">
        <f>COUNTIF(Table1[[#This Row],[Validity]:[Alignment with NCC (Yes=1,No=0)]],"N/A")</f>
        <v>0</v>
      </c>
      <c r="CC527" s="48">
        <f>IF(ISERROR(Table1[[#This Row],[Total Quality Score (out of 10)]]/(4-Table1[[#This Row],[N/A Count]])),0,Table1[[#This Row],[Total Quality Score (out of 10)]]/(4-Table1[[#This Row],[N/A Count]]))</f>
        <v>0</v>
      </c>
      <c r="CD527" s="106"/>
      <c r="CE527" s="106"/>
      <c r="CF527" s="172" t="str">
        <f>IF(SUM(Table1[[#This Row],[Multiple]:[Level (all)62]])&lt;1,IF(Table1[[#This Row],[General]]=1,1,""),"")</f>
        <v/>
      </c>
      <c r="CG527" s="172" t="str">
        <f>IF(SUM(Table1[[#This Row],[Multiple]:[Level (all)62]])&lt;1,IF(Table1[[#This Row],[Beginner]]=1,1,""),"")</f>
        <v/>
      </c>
      <c r="CH527" s="171" t="str">
        <f>IF(SUM(Table1[[#This Row],[Multiple]:[Level (all)62]])&lt;1,IF(Table1[[#This Row],[Intermediate]]=1,1,""),"")</f>
        <v/>
      </c>
      <c r="CI527" s="171" t="str">
        <f>IF(SUM(Table1[[#This Row],[Multiple]:[Level (all)62]])&lt;1,IF(Table1[[#This Row],[Advanced]]=1,1,""),"")</f>
        <v/>
      </c>
      <c r="CJ527" s="171" t="str">
        <f>IF(AND(SUM(Table1[[#This Row],[General]:[Advanced]])&lt;4,SUM(Table1[[#This Row],[General]:[Advanced]])&gt;1),1,"")</f>
        <v/>
      </c>
      <c r="CK527" s="171" t="str">
        <f>Table1[[#This Row],[Level (all)]]</f>
        <v/>
      </c>
      <c r="CL527" s="171" t="str">
        <f>IF(Table1[[#This Row],[Multiple audience]]&lt;&gt;1,IF(Table1[[#This Row],[General Audience]]=1,1,""),"")</f>
        <v/>
      </c>
      <c r="CM527" s="171" t="str">
        <f>IF(Table1[[#This Row],[Multiple audience]]&lt;&gt;1,IF(Table1[[#This Row],[Planners / Designers ]]=1,1,""),"")</f>
        <v/>
      </c>
      <c r="CN527" s="171" t="str">
        <f>IF(Table1[[#This Row],[Multiple audience]]&lt;&gt;1,IF(Table1[[#This Row],[Regulatory Assessors]]=1,1,""),"")</f>
        <v/>
      </c>
      <c r="CO527" s="171" t="str">
        <f>IF(Table1[[#This Row],[Multiple audience]]&lt;&gt;1,IF(Table1[[#This Row],[Builders / Management]]=1,1,""),"")</f>
        <v/>
      </c>
      <c r="CP527" s="171" t="str">
        <f>IF(Table1[[#This Row],[Multiple audience]]&lt;&gt;1,IF(Table1[[#This Row],[Energy / Sus Assessors]]=1,1,""),"")</f>
        <v/>
      </c>
      <c r="CQ527" s="171" t="str">
        <f>IF(Table1[[#This Row],[Multiple audience]]&lt;&gt;1,IF(Table1[[#This Row],[Semi-skilled]]=1,1,""),"")</f>
        <v/>
      </c>
      <c r="CR527" s="171" t="str">
        <f>IF(Table1[[#This Row],[Multiple audience]]&lt;&gt;1,IF(Table1[[#This Row],[Trades]]=1,1,""),"")</f>
        <v/>
      </c>
      <c r="CS527" s="171" t="str">
        <f>IF(Table1[[#This Row],[Multiple audience]]&lt;&gt;1,IF(Table1[[#This Row],[Other]]=1,1,""),"")</f>
        <v/>
      </c>
      <c r="CT527" s="171" t="str">
        <f>IF(SUM(Table1[[#This Row],[General Audience]:[Other]])&gt;1,1,"")</f>
        <v/>
      </c>
      <c r="CU527" s="171" t="str">
        <f>IF(Table1[[#This Row],[Various  ]]&lt;&gt;1,IF(Table1[[#This Row],[Calculator / Software]]=1,1,""),"")</f>
        <v/>
      </c>
      <c r="CV527" s="171" t="str">
        <f>IF(Table1[[#This Row],[Various  ]]&lt;&gt;1,IF(Table1[[#This Row],[Information  ]]=1,1,""),"")</f>
        <v/>
      </c>
      <c r="CW527" s="171" t="str">
        <f>IF(Table1[[#This Row],[Various  ]]&lt;&gt;1,IF(Table1[[#This Row],[Interactive Tool]]=1,1,""),"")</f>
        <v/>
      </c>
      <c r="CX527" s="171" t="str">
        <f>IF(Table1[[#This Row],[Various  ]]&lt;&gt;1,IF(Table1[[#This Row],[Technical Specifications]]=1,1,""),"")</f>
        <v/>
      </c>
      <c r="CY527" s="171" t="str">
        <f>IF(Table1[[#This Row],[Various  ]]&lt;&gt;1,IF(Table1[[#This Row],[Training Resources]]=1,1,""),"")</f>
        <v/>
      </c>
      <c r="CZ527" s="171" t="str">
        <f>IF(Table1[[#This Row],[Various  ]]&lt;&gt;1,IF(Table1[[#This Row],[Toolbox]]=1,1,""),"")</f>
        <v/>
      </c>
      <c r="DA527" s="169" t="str">
        <f>IF(Table1[[#This Row],[Various  ]]&lt;&gt;1,IF(Table1[[#This Row],[Video]]=1,1,""),"")</f>
        <v/>
      </c>
      <c r="DB527" s="169" t="str">
        <f>IF(Table1[[#This Row],[Various  ]]&lt;&gt;1,IF(Table1[[#This Row],[Case study]]=1,1,""),"")</f>
        <v/>
      </c>
      <c r="DC527" s="169" t="str">
        <f>IF(Table1[[#This Row],[Various  ]]&lt;&gt;1,IF(Table1[[#This Row],[Other   ]]=1,1,""),"")</f>
        <v/>
      </c>
      <c r="DD527" s="169" t="str">
        <f>IF(Table1[[#This Row],[Various  ]]&lt;&gt;1,IF(Table1[[#This Row],[Standards]]=1,1,""),"")</f>
        <v/>
      </c>
      <c r="DE527" s="169" t="str">
        <f>IF(Table1[[#This Row],[Various]]=1,1,IF(SUM(Table1[[#This Row],[Calculator / Software]:[Standards]])&gt;1,1,""))</f>
        <v/>
      </c>
      <c r="DF527" s="169" t="str">
        <f>IF(Table1[[#This Row],[Multiple NCC links]]&lt;&gt;1,IF(Table1[[#This Row],[Design]]=1,1,""),"")</f>
        <v/>
      </c>
      <c r="DG527" s="169" t="str">
        <f>IF(Table1[[#This Row],[Multiple NCC links]]&lt;&gt;1,IF(Table1[[#This Row],[Assessment / Verification]]=1,1,""),"")</f>
        <v/>
      </c>
      <c r="DH527" s="169" t="str">
        <f>IF(Table1[[#This Row],[Multiple NCC links]]&lt;&gt;1,IF(Table1[[#This Row],[Climate Specific ]]=1,1,""),"")</f>
        <v/>
      </c>
      <c r="DI527" s="169" t="str">
        <f>IF(Table1[[#This Row],[Multiple NCC links]]&lt;&gt;1,IF(Table1[[#This Row],[Alterations / Additions]]=1,1,""),"")</f>
        <v/>
      </c>
      <c r="DJ527" s="169" t="str">
        <f>IF(Table1[[#This Row],[Multiple NCC links]]&lt;&gt;1,IF(Table1[[#This Row],[Glazing]]=1,1,""),"")</f>
        <v/>
      </c>
      <c r="DK527" s="169" t="str">
        <f>IF(Table1[[#This Row],[Multiple NCC links]]&lt;&gt;1,IF(Table1[[#This Row],[Building Fabric / Thermal / Sealing]]=1,1,""),"")</f>
        <v/>
      </c>
      <c r="DL527" s="169" t="str">
        <f>IF(Table1[[#This Row],[Multiple NCC links]]&lt;&gt;1,IF(Table1[[#This Row],[Lighting]]=1,1,""),"")</f>
        <v/>
      </c>
      <c r="DM527" s="169" t="str">
        <f>IF(Table1[[#This Row],[Multiple NCC links]]&lt;&gt;1,IF(Table1[[#This Row],[HVAC]]=1,1,""),"")</f>
        <v/>
      </c>
      <c r="DN527" s="169" t="str">
        <f>IF(Table1[[#This Row],[Multiple NCC links]]&lt;&gt;1,IF(Table1[[#This Row],[Services]]=1,1,""),"")</f>
        <v/>
      </c>
      <c r="DO527" s="169" t="str">
        <f>IF(Table1[[#This Row],[Multiple NCC links]]&lt;&gt;1,IF(Table1[[#This Row],[Maintenance &amp; Monitoring]]=1,1,""),"")</f>
        <v/>
      </c>
      <c r="DP527" s="169" t="str">
        <f>IF(Table1[[#This Row],[Multiple NCC links]]&lt;&gt;1,IF(Table1[[#This Row],[Hand over / Operations]]=1,1,""),"")</f>
        <v/>
      </c>
      <c r="DQ527" s="169" t="str">
        <f>IF(Table1[[#This Row],[Multiple NCC links]]&lt;&gt;1,IF(Table1[[#This Row],[As built assessment]]=1,1,""),"")</f>
        <v/>
      </c>
      <c r="DR527" s="169" t="str">
        <f>IF(Table1[[#This Row],[Multiple NCC links]]&lt;&gt;1,IF(Table1[[#This Row],[Beyond compliance]]=1,1,""),"")</f>
        <v/>
      </c>
      <c r="DS527" s="169" t="str">
        <f>IF(SUM(Table1[[#This Row],[Design]:[Beyond compliance]])&gt;1,1,"")</f>
        <v/>
      </c>
      <c r="DT527" s="169" t="str">
        <f>IF(Table1[[#This Row],[Both Residential &amp; Commercial4]]&lt;&gt;1,IF(Table1[[#This Row],[Residential]]=1,1,""),"")</f>
        <v/>
      </c>
      <c r="DU527" s="169" t="str">
        <f>IF(Table1[[#This Row],[Both Residential &amp; Commercial4]]&lt;&gt;1,IF(Table1[[#This Row],[Commercial]]=1,1,""),"")</f>
        <v/>
      </c>
      <c r="DV527" s="169" t="str">
        <f>Table1[[#This Row],[Residential &amp; Commercial]]</f>
        <v/>
      </c>
      <c r="DW527" s="169"/>
    </row>
    <row r="528" spans="1:127" s="49" customFormat="1" ht="20.25" thickTop="1" thickBot="1" x14ac:dyDescent="0.35">
      <c r="A528" s="97"/>
      <c r="B528" s="97"/>
      <c r="C528" s="88"/>
      <c r="D528" s="88"/>
      <c r="E528" s="176"/>
      <c r="F528" s="176"/>
      <c r="G528" s="176"/>
      <c r="H528" s="176"/>
      <c r="I528" s="90" t="str">
        <f>IF(AND(Table1[[#This Row],[General]]=1,Table1[[#This Row],[Beginner]]=1,Table1[[#This Row],[Intermediate]]=1,Table1[[#This Row],[Advanced]]=1),1,"")</f>
        <v/>
      </c>
      <c r="J528" s="90" t="str">
        <f>CONCATENATE(IF(Table1[[#This Row],[General]]=1,"General, ",""), IF(Table1[[#This Row],[Beginner]]=1,"Beginner, ",""),IF(Table1[[#This Row],[Intermediate]]=1,"Intermediate, ",""), IF(Table1[[#This Row],[Advanced]]=1,"Advanced",""))</f>
        <v/>
      </c>
      <c r="K528" s="91"/>
      <c r="L528" s="179"/>
      <c r="M528" s="91"/>
      <c r="N528" s="91"/>
      <c r="O528" s="159"/>
      <c r="P528" s="91"/>
      <c r="Q528" s="91"/>
      <c r="R528" s="91"/>
      <c r="S52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28" s="102"/>
      <c r="U528" s="102"/>
      <c r="V528" s="240"/>
      <c r="W528" s="240"/>
      <c r="X528" s="102"/>
      <c r="Y528" s="102"/>
      <c r="Z528" s="102"/>
      <c r="AA528" s="102"/>
      <c r="AB528" s="102"/>
      <c r="AC528" s="102"/>
      <c r="AD528" s="102"/>
      <c r="AE528" s="102"/>
      <c r="AF528" s="102"/>
      <c r="AG52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28" s="103"/>
      <c r="AI528" s="103"/>
      <c r="AJ528" s="103"/>
      <c r="AK528" s="74" t="str">
        <f>CONCATENATE(IF(Table1[[#This Row],[Digital]]=1,"Digital, ",""),IF(Table1[[#This Row],[Face to Face]]=1,"Face to face, ",""),IF(Table1[[#This Row],[Blended]]=1,"Blended",""))</f>
        <v/>
      </c>
      <c r="AL528" s="99"/>
      <c r="AM528" s="104"/>
      <c r="AN528" s="130"/>
      <c r="AO528" s="94"/>
      <c r="AP528" s="182"/>
      <c r="AQ528" s="94"/>
      <c r="AR528" s="94"/>
      <c r="AS528" s="94"/>
      <c r="AT528" s="94"/>
      <c r="AU528" s="94"/>
      <c r="AV528" s="182"/>
      <c r="AW528" s="182"/>
      <c r="AX528" s="182"/>
      <c r="AY528" s="94"/>
      <c r="AZ52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2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28" s="95"/>
      <c r="BC528" s="95"/>
      <c r="BD528" s="90" t="str">
        <f>IF(AND(Table1[[#This Row],[Residential]]=1,Table1[[#This Row],[Commercial]]=1),1,"")</f>
        <v/>
      </c>
      <c r="BE528" s="90" t="str">
        <f>CONCATENATE(IF(Table1[[#This Row],[Residential]]=1,"Residential, ",""),IF(Table1[[#This Row],[Commercial]]=1,"Commercial",""))</f>
        <v/>
      </c>
      <c r="BF528" s="94"/>
      <c r="BG528" s="94"/>
      <c r="BH528" s="94"/>
      <c r="BI528" s="94"/>
      <c r="BJ528" s="94"/>
      <c r="BK528" s="94"/>
      <c r="BL528" s="94"/>
      <c r="BM528" s="182"/>
      <c r="BN528" s="94"/>
      <c r="BO52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28" s="178"/>
      <c r="BQ528" s="120"/>
      <c r="BR528" s="132"/>
      <c r="BS528" s="120"/>
      <c r="BT528" s="175"/>
      <c r="BU528" s="175"/>
      <c r="BV528" s="175"/>
      <c r="BW528" s="121"/>
      <c r="BX528" s="121"/>
      <c r="BY528" s="121"/>
      <c r="BZ528" s="227"/>
      <c r="CA52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28" s="48">
        <f>COUNTIF(Table1[[#This Row],[Validity]:[Alignment with NCC (Yes=1,No=0)]],"N/A")</f>
        <v>0</v>
      </c>
      <c r="CC528" s="48">
        <f>IF(ISERROR(Table1[[#This Row],[Total Quality Score (out of 10)]]/(4-Table1[[#This Row],[N/A Count]])),0,Table1[[#This Row],[Total Quality Score (out of 10)]]/(4-Table1[[#This Row],[N/A Count]]))</f>
        <v>0</v>
      </c>
      <c r="CD528" s="106"/>
      <c r="CE528" s="106"/>
      <c r="CF528" s="172" t="str">
        <f>IF(SUM(Table1[[#This Row],[Multiple]:[Level (all)62]])&lt;1,IF(Table1[[#This Row],[General]]=1,1,""),"")</f>
        <v/>
      </c>
      <c r="CG528" s="172" t="str">
        <f>IF(SUM(Table1[[#This Row],[Multiple]:[Level (all)62]])&lt;1,IF(Table1[[#This Row],[Beginner]]=1,1,""),"")</f>
        <v/>
      </c>
      <c r="CH528" s="171" t="str">
        <f>IF(SUM(Table1[[#This Row],[Multiple]:[Level (all)62]])&lt;1,IF(Table1[[#This Row],[Intermediate]]=1,1,""),"")</f>
        <v/>
      </c>
      <c r="CI528" s="171" t="str">
        <f>IF(SUM(Table1[[#This Row],[Multiple]:[Level (all)62]])&lt;1,IF(Table1[[#This Row],[Advanced]]=1,1,""),"")</f>
        <v/>
      </c>
      <c r="CJ528" s="171" t="str">
        <f>IF(AND(SUM(Table1[[#This Row],[General]:[Advanced]])&lt;4,SUM(Table1[[#This Row],[General]:[Advanced]])&gt;1),1,"")</f>
        <v/>
      </c>
      <c r="CK528" s="171" t="str">
        <f>Table1[[#This Row],[Level (all)]]</f>
        <v/>
      </c>
      <c r="CL528" s="171" t="str">
        <f>IF(Table1[[#This Row],[Multiple audience]]&lt;&gt;1,IF(Table1[[#This Row],[General Audience]]=1,1,""),"")</f>
        <v/>
      </c>
      <c r="CM528" s="171" t="str">
        <f>IF(Table1[[#This Row],[Multiple audience]]&lt;&gt;1,IF(Table1[[#This Row],[Planners / Designers ]]=1,1,""),"")</f>
        <v/>
      </c>
      <c r="CN528" s="171" t="str">
        <f>IF(Table1[[#This Row],[Multiple audience]]&lt;&gt;1,IF(Table1[[#This Row],[Regulatory Assessors]]=1,1,""),"")</f>
        <v/>
      </c>
      <c r="CO528" s="171" t="str">
        <f>IF(Table1[[#This Row],[Multiple audience]]&lt;&gt;1,IF(Table1[[#This Row],[Builders / Management]]=1,1,""),"")</f>
        <v/>
      </c>
      <c r="CP528" s="171" t="str">
        <f>IF(Table1[[#This Row],[Multiple audience]]&lt;&gt;1,IF(Table1[[#This Row],[Energy / Sus Assessors]]=1,1,""),"")</f>
        <v/>
      </c>
      <c r="CQ528" s="171" t="str">
        <f>IF(Table1[[#This Row],[Multiple audience]]&lt;&gt;1,IF(Table1[[#This Row],[Semi-skilled]]=1,1,""),"")</f>
        <v/>
      </c>
      <c r="CR528" s="171" t="str">
        <f>IF(Table1[[#This Row],[Multiple audience]]&lt;&gt;1,IF(Table1[[#This Row],[Trades]]=1,1,""),"")</f>
        <v/>
      </c>
      <c r="CS528" s="171" t="str">
        <f>IF(Table1[[#This Row],[Multiple audience]]&lt;&gt;1,IF(Table1[[#This Row],[Other]]=1,1,""),"")</f>
        <v/>
      </c>
      <c r="CT528" s="171" t="str">
        <f>IF(SUM(Table1[[#This Row],[General Audience]:[Other]])&gt;1,1,"")</f>
        <v/>
      </c>
      <c r="CU528" s="171" t="str">
        <f>IF(Table1[[#This Row],[Various  ]]&lt;&gt;1,IF(Table1[[#This Row],[Calculator / Software]]=1,1,""),"")</f>
        <v/>
      </c>
      <c r="CV528" s="171" t="str">
        <f>IF(Table1[[#This Row],[Various  ]]&lt;&gt;1,IF(Table1[[#This Row],[Information  ]]=1,1,""),"")</f>
        <v/>
      </c>
      <c r="CW528" s="171" t="str">
        <f>IF(Table1[[#This Row],[Various  ]]&lt;&gt;1,IF(Table1[[#This Row],[Interactive Tool]]=1,1,""),"")</f>
        <v/>
      </c>
      <c r="CX528" s="171" t="str">
        <f>IF(Table1[[#This Row],[Various  ]]&lt;&gt;1,IF(Table1[[#This Row],[Technical Specifications]]=1,1,""),"")</f>
        <v/>
      </c>
      <c r="CY528" s="171" t="str">
        <f>IF(Table1[[#This Row],[Various  ]]&lt;&gt;1,IF(Table1[[#This Row],[Training Resources]]=1,1,""),"")</f>
        <v/>
      </c>
      <c r="CZ528" s="171" t="str">
        <f>IF(Table1[[#This Row],[Various  ]]&lt;&gt;1,IF(Table1[[#This Row],[Toolbox]]=1,1,""),"")</f>
        <v/>
      </c>
      <c r="DA528" s="169" t="str">
        <f>IF(Table1[[#This Row],[Various  ]]&lt;&gt;1,IF(Table1[[#This Row],[Video]]=1,1,""),"")</f>
        <v/>
      </c>
      <c r="DB528" s="169" t="str">
        <f>IF(Table1[[#This Row],[Various  ]]&lt;&gt;1,IF(Table1[[#This Row],[Case study]]=1,1,""),"")</f>
        <v/>
      </c>
      <c r="DC528" s="169" t="str">
        <f>IF(Table1[[#This Row],[Various  ]]&lt;&gt;1,IF(Table1[[#This Row],[Other   ]]=1,1,""),"")</f>
        <v/>
      </c>
      <c r="DD528" s="169" t="str">
        <f>IF(Table1[[#This Row],[Various  ]]&lt;&gt;1,IF(Table1[[#This Row],[Standards]]=1,1,""),"")</f>
        <v/>
      </c>
      <c r="DE528" s="169" t="str">
        <f>IF(Table1[[#This Row],[Various]]=1,1,IF(SUM(Table1[[#This Row],[Calculator / Software]:[Standards]])&gt;1,1,""))</f>
        <v/>
      </c>
      <c r="DF528" s="169" t="str">
        <f>IF(Table1[[#This Row],[Multiple NCC links]]&lt;&gt;1,IF(Table1[[#This Row],[Design]]=1,1,""),"")</f>
        <v/>
      </c>
      <c r="DG528" s="169" t="str">
        <f>IF(Table1[[#This Row],[Multiple NCC links]]&lt;&gt;1,IF(Table1[[#This Row],[Assessment / Verification]]=1,1,""),"")</f>
        <v/>
      </c>
      <c r="DH528" s="169" t="str">
        <f>IF(Table1[[#This Row],[Multiple NCC links]]&lt;&gt;1,IF(Table1[[#This Row],[Climate Specific ]]=1,1,""),"")</f>
        <v/>
      </c>
      <c r="DI528" s="169" t="str">
        <f>IF(Table1[[#This Row],[Multiple NCC links]]&lt;&gt;1,IF(Table1[[#This Row],[Alterations / Additions]]=1,1,""),"")</f>
        <v/>
      </c>
      <c r="DJ528" s="169" t="str">
        <f>IF(Table1[[#This Row],[Multiple NCC links]]&lt;&gt;1,IF(Table1[[#This Row],[Glazing]]=1,1,""),"")</f>
        <v/>
      </c>
      <c r="DK528" s="169" t="str">
        <f>IF(Table1[[#This Row],[Multiple NCC links]]&lt;&gt;1,IF(Table1[[#This Row],[Building Fabric / Thermal / Sealing]]=1,1,""),"")</f>
        <v/>
      </c>
      <c r="DL528" s="169" t="str">
        <f>IF(Table1[[#This Row],[Multiple NCC links]]&lt;&gt;1,IF(Table1[[#This Row],[Lighting]]=1,1,""),"")</f>
        <v/>
      </c>
      <c r="DM528" s="169" t="str">
        <f>IF(Table1[[#This Row],[Multiple NCC links]]&lt;&gt;1,IF(Table1[[#This Row],[HVAC]]=1,1,""),"")</f>
        <v/>
      </c>
      <c r="DN528" s="169" t="str">
        <f>IF(Table1[[#This Row],[Multiple NCC links]]&lt;&gt;1,IF(Table1[[#This Row],[Services]]=1,1,""),"")</f>
        <v/>
      </c>
      <c r="DO528" s="169" t="str">
        <f>IF(Table1[[#This Row],[Multiple NCC links]]&lt;&gt;1,IF(Table1[[#This Row],[Maintenance &amp; Monitoring]]=1,1,""),"")</f>
        <v/>
      </c>
      <c r="DP528" s="169" t="str">
        <f>IF(Table1[[#This Row],[Multiple NCC links]]&lt;&gt;1,IF(Table1[[#This Row],[Hand over / Operations]]=1,1,""),"")</f>
        <v/>
      </c>
      <c r="DQ528" s="169" t="str">
        <f>IF(Table1[[#This Row],[Multiple NCC links]]&lt;&gt;1,IF(Table1[[#This Row],[As built assessment]]=1,1,""),"")</f>
        <v/>
      </c>
      <c r="DR528" s="169" t="str">
        <f>IF(Table1[[#This Row],[Multiple NCC links]]&lt;&gt;1,IF(Table1[[#This Row],[Beyond compliance]]=1,1,""),"")</f>
        <v/>
      </c>
      <c r="DS528" s="169" t="str">
        <f>IF(SUM(Table1[[#This Row],[Design]:[Beyond compliance]])&gt;1,1,"")</f>
        <v/>
      </c>
      <c r="DT528" s="169" t="str">
        <f>IF(Table1[[#This Row],[Both Residential &amp; Commercial4]]&lt;&gt;1,IF(Table1[[#This Row],[Residential]]=1,1,""),"")</f>
        <v/>
      </c>
      <c r="DU528" s="169" t="str">
        <f>IF(Table1[[#This Row],[Both Residential &amp; Commercial4]]&lt;&gt;1,IF(Table1[[#This Row],[Commercial]]=1,1,""),"")</f>
        <v/>
      </c>
      <c r="DV528" s="169" t="str">
        <f>Table1[[#This Row],[Residential &amp; Commercial]]</f>
        <v/>
      </c>
      <c r="DW528" s="169"/>
    </row>
    <row r="529" spans="1:127" s="49" customFormat="1" ht="20.25" thickTop="1" thickBot="1" x14ac:dyDescent="0.35">
      <c r="A529" s="97"/>
      <c r="B529" s="97"/>
      <c r="C529" s="88"/>
      <c r="D529" s="88"/>
      <c r="E529" s="176"/>
      <c r="F529" s="176"/>
      <c r="G529" s="176"/>
      <c r="H529" s="176"/>
      <c r="I529" s="90" t="str">
        <f>IF(AND(Table1[[#This Row],[General]]=1,Table1[[#This Row],[Beginner]]=1,Table1[[#This Row],[Intermediate]]=1,Table1[[#This Row],[Advanced]]=1),1,"")</f>
        <v/>
      </c>
      <c r="J529" s="90" t="str">
        <f>CONCATENATE(IF(Table1[[#This Row],[General]]=1,"General, ",""), IF(Table1[[#This Row],[Beginner]]=1,"Beginner, ",""),IF(Table1[[#This Row],[Intermediate]]=1,"Intermediate, ",""), IF(Table1[[#This Row],[Advanced]]=1,"Advanced",""))</f>
        <v/>
      </c>
      <c r="K529" s="91"/>
      <c r="L529" s="179"/>
      <c r="M529" s="91"/>
      <c r="N529" s="91"/>
      <c r="O529" s="159"/>
      <c r="P529" s="91"/>
      <c r="Q529" s="91"/>
      <c r="R529" s="91"/>
      <c r="S52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29" s="102"/>
      <c r="U529" s="102"/>
      <c r="V529" s="240"/>
      <c r="W529" s="240"/>
      <c r="X529" s="102"/>
      <c r="Y529" s="102"/>
      <c r="Z529" s="102"/>
      <c r="AA529" s="102"/>
      <c r="AB529" s="102"/>
      <c r="AC529" s="102"/>
      <c r="AD529" s="102"/>
      <c r="AE529" s="102"/>
      <c r="AF529" s="102"/>
      <c r="AG52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29" s="103"/>
      <c r="AI529" s="103"/>
      <c r="AJ529" s="103"/>
      <c r="AK529" s="74" t="str">
        <f>CONCATENATE(IF(Table1[[#This Row],[Digital]]=1,"Digital, ",""),IF(Table1[[#This Row],[Face to Face]]=1,"Face to face, ",""),IF(Table1[[#This Row],[Blended]]=1,"Blended",""))</f>
        <v/>
      </c>
      <c r="AL529" s="99"/>
      <c r="AM529" s="104"/>
      <c r="AN529" s="130"/>
      <c r="AO529" s="94"/>
      <c r="AP529" s="182"/>
      <c r="AQ529" s="94"/>
      <c r="AR529" s="94"/>
      <c r="AS529" s="94"/>
      <c r="AT529" s="94"/>
      <c r="AU529" s="94"/>
      <c r="AV529" s="182"/>
      <c r="AW529" s="182"/>
      <c r="AX529" s="182"/>
      <c r="AY529" s="94"/>
      <c r="AZ52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2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29" s="95"/>
      <c r="BC529" s="95"/>
      <c r="BD529" s="90" t="str">
        <f>IF(AND(Table1[[#This Row],[Residential]]=1,Table1[[#This Row],[Commercial]]=1),1,"")</f>
        <v/>
      </c>
      <c r="BE529" s="90" t="str">
        <f>CONCATENATE(IF(Table1[[#This Row],[Residential]]=1,"Residential, ",""),IF(Table1[[#This Row],[Commercial]]=1,"Commercial",""))</f>
        <v/>
      </c>
      <c r="BF529" s="94"/>
      <c r="BG529" s="94"/>
      <c r="BH529" s="94"/>
      <c r="BI529" s="94"/>
      <c r="BJ529" s="94"/>
      <c r="BK529" s="94"/>
      <c r="BL529" s="94"/>
      <c r="BM529" s="182"/>
      <c r="BN529" s="94"/>
      <c r="BO52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29" s="178"/>
      <c r="BQ529" s="120"/>
      <c r="BR529" s="132"/>
      <c r="BS529" s="120"/>
      <c r="BT529" s="175"/>
      <c r="BU529" s="175"/>
      <c r="BV529" s="175"/>
      <c r="BW529" s="121"/>
      <c r="BX529" s="121"/>
      <c r="BY529" s="121"/>
      <c r="BZ529" s="227"/>
      <c r="CA52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29" s="48">
        <f>COUNTIF(Table1[[#This Row],[Validity]:[Alignment with NCC (Yes=1,No=0)]],"N/A")</f>
        <v>0</v>
      </c>
      <c r="CC529" s="48">
        <f>IF(ISERROR(Table1[[#This Row],[Total Quality Score (out of 10)]]/(4-Table1[[#This Row],[N/A Count]])),0,Table1[[#This Row],[Total Quality Score (out of 10)]]/(4-Table1[[#This Row],[N/A Count]]))</f>
        <v>0</v>
      </c>
      <c r="CD529" s="106"/>
      <c r="CE529" s="106"/>
      <c r="CF529" s="172" t="str">
        <f>IF(SUM(Table1[[#This Row],[Multiple]:[Level (all)62]])&lt;1,IF(Table1[[#This Row],[General]]=1,1,""),"")</f>
        <v/>
      </c>
      <c r="CG529" s="172" t="str">
        <f>IF(SUM(Table1[[#This Row],[Multiple]:[Level (all)62]])&lt;1,IF(Table1[[#This Row],[Beginner]]=1,1,""),"")</f>
        <v/>
      </c>
      <c r="CH529" s="171" t="str">
        <f>IF(SUM(Table1[[#This Row],[Multiple]:[Level (all)62]])&lt;1,IF(Table1[[#This Row],[Intermediate]]=1,1,""),"")</f>
        <v/>
      </c>
      <c r="CI529" s="171" t="str">
        <f>IF(SUM(Table1[[#This Row],[Multiple]:[Level (all)62]])&lt;1,IF(Table1[[#This Row],[Advanced]]=1,1,""),"")</f>
        <v/>
      </c>
      <c r="CJ529" s="171" t="str">
        <f>IF(AND(SUM(Table1[[#This Row],[General]:[Advanced]])&lt;4,SUM(Table1[[#This Row],[General]:[Advanced]])&gt;1),1,"")</f>
        <v/>
      </c>
      <c r="CK529" s="171" t="str">
        <f>Table1[[#This Row],[Level (all)]]</f>
        <v/>
      </c>
      <c r="CL529" s="171" t="str">
        <f>IF(Table1[[#This Row],[Multiple audience]]&lt;&gt;1,IF(Table1[[#This Row],[General Audience]]=1,1,""),"")</f>
        <v/>
      </c>
      <c r="CM529" s="171" t="str">
        <f>IF(Table1[[#This Row],[Multiple audience]]&lt;&gt;1,IF(Table1[[#This Row],[Planners / Designers ]]=1,1,""),"")</f>
        <v/>
      </c>
      <c r="CN529" s="171" t="str">
        <f>IF(Table1[[#This Row],[Multiple audience]]&lt;&gt;1,IF(Table1[[#This Row],[Regulatory Assessors]]=1,1,""),"")</f>
        <v/>
      </c>
      <c r="CO529" s="171" t="str">
        <f>IF(Table1[[#This Row],[Multiple audience]]&lt;&gt;1,IF(Table1[[#This Row],[Builders / Management]]=1,1,""),"")</f>
        <v/>
      </c>
      <c r="CP529" s="171" t="str">
        <f>IF(Table1[[#This Row],[Multiple audience]]&lt;&gt;1,IF(Table1[[#This Row],[Energy / Sus Assessors]]=1,1,""),"")</f>
        <v/>
      </c>
      <c r="CQ529" s="171" t="str">
        <f>IF(Table1[[#This Row],[Multiple audience]]&lt;&gt;1,IF(Table1[[#This Row],[Semi-skilled]]=1,1,""),"")</f>
        <v/>
      </c>
      <c r="CR529" s="171" t="str">
        <f>IF(Table1[[#This Row],[Multiple audience]]&lt;&gt;1,IF(Table1[[#This Row],[Trades]]=1,1,""),"")</f>
        <v/>
      </c>
      <c r="CS529" s="171" t="str">
        <f>IF(Table1[[#This Row],[Multiple audience]]&lt;&gt;1,IF(Table1[[#This Row],[Other]]=1,1,""),"")</f>
        <v/>
      </c>
      <c r="CT529" s="171" t="str">
        <f>IF(SUM(Table1[[#This Row],[General Audience]:[Other]])&gt;1,1,"")</f>
        <v/>
      </c>
      <c r="CU529" s="171" t="str">
        <f>IF(Table1[[#This Row],[Various  ]]&lt;&gt;1,IF(Table1[[#This Row],[Calculator / Software]]=1,1,""),"")</f>
        <v/>
      </c>
      <c r="CV529" s="171" t="str">
        <f>IF(Table1[[#This Row],[Various  ]]&lt;&gt;1,IF(Table1[[#This Row],[Information  ]]=1,1,""),"")</f>
        <v/>
      </c>
      <c r="CW529" s="171" t="str">
        <f>IF(Table1[[#This Row],[Various  ]]&lt;&gt;1,IF(Table1[[#This Row],[Interactive Tool]]=1,1,""),"")</f>
        <v/>
      </c>
      <c r="CX529" s="171" t="str">
        <f>IF(Table1[[#This Row],[Various  ]]&lt;&gt;1,IF(Table1[[#This Row],[Technical Specifications]]=1,1,""),"")</f>
        <v/>
      </c>
      <c r="CY529" s="171" t="str">
        <f>IF(Table1[[#This Row],[Various  ]]&lt;&gt;1,IF(Table1[[#This Row],[Training Resources]]=1,1,""),"")</f>
        <v/>
      </c>
      <c r="CZ529" s="171" t="str">
        <f>IF(Table1[[#This Row],[Various  ]]&lt;&gt;1,IF(Table1[[#This Row],[Toolbox]]=1,1,""),"")</f>
        <v/>
      </c>
      <c r="DA529" s="169" t="str">
        <f>IF(Table1[[#This Row],[Various  ]]&lt;&gt;1,IF(Table1[[#This Row],[Video]]=1,1,""),"")</f>
        <v/>
      </c>
      <c r="DB529" s="169" t="str">
        <f>IF(Table1[[#This Row],[Various  ]]&lt;&gt;1,IF(Table1[[#This Row],[Case study]]=1,1,""),"")</f>
        <v/>
      </c>
      <c r="DC529" s="169" t="str">
        <f>IF(Table1[[#This Row],[Various  ]]&lt;&gt;1,IF(Table1[[#This Row],[Other   ]]=1,1,""),"")</f>
        <v/>
      </c>
      <c r="DD529" s="169" t="str">
        <f>IF(Table1[[#This Row],[Various  ]]&lt;&gt;1,IF(Table1[[#This Row],[Standards]]=1,1,""),"")</f>
        <v/>
      </c>
      <c r="DE529" s="169" t="str">
        <f>IF(Table1[[#This Row],[Various]]=1,1,IF(SUM(Table1[[#This Row],[Calculator / Software]:[Standards]])&gt;1,1,""))</f>
        <v/>
      </c>
      <c r="DF529" s="169" t="str">
        <f>IF(Table1[[#This Row],[Multiple NCC links]]&lt;&gt;1,IF(Table1[[#This Row],[Design]]=1,1,""),"")</f>
        <v/>
      </c>
      <c r="DG529" s="169" t="str">
        <f>IF(Table1[[#This Row],[Multiple NCC links]]&lt;&gt;1,IF(Table1[[#This Row],[Assessment / Verification]]=1,1,""),"")</f>
        <v/>
      </c>
      <c r="DH529" s="169" t="str">
        <f>IF(Table1[[#This Row],[Multiple NCC links]]&lt;&gt;1,IF(Table1[[#This Row],[Climate Specific ]]=1,1,""),"")</f>
        <v/>
      </c>
      <c r="DI529" s="169" t="str">
        <f>IF(Table1[[#This Row],[Multiple NCC links]]&lt;&gt;1,IF(Table1[[#This Row],[Alterations / Additions]]=1,1,""),"")</f>
        <v/>
      </c>
      <c r="DJ529" s="169" t="str">
        <f>IF(Table1[[#This Row],[Multiple NCC links]]&lt;&gt;1,IF(Table1[[#This Row],[Glazing]]=1,1,""),"")</f>
        <v/>
      </c>
      <c r="DK529" s="169" t="str">
        <f>IF(Table1[[#This Row],[Multiple NCC links]]&lt;&gt;1,IF(Table1[[#This Row],[Building Fabric / Thermal / Sealing]]=1,1,""),"")</f>
        <v/>
      </c>
      <c r="DL529" s="169" t="str">
        <f>IF(Table1[[#This Row],[Multiple NCC links]]&lt;&gt;1,IF(Table1[[#This Row],[Lighting]]=1,1,""),"")</f>
        <v/>
      </c>
      <c r="DM529" s="169" t="str">
        <f>IF(Table1[[#This Row],[Multiple NCC links]]&lt;&gt;1,IF(Table1[[#This Row],[HVAC]]=1,1,""),"")</f>
        <v/>
      </c>
      <c r="DN529" s="169" t="str">
        <f>IF(Table1[[#This Row],[Multiple NCC links]]&lt;&gt;1,IF(Table1[[#This Row],[Services]]=1,1,""),"")</f>
        <v/>
      </c>
      <c r="DO529" s="169" t="str">
        <f>IF(Table1[[#This Row],[Multiple NCC links]]&lt;&gt;1,IF(Table1[[#This Row],[Maintenance &amp; Monitoring]]=1,1,""),"")</f>
        <v/>
      </c>
      <c r="DP529" s="169" t="str">
        <f>IF(Table1[[#This Row],[Multiple NCC links]]&lt;&gt;1,IF(Table1[[#This Row],[Hand over / Operations]]=1,1,""),"")</f>
        <v/>
      </c>
      <c r="DQ529" s="169" t="str">
        <f>IF(Table1[[#This Row],[Multiple NCC links]]&lt;&gt;1,IF(Table1[[#This Row],[As built assessment]]=1,1,""),"")</f>
        <v/>
      </c>
      <c r="DR529" s="169" t="str">
        <f>IF(Table1[[#This Row],[Multiple NCC links]]&lt;&gt;1,IF(Table1[[#This Row],[Beyond compliance]]=1,1,""),"")</f>
        <v/>
      </c>
      <c r="DS529" s="169" t="str">
        <f>IF(SUM(Table1[[#This Row],[Design]:[Beyond compliance]])&gt;1,1,"")</f>
        <v/>
      </c>
      <c r="DT529" s="169" t="str">
        <f>IF(Table1[[#This Row],[Both Residential &amp; Commercial4]]&lt;&gt;1,IF(Table1[[#This Row],[Residential]]=1,1,""),"")</f>
        <v/>
      </c>
      <c r="DU529" s="169" t="str">
        <f>IF(Table1[[#This Row],[Both Residential &amp; Commercial4]]&lt;&gt;1,IF(Table1[[#This Row],[Commercial]]=1,1,""),"")</f>
        <v/>
      </c>
      <c r="DV529" s="169" t="str">
        <f>Table1[[#This Row],[Residential &amp; Commercial]]</f>
        <v/>
      </c>
      <c r="DW529" s="169"/>
    </row>
    <row r="530" spans="1:127" s="49" customFormat="1" ht="20.25" thickTop="1" thickBot="1" x14ac:dyDescent="0.35">
      <c r="A530" s="97"/>
      <c r="B530" s="97"/>
      <c r="C530" s="88"/>
      <c r="D530" s="88"/>
      <c r="E530" s="176"/>
      <c r="F530" s="176"/>
      <c r="G530" s="176"/>
      <c r="H530" s="176"/>
      <c r="I530" s="90" t="str">
        <f>IF(AND(Table1[[#This Row],[General]]=1,Table1[[#This Row],[Beginner]]=1,Table1[[#This Row],[Intermediate]]=1,Table1[[#This Row],[Advanced]]=1),1,"")</f>
        <v/>
      </c>
      <c r="J530" s="90" t="str">
        <f>CONCATENATE(IF(Table1[[#This Row],[General]]=1,"General, ",""), IF(Table1[[#This Row],[Beginner]]=1,"Beginner, ",""),IF(Table1[[#This Row],[Intermediate]]=1,"Intermediate, ",""), IF(Table1[[#This Row],[Advanced]]=1,"Advanced",""))</f>
        <v/>
      </c>
      <c r="K530" s="91"/>
      <c r="L530" s="179"/>
      <c r="M530" s="91"/>
      <c r="N530" s="91"/>
      <c r="O530" s="159"/>
      <c r="P530" s="91"/>
      <c r="Q530" s="91"/>
      <c r="R530" s="91"/>
      <c r="S53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30" s="102"/>
      <c r="U530" s="102"/>
      <c r="V530" s="240"/>
      <c r="W530" s="240"/>
      <c r="X530" s="102"/>
      <c r="Y530" s="102"/>
      <c r="Z530" s="102"/>
      <c r="AA530" s="102"/>
      <c r="AB530" s="102"/>
      <c r="AC530" s="102"/>
      <c r="AD530" s="102"/>
      <c r="AE530" s="102"/>
      <c r="AF530" s="102"/>
      <c r="AG53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30" s="103"/>
      <c r="AI530" s="103"/>
      <c r="AJ530" s="103"/>
      <c r="AK530" s="74" t="str">
        <f>CONCATENATE(IF(Table1[[#This Row],[Digital]]=1,"Digital, ",""),IF(Table1[[#This Row],[Face to Face]]=1,"Face to face, ",""),IF(Table1[[#This Row],[Blended]]=1,"Blended",""))</f>
        <v/>
      </c>
      <c r="AL530" s="99"/>
      <c r="AM530" s="104"/>
      <c r="AN530" s="130"/>
      <c r="AO530" s="94"/>
      <c r="AP530" s="182"/>
      <c r="AQ530" s="94"/>
      <c r="AR530" s="94"/>
      <c r="AS530" s="94"/>
      <c r="AT530" s="94"/>
      <c r="AU530" s="94"/>
      <c r="AV530" s="182"/>
      <c r="AW530" s="182"/>
      <c r="AX530" s="182"/>
      <c r="AY530" s="94"/>
      <c r="AZ53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3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30" s="95"/>
      <c r="BC530" s="95"/>
      <c r="BD530" s="90" t="str">
        <f>IF(AND(Table1[[#This Row],[Residential]]=1,Table1[[#This Row],[Commercial]]=1),1,"")</f>
        <v/>
      </c>
      <c r="BE530" s="90" t="str">
        <f>CONCATENATE(IF(Table1[[#This Row],[Residential]]=1,"Residential, ",""),IF(Table1[[#This Row],[Commercial]]=1,"Commercial",""))</f>
        <v/>
      </c>
      <c r="BF530" s="94"/>
      <c r="BG530" s="94"/>
      <c r="BH530" s="94"/>
      <c r="BI530" s="94"/>
      <c r="BJ530" s="94"/>
      <c r="BK530" s="94"/>
      <c r="BL530" s="94"/>
      <c r="BM530" s="182"/>
      <c r="BN530" s="94"/>
      <c r="BO53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30" s="178"/>
      <c r="BQ530" s="120"/>
      <c r="BR530" s="132"/>
      <c r="BS530" s="120"/>
      <c r="BT530" s="175"/>
      <c r="BU530" s="175"/>
      <c r="BV530" s="175"/>
      <c r="BW530" s="121"/>
      <c r="BX530" s="121"/>
      <c r="BY530" s="121"/>
      <c r="BZ530" s="227"/>
      <c r="CA53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30" s="48">
        <f>COUNTIF(Table1[[#This Row],[Validity]:[Alignment with NCC (Yes=1,No=0)]],"N/A")</f>
        <v>0</v>
      </c>
      <c r="CC530" s="48">
        <f>IF(ISERROR(Table1[[#This Row],[Total Quality Score (out of 10)]]/(4-Table1[[#This Row],[N/A Count]])),0,Table1[[#This Row],[Total Quality Score (out of 10)]]/(4-Table1[[#This Row],[N/A Count]]))</f>
        <v>0</v>
      </c>
      <c r="CD530" s="106"/>
      <c r="CE530" s="106"/>
      <c r="CF530" s="172" t="str">
        <f>IF(SUM(Table1[[#This Row],[Multiple]:[Level (all)62]])&lt;1,IF(Table1[[#This Row],[General]]=1,1,""),"")</f>
        <v/>
      </c>
      <c r="CG530" s="172" t="str">
        <f>IF(SUM(Table1[[#This Row],[Multiple]:[Level (all)62]])&lt;1,IF(Table1[[#This Row],[Beginner]]=1,1,""),"")</f>
        <v/>
      </c>
      <c r="CH530" s="171" t="str">
        <f>IF(SUM(Table1[[#This Row],[Multiple]:[Level (all)62]])&lt;1,IF(Table1[[#This Row],[Intermediate]]=1,1,""),"")</f>
        <v/>
      </c>
      <c r="CI530" s="171" t="str">
        <f>IF(SUM(Table1[[#This Row],[Multiple]:[Level (all)62]])&lt;1,IF(Table1[[#This Row],[Advanced]]=1,1,""),"")</f>
        <v/>
      </c>
      <c r="CJ530" s="171" t="str">
        <f>IF(AND(SUM(Table1[[#This Row],[General]:[Advanced]])&lt;4,SUM(Table1[[#This Row],[General]:[Advanced]])&gt;1),1,"")</f>
        <v/>
      </c>
      <c r="CK530" s="171" t="str">
        <f>Table1[[#This Row],[Level (all)]]</f>
        <v/>
      </c>
      <c r="CL530" s="171" t="str">
        <f>IF(Table1[[#This Row],[Multiple audience]]&lt;&gt;1,IF(Table1[[#This Row],[General Audience]]=1,1,""),"")</f>
        <v/>
      </c>
      <c r="CM530" s="171" t="str">
        <f>IF(Table1[[#This Row],[Multiple audience]]&lt;&gt;1,IF(Table1[[#This Row],[Planners / Designers ]]=1,1,""),"")</f>
        <v/>
      </c>
      <c r="CN530" s="171" t="str">
        <f>IF(Table1[[#This Row],[Multiple audience]]&lt;&gt;1,IF(Table1[[#This Row],[Regulatory Assessors]]=1,1,""),"")</f>
        <v/>
      </c>
      <c r="CO530" s="171" t="str">
        <f>IF(Table1[[#This Row],[Multiple audience]]&lt;&gt;1,IF(Table1[[#This Row],[Builders / Management]]=1,1,""),"")</f>
        <v/>
      </c>
      <c r="CP530" s="171" t="str">
        <f>IF(Table1[[#This Row],[Multiple audience]]&lt;&gt;1,IF(Table1[[#This Row],[Energy / Sus Assessors]]=1,1,""),"")</f>
        <v/>
      </c>
      <c r="CQ530" s="171" t="str">
        <f>IF(Table1[[#This Row],[Multiple audience]]&lt;&gt;1,IF(Table1[[#This Row],[Semi-skilled]]=1,1,""),"")</f>
        <v/>
      </c>
      <c r="CR530" s="171" t="str">
        <f>IF(Table1[[#This Row],[Multiple audience]]&lt;&gt;1,IF(Table1[[#This Row],[Trades]]=1,1,""),"")</f>
        <v/>
      </c>
      <c r="CS530" s="171" t="str">
        <f>IF(Table1[[#This Row],[Multiple audience]]&lt;&gt;1,IF(Table1[[#This Row],[Other]]=1,1,""),"")</f>
        <v/>
      </c>
      <c r="CT530" s="171" t="str">
        <f>IF(SUM(Table1[[#This Row],[General Audience]:[Other]])&gt;1,1,"")</f>
        <v/>
      </c>
      <c r="CU530" s="171" t="str">
        <f>IF(Table1[[#This Row],[Various  ]]&lt;&gt;1,IF(Table1[[#This Row],[Calculator / Software]]=1,1,""),"")</f>
        <v/>
      </c>
      <c r="CV530" s="171" t="str">
        <f>IF(Table1[[#This Row],[Various  ]]&lt;&gt;1,IF(Table1[[#This Row],[Information  ]]=1,1,""),"")</f>
        <v/>
      </c>
      <c r="CW530" s="171" t="str">
        <f>IF(Table1[[#This Row],[Various  ]]&lt;&gt;1,IF(Table1[[#This Row],[Interactive Tool]]=1,1,""),"")</f>
        <v/>
      </c>
      <c r="CX530" s="171" t="str">
        <f>IF(Table1[[#This Row],[Various  ]]&lt;&gt;1,IF(Table1[[#This Row],[Technical Specifications]]=1,1,""),"")</f>
        <v/>
      </c>
      <c r="CY530" s="171" t="str">
        <f>IF(Table1[[#This Row],[Various  ]]&lt;&gt;1,IF(Table1[[#This Row],[Training Resources]]=1,1,""),"")</f>
        <v/>
      </c>
      <c r="CZ530" s="171" t="str">
        <f>IF(Table1[[#This Row],[Various  ]]&lt;&gt;1,IF(Table1[[#This Row],[Toolbox]]=1,1,""),"")</f>
        <v/>
      </c>
      <c r="DA530" s="169" t="str">
        <f>IF(Table1[[#This Row],[Various  ]]&lt;&gt;1,IF(Table1[[#This Row],[Video]]=1,1,""),"")</f>
        <v/>
      </c>
      <c r="DB530" s="169" t="str">
        <f>IF(Table1[[#This Row],[Various  ]]&lt;&gt;1,IF(Table1[[#This Row],[Case study]]=1,1,""),"")</f>
        <v/>
      </c>
      <c r="DC530" s="169" t="str">
        <f>IF(Table1[[#This Row],[Various  ]]&lt;&gt;1,IF(Table1[[#This Row],[Other   ]]=1,1,""),"")</f>
        <v/>
      </c>
      <c r="DD530" s="169" t="str">
        <f>IF(Table1[[#This Row],[Various  ]]&lt;&gt;1,IF(Table1[[#This Row],[Standards]]=1,1,""),"")</f>
        <v/>
      </c>
      <c r="DE530" s="169" t="str">
        <f>IF(Table1[[#This Row],[Various]]=1,1,IF(SUM(Table1[[#This Row],[Calculator / Software]:[Standards]])&gt;1,1,""))</f>
        <v/>
      </c>
      <c r="DF530" s="169" t="str">
        <f>IF(Table1[[#This Row],[Multiple NCC links]]&lt;&gt;1,IF(Table1[[#This Row],[Design]]=1,1,""),"")</f>
        <v/>
      </c>
      <c r="DG530" s="169" t="str">
        <f>IF(Table1[[#This Row],[Multiple NCC links]]&lt;&gt;1,IF(Table1[[#This Row],[Assessment / Verification]]=1,1,""),"")</f>
        <v/>
      </c>
      <c r="DH530" s="169" t="str">
        <f>IF(Table1[[#This Row],[Multiple NCC links]]&lt;&gt;1,IF(Table1[[#This Row],[Climate Specific ]]=1,1,""),"")</f>
        <v/>
      </c>
      <c r="DI530" s="169" t="str">
        <f>IF(Table1[[#This Row],[Multiple NCC links]]&lt;&gt;1,IF(Table1[[#This Row],[Alterations / Additions]]=1,1,""),"")</f>
        <v/>
      </c>
      <c r="DJ530" s="169" t="str">
        <f>IF(Table1[[#This Row],[Multiple NCC links]]&lt;&gt;1,IF(Table1[[#This Row],[Glazing]]=1,1,""),"")</f>
        <v/>
      </c>
      <c r="DK530" s="169" t="str">
        <f>IF(Table1[[#This Row],[Multiple NCC links]]&lt;&gt;1,IF(Table1[[#This Row],[Building Fabric / Thermal / Sealing]]=1,1,""),"")</f>
        <v/>
      </c>
      <c r="DL530" s="169" t="str">
        <f>IF(Table1[[#This Row],[Multiple NCC links]]&lt;&gt;1,IF(Table1[[#This Row],[Lighting]]=1,1,""),"")</f>
        <v/>
      </c>
      <c r="DM530" s="169" t="str">
        <f>IF(Table1[[#This Row],[Multiple NCC links]]&lt;&gt;1,IF(Table1[[#This Row],[HVAC]]=1,1,""),"")</f>
        <v/>
      </c>
      <c r="DN530" s="169" t="str">
        <f>IF(Table1[[#This Row],[Multiple NCC links]]&lt;&gt;1,IF(Table1[[#This Row],[Services]]=1,1,""),"")</f>
        <v/>
      </c>
      <c r="DO530" s="169" t="str">
        <f>IF(Table1[[#This Row],[Multiple NCC links]]&lt;&gt;1,IF(Table1[[#This Row],[Maintenance &amp; Monitoring]]=1,1,""),"")</f>
        <v/>
      </c>
      <c r="DP530" s="169" t="str">
        <f>IF(Table1[[#This Row],[Multiple NCC links]]&lt;&gt;1,IF(Table1[[#This Row],[Hand over / Operations]]=1,1,""),"")</f>
        <v/>
      </c>
      <c r="DQ530" s="169" t="str">
        <f>IF(Table1[[#This Row],[Multiple NCC links]]&lt;&gt;1,IF(Table1[[#This Row],[As built assessment]]=1,1,""),"")</f>
        <v/>
      </c>
      <c r="DR530" s="169" t="str">
        <f>IF(Table1[[#This Row],[Multiple NCC links]]&lt;&gt;1,IF(Table1[[#This Row],[Beyond compliance]]=1,1,""),"")</f>
        <v/>
      </c>
      <c r="DS530" s="169" t="str">
        <f>IF(SUM(Table1[[#This Row],[Design]:[Beyond compliance]])&gt;1,1,"")</f>
        <v/>
      </c>
      <c r="DT530" s="169" t="str">
        <f>IF(Table1[[#This Row],[Both Residential &amp; Commercial4]]&lt;&gt;1,IF(Table1[[#This Row],[Residential]]=1,1,""),"")</f>
        <v/>
      </c>
      <c r="DU530" s="169" t="str">
        <f>IF(Table1[[#This Row],[Both Residential &amp; Commercial4]]&lt;&gt;1,IF(Table1[[#This Row],[Commercial]]=1,1,""),"")</f>
        <v/>
      </c>
      <c r="DV530" s="169" t="str">
        <f>Table1[[#This Row],[Residential &amp; Commercial]]</f>
        <v/>
      </c>
      <c r="DW530" s="169"/>
    </row>
    <row r="531" spans="1:127" s="49" customFormat="1" ht="20.25" thickTop="1" thickBot="1" x14ac:dyDescent="0.35">
      <c r="A531" s="97"/>
      <c r="B531" s="97"/>
      <c r="C531" s="88"/>
      <c r="D531" s="88"/>
      <c r="E531" s="176"/>
      <c r="F531" s="176"/>
      <c r="G531" s="176"/>
      <c r="H531" s="176"/>
      <c r="I531" s="90" t="str">
        <f>IF(AND(Table1[[#This Row],[General]]=1,Table1[[#This Row],[Beginner]]=1,Table1[[#This Row],[Intermediate]]=1,Table1[[#This Row],[Advanced]]=1),1,"")</f>
        <v/>
      </c>
      <c r="J531" s="90" t="str">
        <f>CONCATENATE(IF(Table1[[#This Row],[General]]=1,"General, ",""), IF(Table1[[#This Row],[Beginner]]=1,"Beginner, ",""),IF(Table1[[#This Row],[Intermediate]]=1,"Intermediate, ",""), IF(Table1[[#This Row],[Advanced]]=1,"Advanced",""))</f>
        <v/>
      </c>
      <c r="K531" s="91"/>
      <c r="L531" s="179"/>
      <c r="M531" s="91"/>
      <c r="N531" s="91"/>
      <c r="O531" s="159"/>
      <c r="P531" s="91"/>
      <c r="Q531" s="91"/>
      <c r="R531" s="91"/>
      <c r="S53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31" s="102"/>
      <c r="U531" s="102"/>
      <c r="V531" s="240"/>
      <c r="W531" s="240"/>
      <c r="X531" s="102"/>
      <c r="Y531" s="102"/>
      <c r="Z531" s="102"/>
      <c r="AA531" s="102"/>
      <c r="AB531" s="102"/>
      <c r="AC531" s="102"/>
      <c r="AD531" s="102"/>
      <c r="AE531" s="102"/>
      <c r="AF531" s="102"/>
      <c r="AG53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31" s="103"/>
      <c r="AI531" s="103"/>
      <c r="AJ531" s="103"/>
      <c r="AK531" s="74" t="str">
        <f>CONCATENATE(IF(Table1[[#This Row],[Digital]]=1,"Digital, ",""),IF(Table1[[#This Row],[Face to Face]]=1,"Face to face, ",""),IF(Table1[[#This Row],[Blended]]=1,"Blended",""))</f>
        <v/>
      </c>
      <c r="AL531" s="99"/>
      <c r="AM531" s="104"/>
      <c r="AN531" s="130"/>
      <c r="AO531" s="94"/>
      <c r="AP531" s="182"/>
      <c r="AQ531" s="94"/>
      <c r="AR531" s="94"/>
      <c r="AS531" s="94"/>
      <c r="AT531" s="94"/>
      <c r="AU531" s="94"/>
      <c r="AV531" s="182"/>
      <c r="AW531" s="182"/>
      <c r="AX531" s="182"/>
      <c r="AY531" s="94"/>
      <c r="AZ53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3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31" s="95"/>
      <c r="BC531" s="95"/>
      <c r="BD531" s="90" t="str">
        <f>IF(AND(Table1[[#This Row],[Residential]]=1,Table1[[#This Row],[Commercial]]=1),1,"")</f>
        <v/>
      </c>
      <c r="BE531" s="90" t="str">
        <f>CONCATENATE(IF(Table1[[#This Row],[Residential]]=1,"Residential, ",""),IF(Table1[[#This Row],[Commercial]]=1,"Commercial",""))</f>
        <v/>
      </c>
      <c r="BF531" s="94"/>
      <c r="BG531" s="94"/>
      <c r="BH531" s="94"/>
      <c r="BI531" s="94"/>
      <c r="BJ531" s="94"/>
      <c r="BK531" s="94"/>
      <c r="BL531" s="94"/>
      <c r="BM531" s="182"/>
      <c r="BN531" s="94"/>
      <c r="BO53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31" s="178"/>
      <c r="BQ531" s="120"/>
      <c r="BR531" s="132"/>
      <c r="BS531" s="120"/>
      <c r="BT531" s="175"/>
      <c r="BU531" s="175"/>
      <c r="BV531" s="175"/>
      <c r="BW531" s="121"/>
      <c r="BX531" s="121"/>
      <c r="BY531" s="121"/>
      <c r="BZ531" s="227"/>
      <c r="CA53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31" s="48">
        <f>COUNTIF(Table1[[#This Row],[Validity]:[Alignment with NCC (Yes=1,No=0)]],"N/A")</f>
        <v>0</v>
      </c>
      <c r="CC531" s="48">
        <f>IF(ISERROR(Table1[[#This Row],[Total Quality Score (out of 10)]]/(4-Table1[[#This Row],[N/A Count]])),0,Table1[[#This Row],[Total Quality Score (out of 10)]]/(4-Table1[[#This Row],[N/A Count]]))</f>
        <v>0</v>
      </c>
      <c r="CD531" s="106"/>
      <c r="CE531" s="106"/>
      <c r="CF531" s="172" t="str">
        <f>IF(SUM(Table1[[#This Row],[Multiple]:[Level (all)62]])&lt;1,IF(Table1[[#This Row],[General]]=1,1,""),"")</f>
        <v/>
      </c>
      <c r="CG531" s="172" t="str">
        <f>IF(SUM(Table1[[#This Row],[Multiple]:[Level (all)62]])&lt;1,IF(Table1[[#This Row],[Beginner]]=1,1,""),"")</f>
        <v/>
      </c>
      <c r="CH531" s="171" t="str">
        <f>IF(SUM(Table1[[#This Row],[Multiple]:[Level (all)62]])&lt;1,IF(Table1[[#This Row],[Intermediate]]=1,1,""),"")</f>
        <v/>
      </c>
      <c r="CI531" s="171" t="str">
        <f>IF(SUM(Table1[[#This Row],[Multiple]:[Level (all)62]])&lt;1,IF(Table1[[#This Row],[Advanced]]=1,1,""),"")</f>
        <v/>
      </c>
      <c r="CJ531" s="171" t="str">
        <f>IF(AND(SUM(Table1[[#This Row],[General]:[Advanced]])&lt;4,SUM(Table1[[#This Row],[General]:[Advanced]])&gt;1),1,"")</f>
        <v/>
      </c>
      <c r="CK531" s="171" t="str">
        <f>Table1[[#This Row],[Level (all)]]</f>
        <v/>
      </c>
      <c r="CL531" s="171" t="str">
        <f>IF(Table1[[#This Row],[Multiple audience]]&lt;&gt;1,IF(Table1[[#This Row],[General Audience]]=1,1,""),"")</f>
        <v/>
      </c>
      <c r="CM531" s="171" t="str">
        <f>IF(Table1[[#This Row],[Multiple audience]]&lt;&gt;1,IF(Table1[[#This Row],[Planners / Designers ]]=1,1,""),"")</f>
        <v/>
      </c>
      <c r="CN531" s="171" t="str">
        <f>IF(Table1[[#This Row],[Multiple audience]]&lt;&gt;1,IF(Table1[[#This Row],[Regulatory Assessors]]=1,1,""),"")</f>
        <v/>
      </c>
      <c r="CO531" s="171" t="str">
        <f>IF(Table1[[#This Row],[Multiple audience]]&lt;&gt;1,IF(Table1[[#This Row],[Builders / Management]]=1,1,""),"")</f>
        <v/>
      </c>
      <c r="CP531" s="171" t="str">
        <f>IF(Table1[[#This Row],[Multiple audience]]&lt;&gt;1,IF(Table1[[#This Row],[Energy / Sus Assessors]]=1,1,""),"")</f>
        <v/>
      </c>
      <c r="CQ531" s="171" t="str">
        <f>IF(Table1[[#This Row],[Multiple audience]]&lt;&gt;1,IF(Table1[[#This Row],[Semi-skilled]]=1,1,""),"")</f>
        <v/>
      </c>
      <c r="CR531" s="171" t="str">
        <f>IF(Table1[[#This Row],[Multiple audience]]&lt;&gt;1,IF(Table1[[#This Row],[Trades]]=1,1,""),"")</f>
        <v/>
      </c>
      <c r="CS531" s="171" t="str">
        <f>IF(Table1[[#This Row],[Multiple audience]]&lt;&gt;1,IF(Table1[[#This Row],[Other]]=1,1,""),"")</f>
        <v/>
      </c>
      <c r="CT531" s="171" t="str">
        <f>IF(SUM(Table1[[#This Row],[General Audience]:[Other]])&gt;1,1,"")</f>
        <v/>
      </c>
      <c r="CU531" s="171" t="str">
        <f>IF(Table1[[#This Row],[Various  ]]&lt;&gt;1,IF(Table1[[#This Row],[Calculator / Software]]=1,1,""),"")</f>
        <v/>
      </c>
      <c r="CV531" s="171" t="str">
        <f>IF(Table1[[#This Row],[Various  ]]&lt;&gt;1,IF(Table1[[#This Row],[Information  ]]=1,1,""),"")</f>
        <v/>
      </c>
      <c r="CW531" s="171" t="str">
        <f>IF(Table1[[#This Row],[Various  ]]&lt;&gt;1,IF(Table1[[#This Row],[Interactive Tool]]=1,1,""),"")</f>
        <v/>
      </c>
      <c r="CX531" s="171" t="str">
        <f>IF(Table1[[#This Row],[Various  ]]&lt;&gt;1,IF(Table1[[#This Row],[Technical Specifications]]=1,1,""),"")</f>
        <v/>
      </c>
      <c r="CY531" s="171" t="str">
        <f>IF(Table1[[#This Row],[Various  ]]&lt;&gt;1,IF(Table1[[#This Row],[Training Resources]]=1,1,""),"")</f>
        <v/>
      </c>
      <c r="CZ531" s="171" t="str">
        <f>IF(Table1[[#This Row],[Various  ]]&lt;&gt;1,IF(Table1[[#This Row],[Toolbox]]=1,1,""),"")</f>
        <v/>
      </c>
      <c r="DA531" s="169" t="str">
        <f>IF(Table1[[#This Row],[Various  ]]&lt;&gt;1,IF(Table1[[#This Row],[Video]]=1,1,""),"")</f>
        <v/>
      </c>
      <c r="DB531" s="169" t="str">
        <f>IF(Table1[[#This Row],[Various  ]]&lt;&gt;1,IF(Table1[[#This Row],[Case study]]=1,1,""),"")</f>
        <v/>
      </c>
      <c r="DC531" s="169" t="str">
        <f>IF(Table1[[#This Row],[Various  ]]&lt;&gt;1,IF(Table1[[#This Row],[Other   ]]=1,1,""),"")</f>
        <v/>
      </c>
      <c r="DD531" s="169" t="str">
        <f>IF(Table1[[#This Row],[Various  ]]&lt;&gt;1,IF(Table1[[#This Row],[Standards]]=1,1,""),"")</f>
        <v/>
      </c>
      <c r="DE531" s="169" t="str">
        <f>IF(Table1[[#This Row],[Various]]=1,1,IF(SUM(Table1[[#This Row],[Calculator / Software]:[Standards]])&gt;1,1,""))</f>
        <v/>
      </c>
      <c r="DF531" s="169" t="str">
        <f>IF(Table1[[#This Row],[Multiple NCC links]]&lt;&gt;1,IF(Table1[[#This Row],[Design]]=1,1,""),"")</f>
        <v/>
      </c>
      <c r="DG531" s="169" t="str">
        <f>IF(Table1[[#This Row],[Multiple NCC links]]&lt;&gt;1,IF(Table1[[#This Row],[Assessment / Verification]]=1,1,""),"")</f>
        <v/>
      </c>
      <c r="DH531" s="169" t="str">
        <f>IF(Table1[[#This Row],[Multiple NCC links]]&lt;&gt;1,IF(Table1[[#This Row],[Climate Specific ]]=1,1,""),"")</f>
        <v/>
      </c>
      <c r="DI531" s="169" t="str">
        <f>IF(Table1[[#This Row],[Multiple NCC links]]&lt;&gt;1,IF(Table1[[#This Row],[Alterations / Additions]]=1,1,""),"")</f>
        <v/>
      </c>
      <c r="DJ531" s="169" t="str">
        <f>IF(Table1[[#This Row],[Multiple NCC links]]&lt;&gt;1,IF(Table1[[#This Row],[Glazing]]=1,1,""),"")</f>
        <v/>
      </c>
      <c r="DK531" s="169" t="str">
        <f>IF(Table1[[#This Row],[Multiple NCC links]]&lt;&gt;1,IF(Table1[[#This Row],[Building Fabric / Thermal / Sealing]]=1,1,""),"")</f>
        <v/>
      </c>
      <c r="DL531" s="169" t="str">
        <f>IF(Table1[[#This Row],[Multiple NCC links]]&lt;&gt;1,IF(Table1[[#This Row],[Lighting]]=1,1,""),"")</f>
        <v/>
      </c>
      <c r="DM531" s="169" t="str">
        <f>IF(Table1[[#This Row],[Multiple NCC links]]&lt;&gt;1,IF(Table1[[#This Row],[HVAC]]=1,1,""),"")</f>
        <v/>
      </c>
      <c r="DN531" s="169" t="str">
        <f>IF(Table1[[#This Row],[Multiple NCC links]]&lt;&gt;1,IF(Table1[[#This Row],[Services]]=1,1,""),"")</f>
        <v/>
      </c>
      <c r="DO531" s="169" t="str">
        <f>IF(Table1[[#This Row],[Multiple NCC links]]&lt;&gt;1,IF(Table1[[#This Row],[Maintenance &amp; Monitoring]]=1,1,""),"")</f>
        <v/>
      </c>
      <c r="DP531" s="169" t="str">
        <f>IF(Table1[[#This Row],[Multiple NCC links]]&lt;&gt;1,IF(Table1[[#This Row],[Hand over / Operations]]=1,1,""),"")</f>
        <v/>
      </c>
      <c r="DQ531" s="169" t="str">
        <f>IF(Table1[[#This Row],[Multiple NCC links]]&lt;&gt;1,IF(Table1[[#This Row],[As built assessment]]=1,1,""),"")</f>
        <v/>
      </c>
      <c r="DR531" s="169" t="str">
        <f>IF(Table1[[#This Row],[Multiple NCC links]]&lt;&gt;1,IF(Table1[[#This Row],[Beyond compliance]]=1,1,""),"")</f>
        <v/>
      </c>
      <c r="DS531" s="169" t="str">
        <f>IF(SUM(Table1[[#This Row],[Design]:[Beyond compliance]])&gt;1,1,"")</f>
        <v/>
      </c>
      <c r="DT531" s="169" t="str">
        <f>IF(Table1[[#This Row],[Both Residential &amp; Commercial4]]&lt;&gt;1,IF(Table1[[#This Row],[Residential]]=1,1,""),"")</f>
        <v/>
      </c>
      <c r="DU531" s="169" t="str">
        <f>IF(Table1[[#This Row],[Both Residential &amp; Commercial4]]&lt;&gt;1,IF(Table1[[#This Row],[Commercial]]=1,1,""),"")</f>
        <v/>
      </c>
      <c r="DV531" s="169" t="str">
        <f>Table1[[#This Row],[Residential &amp; Commercial]]</f>
        <v/>
      </c>
      <c r="DW531" s="169"/>
    </row>
    <row r="532" spans="1:127" s="49" customFormat="1" ht="20.25" thickTop="1" thickBot="1" x14ac:dyDescent="0.35">
      <c r="A532" s="97"/>
      <c r="B532" s="97"/>
      <c r="C532" s="88"/>
      <c r="D532" s="88"/>
      <c r="E532" s="176"/>
      <c r="F532" s="176"/>
      <c r="G532" s="176"/>
      <c r="H532" s="176"/>
      <c r="I532" s="90" t="str">
        <f>IF(AND(Table1[[#This Row],[General]]=1,Table1[[#This Row],[Beginner]]=1,Table1[[#This Row],[Intermediate]]=1,Table1[[#This Row],[Advanced]]=1),1,"")</f>
        <v/>
      </c>
      <c r="J532" s="90" t="str">
        <f>CONCATENATE(IF(Table1[[#This Row],[General]]=1,"General, ",""), IF(Table1[[#This Row],[Beginner]]=1,"Beginner, ",""),IF(Table1[[#This Row],[Intermediate]]=1,"Intermediate, ",""), IF(Table1[[#This Row],[Advanced]]=1,"Advanced",""))</f>
        <v/>
      </c>
      <c r="K532" s="91"/>
      <c r="L532" s="179"/>
      <c r="M532" s="91"/>
      <c r="N532" s="91"/>
      <c r="O532" s="159"/>
      <c r="P532" s="91"/>
      <c r="Q532" s="91"/>
      <c r="R532" s="91"/>
      <c r="S53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32" s="102"/>
      <c r="U532" s="102"/>
      <c r="V532" s="240"/>
      <c r="W532" s="240"/>
      <c r="X532" s="102"/>
      <c r="Y532" s="102"/>
      <c r="Z532" s="102"/>
      <c r="AA532" s="102"/>
      <c r="AB532" s="102"/>
      <c r="AC532" s="102"/>
      <c r="AD532" s="102"/>
      <c r="AE532" s="102"/>
      <c r="AF532" s="102"/>
      <c r="AG53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32" s="103"/>
      <c r="AI532" s="103"/>
      <c r="AJ532" s="103"/>
      <c r="AK532" s="74" t="str">
        <f>CONCATENATE(IF(Table1[[#This Row],[Digital]]=1,"Digital, ",""),IF(Table1[[#This Row],[Face to Face]]=1,"Face to face, ",""),IF(Table1[[#This Row],[Blended]]=1,"Blended",""))</f>
        <v/>
      </c>
      <c r="AL532" s="99"/>
      <c r="AM532" s="104"/>
      <c r="AN532" s="130"/>
      <c r="AO532" s="94"/>
      <c r="AP532" s="182"/>
      <c r="AQ532" s="94"/>
      <c r="AR532" s="94"/>
      <c r="AS532" s="94"/>
      <c r="AT532" s="94"/>
      <c r="AU532" s="94"/>
      <c r="AV532" s="182"/>
      <c r="AW532" s="182"/>
      <c r="AX532" s="182"/>
      <c r="AY532" s="94"/>
      <c r="AZ53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3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32" s="95"/>
      <c r="BC532" s="95"/>
      <c r="BD532" s="90" t="str">
        <f>IF(AND(Table1[[#This Row],[Residential]]=1,Table1[[#This Row],[Commercial]]=1),1,"")</f>
        <v/>
      </c>
      <c r="BE532" s="90" t="str">
        <f>CONCATENATE(IF(Table1[[#This Row],[Residential]]=1,"Residential, ",""),IF(Table1[[#This Row],[Commercial]]=1,"Commercial",""))</f>
        <v/>
      </c>
      <c r="BF532" s="94"/>
      <c r="BG532" s="94"/>
      <c r="BH532" s="94"/>
      <c r="BI532" s="94"/>
      <c r="BJ532" s="94"/>
      <c r="BK532" s="94"/>
      <c r="BL532" s="94"/>
      <c r="BM532" s="182"/>
      <c r="BN532" s="94"/>
      <c r="BO53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32" s="178"/>
      <c r="BQ532" s="120"/>
      <c r="BR532" s="132"/>
      <c r="BS532" s="120"/>
      <c r="BT532" s="175"/>
      <c r="BU532" s="175"/>
      <c r="BV532" s="175"/>
      <c r="BW532" s="121"/>
      <c r="BX532" s="121"/>
      <c r="BY532" s="121"/>
      <c r="BZ532" s="227"/>
      <c r="CA53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32" s="48">
        <f>COUNTIF(Table1[[#This Row],[Validity]:[Alignment with NCC (Yes=1,No=0)]],"N/A")</f>
        <v>0</v>
      </c>
      <c r="CC532" s="48">
        <f>IF(ISERROR(Table1[[#This Row],[Total Quality Score (out of 10)]]/(4-Table1[[#This Row],[N/A Count]])),0,Table1[[#This Row],[Total Quality Score (out of 10)]]/(4-Table1[[#This Row],[N/A Count]]))</f>
        <v>0</v>
      </c>
      <c r="CD532" s="106"/>
      <c r="CE532" s="106"/>
      <c r="CF532" s="172" t="str">
        <f>IF(SUM(Table1[[#This Row],[Multiple]:[Level (all)62]])&lt;1,IF(Table1[[#This Row],[General]]=1,1,""),"")</f>
        <v/>
      </c>
      <c r="CG532" s="172" t="str">
        <f>IF(SUM(Table1[[#This Row],[Multiple]:[Level (all)62]])&lt;1,IF(Table1[[#This Row],[Beginner]]=1,1,""),"")</f>
        <v/>
      </c>
      <c r="CH532" s="171" t="str">
        <f>IF(SUM(Table1[[#This Row],[Multiple]:[Level (all)62]])&lt;1,IF(Table1[[#This Row],[Intermediate]]=1,1,""),"")</f>
        <v/>
      </c>
      <c r="CI532" s="171" t="str">
        <f>IF(SUM(Table1[[#This Row],[Multiple]:[Level (all)62]])&lt;1,IF(Table1[[#This Row],[Advanced]]=1,1,""),"")</f>
        <v/>
      </c>
      <c r="CJ532" s="171" t="str">
        <f>IF(AND(SUM(Table1[[#This Row],[General]:[Advanced]])&lt;4,SUM(Table1[[#This Row],[General]:[Advanced]])&gt;1),1,"")</f>
        <v/>
      </c>
      <c r="CK532" s="171" t="str">
        <f>Table1[[#This Row],[Level (all)]]</f>
        <v/>
      </c>
      <c r="CL532" s="171" t="str">
        <f>IF(Table1[[#This Row],[Multiple audience]]&lt;&gt;1,IF(Table1[[#This Row],[General Audience]]=1,1,""),"")</f>
        <v/>
      </c>
      <c r="CM532" s="171" t="str">
        <f>IF(Table1[[#This Row],[Multiple audience]]&lt;&gt;1,IF(Table1[[#This Row],[Planners / Designers ]]=1,1,""),"")</f>
        <v/>
      </c>
      <c r="CN532" s="171" t="str">
        <f>IF(Table1[[#This Row],[Multiple audience]]&lt;&gt;1,IF(Table1[[#This Row],[Regulatory Assessors]]=1,1,""),"")</f>
        <v/>
      </c>
      <c r="CO532" s="171" t="str">
        <f>IF(Table1[[#This Row],[Multiple audience]]&lt;&gt;1,IF(Table1[[#This Row],[Builders / Management]]=1,1,""),"")</f>
        <v/>
      </c>
      <c r="CP532" s="171" t="str">
        <f>IF(Table1[[#This Row],[Multiple audience]]&lt;&gt;1,IF(Table1[[#This Row],[Energy / Sus Assessors]]=1,1,""),"")</f>
        <v/>
      </c>
      <c r="CQ532" s="171" t="str">
        <f>IF(Table1[[#This Row],[Multiple audience]]&lt;&gt;1,IF(Table1[[#This Row],[Semi-skilled]]=1,1,""),"")</f>
        <v/>
      </c>
      <c r="CR532" s="171" t="str">
        <f>IF(Table1[[#This Row],[Multiple audience]]&lt;&gt;1,IF(Table1[[#This Row],[Trades]]=1,1,""),"")</f>
        <v/>
      </c>
      <c r="CS532" s="171" t="str">
        <f>IF(Table1[[#This Row],[Multiple audience]]&lt;&gt;1,IF(Table1[[#This Row],[Other]]=1,1,""),"")</f>
        <v/>
      </c>
      <c r="CT532" s="171" t="str">
        <f>IF(SUM(Table1[[#This Row],[General Audience]:[Other]])&gt;1,1,"")</f>
        <v/>
      </c>
      <c r="CU532" s="171" t="str">
        <f>IF(Table1[[#This Row],[Various  ]]&lt;&gt;1,IF(Table1[[#This Row],[Calculator / Software]]=1,1,""),"")</f>
        <v/>
      </c>
      <c r="CV532" s="171" t="str">
        <f>IF(Table1[[#This Row],[Various  ]]&lt;&gt;1,IF(Table1[[#This Row],[Information  ]]=1,1,""),"")</f>
        <v/>
      </c>
      <c r="CW532" s="171" t="str">
        <f>IF(Table1[[#This Row],[Various  ]]&lt;&gt;1,IF(Table1[[#This Row],[Interactive Tool]]=1,1,""),"")</f>
        <v/>
      </c>
      <c r="CX532" s="171" t="str">
        <f>IF(Table1[[#This Row],[Various  ]]&lt;&gt;1,IF(Table1[[#This Row],[Technical Specifications]]=1,1,""),"")</f>
        <v/>
      </c>
      <c r="CY532" s="171" t="str">
        <f>IF(Table1[[#This Row],[Various  ]]&lt;&gt;1,IF(Table1[[#This Row],[Training Resources]]=1,1,""),"")</f>
        <v/>
      </c>
      <c r="CZ532" s="171" t="str">
        <f>IF(Table1[[#This Row],[Various  ]]&lt;&gt;1,IF(Table1[[#This Row],[Toolbox]]=1,1,""),"")</f>
        <v/>
      </c>
      <c r="DA532" s="169" t="str">
        <f>IF(Table1[[#This Row],[Various  ]]&lt;&gt;1,IF(Table1[[#This Row],[Video]]=1,1,""),"")</f>
        <v/>
      </c>
      <c r="DB532" s="169" t="str">
        <f>IF(Table1[[#This Row],[Various  ]]&lt;&gt;1,IF(Table1[[#This Row],[Case study]]=1,1,""),"")</f>
        <v/>
      </c>
      <c r="DC532" s="169" t="str">
        <f>IF(Table1[[#This Row],[Various  ]]&lt;&gt;1,IF(Table1[[#This Row],[Other   ]]=1,1,""),"")</f>
        <v/>
      </c>
      <c r="DD532" s="169" t="str">
        <f>IF(Table1[[#This Row],[Various  ]]&lt;&gt;1,IF(Table1[[#This Row],[Standards]]=1,1,""),"")</f>
        <v/>
      </c>
      <c r="DE532" s="169" t="str">
        <f>IF(Table1[[#This Row],[Various]]=1,1,IF(SUM(Table1[[#This Row],[Calculator / Software]:[Standards]])&gt;1,1,""))</f>
        <v/>
      </c>
      <c r="DF532" s="169" t="str">
        <f>IF(Table1[[#This Row],[Multiple NCC links]]&lt;&gt;1,IF(Table1[[#This Row],[Design]]=1,1,""),"")</f>
        <v/>
      </c>
      <c r="DG532" s="169" t="str">
        <f>IF(Table1[[#This Row],[Multiple NCC links]]&lt;&gt;1,IF(Table1[[#This Row],[Assessment / Verification]]=1,1,""),"")</f>
        <v/>
      </c>
      <c r="DH532" s="169" t="str">
        <f>IF(Table1[[#This Row],[Multiple NCC links]]&lt;&gt;1,IF(Table1[[#This Row],[Climate Specific ]]=1,1,""),"")</f>
        <v/>
      </c>
      <c r="DI532" s="169" t="str">
        <f>IF(Table1[[#This Row],[Multiple NCC links]]&lt;&gt;1,IF(Table1[[#This Row],[Alterations / Additions]]=1,1,""),"")</f>
        <v/>
      </c>
      <c r="DJ532" s="169" t="str">
        <f>IF(Table1[[#This Row],[Multiple NCC links]]&lt;&gt;1,IF(Table1[[#This Row],[Glazing]]=1,1,""),"")</f>
        <v/>
      </c>
      <c r="DK532" s="169" t="str">
        <f>IF(Table1[[#This Row],[Multiple NCC links]]&lt;&gt;1,IF(Table1[[#This Row],[Building Fabric / Thermal / Sealing]]=1,1,""),"")</f>
        <v/>
      </c>
      <c r="DL532" s="169" t="str">
        <f>IF(Table1[[#This Row],[Multiple NCC links]]&lt;&gt;1,IF(Table1[[#This Row],[Lighting]]=1,1,""),"")</f>
        <v/>
      </c>
      <c r="DM532" s="169" t="str">
        <f>IF(Table1[[#This Row],[Multiple NCC links]]&lt;&gt;1,IF(Table1[[#This Row],[HVAC]]=1,1,""),"")</f>
        <v/>
      </c>
      <c r="DN532" s="169" t="str">
        <f>IF(Table1[[#This Row],[Multiple NCC links]]&lt;&gt;1,IF(Table1[[#This Row],[Services]]=1,1,""),"")</f>
        <v/>
      </c>
      <c r="DO532" s="169" t="str">
        <f>IF(Table1[[#This Row],[Multiple NCC links]]&lt;&gt;1,IF(Table1[[#This Row],[Maintenance &amp; Monitoring]]=1,1,""),"")</f>
        <v/>
      </c>
      <c r="DP532" s="169" t="str">
        <f>IF(Table1[[#This Row],[Multiple NCC links]]&lt;&gt;1,IF(Table1[[#This Row],[Hand over / Operations]]=1,1,""),"")</f>
        <v/>
      </c>
      <c r="DQ532" s="169" t="str">
        <f>IF(Table1[[#This Row],[Multiple NCC links]]&lt;&gt;1,IF(Table1[[#This Row],[As built assessment]]=1,1,""),"")</f>
        <v/>
      </c>
      <c r="DR532" s="169" t="str">
        <f>IF(Table1[[#This Row],[Multiple NCC links]]&lt;&gt;1,IF(Table1[[#This Row],[Beyond compliance]]=1,1,""),"")</f>
        <v/>
      </c>
      <c r="DS532" s="169" t="str">
        <f>IF(SUM(Table1[[#This Row],[Design]:[Beyond compliance]])&gt;1,1,"")</f>
        <v/>
      </c>
      <c r="DT532" s="169" t="str">
        <f>IF(Table1[[#This Row],[Both Residential &amp; Commercial4]]&lt;&gt;1,IF(Table1[[#This Row],[Residential]]=1,1,""),"")</f>
        <v/>
      </c>
      <c r="DU532" s="169" t="str">
        <f>IF(Table1[[#This Row],[Both Residential &amp; Commercial4]]&lt;&gt;1,IF(Table1[[#This Row],[Commercial]]=1,1,""),"")</f>
        <v/>
      </c>
      <c r="DV532" s="169" t="str">
        <f>Table1[[#This Row],[Residential &amp; Commercial]]</f>
        <v/>
      </c>
      <c r="DW532" s="169"/>
    </row>
    <row r="533" spans="1:127" s="49" customFormat="1" ht="20.25" thickTop="1" thickBot="1" x14ac:dyDescent="0.35">
      <c r="A533" s="97"/>
      <c r="B533" s="97"/>
      <c r="C533" s="88"/>
      <c r="D533" s="88"/>
      <c r="E533" s="176"/>
      <c r="F533" s="176"/>
      <c r="G533" s="176"/>
      <c r="H533" s="176"/>
      <c r="I533" s="90" t="str">
        <f>IF(AND(Table1[[#This Row],[General]]=1,Table1[[#This Row],[Beginner]]=1,Table1[[#This Row],[Intermediate]]=1,Table1[[#This Row],[Advanced]]=1),1,"")</f>
        <v/>
      </c>
      <c r="J533" s="90" t="str">
        <f>CONCATENATE(IF(Table1[[#This Row],[General]]=1,"General, ",""), IF(Table1[[#This Row],[Beginner]]=1,"Beginner, ",""),IF(Table1[[#This Row],[Intermediate]]=1,"Intermediate, ",""), IF(Table1[[#This Row],[Advanced]]=1,"Advanced",""))</f>
        <v/>
      </c>
      <c r="K533" s="91"/>
      <c r="L533" s="179"/>
      <c r="M533" s="91"/>
      <c r="N533" s="91"/>
      <c r="O533" s="159"/>
      <c r="P533" s="91"/>
      <c r="Q533" s="91"/>
      <c r="R533" s="91"/>
      <c r="S53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33" s="102"/>
      <c r="U533" s="102"/>
      <c r="V533" s="240"/>
      <c r="W533" s="240"/>
      <c r="X533" s="102"/>
      <c r="Y533" s="102"/>
      <c r="Z533" s="102"/>
      <c r="AA533" s="102"/>
      <c r="AB533" s="102"/>
      <c r="AC533" s="102"/>
      <c r="AD533" s="102"/>
      <c r="AE533" s="102"/>
      <c r="AF533" s="102"/>
      <c r="AG53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33" s="103"/>
      <c r="AI533" s="103"/>
      <c r="AJ533" s="103"/>
      <c r="AK533" s="74" t="str">
        <f>CONCATENATE(IF(Table1[[#This Row],[Digital]]=1,"Digital, ",""),IF(Table1[[#This Row],[Face to Face]]=1,"Face to face, ",""),IF(Table1[[#This Row],[Blended]]=1,"Blended",""))</f>
        <v/>
      </c>
      <c r="AL533" s="99"/>
      <c r="AM533" s="104"/>
      <c r="AN533" s="130"/>
      <c r="AO533" s="94"/>
      <c r="AP533" s="182"/>
      <c r="AQ533" s="94"/>
      <c r="AR533" s="94"/>
      <c r="AS533" s="94"/>
      <c r="AT533" s="94"/>
      <c r="AU533" s="94"/>
      <c r="AV533" s="182"/>
      <c r="AW533" s="182"/>
      <c r="AX533" s="182"/>
      <c r="AY533" s="94"/>
      <c r="AZ53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3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33" s="95"/>
      <c r="BC533" s="95"/>
      <c r="BD533" s="90" t="str">
        <f>IF(AND(Table1[[#This Row],[Residential]]=1,Table1[[#This Row],[Commercial]]=1),1,"")</f>
        <v/>
      </c>
      <c r="BE533" s="90" t="str">
        <f>CONCATENATE(IF(Table1[[#This Row],[Residential]]=1,"Residential, ",""),IF(Table1[[#This Row],[Commercial]]=1,"Commercial",""))</f>
        <v/>
      </c>
      <c r="BF533" s="94"/>
      <c r="BG533" s="94"/>
      <c r="BH533" s="94"/>
      <c r="BI533" s="94"/>
      <c r="BJ533" s="94"/>
      <c r="BK533" s="94"/>
      <c r="BL533" s="94"/>
      <c r="BM533" s="182"/>
      <c r="BN533" s="94"/>
      <c r="BO53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33" s="178"/>
      <c r="BQ533" s="120"/>
      <c r="BR533" s="132"/>
      <c r="BS533" s="120"/>
      <c r="BT533" s="175"/>
      <c r="BU533" s="175"/>
      <c r="BV533" s="175"/>
      <c r="BW533" s="121"/>
      <c r="BX533" s="121"/>
      <c r="BY533" s="121"/>
      <c r="BZ533" s="227"/>
      <c r="CA53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33" s="48">
        <f>COUNTIF(Table1[[#This Row],[Validity]:[Alignment with NCC (Yes=1,No=0)]],"N/A")</f>
        <v>0</v>
      </c>
      <c r="CC533" s="48">
        <f>IF(ISERROR(Table1[[#This Row],[Total Quality Score (out of 10)]]/(4-Table1[[#This Row],[N/A Count]])),0,Table1[[#This Row],[Total Quality Score (out of 10)]]/(4-Table1[[#This Row],[N/A Count]]))</f>
        <v>0</v>
      </c>
      <c r="CD533" s="106"/>
      <c r="CE533" s="106"/>
      <c r="CF533" s="172" t="str">
        <f>IF(SUM(Table1[[#This Row],[Multiple]:[Level (all)62]])&lt;1,IF(Table1[[#This Row],[General]]=1,1,""),"")</f>
        <v/>
      </c>
      <c r="CG533" s="172" t="str">
        <f>IF(SUM(Table1[[#This Row],[Multiple]:[Level (all)62]])&lt;1,IF(Table1[[#This Row],[Beginner]]=1,1,""),"")</f>
        <v/>
      </c>
      <c r="CH533" s="171" t="str">
        <f>IF(SUM(Table1[[#This Row],[Multiple]:[Level (all)62]])&lt;1,IF(Table1[[#This Row],[Intermediate]]=1,1,""),"")</f>
        <v/>
      </c>
      <c r="CI533" s="171" t="str">
        <f>IF(SUM(Table1[[#This Row],[Multiple]:[Level (all)62]])&lt;1,IF(Table1[[#This Row],[Advanced]]=1,1,""),"")</f>
        <v/>
      </c>
      <c r="CJ533" s="171" t="str">
        <f>IF(AND(SUM(Table1[[#This Row],[General]:[Advanced]])&lt;4,SUM(Table1[[#This Row],[General]:[Advanced]])&gt;1),1,"")</f>
        <v/>
      </c>
      <c r="CK533" s="171" t="str">
        <f>Table1[[#This Row],[Level (all)]]</f>
        <v/>
      </c>
      <c r="CL533" s="171" t="str">
        <f>IF(Table1[[#This Row],[Multiple audience]]&lt;&gt;1,IF(Table1[[#This Row],[General Audience]]=1,1,""),"")</f>
        <v/>
      </c>
      <c r="CM533" s="171" t="str">
        <f>IF(Table1[[#This Row],[Multiple audience]]&lt;&gt;1,IF(Table1[[#This Row],[Planners / Designers ]]=1,1,""),"")</f>
        <v/>
      </c>
      <c r="CN533" s="171" t="str">
        <f>IF(Table1[[#This Row],[Multiple audience]]&lt;&gt;1,IF(Table1[[#This Row],[Regulatory Assessors]]=1,1,""),"")</f>
        <v/>
      </c>
      <c r="CO533" s="171" t="str">
        <f>IF(Table1[[#This Row],[Multiple audience]]&lt;&gt;1,IF(Table1[[#This Row],[Builders / Management]]=1,1,""),"")</f>
        <v/>
      </c>
      <c r="CP533" s="171" t="str">
        <f>IF(Table1[[#This Row],[Multiple audience]]&lt;&gt;1,IF(Table1[[#This Row],[Energy / Sus Assessors]]=1,1,""),"")</f>
        <v/>
      </c>
      <c r="CQ533" s="171" t="str">
        <f>IF(Table1[[#This Row],[Multiple audience]]&lt;&gt;1,IF(Table1[[#This Row],[Semi-skilled]]=1,1,""),"")</f>
        <v/>
      </c>
      <c r="CR533" s="171" t="str">
        <f>IF(Table1[[#This Row],[Multiple audience]]&lt;&gt;1,IF(Table1[[#This Row],[Trades]]=1,1,""),"")</f>
        <v/>
      </c>
      <c r="CS533" s="171" t="str">
        <f>IF(Table1[[#This Row],[Multiple audience]]&lt;&gt;1,IF(Table1[[#This Row],[Other]]=1,1,""),"")</f>
        <v/>
      </c>
      <c r="CT533" s="171" t="str">
        <f>IF(SUM(Table1[[#This Row],[General Audience]:[Other]])&gt;1,1,"")</f>
        <v/>
      </c>
      <c r="CU533" s="171" t="str">
        <f>IF(Table1[[#This Row],[Various  ]]&lt;&gt;1,IF(Table1[[#This Row],[Calculator / Software]]=1,1,""),"")</f>
        <v/>
      </c>
      <c r="CV533" s="171" t="str">
        <f>IF(Table1[[#This Row],[Various  ]]&lt;&gt;1,IF(Table1[[#This Row],[Information  ]]=1,1,""),"")</f>
        <v/>
      </c>
      <c r="CW533" s="171" t="str">
        <f>IF(Table1[[#This Row],[Various  ]]&lt;&gt;1,IF(Table1[[#This Row],[Interactive Tool]]=1,1,""),"")</f>
        <v/>
      </c>
      <c r="CX533" s="171" t="str">
        <f>IF(Table1[[#This Row],[Various  ]]&lt;&gt;1,IF(Table1[[#This Row],[Technical Specifications]]=1,1,""),"")</f>
        <v/>
      </c>
      <c r="CY533" s="171" t="str">
        <f>IF(Table1[[#This Row],[Various  ]]&lt;&gt;1,IF(Table1[[#This Row],[Training Resources]]=1,1,""),"")</f>
        <v/>
      </c>
      <c r="CZ533" s="171" t="str">
        <f>IF(Table1[[#This Row],[Various  ]]&lt;&gt;1,IF(Table1[[#This Row],[Toolbox]]=1,1,""),"")</f>
        <v/>
      </c>
      <c r="DA533" s="169" t="str">
        <f>IF(Table1[[#This Row],[Various  ]]&lt;&gt;1,IF(Table1[[#This Row],[Video]]=1,1,""),"")</f>
        <v/>
      </c>
      <c r="DB533" s="169" t="str">
        <f>IF(Table1[[#This Row],[Various  ]]&lt;&gt;1,IF(Table1[[#This Row],[Case study]]=1,1,""),"")</f>
        <v/>
      </c>
      <c r="DC533" s="169" t="str">
        <f>IF(Table1[[#This Row],[Various  ]]&lt;&gt;1,IF(Table1[[#This Row],[Other   ]]=1,1,""),"")</f>
        <v/>
      </c>
      <c r="DD533" s="169" t="str">
        <f>IF(Table1[[#This Row],[Various  ]]&lt;&gt;1,IF(Table1[[#This Row],[Standards]]=1,1,""),"")</f>
        <v/>
      </c>
      <c r="DE533" s="169" t="str">
        <f>IF(Table1[[#This Row],[Various]]=1,1,IF(SUM(Table1[[#This Row],[Calculator / Software]:[Standards]])&gt;1,1,""))</f>
        <v/>
      </c>
      <c r="DF533" s="169" t="str">
        <f>IF(Table1[[#This Row],[Multiple NCC links]]&lt;&gt;1,IF(Table1[[#This Row],[Design]]=1,1,""),"")</f>
        <v/>
      </c>
      <c r="DG533" s="169" t="str">
        <f>IF(Table1[[#This Row],[Multiple NCC links]]&lt;&gt;1,IF(Table1[[#This Row],[Assessment / Verification]]=1,1,""),"")</f>
        <v/>
      </c>
      <c r="DH533" s="169" t="str">
        <f>IF(Table1[[#This Row],[Multiple NCC links]]&lt;&gt;1,IF(Table1[[#This Row],[Climate Specific ]]=1,1,""),"")</f>
        <v/>
      </c>
      <c r="DI533" s="169" t="str">
        <f>IF(Table1[[#This Row],[Multiple NCC links]]&lt;&gt;1,IF(Table1[[#This Row],[Alterations / Additions]]=1,1,""),"")</f>
        <v/>
      </c>
      <c r="DJ533" s="169" t="str">
        <f>IF(Table1[[#This Row],[Multiple NCC links]]&lt;&gt;1,IF(Table1[[#This Row],[Glazing]]=1,1,""),"")</f>
        <v/>
      </c>
      <c r="DK533" s="169" t="str">
        <f>IF(Table1[[#This Row],[Multiple NCC links]]&lt;&gt;1,IF(Table1[[#This Row],[Building Fabric / Thermal / Sealing]]=1,1,""),"")</f>
        <v/>
      </c>
      <c r="DL533" s="169" t="str">
        <f>IF(Table1[[#This Row],[Multiple NCC links]]&lt;&gt;1,IF(Table1[[#This Row],[Lighting]]=1,1,""),"")</f>
        <v/>
      </c>
      <c r="DM533" s="169" t="str">
        <f>IF(Table1[[#This Row],[Multiple NCC links]]&lt;&gt;1,IF(Table1[[#This Row],[HVAC]]=1,1,""),"")</f>
        <v/>
      </c>
      <c r="DN533" s="169" t="str">
        <f>IF(Table1[[#This Row],[Multiple NCC links]]&lt;&gt;1,IF(Table1[[#This Row],[Services]]=1,1,""),"")</f>
        <v/>
      </c>
      <c r="DO533" s="169" t="str">
        <f>IF(Table1[[#This Row],[Multiple NCC links]]&lt;&gt;1,IF(Table1[[#This Row],[Maintenance &amp; Monitoring]]=1,1,""),"")</f>
        <v/>
      </c>
      <c r="DP533" s="169" t="str">
        <f>IF(Table1[[#This Row],[Multiple NCC links]]&lt;&gt;1,IF(Table1[[#This Row],[Hand over / Operations]]=1,1,""),"")</f>
        <v/>
      </c>
      <c r="DQ533" s="169" t="str">
        <f>IF(Table1[[#This Row],[Multiple NCC links]]&lt;&gt;1,IF(Table1[[#This Row],[As built assessment]]=1,1,""),"")</f>
        <v/>
      </c>
      <c r="DR533" s="169" t="str">
        <f>IF(Table1[[#This Row],[Multiple NCC links]]&lt;&gt;1,IF(Table1[[#This Row],[Beyond compliance]]=1,1,""),"")</f>
        <v/>
      </c>
      <c r="DS533" s="169" t="str">
        <f>IF(SUM(Table1[[#This Row],[Design]:[Beyond compliance]])&gt;1,1,"")</f>
        <v/>
      </c>
      <c r="DT533" s="169" t="str">
        <f>IF(Table1[[#This Row],[Both Residential &amp; Commercial4]]&lt;&gt;1,IF(Table1[[#This Row],[Residential]]=1,1,""),"")</f>
        <v/>
      </c>
      <c r="DU533" s="169" t="str">
        <f>IF(Table1[[#This Row],[Both Residential &amp; Commercial4]]&lt;&gt;1,IF(Table1[[#This Row],[Commercial]]=1,1,""),"")</f>
        <v/>
      </c>
      <c r="DV533" s="169" t="str">
        <f>Table1[[#This Row],[Residential &amp; Commercial]]</f>
        <v/>
      </c>
      <c r="DW533" s="169"/>
    </row>
    <row r="534" spans="1:127" s="49" customFormat="1" ht="20.25" thickTop="1" thickBot="1" x14ac:dyDescent="0.35">
      <c r="A534" s="97"/>
      <c r="B534" s="97"/>
      <c r="C534" s="88"/>
      <c r="D534" s="88"/>
      <c r="E534" s="176"/>
      <c r="F534" s="176"/>
      <c r="G534" s="176"/>
      <c r="H534" s="176"/>
      <c r="I534" s="90" t="str">
        <f>IF(AND(Table1[[#This Row],[General]]=1,Table1[[#This Row],[Beginner]]=1,Table1[[#This Row],[Intermediate]]=1,Table1[[#This Row],[Advanced]]=1),1,"")</f>
        <v/>
      </c>
      <c r="J534" s="90" t="str">
        <f>CONCATENATE(IF(Table1[[#This Row],[General]]=1,"General, ",""), IF(Table1[[#This Row],[Beginner]]=1,"Beginner, ",""),IF(Table1[[#This Row],[Intermediate]]=1,"Intermediate, ",""), IF(Table1[[#This Row],[Advanced]]=1,"Advanced",""))</f>
        <v/>
      </c>
      <c r="K534" s="91"/>
      <c r="L534" s="179"/>
      <c r="M534" s="91"/>
      <c r="N534" s="91"/>
      <c r="O534" s="159"/>
      <c r="P534" s="91"/>
      <c r="Q534" s="91"/>
      <c r="R534" s="91"/>
      <c r="S53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34" s="102"/>
      <c r="U534" s="102"/>
      <c r="V534" s="240"/>
      <c r="W534" s="240"/>
      <c r="X534" s="102"/>
      <c r="Y534" s="102"/>
      <c r="Z534" s="102"/>
      <c r="AA534" s="102"/>
      <c r="AB534" s="102"/>
      <c r="AC534" s="102"/>
      <c r="AD534" s="102"/>
      <c r="AE534" s="102"/>
      <c r="AF534" s="102"/>
      <c r="AG53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34" s="103"/>
      <c r="AI534" s="103"/>
      <c r="AJ534" s="103"/>
      <c r="AK534" s="74" t="str">
        <f>CONCATENATE(IF(Table1[[#This Row],[Digital]]=1,"Digital, ",""),IF(Table1[[#This Row],[Face to Face]]=1,"Face to face, ",""),IF(Table1[[#This Row],[Blended]]=1,"Blended",""))</f>
        <v/>
      </c>
      <c r="AL534" s="99"/>
      <c r="AM534" s="104"/>
      <c r="AN534" s="130"/>
      <c r="AO534" s="94"/>
      <c r="AP534" s="182"/>
      <c r="AQ534" s="94"/>
      <c r="AR534" s="94"/>
      <c r="AS534" s="94"/>
      <c r="AT534" s="94"/>
      <c r="AU534" s="94"/>
      <c r="AV534" s="182"/>
      <c r="AW534" s="182"/>
      <c r="AX534" s="182"/>
      <c r="AY534" s="94"/>
      <c r="AZ53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3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34" s="95"/>
      <c r="BC534" s="95"/>
      <c r="BD534" s="90" t="str">
        <f>IF(AND(Table1[[#This Row],[Residential]]=1,Table1[[#This Row],[Commercial]]=1),1,"")</f>
        <v/>
      </c>
      <c r="BE534" s="90" t="str">
        <f>CONCATENATE(IF(Table1[[#This Row],[Residential]]=1,"Residential, ",""),IF(Table1[[#This Row],[Commercial]]=1,"Commercial",""))</f>
        <v/>
      </c>
      <c r="BF534" s="94"/>
      <c r="BG534" s="94"/>
      <c r="BH534" s="94"/>
      <c r="BI534" s="94"/>
      <c r="BJ534" s="94"/>
      <c r="BK534" s="94"/>
      <c r="BL534" s="94"/>
      <c r="BM534" s="182"/>
      <c r="BN534" s="94"/>
      <c r="BO53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34" s="178"/>
      <c r="BQ534" s="120"/>
      <c r="BR534" s="132"/>
      <c r="BS534" s="120"/>
      <c r="BT534" s="175"/>
      <c r="BU534" s="175"/>
      <c r="BV534" s="175"/>
      <c r="BW534" s="121"/>
      <c r="BX534" s="121"/>
      <c r="BY534" s="121"/>
      <c r="BZ534" s="227"/>
      <c r="CA53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34" s="48">
        <f>COUNTIF(Table1[[#This Row],[Validity]:[Alignment with NCC (Yes=1,No=0)]],"N/A")</f>
        <v>0</v>
      </c>
      <c r="CC534" s="48">
        <f>IF(ISERROR(Table1[[#This Row],[Total Quality Score (out of 10)]]/(4-Table1[[#This Row],[N/A Count]])),0,Table1[[#This Row],[Total Quality Score (out of 10)]]/(4-Table1[[#This Row],[N/A Count]]))</f>
        <v>0</v>
      </c>
      <c r="CD534" s="106"/>
      <c r="CE534" s="106"/>
      <c r="CF534" s="172" t="str">
        <f>IF(SUM(Table1[[#This Row],[Multiple]:[Level (all)62]])&lt;1,IF(Table1[[#This Row],[General]]=1,1,""),"")</f>
        <v/>
      </c>
      <c r="CG534" s="172" t="str">
        <f>IF(SUM(Table1[[#This Row],[Multiple]:[Level (all)62]])&lt;1,IF(Table1[[#This Row],[Beginner]]=1,1,""),"")</f>
        <v/>
      </c>
      <c r="CH534" s="171" t="str">
        <f>IF(SUM(Table1[[#This Row],[Multiple]:[Level (all)62]])&lt;1,IF(Table1[[#This Row],[Intermediate]]=1,1,""),"")</f>
        <v/>
      </c>
      <c r="CI534" s="171" t="str">
        <f>IF(SUM(Table1[[#This Row],[Multiple]:[Level (all)62]])&lt;1,IF(Table1[[#This Row],[Advanced]]=1,1,""),"")</f>
        <v/>
      </c>
      <c r="CJ534" s="171" t="str">
        <f>IF(AND(SUM(Table1[[#This Row],[General]:[Advanced]])&lt;4,SUM(Table1[[#This Row],[General]:[Advanced]])&gt;1),1,"")</f>
        <v/>
      </c>
      <c r="CK534" s="171" t="str">
        <f>Table1[[#This Row],[Level (all)]]</f>
        <v/>
      </c>
      <c r="CL534" s="171" t="str">
        <f>IF(Table1[[#This Row],[Multiple audience]]&lt;&gt;1,IF(Table1[[#This Row],[General Audience]]=1,1,""),"")</f>
        <v/>
      </c>
      <c r="CM534" s="171" t="str">
        <f>IF(Table1[[#This Row],[Multiple audience]]&lt;&gt;1,IF(Table1[[#This Row],[Planners / Designers ]]=1,1,""),"")</f>
        <v/>
      </c>
      <c r="CN534" s="171" t="str">
        <f>IF(Table1[[#This Row],[Multiple audience]]&lt;&gt;1,IF(Table1[[#This Row],[Regulatory Assessors]]=1,1,""),"")</f>
        <v/>
      </c>
      <c r="CO534" s="171" t="str">
        <f>IF(Table1[[#This Row],[Multiple audience]]&lt;&gt;1,IF(Table1[[#This Row],[Builders / Management]]=1,1,""),"")</f>
        <v/>
      </c>
      <c r="CP534" s="171" t="str">
        <f>IF(Table1[[#This Row],[Multiple audience]]&lt;&gt;1,IF(Table1[[#This Row],[Energy / Sus Assessors]]=1,1,""),"")</f>
        <v/>
      </c>
      <c r="CQ534" s="171" t="str">
        <f>IF(Table1[[#This Row],[Multiple audience]]&lt;&gt;1,IF(Table1[[#This Row],[Semi-skilled]]=1,1,""),"")</f>
        <v/>
      </c>
      <c r="CR534" s="171" t="str">
        <f>IF(Table1[[#This Row],[Multiple audience]]&lt;&gt;1,IF(Table1[[#This Row],[Trades]]=1,1,""),"")</f>
        <v/>
      </c>
      <c r="CS534" s="171" t="str">
        <f>IF(Table1[[#This Row],[Multiple audience]]&lt;&gt;1,IF(Table1[[#This Row],[Other]]=1,1,""),"")</f>
        <v/>
      </c>
      <c r="CT534" s="171" t="str">
        <f>IF(SUM(Table1[[#This Row],[General Audience]:[Other]])&gt;1,1,"")</f>
        <v/>
      </c>
      <c r="CU534" s="171" t="str">
        <f>IF(Table1[[#This Row],[Various  ]]&lt;&gt;1,IF(Table1[[#This Row],[Calculator / Software]]=1,1,""),"")</f>
        <v/>
      </c>
      <c r="CV534" s="171" t="str">
        <f>IF(Table1[[#This Row],[Various  ]]&lt;&gt;1,IF(Table1[[#This Row],[Information  ]]=1,1,""),"")</f>
        <v/>
      </c>
      <c r="CW534" s="171" t="str">
        <f>IF(Table1[[#This Row],[Various  ]]&lt;&gt;1,IF(Table1[[#This Row],[Interactive Tool]]=1,1,""),"")</f>
        <v/>
      </c>
      <c r="CX534" s="171" t="str">
        <f>IF(Table1[[#This Row],[Various  ]]&lt;&gt;1,IF(Table1[[#This Row],[Technical Specifications]]=1,1,""),"")</f>
        <v/>
      </c>
      <c r="CY534" s="171" t="str">
        <f>IF(Table1[[#This Row],[Various  ]]&lt;&gt;1,IF(Table1[[#This Row],[Training Resources]]=1,1,""),"")</f>
        <v/>
      </c>
      <c r="CZ534" s="171" t="str">
        <f>IF(Table1[[#This Row],[Various  ]]&lt;&gt;1,IF(Table1[[#This Row],[Toolbox]]=1,1,""),"")</f>
        <v/>
      </c>
      <c r="DA534" s="169" t="str">
        <f>IF(Table1[[#This Row],[Various  ]]&lt;&gt;1,IF(Table1[[#This Row],[Video]]=1,1,""),"")</f>
        <v/>
      </c>
      <c r="DB534" s="169" t="str">
        <f>IF(Table1[[#This Row],[Various  ]]&lt;&gt;1,IF(Table1[[#This Row],[Case study]]=1,1,""),"")</f>
        <v/>
      </c>
      <c r="DC534" s="169" t="str">
        <f>IF(Table1[[#This Row],[Various  ]]&lt;&gt;1,IF(Table1[[#This Row],[Other   ]]=1,1,""),"")</f>
        <v/>
      </c>
      <c r="DD534" s="169" t="str">
        <f>IF(Table1[[#This Row],[Various  ]]&lt;&gt;1,IF(Table1[[#This Row],[Standards]]=1,1,""),"")</f>
        <v/>
      </c>
      <c r="DE534" s="169" t="str">
        <f>IF(Table1[[#This Row],[Various]]=1,1,IF(SUM(Table1[[#This Row],[Calculator / Software]:[Standards]])&gt;1,1,""))</f>
        <v/>
      </c>
      <c r="DF534" s="169" t="str">
        <f>IF(Table1[[#This Row],[Multiple NCC links]]&lt;&gt;1,IF(Table1[[#This Row],[Design]]=1,1,""),"")</f>
        <v/>
      </c>
      <c r="DG534" s="169" t="str">
        <f>IF(Table1[[#This Row],[Multiple NCC links]]&lt;&gt;1,IF(Table1[[#This Row],[Assessment / Verification]]=1,1,""),"")</f>
        <v/>
      </c>
      <c r="DH534" s="169" t="str">
        <f>IF(Table1[[#This Row],[Multiple NCC links]]&lt;&gt;1,IF(Table1[[#This Row],[Climate Specific ]]=1,1,""),"")</f>
        <v/>
      </c>
      <c r="DI534" s="169" t="str">
        <f>IF(Table1[[#This Row],[Multiple NCC links]]&lt;&gt;1,IF(Table1[[#This Row],[Alterations / Additions]]=1,1,""),"")</f>
        <v/>
      </c>
      <c r="DJ534" s="169" t="str">
        <f>IF(Table1[[#This Row],[Multiple NCC links]]&lt;&gt;1,IF(Table1[[#This Row],[Glazing]]=1,1,""),"")</f>
        <v/>
      </c>
      <c r="DK534" s="169" t="str">
        <f>IF(Table1[[#This Row],[Multiple NCC links]]&lt;&gt;1,IF(Table1[[#This Row],[Building Fabric / Thermal / Sealing]]=1,1,""),"")</f>
        <v/>
      </c>
      <c r="DL534" s="169" t="str">
        <f>IF(Table1[[#This Row],[Multiple NCC links]]&lt;&gt;1,IF(Table1[[#This Row],[Lighting]]=1,1,""),"")</f>
        <v/>
      </c>
      <c r="DM534" s="169" t="str">
        <f>IF(Table1[[#This Row],[Multiple NCC links]]&lt;&gt;1,IF(Table1[[#This Row],[HVAC]]=1,1,""),"")</f>
        <v/>
      </c>
      <c r="DN534" s="169" t="str">
        <f>IF(Table1[[#This Row],[Multiple NCC links]]&lt;&gt;1,IF(Table1[[#This Row],[Services]]=1,1,""),"")</f>
        <v/>
      </c>
      <c r="DO534" s="169" t="str">
        <f>IF(Table1[[#This Row],[Multiple NCC links]]&lt;&gt;1,IF(Table1[[#This Row],[Maintenance &amp; Monitoring]]=1,1,""),"")</f>
        <v/>
      </c>
      <c r="DP534" s="169" t="str">
        <f>IF(Table1[[#This Row],[Multiple NCC links]]&lt;&gt;1,IF(Table1[[#This Row],[Hand over / Operations]]=1,1,""),"")</f>
        <v/>
      </c>
      <c r="DQ534" s="169" t="str">
        <f>IF(Table1[[#This Row],[Multiple NCC links]]&lt;&gt;1,IF(Table1[[#This Row],[As built assessment]]=1,1,""),"")</f>
        <v/>
      </c>
      <c r="DR534" s="169" t="str">
        <f>IF(Table1[[#This Row],[Multiple NCC links]]&lt;&gt;1,IF(Table1[[#This Row],[Beyond compliance]]=1,1,""),"")</f>
        <v/>
      </c>
      <c r="DS534" s="169" t="str">
        <f>IF(SUM(Table1[[#This Row],[Design]:[Beyond compliance]])&gt;1,1,"")</f>
        <v/>
      </c>
      <c r="DT534" s="169" t="str">
        <f>IF(Table1[[#This Row],[Both Residential &amp; Commercial4]]&lt;&gt;1,IF(Table1[[#This Row],[Residential]]=1,1,""),"")</f>
        <v/>
      </c>
      <c r="DU534" s="169" t="str">
        <f>IF(Table1[[#This Row],[Both Residential &amp; Commercial4]]&lt;&gt;1,IF(Table1[[#This Row],[Commercial]]=1,1,""),"")</f>
        <v/>
      </c>
      <c r="DV534" s="169" t="str">
        <f>Table1[[#This Row],[Residential &amp; Commercial]]</f>
        <v/>
      </c>
      <c r="DW534" s="169"/>
    </row>
    <row r="535" spans="1:127" s="49" customFormat="1" ht="20.25" thickTop="1" thickBot="1" x14ac:dyDescent="0.35">
      <c r="A535" s="97"/>
      <c r="B535" s="97"/>
      <c r="C535" s="88"/>
      <c r="D535" s="88"/>
      <c r="E535" s="176"/>
      <c r="F535" s="176"/>
      <c r="G535" s="176"/>
      <c r="H535" s="176"/>
      <c r="I535" s="90" t="str">
        <f>IF(AND(Table1[[#This Row],[General]]=1,Table1[[#This Row],[Beginner]]=1,Table1[[#This Row],[Intermediate]]=1,Table1[[#This Row],[Advanced]]=1),1,"")</f>
        <v/>
      </c>
      <c r="J535" s="90" t="str">
        <f>CONCATENATE(IF(Table1[[#This Row],[General]]=1,"General, ",""), IF(Table1[[#This Row],[Beginner]]=1,"Beginner, ",""),IF(Table1[[#This Row],[Intermediate]]=1,"Intermediate, ",""), IF(Table1[[#This Row],[Advanced]]=1,"Advanced",""))</f>
        <v/>
      </c>
      <c r="K535" s="91"/>
      <c r="L535" s="179"/>
      <c r="M535" s="91"/>
      <c r="N535" s="91"/>
      <c r="O535" s="159"/>
      <c r="P535" s="91"/>
      <c r="Q535" s="91"/>
      <c r="R535" s="91"/>
      <c r="S53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35" s="102"/>
      <c r="U535" s="102"/>
      <c r="V535" s="240"/>
      <c r="W535" s="240"/>
      <c r="X535" s="102"/>
      <c r="Y535" s="102"/>
      <c r="Z535" s="102"/>
      <c r="AA535" s="102"/>
      <c r="AB535" s="102"/>
      <c r="AC535" s="102"/>
      <c r="AD535" s="102"/>
      <c r="AE535" s="102"/>
      <c r="AF535" s="102"/>
      <c r="AG53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35" s="103"/>
      <c r="AI535" s="103"/>
      <c r="AJ535" s="103"/>
      <c r="AK535" s="74" t="str">
        <f>CONCATENATE(IF(Table1[[#This Row],[Digital]]=1,"Digital, ",""),IF(Table1[[#This Row],[Face to Face]]=1,"Face to face, ",""),IF(Table1[[#This Row],[Blended]]=1,"Blended",""))</f>
        <v/>
      </c>
      <c r="AL535" s="99"/>
      <c r="AM535" s="104"/>
      <c r="AN535" s="130"/>
      <c r="AO535" s="94"/>
      <c r="AP535" s="182"/>
      <c r="AQ535" s="94"/>
      <c r="AR535" s="94"/>
      <c r="AS535" s="94"/>
      <c r="AT535" s="94"/>
      <c r="AU535" s="94"/>
      <c r="AV535" s="182"/>
      <c r="AW535" s="182"/>
      <c r="AX535" s="182"/>
      <c r="AY535" s="94"/>
      <c r="AZ53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3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35" s="95"/>
      <c r="BC535" s="95"/>
      <c r="BD535" s="90" t="str">
        <f>IF(AND(Table1[[#This Row],[Residential]]=1,Table1[[#This Row],[Commercial]]=1),1,"")</f>
        <v/>
      </c>
      <c r="BE535" s="90" t="str">
        <f>CONCATENATE(IF(Table1[[#This Row],[Residential]]=1,"Residential, ",""),IF(Table1[[#This Row],[Commercial]]=1,"Commercial",""))</f>
        <v/>
      </c>
      <c r="BF535" s="94"/>
      <c r="BG535" s="94"/>
      <c r="BH535" s="94"/>
      <c r="BI535" s="94"/>
      <c r="BJ535" s="94"/>
      <c r="BK535" s="94"/>
      <c r="BL535" s="94"/>
      <c r="BM535" s="182"/>
      <c r="BN535" s="94"/>
      <c r="BO53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35" s="178"/>
      <c r="BQ535" s="120"/>
      <c r="BR535" s="132"/>
      <c r="BS535" s="120"/>
      <c r="BT535" s="175"/>
      <c r="BU535" s="175"/>
      <c r="BV535" s="175"/>
      <c r="BW535" s="121"/>
      <c r="BX535" s="121"/>
      <c r="BY535" s="121"/>
      <c r="BZ535" s="227"/>
      <c r="CA53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35" s="48">
        <f>COUNTIF(Table1[[#This Row],[Validity]:[Alignment with NCC (Yes=1,No=0)]],"N/A")</f>
        <v>0</v>
      </c>
      <c r="CC535" s="48">
        <f>IF(ISERROR(Table1[[#This Row],[Total Quality Score (out of 10)]]/(4-Table1[[#This Row],[N/A Count]])),0,Table1[[#This Row],[Total Quality Score (out of 10)]]/(4-Table1[[#This Row],[N/A Count]]))</f>
        <v>0</v>
      </c>
      <c r="CD535" s="106"/>
      <c r="CE535" s="106"/>
      <c r="CF535" s="172" t="str">
        <f>IF(SUM(Table1[[#This Row],[Multiple]:[Level (all)62]])&lt;1,IF(Table1[[#This Row],[General]]=1,1,""),"")</f>
        <v/>
      </c>
      <c r="CG535" s="172" t="str">
        <f>IF(SUM(Table1[[#This Row],[Multiple]:[Level (all)62]])&lt;1,IF(Table1[[#This Row],[Beginner]]=1,1,""),"")</f>
        <v/>
      </c>
      <c r="CH535" s="171" t="str">
        <f>IF(SUM(Table1[[#This Row],[Multiple]:[Level (all)62]])&lt;1,IF(Table1[[#This Row],[Intermediate]]=1,1,""),"")</f>
        <v/>
      </c>
      <c r="CI535" s="171" t="str">
        <f>IF(SUM(Table1[[#This Row],[Multiple]:[Level (all)62]])&lt;1,IF(Table1[[#This Row],[Advanced]]=1,1,""),"")</f>
        <v/>
      </c>
      <c r="CJ535" s="171" t="str">
        <f>IF(AND(SUM(Table1[[#This Row],[General]:[Advanced]])&lt;4,SUM(Table1[[#This Row],[General]:[Advanced]])&gt;1),1,"")</f>
        <v/>
      </c>
      <c r="CK535" s="171" t="str">
        <f>Table1[[#This Row],[Level (all)]]</f>
        <v/>
      </c>
      <c r="CL535" s="171" t="str">
        <f>IF(Table1[[#This Row],[Multiple audience]]&lt;&gt;1,IF(Table1[[#This Row],[General Audience]]=1,1,""),"")</f>
        <v/>
      </c>
      <c r="CM535" s="171" t="str">
        <f>IF(Table1[[#This Row],[Multiple audience]]&lt;&gt;1,IF(Table1[[#This Row],[Planners / Designers ]]=1,1,""),"")</f>
        <v/>
      </c>
      <c r="CN535" s="171" t="str">
        <f>IF(Table1[[#This Row],[Multiple audience]]&lt;&gt;1,IF(Table1[[#This Row],[Regulatory Assessors]]=1,1,""),"")</f>
        <v/>
      </c>
      <c r="CO535" s="171" t="str">
        <f>IF(Table1[[#This Row],[Multiple audience]]&lt;&gt;1,IF(Table1[[#This Row],[Builders / Management]]=1,1,""),"")</f>
        <v/>
      </c>
      <c r="CP535" s="171" t="str">
        <f>IF(Table1[[#This Row],[Multiple audience]]&lt;&gt;1,IF(Table1[[#This Row],[Energy / Sus Assessors]]=1,1,""),"")</f>
        <v/>
      </c>
      <c r="CQ535" s="171" t="str">
        <f>IF(Table1[[#This Row],[Multiple audience]]&lt;&gt;1,IF(Table1[[#This Row],[Semi-skilled]]=1,1,""),"")</f>
        <v/>
      </c>
      <c r="CR535" s="171" t="str">
        <f>IF(Table1[[#This Row],[Multiple audience]]&lt;&gt;1,IF(Table1[[#This Row],[Trades]]=1,1,""),"")</f>
        <v/>
      </c>
      <c r="CS535" s="171" t="str">
        <f>IF(Table1[[#This Row],[Multiple audience]]&lt;&gt;1,IF(Table1[[#This Row],[Other]]=1,1,""),"")</f>
        <v/>
      </c>
      <c r="CT535" s="171" t="str">
        <f>IF(SUM(Table1[[#This Row],[General Audience]:[Other]])&gt;1,1,"")</f>
        <v/>
      </c>
      <c r="CU535" s="171" t="str">
        <f>IF(Table1[[#This Row],[Various  ]]&lt;&gt;1,IF(Table1[[#This Row],[Calculator / Software]]=1,1,""),"")</f>
        <v/>
      </c>
      <c r="CV535" s="171" t="str">
        <f>IF(Table1[[#This Row],[Various  ]]&lt;&gt;1,IF(Table1[[#This Row],[Information  ]]=1,1,""),"")</f>
        <v/>
      </c>
      <c r="CW535" s="171" t="str">
        <f>IF(Table1[[#This Row],[Various  ]]&lt;&gt;1,IF(Table1[[#This Row],[Interactive Tool]]=1,1,""),"")</f>
        <v/>
      </c>
      <c r="CX535" s="171" t="str">
        <f>IF(Table1[[#This Row],[Various  ]]&lt;&gt;1,IF(Table1[[#This Row],[Technical Specifications]]=1,1,""),"")</f>
        <v/>
      </c>
      <c r="CY535" s="171" t="str">
        <f>IF(Table1[[#This Row],[Various  ]]&lt;&gt;1,IF(Table1[[#This Row],[Training Resources]]=1,1,""),"")</f>
        <v/>
      </c>
      <c r="CZ535" s="171" t="str">
        <f>IF(Table1[[#This Row],[Various  ]]&lt;&gt;1,IF(Table1[[#This Row],[Toolbox]]=1,1,""),"")</f>
        <v/>
      </c>
      <c r="DA535" s="169" t="str">
        <f>IF(Table1[[#This Row],[Various  ]]&lt;&gt;1,IF(Table1[[#This Row],[Video]]=1,1,""),"")</f>
        <v/>
      </c>
      <c r="DB535" s="169" t="str">
        <f>IF(Table1[[#This Row],[Various  ]]&lt;&gt;1,IF(Table1[[#This Row],[Case study]]=1,1,""),"")</f>
        <v/>
      </c>
      <c r="DC535" s="169" t="str">
        <f>IF(Table1[[#This Row],[Various  ]]&lt;&gt;1,IF(Table1[[#This Row],[Other   ]]=1,1,""),"")</f>
        <v/>
      </c>
      <c r="DD535" s="169" t="str">
        <f>IF(Table1[[#This Row],[Various  ]]&lt;&gt;1,IF(Table1[[#This Row],[Standards]]=1,1,""),"")</f>
        <v/>
      </c>
      <c r="DE535" s="169" t="str">
        <f>IF(Table1[[#This Row],[Various]]=1,1,IF(SUM(Table1[[#This Row],[Calculator / Software]:[Standards]])&gt;1,1,""))</f>
        <v/>
      </c>
      <c r="DF535" s="169" t="str">
        <f>IF(Table1[[#This Row],[Multiple NCC links]]&lt;&gt;1,IF(Table1[[#This Row],[Design]]=1,1,""),"")</f>
        <v/>
      </c>
      <c r="DG535" s="169" t="str">
        <f>IF(Table1[[#This Row],[Multiple NCC links]]&lt;&gt;1,IF(Table1[[#This Row],[Assessment / Verification]]=1,1,""),"")</f>
        <v/>
      </c>
      <c r="DH535" s="169" t="str">
        <f>IF(Table1[[#This Row],[Multiple NCC links]]&lt;&gt;1,IF(Table1[[#This Row],[Climate Specific ]]=1,1,""),"")</f>
        <v/>
      </c>
      <c r="DI535" s="169" t="str">
        <f>IF(Table1[[#This Row],[Multiple NCC links]]&lt;&gt;1,IF(Table1[[#This Row],[Alterations / Additions]]=1,1,""),"")</f>
        <v/>
      </c>
      <c r="DJ535" s="169" t="str">
        <f>IF(Table1[[#This Row],[Multiple NCC links]]&lt;&gt;1,IF(Table1[[#This Row],[Glazing]]=1,1,""),"")</f>
        <v/>
      </c>
      <c r="DK535" s="169" t="str">
        <f>IF(Table1[[#This Row],[Multiple NCC links]]&lt;&gt;1,IF(Table1[[#This Row],[Building Fabric / Thermal / Sealing]]=1,1,""),"")</f>
        <v/>
      </c>
      <c r="DL535" s="169" t="str">
        <f>IF(Table1[[#This Row],[Multiple NCC links]]&lt;&gt;1,IF(Table1[[#This Row],[Lighting]]=1,1,""),"")</f>
        <v/>
      </c>
      <c r="DM535" s="169" t="str">
        <f>IF(Table1[[#This Row],[Multiple NCC links]]&lt;&gt;1,IF(Table1[[#This Row],[HVAC]]=1,1,""),"")</f>
        <v/>
      </c>
      <c r="DN535" s="169" t="str">
        <f>IF(Table1[[#This Row],[Multiple NCC links]]&lt;&gt;1,IF(Table1[[#This Row],[Services]]=1,1,""),"")</f>
        <v/>
      </c>
      <c r="DO535" s="169" t="str">
        <f>IF(Table1[[#This Row],[Multiple NCC links]]&lt;&gt;1,IF(Table1[[#This Row],[Maintenance &amp; Monitoring]]=1,1,""),"")</f>
        <v/>
      </c>
      <c r="DP535" s="169" t="str">
        <f>IF(Table1[[#This Row],[Multiple NCC links]]&lt;&gt;1,IF(Table1[[#This Row],[Hand over / Operations]]=1,1,""),"")</f>
        <v/>
      </c>
      <c r="DQ535" s="169" t="str">
        <f>IF(Table1[[#This Row],[Multiple NCC links]]&lt;&gt;1,IF(Table1[[#This Row],[As built assessment]]=1,1,""),"")</f>
        <v/>
      </c>
      <c r="DR535" s="169" t="str">
        <f>IF(Table1[[#This Row],[Multiple NCC links]]&lt;&gt;1,IF(Table1[[#This Row],[Beyond compliance]]=1,1,""),"")</f>
        <v/>
      </c>
      <c r="DS535" s="169" t="str">
        <f>IF(SUM(Table1[[#This Row],[Design]:[Beyond compliance]])&gt;1,1,"")</f>
        <v/>
      </c>
      <c r="DT535" s="169" t="str">
        <f>IF(Table1[[#This Row],[Both Residential &amp; Commercial4]]&lt;&gt;1,IF(Table1[[#This Row],[Residential]]=1,1,""),"")</f>
        <v/>
      </c>
      <c r="DU535" s="169" t="str">
        <f>IF(Table1[[#This Row],[Both Residential &amp; Commercial4]]&lt;&gt;1,IF(Table1[[#This Row],[Commercial]]=1,1,""),"")</f>
        <v/>
      </c>
      <c r="DV535" s="169" t="str">
        <f>Table1[[#This Row],[Residential &amp; Commercial]]</f>
        <v/>
      </c>
      <c r="DW535" s="169"/>
    </row>
    <row r="536" spans="1:127" s="49" customFormat="1" ht="20.25" thickTop="1" thickBot="1" x14ac:dyDescent="0.35">
      <c r="A536" s="97"/>
      <c r="B536" s="97"/>
      <c r="C536" s="88"/>
      <c r="D536" s="88"/>
      <c r="E536" s="176"/>
      <c r="F536" s="176"/>
      <c r="G536" s="176"/>
      <c r="H536" s="176"/>
      <c r="I536" s="90" t="str">
        <f>IF(AND(Table1[[#This Row],[General]]=1,Table1[[#This Row],[Beginner]]=1,Table1[[#This Row],[Intermediate]]=1,Table1[[#This Row],[Advanced]]=1),1,"")</f>
        <v/>
      </c>
      <c r="J536" s="90" t="str">
        <f>CONCATENATE(IF(Table1[[#This Row],[General]]=1,"General, ",""), IF(Table1[[#This Row],[Beginner]]=1,"Beginner, ",""),IF(Table1[[#This Row],[Intermediate]]=1,"Intermediate, ",""), IF(Table1[[#This Row],[Advanced]]=1,"Advanced",""))</f>
        <v/>
      </c>
      <c r="K536" s="91"/>
      <c r="L536" s="179"/>
      <c r="M536" s="91"/>
      <c r="N536" s="91"/>
      <c r="O536" s="159"/>
      <c r="P536" s="91"/>
      <c r="Q536" s="91"/>
      <c r="R536" s="91"/>
      <c r="S53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36" s="102"/>
      <c r="U536" s="102"/>
      <c r="V536" s="240"/>
      <c r="W536" s="240"/>
      <c r="X536" s="102"/>
      <c r="Y536" s="102"/>
      <c r="Z536" s="102"/>
      <c r="AA536" s="102"/>
      <c r="AB536" s="102"/>
      <c r="AC536" s="102"/>
      <c r="AD536" s="102"/>
      <c r="AE536" s="102"/>
      <c r="AF536" s="102"/>
      <c r="AG53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36" s="103"/>
      <c r="AI536" s="103"/>
      <c r="AJ536" s="103"/>
      <c r="AK536" s="74" t="str">
        <f>CONCATENATE(IF(Table1[[#This Row],[Digital]]=1,"Digital, ",""),IF(Table1[[#This Row],[Face to Face]]=1,"Face to face, ",""),IF(Table1[[#This Row],[Blended]]=1,"Blended",""))</f>
        <v/>
      </c>
      <c r="AL536" s="99"/>
      <c r="AM536" s="104"/>
      <c r="AN536" s="130"/>
      <c r="AO536" s="94"/>
      <c r="AP536" s="182"/>
      <c r="AQ536" s="94"/>
      <c r="AR536" s="94"/>
      <c r="AS536" s="94"/>
      <c r="AT536" s="94"/>
      <c r="AU536" s="94"/>
      <c r="AV536" s="182"/>
      <c r="AW536" s="182"/>
      <c r="AX536" s="182"/>
      <c r="AY536" s="94"/>
      <c r="AZ53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3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36" s="95"/>
      <c r="BC536" s="95"/>
      <c r="BD536" s="90" t="str">
        <f>IF(AND(Table1[[#This Row],[Residential]]=1,Table1[[#This Row],[Commercial]]=1),1,"")</f>
        <v/>
      </c>
      <c r="BE536" s="90" t="str">
        <f>CONCATENATE(IF(Table1[[#This Row],[Residential]]=1,"Residential, ",""),IF(Table1[[#This Row],[Commercial]]=1,"Commercial",""))</f>
        <v/>
      </c>
      <c r="BF536" s="94"/>
      <c r="BG536" s="94"/>
      <c r="BH536" s="94"/>
      <c r="BI536" s="94"/>
      <c r="BJ536" s="94"/>
      <c r="BK536" s="94"/>
      <c r="BL536" s="94"/>
      <c r="BM536" s="182"/>
      <c r="BN536" s="94"/>
      <c r="BO53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36" s="178"/>
      <c r="BQ536" s="120"/>
      <c r="BR536" s="132"/>
      <c r="BS536" s="120"/>
      <c r="BT536" s="175"/>
      <c r="BU536" s="175"/>
      <c r="BV536" s="175"/>
      <c r="BW536" s="121"/>
      <c r="BX536" s="121"/>
      <c r="BY536" s="121"/>
      <c r="BZ536" s="227"/>
      <c r="CA53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36" s="48">
        <f>COUNTIF(Table1[[#This Row],[Validity]:[Alignment with NCC (Yes=1,No=0)]],"N/A")</f>
        <v>0</v>
      </c>
      <c r="CC536" s="48">
        <f>IF(ISERROR(Table1[[#This Row],[Total Quality Score (out of 10)]]/(4-Table1[[#This Row],[N/A Count]])),0,Table1[[#This Row],[Total Quality Score (out of 10)]]/(4-Table1[[#This Row],[N/A Count]]))</f>
        <v>0</v>
      </c>
      <c r="CD536" s="106"/>
      <c r="CE536" s="106"/>
      <c r="CF536" s="172" t="str">
        <f>IF(SUM(Table1[[#This Row],[Multiple]:[Level (all)62]])&lt;1,IF(Table1[[#This Row],[General]]=1,1,""),"")</f>
        <v/>
      </c>
      <c r="CG536" s="172" t="str">
        <f>IF(SUM(Table1[[#This Row],[Multiple]:[Level (all)62]])&lt;1,IF(Table1[[#This Row],[Beginner]]=1,1,""),"")</f>
        <v/>
      </c>
      <c r="CH536" s="171" t="str">
        <f>IF(SUM(Table1[[#This Row],[Multiple]:[Level (all)62]])&lt;1,IF(Table1[[#This Row],[Intermediate]]=1,1,""),"")</f>
        <v/>
      </c>
      <c r="CI536" s="171" t="str">
        <f>IF(SUM(Table1[[#This Row],[Multiple]:[Level (all)62]])&lt;1,IF(Table1[[#This Row],[Advanced]]=1,1,""),"")</f>
        <v/>
      </c>
      <c r="CJ536" s="171" t="str">
        <f>IF(AND(SUM(Table1[[#This Row],[General]:[Advanced]])&lt;4,SUM(Table1[[#This Row],[General]:[Advanced]])&gt;1),1,"")</f>
        <v/>
      </c>
      <c r="CK536" s="171" t="str">
        <f>Table1[[#This Row],[Level (all)]]</f>
        <v/>
      </c>
      <c r="CL536" s="171" t="str">
        <f>IF(Table1[[#This Row],[Multiple audience]]&lt;&gt;1,IF(Table1[[#This Row],[General Audience]]=1,1,""),"")</f>
        <v/>
      </c>
      <c r="CM536" s="171" t="str">
        <f>IF(Table1[[#This Row],[Multiple audience]]&lt;&gt;1,IF(Table1[[#This Row],[Planners / Designers ]]=1,1,""),"")</f>
        <v/>
      </c>
      <c r="CN536" s="171" t="str">
        <f>IF(Table1[[#This Row],[Multiple audience]]&lt;&gt;1,IF(Table1[[#This Row],[Regulatory Assessors]]=1,1,""),"")</f>
        <v/>
      </c>
      <c r="CO536" s="171" t="str">
        <f>IF(Table1[[#This Row],[Multiple audience]]&lt;&gt;1,IF(Table1[[#This Row],[Builders / Management]]=1,1,""),"")</f>
        <v/>
      </c>
      <c r="CP536" s="171" t="str">
        <f>IF(Table1[[#This Row],[Multiple audience]]&lt;&gt;1,IF(Table1[[#This Row],[Energy / Sus Assessors]]=1,1,""),"")</f>
        <v/>
      </c>
      <c r="CQ536" s="171" t="str">
        <f>IF(Table1[[#This Row],[Multiple audience]]&lt;&gt;1,IF(Table1[[#This Row],[Semi-skilled]]=1,1,""),"")</f>
        <v/>
      </c>
      <c r="CR536" s="171" t="str">
        <f>IF(Table1[[#This Row],[Multiple audience]]&lt;&gt;1,IF(Table1[[#This Row],[Trades]]=1,1,""),"")</f>
        <v/>
      </c>
      <c r="CS536" s="171" t="str">
        <f>IF(Table1[[#This Row],[Multiple audience]]&lt;&gt;1,IF(Table1[[#This Row],[Other]]=1,1,""),"")</f>
        <v/>
      </c>
      <c r="CT536" s="171" t="str">
        <f>IF(SUM(Table1[[#This Row],[General Audience]:[Other]])&gt;1,1,"")</f>
        <v/>
      </c>
      <c r="CU536" s="171" t="str">
        <f>IF(Table1[[#This Row],[Various  ]]&lt;&gt;1,IF(Table1[[#This Row],[Calculator / Software]]=1,1,""),"")</f>
        <v/>
      </c>
      <c r="CV536" s="171" t="str">
        <f>IF(Table1[[#This Row],[Various  ]]&lt;&gt;1,IF(Table1[[#This Row],[Information  ]]=1,1,""),"")</f>
        <v/>
      </c>
      <c r="CW536" s="171" t="str">
        <f>IF(Table1[[#This Row],[Various  ]]&lt;&gt;1,IF(Table1[[#This Row],[Interactive Tool]]=1,1,""),"")</f>
        <v/>
      </c>
      <c r="CX536" s="171" t="str">
        <f>IF(Table1[[#This Row],[Various  ]]&lt;&gt;1,IF(Table1[[#This Row],[Technical Specifications]]=1,1,""),"")</f>
        <v/>
      </c>
      <c r="CY536" s="171" t="str">
        <f>IF(Table1[[#This Row],[Various  ]]&lt;&gt;1,IF(Table1[[#This Row],[Training Resources]]=1,1,""),"")</f>
        <v/>
      </c>
      <c r="CZ536" s="171" t="str">
        <f>IF(Table1[[#This Row],[Various  ]]&lt;&gt;1,IF(Table1[[#This Row],[Toolbox]]=1,1,""),"")</f>
        <v/>
      </c>
      <c r="DA536" s="169" t="str">
        <f>IF(Table1[[#This Row],[Various  ]]&lt;&gt;1,IF(Table1[[#This Row],[Video]]=1,1,""),"")</f>
        <v/>
      </c>
      <c r="DB536" s="169" t="str">
        <f>IF(Table1[[#This Row],[Various  ]]&lt;&gt;1,IF(Table1[[#This Row],[Case study]]=1,1,""),"")</f>
        <v/>
      </c>
      <c r="DC536" s="169" t="str">
        <f>IF(Table1[[#This Row],[Various  ]]&lt;&gt;1,IF(Table1[[#This Row],[Other   ]]=1,1,""),"")</f>
        <v/>
      </c>
      <c r="DD536" s="169" t="str">
        <f>IF(Table1[[#This Row],[Various  ]]&lt;&gt;1,IF(Table1[[#This Row],[Standards]]=1,1,""),"")</f>
        <v/>
      </c>
      <c r="DE536" s="169" t="str">
        <f>IF(Table1[[#This Row],[Various]]=1,1,IF(SUM(Table1[[#This Row],[Calculator / Software]:[Standards]])&gt;1,1,""))</f>
        <v/>
      </c>
      <c r="DF536" s="169" t="str">
        <f>IF(Table1[[#This Row],[Multiple NCC links]]&lt;&gt;1,IF(Table1[[#This Row],[Design]]=1,1,""),"")</f>
        <v/>
      </c>
      <c r="DG536" s="169" t="str">
        <f>IF(Table1[[#This Row],[Multiple NCC links]]&lt;&gt;1,IF(Table1[[#This Row],[Assessment / Verification]]=1,1,""),"")</f>
        <v/>
      </c>
      <c r="DH536" s="169" t="str">
        <f>IF(Table1[[#This Row],[Multiple NCC links]]&lt;&gt;1,IF(Table1[[#This Row],[Climate Specific ]]=1,1,""),"")</f>
        <v/>
      </c>
      <c r="DI536" s="169" t="str">
        <f>IF(Table1[[#This Row],[Multiple NCC links]]&lt;&gt;1,IF(Table1[[#This Row],[Alterations / Additions]]=1,1,""),"")</f>
        <v/>
      </c>
      <c r="DJ536" s="169" t="str">
        <f>IF(Table1[[#This Row],[Multiple NCC links]]&lt;&gt;1,IF(Table1[[#This Row],[Glazing]]=1,1,""),"")</f>
        <v/>
      </c>
      <c r="DK536" s="169" t="str">
        <f>IF(Table1[[#This Row],[Multiple NCC links]]&lt;&gt;1,IF(Table1[[#This Row],[Building Fabric / Thermal / Sealing]]=1,1,""),"")</f>
        <v/>
      </c>
      <c r="DL536" s="169" t="str">
        <f>IF(Table1[[#This Row],[Multiple NCC links]]&lt;&gt;1,IF(Table1[[#This Row],[Lighting]]=1,1,""),"")</f>
        <v/>
      </c>
      <c r="DM536" s="169" t="str">
        <f>IF(Table1[[#This Row],[Multiple NCC links]]&lt;&gt;1,IF(Table1[[#This Row],[HVAC]]=1,1,""),"")</f>
        <v/>
      </c>
      <c r="DN536" s="169" t="str">
        <f>IF(Table1[[#This Row],[Multiple NCC links]]&lt;&gt;1,IF(Table1[[#This Row],[Services]]=1,1,""),"")</f>
        <v/>
      </c>
      <c r="DO536" s="169" t="str">
        <f>IF(Table1[[#This Row],[Multiple NCC links]]&lt;&gt;1,IF(Table1[[#This Row],[Maintenance &amp; Monitoring]]=1,1,""),"")</f>
        <v/>
      </c>
      <c r="DP536" s="169" t="str">
        <f>IF(Table1[[#This Row],[Multiple NCC links]]&lt;&gt;1,IF(Table1[[#This Row],[Hand over / Operations]]=1,1,""),"")</f>
        <v/>
      </c>
      <c r="DQ536" s="169" t="str">
        <f>IF(Table1[[#This Row],[Multiple NCC links]]&lt;&gt;1,IF(Table1[[#This Row],[As built assessment]]=1,1,""),"")</f>
        <v/>
      </c>
      <c r="DR536" s="169" t="str">
        <f>IF(Table1[[#This Row],[Multiple NCC links]]&lt;&gt;1,IF(Table1[[#This Row],[Beyond compliance]]=1,1,""),"")</f>
        <v/>
      </c>
      <c r="DS536" s="169" t="str">
        <f>IF(SUM(Table1[[#This Row],[Design]:[Beyond compliance]])&gt;1,1,"")</f>
        <v/>
      </c>
      <c r="DT536" s="169" t="str">
        <f>IF(Table1[[#This Row],[Both Residential &amp; Commercial4]]&lt;&gt;1,IF(Table1[[#This Row],[Residential]]=1,1,""),"")</f>
        <v/>
      </c>
      <c r="DU536" s="169" t="str">
        <f>IF(Table1[[#This Row],[Both Residential &amp; Commercial4]]&lt;&gt;1,IF(Table1[[#This Row],[Commercial]]=1,1,""),"")</f>
        <v/>
      </c>
      <c r="DV536" s="169" t="str">
        <f>Table1[[#This Row],[Residential &amp; Commercial]]</f>
        <v/>
      </c>
      <c r="DW536" s="169"/>
    </row>
    <row r="537" spans="1:127" s="49" customFormat="1" ht="20.25" thickTop="1" thickBot="1" x14ac:dyDescent="0.35">
      <c r="A537" s="97"/>
      <c r="B537" s="97"/>
      <c r="C537" s="88"/>
      <c r="D537" s="88"/>
      <c r="E537" s="176"/>
      <c r="F537" s="176"/>
      <c r="G537" s="176"/>
      <c r="H537" s="176"/>
      <c r="I537" s="90" t="str">
        <f>IF(AND(Table1[[#This Row],[General]]=1,Table1[[#This Row],[Beginner]]=1,Table1[[#This Row],[Intermediate]]=1,Table1[[#This Row],[Advanced]]=1),1,"")</f>
        <v/>
      </c>
      <c r="J537" s="90" t="str">
        <f>CONCATENATE(IF(Table1[[#This Row],[General]]=1,"General, ",""), IF(Table1[[#This Row],[Beginner]]=1,"Beginner, ",""),IF(Table1[[#This Row],[Intermediate]]=1,"Intermediate, ",""), IF(Table1[[#This Row],[Advanced]]=1,"Advanced",""))</f>
        <v/>
      </c>
      <c r="K537" s="91"/>
      <c r="L537" s="179"/>
      <c r="M537" s="91"/>
      <c r="N537" s="91"/>
      <c r="O537" s="159"/>
      <c r="P537" s="91"/>
      <c r="Q537" s="91"/>
      <c r="R537" s="91"/>
      <c r="S53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37" s="102"/>
      <c r="U537" s="102"/>
      <c r="V537" s="240"/>
      <c r="W537" s="240"/>
      <c r="X537" s="102"/>
      <c r="Y537" s="102"/>
      <c r="Z537" s="102"/>
      <c r="AA537" s="102"/>
      <c r="AB537" s="102"/>
      <c r="AC537" s="102"/>
      <c r="AD537" s="102"/>
      <c r="AE537" s="102"/>
      <c r="AF537" s="102"/>
      <c r="AG53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37" s="103"/>
      <c r="AI537" s="103"/>
      <c r="AJ537" s="103"/>
      <c r="AK537" s="74" t="str">
        <f>CONCATENATE(IF(Table1[[#This Row],[Digital]]=1,"Digital, ",""),IF(Table1[[#This Row],[Face to Face]]=1,"Face to face, ",""),IF(Table1[[#This Row],[Blended]]=1,"Blended",""))</f>
        <v/>
      </c>
      <c r="AL537" s="99"/>
      <c r="AM537" s="104"/>
      <c r="AN537" s="130"/>
      <c r="AO537" s="94"/>
      <c r="AP537" s="182"/>
      <c r="AQ537" s="94"/>
      <c r="AR537" s="94"/>
      <c r="AS537" s="94"/>
      <c r="AT537" s="94"/>
      <c r="AU537" s="94"/>
      <c r="AV537" s="182"/>
      <c r="AW537" s="182"/>
      <c r="AX537" s="182"/>
      <c r="AY537" s="94"/>
      <c r="AZ53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3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37" s="95"/>
      <c r="BC537" s="95"/>
      <c r="BD537" s="90" t="str">
        <f>IF(AND(Table1[[#This Row],[Residential]]=1,Table1[[#This Row],[Commercial]]=1),1,"")</f>
        <v/>
      </c>
      <c r="BE537" s="90" t="str">
        <f>CONCATENATE(IF(Table1[[#This Row],[Residential]]=1,"Residential, ",""),IF(Table1[[#This Row],[Commercial]]=1,"Commercial",""))</f>
        <v/>
      </c>
      <c r="BF537" s="94"/>
      <c r="BG537" s="94"/>
      <c r="BH537" s="94"/>
      <c r="BI537" s="94"/>
      <c r="BJ537" s="94"/>
      <c r="BK537" s="94"/>
      <c r="BL537" s="94"/>
      <c r="BM537" s="182"/>
      <c r="BN537" s="94"/>
      <c r="BO53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37" s="178"/>
      <c r="BQ537" s="120"/>
      <c r="BR537" s="132"/>
      <c r="BS537" s="120"/>
      <c r="BT537" s="175"/>
      <c r="BU537" s="175"/>
      <c r="BV537" s="175"/>
      <c r="BW537" s="121"/>
      <c r="BX537" s="121"/>
      <c r="BY537" s="121"/>
      <c r="BZ537" s="227"/>
      <c r="CA53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37" s="48">
        <f>COUNTIF(Table1[[#This Row],[Validity]:[Alignment with NCC (Yes=1,No=0)]],"N/A")</f>
        <v>0</v>
      </c>
      <c r="CC537" s="48">
        <f>IF(ISERROR(Table1[[#This Row],[Total Quality Score (out of 10)]]/(4-Table1[[#This Row],[N/A Count]])),0,Table1[[#This Row],[Total Quality Score (out of 10)]]/(4-Table1[[#This Row],[N/A Count]]))</f>
        <v>0</v>
      </c>
      <c r="CD537" s="106"/>
      <c r="CE537" s="106"/>
      <c r="CF537" s="172" t="str">
        <f>IF(SUM(Table1[[#This Row],[Multiple]:[Level (all)62]])&lt;1,IF(Table1[[#This Row],[General]]=1,1,""),"")</f>
        <v/>
      </c>
      <c r="CG537" s="172" t="str">
        <f>IF(SUM(Table1[[#This Row],[Multiple]:[Level (all)62]])&lt;1,IF(Table1[[#This Row],[Beginner]]=1,1,""),"")</f>
        <v/>
      </c>
      <c r="CH537" s="171" t="str">
        <f>IF(SUM(Table1[[#This Row],[Multiple]:[Level (all)62]])&lt;1,IF(Table1[[#This Row],[Intermediate]]=1,1,""),"")</f>
        <v/>
      </c>
      <c r="CI537" s="171" t="str">
        <f>IF(SUM(Table1[[#This Row],[Multiple]:[Level (all)62]])&lt;1,IF(Table1[[#This Row],[Advanced]]=1,1,""),"")</f>
        <v/>
      </c>
      <c r="CJ537" s="171" t="str">
        <f>IF(AND(SUM(Table1[[#This Row],[General]:[Advanced]])&lt;4,SUM(Table1[[#This Row],[General]:[Advanced]])&gt;1),1,"")</f>
        <v/>
      </c>
      <c r="CK537" s="171" t="str">
        <f>Table1[[#This Row],[Level (all)]]</f>
        <v/>
      </c>
      <c r="CL537" s="171" t="str">
        <f>IF(Table1[[#This Row],[Multiple audience]]&lt;&gt;1,IF(Table1[[#This Row],[General Audience]]=1,1,""),"")</f>
        <v/>
      </c>
      <c r="CM537" s="171" t="str">
        <f>IF(Table1[[#This Row],[Multiple audience]]&lt;&gt;1,IF(Table1[[#This Row],[Planners / Designers ]]=1,1,""),"")</f>
        <v/>
      </c>
      <c r="CN537" s="171" t="str">
        <f>IF(Table1[[#This Row],[Multiple audience]]&lt;&gt;1,IF(Table1[[#This Row],[Regulatory Assessors]]=1,1,""),"")</f>
        <v/>
      </c>
      <c r="CO537" s="171" t="str">
        <f>IF(Table1[[#This Row],[Multiple audience]]&lt;&gt;1,IF(Table1[[#This Row],[Builders / Management]]=1,1,""),"")</f>
        <v/>
      </c>
      <c r="CP537" s="171" t="str">
        <f>IF(Table1[[#This Row],[Multiple audience]]&lt;&gt;1,IF(Table1[[#This Row],[Energy / Sus Assessors]]=1,1,""),"")</f>
        <v/>
      </c>
      <c r="CQ537" s="171" t="str">
        <f>IF(Table1[[#This Row],[Multiple audience]]&lt;&gt;1,IF(Table1[[#This Row],[Semi-skilled]]=1,1,""),"")</f>
        <v/>
      </c>
      <c r="CR537" s="171" t="str">
        <f>IF(Table1[[#This Row],[Multiple audience]]&lt;&gt;1,IF(Table1[[#This Row],[Trades]]=1,1,""),"")</f>
        <v/>
      </c>
      <c r="CS537" s="171" t="str">
        <f>IF(Table1[[#This Row],[Multiple audience]]&lt;&gt;1,IF(Table1[[#This Row],[Other]]=1,1,""),"")</f>
        <v/>
      </c>
      <c r="CT537" s="171" t="str">
        <f>IF(SUM(Table1[[#This Row],[General Audience]:[Other]])&gt;1,1,"")</f>
        <v/>
      </c>
      <c r="CU537" s="171" t="str">
        <f>IF(Table1[[#This Row],[Various  ]]&lt;&gt;1,IF(Table1[[#This Row],[Calculator / Software]]=1,1,""),"")</f>
        <v/>
      </c>
      <c r="CV537" s="171" t="str">
        <f>IF(Table1[[#This Row],[Various  ]]&lt;&gt;1,IF(Table1[[#This Row],[Information  ]]=1,1,""),"")</f>
        <v/>
      </c>
      <c r="CW537" s="171" t="str">
        <f>IF(Table1[[#This Row],[Various  ]]&lt;&gt;1,IF(Table1[[#This Row],[Interactive Tool]]=1,1,""),"")</f>
        <v/>
      </c>
      <c r="CX537" s="171" t="str">
        <f>IF(Table1[[#This Row],[Various  ]]&lt;&gt;1,IF(Table1[[#This Row],[Technical Specifications]]=1,1,""),"")</f>
        <v/>
      </c>
      <c r="CY537" s="171" t="str">
        <f>IF(Table1[[#This Row],[Various  ]]&lt;&gt;1,IF(Table1[[#This Row],[Training Resources]]=1,1,""),"")</f>
        <v/>
      </c>
      <c r="CZ537" s="171" t="str">
        <f>IF(Table1[[#This Row],[Various  ]]&lt;&gt;1,IF(Table1[[#This Row],[Toolbox]]=1,1,""),"")</f>
        <v/>
      </c>
      <c r="DA537" s="169" t="str">
        <f>IF(Table1[[#This Row],[Various  ]]&lt;&gt;1,IF(Table1[[#This Row],[Video]]=1,1,""),"")</f>
        <v/>
      </c>
      <c r="DB537" s="169" t="str">
        <f>IF(Table1[[#This Row],[Various  ]]&lt;&gt;1,IF(Table1[[#This Row],[Case study]]=1,1,""),"")</f>
        <v/>
      </c>
      <c r="DC537" s="169" t="str">
        <f>IF(Table1[[#This Row],[Various  ]]&lt;&gt;1,IF(Table1[[#This Row],[Other   ]]=1,1,""),"")</f>
        <v/>
      </c>
      <c r="DD537" s="169" t="str">
        <f>IF(Table1[[#This Row],[Various  ]]&lt;&gt;1,IF(Table1[[#This Row],[Standards]]=1,1,""),"")</f>
        <v/>
      </c>
      <c r="DE537" s="169" t="str">
        <f>IF(Table1[[#This Row],[Various]]=1,1,IF(SUM(Table1[[#This Row],[Calculator / Software]:[Standards]])&gt;1,1,""))</f>
        <v/>
      </c>
      <c r="DF537" s="169" t="str">
        <f>IF(Table1[[#This Row],[Multiple NCC links]]&lt;&gt;1,IF(Table1[[#This Row],[Design]]=1,1,""),"")</f>
        <v/>
      </c>
      <c r="DG537" s="169" t="str">
        <f>IF(Table1[[#This Row],[Multiple NCC links]]&lt;&gt;1,IF(Table1[[#This Row],[Assessment / Verification]]=1,1,""),"")</f>
        <v/>
      </c>
      <c r="DH537" s="169" t="str">
        <f>IF(Table1[[#This Row],[Multiple NCC links]]&lt;&gt;1,IF(Table1[[#This Row],[Climate Specific ]]=1,1,""),"")</f>
        <v/>
      </c>
      <c r="DI537" s="169" t="str">
        <f>IF(Table1[[#This Row],[Multiple NCC links]]&lt;&gt;1,IF(Table1[[#This Row],[Alterations / Additions]]=1,1,""),"")</f>
        <v/>
      </c>
      <c r="DJ537" s="169" t="str">
        <f>IF(Table1[[#This Row],[Multiple NCC links]]&lt;&gt;1,IF(Table1[[#This Row],[Glazing]]=1,1,""),"")</f>
        <v/>
      </c>
      <c r="DK537" s="169" t="str">
        <f>IF(Table1[[#This Row],[Multiple NCC links]]&lt;&gt;1,IF(Table1[[#This Row],[Building Fabric / Thermal / Sealing]]=1,1,""),"")</f>
        <v/>
      </c>
      <c r="DL537" s="169" t="str">
        <f>IF(Table1[[#This Row],[Multiple NCC links]]&lt;&gt;1,IF(Table1[[#This Row],[Lighting]]=1,1,""),"")</f>
        <v/>
      </c>
      <c r="DM537" s="169" t="str">
        <f>IF(Table1[[#This Row],[Multiple NCC links]]&lt;&gt;1,IF(Table1[[#This Row],[HVAC]]=1,1,""),"")</f>
        <v/>
      </c>
      <c r="DN537" s="169" t="str">
        <f>IF(Table1[[#This Row],[Multiple NCC links]]&lt;&gt;1,IF(Table1[[#This Row],[Services]]=1,1,""),"")</f>
        <v/>
      </c>
      <c r="DO537" s="169" t="str">
        <f>IF(Table1[[#This Row],[Multiple NCC links]]&lt;&gt;1,IF(Table1[[#This Row],[Maintenance &amp; Monitoring]]=1,1,""),"")</f>
        <v/>
      </c>
      <c r="DP537" s="169" t="str">
        <f>IF(Table1[[#This Row],[Multiple NCC links]]&lt;&gt;1,IF(Table1[[#This Row],[Hand over / Operations]]=1,1,""),"")</f>
        <v/>
      </c>
      <c r="DQ537" s="169" t="str">
        <f>IF(Table1[[#This Row],[Multiple NCC links]]&lt;&gt;1,IF(Table1[[#This Row],[As built assessment]]=1,1,""),"")</f>
        <v/>
      </c>
      <c r="DR537" s="169" t="str">
        <f>IF(Table1[[#This Row],[Multiple NCC links]]&lt;&gt;1,IF(Table1[[#This Row],[Beyond compliance]]=1,1,""),"")</f>
        <v/>
      </c>
      <c r="DS537" s="169" t="str">
        <f>IF(SUM(Table1[[#This Row],[Design]:[Beyond compliance]])&gt;1,1,"")</f>
        <v/>
      </c>
      <c r="DT537" s="169" t="str">
        <f>IF(Table1[[#This Row],[Both Residential &amp; Commercial4]]&lt;&gt;1,IF(Table1[[#This Row],[Residential]]=1,1,""),"")</f>
        <v/>
      </c>
      <c r="DU537" s="169" t="str">
        <f>IF(Table1[[#This Row],[Both Residential &amp; Commercial4]]&lt;&gt;1,IF(Table1[[#This Row],[Commercial]]=1,1,""),"")</f>
        <v/>
      </c>
      <c r="DV537" s="169" t="str">
        <f>Table1[[#This Row],[Residential &amp; Commercial]]</f>
        <v/>
      </c>
      <c r="DW537" s="169"/>
    </row>
    <row r="538" spans="1:127" s="49" customFormat="1" ht="20.25" thickTop="1" thickBot="1" x14ac:dyDescent="0.35">
      <c r="A538" s="97"/>
      <c r="B538" s="97"/>
      <c r="C538" s="88"/>
      <c r="D538" s="88"/>
      <c r="E538" s="176"/>
      <c r="F538" s="176"/>
      <c r="G538" s="176"/>
      <c r="H538" s="176"/>
      <c r="I538" s="90" t="str">
        <f>IF(AND(Table1[[#This Row],[General]]=1,Table1[[#This Row],[Beginner]]=1,Table1[[#This Row],[Intermediate]]=1,Table1[[#This Row],[Advanced]]=1),1,"")</f>
        <v/>
      </c>
      <c r="J538" s="90" t="str">
        <f>CONCATENATE(IF(Table1[[#This Row],[General]]=1,"General, ",""), IF(Table1[[#This Row],[Beginner]]=1,"Beginner, ",""),IF(Table1[[#This Row],[Intermediate]]=1,"Intermediate, ",""), IF(Table1[[#This Row],[Advanced]]=1,"Advanced",""))</f>
        <v/>
      </c>
      <c r="K538" s="91"/>
      <c r="L538" s="179"/>
      <c r="M538" s="91"/>
      <c r="N538" s="91"/>
      <c r="O538" s="159"/>
      <c r="P538" s="91"/>
      <c r="Q538" s="91"/>
      <c r="R538" s="91"/>
      <c r="S53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38" s="102"/>
      <c r="U538" s="102"/>
      <c r="V538" s="240"/>
      <c r="W538" s="240"/>
      <c r="X538" s="102"/>
      <c r="Y538" s="102"/>
      <c r="Z538" s="102"/>
      <c r="AA538" s="102"/>
      <c r="AB538" s="102"/>
      <c r="AC538" s="102"/>
      <c r="AD538" s="102"/>
      <c r="AE538" s="102"/>
      <c r="AF538" s="102"/>
      <c r="AG53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38" s="103"/>
      <c r="AI538" s="103"/>
      <c r="AJ538" s="103"/>
      <c r="AK538" s="74" t="str">
        <f>CONCATENATE(IF(Table1[[#This Row],[Digital]]=1,"Digital, ",""),IF(Table1[[#This Row],[Face to Face]]=1,"Face to face, ",""),IF(Table1[[#This Row],[Blended]]=1,"Blended",""))</f>
        <v/>
      </c>
      <c r="AL538" s="99"/>
      <c r="AM538" s="104"/>
      <c r="AN538" s="130"/>
      <c r="AO538" s="94"/>
      <c r="AP538" s="182"/>
      <c r="AQ538" s="94"/>
      <c r="AR538" s="94"/>
      <c r="AS538" s="94"/>
      <c r="AT538" s="94"/>
      <c r="AU538" s="94"/>
      <c r="AV538" s="182"/>
      <c r="AW538" s="182"/>
      <c r="AX538" s="182"/>
      <c r="AY538" s="94"/>
      <c r="AZ53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3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38" s="95"/>
      <c r="BC538" s="95"/>
      <c r="BD538" s="90" t="str">
        <f>IF(AND(Table1[[#This Row],[Residential]]=1,Table1[[#This Row],[Commercial]]=1),1,"")</f>
        <v/>
      </c>
      <c r="BE538" s="90" t="str">
        <f>CONCATENATE(IF(Table1[[#This Row],[Residential]]=1,"Residential, ",""),IF(Table1[[#This Row],[Commercial]]=1,"Commercial",""))</f>
        <v/>
      </c>
      <c r="BF538" s="94"/>
      <c r="BG538" s="94"/>
      <c r="BH538" s="94"/>
      <c r="BI538" s="94"/>
      <c r="BJ538" s="94"/>
      <c r="BK538" s="94"/>
      <c r="BL538" s="94"/>
      <c r="BM538" s="182"/>
      <c r="BN538" s="94"/>
      <c r="BO53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38" s="178"/>
      <c r="BQ538" s="120"/>
      <c r="BR538" s="132"/>
      <c r="BS538" s="120"/>
      <c r="BT538" s="175"/>
      <c r="BU538" s="175"/>
      <c r="BV538" s="175"/>
      <c r="BW538" s="121"/>
      <c r="BX538" s="121"/>
      <c r="BY538" s="121"/>
      <c r="BZ538" s="227"/>
      <c r="CA53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38" s="48">
        <f>COUNTIF(Table1[[#This Row],[Validity]:[Alignment with NCC (Yes=1,No=0)]],"N/A")</f>
        <v>0</v>
      </c>
      <c r="CC538" s="48">
        <f>IF(ISERROR(Table1[[#This Row],[Total Quality Score (out of 10)]]/(4-Table1[[#This Row],[N/A Count]])),0,Table1[[#This Row],[Total Quality Score (out of 10)]]/(4-Table1[[#This Row],[N/A Count]]))</f>
        <v>0</v>
      </c>
      <c r="CD538" s="106"/>
      <c r="CE538" s="106"/>
      <c r="CF538" s="172" t="str">
        <f>IF(SUM(Table1[[#This Row],[Multiple]:[Level (all)62]])&lt;1,IF(Table1[[#This Row],[General]]=1,1,""),"")</f>
        <v/>
      </c>
      <c r="CG538" s="172" t="str">
        <f>IF(SUM(Table1[[#This Row],[Multiple]:[Level (all)62]])&lt;1,IF(Table1[[#This Row],[Beginner]]=1,1,""),"")</f>
        <v/>
      </c>
      <c r="CH538" s="171" t="str">
        <f>IF(SUM(Table1[[#This Row],[Multiple]:[Level (all)62]])&lt;1,IF(Table1[[#This Row],[Intermediate]]=1,1,""),"")</f>
        <v/>
      </c>
      <c r="CI538" s="171" t="str">
        <f>IF(SUM(Table1[[#This Row],[Multiple]:[Level (all)62]])&lt;1,IF(Table1[[#This Row],[Advanced]]=1,1,""),"")</f>
        <v/>
      </c>
      <c r="CJ538" s="171" t="str">
        <f>IF(AND(SUM(Table1[[#This Row],[General]:[Advanced]])&lt;4,SUM(Table1[[#This Row],[General]:[Advanced]])&gt;1),1,"")</f>
        <v/>
      </c>
      <c r="CK538" s="171" t="str">
        <f>Table1[[#This Row],[Level (all)]]</f>
        <v/>
      </c>
      <c r="CL538" s="171" t="str">
        <f>IF(Table1[[#This Row],[Multiple audience]]&lt;&gt;1,IF(Table1[[#This Row],[General Audience]]=1,1,""),"")</f>
        <v/>
      </c>
      <c r="CM538" s="171" t="str">
        <f>IF(Table1[[#This Row],[Multiple audience]]&lt;&gt;1,IF(Table1[[#This Row],[Planners / Designers ]]=1,1,""),"")</f>
        <v/>
      </c>
      <c r="CN538" s="171" t="str">
        <f>IF(Table1[[#This Row],[Multiple audience]]&lt;&gt;1,IF(Table1[[#This Row],[Regulatory Assessors]]=1,1,""),"")</f>
        <v/>
      </c>
      <c r="CO538" s="171" t="str">
        <f>IF(Table1[[#This Row],[Multiple audience]]&lt;&gt;1,IF(Table1[[#This Row],[Builders / Management]]=1,1,""),"")</f>
        <v/>
      </c>
      <c r="CP538" s="171" t="str">
        <f>IF(Table1[[#This Row],[Multiple audience]]&lt;&gt;1,IF(Table1[[#This Row],[Energy / Sus Assessors]]=1,1,""),"")</f>
        <v/>
      </c>
      <c r="CQ538" s="171" t="str">
        <f>IF(Table1[[#This Row],[Multiple audience]]&lt;&gt;1,IF(Table1[[#This Row],[Semi-skilled]]=1,1,""),"")</f>
        <v/>
      </c>
      <c r="CR538" s="171" t="str">
        <f>IF(Table1[[#This Row],[Multiple audience]]&lt;&gt;1,IF(Table1[[#This Row],[Trades]]=1,1,""),"")</f>
        <v/>
      </c>
      <c r="CS538" s="171" t="str">
        <f>IF(Table1[[#This Row],[Multiple audience]]&lt;&gt;1,IF(Table1[[#This Row],[Other]]=1,1,""),"")</f>
        <v/>
      </c>
      <c r="CT538" s="171" t="str">
        <f>IF(SUM(Table1[[#This Row],[General Audience]:[Other]])&gt;1,1,"")</f>
        <v/>
      </c>
      <c r="CU538" s="171" t="str">
        <f>IF(Table1[[#This Row],[Various  ]]&lt;&gt;1,IF(Table1[[#This Row],[Calculator / Software]]=1,1,""),"")</f>
        <v/>
      </c>
      <c r="CV538" s="171" t="str">
        <f>IF(Table1[[#This Row],[Various  ]]&lt;&gt;1,IF(Table1[[#This Row],[Information  ]]=1,1,""),"")</f>
        <v/>
      </c>
      <c r="CW538" s="171" t="str">
        <f>IF(Table1[[#This Row],[Various  ]]&lt;&gt;1,IF(Table1[[#This Row],[Interactive Tool]]=1,1,""),"")</f>
        <v/>
      </c>
      <c r="CX538" s="171" t="str">
        <f>IF(Table1[[#This Row],[Various  ]]&lt;&gt;1,IF(Table1[[#This Row],[Technical Specifications]]=1,1,""),"")</f>
        <v/>
      </c>
      <c r="CY538" s="171" t="str">
        <f>IF(Table1[[#This Row],[Various  ]]&lt;&gt;1,IF(Table1[[#This Row],[Training Resources]]=1,1,""),"")</f>
        <v/>
      </c>
      <c r="CZ538" s="171" t="str">
        <f>IF(Table1[[#This Row],[Various  ]]&lt;&gt;1,IF(Table1[[#This Row],[Toolbox]]=1,1,""),"")</f>
        <v/>
      </c>
      <c r="DA538" s="169" t="str">
        <f>IF(Table1[[#This Row],[Various  ]]&lt;&gt;1,IF(Table1[[#This Row],[Video]]=1,1,""),"")</f>
        <v/>
      </c>
      <c r="DB538" s="169" t="str">
        <f>IF(Table1[[#This Row],[Various  ]]&lt;&gt;1,IF(Table1[[#This Row],[Case study]]=1,1,""),"")</f>
        <v/>
      </c>
      <c r="DC538" s="169" t="str">
        <f>IF(Table1[[#This Row],[Various  ]]&lt;&gt;1,IF(Table1[[#This Row],[Other   ]]=1,1,""),"")</f>
        <v/>
      </c>
      <c r="DD538" s="169" t="str">
        <f>IF(Table1[[#This Row],[Various  ]]&lt;&gt;1,IF(Table1[[#This Row],[Standards]]=1,1,""),"")</f>
        <v/>
      </c>
      <c r="DE538" s="169" t="str">
        <f>IF(Table1[[#This Row],[Various]]=1,1,IF(SUM(Table1[[#This Row],[Calculator / Software]:[Standards]])&gt;1,1,""))</f>
        <v/>
      </c>
      <c r="DF538" s="169" t="str">
        <f>IF(Table1[[#This Row],[Multiple NCC links]]&lt;&gt;1,IF(Table1[[#This Row],[Design]]=1,1,""),"")</f>
        <v/>
      </c>
      <c r="DG538" s="169" t="str">
        <f>IF(Table1[[#This Row],[Multiple NCC links]]&lt;&gt;1,IF(Table1[[#This Row],[Assessment / Verification]]=1,1,""),"")</f>
        <v/>
      </c>
      <c r="DH538" s="169" t="str">
        <f>IF(Table1[[#This Row],[Multiple NCC links]]&lt;&gt;1,IF(Table1[[#This Row],[Climate Specific ]]=1,1,""),"")</f>
        <v/>
      </c>
      <c r="DI538" s="169" t="str">
        <f>IF(Table1[[#This Row],[Multiple NCC links]]&lt;&gt;1,IF(Table1[[#This Row],[Alterations / Additions]]=1,1,""),"")</f>
        <v/>
      </c>
      <c r="DJ538" s="169" t="str">
        <f>IF(Table1[[#This Row],[Multiple NCC links]]&lt;&gt;1,IF(Table1[[#This Row],[Glazing]]=1,1,""),"")</f>
        <v/>
      </c>
      <c r="DK538" s="169" t="str">
        <f>IF(Table1[[#This Row],[Multiple NCC links]]&lt;&gt;1,IF(Table1[[#This Row],[Building Fabric / Thermal / Sealing]]=1,1,""),"")</f>
        <v/>
      </c>
      <c r="DL538" s="169" t="str">
        <f>IF(Table1[[#This Row],[Multiple NCC links]]&lt;&gt;1,IF(Table1[[#This Row],[Lighting]]=1,1,""),"")</f>
        <v/>
      </c>
      <c r="DM538" s="169" t="str">
        <f>IF(Table1[[#This Row],[Multiple NCC links]]&lt;&gt;1,IF(Table1[[#This Row],[HVAC]]=1,1,""),"")</f>
        <v/>
      </c>
      <c r="DN538" s="169" t="str">
        <f>IF(Table1[[#This Row],[Multiple NCC links]]&lt;&gt;1,IF(Table1[[#This Row],[Services]]=1,1,""),"")</f>
        <v/>
      </c>
      <c r="DO538" s="169" t="str">
        <f>IF(Table1[[#This Row],[Multiple NCC links]]&lt;&gt;1,IF(Table1[[#This Row],[Maintenance &amp; Monitoring]]=1,1,""),"")</f>
        <v/>
      </c>
      <c r="DP538" s="169" t="str">
        <f>IF(Table1[[#This Row],[Multiple NCC links]]&lt;&gt;1,IF(Table1[[#This Row],[Hand over / Operations]]=1,1,""),"")</f>
        <v/>
      </c>
      <c r="DQ538" s="169" t="str">
        <f>IF(Table1[[#This Row],[Multiple NCC links]]&lt;&gt;1,IF(Table1[[#This Row],[As built assessment]]=1,1,""),"")</f>
        <v/>
      </c>
      <c r="DR538" s="169" t="str">
        <f>IF(Table1[[#This Row],[Multiple NCC links]]&lt;&gt;1,IF(Table1[[#This Row],[Beyond compliance]]=1,1,""),"")</f>
        <v/>
      </c>
      <c r="DS538" s="169" t="str">
        <f>IF(SUM(Table1[[#This Row],[Design]:[Beyond compliance]])&gt;1,1,"")</f>
        <v/>
      </c>
      <c r="DT538" s="169" t="str">
        <f>IF(Table1[[#This Row],[Both Residential &amp; Commercial4]]&lt;&gt;1,IF(Table1[[#This Row],[Residential]]=1,1,""),"")</f>
        <v/>
      </c>
      <c r="DU538" s="169" t="str">
        <f>IF(Table1[[#This Row],[Both Residential &amp; Commercial4]]&lt;&gt;1,IF(Table1[[#This Row],[Commercial]]=1,1,""),"")</f>
        <v/>
      </c>
      <c r="DV538" s="169" t="str">
        <f>Table1[[#This Row],[Residential &amp; Commercial]]</f>
        <v/>
      </c>
      <c r="DW538" s="169"/>
    </row>
    <row r="539" spans="1:127" s="49" customFormat="1" ht="20.25" thickTop="1" thickBot="1" x14ac:dyDescent="0.35">
      <c r="A539" s="97"/>
      <c r="B539" s="97"/>
      <c r="C539" s="88"/>
      <c r="D539" s="88"/>
      <c r="E539" s="176"/>
      <c r="F539" s="176"/>
      <c r="G539" s="176"/>
      <c r="H539" s="176"/>
      <c r="I539" s="90" t="str">
        <f>IF(AND(Table1[[#This Row],[General]]=1,Table1[[#This Row],[Beginner]]=1,Table1[[#This Row],[Intermediate]]=1,Table1[[#This Row],[Advanced]]=1),1,"")</f>
        <v/>
      </c>
      <c r="J539" s="90" t="str">
        <f>CONCATENATE(IF(Table1[[#This Row],[General]]=1,"General, ",""), IF(Table1[[#This Row],[Beginner]]=1,"Beginner, ",""),IF(Table1[[#This Row],[Intermediate]]=1,"Intermediate, ",""), IF(Table1[[#This Row],[Advanced]]=1,"Advanced",""))</f>
        <v/>
      </c>
      <c r="K539" s="91"/>
      <c r="L539" s="179"/>
      <c r="M539" s="91"/>
      <c r="N539" s="91"/>
      <c r="O539" s="159"/>
      <c r="P539" s="91"/>
      <c r="Q539" s="91"/>
      <c r="R539" s="91"/>
      <c r="S53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39" s="102"/>
      <c r="U539" s="102"/>
      <c r="V539" s="240"/>
      <c r="W539" s="240"/>
      <c r="X539" s="102"/>
      <c r="Y539" s="102"/>
      <c r="Z539" s="102"/>
      <c r="AA539" s="102"/>
      <c r="AB539" s="102"/>
      <c r="AC539" s="102"/>
      <c r="AD539" s="102"/>
      <c r="AE539" s="102"/>
      <c r="AF539" s="102"/>
      <c r="AG53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39" s="103"/>
      <c r="AI539" s="103"/>
      <c r="AJ539" s="103"/>
      <c r="AK539" s="74" t="str">
        <f>CONCATENATE(IF(Table1[[#This Row],[Digital]]=1,"Digital, ",""),IF(Table1[[#This Row],[Face to Face]]=1,"Face to face, ",""),IF(Table1[[#This Row],[Blended]]=1,"Blended",""))</f>
        <v/>
      </c>
      <c r="AL539" s="99"/>
      <c r="AM539" s="104"/>
      <c r="AN539" s="130"/>
      <c r="AO539" s="94"/>
      <c r="AP539" s="182"/>
      <c r="AQ539" s="94"/>
      <c r="AR539" s="94"/>
      <c r="AS539" s="94"/>
      <c r="AT539" s="94"/>
      <c r="AU539" s="94"/>
      <c r="AV539" s="182"/>
      <c r="AW539" s="182"/>
      <c r="AX539" s="182"/>
      <c r="AY539" s="94"/>
      <c r="AZ53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3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39" s="95"/>
      <c r="BC539" s="95"/>
      <c r="BD539" s="90" t="str">
        <f>IF(AND(Table1[[#This Row],[Residential]]=1,Table1[[#This Row],[Commercial]]=1),1,"")</f>
        <v/>
      </c>
      <c r="BE539" s="90" t="str">
        <f>CONCATENATE(IF(Table1[[#This Row],[Residential]]=1,"Residential, ",""),IF(Table1[[#This Row],[Commercial]]=1,"Commercial",""))</f>
        <v/>
      </c>
      <c r="BF539" s="94"/>
      <c r="BG539" s="94"/>
      <c r="BH539" s="94"/>
      <c r="BI539" s="94"/>
      <c r="BJ539" s="94"/>
      <c r="BK539" s="94"/>
      <c r="BL539" s="94"/>
      <c r="BM539" s="182"/>
      <c r="BN539" s="94"/>
      <c r="BO53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39" s="178"/>
      <c r="BQ539" s="120"/>
      <c r="BR539" s="132"/>
      <c r="BS539" s="120"/>
      <c r="BT539" s="175"/>
      <c r="BU539" s="175"/>
      <c r="BV539" s="175"/>
      <c r="BW539" s="121"/>
      <c r="BX539" s="121"/>
      <c r="BY539" s="121"/>
      <c r="BZ539" s="227"/>
      <c r="CA53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39" s="48">
        <f>COUNTIF(Table1[[#This Row],[Validity]:[Alignment with NCC (Yes=1,No=0)]],"N/A")</f>
        <v>0</v>
      </c>
      <c r="CC539" s="48">
        <f>IF(ISERROR(Table1[[#This Row],[Total Quality Score (out of 10)]]/(4-Table1[[#This Row],[N/A Count]])),0,Table1[[#This Row],[Total Quality Score (out of 10)]]/(4-Table1[[#This Row],[N/A Count]]))</f>
        <v>0</v>
      </c>
      <c r="CD539" s="106"/>
      <c r="CE539" s="106"/>
      <c r="CF539" s="172" t="str">
        <f>IF(SUM(Table1[[#This Row],[Multiple]:[Level (all)62]])&lt;1,IF(Table1[[#This Row],[General]]=1,1,""),"")</f>
        <v/>
      </c>
      <c r="CG539" s="172" t="str">
        <f>IF(SUM(Table1[[#This Row],[Multiple]:[Level (all)62]])&lt;1,IF(Table1[[#This Row],[Beginner]]=1,1,""),"")</f>
        <v/>
      </c>
      <c r="CH539" s="171" t="str">
        <f>IF(SUM(Table1[[#This Row],[Multiple]:[Level (all)62]])&lt;1,IF(Table1[[#This Row],[Intermediate]]=1,1,""),"")</f>
        <v/>
      </c>
      <c r="CI539" s="171" t="str">
        <f>IF(SUM(Table1[[#This Row],[Multiple]:[Level (all)62]])&lt;1,IF(Table1[[#This Row],[Advanced]]=1,1,""),"")</f>
        <v/>
      </c>
      <c r="CJ539" s="171" t="str">
        <f>IF(AND(SUM(Table1[[#This Row],[General]:[Advanced]])&lt;4,SUM(Table1[[#This Row],[General]:[Advanced]])&gt;1),1,"")</f>
        <v/>
      </c>
      <c r="CK539" s="171" t="str">
        <f>Table1[[#This Row],[Level (all)]]</f>
        <v/>
      </c>
      <c r="CL539" s="171" t="str">
        <f>IF(Table1[[#This Row],[Multiple audience]]&lt;&gt;1,IF(Table1[[#This Row],[General Audience]]=1,1,""),"")</f>
        <v/>
      </c>
      <c r="CM539" s="171" t="str">
        <f>IF(Table1[[#This Row],[Multiple audience]]&lt;&gt;1,IF(Table1[[#This Row],[Planners / Designers ]]=1,1,""),"")</f>
        <v/>
      </c>
      <c r="CN539" s="171" t="str">
        <f>IF(Table1[[#This Row],[Multiple audience]]&lt;&gt;1,IF(Table1[[#This Row],[Regulatory Assessors]]=1,1,""),"")</f>
        <v/>
      </c>
      <c r="CO539" s="171" t="str">
        <f>IF(Table1[[#This Row],[Multiple audience]]&lt;&gt;1,IF(Table1[[#This Row],[Builders / Management]]=1,1,""),"")</f>
        <v/>
      </c>
      <c r="CP539" s="171" t="str">
        <f>IF(Table1[[#This Row],[Multiple audience]]&lt;&gt;1,IF(Table1[[#This Row],[Energy / Sus Assessors]]=1,1,""),"")</f>
        <v/>
      </c>
      <c r="CQ539" s="171" t="str">
        <f>IF(Table1[[#This Row],[Multiple audience]]&lt;&gt;1,IF(Table1[[#This Row],[Semi-skilled]]=1,1,""),"")</f>
        <v/>
      </c>
      <c r="CR539" s="171" t="str">
        <f>IF(Table1[[#This Row],[Multiple audience]]&lt;&gt;1,IF(Table1[[#This Row],[Trades]]=1,1,""),"")</f>
        <v/>
      </c>
      <c r="CS539" s="171" t="str">
        <f>IF(Table1[[#This Row],[Multiple audience]]&lt;&gt;1,IF(Table1[[#This Row],[Other]]=1,1,""),"")</f>
        <v/>
      </c>
      <c r="CT539" s="171" t="str">
        <f>IF(SUM(Table1[[#This Row],[General Audience]:[Other]])&gt;1,1,"")</f>
        <v/>
      </c>
      <c r="CU539" s="171" t="str">
        <f>IF(Table1[[#This Row],[Various  ]]&lt;&gt;1,IF(Table1[[#This Row],[Calculator / Software]]=1,1,""),"")</f>
        <v/>
      </c>
      <c r="CV539" s="171" t="str">
        <f>IF(Table1[[#This Row],[Various  ]]&lt;&gt;1,IF(Table1[[#This Row],[Information  ]]=1,1,""),"")</f>
        <v/>
      </c>
      <c r="CW539" s="171" t="str">
        <f>IF(Table1[[#This Row],[Various  ]]&lt;&gt;1,IF(Table1[[#This Row],[Interactive Tool]]=1,1,""),"")</f>
        <v/>
      </c>
      <c r="CX539" s="171" t="str">
        <f>IF(Table1[[#This Row],[Various  ]]&lt;&gt;1,IF(Table1[[#This Row],[Technical Specifications]]=1,1,""),"")</f>
        <v/>
      </c>
      <c r="CY539" s="171" t="str">
        <f>IF(Table1[[#This Row],[Various  ]]&lt;&gt;1,IF(Table1[[#This Row],[Training Resources]]=1,1,""),"")</f>
        <v/>
      </c>
      <c r="CZ539" s="171" t="str">
        <f>IF(Table1[[#This Row],[Various  ]]&lt;&gt;1,IF(Table1[[#This Row],[Toolbox]]=1,1,""),"")</f>
        <v/>
      </c>
      <c r="DA539" s="169" t="str">
        <f>IF(Table1[[#This Row],[Various  ]]&lt;&gt;1,IF(Table1[[#This Row],[Video]]=1,1,""),"")</f>
        <v/>
      </c>
      <c r="DB539" s="169" t="str">
        <f>IF(Table1[[#This Row],[Various  ]]&lt;&gt;1,IF(Table1[[#This Row],[Case study]]=1,1,""),"")</f>
        <v/>
      </c>
      <c r="DC539" s="169" t="str">
        <f>IF(Table1[[#This Row],[Various  ]]&lt;&gt;1,IF(Table1[[#This Row],[Other   ]]=1,1,""),"")</f>
        <v/>
      </c>
      <c r="DD539" s="169" t="str">
        <f>IF(Table1[[#This Row],[Various  ]]&lt;&gt;1,IF(Table1[[#This Row],[Standards]]=1,1,""),"")</f>
        <v/>
      </c>
      <c r="DE539" s="169" t="str">
        <f>IF(Table1[[#This Row],[Various]]=1,1,IF(SUM(Table1[[#This Row],[Calculator / Software]:[Standards]])&gt;1,1,""))</f>
        <v/>
      </c>
      <c r="DF539" s="169" t="str">
        <f>IF(Table1[[#This Row],[Multiple NCC links]]&lt;&gt;1,IF(Table1[[#This Row],[Design]]=1,1,""),"")</f>
        <v/>
      </c>
      <c r="DG539" s="169" t="str">
        <f>IF(Table1[[#This Row],[Multiple NCC links]]&lt;&gt;1,IF(Table1[[#This Row],[Assessment / Verification]]=1,1,""),"")</f>
        <v/>
      </c>
      <c r="DH539" s="169" t="str">
        <f>IF(Table1[[#This Row],[Multiple NCC links]]&lt;&gt;1,IF(Table1[[#This Row],[Climate Specific ]]=1,1,""),"")</f>
        <v/>
      </c>
      <c r="DI539" s="169" t="str">
        <f>IF(Table1[[#This Row],[Multiple NCC links]]&lt;&gt;1,IF(Table1[[#This Row],[Alterations / Additions]]=1,1,""),"")</f>
        <v/>
      </c>
      <c r="DJ539" s="169" t="str">
        <f>IF(Table1[[#This Row],[Multiple NCC links]]&lt;&gt;1,IF(Table1[[#This Row],[Glazing]]=1,1,""),"")</f>
        <v/>
      </c>
      <c r="DK539" s="169" t="str">
        <f>IF(Table1[[#This Row],[Multiple NCC links]]&lt;&gt;1,IF(Table1[[#This Row],[Building Fabric / Thermal / Sealing]]=1,1,""),"")</f>
        <v/>
      </c>
      <c r="DL539" s="169" t="str">
        <f>IF(Table1[[#This Row],[Multiple NCC links]]&lt;&gt;1,IF(Table1[[#This Row],[Lighting]]=1,1,""),"")</f>
        <v/>
      </c>
      <c r="DM539" s="169" t="str">
        <f>IF(Table1[[#This Row],[Multiple NCC links]]&lt;&gt;1,IF(Table1[[#This Row],[HVAC]]=1,1,""),"")</f>
        <v/>
      </c>
      <c r="DN539" s="169" t="str">
        <f>IF(Table1[[#This Row],[Multiple NCC links]]&lt;&gt;1,IF(Table1[[#This Row],[Services]]=1,1,""),"")</f>
        <v/>
      </c>
      <c r="DO539" s="169" t="str">
        <f>IF(Table1[[#This Row],[Multiple NCC links]]&lt;&gt;1,IF(Table1[[#This Row],[Maintenance &amp; Monitoring]]=1,1,""),"")</f>
        <v/>
      </c>
      <c r="DP539" s="169" t="str">
        <f>IF(Table1[[#This Row],[Multiple NCC links]]&lt;&gt;1,IF(Table1[[#This Row],[Hand over / Operations]]=1,1,""),"")</f>
        <v/>
      </c>
      <c r="DQ539" s="169" t="str">
        <f>IF(Table1[[#This Row],[Multiple NCC links]]&lt;&gt;1,IF(Table1[[#This Row],[As built assessment]]=1,1,""),"")</f>
        <v/>
      </c>
      <c r="DR539" s="169" t="str">
        <f>IF(Table1[[#This Row],[Multiple NCC links]]&lt;&gt;1,IF(Table1[[#This Row],[Beyond compliance]]=1,1,""),"")</f>
        <v/>
      </c>
      <c r="DS539" s="169" t="str">
        <f>IF(SUM(Table1[[#This Row],[Design]:[Beyond compliance]])&gt;1,1,"")</f>
        <v/>
      </c>
      <c r="DT539" s="169" t="str">
        <f>IF(Table1[[#This Row],[Both Residential &amp; Commercial4]]&lt;&gt;1,IF(Table1[[#This Row],[Residential]]=1,1,""),"")</f>
        <v/>
      </c>
      <c r="DU539" s="169" t="str">
        <f>IF(Table1[[#This Row],[Both Residential &amp; Commercial4]]&lt;&gt;1,IF(Table1[[#This Row],[Commercial]]=1,1,""),"")</f>
        <v/>
      </c>
      <c r="DV539" s="169" t="str">
        <f>Table1[[#This Row],[Residential &amp; Commercial]]</f>
        <v/>
      </c>
      <c r="DW539" s="169"/>
    </row>
    <row r="540" spans="1:127" s="49" customFormat="1" ht="20.25" thickTop="1" thickBot="1" x14ac:dyDescent="0.35">
      <c r="A540" s="97"/>
      <c r="B540" s="97"/>
      <c r="C540" s="88"/>
      <c r="D540" s="88"/>
      <c r="E540" s="176"/>
      <c r="F540" s="176"/>
      <c r="G540" s="176"/>
      <c r="H540" s="176"/>
      <c r="I540" s="90" t="str">
        <f>IF(AND(Table1[[#This Row],[General]]=1,Table1[[#This Row],[Beginner]]=1,Table1[[#This Row],[Intermediate]]=1,Table1[[#This Row],[Advanced]]=1),1,"")</f>
        <v/>
      </c>
      <c r="J540" s="90" t="str">
        <f>CONCATENATE(IF(Table1[[#This Row],[General]]=1,"General, ",""), IF(Table1[[#This Row],[Beginner]]=1,"Beginner, ",""),IF(Table1[[#This Row],[Intermediate]]=1,"Intermediate, ",""), IF(Table1[[#This Row],[Advanced]]=1,"Advanced",""))</f>
        <v/>
      </c>
      <c r="K540" s="91"/>
      <c r="L540" s="179"/>
      <c r="M540" s="91"/>
      <c r="N540" s="91"/>
      <c r="O540" s="159"/>
      <c r="P540" s="91"/>
      <c r="Q540" s="91"/>
      <c r="R540" s="91"/>
      <c r="S54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40" s="102"/>
      <c r="U540" s="102"/>
      <c r="V540" s="240"/>
      <c r="W540" s="240"/>
      <c r="X540" s="102"/>
      <c r="Y540" s="102"/>
      <c r="Z540" s="102"/>
      <c r="AA540" s="102"/>
      <c r="AB540" s="102"/>
      <c r="AC540" s="102"/>
      <c r="AD540" s="102"/>
      <c r="AE540" s="102"/>
      <c r="AF540" s="102"/>
      <c r="AG54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40" s="103"/>
      <c r="AI540" s="103"/>
      <c r="AJ540" s="103"/>
      <c r="AK540" s="74" t="str">
        <f>CONCATENATE(IF(Table1[[#This Row],[Digital]]=1,"Digital, ",""),IF(Table1[[#This Row],[Face to Face]]=1,"Face to face, ",""),IF(Table1[[#This Row],[Blended]]=1,"Blended",""))</f>
        <v/>
      </c>
      <c r="AL540" s="99"/>
      <c r="AM540" s="104"/>
      <c r="AN540" s="130"/>
      <c r="AO540" s="94"/>
      <c r="AP540" s="182"/>
      <c r="AQ540" s="94"/>
      <c r="AR540" s="94"/>
      <c r="AS540" s="94"/>
      <c r="AT540" s="94"/>
      <c r="AU540" s="94"/>
      <c r="AV540" s="182"/>
      <c r="AW540" s="182"/>
      <c r="AX540" s="182"/>
      <c r="AY540" s="94"/>
      <c r="AZ54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4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40" s="95"/>
      <c r="BC540" s="95"/>
      <c r="BD540" s="90" t="str">
        <f>IF(AND(Table1[[#This Row],[Residential]]=1,Table1[[#This Row],[Commercial]]=1),1,"")</f>
        <v/>
      </c>
      <c r="BE540" s="90" t="str">
        <f>CONCATENATE(IF(Table1[[#This Row],[Residential]]=1,"Residential, ",""),IF(Table1[[#This Row],[Commercial]]=1,"Commercial",""))</f>
        <v/>
      </c>
      <c r="BF540" s="94"/>
      <c r="BG540" s="94"/>
      <c r="BH540" s="94"/>
      <c r="BI540" s="94"/>
      <c r="BJ540" s="94"/>
      <c r="BK540" s="94"/>
      <c r="BL540" s="94"/>
      <c r="BM540" s="182"/>
      <c r="BN540" s="94"/>
      <c r="BO54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40" s="178"/>
      <c r="BQ540" s="120"/>
      <c r="BR540" s="132"/>
      <c r="BS540" s="120"/>
      <c r="BT540" s="175"/>
      <c r="BU540" s="175"/>
      <c r="BV540" s="175"/>
      <c r="BW540" s="121"/>
      <c r="BX540" s="121"/>
      <c r="BY540" s="121"/>
      <c r="BZ540" s="227"/>
      <c r="CA54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40" s="48">
        <f>COUNTIF(Table1[[#This Row],[Validity]:[Alignment with NCC (Yes=1,No=0)]],"N/A")</f>
        <v>0</v>
      </c>
      <c r="CC540" s="48">
        <f>IF(ISERROR(Table1[[#This Row],[Total Quality Score (out of 10)]]/(4-Table1[[#This Row],[N/A Count]])),0,Table1[[#This Row],[Total Quality Score (out of 10)]]/(4-Table1[[#This Row],[N/A Count]]))</f>
        <v>0</v>
      </c>
      <c r="CD540" s="106"/>
      <c r="CE540" s="106"/>
      <c r="CF540" s="172" t="str">
        <f>IF(SUM(Table1[[#This Row],[Multiple]:[Level (all)62]])&lt;1,IF(Table1[[#This Row],[General]]=1,1,""),"")</f>
        <v/>
      </c>
      <c r="CG540" s="172" t="str">
        <f>IF(SUM(Table1[[#This Row],[Multiple]:[Level (all)62]])&lt;1,IF(Table1[[#This Row],[Beginner]]=1,1,""),"")</f>
        <v/>
      </c>
      <c r="CH540" s="171" t="str">
        <f>IF(SUM(Table1[[#This Row],[Multiple]:[Level (all)62]])&lt;1,IF(Table1[[#This Row],[Intermediate]]=1,1,""),"")</f>
        <v/>
      </c>
      <c r="CI540" s="171" t="str">
        <f>IF(SUM(Table1[[#This Row],[Multiple]:[Level (all)62]])&lt;1,IF(Table1[[#This Row],[Advanced]]=1,1,""),"")</f>
        <v/>
      </c>
      <c r="CJ540" s="171" t="str">
        <f>IF(AND(SUM(Table1[[#This Row],[General]:[Advanced]])&lt;4,SUM(Table1[[#This Row],[General]:[Advanced]])&gt;1),1,"")</f>
        <v/>
      </c>
      <c r="CK540" s="171" t="str">
        <f>Table1[[#This Row],[Level (all)]]</f>
        <v/>
      </c>
      <c r="CL540" s="171" t="str">
        <f>IF(Table1[[#This Row],[Multiple audience]]&lt;&gt;1,IF(Table1[[#This Row],[General Audience]]=1,1,""),"")</f>
        <v/>
      </c>
      <c r="CM540" s="171" t="str">
        <f>IF(Table1[[#This Row],[Multiple audience]]&lt;&gt;1,IF(Table1[[#This Row],[Planners / Designers ]]=1,1,""),"")</f>
        <v/>
      </c>
      <c r="CN540" s="171" t="str">
        <f>IF(Table1[[#This Row],[Multiple audience]]&lt;&gt;1,IF(Table1[[#This Row],[Regulatory Assessors]]=1,1,""),"")</f>
        <v/>
      </c>
      <c r="CO540" s="171" t="str">
        <f>IF(Table1[[#This Row],[Multiple audience]]&lt;&gt;1,IF(Table1[[#This Row],[Builders / Management]]=1,1,""),"")</f>
        <v/>
      </c>
      <c r="CP540" s="171" t="str">
        <f>IF(Table1[[#This Row],[Multiple audience]]&lt;&gt;1,IF(Table1[[#This Row],[Energy / Sus Assessors]]=1,1,""),"")</f>
        <v/>
      </c>
      <c r="CQ540" s="171" t="str">
        <f>IF(Table1[[#This Row],[Multiple audience]]&lt;&gt;1,IF(Table1[[#This Row],[Semi-skilled]]=1,1,""),"")</f>
        <v/>
      </c>
      <c r="CR540" s="171" t="str">
        <f>IF(Table1[[#This Row],[Multiple audience]]&lt;&gt;1,IF(Table1[[#This Row],[Trades]]=1,1,""),"")</f>
        <v/>
      </c>
      <c r="CS540" s="171" t="str">
        <f>IF(Table1[[#This Row],[Multiple audience]]&lt;&gt;1,IF(Table1[[#This Row],[Other]]=1,1,""),"")</f>
        <v/>
      </c>
      <c r="CT540" s="171" t="str">
        <f>IF(SUM(Table1[[#This Row],[General Audience]:[Other]])&gt;1,1,"")</f>
        <v/>
      </c>
      <c r="CU540" s="171" t="str">
        <f>IF(Table1[[#This Row],[Various  ]]&lt;&gt;1,IF(Table1[[#This Row],[Calculator / Software]]=1,1,""),"")</f>
        <v/>
      </c>
      <c r="CV540" s="171" t="str">
        <f>IF(Table1[[#This Row],[Various  ]]&lt;&gt;1,IF(Table1[[#This Row],[Information  ]]=1,1,""),"")</f>
        <v/>
      </c>
      <c r="CW540" s="171" t="str">
        <f>IF(Table1[[#This Row],[Various  ]]&lt;&gt;1,IF(Table1[[#This Row],[Interactive Tool]]=1,1,""),"")</f>
        <v/>
      </c>
      <c r="CX540" s="171" t="str">
        <f>IF(Table1[[#This Row],[Various  ]]&lt;&gt;1,IF(Table1[[#This Row],[Technical Specifications]]=1,1,""),"")</f>
        <v/>
      </c>
      <c r="CY540" s="171" t="str">
        <f>IF(Table1[[#This Row],[Various  ]]&lt;&gt;1,IF(Table1[[#This Row],[Training Resources]]=1,1,""),"")</f>
        <v/>
      </c>
      <c r="CZ540" s="171" t="str">
        <f>IF(Table1[[#This Row],[Various  ]]&lt;&gt;1,IF(Table1[[#This Row],[Toolbox]]=1,1,""),"")</f>
        <v/>
      </c>
      <c r="DA540" s="169" t="str">
        <f>IF(Table1[[#This Row],[Various  ]]&lt;&gt;1,IF(Table1[[#This Row],[Video]]=1,1,""),"")</f>
        <v/>
      </c>
      <c r="DB540" s="169" t="str">
        <f>IF(Table1[[#This Row],[Various  ]]&lt;&gt;1,IF(Table1[[#This Row],[Case study]]=1,1,""),"")</f>
        <v/>
      </c>
      <c r="DC540" s="169" t="str">
        <f>IF(Table1[[#This Row],[Various  ]]&lt;&gt;1,IF(Table1[[#This Row],[Other   ]]=1,1,""),"")</f>
        <v/>
      </c>
      <c r="DD540" s="169" t="str">
        <f>IF(Table1[[#This Row],[Various  ]]&lt;&gt;1,IF(Table1[[#This Row],[Standards]]=1,1,""),"")</f>
        <v/>
      </c>
      <c r="DE540" s="169" t="str">
        <f>IF(Table1[[#This Row],[Various]]=1,1,IF(SUM(Table1[[#This Row],[Calculator / Software]:[Standards]])&gt;1,1,""))</f>
        <v/>
      </c>
      <c r="DF540" s="169" t="str">
        <f>IF(Table1[[#This Row],[Multiple NCC links]]&lt;&gt;1,IF(Table1[[#This Row],[Design]]=1,1,""),"")</f>
        <v/>
      </c>
      <c r="DG540" s="169" t="str">
        <f>IF(Table1[[#This Row],[Multiple NCC links]]&lt;&gt;1,IF(Table1[[#This Row],[Assessment / Verification]]=1,1,""),"")</f>
        <v/>
      </c>
      <c r="DH540" s="169" t="str">
        <f>IF(Table1[[#This Row],[Multiple NCC links]]&lt;&gt;1,IF(Table1[[#This Row],[Climate Specific ]]=1,1,""),"")</f>
        <v/>
      </c>
      <c r="DI540" s="169" t="str">
        <f>IF(Table1[[#This Row],[Multiple NCC links]]&lt;&gt;1,IF(Table1[[#This Row],[Alterations / Additions]]=1,1,""),"")</f>
        <v/>
      </c>
      <c r="DJ540" s="169" t="str">
        <f>IF(Table1[[#This Row],[Multiple NCC links]]&lt;&gt;1,IF(Table1[[#This Row],[Glazing]]=1,1,""),"")</f>
        <v/>
      </c>
      <c r="DK540" s="169" t="str">
        <f>IF(Table1[[#This Row],[Multiple NCC links]]&lt;&gt;1,IF(Table1[[#This Row],[Building Fabric / Thermal / Sealing]]=1,1,""),"")</f>
        <v/>
      </c>
      <c r="DL540" s="169" t="str">
        <f>IF(Table1[[#This Row],[Multiple NCC links]]&lt;&gt;1,IF(Table1[[#This Row],[Lighting]]=1,1,""),"")</f>
        <v/>
      </c>
      <c r="DM540" s="169" t="str">
        <f>IF(Table1[[#This Row],[Multiple NCC links]]&lt;&gt;1,IF(Table1[[#This Row],[HVAC]]=1,1,""),"")</f>
        <v/>
      </c>
      <c r="DN540" s="169" t="str">
        <f>IF(Table1[[#This Row],[Multiple NCC links]]&lt;&gt;1,IF(Table1[[#This Row],[Services]]=1,1,""),"")</f>
        <v/>
      </c>
      <c r="DO540" s="169" t="str">
        <f>IF(Table1[[#This Row],[Multiple NCC links]]&lt;&gt;1,IF(Table1[[#This Row],[Maintenance &amp; Monitoring]]=1,1,""),"")</f>
        <v/>
      </c>
      <c r="DP540" s="169" t="str">
        <f>IF(Table1[[#This Row],[Multiple NCC links]]&lt;&gt;1,IF(Table1[[#This Row],[Hand over / Operations]]=1,1,""),"")</f>
        <v/>
      </c>
      <c r="DQ540" s="169" t="str">
        <f>IF(Table1[[#This Row],[Multiple NCC links]]&lt;&gt;1,IF(Table1[[#This Row],[As built assessment]]=1,1,""),"")</f>
        <v/>
      </c>
      <c r="DR540" s="169" t="str">
        <f>IF(Table1[[#This Row],[Multiple NCC links]]&lt;&gt;1,IF(Table1[[#This Row],[Beyond compliance]]=1,1,""),"")</f>
        <v/>
      </c>
      <c r="DS540" s="169" t="str">
        <f>IF(SUM(Table1[[#This Row],[Design]:[Beyond compliance]])&gt;1,1,"")</f>
        <v/>
      </c>
      <c r="DT540" s="169" t="str">
        <f>IF(Table1[[#This Row],[Both Residential &amp; Commercial4]]&lt;&gt;1,IF(Table1[[#This Row],[Residential]]=1,1,""),"")</f>
        <v/>
      </c>
      <c r="DU540" s="169" t="str">
        <f>IF(Table1[[#This Row],[Both Residential &amp; Commercial4]]&lt;&gt;1,IF(Table1[[#This Row],[Commercial]]=1,1,""),"")</f>
        <v/>
      </c>
      <c r="DV540" s="169" t="str">
        <f>Table1[[#This Row],[Residential &amp; Commercial]]</f>
        <v/>
      </c>
      <c r="DW540" s="169"/>
    </row>
    <row r="541" spans="1:127" s="49" customFormat="1" ht="20.25" thickTop="1" thickBot="1" x14ac:dyDescent="0.35">
      <c r="A541" s="97"/>
      <c r="B541" s="97"/>
      <c r="C541" s="88"/>
      <c r="D541" s="88"/>
      <c r="E541" s="176"/>
      <c r="F541" s="176"/>
      <c r="G541" s="176"/>
      <c r="H541" s="176"/>
      <c r="I541" s="90" t="str">
        <f>IF(AND(Table1[[#This Row],[General]]=1,Table1[[#This Row],[Beginner]]=1,Table1[[#This Row],[Intermediate]]=1,Table1[[#This Row],[Advanced]]=1),1,"")</f>
        <v/>
      </c>
      <c r="J541" s="90" t="str">
        <f>CONCATENATE(IF(Table1[[#This Row],[General]]=1,"General, ",""), IF(Table1[[#This Row],[Beginner]]=1,"Beginner, ",""),IF(Table1[[#This Row],[Intermediate]]=1,"Intermediate, ",""), IF(Table1[[#This Row],[Advanced]]=1,"Advanced",""))</f>
        <v/>
      </c>
      <c r="K541" s="91"/>
      <c r="L541" s="179"/>
      <c r="M541" s="91"/>
      <c r="N541" s="91"/>
      <c r="O541" s="159"/>
      <c r="P541" s="91"/>
      <c r="Q541" s="91"/>
      <c r="R541" s="91"/>
      <c r="S54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41" s="102"/>
      <c r="U541" s="102"/>
      <c r="V541" s="240"/>
      <c r="W541" s="240"/>
      <c r="X541" s="102"/>
      <c r="Y541" s="102"/>
      <c r="Z541" s="102"/>
      <c r="AA541" s="102"/>
      <c r="AB541" s="102"/>
      <c r="AC541" s="102"/>
      <c r="AD541" s="102"/>
      <c r="AE541" s="102"/>
      <c r="AF541" s="102"/>
      <c r="AG54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41" s="103"/>
      <c r="AI541" s="103"/>
      <c r="AJ541" s="103"/>
      <c r="AK541" s="74" t="str">
        <f>CONCATENATE(IF(Table1[[#This Row],[Digital]]=1,"Digital, ",""),IF(Table1[[#This Row],[Face to Face]]=1,"Face to face, ",""),IF(Table1[[#This Row],[Blended]]=1,"Blended",""))</f>
        <v/>
      </c>
      <c r="AL541" s="99"/>
      <c r="AM541" s="104"/>
      <c r="AN541" s="130"/>
      <c r="AO541" s="94"/>
      <c r="AP541" s="182"/>
      <c r="AQ541" s="94"/>
      <c r="AR541" s="94"/>
      <c r="AS541" s="94"/>
      <c r="AT541" s="94"/>
      <c r="AU541" s="94"/>
      <c r="AV541" s="182"/>
      <c r="AW541" s="182"/>
      <c r="AX541" s="182"/>
      <c r="AY541" s="94"/>
      <c r="AZ54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4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41" s="95"/>
      <c r="BC541" s="95"/>
      <c r="BD541" s="90" t="str">
        <f>IF(AND(Table1[[#This Row],[Residential]]=1,Table1[[#This Row],[Commercial]]=1),1,"")</f>
        <v/>
      </c>
      <c r="BE541" s="90" t="str">
        <f>CONCATENATE(IF(Table1[[#This Row],[Residential]]=1,"Residential, ",""),IF(Table1[[#This Row],[Commercial]]=1,"Commercial",""))</f>
        <v/>
      </c>
      <c r="BF541" s="94"/>
      <c r="BG541" s="94"/>
      <c r="BH541" s="94"/>
      <c r="BI541" s="94"/>
      <c r="BJ541" s="94"/>
      <c r="BK541" s="94"/>
      <c r="BL541" s="94"/>
      <c r="BM541" s="182"/>
      <c r="BN541" s="94"/>
      <c r="BO54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41" s="178"/>
      <c r="BQ541" s="120"/>
      <c r="BR541" s="132"/>
      <c r="BS541" s="120"/>
      <c r="BT541" s="175"/>
      <c r="BU541" s="175"/>
      <c r="BV541" s="175"/>
      <c r="BW541" s="121"/>
      <c r="BX541" s="121"/>
      <c r="BY541" s="121"/>
      <c r="BZ541" s="227"/>
      <c r="CA54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41" s="48">
        <f>COUNTIF(Table1[[#This Row],[Validity]:[Alignment with NCC (Yes=1,No=0)]],"N/A")</f>
        <v>0</v>
      </c>
      <c r="CC541" s="48">
        <f>IF(ISERROR(Table1[[#This Row],[Total Quality Score (out of 10)]]/(4-Table1[[#This Row],[N/A Count]])),0,Table1[[#This Row],[Total Quality Score (out of 10)]]/(4-Table1[[#This Row],[N/A Count]]))</f>
        <v>0</v>
      </c>
      <c r="CD541" s="106"/>
      <c r="CE541" s="106"/>
      <c r="CF541" s="172" t="str">
        <f>IF(SUM(Table1[[#This Row],[Multiple]:[Level (all)62]])&lt;1,IF(Table1[[#This Row],[General]]=1,1,""),"")</f>
        <v/>
      </c>
      <c r="CG541" s="172" t="str">
        <f>IF(SUM(Table1[[#This Row],[Multiple]:[Level (all)62]])&lt;1,IF(Table1[[#This Row],[Beginner]]=1,1,""),"")</f>
        <v/>
      </c>
      <c r="CH541" s="171" t="str">
        <f>IF(SUM(Table1[[#This Row],[Multiple]:[Level (all)62]])&lt;1,IF(Table1[[#This Row],[Intermediate]]=1,1,""),"")</f>
        <v/>
      </c>
      <c r="CI541" s="171" t="str">
        <f>IF(SUM(Table1[[#This Row],[Multiple]:[Level (all)62]])&lt;1,IF(Table1[[#This Row],[Advanced]]=1,1,""),"")</f>
        <v/>
      </c>
      <c r="CJ541" s="171" t="str">
        <f>IF(AND(SUM(Table1[[#This Row],[General]:[Advanced]])&lt;4,SUM(Table1[[#This Row],[General]:[Advanced]])&gt;1),1,"")</f>
        <v/>
      </c>
      <c r="CK541" s="171" t="str">
        <f>Table1[[#This Row],[Level (all)]]</f>
        <v/>
      </c>
      <c r="CL541" s="171" t="str">
        <f>IF(Table1[[#This Row],[Multiple audience]]&lt;&gt;1,IF(Table1[[#This Row],[General Audience]]=1,1,""),"")</f>
        <v/>
      </c>
      <c r="CM541" s="171" t="str">
        <f>IF(Table1[[#This Row],[Multiple audience]]&lt;&gt;1,IF(Table1[[#This Row],[Planners / Designers ]]=1,1,""),"")</f>
        <v/>
      </c>
      <c r="CN541" s="171" t="str">
        <f>IF(Table1[[#This Row],[Multiple audience]]&lt;&gt;1,IF(Table1[[#This Row],[Regulatory Assessors]]=1,1,""),"")</f>
        <v/>
      </c>
      <c r="CO541" s="171" t="str">
        <f>IF(Table1[[#This Row],[Multiple audience]]&lt;&gt;1,IF(Table1[[#This Row],[Builders / Management]]=1,1,""),"")</f>
        <v/>
      </c>
      <c r="CP541" s="171" t="str">
        <f>IF(Table1[[#This Row],[Multiple audience]]&lt;&gt;1,IF(Table1[[#This Row],[Energy / Sus Assessors]]=1,1,""),"")</f>
        <v/>
      </c>
      <c r="CQ541" s="171" t="str">
        <f>IF(Table1[[#This Row],[Multiple audience]]&lt;&gt;1,IF(Table1[[#This Row],[Semi-skilled]]=1,1,""),"")</f>
        <v/>
      </c>
      <c r="CR541" s="171" t="str">
        <f>IF(Table1[[#This Row],[Multiple audience]]&lt;&gt;1,IF(Table1[[#This Row],[Trades]]=1,1,""),"")</f>
        <v/>
      </c>
      <c r="CS541" s="171" t="str">
        <f>IF(Table1[[#This Row],[Multiple audience]]&lt;&gt;1,IF(Table1[[#This Row],[Other]]=1,1,""),"")</f>
        <v/>
      </c>
      <c r="CT541" s="171" t="str">
        <f>IF(SUM(Table1[[#This Row],[General Audience]:[Other]])&gt;1,1,"")</f>
        <v/>
      </c>
      <c r="CU541" s="171" t="str">
        <f>IF(Table1[[#This Row],[Various  ]]&lt;&gt;1,IF(Table1[[#This Row],[Calculator / Software]]=1,1,""),"")</f>
        <v/>
      </c>
      <c r="CV541" s="171" t="str">
        <f>IF(Table1[[#This Row],[Various  ]]&lt;&gt;1,IF(Table1[[#This Row],[Information  ]]=1,1,""),"")</f>
        <v/>
      </c>
      <c r="CW541" s="171" t="str">
        <f>IF(Table1[[#This Row],[Various  ]]&lt;&gt;1,IF(Table1[[#This Row],[Interactive Tool]]=1,1,""),"")</f>
        <v/>
      </c>
      <c r="CX541" s="171" t="str">
        <f>IF(Table1[[#This Row],[Various  ]]&lt;&gt;1,IF(Table1[[#This Row],[Technical Specifications]]=1,1,""),"")</f>
        <v/>
      </c>
      <c r="CY541" s="171" t="str">
        <f>IF(Table1[[#This Row],[Various  ]]&lt;&gt;1,IF(Table1[[#This Row],[Training Resources]]=1,1,""),"")</f>
        <v/>
      </c>
      <c r="CZ541" s="171" t="str">
        <f>IF(Table1[[#This Row],[Various  ]]&lt;&gt;1,IF(Table1[[#This Row],[Toolbox]]=1,1,""),"")</f>
        <v/>
      </c>
      <c r="DA541" s="169" t="str">
        <f>IF(Table1[[#This Row],[Various  ]]&lt;&gt;1,IF(Table1[[#This Row],[Video]]=1,1,""),"")</f>
        <v/>
      </c>
      <c r="DB541" s="169" t="str">
        <f>IF(Table1[[#This Row],[Various  ]]&lt;&gt;1,IF(Table1[[#This Row],[Case study]]=1,1,""),"")</f>
        <v/>
      </c>
      <c r="DC541" s="169" t="str">
        <f>IF(Table1[[#This Row],[Various  ]]&lt;&gt;1,IF(Table1[[#This Row],[Other   ]]=1,1,""),"")</f>
        <v/>
      </c>
      <c r="DD541" s="169" t="str">
        <f>IF(Table1[[#This Row],[Various  ]]&lt;&gt;1,IF(Table1[[#This Row],[Standards]]=1,1,""),"")</f>
        <v/>
      </c>
      <c r="DE541" s="169" t="str">
        <f>IF(Table1[[#This Row],[Various]]=1,1,IF(SUM(Table1[[#This Row],[Calculator / Software]:[Standards]])&gt;1,1,""))</f>
        <v/>
      </c>
      <c r="DF541" s="169" t="str">
        <f>IF(Table1[[#This Row],[Multiple NCC links]]&lt;&gt;1,IF(Table1[[#This Row],[Design]]=1,1,""),"")</f>
        <v/>
      </c>
      <c r="DG541" s="169" t="str">
        <f>IF(Table1[[#This Row],[Multiple NCC links]]&lt;&gt;1,IF(Table1[[#This Row],[Assessment / Verification]]=1,1,""),"")</f>
        <v/>
      </c>
      <c r="DH541" s="169" t="str">
        <f>IF(Table1[[#This Row],[Multiple NCC links]]&lt;&gt;1,IF(Table1[[#This Row],[Climate Specific ]]=1,1,""),"")</f>
        <v/>
      </c>
      <c r="DI541" s="169" t="str">
        <f>IF(Table1[[#This Row],[Multiple NCC links]]&lt;&gt;1,IF(Table1[[#This Row],[Alterations / Additions]]=1,1,""),"")</f>
        <v/>
      </c>
      <c r="DJ541" s="169" t="str">
        <f>IF(Table1[[#This Row],[Multiple NCC links]]&lt;&gt;1,IF(Table1[[#This Row],[Glazing]]=1,1,""),"")</f>
        <v/>
      </c>
      <c r="DK541" s="169" t="str">
        <f>IF(Table1[[#This Row],[Multiple NCC links]]&lt;&gt;1,IF(Table1[[#This Row],[Building Fabric / Thermal / Sealing]]=1,1,""),"")</f>
        <v/>
      </c>
      <c r="DL541" s="169" t="str">
        <f>IF(Table1[[#This Row],[Multiple NCC links]]&lt;&gt;1,IF(Table1[[#This Row],[Lighting]]=1,1,""),"")</f>
        <v/>
      </c>
      <c r="DM541" s="169" t="str">
        <f>IF(Table1[[#This Row],[Multiple NCC links]]&lt;&gt;1,IF(Table1[[#This Row],[HVAC]]=1,1,""),"")</f>
        <v/>
      </c>
      <c r="DN541" s="169" t="str">
        <f>IF(Table1[[#This Row],[Multiple NCC links]]&lt;&gt;1,IF(Table1[[#This Row],[Services]]=1,1,""),"")</f>
        <v/>
      </c>
      <c r="DO541" s="169" t="str">
        <f>IF(Table1[[#This Row],[Multiple NCC links]]&lt;&gt;1,IF(Table1[[#This Row],[Maintenance &amp; Monitoring]]=1,1,""),"")</f>
        <v/>
      </c>
      <c r="DP541" s="169" t="str">
        <f>IF(Table1[[#This Row],[Multiple NCC links]]&lt;&gt;1,IF(Table1[[#This Row],[Hand over / Operations]]=1,1,""),"")</f>
        <v/>
      </c>
      <c r="DQ541" s="169" t="str">
        <f>IF(Table1[[#This Row],[Multiple NCC links]]&lt;&gt;1,IF(Table1[[#This Row],[As built assessment]]=1,1,""),"")</f>
        <v/>
      </c>
      <c r="DR541" s="169" t="str">
        <f>IF(Table1[[#This Row],[Multiple NCC links]]&lt;&gt;1,IF(Table1[[#This Row],[Beyond compliance]]=1,1,""),"")</f>
        <v/>
      </c>
      <c r="DS541" s="169" t="str">
        <f>IF(SUM(Table1[[#This Row],[Design]:[Beyond compliance]])&gt;1,1,"")</f>
        <v/>
      </c>
      <c r="DT541" s="169" t="str">
        <f>IF(Table1[[#This Row],[Both Residential &amp; Commercial4]]&lt;&gt;1,IF(Table1[[#This Row],[Residential]]=1,1,""),"")</f>
        <v/>
      </c>
      <c r="DU541" s="169" t="str">
        <f>IF(Table1[[#This Row],[Both Residential &amp; Commercial4]]&lt;&gt;1,IF(Table1[[#This Row],[Commercial]]=1,1,""),"")</f>
        <v/>
      </c>
      <c r="DV541" s="169" t="str">
        <f>Table1[[#This Row],[Residential &amp; Commercial]]</f>
        <v/>
      </c>
      <c r="DW541" s="169"/>
    </row>
    <row r="542" spans="1:127" s="49" customFormat="1" ht="20.25" thickTop="1" thickBot="1" x14ac:dyDescent="0.35">
      <c r="A542" s="97"/>
      <c r="B542" s="97"/>
      <c r="C542" s="88"/>
      <c r="D542" s="88"/>
      <c r="E542" s="176"/>
      <c r="F542" s="176"/>
      <c r="G542" s="176"/>
      <c r="H542" s="176"/>
      <c r="I542" s="90" t="str">
        <f>IF(AND(Table1[[#This Row],[General]]=1,Table1[[#This Row],[Beginner]]=1,Table1[[#This Row],[Intermediate]]=1,Table1[[#This Row],[Advanced]]=1),1,"")</f>
        <v/>
      </c>
      <c r="J542" s="90" t="str">
        <f>CONCATENATE(IF(Table1[[#This Row],[General]]=1,"General, ",""), IF(Table1[[#This Row],[Beginner]]=1,"Beginner, ",""),IF(Table1[[#This Row],[Intermediate]]=1,"Intermediate, ",""), IF(Table1[[#This Row],[Advanced]]=1,"Advanced",""))</f>
        <v/>
      </c>
      <c r="K542" s="91"/>
      <c r="L542" s="179"/>
      <c r="M542" s="91"/>
      <c r="N542" s="91"/>
      <c r="O542" s="159"/>
      <c r="P542" s="91"/>
      <c r="Q542" s="91"/>
      <c r="R542" s="91"/>
      <c r="S54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42" s="102"/>
      <c r="U542" s="102"/>
      <c r="V542" s="240"/>
      <c r="W542" s="240"/>
      <c r="X542" s="102"/>
      <c r="Y542" s="102"/>
      <c r="Z542" s="102"/>
      <c r="AA542" s="102"/>
      <c r="AB542" s="102"/>
      <c r="AC542" s="102"/>
      <c r="AD542" s="102"/>
      <c r="AE542" s="102"/>
      <c r="AF542" s="102"/>
      <c r="AG54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42" s="103"/>
      <c r="AI542" s="103"/>
      <c r="AJ542" s="103"/>
      <c r="AK542" s="74" t="str">
        <f>CONCATENATE(IF(Table1[[#This Row],[Digital]]=1,"Digital, ",""),IF(Table1[[#This Row],[Face to Face]]=1,"Face to face, ",""),IF(Table1[[#This Row],[Blended]]=1,"Blended",""))</f>
        <v/>
      </c>
      <c r="AL542" s="99"/>
      <c r="AM542" s="104"/>
      <c r="AN542" s="130"/>
      <c r="AO542" s="94"/>
      <c r="AP542" s="182"/>
      <c r="AQ542" s="94"/>
      <c r="AR542" s="94"/>
      <c r="AS542" s="94"/>
      <c r="AT542" s="94"/>
      <c r="AU542" s="94"/>
      <c r="AV542" s="182"/>
      <c r="AW542" s="182"/>
      <c r="AX542" s="182"/>
      <c r="AY542" s="94"/>
      <c r="AZ54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4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42" s="95"/>
      <c r="BC542" s="95"/>
      <c r="BD542" s="90" t="str">
        <f>IF(AND(Table1[[#This Row],[Residential]]=1,Table1[[#This Row],[Commercial]]=1),1,"")</f>
        <v/>
      </c>
      <c r="BE542" s="90" t="str">
        <f>CONCATENATE(IF(Table1[[#This Row],[Residential]]=1,"Residential, ",""),IF(Table1[[#This Row],[Commercial]]=1,"Commercial",""))</f>
        <v/>
      </c>
      <c r="BF542" s="94"/>
      <c r="BG542" s="94"/>
      <c r="BH542" s="94"/>
      <c r="BI542" s="94"/>
      <c r="BJ542" s="94"/>
      <c r="BK542" s="94"/>
      <c r="BL542" s="94"/>
      <c r="BM542" s="182"/>
      <c r="BN542" s="94"/>
      <c r="BO54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42" s="178"/>
      <c r="BQ542" s="120"/>
      <c r="BR542" s="132"/>
      <c r="BS542" s="120"/>
      <c r="BT542" s="175"/>
      <c r="BU542" s="175"/>
      <c r="BV542" s="175"/>
      <c r="BW542" s="121"/>
      <c r="BX542" s="121"/>
      <c r="BY542" s="121"/>
      <c r="BZ542" s="227"/>
      <c r="CA54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42" s="48">
        <f>COUNTIF(Table1[[#This Row],[Validity]:[Alignment with NCC (Yes=1,No=0)]],"N/A")</f>
        <v>0</v>
      </c>
      <c r="CC542" s="48">
        <f>IF(ISERROR(Table1[[#This Row],[Total Quality Score (out of 10)]]/(4-Table1[[#This Row],[N/A Count]])),0,Table1[[#This Row],[Total Quality Score (out of 10)]]/(4-Table1[[#This Row],[N/A Count]]))</f>
        <v>0</v>
      </c>
      <c r="CD542" s="106"/>
      <c r="CE542" s="106"/>
      <c r="CF542" s="172" t="str">
        <f>IF(SUM(Table1[[#This Row],[Multiple]:[Level (all)62]])&lt;1,IF(Table1[[#This Row],[General]]=1,1,""),"")</f>
        <v/>
      </c>
      <c r="CG542" s="172" t="str">
        <f>IF(SUM(Table1[[#This Row],[Multiple]:[Level (all)62]])&lt;1,IF(Table1[[#This Row],[Beginner]]=1,1,""),"")</f>
        <v/>
      </c>
      <c r="CH542" s="171" t="str">
        <f>IF(SUM(Table1[[#This Row],[Multiple]:[Level (all)62]])&lt;1,IF(Table1[[#This Row],[Intermediate]]=1,1,""),"")</f>
        <v/>
      </c>
      <c r="CI542" s="171" t="str">
        <f>IF(SUM(Table1[[#This Row],[Multiple]:[Level (all)62]])&lt;1,IF(Table1[[#This Row],[Advanced]]=1,1,""),"")</f>
        <v/>
      </c>
      <c r="CJ542" s="171" t="str">
        <f>IF(AND(SUM(Table1[[#This Row],[General]:[Advanced]])&lt;4,SUM(Table1[[#This Row],[General]:[Advanced]])&gt;1),1,"")</f>
        <v/>
      </c>
      <c r="CK542" s="171" t="str">
        <f>Table1[[#This Row],[Level (all)]]</f>
        <v/>
      </c>
      <c r="CL542" s="171" t="str">
        <f>IF(Table1[[#This Row],[Multiple audience]]&lt;&gt;1,IF(Table1[[#This Row],[General Audience]]=1,1,""),"")</f>
        <v/>
      </c>
      <c r="CM542" s="171" t="str">
        <f>IF(Table1[[#This Row],[Multiple audience]]&lt;&gt;1,IF(Table1[[#This Row],[Planners / Designers ]]=1,1,""),"")</f>
        <v/>
      </c>
      <c r="CN542" s="171" t="str">
        <f>IF(Table1[[#This Row],[Multiple audience]]&lt;&gt;1,IF(Table1[[#This Row],[Regulatory Assessors]]=1,1,""),"")</f>
        <v/>
      </c>
      <c r="CO542" s="171" t="str">
        <f>IF(Table1[[#This Row],[Multiple audience]]&lt;&gt;1,IF(Table1[[#This Row],[Builders / Management]]=1,1,""),"")</f>
        <v/>
      </c>
      <c r="CP542" s="171" t="str">
        <f>IF(Table1[[#This Row],[Multiple audience]]&lt;&gt;1,IF(Table1[[#This Row],[Energy / Sus Assessors]]=1,1,""),"")</f>
        <v/>
      </c>
      <c r="CQ542" s="171" t="str">
        <f>IF(Table1[[#This Row],[Multiple audience]]&lt;&gt;1,IF(Table1[[#This Row],[Semi-skilled]]=1,1,""),"")</f>
        <v/>
      </c>
      <c r="CR542" s="171" t="str">
        <f>IF(Table1[[#This Row],[Multiple audience]]&lt;&gt;1,IF(Table1[[#This Row],[Trades]]=1,1,""),"")</f>
        <v/>
      </c>
      <c r="CS542" s="171" t="str">
        <f>IF(Table1[[#This Row],[Multiple audience]]&lt;&gt;1,IF(Table1[[#This Row],[Other]]=1,1,""),"")</f>
        <v/>
      </c>
      <c r="CT542" s="171" t="str">
        <f>IF(SUM(Table1[[#This Row],[General Audience]:[Other]])&gt;1,1,"")</f>
        <v/>
      </c>
      <c r="CU542" s="171" t="str">
        <f>IF(Table1[[#This Row],[Various  ]]&lt;&gt;1,IF(Table1[[#This Row],[Calculator / Software]]=1,1,""),"")</f>
        <v/>
      </c>
      <c r="CV542" s="171" t="str">
        <f>IF(Table1[[#This Row],[Various  ]]&lt;&gt;1,IF(Table1[[#This Row],[Information  ]]=1,1,""),"")</f>
        <v/>
      </c>
      <c r="CW542" s="171" t="str">
        <f>IF(Table1[[#This Row],[Various  ]]&lt;&gt;1,IF(Table1[[#This Row],[Interactive Tool]]=1,1,""),"")</f>
        <v/>
      </c>
      <c r="CX542" s="171" t="str">
        <f>IF(Table1[[#This Row],[Various  ]]&lt;&gt;1,IF(Table1[[#This Row],[Technical Specifications]]=1,1,""),"")</f>
        <v/>
      </c>
      <c r="CY542" s="171" t="str">
        <f>IF(Table1[[#This Row],[Various  ]]&lt;&gt;1,IF(Table1[[#This Row],[Training Resources]]=1,1,""),"")</f>
        <v/>
      </c>
      <c r="CZ542" s="171" t="str">
        <f>IF(Table1[[#This Row],[Various  ]]&lt;&gt;1,IF(Table1[[#This Row],[Toolbox]]=1,1,""),"")</f>
        <v/>
      </c>
      <c r="DA542" s="169" t="str">
        <f>IF(Table1[[#This Row],[Various  ]]&lt;&gt;1,IF(Table1[[#This Row],[Video]]=1,1,""),"")</f>
        <v/>
      </c>
      <c r="DB542" s="169" t="str">
        <f>IF(Table1[[#This Row],[Various  ]]&lt;&gt;1,IF(Table1[[#This Row],[Case study]]=1,1,""),"")</f>
        <v/>
      </c>
      <c r="DC542" s="169" t="str">
        <f>IF(Table1[[#This Row],[Various  ]]&lt;&gt;1,IF(Table1[[#This Row],[Other   ]]=1,1,""),"")</f>
        <v/>
      </c>
      <c r="DD542" s="169" t="str">
        <f>IF(Table1[[#This Row],[Various  ]]&lt;&gt;1,IF(Table1[[#This Row],[Standards]]=1,1,""),"")</f>
        <v/>
      </c>
      <c r="DE542" s="169" t="str">
        <f>IF(Table1[[#This Row],[Various]]=1,1,IF(SUM(Table1[[#This Row],[Calculator / Software]:[Standards]])&gt;1,1,""))</f>
        <v/>
      </c>
      <c r="DF542" s="169" t="str">
        <f>IF(Table1[[#This Row],[Multiple NCC links]]&lt;&gt;1,IF(Table1[[#This Row],[Design]]=1,1,""),"")</f>
        <v/>
      </c>
      <c r="DG542" s="169" t="str">
        <f>IF(Table1[[#This Row],[Multiple NCC links]]&lt;&gt;1,IF(Table1[[#This Row],[Assessment / Verification]]=1,1,""),"")</f>
        <v/>
      </c>
      <c r="DH542" s="169" t="str">
        <f>IF(Table1[[#This Row],[Multiple NCC links]]&lt;&gt;1,IF(Table1[[#This Row],[Climate Specific ]]=1,1,""),"")</f>
        <v/>
      </c>
      <c r="DI542" s="169" t="str">
        <f>IF(Table1[[#This Row],[Multiple NCC links]]&lt;&gt;1,IF(Table1[[#This Row],[Alterations / Additions]]=1,1,""),"")</f>
        <v/>
      </c>
      <c r="DJ542" s="169" t="str">
        <f>IF(Table1[[#This Row],[Multiple NCC links]]&lt;&gt;1,IF(Table1[[#This Row],[Glazing]]=1,1,""),"")</f>
        <v/>
      </c>
      <c r="DK542" s="169" t="str">
        <f>IF(Table1[[#This Row],[Multiple NCC links]]&lt;&gt;1,IF(Table1[[#This Row],[Building Fabric / Thermal / Sealing]]=1,1,""),"")</f>
        <v/>
      </c>
      <c r="DL542" s="169" t="str">
        <f>IF(Table1[[#This Row],[Multiple NCC links]]&lt;&gt;1,IF(Table1[[#This Row],[Lighting]]=1,1,""),"")</f>
        <v/>
      </c>
      <c r="DM542" s="169" t="str">
        <f>IF(Table1[[#This Row],[Multiple NCC links]]&lt;&gt;1,IF(Table1[[#This Row],[HVAC]]=1,1,""),"")</f>
        <v/>
      </c>
      <c r="DN542" s="169" t="str">
        <f>IF(Table1[[#This Row],[Multiple NCC links]]&lt;&gt;1,IF(Table1[[#This Row],[Services]]=1,1,""),"")</f>
        <v/>
      </c>
      <c r="DO542" s="169" t="str">
        <f>IF(Table1[[#This Row],[Multiple NCC links]]&lt;&gt;1,IF(Table1[[#This Row],[Maintenance &amp; Monitoring]]=1,1,""),"")</f>
        <v/>
      </c>
      <c r="DP542" s="169" t="str">
        <f>IF(Table1[[#This Row],[Multiple NCC links]]&lt;&gt;1,IF(Table1[[#This Row],[Hand over / Operations]]=1,1,""),"")</f>
        <v/>
      </c>
      <c r="DQ542" s="169" t="str">
        <f>IF(Table1[[#This Row],[Multiple NCC links]]&lt;&gt;1,IF(Table1[[#This Row],[As built assessment]]=1,1,""),"")</f>
        <v/>
      </c>
      <c r="DR542" s="169" t="str">
        <f>IF(Table1[[#This Row],[Multiple NCC links]]&lt;&gt;1,IF(Table1[[#This Row],[Beyond compliance]]=1,1,""),"")</f>
        <v/>
      </c>
      <c r="DS542" s="169" t="str">
        <f>IF(SUM(Table1[[#This Row],[Design]:[Beyond compliance]])&gt;1,1,"")</f>
        <v/>
      </c>
      <c r="DT542" s="169" t="str">
        <f>IF(Table1[[#This Row],[Both Residential &amp; Commercial4]]&lt;&gt;1,IF(Table1[[#This Row],[Residential]]=1,1,""),"")</f>
        <v/>
      </c>
      <c r="DU542" s="169" t="str">
        <f>IF(Table1[[#This Row],[Both Residential &amp; Commercial4]]&lt;&gt;1,IF(Table1[[#This Row],[Commercial]]=1,1,""),"")</f>
        <v/>
      </c>
      <c r="DV542" s="169" t="str">
        <f>Table1[[#This Row],[Residential &amp; Commercial]]</f>
        <v/>
      </c>
      <c r="DW542" s="169"/>
    </row>
    <row r="543" spans="1:127" s="49" customFormat="1" ht="20.25" thickTop="1" thickBot="1" x14ac:dyDescent="0.35">
      <c r="A543" s="97"/>
      <c r="B543" s="97"/>
      <c r="C543" s="88"/>
      <c r="D543" s="88"/>
      <c r="E543" s="176"/>
      <c r="F543" s="176"/>
      <c r="G543" s="176"/>
      <c r="H543" s="176"/>
      <c r="I543" s="90" t="str">
        <f>IF(AND(Table1[[#This Row],[General]]=1,Table1[[#This Row],[Beginner]]=1,Table1[[#This Row],[Intermediate]]=1,Table1[[#This Row],[Advanced]]=1),1,"")</f>
        <v/>
      </c>
      <c r="J543" s="90" t="str">
        <f>CONCATENATE(IF(Table1[[#This Row],[General]]=1,"General, ",""), IF(Table1[[#This Row],[Beginner]]=1,"Beginner, ",""),IF(Table1[[#This Row],[Intermediate]]=1,"Intermediate, ",""), IF(Table1[[#This Row],[Advanced]]=1,"Advanced",""))</f>
        <v/>
      </c>
      <c r="K543" s="91"/>
      <c r="L543" s="179"/>
      <c r="M543" s="91"/>
      <c r="N543" s="91"/>
      <c r="O543" s="159"/>
      <c r="P543" s="91"/>
      <c r="Q543" s="91"/>
      <c r="R543" s="91"/>
      <c r="S54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43" s="102"/>
      <c r="U543" s="102"/>
      <c r="V543" s="240"/>
      <c r="W543" s="240"/>
      <c r="X543" s="102"/>
      <c r="Y543" s="102"/>
      <c r="Z543" s="102"/>
      <c r="AA543" s="102"/>
      <c r="AB543" s="102"/>
      <c r="AC543" s="102"/>
      <c r="AD543" s="102"/>
      <c r="AE543" s="102"/>
      <c r="AF543" s="102"/>
      <c r="AG54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43" s="103"/>
      <c r="AI543" s="103"/>
      <c r="AJ543" s="103"/>
      <c r="AK543" s="74" t="str">
        <f>CONCATENATE(IF(Table1[[#This Row],[Digital]]=1,"Digital, ",""),IF(Table1[[#This Row],[Face to Face]]=1,"Face to face, ",""),IF(Table1[[#This Row],[Blended]]=1,"Blended",""))</f>
        <v/>
      </c>
      <c r="AL543" s="99"/>
      <c r="AM543" s="104"/>
      <c r="AN543" s="130"/>
      <c r="AO543" s="94"/>
      <c r="AP543" s="182"/>
      <c r="AQ543" s="94"/>
      <c r="AR543" s="94"/>
      <c r="AS543" s="94"/>
      <c r="AT543" s="94"/>
      <c r="AU543" s="94"/>
      <c r="AV543" s="182"/>
      <c r="AW543" s="182"/>
      <c r="AX543" s="182"/>
      <c r="AY543" s="94"/>
      <c r="AZ54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4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43" s="95"/>
      <c r="BC543" s="95"/>
      <c r="BD543" s="90" t="str">
        <f>IF(AND(Table1[[#This Row],[Residential]]=1,Table1[[#This Row],[Commercial]]=1),1,"")</f>
        <v/>
      </c>
      <c r="BE543" s="90" t="str">
        <f>CONCATENATE(IF(Table1[[#This Row],[Residential]]=1,"Residential, ",""),IF(Table1[[#This Row],[Commercial]]=1,"Commercial",""))</f>
        <v/>
      </c>
      <c r="BF543" s="94"/>
      <c r="BG543" s="94"/>
      <c r="BH543" s="94"/>
      <c r="BI543" s="94"/>
      <c r="BJ543" s="94"/>
      <c r="BK543" s="94"/>
      <c r="BL543" s="94"/>
      <c r="BM543" s="182"/>
      <c r="BN543" s="94"/>
      <c r="BO54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43" s="178"/>
      <c r="BQ543" s="120"/>
      <c r="BR543" s="132"/>
      <c r="BS543" s="120"/>
      <c r="BT543" s="175"/>
      <c r="BU543" s="175"/>
      <c r="BV543" s="175"/>
      <c r="BW543" s="121"/>
      <c r="BX543" s="121"/>
      <c r="BY543" s="121"/>
      <c r="BZ543" s="227"/>
      <c r="CA54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43" s="48">
        <f>COUNTIF(Table1[[#This Row],[Validity]:[Alignment with NCC (Yes=1,No=0)]],"N/A")</f>
        <v>0</v>
      </c>
      <c r="CC543" s="48">
        <f>IF(ISERROR(Table1[[#This Row],[Total Quality Score (out of 10)]]/(4-Table1[[#This Row],[N/A Count]])),0,Table1[[#This Row],[Total Quality Score (out of 10)]]/(4-Table1[[#This Row],[N/A Count]]))</f>
        <v>0</v>
      </c>
      <c r="CD543" s="106"/>
      <c r="CE543" s="106"/>
      <c r="CF543" s="172" t="str">
        <f>IF(SUM(Table1[[#This Row],[Multiple]:[Level (all)62]])&lt;1,IF(Table1[[#This Row],[General]]=1,1,""),"")</f>
        <v/>
      </c>
      <c r="CG543" s="172" t="str">
        <f>IF(SUM(Table1[[#This Row],[Multiple]:[Level (all)62]])&lt;1,IF(Table1[[#This Row],[Beginner]]=1,1,""),"")</f>
        <v/>
      </c>
      <c r="CH543" s="171" t="str">
        <f>IF(SUM(Table1[[#This Row],[Multiple]:[Level (all)62]])&lt;1,IF(Table1[[#This Row],[Intermediate]]=1,1,""),"")</f>
        <v/>
      </c>
      <c r="CI543" s="171" t="str">
        <f>IF(SUM(Table1[[#This Row],[Multiple]:[Level (all)62]])&lt;1,IF(Table1[[#This Row],[Advanced]]=1,1,""),"")</f>
        <v/>
      </c>
      <c r="CJ543" s="171" t="str">
        <f>IF(AND(SUM(Table1[[#This Row],[General]:[Advanced]])&lt;4,SUM(Table1[[#This Row],[General]:[Advanced]])&gt;1),1,"")</f>
        <v/>
      </c>
      <c r="CK543" s="171" t="str">
        <f>Table1[[#This Row],[Level (all)]]</f>
        <v/>
      </c>
      <c r="CL543" s="171" t="str">
        <f>IF(Table1[[#This Row],[Multiple audience]]&lt;&gt;1,IF(Table1[[#This Row],[General Audience]]=1,1,""),"")</f>
        <v/>
      </c>
      <c r="CM543" s="171" t="str">
        <f>IF(Table1[[#This Row],[Multiple audience]]&lt;&gt;1,IF(Table1[[#This Row],[Planners / Designers ]]=1,1,""),"")</f>
        <v/>
      </c>
      <c r="CN543" s="171" t="str">
        <f>IF(Table1[[#This Row],[Multiple audience]]&lt;&gt;1,IF(Table1[[#This Row],[Regulatory Assessors]]=1,1,""),"")</f>
        <v/>
      </c>
      <c r="CO543" s="171" t="str">
        <f>IF(Table1[[#This Row],[Multiple audience]]&lt;&gt;1,IF(Table1[[#This Row],[Builders / Management]]=1,1,""),"")</f>
        <v/>
      </c>
      <c r="CP543" s="171" t="str">
        <f>IF(Table1[[#This Row],[Multiple audience]]&lt;&gt;1,IF(Table1[[#This Row],[Energy / Sus Assessors]]=1,1,""),"")</f>
        <v/>
      </c>
      <c r="CQ543" s="171" t="str">
        <f>IF(Table1[[#This Row],[Multiple audience]]&lt;&gt;1,IF(Table1[[#This Row],[Semi-skilled]]=1,1,""),"")</f>
        <v/>
      </c>
      <c r="CR543" s="171" t="str">
        <f>IF(Table1[[#This Row],[Multiple audience]]&lt;&gt;1,IF(Table1[[#This Row],[Trades]]=1,1,""),"")</f>
        <v/>
      </c>
      <c r="CS543" s="171" t="str">
        <f>IF(Table1[[#This Row],[Multiple audience]]&lt;&gt;1,IF(Table1[[#This Row],[Other]]=1,1,""),"")</f>
        <v/>
      </c>
      <c r="CT543" s="171" t="str">
        <f>IF(SUM(Table1[[#This Row],[General Audience]:[Other]])&gt;1,1,"")</f>
        <v/>
      </c>
      <c r="CU543" s="171" t="str">
        <f>IF(Table1[[#This Row],[Various  ]]&lt;&gt;1,IF(Table1[[#This Row],[Calculator / Software]]=1,1,""),"")</f>
        <v/>
      </c>
      <c r="CV543" s="171" t="str">
        <f>IF(Table1[[#This Row],[Various  ]]&lt;&gt;1,IF(Table1[[#This Row],[Information  ]]=1,1,""),"")</f>
        <v/>
      </c>
      <c r="CW543" s="171" t="str">
        <f>IF(Table1[[#This Row],[Various  ]]&lt;&gt;1,IF(Table1[[#This Row],[Interactive Tool]]=1,1,""),"")</f>
        <v/>
      </c>
      <c r="CX543" s="171" t="str">
        <f>IF(Table1[[#This Row],[Various  ]]&lt;&gt;1,IF(Table1[[#This Row],[Technical Specifications]]=1,1,""),"")</f>
        <v/>
      </c>
      <c r="CY543" s="171" t="str">
        <f>IF(Table1[[#This Row],[Various  ]]&lt;&gt;1,IF(Table1[[#This Row],[Training Resources]]=1,1,""),"")</f>
        <v/>
      </c>
      <c r="CZ543" s="171" t="str">
        <f>IF(Table1[[#This Row],[Various  ]]&lt;&gt;1,IF(Table1[[#This Row],[Toolbox]]=1,1,""),"")</f>
        <v/>
      </c>
      <c r="DA543" s="169" t="str">
        <f>IF(Table1[[#This Row],[Various  ]]&lt;&gt;1,IF(Table1[[#This Row],[Video]]=1,1,""),"")</f>
        <v/>
      </c>
      <c r="DB543" s="169" t="str">
        <f>IF(Table1[[#This Row],[Various  ]]&lt;&gt;1,IF(Table1[[#This Row],[Case study]]=1,1,""),"")</f>
        <v/>
      </c>
      <c r="DC543" s="169" t="str">
        <f>IF(Table1[[#This Row],[Various  ]]&lt;&gt;1,IF(Table1[[#This Row],[Other   ]]=1,1,""),"")</f>
        <v/>
      </c>
      <c r="DD543" s="169" t="str">
        <f>IF(Table1[[#This Row],[Various  ]]&lt;&gt;1,IF(Table1[[#This Row],[Standards]]=1,1,""),"")</f>
        <v/>
      </c>
      <c r="DE543" s="169" t="str">
        <f>IF(Table1[[#This Row],[Various]]=1,1,IF(SUM(Table1[[#This Row],[Calculator / Software]:[Standards]])&gt;1,1,""))</f>
        <v/>
      </c>
      <c r="DF543" s="169" t="str">
        <f>IF(Table1[[#This Row],[Multiple NCC links]]&lt;&gt;1,IF(Table1[[#This Row],[Design]]=1,1,""),"")</f>
        <v/>
      </c>
      <c r="DG543" s="169" t="str">
        <f>IF(Table1[[#This Row],[Multiple NCC links]]&lt;&gt;1,IF(Table1[[#This Row],[Assessment / Verification]]=1,1,""),"")</f>
        <v/>
      </c>
      <c r="DH543" s="169" t="str">
        <f>IF(Table1[[#This Row],[Multiple NCC links]]&lt;&gt;1,IF(Table1[[#This Row],[Climate Specific ]]=1,1,""),"")</f>
        <v/>
      </c>
      <c r="DI543" s="169" t="str">
        <f>IF(Table1[[#This Row],[Multiple NCC links]]&lt;&gt;1,IF(Table1[[#This Row],[Alterations / Additions]]=1,1,""),"")</f>
        <v/>
      </c>
      <c r="DJ543" s="169" t="str">
        <f>IF(Table1[[#This Row],[Multiple NCC links]]&lt;&gt;1,IF(Table1[[#This Row],[Glazing]]=1,1,""),"")</f>
        <v/>
      </c>
      <c r="DK543" s="169" t="str">
        <f>IF(Table1[[#This Row],[Multiple NCC links]]&lt;&gt;1,IF(Table1[[#This Row],[Building Fabric / Thermal / Sealing]]=1,1,""),"")</f>
        <v/>
      </c>
      <c r="DL543" s="169" t="str">
        <f>IF(Table1[[#This Row],[Multiple NCC links]]&lt;&gt;1,IF(Table1[[#This Row],[Lighting]]=1,1,""),"")</f>
        <v/>
      </c>
      <c r="DM543" s="169" t="str">
        <f>IF(Table1[[#This Row],[Multiple NCC links]]&lt;&gt;1,IF(Table1[[#This Row],[HVAC]]=1,1,""),"")</f>
        <v/>
      </c>
      <c r="DN543" s="169" t="str">
        <f>IF(Table1[[#This Row],[Multiple NCC links]]&lt;&gt;1,IF(Table1[[#This Row],[Services]]=1,1,""),"")</f>
        <v/>
      </c>
      <c r="DO543" s="169" t="str">
        <f>IF(Table1[[#This Row],[Multiple NCC links]]&lt;&gt;1,IF(Table1[[#This Row],[Maintenance &amp; Monitoring]]=1,1,""),"")</f>
        <v/>
      </c>
      <c r="DP543" s="169" t="str">
        <f>IF(Table1[[#This Row],[Multiple NCC links]]&lt;&gt;1,IF(Table1[[#This Row],[Hand over / Operations]]=1,1,""),"")</f>
        <v/>
      </c>
      <c r="DQ543" s="169" t="str">
        <f>IF(Table1[[#This Row],[Multiple NCC links]]&lt;&gt;1,IF(Table1[[#This Row],[As built assessment]]=1,1,""),"")</f>
        <v/>
      </c>
      <c r="DR543" s="169" t="str">
        <f>IF(Table1[[#This Row],[Multiple NCC links]]&lt;&gt;1,IF(Table1[[#This Row],[Beyond compliance]]=1,1,""),"")</f>
        <v/>
      </c>
      <c r="DS543" s="169" t="str">
        <f>IF(SUM(Table1[[#This Row],[Design]:[Beyond compliance]])&gt;1,1,"")</f>
        <v/>
      </c>
      <c r="DT543" s="169" t="str">
        <f>IF(Table1[[#This Row],[Both Residential &amp; Commercial4]]&lt;&gt;1,IF(Table1[[#This Row],[Residential]]=1,1,""),"")</f>
        <v/>
      </c>
      <c r="DU543" s="169" t="str">
        <f>IF(Table1[[#This Row],[Both Residential &amp; Commercial4]]&lt;&gt;1,IF(Table1[[#This Row],[Commercial]]=1,1,""),"")</f>
        <v/>
      </c>
      <c r="DV543" s="169" t="str">
        <f>Table1[[#This Row],[Residential &amp; Commercial]]</f>
        <v/>
      </c>
      <c r="DW543" s="169"/>
    </row>
    <row r="544" spans="1:127" s="49" customFormat="1" ht="20.25" thickTop="1" thickBot="1" x14ac:dyDescent="0.35">
      <c r="A544" s="97"/>
      <c r="B544" s="97"/>
      <c r="C544" s="88"/>
      <c r="D544" s="88"/>
      <c r="E544" s="176"/>
      <c r="F544" s="176"/>
      <c r="G544" s="176"/>
      <c r="H544" s="176"/>
      <c r="I544" s="90" t="str">
        <f>IF(AND(Table1[[#This Row],[General]]=1,Table1[[#This Row],[Beginner]]=1,Table1[[#This Row],[Intermediate]]=1,Table1[[#This Row],[Advanced]]=1),1,"")</f>
        <v/>
      </c>
      <c r="J544" s="90" t="str">
        <f>CONCATENATE(IF(Table1[[#This Row],[General]]=1,"General, ",""), IF(Table1[[#This Row],[Beginner]]=1,"Beginner, ",""),IF(Table1[[#This Row],[Intermediate]]=1,"Intermediate, ",""), IF(Table1[[#This Row],[Advanced]]=1,"Advanced",""))</f>
        <v/>
      </c>
      <c r="K544" s="91"/>
      <c r="L544" s="179"/>
      <c r="M544" s="91"/>
      <c r="N544" s="91"/>
      <c r="O544" s="159"/>
      <c r="P544" s="91"/>
      <c r="Q544" s="91"/>
      <c r="R544" s="91"/>
      <c r="S54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44" s="102"/>
      <c r="U544" s="102"/>
      <c r="V544" s="240"/>
      <c r="W544" s="240"/>
      <c r="X544" s="102"/>
      <c r="Y544" s="102"/>
      <c r="Z544" s="102"/>
      <c r="AA544" s="102"/>
      <c r="AB544" s="102"/>
      <c r="AC544" s="102"/>
      <c r="AD544" s="102"/>
      <c r="AE544" s="102"/>
      <c r="AF544" s="102"/>
      <c r="AG54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44" s="103"/>
      <c r="AI544" s="103"/>
      <c r="AJ544" s="103"/>
      <c r="AK544" s="74" t="str">
        <f>CONCATENATE(IF(Table1[[#This Row],[Digital]]=1,"Digital, ",""),IF(Table1[[#This Row],[Face to Face]]=1,"Face to face, ",""),IF(Table1[[#This Row],[Blended]]=1,"Blended",""))</f>
        <v/>
      </c>
      <c r="AL544" s="99"/>
      <c r="AM544" s="104"/>
      <c r="AN544" s="130"/>
      <c r="AO544" s="94"/>
      <c r="AP544" s="182"/>
      <c r="AQ544" s="94"/>
      <c r="AR544" s="94"/>
      <c r="AS544" s="94"/>
      <c r="AT544" s="94"/>
      <c r="AU544" s="94"/>
      <c r="AV544" s="182"/>
      <c r="AW544" s="182"/>
      <c r="AX544" s="182"/>
      <c r="AY544" s="94"/>
      <c r="AZ54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4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44" s="95"/>
      <c r="BC544" s="95"/>
      <c r="BD544" s="90" t="str">
        <f>IF(AND(Table1[[#This Row],[Residential]]=1,Table1[[#This Row],[Commercial]]=1),1,"")</f>
        <v/>
      </c>
      <c r="BE544" s="90" t="str">
        <f>CONCATENATE(IF(Table1[[#This Row],[Residential]]=1,"Residential, ",""),IF(Table1[[#This Row],[Commercial]]=1,"Commercial",""))</f>
        <v/>
      </c>
      <c r="BF544" s="94"/>
      <c r="BG544" s="94"/>
      <c r="BH544" s="94"/>
      <c r="BI544" s="94"/>
      <c r="BJ544" s="94"/>
      <c r="BK544" s="94"/>
      <c r="BL544" s="94"/>
      <c r="BM544" s="182"/>
      <c r="BN544" s="94"/>
      <c r="BO54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44" s="178"/>
      <c r="BQ544" s="120"/>
      <c r="BR544" s="132"/>
      <c r="BS544" s="120"/>
      <c r="BT544" s="175"/>
      <c r="BU544" s="175"/>
      <c r="BV544" s="175"/>
      <c r="BW544" s="121"/>
      <c r="BX544" s="121"/>
      <c r="BY544" s="121"/>
      <c r="BZ544" s="227"/>
      <c r="CA54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44" s="48">
        <f>COUNTIF(Table1[[#This Row],[Validity]:[Alignment with NCC (Yes=1,No=0)]],"N/A")</f>
        <v>0</v>
      </c>
      <c r="CC544" s="48">
        <f>IF(ISERROR(Table1[[#This Row],[Total Quality Score (out of 10)]]/(4-Table1[[#This Row],[N/A Count]])),0,Table1[[#This Row],[Total Quality Score (out of 10)]]/(4-Table1[[#This Row],[N/A Count]]))</f>
        <v>0</v>
      </c>
      <c r="CD544" s="106"/>
      <c r="CE544" s="106"/>
      <c r="CF544" s="172" t="str">
        <f>IF(SUM(Table1[[#This Row],[Multiple]:[Level (all)62]])&lt;1,IF(Table1[[#This Row],[General]]=1,1,""),"")</f>
        <v/>
      </c>
      <c r="CG544" s="172" t="str">
        <f>IF(SUM(Table1[[#This Row],[Multiple]:[Level (all)62]])&lt;1,IF(Table1[[#This Row],[Beginner]]=1,1,""),"")</f>
        <v/>
      </c>
      <c r="CH544" s="171" t="str">
        <f>IF(SUM(Table1[[#This Row],[Multiple]:[Level (all)62]])&lt;1,IF(Table1[[#This Row],[Intermediate]]=1,1,""),"")</f>
        <v/>
      </c>
      <c r="CI544" s="171" t="str">
        <f>IF(SUM(Table1[[#This Row],[Multiple]:[Level (all)62]])&lt;1,IF(Table1[[#This Row],[Advanced]]=1,1,""),"")</f>
        <v/>
      </c>
      <c r="CJ544" s="171" t="str">
        <f>IF(AND(SUM(Table1[[#This Row],[General]:[Advanced]])&lt;4,SUM(Table1[[#This Row],[General]:[Advanced]])&gt;1),1,"")</f>
        <v/>
      </c>
      <c r="CK544" s="171" t="str">
        <f>Table1[[#This Row],[Level (all)]]</f>
        <v/>
      </c>
      <c r="CL544" s="171" t="str">
        <f>IF(Table1[[#This Row],[Multiple audience]]&lt;&gt;1,IF(Table1[[#This Row],[General Audience]]=1,1,""),"")</f>
        <v/>
      </c>
      <c r="CM544" s="171" t="str">
        <f>IF(Table1[[#This Row],[Multiple audience]]&lt;&gt;1,IF(Table1[[#This Row],[Planners / Designers ]]=1,1,""),"")</f>
        <v/>
      </c>
      <c r="CN544" s="171" t="str">
        <f>IF(Table1[[#This Row],[Multiple audience]]&lt;&gt;1,IF(Table1[[#This Row],[Regulatory Assessors]]=1,1,""),"")</f>
        <v/>
      </c>
      <c r="CO544" s="171" t="str">
        <f>IF(Table1[[#This Row],[Multiple audience]]&lt;&gt;1,IF(Table1[[#This Row],[Builders / Management]]=1,1,""),"")</f>
        <v/>
      </c>
      <c r="CP544" s="171" t="str">
        <f>IF(Table1[[#This Row],[Multiple audience]]&lt;&gt;1,IF(Table1[[#This Row],[Energy / Sus Assessors]]=1,1,""),"")</f>
        <v/>
      </c>
      <c r="CQ544" s="171" t="str">
        <f>IF(Table1[[#This Row],[Multiple audience]]&lt;&gt;1,IF(Table1[[#This Row],[Semi-skilled]]=1,1,""),"")</f>
        <v/>
      </c>
      <c r="CR544" s="171" t="str">
        <f>IF(Table1[[#This Row],[Multiple audience]]&lt;&gt;1,IF(Table1[[#This Row],[Trades]]=1,1,""),"")</f>
        <v/>
      </c>
      <c r="CS544" s="171" t="str">
        <f>IF(Table1[[#This Row],[Multiple audience]]&lt;&gt;1,IF(Table1[[#This Row],[Other]]=1,1,""),"")</f>
        <v/>
      </c>
      <c r="CT544" s="171" t="str">
        <f>IF(SUM(Table1[[#This Row],[General Audience]:[Other]])&gt;1,1,"")</f>
        <v/>
      </c>
      <c r="CU544" s="171" t="str">
        <f>IF(Table1[[#This Row],[Various  ]]&lt;&gt;1,IF(Table1[[#This Row],[Calculator / Software]]=1,1,""),"")</f>
        <v/>
      </c>
      <c r="CV544" s="171" t="str">
        <f>IF(Table1[[#This Row],[Various  ]]&lt;&gt;1,IF(Table1[[#This Row],[Information  ]]=1,1,""),"")</f>
        <v/>
      </c>
      <c r="CW544" s="171" t="str">
        <f>IF(Table1[[#This Row],[Various  ]]&lt;&gt;1,IF(Table1[[#This Row],[Interactive Tool]]=1,1,""),"")</f>
        <v/>
      </c>
      <c r="CX544" s="171" t="str">
        <f>IF(Table1[[#This Row],[Various  ]]&lt;&gt;1,IF(Table1[[#This Row],[Technical Specifications]]=1,1,""),"")</f>
        <v/>
      </c>
      <c r="CY544" s="171" t="str">
        <f>IF(Table1[[#This Row],[Various  ]]&lt;&gt;1,IF(Table1[[#This Row],[Training Resources]]=1,1,""),"")</f>
        <v/>
      </c>
      <c r="CZ544" s="171" t="str">
        <f>IF(Table1[[#This Row],[Various  ]]&lt;&gt;1,IF(Table1[[#This Row],[Toolbox]]=1,1,""),"")</f>
        <v/>
      </c>
      <c r="DA544" s="169" t="str">
        <f>IF(Table1[[#This Row],[Various  ]]&lt;&gt;1,IF(Table1[[#This Row],[Video]]=1,1,""),"")</f>
        <v/>
      </c>
      <c r="DB544" s="169" t="str">
        <f>IF(Table1[[#This Row],[Various  ]]&lt;&gt;1,IF(Table1[[#This Row],[Case study]]=1,1,""),"")</f>
        <v/>
      </c>
      <c r="DC544" s="169" t="str">
        <f>IF(Table1[[#This Row],[Various  ]]&lt;&gt;1,IF(Table1[[#This Row],[Other   ]]=1,1,""),"")</f>
        <v/>
      </c>
      <c r="DD544" s="169" t="str">
        <f>IF(Table1[[#This Row],[Various  ]]&lt;&gt;1,IF(Table1[[#This Row],[Standards]]=1,1,""),"")</f>
        <v/>
      </c>
      <c r="DE544" s="169" t="str">
        <f>IF(Table1[[#This Row],[Various]]=1,1,IF(SUM(Table1[[#This Row],[Calculator / Software]:[Standards]])&gt;1,1,""))</f>
        <v/>
      </c>
      <c r="DF544" s="169" t="str">
        <f>IF(Table1[[#This Row],[Multiple NCC links]]&lt;&gt;1,IF(Table1[[#This Row],[Design]]=1,1,""),"")</f>
        <v/>
      </c>
      <c r="DG544" s="169" t="str">
        <f>IF(Table1[[#This Row],[Multiple NCC links]]&lt;&gt;1,IF(Table1[[#This Row],[Assessment / Verification]]=1,1,""),"")</f>
        <v/>
      </c>
      <c r="DH544" s="169" t="str">
        <f>IF(Table1[[#This Row],[Multiple NCC links]]&lt;&gt;1,IF(Table1[[#This Row],[Climate Specific ]]=1,1,""),"")</f>
        <v/>
      </c>
      <c r="DI544" s="169" t="str">
        <f>IF(Table1[[#This Row],[Multiple NCC links]]&lt;&gt;1,IF(Table1[[#This Row],[Alterations / Additions]]=1,1,""),"")</f>
        <v/>
      </c>
      <c r="DJ544" s="169" t="str">
        <f>IF(Table1[[#This Row],[Multiple NCC links]]&lt;&gt;1,IF(Table1[[#This Row],[Glazing]]=1,1,""),"")</f>
        <v/>
      </c>
      <c r="DK544" s="169" t="str">
        <f>IF(Table1[[#This Row],[Multiple NCC links]]&lt;&gt;1,IF(Table1[[#This Row],[Building Fabric / Thermal / Sealing]]=1,1,""),"")</f>
        <v/>
      </c>
      <c r="DL544" s="169" t="str">
        <f>IF(Table1[[#This Row],[Multiple NCC links]]&lt;&gt;1,IF(Table1[[#This Row],[Lighting]]=1,1,""),"")</f>
        <v/>
      </c>
      <c r="DM544" s="169" t="str">
        <f>IF(Table1[[#This Row],[Multiple NCC links]]&lt;&gt;1,IF(Table1[[#This Row],[HVAC]]=1,1,""),"")</f>
        <v/>
      </c>
      <c r="DN544" s="169" t="str">
        <f>IF(Table1[[#This Row],[Multiple NCC links]]&lt;&gt;1,IF(Table1[[#This Row],[Services]]=1,1,""),"")</f>
        <v/>
      </c>
      <c r="DO544" s="169" t="str">
        <f>IF(Table1[[#This Row],[Multiple NCC links]]&lt;&gt;1,IF(Table1[[#This Row],[Maintenance &amp; Monitoring]]=1,1,""),"")</f>
        <v/>
      </c>
      <c r="DP544" s="169" t="str">
        <f>IF(Table1[[#This Row],[Multiple NCC links]]&lt;&gt;1,IF(Table1[[#This Row],[Hand over / Operations]]=1,1,""),"")</f>
        <v/>
      </c>
      <c r="DQ544" s="169" t="str">
        <f>IF(Table1[[#This Row],[Multiple NCC links]]&lt;&gt;1,IF(Table1[[#This Row],[As built assessment]]=1,1,""),"")</f>
        <v/>
      </c>
      <c r="DR544" s="169" t="str">
        <f>IF(Table1[[#This Row],[Multiple NCC links]]&lt;&gt;1,IF(Table1[[#This Row],[Beyond compliance]]=1,1,""),"")</f>
        <v/>
      </c>
      <c r="DS544" s="169" t="str">
        <f>IF(SUM(Table1[[#This Row],[Design]:[Beyond compliance]])&gt;1,1,"")</f>
        <v/>
      </c>
      <c r="DT544" s="169" t="str">
        <f>IF(Table1[[#This Row],[Both Residential &amp; Commercial4]]&lt;&gt;1,IF(Table1[[#This Row],[Residential]]=1,1,""),"")</f>
        <v/>
      </c>
      <c r="DU544" s="169" t="str">
        <f>IF(Table1[[#This Row],[Both Residential &amp; Commercial4]]&lt;&gt;1,IF(Table1[[#This Row],[Commercial]]=1,1,""),"")</f>
        <v/>
      </c>
      <c r="DV544" s="169" t="str">
        <f>Table1[[#This Row],[Residential &amp; Commercial]]</f>
        <v/>
      </c>
      <c r="DW544" s="169"/>
    </row>
    <row r="545" spans="1:127" s="49" customFormat="1" ht="20.25" thickTop="1" thickBot="1" x14ac:dyDescent="0.35">
      <c r="A545" s="97"/>
      <c r="B545" s="97"/>
      <c r="C545" s="88"/>
      <c r="D545" s="88"/>
      <c r="E545" s="176"/>
      <c r="F545" s="176"/>
      <c r="G545" s="176"/>
      <c r="H545" s="176"/>
      <c r="I545" s="90" t="str">
        <f>IF(AND(Table1[[#This Row],[General]]=1,Table1[[#This Row],[Beginner]]=1,Table1[[#This Row],[Intermediate]]=1,Table1[[#This Row],[Advanced]]=1),1,"")</f>
        <v/>
      </c>
      <c r="J545" s="90" t="str">
        <f>CONCATENATE(IF(Table1[[#This Row],[General]]=1,"General, ",""), IF(Table1[[#This Row],[Beginner]]=1,"Beginner, ",""),IF(Table1[[#This Row],[Intermediate]]=1,"Intermediate, ",""), IF(Table1[[#This Row],[Advanced]]=1,"Advanced",""))</f>
        <v/>
      </c>
      <c r="K545" s="91"/>
      <c r="L545" s="179"/>
      <c r="M545" s="91"/>
      <c r="N545" s="91"/>
      <c r="O545" s="159"/>
      <c r="P545" s="91"/>
      <c r="Q545" s="91"/>
      <c r="R545" s="91"/>
      <c r="S54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45" s="102"/>
      <c r="U545" s="102"/>
      <c r="V545" s="240"/>
      <c r="W545" s="240"/>
      <c r="X545" s="102"/>
      <c r="Y545" s="102"/>
      <c r="Z545" s="102"/>
      <c r="AA545" s="102"/>
      <c r="AB545" s="102"/>
      <c r="AC545" s="102"/>
      <c r="AD545" s="102"/>
      <c r="AE545" s="102"/>
      <c r="AF545" s="102"/>
      <c r="AG54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45" s="103"/>
      <c r="AI545" s="103"/>
      <c r="AJ545" s="103"/>
      <c r="AK545" s="74" t="str">
        <f>CONCATENATE(IF(Table1[[#This Row],[Digital]]=1,"Digital, ",""),IF(Table1[[#This Row],[Face to Face]]=1,"Face to face, ",""),IF(Table1[[#This Row],[Blended]]=1,"Blended",""))</f>
        <v/>
      </c>
      <c r="AL545" s="99"/>
      <c r="AM545" s="104"/>
      <c r="AN545" s="130"/>
      <c r="AO545" s="94"/>
      <c r="AP545" s="182"/>
      <c r="AQ545" s="94"/>
      <c r="AR545" s="94"/>
      <c r="AS545" s="94"/>
      <c r="AT545" s="94"/>
      <c r="AU545" s="94"/>
      <c r="AV545" s="182"/>
      <c r="AW545" s="182"/>
      <c r="AX545" s="182"/>
      <c r="AY545" s="94"/>
      <c r="AZ54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4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45" s="95"/>
      <c r="BC545" s="95"/>
      <c r="BD545" s="90" t="str">
        <f>IF(AND(Table1[[#This Row],[Residential]]=1,Table1[[#This Row],[Commercial]]=1),1,"")</f>
        <v/>
      </c>
      <c r="BE545" s="90" t="str">
        <f>CONCATENATE(IF(Table1[[#This Row],[Residential]]=1,"Residential, ",""),IF(Table1[[#This Row],[Commercial]]=1,"Commercial",""))</f>
        <v/>
      </c>
      <c r="BF545" s="94"/>
      <c r="BG545" s="94"/>
      <c r="BH545" s="94"/>
      <c r="BI545" s="94"/>
      <c r="BJ545" s="94"/>
      <c r="BK545" s="94"/>
      <c r="BL545" s="94"/>
      <c r="BM545" s="182"/>
      <c r="BN545" s="94"/>
      <c r="BO54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45" s="178"/>
      <c r="BQ545" s="120"/>
      <c r="BR545" s="132"/>
      <c r="BS545" s="120"/>
      <c r="BT545" s="175"/>
      <c r="BU545" s="175"/>
      <c r="BV545" s="175"/>
      <c r="BW545" s="121"/>
      <c r="BX545" s="121"/>
      <c r="BY545" s="121"/>
      <c r="BZ545" s="227"/>
      <c r="CA54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45" s="48">
        <f>COUNTIF(Table1[[#This Row],[Validity]:[Alignment with NCC (Yes=1,No=0)]],"N/A")</f>
        <v>0</v>
      </c>
      <c r="CC545" s="48">
        <f>IF(ISERROR(Table1[[#This Row],[Total Quality Score (out of 10)]]/(4-Table1[[#This Row],[N/A Count]])),0,Table1[[#This Row],[Total Quality Score (out of 10)]]/(4-Table1[[#This Row],[N/A Count]]))</f>
        <v>0</v>
      </c>
      <c r="CD545" s="106"/>
      <c r="CE545" s="106"/>
      <c r="CF545" s="172" t="str">
        <f>IF(SUM(Table1[[#This Row],[Multiple]:[Level (all)62]])&lt;1,IF(Table1[[#This Row],[General]]=1,1,""),"")</f>
        <v/>
      </c>
      <c r="CG545" s="172" t="str">
        <f>IF(SUM(Table1[[#This Row],[Multiple]:[Level (all)62]])&lt;1,IF(Table1[[#This Row],[Beginner]]=1,1,""),"")</f>
        <v/>
      </c>
      <c r="CH545" s="171" t="str">
        <f>IF(SUM(Table1[[#This Row],[Multiple]:[Level (all)62]])&lt;1,IF(Table1[[#This Row],[Intermediate]]=1,1,""),"")</f>
        <v/>
      </c>
      <c r="CI545" s="171" t="str">
        <f>IF(SUM(Table1[[#This Row],[Multiple]:[Level (all)62]])&lt;1,IF(Table1[[#This Row],[Advanced]]=1,1,""),"")</f>
        <v/>
      </c>
      <c r="CJ545" s="171" t="str">
        <f>IF(AND(SUM(Table1[[#This Row],[General]:[Advanced]])&lt;4,SUM(Table1[[#This Row],[General]:[Advanced]])&gt;1),1,"")</f>
        <v/>
      </c>
      <c r="CK545" s="171" t="str">
        <f>Table1[[#This Row],[Level (all)]]</f>
        <v/>
      </c>
      <c r="CL545" s="171" t="str">
        <f>IF(Table1[[#This Row],[Multiple audience]]&lt;&gt;1,IF(Table1[[#This Row],[General Audience]]=1,1,""),"")</f>
        <v/>
      </c>
      <c r="CM545" s="171" t="str">
        <f>IF(Table1[[#This Row],[Multiple audience]]&lt;&gt;1,IF(Table1[[#This Row],[Planners / Designers ]]=1,1,""),"")</f>
        <v/>
      </c>
      <c r="CN545" s="171" t="str">
        <f>IF(Table1[[#This Row],[Multiple audience]]&lt;&gt;1,IF(Table1[[#This Row],[Regulatory Assessors]]=1,1,""),"")</f>
        <v/>
      </c>
      <c r="CO545" s="171" t="str">
        <f>IF(Table1[[#This Row],[Multiple audience]]&lt;&gt;1,IF(Table1[[#This Row],[Builders / Management]]=1,1,""),"")</f>
        <v/>
      </c>
      <c r="CP545" s="171" t="str">
        <f>IF(Table1[[#This Row],[Multiple audience]]&lt;&gt;1,IF(Table1[[#This Row],[Energy / Sus Assessors]]=1,1,""),"")</f>
        <v/>
      </c>
      <c r="CQ545" s="171" t="str">
        <f>IF(Table1[[#This Row],[Multiple audience]]&lt;&gt;1,IF(Table1[[#This Row],[Semi-skilled]]=1,1,""),"")</f>
        <v/>
      </c>
      <c r="CR545" s="171" t="str">
        <f>IF(Table1[[#This Row],[Multiple audience]]&lt;&gt;1,IF(Table1[[#This Row],[Trades]]=1,1,""),"")</f>
        <v/>
      </c>
      <c r="CS545" s="171" t="str">
        <f>IF(Table1[[#This Row],[Multiple audience]]&lt;&gt;1,IF(Table1[[#This Row],[Other]]=1,1,""),"")</f>
        <v/>
      </c>
      <c r="CT545" s="171" t="str">
        <f>IF(SUM(Table1[[#This Row],[General Audience]:[Other]])&gt;1,1,"")</f>
        <v/>
      </c>
      <c r="CU545" s="171" t="str">
        <f>IF(Table1[[#This Row],[Various  ]]&lt;&gt;1,IF(Table1[[#This Row],[Calculator / Software]]=1,1,""),"")</f>
        <v/>
      </c>
      <c r="CV545" s="171" t="str">
        <f>IF(Table1[[#This Row],[Various  ]]&lt;&gt;1,IF(Table1[[#This Row],[Information  ]]=1,1,""),"")</f>
        <v/>
      </c>
      <c r="CW545" s="171" t="str">
        <f>IF(Table1[[#This Row],[Various  ]]&lt;&gt;1,IF(Table1[[#This Row],[Interactive Tool]]=1,1,""),"")</f>
        <v/>
      </c>
      <c r="CX545" s="171" t="str">
        <f>IF(Table1[[#This Row],[Various  ]]&lt;&gt;1,IF(Table1[[#This Row],[Technical Specifications]]=1,1,""),"")</f>
        <v/>
      </c>
      <c r="CY545" s="171" t="str">
        <f>IF(Table1[[#This Row],[Various  ]]&lt;&gt;1,IF(Table1[[#This Row],[Training Resources]]=1,1,""),"")</f>
        <v/>
      </c>
      <c r="CZ545" s="171" t="str">
        <f>IF(Table1[[#This Row],[Various  ]]&lt;&gt;1,IF(Table1[[#This Row],[Toolbox]]=1,1,""),"")</f>
        <v/>
      </c>
      <c r="DA545" s="169" t="str">
        <f>IF(Table1[[#This Row],[Various  ]]&lt;&gt;1,IF(Table1[[#This Row],[Video]]=1,1,""),"")</f>
        <v/>
      </c>
      <c r="DB545" s="169" t="str">
        <f>IF(Table1[[#This Row],[Various  ]]&lt;&gt;1,IF(Table1[[#This Row],[Case study]]=1,1,""),"")</f>
        <v/>
      </c>
      <c r="DC545" s="169" t="str">
        <f>IF(Table1[[#This Row],[Various  ]]&lt;&gt;1,IF(Table1[[#This Row],[Other   ]]=1,1,""),"")</f>
        <v/>
      </c>
      <c r="DD545" s="169" t="str">
        <f>IF(Table1[[#This Row],[Various  ]]&lt;&gt;1,IF(Table1[[#This Row],[Standards]]=1,1,""),"")</f>
        <v/>
      </c>
      <c r="DE545" s="169" t="str">
        <f>IF(Table1[[#This Row],[Various]]=1,1,IF(SUM(Table1[[#This Row],[Calculator / Software]:[Standards]])&gt;1,1,""))</f>
        <v/>
      </c>
      <c r="DF545" s="169" t="str">
        <f>IF(Table1[[#This Row],[Multiple NCC links]]&lt;&gt;1,IF(Table1[[#This Row],[Design]]=1,1,""),"")</f>
        <v/>
      </c>
      <c r="DG545" s="169" t="str">
        <f>IF(Table1[[#This Row],[Multiple NCC links]]&lt;&gt;1,IF(Table1[[#This Row],[Assessment / Verification]]=1,1,""),"")</f>
        <v/>
      </c>
      <c r="DH545" s="169" t="str">
        <f>IF(Table1[[#This Row],[Multiple NCC links]]&lt;&gt;1,IF(Table1[[#This Row],[Climate Specific ]]=1,1,""),"")</f>
        <v/>
      </c>
      <c r="DI545" s="169" t="str">
        <f>IF(Table1[[#This Row],[Multiple NCC links]]&lt;&gt;1,IF(Table1[[#This Row],[Alterations / Additions]]=1,1,""),"")</f>
        <v/>
      </c>
      <c r="DJ545" s="169" t="str">
        <f>IF(Table1[[#This Row],[Multiple NCC links]]&lt;&gt;1,IF(Table1[[#This Row],[Glazing]]=1,1,""),"")</f>
        <v/>
      </c>
      <c r="DK545" s="169" t="str">
        <f>IF(Table1[[#This Row],[Multiple NCC links]]&lt;&gt;1,IF(Table1[[#This Row],[Building Fabric / Thermal / Sealing]]=1,1,""),"")</f>
        <v/>
      </c>
      <c r="DL545" s="169" t="str">
        <f>IF(Table1[[#This Row],[Multiple NCC links]]&lt;&gt;1,IF(Table1[[#This Row],[Lighting]]=1,1,""),"")</f>
        <v/>
      </c>
      <c r="DM545" s="169" t="str">
        <f>IF(Table1[[#This Row],[Multiple NCC links]]&lt;&gt;1,IF(Table1[[#This Row],[HVAC]]=1,1,""),"")</f>
        <v/>
      </c>
      <c r="DN545" s="169" t="str">
        <f>IF(Table1[[#This Row],[Multiple NCC links]]&lt;&gt;1,IF(Table1[[#This Row],[Services]]=1,1,""),"")</f>
        <v/>
      </c>
      <c r="DO545" s="169" t="str">
        <f>IF(Table1[[#This Row],[Multiple NCC links]]&lt;&gt;1,IF(Table1[[#This Row],[Maintenance &amp; Monitoring]]=1,1,""),"")</f>
        <v/>
      </c>
      <c r="DP545" s="169" t="str">
        <f>IF(Table1[[#This Row],[Multiple NCC links]]&lt;&gt;1,IF(Table1[[#This Row],[Hand over / Operations]]=1,1,""),"")</f>
        <v/>
      </c>
      <c r="DQ545" s="169" t="str">
        <f>IF(Table1[[#This Row],[Multiple NCC links]]&lt;&gt;1,IF(Table1[[#This Row],[As built assessment]]=1,1,""),"")</f>
        <v/>
      </c>
      <c r="DR545" s="169" t="str">
        <f>IF(Table1[[#This Row],[Multiple NCC links]]&lt;&gt;1,IF(Table1[[#This Row],[Beyond compliance]]=1,1,""),"")</f>
        <v/>
      </c>
      <c r="DS545" s="169" t="str">
        <f>IF(SUM(Table1[[#This Row],[Design]:[Beyond compliance]])&gt;1,1,"")</f>
        <v/>
      </c>
      <c r="DT545" s="169" t="str">
        <f>IF(Table1[[#This Row],[Both Residential &amp; Commercial4]]&lt;&gt;1,IF(Table1[[#This Row],[Residential]]=1,1,""),"")</f>
        <v/>
      </c>
      <c r="DU545" s="169" t="str">
        <f>IF(Table1[[#This Row],[Both Residential &amp; Commercial4]]&lt;&gt;1,IF(Table1[[#This Row],[Commercial]]=1,1,""),"")</f>
        <v/>
      </c>
      <c r="DV545" s="169" t="str">
        <f>Table1[[#This Row],[Residential &amp; Commercial]]</f>
        <v/>
      </c>
      <c r="DW545" s="169"/>
    </row>
    <row r="546" spans="1:127" s="49" customFormat="1" ht="20.25" thickTop="1" thickBot="1" x14ac:dyDescent="0.35">
      <c r="A546" s="97"/>
      <c r="B546" s="97"/>
      <c r="C546" s="88"/>
      <c r="D546" s="88"/>
      <c r="E546" s="176"/>
      <c r="F546" s="176"/>
      <c r="G546" s="176"/>
      <c r="H546" s="176"/>
      <c r="I546" s="90" t="str">
        <f>IF(AND(Table1[[#This Row],[General]]=1,Table1[[#This Row],[Beginner]]=1,Table1[[#This Row],[Intermediate]]=1,Table1[[#This Row],[Advanced]]=1),1,"")</f>
        <v/>
      </c>
      <c r="J546" s="90" t="str">
        <f>CONCATENATE(IF(Table1[[#This Row],[General]]=1,"General, ",""), IF(Table1[[#This Row],[Beginner]]=1,"Beginner, ",""),IF(Table1[[#This Row],[Intermediate]]=1,"Intermediate, ",""), IF(Table1[[#This Row],[Advanced]]=1,"Advanced",""))</f>
        <v/>
      </c>
      <c r="K546" s="91"/>
      <c r="L546" s="179"/>
      <c r="M546" s="91"/>
      <c r="N546" s="91"/>
      <c r="O546" s="159"/>
      <c r="P546" s="91"/>
      <c r="Q546" s="91"/>
      <c r="R546" s="91"/>
      <c r="S54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46" s="102"/>
      <c r="U546" s="102"/>
      <c r="V546" s="240"/>
      <c r="W546" s="240"/>
      <c r="X546" s="102"/>
      <c r="Y546" s="102"/>
      <c r="Z546" s="102"/>
      <c r="AA546" s="102"/>
      <c r="AB546" s="102"/>
      <c r="AC546" s="102"/>
      <c r="AD546" s="102"/>
      <c r="AE546" s="102"/>
      <c r="AF546" s="102"/>
      <c r="AG54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46" s="103"/>
      <c r="AI546" s="103"/>
      <c r="AJ546" s="103"/>
      <c r="AK546" s="74" t="str">
        <f>CONCATENATE(IF(Table1[[#This Row],[Digital]]=1,"Digital, ",""),IF(Table1[[#This Row],[Face to Face]]=1,"Face to face, ",""),IF(Table1[[#This Row],[Blended]]=1,"Blended",""))</f>
        <v/>
      </c>
      <c r="AL546" s="99"/>
      <c r="AM546" s="104"/>
      <c r="AN546" s="130"/>
      <c r="AO546" s="94"/>
      <c r="AP546" s="182"/>
      <c r="AQ546" s="94"/>
      <c r="AR546" s="94"/>
      <c r="AS546" s="94"/>
      <c r="AT546" s="94"/>
      <c r="AU546" s="94"/>
      <c r="AV546" s="182"/>
      <c r="AW546" s="182"/>
      <c r="AX546" s="182"/>
      <c r="AY546" s="94"/>
      <c r="AZ54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4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46" s="95"/>
      <c r="BC546" s="95"/>
      <c r="BD546" s="90" t="str">
        <f>IF(AND(Table1[[#This Row],[Residential]]=1,Table1[[#This Row],[Commercial]]=1),1,"")</f>
        <v/>
      </c>
      <c r="BE546" s="90" t="str">
        <f>CONCATENATE(IF(Table1[[#This Row],[Residential]]=1,"Residential, ",""),IF(Table1[[#This Row],[Commercial]]=1,"Commercial",""))</f>
        <v/>
      </c>
      <c r="BF546" s="94"/>
      <c r="BG546" s="94"/>
      <c r="BH546" s="94"/>
      <c r="BI546" s="94"/>
      <c r="BJ546" s="94"/>
      <c r="BK546" s="94"/>
      <c r="BL546" s="94"/>
      <c r="BM546" s="182"/>
      <c r="BN546" s="94"/>
      <c r="BO54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46" s="178"/>
      <c r="BQ546" s="120"/>
      <c r="BR546" s="132"/>
      <c r="BS546" s="120"/>
      <c r="BT546" s="175"/>
      <c r="BU546" s="175"/>
      <c r="BV546" s="175"/>
      <c r="BW546" s="121"/>
      <c r="BX546" s="121"/>
      <c r="BY546" s="121"/>
      <c r="BZ546" s="227"/>
      <c r="CA54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46" s="48">
        <f>COUNTIF(Table1[[#This Row],[Validity]:[Alignment with NCC (Yes=1,No=0)]],"N/A")</f>
        <v>0</v>
      </c>
      <c r="CC546" s="48">
        <f>IF(ISERROR(Table1[[#This Row],[Total Quality Score (out of 10)]]/(4-Table1[[#This Row],[N/A Count]])),0,Table1[[#This Row],[Total Quality Score (out of 10)]]/(4-Table1[[#This Row],[N/A Count]]))</f>
        <v>0</v>
      </c>
      <c r="CD546" s="106"/>
      <c r="CE546" s="106"/>
      <c r="CF546" s="172" t="str">
        <f>IF(SUM(Table1[[#This Row],[Multiple]:[Level (all)62]])&lt;1,IF(Table1[[#This Row],[General]]=1,1,""),"")</f>
        <v/>
      </c>
      <c r="CG546" s="172" t="str">
        <f>IF(SUM(Table1[[#This Row],[Multiple]:[Level (all)62]])&lt;1,IF(Table1[[#This Row],[Beginner]]=1,1,""),"")</f>
        <v/>
      </c>
      <c r="CH546" s="171" t="str">
        <f>IF(SUM(Table1[[#This Row],[Multiple]:[Level (all)62]])&lt;1,IF(Table1[[#This Row],[Intermediate]]=1,1,""),"")</f>
        <v/>
      </c>
      <c r="CI546" s="171" t="str">
        <f>IF(SUM(Table1[[#This Row],[Multiple]:[Level (all)62]])&lt;1,IF(Table1[[#This Row],[Advanced]]=1,1,""),"")</f>
        <v/>
      </c>
      <c r="CJ546" s="171" t="str">
        <f>IF(AND(SUM(Table1[[#This Row],[General]:[Advanced]])&lt;4,SUM(Table1[[#This Row],[General]:[Advanced]])&gt;1),1,"")</f>
        <v/>
      </c>
      <c r="CK546" s="171" t="str">
        <f>Table1[[#This Row],[Level (all)]]</f>
        <v/>
      </c>
      <c r="CL546" s="171" t="str">
        <f>IF(Table1[[#This Row],[Multiple audience]]&lt;&gt;1,IF(Table1[[#This Row],[General Audience]]=1,1,""),"")</f>
        <v/>
      </c>
      <c r="CM546" s="171" t="str">
        <f>IF(Table1[[#This Row],[Multiple audience]]&lt;&gt;1,IF(Table1[[#This Row],[Planners / Designers ]]=1,1,""),"")</f>
        <v/>
      </c>
      <c r="CN546" s="171" t="str">
        <f>IF(Table1[[#This Row],[Multiple audience]]&lt;&gt;1,IF(Table1[[#This Row],[Regulatory Assessors]]=1,1,""),"")</f>
        <v/>
      </c>
      <c r="CO546" s="171" t="str">
        <f>IF(Table1[[#This Row],[Multiple audience]]&lt;&gt;1,IF(Table1[[#This Row],[Builders / Management]]=1,1,""),"")</f>
        <v/>
      </c>
      <c r="CP546" s="171" t="str">
        <f>IF(Table1[[#This Row],[Multiple audience]]&lt;&gt;1,IF(Table1[[#This Row],[Energy / Sus Assessors]]=1,1,""),"")</f>
        <v/>
      </c>
      <c r="CQ546" s="171" t="str">
        <f>IF(Table1[[#This Row],[Multiple audience]]&lt;&gt;1,IF(Table1[[#This Row],[Semi-skilled]]=1,1,""),"")</f>
        <v/>
      </c>
      <c r="CR546" s="171" t="str">
        <f>IF(Table1[[#This Row],[Multiple audience]]&lt;&gt;1,IF(Table1[[#This Row],[Trades]]=1,1,""),"")</f>
        <v/>
      </c>
      <c r="CS546" s="171" t="str">
        <f>IF(Table1[[#This Row],[Multiple audience]]&lt;&gt;1,IF(Table1[[#This Row],[Other]]=1,1,""),"")</f>
        <v/>
      </c>
      <c r="CT546" s="171" t="str">
        <f>IF(SUM(Table1[[#This Row],[General Audience]:[Other]])&gt;1,1,"")</f>
        <v/>
      </c>
      <c r="CU546" s="171" t="str">
        <f>IF(Table1[[#This Row],[Various  ]]&lt;&gt;1,IF(Table1[[#This Row],[Calculator / Software]]=1,1,""),"")</f>
        <v/>
      </c>
      <c r="CV546" s="171" t="str">
        <f>IF(Table1[[#This Row],[Various  ]]&lt;&gt;1,IF(Table1[[#This Row],[Information  ]]=1,1,""),"")</f>
        <v/>
      </c>
      <c r="CW546" s="171" t="str">
        <f>IF(Table1[[#This Row],[Various  ]]&lt;&gt;1,IF(Table1[[#This Row],[Interactive Tool]]=1,1,""),"")</f>
        <v/>
      </c>
      <c r="CX546" s="171" t="str">
        <f>IF(Table1[[#This Row],[Various  ]]&lt;&gt;1,IF(Table1[[#This Row],[Technical Specifications]]=1,1,""),"")</f>
        <v/>
      </c>
      <c r="CY546" s="171" t="str">
        <f>IF(Table1[[#This Row],[Various  ]]&lt;&gt;1,IF(Table1[[#This Row],[Training Resources]]=1,1,""),"")</f>
        <v/>
      </c>
      <c r="CZ546" s="171" t="str">
        <f>IF(Table1[[#This Row],[Various  ]]&lt;&gt;1,IF(Table1[[#This Row],[Toolbox]]=1,1,""),"")</f>
        <v/>
      </c>
      <c r="DA546" s="169" t="str">
        <f>IF(Table1[[#This Row],[Various  ]]&lt;&gt;1,IF(Table1[[#This Row],[Video]]=1,1,""),"")</f>
        <v/>
      </c>
      <c r="DB546" s="169" t="str">
        <f>IF(Table1[[#This Row],[Various  ]]&lt;&gt;1,IF(Table1[[#This Row],[Case study]]=1,1,""),"")</f>
        <v/>
      </c>
      <c r="DC546" s="169" t="str">
        <f>IF(Table1[[#This Row],[Various  ]]&lt;&gt;1,IF(Table1[[#This Row],[Other   ]]=1,1,""),"")</f>
        <v/>
      </c>
      <c r="DD546" s="169" t="str">
        <f>IF(Table1[[#This Row],[Various  ]]&lt;&gt;1,IF(Table1[[#This Row],[Standards]]=1,1,""),"")</f>
        <v/>
      </c>
      <c r="DE546" s="169" t="str">
        <f>IF(Table1[[#This Row],[Various]]=1,1,IF(SUM(Table1[[#This Row],[Calculator / Software]:[Standards]])&gt;1,1,""))</f>
        <v/>
      </c>
      <c r="DF546" s="169" t="str">
        <f>IF(Table1[[#This Row],[Multiple NCC links]]&lt;&gt;1,IF(Table1[[#This Row],[Design]]=1,1,""),"")</f>
        <v/>
      </c>
      <c r="DG546" s="169" t="str">
        <f>IF(Table1[[#This Row],[Multiple NCC links]]&lt;&gt;1,IF(Table1[[#This Row],[Assessment / Verification]]=1,1,""),"")</f>
        <v/>
      </c>
      <c r="DH546" s="169" t="str">
        <f>IF(Table1[[#This Row],[Multiple NCC links]]&lt;&gt;1,IF(Table1[[#This Row],[Climate Specific ]]=1,1,""),"")</f>
        <v/>
      </c>
      <c r="DI546" s="169" t="str">
        <f>IF(Table1[[#This Row],[Multiple NCC links]]&lt;&gt;1,IF(Table1[[#This Row],[Alterations / Additions]]=1,1,""),"")</f>
        <v/>
      </c>
      <c r="DJ546" s="169" t="str">
        <f>IF(Table1[[#This Row],[Multiple NCC links]]&lt;&gt;1,IF(Table1[[#This Row],[Glazing]]=1,1,""),"")</f>
        <v/>
      </c>
      <c r="DK546" s="169" t="str">
        <f>IF(Table1[[#This Row],[Multiple NCC links]]&lt;&gt;1,IF(Table1[[#This Row],[Building Fabric / Thermal / Sealing]]=1,1,""),"")</f>
        <v/>
      </c>
      <c r="DL546" s="169" t="str">
        <f>IF(Table1[[#This Row],[Multiple NCC links]]&lt;&gt;1,IF(Table1[[#This Row],[Lighting]]=1,1,""),"")</f>
        <v/>
      </c>
      <c r="DM546" s="169" t="str">
        <f>IF(Table1[[#This Row],[Multiple NCC links]]&lt;&gt;1,IF(Table1[[#This Row],[HVAC]]=1,1,""),"")</f>
        <v/>
      </c>
      <c r="DN546" s="169" t="str">
        <f>IF(Table1[[#This Row],[Multiple NCC links]]&lt;&gt;1,IF(Table1[[#This Row],[Services]]=1,1,""),"")</f>
        <v/>
      </c>
      <c r="DO546" s="169" t="str">
        <f>IF(Table1[[#This Row],[Multiple NCC links]]&lt;&gt;1,IF(Table1[[#This Row],[Maintenance &amp; Monitoring]]=1,1,""),"")</f>
        <v/>
      </c>
      <c r="DP546" s="169" t="str">
        <f>IF(Table1[[#This Row],[Multiple NCC links]]&lt;&gt;1,IF(Table1[[#This Row],[Hand over / Operations]]=1,1,""),"")</f>
        <v/>
      </c>
      <c r="DQ546" s="169" t="str">
        <f>IF(Table1[[#This Row],[Multiple NCC links]]&lt;&gt;1,IF(Table1[[#This Row],[As built assessment]]=1,1,""),"")</f>
        <v/>
      </c>
      <c r="DR546" s="169" t="str">
        <f>IF(Table1[[#This Row],[Multiple NCC links]]&lt;&gt;1,IF(Table1[[#This Row],[Beyond compliance]]=1,1,""),"")</f>
        <v/>
      </c>
      <c r="DS546" s="169" t="str">
        <f>IF(SUM(Table1[[#This Row],[Design]:[Beyond compliance]])&gt;1,1,"")</f>
        <v/>
      </c>
      <c r="DT546" s="169" t="str">
        <f>IF(Table1[[#This Row],[Both Residential &amp; Commercial4]]&lt;&gt;1,IF(Table1[[#This Row],[Residential]]=1,1,""),"")</f>
        <v/>
      </c>
      <c r="DU546" s="169" t="str">
        <f>IF(Table1[[#This Row],[Both Residential &amp; Commercial4]]&lt;&gt;1,IF(Table1[[#This Row],[Commercial]]=1,1,""),"")</f>
        <v/>
      </c>
      <c r="DV546" s="169" t="str">
        <f>Table1[[#This Row],[Residential &amp; Commercial]]</f>
        <v/>
      </c>
      <c r="DW546" s="169"/>
    </row>
    <row r="547" spans="1:127" s="49" customFormat="1" ht="20.25" thickTop="1" thickBot="1" x14ac:dyDescent="0.35">
      <c r="A547" s="97"/>
      <c r="B547" s="97"/>
      <c r="C547" s="88"/>
      <c r="D547" s="88"/>
      <c r="E547" s="176"/>
      <c r="F547" s="176"/>
      <c r="G547" s="176"/>
      <c r="H547" s="176"/>
      <c r="I547" s="90" t="str">
        <f>IF(AND(Table1[[#This Row],[General]]=1,Table1[[#This Row],[Beginner]]=1,Table1[[#This Row],[Intermediate]]=1,Table1[[#This Row],[Advanced]]=1),1,"")</f>
        <v/>
      </c>
      <c r="J547" s="90" t="str">
        <f>CONCATENATE(IF(Table1[[#This Row],[General]]=1,"General, ",""), IF(Table1[[#This Row],[Beginner]]=1,"Beginner, ",""),IF(Table1[[#This Row],[Intermediate]]=1,"Intermediate, ",""), IF(Table1[[#This Row],[Advanced]]=1,"Advanced",""))</f>
        <v/>
      </c>
      <c r="K547" s="91"/>
      <c r="L547" s="179"/>
      <c r="M547" s="91"/>
      <c r="N547" s="91"/>
      <c r="O547" s="159"/>
      <c r="P547" s="91"/>
      <c r="Q547" s="91"/>
      <c r="R547" s="91"/>
      <c r="S54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47" s="102"/>
      <c r="U547" s="102"/>
      <c r="V547" s="240"/>
      <c r="W547" s="240"/>
      <c r="X547" s="102"/>
      <c r="Y547" s="102"/>
      <c r="Z547" s="102"/>
      <c r="AA547" s="102"/>
      <c r="AB547" s="102"/>
      <c r="AC547" s="102"/>
      <c r="AD547" s="102"/>
      <c r="AE547" s="102"/>
      <c r="AF547" s="102"/>
      <c r="AG54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47" s="103"/>
      <c r="AI547" s="103"/>
      <c r="AJ547" s="103"/>
      <c r="AK547" s="74" t="str">
        <f>CONCATENATE(IF(Table1[[#This Row],[Digital]]=1,"Digital, ",""),IF(Table1[[#This Row],[Face to Face]]=1,"Face to face, ",""),IF(Table1[[#This Row],[Blended]]=1,"Blended",""))</f>
        <v/>
      </c>
      <c r="AL547" s="99"/>
      <c r="AM547" s="104"/>
      <c r="AN547" s="130"/>
      <c r="AO547" s="94"/>
      <c r="AP547" s="182"/>
      <c r="AQ547" s="94"/>
      <c r="AR547" s="94"/>
      <c r="AS547" s="94"/>
      <c r="AT547" s="94"/>
      <c r="AU547" s="94"/>
      <c r="AV547" s="182"/>
      <c r="AW547" s="182"/>
      <c r="AX547" s="182"/>
      <c r="AY547" s="94"/>
      <c r="AZ54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4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47" s="95"/>
      <c r="BC547" s="95"/>
      <c r="BD547" s="90" t="str">
        <f>IF(AND(Table1[[#This Row],[Residential]]=1,Table1[[#This Row],[Commercial]]=1),1,"")</f>
        <v/>
      </c>
      <c r="BE547" s="90" t="str">
        <f>CONCATENATE(IF(Table1[[#This Row],[Residential]]=1,"Residential, ",""),IF(Table1[[#This Row],[Commercial]]=1,"Commercial",""))</f>
        <v/>
      </c>
      <c r="BF547" s="94"/>
      <c r="BG547" s="94"/>
      <c r="BH547" s="94"/>
      <c r="BI547" s="94"/>
      <c r="BJ547" s="94"/>
      <c r="BK547" s="94"/>
      <c r="BL547" s="94"/>
      <c r="BM547" s="182"/>
      <c r="BN547" s="94"/>
      <c r="BO54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47" s="178"/>
      <c r="BQ547" s="120"/>
      <c r="BR547" s="132"/>
      <c r="BS547" s="120"/>
      <c r="BT547" s="175"/>
      <c r="BU547" s="175"/>
      <c r="BV547" s="175"/>
      <c r="BW547" s="121"/>
      <c r="BX547" s="121"/>
      <c r="BY547" s="121"/>
      <c r="BZ547" s="227"/>
      <c r="CA54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47" s="48">
        <f>COUNTIF(Table1[[#This Row],[Validity]:[Alignment with NCC (Yes=1,No=0)]],"N/A")</f>
        <v>0</v>
      </c>
      <c r="CC547" s="48">
        <f>IF(ISERROR(Table1[[#This Row],[Total Quality Score (out of 10)]]/(4-Table1[[#This Row],[N/A Count]])),0,Table1[[#This Row],[Total Quality Score (out of 10)]]/(4-Table1[[#This Row],[N/A Count]]))</f>
        <v>0</v>
      </c>
      <c r="CD547" s="106"/>
      <c r="CE547" s="106"/>
      <c r="CF547" s="172" t="str">
        <f>IF(SUM(Table1[[#This Row],[Multiple]:[Level (all)62]])&lt;1,IF(Table1[[#This Row],[General]]=1,1,""),"")</f>
        <v/>
      </c>
      <c r="CG547" s="172" t="str">
        <f>IF(SUM(Table1[[#This Row],[Multiple]:[Level (all)62]])&lt;1,IF(Table1[[#This Row],[Beginner]]=1,1,""),"")</f>
        <v/>
      </c>
      <c r="CH547" s="171" t="str">
        <f>IF(SUM(Table1[[#This Row],[Multiple]:[Level (all)62]])&lt;1,IF(Table1[[#This Row],[Intermediate]]=1,1,""),"")</f>
        <v/>
      </c>
      <c r="CI547" s="171" t="str">
        <f>IF(SUM(Table1[[#This Row],[Multiple]:[Level (all)62]])&lt;1,IF(Table1[[#This Row],[Advanced]]=1,1,""),"")</f>
        <v/>
      </c>
      <c r="CJ547" s="171" t="str">
        <f>IF(AND(SUM(Table1[[#This Row],[General]:[Advanced]])&lt;4,SUM(Table1[[#This Row],[General]:[Advanced]])&gt;1),1,"")</f>
        <v/>
      </c>
      <c r="CK547" s="171" t="str">
        <f>Table1[[#This Row],[Level (all)]]</f>
        <v/>
      </c>
      <c r="CL547" s="171" t="str">
        <f>IF(Table1[[#This Row],[Multiple audience]]&lt;&gt;1,IF(Table1[[#This Row],[General Audience]]=1,1,""),"")</f>
        <v/>
      </c>
      <c r="CM547" s="171" t="str">
        <f>IF(Table1[[#This Row],[Multiple audience]]&lt;&gt;1,IF(Table1[[#This Row],[Planners / Designers ]]=1,1,""),"")</f>
        <v/>
      </c>
      <c r="CN547" s="171" t="str">
        <f>IF(Table1[[#This Row],[Multiple audience]]&lt;&gt;1,IF(Table1[[#This Row],[Regulatory Assessors]]=1,1,""),"")</f>
        <v/>
      </c>
      <c r="CO547" s="171" t="str">
        <f>IF(Table1[[#This Row],[Multiple audience]]&lt;&gt;1,IF(Table1[[#This Row],[Builders / Management]]=1,1,""),"")</f>
        <v/>
      </c>
      <c r="CP547" s="171" t="str">
        <f>IF(Table1[[#This Row],[Multiple audience]]&lt;&gt;1,IF(Table1[[#This Row],[Energy / Sus Assessors]]=1,1,""),"")</f>
        <v/>
      </c>
      <c r="CQ547" s="171" t="str">
        <f>IF(Table1[[#This Row],[Multiple audience]]&lt;&gt;1,IF(Table1[[#This Row],[Semi-skilled]]=1,1,""),"")</f>
        <v/>
      </c>
      <c r="CR547" s="171" t="str">
        <f>IF(Table1[[#This Row],[Multiple audience]]&lt;&gt;1,IF(Table1[[#This Row],[Trades]]=1,1,""),"")</f>
        <v/>
      </c>
      <c r="CS547" s="171" t="str">
        <f>IF(Table1[[#This Row],[Multiple audience]]&lt;&gt;1,IF(Table1[[#This Row],[Other]]=1,1,""),"")</f>
        <v/>
      </c>
      <c r="CT547" s="171" t="str">
        <f>IF(SUM(Table1[[#This Row],[General Audience]:[Other]])&gt;1,1,"")</f>
        <v/>
      </c>
      <c r="CU547" s="171" t="str">
        <f>IF(Table1[[#This Row],[Various  ]]&lt;&gt;1,IF(Table1[[#This Row],[Calculator / Software]]=1,1,""),"")</f>
        <v/>
      </c>
      <c r="CV547" s="171" t="str">
        <f>IF(Table1[[#This Row],[Various  ]]&lt;&gt;1,IF(Table1[[#This Row],[Information  ]]=1,1,""),"")</f>
        <v/>
      </c>
      <c r="CW547" s="171" t="str">
        <f>IF(Table1[[#This Row],[Various  ]]&lt;&gt;1,IF(Table1[[#This Row],[Interactive Tool]]=1,1,""),"")</f>
        <v/>
      </c>
      <c r="CX547" s="171" t="str">
        <f>IF(Table1[[#This Row],[Various  ]]&lt;&gt;1,IF(Table1[[#This Row],[Technical Specifications]]=1,1,""),"")</f>
        <v/>
      </c>
      <c r="CY547" s="171" t="str">
        <f>IF(Table1[[#This Row],[Various  ]]&lt;&gt;1,IF(Table1[[#This Row],[Training Resources]]=1,1,""),"")</f>
        <v/>
      </c>
      <c r="CZ547" s="171" t="str">
        <f>IF(Table1[[#This Row],[Various  ]]&lt;&gt;1,IF(Table1[[#This Row],[Toolbox]]=1,1,""),"")</f>
        <v/>
      </c>
      <c r="DA547" s="169" t="str">
        <f>IF(Table1[[#This Row],[Various  ]]&lt;&gt;1,IF(Table1[[#This Row],[Video]]=1,1,""),"")</f>
        <v/>
      </c>
      <c r="DB547" s="169" t="str">
        <f>IF(Table1[[#This Row],[Various  ]]&lt;&gt;1,IF(Table1[[#This Row],[Case study]]=1,1,""),"")</f>
        <v/>
      </c>
      <c r="DC547" s="169" t="str">
        <f>IF(Table1[[#This Row],[Various  ]]&lt;&gt;1,IF(Table1[[#This Row],[Other   ]]=1,1,""),"")</f>
        <v/>
      </c>
      <c r="DD547" s="169" t="str">
        <f>IF(Table1[[#This Row],[Various  ]]&lt;&gt;1,IF(Table1[[#This Row],[Standards]]=1,1,""),"")</f>
        <v/>
      </c>
      <c r="DE547" s="169" t="str">
        <f>IF(Table1[[#This Row],[Various]]=1,1,IF(SUM(Table1[[#This Row],[Calculator / Software]:[Standards]])&gt;1,1,""))</f>
        <v/>
      </c>
      <c r="DF547" s="169" t="str">
        <f>IF(Table1[[#This Row],[Multiple NCC links]]&lt;&gt;1,IF(Table1[[#This Row],[Design]]=1,1,""),"")</f>
        <v/>
      </c>
      <c r="DG547" s="169" t="str">
        <f>IF(Table1[[#This Row],[Multiple NCC links]]&lt;&gt;1,IF(Table1[[#This Row],[Assessment / Verification]]=1,1,""),"")</f>
        <v/>
      </c>
      <c r="DH547" s="169" t="str">
        <f>IF(Table1[[#This Row],[Multiple NCC links]]&lt;&gt;1,IF(Table1[[#This Row],[Climate Specific ]]=1,1,""),"")</f>
        <v/>
      </c>
      <c r="DI547" s="169" t="str">
        <f>IF(Table1[[#This Row],[Multiple NCC links]]&lt;&gt;1,IF(Table1[[#This Row],[Alterations / Additions]]=1,1,""),"")</f>
        <v/>
      </c>
      <c r="DJ547" s="169" t="str">
        <f>IF(Table1[[#This Row],[Multiple NCC links]]&lt;&gt;1,IF(Table1[[#This Row],[Glazing]]=1,1,""),"")</f>
        <v/>
      </c>
      <c r="DK547" s="169" t="str">
        <f>IF(Table1[[#This Row],[Multiple NCC links]]&lt;&gt;1,IF(Table1[[#This Row],[Building Fabric / Thermal / Sealing]]=1,1,""),"")</f>
        <v/>
      </c>
      <c r="DL547" s="169" t="str">
        <f>IF(Table1[[#This Row],[Multiple NCC links]]&lt;&gt;1,IF(Table1[[#This Row],[Lighting]]=1,1,""),"")</f>
        <v/>
      </c>
      <c r="DM547" s="169" t="str">
        <f>IF(Table1[[#This Row],[Multiple NCC links]]&lt;&gt;1,IF(Table1[[#This Row],[HVAC]]=1,1,""),"")</f>
        <v/>
      </c>
      <c r="DN547" s="169" t="str">
        <f>IF(Table1[[#This Row],[Multiple NCC links]]&lt;&gt;1,IF(Table1[[#This Row],[Services]]=1,1,""),"")</f>
        <v/>
      </c>
      <c r="DO547" s="169" t="str">
        <f>IF(Table1[[#This Row],[Multiple NCC links]]&lt;&gt;1,IF(Table1[[#This Row],[Maintenance &amp; Monitoring]]=1,1,""),"")</f>
        <v/>
      </c>
      <c r="DP547" s="169" t="str">
        <f>IF(Table1[[#This Row],[Multiple NCC links]]&lt;&gt;1,IF(Table1[[#This Row],[Hand over / Operations]]=1,1,""),"")</f>
        <v/>
      </c>
      <c r="DQ547" s="169" t="str">
        <f>IF(Table1[[#This Row],[Multiple NCC links]]&lt;&gt;1,IF(Table1[[#This Row],[As built assessment]]=1,1,""),"")</f>
        <v/>
      </c>
      <c r="DR547" s="169" t="str">
        <f>IF(Table1[[#This Row],[Multiple NCC links]]&lt;&gt;1,IF(Table1[[#This Row],[Beyond compliance]]=1,1,""),"")</f>
        <v/>
      </c>
      <c r="DS547" s="169" t="str">
        <f>IF(SUM(Table1[[#This Row],[Design]:[Beyond compliance]])&gt;1,1,"")</f>
        <v/>
      </c>
      <c r="DT547" s="169" t="str">
        <f>IF(Table1[[#This Row],[Both Residential &amp; Commercial4]]&lt;&gt;1,IF(Table1[[#This Row],[Residential]]=1,1,""),"")</f>
        <v/>
      </c>
      <c r="DU547" s="169" t="str">
        <f>IF(Table1[[#This Row],[Both Residential &amp; Commercial4]]&lt;&gt;1,IF(Table1[[#This Row],[Commercial]]=1,1,""),"")</f>
        <v/>
      </c>
      <c r="DV547" s="169" t="str">
        <f>Table1[[#This Row],[Residential &amp; Commercial]]</f>
        <v/>
      </c>
      <c r="DW547" s="169"/>
    </row>
    <row r="548" spans="1:127" s="49" customFormat="1" ht="20.25" thickTop="1" thickBot="1" x14ac:dyDescent="0.35">
      <c r="A548" s="97"/>
      <c r="B548" s="97"/>
      <c r="C548" s="88"/>
      <c r="D548" s="88"/>
      <c r="E548" s="176"/>
      <c r="F548" s="176"/>
      <c r="G548" s="176"/>
      <c r="H548" s="176"/>
      <c r="I548" s="90" t="str">
        <f>IF(AND(Table1[[#This Row],[General]]=1,Table1[[#This Row],[Beginner]]=1,Table1[[#This Row],[Intermediate]]=1,Table1[[#This Row],[Advanced]]=1),1,"")</f>
        <v/>
      </c>
      <c r="J548" s="90" t="str">
        <f>CONCATENATE(IF(Table1[[#This Row],[General]]=1,"General, ",""), IF(Table1[[#This Row],[Beginner]]=1,"Beginner, ",""),IF(Table1[[#This Row],[Intermediate]]=1,"Intermediate, ",""), IF(Table1[[#This Row],[Advanced]]=1,"Advanced",""))</f>
        <v/>
      </c>
      <c r="K548" s="91"/>
      <c r="L548" s="179"/>
      <c r="M548" s="91"/>
      <c r="N548" s="91"/>
      <c r="O548" s="159"/>
      <c r="P548" s="91"/>
      <c r="Q548" s="91"/>
      <c r="R548" s="91"/>
      <c r="S54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48" s="102"/>
      <c r="U548" s="102"/>
      <c r="V548" s="240"/>
      <c r="W548" s="240"/>
      <c r="X548" s="102"/>
      <c r="Y548" s="102"/>
      <c r="Z548" s="102"/>
      <c r="AA548" s="102"/>
      <c r="AB548" s="102"/>
      <c r="AC548" s="102"/>
      <c r="AD548" s="102"/>
      <c r="AE548" s="102"/>
      <c r="AF548" s="102"/>
      <c r="AG54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48" s="103"/>
      <c r="AI548" s="103"/>
      <c r="AJ548" s="103"/>
      <c r="AK548" s="74" t="str">
        <f>CONCATENATE(IF(Table1[[#This Row],[Digital]]=1,"Digital, ",""),IF(Table1[[#This Row],[Face to Face]]=1,"Face to face, ",""),IF(Table1[[#This Row],[Blended]]=1,"Blended",""))</f>
        <v/>
      </c>
      <c r="AL548" s="99"/>
      <c r="AM548" s="104"/>
      <c r="AN548" s="130"/>
      <c r="AO548" s="94"/>
      <c r="AP548" s="182"/>
      <c r="AQ548" s="94"/>
      <c r="AR548" s="94"/>
      <c r="AS548" s="94"/>
      <c r="AT548" s="94"/>
      <c r="AU548" s="94"/>
      <c r="AV548" s="182"/>
      <c r="AW548" s="182"/>
      <c r="AX548" s="182"/>
      <c r="AY548" s="94"/>
      <c r="AZ54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4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48" s="95"/>
      <c r="BC548" s="95"/>
      <c r="BD548" s="90" t="str">
        <f>IF(AND(Table1[[#This Row],[Residential]]=1,Table1[[#This Row],[Commercial]]=1),1,"")</f>
        <v/>
      </c>
      <c r="BE548" s="90" t="str">
        <f>CONCATENATE(IF(Table1[[#This Row],[Residential]]=1,"Residential, ",""),IF(Table1[[#This Row],[Commercial]]=1,"Commercial",""))</f>
        <v/>
      </c>
      <c r="BF548" s="94"/>
      <c r="BG548" s="94"/>
      <c r="BH548" s="94"/>
      <c r="BI548" s="94"/>
      <c r="BJ548" s="94"/>
      <c r="BK548" s="94"/>
      <c r="BL548" s="94"/>
      <c r="BM548" s="182"/>
      <c r="BN548" s="94"/>
      <c r="BO54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48" s="178"/>
      <c r="BQ548" s="120"/>
      <c r="BR548" s="132"/>
      <c r="BS548" s="120"/>
      <c r="BT548" s="175"/>
      <c r="BU548" s="175"/>
      <c r="BV548" s="175"/>
      <c r="BW548" s="121"/>
      <c r="BX548" s="121"/>
      <c r="BY548" s="121"/>
      <c r="BZ548" s="227"/>
      <c r="CA54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48" s="48">
        <f>COUNTIF(Table1[[#This Row],[Validity]:[Alignment with NCC (Yes=1,No=0)]],"N/A")</f>
        <v>0</v>
      </c>
      <c r="CC548" s="48">
        <f>IF(ISERROR(Table1[[#This Row],[Total Quality Score (out of 10)]]/(4-Table1[[#This Row],[N/A Count]])),0,Table1[[#This Row],[Total Quality Score (out of 10)]]/(4-Table1[[#This Row],[N/A Count]]))</f>
        <v>0</v>
      </c>
      <c r="CD548" s="106"/>
      <c r="CE548" s="106"/>
      <c r="CF548" s="172" t="str">
        <f>IF(SUM(Table1[[#This Row],[Multiple]:[Level (all)62]])&lt;1,IF(Table1[[#This Row],[General]]=1,1,""),"")</f>
        <v/>
      </c>
      <c r="CG548" s="172" t="str">
        <f>IF(SUM(Table1[[#This Row],[Multiple]:[Level (all)62]])&lt;1,IF(Table1[[#This Row],[Beginner]]=1,1,""),"")</f>
        <v/>
      </c>
      <c r="CH548" s="171" t="str">
        <f>IF(SUM(Table1[[#This Row],[Multiple]:[Level (all)62]])&lt;1,IF(Table1[[#This Row],[Intermediate]]=1,1,""),"")</f>
        <v/>
      </c>
      <c r="CI548" s="171" t="str">
        <f>IF(SUM(Table1[[#This Row],[Multiple]:[Level (all)62]])&lt;1,IF(Table1[[#This Row],[Advanced]]=1,1,""),"")</f>
        <v/>
      </c>
      <c r="CJ548" s="171" t="str">
        <f>IF(AND(SUM(Table1[[#This Row],[General]:[Advanced]])&lt;4,SUM(Table1[[#This Row],[General]:[Advanced]])&gt;1),1,"")</f>
        <v/>
      </c>
      <c r="CK548" s="171" t="str">
        <f>Table1[[#This Row],[Level (all)]]</f>
        <v/>
      </c>
      <c r="CL548" s="171" t="str">
        <f>IF(Table1[[#This Row],[Multiple audience]]&lt;&gt;1,IF(Table1[[#This Row],[General Audience]]=1,1,""),"")</f>
        <v/>
      </c>
      <c r="CM548" s="171" t="str">
        <f>IF(Table1[[#This Row],[Multiple audience]]&lt;&gt;1,IF(Table1[[#This Row],[Planners / Designers ]]=1,1,""),"")</f>
        <v/>
      </c>
      <c r="CN548" s="171" t="str">
        <f>IF(Table1[[#This Row],[Multiple audience]]&lt;&gt;1,IF(Table1[[#This Row],[Regulatory Assessors]]=1,1,""),"")</f>
        <v/>
      </c>
      <c r="CO548" s="171" t="str">
        <f>IF(Table1[[#This Row],[Multiple audience]]&lt;&gt;1,IF(Table1[[#This Row],[Builders / Management]]=1,1,""),"")</f>
        <v/>
      </c>
      <c r="CP548" s="171" t="str">
        <f>IF(Table1[[#This Row],[Multiple audience]]&lt;&gt;1,IF(Table1[[#This Row],[Energy / Sus Assessors]]=1,1,""),"")</f>
        <v/>
      </c>
      <c r="CQ548" s="171" t="str">
        <f>IF(Table1[[#This Row],[Multiple audience]]&lt;&gt;1,IF(Table1[[#This Row],[Semi-skilled]]=1,1,""),"")</f>
        <v/>
      </c>
      <c r="CR548" s="171" t="str">
        <f>IF(Table1[[#This Row],[Multiple audience]]&lt;&gt;1,IF(Table1[[#This Row],[Trades]]=1,1,""),"")</f>
        <v/>
      </c>
      <c r="CS548" s="171" t="str">
        <f>IF(Table1[[#This Row],[Multiple audience]]&lt;&gt;1,IF(Table1[[#This Row],[Other]]=1,1,""),"")</f>
        <v/>
      </c>
      <c r="CT548" s="171" t="str">
        <f>IF(SUM(Table1[[#This Row],[General Audience]:[Other]])&gt;1,1,"")</f>
        <v/>
      </c>
      <c r="CU548" s="171" t="str">
        <f>IF(Table1[[#This Row],[Various  ]]&lt;&gt;1,IF(Table1[[#This Row],[Calculator / Software]]=1,1,""),"")</f>
        <v/>
      </c>
      <c r="CV548" s="171" t="str">
        <f>IF(Table1[[#This Row],[Various  ]]&lt;&gt;1,IF(Table1[[#This Row],[Information  ]]=1,1,""),"")</f>
        <v/>
      </c>
      <c r="CW548" s="171" t="str">
        <f>IF(Table1[[#This Row],[Various  ]]&lt;&gt;1,IF(Table1[[#This Row],[Interactive Tool]]=1,1,""),"")</f>
        <v/>
      </c>
      <c r="CX548" s="171" t="str">
        <f>IF(Table1[[#This Row],[Various  ]]&lt;&gt;1,IF(Table1[[#This Row],[Technical Specifications]]=1,1,""),"")</f>
        <v/>
      </c>
      <c r="CY548" s="171" t="str">
        <f>IF(Table1[[#This Row],[Various  ]]&lt;&gt;1,IF(Table1[[#This Row],[Training Resources]]=1,1,""),"")</f>
        <v/>
      </c>
      <c r="CZ548" s="171" t="str">
        <f>IF(Table1[[#This Row],[Various  ]]&lt;&gt;1,IF(Table1[[#This Row],[Toolbox]]=1,1,""),"")</f>
        <v/>
      </c>
      <c r="DA548" s="169" t="str">
        <f>IF(Table1[[#This Row],[Various  ]]&lt;&gt;1,IF(Table1[[#This Row],[Video]]=1,1,""),"")</f>
        <v/>
      </c>
      <c r="DB548" s="169" t="str">
        <f>IF(Table1[[#This Row],[Various  ]]&lt;&gt;1,IF(Table1[[#This Row],[Case study]]=1,1,""),"")</f>
        <v/>
      </c>
      <c r="DC548" s="169" t="str">
        <f>IF(Table1[[#This Row],[Various  ]]&lt;&gt;1,IF(Table1[[#This Row],[Other   ]]=1,1,""),"")</f>
        <v/>
      </c>
      <c r="DD548" s="169" t="str">
        <f>IF(Table1[[#This Row],[Various  ]]&lt;&gt;1,IF(Table1[[#This Row],[Standards]]=1,1,""),"")</f>
        <v/>
      </c>
      <c r="DE548" s="169" t="str">
        <f>IF(Table1[[#This Row],[Various]]=1,1,IF(SUM(Table1[[#This Row],[Calculator / Software]:[Standards]])&gt;1,1,""))</f>
        <v/>
      </c>
      <c r="DF548" s="169" t="str">
        <f>IF(Table1[[#This Row],[Multiple NCC links]]&lt;&gt;1,IF(Table1[[#This Row],[Design]]=1,1,""),"")</f>
        <v/>
      </c>
      <c r="DG548" s="169" t="str">
        <f>IF(Table1[[#This Row],[Multiple NCC links]]&lt;&gt;1,IF(Table1[[#This Row],[Assessment / Verification]]=1,1,""),"")</f>
        <v/>
      </c>
      <c r="DH548" s="169" t="str">
        <f>IF(Table1[[#This Row],[Multiple NCC links]]&lt;&gt;1,IF(Table1[[#This Row],[Climate Specific ]]=1,1,""),"")</f>
        <v/>
      </c>
      <c r="DI548" s="169" t="str">
        <f>IF(Table1[[#This Row],[Multiple NCC links]]&lt;&gt;1,IF(Table1[[#This Row],[Alterations / Additions]]=1,1,""),"")</f>
        <v/>
      </c>
      <c r="DJ548" s="169" t="str">
        <f>IF(Table1[[#This Row],[Multiple NCC links]]&lt;&gt;1,IF(Table1[[#This Row],[Glazing]]=1,1,""),"")</f>
        <v/>
      </c>
      <c r="DK548" s="169" t="str">
        <f>IF(Table1[[#This Row],[Multiple NCC links]]&lt;&gt;1,IF(Table1[[#This Row],[Building Fabric / Thermal / Sealing]]=1,1,""),"")</f>
        <v/>
      </c>
      <c r="DL548" s="169" t="str">
        <f>IF(Table1[[#This Row],[Multiple NCC links]]&lt;&gt;1,IF(Table1[[#This Row],[Lighting]]=1,1,""),"")</f>
        <v/>
      </c>
      <c r="DM548" s="169" t="str">
        <f>IF(Table1[[#This Row],[Multiple NCC links]]&lt;&gt;1,IF(Table1[[#This Row],[HVAC]]=1,1,""),"")</f>
        <v/>
      </c>
      <c r="DN548" s="169" t="str">
        <f>IF(Table1[[#This Row],[Multiple NCC links]]&lt;&gt;1,IF(Table1[[#This Row],[Services]]=1,1,""),"")</f>
        <v/>
      </c>
      <c r="DO548" s="169" t="str">
        <f>IF(Table1[[#This Row],[Multiple NCC links]]&lt;&gt;1,IF(Table1[[#This Row],[Maintenance &amp; Monitoring]]=1,1,""),"")</f>
        <v/>
      </c>
      <c r="DP548" s="169" t="str">
        <f>IF(Table1[[#This Row],[Multiple NCC links]]&lt;&gt;1,IF(Table1[[#This Row],[Hand over / Operations]]=1,1,""),"")</f>
        <v/>
      </c>
      <c r="DQ548" s="169" t="str">
        <f>IF(Table1[[#This Row],[Multiple NCC links]]&lt;&gt;1,IF(Table1[[#This Row],[As built assessment]]=1,1,""),"")</f>
        <v/>
      </c>
      <c r="DR548" s="169" t="str">
        <f>IF(Table1[[#This Row],[Multiple NCC links]]&lt;&gt;1,IF(Table1[[#This Row],[Beyond compliance]]=1,1,""),"")</f>
        <v/>
      </c>
      <c r="DS548" s="169" t="str">
        <f>IF(SUM(Table1[[#This Row],[Design]:[Beyond compliance]])&gt;1,1,"")</f>
        <v/>
      </c>
      <c r="DT548" s="169" t="str">
        <f>IF(Table1[[#This Row],[Both Residential &amp; Commercial4]]&lt;&gt;1,IF(Table1[[#This Row],[Residential]]=1,1,""),"")</f>
        <v/>
      </c>
      <c r="DU548" s="169" t="str">
        <f>IF(Table1[[#This Row],[Both Residential &amp; Commercial4]]&lt;&gt;1,IF(Table1[[#This Row],[Commercial]]=1,1,""),"")</f>
        <v/>
      </c>
      <c r="DV548" s="169" t="str">
        <f>Table1[[#This Row],[Residential &amp; Commercial]]</f>
        <v/>
      </c>
      <c r="DW548" s="169"/>
    </row>
    <row r="549" spans="1:127" s="49" customFormat="1" ht="20.25" thickTop="1" thickBot="1" x14ac:dyDescent="0.35">
      <c r="A549" s="97"/>
      <c r="B549" s="97"/>
      <c r="C549" s="88"/>
      <c r="D549" s="88"/>
      <c r="E549" s="176"/>
      <c r="F549" s="176"/>
      <c r="G549" s="176"/>
      <c r="H549" s="176"/>
      <c r="I549" s="90" t="str">
        <f>IF(AND(Table1[[#This Row],[General]]=1,Table1[[#This Row],[Beginner]]=1,Table1[[#This Row],[Intermediate]]=1,Table1[[#This Row],[Advanced]]=1),1,"")</f>
        <v/>
      </c>
      <c r="J549" s="90" t="str">
        <f>CONCATENATE(IF(Table1[[#This Row],[General]]=1,"General, ",""), IF(Table1[[#This Row],[Beginner]]=1,"Beginner, ",""),IF(Table1[[#This Row],[Intermediate]]=1,"Intermediate, ",""), IF(Table1[[#This Row],[Advanced]]=1,"Advanced",""))</f>
        <v/>
      </c>
      <c r="K549" s="91"/>
      <c r="L549" s="179"/>
      <c r="M549" s="91"/>
      <c r="N549" s="91"/>
      <c r="O549" s="159"/>
      <c r="P549" s="91"/>
      <c r="Q549" s="91"/>
      <c r="R549" s="91"/>
      <c r="S54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49" s="102"/>
      <c r="U549" s="102"/>
      <c r="V549" s="240"/>
      <c r="W549" s="240"/>
      <c r="X549" s="102"/>
      <c r="Y549" s="102"/>
      <c r="Z549" s="102"/>
      <c r="AA549" s="102"/>
      <c r="AB549" s="102"/>
      <c r="AC549" s="102"/>
      <c r="AD549" s="102"/>
      <c r="AE549" s="102"/>
      <c r="AF549" s="102"/>
      <c r="AG54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49" s="103"/>
      <c r="AI549" s="103"/>
      <c r="AJ549" s="103"/>
      <c r="AK549" s="74" t="str">
        <f>CONCATENATE(IF(Table1[[#This Row],[Digital]]=1,"Digital, ",""),IF(Table1[[#This Row],[Face to Face]]=1,"Face to face, ",""),IF(Table1[[#This Row],[Blended]]=1,"Blended",""))</f>
        <v/>
      </c>
      <c r="AL549" s="99"/>
      <c r="AM549" s="104"/>
      <c r="AN549" s="130"/>
      <c r="AO549" s="94"/>
      <c r="AP549" s="182"/>
      <c r="AQ549" s="94"/>
      <c r="AR549" s="94"/>
      <c r="AS549" s="94"/>
      <c r="AT549" s="94"/>
      <c r="AU549" s="94"/>
      <c r="AV549" s="182"/>
      <c r="AW549" s="182"/>
      <c r="AX549" s="182"/>
      <c r="AY549" s="94"/>
      <c r="AZ54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4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49" s="95"/>
      <c r="BC549" s="95"/>
      <c r="BD549" s="90" t="str">
        <f>IF(AND(Table1[[#This Row],[Residential]]=1,Table1[[#This Row],[Commercial]]=1),1,"")</f>
        <v/>
      </c>
      <c r="BE549" s="90" t="str">
        <f>CONCATENATE(IF(Table1[[#This Row],[Residential]]=1,"Residential, ",""),IF(Table1[[#This Row],[Commercial]]=1,"Commercial",""))</f>
        <v/>
      </c>
      <c r="BF549" s="94"/>
      <c r="BG549" s="94"/>
      <c r="BH549" s="94"/>
      <c r="BI549" s="94"/>
      <c r="BJ549" s="94"/>
      <c r="BK549" s="94"/>
      <c r="BL549" s="94"/>
      <c r="BM549" s="182"/>
      <c r="BN549" s="94"/>
      <c r="BO54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49" s="178"/>
      <c r="BQ549" s="120"/>
      <c r="BR549" s="132"/>
      <c r="BS549" s="120"/>
      <c r="BT549" s="175"/>
      <c r="BU549" s="175"/>
      <c r="BV549" s="175"/>
      <c r="BW549" s="121"/>
      <c r="BX549" s="121"/>
      <c r="BY549" s="121"/>
      <c r="BZ549" s="227"/>
      <c r="CA54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49" s="48">
        <f>COUNTIF(Table1[[#This Row],[Validity]:[Alignment with NCC (Yes=1,No=0)]],"N/A")</f>
        <v>0</v>
      </c>
      <c r="CC549" s="48">
        <f>IF(ISERROR(Table1[[#This Row],[Total Quality Score (out of 10)]]/(4-Table1[[#This Row],[N/A Count]])),0,Table1[[#This Row],[Total Quality Score (out of 10)]]/(4-Table1[[#This Row],[N/A Count]]))</f>
        <v>0</v>
      </c>
      <c r="CD549" s="106"/>
      <c r="CE549" s="106"/>
      <c r="CF549" s="172" t="str">
        <f>IF(SUM(Table1[[#This Row],[Multiple]:[Level (all)62]])&lt;1,IF(Table1[[#This Row],[General]]=1,1,""),"")</f>
        <v/>
      </c>
      <c r="CG549" s="172" t="str">
        <f>IF(SUM(Table1[[#This Row],[Multiple]:[Level (all)62]])&lt;1,IF(Table1[[#This Row],[Beginner]]=1,1,""),"")</f>
        <v/>
      </c>
      <c r="CH549" s="171" t="str">
        <f>IF(SUM(Table1[[#This Row],[Multiple]:[Level (all)62]])&lt;1,IF(Table1[[#This Row],[Intermediate]]=1,1,""),"")</f>
        <v/>
      </c>
      <c r="CI549" s="171" t="str">
        <f>IF(SUM(Table1[[#This Row],[Multiple]:[Level (all)62]])&lt;1,IF(Table1[[#This Row],[Advanced]]=1,1,""),"")</f>
        <v/>
      </c>
      <c r="CJ549" s="171" t="str">
        <f>IF(AND(SUM(Table1[[#This Row],[General]:[Advanced]])&lt;4,SUM(Table1[[#This Row],[General]:[Advanced]])&gt;1),1,"")</f>
        <v/>
      </c>
      <c r="CK549" s="171" t="str">
        <f>Table1[[#This Row],[Level (all)]]</f>
        <v/>
      </c>
      <c r="CL549" s="171" t="str">
        <f>IF(Table1[[#This Row],[Multiple audience]]&lt;&gt;1,IF(Table1[[#This Row],[General Audience]]=1,1,""),"")</f>
        <v/>
      </c>
      <c r="CM549" s="171" t="str">
        <f>IF(Table1[[#This Row],[Multiple audience]]&lt;&gt;1,IF(Table1[[#This Row],[Planners / Designers ]]=1,1,""),"")</f>
        <v/>
      </c>
      <c r="CN549" s="171" t="str">
        <f>IF(Table1[[#This Row],[Multiple audience]]&lt;&gt;1,IF(Table1[[#This Row],[Regulatory Assessors]]=1,1,""),"")</f>
        <v/>
      </c>
      <c r="CO549" s="171" t="str">
        <f>IF(Table1[[#This Row],[Multiple audience]]&lt;&gt;1,IF(Table1[[#This Row],[Builders / Management]]=1,1,""),"")</f>
        <v/>
      </c>
      <c r="CP549" s="171" t="str">
        <f>IF(Table1[[#This Row],[Multiple audience]]&lt;&gt;1,IF(Table1[[#This Row],[Energy / Sus Assessors]]=1,1,""),"")</f>
        <v/>
      </c>
      <c r="CQ549" s="171" t="str">
        <f>IF(Table1[[#This Row],[Multiple audience]]&lt;&gt;1,IF(Table1[[#This Row],[Semi-skilled]]=1,1,""),"")</f>
        <v/>
      </c>
      <c r="CR549" s="171" t="str">
        <f>IF(Table1[[#This Row],[Multiple audience]]&lt;&gt;1,IF(Table1[[#This Row],[Trades]]=1,1,""),"")</f>
        <v/>
      </c>
      <c r="CS549" s="171" t="str">
        <f>IF(Table1[[#This Row],[Multiple audience]]&lt;&gt;1,IF(Table1[[#This Row],[Other]]=1,1,""),"")</f>
        <v/>
      </c>
      <c r="CT549" s="171" t="str">
        <f>IF(SUM(Table1[[#This Row],[General Audience]:[Other]])&gt;1,1,"")</f>
        <v/>
      </c>
      <c r="CU549" s="171" t="str">
        <f>IF(Table1[[#This Row],[Various  ]]&lt;&gt;1,IF(Table1[[#This Row],[Calculator / Software]]=1,1,""),"")</f>
        <v/>
      </c>
      <c r="CV549" s="171" t="str">
        <f>IF(Table1[[#This Row],[Various  ]]&lt;&gt;1,IF(Table1[[#This Row],[Information  ]]=1,1,""),"")</f>
        <v/>
      </c>
      <c r="CW549" s="171" t="str">
        <f>IF(Table1[[#This Row],[Various  ]]&lt;&gt;1,IF(Table1[[#This Row],[Interactive Tool]]=1,1,""),"")</f>
        <v/>
      </c>
      <c r="CX549" s="171" t="str">
        <f>IF(Table1[[#This Row],[Various  ]]&lt;&gt;1,IF(Table1[[#This Row],[Technical Specifications]]=1,1,""),"")</f>
        <v/>
      </c>
      <c r="CY549" s="171" t="str">
        <f>IF(Table1[[#This Row],[Various  ]]&lt;&gt;1,IF(Table1[[#This Row],[Training Resources]]=1,1,""),"")</f>
        <v/>
      </c>
      <c r="CZ549" s="171" t="str">
        <f>IF(Table1[[#This Row],[Various  ]]&lt;&gt;1,IF(Table1[[#This Row],[Toolbox]]=1,1,""),"")</f>
        <v/>
      </c>
      <c r="DA549" s="169" t="str">
        <f>IF(Table1[[#This Row],[Various  ]]&lt;&gt;1,IF(Table1[[#This Row],[Video]]=1,1,""),"")</f>
        <v/>
      </c>
      <c r="DB549" s="169" t="str">
        <f>IF(Table1[[#This Row],[Various  ]]&lt;&gt;1,IF(Table1[[#This Row],[Case study]]=1,1,""),"")</f>
        <v/>
      </c>
      <c r="DC549" s="169" t="str">
        <f>IF(Table1[[#This Row],[Various  ]]&lt;&gt;1,IF(Table1[[#This Row],[Other   ]]=1,1,""),"")</f>
        <v/>
      </c>
      <c r="DD549" s="169" t="str">
        <f>IF(Table1[[#This Row],[Various  ]]&lt;&gt;1,IF(Table1[[#This Row],[Standards]]=1,1,""),"")</f>
        <v/>
      </c>
      <c r="DE549" s="169" t="str">
        <f>IF(Table1[[#This Row],[Various]]=1,1,IF(SUM(Table1[[#This Row],[Calculator / Software]:[Standards]])&gt;1,1,""))</f>
        <v/>
      </c>
      <c r="DF549" s="169" t="str">
        <f>IF(Table1[[#This Row],[Multiple NCC links]]&lt;&gt;1,IF(Table1[[#This Row],[Design]]=1,1,""),"")</f>
        <v/>
      </c>
      <c r="DG549" s="169" t="str">
        <f>IF(Table1[[#This Row],[Multiple NCC links]]&lt;&gt;1,IF(Table1[[#This Row],[Assessment / Verification]]=1,1,""),"")</f>
        <v/>
      </c>
      <c r="DH549" s="169" t="str">
        <f>IF(Table1[[#This Row],[Multiple NCC links]]&lt;&gt;1,IF(Table1[[#This Row],[Climate Specific ]]=1,1,""),"")</f>
        <v/>
      </c>
      <c r="DI549" s="169" t="str">
        <f>IF(Table1[[#This Row],[Multiple NCC links]]&lt;&gt;1,IF(Table1[[#This Row],[Alterations / Additions]]=1,1,""),"")</f>
        <v/>
      </c>
      <c r="DJ549" s="169" t="str">
        <f>IF(Table1[[#This Row],[Multiple NCC links]]&lt;&gt;1,IF(Table1[[#This Row],[Glazing]]=1,1,""),"")</f>
        <v/>
      </c>
      <c r="DK549" s="169" t="str">
        <f>IF(Table1[[#This Row],[Multiple NCC links]]&lt;&gt;1,IF(Table1[[#This Row],[Building Fabric / Thermal / Sealing]]=1,1,""),"")</f>
        <v/>
      </c>
      <c r="DL549" s="169" t="str">
        <f>IF(Table1[[#This Row],[Multiple NCC links]]&lt;&gt;1,IF(Table1[[#This Row],[Lighting]]=1,1,""),"")</f>
        <v/>
      </c>
      <c r="DM549" s="169" t="str">
        <f>IF(Table1[[#This Row],[Multiple NCC links]]&lt;&gt;1,IF(Table1[[#This Row],[HVAC]]=1,1,""),"")</f>
        <v/>
      </c>
      <c r="DN549" s="169" t="str">
        <f>IF(Table1[[#This Row],[Multiple NCC links]]&lt;&gt;1,IF(Table1[[#This Row],[Services]]=1,1,""),"")</f>
        <v/>
      </c>
      <c r="DO549" s="169" t="str">
        <f>IF(Table1[[#This Row],[Multiple NCC links]]&lt;&gt;1,IF(Table1[[#This Row],[Maintenance &amp; Monitoring]]=1,1,""),"")</f>
        <v/>
      </c>
      <c r="DP549" s="169" t="str">
        <f>IF(Table1[[#This Row],[Multiple NCC links]]&lt;&gt;1,IF(Table1[[#This Row],[Hand over / Operations]]=1,1,""),"")</f>
        <v/>
      </c>
      <c r="DQ549" s="169" t="str">
        <f>IF(Table1[[#This Row],[Multiple NCC links]]&lt;&gt;1,IF(Table1[[#This Row],[As built assessment]]=1,1,""),"")</f>
        <v/>
      </c>
      <c r="DR549" s="169" t="str">
        <f>IF(Table1[[#This Row],[Multiple NCC links]]&lt;&gt;1,IF(Table1[[#This Row],[Beyond compliance]]=1,1,""),"")</f>
        <v/>
      </c>
      <c r="DS549" s="169" t="str">
        <f>IF(SUM(Table1[[#This Row],[Design]:[Beyond compliance]])&gt;1,1,"")</f>
        <v/>
      </c>
      <c r="DT549" s="169" t="str">
        <f>IF(Table1[[#This Row],[Both Residential &amp; Commercial4]]&lt;&gt;1,IF(Table1[[#This Row],[Residential]]=1,1,""),"")</f>
        <v/>
      </c>
      <c r="DU549" s="169" t="str">
        <f>IF(Table1[[#This Row],[Both Residential &amp; Commercial4]]&lt;&gt;1,IF(Table1[[#This Row],[Commercial]]=1,1,""),"")</f>
        <v/>
      </c>
      <c r="DV549" s="169" t="str">
        <f>Table1[[#This Row],[Residential &amp; Commercial]]</f>
        <v/>
      </c>
      <c r="DW549" s="169"/>
    </row>
    <row r="550" spans="1:127" s="49" customFormat="1" ht="20.25" thickTop="1" thickBot="1" x14ac:dyDescent="0.35">
      <c r="A550" s="97"/>
      <c r="B550" s="97"/>
      <c r="C550" s="88"/>
      <c r="D550" s="88"/>
      <c r="E550" s="176"/>
      <c r="F550" s="176"/>
      <c r="G550" s="176"/>
      <c r="H550" s="176"/>
      <c r="I550" s="90" t="str">
        <f>IF(AND(Table1[[#This Row],[General]]=1,Table1[[#This Row],[Beginner]]=1,Table1[[#This Row],[Intermediate]]=1,Table1[[#This Row],[Advanced]]=1),1,"")</f>
        <v/>
      </c>
      <c r="J550" s="90" t="str">
        <f>CONCATENATE(IF(Table1[[#This Row],[General]]=1,"General, ",""), IF(Table1[[#This Row],[Beginner]]=1,"Beginner, ",""),IF(Table1[[#This Row],[Intermediate]]=1,"Intermediate, ",""), IF(Table1[[#This Row],[Advanced]]=1,"Advanced",""))</f>
        <v/>
      </c>
      <c r="K550" s="91"/>
      <c r="L550" s="179"/>
      <c r="M550" s="91"/>
      <c r="N550" s="91"/>
      <c r="O550" s="159"/>
      <c r="P550" s="91"/>
      <c r="Q550" s="91"/>
      <c r="R550" s="91"/>
      <c r="S55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50" s="102"/>
      <c r="U550" s="102"/>
      <c r="V550" s="240"/>
      <c r="W550" s="240"/>
      <c r="X550" s="102"/>
      <c r="Y550" s="102"/>
      <c r="Z550" s="102"/>
      <c r="AA550" s="102"/>
      <c r="AB550" s="102"/>
      <c r="AC550" s="102"/>
      <c r="AD550" s="102"/>
      <c r="AE550" s="102"/>
      <c r="AF550" s="102"/>
      <c r="AG55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50" s="103"/>
      <c r="AI550" s="103"/>
      <c r="AJ550" s="103"/>
      <c r="AK550" s="74" t="str">
        <f>CONCATENATE(IF(Table1[[#This Row],[Digital]]=1,"Digital, ",""),IF(Table1[[#This Row],[Face to Face]]=1,"Face to face, ",""),IF(Table1[[#This Row],[Blended]]=1,"Blended",""))</f>
        <v/>
      </c>
      <c r="AL550" s="99"/>
      <c r="AM550" s="104"/>
      <c r="AN550" s="130"/>
      <c r="AO550" s="94"/>
      <c r="AP550" s="182"/>
      <c r="AQ550" s="94"/>
      <c r="AR550" s="94"/>
      <c r="AS550" s="94"/>
      <c r="AT550" s="94"/>
      <c r="AU550" s="94"/>
      <c r="AV550" s="182"/>
      <c r="AW550" s="182"/>
      <c r="AX550" s="182"/>
      <c r="AY550" s="94"/>
      <c r="AZ55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5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50" s="95"/>
      <c r="BC550" s="95"/>
      <c r="BD550" s="90" t="str">
        <f>IF(AND(Table1[[#This Row],[Residential]]=1,Table1[[#This Row],[Commercial]]=1),1,"")</f>
        <v/>
      </c>
      <c r="BE550" s="90" t="str">
        <f>CONCATENATE(IF(Table1[[#This Row],[Residential]]=1,"Residential, ",""),IF(Table1[[#This Row],[Commercial]]=1,"Commercial",""))</f>
        <v/>
      </c>
      <c r="BF550" s="94"/>
      <c r="BG550" s="94"/>
      <c r="BH550" s="94"/>
      <c r="BI550" s="94"/>
      <c r="BJ550" s="94"/>
      <c r="BK550" s="94"/>
      <c r="BL550" s="94"/>
      <c r="BM550" s="182"/>
      <c r="BN550" s="94"/>
      <c r="BO55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50" s="178"/>
      <c r="BQ550" s="120"/>
      <c r="BR550" s="132"/>
      <c r="BS550" s="120"/>
      <c r="BT550" s="175"/>
      <c r="BU550" s="175"/>
      <c r="BV550" s="175"/>
      <c r="BW550" s="121"/>
      <c r="BX550" s="121"/>
      <c r="BY550" s="121"/>
      <c r="BZ550" s="227"/>
      <c r="CA55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50" s="48">
        <f>COUNTIF(Table1[[#This Row],[Validity]:[Alignment with NCC (Yes=1,No=0)]],"N/A")</f>
        <v>0</v>
      </c>
      <c r="CC550" s="48">
        <f>IF(ISERROR(Table1[[#This Row],[Total Quality Score (out of 10)]]/(4-Table1[[#This Row],[N/A Count]])),0,Table1[[#This Row],[Total Quality Score (out of 10)]]/(4-Table1[[#This Row],[N/A Count]]))</f>
        <v>0</v>
      </c>
      <c r="CD550" s="106"/>
      <c r="CE550" s="106"/>
      <c r="CF550" s="172" t="str">
        <f>IF(SUM(Table1[[#This Row],[Multiple]:[Level (all)62]])&lt;1,IF(Table1[[#This Row],[General]]=1,1,""),"")</f>
        <v/>
      </c>
      <c r="CG550" s="172" t="str">
        <f>IF(SUM(Table1[[#This Row],[Multiple]:[Level (all)62]])&lt;1,IF(Table1[[#This Row],[Beginner]]=1,1,""),"")</f>
        <v/>
      </c>
      <c r="CH550" s="171" t="str">
        <f>IF(SUM(Table1[[#This Row],[Multiple]:[Level (all)62]])&lt;1,IF(Table1[[#This Row],[Intermediate]]=1,1,""),"")</f>
        <v/>
      </c>
      <c r="CI550" s="171" t="str">
        <f>IF(SUM(Table1[[#This Row],[Multiple]:[Level (all)62]])&lt;1,IF(Table1[[#This Row],[Advanced]]=1,1,""),"")</f>
        <v/>
      </c>
      <c r="CJ550" s="171" t="str">
        <f>IF(AND(SUM(Table1[[#This Row],[General]:[Advanced]])&lt;4,SUM(Table1[[#This Row],[General]:[Advanced]])&gt;1),1,"")</f>
        <v/>
      </c>
      <c r="CK550" s="171" t="str">
        <f>Table1[[#This Row],[Level (all)]]</f>
        <v/>
      </c>
      <c r="CL550" s="171" t="str">
        <f>IF(Table1[[#This Row],[Multiple audience]]&lt;&gt;1,IF(Table1[[#This Row],[General Audience]]=1,1,""),"")</f>
        <v/>
      </c>
      <c r="CM550" s="171" t="str">
        <f>IF(Table1[[#This Row],[Multiple audience]]&lt;&gt;1,IF(Table1[[#This Row],[Planners / Designers ]]=1,1,""),"")</f>
        <v/>
      </c>
      <c r="CN550" s="171" t="str">
        <f>IF(Table1[[#This Row],[Multiple audience]]&lt;&gt;1,IF(Table1[[#This Row],[Regulatory Assessors]]=1,1,""),"")</f>
        <v/>
      </c>
      <c r="CO550" s="171" t="str">
        <f>IF(Table1[[#This Row],[Multiple audience]]&lt;&gt;1,IF(Table1[[#This Row],[Builders / Management]]=1,1,""),"")</f>
        <v/>
      </c>
      <c r="CP550" s="171" t="str">
        <f>IF(Table1[[#This Row],[Multiple audience]]&lt;&gt;1,IF(Table1[[#This Row],[Energy / Sus Assessors]]=1,1,""),"")</f>
        <v/>
      </c>
      <c r="CQ550" s="171" t="str">
        <f>IF(Table1[[#This Row],[Multiple audience]]&lt;&gt;1,IF(Table1[[#This Row],[Semi-skilled]]=1,1,""),"")</f>
        <v/>
      </c>
      <c r="CR550" s="171" t="str">
        <f>IF(Table1[[#This Row],[Multiple audience]]&lt;&gt;1,IF(Table1[[#This Row],[Trades]]=1,1,""),"")</f>
        <v/>
      </c>
      <c r="CS550" s="171" t="str">
        <f>IF(Table1[[#This Row],[Multiple audience]]&lt;&gt;1,IF(Table1[[#This Row],[Other]]=1,1,""),"")</f>
        <v/>
      </c>
      <c r="CT550" s="171" t="str">
        <f>IF(SUM(Table1[[#This Row],[General Audience]:[Other]])&gt;1,1,"")</f>
        <v/>
      </c>
      <c r="CU550" s="171" t="str">
        <f>IF(Table1[[#This Row],[Various  ]]&lt;&gt;1,IF(Table1[[#This Row],[Calculator / Software]]=1,1,""),"")</f>
        <v/>
      </c>
      <c r="CV550" s="171" t="str">
        <f>IF(Table1[[#This Row],[Various  ]]&lt;&gt;1,IF(Table1[[#This Row],[Information  ]]=1,1,""),"")</f>
        <v/>
      </c>
      <c r="CW550" s="171" t="str">
        <f>IF(Table1[[#This Row],[Various  ]]&lt;&gt;1,IF(Table1[[#This Row],[Interactive Tool]]=1,1,""),"")</f>
        <v/>
      </c>
      <c r="CX550" s="171" t="str">
        <f>IF(Table1[[#This Row],[Various  ]]&lt;&gt;1,IF(Table1[[#This Row],[Technical Specifications]]=1,1,""),"")</f>
        <v/>
      </c>
      <c r="CY550" s="171" t="str">
        <f>IF(Table1[[#This Row],[Various  ]]&lt;&gt;1,IF(Table1[[#This Row],[Training Resources]]=1,1,""),"")</f>
        <v/>
      </c>
      <c r="CZ550" s="171" t="str">
        <f>IF(Table1[[#This Row],[Various  ]]&lt;&gt;1,IF(Table1[[#This Row],[Toolbox]]=1,1,""),"")</f>
        <v/>
      </c>
      <c r="DA550" s="169" t="str">
        <f>IF(Table1[[#This Row],[Various  ]]&lt;&gt;1,IF(Table1[[#This Row],[Video]]=1,1,""),"")</f>
        <v/>
      </c>
      <c r="DB550" s="169" t="str">
        <f>IF(Table1[[#This Row],[Various  ]]&lt;&gt;1,IF(Table1[[#This Row],[Case study]]=1,1,""),"")</f>
        <v/>
      </c>
      <c r="DC550" s="169" t="str">
        <f>IF(Table1[[#This Row],[Various  ]]&lt;&gt;1,IF(Table1[[#This Row],[Other   ]]=1,1,""),"")</f>
        <v/>
      </c>
      <c r="DD550" s="169" t="str">
        <f>IF(Table1[[#This Row],[Various  ]]&lt;&gt;1,IF(Table1[[#This Row],[Standards]]=1,1,""),"")</f>
        <v/>
      </c>
      <c r="DE550" s="169" t="str">
        <f>IF(Table1[[#This Row],[Various]]=1,1,IF(SUM(Table1[[#This Row],[Calculator / Software]:[Standards]])&gt;1,1,""))</f>
        <v/>
      </c>
      <c r="DF550" s="169" t="str">
        <f>IF(Table1[[#This Row],[Multiple NCC links]]&lt;&gt;1,IF(Table1[[#This Row],[Design]]=1,1,""),"")</f>
        <v/>
      </c>
      <c r="DG550" s="169" t="str">
        <f>IF(Table1[[#This Row],[Multiple NCC links]]&lt;&gt;1,IF(Table1[[#This Row],[Assessment / Verification]]=1,1,""),"")</f>
        <v/>
      </c>
      <c r="DH550" s="169" t="str">
        <f>IF(Table1[[#This Row],[Multiple NCC links]]&lt;&gt;1,IF(Table1[[#This Row],[Climate Specific ]]=1,1,""),"")</f>
        <v/>
      </c>
      <c r="DI550" s="169" t="str">
        <f>IF(Table1[[#This Row],[Multiple NCC links]]&lt;&gt;1,IF(Table1[[#This Row],[Alterations / Additions]]=1,1,""),"")</f>
        <v/>
      </c>
      <c r="DJ550" s="169" t="str">
        <f>IF(Table1[[#This Row],[Multiple NCC links]]&lt;&gt;1,IF(Table1[[#This Row],[Glazing]]=1,1,""),"")</f>
        <v/>
      </c>
      <c r="DK550" s="169" t="str">
        <f>IF(Table1[[#This Row],[Multiple NCC links]]&lt;&gt;1,IF(Table1[[#This Row],[Building Fabric / Thermal / Sealing]]=1,1,""),"")</f>
        <v/>
      </c>
      <c r="DL550" s="169" t="str">
        <f>IF(Table1[[#This Row],[Multiple NCC links]]&lt;&gt;1,IF(Table1[[#This Row],[Lighting]]=1,1,""),"")</f>
        <v/>
      </c>
      <c r="DM550" s="169" t="str">
        <f>IF(Table1[[#This Row],[Multiple NCC links]]&lt;&gt;1,IF(Table1[[#This Row],[HVAC]]=1,1,""),"")</f>
        <v/>
      </c>
      <c r="DN550" s="169" t="str">
        <f>IF(Table1[[#This Row],[Multiple NCC links]]&lt;&gt;1,IF(Table1[[#This Row],[Services]]=1,1,""),"")</f>
        <v/>
      </c>
      <c r="DO550" s="169" t="str">
        <f>IF(Table1[[#This Row],[Multiple NCC links]]&lt;&gt;1,IF(Table1[[#This Row],[Maintenance &amp; Monitoring]]=1,1,""),"")</f>
        <v/>
      </c>
      <c r="DP550" s="169" t="str">
        <f>IF(Table1[[#This Row],[Multiple NCC links]]&lt;&gt;1,IF(Table1[[#This Row],[Hand over / Operations]]=1,1,""),"")</f>
        <v/>
      </c>
      <c r="DQ550" s="169" t="str">
        <f>IF(Table1[[#This Row],[Multiple NCC links]]&lt;&gt;1,IF(Table1[[#This Row],[As built assessment]]=1,1,""),"")</f>
        <v/>
      </c>
      <c r="DR550" s="169" t="str">
        <f>IF(Table1[[#This Row],[Multiple NCC links]]&lt;&gt;1,IF(Table1[[#This Row],[Beyond compliance]]=1,1,""),"")</f>
        <v/>
      </c>
      <c r="DS550" s="169" t="str">
        <f>IF(SUM(Table1[[#This Row],[Design]:[Beyond compliance]])&gt;1,1,"")</f>
        <v/>
      </c>
      <c r="DT550" s="169" t="str">
        <f>IF(Table1[[#This Row],[Both Residential &amp; Commercial4]]&lt;&gt;1,IF(Table1[[#This Row],[Residential]]=1,1,""),"")</f>
        <v/>
      </c>
      <c r="DU550" s="169" t="str">
        <f>IF(Table1[[#This Row],[Both Residential &amp; Commercial4]]&lt;&gt;1,IF(Table1[[#This Row],[Commercial]]=1,1,""),"")</f>
        <v/>
      </c>
      <c r="DV550" s="169" t="str">
        <f>Table1[[#This Row],[Residential &amp; Commercial]]</f>
        <v/>
      </c>
      <c r="DW550" s="169"/>
    </row>
    <row r="551" spans="1:127" s="49" customFormat="1" ht="20.25" thickTop="1" thickBot="1" x14ac:dyDescent="0.35">
      <c r="A551" s="97"/>
      <c r="B551" s="97"/>
      <c r="C551" s="88"/>
      <c r="D551" s="88"/>
      <c r="E551" s="176"/>
      <c r="F551" s="176"/>
      <c r="G551" s="176"/>
      <c r="H551" s="176"/>
      <c r="I551" s="90" t="str">
        <f>IF(AND(Table1[[#This Row],[General]]=1,Table1[[#This Row],[Beginner]]=1,Table1[[#This Row],[Intermediate]]=1,Table1[[#This Row],[Advanced]]=1),1,"")</f>
        <v/>
      </c>
      <c r="J551" s="90" t="str">
        <f>CONCATENATE(IF(Table1[[#This Row],[General]]=1,"General, ",""), IF(Table1[[#This Row],[Beginner]]=1,"Beginner, ",""),IF(Table1[[#This Row],[Intermediate]]=1,"Intermediate, ",""), IF(Table1[[#This Row],[Advanced]]=1,"Advanced",""))</f>
        <v/>
      </c>
      <c r="K551" s="91"/>
      <c r="L551" s="179"/>
      <c r="M551" s="91"/>
      <c r="N551" s="91"/>
      <c r="O551" s="159"/>
      <c r="P551" s="91"/>
      <c r="Q551" s="91"/>
      <c r="R551" s="91"/>
      <c r="S55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51" s="102"/>
      <c r="U551" s="102"/>
      <c r="V551" s="240"/>
      <c r="W551" s="240"/>
      <c r="X551" s="102"/>
      <c r="Y551" s="102"/>
      <c r="Z551" s="102"/>
      <c r="AA551" s="102"/>
      <c r="AB551" s="102"/>
      <c r="AC551" s="102"/>
      <c r="AD551" s="102"/>
      <c r="AE551" s="102"/>
      <c r="AF551" s="102"/>
      <c r="AG55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51" s="103"/>
      <c r="AI551" s="103"/>
      <c r="AJ551" s="103"/>
      <c r="AK551" s="74" t="str">
        <f>CONCATENATE(IF(Table1[[#This Row],[Digital]]=1,"Digital, ",""),IF(Table1[[#This Row],[Face to Face]]=1,"Face to face, ",""),IF(Table1[[#This Row],[Blended]]=1,"Blended",""))</f>
        <v/>
      </c>
      <c r="AL551" s="99"/>
      <c r="AM551" s="104"/>
      <c r="AN551" s="130"/>
      <c r="AO551" s="94"/>
      <c r="AP551" s="182"/>
      <c r="AQ551" s="94"/>
      <c r="AR551" s="94"/>
      <c r="AS551" s="94"/>
      <c r="AT551" s="94"/>
      <c r="AU551" s="94"/>
      <c r="AV551" s="182"/>
      <c r="AW551" s="182"/>
      <c r="AX551" s="182"/>
      <c r="AY551" s="94"/>
      <c r="AZ55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5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51" s="95"/>
      <c r="BC551" s="95"/>
      <c r="BD551" s="90" t="str">
        <f>IF(AND(Table1[[#This Row],[Residential]]=1,Table1[[#This Row],[Commercial]]=1),1,"")</f>
        <v/>
      </c>
      <c r="BE551" s="90" t="str">
        <f>CONCATENATE(IF(Table1[[#This Row],[Residential]]=1,"Residential, ",""),IF(Table1[[#This Row],[Commercial]]=1,"Commercial",""))</f>
        <v/>
      </c>
      <c r="BF551" s="94"/>
      <c r="BG551" s="94"/>
      <c r="BH551" s="94"/>
      <c r="BI551" s="94"/>
      <c r="BJ551" s="94"/>
      <c r="BK551" s="94"/>
      <c r="BL551" s="94"/>
      <c r="BM551" s="182"/>
      <c r="BN551" s="94"/>
      <c r="BO55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51" s="178"/>
      <c r="BQ551" s="120"/>
      <c r="BR551" s="132"/>
      <c r="BS551" s="120"/>
      <c r="BT551" s="175"/>
      <c r="BU551" s="175"/>
      <c r="BV551" s="175"/>
      <c r="BW551" s="121"/>
      <c r="BX551" s="121"/>
      <c r="BY551" s="121"/>
      <c r="BZ551" s="227"/>
      <c r="CA55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51" s="48">
        <f>COUNTIF(Table1[[#This Row],[Validity]:[Alignment with NCC (Yes=1,No=0)]],"N/A")</f>
        <v>0</v>
      </c>
      <c r="CC551" s="48">
        <f>IF(ISERROR(Table1[[#This Row],[Total Quality Score (out of 10)]]/(4-Table1[[#This Row],[N/A Count]])),0,Table1[[#This Row],[Total Quality Score (out of 10)]]/(4-Table1[[#This Row],[N/A Count]]))</f>
        <v>0</v>
      </c>
      <c r="CD551" s="106"/>
      <c r="CE551" s="106"/>
      <c r="CF551" s="172" t="str">
        <f>IF(SUM(Table1[[#This Row],[Multiple]:[Level (all)62]])&lt;1,IF(Table1[[#This Row],[General]]=1,1,""),"")</f>
        <v/>
      </c>
      <c r="CG551" s="172" t="str">
        <f>IF(SUM(Table1[[#This Row],[Multiple]:[Level (all)62]])&lt;1,IF(Table1[[#This Row],[Beginner]]=1,1,""),"")</f>
        <v/>
      </c>
      <c r="CH551" s="171" t="str">
        <f>IF(SUM(Table1[[#This Row],[Multiple]:[Level (all)62]])&lt;1,IF(Table1[[#This Row],[Intermediate]]=1,1,""),"")</f>
        <v/>
      </c>
      <c r="CI551" s="171" t="str">
        <f>IF(SUM(Table1[[#This Row],[Multiple]:[Level (all)62]])&lt;1,IF(Table1[[#This Row],[Advanced]]=1,1,""),"")</f>
        <v/>
      </c>
      <c r="CJ551" s="171" t="str">
        <f>IF(AND(SUM(Table1[[#This Row],[General]:[Advanced]])&lt;4,SUM(Table1[[#This Row],[General]:[Advanced]])&gt;1),1,"")</f>
        <v/>
      </c>
      <c r="CK551" s="171" t="str">
        <f>Table1[[#This Row],[Level (all)]]</f>
        <v/>
      </c>
      <c r="CL551" s="171" t="str">
        <f>IF(Table1[[#This Row],[Multiple audience]]&lt;&gt;1,IF(Table1[[#This Row],[General Audience]]=1,1,""),"")</f>
        <v/>
      </c>
      <c r="CM551" s="171" t="str">
        <f>IF(Table1[[#This Row],[Multiple audience]]&lt;&gt;1,IF(Table1[[#This Row],[Planners / Designers ]]=1,1,""),"")</f>
        <v/>
      </c>
      <c r="CN551" s="171" t="str">
        <f>IF(Table1[[#This Row],[Multiple audience]]&lt;&gt;1,IF(Table1[[#This Row],[Regulatory Assessors]]=1,1,""),"")</f>
        <v/>
      </c>
      <c r="CO551" s="171" t="str">
        <f>IF(Table1[[#This Row],[Multiple audience]]&lt;&gt;1,IF(Table1[[#This Row],[Builders / Management]]=1,1,""),"")</f>
        <v/>
      </c>
      <c r="CP551" s="171" t="str">
        <f>IF(Table1[[#This Row],[Multiple audience]]&lt;&gt;1,IF(Table1[[#This Row],[Energy / Sus Assessors]]=1,1,""),"")</f>
        <v/>
      </c>
      <c r="CQ551" s="171" t="str">
        <f>IF(Table1[[#This Row],[Multiple audience]]&lt;&gt;1,IF(Table1[[#This Row],[Semi-skilled]]=1,1,""),"")</f>
        <v/>
      </c>
      <c r="CR551" s="171" t="str">
        <f>IF(Table1[[#This Row],[Multiple audience]]&lt;&gt;1,IF(Table1[[#This Row],[Trades]]=1,1,""),"")</f>
        <v/>
      </c>
      <c r="CS551" s="171" t="str">
        <f>IF(Table1[[#This Row],[Multiple audience]]&lt;&gt;1,IF(Table1[[#This Row],[Other]]=1,1,""),"")</f>
        <v/>
      </c>
      <c r="CT551" s="171" t="str">
        <f>IF(SUM(Table1[[#This Row],[General Audience]:[Other]])&gt;1,1,"")</f>
        <v/>
      </c>
      <c r="CU551" s="171" t="str">
        <f>IF(Table1[[#This Row],[Various  ]]&lt;&gt;1,IF(Table1[[#This Row],[Calculator / Software]]=1,1,""),"")</f>
        <v/>
      </c>
      <c r="CV551" s="171" t="str">
        <f>IF(Table1[[#This Row],[Various  ]]&lt;&gt;1,IF(Table1[[#This Row],[Information  ]]=1,1,""),"")</f>
        <v/>
      </c>
      <c r="CW551" s="171" t="str">
        <f>IF(Table1[[#This Row],[Various  ]]&lt;&gt;1,IF(Table1[[#This Row],[Interactive Tool]]=1,1,""),"")</f>
        <v/>
      </c>
      <c r="CX551" s="171" t="str">
        <f>IF(Table1[[#This Row],[Various  ]]&lt;&gt;1,IF(Table1[[#This Row],[Technical Specifications]]=1,1,""),"")</f>
        <v/>
      </c>
      <c r="CY551" s="171" t="str">
        <f>IF(Table1[[#This Row],[Various  ]]&lt;&gt;1,IF(Table1[[#This Row],[Training Resources]]=1,1,""),"")</f>
        <v/>
      </c>
      <c r="CZ551" s="171" t="str">
        <f>IF(Table1[[#This Row],[Various  ]]&lt;&gt;1,IF(Table1[[#This Row],[Toolbox]]=1,1,""),"")</f>
        <v/>
      </c>
      <c r="DA551" s="169" t="str">
        <f>IF(Table1[[#This Row],[Various  ]]&lt;&gt;1,IF(Table1[[#This Row],[Video]]=1,1,""),"")</f>
        <v/>
      </c>
      <c r="DB551" s="169" t="str">
        <f>IF(Table1[[#This Row],[Various  ]]&lt;&gt;1,IF(Table1[[#This Row],[Case study]]=1,1,""),"")</f>
        <v/>
      </c>
      <c r="DC551" s="169" t="str">
        <f>IF(Table1[[#This Row],[Various  ]]&lt;&gt;1,IF(Table1[[#This Row],[Other   ]]=1,1,""),"")</f>
        <v/>
      </c>
      <c r="DD551" s="169" t="str">
        <f>IF(Table1[[#This Row],[Various  ]]&lt;&gt;1,IF(Table1[[#This Row],[Standards]]=1,1,""),"")</f>
        <v/>
      </c>
      <c r="DE551" s="169" t="str">
        <f>IF(Table1[[#This Row],[Various]]=1,1,IF(SUM(Table1[[#This Row],[Calculator / Software]:[Standards]])&gt;1,1,""))</f>
        <v/>
      </c>
      <c r="DF551" s="169" t="str">
        <f>IF(Table1[[#This Row],[Multiple NCC links]]&lt;&gt;1,IF(Table1[[#This Row],[Design]]=1,1,""),"")</f>
        <v/>
      </c>
      <c r="DG551" s="169" t="str">
        <f>IF(Table1[[#This Row],[Multiple NCC links]]&lt;&gt;1,IF(Table1[[#This Row],[Assessment / Verification]]=1,1,""),"")</f>
        <v/>
      </c>
      <c r="DH551" s="169" t="str">
        <f>IF(Table1[[#This Row],[Multiple NCC links]]&lt;&gt;1,IF(Table1[[#This Row],[Climate Specific ]]=1,1,""),"")</f>
        <v/>
      </c>
      <c r="DI551" s="169" t="str">
        <f>IF(Table1[[#This Row],[Multiple NCC links]]&lt;&gt;1,IF(Table1[[#This Row],[Alterations / Additions]]=1,1,""),"")</f>
        <v/>
      </c>
      <c r="DJ551" s="169" t="str">
        <f>IF(Table1[[#This Row],[Multiple NCC links]]&lt;&gt;1,IF(Table1[[#This Row],[Glazing]]=1,1,""),"")</f>
        <v/>
      </c>
      <c r="DK551" s="169" t="str">
        <f>IF(Table1[[#This Row],[Multiple NCC links]]&lt;&gt;1,IF(Table1[[#This Row],[Building Fabric / Thermal / Sealing]]=1,1,""),"")</f>
        <v/>
      </c>
      <c r="DL551" s="169" t="str">
        <f>IF(Table1[[#This Row],[Multiple NCC links]]&lt;&gt;1,IF(Table1[[#This Row],[Lighting]]=1,1,""),"")</f>
        <v/>
      </c>
      <c r="DM551" s="169" t="str">
        <f>IF(Table1[[#This Row],[Multiple NCC links]]&lt;&gt;1,IF(Table1[[#This Row],[HVAC]]=1,1,""),"")</f>
        <v/>
      </c>
      <c r="DN551" s="169" t="str">
        <f>IF(Table1[[#This Row],[Multiple NCC links]]&lt;&gt;1,IF(Table1[[#This Row],[Services]]=1,1,""),"")</f>
        <v/>
      </c>
      <c r="DO551" s="169" t="str">
        <f>IF(Table1[[#This Row],[Multiple NCC links]]&lt;&gt;1,IF(Table1[[#This Row],[Maintenance &amp; Monitoring]]=1,1,""),"")</f>
        <v/>
      </c>
      <c r="DP551" s="169" t="str">
        <f>IF(Table1[[#This Row],[Multiple NCC links]]&lt;&gt;1,IF(Table1[[#This Row],[Hand over / Operations]]=1,1,""),"")</f>
        <v/>
      </c>
      <c r="DQ551" s="169" t="str">
        <f>IF(Table1[[#This Row],[Multiple NCC links]]&lt;&gt;1,IF(Table1[[#This Row],[As built assessment]]=1,1,""),"")</f>
        <v/>
      </c>
      <c r="DR551" s="169" t="str">
        <f>IF(Table1[[#This Row],[Multiple NCC links]]&lt;&gt;1,IF(Table1[[#This Row],[Beyond compliance]]=1,1,""),"")</f>
        <v/>
      </c>
      <c r="DS551" s="169" t="str">
        <f>IF(SUM(Table1[[#This Row],[Design]:[Beyond compliance]])&gt;1,1,"")</f>
        <v/>
      </c>
      <c r="DT551" s="169" t="str">
        <f>IF(Table1[[#This Row],[Both Residential &amp; Commercial4]]&lt;&gt;1,IF(Table1[[#This Row],[Residential]]=1,1,""),"")</f>
        <v/>
      </c>
      <c r="DU551" s="169" t="str">
        <f>IF(Table1[[#This Row],[Both Residential &amp; Commercial4]]&lt;&gt;1,IF(Table1[[#This Row],[Commercial]]=1,1,""),"")</f>
        <v/>
      </c>
      <c r="DV551" s="169" t="str">
        <f>Table1[[#This Row],[Residential &amp; Commercial]]</f>
        <v/>
      </c>
      <c r="DW551" s="169"/>
    </row>
    <row r="552" spans="1:127" s="49" customFormat="1" ht="20.25" thickTop="1" thickBot="1" x14ac:dyDescent="0.35">
      <c r="A552" s="97"/>
      <c r="B552" s="97"/>
      <c r="C552" s="88"/>
      <c r="D552" s="88"/>
      <c r="E552" s="176"/>
      <c r="F552" s="176"/>
      <c r="G552" s="176"/>
      <c r="H552" s="176"/>
      <c r="I552" s="90" t="str">
        <f>IF(AND(Table1[[#This Row],[General]]=1,Table1[[#This Row],[Beginner]]=1,Table1[[#This Row],[Intermediate]]=1,Table1[[#This Row],[Advanced]]=1),1,"")</f>
        <v/>
      </c>
      <c r="J552" s="90" t="str">
        <f>CONCATENATE(IF(Table1[[#This Row],[General]]=1,"General, ",""), IF(Table1[[#This Row],[Beginner]]=1,"Beginner, ",""),IF(Table1[[#This Row],[Intermediate]]=1,"Intermediate, ",""), IF(Table1[[#This Row],[Advanced]]=1,"Advanced",""))</f>
        <v/>
      </c>
      <c r="K552" s="91"/>
      <c r="L552" s="179"/>
      <c r="M552" s="91"/>
      <c r="N552" s="91"/>
      <c r="O552" s="159"/>
      <c r="P552" s="91"/>
      <c r="Q552" s="91"/>
      <c r="R552" s="91"/>
      <c r="S55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52" s="102"/>
      <c r="U552" s="102"/>
      <c r="V552" s="240"/>
      <c r="W552" s="240"/>
      <c r="X552" s="102"/>
      <c r="Y552" s="102"/>
      <c r="Z552" s="102"/>
      <c r="AA552" s="102"/>
      <c r="AB552" s="102"/>
      <c r="AC552" s="102"/>
      <c r="AD552" s="102"/>
      <c r="AE552" s="102"/>
      <c r="AF552" s="102"/>
      <c r="AG55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52" s="103"/>
      <c r="AI552" s="103"/>
      <c r="AJ552" s="103"/>
      <c r="AK552" s="74" t="str">
        <f>CONCATENATE(IF(Table1[[#This Row],[Digital]]=1,"Digital, ",""),IF(Table1[[#This Row],[Face to Face]]=1,"Face to face, ",""),IF(Table1[[#This Row],[Blended]]=1,"Blended",""))</f>
        <v/>
      </c>
      <c r="AL552" s="99"/>
      <c r="AM552" s="104"/>
      <c r="AN552" s="130"/>
      <c r="AO552" s="94"/>
      <c r="AP552" s="182"/>
      <c r="AQ552" s="94"/>
      <c r="AR552" s="94"/>
      <c r="AS552" s="94"/>
      <c r="AT552" s="94"/>
      <c r="AU552" s="94"/>
      <c r="AV552" s="182"/>
      <c r="AW552" s="182"/>
      <c r="AX552" s="182"/>
      <c r="AY552" s="94"/>
      <c r="AZ55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5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52" s="95"/>
      <c r="BC552" s="95"/>
      <c r="BD552" s="90" t="str">
        <f>IF(AND(Table1[[#This Row],[Residential]]=1,Table1[[#This Row],[Commercial]]=1),1,"")</f>
        <v/>
      </c>
      <c r="BE552" s="90" t="str">
        <f>CONCATENATE(IF(Table1[[#This Row],[Residential]]=1,"Residential, ",""),IF(Table1[[#This Row],[Commercial]]=1,"Commercial",""))</f>
        <v/>
      </c>
      <c r="BF552" s="94"/>
      <c r="BG552" s="94"/>
      <c r="BH552" s="94"/>
      <c r="BI552" s="94"/>
      <c r="BJ552" s="94"/>
      <c r="BK552" s="94"/>
      <c r="BL552" s="94"/>
      <c r="BM552" s="182"/>
      <c r="BN552" s="94"/>
      <c r="BO55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52" s="178"/>
      <c r="BQ552" s="120"/>
      <c r="BR552" s="132"/>
      <c r="BS552" s="120"/>
      <c r="BT552" s="175"/>
      <c r="BU552" s="175"/>
      <c r="BV552" s="175"/>
      <c r="BW552" s="121"/>
      <c r="BX552" s="121"/>
      <c r="BY552" s="121"/>
      <c r="BZ552" s="227"/>
      <c r="CA55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52" s="48">
        <f>COUNTIF(Table1[[#This Row],[Validity]:[Alignment with NCC (Yes=1,No=0)]],"N/A")</f>
        <v>0</v>
      </c>
      <c r="CC552" s="48">
        <f>IF(ISERROR(Table1[[#This Row],[Total Quality Score (out of 10)]]/(4-Table1[[#This Row],[N/A Count]])),0,Table1[[#This Row],[Total Quality Score (out of 10)]]/(4-Table1[[#This Row],[N/A Count]]))</f>
        <v>0</v>
      </c>
      <c r="CD552" s="106"/>
      <c r="CE552" s="106"/>
      <c r="CF552" s="172" t="str">
        <f>IF(SUM(Table1[[#This Row],[Multiple]:[Level (all)62]])&lt;1,IF(Table1[[#This Row],[General]]=1,1,""),"")</f>
        <v/>
      </c>
      <c r="CG552" s="172" t="str">
        <f>IF(SUM(Table1[[#This Row],[Multiple]:[Level (all)62]])&lt;1,IF(Table1[[#This Row],[Beginner]]=1,1,""),"")</f>
        <v/>
      </c>
      <c r="CH552" s="171" t="str">
        <f>IF(SUM(Table1[[#This Row],[Multiple]:[Level (all)62]])&lt;1,IF(Table1[[#This Row],[Intermediate]]=1,1,""),"")</f>
        <v/>
      </c>
      <c r="CI552" s="171" t="str">
        <f>IF(SUM(Table1[[#This Row],[Multiple]:[Level (all)62]])&lt;1,IF(Table1[[#This Row],[Advanced]]=1,1,""),"")</f>
        <v/>
      </c>
      <c r="CJ552" s="171" t="str">
        <f>IF(AND(SUM(Table1[[#This Row],[General]:[Advanced]])&lt;4,SUM(Table1[[#This Row],[General]:[Advanced]])&gt;1),1,"")</f>
        <v/>
      </c>
      <c r="CK552" s="171" t="str">
        <f>Table1[[#This Row],[Level (all)]]</f>
        <v/>
      </c>
      <c r="CL552" s="171" t="str">
        <f>IF(Table1[[#This Row],[Multiple audience]]&lt;&gt;1,IF(Table1[[#This Row],[General Audience]]=1,1,""),"")</f>
        <v/>
      </c>
      <c r="CM552" s="171" t="str">
        <f>IF(Table1[[#This Row],[Multiple audience]]&lt;&gt;1,IF(Table1[[#This Row],[Planners / Designers ]]=1,1,""),"")</f>
        <v/>
      </c>
      <c r="CN552" s="171" t="str">
        <f>IF(Table1[[#This Row],[Multiple audience]]&lt;&gt;1,IF(Table1[[#This Row],[Regulatory Assessors]]=1,1,""),"")</f>
        <v/>
      </c>
      <c r="CO552" s="171" t="str">
        <f>IF(Table1[[#This Row],[Multiple audience]]&lt;&gt;1,IF(Table1[[#This Row],[Builders / Management]]=1,1,""),"")</f>
        <v/>
      </c>
      <c r="CP552" s="171" t="str">
        <f>IF(Table1[[#This Row],[Multiple audience]]&lt;&gt;1,IF(Table1[[#This Row],[Energy / Sus Assessors]]=1,1,""),"")</f>
        <v/>
      </c>
      <c r="CQ552" s="171" t="str">
        <f>IF(Table1[[#This Row],[Multiple audience]]&lt;&gt;1,IF(Table1[[#This Row],[Semi-skilled]]=1,1,""),"")</f>
        <v/>
      </c>
      <c r="CR552" s="171" t="str">
        <f>IF(Table1[[#This Row],[Multiple audience]]&lt;&gt;1,IF(Table1[[#This Row],[Trades]]=1,1,""),"")</f>
        <v/>
      </c>
      <c r="CS552" s="171" t="str">
        <f>IF(Table1[[#This Row],[Multiple audience]]&lt;&gt;1,IF(Table1[[#This Row],[Other]]=1,1,""),"")</f>
        <v/>
      </c>
      <c r="CT552" s="171" t="str">
        <f>IF(SUM(Table1[[#This Row],[General Audience]:[Other]])&gt;1,1,"")</f>
        <v/>
      </c>
      <c r="CU552" s="171" t="str">
        <f>IF(Table1[[#This Row],[Various  ]]&lt;&gt;1,IF(Table1[[#This Row],[Calculator / Software]]=1,1,""),"")</f>
        <v/>
      </c>
      <c r="CV552" s="171" t="str">
        <f>IF(Table1[[#This Row],[Various  ]]&lt;&gt;1,IF(Table1[[#This Row],[Information  ]]=1,1,""),"")</f>
        <v/>
      </c>
      <c r="CW552" s="171" t="str">
        <f>IF(Table1[[#This Row],[Various  ]]&lt;&gt;1,IF(Table1[[#This Row],[Interactive Tool]]=1,1,""),"")</f>
        <v/>
      </c>
      <c r="CX552" s="171" t="str">
        <f>IF(Table1[[#This Row],[Various  ]]&lt;&gt;1,IF(Table1[[#This Row],[Technical Specifications]]=1,1,""),"")</f>
        <v/>
      </c>
      <c r="CY552" s="171" t="str">
        <f>IF(Table1[[#This Row],[Various  ]]&lt;&gt;1,IF(Table1[[#This Row],[Training Resources]]=1,1,""),"")</f>
        <v/>
      </c>
      <c r="CZ552" s="171" t="str">
        <f>IF(Table1[[#This Row],[Various  ]]&lt;&gt;1,IF(Table1[[#This Row],[Toolbox]]=1,1,""),"")</f>
        <v/>
      </c>
      <c r="DA552" s="169" t="str">
        <f>IF(Table1[[#This Row],[Various  ]]&lt;&gt;1,IF(Table1[[#This Row],[Video]]=1,1,""),"")</f>
        <v/>
      </c>
      <c r="DB552" s="169" t="str">
        <f>IF(Table1[[#This Row],[Various  ]]&lt;&gt;1,IF(Table1[[#This Row],[Case study]]=1,1,""),"")</f>
        <v/>
      </c>
      <c r="DC552" s="169" t="str">
        <f>IF(Table1[[#This Row],[Various  ]]&lt;&gt;1,IF(Table1[[#This Row],[Other   ]]=1,1,""),"")</f>
        <v/>
      </c>
      <c r="DD552" s="169" t="str">
        <f>IF(Table1[[#This Row],[Various  ]]&lt;&gt;1,IF(Table1[[#This Row],[Standards]]=1,1,""),"")</f>
        <v/>
      </c>
      <c r="DE552" s="169" t="str">
        <f>IF(Table1[[#This Row],[Various]]=1,1,IF(SUM(Table1[[#This Row],[Calculator / Software]:[Standards]])&gt;1,1,""))</f>
        <v/>
      </c>
      <c r="DF552" s="169" t="str">
        <f>IF(Table1[[#This Row],[Multiple NCC links]]&lt;&gt;1,IF(Table1[[#This Row],[Design]]=1,1,""),"")</f>
        <v/>
      </c>
      <c r="DG552" s="169" t="str">
        <f>IF(Table1[[#This Row],[Multiple NCC links]]&lt;&gt;1,IF(Table1[[#This Row],[Assessment / Verification]]=1,1,""),"")</f>
        <v/>
      </c>
      <c r="DH552" s="169" t="str">
        <f>IF(Table1[[#This Row],[Multiple NCC links]]&lt;&gt;1,IF(Table1[[#This Row],[Climate Specific ]]=1,1,""),"")</f>
        <v/>
      </c>
      <c r="DI552" s="169" t="str">
        <f>IF(Table1[[#This Row],[Multiple NCC links]]&lt;&gt;1,IF(Table1[[#This Row],[Alterations / Additions]]=1,1,""),"")</f>
        <v/>
      </c>
      <c r="DJ552" s="169" t="str">
        <f>IF(Table1[[#This Row],[Multiple NCC links]]&lt;&gt;1,IF(Table1[[#This Row],[Glazing]]=1,1,""),"")</f>
        <v/>
      </c>
      <c r="DK552" s="169" t="str">
        <f>IF(Table1[[#This Row],[Multiple NCC links]]&lt;&gt;1,IF(Table1[[#This Row],[Building Fabric / Thermal / Sealing]]=1,1,""),"")</f>
        <v/>
      </c>
      <c r="DL552" s="169" t="str">
        <f>IF(Table1[[#This Row],[Multiple NCC links]]&lt;&gt;1,IF(Table1[[#This Row],[Lighting]]=1,1,""),"")</f>
        <v/>
      </c>
      <c r="DM552" s="169" t="str">
        <f>IF(Table1[[#This Row],[Multiple NCC links]]&lt;&gt;1,IF(Table1[[#This Row],[HVAC]]=1,1,""),"")</f>
        <v/>
      </c>
      <c r="DN552" s="169" t="str">
        <f>IF(Table1[[#This Row],[Multiple NCC links]]&lt;&gt;1,IF(Table1[[#This Row],[Services]]=1,1,""),"")</f>
        <v/>
      </c>
      <c r="DO552" s="169" t="str">
        <f>IF(Table1[[#This Row],[Multiple NCC links]]&lt;&gt;1,IF(Table1[[#This Row],[Maintenance &amp; Monitoring]]=1,1,""),"")</f>
        <v/>
      </c>
      <c r="DP552" s="169" t="str">
        <f>IF(Table1[[#This Row],[Multiple NCC links]]&lt;&gt;1,IF(Table1[[#This Row],[Hand over / Operations]]=1,1,""),"")</f>
        <v/>
      </c>
      <c r="DQ552" s="169" t="str">
        <f>IF(Table1[[#This Row],[Multiple NCC links]]&lt;&gt;1,IF(Table1[[#This Row],[As built assessment]]=1,1,""),"")</f>
        <v/>
      </c>
      <c r="DR552" s="169" t="str">
        <f>IF(Table1[[#This Row],[Multiple NCC links]]&lt;&gt;1,IF(Table1[[#This Row],[Beyond compliance]]=1,1,""),"")</f>
        <v/>
      </c>
      <c r="DS552" s="169" t="str">
        <f>IF(SUM(Table1[[#This Row],[Design]:[Beyond compliance]])&gt;1,1,"")</f>
        <v/>
      </c>
      <c r="DT552" s="169" t="str">
        <f>IF(Table1[[#This Row],[Both Residential &amp; Commercial4]]&lt;&gt;1,IF(Table1[[#This Row],[Residential]]=1,1,""),"")</f>
        <v/>
      </c>
      <c r="DU552" s="169" t="str">
        <f>IF(Table1[[#This Row],[Both Residential &amp; Commercial4]]&lt;&gt;1,IF(Table1[[#This Row],[Commercial]]=1,1,""),"")</f>
        <v/>
      </c>
      <c r="DV552" s="169" t="str">
        <f>Table1[[#This Row],[Residential &amp; Commercial]]</f>
        <v/>
      </c>
      <c r="DW552" s="169"/>
    </row>
    <row r="553" spans="1:127" s="49" customFormat="1" ht="20.25" thickTop="1" thickBot="1" x14ac:dyDescent="0.35">
      <c r="A553" s="97"/>
      <c r="B553" s="97"/>
      <c r="C553" s="88"/>
      <c r="D553" s="88"/>
      <c r="E553" s="176"/>
      <c r="F553" s="176"/>
      <c r="G553" s="176"/>
      <c r="H553" s="176"/>
      <c r="I553" s="90" t="str">
        <f>IF(AND(Table1[[#This Row],[General]]=1,Table1[[#This Row],[Beginner]]=1,Table1[[#This Row],[Intermediate]]=1,Table1[[#This Row],[Advanced]]=1),1,"")</f>
        <v/>
      </c>
      <c r="J553" s="90" t="str">
        <f>CONCATENATE(IF(Table1[[#This Row],[General]]=1,"General, ",""), IF(Table1[[#This Row],[Beginner]]=1,"Beginner, ",""),IF(Table1[[#This Row],[Intermediate]]=1,"Intermediate, ",""), IF(Table1[[#This Row],[Advanced]]=1,"Advanced",""))</f>
        <v/>
      </c>
      <c r="K553" s="91"/>
      <c r="L553" s="179"/>
      <c r="M553" s="91"/>
      <c r="N553" s="91"/>
      <c r="O553" s="159"/>
      <c r="P553" s="91"/>
      <c r="Q553" s="91"/>
      <c r="R553" s="91"/>
      <c r="S55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53" s="102"/>
      <c r="U553" s="102"/>
      <c r="V553" s="240"/>
      <c r="W553" s="240"/>
      <c r="X553" s="102"/>
      <c r="Y553" s="102"/>
      <c r="Z553" s="102"/>
      <c r="AA553" s="102"/>
      <c r="AB553" s="102"/>
      <c r="AC553" s="102"/>
      <c r="AD553" s="102"/>
      <c r="AE553" s="102"/>
      <c r="AF553" s="102"/>
      <c r="AG55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53" s="103"/>
      <c r="AI553" s="103"/>
      <c r="AJ553" s="103"/>
      <c r="AK553" s="74" t="str">
        <f>CONCATENATE(IF(Table1[[#This Row],[Digital]]=1,"Digital, ",""),IF(Table1[[#This Row],[Face to Face]]=1,"Face to face, ",""),IF(Table1[[#This Row],[Blended]]=1,"Blended",""))</f>
        <v/>
      </c>
      <c r="AL553" s="99"/>
      <c r="AM553" s="104"/>
      <c r="AN553" s="130"/>
      <c r="AO553" s="94"/>
      <c r="AP553" s="182"/>
      <c r="AQ553" s="94"/>
      <c r="AR553" s="94"/>
      <c r="AS553" s="94"/>
      <c r="AT553" s="94"/>
      <c r="AU553" s="94"/>
      <c r="AV553" s="182"/>
      <c r="AW553" s="182"/>
      <c r="AX553" s="182"/>
      <c r="AY553" s="94"/>
      <c r="AZ55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5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53" s="95"/>
      <c r="BC553" s="95"/>
      <c r="BD553" s="90" t="str">
        <f>IF(AND(Table1[[#This Row],[Residential]]=1,Table1[[#This Row],[Commercial]]=1),1,"")</f>
        <v/>
      </c>
      <c r="BE553" s="90" t="str">
        <f>CONCATENATE(IF(Table1[[#This Row],[Residential]]=1,"Residential, ",""),IF(Table1[[#This Row],[Commercial]]=1,"Commercial",""))</f>
        <v/>
      </c>
      <c r="BF553" s="94"/>
      <c r="BG553" s="94"/>
      <c r="BH553" s="94"/>
      <c r="BI553" s="94"/>
      <c r="BJ553" s="94"/>
      <c r="BK553" s="94"/>
      <c r="BL553" s="94"/>
      <c r="BM553" s="182"/>
      <c r="BN553" s="94"/>
      <c r="BO55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53" s="178"/>
      <c r="BQ553" s="120"/>
      <c r="BR553" s="132"/>
      <c r="BS553" s="120"/>
      <c r="BT553" s="175"/>
      <c r="BU553" s="175"/>
      <c r="BV553" s="175"/>
      <c r="BW553" s="121"/>
      <c r="BX553" s="121"/>
      <c r="BY553" s="121"/>
      <c r="BZ553" s="227"/>
      <c r="CA55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53" s="48">
        <f>COUNTIF(Table1[[#This Row],[Validity]:[Alignment with NCC (Yes=1,No=0)]],"N/A")</f>
        <v>0</v>
      </c>
      <c r="CC553" s="48">
        <f>IF(ISERROR(Table1[[#This Row],[Total Quality Score (out of 10)]]/(4-Table1[[#This Row],[N/A Count]])),0,Table1[[#This Row],[Total Quality Score (out of 10)]]/(4-Table1[[#This Row],[N/A Count]]))</f>
        <v>0</v>
      </c>
      <c r="CD553" s="106"/>
      <c r="CE553" s="106"/>
      <c r="CF553" s="172" t="str">
        <f>IF(SUM(Table1[[#This Row],[Multiple]:[Level (all)62]])&lt;1,IF(Table1[[#This Row],[General]]=1,1,""),"")</f>
        <v/>
      </c>
      <c r="CG553" s="172" t="str">
        <f>IF(SUM(Table1[[#This Row],[Multiple]:[Level (all)62]])&lt;1,IF(Table1[[#This Row],[Beginner]]=1,1,""),"")</f>
        <v/>
      </c>
      <c r="CH553" s="171" t="str">
        <f>IF(SUM(Table1[[#This Row],[Multiple]:[Level (all)62]])&lt;1,IF(Table1[[#This Row],[Intermediate]]=1,1,""),"")</f>
        <v/>
      </c>
      <c r="CI553" s="171" t="str">
        <f>IF(SUM(Table1[[#This Row],[Multiple]:[Level (all)62]])&lt;1,IF(Table1[[#This Row],[Advanced]]=1,1,""),"")</f>
        <v/>
      </c>
      <c r="CJ553" s="171" t="str">
        <f>IF(AND(SUM(Table1[[#This Row],[General]:[Advanced]])&lt;4,SUM(Table1[[#This Row],[General]:[Advanced]])&gt;1),1,"")</f>
        <v/>
      </c>
      <c r="CK553" s="171" t="str">
        <f>Table1[[#This Row],[Level (all)]]</f>
        <v/>
      </c>
      <c r="CL553" s="171" t="str">
        <f>IF(Table1[[#This Row],[Multiple audience]]&lt;&gt;1,IF(Table1[[#This Row],[General Audience]]=1,1,""),"")</f>
        <v/>
      </c>
      <c r="CM553" s="171" t="str">
        <f>IF(Table1[[#This Row],[Multiple audience]]&lt;&gt;1,IF(Table1[[#This Row],[Planners / Designers ]]=1,1,""),"")</f>
        <v/>
      </c>
      <c r="CN553" s="171" t="str">
        <f>IF(Table1[[#This Row],[Multiple audience]]&lt;&gt;1,IF(Table1[[#This Row],[Regulatory Assessors]]=1,1,""),"")</f>
        <v/>
      </c>
      <c r="CO553" s="171" t="str">
        <f>IF(Table1[[#This Row],[Multiple audience]]&lt;&gt;1,IF(Table1[[#This Row],[Builders / Management]]=1,1,""),"")</f>
        <v/>
      </c>
      <c r="CP553" s="171" t="str">
        <f>IF(Table1[[#This Row],[Multiple audience]]&lt;&gt;1,IF(Table1[[#This Row],[Energy / Sus Assessors]]=1,1,""),"")</f>
        <v/>
      </c>
      <c r="CQ553" s="171" t="str">
        <f>IF(Table1[[#This Row],[Multiple audience]]&lt;&gt;1,IF(Table1[[#This Row],[Semi-skilled]]=1,1,""),"")</f>
        <v/>
      </c>
      <c r="CR553" s="171" t="str">
        <f>IF(Table1[[#This Row],[Multiple audience]]&lt;&gt;1,IF(Table1[[#This Row],[Trades]]=1,1,""),"")</f>
        <v/>
      </c>
      <c r="CS553" s="171" t="str">
        <f>IF(Table1[[#This Row],[Multiple audience]]&lt;&gt;1,IF(Table1[[#This Row],[Other]]=1,1,""),"")</f>
        <v/>
      </c>
      <c r="CT553" s="171" t="str">
        <f>IF(SUM(Table1[[#This Row],[General Audience]:[Other]])&gt;1,1,"")</f>
        <v/>
      </c>
      <c r="CU553" s="171" t="str">
        <f>IF(Table1[[#This Row],[Various  ]]&lt;&gt;1,IF(Table1[[#This Row],[Calculator / Software]]=1,1,""),"")</f>
        <v/>
      </c>
      <c r="CV553" s="171" t="str">
        <f>IF(Table1[[#This Row],[Various  ]]&lt;&gt;1,IF(Table1[[#This Row],[Information  ]]=1,1,""),"")</f>
        <v/>
      </c>
      <c r="CW553" s="171" t="str">
        <f>IF(Table1[[#This Row],[Various  ]]&lt;&gt;1,IF(Table1[[#This Row],[Interactive Tool]]=1,1,""),"")</f>
        <v/>
      </c>
      <c r="CX553" s="171" t="str">
        <f>IF(Table1[[#This Row],[Various  ]]&lt;&gt;1,IF(Table1[[#This Row],[Technical Specifications]]=1,1,""),"")</f>
        <v/>
      </c>
      <c r="CY553" s="171" t="str">
        <f>IF(Table1[[#This Row],[Various  ]]&lt;&gt;1,IF(Table1[[#This Row],[Training Resources]]=1,1,""),"")</f>
        <v/>
      </c>
      <c r="CZ553" s="171" t="str">
        <f>IF(Table1[[#This Row],[Various  ]]&lt;&gt;1,IF(Table1[[#This Row],[Toolbox]]=1,1,""),"")</f>
        <v/>
      </c>
      <c r="DA553" s="169" t="str">
        <f>IF(Table1[[#This Row],[Various  ]]&lt;&gt;1,IF(Table1[[#This Row],[Video]]=1,1,""),"")</f>
        <v/>
      </c>
      <c r="DB553" s="169" t="str">
        <f>IF(Table1[[#This Row],[Various  ]]&lt;&gt;1,IF(Table1[[#This Row],[Case study]]=1,1,""),"")</f>
        <v/>
      </c>
      <c r="DC553" s="169" t="str">
        <f>IF(Table1[[#This Row],[Various  ]]&lt;&gt;1,IF(Table1[[#This Row],[Other   ]]=1,1,""),"")</f>
        <v/>
      </c>
      <c r="DD553" s="169" t="str">
        <f>IF(Table1[[#This Row],[Various  ]]&lt;&gt;1,IF(Table1[[#This Row],[Standards]]=1,1,""),"")</f>
        <v/>
      </c>
      <c r="DE553" s="169" t="str">
        <f>IF(Table1[[#This Row],[Various]]=1,1,IF(SUM(Table1[[#This Row],[Calculator / Software]:[Standards]])&gt;1,1,""))</f>
        <v/>
      </c>
      <c r="DF553" s="169" t="str">
        <f>IF(Table1[[#This Row],[Multiple NCC links]]&lt;&gt;1,IF(Table1[[#This Row],[Design]]=1,1,""),"")</f>
        <v/>
      </c>
      <c r="DG553" s="169" t="str">
        <f>IF(Table1[[#This Row],[Multiple NCC links]]&lt;&gt;1,IF(Table1[[#This Row],[Assessment / Verification]]=1,1,""),"")</f>
        <v/>
      </c>
      <c r="DH553" s="169" t="str">
        <f>IF(Table1[[#This Row],[Multiple NCC links]]&lt;&gt;1,IF(Table1[[#This Row],[Climate Specific ]]=1,1,""),"")</f>
        <v/>
      </c>
      <c r="DI553" s="169" t="str">
        <f>IF(Table1[[#This Row],[Multiple NCC links]]&lt;&gt;1,IF(Table1[[#This Row],[Alterations / Additions]]=1,1,""),"")</f>
        <v/>
      </c>
      <c r="DJ553" s="169" t="str">
        <f>IF(Table1[[#This Row],[Multiple NCC links]]&lt;&gt;1,IF(Table1[[#This Row],[Glazing]]=1,1,""),"")</f>
        <v/>
      </c>
      <c r="DK553" s="169" t="str">
        <f>IF(Table1[[#This Row],[Multiple NCC links]]&lt;&gt;1,IF(Table1[[#This Row],[Building Fabric / Thermal / Sealing]]=1,1,""),"")</f>
        <v/>
      </c>
      <c r="DL553" s="169" t="str">
        <f>IF(Table1[[#This Row],[Multiple NCC links]]&lt;&gt;1,IF(Table1[[#This Row],[Lighting]]=1,1,""),"")</f>
        <v/>
      </c>
      <c r="DM553" s="169" t="str">
        <f>IF(Table1[[#This Row],[Multiple NCC links]]&lt;&gt;1,IF(Table1[[#This Row],[HVAC]]=1,1,""),"")</f>
        <v/>
      </c>
      <c r="DN553" s="169" t="str">
        <f>IF(Table1[[#This Row],[Multiple NCC links]]&lt;&gt;1,IF(Table1[[#This Row],[Services]]=1,1,""),"")</f>
        <v/>
      </c>
      <c r="DO553" s="169" t="str">
        <f>IF(Table1[[#This Row],[Multiple NCC links]]&lt;&gt;1,IF(Table1[[#This Row],[Maintenance &amp; Monitoring]]=1,1,""),"")</f>
        <v/>
      </c>
      <c r="DP553" s="169" t="str">
        <f>IF(Table1[[#This Row],[Multiple NCC links]]&lt;&gt;1,IF(Table1[[#This Row],[Hand over / Operations]]=1,1,""),"")</f>
        <v/>
      </c>
      <c r="DQ553" s="169" t="str">
        <f>IF(Table1[[#This Row],[Multiple NCC links]]&lt;&gt;1,IF(Table1[[#This Row],[As built assessment]]=1,1,""),"")</f>
        <v/>
      </c>
      <c r="DR553" s="169" t="str">
        <f>IF(Table1[[#This Row],[Multiple NCC links]]&lt;&gt;1,IF(Table1[[#This Row],[Beyond compliance]]=1,1,""),"")</f>
        <v/>
      </c>
      <c r="DS553" s="169" t="str">
        <f>IF(SUM(Table1[[#This Row],[Design]:[Beyond compliance]])&gt;1,1,"")</f>
        <v/>
      </c>
      <c r="DT553" s="169" t="str">
        <f>IF(Table1[[#This Row],[Both Residential &amp; Commercial4]]&lt;&gt;1,IF(Table1[[#This Row],[Residential]]=1,1,""),"")</f>
        <v/>
      </c>
      <c r="DU553" s="169" t="str">
        <f>IF(Table1[[#This Row],[Both Residential &amp; Commercial4]]&lt;&gt;1,IF(Table1[[#This Row],[Commercial]]=1,1,""),"")</f>
        <v/>
      </c>
      <c r="DV553" s="169" t="str">
        <f>Table1[[#This Row],[Residential &amp; Commercial]]</f>
        <v/>
      </c>
      <c r="DW553" s="169"/>
    </row>
    <row r="554" spans="1:127" s="49" customFormat="1" ht="20.25" thickTop="1" thickBot="1" x14ac:dyDescent="0.35">
      <c r="A554" s="97"/>
      <c r="B554" s="97"/>
      <c r="C554" s="88"/>
      <c r="D554" s="88"/>
      <c r="E554" s="176"/>
      <c r="F554" s="176"/>
      <c r="G554" s="176"/>
      <c r="H554" s="176"/>
      <c r="I554" s="90" t="str">
        <f>IF(AND(Table1[[#This Row],[General]]=1,Table1[[#This Row],[Beginner]]=1,Table1[[#This Row],[Intermediate]]=1,Table1[[#This Row],[Advanced]]=1),1,"")</f>
        <v/>
      </c>
      <c r="J554" s="90" t="str">
        <f>CONCATENATE(IF(Table1[[#This Row],[General]]=1,"General, ",""), IF(Table1[[#This Row],[Beginner]]=1,"Beginner, ",""),IF(Table1[[#This Row],[Intermediate]]=1,"Intermediate, ",""), IF(Table1[[#This Row],[Advanced]]=1,"Advanced",""))</f>
        <v/>
      </c>
      <c r="K554" s="91"/>
      <c r="L554" s="179"/>
      <c r="M554" s="91"/>
      <c r="N554" s="91"/>
      <c r="O554" s="159"/>
      <c r="P554" s="91"/>
      <c r="Q554" s="91"/>
      <c r="R554" s="91"/>
      <c r="S55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54" s="102"/>
      <c r="U554" s="102"/>
      <c r="V554" s="240"/>
      <c r="W554" s="240"/>
      <c r="X554" s="102"/>
      <c r="Y554" s="102"/>
      <c r="Z554" s="102"/>
      <c r="AA554" s="102"/>
      <c r="AB554" s="102"/>
      <c r="AC554" s="102"/>
      <c r="AD554" s="102"/>
      <c r="AE554" s="102"/>
      <c r="AF554" s="102"/>
      <c r="AG55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54" s="103"/>
      <c r="AI554" s="103"/>
      <c r="AJ554" s="103"/>
      <c r="AK554" s="74" t="str">
        <f>CONCATENATE(IF(Table1[[#This Row],[Digital]]=1,"Digital, ",""),IF(Table1[[#This Row],[Face to Face]]=1,"Face to face, ",""),IF(Table1[[#This Row],[Blended]]=1,"Blended",""))</f>
        <v/>
      </c>
      <c r="AL554" s="99"/>
      <c r="AM554" s="104"/>
      <c r="AN554" s="130"/>
      <c r="AO554" s="94"/>
      <c r="AP554" s="182"/>
      <c r="AQ554" s="94"/>
      <c r="AR554" s="94"/>
      <c r="AS554" s="94"/>
      <c r="AT554" s="94"/>
      <c r="AU554" s="94"/>
      <c r="AV554" s="182"/>
      <c r="AW554" s="182"/>
      <c r="AX554" s="182"/>
      <c r="AY554" s="94"/>
      <c r="AZ55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5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54" s="95"/>
      <c r="BC554" s="95"/>
      <c r="BD554" s="90" t="str">
        <f>IF(AND(Table1[[#This Row],[Residential]]=1,Table1[[#This Row],[Commercial]]=1),1,"")</f>
        <v/>
      </c>
      <c r="BE554" s="90" t="str">
        <f>CONCATENATE(IF(Table1[[#This Row],[Residential]]=1,"Residential, ",""),IF(Table1[[#This Row],[Commercial]]=1,"Commercial",""))</f>
        <v/>
      </c>
      <c r="BF554" s="94"/>
      <c r="BG554" s="94"/>
      <c r="BH554" s="94"/>
      <c r="BI554" s="94"/>
      <c r="BJ554" s="94"/>
      <c r="BK554" s="94"/>
      <c r="BL554" s="94"/>
      <c r="BM554" s="182"/>
      <c r="BN554" s="94"/>
      <c r="BO55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54" s="178"/>
      <c r="BQ554" s="120"/>
      <c r="BR554" s="132"/>
      <c r="BS554" s="120"/>
      <c r="BT554" s="175"/>
      <c r="BU554" s="175"/>
      <c r="BV554" s="175"/>
      <c r="BW554" s="121"/>
      <c r="BX554" s="121"/>
      <c r="BY554" s="121"/>
      <c r="BZ554" s="227"/>
      <c r="CA55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54" s="48">
        <f>COUNTIF(Table1[[#This Row],[Validity]:[Alignment with NCC (Yes=1,No=0)]],"N/A")</f>
        <v>0</v>
      </c>
      <c r="CC554" s="48">
        <f>IF(ISERROR(Table1[[#This Row],[Total Quality Score (out of 10)]]/(4-Table1[[#This Row],[N/A Count]])),0,Table1[[#This Row],[Total Quality Score (out of 10)]]/(4-Table1[[#This Row],[N/A Count]]))</f>
        <v>0</v>
      </c>
      <c r="CD554" s="106"/>
      <c r="CE554" s="106"/>
      <c r="CF554" s="172" t="str">
        <f>IF(SUM(Table1[[#This Row],[Multiple]:[Level (all)62]])&lt;1,IF(Table1[[#This Row],[General]]=1,1,""),"")</f>
        <v/>
      </c>
      <c r="CG554" s="172" t="str">
        <f>IF(SUM(Table1[[#This Row],[Multiple]:[Level (all)62]])&lt;1,IF(Table1[[#This Row],[Beginner]]=1,1,""),"")</f>
        <v/>
      </c>
      <c r="CH554" s="171" t="str">
        <f>IF(SUM(Table1[[#This Row],[Multiple]:[Level (all)62]])&lt;1,IF(Table1[[#This Row],[Intermediate]]=1,1,""),"")</f>
        <v/>
      </c>
      <c r="CI554" s="171" t="str">
        <f>IF(SUM(Table1[[#This Row],[Multiple]:[Level (all)62]])&lt;1,IF(Table1[[#This Row],[Advanced]]=1,1,""),"")</f>
        <v/>
      </c>
      <c r="CJ554" s="171" t="str">
        <f>IF(AND(SUM(Table1[[#This Row],[General]:[Advanced]])&lt;4,SUM(Table1[[#This Row],[General]:[Advanced]])&gt;1),1,"")</f>
        <v/>
      </c>
      <c r="CK554" s="171" t="str">
        <f>Table1[[#This Row],[Level (all)]]</f>
        <v/>
      </c>
      <c r="CL554" s="171" t="str">
        <f>IF(Table1[[#This Row],[Multiple audience]]&lt;&gt;1,IF(Table1[[#This Row],[General Audience]]=1,1,""),"")</f>
        <v/>
      </c>
      <c r="CM554" s="171" t="str">
        <f>IF(Table1[[#This Row],[Multiple audience]]&lt;&gt;1,IF(Table1[[#This Row],[Planners / Designers ]]=1,1,""),"")</f>
        <v/>
      </c>
      <c r="CN554" s="171" t="str">
        <f>IF(Table1[[#This Row],[Multiple audience]]&lt;&gt;1,IF(Table1[[#This Row],[Regulatory Assessors]]=1,1,""),"")</f>
        <v/>
      </c>
      <c r="CO554" s="171" t="str">
        <f>IF(Table1[[#This Row],[Multiple audience]]&lt;&gt;1,IF(Table1[[#This Row],[Builders / Management]]=1,1,""),"")</f>
        <v/>
      </c>
      <c r="CP554" s="171" t="str">
        <f>IF(Table1[[#This Row],[Multiple audience]]&lt;&gt;1,IF(Table1[[#This Row],[Energy / Sus Assessors]]=1,1,""),"")</f>
        <v/>
      </c>
      <c r="CQ554" s="171" t="str">
        <f>IF(Table1[[#This Row],[Multiple audience]]&lt;&gt;1,IF(Table1[[#This Row],[Semi-skilled]]=1,1,""),"")</f>
        <v/>
      </c>
      <c r="CR554" s="171" t="str">
        <f>IF(Table1[[#This Row],[Multiple audience]]&lt;&gt;1,IF(Table1[[#This Row],[Trades]]=1,1,""),"")</f>
        <v/>
      </c>
      <c r="CS554" s="171" t="str">
        <f>IF(Table1[[#This Row],[Multiple audience]]&lt;&gt;1,IF(Table1[[#This Row],[Other]]=1,1,""),"")</f>
        <v/>
      </c>
      <c r="CT554" s="171" t="str">
        <f>IF(SUM(Table1[[#This Row],[General Audience]:[Other]])&gt;1,1,"")</f>
        <v/>
      </c>
      <c r="CU554" s="171" t="str">
        <f>IF(Table1[[#This Row],[Various  ]]&lt;&gt;1,IF(Table1[[#This Row],[Calculator / Software]]=1,1,""),"")</f>
        <v/>
      </c>
      <c r="CV554" s="171" t="str">
        <f>IF(Table1[[#This Row],[Various  ]]&lt;&gt;1,IF(Table1[[#This Row],[Information  ]]=1,1,""),"")</f>
        <v/>
      </c>
      <c r="CW554" s="171" t="str">
        <f>IF(Table1[[#This Row],[Various  ]]&lt;&gt;1,IF(Table1[[#This Row],[Interactive Tool]]=1,1,""),"")</f>
        <v/>
      </c>
      <c r="CX554" s="171" t="str">
        <f>IF(Table1[[#This Row],[Various  ]]&lt;&gt;1,IF(Table1[[#This Row],[Technical Specifications]]=1,1,""),"")</f>
        <v/>
      </c>
      <c r="CY554" s="171" t="str">
        <f>IF(Table1[[#This Row],[Various  ]]&lt;&gt;1,IF(Table1[[#This Row],[Training Resources]]=1,1,""),"")</f>
        <v/>
      </c>
      <c r="CZ554" s="171" t="str">
        <f>IF(Table1[[#This Row],[Various  ]]&lt;&gt;1,IF(Table1[[#This Row],[Toolbox]]=1,1,""),"")</f>
        <v/>
      </c>
      <c r="DA554" s="169" t="str">
        <f>IF(Table1[[#This Row],[Various  ]]&lt;&gt;1,IF(Table1[[#This Row],[Video]]=1,1,""),"")</f>
        <v/>
      </c>
      <c r="DB554" s="169" t="str">
        <f>IF(Table1[[#This Row],[Various  ]]&lt;&gt;1,IF(Table1[[#This Row],[Case study]]=1,1,""),"")</f>
        <v/>
      </c>
      <c r="DC554" s="169" t="str">
        <f>IF(Table1[[#This Row],[Various  ]]&lt;&gt;1,IF(Table1[[#This Row],[Other   ]]=1,1,""),"")</f>
        <v/>
      </c>
      <c r="DD554" s="169" t="str">
        <f>IF(Table1[[#This Row],[Various  ]]&lt;&gt;1,IF(Table1[[#This Row],[Standards]]=1,1,""),"")</f>
        <v/>
      </c>
      <c r="DE554" s="169" t="str">
        <f>IF(Table1[[#This Row],[Various]]=1,1,IF(SUM(Table1[[#This Row],[Calculator / Software]:[Standards]])&gt;1,1,""))</f>
        <v/>
      </c>
      <c r="DF554" s="169" t="str">
        <f>IF(Table1[[#This Row],[Multiple NCC links]]&lt;&gt;1,IF(Table1[[#This Row],[Design]]=1,1,""),"")</f>
        <v/>
      </c>
      <c r="DG554" s="169" t="str">
        <f>IF(Table1[[#This Row],[Multiple NCC links]]&lt;&gt;1,IF(Table1[[#This Row],[Assessment / Verification]]=1,1,""),"")</f>
        <v/>
      </c>
      <c r="DH554" s="169" t="str">
        <f>IF(Table1[[#This Row],[Multiple NCC links]]&lt;&gt;1,IF(Table1[[#This Row],[Climate Specific ]]=1,1,""),"")</f>
        <v/>
      </c>
      <c r="DI554" s="169" t="str">
        <f>IF(Table1[[#This Row],[Multiple NCC links]]&lt;&gt;1,IF(Table1[[#This Row],[Alterations / Additions]]=1,1,""),"")</f>
        <v/>
      </c>
      <c r="DJ554" s="169" t="str">
        <f>IF(Table1[[#This Row],[Multiple NCC links]]&lt;&gt;1,IF(Table1[[#This Row],[Glazing]]=1,1,""),"")</f>
        <v/>
      </c>
      <c r="DK554" s="169" t="str">
        <f>IF(Table1[[#This Row],[Multiple NCC links]]&lt;&gt;1,IF(Table1[[#This Row],[Building Fabric / Thermal / Sealing]]=1,1,""),"")</f>
        <v/>
      </c>
      <c r="DL554" s="169" t="str">
        <f>IF(Table1[[#This Row],[Multiple NCC links]]&lt;&gt;1,IF(Table1[[#This Row],[Lighting]]=1,1,""),"")</f>
        <v/>
      </c>
      <c r="DM554" s="169" t="str">
        <f>IF(Table1[[#This Row],[Multiple NCC links]]&lt;&gt;1,IF(Table1[[#This Row],[HVAC]]=1,1,""),"")</f>
        <v/>
      </c>
      <c r="DN554" s="169" t="str">
        <f>IF(Table1[[#This Row],[Multiple NCC links]]&lt;&gt;1,IF(Table1[[#This Row],[Services]]=1,1,""),"")</f>
        <v/>
      </c>
      <c r="DO554" s="169" t="str">
        <f>IF(Table1[[#This Row],[Multiple NCC links]]&lt;&gt;1,IF(Table1[[#This Row],[Maintenance &amp; Monitoring]]=1,1,""),"")</f>
        <v/>
      </c>
      <c r="DP554" s="169" t="str">
        <f>IF(Table1[[#This Row],[Multiple NCC links]]&lt;&gt;1,IF(Table1[[#This Row],[Hand over / Operations]]=1,1,""),"")</f>
        <v/>
      </c>
      <c r="DQ554" s="169" t="str">
        <f>IF(Table1[[#This Row],[Multiple NCC links]]&lt;&gt;1,IF(Table1[[#This Row],[As built assessment]]=1,1,""),"")</f>
        <v/>
      </c>
      <c r="DR554" s="169" t="str">
        <f>IF(Table1[[#This Row],[Multiple NCC links]]&lt;&gt;1,IF(Table1[[#This Row],[Beyond compliance]]=1,1,""),"")</f>
        <v/>
      </c>
      <c r="DS554" s="169" t="str">
        <f>IF(SUM(Table1[[#This Row],[Design]:[Beyond compliance]])&gt;1,1,"")</f>
        <v/>
      </c>
      <c r="DT554" s="169" t="str">
        <f>IF(Table1[[#This Row],[Both Residential &amp; Commercial4]]&lt;&gt;1,IF(Table1[[#This Row],[Residential]]=1,1,""),"")</f>
        <v/>
      </c>
      <c r="DU554" s="169" t="str">
        <f>IF(Table1[[#This Row],[Both Residential &amp; Commercial4]]&lt;&gt;1,IF(Table1[[#This Row],[Commercial]]=1,1,""),"")</f>
        <v/>
      </c>
      <c r="DV554" s="169" t="str">
        <f>Table1[[#This Row],[Residential &amp; Commercial]]</f>
        <v/>
      </c>
      <c r="DW554" s="169"/>
    </row>
    <row r="555" spans="1:127" s="49" customFormat="1" ht="20.25" thickTop="1" thickBot="1" x14ac:dyDescent="0.35">
      <c r="A555" s="97"/>
      <c r="B555" s="97"/>
      <c r="C555" s="88"/>
      <c r="D555" s="88"/>
      <c r="E555" s="176"/>
      <c r="F555" s="176"/>
      <c r="G555" s="176"/>
      <c r="H555" s="176"/>
      <c r="I555" s="90" t="str">
        <f>IF(AND(Table1[[#This Row],[General]]=1,Table1[[#This Row],[Beginner]]=1,Table1[[#This Row],[Intermediate]]=1,Table1[[#This Row],[Advanced]]=1),1,"")</f>
        <v/>
      </c>
      <c r="J555" s="90" t="str">
        <f>CONCATENATE(IF(Table1[[#This Row],[General]]=1,"General, ",""), IF(Table1[[#This Row],[Beginner]]=1,"Beginner, ",""),IF(Table1[[#This Row],[Intermediate]]=1,"Intermediate, ",""), IF(Table1[[#This Row],[Advanced]]=1,"Advanced",""))</f>
        <v/>
      </c>
      <c r="K555" s="91"/>
      <c r="L555" s="179"/>
      <c r="M555" s="91"/>
      <c r="N555" s="91"/>
      <c r="O555" s="159"/>
      <c r="P555" s="91"/>
      <c r="Q555" s="91"/>
      <c r="R555" s="91"/>
      <c r="S55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55" s="102"/>
      <c r="U555" s="102"/>
      <c r="V555" s="240"/>
      <c r="W555" s="240"/>
      <c r="X555" s="102"/>
      <c r="Y555" s="102"/>
      <c r="Z555" s="102"/>
      <c r="AA555" s="102"/>
      <c r="AB555" s="102"/>
      <c r="AC555" s="102"/>
      <c r="AD555" s="102"/>
      <c r="AE555" s="102"/>
      <c r="AF555" s="102"/>
      <c r="AG55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55" s="103"/>
      <c r="AI555" s="103"/>
      <c r="AJ555" s="103"/>
      <c r="AK555" s="74" t="str">
        <f>CONCATENATE(IF(Table1[[#This Row],[Digital]]=1,"Digital, ",""),IF(Table1[[#This Row],[Face to Face]]=1,"Face to face, ",""),IF(Table1[[#This Row],[Blended]]=1,"Blended",""))</f>
        <v/>
      </c>
      <c r="AL555" s="99"/>
      <c r="AM555" s="104"/>
      <c r="AN555" s="130"/>
      <c r="AO555" s="94"/>
      <c r="AP555" s="182"/>
      <c r="AQ555" s="94"/>
      <c r="AR555" s="94"/>
      <c r="AS555" s="94"/>
      <c r="AT555" s="94"/>
      <c r="AU555" s="94"/>
      <c r="AV555" s="182"/>
      <c r="AW555" s="182"/>
      <c r="AX555" s="182"/>
      <c r="AY555" s="94"/>
      <c r="AZ55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5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55" s="95"/>
      <c r="BC555" s="95"/>
      <c r="BD555" s="90" t="str">
        <f>IF(AND(Table1[[#This Row],[Residential]]=1,Table1[[#This Row],[Commercial]]=1),1,"")</f>
        <v/>
      </c>
      <c r="BE555" s="90" t="str">
        <f>CONCATENATE(IF(Table1[[#This Row],[Residential]]=1,"Residential, ",""),IF(Table1[[#This Row],[Commercial]]=1,"Commercial",""))</f>
        <v/>
      </c>
      <c r="BF555" s="94"/>
      <c r="BG555" s="94"/>
      <c r="BH555" s="94"/>
      <c r="BI555" s="94"/>
      <c r="BJ555" s="94"/>
      <c r="BK555" s="94"/>
      <c r="BL555" s="94"/>
      <c r="BM555" s="182"/>
      <c r="BN555" s="94"/>
      <c r="BO55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55" s="178"/>
      <c r="BQ555" s="120"/>
      <c r="BR555" s="132"/>
      <c r="BS555" s="120"/>
      <c r="BT555" s="175"/>
      <c r="BU555" s="175"/>
      <c r="BV555" s="175"/>
      <c r="BW555" s="121"/>
      <c r="BX555" s="121"/>
      <c r="BY555" s="121"/>
      <c r="BZ555" s="227"/>
      <c r="CA55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55" s="48">
        <f>COUNTIF(Table1[[#This Row],[Validity]:[Alignment with NCC (Yes=1,No=0)]],"N/A")</f>
        <v>0</v>
      </c>
      <c r="CC555" s="48">
        <f>IF(ISERROR(Table1[[#This Row],[Total Quality Score (out of 10)]]/(4-Table1[[#This Row],[N/A Count]])),0,Table1[[#This Row],[Total Quality Score (out of 10)]]/(4-Table1[[#This Row],[N/A Count]]))</f>
        <v>0</v>
      </c>
      <c r="CD555" s="106"/>
      <c r="CE555" s="106"/>
      <c r="CF555" s="172" t="str">
        <f>IF(SUM(Table1[[#This Row],[Multiple]:[Level (all)62]])&lt;1,IF(Table1[[#This Row],[General]]=1,1,""),"")</f>
        <v/>
      </c>
      <c r="CG555" s="172" t="str">
        <f>IF(SUM(Table1[[#This Row],[Multiple]:[Level (all)62]])&lt;1,IF(Table1[[#This Row],[Beginner]]=1,1,""),"")</f>
        <v/>
      </c>
      <c r="CH555" s="171" t="str">
        <f>IF(SUM(Table1[[#This Row],[Multiple]:[Level (all)62]])&lt;1,IF(Table1[[#This Row],[Intermediate]]=1,1,""),"")</f>
        <v/>
      </c>
      <c r="CI555" s="171" t="str">
        <f>IF(SUM(Table1[[#This Row],[Multiple]:[Level (all)62]])&lt;1,IF(Table1[[#This Row],[Advanced]]=1,1,""),"")</f>
        <v/>
      </c>
      <c r="CJ555" s="171" t="str">
        <f>IF(AND(SUM(Table1[[#This Row],[General]:[Advanced]])&lt;4,SUM(Table1[[#This Row],[General]:[Advanced]])&gt;1),1,"")</f>
        <v/>
      </c>
      <c r="CK555" s="171" t="str">
        <f>Table1[[#This Row],[Level (all)]]</f>
        <v/>
      </c>
      <c r="CL555" s="171" t="str">
        <f>IF(Table1[[#This Row],[Multiple audience]]&lt;&gt;1,IF(Table1[[#This Row],[General Audience]]=1,1,""),"")</f>
        <v/>
      </c>
      <c r="CM555" s="171" t="str">
        <f>IF(Table1[[#This Row],[Multiple audience]]&lt;&gt;1,IF(Table1[[#This Row],[Planners / Designers ]]=1,1,""),"")</f>
        <v/>
      </c>
      <c r="CN555" s="171" t="str">
        <f>IF(Table1[[#This Row],[Multiple audience]]&lt;&gt;1,IF(Table1[[#This Row],[Regulatory Assessors]]=1,1,""),"")</f>
        <v/>
      </c>
      <c r="CO555" s="171" t="str">
        <f>IF(Table1[[#This Row],[Multiple audience]]&lt;&gt;1,IF(Table1[[#This Row],[Builders / Management]]=1,1,""),"")</f>
        <v/>
      </c>
      <c r="CP555" s="171" t="str">
        <f>IF(Table1[[#This Row],[Multiple audience]]&lt;&gt;1,IF(Table1[[#This Row],[Energy / Sus Assessors]]=1,1,""),"")</f>
        <v/>
      </c>
      <c r="CQ555" s="171" t="str">
        <f>IF(Table1[[#This Row],[Multiple audience]]&lt;&gt;1,IF(Table1[[#This Row],[Semi-skilled]]=1,1,""),"")</f>
        <v/>
      </c>
      <c r="CR555" s="171" t="str">
        <f>IF(Table1[[#This Row],[Multiple audience]]&lt;&gt;1,IF(Table1[[#This Row],[Trades]]=1,1,""),"")</f>
        <v/>
      </c>
      <c r="CS555" s="171" t="str">
        <f>IF(Table1[[#This Row],[Multiple audience]]&lt;&gt;1,IF(Table1[[#This Row],[Other]]=1,1,""),"")</f>
        <v/>
      </c>
      <c r="CT555" s="171" t="str">
        <f>IF(SUM(Table1[[#This Row],[General Audience]:[Other]])&gt;1,1,"")</f>
        <v/>
      </c>
      <c r="CU555" s="171" t="str">
        <f>IF(Table1[[#This Row],[Various  ]]&lt;&gt;1,IF(Table1[[#This Row],[Calculator / Software]]=1,1,""),"")</f>
        <v/>
      </c>
      <c r="CV555" s="171" t="str">
        <f>IF(Table1[[#This Row],[Various  ]]&lt;&gt;1,IF(Table1[[#This Row],[Information  ]]=1,1,""),"")</f>
        <v/>
      </c>
      <c r="CW555" s="171" t="str">
        <f>IF(Table1[[#This Row],[Various  ]]&lt;&gt;1,IF(Table1[[#This Row],[Interactive Tool]]=1,1,""),"")</f>
        <v/>
      </c>
      <c r="CX555" s="171" t="str">
        <f>IF(Table1[[#This Row],[Various  ]]&lt;&gt;1,IF(Table1[[#This Row],[Technical Specifications]]=1,1,""),"")</f>
        <v/>
      </c>
      <c r="CY555" s="171" t="str">
        <f>IF(Table1[[#This Row],[Various  ]]&lt;&gt;1,IF(Table1[[#This Row],[Training Resources]]=1,1,""),"")</f>
        <v/>
      </c>
      <c r="CZ555" s="171" t="str">
        <f>IF(Table1[[#This Row],[Various  ]]&lt;&gt;1,IF(Table1[[#This Row],[Toolbox]]=1,1,""),"")</f>
        <v/>
      </c>
      <c r="DA555" s="169" t="str">
        <f>IF(Table1[[#This Row],[Various  ]]&lt;&gt;1,IF(Table1[[#This Row],[Video]]=1,1,""),"")</f>
        <v/>
      </c>
      <c r="DB555" s="169" t="str">
        <f>IF(Table1[[#This Row],[Various  ]]&lt;&gt;1,IF(Table1[[#This Row],[Case study]]=1,1,""),"")</f>
        <v/>
      </c>
      <c r="DC555" s="169" t="str">
        <f>IF(Table1[[#This Row],[Various  ]]&lt;&gt;1,IF(Table1[[#This Row],[Other   ]]=1,1,""),"")</f>
        <v/>
      </c>
      <c r="DD555" s="169" t="str">
        <f>IF(Table1[[#This Row],[Various  ]]&lt;&gt;1,IF(Table1[[#This Row],[Standards]]=1,1,""),"")</f>
        <v/>
      </c>
      <c r="DE555" s="169" t="str">
        <f>IF(Table1[[#This Row],[Various]]=1,1,IF(SUM(Table1[[#This Row],[Calculator / Software]:[Standards]])&gt;1,1,""))</f>
        <v/>
      </c>
      <c r="DF555" s="169" t="str">
        <f>IF(Table1[[#This Row],[Multiple NCC links]]&lt;&gt;1,IF(Table1[[#This Row],[Design]]=1,1,""),"")</f>
        <v/>
      </c>
      <c r="DG555" s="169" t="str">
        <f>IF(Table1[[#This Row],[Multiple NCC links]]&lt;&gt;1,IF(Table1[[#This Row],[Assessment / Verification]]=1,1,""),"")</f>
        <v/>
      </c>
      <c r="DH555" s="169" t="str">
        <f>IF(Table1[[#This Row],[Multiple NCC links]]&lt;&gt;1,IF(Table1[[#This Row],[Climate Specific ]]=1,1,""),"")</f>
        <v/>
      </c>
      <c r="DI555" s="169" t="str">
        <f>IF(Table1[[#This Row],[Multiple NCC links]]&lt;&gt;1,IF(Table1[[#This Row],[Alterations / Additions]]=1,1,""),"")</f>
        <v/>
      </c>
      <c r="DJ555" s="169" t="str">
        <f>IF(Table1[[#This Row],[Multiple NCC links]]&lt;&gt;1,IF(Table1[[#This Row],[Glazing]]=1,1,""),"")</f>
        <v/>
      </c>
      <c r="DK555" s="169" t="str">
        <f>IF(Table1[[#This Row],[Multiple NCC links]]&lt;&gt;1,IF(Table1[[#This Row],[Building Fabric / Thermal / Sealing]]=1,1,""),"")</f>
        <v/>
      </c>
      <c r="DL555" s="169" t="str">
        <f>IF(Table1[[#This Row],[Multiple NCC links]]&lt;&gt;1,IF(Table1[[#This Row],[Lighting]]=1,1,""),"")</f>
        <v/>
      </c>
      <c r="DM555" s="169" t="str">
        <f>IF(Table1[[#This Row],[Multiple NCC links]]&lt;&gt;1,IF(Table1[[#This Row],[HVAC]]=1,1,""),"")</f>
        <v/>
      </c>
      <c r="DN555" s="169" t="str">
        <f>IF(Table1[[#This Row],[Multiple NCC links]]&lt;&gt;1,IF(Table1[[#This Row],[Services]]=1,1,""),"")</f>
        <v/>
      </c>
      <c r="DO555" s="169" t="str">
        <f>IF(Table1[[#This Row],[Multiple NCC links]]&lt;&gt;1,IF(Table1[[#This Row],[Maintenance &amp; Monitoring]]=1,1,""),"")</f>
        <v/>
      </c>
      <c r="DP555" s="169" t="str">
        <f>IF(Table1[[#This Row],[Multiple NCC links]]&lt;&gt;1,IF(Table1[[#This Row],[Hand over / Operations]]=1,1,""),"")</f>
        <v/>
      </c>
      <c r="DQ555" s="169" t="str">
        <f>IF(Table1[[#This Row],[Multiple NCC links]]&lt;&gt;1,IF(Table1[[#This Row],[As built assessment]]=1,1,""),"")</f>
        <v/>
      </c>
      <c r="DR555" s="169" t="str">
        <f>IF(Table1[[#This Row],[Multiple NCC links]]&lt;&gt;1,IF(Table1[[#This Row],[Beyond compliance]]=1,1,""),"")</f>
        <v/>
      </c>
      <c r="DS555" s="169" t="str">
        <f>IF(SUM(Table1[[#This Row],[Design]:[Beyond compliance]])&gt;1,1,"")</f>
        <v/>
      </c>
      <c r="DT555" s="169" t="str">
        <f>IF(Table1[[#This Row],[Both Residential &amp; Commercial4]]&lt;&gt;1,IF(Table1[[#This Row],[Residential]]=1,1,""),"")</f>
        <v/>
      </c>
      <c r="DU555" s="169" t="str">
        <f>IF(Table1[[#This Row],[Both Residential &amp; Commercial4]]&lt;&gt;1,IF(Table1[[#This Row],[Commercial]]=1,1,""),"")</f>
        <v/>
      </c>
      <c r="DV555" s="169" t="str">
        <f>Table1[[#This Row],[Residential &amp; Commercial]]</f>
        <v/>
      </c>
      <c r="DW555" s="169"/>
    </row>
    <row r="556" spans="1:127" s="49" customFormat="1" ht="20.25" thickTop="1" thickBot="1" x14ac:dyDescent="0.35">
      <c r="A556" s="97"/>
      <c r="B556" s="97"/>
      <c r="C556" s="88"/>
      <c r="D556" s="88"/>
      <c r="E556" s="176"/>
      <c r="F556" s="176"/>
      <c r="G556" s="176"/>
      <c r="H556" s="176"/>
      <c r="I556" s="90" t="str">
        <f>IF(AND(Table1[[#This Row],[General]]=1,Table1[[#This Row],[Beginner]]=1,Table1[[#This Row],[Intermediate]]=1,Table1[[#This Row],[Advanced]]=1),1,"")</f>
        <v/>
      </c>
      <c r="J556" s="90" t="str">
        <f>CONCATENATE(IF(Table1[[#This Row],[General]]=1,"General, ",""), IF(Table1[[#This Row],[Beginner]]=1,"Beginner, ",""),IF(Table1[[#This Row],[Intermediate]]=1,"Intermediate, ",""), IF(Table1[[#This Row],[Advanced]]=1,"Advanced",""))</f>
        <v/>
      </c>
      <c r="K556" s="91"/>
      <c r="L556" s="179"/>
      <c r="M556" s="91"/>
      <c r="N556" s="91"/>
      <c r="O556" s="159"/>
      <c r="P556" s="91"/>
      <c r="Q556" s="91"/>
      <c r="R556" s="91"/>
      <c r="S55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56" s="102"/>
      <c r="U556" s="102"/>
      <c r="V556" s="240"/>
      <c r="W556" s="240"/>
      <c r="X556" s="102"/>
      <c r="Y556" s="102"/>
      <c r="Z556" s="102"/>
      <c r="AA556" s="102"/>
      <c r="AB556" s="102"/>
      <c r="AC556" s="102"/>
      <c r="AD556" s="102"/>
      <c r="AE556" s="102"/>
      <c r="AF556" s="102"/>
      <c r="AG55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56" s="103"/>
      <c r="AI556" s="103"/>
      <c r="AJ556" s="103"/>
      <c r="AK556" s="74" t="str">
        <f>CONCATENATE(IF(Table1[[#This Row],[Digital]]=1,"Digital, ",""),IF(Table1[[#This Row],[Face to Face]]=1,"Face to face, ",""),IF(Table1[[#This Row],[Blended]]=1,"Blended",""))</f>
        <v/>
      </c>
      <c r="AL556" s="99"/>
      <c r="AM556" s="104"/>
      <c r="AN556" s="130"/>
      <c r="AO556" s="94"/>
      <c r="AP556" s="182"/>
      <c r="AQ556" s="94"/>
      <c r="AR556" s="94"/>
      <c r="AS556" s="94"/>
      <c r="AT556" s="94"/>
      <c r="AU556" s="94"/>
      <c r="AV556" s="182"/>
      <c r="AW556" s="182"/>
      <c r="AX556" s="182"/>
      <c r="AY556" s="94"/>
      <c r="AZ55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5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56" s="95"/>
      <c r="BC556" s="95"/>
      <c r="BD556" s="90" t="str">
        <f>IF(AND(Table1[[#This Row],[Residential]]=1,Table1[[#This Row],[Commercial]]=1),1,"")</f>
        <v/>
      </c>
      <c r="BE556" s="90" t="str">
        <f>CONCATENATE(IF(Table1[[#This Row],[Residential]]=1,"Residential, ",""),IF(Table1[[#This Row],[Commercial]]=1,"Commercial",""))</f>
        <v/>
      </c>
      <c r="BF556" s="94"/>
      <c r="BG556" s="94"/>
      <c r="BH556" s="94"/>
      <c r="BI556" s="94"/>
      <c r="BJ556" s="94"/>
      <c r="BK556" s="94"/>
      <c r="BL556" s="94"/>
      <c r="BM556" s="182"/>
      <c r="BN556" s="94"/>
      <c r="BO55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56" s="178"/>
      <c r="BQ556" s="120"/>
      <c r="BR556" s="132"/>
      <c r="BS556" s="120"/>
      <c r="BT556" s="175"/>
      <c r="BU556" s="175"/>
      <c r="BV556" s="175"/>
      <c r="BW556" s="121"/>
      <c r="BX556" s="121"/>
      <c r="BY556" s="121"/>
      <c r="BZ556" s="227"/>
      <c r="CA55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56" s="48">
        <f>COUNTIF(Table1[[#This Row],[Validity]:[Alignment with NCC (Yes=1,No=0)]],"N/A")</f>
        <v>0</v>
      </c>
      <c r="CC556" s="48">
        <f>IF(ISERROR(Table1[[#This Row],[Total Quality Score (out of 10)]]/(4-Table1[[#This Row],[N/A Count]])),0,Table1[[#This Row],[Total Quality Score (out of 10)]]/(4-Table1[[#This Row],[N/A Count]]))</f>
        <v>0</v>
      </c>
      <c r="CD556" s="106"/>
      <c r="CE556" s="106"/>
      <c r="CF556" s="172" t="str">
        <f>IF(SUM(Table1[[#This Row],[Multiple]:[Level (all)62]])&lt;1,IF(Table1[[#This Row],[General]]=1,1,""),"")</f>
        <v/>
      </c>
      <c r="CG556" s="172" t="str">
        <f>IF(SUM(Table1[[#This Row],[Multiple]:[Level (all)62]])&lt;1,IF(Table1[[#This Row],[Beginner]]=1,1,""),"")</f>
        <v/>
      </c>
      <c r="CH556" s="171" t="str">
        <f>IF(SUM(Table1[[#This Row],[Multiple]:[Level (all)62]])&lt;1,IF(Table1[[#This Row],[Intermediate]]=1,1,""),"")</f>
        <v/>
      </c>
      <c r="CI556" s="171" t="str">
        <f>IF(SUM(Table1[[#This Row],[Multiple]:[Level (all)62]])&lt;1,IF(Table1[[#This Row],[Advanced]]=1,1,""),"")</f>
        <v/>
      </c>
      <c r="CJ556" s="171" t="str">
        <f>IF(AND(SUM(Table1[[#This Row],[General]:[Advanced]])&lt;4,SUM(Table1[[#This Row],[General]:[Advanced]])&gt;1),1,"")</f>
        <v/>
      </c>
      <c r="CK556" s="171" t="str">
        <f>Table1[[#This Row],[Level (all)]]</f>
        <v/>
      </c>
      <c r="CL556" s="171" t="str">
        <f>IF(Table1[[#This Row],[Multiple audience]]&lt;&gt;1,IF(Table1[[#This Row],[General Audience]]=1,1,""),"")</f>
        <v/>
      </c>
      <c r="CM556" s="171" t="str">
        <f>IF(Table1[[#This Row],[Multiple audience]]&lt;&gt;1,IF(Table1[[#This Row],[Planners / Designers ]]=1,1,""),"")</f>
        <v/>
      </c>
      <c r="CN556" s="171" t="str">
        <f>IF(Table1[[#This Row],[Multiple audience]]&lt;&gt;1,IF(Table1[[#This Row],[Regulatory Assessors]]=1,1,""),"")</f>
        <v/>
      </c>
      <c r="CO556" s="171" t="str">
        <f>IF(Table1[[#This Row],[Multiple audience]]&lt;&gt;1,IF(Table1[[#This Row],[Builders / Management]]=1,1,""),"")</f>
        <v/>
      </c>
      <c r="CP556" s="171" t="str">
        <f>IF(Table1[[#This Row],[Multiple audience]]&lt;&gt;1,IF(Table1[[#This Row],[Energy / Sus Assessors]]=1,1,""),"")</f>
        <v/>
      </c>
      <c r="CQ556" s="171" t="str">
        <f>IF(Table1[[#This Row],[Multiple audience]]&lt;&gt;1,IF(Table1[[#This Row],[Semi-skilled]]=1,1,""),"")</f>
        <v/>
      </c>
      <c r="CR556" s="171" t="str">
        <f>IF(Table1[[#This Row],[Multiple audience]]&lt;&gt;1,IF(Table1[[#This Row],[Trades]]=1,1,""),"")</f>
        <v/>
      </c>
      <c r="CS556" s="171" t="str">
        <f>IF(Table1[[#This Row],[Multiple audience]]&lt;&gt;1,IF(Table1[[#This Row],[Other]]=1,1,""),"")</f>
        <v/>
      </c>
      <c r="CT556" s="171" t="str">
        <f>IF(SUM(Table1[[#This Row],[General Audience]:[Other]])&gt;1,1,"")</f>
        <v/>
      </c>
      <c r="CU556" s="171" t="str">
        <f>IF(Table1[[#This Row],[Various  ]]&lt;&gt;1,IF(Table1[[#This Row],[Calculator / Software]]=1,1,""),"")</f>
        <v/>
      </c>
      <c r="CV556" s="171" t="str">
        <f>IF(Table1[[#This Row],[Various  ]]&lt;&gt;1,IF(Table1[[#This Row],[Information  ]]=1,1,""),"")</f>
        <v/>
      </c>
      <c r="CW556" s="171" t="str">
        <f>IF(Table1[[#This Row],[Various  ]]&lt;&gt;1,IF(Table1[[#This Row],[Interactive Tool]]=1,1,""),"")</f>
        <v/>
      </c>
      <c r="CX556" s="171" t="str">
        <f>IF(Table1[[#This Row],[Various  ]]&lt;&gt;1,IF(Table1[[#This Row],[Technical Specifications]]=1,1,""),"")</f>
        <v/>
      </c>
      <c r="CY556" s="171" t="str">
        <f>IF(Table1[[#This Row],[Various  ]]&lt;&gt;1,IF(Table1[[#This Row],[Training Resources]]=1,1,""),"")</f>
        <v/>
      </c>
      <c r="CZ556" s="171" t="str">
        <f>IF(Table1[[#This Row],[Various  ]]&lt;&gt;1,IF(Table1[[#This Row],[Toolbox]]=1,1,""),"")</f>
        <v/>
      </c>
      <c r="DA556" s="169" t="str">
        <f>IF(Table1[[#This Row],[Various  ]]&lt;&gt;1,IF(Table1[[#This Row],[Video]]=1,1,""),"")</f>
        <v/>
      </c>
      <c r="DB556" s="169" t="str">
        <f>IF(Table1[[#This Row],[Various  ]]&lt;&gt;1,IF(Table1[[#This Row],[Case study]]=1,1,""),"")</f>
        <v/>
      </c>
      <c r="DC556" s="169" t="str">
        <f>IF(Table1[[#This Row],[Various  ]]&lt;&gt;1,IF(Table1[[#This Row],[Other   ]]=1,1,""),"")</f>
        <v/>
      </c>
      <c r="DD556" s="169" t="str">
        <f>IF(Table1[[#This Row],[Various  ]]&lt;&gt;1,IF(Table1[[#This Row],[Standards]]=1,1,""),"")</f>
        <v/>
      </c>
      <c r="DE556" s="169" t="str">
        <f>IF(Table1[[#This Row],[Various]]=1,1,IF(SUM(Table1[[#This Row],[Calculator / Software]:[Standards]])&gt;1,1,""))</f>
        <v/>
      </c>
      <c r="DF556" s="169" t="str">
        <f>IF(Table1[[#This Row],[Multiple NCC links]]&lt;&gt;1,IF(Table1[[#This Row],[Design]]=1,1,""),"")</f>
        <v/>
      </c>
      <c r="DG556" s="169" t="str">
        <f>IF(Table1[[#This Row],[Multiple NCC links]]&lt;&gt;1,IF(Table1[[#This Row],[Assessment / Verification]]=1,1,""),"")</f>
        <v/>
      </c>
      <c r="DH556" s="169" t="str">
        <f>IF(Table1[[#This Row],[Multiple NCC links]]&lt;&gt;1,IF(Table1[[#This Row],[Climate Specific ]]=1,1,""),"")</f>
        <v/>
      </c>
      <c r="DI556" s="169" t="str">
        <f>IF(Table1[[#This Row],[Multiple NCC links]]&lt;&gt;1,IF(Table1[[#This Row],[Alterations / Additions]]=1,1,""),"")</f>
        <v/>
      </c>
      <c r="DJ556" s="169" t="str">
        <f>IF(Table1[[#This Row],[Multiple NCC links]]&lt;&gt;1,IF(Table1[[#This Row],[Glazing]]=1,1,""),"")</f>
        <v/>
      </c>
      <c r="DK556" s="169" t="str">
        <f>IF(Table1[[#This Row],[Multiple NCC links]]&lt;&gt;1,IF(Table1[[#This Row],[Building Fabric / Thermal / Sealing]]=1,1,""),"")</f>
        <v/>
      </c>
      <c r="DL556" s="169" t="str">
        <f>IF(Table1[[#This Row],[Multiple NCC links]]&lt;&gt;1,IF(Table1[[#This Row],[Lighting]]=1,1,""),"")</f>
        <v/>
      </c>
      <c r="DM556" s="169" t="str">
        <f>IF(Table1[[#This Row],[Multiple NCC links]]&lt;&gt;1,IF(Table1[[#This Row],[HVAC]]=1,1,""),"")</f>
        <v/>
      </c>
      <c r="DN556" s="169" t="str">
        <f>IF(Table1[[#This Row],[Multiple NCC links]]&lt;&gt;1,IF(Table1[[#This Row],[Services]]=1,1,""),"")</f>
        <v/>
      </c>
      <c r="DO556" s="169" t="str">
        <f>IF(Table1[[#This Row],[Multiple NCC links]]&lt;&gt;1,IF(Table1[[#This Row],[Maintenance &amp; Monitoring]]=1,1,""),"")</f>
        <v/>
      </c>
      <c r="DP556" s="169" t="str">
        <f>IF(Table1[[#This Row],[Multiple NCC links]]&lt;&gt;1,IF(Table1[[#This Row],[Hand over / Operations]]=1,1,""),"")</f>
        <v/>
      </c>
      <c r="DQ556" s="169" t="str">
        <f>IF(Table1[[#This Row],[Multiple NCC links]]&lt;&gt;1,IF(Table1[[#This Row],[As built assessment]]=1,1,""),"")</f>
        <v/>
      </c>
      <c r="DR556" s="169" t="str">
        <f>IF(Table1[[#This Row],[Multiple NCC links]]&lt;&gt;1,IF(Table1[[#This Row],[Beyond compliance]]=1,1,""),"")</f>
        <v/>
      </c>
      <c r="DS556" s="169" t="str">
        <f>IF(SUM(Table1[[#This Row],[Design]:[Beyond compliance]])&gt;1,1,"")</f>
        <v/>
      </c>
      <c r="DT556" s="169" t="str">
        <f>IF(Table1[[#This Row],[Both Residential &amp; Commercial4]]&lt;&gt;1,IF(Table1[[#This Row],[Residential]]=1,1,""),"")</f>
        <v/>
      </c>
      <c r="DU556" s="169" t="str">
        <f>IF(Table1[[#This Row],[Both Residential &amp; Commercial4]]&lt;&gt;1,IF(Table1[[#This Row],[Commercial]]=1,1,""),"")</f>
        <v/>
      </c>
      <c r="DV556" s="169" t="str">
        <f>Table1[[#This Row],[Residential &amp; Commercial]]</f>
        <v/>
      </c>
      <c r="DW556" s="169"/>
    </row>
    <row r="557" spans="1:127" s="49" customFormat="1" ht="20.25" thickTop="1" thickBot="1" x14ac:dyDescent="0.35">
      <c r="A557" s="97"/>
      <c r="B557" s="97"/>
      <c r="C557" s="88"/>
      <c r="D557" s="88"/>
      <c r="E557" s="176"/>
      <c r="F557" s="176"/>
      <c r="G557" s="176"/>
      <c r="H557" s="176"/>
      <c r="I557" s="90" t="str">
        <f>IF(AND(Table1[[#This Row],[General]]=1,Table1[[#This Row],[Beginner]]=1,Table1[[#This Row],[Intermediate]]=1,Table1[[#This Row],[Advanced]]=1),1,"")</f>
        <v/>
      </c>
      <c r="J557" s="90" t="str">
        <f>CONCATENATE(IF(Table1[[#This Row],[General]]=1,"General, ",""), IF(Table1[[#This Row],[Beginner]]=1,"Beginner, ",""),IF(Table1[[#This Row],[Intermediate]]=1,"Intermediate, ",""), IF(Table1[[#This Row],[Advanced]]=1,"Advanced",""))</f>
        <v/>
      </c>
      <c r="K557" s="91"/>
      <c r="L557" s="179"/>
      <c r="M557" s="91"/>
      <c r="N557" s="91"/>
      <c r="O557" s="159"/>
      <c r="P557" s="91"/>
      <c r="Q557" s="91"/>
      <c r="R557" s="91"/>
      <c r="S55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57" s="102"/>
      <c r="U557" s="102"/>
      <c r="V557" s="240"/>
      <c r="W557" s="240"/>
      <c r="X557" s="102"/>
      <c r="Y557" s="102"/>
      <c r="Z557" s="102"/>
      <c r="AA557" s="102"/>
      <c r="AB557" s="102"/>
      <c r="AC557" s="102"/>
      <c r="AD557" s="102"/>
      <c r="AE557" s="102"/>
      <c r="AF557" s="102"/>
      <c r="AG55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57" s="103"/>
      <c r="AI557" s="103"/>
      <c r="AJ557" s="103"/>
      <c r="AK557" s="74" t="str">
        <f>CONCATENATE(IF(Table1[[#This Row],[Digital]]=1,"Digital, ",""),IF(Table1[[#This Row],[Face to Face]]=1,"Face to face, ",""),IF(Table1[[#This Row],[Blended]]=1,"Blended",""))</f>
        <v/>
      </c>
      <c r="AL557" s="99"/>
      <c r="AM557" s="104"/>
      <c r="AN557" s="130"/>
      <c r="AO557" s="94"/>
      <c r="AP557" s="182"/>
      <c r="AQ557" s="94"/>
      <c r="AR557" s="94"/>
      <c r="AS557" s="94"/>
      <c r="AT557" s="94"/>
      <c r="AU557" s="94"/>
      <c r="AV557" s="182"/>
      <c r="AW557" s="182"/>
      <c r="AX557" s="182"/>
      <c r="AY557" s="94"/>
      <c r="AZ55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5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57" s="95"/>
      <c r="BC557" s="95"/>
      <c r="BD557" s="90" t="str">
        <f>IF(AND(Table1[[#This Row],[Residential]]=1,Table1[[#This Row],[Commercial]]=1),1,"")</f>
        <v/>
      </c>
      <c r="BE557" s="90" t="str">
        <f>CONCATENATE(IF(Table1[[#This Row],[Residential]]=1,"Residential, ",""),IF(Table1[[#This Row],[Commercial]]=1,"Commercial",""))</f>
        <v/>
      </c>
      <c r="BF557" s="94"/>
      <c r="BG557" s="94"/>
      <c r="BH557" s="94"/>
      <c r="BI557" s="94"/>
      <c r="BJ557" s="94"/>
      <c r="BK557" s="94"/>
      <c r="BL557" s="94"/>
      <c r="BM557" s="182"/>
      <c r="BN557" s="94"/>
      <c r="BO55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57" s="178"/>
      <c r="BQ557" s="120"/>
      <c r="BR557" s="132"/>
      <c r="BS557" s="120"/>
      <c r="BT557" s="175"/>
      <c r="BU557" s="175"/>
      <c r="BV557" s="175"/>
      <c r="BW557" s="121"/>
      <c r="BX557" s="121"/>
      <c r="BY557" s="121"/>
      <c r="BZ557" s="227"/>
      <c r="CA55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57" s="48">
        <f>COUNTIF(Table1[[#This Row],[Validity]:[Alignment with NCC (Yes=1,No=0)]],"N/A")</f>
        <v>0</v>
      </c>
      <c r="CC557" s="48">
        <f>IF(ISERROR(Table1[[#This Row],[Total Quality Score (out of 10)]]/(4-Table1[[#This Row],[N/A Count]])),0,Table1[[#This Row],[Total Quality Score (out of 10)]]/(4-Table1[[#This Row],[N/A Count]]))</f>
        <v>0</v>
      </c>
      <c r="CD557" s="106"/>
      <c r="CE557" s="106"/>
      <c r="CF557" s="172" t="str">
        <f>IF(SUM(Table1[[#This Row],[Multiple]:[Level (all)62]])&lt;1,IF(Table1[[#This Row],[General]]=1,1,""),"")</f>
        <v/>
      </c>
      <c r="CG557" s="172" t="str">
        <f>IF(SUM(Table1[[#This Row],[Multiple]:[Level (all)62]])&lt;1,IF(Table1[[#This Row],[Beginner]]=1,1,""),"")</f>
        <v/>
      </c>
      <c r="CH557" s="171" t="str">
        <f>IF(SUM(Table1[[#This Row],[Multiple]:[Level (all)62]])&lt;1,IF(Table1[[#This Row],[Intermediate]]=1,1,""),"")</f>
        <v/>
      </c>
      <c r="CI557" s="171" t="str">
        <f>IF(SUM(Table1[[#This Row],[Multiple]:[Level (all)62]])&lt;1,IF(Table1[[#This Row],[Advanced]]=1,1,""),"")</f>
        <v/>
      </c>
      <c r="CJ557" s="171" t="str">
        <f>IF(AND(SUM(Table1[[#This Row],[General]:[Advanced]])&lt;4,SUM(Table1[[#This Row],[General]:[Advanced]])&gt;1),1,"")</f>
        <v/>
      </c>
      <c r="CK557" s="171" t="str">
        <f>Table1[[#This Row],[Level (all)]]</f>
        <v/>
      </c>
      <c r="CL557" s="171" t="str">
        <f>IF(Table1[[#This Row],[Multiple audience]]&lt;&gt;1,IF(Table1[[#This Row],[General Audience]]=1,1,""),"")</f>
        <v/>
      </c>
      <c r="CM557" s="171" t="str">
        <f>IF(Table1[[#This Row],[Multiple audience]]&lt;&gt;1,IF(Table1[[#This Row],[Planners / Designers ]]=1,1,""),"")</f>
        <v/>
      </c>
      <c r="CN557" s="171" t="str">
        <f>IF(Table1[[#This Row],[Multiple audience]]&lt;&gt;1,IF(Table1[[#This Row],[Regulatory Assessors]]=1,1,""),"")</f>
        <v/>
      </c>
      <c r="CO557" s="171" t="str">
        <f>IF(Table1[[#This Row],[Multiple audience]]&lt;&gt;1,IF(Table1[[#This Row],[Builders / Management]]=1,1,""),"")</f>
        <v/>
      </c>
      <c r="CP557" s="171" t="str">
        <f>IF(Table1[[#This Row],[Multiple audience]]&lt;&gt;1,IF(Table1[[#This Row],[Energy / Sus Assessors]]=1,1,""),"")</f>
        <v/>
      </c>
      <c r="CQ557" s="171" t="str">
        <f>IF(Table1[[#This Row],[Multiple audience]]&lt;&gt;1,IF(Table1[[#This Row],[Semi-skilled]]=1,1,""),"")</f>
        <v/>
      </c>
      <c r="CR557" s="171" t="str">
        <f>IF(Table1[[#This Row],[Multiple audience]]&lt;&gt;1,IF(Table1[[#This Row],[Trades]]=1,1,""),"")</f>
        <v/>
      </c>
      <c r="CS557" s="171" t="str">
        <f>IF(Table1[[#This Row],[Multiple audience]]&lt;&gt;1,IF(Table1[[#This Row],[Other]]=1,1,""),"")</f>
        <v/>
      </c>
      <c r="CT557" s="171" t="str">
        <f>IF(SUM(Table1[[#This Row],[General Audience]:[Other]])&gt;1,1,"")</f>
        <v/>
      </c>
      <c r="CU557" s="171" t="str">
        <f>IF(Table1[[#This Row],[Various  ]]&lt;&gt;1,IF(Table1[[#This Row],[Calculator / Software]]=1,1,""),"")</f>
        <v/>
      </c>
      <c r="CV557" s="171" t="str">
        <f>IF(Table1[[#This Row],[Various  ]]&lt;&gt;1,IF(Table1[[#This Row],[Information  ]]=1,1,""),"")</f>
        <v/>
      </c>
      <c r="CW557" s="171" t="str">
        <f>IF(Table1[[#This Row],[Various  ]]&lt;&gt;1,IF(Table1[[#This Row],[Interactive Tool]]=1,1,""),"")</f>
        <v/>
      </c>
      <c r="CX557" s="171" t="str">
        <f>IF(Table1[[#This Row],[Various  ]]&lt;&gt;1,IF(Table1[[#This Row],[Technical Specifications]]=1,1,""),"")</f>
        <v/>
      </c>
      <c r="CY557" s="171" t="str">
        <f>IF(Table1[[#This Row],[Various  ]]&lt;&gt;1,IF(Table1[[#This Row],[Training Resources]]=1,1,""),"")</f>
        <v/>
      </c>
      <c r="CZ557" s="171" t="str">
        <f>IF(Table1[[#This Row],[Various  ]]&lt;&gt;1,IF(Table1[[#This Row],[Toolbox]]=1,1,""),"")</f>
        <v/>
      </c>
      <c r="DA557" s="169" t="str">
        <f>IF(Table1[[#This Row],[Various  ]]&lt;&gt;1,IF(Table1[[#This Row],[Video]]=1,1,""),"")</f>
        <v/>
      </c>
      <c r="DB557" s="169" t="str">
        <f>IF(Table1[[#This Row],[Various  ]]&lt;&gt;1,IF(Table1[[#This Row],[Case study]]=1,1,""),"")</f>
        <v/>
      </c>
      <c r="DC557" s="169" t="str">
        <f>IF(Table1[[#This Row],[Various  ]]&lt;&gt;1,IF(Table1[[#This Row],[Other   ]]=1,1,""),"")</f>
        <v/>
      </c>
      <c r="DD557" s="169" t="str">
        <f>IF(Table1[[#This Row],[Various  ]]&lt;&gt;1,IF(Table1[[#This Row],[Standards]]=1,1,""),"")</f>
        <v/>
      </c>
      <c r="DE557" s="169" t="str">
        <f>IF(Table1[[#This Row],[Various]]=1,1,IF(SUM(Table1[[#This Row],[Calculator / Software]:[Standards]])&gt;1,1,""))</f>
        <v/>
      </c>
      <c r="DF557" s="169" t="str">
        <f>IF(Table1[[#This Row],[Multiple NCC links]]&lt;&gt;1,IF(Table1[[#This Row],[Design]]=1,1,""),"")</f>
        <v/>
      </c>
      <c r="DG557" s="169" t="str">
        <f>IF(Table1[[#This Row],[Multiple NCC links]]&lt;&gt;1,IF(Table1[[#This Row],[Assessment / Verification]]=1,1,""),"")</f>
        <v/>
      </c>
      <c r="DH557" s="169" t="str">
        <f>IF(Table1[[#This Row],[Multiple NCC links]]&lt;&gt;1,IF(Table1[[#This Row],[Climate Specific ]]=1,1,""),"")</f>
        <v/>
      </c>
      <c r="DI557" s="169" t="str">
        <f>IF(Table1[[#This Row],[Multiple NCC links]]&lt;&gt;1,IF(Table1[[#This Row],[Alterations / Additions]]=1,1,""),"")</f>
        <v/>
      </c>
      <c r="DJ557" s="169" t="str">
        <f>IF(Table1[[#This Row],[Multiple NCC links]]&lt;&gt;1,IF(Table1[[#This Row],[Glazing]]=1,1,""),"")</f>
        <v/>
      </c>
      <c r="DK557" s="169" t="str">
        <f>IF(Table1[[#This Row],[Multiple NCC links]]&lt;&gt;1,IF(Table1[[#This Row],[Building Fabric / Thermal / Sealing]]=1,1,""),"")</f>
        <v/>
      </c>
      <c r="DL557" s="169" t="str">
        <f>IF(Table1[[#This Row],[Multiple NCC links]]&lt;&gt;1,IF(Table1[[#This Row],[Lighting]]=1,1,""),"")</f>
        <v/>
      </c>
      <c r="DM557" s="169" t="str">
        <f>IF(Table1[[#This Row],[Multiple NCC links]]&lt;&gt;1,IF(Table1[[#This Row],[HVAC]]=1,1,""),"")</f>
        <v/>
      </c>
      <c r="DN557" s="169" t="str">
        <f>IF(Table1[[#This Row],[Multiple NCC links]]&lt;&gt;1,IF(Table1[[#This Row],[Services]]=1,1,""),"")</f>
        <v/>
      </c>
      <c r="DO557" s="169" t="str">
        <f>IF(Table1[[#This Row],[Multiple NCC links]]&lt;&gt;1,IF(Table1[[#This Row],[Maintenance &amp; Monitoring]]=1,1,""),"")</f>
        <v/>
      </c>
      <c r="DP557" s="169" t="str">
        <f>IF(Table1[[#This Row],[Multiple NCC links]]&lt;&gt;1,IF(Table1[[#This Row],[Hand over / Operations]]=1,1,""),"")</f>
        <v/>
      </c>
      <c r="DQ557" s="169" t="str">
        <f>IF(Table1[[#This Row],[Multiple NCC links]]&lt;&gt;1,IF(Table1[[#This Row],[As built assessment]]=1,1,""),"")</f>
        <v/>
      </c>
      <c r="DR557" s="169" t="str">
        <f>IF(Table1[[#This Row],[Multiple NCC links]]&lt;&gt;1,IF(Table1[[#This Row],[Beyond compliance]]=1,1,""),"")</f>
        <v/>
      </c>
      <c r="DS557" s="169" t="str">
        <f>IF(SUM(Table1[[#This Row],[Design]:[Beyond compliance]])&gt;1,1,"")</f>
        <v/>
      </c>
      <c r="DT557" s="169" t="str">
        <f>IF(Table1[[#This Row],[Both Residential &amp; Commercial4]]&lt;&gt;1,IF(Table1[[#This Row],[Residential]]=1,1,""),"")</f>
        <v/>
      </c>
      <c r="DU557" s="169" t="str">
        <f>IF(Table1[[#This Row],[Both Residential &amp; Commercial4]]&lt;&gt;1,IF(Table1[[#This Row],[Commercial]]=1,1,""),"")</f>
        <v/>
      </c>
      <c r="DV557" s="169" t="str">
        <f>Table1[[#This Row],[Residential &amp; Commercial]]</f>
        <v/>
      </c>
      <c r="DW557" s="169"/>
    </row>
    <row r="558" spans="1:127" s="49" customFormat="1" ht="20.25" thickTop="1" thickBot="1" x14ac:dyDescent="0.35">
      <c r="A558" s="97"/>
      <c r="B558" s="97"/>
      <c r="C558" s="88"/>
      <c r="D558" s="88"/>
      <c r="E558" s="176"/>
      <c r="F558" s="176"/>
      <c r="G558" s="176"/>
      <c r="H558" s="176"/>
      <c r="I558" s="90" t="str">
        <f>IF(AND(Table1[[#This Row],[General]]=1,Table1[[#This Row],[Beginner]]=1,Table1[[#This Row],[Intermediate]]=1,Table1[[#This Row],[Advanced]]=1),1,"")</f>
        <v/>
      </c>
      <c r="J558" s="90" t="str">
        <f>CONCATENATE(IF(Table1[[#This Row],[General]]=1,"General, ",""), IF(Table1[[#This Row],[Beginner]]=1,"Beginner, ",""),IF(Table1[[#This Row],[Intermediate]]=1,"Intermediate, ",""), IF(Table1[[#This Row],[Advanced]]=1,"Advanced",""))</f>
        <v/>
      </c>
      <c r="K558" s="91"/>
      <c r="L558" s="179"/>
      <c r="M558" s="91"/>
      <c r="N558" s="91"/>
      <c r="O558" s="159"/>
      <c r="P558" s="91"/>
      <c r="Q558" s="91"/>
      <c r="R558" s="91"/>
      <c r="S55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58" s="102"/>
      <c r="U558" s="102"/>
      <c r="V558" s="240"/>
      <c r="W558" s="240"/>
      <c r="X558" s="102"/>
      <c r="Y558" s="102"/>
      <c r="Z558" s="102"/>
      <c r="AA558" s="102"/>
      <c r="AB558" s="102"/>
      <c r="AC558" s="102"/>
      <c r="AD558" s="102"/>
      <c r="AE558" s="102"/>
      <c r="AF558" s="102"/>
      <c r="AG55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58" s="103"/>
      <c r="AI558" s="103"/>
      <c r="AJ558" s="103"/>
      <c r="AK558" s="74" t="str">
        <f>CONCATENATE(IF(Table1[[#This Row],[Digital]]=1,"Digital, ",""),IF(Table1[[#This Row],[Face to Face]]=1,"Face to face, ",""),IF(Table1[[#This Row],[Blended]]=1,"Blended",""))</f>
        <v/>
      </c>
      <c r="AL558" s="99"/>
      <c r="AM558" s="104"/>
      <c r="AN558" s="130"/>
      <c r="AO558" s="94"/>
      <c r="AP558" s="182"/>
      <c r="AQ558" s="94"/>
      <c r="AR558" s="94"/>
      <c r="AS558" s="94"/>
      <c r="AT558" s="94"/>
      <c r="AU558" s="94"/>
      <c r="AV558" s="182"/>
      <c r="AW558" s="182"/>
      <c r="AX558" s="182"/>
      <c r="AY558" s="94"/>
      <c r="AZ55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5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58" s="95"/>
      <c r="BC558" s="95"/>
      <c r="BD558" s="90" t="str">
        <f>IF(AND(Table1[[#This Row],[Residential]]=1,Table1[[#This Row],[Commercial]]=1),1,"")</f>
        <v/>
      </c>
      <c r="BE558" s="90" t="str">
        <f>CONCATENATE(IF(Table1[[#This Row],[Residential]]=1,"Residential, ",""),IF(Table1[[#This Row],[Commercial]]=1,"Commercial",""))</f>
        <v/>
      </c>
      <c r="BF558" s="94"/>
      <c r="BG558" s="94"/>
      <c r="BH558" s="94"/>
      <c r="BI558" s="94"/>
      <c r="BJ558" s="94"/>
      <c r="BK558" s="94"/>
      <c r="BL558" s="94"/>
      <c r="BM558" s="182"/>
      <c r="BN558" s="94"/>
      <c r="BO55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58" s="178"/>
      <c r="BQ558" s="120"/>
      <c r="BR558" s="132"/>
      <c r="BS558" s="120"/>
      <c r="BT558" s="175"/>
      <c r="BU558" s="175"/>
      <c r="BV558" s="175"/>
      <c r="BW558" s="121"/>
      <c r="BX558" s="121"/>
      <c r="BY558" s="121"/>
      <c r="BZ558" s="227"/>
      <c r="CA55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58" s="48">
        <f>COUNTIF(Table1[[#This Row],[Validity]:[Alignment with NCC (Yes=1,No=0)]],"N/A")</f>
        <v>0</v>
      </c>
      <c r="CC558" s="48">
        <f>IF(ISERROR(Table1[[#This Row],[Total Quality Score (out of 10)]]/(4-Table1[[#This Row],[N/A Count]])),0,Table1[[#This Row],[Total Quality Score (out of 10)]]/(4-Table1[[#This Row],[N/A Count]]))</f>
        <v>0</v>
      </c>
      <c r="CD558" s="106"/>
      <c r="CE558" s="106"/>
      <c r="CF558" s="172" t="str">
        <f>IF(SUM(Table1[[#This Row],[Multiple]:[Level (all)62]])&lt;1,IF(Table1[[#This Row],[General]]=1,1,""),"")</f>
        <v/>
      </c>
      <c r="CG558" s="172" t="str">
        <f>IF(SUM(Table1[[#This Row],[Multiple]:[Level (all)62]])&lt;1,IF(Table1[[#This Row],[Beginner]]=1,1,""),"")</f>
        <v/>
      </c>
      <c r="CH558" s="171" t="str">
        <f>IF(SUM(Table1[[#This Row],[Multiple]:[Level (all)62]])&lt;1,IF(Table1[[#This Row],[Intermediate]]=1,1,""),"")</f>
        <v/>
      </c>
      <c r="CI558" s="171" t="str">
        <f>IF(SUM(Table1[[#This Row],[Multiple]:[Level (all)62]])&lt;1,IF(Table1[[#This Row],[Advanced]]=1,1,""),"")</f>
        <v/>
      </c>
      <c r="CJ558" s="171" t="str">
        <f>IF(AND(SUM(Table1[[#This Row],[General]:[Advanced]])&lt;4,SUM(Table1[[#This Row],[General]:[Advanced]])&gt;1),1,"")</f>
        <v/>
      </c>
      <c r="CK558" s="171" t="str">
        <f>Table1[[#This Row],[Level (all)]]</f>
        <v/>
      </c>
      <c r="CL558" s="171" t="str">
        <f>IF(Table1[[#This Row],[Multiple audience]]&lt;&gt;1,IF(Table1[[#This Row],[General Audience]]=1,1,""),"")</f>
        <v/>
      </c>
      <c r="CM558" s="171" t="str">
        <f>IF(Table1[[#This Row],[Multiple audience]]&lt;&gt;1,IF(Table1[[#This Row],[Planners / Designers ]]=1,1,""),"")</f>
        <v/>
      </c>
      <c r="CN558" s="171" t="str">
        <f>IF(Table1[[#This Row],[Multiple audience]]&lt;&gt;1,IF(Table1[[#This Row],[Regulatory Assessors]]=1,1,""),"")</f>
        <v/>
      </c>
      <c r="CO558" s="171" t="str">
        <f>IF(Table1[[#This Row],[Multiple audience]]&lt;&gt;1,IF(Table1[[#This Row],[Builders / Management]]=1,1,""),"")</f>
        <v/>
      </c>
      <c r="CP558" s="171" t="str">
        <f>IF(Table1[[#This Row],[Multiple audience]]&lt;&gt;1,IF(Table1[[#This Row],[Energy / Sus Assessors]]=1,1,""),"")</f>
        <v/>
      </c>
      <c r="CQ558" s="171" t="str">
        <f>IF(Table1[[#This Row],[Multiple audience]]&lt;&gt;1,IF(Table1[[#This Row],[Semi-skilled]]=1,1,""),"")</f>
        <v/>
      </c>
      <c r="CR558" s="171" t="str">
        <f>IF(Table1[[#This Row],[Multiple audience]]&lt;&gt;1,IF(Table1[[#This Row],[Trades]]=1,1,""),"")</f>
        <v/>
      </c>
      <c r="CS558" s="171" t="str">
        <f>IF(Table1[[#This Row],[Multiple audience]]&lt;&gt;1,IF(Table1[[#This Row],[Other]]=1,1,""),"")</f>
        <v/>
      </c>
      <c r="CT558" s="171" t="str">
        <f>IF(SUM(Table1[[#This Row],[General Audience]:[Other]])&gt;1,1,"")</f>
        <v/>
      </c>
      <c r="CU558" s="171" t="str">
        <f>IF(Table1[[#This Row],[Various  ]]&lt;&gt;1,IF(Table1[[#This Row],[Calculator / Software]]=1,1,""),"")</f>
        <v/>
      </c>
      <c r="CV558" s="171" t="str">
        <f>IF(Table1[[#This Row],[Various  ]]&lt;&gt;1,IF(Table1[[#This Row],[Information  ]]=1,1,""),"")</f>
        <v/>
      </c>
      <c r="CW558" s="171" t="str">
        <f>IF(Table1[[#This Row],[Various  ]]&lt;&gt;1,IF(Table1[[#This Row],[Interactive Tool]]=1,1,""),"")</f>
        <v/>
      </c>
      <c r="CX558" s="171" t="str">
        <f>IF(Table1[[#This Row],[Various  ]]&lt;&gt;1,IF(Table1[[#This Row],[Technical Specifications]]=1,1,""),"")</f>
        <v/>
      </c>
      <c r="CY558" s="171" t="str">
        <f>IF(Table1[[#This Row],[Various  ]]&lt;&gt;1,IF(Table1[[#This Row],[Training Resources]]=1,1,""),"")</f>
        <v/>
      </c>
      <c r="CZ558" s="171" t="str">
        <f>IF(Table1[[#This Row],[Various  ]]&lt;&gt;1,IF(Table1[[#This Row],[Toolbox]]=1,1,""),"")</f>
        <v/>
      </c>
      <c r="DA558" s="169" t="str">
        <f>IF(Table1[[#This Row],[Various  ]]&lt;&gt;1,IF(Table1[[#This Row],[Video]]=1,1,""),"")</f>
        <v/>
      </c>
      <c r="DB558" s="169" t="str">
        <f>IF(Table1[[#This Row],[Various  ]]&lt;&gt;1,IF(Table1[[#This Row],[Case study]]=1,1,""),"")</f>
        <v/>
      </c>
      <c r="DC558" s="169" t="str">
        <f>IF(Table1[[#This Row],[Various  ]]&lt;&gt;1,IF(Table1[[#This Row],[Other   ]]=1,1,""),"")</f>
        <v/>
      </c>
      <c r="DD558" s="169" t="str">
        <f>IF(Table1[[#This Row],[Various  ]]&lt;&gt;1,IF(Table1[[#This Row],[Standards]]=1,1,""),"")</f>
        <v/>
      </c>
      <c r="DE558" s="169" t="str">
        <f>IF(Table1[[#This Row],[Various]]=1,1,IF(SUM(Table1[[#This Row],[Calculator / Software]:[Standards]])&gt;1,1,""))</f>
        <v/>
      </c>
      <c r="DF558" s="169" t="str">
        <f>IF(Table1[[#This Row],[Multiple NCC links]]&lt;&gt;1,IF(Table1[[#This Row],[Design]]=1,1,""),"")</f>
        <v/>
      </c>
      <c r="DG558" s="169" t="str">
        <f>IF(Table1[[#This Row],[Multiple NCC links]]&lt;&gt;1,IF(Table1[[#This Row],[Assessment / Verification]]=1,1,""),"")</f>
        <v/>
      </c>
      <c r="DH558" s="169" t="str">
        <f>IF(Table1[[#This Row],[Multiple NCC links]]&lt;&gt;1,IF(Table1[[#This Row],[Climate Specific ]]=1,1,""),"")</f>
        <v/>
      </c>
      <c r="DI558" s="169" t="str">
        <f>IF(Table1[[#This Row],[Multiple NCC links]]&lt;&gt;1,IF(Table1[[#This Row],[Alterations / Additions]]=1,1,""),"")</f>
        <v/>
      </c>
      <c r="DJ558" s="169" t="str">
        <f>IF(Table1[[#This Row],[Multiple NCC links]]&lt;&gt;1,IF(Table1[[#This Row],[Glazing]]=1,1,""),"")</f>
        <v/>
      </c>
      <c r="DK558" s="169" t="str">
        <f>IF(Table1[[#This Row],[Multiple NCC links]]&lt;&gt;1,IF(Table1[[#This Row],[Building Fabric / Thermal / Sealing]]=1,1,""),"")</f>
        <v/>
      </c>
      <c r="DL558" s="169" t="str">
        <f>IF(Table1[[#This Row],[Multiple NCC links]]&lt;&gt;1,IF(Table1[[#This Row],[Lighting]]=1,1,""),"")</f>
        <v/>
      </c>
      <c r="DM558" s="169" t="str">
        <f>IF(Table1[[#This Row],[Multiple NCC links]]&lt;&gt;1,IF(Table1[[#This Row],[HVAC]]=1,1,""),"")</f>
        <v/>
      </c>
      <c r="DN558" s="169" t="str">
        <f>IF(Table1[[#This Row],[Multiple NCC links]]&lt;&gt;1,IF(Table1[[#This Row],[Services]]=1,1,""),"")</f>
        <v/>
      </c>
      <c r="DO558" s="169" t="str">
        <f>IF(Table1[[#This Row],[Multiple NCC links]]&lt;&gt;1,IF(Table1[[#This Row],[Maintenance &amp; Monitoring]]=1,1,""),"")</f>
        <v/>
      </c>
      <c r="DP558" s="169" t="str">
        <f>IF(Table1[[#This Row],[Multiple NCC links]]&lt;&gt;1,IF(Table1[[#This Row],[Hand over / Operations]]=1,1,""),"")</f>
        <v/>
      </c>
      <c r="DQ558" s="169" t="str">
        <f>IF(Table1[[#This Row],[Multiple NCC links]]&lt;&gt;1,IF(Table1[[#This Row],[As built assessment]]=1,1,""),"")</f>
        <v/>
      </c>
      <c r="DR558" s="169" t="str">
        <f>IF(Table1[[#This Row],[Multiple NCC links]]&lt;&gt;1,IF(Table1[[#This Row],[Beyond compliance]]=1,1,""),"")</f>
        <v/>
      </c>
      <c r="DS558" s="169" t="str">
        <f>IF(SUM(Table1[[#This Row],[Design]:[Beyond compliance]])&gt;1,1,"")</f>
        <v/>
      </c>
      <c r="DT558" s="169" t="str">
        <f>IF(Table1[[#This Row],[Both Residential &amp; Commercial4]]&lt;&gt;1,IF(Table1[[#This Row],[Residential]]=1,1,""),"")</f>
        <v/>
      </c>
      <c r="DU558" s="169" t="str">
        <f>IF(Table1[[#This Row],[Both Residential &amp; Commercial4]]&lt;&gt;1,IF(Table1[[#This Row],[Commercial]]=1,1,""),"")</f>
        <v/>
      </c>
      <c r="DV558" s="169" t="str">
        <f>Table1[[#This Row],[Residential &amp; Commercial]]</f>
        <v/>
      </c>
      <c r="DW558" s="169"/>
    </row>
    <row r="559" spans="1:127" s="49" customFormat="1" ht="20.25" thickTop="1" thickBot="1" x14ac:dyDescent="0.35">
      <c r="A559" s="97"/>
      <c r="B559" s="97"/>
      <c r="C559" s="88"/>
      <c r="D559" s="88"/>
      <c r="E559" s="176"/>
      <c r="F559" s="176"/>
      <c r="G559" s="176"/>
      <c r="H559" s="176"/>
      <c r="I559" s="90" t="str">
        <f>IF(AND(Table1[[#This Row],[General]]=1,Table1[[#This Row],[Beginner]]=1,Table1[[#This Row],[Intermediate]]=1,Table1[[#This Row],[Advanced]]=1),1,"")</f>
        <v/>
      </c>
      <c r="J559" s="90" t="str">
        <f>CONCATENATE(IF(Table1[[#This Row],[General]]=1,"General, ",""), IF(Table1[[#This Row],[Beginner]]=1,"Beginner, ",""),IF(Table1[[#This Row],[Intermediate]]=1,"Intermediate, ",""), IF(Table1[[#This Row],[Advanced]]=1,"Advanced",""))</f>
        <v/>
      </c>
      <c r="K559" s="91"/>
      <c r="L559" s="179"/>
      <c r="M559" s="91"/>
      <c r="N559" s="91"/>
      <c r="O559" s="159"/>
      <c r="P559" s="91"/>
      <c r="Q559" s="91"/>
      <c r="R559" s="91"/>
      <c r="S55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59" s="102"/>
      <c r="U559" s="102"/>
      <c r="V559" s="240"/>
      <c r="W559" s="240"/>
      <c r="X559" s="102"/>
      <c r="Y559" s="102"/>
      <c r="Z559" s="102"/>
      <c r="AA559" s="102"/>
      <c r="AB559" s="102"/>
      <c r="AC559" s="102"/>
      <c r="AD559" s="102"/>
      <c r="AE559" s="102"/>
      <c r="AF559" s="102"/>
      <c r="AG55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59" s="103"/>
      <c r="AI559" s="103"/>
      <c r="AJ559" s="103"/>
      <c r="AK559" s="74" t="str">
        <f>CONCATENATE(IF(Table1[[#This Row],[Digital]]=1,"Digital, ",""),IF(Table1[[#This Row],[Face to Face]]=1,"Face to face, ",""),IF(Table1[[#This Row],[Blended]]=1,"Blended",""))</f>
        <v/>
      </c>
      <c r="AL559" s="99"/>
      <c r="AM559" s="104"/>
      <c r="AN559" s="130"/>
      <c r="AO559" s="94"/>
      <c r="AP559" s="182"/>
      <c r="AQ559" s="94"/>
      <c r="AR559" s="94"/>
      <c r="AS559" s="94"/>
      <c r="AT559" s="94"/>
      <c r="AU559" s="94"/>
      <c r="AV559" s="182"/>
      <c r="AW559" s="182"/>
      <c r="AX559" s="182"/>
      <c r="AY559" s="94"/>
      <c r="AZ55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5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59" s="95"/>
      <c r="BC559" s="95"/>
      <c r="BD559" s="90" t="str">
        <f>IF(AND(Table1[[#This Row],[Residential]]=1,Table1[[#This Row],[Commercial]]=1),1,"")</f>
        <v/>
      </c>
      <c r="BE559" s="90" t="str">
        <f>CONCATENATE(IF(Table1[[#This Row],[Residential]]=1,"Residential, ",""),IF(Table1[[#This Row],[Commercial]]=1,"Commercial",""))</f>
        <v/>
      </c>
      <c r="BF559" s="94"/>
      <c r="BG559" s="94"/>
      <c r="BH559" s="94"/>
      <c r="BI559" s="94"/>
      <c r="BJ559" s="94"/>
      <c r="BK559" s="94"/>
      <c r="BL559" s="94"/>
      <c r="BM559" s="182"/>
      <c r="BN559" s="94"/>
      <c r="BO55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59" s="178"/>
      <c r="BQ559" s="120"/>
      <c r="BR559" s="132"/>
      <c r="BS559" s="120"/>
      <c r="BT559" s="175"/>
      <c r="BU559" s="175"/>
      <c r="BV559" s="175"/>
      <c r="BW559" s="121"/>
      <c r="BX559" s="121"/>
      <c r="BY559" s="121"/>
      <c r="BZ559" s="227"/>
      <c r="CA55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59" s="48">
        <f>COUNTIF(Table1[[#This Row],[Validity]:[Alignment with NCC (Yes=1,No=0)]],"N/A")</f>
        <v>0</v>
      </c>
      <c r="CC559" s="48">
        <f>IF(ISERROR(Table1[[#This Row],[Total Quality Score (out of 10)]]/(4-Table1[[#This Row],[N/A Count]])),0,Table1[[#This Row],[Total Quality Score (out of 10)]]/(4-Table1[[#This Row],[N/A Count]]))</f>
        <v>0</v>
      </c>
      <c r="CD559" s="106"/>
      <c r="CE559" s="106"/>
      <c r="CF559" s="172" t="str">
        <f>IF(SUM(Table1[[#This Row],[Multiple]:[Level (all)62]])&lt;1,IF(Table1[[#This Row],[General]]=1,1,""),"")</f>
        <v/>
      </c>
      <c r="CG559" s="172" t="str">
        <f>IF(SUM(Table1[[#This Row],[Multiple]:[Level (all)62]])&lt;1,IF(Table1[[#This Row],[Beginner]]=1,1,""),"")</f>
        <v/>
      </c>
      <c r="CH559" s="171" t="str">
        <f>IF(SUM(Table1[[#This Row],[Multiple]:[Level (all)62]])&lt;1,IF(Table1[[#This Row],[Intermediate]]=1,1,""),"")</f>
        <v/>
      </c>
      <c r="CI559" s="171" t="str">
        <f>IF(SUM(Table1[[#This Row],[Multiple]:[Level (all)62]])&lt;1,IF(Table1[[#This Row],[Advanced]]=1,1,""),"")</f>
        <v/>
      </c>
      <c r="CJ559" s="171" t="str">
        <f>IF(AND(SUM(Table1[[#This Row],[General]:[Advanced]])&lt;4,SUM(Table1[[#This Row],[General]:[Advanced]])&gt;1),1,"")</f>
        <v/>
      </c>
      <c r="CK559" s="171" t="str">
        <f>Table1[[#This Row],[Level (all)]]</f>
        <v/>
      </c>
      <c r="CL559" s="171" t="str">
        <f>IF(Table1[[#This Row],[Multiple audience]]&lt;&gt;1,IF(Table1[[#This Row],[General Audience]]=1,1,""),"")</f>
        <v/>
      </c>
      <c r="CM559" s="171" t="str">
        <f>IF(Table1[[#This Row],[Multiple audience]]&lt;&gt;1,IF(Table1[[#This Row],[Planners / Designers ]]=1,1,""),"")</f>
        <v/>
      </c>
      <c r="CN559" s="171" t="str">
        <f>IF(Table1[[#This Row],[Multiple audience]]&lt;&gt;1,IF(Table1[[#This Row],[Regulatory Assessors]]=1,1,""),"")</f>
        <v/>
      </c>
      <c r="CO559" s="171" t="str">
        <f>IF(Table1[[#This Row],[Multiple audience]]&lt;&gt;1,IF(Table1[[#This Row],[Builders / Management]]=1,1,""),"")</f>
        <v/>
      </c>
      <c r="CP559" s="171" t="str">
        <f>IF(Table1[[#This Row],[Multiple audience]]&lt;&gt;1,IF(Table1[[#This Row],[Energy / Sus Assessors]]=1,1,""),"")</f>
        <v/>
      </c>
      <c r="CQ559" s="171" t="str">
        <f>IF(Table1[[#This Row],[Multiple audience]]&lt;&gt;1,IF(Table1[[#This Row],[Semi-skilled]]=1,1,""),"")</f>
        <v/>
      </c>
      <c r="CR559" s="171" t="str">
        <f>IF(Table1[[#This Row],[Multiple audience]]&lt;&gt;1,IF(Table1[[#This Row],[Trades]]=1,1,""),"")</f>
        <v/>
      </c>
      <c r="CS559" s="171" t="str">
        <f>IF(Table1[[#This Row],[Multiple audience]]&lt;&gt;1,IF(Table1[[#This Row],[Other]]=1,1,""),"")</f>
        <v/>
      </c>
      <c r="CT559" s="171" t="str">
        <f>IF(SUM(Table1[[#This Row],[General Audience]:[Other]])&gt;1,1,"")</f>
        <v/>
      </c>
      <c r="CU559" s="171" t="str">
        <f>IF(Table1[[#This Row],[Various  ]]&lt;&gt;1,IF(Table1[[#This Row],[Calculator / Software]]=1,1,""),"")</f>
        <v/>
      </c>
      <c r="CV559" s="171" t="str">
        <f>IF(Table1[[#This Row],[Various  ]]&lt;&gt;1,IF(Table1[[#This Row],[Information  ]]=1,1,""),"")</f>
        <v/>
      </c>
      <c r="CW559" s="171" t="str">
        <f>IF(Table1[[#This Row],[Various  ]]&lt;&gt;1,IF(Table1[[#This Row],[Interactive Tool]]=1,1,""),"")</f>
        <v/>
      </c>
      <c r="CX559" s="171" t="str">
        <f>IF(Table1[[#This Row],[Various  ]]&lt;&gt;1,IF(Table1[[#This Row],[Technical Specifications]]=1,1,""),"")</f>
        <v/>
      </c>
      <c r="CY559" s="171" t="str">
        <f>IF(Table1[[#This Row],[Various  ]]&lt;&gt;1,IF(Table1[[#This Row],[Training Resources]]=1,1,""),"")</f>
        <v/>
      </c>
      <c r="CZ559" s="171" t="str">
        <f>IF(Table1[[#This Row],[Various  ]]&lt;&gt;1,IF(Table1[[#This Row],[Toolbox]]=1,1,""),"")</f>
        <v/>
      </c>
      <c r="DA559" s="169" t="str">
        <f>IF(Table1[[#This Row],[Various  ]]&lt;&gt;1,IF(Table1[[#This Row],[Video]]=1,1,""),"")</f>
        <v/>
      </c>
      <c r="DB559" s="169" t="str">
        <f>IF(Table1[[#This Row],[Various  ]]&lt;&gt;1,IF(Table1[[#This Row],[Case study]]=1,1,""),"")</f>
        <v/>
      </c>
      <c r="DC559" s="169" t="str">
        <f>IF(Table1[[#This Row],[Various  ]]&lt;&gt;1,IF(Table1[[#This Row],[Other   ]]=1,1,""),"")</f>
        <v/>
      </c>
      <c r="DD559" s="169" t="str">
        <f>IF(Table1[[#This Row],[Various  ]]&lt;&gt;1,IF(Table1[[#This Row],[Standards]]=1,1,""),"")</f>
        <v/>
      </c>
      <c r="DE559" s="169" t="str">
        <f>IF(Table1[[#This Row],[Various]]=1,1,IF(SUM(Table1[[#This Row],[Calculator / Software]:[Standards]])&gt;1,1,""))</f>
        <v/>
      </c>
      <c r="DF559" s="169" t="str">
        <f>IF(Table1[[#This Row],[Multiple NCC links]]&lt;&gt;1,IF(Table1[[#This Row],[Design]]=1,1,""),"")</f>
        <v/>
      </c>
      <c r="DG559" s="169" t="str">
        <f>IF(Table1[[#This Row],[Multiple NCC links]]&lt;&gt;1,IF(Table1[[#This Row],[Assessment / Verification]]=1,1,""),"")</f>
        <v/>
      </c>
      <c r="DH559" s="169" t="str">
        <f>IF(Table1[[#This Row],[Multiple NCC links]]&lt;&gt;1,IF(Table1[[#This Row],[Climate Specific ]]=1,1,""),"")</f>
        <v/>
      </c>
      <c r="DI559" s="169" t="str">
        <f>IF(Table1[[#This Row],[Multiple NCC links]]&lt;&gt;1,IF(Table1[[#This Row],[Alterations / Additions]]=1,1,""),"")</f>
        <v/>
      </c>
      <c r="DJ559" s="169" t="str">
        <f>IF(Table1[[#This Row],[Multiple NCC links]]&lt;&gt;1,IF(Table1[[#This Row],[Glazing]]=1,1,""),"")</f>
        <v/>
      </c>
      <c r="DK559" s="169" t="str">
        <f>IF(Table1[[#This Row],[Multiple NCC links]]&lt;&gt;1,IF(Table1[[#This Row],[Building Fabric / Thermal / Sealing]]=1,1,""),"")</f>
        <v/>
      </c>
      <c r="DL559" s="169" t="str">
        <f>IF(Table1[[#This Row],[Multiple NCC links]]&lt;&gt;1,IF(Table1[[#This Row],[Lighting]]=1,1,""),"")</f>
        <v/>
      </c>
      <c r="DM559" s="169" t="str">
        <f>IF(Table1[[#This Row],[Multiple NCC links]]&lt;&gt;1,IF(Table1[[#This Row],[HVAC]]=1,1,""),"")</f>
        <v/>
      </c>
      <c r="DN559" s="169" t="str">
        <f>IF(Table1[[#This Row],[Multiple NCC links]]&lt;&gt;1,IF(Table1[[#This Row],[Services]]=1,1,""),"")</f>
        <v/>
      </c>
      <c r="DO559" s="169" t="str">
        <f>IF(Table1[[#This Row],[Multiple NCC links]]&lt;&gt;1,IF(Table1[[#This Row],[Maintenance &amp; Monitoring]]=1,1,""),"")</f>
        <v/>
      </c>
      <c r="DP559" s="169" t="str">
        <f>IF(Table1[[#This Row],[Multiple NCC links]]&lt;&gt;1,IF(Table1[[#This Row],[Hand over / Operations]]=1,1,""),"")</f>
        <v/>
      </c>
      <c r="DQ559" s="169" t="str">
        <f>IF(Table1[[#This Row],[Multiple NCC links]]&lt;&gt;1,IF(Table1[[#This Row],[As built assessment]]=1,1,""),"")</f>
        <v/>
      </c>
      <c r="DR559" s="169" t="str">
        <f>IF(Table1[[#This Row],[Multiple NCC links]]&lt;&gt;1,IF(Table1[[#This Row],[Beyond compliance]]=1,1,""),"")</f>
        <v/>
      </c>
      <c r="DS559" s="169" t="str">
        <f>IF(SUM(Table1[[#This Row],[Design]:[Beyond compliance]])&gt;1,1,"")</f>
        <v/>
      </c>
      <c r="DT559" s="169" t="str">
        <f>IF(Table1[[#This Row],[Both Residential &amp; Commercial4]]&lt;&gt;1,IF(Table1[[#This Row],[Residential]]=1,1,""),"")</f>
        <v/>
      </c>
      <c r="DU559" s="169" t="str">
        <f>IF(Table1[[#This Row],[Both Residential &amp; Commercial4]]&lt;&gt;1,IF(Table1[[#This Row],[Commercial]]=1,1,""),"")</f>
        <v/>
      </c>
      <c r="DV559" s="169" t="str">
        <f>Table1[[#This Row],[Residential &amp; Commercial]]</f>
        <v/>
      </c>
      <c r="DW559" s="169"/>
    </row>
    <row r="560" spans="1:127" s="49" customFormat="1" ht="20.25" thickTop="1" thickBot="1" x14ac:dyDescent="0.35">
      <c r="A560" s="97"/>
      <c r="B560" s="97"/>
      <c r="C560" s="88"/>
      <c r="D560" s="88"/>
      <c r="E560" s="176"/>
      <c r="F560" s="176"/>
      <c r="G560" s="176"/>
      <c r="H560" s="176"/>
      <c r="I560" s="90" t="str">
        <f>IF(AND(Table1[[#This Row],[General]]=1,Table1[[#This Row],[Beginner]]=1,Table1[[#This Row],[Intermediate]]=1,Table1[[#This Row],[Advanced]]=1),1,"")</f>
        <v/>
      </c>
      <c r="J560" s="90" t="str">
        <f>CONCATENATE(IF(Table1[[#This Row],[General]]=1,"General, ",""), IF(Table1[[#This Row],[Beginner]]=1,"Beginner, ",""),IF(Table1[[#This Row],[Intermediate]]=1,"Intermediate, ",""), IF(Table1[[#This Row],[Advanced]]=1,"Advanced",""))</f>
        <v/>
      </c>
      <c r="K560" s="91"/>
      <c r="L560" s="179"/>
      <c r="M560" s="91"/>
      <c r="N560" s="91"/>
      <c r="O560" s="159"/>
      <c r="P560" s="91"/>
      <c r="Q560" s="91"/>
      <c r="R560" s="91"/>
      <c r="S56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60" s="102"/>
      <c r="U560" s="102"/>
      <c r="V560" s="240"/>
      <c r="W560" s="240"/>
      <c r="X560" s="102"/>
      <c r="Y560" s="102"/>
      <c r="Z560" s="102"/>
      <c r="AA560" s="102"/>
      <c r="AB560" s="102"/>
      <c r="AC560" s="102"/>
      <c r="AD560" s="102"/>
      <c r="AE560" s="102"/>
      <c r="AF560" s="102"/>
      <c r="AG56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60" s="103"/>
      <c r="AI560" s="103"/>
      <c r="AJ560" s="103"/>
      <c r="AK560" s="74" t="str">
        <f>CONCATENATE(IF(Table1[[#This Row],[Digital]]=1,"Digital, ",""),IF(Table1[[#This Row],[Face to Face]]=1,"Face to face, ",""),IF(Table1[[#This Row],[Blended]]=1,"Blended",""))</f>
        <v/>
      </c>
      <c r="AL560" s="99"/>
      <c r="AM560" s="104"/>
      <c r="AN560" s="130"/>
      <c r="AO560" s="94"/>
      <c r="AP560" s="182"/>
      <c r="AQ560" s="94"/>
      <c r="AR560" s="94"/>
      <c r="AS560" s="94"/>
      <c r="AT560" s="94"/>
      <c r="AU560" s="94"/>
      <c r="AV560" s="182"/>
      <c r="AW560" s="182"/>
      <c r="AX560" s="182"/>
      <c r="AY560" s="94"/>
      <c r="AZ56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6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60" s="95"/>
      <c r="BC560" s="95"/>
      <c r="BD560" s="90" t="str">
        <f>IF(AND(Table1[[#This Row],[Residential]]=1,Table1[[#This Row],[Commercial]]=1),1,"")</f>
        <v/>
      </c>
      <c r="BE560" s="90" t="str">
        <f>CONCATENATE(IF(Table1[[#This Row],[Residential]]=1,"Residential, ",""),IF(Table1[[#This Row],[Commercial]]=1,"Commercial",""))</f>
        <v/>
      </c>
      <c r="BF560" s="94"/>
      <c r="BG560" s="94"/>
      <c r="BH560" s="94"/>
      <c r="BI560" s="94"/>
      <c r="BJ560" s="94"/>
      <c r="BK560" s="94"/>
      <c r="BL560" s="94"/>
      <c r="BM560" s="182"/>
      <c r="BN560" s="94"/>
      <c r="BO56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60" s="178"/>
      <c r="BQ560" s="120"/>
      <c r="BR560" s="132"/>
      <c r="BS560" s="120"/>
      <c r="BT560" s="175"/>
      <c r="BU560" s="175"/>
      <c r="BV560" s="175"/>
      <c r="BW560" s="121"/>
      <c r="BX560" s="121"/>
      <c r="BY560" s="121"/>
      <c r="BZ560" s="227"/>
      <c r="CA56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60" s="48">
        <f>COUNTIF(Table1[[#This Row],[Validity]:[Alignment with NCC (Yes=1,No=0)]],"N/A")</f>
        <v>0</v>
      </c>
      <c r="CC560" s="48">
        <f>IF(ISERROR(Table1[[#This Row],[Total Quality Score (out of 10)]]/(4-Table1[[#This Row],[N/A Count]])),0,Table1[[#This Row],[Total Quality Score (out of 10)]]/(4-Table1[[#This Row],[N/A Count]]))</f>
        <v>0</v>
      </c>
      <c r="CD560" s="106"/>
      <c r="CE560" s="106"/>
      <c r="CF560" s="172" t="str">
        <f>IF(SUM(Table1[[#This Row],[Multiple]:[Level (all)62]])&lt;1,IF(Table1[[#This Row],[General]]=1,1,""),"")</f>
        <v/>
      </c>
      <c r="CG560" s="172" t="str">
        <f>IF(SUM(Table1[[#This Row],[Multiple]:[Level (all)62]])&lt;1,IF(Table1[[#This Row],[Beginner]]=1,1,""),"")</f>
        <v/>
      </c>
      <c r="CH560" s="171" t="str">
        <f>IF(SUM(Table1[[#This Row],[Multiple]:[Level (all)62]])&lt;1,IF(Table1[[#This Row],[Intermediate]]=1,1,""),"")</f>
        <v/>
      </c>
      <c r="CI560" s="171" t="str">
        <f>IF(SUM(Table1[[#This Row],[Multiple]:[Level (all)62]])&lt;1,IF(Table1[[#This Row],[Advanced]]=1,1,""),"")</f>
        <v/>
      </c>
      <c r="CJ560" s="171" t="str">
        <f>IF(AND(SUM(Table1[[#This Row],[General]:[Advanced]])&lt;4,SUM(Table1[[#This Row],[General]:[Advanced]])&gt;1),1,"")</f>
        <v/>
      </c>
      <c r="CK560" s="171" t="str">
        <f>Table1[[#This Row],[Level (all)]]</f>
        <v/>
      </c>
      <c r="CL560" s="171" t="str">
        <f>IF(Table1[[#This Row],[Multiple audience]]&lt;&gt;1,IF(Table1[[#This Row],[General Audience]]=1,1,""),"")</f>
        <v/>
      </c>
      <c r="CM560" s="171" t="str">
        <f>IF(Table1[[#This Row],[Multiple audience]]&lt;&gt;1,IF(Table1[[#This Row],[Planners / Designers ]]=1,1,""),"")</f>
        <v/>
      </c>
      <c r="CN560" s="171" t="str">
        <f>IF(Table1[[#This Row],[Multiple audience]]&lt;&gt;1,IF(Table1[[#This Row],[Regulatory Assessors]]=1,1,""),"")</f>
        <v/>
      </c>
      <c r="CO560" s="171" t="str">
        <f>IF(Table1[[#This Row],[Multiple audience]]&lt;&gt;1,IF(Table1[[#This Row],[Builders / Management]]=1,1,""),"")</f>
        <v/>
      </c>
      <c r="CP560" s="171" t="str">
        <f>IF(Table1[[#This Row],[Multiple audience]]&lt;&gt;1,IF(Table1[[#This Row],[Energy / Sus Assessors]]=1,1,""),"")</f>
        <v/>
      </c>
      <c r="CQ560" s="171" t="str">
        <f>IF(Table1[[#This Row],[Multiple audience]]&lt;&gt;1,IF(Table1[[#This Row],[Semi-skilled]]=1,1,""),"")</f>
        <v/>
      </c>
      <c r="CR560" s="171" t="str">
        <f>IF(Table1[[#This Row],[Multiple audience]]&lt;&gt;1,IF(Table1[[#This Row],[Trades]]=1,1,""),"")</f>
        <v/>
      </c>
      <c r="CS560" s="171" t="str">
        <f>IF(Table1[[#This Row],[Multiple audience]]&lt;&gt;1,IF(Table1[[#This Row],[Other]]=1,1,""),"")</f>
        <v/>
      </c>
      <c r="CT560" s="171" t="str">
        <f>IF(SUM(Table1[[#This Row],[General Audience]:[Other]])&gt;1,1,"")</f>
        <v/>
      </c>
      <c r="CU560" s="171" t="str">
        <f>IF(Table1[[#This Row],[Various  ]]&lt;&gt;1,IF(Table1[[#This Row],[Calculator / Software]]=1,1,""),"")</f>
        <v/>
      </c>
      <c r="CV560" s="171" t="str">
        <f>IF(Table1[[#This Row],[Various  ]]&lt;&gt;1,IF(Table1[[#This Row],[Information  ]]=1,1,""),"")</f>
        <v/>
      </c>
      <c r="CW560" s="171" t="str">
        <f>IF(Table1[[#This Row],[Various  ]]&lt;&gt;1,IF(Table1[[#This Row],[Interactive Tool]]=1,1,""),"")</f>
        <v/>
      </c>
      <c r="CX560" s="171" t="str">
        <f>IF(Table1[[#This Row],[Various  ]]&lt;&gt;1,IF(Table1[[#This Row],[Technical Specifications]]=1,1,""),"")</f>
        <v/>
      </c>
      <c r="CY560" s="171" t="str">
        <f>IF(Table1[[#This Row],[Various  ]]&lt;&gt;1,IF(Table1[[#This Row],[Training Resources]]=1,1,""),"")</f>
        <v/>
      </c>
      <c r="CZ560" s="171" t="str">
        <f>IF(Table1[[#This Row],[Various  ]]&lt;&gt;1,IF(Table1[[#This Row],[Toolbox]]=1,1,""),"")</f>
        <v/>
      </c>
      <c r="DA560" s="169" t="str">
        <f>IF(Table1[[#This Row],[Various  ]]&lt;&gt;1,IF(Table1[[#This Row],[Video]]=1,1,""),"")</f>
        <v/>
      </c>
      <c r="DB560" s="169" t="str">
        <f>IF(Table1[[#This Row],[Various  ]]&lt;&gt;1,IF(Table1[[#This Row],[Case study]]=1,1,""),"")</f>
        <v/>
      </c>
      <c r="DC560" s="169" t="str">
        <f>IF(Table1[[#This Row],[Various  ]]&lt;&gt;1,IF(Table1[[#This Row],[Other   ]]=1,1,""),"")</f>
        <v/>
      </c>
      <c r="DD560" s="169" t="str">
        <f>IF(Table1[[#This Row],[Various  ]]&lt;&gt;1,IF(Table1[[#This Row],[Standards]]=1,1,""),"")</f>
        <v/>
      </c>
      <c r="DE560" s="169" t="str">
        <f>IF(Table1[[#This Row],[Various]]=1,1,IF(SUM(Table1[[#This Row],[Calculator / Software]:[Standards]])&gt;1,1,""))</f>
        <v/>
      </c>
      <c r="DF560" s="169" t="str">
        <f>IF(Table1[[#This Row],[Multiple NCC links]]&lt;&gt;1,IF(Table1[[#This Row],[Design]]=1,1,""),"")</f>
        <v/>
      </c>
      <c r="DG560" s="169" t="str">
        <f>IF(Table1[[#This Row],[Multiple NCC links]]&lt;&gt;1,IF(Table1[[#This Row],[Assessment / Verification]]=1,1,""),"")</f>
        <v/>
      </c>
      <c r="DH560" s="169" t="str">
        <f>IF(Table1[[#This Row],[Multiple NCC links]]&lt;&gt;1,IF(Table1[[#This Row],[Climate Specific ]]=1,1,""),"")</f>
        <v/>
      </c>
      <c r="DI560" s="169" t="str">
        <f>IF(Table1[[#This Row],[Multiple NCC links]]&lt;&gt;1,IF(Table1[[#This Row],[Alterations / Additions]]=1,1,""),"")</f>
        <v/>
      </c>
      <c r="DJ560" s="169" t="str">
        <f>IF(Table1[[#This Row],[Multiple NCC links]]&lt;&gt;1,IF(Table1[[#This Row],[Glazing]]=1,1,""),"")</f>
        <v/>
      </c>
      <c r="DK560" s="169" t="str">
        <f>IF(Table1[[#This Row],[Multiple NCC links]]&lt;&gt;1,IF(Table1[[#This Row],[Building Fabric / Thermal / Sealing]]=1,1,""),"")</f>
        <v/>
      </c>
      <c r="DL560" s="169" t="str">
        <f>IF(Table1[[#This Row],[Multiple NCC links]]&lt;&gt;1,IF(Table1[[#This Row],[Lighting]]=1,1,""),"")</f>
        <v/>
      </c>
      <c r="DM560" s="169" t="str">
        <f>IF(Table1[[#This Row],[Multiple NCC links]]&lt;&gt;1,IF(Table1[[#This Row],[HVAC]]=1,1,""),"")</f>
        <v/>
      </c>
      <c r="DN560" s="169" t="str">
        <f>IF(Table1[[#This Row],[Multiple NCC links]]&lt;&gt;1,IF(Table1[[#This Row],[Services]]=1,1,""),"")</f>
        <v/>
      </c>
      <c r="DO560" s="169" t="str">
        <f>IF(Table1[[#This Row],[Multiple NCC links]]&lt;&gt;1,IF(Table1[[#This Row],[Maintenance &amp; Monitoring]]=1,1,""),"")</f>
        <v/>
      </c>
      <c r="DP560" s="169" t="str">
        <f>IF(Table1[[#This Row],[Multiple NCC links]]&lt;&gt;1,IF(Table1[[#This Row],[Hand over / Operations]]=1,1,""),"")</f>
        <v/>
      </c>
      <c r="DQ560" s="169" t="str">
        <f>IF(Table1[[#This Row],[Multiple NCC links]]&lt;&gt;1,IF(Table1[[#This Row],[As built assessment]]=1,1,""),"")</f>
        <v/>
      </c>
      <c r="DR560" s="169" t="str">
        <f>IF(Table1[[#This Row],[Multiple NCC links]]&lt;&gt;1,IF(Table1[[#This Row],[Beyond compliance]]=1,1,""),"")</f>
        <v/>
      </c>
      <c r="DS560" s="169" t="str">
        <f>IF(SUM(Table1[[#This Row],[Design]:[Beyond compliance]])&gt;1,1,"")</f>
        <v/>
      </c>
      <c r="DT560" s="169" t="str">
        <f>IF(Table1[[#This Row],[Both Residential &amp; Commercial4]]&lt;&gt;1,IF(Table1[[#This Row],[Residential]]=1,1,""),"")</f>
        <v/>
      </c>
      <c r="DU560" s="169" t="str">
        <f>IF(Table1[[#This Row],[Both Residential &amp; Commercial4]]&lt;&gt;1,IF(Table1[[#This Row],[Commercial]]=1,1,""),"")</f>
        <v/>
      </c>
      <c r="DV560" s="169" t="str">
        <f>Table1[[#This Row],[Residential &amp; Commercial]]</f>
        <v/>
      </c>
      <c r="DW560" s="169"/>
    </row>
    <row r="561" spans="1:127" s="49" customFormat="1" ht="20.25" thickTop="1" thickBot="1" x14ac:dyDescent="0.35">
      <c r="A561" s="97"/>
      <c r="B561" s="97"/>
      <c r="C561" s="88"/>
      <c r="D561" s="88"/>
      <c r="E561" s="176"/>
      <c r="F561" s="176"/>
      <c r="G561" s="176"/>
      <c r="H561" s="176"/>
      <c r="I561" s="90" t="str">
        <f>IF(AND(Table1[[#This Row],[General]]=1,Table1[[#This Row],[Beginner]]=1,Table1[[#This Row],[Intermediate]]=1,Table1[[#This Row],[Advanced]]=1),1,"")</f>
        <v/>
      </c>
      <c r="J561" s="90" t="str">
        <f>CONCATENATE(IF(Table1[[#This Row],[General]]=1,"General, ",""), IF(Table1[[#This Row],[Beginner]]=1,"Beginner, ",""),IF(Table1[[#This Row],[Intermediate]]=1,"Intermediate, ",""), IF(Table1[[#This Row],[Advanced]]=1,"Advanced",""))</f>
        <v/>
      </c>
      <c r="K561" s="91"/>
      <c r="L561" s="179"/>
      <c r="M561" s="91"/>
      <c r="N561" s="91"/>
      <c r="O561" s="159"/>
      <c r="P561" s="91"/>
      <c r="Q561" s="91"/>
      <c r="R561" s="91"/>
      <c r="S56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61" s="102"/>
      <c r="U561" s="102"/>
      <c r="V561" s="240"/>
      <c r="W561" s="240"/>
      <c r="X561" s="102"/>
      <c r="Y561" s="102"/>
      <c r="Z561" s="102"/>
      <c r="AA561" s="102"/>
      <c r="AB561" s="102"/>
      <c r="AC561" s="102"/>
      <c r="AD561" s="102"/>
      <c r="AE561" s="102"/>
      <c r="AF561" s="102"/>
      <c r="AG56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61" s="103"/>
      <c r="AI561" s="103"/>
      <c r="AJ561" s="103"/>
      <c r="AK561" s="74" t="str">
        <f>CONCATENATE(IF(Table1[[#This Row],[Digital]]=1,"Digital, ",""),IF(Table1[[#This Row],[Face to Face]]=1,"Face to face, ",""),IF(Table1[[#This Row],[Blended]]=1,"Blended",""))</f>
        <v/>
      </c>
      <c r="AL561" s="99"/>
      <c r="AM561" s="104"/>
      <c r="AN561" s="130"/>
      <c r="AO561" s="94"/>
      <c r="AP561" s="182"/>
      <c r="AQ561" s="94"/>
      <c r="AR561" s="94"/>
      <c r="AS561" s="94"/>
      <c r="AT561" s="94"/>
      <c r="AU561" s="94"/>
      <c r="AV561" s="182"/>
      <c r="AW561" s="182"/>
      <c r="AX561" s="182"/>
      <c r="AY561" s="94"/>
      <c r="AZ56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6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61" s="95"/>
      <c r="BC561" s="95"/>
      <c r="BD561" s="90" t="str">
        <f>IF(AND(Table1[[#This Row],[Residential]]=1,Table1[[#This Row],[Commercial]]=1),1,"")</f>
        <v/>
      </c>
      <c r="BE561" s="90" t="str">
        <f>CONCATENATE(IF(Table1[[#This Row],[Residential]]=1,"Residential, ",""),IF(Table1[[#This Row],[Commercial]]=1,"Commercial",""))</f>
        <v/>
      </c>
      <c r="BF561" s="94"/>
      <c r="BG561" s="94"/>
      <c r="BH561" s="94"/>
      <c r="BI561" s="94"/>
      <c r="BJ561" s="94"/>
      <c r="BK561" s="94"/>
      <c r="BL561" s="94"/>
      <c r="BM561" s="182"/>
      <c r="BN561" s="94"/>
      <c r="BO56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61" s="178"/>
      <c r="BQ561" s="120"/>
      <c r="BR561" s="132"/>
      <c r="BS561" s="120"/>
      <c r="BT561" s="175"/>
      <c r="BU561" s="175"/>
      <c r="BV561" s="175"/>
      <c r="BW561" s="121"/>
      <c r="BX561" s="121"/>
      <c r="BY561" s="121"/>
      <c r="BZ561" s="227"/>
      <c r="CA56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61" s="48">
        <f>COUNTIF(Table1[[#This Row],[Validity]:[Alignment with NCC (Yes=1,No=0)]],"N/A")</f>
        <v>0</v>
      </c>
      <c r="CC561" s="48">
        <f>IF(ISERROR(Table1[[#This Row],[Total Quality Score (out of 10)]]/(4-Table1[[#This Row],[N/A Count]])),0,Table1[[#This Row],[Total Quality Score (out of 10)]]/(4-Table1[[#This Row],[N/A Count]]))</f>
        <v>0</v>
      </c>
      <c r="CD561" s="106"/>
      <c r="CE561" s="106"/>
      <c r="CF561" s="172" t="str">
        <f>IF(SUM(Table1[[#This Row],[Multiple]:[Level (all)62]])&lt;1,IF(Table1[[#This Row],[General]]=1,1,""),"")</f>
        <v/>
      </c>
      <c r="CG561" s="172" t="str">
        <f>IF(SUM(Table1[[#This Row],[Multiple]:[Level (all)62]])&lt;1,IF(Table1[[#This Row],[Beginner]]=1,1,""),"")</f>
        <v/>
      </c>
      <c r="CH561" s="171" t="str">
        <f>IF(SUM(Table1[[#This Row],[Multiple]:[Level (all)62]])&lt;1,IF(Table1[[#This Row],[Intermediate]]=1,1,""),"")</f>
        <v/>
      </c>
      <c r="CI561" s="171" t="str">
        <f>IF(SUM(Table1[[#This Row],[Multiple]:[Level (all)62]])&lt;1,IF(Table1[[#This Row],[Advanced]]=1,1,""),"")</f>
        <v/>
      </c>
      <c r="CJ561" s="171" t="str">
        <f>IF(AND(SUM(Table1[[#This Row],[General]:[Advanced]])&lt;4,SUM(Table1[[#This Row],[General]:[Advanced]])&gt;1),1,"")</f>
        <v/>
      </c>
      <c r="CK561" s="171" t="str">
        <f>Table1[[#This Row],[Level (all)]]</f>
        <v/>
      </c>
      <c r="CL561" s="171" t="str">
        <f>IF(Table1[[#This Row],[Multiple audience]]&lt;&gt;1,IF(Table1[[#This Row],[General Audience]]=1,1,""),"")</f>
        <v/>
      </c>
      <c r="CM561" s="171" t="str">
        <f>IF(Table1[[#This Row],[Multiple audience]]&lt;&gt;1,IF(Table1[[#This Row],[Planners / Designers ]]=1,1,""),"")</f>
        <v/>
      </c>
      <c r="CN561" s="171" t="str">
        <f>IF(Table1[[#This Row],[Multiple audience]]&lt;&gt;1,IF(Table1[[#This Row],[Regulatory Assessors]]=1,1,""),"")</f>
        <v/>
      </c>
      <c r="CO561" s="171" t="str">
        <f>IF(Table1[[#This Row],[Multiple audience]]&lt;&gt;1,IF(Table1[[#This Row],[Builders / Management]]=1,1,""),"")</f>
        <v/>
      </c>
      <c r="CP561" s="171" t="str">
        <f>IF(Table1[[#This Row],[Multiple audience]]&lt;&gt;1,IF(Table1[[#This Row],[Energy / Sus Assessors]]=1,1,""),"")</f>
        <v/>
      </c>
      <c r="CQ561" s="171" t="str">
        <f>IF(Table1[[#This Row],[Multiple audience]]&lt;&gt;1,IF(Table1[[#This Row],[Semi-skilled]]=1,1,""),"")</f>
        <v/>
      </c>
      <c r="CR561" s="171" t="str">
        <f>IF(Table1[[#This Row],[Multiple audience]]&lt;&gt;1,IF(Table1[[#This Row],[Trades]]=1,1,""),"")</f>
        <v/>
      </c>
      <c r="CS561" s="171" t="str">
        <f>IF(Table1[[#This Row],[Multiple audience]]&lt;&gt;1,IF(Table1[[#This Row],[Other]]=1,1,""),"")</f>
        <v/>
      </c>
      <c r="CT561" s="171" t="str">
        <f>IF(SUM(Table1[[#This Row],[General Audience]:[Other]])&gt;1,1,"")</f>
        <v/>
      </c>
      <c r="CU561" s="171" t="str">
        <f>IF(Table1[[#This Row],[Various  ]]&lt;&gt;1,IF(Table1[[#This Row],[Calculator / Software]]=1,1,""),"")</f>
        <v/>
      </c>
      <c r="CV561" s="171" t="str">
        <f>IF(Table1[[#This Row],[Various  ]]&lt;&gt;1,IF(Table1[[#This Row],[Information  ]]=1,1,""),"")</f>
        <v/>
      </c>
      <c r="CW561" s="171" t="str">
        <f>IF(Table1[[#This Row],[Various  ]]&lt;&gt;1,IF(Table1[[#This Row],[Interactive Tool]]=1,1,""),"")</f>
        <v/>
      </c>
      <c r="CX561" s="171" t="str">
        <f>IF(Table1[[#This Row],[Various  ]]&lt;&gt;1,IF(Table1[[#This Row],[Technical Specifications]]=1,1,""),"")</f>
        <v/>
      </c>
      <c r="CY561" s="171" t="str">
        <f>IF(Table1[[#This Row],[Various  ]]&lt;&gt;1,IF(Table1[[#This Row],[Training Resources]]=1,1,""),"")</f>
        <v/>
      </c>
      <c r="CZ561" s="171" t="str">
        <f>IF(Table1[[#This Row],[Various  ]]&lt;&gt;1,IF(Table1[[#This Row],[Toolbox]]=1,1,""),"")</f>
        <v/>
      </c>
      <c r="DA561" s="169" t="str">
        <f>IF(Table1[[#This Row],[Various  ]]&lt;&gt;1,IF(Table1[[#This Row],[Video]]=1,1,""),"")</f>
        <v/>
      </c>
      <c r="DB561" s="169" t="str">
        <f>IF(Table1[[#This Row],[Various  ]]&lt;&gt;1,IF(Table1[[#This Row],[Case study]]=1,1,""),"")</f>
        <v/>
      </c>
      <c r="DC561" s="169" t="str">
        <f>IF(Table1[[#This Row],[Various  ]]&lt;&gt;1,IF(Table1[[#This Row],[Other   ]]=1,1,""),"")</f>
        <v/>
      </c>
      <c r="DD561" s="169" t="str">
        <f>IF(Table1[[#This Row],[Various  ]]&lt;&gt;1,IF(Table1[[#This Row],[Standards]]=1,1,""),"")</f>
        <v/>
      </c>
      <c r="DE561" s="169" t="str">
        <f>IF(Table1[[#This Row],[Various]]=1,1,IF(SUM(Table1[[#This Row],[Calculator / Software]:[Standards]])&gt;1,1,""))</f>
        <v/>
      </c>
      <c r="DF561" s="169" t="str">
        <f>IF(Table1[[#This Row],[Multiple NCC links]]&lt;&gt;1,IF(Table1[[#This Row],[Design]]=1,1,""),"")</f>
        <v/>
      </c>
      <c r="DG561" s="169" t="str">
        <f>IF(Table1[[#This Row],[Multiple NCC links]]&lt;&gt;1,IF(Table1[[#This Row],[Assessment / Verification]]=1,1,""),"")</f>
        <v/>
      </c>
      <c r="DH561" s="169" t="str">
        <f>IF(Table1[[#This Row],[Multiple NCC links]]&lt;&gt;1,IF(Table1[[#This Row],[Climate Specific ]]=1,1,""),"")</f>
        <v/>
      </c>
      <c r="DI561" s="169" t="str">
        <f>IF(Table1[[#This Row],[Multiple NCC links]]&lt;&gt;1,IF(Table1[[#This Row],[Alterations / Additions]]=1,1,""),"")</f>
        <v/>
      </c>
      <c r="DJ561" s="169" t="str">
        <f>IF(Table1[[#This Row],[Multiple NCC links]]&lt;&gt;1,IF(Table1[[#This Row],[Glazing]]=1,1,""),"")</f>
        <v/>
      </c>
      <c r="DK561" s="169" t="str">
        <f>IF(Table1[[#This Row],[Multiple NCC links]]&lt;&gt;1,IF(Table1[[#This Row],[Building Fabric / Thermal / Sealing]]=1,1,""),"")</f>
        <v/>
      </c>
      <c r="DL561" s="169" t="str">
        <f>IF(Table1[[#This Row],[Multiple NCC links]]&lt;&gt;1,IF(Table1[[#This Row],[Lighting]]=1,1,""),"")</f>
        <v/>
      </c>
      <c r="DM561" s="169" t="str">
        <f>IF(Table1[[#This Row],[Multiple NCC links]]&lt;&gt;1,IF(Table1[[#This Row],[HVAC]]=1,1,""),"")</f>
        <v/>
      </c>
      <c r="DN561" s="169" t="str">
        <f>IF(Table1[[#This Row],[Multiple NCC links]]&lt;&gt;1,IF(Table1[[#This Row],[Services]]=1,1,""),"")</f>
        <v/>
      </c>
      <c r="DO561" s="169" t="str">
        <f>IF(Table1[[#This Row],[Multiple NCC links]]&lt;&gt;1,IF(Table1[[#This Row],[Maintenance &amp; Monitoring]]=1,1,""),"")</f>
        <v/>
      </c>
      <c r="DP561" s="169" t="str">
        <f>IF(Table1[[#This Row],[Multiple NCC links]]&lt;&gt;1,IF(Table1[[#This Row],[Hand over / Operations]]=1,1,""),"")</f>
        <v/>
      </c>
      <c r="DQ561" s="169" t="str">
        <f>IF(Table1[[#This Row],[Multiple NCC links]]&lt;&gt;1,IF(Table1[[#This Row],[As built assessment]]=1,1,""),"")</f>
        <v/>
      </c>
      <c r="DR561" s="169" t="str">
        <f>IF(Table1[[#This Row],[Multiple NCC links]]&lt;&gt;1,IF(Table1[[#This Row],[Beyond compliance]]=1,1,""),"")</f>
        <v/>
      </c>
      <c r="DS561" s="169" t="str">
        <f>IF(SUM(Table1[[#This Row],[Design]:[Beyond compliance]])&gt;1,1,"")</f>
        <v/>
      </c>
      <c r="DT561" s="169" t="str">
        <f>IF(Table1[[#This Row],[Both Residential &amp; Commercial4]]&lt;&gt;1,IF(Table1[[#This Row],[Residential]]=1,1,""),"")</f>
        <v/>
      </c>
      <c r="DU561" s="169" t="str">
        <f>IF(Table1[[#This Row],[Both Residential &amp; Commercial4]]&lt;&gt;1,IF(Table1[[#This Row],[Commercial]]=1,1,""),"")</f>
        <v/>
      </c>
      <c r="DV561" s="169" t="str">
        <f>Table1[[#This Row],[Residential &amp; Commercial]]</f>
        <v/>
      </c>
      <c r="DW561" s="169"/>
    </row>
    <row r="562" spans="1:127" s="49" customFormat="1" ht="20.25" thickTop="1" thickBot="1" x14ac:dyDescent="0.35">
      <c r="A562" s="97"/>
      <c r="B562" s="97"/>
      <c r="C562" s="88"/>
      <c r="D562" s="88"/>
      <c r="E562" s="176"/>
      <c r="F562" s="176"/>
      <c r="G562" s="176"/>
      <c r="H562" s="176"/>
      <c r="I562" s="90" t="str">
        <f>IF(AND(Table1[[#This Row],[General]]=1,Table1[[#This Row],[Beginner]]=1,Table1[[#This Row],[Intermediate]]=1,Table1[[#This Row],[Advanced]]=1),1,"")</f>
        <v/>
      </c>
      <c r="J562" s="90" t="str">
        <f>CONCATENATE(IF(Table1[[#This Row],[General]]=1,"General, ",""), IF(Table1[[#This Row],[Beginner]]=1,"Beginner, ",""),IF(Table1[[#This Row],[Intermediate]]=1,"Intermediate, ",""), IF(Table1[[#This Row],[Advanced]]=1,"Advanced",""))</f>
        <v/>
      </c>
      <c r="K562" s="91"/>
      <c r="L562" s="179"/>
      <c r="M562" s="91"/>
      <c r="N562" s="91"/>
      <c r="O562" s="159"/>
      <c r="P562" s="91"/>
      <c r="Q562" s="91"/>
      <c r="R562" s="91"/>
      <c r="S56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62" s="102"/>
      <c r="U562" s="102"/>
      <c r="V562" s="240"/>
      <c r="W562" s="240"/>
      <c r="X562" s="102"/>
      <c r="Y562" s="102"/>
      <c r="Z562" s="102"/>
      <c r="AA562" s="102"/>
      <c r="AB562" s="102"/>
      <c r="AC562" s="102"/>
      <c r="AD562" s="102"/>
      <c r="AE562" s="102"/>
      <c r="AF562" s="102"/>
      <c r="AG56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62" s="103"/>
      <c r="AI562" s="103"/>
      <c r="AJ562" s="103"/>
      <c r="AK562" s="74" t="str">
        <f>CONCATENATE(IF(Table1[[#This Row],[Digital]]=1,"Digital, ",""),IF(Table1[[#This Row],[Face to Face]]=1,"Face to face, ",""),IF(Table1[[#This Row],[Blended]]=1,"Blended",""))</f>
        <v/>
      </c>
      <c r="AL562" s="99"/>
      <c r="AM562" s="104"/>
      <c r="AN562" s="130"/>
      <c r="AO562" s="94"/>
      <c r="AP562" s="182"/>
      <c r="AQ562" s="94"/>
      <c r="AR562" s="94"/>
      <c r="AS562" s="94"/>
      <c r="AT562" s="94"/>
      <c r="AU562" s="94"/>
      <c r="AV562" s="182"/>
      <c r="AW562" s="182"/>
      <c r="AX562" s="182"/>
      <c r="AY562" s="94"/>
      <c r="AZ56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6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62" s="95"/>
      <c r="BC562" s="95"/>
      <c r="BD562" s="90" t="str">
        <f>IF(AND(Table1[[#This Row],[Residential]]=1,Table1[[#This Row],[Commercial]]=1),1,"")</f>
        <v/>
      </c>
      <c r="BE562" s="90" t="str">
        <f>CONCATENATE(IF(Table1[[#This Row],[Residential]]=1,"Residential, ",""),IF(Table1[[#This Row],[Commercial]]=1,"Commercial",""))</f>
        <v/>
      </c>
      <c r="BF562" s="94"/>
      <c r="BG562" s="94"/>
      <c r="BH562" s="94"/>
      <c r="BI562" s="94"/>
      <c r="BJ562" s="94"/>
      <c r="BK562" s="94"/>
      <c r="BL562" s="94"/>
      <c r="BM562" s="182"/>
      <c r="BN562" s="94"/>
      <c r="BO56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62" s="178"/>
      <c r="BQ562" s="120"/>
      <c r="BR562" s="132"/>
      <c r="BS562" s="120"/>
      <c r="BT562" s="175"/>
      <c r="BU562" s="175"/>
      <c r="BV562" s="175"/>
      <c r="BW562" s="121"/>
      <c r="BX562" s="121"/>
      <c r="BY562" s="121"/>
      <c r="BZ562" s="227"/>
      <c r="CA56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62" s="48">
        <f>COUNTIF(Table1[[#This Row],[Validity]:[Alignment with NCC (Yes=1,No=0)]],"N/A")</f>
        <v>0</v>
      </c>
      <c r="CC562" s="48">
        <f>IF(ISERROR(Table1[[#This Row],[Total Quality Score (out of 10)]]/(4-Table1[[#This Row],[N/A Count]])),0,Table1[[#This Row],[Total Quality Score (out of 10)]]/(4-Table1[[#This Row],[N/A Count]]))</f>
        <v>0</v>
      </c>
      <c r="CD562" s="106"/>
      <c r="CE562" s="106"/>
      <c r="CF562" s="172" t="str">
        <f>IF(SUM(Table1[[#This Row],[Multiple]:[Level (all)62]])&lt;1,IF(Table1[[#This Row],[General]]=1,1,""),"")</f>
        <v/>
      </c>
      <c r="CG562" s="172" t="str">
        <f>IF(SUM(Table1[[#This Row],[Multiple]:[Level (all)62]])&lt;1,IF(Table1[[#This Row],[Beginner]]=1,1,""),"")</f>
        <v/>
      </c>
      <c r="CH562" s="171" t="str">
        <f>IF(SUM(Table1[[#This Row],[Multiple]:[Level (all)62]])&lt;1,IF(Table1[[#This Row],[Intermediate]]=1,1,""),"")</f>
        <v/>
      </c>
      <c r="CI562" s="171" t="str">
        <f>IF(SUM(Table1[[#This Row],[Multiple]:[Level (all)62]])&lt;1,IF(Table1[[#This Row],[Advanced]]=1,1,""),"")</f>
        <v/>
      </c>
      <c r="CJ562" s="171" t="str">
        <f>IF(AND(SUM(Table1[[#This Row],[General]:[Advanced]])&lt;4,SUM(Table1[[#This Row],[General]:[Advanced]])&gt;1),1,"")</f>
        <v/>
      </c>
      <c r="CK562" s="171" t="str">
        <f>Table1[[#This Row],[Level (all)]]</f>
        <v/>
      </c>
      <c r="CL562" s="171" t="str">
        <f>IF(Table1[[#This Row],[Multiple audience]]&lt;&gt;1,IF(Table1[[#This Row],[General Audience]]=1,1,""),"")</f>
        <v/>
      </c>
      <c r="CM562" s="171" t="str">
        <f>IF(Table1[[#This Row],[Multiple audience]]&lt;&gt;1,IF(Table1[[#This Row],[Planners / Designers ]]=1,1,""),"")</f>
        <v/>
      </c>
      <c r="CN562" s="171" t="str">
        <f>IF(Table1[[#This Row],[Multiple audience]]&lt;&gt;1,IF(Table1[[#This Row],[Regulatory Assessors]]=1,1,""),"")</f>
        <v/>
      </c>
      <c r="CO562" s="171" t="str">
        <f>IF(Table1[[#This Row],[Multiple audience]]&lt;&gt;1,IF(Table1[[#This Row],[Builders / Management]]=1,1,""),"")</f>
        <v/>
      </c>
      <c r="CP562" s="171" t="str">
        <f>IF(Table1[[#This Row],[Multiple audience]]&lt;&gt;1,IF(Table1[[#This Row],[Energy / Sus Assessors]]=1,1,""),"")</f>
        <v/>
      </c>
      <c r="CQ562" s="171" t="str">
        <f>IF(Table1[[#This Row],[Multiple audience]]&lt;&gt;1,IF(Table1[[#This Row],[Semi-skilled]]=1,1,""),"")</f>
        <v/>
      </c>
      <c r="CR562" s="171" t="str">
        <f>IF(Table1[[#This Row],[Multiple audience]]&lt;&gt;1,IF(Table1[[#This Row],[Trades]]=1,1,""),"")</f>
        <v/>
      </c>
      <c r="CS562" s="171" t="str">
        <f>IF(Table1[[#This Row],[Multiple audience]]&lt;&gt;1,IF(Table1[[#This Row],[Other]]=1,1,""),"")</f>
        <v/>
      </c>
      <c r="CT562" s="171" t="str">
        <f>IF(SUM(Table1[[#This Row],[General Audience]:[Other]])&gt;1,1,"")</f>
        <v/>
      </c>
      <c r="CU562" s="171" t="str">
        <f>IF(Table1[[#This Row],[Various  ]]&lt;&gt;1,IF(Table1[[#This Row],[Calculator / Software]]=1,1,""),"")</f>
        <v/>
      </c>
      <c r="CV562" s="171" t="str">
        <f>IF(Table1[[#This Row],[Various  ]]&lt;&gt;1,IF(Table1[[#This Row],[Information  ]]=1,1,""),"")</f>
        <v/>
      </c>
      <c r="CW562" s="171" t="str">
        <f>IF(Table1[[#This Row],[Various  ]]&lt;&gt;1,IF(Table1[[#This Row],[Interactive Tool]]=1,1,""),"")</f>
        <v/>
      </c>
      <c r="CX562" s="171" t="str">
        <f>IF(Table1[[#This Row],[Various  ]]&lt;&gt;1,IF(Table1[[#This Row],[Technical Specifications]]=1,1,""),"")</f>
        <v/>
      </c>
      <c r="CY562" s="171" t="str">
        <f>IF(Table1[[#This Row],[Various  ]]&lt;&gt;1,IF(Table1[[#This Row],[Training Resources]]=1,1,""),"")</f>
        <v/>
      </c>
      <c r="CZ562" s="171" t="str">
        <f>IF(Table1[[#This Row],[Various  ]]&lt;&gt;1,IF(Table1[[#This Row],[Toolbox]]=1,1,""),"")</f>
        <v/>
      </c>
      <c r="DA562" s="169" t="str">
        <f>IF(Table1[[#This Row],[Various  ]]&lt;&gt;1,IF(Table1[[#This Row],[Video]]=1,1,""),"")</f>
        <v/>
      </c>
      <c r="DB562" s="169" t="str">
        <f>IF(Table1[[#This Row],[Various  ]]&lt;&gt;1,IF(Table1[[#This Row],[Case study]]=1,1,""),"")</f>
        <v/>
      </c>
      <c r="DC562" s="169" t="str">
        <f>IF(Table1[[#This Row],[Various  ]]&lt;&gt;1,IF(Table1[[#This Row],[Other   ]]=1,1,""),"")</f>
        <v/>
      </c>
      <c r="DD562" s="169" t="str">
        <f>IF(Table1[[#This Row],[Various  ]]&lt;&gt;1,IF(Table1[[#This Row],[Standards]]=1,1,""),"")</f>
        <v/>
      </c>
      <c r="DE562" s="169" t="str">
        <f>IF(Table1[[#This Row],[Various]]=1,1,IF(SUM(Table1[[#This Row],[Calculator / Software]:[Standards]])&gt;1,1,""))</f>
        <v/>
      </c>
      <c r="DF562" s="169" t="str">
        <f>IF(Table1[[#This Row],[Multiple NCC links]]&lt;&gt;1,IF(Table1[[#This Row],[Design]]=1,1,""),"")</f>
        <v/>
      </c>
      <c r="DG562" s="169" t="str">
        <f>IF(Table1[[#This Row],[Multiple NCC links]]&lt;&gt;1,IF(Table1[[#This Row],[Assessment / Verification]]=1,1,""),"")</f>
        <v/>
      </c>
      <c r="DH562" s="169" t="str">
        <f>IF(Table1[[#This Row],[Multiple NCC links]]&lt;&gt;1,IF(Table1[[#This Row],[Climate Specific ]]=1,1,""),"")</f>
        <v/>
      </c>
      <c r="DI562" s="169" t="str">
        <f>IF(Table1[[#This Row],[Multiple NCC links]]&lt;&gt;1,IF(Table1[[#This Row],[Alterations / Additions]]=1,1,""),"")</f>
        <v/>
      </c>
      <c r="DJ562" s="169" t="str">
        <f>IF(Table1[[#This Row],[Multiple NCC links]]&lt;&gt;1,IF(Table1[[#This Row],[Glazing]]=1,1,""),"")</f>
        <v/>
      </c>
      <c r="DK562" s="169" t="str">
        <f>IF(Table1[[#This Row],[Multiple NCC links]]&lt;&gt;1,IF(Table1[[#This Row],[Building Fabric / Thermal / Sealing]]=1,1,""),"")</f>
        <v/>
      </c>
      <c r="DL562" s="169" t="str">
        <f>IF(Table1[[#This Row],[Multiple NCC links]]&lt;&gt;1,IF(Table1[[#This Row],[Lighting]]=1,1,""),"")</f>
        <v/>
      </c>
      <c r="DM562" s="169" t="str">
        <f>IF(Table1[[#This Row],[Multiple NCC links]]&lt;&gt;1,IF(Table1[[#This Row],[HVAC]]=1,1,""),"")</f>
        <v/>
      </c>
      <c r="DN562" s="169" t="str">
        <f>IF(Table1[[#This Row],[Multiple NCC links]]&lt;&gt;1,IF(Table1[[#This Row],[Services]]=1,1,""),"")</f>
        <v/>
      </c>
      <c r="DO562" s="169" t="str">
        <f>IF(Table1[[#This Row],[Multiple NCC links]]&lt;&gt;1,IF(Table1[[#This Row],[Maintenance &amp; Monitoring]]=1,1,""),"")</f>
        <v/>
      </c>
      <c r="DP562" s="169" t="str">
        <f>IF(Table1[[#This Row],[Multiple NCC links]]&lt;&gt;1,IF(Table1[[#This Row],[Hand over / Operations]]=1,1,""),"")</f>
        <v/>
      </c>
      <c r="DQ562" s="169" t="str">
        <f>IF(Table1[[#This Row],[Multiple NCC links]]&lt;&gt;1,IF(Table1[[#This Row],[As built assessment]]=1,1,""),"")</f>
        <v/>
      </c>
      <c r="DR562" s="169" t="str">
        <f>IF(Table1[[#This Row],[Multiple NCC links]]&lt;&gt;1,IF(Table1[[#This Row],[Beyond compliance]]=1,1,""),"")</f>
        <v/>
      </c>
      <c r="DS562" s="169" t="str">
        <f>IF(SUM(Table1[[#This Row],[Design]:[Beyond compliance]])&gt;1,1,"")</f>
        <v/>
      </c>
      <c r="DT562" s="169" t="str">
        <f>IF(Table1[[#This Row],[Both Residential &amp; Commercial4]]&lt;&gt;1,IF(Table1[[#This Row],[Residential]]=1,1,""),"")</f>
        <v/>
      </c>
      <c r="DU562" s="169" t="str">
        <f>IF(Table1[[#This Row],[Both Residential &amp; Commercial4]]&lt;&gt;1,IF(Table1[[#This Row],[Commercial]]=1,1,""),"")</f>
        <v/>
      </c>
      <c r="DV562" s="169" t="str">
        <f>Table1[[#This Row],[Residential &amp; Commercial]]</f>
        <v/>
      </c>
      <c r="DW562" s="169"/>
    </row>
    <row r="563" spans="1:127" s="49" customFormat="1" ht="20.25" thickTop="1" thickBot="1" x14ac:dyDescent="0.35">
      <c r="A563" s="97"/>
      <c r="B563" s="97"/>
      <c r="C563" s="88"/>
      <c r="D563" s="88"/>
      <c r="E563" s="176"/>
      <c r="F563" s="176"/>
      <c r="G563" s="176"/>
      <c r="H563" s="176"/>
      <c r="I563" s="90" t="str">
        <f>IF(AND(Table1[[#This Row],[General]]=1,Table1[[#This Row],[Beginner]]=1,Table1[[#This Row],[Intermediate]]=1,Table1[[#This Row],[Advanced]]=1),1,"")</f>
        <v/>
      </c>
      <c r="J563" s="90" t="str">
        <f>CONCATENATE(IF(Table1[[#This Row],[General]]=1,"General, ",""), IF(Table1[[#This Row],[Beginner]]=1,"Beginner, ",""),IF(Table1[[#This Row],[Intermediate]]=1,"Intermediate, ",""), IF(Table1[[#This Row],[Advanced]]=1,"Advanced",""))</f>
        <v/>
      </c>
      <c r="K563" s="91"/>
      <c r="L563" s="179"/>
      <c r="M563" s="91"/>
      <c r="N563" s="91"/>
      <c r="O563" s="159"/>
      <c r="P563" s="91"/>
      <c r="Q563" s="91"/>
      <c r="R563" s="91"/>
      <c r="S56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63" s="102"/>
      <c r="U563" s="102"/>
      <c r="V563" s="240"/>
      <c r="W563" s="240"/>
      <c r="X563" s="102"/>
      <c r="Y563" s="102"/>
      <c r="Z563" s="102"/>
      <c r="AA563" s="102"/>
      <c r="AB563" s="102"/>
      <c r="AC563" s="102"/>
      <c r="AD563" s="102"/>
      <c r="AE563" s="102"/>
      <c r="AF563" s="102"/>
      <c r="AG56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63" s="103"/>
      <c r="AI563" s="103"/>
      <c r="AJ563" s="103"/>
      <c r="AK563" s="74" t="str">
        <f>CONCATENATE(IF(Table1[[#This Row],[Digital]]=1,"Digital, ",""),IF(Table1[[#This Row],[Face to Face]]=1,"Face to face, ",""),IF(Table1[[#This Row],[Blended]]=1,"Blended",""))</f>
        <v/>
      </c>
      <c r="AL563" s="99"/>
      <c r="AM563" s="104"/>
      <c r="AN563" s="130"/>
      <c r="AO563" s="94"/>
      <c r="AP563" s="182"/>
      <c r="AQ563" s="94"/>
      <c r="AR563" s="94"/>
      <c r="AS563" s="94"/>
      <c r="AT563" s="94"/>
      <c r="AU563" s="94"/>
      <c r="AV563" s="182"/>
      <c r="AW563" s="182"/>
      <c r="AX563" s="182"/>
      <c r="AY563" s="94"/>
      <c r="AZ56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6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63" s="95"/>
      <c r="BC563" s="95"/>
      <c r="BD563" s="90" t="str">
        <f>IF(AND(Table1[[#This Row],[Residential]]=1,Table1[[#This Row],[Commercial]]=1),1,"")</f>
        <v/>
      </c>
      <c r="BE563" s="90" t="str">
        <f>CONCATENATE(IF(Table1[[#This Row],[Residential]]=1,"Residential, ",""),IF(Table1[[#This Row],[Commercial]]=1,"Commercial",""))</f>
        <v/>
      </c>
      <c r="BF563" s="94"/>
      <c r="BG563" s="94"/>
      <c r="BH563" s="94"/>
      <c r="BI563" s="94"/>
      <c r="BJ563" s="94"/>
      <c r="BK563" s="94"/>
      <c r="BL563" s="94"/>
      <c r="BM563" s="182"/>
      <c r="BN563" s="94"/>
      <c r="BO56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63" s="178"/>
      <c r="BQ563" s="120"/>
      <c r="BR563" s="132"/>
      <c r="BS563" s="120"/>
      <c r="BT563" s="175"/>
      <c r="BU563" s="175"/>
      <c r="BV563" s="175"/>
      <c r="BW563" s="121"/>
      <c r="BX563" s="121"/>
      <c r="BY563" s="121"/>
      <c r="BZ563" s="227"/>
      <c r="CA56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63" s="48">
        <f>COUNTIF(Table1[[#This Row],[Validity]:[Alignment with NCC (Yes=1,No=0)]],"N/A")</f>
        <v>0</v>
      </c>
      <c r="CC563" s="48">
        <f>IF(ISERROR(Table1[[#This Row],[Total Quality Score (out of 10)]]/(4-Table1[[#This Row],[N/A Count]])),0,Table1[[#This Row],[Total Quality Score (out of 10)]]/(4-Table1[[#This Row],[N/A Count]]))</f>
        <v>0</v>
      </c>
      <c r="CD563" s="106"/>
      <c r="CE563" s="106"/>
      <c r="CF563" s="172" t="str">
        <f>IF(SUM(Table1[[#This Row],[Multiple]:[Level (all)62]])&lt;1,IF(Table1[[#This Row],[General]]=1,1,""),"")</f>
        <v/>
      </c>
      <c r="CG563" s="172" t="str">
        <f>IF(SUM(Table1[[#This Row],[Multiple]:[Level (all)62]])&lt;1,IF(Table1[[#This Row],[Beginner]]=1,1,""),"")</f>
        <v/>
      </c>
      <c r="CH563" s="171" t="str">
        <f>IF(SUM(Table1[[#This Row],[Multiple]:[Level (all)62]])&lt;1,IF(Table1[[#This Row],[Intermediate]]=1,1,""),"")</f>
        <v/>
      </c>
      <c r="CI563" s="171" t="str">
        <f>IF(SUM(Table1[[#This Row],[Multiple]:[Level (all)62]])&lt;1,IF(Table1[[#This Row],[Advanced]]=1,1,""),"")</f>
        <v/>
      </c>
      <c r="CJ563" s="171" t="str">
        <f>IF(AND(SUM(Table1[[#This Row],[General]:[Advanced]])&lt;4,SUM(Table1[[#This Row],[General]:[Advanced]])&gt;1),1,"")</f>
        <v/>
      </c>
      <c r="CK563" s="171" t="str">
        <f>Table1[[#This Row],[Level (all)]]</f>
        <v/>
      </c>
      <c r="CL563" s="171" t="str">
        <f>IF(Table1[[#This Row],[Multiple audience]]&lt;&gt;1,IF(Table1[[#This Row],[General Audience]]=1,1,""),"")</f>
        <v/>
      </c>
      <c r="CM563" s="171" t="str">
        <f>IF(Table1[[#This Row],[Multiple audience]]&lt;&gt;1,IF(Table1[[#This Row],[Planners / Designers ]]=1,1,""),"")</f>
        <v/>
      </c>
      <c r="CN563" s="171" t="str">
        <f>IF(Table1[[#This Row],[Multiple audience]]&lt;&gt;1,IF(Table1[[#This Row],[Regulatory Assessors]]=1,1,""),"")</f>
        <v/>
      </c>
      <c r="CO563" s="171" t="str">
        <f>IF(Table1[[#This Row],[Multiple audience]]&lt;&gt;1,IF(Table1[[#This Row],[Builders / Management]]=1,1,""),"")</f>
        <v/>
      </c>
      <c r="CP563" s="171" t="str">
        <f>IF(Table1[[#This Row],[Multiple audience]]&lt;&gt;1,IF(Table1[[#This Row],[Energy / Sus Assessors]]=1,1,""),"")</f>
        <v/>
      </c>
      <c r="CQ563" s="171" t="str">
        <f>IF(Table1[[#This Row],[Multiple audience]]&lt;&gt;1,IF(Table1[[#This Row],[Semi-skilled]]=1,1,""),"")</f>
        <v/>
      </c>
      <c r="CR563" s="171" t="str">
        <f>IF(Table1[[#This Row],[Multiple audience]]&lt;&gt;1,IF(Table1[[#This Row],[Trades]]=1,1,""),"")</f>
        <v/>
      </c>
      <c r="CS563" s="171" t="str">
        <f>IF(Table1[[#This Row],[Multiple audience]]&lt;&gt;1,IF(Table1[[#This Row],[Other]]=1,1,""),"")</f>
        <v/>
      </c>
      <c r="CT563" s="171" t="str">
        <f>IF(SUM(Table1[[#This Row],[General Audience]:[Other]])&gt;1,1,"")</f>
        <v/>
      </c>
      <c r="CU563" s="171" t="str">
        <f>IF(Table1[[#This Row],[Various  ]]&lt;&gt;1,IF(Table1[[#This Row],[Calculator / Software]]=1,1,""),"")</f>
        <v/>
      </c>
      <c r="CV563" s="171" t="str">
        <f>IF(Table1[[#This Row],[Various  ]]&lt;&gt;1,IF(Table1[[#This Row],[Information  ]]=1,1,""),"")</f>
        <v/>
      </c>
      <c r="CW563" s="171" t="str">
        <f>IF(Table1[[#This Row],[Various  ]]&lt;&gt;1,IF(Table1[[#This Row],[Interactive Tool]]=1,1,""),"")</f>
        <v/>
      </c>
      <c r="CX563" s="171" t="str">
        <f>IF(Table1[[#This Row],[Various  ]]&lt;&gt;1,IF(Table1[[#This Row],[Technical Specifications]]=1,1,""),"")</f>
        <v/>
      </c>
      <c r="CY563" s="171" t="str">
        <f>IF(Table1[[#This Row],[Various  ]]&lt;&gt;1,IF(Table1[[#This Row],[Training Resources]]=1,1,""),"")</f>
        <v/>
      </c>
      <c r="CZ563" s="171" t="str">
        <f>IF(Table1[[#This Row],[Various  ]]&lt;&gt;1,IF(Table1[[#This Row],[Toolbox]]=1,1,""),"")</f>
        <v/>
      </c>
      <c r="DA563" s="169" t="str">
        <f>IF(Table1[[#This Row],[Various  ]]&lt;&gt;1,IF(Table1[[#This Row],[Video]]=1,1,""),"")</f>
        <v/>
      </c>
      <c r="DB563" s="169" t="str">
        <f>IF(Table1[[#This Row],[Various  ]]&lt;&gt;1,IF(Table1[[#This Row],[Case study]]=1,1,""),"")</f>
        <v/>
      </c>
      <c r="DC563" s="169" t="str">
        <f>IF(Table1[[#This Row],[Various  ]]&lt;&gt;1,IF(Table1[[#This Row],[Other   ]]=1,1,""),"")</f>
        <v/>
      </c>
      <c r="DD563" s="169" t="str">
        <f>IF(Table1[[#This Row],[Various  ]]&lt;&gt;1,IF(Table1[[#This Row],[Standards]]=1,1,""),"")</f>
        <v/>
      </c>
      <c r="DE563" s="169" t="str">
        <f>IF(Table1[[#This Row],[Various]]=1,1,IF(SUM(Table1[[#This Row],[Calculator / Software]:[Standards]])&gt;1,1,""))</f>
        <v/>
      </c>
      <c r="DF563" s="169" t="str">
        <f>IF(Table1[[#This Row],[Multiple NCC links]]&lt;&gt;1,IF(Table1[[#This Row],[Design]]=1,1,""),"")</f>
        <v/>
      </c>
      <c r="DG563" s="169" t="str">
        <f>IF(Table1[[#This Row],[Multiple NCC links]]&lt;&gt;1,IF(Table1[[#This Row],[Assessment / Verification]]=1,1,""),"")</f>
        <v/>
      </c>
      <c r="DH563" s="169" t="str">
        <f>IF(Table1[[#This Row],[Multiple NCC links]]&lt;&gt;1,IF(Table1[[#This Row],[Climate Specific ]]=1,1,""),"")</f>
        <v/>
      </c>
      <c r="DI563" s="169" t="str">
        <f>IF(Table1[[#This Row],[Multiple NCC links]]&lt;&gt;1,IF(Table1[[#This Row],[Alterations / Additions]]=1,1,""),"")</f>
        <v/>
      </c>
      <c r="DJ563" s="169" t="str">
        <f>IF(Table1[[#This Row],[Multiple NCC links]]&lt;&gt;1,IF(Table1[[#This Row],[Glazing]]=1,1,""),"")</f>
        <v/>
      </c>
      <c r="DK563" s="169" t="str">
        <f>IF(Table1[[#This Row],[Multiple NCC links]]&lt;&gt;1,IF(Table1[[#This Row],[Building Fabric / Thermal / Sealing]]=1,1,""),"")</f>
        <v/>
      </c>
      <c r="DL563" s="169" t="str">
        <f>IF(Table1[[#This Row],[Multiple NCC links]]&lt;&gt;1,IF(Table1[[#This Row],[Lighting]]=1,1,""),"")</f>
        <v/>
      </c>
      <c r="DM563" s="169" t="str">
        <f>IF(Table1[[#This Row],[Multiple NCC links]]&lt;&gt;1,IF(Table1[[#This Row],[HVAC]]=1,1,""),"")</f>
        <v/>
      </c>
      <c r="DN563" s="169" t="str">
        <f>IF(Table1[[#This Row],[Multiple NCC links]]&lt;&gt;1,IF(Table1[[#This Row],[Services]]=1,1,""),"")</f>
        <v/>
      </c>
      <c r="DO563" s="169" t="str">
        <f>IF(Table1[[#This Row],[Multiple NCC links]]&lt;&gt;1,IF(Table1[[#This Row],[Maintenance &amp; Monitoring]]=1,1,""),"")</f>
        <v/>
      </c>
      <c r="DP563" s="169" t="str">
        <f>IF(Table1[[#This Row],[Multiple NCC links]]&lt;&gt;1,IF(Table1[[#This Row],[Hand over / Operations]]=1,1,""),"")</f>
        <v/>
      </c>
      <c r="DQ563" s="169" t="str">
        <f>IF(Table1[[#This Row],[Multiple NCC links]]&lt;&gt;1,IF(Table1[[#This Row],[As built assessment]]=1,1,""),"")</f>
        <v/>
      </c>
      <c r="DR563" s="169" t="str">
        <f>IF(Table1[[#This Row],[Multiple NCC links]]&lt;&gt;1,IF(Table1[[#This Row],[Beyond compliance]]=1,1,""),"")</f>
        <v/>
      </c>
      <c r="DS563" s="169" t="str">
        <f>IF(SUM(Table1[[#This Row],[Design]:[Beyond compliance]])&gt;1,1,"")</f>
        <v/>
      </c>
      <c r="DT563" s="169" t="str">
        <f>IF(Table1[[#This Row],[Both Residential &amp; Commercial4]]&lt;&gt;1,IF(Table1[[#This Row],[Residential]]=1,1,""),"")</f>
        <v/>
      </c>
      <c r="DU563" s="169" t="str">
        <f>IF(Table1[[#This Row],[Both Residential &amp; Commercial4]]&lt;&gt;1,IF(Table1[[#This Row],[Commercial]]=1,1,""),"")</f>
        <v/>
      </c>
      <c r="DV563" s="169" t="str">
        <f>Table1[[#This Row],[Residential &amp; Commercial]]</f>
        <v/>
      </c>
      <c r="DW563" s="169"/>
    </row>
    <row r="564" spans="1:127" s="49" customFormat="1" ht="20.25" thickTop="1" thickBot="1" x14ac:dyDescent="0.35">
      <c r="A564" s="97"/>
      <c r="B564" s="97"/>
      <c r="C564" s="88"/>
      <c r="D564" s="88"/>
      <c r="E564" s="176"/>
      <c r="F564" s="176"/>
      <c r="G564" s="176"/>
      <c r="H564" s="176"/>
      <c r="I564" s="90" t="str">
        <f>IF(AND(Table1[[#This Row],[General]]=1,Table1[[#This Row],[Beginner]]=1,Table1[[#This Row],[Intermediate]]=1,Table1[[#This Row],[Advanced]]=1),1,"")</f>
        <v/>
      </c>
      <c r="J564" s="90" t="str">
        <f>CONCATENATE(IF(Table1[[#This Row],[General]]=1,"General, ",""), IF(Table1[[#This Row],[Beginner]]=1,"Beginner, ",""),IF(Table1[[#This Row],[Intermediate]]=1,"Intermediate, ",""), IF(Table1[[#This Row],[Advanced]]=1,"Advanced",""))</f>
        <v/>
      </c>
      <c r="K564" s="91"/>
      <c r="L564" s="179"/>
      <c r="M564" s="91"/>
      <c r="N564" s="91"/>
      <c r="O564" s="159"/>
      <c r="P564" s="91"/>
      <c r="Q564" s="91"/>
      <c r="R564" s="91"/>
      <c r="S56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64" s="102"/>
      <c r="U564" s="102"/>
      <c r="V564" s="240"/>
      <c r="W564" s="240"/>
      <c r="X564" s="102"/>
      <c r="Y564" s="102"/>
      <c r="Z564" s="102"/>
      <c r="AA564" s="102"/>
      <c r="AB564" s="102"/>
      <c r="AC564" s="102"/>
      <c r="AD564" s="102"/>
      <c r="AE564" s="102"/>
      <c r="AF564" s="102"/>
      <c r="AG56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64" s="103"/>
      <c r="AI564" s="103"/>
      <c r="AJ564" s="103"/>
      <c r="AK564" s="74" t="str">
        <f>CONCATENATE(IF(Table1[[#This Row],[Digital]]=1,"Digital, ",""),IF(Table1[[#This Row],[Face to Face]]=1,"Face to face, ",""),IF(Table1[[#This Row],[Blended]]=1,"Blended",""))</f>
        <v/>
      </c>
      <c r="AL564" s="99"/>
      <c r="AM564" s="104"/>
      <c r="AN564" s="130"/>
      <c r="AO564" s="94"/>
      <c r="AP564" s="182"/>
      <c r="AQ564" s="94"/>
      <c r="AR564" s="94"/>
      <c r="AS564" s="94"/>
      <c r="AT564" s="94"/>
      <c r="AU564" s="94"/>
      <c r="AV564" s="182"/>
      <c r="AW564" s="182"/>
      <c r="AX564" s="182"/>
      <c r="AY564" s="94"/>
      <c r="AZ56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6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64" s="95"/>
      <c r="BC564" s="95"/>
      <c r="BD564" s="90" t="str">
        <f>IF(AND(Table1[[#This Row],[Residential]]=1,Table1[[#This Row],[Commercial]]=1),1,"")</f>
        <v/>
      </c>
      <c r="BE564" s="90" t="str">
        <f>CONCATENATE(IF(Table1[[#This Row],[Residential]]=1,"Residential, ",""),IF(Table1[[#This Row],[Commercial]]=1,"Commercial",""))</f>
        <v/>
      </c>
      <c r="BF564" s="94"/>
      <c r="BG564" s="94"/>
      <c r="BH564" s="94"/>
      <c r="BI564" s="94"/>
      <c r="BJ564" s="94"/>
      <c r="BK564" s="94"/>
      <c r="BL564" s="94"/>
      <c r="BM564" s="182"/>
      <c r="BN564" s="94"/>
      <c r="BO56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64" s="178"/>
      <c r="BQ564" s="120"/>
      <c r="BR564" s="132"/>
      <c r="BS564" s="120"/>
      <c r="BT564" s="175"/>
      <c r="BU564" s="175"/>
      <c r="BV564" s="175"/>
      <c r="BW564" s="121"/>
      <c r="BX564" s="121"/>
      <c r="BY564" s="121"/>
      <c r="BZ564" s="227"/>
      <c r="CA56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64" s="48">
        <f>COUNTIF(Table1[[#This Row],[Validity]:[Alignment with NCC (Yes=1,No=0)]],"N/A")</f>
        <v>0</v>
      </c>
      <c r="CC564" s="48">
        <f>IF(ISERROR(Table1[[#This Row],[Total Quality Score (out of 10)]]/(4-Table1[[#This Row],[N/A Count]])),0,Table1[[#This Row],[Total Quality Score (out of 10)]]/(4-Table1[[#This Row],[N/A Count]]))</f>
        <v>0</v>
      </c>
      <c r="CD564" s="106"/>
      <c r="CE564" s="106"/>
      <c r="CF564" s="172" t="str">
        <f>IF(SUM(Table1[[#This Row],[Multiple]:[Level (all)62]])&lt;1,IF(Table1[[#This Row],[General]]=1,1,""),"")</f>
        <v/>
      </c>
      <c r="CG564" s="172" t="str">
        <f>IF(SUM(Table1[[#This Row],[Multiple]:[Level (all)62]])&lt;1,IF(Table1[[#This Row],[Beginner]]=1,1,""),"")</f>
        <v/>
      </c>
      <c r="CH564" s="171" t="str">
        <f>IF(SUM(Table1[[#This Row],[Multiple]:[Level (all)62]])&lt;1,IF(Table1[[#This Row],[Intermediate]]=1,1,""),"")</f>
        <v/>
      </c>
      <c r="CI564" s="171" t="str">
        <f>IF(SUM(Table1[[#This Row],[Multiple]:[Level (all)62]])&lt;1,IF(Table1[[#This Row],[Advanced]]=1,1,""),"")</f>
        <v/>
      </c>
      <c r="CJ564" s="171" t="str">
        <f>IF(AND(SUM(Table1[[#This Row],[General]:[Advanced]])&lt;4,SUM(Table1[[#This Row],[General]:[Advanced]])&gt;1),1,"")</f>
        <v/>
      </c>
      <c r="CK564" s="171" t="str">
        <f>Table1[[#This Row],[Level (all)]]</f>
        <v/>
      </c>
      <c r="CL564" s="171" t="str">
        <f>IF(Table1[[#This Row],[Multiple audience]]&lt;&gt;1,IF(Table1[[#This Row],[General Audience]]=1,1,""),"")</f>
        <v/>
      </c>
      <c r="CM564" s="171" t="str">
        <f>IF(Table1[[#This Row],[Multiple audience]]&lt;&gt;1,IF(Table1[[#This Row],[Planners / Designers ]]=1,1,""),"")</f>
        <v/>
      </c>
      <c r="CN564" s="171" t="str">
        <f>IF(Table1[[#This Row],[Multiple audience]]&lt;&gt;1,IF(Table1[[#This Row],[Regulatory Assessors]]=1,1,""),"")</f>
        <v/>
      </c>
      <c r="CO564" s="171" t="str">
        <f>IF(Table1[[#This Row],[Multiple audience]]&lt;&gt;1,IF(Table1[[#This Row],[Builders / Management]]=1,1,""),"")</f>
        <v/>
      </c>
      <c r="CP564" s="171" t="str">
        <f>IF(Table1[[#This Row],[Multiple audience]]&lt;&gt;1,IF(Table1[[#This Row],[Energy / Sus Assessors]]=1,1,""),"")</f>
        <v/>
      </c>
      <c r="CQ564" s="171" t="str">
        <f>IF(Table1[[#This Row],[Multiple audience]]&lt;&gt;1,IF(Table1[[#This Row],[Semi-skilled]]=1,1,""),"")</f>
        <v/>
      </c>
      <c r="CR564" s="171" t="str">
        <f>IF(Table1[[#This Row],[Multiple audience]]&lt;&gt;1,IF(Table1[[#This Row],[Trades]]=1,1,""),"")</f>
        <v/>
      </c>
      <c r="CS564" s="171" t="str">
        <f>IF(Table1[[#This Row],[Multiple audience]]&lt;&gt;1,IF(Table1[[#This Row],[Other]]=1,1,""),"")</f>
        <v/>
      </c>
      <c r="CT564" s="171" t="str">
        <f>IF(SUM(Table1[[#This Row],[General Audience]:[Other]])&gt;1,1,"")</f>
        <v/>
      </c>
      <c r="CU564" s="171" t="str">
        <f>IF(Table1[[#This Row],[Various  ]]&lt;&gt;1,IF(Table1[[#This Row],[Calculator / Software]]=1,1,""),"")</f>
        <v/>
      </c>
      <c r="CV564" s="171" t="str">
        <f>IF(Table1[[#This Row],[Various  ]]&lt;&gt;1,IF(Table1[[#This Row],[Information  ]]=1,1,""),"")</f>
        <v/>
      </c>
      <c r="CW564" s="171" t="str">
        <f>IF(Table1[[#This Row],[Various  ]]&lt;&gt;1,IF(Table1[[#This Row],[Interactive Tool]]=1,1,""),"")</f>
        <v/>
      </c>
      <c r="CX564" s="171" t="str">
        <f>IF(Table1[[#This Row],[Various  ]]&lt;&gt;1,IF(Table1[[#This Row],[Technical Specifications]]=1,1,""),"")</f>
        <v/>
      </c>
      <c r="CY564" s="171" t="str">
        <f>IF(Table1[[#This Row],[Various  ]]&lt;&gt;1,IF(Table1[[#This Row],[Training Resources]]=1,1,""),"")</f>
        <v/>
      </c>
      <c r="CZ564" s="171" t="str">
        <f>IF(Table1[[#This Row],[Various  ]]&lt;&gt;1,IF(Table1[[#This Row],[Toolbox]]=1,1,""),"")</f>
        <v/>
      </c>
      <c r="DA564" s="169" t="str">
        <f>IF(Table1[[#This Row],[Various  ]]&lt;&gt;1,IF(Table1[[#This Row],[Video]]=1,1,""),"")</f>
        <v/>
      </c>
      <c r="DB564" s="169" t="str">
        <f>IF(Table1[[#This Row],[Various  ]]&lt;&gt;1,IF(Table1[[#This Row],[Case study]]=1,1,""),"")</f>
        <v/>
      </c>
      <c r="DC564" s="169" t="str">
        <f>IF(Table1[[#This Row],[Various  ]]&lt;&gt;1,IF(Table1[[#This Row],[Other   ]]=1,1,""),"")</f>
        <v/>
      </c>
      <c r="DD564" s="169" t="str">
        <f>IF(Table1[[#This Row],[Various  ]]&lt;&gt;1,IF(Table1[[#This Row],[Standards]]=1,1,""),"")</f>
        <v/>
      </c>
      <c r="DE564" s="169" t="str">
        <f>IF(Table1[[#This Row],[Various]]=1,1,IF(SUM(Table1[[#This Row],[Calculator / Software]:[Standards]])&gt;1,1,""))</f>
        <v/>
      </c>
      <c r="DF564" s="169" t="str">
        <f>IF(Table1[[#This Row],[Multiple NCC links]]&lt;&gt;1,IF(Table1[[#This Row],[Design]]=1,1,""),"")</f>
        <v/>
      </c>
      <c r="DG564" s="169" t="str">
        <f>IF(Table1[[#This Row],[Multiple NCC links]]&lt;&gt;1,IF(Table1[[#This Row],[Assessment / Verification]]=1,1,""),"")</f>
        <v/>
      </c>
      <c r="DH564" s="169" t="str">
        <f>IF(Table1[[#This Row],[Multiple NCC links]]&lt;&gt;1,IF(Table1[[#This Row],[Climate Specific ]]=1,1,""),"")</f>
        <v/>
      </c>
      <c r="DI564" s="169" t="str">
        <f>IF(Table1[[#This Row],[Multiple NCC links]]&lt;&gt;1,IF(Table1[[#This Row],[Alterations / Additions]]=1,1,""),"")</f>
        <v/>
      </c>
      <c r="DJ564" s="169" t="str">
        <f>IF(Table1[[#This Row],[Multiple NCC links]]&lt;&gt;1,IF(Table1[[#This Row],[Glazing]]=1,1,""),"")</f>
        <v/>
      </c>
      <c r="DK564" s="169" t="str">
        <f>IF(Table1[[#This Row],[Multiple NCC links]]&lt;&gt;1,IF(Table1[[#This Row],[Building Fabric / Thermal / Sealing]]=1,1,""),"")</f>
        <v/>
      </c>
      <c r="DL564" s="169" t="str">
        <f>IF(Table1[[#This Row],[Multiple NCC links]]&lt;&gt;1,IF(Table1[[#This Row],[Lighting]]=1,1,""),"")</f>
        <v/>
      </c>
      <c r="DM564" s="169" t="str">
        <f>IF(Table1[[#This Row],[Multiple NCC links]]&lt;&gt;1,IF(Table1[[#This Row],[HVAC]]=1,1,""),"")</f>
        <v/>
      </c>
      <c r="DN564" s="169" t="str">
        <f>IF(Table1[[#This Row],[Multiple NCC links]]&lt;&gt;1,IF(Table1[[#This Row],[Services]]=1,1,""),"")</f>
        <v/>
      </c>
      <c r="DO564" s="169" t="str">
        <f>IF(Table1[[#This Row],[Multiple NCC links]]&lt;&gt;1,IF(Table1[[#This Row],[Maintenance &amp; Monitoring]]=1,1,""),"")</f>
        <v/>
      </c>
      <c r="DP564" s="169" t="str">
        <f>IF(Table1[[#This Row],[Multiple NCC links]]&lt;&gt;1,IF(Table1[[#This Row],[Hand over / Operations]]=1,1,""),"")</f>
        <v/>
      </c>
      <c r="DQ564" s="169" t="str">
        <f>IF(Table1[[#This Row],[Multiple NCC links]]&lt;&gt;1,IF(Table1[[#This Row],[As built assessment]]=1,1,""),"")</f>
        <v/>
      </c>
      <c r="DR564" s="169" t="str">
        <f>IF(Table1[[#This Row],[Multiple NCC links]]&lt;&gt;1,IF(Table1[[#This Row],[Beyond compliance]]=1,1,""),"")</f>
        <v/>
      </c>
      <c r="DS564" s="169" t="str">
        <f>IF(SUM(Table1[[#This Row],[Design]:[Beyond compliance]])&gt;1,1,"")</f>
        <v/>
      </c>
      <c r="DT564" s="169" t="str">
        <f>IF(Table1[[#This Row],[Both Residential &amp; Commercial4]]&lt;&gt;1,IF(Table1[[#This Row],[Residential]]=1,1,""),"")</f>
        <v/>
      </c>
      <c r="DU564" s="169" t="str">
        <f>IF(Table1[[#This Row],[Both Residential &amp; Commercial4]]&lt;&gt;1,IF(Table1[[#This Row],[Commercial]]=1,1,""),"")</f>
        <v/>
      </c>
      <c r="DV564" s="169" t="str">
        <f>Table1[[#This Row],[Residential &amp; Commercial]]</f>
        <v/>
      </c>
      <c r="DW564" s="169"/>
    </row>
    <row r="565" spans="1:127" s="49" customFormat="1" ht="20.25" thickTop="1" thickBot="1" x14ac:dyDescent="0.35">
      <c r="A565" s="97"/>
      <c r="B565" s="97"/>
      <c r="C565" s="88"/>
      <c r="D565" s="88"/>
      <c r="E565" s="176"/>
      <c r="F565" s="176"/>
      <c r="G565" s="176"/>
      <c r="H565" s="176"/>
      <c r="I565" s="90" t="str">
        <f>IF(AND(Table1[[#This Row],[General]]=1,Table1[[#This Row],[Beginner]]=1,Table1[[#This Row],[Intermediate]]=1,Table1[[#This Row],[Advanced]]=1),1,"")</f>
        <v/>
      </c>
      <c r="J565" s="90" t="str">
        <f>CONCATENATE(IF(Table1[[#This Row],[General]]=1,"General, ",""), IF(Table1[[#This Row],[Beginner]]=1,"Beginner, ",""),IF(Table1[[#This Row],[Intermediate]]=1,"Intermediate, ",""), IF(Table1[[#This Row],[Advanced]]=1,"Advanced",""))</f>
        <v/>
      </c>
      <c r="K565" s="91"/>
      <c r="L565" s="179"/>
      <c r="M565" s="91"/>
      <c r="N565" s="91"/>
      <c r="O565" s="159"/>
      <c r="P565" s="91"/>
      <c r="Q565" s="91"/>
      <c r="R565" s="91"/>
      <c r="S56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65" s="102"/>
      <c r="U565" s="102"/>
      <c r="V565" s="240"/>
      <c r="W565" s="240"/>
      <c r="X565" s="102"/>
      <c r="Y565" s="102"/>
      <c r="Z565" s="102"/>
      <c r="AA565" s="102"/>
      <c r="AB565" s="102"/>
      <c r="AC565" s="102"/>
      <c r="AD565" s="102"/>
      <c r="AE565" s="102"/>
      <c r="AF565" s="102"/>
      <c r="AG56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65" s="103"/>
      <c r="AI565" s="103"/>
      <c r="AJ565" s="103"/>
      <c r="AK565" s="74" t="str">
        <f>CONCATENATE(IF(Table1[[#This Row],[Digital]]=1,"Digital, ",""),IF(Table1[[#This Row],[Face to Face]]=1,"Face to face, ",""),IF(Table1[[#This Row],[Blended]]=1,"Blended",""))</f>
        <v/>
      </c>
      <c r="AL565" s="99"/>
      <c r="AM565" s="104"/>
      <c r="AN565" s="130"/>
      <c r="AO565" s="94"/>
      <c r="AP565" s="182"/>
      <c r="AQ565" s="94"/>
      <c r="AR565" s="94"/>
      <c r="AS565" s="94"/>
      <c r="AT565" s="94"/>
      <c r="AU565" s="94"/>
      <c r="AV565" s="182"/>
      <c r="AW565" s="182"/>
      <c r="AX565" s="182"/>
      <c r="AY565" s="94"/>
      <c r="AZ56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6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65" s="95"/>
      <c r="BC565" s="95"/>
      <c r="BD565" s="90" t="str">
        <f>IF(AND(Table1[[#This Row],[Residential]]=1,Table1[[#This Row],[Commercial]]=1),1,"")</f>
        <v/>
      </c>
      <c r="BE565" s="90" t="str">
        <f>CONCATENATE(IF(Table1[[#This Row],[Residential]]=1,"Residential, ",""),IF(Table1[[#This Row],[Commercial]]=1,"Commercial",""))</f>
        <v/>
      </c>
      <c r="BF565" s="94"/>
      <c r="BG565" s="94"/>
      <c r="BH565" s="94"/>
      <c r="BI565" s="94"/>
      <c r="BJ565" s="94"/>
      <c r="BK565" s="94"/>
      <c r="BL565" s="94"/>
      <c r="BM565" s="182"/>
      <c r="BN565" s="94"/>
      <c r="BO56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65" s="178"/>
      <c r="BQ565" s="120"/>
      <c r="BR565" s="132"/>
      <c r="BS565" s="120"/>
      <c r="BT565" s="175"/>
      <c r="BU565" s="175"/>
      <c r="BV565" s="175"/>
      <c r="BW565" s="121"/>
      <c r="BX565" s="121"/>
      <c r="BY565" s="121"/>
      <c r="BZ565" s="227"/>
      <c r="CA56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65" s="48">
        <f>COUNTIF(Table1[[#This Row],[Validity]:[Alignment with NCC (Yes=1,No=0)]],"N/A")</f>
        <v>0</v>
      </c>
      <c r="CC565" s="48">
        <f>IF(ISERROR(Table1[[#This Row],[Total Quality Score (out of 10)]]/(4-Table1[[#This Row],[N/A Count]])),0,Table1[[#This Row],[Total Quality Score (out of 10)]]/(4-Table1[[#This Row],[N/A Count]]))</f>
        <v>0</v>
      </c>
      <c r="CD565" s="106"/>
      <c r="CE565" s="106"/>
      <c r="CF565" s="172" t="str">
        <f>IF(SUM(Table1[[#This Row],[Multiple]:[Level (all)62]])&lt;1,IF(Table1[[#This Row],[General]]=1,1,""),"")</f>
        <v/>
      </c>
      <c r="CG565" s="172" t="str">
        <f>IF(SUM(Table1[[#This Row],[Multiple]:[Level (all)62]])&lt;1,IF(Table1[[#This Row],[Beginner]]=1,1,""),"")</f>
        <v/>
      </c>
      <c r="CH565" s="171" t="str">
        <f>IF(SUM(Table1[[#This Row],[Multiple]:[Level (all)62]])&lt;1,IF(Table1[[#This Row],[Intermediate]]=1,1,""),"")</f>
        <v/>
      </c>
      <c r="CI565" s="171" t="str">
        <f>IF(SUM(Table1[[#This Row],[Multiple]:[Level (all)62]])&lt;1,IF(Table1[[#This Row],[Advanced]]=1,1,""),"")</f>
        <v/>
      </c>
      <c r="CJ565" s="171" t="str">
        <f>IF(AND(SUM(Table1[[#This Row],[General]:[Advanced]])&lt;4,SUM(Table1[[#This Row],[General]:[Advanced]])&gt;1),1,"")</f>
        <v/>
      </c>
      <c r="CK565" s="171" t="str">
        <f>Table1[[#This Row],[Level (all)]]</f>
        <v/>
      </c>
      <c r="CL565" s="171" t="str">
        <f>IF(Table1[[#This Row],[Multiple audience]]&lt;&gt;1,IF(Table1[[#This Row],[General Audience]]=1,1,""),"")</f>
        <v/>
      </c>
      <c r="CM565" s="171" t="str">
        <f>IF(Table1[[#This Row],[Multiple audience]]&lt;&gt;1,IF(Table1[[#This Row],[Planners / Designers ]]=1,1,""),"")</f>
        <v/>
      </c>
      <c r="CN565" s="171" t="str">
        <f>IF(Table1[[#This Row],[Multiple audience]]&lt;&gt;1,IF(Table1[[#This Row],[Regulatory Assessors]]=1,1,""),"")</f>
        <v/>
      </c>
      <c r="CO565" s="171" t="str">
        <f>IF(Table1[[#This Row],[Multiple audience]]&lt;&gt;1,IF(Table1[[#This Row],[Builders / Management]]=1,1,""),"")</f>
        <v/>
      </c>
      <c r="CP565" s="171" t="str">
        <f>IF(Table1[[#This Row],[Multiple audience]]&lt;&gt;1,IF(Table1[[#This Row],[Energy / Sus Assessors]]=1,1,""),"")</f>
        <v/>
      </c>
      <c r="CQ565" s="171" t="str">
        <f>IF(Table1[[#This Row],[Multiple audience]]&lt;&gt;1,IF(Table1[[#This Row],[Semi-skilled]]=1,1,""),"")</f>
        <v/>
      </c>
      <c r="CR565" s="171" t="str">
        <f>IF(Table1[[#This Row],[Multiple audience]]&lt;&gt;1,IF(Table1[[#This Row],[Trades]]=1,1,""),"")</f>
        <v/>
      </c>
      <c r="CS565" s="171" t="str">
        <f>IF(Table1[[#This Row],[Multiple audience]]&lt;&gt;1,IF(Table1[[#This Row],[Other]]=1,1,""),"")</f>
        <v/>
      </c>
      <c r="CT565" s="171" t="str">
        <f>IF(SUM(Table1[[#This Row],[General Audience]:[Other]])&gt;1,1,"")</f>
        <v/>
      </c>
      <c r="CU565" s="171" t="str">
        <f>IF(Table1[[#This Row],[Various  ]]&lt;&gt;1,IF(Table1[[#This Row],[Calculator / Software]]=1,1,""),"")</f>
        <v/>
      </c>
      <c r="CV565" s="171" t="str">
        <f>IF(Table1[[#This Row],[Various  ]]&lt;&gt;1,IF(Table1[[#This Row],[Information  ]]=1,1,""),"")</f>
        <v/>
      </c>
      <c r="CW565" s="171" t="str">
        <f>IF(Table1[[#This Row],[Various  ]]&lt;&gt;1,IF(Table1[[#This Row],[Interactive Tool]]=1,1,""),"")</f>
        <v/>
      </c>
      <c r="CX565" s="171" t="str">
        <f>IF(Table1[[#This Row],[Various  ]]&lt;&gt;1,IF(Table1[[#This Row],[Technical Specifications]]=1,1,""),"")</f>
        <v/>
      </c>
      <c r="CY565" s="171" t="str">
        <f>IF(Table1[[#This Row],[Various  ]]&lt;&gt;1,IF(Table1[[#This Row],[Training Resources]]=1,1,""),"")</f>
        <v/>
      </c>
      <c r="CZ565" s="171" t="str">
        <f>IF(Table1[[#This Row],[Various  ]]&lt;&gt;1,IF(Table1[[#This Row],[Toolbox]]=1,1,""),"")</f>
        <v/>
      </c>
      <c r="DA565" s="169" t="str">
        <f>IF(Table1[[#This Row],[Various  ]]&lt;&gt;1,IF(Table1[[#This Row],[Video]]=1,1,""),"")</f>
        <v/>
      </c>
      <c r="DB565" s="169" t="str">
        <f>IF(Table1[[#This Row],[Various  ]]&lt;&gt;1,IF(Table1[[#This Row],[Case study]]=1,1,""),"")</f>
        <v/>
      </c>
      <c r="DC565" s="169" t="str">
        <f>IF(Table1[[#This Row],[Various  ]]&lt;&gt;1,IF(Table1[[#This Row],[Other   ]]=1,1,""),"")</f>
        <v/>
      </c>
      <c r="DD565" s="169" t="str">
        <f>IF(Table1[[#This Row],[Various  ]]&lt;&gt;1,IF(Table1[[#This Row],[Standards]]=1,1,""),"")</f>
        <v/>
      </c>
      <c r="DE565" s="169" t="str">
        <f>IF(Table1[[#This Row],[Various]]=1,1,IF(SUM(Table1[[#This Row],[Calculator / Software]:[Standards]])&gt;1,1,""))</f>
        <v/>
      </c>
      <c r="DF565" s="169" t="str">
        <f>IF(Table1[[#This Row],[Multiple NCC links]]&lt;&gt;1,IF(Table1[[#This Row],[Design]]=1,1,""),"")</f>
        <v/>
      </c>
      <c r="DG565" s="169" t="str">
        <f>IF(Table1[[#This Row],[Multiple NCC links]]&lt;&gt;1,IF(Table1[[#This Row],[Assessment / Verification]]=1,1,""),"")</f>
        <v/>
      </c>
      <c r="DH565" s="169" t="str">
        <f>IF(Table1[[#This Row],[Multiple NCC links]]&lt;&gt;1,IF(Table1[[#This Row],[Climate Specific ]]=1,1,""),"")</f>
        <v/>
      </c>
      <c r="DI565" s="169" t="str">
        <f>IF(Table1[[#This Row],[Multiple NCC links]]&lt;&gt;1,IF(Table1[[#This Row],[Alterations / Additions]]=1,1,""),"")</f>
        <v/>
      </c>
      <c r="DJ565" s="169" t="str">
        <f>IF(Table1[[#This Row],[Multiple NCC links]]&lt;&gt;1,IF(Table1[[#This Row],[Glazing]]=1,1,""),"")</f>
        <v/>
      </c>
      <c r="DK565" s="169" t="str">
        <f>IF(Table1[[#This Row],[Multiple NCC links]]&lt;&gt;1,IF(Table1[[#This Row],[Building Fabric / Thermal / Sealing]]=1,1,""),"")</f>
        <v/>
      </c>
      <c r="DL565" s="169" t="str">
        <f>IF(Table1[[#This Row],[Multiple NCC links]]&lt;&gt;1,IF(Table1[[#This Row],[Lighting]]=1,1,""),"")</f>
        <v/>
      </c>
      <c r="DM565" s="169" t="str">
        <f>IF(Table1[[#This Row],[Multiple NCC links]]&lt;&gt;1,IF(Table1[[#This Row],[HVAC]]=1,1,""),"")</f>
        <v/>
      </c>
      <c r="DN565" s="169" t="str">
        <f>IF(Table1[[#This Row],[Multiple NCC links]]&lt;&gt;1,IF(Table1[[#This Row],[Services]]=1,1,""),"")</f>
        <v/>
      </c>
      <c r="DO565" s="169" t="str">
        <f>IF(Table1[[#This Row],[Multiple NCC links]]&lt;&gt;1,IF(Table1[[#This Row],[Maintenance &amp; Monitoring]]=1,1,""),"")</f>
        <v/>
      </c>
      <c r="DP565" s="169" t="str">
        <f>IF(Table1[[#This Row],[Multiple NCC links]]&lt;&gt;1,IF(Table1[[#This Row],[Hand over / Operations]]=1,1,""),"")</f>
        <v/>
      </c>
      <c r="DQ565" s="169" t="str">
        <f>IF(Table1[[#This Row],[Multiple NCC links]]&lt;&gt;1,IF(Table1[[#This Row],[As built assessment]]=1,1,""),"")</f>
        <v/>
      </c>
      <c r="DR565" s="169" t="str">
        <f>IF(Table1[[#This Row],[Multiple NCC links]]&lt;&gt;1,IF(Table1[[#This Row],[Beyond compliance]]=1,1,""),"")</f>
        <v/>
      </c>
      <c r="DS565" s="169" t="str">
        <f>IF(SUM(Table1[[#This Row],[Design]:[Beyond compliance]])&gt;1,1,"")</f>
        <v/>
      </c>
      <c r="DT565" s="169" t="str">
        <f>IF(Table1[[#This Row],[Both Residential &amp; Commercial4]]&lt;&gt;1,IF(Table1[[#This Row],[Residential]]=1,1,""),"")</f>
        <v/>
      </c>
      <c r="DU565" s="169" t="str">
        <f>IF(Table1[[#This Row],[Both Residential &amp; Commercial4]]&lt;&gt;1,IF(Table1[[#This Row],[Commercial]]=1,1,""),"")</f>
        <v/>
      </c>
      <c r="DV565" s="169" t="str">
        <f>Table1[[#This Row],[Residential &amp; Commercial]]</f>
        <v/>
      </c>
      <c r="DW565" s="169"/>
    </row>
    <row r="566" spans="1:127" s="49" customFormat="1" ht="20.25" thickTop="1" thickBot="1" x14ac:dyDescent="0.35">
      <c r="A566" s="97"/>
      <c r="B566" s="97"/>
      <c r="C566" s="88"/>
      <c r="D566" s="88"/>
      <c r="E566" s="176"/>
      <c r="F566" s="176"/>
      <c r="G566" s="176"/>
      <c r="H566" s="176"/>
      <c r="I566" s="90" t="str">
        <f>IF(AND(Table1[[#This Row],[General]]=1,Table1[[#This Row],[Beginner]]=1,Table1[[#This Row],[Intermediate]]=1,Table1[[#This Row],[Advanced]]=1),1,"")</f>
        <v/>
      </c>
      <c r="J566" s="90" t="str">
        <f>CONCATENATE(IF(Table1[[#This Row],[General]]=1,"General, ",""), IF(Table1[[#This Row],[Beginner]]=1,"Beginner, ",""),IF(Table1[[#This Row],[Intermediate]]=1,"Intermediate, ",""), IF(Table1[[#This Row],[Advanced]]=1,"Advanced",""))</f>
        <v/>
      </c>
      <c r="K566" s="91"/>
      <c r="L566" s="179"/>
      <c r="M566" s="91"/>
      <c r="N566" s="91"/>
      <c r="O566" s="159"/>
      <c r="P566" s="91"/>
      <c r="Q566" s="91"/>
      <c r="R566" s="91"/>
      <c r="S56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66" s="102"/>
      <c r="U566" s="102"/>
      <c r="V566" s="240"/>
      <c r="W566" s="240"/>
      <c r="X566" s="102"/>
      <c r="Y566" s="102"/>
      <c r="Z566" s="102"/>
      <c r="AA566" s="102"/>
      <c r="AB566" s="102"/>
      <c r="AC566" s="102"/>
      <c r="AD566" s="102"/>
      <c r="AE566" s="102"/>
      <c r="AF566" s="102"/>
      <c r="AG56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66" s="103"/>
      <c r="AI566" s="103"/>
      <c r="AJ566" s="103"/>
      <c r="AK566" s="74" t="str">
        <f>CONCATENATE(IF(Table1[[#This Row],[Digital]]=1,"Digital, ",""),IF(Table1[[#This Row],[Face to Face]]=1,"Face to face, ",""),IF(Table1[[#This Row],[Blended]]=1,"Blended",""))</f>
        <v/>
      </c>
      <c r="AL566" s="99"/>
      <c r="AM566" s="104"/>
      <c r="AN566" s="130"/>
      <c r="AO566" s="94"/>
      <c r="AP566" s="182"/>
      <c r="AQ566" s="94"/>
      <c r="AR566" s="94"/>
      <c r="AS566" s="94"/>
      <c r="AT566" s="94"/>
      <c r="AU566" s="94"/>
      <c r="AV566" s="182"/>
      <c r="AW566" s="182"/>
      <c r="AX566" s="182"/>
      <c r="AY566" s="94"/>
      <c r="AZ56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6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66" s="95"/>
      <c r="BC566" s="95"/>
      <c r="BD566" s="90" t="str">
        <f>IF(AND(Table1[[#This Row],[Residential]]=1,Table1[[#This Row],[Commercial]]=1),1,"")</f>
        <v/>
      </c>
      <c r="BE566" s="90" t="str">
        <f>CONCATENATE(IF(Table1[[#This Row],[Residential]]=1,"Residential, ",""),IF(Table1[[#This Row],[Commercial]]=1,"Commercial",""))</f>
        <v/>
      </c>
      <c r="BF566" s="94"/>
      <c r="BG566" s="94"/>
      <c r="BH566" s="94"/>
      <c r="BI566" s="94"/>
      <c r="BJ566" s="94"/>
      <c r="BK566" s="94"/>
      <c r="BL566" s="94"/>
      <c r="BM566" s="182"/>
      <c r="BN566" s="94"/>
      <c r="BO56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66" s="178"/>
      <c r="BQ566" s="120"/>
      <c r="BR566" s="132"/>
      <c r="BS566" s="120"/>
      <c r="BT566" s="175"/>
      <c r="BU566" s="175"/>
      <c r="BV566" s="175"/>
      <c r="BW566" s="121"/>
      <c r="BX566" s="121"/>
      <c r="BY566" s="121"/>
      <c r="BZ566" s="227"/>
      <c r="CA56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66" s="48">
        <f>COUNTIF(Table1[[#This Row],[Validity]:[Alignment with NCC (Yes=1,No=0)]],"N/A")</f>
        <v>0</v>
      </c>
      <c r="CC566" s="48">
        <f>IF(ISERROR(Table1[[#This Row],[Total Quality Score (out of 10)]]/(4-Table1[[#This Row],[N/A Count]])),0,Table1[[#This Row],[Total Quality Score (out of 10)]]/(4-Table1[[#This Row],[N/A Count]]))</f>
        <v>0</v>
      </c>
      <c r="CD566" s="106"/>
      <c r="CE566" s="106"/>
      <c r="CF566" s="172" t="str">
        <f>IF(SUM(Table1[[#This Row],[Multiple]:[Level (all)62]])&lt;1,IF(Table1[[#This Row],[General]]=1,1,""),"")</f>
        <v/>
      </c>
      <c r="CG566" s="172" t="str">
        <f>IF(SUM(Table1[[#This Row],[Multiple]:[Level (all)62]])&lt;1,IF(Table1[[#This Row],[Beginner]]=1,1,""),"")</f>
        <v/>
      </c>
      <c r="CH566" s="171" t="str">
        <f>IF(SUM(Table1[[#This Row],[Multiple]:[Level (all)62]])&lt;1,IF(Table1[[#This Row],[Intermediate]]=1,1,""),"")</f>
        <v/>
      </c>
      <c r="CI566" s="171" t="str">
        <f>IF(SUM(Table1[[#This Row],[Multiple]:[Level (all)62]])&lt;1,IF(Table1[[#This Row],[Advanced]]=1,1,""),"")</f>
        <v/>
      </c>
      <c r="CJ566" s="171" t="str">
        <f>IF(AND(SUM(Table1[[#This Row],[General]:[Advanced]])&lt;4,SUM(Table1[[#This Row],[General]:[Advanced]])&gt;1),1,"")</f>
        <v/>
      </c>
      <c r="CK566" s="171" t="str">
        <f>Table1[[#This Row],[Level (all)]]</f>
        <v/>
      </c>
      <c r="CL566" s="171" t="str">
        <f>IF(Table1[[#This Row],[Multiple audience]]&lt;&gt;1,IF(Table1[[#This Row],[General Audience]]=1,1,""),"")</f>
        <v/>
      </c>
      <c r="CM566" s="171" t="str">
        <f>IF(Table1[[#This Row],[Multiple audience]]&lt;&gt;1,IF(Table1[[#This Row],[Planners / Designers ]]=1,1,""),"")</f>
        <v/>
      </c>
      <c r="CN566" s="171" t="str">
        <f>IF(Table1[[#This Row],[Multiple audience]]&lt;&gt;1,IF(Table1[[#This Row],[Regulatory Assessors]]=1,1,""),"")</f>
        <v/>
      </c>
      <c r="CO566" s="171" t="str">
        <f>IF(Table1[[#This Row],[Multiple audience]]&lt;&gt;1,IF(Table1[[#This Row],[Builders / Management]]=1,1,""),"")</f>
        <v/>
      </c>
      <c r="CP566" s="171" t="str">
        <f>IF(Table1[[#This Row],[Multiple audience]]&lt;&gt;1,IF(Table1[[#This Row],[Energy / Sus Assessors]]=1,1,""),"")</f>
        <v/>
      </c>
      <c r="CQ566" s="171" t="str">
        <f>IF(Table1[[#This Row],[Multiple audience]]&lt;&gt;1,IF(Table1[[#This Row],[Semi-skilled]]=1,1,""),"")</f>
        <v/>
      </c>
      <c r="CR566" s="171" t="str">
        <f>IF(Table1[[#This Row],[Multiple audience]]&lt;&gt;1,IF(Table1[[#This Row],[Trades]]=1,1,""),"")</f>
        <v/>
      </c>
      <c r="CS566" s="171" t="str">
        <f>IF(Table1[[#This Row],[Multiple audience]]&lt;&gt;1,IF(Table1[[#This Row],[Other]]=1,1,""),"")</f>
        <v/>
      </c>
      <c r="CT566" s="171" t="str">
        <f>IF(SUM(Table1[[#This Row],[General Audience]:[Other]])&gt;1,1,"")</f>
        <v/>
      </c>
      <c r="CU566" s="171" t="str">
        <f>IF(Table1[[#This Row],[Various  ]]&lt;&gt;1,IF(Table1[[#This Row],[Calculator / Software]]=1,1,""),"")</f>
        <v/>
      </c>
      <c r="CV566" s="171" t="str">
        <f>IF(Table1[[#This Row],[Various  ]]&lt;&gt;1,IF(Table1[[#This Row],[Information  ]]=1,1,""),"")</f>
        <v/>
      </c>
      <c r="CW566" s="171" t="str">
        <f>IF(Table1[[#This Row],[Various  ]]&lt;&gt;1,IF(Table1[[#This Row],[Interactive Tool]]=1,1,""),"")</f>
        <v/>
      </c>
      <c r="CX566" s="171" t="str">
        <f>IF(Table1[[#This Row],[Various  ]]&lt;&gt;1,IF(Table1[[#This Row],[Technical Specifications]]=1,1,""),"")</f>
        <v/>
      </c>
      <c r="CY566" s="171" t="str">
        <f>IF(Table1[[#This Row],[Various  ]]&lt;&gt;1,IF(Table1[[#This Row],[Training Resources]]=1,1,""),"")</f>
        <v/>
      </c>
      <c r="CZ566" s="171" t="str">
        <f>IF(Table1[[#This Row],[Various  ]]&lt;&gt;1,IF(Table1[[#This Row],[Toolbox]]=1,1,""),"")</f>
        <v/>
      </c>
      <c r="DA566" s="169" t="str">
        <f>IF(Table1[[#This Row],[Various  ]]&lt;&gt;1,IF(Table1[[#This Row],[Video]]=1,1,""),"")</f>
        <v/>
      </c>
      <c r="DB566" s="169" t="str">
        <f>IF(Table1[[#This Row],[Various  ]]&lt;&gt;1,IF(Table1[[#This Row],[Case study]]=1,1,""),"")</f>
        <v/>
      </c>
      <c r="DC566" s="169" t="str">
        <f>IF(Table1[[#This Row],[Various  ]]&lt;&gt;1,IF(Table1[[#This Row],[Other   ]]=1,1,""),"")</f>
        <v/>
      </c>
      <c r="DD566" s="169" t="str">
        <f>IF(Table1[[#This Row],[Various  ]]&lt;&gt;1,IF(Table1[[#This Row],[Standards]]=1,1,""),"")</f>
        <v/>
      </c>
      <c r="DE566" s="169" t="str">
        <f>IF(Table1[[#This Row],[Various]]=1,1,IF(SUM(Table1[[#This Row],[Calculator / Software]:[Standards]])&gt;1,1,""))</f>
        <v/>
      </c>
      <c r="DF566" s="169" t="str">
        <f>IF(Table1[[#This Row],[Multiple NCC links]]&lt;&gt;1,IF(Table1[[#This Row],[Design]]=1,1,""),"")</f>
        <v/>
      </c>
      <c r="DG566" s="169" t="str">
        <f>IF(Table1[[#This Row],[Multiple NCC links]]&lt;&gt;1,IF(Table1[[#This Row],[Assessment / Verification]]=1,1,""),"")</f>
        <v/>
      </c>
      <c r="DH566" s="169" t="str">
        <f>IF(Table1[[#This Row],[Multiple NCC links]]&lt;&gt;1,IF(Table1[[#This Row],[Climate Specific ]]=1,1,""),"")</f>
        <v/>
      </c>
      <c r="DI566" s="169" t="str">
        <f>IF(Table1[[#This Row],[Multiple NCC links]]&lt;&gt;1,IF(Table1[[#This Row],[Alterations / Additions]]=1,1,""),"")</f>
        <v/>
      </c>
      <c r="DJ566" s="169" t="str">
        <f>IF(Table1[[#This Row],[Multiple NCC links]]&lt;&gt;1,IF(Table1[[#This Row],[Glazing]]=1,1,""),"")</f>
        <v/>
      </c>
      <c r="DK566" s="169" t="str">
        <f>IF(Table1[[#This Row],[Multiple NCC links]]&lt;&gt;1,IF(Table1[[#This Row],[Building Fabric / Thermal / Sealing]]=1,1,""),"")</f>
        <v/>
      </c>
      <c r="DL566" s="169" t="str">
        <f>IF(Table1[[#This Row],[Multiple NCC links]]&lt;&gt;1,IF(Table1[[#This Row],[Lighting]]=1,1,""),"")</f>
        <v/>
      </c>
      <c r="DM566" s="169" t="str">
        <f>IF(Table1[[#This Row],[Multiple NCC links]]&lt;&gt;1,IF(Table1[[#This Row],[HVAC]]=1,1,""),"")</f>
        <v/>
      </c>
      <c r="DN566" s="169" t="str">
        <f>IF(Table1[[#This Row],[Multiple NCC links]]&lt;&gt;1,IF(Table1[[#This Row],[Services]]=1,1,""),"")</f>
        <v/>
      </c>
      <c r="DO566" s="169" t="str">
        <f>IF(Table1[[#This Row],[Multiple NCC links]]&lt;&gt;1,IF(Table1[[#This Row],[Maintenance &amp; Monitoring]]=1,1,""),"")</f>
        <v/>
      </c>
      <c r="DP566" s="169" t="str">
        <f>IF(Table1[[#This Row],[Multiple NCC links]]&lt;&gt;1,IF(Table1[[#This Row],[Hand over / Operations]]=1,1,""),"")</f>
        <v/>
      </c>
      <c r="DQ566" s="169" t="str">
        <f>IF(Table1[[#This Row],[Multiple NCC links]]&lt;&gt;1,IF(Table1[[#This Row],[As built assessment]]=1,1,""),"")</f>
        <v/>
      </c>
      <c r="DR566" s="169" t="str">
        <f>IF(Table1[[#This Row],[Multiple NCC links]]&lt;&gt;1,IF(Table1[[#This Row],[Beyond compliance]]=1,1,""),"")</f>
        <v/>
      </c>
      <c r="DS566" s="169" t="str">
        <f>IF(SUM(Table1[[#This Row],[Design]:[Beyond compliance]])&gt;1,1,"")</f>
        <v/>
      </c>
      <c r="DT566" s="169" t="str">
        <f>IF(Table1[[#This Row],[Both Residential &amp; Commercial4]]&lt;&gt;1,IF(Table1[[#This Row],[Residential]]=1,1,""),"")</f>
        <v/>
      </c>
      <c r="DU566" s="169" t="str">
        <f>IF(Table1[[#This Row],[Both Residential &amp; Commercial4]]&lt;&gt;1,IF(Table1[[#This Row],[Commercial]]=1,1,""),"")</f>
        <v/>
      </c>
      <c r="DV566" s="169" t="str">
        <f>Table1[[#This Row],[Residential &amp; Commercial]]</f>
        <v/>
      </c>
      <c r="DW566" s="169"/>
    </row>
    <row r="567" spans="1:127" s="49" customFormat="1" ht="20.25" thickTop="1" thickBot="1" x14ac:dyDescent="0.35">
      <c r="A567" s="97"/>
      <c r="B567" s="97"/>
      <c r="C567" s="88"/>
      <c r="D567" s="88"/>
      <c r="E567" s="176"/>
      <c r="F567" s="176"/>
      <c r="G567" s="176"/>
      <c r="H567" s="176"/>
      <c r="I567" s="90" t="str">
        <f>IF(AND(Table1[[#This Row],[General]]=1,Table1[[#This Row],[Beginner]]=1,Table1[[#This Row],[Intermediate]]=1,Table1[[#This Row],[Advanced]]=1),1,"")</f>
        <v/>
      </c>
      <c r="J567" s="90" t="str">
        <f>CONCATENATE(IF(Table1[[#This Row],[General]]=1,"General, ",""), IF(Table1[[#This Row],[Beginner]]=1,"Beginner, ",""),IF(Table1[[#This Row],[Intermediate]]=1,"Intermediate, ",""), IF(Table1[[#This Row],[Advanced]]=1,"Advanced",""))</f>
        <v/>
      </c>
      <c r="K567" s="91"/>
      <c r="L567" s="179"/>
      <c r="M567" s="91"/>
      <c r="N567" s="91"/>
      <c r="O567" s="159"/>
      <c r="P567" s="91"/>
      <c r="Q567" s="91"/>
      <c r="R567" s="91"/>
      <c r="S56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67" s="102"/>
      <c r="U567" s="102"/>
      <c r="V567" s="240"/>
      <c r="W567" s="240"/>
      <c r="X567" s="102"/>
      <c r="Y567" s="102"/>
      <c r="Z567" s="102"/>
      <c r="AA567" s="102"/>
      <c r="AB567" s="102"/>
      <c r="AC567" s="102"/>
      <c r="AD567" s="102"/>
      <c r="AE567" s="102"/>
      <c r="AF567" s="102"/>
      <c r="AG56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67" s="103"/>
      <c r="AI567" s="103"/>
      <c r="AJ567" s="103"/>
      <c r="AK567" s="74" t="str">
        <f>CONCATENATE(IF(Table1[[#This Row],[Digital]]=1,"Digital, ",""),IF(Table1[[#This Row],[Face to Face]]=1,"Face to face, ",""),IF(Table1[[#This Row],[Blended]]=1,"Blended",""))</f>
        <v/>
      </c>
      <c r="AL567" s="99"/>
      <c r="AM567" s="104"/>
      <c r="AN567" s="130"/>
      <c r="AO567" s="94"/>
      <c r="AP567" s="182"/>
      <c r="AQ567" s="94"/>
      <c r="AR567" s="94"/>
      <c r="AS567" s="94"/>
      <c r="AT567" s="94"/>
      <c r="AU567" s="94"/>
      <c r="AV567" s="182"/>
      <c r="AW567" s="182"/>
      <c r="AX567" s="182"/>
      <c r="AY567" s="94"/>
      <c r="AZ56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6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67" s="95"/>
      <c r="BC567" s="95"/>
      <c r="BD567" s="90" t="str">
        <f>IF(AND(Table1[[#This Row],[Residential]]=1,Table1[[#This Row],[Commercial]]=1),1,"")</f>
        <v/>
      </c>
      <c r="BE567" s="90" t="str">
        <f>CONCATENATE(IF(Table1[[#This Row],[Residential]]=1,"Residential, ",""),IF(Table1[[#This Row],[Commercial]]=1,"Commercial",""))</f>
        <v/>
      </c>
      <c r="BF567" s="94"/>
      <c r="BG567" s="94"/>
      <c r="BH567" s="94"/>
      <c r="BI567" s="94"/>
      <c r="BJ567" s="94"/>
      <c r="BK567" s="94"/>
      <c r="BL567" s="94"/>
      <c r="BM567" s="182"/>
      <c r="BN567" s="94"/>
      <c r="BO56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67" s="178"/>
      <c r="BQ567" s="120"/>
      <c r="BR567" s="132"/>
      <c r="BS567" s="120"/>
      <c r="BT567" s="175"/>
      <c r="BU567" s="175"/>
      <c r="BV567" s="175"/>
      <c r="BW567" s="121"/>
      <c r="BX567" s="121"/>
      <c r="BY567" s="121"/>
      <c r="BZ567" s="227"/>
      <c r="CA56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67" s="48">
        <f>COUNTIF(Table1[[#This Row],[Validity]:[Alignment with NCC (Yes=1,No=0)]],"N/A")</f>
        <v>0</v>
      </c>
      <c r="CC567" s="48">
        <f>IF(ISERROR(Table1[[#This Row],[Total Quality Score (out of 10)]]/(4-Table1[[#This Row],[N/A Count]])),0,Table1[[#This Row],[Total Quality Score (out of 10)]]/(4-Table1[[#This Row],[N/A Count]]))</f>
        <v>0</v>
      </c>
      <c r="CD567" s="106"/>
      <c r="CE567" s="106"/>
      <c r="CF567" s="172" t="str">
        <f>IF(SUM(Table1[[#This Row],[Multiple]:[Level (all)62]])&lt;1,IF(Table1[[#This Row],[General]]=1,1,""),"")</f>
        <v/>
      </c>
      <c r="CG567" s="172" t="str">
        <f>IF(SUM(Table1[[#This Row],[Multiple]:[Level (all)62]])&lt;1,IF(Table1[[#This Row],[Beginner]]=1,1,""),"")</f>
        <v/>
      </c>
      <c r="CH567" s="171" t="str">
        <f>IF(SUM(Table1[[#This Row],[Multiple]:[Level (all)62]])&lt;1,IF(Table1[[#This Row],[Intermediate]]=1,1,""),"")</f>
        <v/>
      </c>
      <c r="CI567" s="171" t="str">
        <f>IF(SUM(Table1[[#This Row],[Multiple]:[Level (all)62]])&lt;1,IF(Table1[[#This Row],[Advanced]]=1,1,""),"")</f>
        <v/>
      </c>
      <c r="CJ567" s="171" t="str">
        <f>IF(AND(SUM(Table1[[#This Row],[General]:[Advanced]])&lt;4,SUM(Table1[[#This Row],[General]:[Advanced]])&gt;1),1,"")</f>
        <v/>
      </c>
      <c r="CK567" s="171" t="str">
        <f>Table1[[#This Row],[Level (all)]]</f>
        <v/>
      </c>
      <c r="CL567" s="171" t="str">
        <f>IF(Table1[[#This Row],[Multiple audience]]&lt;&gt;1,IF(Table1[[#This Row],[General Audience]]=1,1,""),"")</f>
        <v/>
      </c>
      <c r="CM567" s="171" t="str">
        <f>IF(Table1[[#This Row],[Multiple audience]]&lt;&gt;1,IF(Table1[[#This Row],[Planners / Designers ]]=1,1,""),"")</f>
        <v/>
      </c>
      <c r="CN567" s="171" t="str">
        <f>IF(Table1[[#This Row],[Multiple audience]]&lt;&gt;1,IF(Table1[[#This Row],[Regulatory Assessors]]=1,1,""),"")</f>
        <v/>
      </c>
      <c r="CO567" s="171" t="str">
        <f>IF(Table1[[#This Row],[Multiple audience]]&lt;&gt;1,IF(Table1[[#This Row],[Builders / Management]]=1,1,""),"")</f>
        <v/>
      </c>
      <c r="CP567" s="171" t="str">
        <f>IF(Table1[[#This Row],[Multiple audience]]&lt;&gt;1,IF(Table1[[#This Row],[Energy / Sus Assessors]]=1,1,""),"")</f>
        <v/>
      </c>
      <c r="CQ567" s="171" t="str">
        <f>IF(Table1[[#This Row],[Multiple audience]]&lt;&gt;1,IF(Table1[[#This Row],[Semi-skilled]]=1,1,""),"")</f>
        <v/>
      </c>
      <c r="CR567" s="171" t="str">
        <f>IF(Table1[[#This Row],[Multiple audience]]&lt;&gt;1,IF(Table1[[#This Row],[Trades]]=1,1,""),"")</f>
        <v/>
      </c>
      <c r="CS567" s="171" t="str">
        <f>IF(Table1[[#This Row],[Multiple audience]]&lt;&gt;1,IF(Table1[[#This Row],[Other]]=1,1,""),"")</f>
        <v/>
      </c>
      <c r="CT567" s="171" t="str">
        <f>IF(SUM(Table1[[#This Row],[General Audience]:[Other]])&gt;1,1,"")</f>
        <v/>
      </c>
      <c r="CU567" s="171" t="str">
        <f>IF(Table1[[#This Row],[Various  ]]&lt;&gt;1,IF(Table1[[#This Row],[Calculator / Software]]=1,1,""),"")</f>
        <v/>
      </c>
      <c r="CV567" s="171" t="str">
        <f>IF(Table1[[#This Row],[Various  ]]&lt;&gt;1,IF(Table1[[#This Row],[Information  ]]=1,1,""),"")</f>
        <v/>
      </c>
      <c r="CW567" s="171" t="str">
        <f>IF(Table1[[#This Row],[Various  ]]&lt;&gt;1,IF(Table1[[#This Row],[Interactive Tool]]=1,1,""),"")</f>
        <v/>
      </c>
      <c r="CX567" s="171" t="str">
        <f>IF(Table1[[#This Row],[Various  ]]&lt;&gt;1,IF(Table1[[#This Row],[Technical Specifications]]=1,1,""),"")</f>
        <v/>
      </c>
      <c r="CY567" s="171" t="str">
        <f>IF(Table1[[#This Row],[Various  ]]&lt;&gt;1,IF(Table1[[#This Row],[Training Resources]]=1,1,""),"")</f>
        <v/>
      </c>
      <c r="CZ567" s="171" t="str">
        <f>IF(Table1[[#This Row],[Various  ]]&lt;&gt;1,IF(Table1[[#This Row],[Toolbox]]=1,1,""),"")</f>
        <v/>
      </c>
      <c r="DA567" s="169" t="str">
        <f>IF(Table1[[#This Row],[Various  ]]&lt;&gt;1,IF(Table1[[#This Row],[Video]]=1,1,""),"")</f>
        <v/>
      </c>
      <c r="DB567" s="169" t="str">
        <f>IF(Table1[[#This Row],[Various  ]]&lt;&gt;1,IF(Table1[[#This Row],[Case study]]=1,1,""),"")</f>
        <v/>
      </c>
      <c r="DC567" s="169" t="str">
        <f>IF(Table1[[#This Row],[Various  ]]&lt;&gt;1,IF(Table1[[#This Row],[Other   ]]=1,1,""),"")</f>
        <v/>
      </c>
      <c r="DD567" s="169" t="str">
        <f>IF(Table1[[#This Row],[Various  ]]&lt;&gt;1,IF(Table1[[#This Row],[Standards]]=1,1,""),"")</f>
        <v/>
      </c>
      <c r="DE567" s="169" t="str">
        <f>IF(Table1[[#This Row],[Various]]=1,1,IF(SUM(Table1[[#This Row],[Calculator / Software]:[Standards]])&gt;1,1,""))</f>
        <v/>
      </c>
      <c r="DF567" s="169" t="str">
        <f>IF(Table1[[#This Row],[Multiple NCC links]]&lt;&gt;1,IF(Table1[[#This Row],[Design]]=1,1,""),"")</f>
        <v/>
      </c>
      <c r="DG567" s="169" t="str">
        <f>IF(Table1[[#This Row],[Multiple NCC links]]&lt;&gt;1,IF(Table1[[#This Row],[Assessment / Verification]]=1,1,""),"")</f>
        <v/>
      </c>
      <c r="DH567" s="169" t="str">
        <f>IF(Table1[[#This Row],[Multiple NCC links]]&lt;&gt;1,IF(Table1[[#This Row],[Climate Specific ]]=1,1,""),"")</f>
        <v/>
      </c>
      <c r="DI567" s="169" t="str">
        <f>IF(Table1[[#This Row],[Multiple NCC links]]&lt;&gt;1,IF(Table1[[#This Row],[Alterations / Additions]]=1,1,""),"")</f>
        <v/>
      </c>
      <c r="DJ567" s="169" t="str">
        <f>IF(Table1[[#This Row],[Multiple NCC links]]&lt;&gt;1,IF(Table1[[#This Row],[Glazing]]=1,1,""),"")</f>
        <v/>
      </c>
      <c r="DK567" s="169" t="str">
        <f>IF(Table1[[#This Row],[Multiple NCC links]]&lt;&gt;1,IF(Table1[[#This Row],[Building Fabric / Thermal / Sealing]]=1,1,""),"")</f>
        <v/>
      </c>
      <c r="DL567" s="169" t="str">
        <f>IF(Table1[[#This Row],[Multiple NCC links]]&lt;&gt;1,IF(Table1[[#This Row],[Lighting]]=1,1,""),"")</f>
        <v/>
      </c>
      <c r="DM567" s="169" t="str">
        <f>IF(Table1[[#This Row],[Multiple NCC links]]&lt;&gt;1,IF(Table1[[#This Row],[HVAC]]=1,1,""),"")</f>
        <v/>
      </c>
      <c r="DN567" s="169" t="str">
        <f>IF(Table1[[#This Row],[Multiple NCC links]]&lt;&gt;1,IF(Table1[[#This Row],[Services]]=1,1,""),"")</f>
        <v/>
      </c>
      <c r="DO567" s="169" t="str">
        <f>IF(Table1[[#This Row],[Multiple NCC links]]&lt;&gt;1,IF(Table1[[#This Row],[Maintenance &amp; Monitoring]]=1,1,""),"")</f>
        <v/>
      </c>
      <c r="DP567" s="169" t="str">
        <f>IF(Table1[[#This Row],[Multiple NCC links]]&lt;&gt;1,IF(Table1[[#This Row],[Hand over / Operations]]=1,1,""),"")</f>
        <v/>
      </c>
      <c r="DQ567" s="169" t="str">
        <f>IF(Table1[[#This Row],[Multiple NCC links]]&lt;&gt;1,IF(Table1[[#This Row],[As built assessment]]=1,1,""),"")</f>
        <v/>
      </c>
      <c r="DR567" s="169" t="str">
        <f>IF(Table1[[#This Row],[Multiple NCC links]]&lt;&gt;1,IF(Table1[[#This Row],[Beyond compliance]]=1,1,""),"")</f>
        <v/>
      </c>
      <c r="DS567" s="169" t="str">
        <f>IF(SUM(Table1[[#This Row],[Design]:[Beyond compliance]])&gt;1,1,"")</f>
        <v/>
      </c>
      <c r="DT567" s="169" t="str">
        <f>IF(Table1[[#This Row],[Both Residential &amp; Commercial4]]&lt;&gt;1,IF(Table1[[#This Row],[Residential]]=1,1,""),"")</f>
        <v/>
      </c>
      <c r="DU567" s="169" t="str">
        <f>IF(Table1[[#This Row],[Both Residential &amp; Commercial4]]&lt;&gt;1,IF(Table1[[#This Row],[Commercial]]=1,1,""),"")</f>
        <v/>
      </c>
      <c r="DV567" s="169" t="str">
        <f>Table1[[#This Row],[Residential &amp; Commercial]]</f>
        <v/>
      </c>
      <c r="DW567" s="169"/>
    </row>
    <row r="568" spans="1:127" s="49" customFormat="1" ht="20.25" thickTop="1" thickBot="1" x14ac:dyDescent="0.35">
      <c r="A568" s="97"/>
      <c r="B568" s="97"/>
      <c r="C568" s="88"/>
      <c r="D568" s="88"/>
      <c r="E568" s="176"/>
      <c r="F568" s="176"/>
      <c r="G568" s="176"/>
      <c r="H568" s="176"/>
      <c r="I568" s="90" t="str">
        <f>IF(AND(Table1[[#This Row],[General]]=1,Table1[[#This Row],[Beginner]]=1,Table1[[#This Row],[Intermediate]]=1,Table1[[#This Row],[Advanced]]=1),1,"")</f>
        <v/>
      </c>
      <c r="J568" s="90" t="str">
        <f>CONCATENATE(IF(Table1[[#This Row],[General]]=1,"General, ",""), IF(Table1[[#This Row],[Beginner]]=1,"Beginner, ",""),IF(Table1[[#This Row],[Intermediate]]=1,"Intermediate, ",""), IF(Table1[[#This Row],[Advanced]]=1,"Advanced",""))</f>
        <v/>
      </c>
      <c r="K568" s="91"/>
      <c r="L568" s="179"/>
      <c r="M568" s="91"/>
      <c r="N568" s="91"/>
      <c r="O568" s="159"/>
      <c r="P568" s="91"/>
      <c r="Q568" s="91"/>
      <c r="R568" s="91"/>
      <c r="S56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68" s="102"/>
      <c r="U568" s="102"/>
      <c r="V568" s="240"/>
      <c r="W568" s="240"/>
      <c r="X568" s="102"/>
      <c r="Y568" s="102"/>
      <c r="Z568" s="102"/>
      <c r="AA568" s="102"/>
      <c r="AB568" s="102"/>
      <c r="AC568" s="102"/>
      <c r="AD568" s="102"/>
      <c r="AE568" s="102"/>
      <c r="AF568" s="102"/>
      <c r="AG56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68" s="103"/>
      <c r="AI568" s="103"/>
      <c r="AJ568" s="103"/>
      <c r="AK568" s="74" t="str">
        <f>CONCATENATE(IF(Table1[[#This Row],[Digital]]=1,"Digital, ",""),IF(Table1[[#This Row],[Face to Face]]=1,"Face to face, ",""),IF(Table1[[#This Row],[Blended]]=1,"Blended",""))</f>
        <v/>
      </c>
      <c r="AL568" s="99"/>
      <c r="AM568" s="104"/>
      <c r="AN568" s="130"/>
      <c r="AO568" s="94"/>
      <c r="AP568" s="182"/>
      <c r="AQ568" s="94"/>
      <c r="AR568" s="94"/>
      <c r="AS568" s="94"/>
      <c r="AT568" s="94"/>
      <c r="AU568" s="94"/>
      <c r="AV568" s="182"/>
      <c r="AW568" s="182"/>
      <c r="AX568" s="182"/>
      <c r="AY568" s="94"/>
      <c r="AZ56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6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68" s="95"/>
      <c r="BC568" s="95"/>
      <c r="BD568" s="90" t="str">
        <f>IF(AND(Table1[[#This Row],[Residential]]=1,Table1[[#This Row],[Commercial]]=1),1,"")</f>
        <v/>
      </c>
      <c r="BE568" s="90" t="str">
        <f>CONCATENATE(IF(Table1[[#This Row],[Residential]]=1,"Residential, ",""),IF(Table1[[#This Row],[Commercial]]=1,"Commercial",""))</f>
        <v/>
      </c>
      <c r="BF568" s="94"/>
      <c r="BG568" s="94"/>
      <c r="BH568" s="94"/>
      <c r="BI568" s="94"/>
      <c r="BJ568" s="94"/>
      <c r="BK568" s="94"/>
      <c r="BL568" s="94"/>
      <c r="BM568" s="182"/>
      <c r="BN568" s="94"/>
      <c r="BO56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68" s="178"/>
      <c r="BQ568" s="120"/>
      <c r="BR568" s="132"/>
      <c r="BS568" s="120"/>
      <c r="BT568" s="175"/>
      <c r="BU568" s="175"/>
      <c r="BV568" s="175"/>
      <c r="BW568" s="121"/>
      <c r="BX568" s="121"/>
      <c r="BY568" s="121"/>
      <c r="BZ568" s="227"/>
      <c r="CA56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68" s="48">
        <f>COUNTIF(Table1[[#This Row],[Validity]:[Alignment with NCC (Yes=1,No=0)]],"N/A")</f>
        <v>0</v>
      </c>
      <c r="CC568" s="48">
        <f>IF(ISERROR(Table1[[#This Row],[Total Quality Score (out of 10)]]/(4-Table1[[#This Row],[N/A Count]])),0,Table1[[#This Row],[Total Quality Score (out of 10)]]/(4-Table1[[#This Row],[N/A Count]]))</f>
        <v>0</v>
      </c>
      <c r="CD568" s="106"/>
      <c r="CE568" s="106"/>
      <c r="CF568" s="172" t="str">
        <f>IF(SUM(Table1[[#This Row],[Multiple]:[Level (all)62]])&lt;1,IF(Table1[[#This Row],[General]]=1,1,""),"")</f>
        <v/>
      </c>
      <c r="CG568" s="172" t="str">
        <f>IF(SUM(Table1[[#This Row],[Multiple]:[Level (all)62]])&lt;1,IF(Table1[[#This Row],[Beginner]]=1,1,""),"")</f>
        <v/>
      </c>
      <c r="CH568" s="171" t="str">
        <f>IF(SUM(Table1[[#This Row],[Multiple]:[Level (all)62]])&lt;1,IF(Table1[[#This Row],[Intermediate]]=1,1,""),"")</f>
        <v/>
      </c>
      <c r="CI568" s="171" t="str">
        <f>IF(SUM(Table1[[#This Row],[Multiple]:[Level (all)62]])&lt;1,IF(Table1[[#This Row],[Advanced]]=1,1,""),"")</f>
        <v/>
      </c>
      <c r="CJ568" s="171" t="str">
        <f>IF(AND(SUM(Table1[[#This Row],[General]:[Advanced]])&lt;4,SUM(Table1[[#This Row],[General]:[Advanced]])&gt;1),1,"")</f>
        <v/>
      </c>
      <c r="CK568" s="171" t="str">
        <f>Table1[[#This Row],[Level (all)]]</f>
        <v/>
      </c>
      <c r="CL568" s="171" t="str">
        <f>IF(Table1[[#This Row],[Multiple audience]]&lt;&gt;1,IF(Table1[[#This Row],[General Audience]]=1,1,""),"")</f>
        <v/>
      </c>
      <c r="CM568" s="171" t="str">
        <f>IF(Table1[[#This Row],[Multiple audience]]&lt;&gt;1,IF(Table1[[#This Row],[Planners / Designers ]]=1,1,""),"")</f>
        <v/>
      </c>
      <c r="CN568" s="171" t="str">
        <f>IF(Table1[[#This Row],[Multiple audience]]&lt;&gt;1,IF(Table1[[#This Row],[Regulatory Assessors]]=1,1,""),"")</f>
        <v/>
      </c>
      <c r="CO568" s="171" t="str">
        <f>IF(Table1[[#This Row],[Multiple audience]]&lt;&gt;1,IF(Table1[[#This Row],[Builders / Management]]=1,1,""),"")</f>
        <v/>
      </c>
      <c r="CP568" s="171" t="str">
        <f>IF(Table1[[#This Row],[Multiple audience]]&lt;&gt;1,IF(Table1[[#This Row],[Energy / Sus Assessors]]=1,1,""),"")</f>
        <v/>
      </c>
      <c r="CQ568" s="171" t="str">
        <f>IF(Table1[[#This Row],[Multiple audience]]&lt;&gt;1,IF(Table1[[#This Row],[Semi-skilled]]=1,1,""),"")</f>
        <v/>
      </c>
      <c r="CR568" s="171" t="str">
        <f>IF(Table1[[#This Row],[Multiple audience]]&lt;&gt;1,IF(Table1[[#This Row],[Trades]]=1,1,""),"")</f>
        <v/>
      </c>
      <c r="CS568" s="171" t="str">
        <f>IF(Table1[[#This Row],[Multiple audience]]&lt;&gt;1,IF(Table1[[#This Row],[Other]]=1,1,""),"")</f>
        <v/>
      </c>
      <c r="CT568" s="171" t="str">
        <f>IF(SUM(Table1[[#This Row],[General Audience]:[Other]])&gt;1,1,"")</f>
        <v/>
      </c>
      <c r="CU568" s="171" t="str">
        <f>IF(Table1[[#This Row],[Various  ]]&lt;&gt;1,IF(Table1[[#This Row],[Calculator / Software]]=1,1,""),"")</f>
        <v/>
      </c>
      <c r="CV568" s="171" t="str">
        <f>IF(Table1[[#This Row],[Various  ]]&lt;&gt;1,IF(Table1[[#This Row],[Information  ]]=1,1,""),"")</f>
        <v/>
      </c>
      <c r="CW568" s="171" t="str">
        <f>IF(Table1[[#This Row],[Various  ]]&lt;&gt;1,IF(Table1[[#This Row],[Interactive Tool]]=1,1,""),"")</f>
        <v/>
      </c>
      <c r="CX568" s="171" t="str">
        <f>IF(Table1[[#This Row],[Various  ]]&lt;&gt;1,IF(Table1[[#This Row],[Technical Specifications]]=1,1,""),"")</f>
        <v/>
      </c>
      <c r="CY568" s="171" t="str">
        <f>IF(Table1[[#This Row],[Various  ]]&lt;&gt;1,IF(Table1[[#This Row],[Training Resources]]=1,1,""),"")</f>
        <v/>
      </c>
      <c r="CZ568" s="171" t="str">
        <f>IF(Table1[[#This Row],[Various  ]]&lt;&gt;1,IF(Table1[[#This Row],[Toolbox]]=1,1,""),"")</f>
        <v/>
      </c>
      <c r="DA568" s="169" t="str">
        <f>IF(Table1[[#This Row],[Various  ]]&lt;&gt;1,IF(Table1[[#This Row],[Video]]=1,1,""),"")</f>
        <v/>
      </c>
      <c r="DB568" s="169" t="str">
        <f>IF(Table1[[#This Row],[Various  ]]&lt;&gt;1,IF(Table1[[#This Row],[Case study]]=1,1,""),"")</f>
        <v/>
      </c>
      <c r="DC568" s="169" t="str">
        <f>IF(Table1[[#This Row],[Various  ]]&lt;&gt;1,IF(Table1[[#This Row],[Other   ]]=1,1,""),"")</f>
        <v/>
      </c>
      <c r="DD568" s="169" t="str">
        <f>IF(Table1[[#This Row],[Various  ]]&lt;&gt;1,IF(Table1[[#This Row],[Standards]]=1,1,""),"")</f>
        <v/>
      </c>
      <c r="DE568" s="169" t="str">
        <f>IF(Table1[[#This Row],[Various]]=1,1,IF(SUM(Table1[[#This Row],[Calculator / Software]:[Standards]])&gt;1,1,""))</f>
        <v/>
      </c>
      <c r="DF568" s="169" t="str">
        <f>IF(Table1[[#This Row],[Multiple NCC links]]&lt;&gt;1,IF(Table1[[#This Row],[Design]]=1,1,""),"")</f>
        <v/>
      </c>
      <c r="DG568" s="169" t="str">
        <f>IF(Table1[[#This Row],[Multiple NCC links]]&lt;&gt;1,IF(Table1[[#This Row],[Assessment / Verification]]=1,1,""),"")</f>
        <v/>
      </c>
      <c r="DH568" s="169" t="str">
        <f>IF(Table1[[#This Row],[Multiple NCC links]]&lt;&gt;1,IF(Table1[[#This Row],[Climate Specific ]]=1,1,""),"")</f>
        <v/>
      </c>
      <c r="DI568" s="169" t="str">
        <f>IF(Table1[[#This Row],[Multiple NCC links]]&lt;&gt;1,IF(Table1[[#This Row],[Alterations / Additions]]=1,1,""),"")</f>
        <v/>
      </c>
      <c r="DJ568" s="169" t="str">
        <f>IF(Table1[[#This Row],[Multiple NCC links]]&lt;&gt;1,IF(Table1[[#This Row],[Glazing]]=1,1,""),"")</f>
        <v/>
      </c>
      <c r="DK568" s="169" t="str">
        <f>IF(Table1[[#This Row],[Multiple NCC links]]&lt;&gt;1,IF(Table1[[#This Row],[Building Fabric / Thermal / Sealing]]=1,1,""),"")</f>
        <v/>
      </c>
      <c r="DL568" s="169" t="str">
        <f>IF(Table1[[#This Row],[Multiple NCC links]]&lt;&gt;1,IF(Table1[[#This Row],[Lighting]]=1,1,""),"")</f>
        <v/>
      </c>
      <c r="DM568" s="169" t="str">
        <f>IF(Table1[[#This Row],[Multiple NCC links]]&lt;&gt;1,IF(Table1[[#This Row],[HVAC]]=1,1,""),"")</f>
        <v/>
      </c>
      <c r="DN568" s="169" t="str">
        <f>IF(Table1[[#This Row],[Multiple NCC links]]&lt;&gt;1,IF(Table1[[#This Row],[Services]]=1,1,""),"")</f>
        <v/>
      </c>
      <c r="DO568" s="169" t="str">
        <f>IF(Table1[[#This Row],[Multiple NCC links]]&lt;&gt;1,IF(Table1[[#This Row],[Maintenance &amp; Monitoring]]=1,1,""),"")</f>
        <v/>
      </c>
      <c r="DP568" s="169" t="str">
        <f>IF(Table1[[#This Row],[Multiple NCC links]]&lt;&gt;1,IF(Table1[[#This Row],[Hand over / Operations]]=1,1,""),"")</f>
        <v/>
      </c>
      <c r="DQ568" s="169" t="str">
        <f>IF(Table1[[#This Row],[Multiple NCC links]]&lt;&gt;1,IF(Table1[[#This Row],[As built assessment]]=1,1,""),"")</f>
        <v/>
      </c>
      <c r="DR568" s="169" t="str">
        <f>IF(Table1[[#This Row],[Multiple NCC links]]&lt;&gt;1,IF(Table1[[#This Row],[Beyond compliance]]=1,1,""),"")</f>
        <v/>
      </c>
      <c r="DS568" s="169" t="str">
        <f>IF(SUM(Table1[[#This Row],[Design]:[Beyond compliance]])&gt;1,1,"")</f>
        <v/>
      </c>
      <c r="DT568" s="169" t="str">
        <f>IF(Table1[[#This Row],[Both Residential &amp; Commercial4]]&lt;&gt;1,IF(Table1[[#This Row],[Residential]]=1,1,""),"")</f>
        <v/>
      </c>
      <c r="DU568" s="169" t="str">
        <f>IF(Table1[[#This Row],[Both Residential &amp; Commercial4]]&lt;&gt;1,IF(Table1[[#This Row],[Commercial]]=1,1,""),"")</f>
        <v/>
      </c>
      <c r="DV568" s="169" t="str">
        <f>Table1[[#This Row],[Residential &amp; Commercial]]</f>
        <v/>
      </c>
      <c r="DW568" s="169"/>
    </row>
    <row r="569" spans="1:127" s="49" customFormat="1" ht="20.25" thickTop="1" thickBot="1" x14ac:dyDescent="0.35">
      <c r="A569" s="97"/>
      <c r="B569" s="97"/>
      <c r="C569" s="88"/>
      <c r="D569" s="88"/>
      <c r="E569" s="176"/>
      <c r="F569" s="176"/>
      <c r="G569" s="176"/>
      <c r="H569" s="176"/>
      <c r="I569" s="90" t="str">
        <f>IF(AND(Table1[[#This Row],[General]]=1,Table1[[#This Row],[Beginner]]=1,Table1[[#This Row],[Intermediate]]=1,Table1[[#This Row],[Advanced]]=1),1,"")</f>
        <v/>
      </c>
      <c r="J569" s="90" t="str">
        <f>CONCATENATE(IF(Table1[[#This Row],[General]]=1,"General, ",""), IF(Table1[[#This Row],[Beginner]]=1,"Beginner, ",""),IF(Table1[[#This Row],[Intermediate]]=1,"Intermediate, ",""), IF(Table1[[#This Row],[Advanced]]=1,"Advanced",""))</f>
        <v/>
      </c>
      <c r="K569" s="91"/>
      <c r="L569" s="179"/>
      <c r="M569" s="91"/>
      <c r="N569" s="91"/>
      <c r="O569" s="159"/>
      <c r="P569" s="91"/>
      <c r="Q569" s="91"/>
      <c r="R569" s="91"/>
      <c r="S56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69" s="102"/>
      <c r="U569" s="102"/>
      <c r="V569" s="240"/>
      <c r="W569" s="240"/>
      <c r="X569" s="102"/>
      <c r="Y569" s="102"/>
      <c r="Z569" s="102"/>
      <c r="AA569" s="102"/>
      <c r="AB569" s="102"/>
      <c r="AC569" s="102"/>
      <c r="AD569" s="102"/>
      <c r="AE569" s="102"/>
      <c r="AF569" s="102"/>
      <c r="AG56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69" s="103"/>
      <c r="AI569" s="103"/>
      <c r="AJ569" s="103"/>
      <c r="AK569" s="74" t="str">
        <f>CONCATENATE(IF(Table1[[#This Row],[Digital]]=1,"Digital, ",""),IF(Table1[[#This Row],[Face to Face]]=1,"Face to face, ",""),IF(Table1[[#This Row],[Blended]]=1,"Blended",""))</f>
        <v/>
      </c>
      <c r="AL569" s="99"/>
      <c r="AM569" s="104"/>
      <c r="AN569" s="130"/>
      <c r="AO569" s="94"/>
      <c r="AP569" s="182"/>
      <c r="AQ569" s="94"/>
      <c r="AR569" s="94"/>
      <c r="AS569" s="94"/>
      <c r="AT569" s="94"/>
      <c r="AU569" s="94"/>
      <c r="AV569" s="182"/>
      <c r="AW569" s="182"/>
      <c r="AX569" s="182"/>
      <c r="AY569" s="94"/>
      <c r="AZ56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6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69" s="95"/>
      <c r="BC569" s="95"/>
      <c r="BD569" s="90" t="str">
        <f>IF(AND(Table1[[#This Row],[Residential]]=1,Table1[[#This Row],[Commercial]]=1),1,"")</f>
        <v/>
      </c>
      <c r="BE569" s="90" t="str">
        <f>CONCATENATE(IF(Table1[[#This Row],[Residential]]=1,"Residential, ",""),IF(Table1[[#This Row],[Commercial]]=1,"Commercial",""))</f>
        <v/>
      </c>
      <c r="BF569" s="94"/>
      <c r="BG569" s="94"/>
      <c r="BH569" s="94"/>
      <c r="BI569" s="94"/>
      <c r="BJ569" s="94"/>
      <c r="BK569" s="94"/>
      <c r="BL569" s="94"/>
      <c r="BM569" s="182"/>
      <c r="BN569" s="94"/>
      <c r="BO56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69" s="178"/>
      <c r="BQ569" s="120"/>
      <c r="BR569" s="132"/>
      <c r="BS569" s="120"/>
      <c r="BT569" s="175"/>
      <c r="BU569" s="175"/>
      <c r="BV569" s="175"/>
      <c r="BW569" s="121"/>
      <c r="BX569" s="121"/>
      <c r="BY569" s="121"/>
      <c r="BZ569" s="227"/>
      <c r="CA56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69" s="48">
        <f>COUNTIF(Table1[[#This Row],[Validity]:[Alignment with NCC (Yes=1,No=0)]],"N/A")</f>
        <v>0</v>
      </c>
      <c r="CC569" s="48">
        <f>IF(ISERROR(Table1[[#This Row],[Total Quality Score (out of 10)]]/(4-Table1[[#This Row],[N/A Count]])),0,Table1[[#This Row],[Total Quality Score (out of 10)]]/(4-Table1[[#This Row],[N/A Count]]))</f>
        <v>0</v>
      </c>
      <c r="CD569" s="106"/>
      <c r="CE569" s="106"/>
      <c r="CF569" s="172" t="str">
        <f>IF(SUM(Table1[[#This Row],[Multiple]:[Level (all)62]])&lt;1,IF(Table1[[#This Row],[General]]=1,1,""),"")</f>
        <v/>
      </c>
      <c r="CG569" s="172" t="str">
        <f>IF(SUM(Table1[[#This Row],[Multiple]:[Level (all)62]])&lt;1,IF(Table1[[#This Row],[Beginner]]=1,1,""),"")</f>
        <v/>
      </c>
      <c r="CH569" s="171" t="str">
        <f>IF(SUM(Table1[[#This Row],[Multiple]:[Level (all)62]])&lt;1,IF(Table1[[#This Row],[Intermediate]]=1,1,""),"")</f>
        <v/>
      </c>
      <c r="CI569" s="171" t="str">
        <f>IF(SUM(Table1[[#This Row],[Multiple]:[Level (all)62]])&lt;1,IF(Table1[[#This Row],[Advanced]]=1,1,""),"")</f>
        <v/>
      </c>
      <c r="CJ569" s="171" t="str">
        <f>IF(AND(SUM(Table1[[#This Row],[General]:[Advanced]])&lt;4,SUM(Table1[[#This Row],[General]:[Advanced]])&gt;1),1,"")</f>
        <v/>
      </c>
      <c r="CK569" s="171" t="str">
        <f>Table1[[#This Row],[Level (all)]]</f>
        <v/>
      </c>
      <c r="CL569" s="171" t="str">
        <f>IF(Table1[[#This Row],[Multiple audience]]&lt;&gt;1,IF(Table1[[#This Row],[General Audience]]=1,1,""),"")</f>
        <v/>
      </c>
      <c r="CM569" s="171" t="str">
        <f>IF(Table1[[#This Row],[Multiple audience]]&lt;&gt;1,IF(Table1[[#This Row],[Planners / Designers ]]=1,1,""),"")</f>
        <v/>
      </c>
      <c r="CN569" s="171" t="str">
        <f>IF(Table1[[#This Row],[Multiple audience]]&lt;&gt;1,IF(Table1[[#This Row],[Regulatory Assessors]]=1,1,""),"")</f>
        <v/>
      </c>
      <c r="CO569" s="171" t="str">
        <f>IF(Table1[[#This Row],[Multiple audience]]&lt;&gt;1,IF(Table1[[#This Row],[Builders / Management]]=1,1,""),"")</f>
        <v/>
      </c>
      <c r="CP569" s="171" t="str">
        <f>IF(Table1[[#This Row],[Multiple audience]]&lt;&gt;1,IF(Table1[[#This Row],[Energy / Sus Assessors]]=1,1,""),"")</f>
        <v/>
      </c>
      <c r="CQ569" s="171" t="str">
        <f>IF(Table1[[#This Row],[Multiple audience]]&lt;&gt;1,IF(Table1[[#This Row],[Semi-skilled]]=1,1,""),"")</f>
        <v/>
      </c>
      <c r="CR569" s="171" t="str">
        <f>IF(Table1[[#This Row],[Multiple audience]]&lt;&gt;1,IF(Table1[[#This Row],[Trades]]=1,1,""),"")</f>
        <v/>
      </c>
      <c r="CS569" s="171" t="str">
        <f>IF(Table1[[#This Row],[Multiple audience]]&lt;&gt;1,IF(Table1[[#This Row],[Other]]=1,1,""),"")</f>
        <v/>
      </c>
      <c r="CT569" s="171" t="str">
        <f>IF(SUM(Table1[[#This Row],[General Audience]:[Other]])&gt;1,1,"")</f>
        <v/>
      </c>
      <c r="CU569" s="171" t="str">
        <f>IF(Table1[[#This Row],[Various  ]]&lt;&gt;1,IF(Table1[[#This Row],[Calculator / Software]]=1,1,""),"")</f>
        <v/>
      </c>
      <c r="CV569" s="171" t="str">
        <f>IF(Table1[[#This Row],[Various  ]]&lt;&gt;1,IF(Table1[[#This Row],[Information  ]]=1,1,""),"")</f>
        <v/>
      </c>
      <c r="CW569" s="171" t="str">
        <f>IF(Table1[[#This Row],[Various  ]]&lt;&gt;1,IF(Table1[[#This Row],[Interactive Tool]]=1,1,""),"")</f>
        <v/>
      </c>
      <c r="CX569" s="171" t="str">
        <f>IF(Table1[[#This Row],[Various  ]]&lt;&gt;1,IF(Table1[[#This Row],[Technical Specifications]]=1,1,""),"")</f>
        <v/>
      </c>
      <c r="CY569" s="171" t="str">
        <f>IF(Table1[[#This Row],[Various  ]]&lt;&gt;1,IF(Table1[[#This Row],[Training Resources]]=1,1,""),"")</f>
        <v/>
      </c>
      <c r="CZ569" s="171" t="str">
        <f>IF(Table1[[#This Row],[Various  ]]&lt;&gt;1,IF(Table1[[#This Row],[Toolbox]]=1,1,""),"")</f>
        <v/>
      </c>
      <c r="DA569" s="169" t="str">
        <f>IF(Table1[[#This Row],[Various  ]]&lt;&gt;1,IF(Table1[[#This Row],[Video]]=1,1,""),"")</f>
        <v/>
      </c>
      <c r="DB569" s="169" t="str">
        <f>IF(Table1[[#This Row],[Various  ]]&lt;&gt;1,IF(Table1[[#This Row],[Case study]]=1,1,""),"")</f>
        <v/>
      </c>
      <c r="DC569" s="169" t="str">
        <f>IF(Table1[[#This Row],[Various  ]]&lt;&gt;1,IF(Table1[[#This Row],[Other   ]]=1,1,""),"")</f>
        <v/>
      </c>
      <c r="DD569" s="169" t="str">
        <f>IF(Table1[[#This Row],[Various  ]]&lt;&gt;1,IF(Table1[[#This Row],[Standards]]=1,1,""),"")</f>
        <v/>
      </c>
      <c r="DE569" s="169" t="str">
        <f>IF(Table1[[#This Row],[Various]]=1,1,IF(SUM(Table1[[#This Row],[Calculator / Software]:[Standards]])&gt;1,1,""))</f>
        <v/>
      </c>
      <c r="DF569" s="169" t="str">
        <f>IF(Table1[[#This Row],[Multiple NCC links]]&lt;&gt;1,IF(Table1[[#This Row],[Design]]=1,1,""),"")</f>
        <v/>
      </c>
      <c r="DG569" s="169" t="str">
        <f>IF(Table1[[#This Row],[Multiple NCC links]]&lt;&gt;1,IF(Table1[[#This Row],[Assessment / Verification]]=1,1,""),"")</f>
        <v/>
      </c>
      <c r="DH569" s="169" t="str">
        <f>IF(Table1[[#This Row],[Multiple NCC links]]&lt;&gt;1,IF(Table1[[#This Row],[Climate Specific ]]=1,1,""),"")</f>
        <v/>
      </c>
      <c r="DI569" s="169" t="str">
        <f>IF(Table1[[#This Row],[Multiple NCC links]]&lt;&gt;1,IF(Table1[[#This Row],[Alterations / Additions]]=1,1,""),"")</f>
        <v/>
      </c>
      <c r="DJ569" s="169" t="str">
        <f>IF(Table1[[#This Row],[Multiple NCC links]]&lt;&gt;1,IF(Table1[[#This Row],[Glazing]]=1,1,""),"")</f>
        <v/>
      </c>
      <c r="DK569" s="169" t="str">
        <f>IF(Table1[[#This Row],[Multiple NCC links]]&lt;&gt;1,IF(Table1[[#This Row],[Building Fabric / Thermal / Sealing]]=1,1,""),"")</f>
        <v/>
      </c>
      <c r="DL569" s="169" t="str">
        <f>IF(Table1[[#This Row],[Multiple NCC links]]&lt;&gt;1,IF(Table1[[#This Row],[Lighting]]=1,1,""),"")</f>
        <v/>
      </c>
      <c r="DM569" s="169" t="str">
        <f>IF(Table1[[#This Row],[Multiple NCC links]]&lt;&gt;1,IF(Table1[[#This Row],[HVAC]]=1,1,""),"")</f>
        <v/>
      </c>
      <c r="DN569" s="169" t="str">
        <f>IF(Table1[[#This Row],[Multiple NCC links]]&lt;&gt;1,IF(Table1[[#This Row],[Services]]=1,1,""),"")</f>
        <v/>
      </c>
      <c r="DO569" s="169" t="str">
        <f>IF(Table1[[#This Row],[Multiple NCC links]]&lt;&gt;1,IF(Table1[[#This Row],[Maintenance &amp; Monitoring]]=1,1,""),"")</f>
        <v/>
      </c>
      <c r="DP569" s="169" t="str">
        <f>IF(Table1[[#This Row],[Multiple NCC links]]&lt;&gt;1,IF(Table1[[#This Row],[Hand over / Operations]]=1,1,""),"")</f>
        <v/>
      </c>
      <c r="DQ569" s="169" t="str">
        <f>IF(Table1[[#This Row],[Multiple NCC links]]&lt;&gt;1,IF(Table1[[#This Row],[As built assessment]]=1,1,""),"")</f>
        <v/>
      </c>
      <c r="DR569" s="169" t="str">
        <f>IF(Table1[[#This Row],[Multiple NCC links]]&lt;&gt;1,IF(Table1[[#This Row],[Beyond compliance]]=1,1,""),"")</f>
        <v/>
      </c>
      <c r="DS569" s="169" t="str">
        <f>IF(SUM(Table1[[#This Row],[Design]:[Beyond compliance]])&gt;1,1,"")</f>
        <v/>
      </c>
      <c r="DT569" s="169" t="str">
        <f>IF(Table1[[#This Row],[Both Residential &amp; Commercial4]]&lt;&gt;1,IF(Table1[[#This Row],[Residential]]=1,1,""),"")</f>
        <v/>
      </c>
      <c r="DU569" s="169" t="str">
        <f>IF(Table1[[#This Row],[Both Residential &amp; Commercial4]]&lt;&gt;1,IF(Table1[[#This Row],[Commercial]]=1,1,""),"")</f>
        <v/>
      </c>
      <c r="DV569" s="169" t="str">
        <f>Table1[[#This Row],[Residential &amp; Commercial]]</f>
        <v/>
      </c>
      <c r="DW569" s="169"/>
    </row>
    <row r="570" spans="1:127" s="49" customFormat="1" ht="20.25" thickTop="1" thickBot="1" x14ac:dyDescent="0.35">
      <c r="A570" s="97"/>
      <c r="B570" s="97"/>
      <c r="C570" s="88"/>
      <c r="D570" s="88"/>
      <c r="E570" s="176"/>
      <c r="F570" s="176"/>
      <c r="G570" s="176"/>
      <c r="H570" s="176"/>
      <c r="I570" s="90" t="str">
        <f>IF(AND(Table1[[#This Row],[General]]=1,Table1[[#This Row],[Beginner]]=1,Table1[[#This Row],[Intermediate]]=1,Table1[[#This Row],[Advanced]]=1),1,"")</f>
        <v/>
      </c>
      <c r="J570" s="90" t="str">
        <f>CONCATENATE(IF(Table1[[#This Row],[General]]=1,"General, ",""), IF(Table1[[#This Row],[Beginner]]=1,"Beginner, ",""),IF(Table1[[#This Row],[Intermediate]]=1,"Intermediate, ",""), IF(Table1[[#This Row],[Advanced]]=1,"Advanced",""))</f>
        <v/>
      </c>
      <c r="K570" s="91"/>
      <c r="L570" s="179"/>
      <c r="M570" s="91"/>
      <c r="N570" s="91"/>
      <c r="O570" s="159"/>
      <c r="P570" s="91"/>
      <c r="Q570" s="91"/>
      <c r="R570" s="91"/>
      <c r="S57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70" s="102"/>
      <c r="U570" s="102"/>
      <c r="V570" s="240"/>
      <c r="W570" s="240"/>
      <c r="X570" s="102"/>
      <c r="Y570" s="102"/>
      <c r="Z570" s="102"/>
      <c r="AA570" s="102"/>
      <c r="AB570" s="102"/>
      <c r="AC570" s="102"/>
      <c r="AD570" s="102"/>
      <c r="AE570" s="102"/>
      <c r="AF570" s="102"/>
      <c r="AG57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70" s="103"/>
      <c r="AI570" s="103"/>
      <c r="AJ570" s="103"/>
      <c r="AK570" s="74" t="str">
        <f>CONCATENATE(IF(Table1[[#This Row],[Digital]]=1,"Digital, ",""),IF(Table1[[#This Row],[Face to Face]]=1,"Face to face, ",""),IF(Table1[[#This Row],[Blended]]=1,"Blended",""))</f>
        <v/>
      </c>
      <c r="AL570" s="99"/>
      <c r="AM570" s="104"/>
      <c r="AN570" s="130"/>
      <c r="AO570" s="94"/>
      <c r="AP570" s="182"/>
      <c r="AQ570" s="94"/>
      <c r="AR570" s="94"/>
      <c r="AS570" s="94"/>
      <c r="AT570" s="94"/>
      <c r="AU570" s="94"/>
      <c r="AV570" s="182"/>
      <c r="AW570" s="182"/>
      <c r="AX570" s="182"/>
      <c r="AY570" s="94"/>
      <c r="AZ57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7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70" s="95"/>
      <c r="BC570" s="95"/>
      <c r="BD570" s="90" t="str">
        <f>IF(AND(Table1[[#This Row],[Residential]]=1,Table1[[#This Row],[Commercial]]=1),1,"")</f>
        <v/>
      </c>
      <c r="BE570" s="90" t="str">
        <f>CONCATENATE(IF(Table1[[#This Row],[Residential]]=1,"Residential, ",""),IF(Table1[[#This Row],[Commercial]]=1,"Commercial",""))</f>
        <v/>
      </c>
      <c r="BF570" s="94"/>
      <c r="BG570" s="94"/>
      <c r="BH570" s="94"/>
      <c r="BI570" s="94"/>
      <c r="BJ570" s="94"/>
      <c r="BK570" s="94"/>
      <c r="BL570" s="94"/>
      <c r="BM570" s="182"/>
      <c r="BN570" s="94"/>
      <c r="BO57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70" s="178"/>
      <c r="BQ570" s="120"/>
      <c r="BR570" s="132"/>
      <c r="BS570" s="120"/>
      <c r="BT570" s="175"/>
      <c r="BU570" s="175"/>
      <c r="BV570" s="175"/>
      <c r="BW570" s="121"/>
      <c r="BX570" s="121"/>
      <c r="BY570" s="121"/>
      <c r="BZ570" s="227"/>
      <c r="CA57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70" s="48">
        <f>COUNTIF(Table1[[#This Row],[Validity]:[Alignment with NCC (Yes=1,No=0)]],"N/A")</f>
        <v>0</v>
      </c>
      <c r="CC570" s="48">
        <f>IF(ISERROR(Table1[[#This Row],[Total Quality Score (out of 10)]]/(4-Table1[[#This Row],[N/A Count]])),0,Table1[[#This Row],[Total Quality Score (out of 10)]]/(4-Table1[[#This Row],[N/A Count]]))</f>
        <v>0</v>
      </c>
      <c r="CD570" s="106"/>
      <c r="CE570" s="106"/>
      <c r="CF570" s="172" t="str">
        <f>IF(SUM(Table1[[#This Row],[Multiple]:[Level (all)62]])&lt;1,IF(Table1[[#This Row],[General]]=1,1,""),"")</f>
        <v/>
      </c>
      <c r="CG570" s="172" t="str">
        <f>IF(SUM(Table1[[#This Row],[Multiple]:[Level (all)62]])&lt;1,IF(Table1[[#This Row],[Beginner]]=1,1,""),"")</f>
        <v/>
      </c>
      <c r="CH570" s="171" t="str">
        <f>IF(SUM(Table1[[#This Row],[Multiple]:[Level (all)62]])&lt;1,IF(Table1[[#This Row],[Intermediate]]=1,1,""),"")</f>
        <v/>
      </c>
      <c r="CI570" s="171" t="str">
        <f>IF(SUM(Table1[[#This Row],[Multiple]:[Level (all)62]])&lt;1,IF(Table1[[#This Row],[Advanced]]=1,1,""),"")</f>
        <v/>
      </c>
      <c r="CJ570" s="171" t="str">
        <f>IF(AND(SUM(Table1[[#This Row],[General]:[Advanced]])&lt;4,SUM(Table1[[#This Row],[General]:[Advanced]])&gt;1),1,"")</f>
        <v/>
      </c>
      <c r="CK570" s="171" t="str">
        <f>Table1[[#This Row],[Level (all)]]</f>
        <v/>
      </c>
      <c r="CL570" s="171" t="str">
        <f>IF(Table1[[#This Row],[Multiple audience]]&lt;&gt;1,IF(Table1[[#This Row],[General Audience]]=1,1,""),"")</f>
        <v/>
      </c>
      <c r="CM570" s="171" t="str">
        <f>IF(Table1[[#This Row],[Multiple audience]]&lt;&gt;1,IF(Table1[[#This Row],[Planners / Designers ]]=1,1,""),"")</f>
        <v/>
      </c>
      <c r="CN570" s="171" t="str">
        <f>IF(Table1[[#This Row],[Multiple audience]]&lt;&gt;1,IF(Table1[[#This Row],[Regulatory Assessors]]=1,1,""),"")</f>
        <v/>
      </c>
      <c r="CO570" s="171" t="str">
        <f>IF(Table1[[#This Row],[Multiple audience]]&lt;&gt;1,IF(Table1[[#This Row],[Builders / Management]]=1,1,""),"")</f>
        <v/>
      </c>
      <c r="CP570" s="171" t="str">
        <f>IF(Table1[[#This Row],[Multiple audience]]&lt;&gt;1,IF(Table1[[#This Row],[Energy / Sus Assessors]]=1,1,""),"")</f>
        <v/>
      </c>
      <c r="CQ570" s="171" t="str">
        <f>IF(Table1[[#This Row],[Multiple audience]]&lt;&gt;1,IF(Table1[[#This Row],[Semi-skilled]]=1,1,""),"")</f>
        <v/>
      </c>
      <c r="CR570" s="171" t="str">
        <f>IF(Table1[[#This Row],[Multiple audience]]&lt;&gt;1,IF(Table1[[#This Row],[Trades]]=1,1,""),"")</f>
        <v/>
      </c>
      <c r="CS570" s="171" t="str">
        <f>IF(Table1[[#This Row],[Multiple audience]]&lt;&gt;1,IF(Table1[[#This Row],[Other]]=1,1,""),"")</f>
        <v/>
      </c>
      <c r="CT570" s="171" t="str">
        <f>IF(SUM(Table1[[#This Row],[General Audience]:[Other]])&gt;1,1,"")</f>
        <v/>
      </c>
      <c r="CU570" s="171" t="str">
        <f>IF(Table1[[#This Row],[Various  ]]&lt;&gt;1,IF(Table1[[#This Row],[Calculator / Software]]=1,1,""),"")</f>
        <v/>
      </c>
      <c r="CV570" s="171" t="str">
        <f>IF(Table1[[#This Row],[Various  ]]&lt;&gt;1,IF(Table1[[#This Row],[Information  ]]=1,1,""),"")</f>
        <v/>
      </c>
      <c r="CW570" s="171" t="str">
        <f>IF(Table1[[#This Row],[Various  ]]&lt;&gt;1,IF(Table1[[#This Row],[Interactive Tool]]=1,1,""),"")</f>
        <v/>
      </c>
      <c r="CX570" s="171" t="str">
        <f>IF(Table1[[#This Row],[Various  ]]&lt;&gt;1,IF(Table1[[#This Row],[Technical Specifications]]=1,1,""),"")</f>
        <v/>
      </c>
      <c r="CY570" s="171" t="str">
        <f>IF(Table1[[#This Row],[Various  ]]&lt;&gt;1,IF(Table1[[#This Row],[Training Resources]]=1,1,""),"")</f>
        <v/>
      </c>
      <c r="CZ570" s="171" t="str">
        <f>IF(Table1[[#This Row],[Various  ]]&lt;&gt;1,IF(Table1[[#This Row],[Toolbox]]=1,1,""),"")</f>
        <v/>
      </c>
      <c r="DA570" s="169" t="str">
        <f>IF(Table1[[#This Row],[Various  ]]&lt;&gt;1,IF(Table1[[#This Row],[Video]]=1,1,""),"")</f>
        <v/>
      </c>
      <c r="DB570" s="169" t="str">
        <f>IF(Table1[[#This Row],[Various  ]]&lt;&gt;1,IF(Table1[[#This Row],[Case study]]=1,1,""),"")</f>
        <v/>
      </c>
      <c r="DC570" s="169" t="str">
        <f>IF(Table1[[#This Row],[Various  ]]&lt;&gt;1,IF(Table1[[#This Row],[Other   ]]=1,1,""),"")</f>
        <v/>
      </c>
      <c r="DD570" s="169" t="str">
        <f>IF(Table1[[#This Row],[Various  ]]&lt;&gt;1,IF(Table1[[#This Row],[Standards]]=1,1,""),"")</f>
        <v/>
      </c>
      <c r="DE570" s="169" t="str">
        <f>IF(Table1[[#This Row],[Various]]=1,1,IF(SUM(Table1[[#This Row],[Calculator / Software]:[Standards]])&gt;1,1,""))</f>
        <v/>
      </c>
      <c r="DF570" s="169" t="str">
        <f>IF(Table1[[#This Row],[Multiple NCC links]]&lt;&gt;1,IF(Table1[[#This Row],[Design]]=1,1,""),"")</f>
        <v/>
      </c>
      <c r="DG570" s="169" t="str">
        <f>IF(Table1[[#This Row],[Multiple NCC links]]&lt;&gt;1,IF(Table1[[#This Row],[Assessment / Verification]]=1,1,""),"")</f>
        <v/>
      </c>
      <c r="DH570" s="169" t="str">
        <f>IF(Table1[[#This Row],[Multiple NCC links]]&lt;&gt;1,IF(Table1[[#This Row],[Climate Specific ]]=1,1,""),"")</f>
        <v/>
      </c>
      <c r="DI570" s="169" t="str">
        <f>IF(Table1[[#This Row],[Multiple NCC links]]&lt;&gt;1,IF(Table1[[#This Row],[Alterations / Additions]]=1,1,""),"")</f>
        <v/>
      </c>
      <c r="DJ570" s="169" t="str">
        <f>IF(Table1[[#This Row],[Multiple NCC links]]&lt;&gt;1,IF(Table1[[#This Row],[Glazing]]=1,1,""),"")</f>
        <v/>
      </c>
      <c r="DK570" s="169" t="str">
        <f>IF(Table1[[#This Row],[Multiple NCC links]]&lt;&gt;1,IF(Table1[[#This Row],[Building Fabric / Thermal / Sealing]]=1,1,""),"")</f>
        <v/>
      </c>
      <c r="DL570" s="169" t="str">
        <f>IF(Table1[[#This Row],[Multiple NCC links]]&lt;&gt;1,IF(Table1[[#This Row],[Lighting]]=1,1,""),"")</f>
        <v/>
      </c>
      <c r="DM570" s="169" t="str">
        <f>IF(Table1[[#This Row],[Multiple NCC links]]&lt;&gt;1,IF(Table1[[#This Row],[HVAC]]=1,1,""),"")</f>
        <v/>
      </c>
      <c r="DN570" s="169" t="str">
        <f>IF(Table1[[#This Row],[Multiple NCC links]]&lt;&gt;1,IF(Table1[[#This Row],[Services]]=1,1,""),"")</f>
        <v/>
      </c>
      <c r="DO570" s="169" t="str">
        <f>IF(Table1[[#This Row],[Multiple NCC links]]&lt;&gt;1,IF(Table1[[#This Row],[Maintenance &amp; Monitoring]]=1,1,""),"")</f>
        <v/>
      </c>
      <c r="DP570" s="169" t="str">
        <f>IF(Table1[[#This Row],[Multiple NCC links]]&lt;&gt;1,IF(Table1[[#This Row],[Hand over / Operations]]=1,1,""),"")</f>
        <v/>
      </c>
      <c r="DQ570" s="169" t="str">
        <f>IF(Table1[[#This Row],[Multiple NCC links]]&lt;&gt;1,IF(Table1[[#This Row],[As built assessment]]=1,1,""),"")</f>
        <v/>
      </c>
      <c r="DR570" s="169" t="str">
        <f>IF(Table1[[#This Row],[Multiple NCC links]]&lt;&gt;1,IF(Table1[[#This Row],[Beyond compliance]]=1,1,""),"")</f>
        <v/>
      </c>
      <c r="DS570" s="169" t="str">
        <f>IF(SUM(Table1[[#This Row],[Design]:[Beyond compliance]])&gt;1,1,"")</f>
        <v/>
      </c>
      <c r="DT570" s="169" t="str">
        <f>IF(Table1[[#This Row],[Both Residential &amp; Commercial4]]&lt;&gt;1,IF(Table1[[#This Row],[Residential]]=1,1,""),"")</f>
        <v/>
      </c>
      <c r="DU570" s="169" t="str">
        <f>IF(Table1[[#This Row],[Both Residential &amp; Commercial4]]&lt;&gt;1,IF(Table1[[#This Row],[Commercial]]=1,1,""),"")</f>
        <v/>
      </c>
      <c r="DV570" s="169" t="str">
        <f>Table1[[#This Row],[Residential &amp; Commercial]]</f>
        <v/>
      </c>
      <c r="DW570" s="169"/>
    </row>
    <row r="571" spans="1:127" s="49" customFormat="1" ht="20.25" thickTop="1" thickBot="1" x14ac:dyDescent="0.35">
      <c r="A571" s="97"/>
      <c r="B571" s="97"/>
      <c r="C571" s="88"/>
      <c r="D571" s="88"/>
      <c r="E571" s="176"/>
      <c r="F571" s="176"/>
      <c r="G571" s="176"/>
      <c r="H571" s="176"/>
      <c r="I571" s="90" t="str">
        <f>IF(AND(Table1[[#This Row],[General]]=1,Table1[[#This Row],[Beginner]]=1,Table1[[#This Row],[Intermediate]]=1,Table1[[#This Row],[Advanced]]=1),1,"")</f>
        <v/>
      </c>
      <c r="J571" s="90" t="str">
        <f>CONCATENATE(IF(Table1[[#This Row],[General]]=1,"General, ",""), IF(Table1[[#This Row],[Beginner]]=1,"Beginner, ",""),IF(Table1[[#This Row],[Intermediate]]=1,"Intermediate, ",""), IF(Table1[[#This Row],[Advanced]]=1,"Advanced",""))</f>
        <v/>
      </c>
      <c r="K571" s="91"/>
      <c r="L571" s="179"/>
      <c r="M571" s="91"/>
      <c r="N571" s="91"/>
      <c r="O571" s="159"/>
      <c r="P571" s="91"/>
      <c r="Q571" s="91"/>
      <c r="R571" s="91"/>
      <c r="S57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71" s="102"/>
      <c r="U571" s="102"/>
      <c r="V571" s="240"/>
      <c r="W571" s="240"/>
      <c r="X571" s="102"/>
      <c r="Y571" s="102"/>
      <c r="Z571" s="102"/>
      <c r="AA571" s="102"/>
      <c r="AB571" s="102"/>
      <c r="AC571" s="102"/>
      <c r="AD571" s="102"/>
      <c r="AE571" s="102"/>
      <c r="AF571" s="102"/>
      <c r="AG57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71" s="103"/>
      <c r="AI571" s="103"/>
      <c r="AJ571" s="103"/>
      <c r="AK571" s="74" t="str">
        <f>CONCATENATE(IF(Table1[[#This Row],[Digital]]=1,"Digital, ",""),IF(Table1[[#This Row],[Face to Face]]=1,"Face to face, ",""),IF(Table1[[#This Row],[Blended]]=1,"Blended",""))</f>
        <v/>
      </c>
      <c r="AL571" s="99"/>
      <c r="AM571" s="104"/>
      <c r="AN571" s="130"/>
      <c r="AO571" s="94"/>
      <c r="AP571" s="182"/>
      <c r="AQ571" s="94"/>
      <c r="AR571" s="94"/>
      <c r="AS571" s="94"/>
      <c r="AT571" s="94"/>
      <c r="AU571" s="94"/>
      <c r="AV571" s="182"/>
      <c r="AW571" s="182"/>
      <c r="AX571" s="182"/>
      <c r="AY571" s="94"/>
      <c r="AZ57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7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71" s="95"/>
      <c r="BC571" s="95"/>
      <c r="BD571" s="90" t="str">
        <f>IF(AND(Table1[[#This Row],[Residential]]=1,Table1[[#This Row],[Commercial]]=1),1,"")</f>
        <v/>
      </c>
      <c r="BE571" s="90" t="str">
        <f>CONCATENATE(IF(Table1[[#This Row],[Residential]]=1,"Residential, ",""),IF(Table1[[#This Row],[Commercial]]=1,"Commercial",""))</f>
        <v/>
      </c>
      <c r="BF571" s="94"/>
      <c r="BG571" s="94"/>
      <c r="BH571" s="94"/>
      <c r="BI571" s="94"/>
      <c r="BJ571" s="94"/>
      <c r="BK571" s="94"/>
      <c r="BL571" s="94"/>
      <c r="BM571" s="182"/>
      <c r="BN571" s="94"/>
      <c r="BO57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71" s="178"/>
      <c r="BQ571" s="120"/>
      <c r="BR571" s="132"/>
      <c r="BS571" s="120"/>
      <c r="BT571" s="175"/>
      <c r="BU571" s="175"/>
      <c r="BV571" s="175"/>
      <c r="BW571" s="121"/>
      <c r="BX571" s="121"/>
      <c r="BY571" s="121"/>
      <c r="BZ571" s="227"/>
      <c r="CA57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71" s="48">
        <f>COUNTIF(Table1[[#This Row],[Validity]:[Alignment with NCC (Yes=1,No=0)]],"N/A")</f>
        <v>0</v>
      </c>
      <c r="CC571" s="48">
        <f>IF(ISERROR(Table1[[#This Row],[Total Quality Score (out of 10)]]/(4-Table1[[#This Row],[N/A Count]])),0,Table1[[#This Row],[Total Quality Score (out of 10)]]/(4-Table1[[#This Row],[N/A Count]]))</f>
        <v>0</v>
      </c>
      <c r="CD571" s="106"/>
      <c r="CE571" s="106"/>
      <c r="CF571" s="172" t="str">
        <f>IF(SUM(Table1[[#This Row],[Multiple]:[Level (all)62]])&lt;1,IF(Table1[[#This Row],[General]]=1,1,""),"")</f>
        <v/>
      </c>
      <c r="CG571" s="172" t="str">
        <f>IF(SUM(Table1[[#This Row],[Multiple]:[Level (all)62]])&lt;1,IF(Table1[[#This Row],[Beginner]]=1,1,""),"")</f>
        <v/>
      </c>
      <c r="CH571" s="171" t="str">
        <f>IF(SUM(Table1[[#This Row],[Multiple]:[Level (all)62]])&lt;1,IF(Table1[[#This Row],[Intermediate]]=1,1,""),"")</f>
        <v/>
      </c>
      <c r="CI571" s="171" t="str">
        <f>IF(SUM(Table1[[#This Row],[Multiple]:[Level (all)62]])&lt;1,IF(Table1[[#This Row],[Advanced]]=1,1,""),"")</f>
        <v/>
      </c>
      <c r="CJ571" s="171" t="str">
        <f>IF(AND(SUM(Table1[[#This Row],[General]:[Advanced]])&lt;4,SUM(Table1[[#This Row],[General]:[Advanced]])&gt;1),1,"")</f>
        <v/>
      </c>
      <c r="CK571" s="171" t="str">
        <f>Table1[[#This Row],[Level (all)]]</f>
        <v/>
      </c>
      <c r="CL571" s="171" t="str">
        <f>IF(Table1[[#This Row],[Multiple audience]]&lt;&gt;1,IF(Table1[[#This Row],[General Audience]]=1,1,""),"")</f>
        <v/>
      </c>
      <c r="CM571" s="171" t="str">
        <f>IF(Table1[[#This Row],[Multiple audience]]&lt;&gt;1,IF(Table1[[#This Row],[Planners / Designers ]]=1,1,""),"")</f>
        <v/>
      </c>
      <c r="CN571" s="171" t="str">
        <f>IF(Table1[[#This Row],[Multiple audience]]&lt;&gt;1,IF(Table1[[#This Row],[Regulatory Assessors]]=1,1,""),"")</f>
        <v/>
      </c>
      <c r="CO571" s="171" t="str">
        <f>IF(Table1[[#This Row],[Multiple audience]]&lt;&gt;1,IF(Table1[[#This Row],[Builders / Management]]=1,1,""),"")</f>
        <v/>
      </c>
      <c r="CP571" s="171" t="str">
        <f>IF(Table1[[#This Row],[Multiple audience]]&lt;&gt;1,IF(Table1[[#This Row],[Energy / Sus Assessors]]=1,1,""),"")</f>
        <v/>
      </c>
      <c r="CQ571" s="171" t="str">
        <f>IF(Table1[[#This Row],[Multiple audience]]&lt;&gt;1,IF(Table1[[#This Row],[Semi-skilled]]=1,1,""),"")</f>
        <v/>
      </c>
      <c r="CR571" s="171" t="str">
        <f>IF(Table1[[#This Row],[Multiple audience]]&lt;&gt;1,IF(Table1[[#This Row],[Trades]]=1,1,""),"")</f>
        <v/>
      </c>
      <c r="CS571" s="171" t="str">
        <f>IF(Table1[[#This Row],[Multiple audience]]&lt;&gt;1,IF(Table1[[#This Row],[Other]]=1,1,""),"")</f>
        <v/>
      </c>
      <c r="CT571" s="171" t="str">
        <f>IF(SUM(Table1[[#This Row],[General Audience]:[Other]])&gt;1,1,"")</f>
        <v/>
      </c>
      <c r="CU571" s="171" t="str">
        <f>IF(Table1[[#This Row],[Various  ]]&lt;&gt;1,IF(Table1[[#This Row],[Calculator / Software]]=1,1,""),"")</f>
        <v/>
      </c>
      <c r="CV571" s="171" t="str">
        <f>IF(Table1[[#This Row],[Various  ]]&lt;&gt;1,IF(Table1[[#This Row],[Information  ]]=1,1,""),"")</f>
        <v/>
      </c>
      <c r="CW571" s="171" t="str">
        <f>IF(Table1[[#This Row],[Various  ]]&lt;&gt;1,IF(Table1[[#This Row],[Interactive Tool]]=1,1,""),"")</f>
        <v/>
      </c>
      <c r="CX571" s="171" t="str">
        <f>IF(Table1[[#This Row],[Various  ]]&lt;&gt;1,IF(Table1[[#This Row],[Technical Specifications]]=1,1,""),"")</f>
        <v/>
      </c>
      <c r="CY571" s="171" t="str">
        <f>IF(Table1[[#This Row],[Various  ]]&lt;&gt;1,IF(Table1[[#This Row],[Training Resources]]=1,1,""),"")</f>
        <v/>
      </c>
      <c r="CZ571" s="171" t="str">
        <f>IF(Table1[[#This Row],[Various  ]]&lt;&gt;1,IF(Table1[[#This Row],[Toolbox]]=1,1,""),"")</f>
        <v/>
      </c>
      <c r="DA571" s="169" t="str">
        <f>IF(Table1[[#This Row],[Various  ]]&lt;&gt;1,IF(Table1[[#This Row],[Video]]=1,1,""),"")</f>
        <v/>
      </c>
      <c r="DB571" s="169" t="str">
        <f>IF(Table1[[#This Row],[Various  ]]&lt;&gt;1,IF(Table1[[#This Row],[Case study]]=1,1,""),"")</f>
        <v/>
      </c>
      <c r="DC571" s="169" t="str">
        <f>IF(Table1[[#This Row],[Various  ]]&lt;&gt;1,IF(Table1[[#This Row],[Other   ]]=1,1,""),"")</f>
        <v/>
      </c>
      <c r="DD571" s="169" t="str">
        <f>IF(Table1[[#This Row],[Various  ]]&lt;&gt;1,IF(Table1[[#This Row],[Standards]]=1,1,""),"")</f>
        <v/>
      </c>
      <c r="DE571" s="169" t="str">
        <f>IF(Table1[[#This Row],[Various]]=1,1,IF(SUM(Table1[[#This Row],[Calculator / Software]:[Standards]])&gt;1,1,""))</f>
        <v/>
      </c>
      <c r="DF571" s="169" t="str">
        <f>IF(Table1[[#This Row],[Multiple NCC links]]&lt;&gt;1,IF(Table1[[#This Row],[Design]]=1,1,""),"")</f>
        <v/>
      </c>
      <c r="DG571" s="169" t="str">
        <f>IF(Table1[[#This Row],[Multiple NCC links]]&lt;&gt;1,IF(Table1[[#This Row],[Assessment / Verification]]=1,1,""),"")</f>
        <v/>
      </c>
      <c r="DH571" s="169" t="str">
        <f>IF(Table1[[#This Row],[Multiple NCC links]]&lt;&gt;1,IF(Table1[[#This Row],[Climate Specific ]]=1,1,""),"")</f>
        <v/>
      </c>
      <c r="DI571" s="169" t="str">
        <f>IF(Table1[[#This Row],[Multiple NCC links]]&lt;&gt;1,IF(Table1[[#This Row],[Alterations / Additions]]=1,1,""),"")</f>
        <v/>
      </c>
      <c r="DJ571" s="169" t="str">
        <f>IF(Table1[[#This Row],[Multiple NCC links]]&lt;&gt;1,IF(Table1[[#This Row],[Glazing]]=1,1,""),"")</f>
        <v/>
      </c>
      <c r="DK571" s="169" t="str">
        <f>IF(Table1[[#This Row],[Multiple NCC links]]&lt;&gt;1,IF(Table1[[#This Row],[Building Fabric / Thermal / Sealing]]=1,1,""),"")</f>
        <v/>
      </c>
      <c r="DL571" s="169" t="str">
        <f>IF(Table1[[#This Row],[Multiple NCC links]]&lt;&gt;1,IF(Table1[[#This Row],[Lighting]]=1,1,""),"")</f>
        <v/>
      </c>
      <c r="DM571" s="169" t="str">
        <f>IF(Table1[[#This Row],[Multiple NCC links]]&lt;&gt;1,IF(Table1[[#This Row],[HVAC]]=1,1,""),"")</f>
        <v/>
      </c>
      <c r="DN571" s="169" t="str">
        <f>IF(Table1[[#This Row],[Multiple NCC links]]&lt;&gt;1,IF(Table1[[#This Row],[Services]]=1,1,""),"")</f>
        <v/>
      </c>
      <c r="DO571" s="169" t="str">
        <f>IF(Table1[[#This Row],[Multiple NCC links]]&lt;&gt;1,IF(Table1[[#This Row],[Maintenance &amp; Monitoring]]=1,1,""),"")</f>
        <v/>
      </c>
      <c r="DP571" s="169" t="str">
        <f>IF(Table1[[#This Row],[Multiple NCC links]]&lt;&gt;1,IF(Table1[[#This Row],[Hand over / Operations]]=1,1,""),"")</f>
        <v/>
      </c>
      <c r="DQ571" s="169" t="str">
        <f>IF(Table1[[#This Row],[Multiple NCC links]]&lt;&gt;1,IF(Table1[[#This Row],[As built assessment]]=1,1,""),"")</f>
        <v/>
      </c>
      <c r="DR571" s="169" t="str">
        <f>IF(Table1[[#This Row],[Multiple NCC links]]&lt;&gt;1,IF(Table1[[#This Row],[Beyond compliance]]=1,1,""),"")</f>
        <v/>
      </c>
      <c r="DS571" s="169" t="str">
        <f>IF(SUM(Table1[[#This Row],[Design]:[Beyond compliance]])&gt;1,1,"")</f>
        <v/>
      </c>
      <c r="DT571" s="169" t="str">
        <f>IF(Table1[[#This Row],[Both Residential &amp; Commercial4]]&lt;&gt;1,IF(Table1[[#This Row],[Residential]]=1,1,""),"")</f>
        <v/>
      </c>
      <c r="DU571" s="169" t="str">
        <f>IF(Table1[[#This Row],[Both Residential &amp; Commercial4]]&lt;&gt;1,IF(Table1[[#This Row],[Commercial]]=1,1,""),"")</f>
        <v/>
      </c>
      <c r="DV571" s="169" t="str">
        <f>Table1[[#This Row],[Residential &amp; Commercial]]</f>
        <v/>
      </c>
      <c r="DW571" s="169"/>
    </row>
    <row r="572" spans="1:127" s="49" customFormat="1" ht="20.25" thickTop="1" thickBot="1" x14ac:dyDescent="0.35">
      <c r="A572" s="97"/>
      <c r="B572" s="97"/>
      <c r="C572" s="88"/>
      <c r="D572" s="88"/>
      <c r="E572" s="176"/>
      <c r="F572" s="176"/>
      <c r="G572" s="176"/>
      <c r="H572" s="176"/>
      <c r="I572" s="90" t="str">
        <f>IF(AND(Table1[[#This Row],[General]]=1,Table1[[#This Row],[Beginner]]=1,Table1[[#This Row],[Intermediate]]=1,Table1[[#This Row],[Advanced]]=1),1,"")</f>
        <v/>
      </c>
      <c r="J572" s="90" t="str">
        <f>CONCATENATE(IF(Table1[[#This Row],[General]]=1,"General, ",""), IF(Table1[[#This Row],[Beginner]]=1,"Beginner, ",""),IF(Table1[[#This Row],[Intermediate]]=1,"Intermediate, ",""), IF(Table1[[#This Row],[Advanced]]=1,"Advanced",""))</f>
        <v/>
      </c>
      <c r="K572" s="91"/>
      <c r="L572" s="179"/>
      <c r="M572" s="91"/>
      <c r="N572" s="91"/>
      <c r="O572" s="159"/>
      <c r="P572" s="91"/>
      <c r="Q572" s="91"/>
      <c r="R572" s="91"/>
      <c r="S57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72" s="102"/>
      <c r="U572" s="102"/>
      <c r="V572" s="240"/>
      <c r="W572" s="240"/>
      <c r="X572" s="102"/>
      <c r="Y572" s="102"/>
      <c r="Z572" s="102"/>
      <c r="AA572" s="102"/>
      <c r="AB572" s="102"/>
      <c r="AC572" s="102"/>
      <c r="AD572" s="102"/>
      <c r="AE572" s="102"/>
      <c r="AF572" s="102"/>
      <c r="AG57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72" s="103"/>
      <c r="AI572" s="103"/>
      <c r="AJ572" s="103"/>
      <c r="AK572" s="74" t="str">
        <f>CONCATENATE(IF(Table1[[#This Row],[Digital]]=1,"Digital, ",""),IF(Table1[[#This Row],[Face to Face]]=1,"Face to face, ",""),IF(Table1[[#This Row],[Blended]]=1,"Blended",""))</f>
        <v/>
      </c>
      <c r="AL572" s="99"/>
      <c r="AM572" s="104"/>
      <c r="AN572" s="130"/>
      <c r="AO572" s="94"/>
      <c r="AP572" s="182"/>
      <c r="AQ572" s="94"/>
      <c r="AR572" s="94"/>
      <c r="AS572" s="94"/>
      <c r="AT572" s="94"/>
      <c r="AU572" s="94"/>
      <c r="AV572" s="182"/>
      <c r="AW572" s="182"/>
      <c r="AX572" s="182"/>
      <c r="AY572" s="94"/>
      <c r="AZ57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7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72" s="95"/>
      <c r="BC572" s="95"/>
      <c r="BD572" s="90" t="str">
        <f>IF(AND(Table1[[#This Row],[Residential]]=1,Table1[[#This Row],[Commercial]]=1),1,"")</f>
        <v/>
      </c>
      <c r="BE572" s="90" t="str">
        <f>CONCATENATE(IF(Table1[[#This Row],[Residential]]=1,"Residential, ",""),IF(Table1[[#This Row],[Commercial]]=1,"Commercial",""))</f>
        <v/>
      </c>
      <c r="BF572" s="94"/>
      <c r="BG572" s="94"/>
      <c r="BH572" s="94"/>
      <c r="BI572" s="94"/>
      <c r="BJ572" s="94"/>
      <c r="BK572" s="94"/>
      <c r="BL572" s="94"/>
      <c r="BM572" s="182"/>
      <c r="BN572" s="94"/>
      <c r="BO57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72" s="178"/>
      <c r="BQ572" s="120"/>
      <c r="BR572" s="132"/>
      <c r="BS572" s="120"/>
      <c r="BT572" s="175"/>
      <c r="BU572" s="175"/>
      <c r="BV572" s="175"/>
      <c r="BW572" s="121"/>
      <c r="BX572" s="121"/>
      <c r="BY572" s="121"/>
      <c r="BZ572" s="227"/>
      <c r="CA57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72" s="48">
        <f>COUNTIF(Table1[[#This Row],[Validity]:[Alignment with NCC (Yes=1,No=0)]],"N/A")</f>
        <v>0</v>
      </c>
      <c r="CC572" s="48">
        <f>IF(ISERROR(Table1[[#This Row],[Total Quality Score (out of 10)]]/(4-Table1[[#This Row],[N/A Count]])),0,Table1[[#This Row],[Total Quality Score (out of 10)]]/(4-Table1[[#This Row],[N/A Count]]))</f>
        <v>0</v>
      </c>
      <c r="CD572" s="106"/>
      <c r="CE572" s="106"/>
      <c r="CF572" s="172" t="str">
        <f>IF(SUM(Table1[[#This Row],[Multiple]:[Level (all)62]])&lt;1,IF(Table1[[#This Row],[General]]=1,1,""),"")</f>
        <v/>
      </c>
      <c r="CG572" s="172" t="str">
        <f>IF(SUM(Table1[[#This Row],[Multiple]:[Level (all)62]])&lt;1,IF(Table1[[#This Row],[Beginner]]=1,1,""),"")</f>
        <v/>
      </c>
      <c r="CH572" s="171" t="str">
        <f>IF(SUM(Table1[[#This Row],[Multiple]:[Level (all)62]])&lt;1,IF(Table1[[#This Row],[Intermediate]]=1,1,""),"")</f>
        <v/>
      </c>
      <c r="CI572" s="171" t="str">
        <f>IF(SUM(Table1[[#This Row],[Multiple]:[Level (all)62]])&lt;1,IF(Table1[[#This Row],[Advanced]]=1,1,""),"")</f>
        <v/>
      </c>
      <c r="CJ572" s="171" t="str">
        <f>IF(AND(SUM(Table1[[#This Row],[General]:[Advanced]])&lt;4,SUM(Table1[[#This Row],[General]:[Advanced]])&gt;1),1,"")</f>
        <v/>
      </c>
      <c r="CK572" s="171" t="str">
        <f>Table1[[#This Row],[Level (all)]]</f>
        <v/>
      </c>
      <c r="CL572" s="171" t="str">
        <f>IF(Table1[[#This Row],[Multiple audience]]&lt;&gt;1,IF(Table1[[#This Row],[General Audience]]=1,1,""),"")</f>
        <v/>
      </c>
      <c r="CM572" s="171" t="str">
        <f>IF(Table1[[#This Row],[Multiple audience]]&lt;&gt;1,IF(Table1[[#This Row],[Planners / Designers ]]=1,1,""),"")</f>
        <v/>
      </c>
      <c r="CN572" s="171" t="str">
        <f>IF(Table1[[#This Row],[Multiple audience]]&lt;&gt;1,IF(Table1[[#This Row],[Regulatory Assessors]]=1,1,""),"")</f>
        <v/>
      </c>
      <c r="CO572" s="171" t="str">
        <f>IF(Table1[[#This Row],[Multiple audience]]&lt;&gt;1,IF(Table1[[#This Row],[Builders / Management]]=1,1,""),"")</f>
        <v/>
      </c>
      <c r="CP572" s="171" t="str">
        <f>IF(Table1[[#This Row],[Multiple audience]]&lt;&gt;1,IF(Table1[[#This Row],[Energy / Sus Assessors]]=1,1,""),"")</f>
        <v/>
      </c>
      <c r="CQ572" s="171" t="str">
        <f>IF(Table1[[#This Row],[Multiple audience]]&lt;&gt;1,IF(Table1[[#This Row],[Semi-skilled]]=1,1,""),"")</f>
        <v/>
      </c>
      <c r="CR572" s="171" t="str">
        <f>IF(Table1[[#This Row],[Multiple audience]]&lt;&gt;1,IF(Table1[[#This Row],[Trades]]=1,1,""),"")</f>
        <v/>
      </c>
      <c r="CS572" s="171" t="str">
        <f>IF(Table1[[#This Row],[Multiple audience]]&lt;&gt;1,IF(Table1[[#This Row],[Other]]=1,1,""),"")</f>
        <v/>
      </c>
      <c r="CT572" s="171" t="str">
        <f>IF(SUM(Table1[[#This Row],[General Audience]:[Other]])&gt;1,1,"")</f>
        <v/>
      </c>
      <c r="CU572" s="171" t="str">
        <f>IF(Table1[[#This Row],[Various  ]]&lt;&gt;1,IF(Table1[[#This Row],[Calculator / Software]]=1,1,""),"")</f>
        <v/>
      </c>
      <c r="CV572" s="171" t="str">
        <f>IF(Table1[[#This Row],[Various  ]]&lt;&gt;1,IF(Table1[[#This Row],[Information  ]]=1,1,""),"")</f>
        <v/>
      </c>
      <c r="CW572" s="171" t="str">
        <f>IF(Table1[[#This Row],[Various  ]]&lt;&gt;1,IF(Table1[[#This Row],[Interactive Tool]]=1,1,""),"")</f>
        <v/>
      </c>
      <c r="CX572" s="171" t="str">
        <f>IF(Table1[[#This Row],[Various  ]]&lt;&gt;1,IF(Table1[[#This Row],[Technical Specifications]]=1,1,""),"")</f>
        <v/>
      </c>
      <c r="CY572" s="171" t="str">
        <f>IF(Table1[[#This Row],[Various  ]]&lt;&gt;1,IF(Table1[[#This Row],[Training Resources]]=1,1,""),"")</f>
        <v/>
      </c>
      <c r="CZ572" s="171" t="str">
        <f>IF(Table1[[#This Row],[Various  ]]&lt;&gt;1,IF(Table1[[#This Row],[Toolbox]]=1,1,""),"")</f>
        <v/>
      </c>
      <c r="DA572" s="169" t="str">
        <f>IF(Table1[[#This Row],[Various  ]]&lt;&gt;1,IF(Table1[[#This Row],[Video]]=1,1,""),"")</f>
        <v/>
      </c>
      <c r="DB572" s="169" t="str">
        <f>IF(Table1[[#This Row],[Various  ]]&lt;&gt;1,IF(Table1[[#This Row],[Case study]]=1,1,""),"")</f>
        <v/>
      </c>
      <c r="DC572" s="169" t="str">
        <f>IF(Table1[[#This Row],[Various  ]]&lt;&gt;1,IF(Table1[[#This Row],[Other   ]]=1,1,""),"")</f>
        <v/>
      </c>
      <c r="DD572" s="169" t="str">
        <f>IF(Table1[[#This Row],[Various  ]]&lt;&gt;1,IF(Table1[[#This Row],[Standards]]=1,1,""),"")</f>
        <v/>
      </c>
      <c r="DE572" s="169" t="str">
        <f>IF(Table1[[#This Row],[Various]]=1,1,IF(SUM(Table1[[#This Row],[Calculator / Software]:[Standards]])&gt;1,1,""))</f>
        <v/>
      </c>
      <c r="DF572" s="169" t="str">
        <f>IF(Table1[[#This Row],[Multiple NCC links]]&lt;&gt;1,IF(Table1[[#This Row],[Design]]=1,1,""),"")</f>
        <v/>
      </c>
      <c r="DG572" s="169" t="str">
        <f>IF(Table1[[#This Row],[Multiple NCC links]]&lt;&gt;1,IF(Table1[[#This Row],[Assessment / Verification]]=1,1,""),"")</f>
        <v/>
      </c>
      <c r="DH572" s="169" t="str">
        <f>IF(Table1[[#This Row],[Multiple NCC links]]&lt;&gt;1,IF(Table1[[#This Row],[Climate Specific ]]=1,1,""),"")</f>
        <v/>
      </c>
      <c r="DI572" s="169" t="str">
        <f>IF(Table1[[#This Row],[Multiple NCC links]]&lt;&gt;1,IF(Table1[[#This Row],[Alterations / Additions]]=1,1,""),"")</f>
        <v/>
      </c>
      <c r="DJ572" s="169" t="str">
        <f>IF(Table1[[#This Row],[Multiple NCC links]]&lt;&gt;1,IF(Table1[[#This Row],[Glazing]]=1,1,""),"")</f>
        <v/>
      </c>
      <c r="DK572" s="169" t="str">
        <f>IF(Table1[[#This Row],[Multiple NCC links]]&lt;&gt;1,IF(Table1[[#This Row],[Building Fabric / Thermal / Sealing]]=1,1,""),"")</f>
        <v/>
      </c>
      <c r="DL572" s="169" t="str">
        <f>IF(Table1[[#This Row],[Multiple NCC links]]&lt;&gt;1,IF(Table1[[#This Row],[Lighting]]=1,1,""),"")</f>
        <v/>
      </c>
      <c r="DM572" s="169" t="str">
        <f>IF(Table1[[#This Row],[Multiple NCC links]]&lt;&gt;1,IF(Table1[[#This Row],[HVAC]]=1,1,""),"")</f>
        <v/>
      </c>
      <c r="DN572" s="169" t="str">
        <f>IF(Table1[[#This Row],[Multiple NCC links]]&lt;&gt;1,IF(Table1[[#This Row],[Services]]=1,1,""),"")</f>
        <v/>
      </c>
      <c r="DO572" s="169" t="str">
        <f>IF(Table1[[#This Row],[Multiple NCC links]]&lt;&gt;1,IF(Table1[[#This Row],[Maintenance &amp; Monitoring]]=1,1,""),"")</f>
        <v/>
      </c>
      <c r="DP572" s="169" t="str">
        <f>IF(Table1[[#This Row],[Multiple NCC links]]&lt;&gt;1,IF(Table1[[#This Row],[Hand over / Operations]]=1,1,""),"")</f>
        <v/>
      </c>
      <c r="DQ572" s="169" t="str">
        <f>IF(Table1[[#This Row],[Multiple NCC links]]&lt;&gt;1,IF(Table1[[#This Row],[As built assessment]]=1,1,""),"")</f>
        <v/>
      </c>
      <c r="DR572" s="169" t="str">
        <f>IF(Table1[[#This Row],[Multiple NCC links]]&lt;&gt;1,IF(Table1[[#This Row],[Beyond compliance]]=1,1,""),"")</f>
        <v/>
      </c>
      <c r="DS572" s="169" t="str">
        <f>IF(SUM(Table1[[#This Row],[Design]:[Beyond compliance]])&gt;1,1,"")</f>
        <v/>
      </c>
      <c r="DT572" s="169" t="str">
        <f>IF(Table1[[#This Row],[Both Residential &amp; Commercial4]]&lt;&gt;1,IF(Table1[[#This Row],[Residential]]=1,1,""),"")</f>
        <v/>
      </c>
      <c r="DU572" s="169" t="str">
        <f>IF(Table1[[#This Row],[Both Residential &amp; Commercial4]]&lt;&gt;1,IF(Table1[[#This Row],[Commercial]]=1,1,""),"")</f>
        <v/>
      </c>
      <c r="DV572" s="169" t="str">
        <f>Table1[[#This Row],[Residential &amp; Commercial]]</f>
        <v/>
      </c>
      <c r="DW572" s="169"/>
    </row>
    <row r="573" spans="1:127" s="49" customFormat="1" ht="20.25" thickTop="1" thickBot="1" x14ac:dyDescent="0.35">
      <c r="A573" s="97"/>
      <c r="B573" s="97"/>
      <c r="C573" s="88"/>
      <c r="D573" s="88"/>
      <c r="E573" s="176"/>
      <c r="F573" s="176"/>
      <c r="G573" s="176"/>
      <c r="H573" s="176"/>
      <c r="I573" s="90" t="str">
        <f>IF(AND(Table1[[#This Row],[General]]=1,Table1[[#This Row],[Beginner]]=1,Table1[[#This Row],[Intermediate]]=1,Table1[[#This Row],[Advanced]]=1),1,"")</f>
        <v/>
      </c>
      <c r="J573" s="90" t="str">
        <f>CONCATENATE(IF(Table1[[#This Row],[General]]=1,"General, ",""), IF(Table1[[#This Row],[Beginner]]=1,"Beginner, ",""),IF(Table1[[#This Row],[Intermediate]]=1,"Intermediate, ",""), IF(Table1[[#This Row],[Advanced]]=1,"Advanced",""))</f>
        <v/>
      </c>
      <c r="K573" s="91"/>
      <c r="L573" s="179"/>
      <c r="M573" s="91"/>
      <c r="N573" s="91"/>
      <c r="O573" s="159"/>
      <c r="P573" s="91"/>
      <c r="Q573" s="91"/>
      <c r="R573" s="91"/>
      <c r="S57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73" s="102"/>
      <c r="U573" s="102"/>
      <c r="V573" s="240"/>
      <c r="W573" s="240"/>
      <c r="X573" s="102"/>
      <c r="Y573" s="102"/>
      <c r="Z573" s="102"/>
      <c r="AA573" s="102"/>
      <c r="AB573" s="102"/>
      <c r="AC573" s="102"/>
      <c r="AD573" s="102"/>
      <c r="AE573" s="102"/>
      <c r="AF573" s="102"/>
      <c r="AG57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73" s="103"/>
      <c r="AI573" s="103"/>
      <c r="AJ573" s="103"/>
      <c r="AK573" s="74" t="str">
        <f>CONCATENATE(IF(Table1[[#This Row],[Digital]]=1,"Digital, ",""),IF(Table1[[#This Row],[Face to Face]]=1,"Face to face, ",""),IF(Table1[[#This Row],[Blended]]=1,"Blended",""))</f>
        <v/>
      </c>
      <c r="AL573" s="99"/>
      <c r="AM573" s="104"/>
      <c r="AN573" s="130"/>
      <c r="AO573" s="94"/>
      <c r="AP573" s="182"/>
      <c r="AQ573" s="94"/>
      <c r="AR573" s="94"/>
      <c r="AS573" s="94"/>
      <c r="AT573" s="94"/>
      <c r="AU573" s="94"/>
      <c r="AV573" s="182"/>
      <c r="AW573" s="182"/>
      <c r="AX573" s="182"/>
      <c r="AY573" s="94"/>
      <c r="AZ57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7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73" s="95"/>
      <c r="BC573" s="95"/>
      <c r="BD573" s="90" t="str">
        <f>IF(AND(Table1[[#This Row],[Residential]]=1,Table1[[#This Row],[Commercial]]=1),1,"")</f>
        <v/>
      </c>
      <c r="BE573" s="90" t="str">
        <f>CONCATENATE(IF(Table1[[#This Row],[Residential]]=1,"Residential, ",""),IF(Table1[[#This Row],[Commercial]]=1,"Commercial",""))</f>
        <v/>
      </c>
      <c r="BF573" s="94"/>
      <c r="BG573" s="94"/>
      <c r="BH573" s="94"/>
      <c r="BI573" s="94"/>
      <c r="BJ573" s="94"/>
      <c r="BK573" s="94"/>
      <c r="BL573" s="94"/>
      <c r="BM573" s="182"/>
      <c r="BN573" s="94"/>
      <c r="BO57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73" s="178"/>
      <c r="BQ573" s="120"/>
      <c r="BR573" s="132"/>
      <c r="BS573" s="120"/>
      <c r="BT573" s="175"/>
      <c r="BU573" s="175"/>
      <c r="BV573" s="175"/>
      <c r="BW573" s="121"/>
      <c r="BX573" s="121"/>
      <c r="BY573" s="121"/>
      <c r="BZ573" s="227"/>
      <c r="CA57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73" s="48">
        <f>COUNTIF(Table1[[#This Row],[Validity]:[Alignment with NCC (Yes=1,No=0)]],"N/A")</f>
        <v>0</v>
      </c>
      <c r="CC573" s="48">
        <f>IF(ISERROR(Table1[[#This Row],[Total Quality Score (out of 10)]]/(4-Table1[[#This Row],[N/A Count]])),0,Table1[[#This Row],[Total Quality Score (out of 10)]]/(4-Table1[[#This Row],[N/A Count]]))</f>
        <v>0</v>
      </c>
      <c r="CD573" s="106"/>
      <c r="CE573" s="106"/>
      <c r="CF573" s="172" t="str">
        <f>IF(SUM(Table1[[#This Row],[Multiple]:[Level (all)62]])&lt;1,IF(Table1[[#This Row],[General]]=1,1,""),"")</f>
        <v/>
      </c>
      <c r="CG573" s="172" t="str">
        <f>IF(SUM(Table1[[#This Row],[Multiple]:[Level (all)62]])&lt;1,IF(Table1[[#This Row],[Beginner]]=1,1,""),"")</f>
        <v/>
      </c>
      <c r="CH573" s="171" t="str">
        <f>IF(SUM(Table1[[#This Row],[Multiple]:[Level (all)62]])&lt;1,IF(Table1[[#This Row],[Intermediate]]=1,1,""),"")</f>
        <v/>
      </c>
      <c r="CI573" s="171" t="str">
        <f>IF(SUM(Table1[[#This Row],[Multiple]:[Level (all)62]])&lt;1,IF(Table1[[#This Row],[Advanced]]=1,1,""),"")</f>
        <v/>
      </c>
      <c r="CJ573" s="171" t="str">
        <f>IF(AND(SUM(Table1[[#This Row],[General]:[Advanced]])&lt;4,SUM(Table1[[#This Row],[General]:[Advanced]])&gt;1),1,"")</f>
        <v/>
      </c>
      <c r="CK573" s="171" t="str">
        <f>Table1[[#This Row],[Level (all)]]</f>
        <v/>
      </c>
      <c r="CL573" s="171" t="str">
        <f>IF(Table1[[#This Row],[Multiple audience]]&lt;&gt;1,IF(Table1[[#This Row],[General Audience]]=1,1,""),"")</f>
        <v/>
      </c>
      <c r="CM573" s="171" t="str">
        <f>IF(Table1[[#This Row],[Multiple audience]]&lt;&gt;1,IF(Table1[[#This Row],[Planners / Designers ]]=1,1,""),"")</f>
        <v/>
      </c>
      <c r="CN573" s="171" t="str">
        <f>IF(Table1[[#This Row],[Multiple audience]]&lt;&gt;1,IF(Table1[[#This Row],[Regulatory Assessors]]=1,1,""),"")</f>
        <v/>
      </c>
      <c r="CO573" s="171" t="str">
        <f>IF(Table1[[#This Row],[Multiple audience]]&lt;&gt;1,IF(Table1[[#This Row],[Builders / Management]]=1,1,""),"")</f>
        <v/>
      </c>
      <c r="CP573" s="171" t="str">
        <f>IF(Table1[[#This Row],[Multiple audience]]&lt;&gt;1,IF(Table1[[#This Row],[Energy / Sus Assessors]]=1,1,""),"")</f>
        <v/>
      </c>
      <c r="CQ573" s="171" t="str">
        <f>IF(Table1[[#This Row],[Multiple audience]]&lt;&gt;1,IF(Table1[[#This Row],[Semi-skilled]]=1,1,""),"")</f>
        <v/>
      </c>
      <c r="CR573" s="171" t="str">
        <f>IF(Table1[[#This Row],[Multiple audience]]&lt;&gt;1,IF(Table1[[#This Row],[Trades]]=1,1,""),"")</f>
        <v/>
      </c>
      <c r="CS573" s="171" t="str">
        <f>IF(Table1[[#This Row],[Multiple audience]]&lt;&gt;1,IF(Table1[[#This Row],[Other]]=1,1,""),"")</f>
        <v/>
      </c>
      <c r="CT573" s="171" t="str">
        <f>IF(SUM(Table1[[#This Row],[General Audience]:[Other]])&gt;1,1,"")</f>
        <v/>
      </c>
      <c r="CU573" s="171" t="str">
        <f>IF(Table1[[#This Row],[Various  ]]&lt;&gt;1,IF(Table1[[#This Row],[Calculator / Software]]=1,1,""),"")</f>
        <v/>
      </c>
      <c r="CV573" s="171" t="str">
        <f>IF(Table1[[#This Row],[Various  ]]&lt;&gt;1,IF(Table1[[#This Row],[Information  ]]=1,1,""),"")</f>
        <v/>
      </c>
      <c r="CW573" s="171" t="str">
        <f>IF(Table1[[#This Row],[Various  ]]&lt;&gt;1,IF(Table1[[#This Row],[Interactive Tool]]=1,1,""),"")</f>
        <v/>
      </c>
      <c r="CX573" s="171" t="str">
        <f>IF(Table1[[#This Row],[Various  ]]&lt;&gt;1,IF(Table1[[#This Row],[Technical Specifications]]=1,1,""),"")</f>
        <v/>
      </c>
      <c r="CY573" s="171" t="str">
        <f>IF(Table1[[#This Row],[Various  ]]&lt;&gt;1,IF(Table1[[#This Row],[Training Resources]]=1,1,""),"")</f>
        <v/>
      </c>
      <c r="CZ573" s="171" t="str">
        <f>IF(Table1[[#This Row],[Various  ]]&lt;&gt;1,IF(Table1[[#This Row],[Toolbox]]=1,1,""),"")</f>
        <v/>
      </c>
      <c r="DA573" s="169" t="str">
        <f>IF(Table1[[#This Row],[Various  ]]&lt;&gt;1,IF(Table1[[#This Row],[Video]]=1,1,""),"")</f>
        <v/>
      </c>
      <c r="DB573" s="169" t="str">
        <f>IF(Table1[[#This Row],[Various  ]]&lt;&gt;1,IF(Table1[[#This Row],[Case study]]=1,1,""),"")</f>
        <v/>
      </c>
      <c r="DC573" s="169" t="str">
        <f>IF(Table1[[#This Row],[Various  ]]&lt;&gt;1,IF(Table1[[#This Row],[Other   ]]=1,1,""),"")</f>
        <v/>
      </c>
      <c r="DD573" s="169" t="str">
        <f>IF(Table1[[#This Row],[Various  ]]&lt;&gt;1,IF(Table1[[#This Row],[Standards]]=1,1,""),"")</f>
        <v/>
      </c>
      <c r="DE573" s="169" t="str">
        <f>IF(Table1[[#This Row],[Various]]=1,1,IF(SUM(Table1[[#This Row],[Calculator / Software]:[Standards]])&gt;1,1,""))</f>
        <v/>
      </c>
      <c r="DF573" s="169" t="str">
        <f>IF(Table1[[#This Row],[Multiple NCC links]]&lt;&gt;1,IF(Table1[[#This Row],[Design]]=1,1,""),"")</f>
        <v/>
      </c>
      <c r="DG573" s="169" t="str">
        <f>IF(Table1[[#This Row],[Multiple NCC links]]&lt;&gt;1,IF(Table1[[#This Row],[Assessment / Verification]]=1,1,""),"")</f>
        <v/>
      </c>
      <c r="DH573" s="169" t="str">
        <f>IF(Table1[[#This Row],[Multiple NCC links]]&lt;&gt;1,IF(Table1[[#This Row],[Climate Specific ]]=1,1,""),"")</f>
        <v/>
      </c>
      <c r="DI573" s="169" t="str">
        <f>IF(Table1[[#This Row],[Multiple NCC links]]&lt;&gt;1,IF(Table1[[#This Row],[Alterations / Additions]]=1,1,""),"")</f>
        <v/>
      </c>
      <c r="DJ573" s="169" t="str">
        <f>IF(Table1[[#This Row],[Multiple NCC links]]&lt;&gt;1,IF(Table1[[#This Row],[Glazing]]=1,1,""),"")</f>
        <v/>
      </c>
      <c r="DK573" s="169" t="str">
        <f>IF(Table1[[#This Row],[Multiple NCC links]]&lt;&gt;1,IF(Table1[[#This Row],[Building Fabric / Thermal / Sealing]]=1,1,""),"")</f>
        <v/>
      </c>
      <c r="DL573" s="169" t="str">
        <f>IF(Table1[[#This Row],[Multiple NCC links]]&lt;&gt;1,IF(Table1[[#This Row],[Lighting]]=1,1,""),"")</f>
        <v/>
      </c>
      <c r="DM573" s="169" t="str">
        <f>IF(Table1[[#This Row],[Multiple NCC links]]&lt;&gt;1,IF(Table1[[#This Row],[HVAC]]=1,1,""),"")</f>
        <v/>
      </c>
      <c r="DN573" s="169" t="str">
        <f>IF(Table1[[#This Row],[Multiple NCC links]]&lt;&gt;1,IF(Table1[[#This Row],[Services]]=1,1,""),"")</f>
        <v/>
      </c>
      <c r="DO573" s="169" t="str">
        <f>IF(Table1[[#This Row],[Multiple NCC links]]&lt;&gt;1,IF(Table1[[#This Row],[Maintenance &amp; Monitoring]]=1,1,""),"")</f>
        <v/>
      </c>
      <c r="DP573" s="169" t="str">
        <f>IF(Table1[[#This Row],[Multiple NCC links]]&lt;&gt;1,IF(Table1[[#This Row],[Hand over / Operations]]=1,1,""),"")</f>
        <v/>
      </c>
      <c r="DQ573" s="169" t="str">
        <f>IF(Table1[[#This Row],[Multiple NCC links]]&lt;&gt;1,IF(Table1[[#This Row],[As built assessment]]=1,1,""),"")</f>
        <v/>
      </c>
      <c r="DR573" s="169" t="str">
        <f>IF(Table1[[#This Row],[Multiple NCC links]]&lt;&gt;1,IF(Table1[[#This Row],[Beyond compliance]]=1,1,""),"")</f>
        <v/>
      </c>
      <c r="DS573" s="169" t="str">
        <f>IF(SUM(Table1[[#This Row],[Design]:[Beyond compliance]])&gt;1,1,"")</f>
        <v/>
      </c>
      <c r="DT573" s="169" t="str">
        <f>IF(Table1[[#This Row],[Both Residential &amp; Commercial4]]&lt;&gt;1,IF(Table1[[#This Row],[Residential]]=1,1,""),"")</f>
        <v/>
      </c>
      <c r="DU573" s="169" t="str">
        <f>IF(Table1[[#This Row],[Both Residential &amp; Commercial4]]&lt;&gt;1,IF(Table1[[#This Row],[Commercial]]=1,1,""),"")</f>
        <v/>
      </c>
      <c r="DV573" s="169" t="str">
        <f>Table1[[#This Row],[Residential &amp; Commercial]]</f>
        <v/>
      </c>
      <c r="DW573" s="169"/>
    </row>
    <row r="574" spans="1:127" s="49" customFormat="1" ht="20.25" thickTop="1" thickBot="1" x14ac:dyDescent="0.35">
      <c r="A574" s="97"/>
      <c r="B574" s="97"/>
      <c r="C574" s="88"/>
      <c r="D574" s="88"/>
      <c r="E574" s="176"/>
      <c r="F574" s="176"/>
      <c r="G574" s="176"/>
      <c r="H574" s="176"/>
      <c r="I574" s="90" t="str">
        <f>IF(AND(Table1[[#This Row],[General]]=1,Table1[[#This Row],[Beginner]]=1,Table1[[#This Row],[Intermediate]]=1,Table1[[#This Row],[Advanced]]=1),1,"")</f>
        <v/>
      </c>
      <c r="J574" s="90" t="str">
        <f>CONCATENATE(IF(Table1[[#This Row],[General]]=1,"General, ",""), IF(Table1[[#This Row],[Beginner]]=1,"Beginner, ",""),IF(Table1[[#This Row],[Intermediate]]=1,"Intermediate, ",""), IF(Table1[[#This Row],[Advanced]]=1,"Advanced",""))</f>
        <v/>
      </c>
      <c r="K574" s="91"/>
      <c r="L574" s="179"/>
      <c r="M574" s="91"/>
      <c r="N574" s="91"/>
      <c r="O574" s="159"/>
      <c r="P574" s="91"/>
      <c r="Q574" s="91"/>
      <c r="R574" s="91"/>
      <c r="S57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74" s="102"/>
      <c r="U574" s="102"/>
      <c r="V574" s="240"/>
      <c r="W574" s="240"/>
      <c r="X574" s="102"/>
      <c r="Y574" s="102"/>
      <c r="Z574" s="102"/>
      <c r="AA574" s="102"/>
      <c r="AB574" s="102"/>
      <c r="AC574" s="102"/>
      <c r="AD574" s="102"/>
      <c r="AE574" s="102"/>
      <c r="AF574" s="102"/>
      <c r="AG57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74" s="103"/>
      <c r="AI574" s="103"/>
      <c r="AJ574" s="103"/>
      <c r="AK574" s="74" t="str">
        <f>CONCATENATE(IF(Table1[[#This Row],[Digital]]=1,"Digital, ",""),IF(Table1[[#This Row],[Face to Face]]=1,"Face to face, ",""),IF(Table1[[#This Row],[Blended]]=1,"Blended",""))</f>
        <v/>
      </c>
      <c r="AL574" s="99"/>
      <c r="AM574" s="104"/>
      <c r="AN574" s="130"/>
      <c r="AO574" s="94"/>
      <c r="AP574" s="182"/>
      <c r="AQ574" s="94"/>
      <c r="AR574" s="94"/>
      <c r="AS574" s="94"/>
      <c r="AT574" s="94"/>
      <c r="AU574" s="94"/>
      <c r="AV574" s="182"/>
      <c r="AW574" s="182"/>
      <c r="AX574" s="182"/>
      <c r="AY574" s="94"/>
      <c r="AZ57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7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74" s="95"/>
      <c r="BC574" s="95"/>
      <c r="BD574" s="90" t="str">
        <f>IF(AND(Table1[[#This Row],[Residential]]=1,Table1[[#This Row],[Commercial]]=1),1,"")</f>
        <v/>
      </c>
      <c r="BE574" s="90" t="str">
        <f>CONCATENATE(IF(Table1[[#This Row],[Residential]]=1,"Residential, ",""),IF(Table1[[#This Row],[Commercial]]=1,"Commercial",""))</f>
        <v/>
      </c>
      <c r="BF574" s="94"/>
      <c r="BG574" s="94"/>
      <c r="BH574" s="94"/>
      <c r="BI574" s="94"/>
      <c r="BJ574" s="94"/>
      <c r="BK574" s="94"/>
      <c r="BL574" s="94"/>
      <c r="BM574" s="182"/>
      <c r="BN574" s="94"/>
      <c r="BO57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74" s="178"/>
      <c r="BQ574" s="120"/>
      <c r="BR574" s="132"/>
      <c r="BS574" s="120"/>
      <c r="BT574" s="175"/>
      <c r="BU574" s="175"/>
      <c r="BV574" s="175"/>
      <c r="BW574" s="121"/>
      <c r="BX574" s="121"/>
      <c r="BY574" s="121"/>
      <c r="BZ574" s="227"/>
      <c r="CA57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74" s="48">
        <f>COUNTIF(Table1[[#This Row],[Validity]:[Alignment with NCC (Yes=1,No=0)]],"N/A")</f>
        <v>0</v>
      </c>
      <c r="CC574" s="48">
        <f>IF(ISERROR(Table1[[#This Row],[Total Quality Score (out of 10)]]/(4-Table1[[#This Row],[N/A Count]])),0,Table1[[#This Row],[Total Quality Score (out of 10)]]/(4-Table1[[#This Row],[N/A Count]]))</f>
        <v>0</v>
      </c>
      <c r="CD574" s="106"/>
      <c r="CE574" s="106"/>
      <c r="CF574" s="172" t="str">
        <f>IF(SUM(Table1[[#This Row],[Multiple]:[Level (all)62]])&lt;1,IF(Table1[[#This Row],[General]]=1,1,""),"")</f>
        <v/>
      </c>
      <c r="CG574" s="172" t="str">
        <f>IF(SUM(Table1[[#This Row],[Multiple]:[Level (all)62]])&lt;1,IF(Table1[[#This Row],[Beginner]]=1,1,""),"")</f>
        <v/>
      </c>
      <c r="CH574" s="171" t="str">
        <f>IF(SUM(Table1[[#This Row],[Multiple]:[Level (all)62]])&lt;1,IF(Table1[[#This Row],[Intermediate]]=1,1,""),"")</f>
        <v/>
      </c>
      <c r="CI574" s="171" t="str">
        <f>IF(SUM(Table1[[#This Row],[Multiple]:[Level (all)62]])&lt;1,IF(Table1[[#This Row],[Advanced]]=1,1,""),"")</f>
        <v/>
      </c>
      <c r="CJ574" s="171" t="str">
        <f>IF(AND(SUM(Table1[[#This Row],[General]:[Advanced]])&lt;4,SUM(Table1[[#This Row],[General]:[Advanced]])&gt;1),1,"")</f>
        <v/>
      </c>
      <c r="CK574" s="171" t="str">
        <f>Table1[[#This Row],[Level (all)]]</f>
        <v/>
      </c>
      <c r="CL574" s="171" t="str">
        <f>IF(Table1[[#This Row],[Multiple audience]]&lt;&gt;1,IF(Table1[[#This Row],[General Audience]]=1,1,""),"")</f>
        <v/>
      </c>
      <c r="CM574" s="171" t="str">
        <f>IF(Table1[[#This Row],[Multiple audience]]&lt;&gt;1,IF(Table1[[#This Row],[Planners / Designers ]]=1,1,""),"")</f>
        <v/>
      </c>
      <c r="CN574" s="171" t="str">
        <f>IF(Table1[[#This Row],[Multiple audience]]&lt;&gt;1,IF(Table1[[#This Row],[Regulatory Assessors]]=1,1,""),"")</f>
        <v/>
      </c>
      <c r="CO574" s="171" t="str">
        <f>IF(Table1[[#This Row],[Multiple audience]]&lt;&gt;1,IF(Table1[[#This Row],[Builders / Management]]=1,1,""),"")</f>
        <v/>
      </c>
      <c r="CP574" s="171" t="str">
        <f>IF(Table1[[#This Row],[Multiple audience]]&lt;&gt;1,IF(Table1[[#This Row],[Energy / Sus Assessors]]=1,1,""),"")</f>
        <v/>
      </c>
      <c r="CQ574" s="171" t="str">
        <f>IF(Table1[[#This Row],[Multiple audience]]&lt;&gt;1,IF(Table1[[#This Row],[Semi-skilled]]=1,1,""),"")</f>
        <v/>
      </c>
      <c r="CR574" s="171" t="str">
        <f>IF(Table1[[#This Row],[Multiple audience]]&lt;&gt;1,IF(Table1[[#This Row],[Trades]]=1,1,""),"")</f>
        <v/>
      </c>
      <c r="CS574" s="171" t="str">
        <f>IF(Table1[[#This Row],[Multiple audience]]&lt;&gt;1,IF(Table1[[#This Row],[Other]]=1,1,""),"")</f>
        <v/>
      </c>
      <c r="CT574" s="171" t="str">
        <f>IF(SUM(Table1[[#This Row],[General Audience]:[Other]])&gt;1,1,"")</f>
        <v/>
      </c>
      <c r="CU574" s="171" t="str">
        <f>IF(Table1[[#This Row],[Various  ]]&lt;&gt;1,IF(Table1[[#This Row],[Calculator / Software]]=1,1,""),"")</f>
        <v/>
      </c>
      <c r="CV574" s="171" t="str">
        <f>IF(Table1[[#This Row],[Various  ]]&lt;&gt;1,IF(Table1[[#This Row],[Information  ]]=1,1,""),"")</f>
        <v/>
      </c>
      <c r="CW574" s="171" t="str">
        <f>IF(Table1[[#This Row],[Various  ]]&lt;&gt;1,IF(Table1[[#This Row],[Interactive Tool]]=1,1,""),"")</f>
        <v/>
      </c>
      <c r="CX574" s="171" t="str">
        <f>IF(Table1[[#This Row],[Various  ]]&lt;&gt;1,IF(Table1[[#This Row],[Technical Specifications]]=1,1,""),"")</f>
        <v/>
      </c>
      <c r="CY574" s="171" t="str">
        <f>IF(Table1[[#This Row],[Various  ]]&lt;&gt;1,IF(Table1[[#This Row],[Training Resources]]=1,1,""),"")</f>
        <v/>
      </c>
      <c r="CZ574" s="171" t="str">
        <f>IF(Table1[[#This Row],[Various  ]]&lt;&gt;1,IF(Table1[[#This Row],[Toolbox]]=1,1,""),"")</f>
        <v/>
      </c>
      <c r="DA574" s="169" t="str">
        <f>IF(Table1[[#This Row],[Various  ]]&lt;&gt;1,IF(Table1[[#This Row],[Video]]=1,1,""),"")</f>
        <v/>
      </c>
      <c r="DB574" s="169" t="str">
        <f>IF(Table1[[#This Row],[Various  ]]&lt;&gt;1,IF(Table1[[#This Row],[Case study]]=1,1,""),"")</f>
        <v/>
      </c>
      <c r="DC574" s="169" t="str">
        <f>IF(Table1[[#This Row],[Various  ]]&lt;&gt;1,IF(Table1[[#This Row],[Other   ]]=1,1,""),"")</f>
        <v/>
      </c>
      <c r="DD574" s="169" t="str">
        <f>IF(Table1[[#This Row],[Various  ]]&lt;&gt;1,IF(Table1[[#This Row],[Standards]]=1,1,""),"")</f>
        <v/>
      </c>
      <c r="DE574" s="169" t="str">
        <f>IF(Table1[[#This Row],[Various]]=1,1,IF(SUM(Table1[[#This Row],[Calculator / Software]:[Standards]])&gt;1,1,""))</f>
        <v/>
      </c>
      <c r="DF574" s="169" t="str">
        <f>IF(Table1[[#This Row],[Multiple NCC links]]&lt;&gt;1,IF(Table1[[#This Row],[Design]]=1,1,""),"")</f>
        <v/>
      </c>
      <c r="DG574" s="169" t="str">
        <f>IF(Table1[[#This Row],[Multiple NCC links]]&lt;&gt;1,IF(Table1[[#This Row],[Assessment / Verification]]=1,1,""),"")</f>
        <v/>
      </c>
      <c r="DH574" s="169" t="str">
        <f>IF(Table1[[#This Row],[Multiple NCC links]]&lt;&gt;1,IF(Table1[[#This Row],[Climate Specific ]]=1,1,""),"")</f>
        <v/>
      </c>
      <c r="DI574" s="169" t="str">
        <f>IF(Table1[[#This Row],[Multiple NCC links]]&lt;&gt;1,IF(Table1[[#This Row],[Alterations / Additions]]=1,1,""),"")</f>
        <v/>
      </c>
      <c r="DJ574" s="169" t="str">
        <f>IF(Table1[[#This Row],[Multiple NCC links]]&lt;&gt;1,IF(Table1[[#This Row],[Glazing]]=1,1,""),"")</f>
        <v/>
      </c>
      <c r="DK574" s="169" t="str">
        <f>IF(Table1[[#This Row],[Multiple NCC links]]&lt;&gt;1,IF(Table1[[#This Row],[Building Fabric / Thermal / Sealing]]=1,1,""),"")</f>
        <v/>
      </c>
      <c r="DL574" s="169" t="str">
        <f>IF(Table1[[#This Row],[Multiple NCC links]]&lt;&gt;1,IF(Table1[[#This Row],[Lighting]]=1,1,""),"")</f>
        <v/>
      </c>
      <c r="DM574" s="169" t="str">
        <f>IF(Table1[[#This Row],[Multiple NCC links]]&lt;&gt;1,IF(Table1[[#This Row],[HVAC]]=1,1,""),"")</f>
        <v/>
      </c>
      <c r="DN574" s="169" t="str">
        <f>IF(Table1[[#This Row],[Multiple NCC links]]&lt;&gt;1,IF(Table1[[#This Row],[Services]]=1,1,""),"")</f>
        <v/>
      </c>
      <c r="DO574" s="169" t="str">
        <f>IF(Table1[[#This Row],[Multiple NCC links]]&lt;&gt;1,IF(Table1[[#This Row],[Maintenance &amp; Monitoring]]=1,1,""),"")</f>
        <v/>
      </c>
      <c r="DP574" s="169" t="str">
        <f>IF(Table1[[#This Row],[Multiple NCC links]]&lt;&gt;1,IF(Table1[[#This Row],[Hand over / Operations]]=1,1,""),"")</f>
        <v/>
      </c>
      <c r="DQ574" s="169" t="str">
        <f>IF(Table1[[#This Row],[Multiple NCC links]]&lt;&gt;1,IF(Table1[[#This Row],[As built assessment]]=1,1,""),"")</f>
        <v/>
      </c>
      <c r="DR574" s="169" t="str">
        <f>IF(Table1[[#This Row],[Multiple NCC links]]&lt;&gt;1,IF(Table1[[#This Row],[Beyond compliance]]=1,1,""),"")</f>
        <v/>
      </c>
      <c r="DS574" s="169" t="str">
        <f>IF(SUM(Table1[[#This Row],[Design]:[Beyond compliance]])&gt;1,1,"")</f>
        <v/>
      </c>
      <c r="DT574" s="169" t="str">
        <f>IF(Table1[[#This Row],[Both Residential &amp; Commercial4]]&lt;&gt;1,IF(Table1[[#This Row],[Residential]]=1,1,""),"")</f>
        <v/>
      </c>
      <c r="DU574" s="169" t="str">
        <f>IF(Table1[[#This Row],[Both Residential &amp; Commercial4]]&lt;&gt;1,IF(Table1[[#This Row],[Commercial]]=1,1,""),"")</f>
        <v/>
      </c>
      <c r="DV574" s="169" t="str">
        <f>Table1[[#This Row],[Residential &amp; Commercial]]</f>
        <v/>
      </c>
      <c r="DW574" s="169"/>
    </row>
    <row r="575" spans="1:127" s="49" customFormat="1" ht="20.25" thickTop="1" thickBot="1" x14ac:dyDescent="0.35">
      <c r="A575" s="97"/>
      <c r="B575" s="97"/>
      <c r="C575" s="88"/>
      <c r="D575" s="88"/>
      <c r="E575" s="176"/>
      <c r="F575" s="176"/>
      <c r="G575" s="176"/>
      <c r="H575" s="176"/>
      <c r="I575" s="90" t="str">
        <f>IF(AND(Table1[[#This Row],[General]]=1,Table1[[#This Row],[Beginner]]=1,Table1[[#This Row],[Intermediate]]=1,Table1[[#This Row],[Advanced]]=1),1,"")</f>
        <v/>
      </c>
      <c r="J575" s="90" t="str">
        <f>CONCATENATE(IF(Table1[[#This Row],[General]]=1,"General, ",""), IF(Table1[[#This Row],[Beginner]]=1,"Beginner, ",""),IF(Table1[[#This Row],[Intermediate]]=1,"Intermediate, ",""), IF(Table1[[#This Row],[Advanced]]=1,"Advanced",""))</f>
        <v/>
      </c>
      <c r="K575" s="91"/>
      <c r="L575" s="179"/>
      <c r="M575" s="91"/>
      <c r="N575" s="91"/>
      <c r="O575" s="159"/>
      <c r="P575" s="91"/>
      <c r="Q575" s="91"/>
      <c r="R575" s="91"/>
      <c r="S57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75" s="102"/>
      <c r="U575" s="102"/>
      <c r="V575" s="240"/>
      <c r="W575" s="240"/>
      <c r="X575" s="102"/>
      <c r="Y575" s="102"/>
      <c r="Z575" s="102"/>
      <c r="AA575" s="102"/>
      <c r="AB575" s="102"/>
      <c r="AC575" s="102"/>
      <c r="AD575" s="102"/>
      <c r="AE575" s="102"/>
      <c r="AF575" s="102"/>
      <c r="AG57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75" s="103"/>
      <c r="AI575" s="103"/>
      <c r="AJ575" s="103"/>
      <c r="AK575" s="74" t="str">
        <f>CONCATENATE(IF(Table1[[#This Row],[Digital]]=1,"Digital, ",""),IF(Table1[[#This Row],[Face to Face]]=1,"Face to face, ",""),IF(Table1[[#This Row],[Blended]]=1,"Blended",""))</f>
        <v/>
      </c>
      <c r="AL575" s="99"/>
      <c r="AM575" s="104"/>
      <c r="AN575" s="130"/>
      <c r="AO575" s="94"/>
      <c r="AP575" s="182"/>
      <c r="AQ575" s="94"/>
      <c r="AR575" s="94"/>
      <c r="AS575" s="94"/>
      <c r="AT575" s="94"/>
      <c r="AU575" s="94"/>
      <c r="AV575" s="182"/>
      <c r="AW575" s="182"/>
      <c r="AX575" s="182"/>
      <c r="AY575" s="94"/>
      <c r="AZ57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7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75" s="95"/>
      <c r="BC575" s="95"/>
      <c r="BD575" s="90" t="str">
        <f>IF(AND(Table1[[#This Row],[Residential]]=1,Table1[[#This Row],[Commercial]]=1),1,"")</f>
        <v/>
      </c>
      <c r="BE575" s="90" t="str">
        <f>CONCATENATE(IF(Table1[[#This Row],[Residential]]=1,"Residential, ",""),IF(Table1[[#This Row],[Commercial]]=1,"Commercial",""))</f>
        <v/>
      </c>
      <c r="BF575" s="94"/>
      <c r="BG575" s="94"/>
      <c r="BH575" s="94"/>
      <c r="BI575" s="94"/>
      <c r="BJ575" s="94"/>
      <c r="BK575" s="94"/>
      <c r="BL575" s="94"/>
      <c r="BM575" s="182"/>
      <c r="BN575" s="94"/>
      <c r="BO57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75" s="178"/>
      <c r="BQ575" s="120"/>
      <c r="BR575" s="132"/>
      <c r="BS575" s="120"/>
      <c r="BT575" s="175"/>
      <c r="BU575" s="175"/>
      <c r="BV575" s="175"/>
      <c r="BW575" s="121"/>
      <c r="BX575" s="121"/>
      <c r="BY575" s="121"/>
      <c r="BZ575" s="227"/>
      <c r="CA57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75" s="48">
        <f>COUNTIF(Table1[[#This Row],[Validity]:[Alignment with NCC (Yes=1,No=0)]],"N/A")</f>
        <v>0</v>
      </c>
      <c r="CC575" s="48">
        <f>IF(ISERROR(Table1[[#This Row],[Total Quality Score (out of 10)]]/(4-Table1[[#This Row],[N/A Count]])),0,Table1[[#This Row],[Total Quality Score (out of 10)]]/(4-Table1[[#This Row],[N/A Count]]))</f>
        <v>0</v>
      </c>
      <c r="CD575" s="106"/>
      <c r="CE575" s="106"/>
      <c r="CF575" s="172" t="str">
        <f>IF(SUM(Table1[[#This Row],[Multiple]:[Level (all)62]])&lt;1,IF(Table1[[#This Row],[General]]=1,1,""),"")</f>
        <v/>
      </c>
      <c r="CG575" s="172" t="str">
        <f>IF(SUM(Table1[[#This Row],[Multiple]:[Level (all)62]])&lt;1,IF(Table1[[#This Row],[Beginner]]=1,1,""),"")</f>
        <v/>
      </c>
      <c r="CH575" s="171" t="str">
        <f>IF(SUM(Table1[[#This Row],[Multiple]:[Level (all)62]])&lt;1,IF(Table1[[#This Row],[Intermediate]]=1,1,""),"")</f>
        <v/>
      </c>
      <c r="CI575" s="171" t="str">
        <f>IF(SUM(Table1[[#This Row],[Multiple]:[Level (all)62]])&lt;1,IF(Table1[[#This Row],[Advanced]]=1,1,""),"")</f>
        <v/>
      </c>
      <c r="CJ575" s="171" t="str">
        <f>IF(AND(SUM(Table1[[#This Row],[General]:[Advanced]])&lt;4,SUM(Table1[[#This Row],[General]:[Advanced]])&gt;1),1,"")</f>
        <v/>
      </c>
      <c r="CK575" s="171" t="str">
        <f>Table1[[#This Row],[Level (all)]]</f>
        <v/>
      </c>
      <c r="CL575" s="171" t="str">
        <f>IF(Table1[[#This Row],[Multiple audience]]&lt;&gt;1,IF(Table1[[#This Row],[General Audience]]=1,1,""),"")</f>
        <v/>
      </c>
      <c r="CM575" s="171" t="str">
        <f>IF(Table1[[#This Row],[Multiple audience]]&lt;&gt;1,IF(Table1[[#This Row],[Planners / Designers ]]=1,1,""),"")</f>
        <v/>
      </c>
      <c r="CN575" s="171" t="str">
        <f>IF(Table1[[#This Row],[Multiple audience]]&lt;&gt;1,IF(Table1[[#This Row],[Regulatory Assessors]]=1,1,""),"")</f>
        <v/>
      </c>
      <c r="CO575" s="171" t="str">
        <f>IF(Table1[[#This Row],[Multiple audience]]&lt;&gt;1,IF(Table1[[#This Row],[Builders / Management]]=1,1,""),"")</f>
        <v/>
      </c>
      <c r="CP575" s="171" t="str">
        <f>IF(Table1[[#This Row],[Multiple audience]]&lt;&gt;1,IF(Table1[[#This Row],[Energy / Sus Assessors]]=1,1,""),"")</f>
        <v/>
      </c>
      <c r="CQ575" s="171" t="str">
        <f>IF(Table1[[#This Row],[Multiple audience]]&lt;&gt;1,IF(Table1[[#This Row],[Semi-skilled]]=1,1,""),"")</f>
        <v/>
      </c>
      <c r="CR575" s="171" t="str">
        <f>IF(Table1[[#This Row],[Multiple audience]]&lt;&gt;1,IF(Table1[[#This Row],[Trades]]=1,1,""),"")</f>
        <v/>
      </c>
      <c r="CS575" s="171" t="str">
        <f>IF(Table1[[#This Row],[Multiple audience]]&lt;&gt;1,IF(Table1[[#This Row],[Other]]=1,1,""),"")</f>
        <v/>
      </c>
      <c r="CT575" s="171" t="str">
        <f>IF(SUM(Table1[[#This Row],[General Audience]:[Other]])&gt;1,1,"")</f>
        <v/>
      </c>
      <c r="CU575" s="171" t="str">
        <f>IF(Table1[[#This Row],[Various  ]]&lt;&gt;1,IF(Table1[[#This Row],[Calculator / Software]]=1,1,""),"")</f>
        <v/>
      </c>
      <c r="CV575" s="171" t="str">
        <f>IF(Table1[[#This Row],[Various  ]]&lt;&gt;1,IF(Table1[[#This Row],[Information  ]]=1,1,""),"")</f>
        <v/>
      </c>
      <c r="CW575" s="171" t="str">
        <f>IF(Table1[[#This Row],[Various  ]]&lt;&gt;1,IF(Table1[[#This Row],[Interactive Tool]]=1,1,""),"")</f>
        <v/>
      </c>
      <c r="CX575" s="171" t="str">
        <f>IF(Table1[[#This Row],[Various  ]]&lt;&gt;1,IF(Table1[[#This Row],[Technical Specifications]]=1,1,""),"")</f>
        <v/>
      </c>
      <c r="CY575" s="171" t="str">
        <f>IF(Table1[[#This Row],[Various  ]]&lt;&gt;1,IF(Table1[[#This Row],[Training Resources]]=1,1,""),"")</f>
        <v/>
      </c>
      <c r="CZ575" s="171" t="str">
        <f>IF(Table1[[#This Row],[Various  ]]&lt;&gt;1,IF(Table1[[#This Row],[Toolbox]]=1,1,""),"")</f>
        <v/>
      </c>
      <c r="DA575" s="169" t="str">
        <f>IF(Table1[[#This Row],[Various  ]]&lt;&gt;1,IF(Table1[[#This Row],[Video]]=1,1,""),"")</f>
        <v/>
      </c>
      <c r="DB575" s="169" t="str">
        <f>IF(Table1[[#This Row],[Various  ]]&lt;&gt;1,IF(Table1[[#This Row],[Case study]]=1,1,""),"")</f>
        <v/>
      </c>
      <c r="DC575" s="169" t="str">
        <f>IF(Table1[[#This Row],[Various  ]]&lt;&gt;1,IF(Table1[[#This Row],[Other   ]]=1,1,""),"")</f>
        <v/>
      </c>
      <c r="DD575" s="169" t="str">
        <f>IF(Table1[[#This Row],[Various  ]]&lt;&gt;1,IF(Table1[[#This Row],[Standards]]=1,1,""),"")</f>
        <v/>
      </c>
      <c r="DE575" s="169" t="str">
        <f>IF(Table1[[#This Row],[Various]]=1,1,IF(SUM(Table1[[#This Row],[Calculator / Software]:[Standards]])&gt;1,1,""))</f>
        <v/>
      </c>
      <c r="DF575" s="169" t="str">
        <f>IF(Table1[[#This Row],[Multiple NCC links]]&lt;&gt;1,IF(Table1[[#This Row],[Design]]=1,1,""),"")</f>
        <v/>
      </c>
      <c r="DG575" s="169" t="str">
        <f>IF(Table1[[#This Row],[Multiple NCC links]]&lt;&gt;1,IF(Table1[[#This Row],[Assessment / Verification]]=1,1,""),"")</f>
        <v/>
      </c>
      <c r="DH575" s="169" t="str">
        <f>IF(Table1[[#This Row],[Multiple NCC links]]&lt;&gt;1,IF(Table1[[#This Row],[Climate Specific ]]=1,1,""),"")</f>
        <v/>
      </c>
      <c r="DI575" s="169" t="str">
        <f>IF(Table1[[#This Row],[Multiple NCC links]]&lt;&gt;1,IF(Table1[[#This Row],[Alterations / Additions]]=1,1,""),"")</f>
        <v/>
      </c>
      <c r="DJ575" s="169" t="str">
        <f>IF(Table1[[#This Row],[Multiple NCC links]]&lt;&gt;1,IF(Table1[[#This Row],[Glazing]]=1,1,""),"")</f>
        <v/>
      </c>
      <c r="DK575" s="169" t="str">
        <f>IF(Table1[[#This Row],[Multiple NCC links]]&lt;&gt;1,IF(Table1[[#This Row],[Building Fabric / Thermal / Sealing]]=1,1,""),"")</f>
        <v/>
      </c>
      <c r="DL575" s="169" t="str">
        <f>IF(Table1[[#This Row],[Multiple NCC links]]&lt;&gt;1,IF(Table1[[#This Row],[Lighting]]=1,1,""),"")</f>
        <v/>
      </c>
      <c r="DM575" s="169" t="str">
        <f>IF(Table1[[#This Row],[Multiple NCC links]]&lt;&gt;1,IF(Table1[[#This Row],[HVAC]]=1,1,""),"")</f>
        <v/>
      </c>
      <c r="DN575" s="169" t="str">
        <f>IF(Table1[[#This Row],[Multiple NCC links]]&lt;&gt;1,IF(Table1[[#This Row],[Services]]=1,1,""),"")</f>
        <v/>
      </c>
      <c r="DO575" s="169" t="str">
        <f>IF(Table1[[#This Row],[Multiple NCC links]]&lt;&gt;1,IF(Table1[[#This Row],[Maintenance &amp; Monitoring]]=1,1,""),"")</f>
        <v/>
      </c>
      <c r="DP575" s="169" t="str">
        <f>IF(Table1[[#This Row],[Multiple NCC links]]&lt;&gt;1,IF(Table1[[#This Row],[Hand over / Operations]]=1,1,""),"")</f>
        <v/>
      </c>
      <c r="DQ575" s="169" t="str">
        <f>IF(Table1[[#This Row],[Multiple NCC links]]&lt;&gt;1,IF(Table1[[#This Row],[As built assessment]]=1,1,""),"")</f>
        <v/>
      </c>
      <c r="DR575" s="169" t="str">
        <f>IF(Table1[[#This Row],[Multiple NCC links]]&lt;&gt;1,IF(Table1[[#This Row],[Beyond compliance]]=1,1,""),"")</f>
        <v/>
      </c>
      <c r="DS575" s="169" t="str">
        <f>IF(SUM(Table1[[#This Row],[Design]:[Beyond compliance]])&gt;1,1,"")</f>
        <v/>
      </c>
      <c r="DT575" s="169" t="str">
        <f>IF(Table1[[#This Row],[Both Residential &amp; Commercial4]]&lt;&gt;1,IF(Table1[[#This Row],[Residential]]=1,1,""),"")</f>
        <v/>
      </c>
      <c r="DU575" s="169" t="str">
        <f>IF(Table1[[#This Row],[Both Residential &amp; Commercial4]]&lt;&gt;1,IF(Table1[[#This Row],[Commercial]]=1,1,""),"")</f>
        <v/>
      </c>
      <c r="DV575" s="169" t="str">
        <f>Table1[[#This Row],[Residential &amp; Commercial]]</f>
        <v/>
      </c>
      <c r="DW575" s="169"/>
    </row>
    <row r="576" spans="1:127" s="49" customFormat="1" ht="20.25" thickTop="1" thickBot="1" x14ac:dyDescent="0.35">
      <c r="A576" s="97"/>
      <c r="B576" s="97"/>
      <c r="C576" s="88"/>
      <c r="D576" s="88"/>
      <c r="E576" s="176"/>
      <c r="F576" s="176"/>
      <c r="G576" s="176"/>
      <c r="H576" s="176"/>
      <c r="I576" s="90" t="str">
        <f>IF(AND(Table1[[#This Row],[General]]=1,Table1[[#This Row],[Beginner]]=1,Table1[[#This Row],[Intermediate]]=1,Table1[[#This Row],[Advanced]]=1),1,"")</f>
        <v/>
      </c>
      <c r="J576" s="90" t="str">
        <f>CONCATENATE(IF(Table1[[#This Row],[General]]=1,"General, ",""), IF(Table1[[#This Row],[Beginner]]=1,"Beginner, ",""),IF(Table1[[#This Row],[Intermediate]]=1,"Intermediate, ",""), IF(Table1[[#This Row],[Advanced]]=1,"Advanced",""))</f>
        <v/>
      </c>
      <c r="K576" s="91"/>
      <c r="L576" s="179"/>
      <c r="M576" s="91"/>
      <c r="N576" s="91"/>
      <c r="O576" s="159"/>
      <c r="P576" s="91"/>
      <c r="Q576" s="91"/>
      <c r="R576" s="91"/>
      <c r="S57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76" s="102"/>
      <c r="U576" s="102"/>
      <c r="V576" s="240"/>
      <c r="W576" s="240"/>
      <c r="X576" s="102"/>
      <c r="Y576" s="102"/>
      <c r="Z576" s="102"/>
      <c r="AA576" s="102"/>
      <c r="AB576" s="102"/>
      <c r="AC576" s="102"/>
      <c r="AD576" s="102"/>
      <c r="AE576" s="102"/>
      <c r="AF576" s="102"/>
      <c r="AG57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76" s="103"/>
      <c r="AI576" s="103"/>
      <c r="AJ576" s="103"/>
      <c r="AK576" s="74" t="str">
        <f>CONCATENATE(IF(Table1[[#This Row],[Digital]]=1,"Digital, ",""),IF(Table1[[#This Row],[Face to Face]]=1,"Face to face, ",""),IF(Table1[[#This Row],[Blended]]=1,"Blended",""))</f>
        <v/>
      </c>
      <c r="AL576" s="99"/>
      <c r="AM576" s="104"/>
      <c r="AN576" s="130"/>
      <c r="AO576" s="94"/>
      <c r="AP576" s="182"/>
      <c r="AQ576" s="94"/>
      <c r="AR576" s="94"/>
      <c r="AS576" s="94"/>
      <c r="AT576" s="94"/>
      <c r="AU576" s="94"/>
      <c r="AV576" s="182"/>
      <c r="AW576" s="182"/>
      <c r="AX576" s="182"/>
      <c r="AY576" s="94"/>
      <c r="AZ57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7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76" s="95"/>
      <c r="BC576" s="95"/>
      <c r="BD576" s="90" t="str">
        <f>IF(AND(Table1[[#This Row],[Residential]]=1,Table1[[#This Row],[Commercial]]=1),1,"")</f>
        <v/>
      </c>
      <c r="BE576" s="90" t="str">
        <f>CONCATENATE(IF(Table1[[#This Row],[Residential]]=1,"Residential, ",""),IF(Table1[[#This Row],[Commercial]]=1,"Commercial",""))</f>
        <v/>
      </c>
      <c r="BF576" s="94"/>
      <c r="BG576" s="94"/>
      <c r="BH576" s="94"/>
      <c r="BI576" s="94"/>
      <c r="BJ576" s="94"/>
      <c r="BK576" s="94"/>
      <c r="BL576" s="94"/>
      <c r="BM576" s="182"/>
      <c r="BN576" s="94"/>
      <c r="BO57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76" s="178"/>
      <c r="BQ576" s="120"/>
      <c r="BR576" s="132"/>
      <c r="BS576" s="120"/>
      <c r="BT576" s="175"/>
      <c r="BU576" s="175"/>
      <c r="BV576" s="175"/>
      <c r="BW576" s="121"/>
      <c r="BX576" s="121"/>
      <c r="BY576" s="121"/>
      <c r="BZ576" s="227"/>
      <c r="CA57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76" s="48">
        <f>COUNTIF(Table1[[#This Row],[Validity]:[Alignment with NCC (Yes=1,No=0)]],"N/A")</f>
        <v>0</v>
      </c>
      <c r="CC576" s="48">
        <f>IF(ISERROR(Table1[[#This Row],[Total Quality Score (out of 10)]]/(4-Table1[[#This Row],[N/A Count]])),0,Table1[[#This Row],[Total Quality Score (out of 10)]]/(4-Table1[[#This Row],[N/A Count]]))</f>
        <v>0</v>
      </c>
      <c r="CD576" s="106"/>
      <c r="CE576" s="106"/>
      <c r="CF576" s="172" t="str">
        <f>IF(SUM(Table1[[#This Row],[Multiple]:[Level (all)62]])&lt;1,IF(Table1[[#This Row],[General]]=1,1,""),"")</f>
        <v/>
      </c>
      <c r="CG576" s="172" t="str">
        <f>IF(SUM(Table1[[#This Row],[Multiple]:[Level (all)62]])&lt;1,IF(Table1[[#This Row],[Beginner]]=1,1,""),"")</f>
        <v/>
      </c>
      <c r="CH576" s="171" t="str">
        <f>IF(SUM(Table1[[#This Row],[Multiple]:[Level (all)62]])&lt;1,IF(Table1[[#This Row],[Intermediate]]=1,1,""),"")</f>
        <v/>
      </c>
      <c r="CI576" s="171" t="str">
        <f>IF(SUM(Table1[[#This Row],[Multiple]:[Level (all)62]])&lt;1,IF(Table1[[#This Row],[Advanced]]=1,1,""),"")</f>
        <v/>
      </c>
      <c r="CJ576" s="171" t="str">
        <f>IF(AND(SUM(Table1[[#This Row],[General]:[Advanced]])&lt;4,SUM(Table1[[#This Row],[General]:[Advanced]])&gt;1),1,"")</f>
        <v/>
      </c>
      <c r="CK576" s="171" t="str">
        <f>Table1[[#This Row],[Level (all)]]</f>
        <v/>
      </c>
      <c r="CL576" s="171" t="str">
        <f>IF(Table1[[#This Row],[Multiple audience]]&lt;&gt;1,IF(Table1[[#This Row],[General Audience]]=1,1,""),"")</f>
        <v/>
      </c>
      <c r="CM576" s="171" t="str">
        <f>IF(Table1[[#This Row],[Multiple audience]]&lt;&gt;1,IF(Table1[[#This Row],[Planners / Designers ]]=1,1,""),"")</f>
        <v/>
      </c>
      <c r="CN576" s="171" t="str">
        <f>IF(Table1[[#This Row],[Multiple audience]]&lt;&gt;1,IF(Table1[[#This Row],[Regulatory Assessors]]=1,1,""),"")</f>
        <v/>
      </c>
      <c r="CO576" s="171" t="str">
        <f>IF(Table1[[#This Row],[Multiple audience]]&lt;&gt;1,IF(Table1[[#This Row],[Builders / Management]]=1,1,""),"")</f>
        <v/>
      </c>
      <c r="CP576" s="171" t="str">
        <f>IF(Table1[[#This Row],[Multiple audience]]&lt;&gt;1,IF(Table1[[#This Row],[Energy / Sus Assessors]]=1,1,""),"")</f>
        <v/>
      </c>
      <c r="CQ576" s="171" t="str">
        <f>IF(Table1[[#This Row],[Multiple audience]]&lt;&gt;1,IF(Table1[[#This Row],[Semi-skilled]]=1,1,""),"")</f>
        <v/>
      </c>
      <c r="CR576" s="171" t="str">
        <f>IF(Table1[[#This Row],[Multiple audience]]&lt;&gt;1,IF(Table1[[#This Row],[Trades]]=1,1,""),"")</f>
        <v/>
      </c>
      <c r="CS576" s="171" t="str">
        <f>IF(Table1[[#This Row],[Multiple audience]]&lt;&gt;1,IF(Table1[[#This Row],[Other]]=1,1,""),"")</f>
        <v/>
      </c>
      <c r="CT576" s="171" t="str">
        <f>IF(SUM(Table1[[#This Row],[General Audience]:[Other]])&gt;1,1,"")</f>
        <v/>
      </c>
      <c r="CU576" s="171" t="str">
        <f>IF(Table1[[#This Row],[Various  ]]&lt;&gt;1,IF(Table1[[#This Row],[Calculator / Software]]=1,1,""),"")</f>
        <v/>
      </c>
      <c r="CV576" s="171" t="str">
        <f>IF(Table1[[#This Row],[Various  ]]&lt;&gt;1,IF(Table1[[#This Row],[Information  ]]=1,1,""),"")</f>
        <v/>
      </c>
      <c r="CW576" s="171" t="str">
        <f>IF(Table1[[#This Row],[Various  ]]&lt;&gt;1,IF(Table1[[#This Row],[Interactive Tool]]=1,1,""),"")</f>
        <v/>
      </c>
      <c r="CX576" s="171" t="str">
        <f>IF(Table1[[#This Row],[Various  ]]&lt;&gt;1,IF(Table1[[#This Row],[Technical Specifications]]=1,1,""),"")</f>
        <v/>
      </c>
      <c r="CY576" s="171" t="str">
        <f>IF(Table1[[#This Row],[Various  ]]&lt;&gt;1,IF(Table1[[#This Row],[Training Resources]]=1,1,""),"")</f>
        <v/>
      </c>
      <c r="CZ576" s="171" t="str">
        <f>IF(Table1[[#This Row],[Various  ]]&lt;&gt;1,IF(Table1[[#This Row],[Toolbox]]=1,1,""),"")</f>
        <v/>
      </c>
      <c r="DA576" s="169" t="str">
        <f>IF(Table1[[#This Row],[Various  ]]&lt;&gt;1,IF(Table1[[#This Row],[Video]]=1,1,""),"")</f>
        <v/>
      </c>
      <c r="DB576" s="169" t="str">
        <f>IF(Table1[[#This Row],[Various  ]]&lt;&gt;1,IF(Table1[[#This Row],[Case study]]=1,1,""),"")</f>
        <v/>
      </c>
      <c r="DC576" s="169" t="str">
        <f>IF(Table1[[#This Row],[Various  ]]&lt;&gt;1,IF(Table1[[#This Row],[Other   ]]=1,1,""),"")</f>
        <v/>
      </c>
      <c r="DD576" s="169" t="str">
        <f>IF(Table1[[#This Row],[Various  ]]&lt;&gt;1,IF(Table1[[#This Row],[Standards]]=1,1,""),"")</f>
        <v/>
      </c>
      <c r="DE576" s="169" t="str">
        <f>IF(Table1[[#This Row],[Various]]=1,1,IF(SUM(Table1[[#This Row],[Calculator / Software]:[Standards]])&gt;1,1,""))</f>
        <v/>
      </c>
      <c r="DF576" s="169" t="str">
        <f>IF(Table1[[#This Row],[Multiple NCC links]]&lt;&gt;1,IF(Table1[[#This Row],[Design]]=1,1,""),"")</f>
        <v/>
      </c>
      <c r="DG576" s="169" t="str">
        <f>IF(Table1[[#This Row],[Multiple NCC links]]&lt;&gt;1,IF(Table1[[#This Row],[Assessment / Verification]]=1,1,""),"")</f>
        <v/>
      </c>
      <c r="DH576" s="169" t="str">
        <f>IF(Table1[[#This Row],[Multiple NCC links]]&lt;&gt;1,IF(Table1[[#This Row],[Climate Specific ]]=1,1,""),"")</f>
        <v/>
      </c>
      <c r="DI576" s="169" t="str">
        <f>IF(Table1[[#This Row],[Multiple NCC links]]&lt;&gt;1,IF(Table1[[#This Row],[Alterations / Additions]]=1,1,""),"")</f>
        <v/>
      </c>
      <c r="DJ576" s="169" t="str">
        <f>IF(Table1[[#This Row],[Multiple NCC links]]&lt;&gt;1,IF(Table1[[#This Row],[Glazing]]=1,1,""),"")</f>
        <v/>
      </c>
      <c r="DK576" s="169" t="str">
        <f>IF(Table1[[#This Row],[Multiple NCC links]]&lt;&gt;1,IF(Table1[[#This Row],[Building Fabric / Thermal / Sealing]]=1,1,""),"")</f>
        <v/>
      </c>
      <c r="DL576" s="169" t="str">
        <f>IF(Table1[[#This Row],[Multiple NCC links]]&lt;&gt;1,IF(Table1[[#This Row],[Lighting]]=1,1,""),"")</f>
        <v/>
      </c>
      <c r="DM576" s="169" t="str">
        <f>IF(Table1[[#This Row],[Multiple NCC links]]&lt;&gt;1,IF(Table1[[#This Row],[HVAC]]=1,1,""),"")</f>
        <v/>
      </c>
      <c r="DN576" s="169" t="str">
        <f>IF(Table1[[#This Row],[Multiple NCC links]]&lt;&gt;1,IF(Table1[[#This Row],[Services]]=1,1,""),"")</f>
        <v/>
      </c>
      <c r="DO576" s="169" t="str">
        <f>IF(Table1[[#This Row],[Multiple NCC links]]&lt;&gt;1,IF(Table1[[#This Row],[Maintenance &amp; Monitoring]]=1,1,""),"")</f>
        <v/>
      </c>
      <c r="DP576" s="169" t="str">
        <f>IF(Table1[[#This Row],[Multiple NCC links]]&lt;&gt;1,IF(Table1[[#This Row],[Hand over / Operations]]=1,1,""),"")</f>
        <v/>
      </c>
      <c r="DQ576" s="169" t="str">
        <f>IF(Table1[[#This Row],[Multiple NCC links]]&lt;&gt;1,IF(Table1[[#This Row],[As built assessment]]=1,1,""),"")</f>
        <v/>
      </c>
      <c r="DR576" s="169" t="str">
        <f>IF(Table1[[#This Row],[Multiple NCC links]]&lt;&gt;1,IF(Table1[[#This Row],[Beyond compliance]]=1,1,""),"")</f>
        <v/>
      </c>
      <c r="DS576" s="169" t="str">
        <f>IF(SUM(Table1[[#This Row],[Design]:[Beyond compliance]])&gt;1,1,"")</f>
        <v/>
      </c>
      <c r="DT576" s="169" t="str">
        <f>IF(Table1[[#This Row],[Both Residential &amp; Commercial4]]&lt;&gt;1,IF(Table1[[#This Row],[Residential]]=1,1,""),"")</f>
        <v/>
      </c>
      <c r="DU576" s="169" t="str">
        <f>IF(Table1[[#This Row],[Both Residential &amp; Commercial4]]&lt;&gt;1,IF(Table1[[#This Row],[Commercial]]=1,1,""),"")</f>
        <v/>
      </c>
      <c r="DV576" s="169" t="str">
        <f>Table1[[#This Row],[Residential &amp; Commercial]]</f>
        <v/>
      </c>
      <c r="DW576" s="169"/>
    </row>
    <row r="577" spans="1:127" s="49" customFormat="1" ht="20.25" thickTop="1" thickBot="1" x14ac:dyDescent="0.35">
      <c r="A577" s="97"/>
      <c r="B577" s="97"/>
      <c r="C577" s="88"/>
      <c r="D577" s="88"/>
      <c r="E577" s="176"/>
      <c r="F577" s="176"/>
      <c r="G577" s="176"/>
      <c r="H577" s="176"/>
      <c r="I577" s="90" t="str">
        <f>IF(AND(Table1[[#This Row],[General]]=1,Table1[[#This Row],[Beginner]]=1,Table1[[#This Row],[Intermediate]]=1,Table1[[#This Row],[Advanced]]=1),1,"")</f>
        <v/>
      </c>
      <c r="J577" s="90" t="str">
        <f>CONCATENATE(IF(Table1[[#This Row],[General]]=1,"General, ",""), IF(Table1[[#This Row],[Beginner]]=1,"Beginner, ",""),IF(Table1[[#This Row],[Intermediate]]=1,"Intermediate, ",""), IF(Table1[[#This Row],[Advanced]]=1,"Advanced",""))</f>
        <v/>
      </c>
      <c r="K577" s="91"/>
      <c r="L577" s="179"/>
      <c r="M577" s="91"/>
      <c r="N577" s="91"/>
      <c r="O577" s="159"/>
      <c r="P577" s="91"/>
      <c r="Q577" s="91"/>
      <c r="R577" s="91"/>
      <c r="S57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77" s="102"/>
      <c r="U577" s="102"/>
      <c r="V577" s="240"/>
      <c r="W577" s="240"/>
      <c r="X577" s="102"/>
      <c r="Y577" s="102"/>
      <c r="Z577" s="102"/>
      <c r="AA577" s="102"/>
      <c r="AB577" s="102"/>
      <c r="AC577" s="102"/>
      <c r="AD577" s="102"/>
      <c r="AE577" s="102"/>
      <c r="AF577" s="102"/>
      <c r="AG57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77" s="103"/>
      <c r="AI577" s="103"/>
      <c r="AJ577" s="103"/>
      <c r="AK577" s="74" t="str">
        <f>CONCATENATE(IF(Table1[[#This Row],[Digital]]=1,"Digital, ",""),IF(Table1[[#This Row],[Face to Face]]=1,"Face to face, ",""),IF(Table1[[#This Row],[Blended]]=1,"Blended",""))</f>
        <v/>
      </c>
      <c r="AL577" s="99"/>
      <c r="AM577" s="104"/>
      <c r="AN577" s="130"/>
      <c r="AO577" s="94"/>
      <c r="AP577" s="182"/>
      <c r="AQ577" s="94"/>
      <c r="AR577" s="94"/>
      <c r="AS577" s="94"/>
      <c r="AT577" s="94"/>
      <c r="AU577" s="94"/>
      <c r="AV577" s="182"/>
      <c r="AW577" s="182"/>
      <c r="AX577" s="182"/>
      <c r="AY577" s="94"/>
      <c r="AZ57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7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77" s="95"/>
      <c r="BC577" s="95"/>
      <c r="BD577" s="90" t="str">
        <f>IF(AND(Table1[[#This Row],[Residential]]=1,Table1[[#This Row],[Commercial]]=1),1,"")</f>
        <v/>
      </c>
      <c r="BE577" s="90" t="str">
        <f>CONCATENATE(IF(Table1[[#This Row],[Residential]]=1,"Residential, ",""),IF(Table1[[#This Row],[Commercial]]=1,"Commercial",""))</f>
        <v/>
      </c>
      <c r="BF577" s="94"/>
      <c r="BG577" s="94"/>
      <c r="BH577" s="94"/>
      <c r="BI577" s="94"/>
      <c r="BJ577" s="94"/>
      <c r="BK577" s="94"/>
      <c r="BL577" s="94"/>
      <c r="BM577" s="182"/>
      <c r="BN577" s="94"/>
      <c r="BO57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77" s="178"/>
      <c r="BQ577" s="120"/>
      <c r="BR577" s="132"/>
      <c r="BS577" s="120"/>
      <c r="BT577" s="175"/>
      <c r="BU577" s="175"/>
      <c r="BV577" s="175"/>
      <c r="BW577" s="121"/>
      <c r="BX577" s="121"/>
      <c r="BY577" s="121"/>
      <c r="BZ577" s="227"/>
      <c r="CA57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77" s="48">
        <f>COUNTIF(Table1[[#This Row],[Validity]:[Alignment with NCC (Yes=1,No=0)]],"N/A")</f>
        <v>0</v>
      </c>
      <c r="CC577" s="48">
        <f>IF(ISERROR(Table1[[#This Row],[Total Quality Score (out of 10)]]/(4-Table1[[#This Row],[N/A Count]])),0,Table1[[#This Row],[Total Quality Score (out of 10)]]/(4-Table1[[#This Row],[N/A Count]]))</f>
        <v>0</v>
      </c>
      <c r="CD577" s="106"/>
      <c r="CE577" s="106"/>
      <c r="CF577" s="172" t="str">
        <f>IF(SUM(Table1[[#This Row],[Multiple]:[Level (all)62]])&lt;1,IF(Table1[[#This Row],[General]]=1,1,""),"")</f>
        <v/>
      </c>
      <c r="CG577" s="172" t="str">
        <f>IF(SUM(Table1[[#This Row],[Multiple]:[Level (all)62]])&lt;1,IF(Table1[[#This Row],[Beginner]]=1,1,""),"")</f>
        <v/>
      </c>
      <c r="CH577" s="171" t="str">
        <f>IF(SUM(Table1[[#This Row],[Multiple]:[Level (all)62]])&lt;1,IF(Table1[[#This Row],[Intermediate]]=1,1,""),"")</f>
        <v/>
      </c>
      <c r="CI577" s="171" t="str">
        <f>IF(SUM(Table1[[#This Row],[Multiple]:[Level (all)62]])&lt;1,IF(Table1[[#This Row],[Advanced]]=1,1,""),"")</f>
        <v/>
      </c>
      <c r="CJ577" s="171" t="str">
        <f>IF(AND(SUM(Table1[[#This Row],[General]:[Advanced]])&lt;4,SUM(Table1[[#This Row],[General]:[Advanced]])&gt;1),1,"")</f>
        <v/>
      </c>
      <c r="CK577" s="171" t="str">
        <f>Table1[[#This Row],[Level (all)]]</f>
        <v/>
      </c>
      <c r="CL577" s="171" t="str">
        <f>IF(Table1[[#This Row],[Multiple audience]]&lt;&gt;1,IF(Table1[[#This Row],[General Audience]]=1,1,""),"")</f>
        <v/>
      </c>
      <c r="CM577" s="171" t="str">
        <f>IF(Table1[[#This Row],[Multiple audience]]&lt;&gt;1,IF(Table1[[#This Row],[Planners / Designers ]]=1,1,""),"")</f>
        <v/>
      </c>
      <c r="CN577" s="171" t="str">
        <f>IF(Table1[[#This Row],[Multiple audience]]&lt;&gt;1,IF(Table1[[#This Row],[Regulatory Assessors]]=1,1,""),"")</f>
        <v/>
      </c>
      <c r="CO577" s="171" t="str">
        <f>IF(Table1[[#This Row],[Multiple audience]]&lt;&gt;1,IF(Table1[[#This Row],[Builders / Management]]=1,1,""),"")</f>
        <v/>
      </c>
      <c r="CP577" s="171" t="str">
        <f>IF(Table1[[#This Row],[Multiple audience]]&lt;&gt;1,IF(Table1[[#This Row],[Energy / Sus Assessors]]=1,1,""),"")</f>
        <v/>
      </c>
      <c r="CQ577" s="171" t="str">
        <f>IF(Table1[[#This Row],[Multiple audience]]&lt;&gt;1,IF(Table1[[#This Row],[Semi-skilled]]=1,1,""),"")</f>
        <v/>
      </c>
      <c r="CR577" s="171" t="str">
        <f>IF(Table1[[#This Row],[Multiple audience]]&lt;&gt;1,IF(Table1[[#This Row],[Trades]]=1,1,""),"")</f>
        <v/>
      </c>
      <c r="CS577" s="171" t="str">
        <f>IF(Table1[[#This Row],[Multiple audience]]&lt;&gt;1,IF(Table1[[#This Row],[Other]]=1,1,""),"")</f>
        <v/>
      </c>
      <c r="CT577" s="171" t="str">
        <f>IF(SUM(Table1[[#This Row],[General Audience]:[Other]])&gt;1,1,"")</f>
        <v/>
      </c>
      <c r="CU577" s="171" t="str">
        <f>IF(Table1[[#This Row],[Various  ]]&lt;&gt;1,IF(Table1[[#This Row],[Calculator / Software]]=1,1,""),"")</f>
        <v/>
      </c>
      <c r="CV577" s="171" t="str">
        <f>IF(Table1[[#This Row],[Various  ]]&lt;&gt;1,IF(Table1[[#This Row],[Information  ]]=1,1,""),"")</f>
        <v/>
      </c>
      <c r="CW577" s="171" t="str">
        <f>IF(Table1[[#This Row],[Various  ]]&lt;&gt;1,IF(Table1[[#This Row],[Interactive Tool]]=1,1,""),"")</f>
        <v/>
      </c>
      <c r="CX577" s="171" t="str">
        <f>IF(Table1[[#This Row],[Various  ]]&lt;&gt;1,IF(Table1[[#This Row],[Technical Specifications]]=1,1,""),"")</f>
        <v/>
      </c>
      <c r="CY577" s="171" t="str">
        <f>IF(Table1[[#This Row],[Various  ]]&lt;&gt;1,IF(Table1[[#This Row],[Training Resources]]=1,1,""),"")</f>
        <v/>
      </c>
      <c r="CZ577" s="171" t="str">
        <f>IF(Table1[[#This Row],[Various  ]]&lt;&gt;1,IF(Table1[[#This Row],[Toolbox]]=1,1,""),"")</f>
        <v/>
      </c>
      <c r="DA577" s="169" t="str">
        <f>IF(Table1[[#This Row],[Various  ]]&lt;&gt;1,IF(Table1[[#This Row],[Video]]=1,1,""),"")</f>
        <v/>
      </c>
      <c r="DB577" s="169" t="str">
        <f>IF(Table1[[#This Row],[Various  ]]&lt;&gt;1,IF(Table1[[#This Row],[Case study]]=1,1,""),"")</f>
        <v/>
      </c>
      <c r="DC577" s="169" t="str">
        <f>IF(Table1[[#This Row],[Various  ]]&lt;&gt;1,IF(Table1[[#This Row],[Other   ]]=1,1,""),"")</f>
        <v/>
      </c>
      <c r="DD577" s="169" t="str">
        <f>IF(Table1[[#This Row],[Various  ]]&lt;&gt;1,IF(Table1[[#This Row],[Standards]]=1,1,""),"")</f>
        <v/>
      </c>
      <c r="DE577" s="169" t="str">
        <f>IF(Table1[[#This Row],[Various]]=1,1,IF(SUM(Table1[[#This Row],[Calculator / Software]:[Standards]])&gt;1,1,""))</f>
        <v/>
      </c>
      <c r="DF577" s="169" t="str">
        <f>IF(Table1[[#This Row],[Multiple NCC links]]&lt;&gt;1,IF(Table1[[#This Row],[Design]]=1,1,""),"")</f>
        <v/>
      </c>
      <c r="DG577" s="169" t="str">
        <f>IF(Table1[[#This Row],[Multiple NCC links]]&lt;&gt;1,IF(Table1[[#This Row],[Assessment / Verification]]=1,1,""),"")</f>
        <v/>
      </c>
      <c r="DH577" s="169" t="str">
        <f>IF(Table1[[#This Row],[Multiple NCC links]]&lt;&gt;1,IF(Table1[[#This Row],[Climate Specific ]]=1,1,""),"")</f>
        <v/>
      </c>
      <c r="DI577" s="169" t="str">
        <f>IF(Table1[[#This Row],[Multiple NCC links]]&lt;&gt;1,IF(Table1[[#This Row],[Alterations / Additions]]=1,1,""),"")</f>
        <v/>
      </c>
      <c r="DJ577" s="169" t="str">
        <f>IF(Table1[[#This Row],[Multiple NCC links]]&lt;&gt;1,IF(Table1[[#This Row],[Glazing]]=1,1,""),"")</f>
        <v/>
      </c>
      <c r="DK577" s="169" t="str">
        <f>IF(Table1[[#This Row],[Multiple NCC links]]&lt;&gt;1,IF(Table1[[#This Row],[Building Fabric / Thermal / Sealing]]=1,1,""),"")</f>
        <v/>
      </c>
      <c r="DL577" s="169" t="str">
        <f>IF(Table1[[#This Row],[Multiple NCC links]]&lt;&gt;1,IF(Table1[[#This Row],[Lighting]]=1,1,""),"")</f>
        <v/>
      </c>
      <c r="DM577" s="169" t="str">
        <f>IF(Table1[[#This Row],[Multiple NCC links]]&lt;&gt;1,IF(Table1[[#This Row],[HVAC]]=1,1,""),"")</f>
        <v/>
      </c>
      <c r="DN577" s="169" t="str">
        <f>IF(Table1[[#This Row],[Multiple NCC links]]&lt;&gt;1,IF(Table1[[#This Row],[Services]]=1,1,""),"")</f>
        <v/>
      </c>
      <c r="DO577" s="169" t="str">
        <f>IF(Table1[[#This Row],[Multiple NCC links]]&lt;&gt;1,IF(Table1[[#This Row],[Maintenance &amp; Monitoring]]=1,1,""),"")</f>
        <v/>
      </c>
      <c r="DP577" s="169" t="str">
        <f>IF(Table1[[#This Row],[Multiple NCC links]]&lt;&gt;1,IF(Table1[[#This Row],[Hand over / Operations]]=1,1,""),"")</f>
        <v/>
      </c>
      <c r="DQ577" s="169" t="str">
        <f>IF(Table1[[#This Row],[Multiple NCC links]]&lt;&gt;1,IF(Table1[[#This Row],[As built assessment]]=1,1,""),"")</f>
        <v/>
      </c>
      <c r="DR577" s="169" t="str">
        <f>IF(Table1[[#This Row],[Multiple NCC links]]&lt;&gt;1,IF(Table1[[#This Row],[Beyond compliance]]=1,1,""),"")</f>
        <v/>
      </c>
      <c r="DS577" s="169" t="str">
        <f>IF(SUM(Table1[[#This Row],[Design]:[Beyond compliance]])&gt;1,1,"")</f>
        <v/>
      </c>
      <c r="DT577" s="169" t="str">
        <f>IF(Table1[[#This Row],[Both Residential &amp; Commercial4]]&lt;&gt;1,IF(Table1[[#This Row],[Residential]]=1,1,""),"")</f>
        <v/>
      </c>
      <c r="DU577" s="169" t="str">
        <f>IF(Table1[[#This Row],[Both Residential &amp; Commercial4]]&lt;&gt;1,IF(Table1[[#This Row],[Commercial]]=1,1,""),"")</f>
        <v/>
      </c>
      <c r="DV577" s="169" t="str">
        <f>Table1[[#This Row],[Residential &amp; Commercial]]</f>
        <v/>
      </c>
      <c r="DW577" s="169"/>
    </row>
    <row r="578" spans="1:127" s="49" customFormat="1" ht="20.25" thickTop="1" thickBot="1" x14ac:dyDescent="0.35">
      <c r="A578" s="97"/>
      <c r="B578" s="97"/>
      <c r="C578" s="88"/>
      <c r="D578" s="88"/>
      <c r="E578" s="176"/>
      <c r="F578" s="176"/>
      <c r="G578" s="176"/>
      <c r="H578" s="176"/>
      <c r="I578" s="90" t="str">
        <f>IF(AND(Table1[[#This Row],[General]]=1,Table1[[#This Row],[Beginner]]=1,Table1[[#This Row],[Intermediate]]=1,Table1[[#This Row],[Advanced]]=1),1,"")</f>
        <v/>
      </c>
      <c r="J578" s="90" t="str">
        <f>CONCATENATE(IF(Table1[[#This Row],[General]]=1,"General, ",""), IF(Table1[[#This Row],[Beginner]]=1,"Beginner, ",""),IF(Table1[[#This Row],[Intermediate]]=1,"Intermediate, ",""), IF(Table1[[#This Row],[Advanced]]=1,"Advanced",""))</f>
        <v/>
      </c>
      <c r="K578" s="91"/>
      <c r="L578" s="179"/>
      <c r="M578" s="91"/>
      <c r="N578" s="91"/>
      <c r="O578" s="159"/>
      <c r="P578" s="91"/>
      <c r="Q578" s="91"/>
      <c r="R578" s="91"/>
      <c r="S57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78" s="102"/>
      <c r="U578" s="102"/>
      <c r="V578" s="240"/>
      <c r="W578" s="240"/>
      <c r="X578" s="102"/>
      <c r="Y578" s="102"/>
      <c r="Z578" s="102"/>
      <c r="AA578" s="102"/>
      <c r="AB578" s="102"/>
      <c r="AC578" s="102"/>
      <c r="AD578" s="102"/>
      <c r="AE578" s="102"/>
      <c r="AF578" s="102"/>
      <c r="AG57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78" s="103"/>
      <c r="AI578" s="103"/>
      <c r="AJ578" s="103"/>
      <c r="AK578" s="74" t="str">
        <f>CONCATENATE(IF(Table1[[#This Row],[Digital]]=1,"Digital, ",""),IF(Table1[[#This Row],[Face to Face]]=1,"Face to face, ",""),IF(Table1[[#This Row],[Blended]]=1,"Blended",""))</f>
        <v/>
      </c>
      <c r="AL578" s="99"/>
      <c r="AM578" s="104"/>
      <c r="AN578" s="130"/>
      <c r="AO578" s="94"/>
      <c r="AP578" s="182"/>
      <c r="AQ578" s="94"/>
      <c r="AR578" s="94"/>
      <c r="AS578" s="94"/>
      <c r="AT578" s="94"/>
      <c r="AU578" s="94"/>
      <c r="AV578" s="182"/>
      <c r="AW578" s="182"/>
      <c r="AX578" s="182"/>
      <c r="AY578" s="94"/>
      <c r="AZ57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7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78" s="95"/>
      <c r="BC578" s="95"/>
      <c r="BD578" s="90" t="str">
        <f>IF(AND(Table1[[#This Row],[Residential]]=1,Table1[[#This Row],[Commercial]]=1),1,"")</f>
        <v/>
      </c>
      <c r="BE578" s="90" t="str">
        <f>CONCATENATE(IF(Table1[[#This Row],[Residential]]=1,"Residential, ",""),IF(Table1[[#This Row],[Commercial]]=1,"Commercial",""))</f>
        <v/>
      </c>
      <c r="BF578" s="94"/>
      <c r="BG578" s="94"/>
      <c r="BH578" s="94"/>
      <c r="BI578" s="94"/>
      <c r="BJ578" s="94"/>
      <c r="BK578" s="94"/>
      <c r="BL578" s="94"/>
      <c r="BM578" s="182"/>
      <c r="BN578" s="94"/>
      <c r="BO57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78" s="178"/>
      <c r="BQ578" s="120"/>
      <c r="BR578" s="132"/>
      <c r="BS578" s="120"/>
      <c r="BT578" s="175"/>
      <c r="BU578" s="175"/>
      <c r="BV578" s="175"/>
      <c r="BW578" s="121"/>
      <c r="BX578" s="121"/>
      <c r="BY578" s="121"/>
      <c r="BZ578" s="227"/>
      <c r="CA57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78" s="48">
        <f>COUNTIF(Table1[[#This Row],[Validity]:[Alignment with NCC (Yes=1,No=0)]],"N/A")</f>
        <v>0</v>
      </c>
      <c r="CC578" s="48">
        <f>IF(ISERROR(Table1[[#This Row],[Total Quality Score (out of 10)]]/(4-Table1[[#This Row],[N/A Count]])),0,Table1[[#This Row],[Total Quality Score (out of 10)]]/(4-Table1[[#This Row],[N/A Count]]))</f>
        <v>0</v>
      </c>
      <c r="CD578" s="106"/>
      <c r="CE578" s="106"/>
      <c r="CF578" s="172" t="str">
        <f>IF(SUM(Table1[[#This Row],[Multiple]:[Level (all)62]])&lt;1,IF(Table1[[#This Row],[General]]=1,1,""),"")</f>
        <v/>
      </c>
      <c r="CG578" s="172" t="str">
        <f>IF(SUM(Table1[[#This Row],[Multiple]:[Level (all)62]])&lt;1,IF(Table1[[#This Row],[Beginner]]=1,1,""),"")</f>
        <v/>
      </c>
      <c r="CH578" s="171" t="str">
        <f>IF(SUM(Table1[[#This Row],[Multiple]:[Level (all)62]])&lt;1,IF(Table1[[#This Row],[Intermediate]]=1,1,""),"")</f>
        <v/>
      </c>
      <c r="CI578" s="171" t="str">
        <f>IF(SUM(Table1[[#This Row],[Multiple]:[Level (all)62]])&lt;1,IF(Table1[[#This Row],[Advanced]]=1,1,""),"")</f>
        <v/>
      </c>
      <c r="CJ578" s="171" t="str">
        <f>IF(AND(SUM(Table1[[#This Row],[General]:[Advanced]])&lt;4,SUM(Table1[[#This Row],[General]:[Advanced]])&gt;1),1,"")</f>
        <v/>
      </c>
      <c r="CK578" s="171" t="str">
        <f>Table1[[#This Row],[Level (all)]]</f>
        <v/>
      </c>
      <c r="CL578" s="171" t="str">
        <f>IF(Table1[[#This Row],[Multiple audience]]&lt;&gt;1,IF(Table1[[#This Row],[General Audience]]=1,1,""),"")</f>
        <v/>
      </c>
      <c r="CM578" s="171" t="str">
        <f>IF(Table1[[#This Row],[Multiple audience]]&lt;&gt;1,IF(Table1[[#This Row],[Planners / Designers ]]=1,1,""),"")</f>
        <v/>
      </c>
      <c r="CN578" s="171" t="str">
        <f>IF(Table1[[#This Row],[Multiple audience]]&lt;&gt;1,IF(Table1[[#This Row],[Regulatory Assessors]]=1,1,""),"")</f>
        <v/>
      </c>
      <c r="CO578" s="171" t="str">
        <f>IF(Table1[[#This Row],[Multiple audience]]&lt;&gt;1,IF(Table1[[#This Row],[Builders / Management]]=1,1,""),"")</f>
        <v/>
      </c>
      <c r="CP578" s="171" t="str">
        <f>IF(Table1[[#This Row],[Multiple audience]]&lt;&gt;1,IF(Table1[[#This Row],[Energy / Sus Assessors]]=1,1,""),"")</f>
        <v/>
      </c>
      <c r="CQ578" s="171" t="str">
        <f>IF(Table1[[#This Row],[Multiple audience]]&lt;&gt;1,IF(Table1[[#This Row],[Semi-skilled]]=1,1,""),"")</f>
        <v/>
      </c>
      <c r="CR578" s="171" t="str">
        <f>IF(Table1[[#This Row],[Multiple audience]]&lt;&gt;1,IF(Table1[[#This Row],[Trades]]=1,1,""),"")</f>
        <v/>
      </c>
      <c r="CS578" s="171" t="str">
        <f>IF(Table1[[#This Row],[Multiple audience]]&lt;&gt;1,IF(Table1[[#This Row],[Other]]=1,1,""),"")</f>
        <v/>
      </c>
      <c r="CT578" s="171" t="str">
        <f>IF(SUM(Table1[[#This Row],[General Audience]:[Other]])&gt;1,1,"")</f>
        <v/>
      </c>
      <c r="CU578" s="171" t="str">
        <f>IF(Table1[[#This Row],[Various  ]]&lt;&gt;1,IF(Table1[[#This Row],[Calculator / Software]]=1,1,""),"")</f>
        <v/>
      </c>
      <c r="CV578" s="171" t="str">
        <f>IF(Table1[[#This Row],[Various  ]]&lt;&gt;1,IF(Table1[[#This Row],[Information  ]]=1,1,""),"")</f>
        <v/>
      </c>
      <c r="CW578" s="171" t="str">
        <f>IF(Table1[[#This Row],[Various  ]]&lt;&gt;1,IF(Table1[[#This Row],[Interactive Tool]]=1,1,""),"")</f>
        <v/>
      </c>
      <c r="CX578" s="171" t="str">
        <f>IF(Table1[[#This Row],[Various  ]]&lt;&gt;1,IF(Table1[[#This Row],[Technical Specifications]]=1,1,""),"")</f>
        <v/>
      </c>
      <c r="CY578" s="171" t="str">
        <f>IF(Table1[[#This Row],[Various  ]]&lt;&gt;1,IF(Table1[[#This Row],[Training Resources]]=1,1,""),"")</f>
        <v/>
      </c>
      <c r="CZ578" s="171" t="str">
        <f>IF(Table1[[#This Row],[Various  ]]&lt;&gt;1,IF(Table1[[#This Row],[Toolbox]]=1,1,""),"")</f>
        <v/>
      </c>
      <c r="DA578" s="169" t="str">
        <f>IF(Table1[[#This Row],[Various  ]]&lt;&gt;1,IF(Table1[[#This Row],[Video]]=1,1,""),"")</f>
        <v/>
      </c>
      <c r="DB578" s="169" t="str">
        <f>IF(Table1[[#This Row],[Various  ]]&lt;&gt;1,IF(Table1[[#This Row],[Case study]]=1,1,""),"")</f>
        <v/>
      </c>
      <c r="DC578" s="169" t="str">
        <f>IF(Table1[[#This Row],[Various  ]]&lt;&gt;1,IF(Table1[[#This Row],[Other   ]]=1,1,""),"")</f>
        <v/>
      </c>
      <c r="DD578" s="169" t="str">
        <f>IF(Table1[[#This Row],[Various  ]]&lt;&gt;1,IF(Table1[[#This Row],[Standards]]=1,1,""),"")</f>
        <v/>
      </c>
      <c r="DE578" s="169" t="str">
        <f>IF(Table1[[#This Row],[Various]]=1,1,IF(SUM(Table1[[#This Row],[Calculator / Software]:[Standards]])&gt;1,1,""))</f>
        <v/>
      </c>
      <c r="DF578" s="169" t="str">
        <f>IF(Table1[[#This Row],[Multiple NCC links]]&lt;&gt;1,IF(Table1[[#This Row],[Design]]=1,1,""),"")</f>
        <v/>
      </c>
      <c r="DG578" s="169" t="str">
        <f>IF(Table1[[#This Row],[Multiple NCC links]]&lt;&gt;1,IF(Table1[[#This Row],[Assessment / Verification]]=1,1,""),"")</f>
        <v/>
      </c>
      <c r="DH578" s="169" t="str">
        <f>IF(Table1[[#This Row],[Multiple NCC links]]&lt;&gt;1,IF(Table1[[#This Row],[Climate Specific ]]=1,1,""),"")</f>
        <v/>
      </c>
      <c r="DI578" s="169" t="str">
        <f>IF(Table1[[#This Row],[Multiple NCC links]]&lt;&gt;1,IF(Table1[[#This Row],[Alterations / Additions]]=1,1,""),"")</f>
        <v/>
      </c>
      <c r="DJ578" s="169" t="str">
        <f>IF(Table1[[#This Row],[Multiple NCC links]]&lt;&gt;1,IF(Table1[[#This Row],[Glazing]]=1,1,""),"")</f>
        <v/>
      </c>
      <c r="DK578" s="169" t="str">
        <f>IF(Table1[[#This Row],[Multiple NCC links]]&lt;&gt;1,IF(Table1[[#This Row],[Building Fabric / Thermal / Sealing]]=1,1,""),"")</f>
        <v/>
      </c>
      <c r="DL578" s="169" t="str">
        <f>IF(Table1[[#This Row],[Multiple NCC links]]&lt;&gt;1,IF(Table1[[#This Row],[Lighting]]=1,1,""),"")</f>
        <v/>
      </c>
      <c r="DM578" s="169" t="str">
        <f>IF(Table1[[#This Row],[Multiple NCC links]]&lt;&gt;1,IF(Table1[[#This Row],[HVAC]]=1,1,""),"")</f>
        <v/>
      </c>
      <c r="DN578" s="169" t="str">
        <f>IF(Table1[[#This Row],[Multiple NCC links]]&lt;&gt;1,IF(Table1[[#This Row],[Services]]=1,1,""),"")</f>
        <v/>
      </c>
      <c r="DO578" s="169" t="str">
        <f>IF(Table1[[#This Row],[Multiple NCC links]]&lt;&gt;1,IF(Table1[[#This Row],[Maintenance &amp; Monitoring]]=1,1,""),"")</f>
        <v/>
      </c>
      <c r="DP578" s="169" t="str">
        <f>IF(Table1[[#This Row],[Multiple NCC links]]&lt;&gt;1,IF(Table1[[#This Row],[Hand over / Operations]]=1,1,""),"")</f>
        <v/>
      </c>
      <c r="DQ578" s="169" t="str">
        <f>IF(Table1[[#This Row],[Multiple NCC links]]&lt;&gt;1,IF(Table1[[#This Row],[As built assessment]]=1,1,""),"")</f>
        <v/>
      </c>
      <c r="DR578" s="169" t="str">
        <f>IF(Table1[[#This Row],[Multiple NCC links]]&lt;&gt;1,IF(Table1[[#This Row],[Beyond compliance]]=1,1,""),"")</f>
        <v/>
      </c>
      <c r="DS578" s="169" t="str">
        <f>IF(SUM(Table1[[#This Row],[Design]:[Beyond compliance]])&gt;1,1,"")</f>
        <v/>
      </c>
      <c r="DT578" s="169" t="str">
        <f>IF(Table1[[#This Row],[Both Residential &amp; Commercial4]]&lt;&gt;1,IF(Table1[[#This Row],[Residential]]=1,1,""),"")</f>
        <v/>
      </c>
      <c r="DU578" s="169" t="str">
        <f>IF(Table1[[#This Row],[Both Residential &amp; Commercial4]]&lt;&gt;1,IF(Table1[[#This Row],[Commercial]]=1,1,""),"")</f>
        <v/>
      </c>
      <c r="DV578" s="169" t="str">
        <f>Table1[[#This Row],[Residential &amp; Commercial]]</f>
        <v/>
      </c>
      <c r="DW578" s="169"/>
    </row>
    <row r="579" spans="1:127" s="49" customFormat="1" ht="20.25" thickTop="1" thickBot="1" x14ac:dyDescent="0.35">
      <c r="A579" s="97"/>
      <c r="B579" s="97"/>
      <c r="C579" s="88"/>
      <c r="D579" s="88"/>
      <c r="E579" s="176"/>
      <c r="F579" s="176"/>
      <c r="G579" s="176"/>
      <c r="H579" s="176"/>
      <c r="I579" s="90" t="str">
        <f>IF(AND(Table1[[#This Row],[General]]=1,Table1[[#This Row],[Beginner]]=1,Table1[[#This Row],[Intermediate]]=1,Table1[[#This Row],[Advanced]]=1),1,"")</f>
        <v/>
      </c>
      <c r="J579" s="90" t="str">
        <f>CONCATENATE(IF(Table1[[#This Row],[General]]=1,"General, ",""), IF(Table1[[#This Row],[Beginner]]=1,"Beginner, ",""),IF(Table1[[#This Row],[Intermediate]]=1,"Intermediate, ",""), IF(Table1[[#This Row],[Advanced]]=1,"Advanced",""))</f>
        <v/>
      </c>
      <c r="K579" s="91"/>
      <c r="L579" s="179"/>
      <c r="M579" s="91"/>
      <c r="N579" s="91"/>
      <c r="O579" s="159"/>
      <c r="P579" s="91"/>
      <c r="Q579" s="91"/>
      <c r="R579" s="91"/>
      <c r="S57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79" s="102"/>
      <c r="U579" s="102"/>
      <c r="V579" s="240"/>
      <c r="W579" s="240"/>
      <c r="X579" s="102"/>
      <c r="Y579" s="102"/>
      <c r="Z579" s="102"/>
      <c r="AA579" s="102"/>
      <c r="AB579" s="102"/>
      <c r="AC579" s="102"/>
      <c r="AD579" s="102"/>
      <c r="AE579" s="102"/>
      <c r="AF579" s="102"/>
      <c r="AG57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79" s="103"/>
      <c r="AI579" s="103"/>
      <c r="AJ579" s="103"/>
      <c r="AK579" s="74" t="str">
        <f>CONCATENATE(IF(Table1[[#This Row],[Digital]]=1,"Digital, ",""),IF(Table1[[#This Row],[Face to Face]]=1,"Face to face, ",""),IF(Table1[[#This Row],[Blended]]=1,"Blended",""))</f>
        <v/>
      </c>
      <c r="AL579" s="99"/>
      <c r="AM579" s="104"/>
      <c r="AN579" s="130"/>
      <c r="AO579" s="94"/>
      <c r="AP579" s="182"/>
      <c r="AQ579" s="94"/>
      <c r="AR579" s="94"/>
      <c r="AS579" s="94"/>
      <c r="AT579" s="94"/>
      <c r="AU579" s="94"/>
      <c r="AV579" s="182"/>
      <c r="AW579" s="182"/>
      <c r="AX579" s="182"/>
      <c r="AY579" s="94"/>
      <c r="AZ57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7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79" s="95"/>
      <c r="BC579" s="95"/>
      <c r="BD579" s="90" t="str">
        <f>IF(AND(Table1[[#This Row],[Residential]]=1,Table1[[#This Row],[Commercial]]=1),1,"")</f>
        <v/>
      </c>
      <c r="BE579" s="90" t="str">
        <f>CONCATENATE(IF(Table1[[#This Row],[Residential]]=1,"Residential, ",""),IF(Table1[[#This Row],[Commercial]]=1,"Commercial",""))</f>
        <v/>
      </c>
      <c r="BF579" s="94"/>
      <c r="BG579" s="94"/>
      <c r="BH579" s="94"/>
      <c r="BI579" s="94"/>
      <c r="BJ579" s="94"/>
      <c r="BK579" s="94"/>
      <c r="BL579" s="94"/>
      <c r="BM579" s="182"/>
      <c r="BN579" s="94"/>
      <c r="BO57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79" s="178"/>
      <c r="BQ579" s="120"/>
      <c r="BR579" s="132"/>
      <c r="BS579" s="120"/>
      <c r="BT579" s="175"/>
      <c r="BU579" s="175"/>
      <c r="BV579" s="175"/>
      <c r="BW579" s="121"/>
      <c r="BX579" s="121"/>
      <c r="BY579" s="121"/>
      <c r="BZ579" s="227"/>
      <c r="CA57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79" s="48">
        <f>COUNTIF(Table1[[#This Row],[Validity]:[Alignment with NCC (Yes=1,No=0)]],"N/A")</f>
        <v>0</v>
      </c>
      <c r="CC579" s="48">
        <f>IF(ISERROR(Table1[[#This Row],[Total Quality Score (out of 10)]]/(4-Table1[[#This Row],[N/A Count]])),0,Table1[[#This Row],[Total Quality Score (out of 10)]]/(4-Table1[[#This Row],[N/A Count]]))</f>
        <v>0</v>
      </c>
      <c r="CD579" s="106"/>
      <c r="CE579" s="106"/>
      <c r="CF579" s="172" t="str">
        <f>IF(SUM(Table1[[#This Row],[Multiple]:[Level (all)62]])&lt;1,IF(Table1[[#This Row],[General]]=1,1,""),"")</f>
        <v/>
      </c>
      <c r="CG579" s="172" t="str">
        <f>IF(SUM(Table1[[#This Row],[Multiple]:[Level (all)62]])&lt;1,IF(Table1[[#This Row],[Beginner]]=1,1,""),"")</f>
        <v/>
      </c>
      <c r="CH579" s="171" t="str">
        <f>IF(SUM(Table1[[#This Row],[Multiple]:[Level (all)62]])&lt;1,IF(Table1[[#This Row],[Intermediate]]=1,1,""),"")</f>
        <v/>
      </c>
      <c r="CI579" s="171" t="str">
        <f>IF(SUM(Table1[[#This Row],[Multiple]:[Level (all)62]])&lt;1,IF(Table1[[#This Row],[Advanced]]=1,1,""),"")</f>
        <v/>
      </c>
      <c r="CJ579" s="171" t="str">
        <f>IF(AND(SUM(Table1[[#This Row],[General]:[Advanced]])&lt;4,SUM(Table1[[#This Row],[General]:[Advanced]])&gt;1),1,"")</f>
        <v/>
      </c>
      <c r="CK579" s="171" t="str">
        <f>Table1[[#This Row],[Level (all)]]</f>
        <v/>
      </c>
      <c r="CL579" s="171" t="str">
        <f>IF(Table1[[#This Row],[Multiple audience]]&lt;&gt;1,IF(Table1[[#This Row],[General Audience]]=1,1,""),"")</f>
        <v/>
      </c>
      <c r="CM579" s="171" t="str">
        <f>IF(Table1[[#This Row],[Multiple audience]]&lt;&gt;1,IF(Table1[[#This Row],[Planners / Designers ]]=1,1,""),"")</f>
        <v/>
      </c>
      <c r="CN579" s="171" t="str">
        <f>IF(Table1[[#This Row],[Multiple audience]]&lt;&gt;1,IF(Table1[[#This Row],[Regulatory Assessors]]=1,1,""),"")</f>
        <v/>
      </c>
      <c r="CO579" s="171" t="str">
        <f>IF(Table1[[#This Row],[Multiple audience]]&lt;&gt;1,IF(Table1[[#This Row],[Builders / Management]]=1,1,""),"")</f>
        <v/>
      </c>
      <c r="CP579" s="171" t="str">
        <f>IF(Table1[[#This Row],[Multiple audience]]&lt;&gt;1,IF(Table1[[#This Row],[Energy / Sus Assessors]]=1,1,""),"")</f>
        <v/>
      </c>
      <c r="CQ579" s="171" t="str">
        <f>IF(Table1[[#This Row],[Multiple audience]]&lt;&gt;1,IF(Table1[[#This Row],[Semi-skilled]]=1,1,""),"")</f>
        <v/>
      </c>
      <c r="CR579" s="171" t="str">
        <f>IF(Table1[[#This Row],[Multiple audience]]&lt;&gt;1,IF(Table1[[#This Row],[Trades]]=1,1,""),"")</f>
        <v/>
      </c>
      <c r="CS579" s="171" t="str">
        <f>IF(Table1[[#This Row],[Multiple audience]]&lt;&gt;1,IF(Table1[[#This Row],[Other]]=1,1,""),"")</f>
        <v/>
      </c>
      <c r="CT579" s="171" t="str">
        <f>IF(SUM(Table1[[#This Row],[General Audience]:[Other]])&gt;1,1,"")</f>
        <v/>
      </c>
      <c r="CU579" s="171" t="str">
        <f>IF(Table1[[#This Row],[Various  ]]&lt;&gt;1,IF(Table1[[#This Row],[Calculator / Software]]=1,1,""),"")</f>
        <v/>
      </c>
      <c r="CV579" s="171" t="str">
        <f>IF(Table1[[#This Row],[Various  ]]&lt;&gt;1,IF(Table1[[#This Row],[Information  ]]=1,1,""),"")</f>
        <v/>
      </c>
      <c r="CW579" s="171" t="str">
        <f>IF(Table1[[#This Row],[Various  ]]&lt;&gt;1,IF(Table1[[#This Row],[Interactive Tool]]=1,1,""),"")</f>
        <v/>
      </c>
      <c r="CX579" s="171" t="str">
        <f>IF(Table1[[#This Row],[Various  ]]&lt;&gt;1,IF(Table1[[#This Row],[Technical Specifications]]=1,1,""),"")</f>
        <v/>
      </c>
      <c r="CY579" s="171" t="str">
        <f>IF(Table1[[#This Row],[Various  ]]&lt;&gt;1,IF(Table1[[#This Row],[Training Resources]]=1,1,""),"")</f>
        <v/>
      </c>
      <c r="CZ579" s="171" t="str">
        <f>IF(Table1[[#This Row],[Various  ]]&lt;&gt;1,IF(Table1[[#This Row],[Toolbox]]=1,1,""),"")</f>
        <v/>
      </c>
      <c r="DA579" s="169" t="str">
        <f>IF(Table1[[#This Row],[Various  ]]&lt;&gt;1,IF(Table1[[#This Row],[Video]]=1,1,""),"")</f>
        <v/>
      </c>
      <c r="DB579" s="169" t="str">
        <f>IF(Table1[[#This Row],[Various  ]]&lt;&gt;1,IF(Table1[[#This Row],[Case study]]=1,1,""),"")</f>
        <v/>
      </c>
      <c r="DC579" s="169" t="str">
        <f>IF(Table1[[#This Row],[Various  ]]&lt;&gt;1,IF(Table1[[#This Row],[Other   ]]=1,1,""),"")</f>
        <v/>
      </c>
      <c r="DD579" s="169" t="str">
        <f>IF(Table1[[#This Row],[Various  ]]&lt;&gt;1,IF(Table1[[#This Row],[Standards]]=1,1,""),"")</f>
        <v/>
      </c>
      <c r="DE579" s="169" t="str">
        <f>IF(Table1[[#This Row],[Various]]=1,1,IF(SUM(Table1[[#This Row],[Calculator / Software]:[Standards]])&gt;1,1,""))</f>
        <v/>
      </c>
      <c r="DF579" s="169" t="str">
        <f>IF(Table1[[#This Row],[Multiple NCC links]]&lt;&gt;1,IF(Table1[[#This Row],[Design]]=1,1,""),"")</f>
        <v/>
      </c>
      <c r="DG579" s="169" t="str">
        <f>IF(Table1[[#This Row],[Multiple NCC links]]&lt;&gt;1,IF(Table1[[#This Row],[Assessment / Verification]]=1,1,""),"")</f>
        <v/>
      </c>
      <c r="DH579" s="169" t="str">
        <f>IF(Table1[[#This Row],[Multiple NCC links]]&lt;&gt;1,IF(Table1[[#This Row],[Climate Specific ]]=1,1,""),"")</f>
        <v/>
      </c>
      <c r="DI579" s="169" t="str">
        <f>IF(Table1[[#This Row],[Multiple NCC links]]&lt;&gt;1,IF(Table1[[#This Row],[Alterations / Additions]]=1,1,""),"")</f>
        <v/>
      </c>
      <c r="DJ579" s="169" t="str">
        <f>IF(Table1[[#This Row],[Multiple NCC links]]&lt;&gt;1,IF(Table1[[#This Row],[Glazing]]=1,1,""),"")</f>
        <v/>
      </c>
      <c r="DK579" s="169" t="str">
        <f>IF(Table1[[#This Row],[Multiple NCC links]]&lt;&gt;1,IF(Table1[[#This Row],[Building Fabric / Thermal / Sealing]]=1,1,""),"")</f>
        <v/>
      </c>
      <c r="DL579" s="169" t="str">
        <f>IF(Table1[[#This Row],[Multiple NCC links]]&lt;&gt;1,IF(Table1[[#This Row],[Lighting]]=1,1,""),"")</f>
        <v/>
      </c>
      <c r="DM579" s="169" t="str">
        <f>IF(Table1[[#This Row],[Multiple NCC links]]&lt;&gt;1,IF(Table1[[#This Row],[HVAC]]=1,1,""),"")</f>
        <v/>
      </c>
      <c r="DN579" s="169" t="str">
        <f>IF(Table1[[#This Row],[Multiple NCC links]]&lt;&gt;1,IF(Table1[[#This Row],[Services]]=1,1,""),"")</f>
        <v/>
      </c>
      <c r="DO579" s="169" t="str">
        <f>IF(Table1[[#This Row],[Multiple NCC links]]&lt;&gt;1,IF(Table1[[#This Row],[Maintenance &amp; Monitoring]]=1,1,""),"")</f>
        <v/>
      </c>
      <c r="DP579" s="169" t="str">
        <f>IF(Table1[[#This Row],[Multiple NCC links]]&lt;&gt;1,IF(Table1[[#This Row],[Hand over / Operations]]=1,1,""),"")</f>
        <v/>
      </c>
      <c r="DQ579" s="169" t="str">
        <f>IF(Table1[[#This Row],[Multiple NCC links]]&lt;&gt;1,IF(Table1[[#This Row],[As built assessment]]=1,1,""),"")</f>
        <v/>
      </c>
      <c r="DR579" s="169" t="str">
        <f>IF(Table1[[#This Row],[Multiple NCC links]]&lt;&gt;1,IF(Table1[[#This Row],[Beyond compliance]]=1,1,""),"")</f>
        <v/>
      </c>
      <c r="DS579" s="169" t="str">
        <f>IF(SUM(Table1[[#This Row],[Design]:[Beyond compliance]])&gt;1,1,"")</f>
        <v/>
      </c>
      <c r="DT579" s="169" t="str">
        <f>IF(Table1[[#This Row],[Both Residential &amp; Commercial4]]&lt;&gt;1,IF(Table1[[#This Row],[Residential]]=1,1,""),"")</f>
        <v/>
      </c>
      <c r="DU579" s="169" t="str">
        <f>IF(Table1[[#This Row],[Both Residential &amp; Commercial4]]&lt;&gt;1,IF(Table1[[#This Row],[Commercial]]=1,1,""),"")</f>
        <v/>
      </c>
      <c r="DV579" s="169" t="str">
        <f>Table1[[#This Row],[Residential &amp; Commercial]]</f>
        <v/>
      </c>
      <c r="DW579" s="169"/>
    </row>
    <row r="580" spans="1:127" s="49" customFormat="1" ht="20.25" thickTop="1" thickBot="1" x14ac:dyDescent="0.35">
      <c r="A580" s="97"/>
      <c r="B580" s="97"/>
      <c r="C580" s="88"/>
      <c r="D580" s="88"/>
      <c r="E580" s="176"/>
      <c r="F580" s="176"/>
      <c r="G580" s="176"/>
      <c r="H580" s="176"/>
      <c r="I580" s="90" t="str">
        <f>IF(AND(Table1[[#This Row],[General]]=1,Table1[[#This Row],[Beginner]]=1,Table1[[#This Row],[Intermediate]]=1,Table1[[#This Row],[Advanced]]=1),1,"")</f>
        <v/>
      </c>
      <c r="J580" s="90" t="str">
        <f>CONCATENATE(IF(Table1[[#This Row],[General]]=1,"General, ",""), IF(Table1[[#This Row],[Beginner]]=1,"Beginner, ",""),IF(Table1[[#This Row],[Intermediate]]=1,"Intermediate, ",""), IF(Table1[[#This Row],[Advanced]]=1,"Advanced",""))</f>
        <v/>
      </c>
      <c r="K580" s="91"/>
      <c r="L580" s="179"/>
      <c r="M580" s="91"/>
      <c r="N580" s="91"/>
      <c r="O580" s="159"/>
      <c r="P580" s="91"/>
      <c r="Q580" s="91"/>
      <c r="R580" s="91"/>
      <c r="S58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80" s="102"/>
      <c r="U580" s="102"/>
      <c r="V580" s="240"/>
      <c r="W580" s="240"/>
      <c r="X580" s="102"/>
      <c r="Y580" s="102"/>
      <c r="Z580" s="102"/>
      <c r="AA580" s="102"/>
      <c r="AB580" s="102"/>
      <c r="AC580" s="102"/>
      <c r="AD580" s="102"/>
      <c r="AE580" s="102"/>
      <c r="AF580" s="102"/>
      <c r="AG58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80" s="103"/>
      <c r="AI580" s="103"/>
      <c r="AJ580" s="103"/>
      <c r="AK580" s="74" t="str">
        <f>CONCATENATE(IF(Table1[[#This Row],[Digital]]=1,"Digital, ",""),IF(Table1[[#This Row],[Face to Face]]=1,"Face to face, ",""),IF(Table1[[#This Row],[Blended]]=1,"Blended",""))</f>
        <v/>
      </c>
      <c r="AL580" s="99"/>
      <c r="AM580" s="104"/>
      <c r="AN580" s="130"/>
      <c r="AO580" s="94"/>
      <c r="AP580" s="182"/>
      <c r="AQ580" s="94"/>
      <c r="AR580" s="94"/>
      <c r="AS580" s="94"/>
      <c r="AT580" s="94"/>
      <c r="AU580" s="94"/>
      <c r="AV580" s="182"/>
      <c r="AW580" s="182"/>
      <c r="AX580" s="182"/>
      <c r="AY580" s="94"/>
      <c r="AZ58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8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80" s="95"/>
      <c r="BC580" s="95"/>
      <c r="BD580" s="90" t="str">
        <f>IF(AND(Table1[[#This Row],[Residential]]=1,Table1[[#This Row],[Commercial]]=1),1,"")</f>
        <v/>
      </c>
      <c r="BE580" s="90" t="str">
        <f>CONCATENATE(IF(Table1[[#This Row],[Residential]]=1,"Residential, ",""),IF(Table1[[#This Row],[Commercial]]=1,"Commercial",""))</f>
        <v/>
      </c>
      <c r="BF580" s="94"/>
      <c r="BG580" s="94"/>
      <c r="BH580" s="94"/>
      <c r="BI580" s="94"/>
      <c r="BJ580" s="94"/>
      <c r="BK580" s="94"/>
      <c r="BL580" s="94"/>
      <c r="BM580" s="182"/>
      <c r="BN580" s="94"/>
      <c r="BO58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80" s="178"/>
      <c r="BQ580" s="120"/>
      <c r="BR580" s="132"/>
      <c r="BS580" s="120"/>
      <c r="BT580" s="175"/>
      <c r="BU580" s="175"/>
      <c r="BV580" s="175"/>
      <c r="BW580" s="121"/>
      <c r="BX580" s="121"/>
      <c r="BY580" s="121"/>
      <c r="BZ580" s="227"/>
      <c r="CA58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80" s="48">
        <f>COUNTIF(Table1[[#This Row],[Validity]:[Alignment with NCC (Yes=1,No=0)]],"N/A")</f>
        <v>0</v>
      </c>
      <c r="CC580" s="48">
        <f>IF(ISERROR(Table1[[#This Row],[Total Quality Score (out of 10)]]/(4-Table1[[#This Row],[N/A Count]])),0,Table1[[#This Row],[Total Quality Score (out of 10)]]/(4-Table1[[#This Row],[N/A Count]]))</f>
        <v>0</v>
      </c>
      <c r="CD580" s="106"/>
      <c r="CE580" s="106"/>
      <c r="CF580" s="172" t="str">
        <f>IF(SUM(Table1[[#This Row],[Multiple]:[Level (all)62]])&lt;1,IF(Table1[[#This Row],[General]]=1,1,""),"")</f>
        <v/>
      </c>
      <c r="CG580" s="172" t="str">
        <f>IF(SUM(Table1[[#This Row],[Multiple]:[Level (all)62]])&lt;1,IF(Table1[[#This Row],[Beginner]]=1,1,""),"")</f>
        <v/>
      </c>
      <c r="CH580" s="171" t="str">
        <f>IF(SUM(Table1[[#This Row],[Multiple]:[Level (all)62]])&lt;1,IF(Table1[[#This Row],[Intermediate]]=1,1,""),"")</f>
        <v/>
      </c>
      <c r="CI580" s="171" t="str">
        <f>IF(SUM(Table1[[#This Row],[Multiple]:[Level (all)62]])&lt;1,IF(Table1[[#This Row],[Advanced]]=1,1,""),"")</f>
        <v/>
      </c>
      <c r="CJ580" s="171" t="str">
        <f>IF(AND(SUM(Table1[[#This Row],[General]:[Advanced]])&lt;4,SUM(Table1[[#This Row],[General]:[Advanced]])&gt;1),1,"")</f>
        <v/>
      </c>
      <c r="CK580" s="171" t="str">
        <f>Table1[[#This Row],[Level (all)]]</f>
        <v/>
      </c>
      <c r="CL580" s="171" t="str">
        <f>IF(Table1[[#This Row],[Multiple audience]]&lt;&gt;1,IF(Table1[[#This Row],[General Audience]]=1,1,""),"")</f>
        <v/>
      </c>
      <c r="CM580" s="171" t="str">
        <f>IF(Table1[[#This Row],[Multiple audience]]&lt;&gt;1,IF(Table1[[#This Row],[Planners / Designers ]]=1,1,""),"")</f>
        <v/>
      </c>
      <c r="CN580" s="171" t="str">
        <f>IF(Table1[[#This Row],[Multiple audience]]&lt;&gt;1,IF(Table1[[#This Row],[Regulatory Assessors]]=1,1,""),"")</f>
        <v/>
      </c>
      <c r="CO580" s="171" t="str">
        <f>IF(Table1[[#This Row],[Multiple audience]]&lt;&gt;1,IF(Table1[[#This Row],[Builders / Management]]=1,1,""),"")</f>
        <v/>
      </c>
      <c r="CP580" s="171" t="str">
        <f>IF(Table1[[#This Row],[Multiple audience]]&lt;&gt;1,IF(Table1[[#This Row],[Energy / Sus Assessors]]=1,1,""),"")</f>
        <v/>
      </c>
      <c r="CQ580" s="171" t="str">
        <f>IF(Table1[[#This Row],[Multiple audience]]&lt;&gt;1,IF(Table1[[#This Row],[Semi-skilled]]=1,1,""),"")</f>
        <v/>
      </c>
      <c r="CR580" s="171" t="str">
        <f>IF(Table1[[#This Row],[Multiple audience]]&lt;&gt;1,IF(Table1[[#This Row],[Trades]]=1,1,""),"")</f>
        <v/>
      </c>
      <c r="CS580" s="171" t="str">
        <f>IF(Table1[[#This Row],[Multiple audience]]&lt;&gt;1,IF(Table1[[#This Row],[Other]]=1,1,""),"")</f>
        <v/>
      </c>
      <c r="CT580" s="171" t="str">
        <f>IF(SUM(Table1[[#This Row],[General Audience]:[Other]])&gt;1,1,"")</f>
        <v/>
      </c>
      <c r="CU580" s="171" t="str">
        <f>IF(Table1[[#This Row],[Various  ]]&lt;&gt;1,IF(Table1[[#This Row],[Calculator / Software]]=1,1,""),"")</f>
        <v/>
      </c>
      <c r="CV580" s="171" t="str">
        <f>IF(Table1[[#This Row],[Various  ]]&lt;&gt;1,IF(Table1[[#This Row],[Information  ]]=1,1,""),"")</f>
        <v/>
      </c>
      <c r="CW580" s="171" t="str">
        <f>IF(Table1[[#This Row],[Various  ]]&lt;&gt;1,IF(Table1[[#This Row],[Interactive Tool]]=1,1,""),"")</f>
        <v/>
      </c>
      <c r="CX580" s="171" t="str">
        <f>IF(Table1[[#This Row],[Various  ]]&lt;&gt;1,IF(Table1[[#This Row],[Technical Specifications]]=1,1,""),"")</f>
        <v/>
      </c>
      <c r="CY580" s="171" t="str">
        <f>IF(Table1[[#This Row],[Various  ]]&lt;&gt;1,IF(Table1[[#This Row],[Training Resources]]=1,1,""),"")</f>
        <v/>
      </c>
      <c r="CZ580" s="171" t="str">
        <f>IF(Table1[[#This Row],[Various  ]]&lt;&gt;1,IF(Table1[[#This Row],[Toolbox]]=1,1,""),"")</f>
        <v/>
      </c>
      <c r="DA580" s="169" t="str">
        <f>IF(Table1[[#This Row],[Various  ]]&lt;&gt;1,IF(Table1[[#This Row],[Video]]=1,1,""),"")</f>
        <v/>
      </c>
      <c r="DB580" s="169" t="str">
        <f>IF(Table1[[#This Row],[Various  ]]&lt;&gt;1,IF(Table1[[#This Row],[Case study]]=1,1,""),"")</f>
        <v/>
      </c>
      <c r="DC580" s="169" t="str">
        <f>IF(Table1[[#This Row],[Various  ]]&lt;&gt;1,IF(Table1[[#This Row],[Other   ]]=1,1,""),"")</f>
        <v/>
      </c>
      <c r="DD580" s="169" t="str">
        <f>IF(Table1[[#This Row],[Various  ]]&lt;&gt;1,IF(Table1[[#This Row],[Standards]]=1,1,""),"")</f>
        <v/>
      </c>
      <c r="DE580" s="169" t="str">
        <f>IF(Table1[[#This Row],[Various]]=1,1,IF(SUM(Table1[[#This Row],[Calculator / Software]:[Standards]])&gt;1,1,""))</f>
        <v/>
      </c>
      <c r="DF580" s="169" t="str">
        <f>IF(Table1[[#This Row],[Multiple NCC links]]&lt;&gt;1,IF(Table1[[#This Row],[Design]]=1,1,""),"")</f>
        <v/>
      </c>
      <c r="DG580" s="169" t="str">
        <f>IF(Table1[[#This Row],[Multiple NCC links]]&lt;&gt;1,IF(Table1[[#This Row],[Assessment / Verification]]=1,1,""),"")</f>
        <v/>
      </c>
      <c r="DH580" s="169" t="str">
        <f>IF(Table1[[#This Row],[Multiple NCC links]]&lt;&gt;1,IF(Table1[[#This Row],[Climate Specific ]]=1,1,""),"")</f>
        <v/>
      </c>
      <c r="DI580" s="169" t="str">
        <f>IF(Table1[[#This Row],[Multiple NCC links]]&lt;&gt;1,IF(Table1[[#This Row],[Alterations / Additions]]=1,1,""),"")</f>
        <v/>
      </c>
      <c r="DJ580" s="169" t="str">
        <f>IF(Table1[[#This Row],[Multiple NCC links]]&lt;&gt;1,IF(Table1[[#This Row],[Glazing]]=1,1,""),"")</f>
        <v/>
      </c>
      <c r="DK580" s="169" t="str">
        <f>IF(Table1[[#This Row],[Multiple NCC links]]&lt;&gt;1,IF(Table1[[#This Row],[Building Fabric / Thermal / Sealing]]=1,1,""),"")</f>
        <v/>
      </c>
      <c r="DL580" s="169" t="str">
        <f>IF(Table1[[#This Row],[Multiple NCC links]]&lt;&gt;1,IF(Table1[[#This Row],[Lighting]]=1,1,""),"")</f>
        <v/>
      </c>
      <c r="DM580" s="169" t="str">
        <f>IF(Table1[[#This Row],[Multiple NCC links]]&lt;&gt;1,IF(Table1[[#This Row],[HVAC]]=1,1,""),"")</f>
        <v/>
      </c>
      <c r="DN580" s="169" t="str">
        <f>IF(Table1[[#This Row],[Multiple NCC links]]&lt;&gt;1,IF(Table1[[#This Row],[Services]]=1,1,""),"")</f>
        <v/>
      </c>
      <c r="DO580" s="169" t="str">
        <f>IF(Table1[[#This Row],[Multiple NCC links]]&lt;&gt;1,IF(Table1[[#This Row],[Maintenance &amp; Monitoring]]=1,1,""),"")</f>
        <v/>
      </c>
      <c r="DP580" s="169" t="str">
        <f>IF(Table1[[#This Row],[Multiple NCC links]]&lt;&gt;1,IF(Table1[[#This Row],[Hand over / Operations]]=1,1,""),"")</f>
        <v/>
      </c>
      <c r="DQ580" s="169" t="str">
        <f>IF(Table1[[#This Row],[Multiple NCC links]]&lt;&gt;1,IF(Table1[[#This Row],[As built assessment]]=1,1,""),"")</f>
        <v/>
      </c>
      <c r="DR580" s="169" t="str">
        <f>IF(Table1[[#This Row],[Multiple NCC links]]&lt;&gt;1,IF(Table1[[#This Row],[Beyond compliance]]=1,1,""),"")</f>
        <v/>
      </c>
      <c r="DS580" s="169" t="str">
        <f>IF(SUM(Table1[[#This Row],[Design]:[Beyond compliance]])&gt;1,1,"")</f>
        <v/>
      </c>
      <c r="DT580" s="169" t="str">
        <f>IF(Table1[[#This Row],[Both Residential &amp; Commercial4]]&lt;&gt;1,IF(Table1[[#This Row],[Residential]]=1,1,""),"")</f>
        <v/>
      </c>
      <c r="DU580" s="169" t="str">
        <f>IF(Table1[[#This Row],[Both Residential &amp; Commercial4]]&lt;&gt;1,IF(Table1[[#This Row],[Commercial]]=1,1,""),"")</f>
        <v/>
      </c>
      <c r="DV580" s="169" t="str">
        <f>Table1[[#This Row],[Residential &amp; Commercial]]</f>
        <v/>
      </c>
      <c r="DW580" s="169"/>
    </row>
    <row r="581" spans="1:127" s="49" customFormat="1" ht="20.25" thickTop="1" thickBot="1" x14ac:dyDescent="0.35">
      <c r="A581" s="97"/>
      <c r="B581" s="97"/>
      <c r="C581" s="88"/>
      <c r="D581" s="88"/>
      <c r="E581" s="176"/>
      <c r="F581" s="176"/>
      <c r="G581" s="176"/>
      <c r="H581" s="176"/>
      <c r="I581" s="90" t="str">
        <f>IF(AND(Table1[[#This Row],[General]]=1,Table1[[#This Row],[Beginner]]=1,Table1[[#This Row],[Intermediate]]=1,Table1[[#This Row],[Advanced]]=1),1,"")</f>
        <v/>
      </c>
      <c r="J581" s="90" t="str">
        <f>CONCATENATE(IF(Table1[[#This Row],[General]]=1,"General, ",""), IF(Table1[[#This Row],[Beginner]]=1,"Beginner, ",""),IF(Table1[[#This Row],[Intermediate]]=1,"Intermediate, ",""), IF(Table1[[#This Row],[Advanced]]=1,"Advanced",""))</f>
        <v/>
      </c>
      <c r="K581" s="91"/>
      <c r="L581" s="179"/>
      <c r="M581" s="91"/>
      <c r="N581" s="91"/>
      <c r="O581" s="159"/>
      <c r="P581" s="91"/>
      <c r="Q581" s="91"/>
      <c r="R581" s="91"/>
      <c r="S58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81" s="102"/>
      <c r="U581" s="102"/>
      <c r="V581" s="240"/>
      <c r="W581" s="240"/>
      <c r="X581" s="102"/>
      <c r="Y581" s="102"/>
      <c r="Z581" s="102"/>
      <c r="AA581" s="102"/>
      <c r="AB581" s="102"/>
      <c r="AC581" s="102"/>
      <c r="AD581" s="102"/>
      <c r="AE581" s="102"/>
      <c r="AF581" s="102"/>
      <c r="AG58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81" s="103"/>
      <c r="AI581" s="103"/>
      <c r="AJ581" s="103"/>
      <c r="AK581" s="74" t="str">
        <f>CONCATENATE(IF(Table1[[#This Row],[Digital]]=1,"Digital, ",""),IF(Table1[[#This Row],[Face to Face]]=1,"Face to face, ",""),IF(Table1[[#This Row],[Blended]]=1,"Blended",""))</f>
        <v/>
      </c>
      <c r="AL581" s="99"/>
      <c r="AM581" s="104"/>
      <c r="AN581" s="130"/>
      <c r="AO581" s="94"/>
      <c r="AP581" s="182"/>
      <c r="AQ581" s="94"/>
      <c r="AR581" s="94"/>
      <c r="AS581" s="94"/>
      <c r="AT581" s="94"/>
      <c r="AU581" s="94"/>
      <c r="AV581" s="182"/>
      <c r="AW581" s="182"/>
      <c r="AX581" s="182"/>
      <c r="AY581" s="94"/>
      <c r="AZ58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8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81" s="95"/>
      <c r="BC581" s="95"/>
      <c r="BD581" s="90" t="str">
        <f>IF(AND(Table1[[#This Row],[Residential]]=1,Table1[[#This Row],[Commercial]]=1),1,"")</f>
        <v/>
      </c>
      <c r="BE581" s="90" t="str">
        <f>CONCATENATE(IF(Table1[[#This Row],[Residential]]=1,"Residential, ",""),IF(Table1[[#This Row],[Commercial]]=1,"Commercial",""))</f>
        <v/>
      </c>
      <c r="BF581" s="94"/>
      <c r="BG581" s="94"/>
      <c r="BH581" s="94"/>
      <c r="BI581" s="94"/>
      <c r="BJ581" s="94"/>
      <c r="BK581" s="94"/>
      <c r="BL581" s="94"/>
      <c r="BM581" s="182"/>
      <c r="BN581" s="94"/>
      <c r="BO58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81" s="178"/>
      <c r="BQ581" s="120"/>
      <c r="BR581" s="132"/>
      <c r="BS581" s="120"/>
      <c r="BT581" s="175"/>
      <c r="BU581" s="175"/>
      <c r="BV581" s="175"/>
      <c r="BW581" s="121"/>
      <c r="BX581" s="121"/>
      <c r="BY581" s="121"/>
      <c r="BZ581" s="227"/>
      <c r="CA58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81" s="48">
        <f>COUNTIF(Table1[[#This Row],[Validity]:[Alignment with NCC (Yes=1,No=0)]],"N/A")</f>
        <v>0</v>
      </c>
      <c r="CC581" s="48">
        <f>IF(ISERROR(Table1[[#This Row],[Total Quality Score (out of 10)]]/(4-Table1[[#This Row],[N/A Count]])),0,Table1[[#This Row],[Total Quality Score (out of 10)]]/(4-Table1[[#This Row],[N/A Count]]))</f>
        <v>0</v>
      </c>
      <c r="CD581" s="106"/>
      <c r="CE581" s="106"/>
      <c r="CF581" s="172" t="str">
        <f>IF(SUM(Table1[[#This Row],[Multiple]:[Level (all)62]])&lt;1,IF(Table1[[#This Row],[General]]=1,1,""),"")</f>
        <v/>
      </c>
      <c r="CG581" s="172" t="str">
        <f>IF(SUM(Table1[[#This Row],[Multiple]:[Level (all)62]])&lt;1,IF(Table1[[#This Row],[Beginner]]=1,1,""),"")</f>
        <v/>
      </c>
      <c r="CH581" s="171" t="str">
        <f>IF(SUM(Table1[[#This Row],[Multiple]:[Level (all)62]])&lt;1,IF(Table1[[#This Row],[Intermediate]]=1,1,""),"")</f>
        <v/>
      </c>
      <c r="CI581" s="171" t="str">
        <f>IF(SUM(Table1[[#This Row],[Multiple]:[Level (all)62]])&lt;1,IF(Table1[[#This Row],[Advanced]]=1,1,""),"")</f>
        <v/>
      </c>
      <c r="CJ581" s="171" t="str">
        <f>IF(AND(SUM(Table1[[#This Row],[General]:[Advanced]])&lt;4,SUM(Table1[[#This Row],[General]:[Advanced]])&gt;1),1,"")</f>
        <v/>
      </c>
      <c r="CK581" s="171" t="str">
        <f>Table1[[#This Row],[Level (all)]]</f>
        <v/>
      </c>
      <c r="CL581" s="171" t="str">
        <f>IF(Table1[[#This Row],[Multiple audience]]&lt;&gt;1,IF(Table1[[#This Row],[General Audience]]=1,1,""),"")</f>
        <v/>
      </c>
      <c r="CM581" s="171" t="str">
        <f>IF(Table1[[#This Row],[Multiple audience]]&lt;&gt;1,IF(Table1[[#This Row],[Planners / Designers ]]=1,1,""),"")</f>
        <v/>
      </c>
      <c r="CN581" s="171" t="str">
        <f>IF(Table1[[#This Row],[Multiple audience]]&lt;&gt;1,IF(Table1[[#This Row],[Regulatory Assessors]]=1,1,""),"")</f>
        <v/>
      </c>
      <c r="CO581" s="171" t="str">
        <f>IF(Table1[[#This Row],[Multiple audience]]&lt;&gt;1,IF(Table1[[#This Row],[Builders / Management]]=1,1,""),"")</f>
        <v/>
      </c>
      <c r="CP581" s="171" t="str">
        <f>IF(Table1[[#This Row],[Multiple audience]]&lt;&gt;1,IF(Table1[[#This Row],[Energy / Sus Assessors]]=1,1,""),"")</f>
        <v/>
      </c>
      <c r="CQ581" s="171" t="str">
        <f>IF(Table1[[#This Row],[Multiple audience]]&lt;&gt;1,IF(Table1[[#This Row],[Semi-skilled]]=1,1,""),"")</f>
        <v/>
      </c>
      <c r="CR581" s="171" t="str">
        <f>IF(Table1[[#This Row],[Multiple audience]]&lt;&gt;1,IF(Table1[[#This Row],[Trades]]=1,1,""),"")</f>
        <v/>
      </c>
      <c r="CS581" s="171" t="str">
        <f>IF(Table1[[#This Row],[Multiple audience]]&lt;&gt;1,IF(Table1[[#This Row],[Other]]=1,1,""),"")</f>
        <v/>
      </c>
      <c r="CT581" s="171" t="str">
        <f>IF(SUM(Table1[[#This Row],[General Audience]:[Other]])&gt;1,1,"")</f>
        <v/>
      </c>
      <c r="CU581" s="171" t="str">
        <f>IF(Table1[[#This Row],[Various  ]]&lt;&gt;1,IF(Table1[[#This Row],[Calculator / Software]]=1,1,""),"")</f>
        <v/>
      </c>
      <c r="CV581" s="171" t="str">
        <f>IF(Table1[[#This Row],[Various  ]]&lt;&gt;1,IF(Table1[[#This Row],[Information  ]]=1,1,""),"")</f>
        <v/>
      </c>
      <c r="CW581" s="171" t="str">
        <f>IF(Table1[[#This Row],[Various  ]]&lt;&gt;1,IF(Table1[[#This Row],[Interactive Tool]]=1,1,""),"")</f>
        <v/>
      </c>
      <c r="CX581" s="171" t="str">
        <f>IF(Table1[[#This Row],[Various  ]]&lt;&gt;1,IF(Table1[[#This Row],[Technical Specifications]]=1,1,""),"")</f>
        <v/>
      </c>
      <c r="CY581" s="171" t="str">
        <f>IF(Table1[[#This Row],[Various  ]]&lt;&gt;1,IF(Table1[[#This Row],[Training Resources]]=1,1,""),"")</f>
        <v/>
      </c>
      <c r="CZ581" s="171" t="str">
        <f>IF(Table1[[#This Row],[Various  ]]&lt;&gt;1,IF(Table1[[#This Row],[Toolbox]]=1,1,""),"")</f>
        <v/>
      </c>
      <c r="DA581" s="169" t="str">
        <f>IF(Table1[[#This Row],[Various  ]]&lt;&gt;1,IF(Table1[[#This Row],[Video]]=1,1,""),"")</f>
        <v/>
      </c>
      <c r="DB581" s="169" t="str">
        <f>IF(Table1[[#This Row],[Various  ]]&lt;&gt;1,IF(Table1[[#This Row],[Case study]]=1,1,""),"")</f>
        <v/>
      </c>
      <c r="DC581" s="169" t="str">
        <f>IF(Table1[[#This Row],[Various  ]]&lt;&gt;1,IF(Table1[[#This Row],[Other   ]]=1,1,""),"")</f>
        <v/>
      </c>
      <c r="DD581" s="169" t="str">
        <f>IF(Table1[[#This Row],[Various  ]]&lt;&gt;1,IF(Table1[[#This Row],[Standards]]=1,1,""),"")</f>
        <v/>
      </c>
      <c r="DE581" s="169" t="str">
        <f>IF(Table1[[#This Row],[Various]]=1,1,IF(SUM(Table1[[#This Row],[Calculator / Software]:[Standards]])&gt;1,1,""))</f>
        <v/>
      </c>
      <c r="DF581" s="169" t="str">
        <f>IF(Table1[[#This Row],[Multiple NCC links]]&lt;&gt;1,IF(Table1[[#This Row],[Design]]=1,1,""),"")</f>
        <v/>
      </c>
      <c r="DG581" s="169" t="str">
        <f>IF(Table1[[#This Row],[Multiple NCC links]]&lt;&gt;1,IF(Table1[[#This Row],[Assessment / Verification]]=1,1,""),"")</f>
        <v/>
      </c>
      <c r="DH581" s="169" t="str">
        <f>IF(Table1[[#This Row],[Multiple NCC links]]&lt;&gt;1,IF(Table1[[#This Row],[Climate Specific ]]=1,1,""),"")</f>
        <v/>
      </c>
      <c r="DI581" s="169" t="str">
        <f>IF(Table1[[#This Row],[Multiple NCC links]]&lt;&gt;1,IF(Table1[[#This Row],[Alterations / Additions]]=1,1,""),"")</f>
        <v/>
      </c>
      <c r="DJ581" s="169" t="str">
        <f>IF(Table1[[#This Row],[Multiple NCC links]]&lt;&gt;1,IF(Table1[[#This Row],[Glazing]]=1,1,""),"")</f>
        <v/>
      </c>
      <c r="DK581" s="169" t="str">
        <f>IF(Table1[[#This Row],[Multiple NCC links]]&lt;&gt;1,IF(Table1[[#This Row],[Building Fabric / Thermal / Sealing]]=1,1,""),"")</f>
        <v/>
      </c>
      <c r="DL581" s="169" t="str">
        <f>IF(Table1[[#This Row],[Multiple NCC links]]&lt;&gt;1,IF(Table1[[#This Row],[Lighting]]=1,1,""),"")</f>
        <v/>
      </c>
      <c r="DM581" s="169" t="str">
        <f>IF(Table1[[#This Row],[Multiple NCC links]]&lt;&gt;1,IF(Table1[[#This Row],[HVAC]]=1,1,""),"")</f>
        <v/>
      </c>
      <c r="DN581" s="169" t="str">
        <f>IF(Table1[[#This Row],[Multiple NCC links]]&lt;&gt;1,IF(Table1[[#This Row],[Services]]=1,1,""),"")</f>
        <v/>
      </c>
      <c r="DO581" s="169" t="str">
        <f>IF(Table1[[#This Row],[Multiple NCC links]]&lt;&gt;1,IF(Table1[[#This Row],[Maintenance &amp; Monitoring]]=1,1,""),"")</f>
        <v/>
      </c>
      <c r="DP581" s="169" t="str">
        <f>IF(Table1[[#This Row],[Multiple NCC links]]&lt;&gt;1,IF(Table1[[#This Row],[Hand over / Operations]]=1,1,""),"")</f>
        <v/>
      </c>
      <c r="DQ581" s="169" t="str">
        <f>IF(Table1[[#This Row],[Multiple NCC links]]&lt;&gt;1,IF(Table1[[#This Row],[As built assessment]]=1,1,""),"")</f>
        <v/>
      </c>
      <c r="DR581" s="169" t="str">
        <f>IF(Table1[[#This Row],[Multiple NCC links]]&lt;&gt;1,IF(Table1[[#This Row],[Beyond compliance]]=1,1,""),"")</f>
        <v/>
      </c>
      <c r="DS581" s="169" t="str">
        <f>IF(SUM(Table1[[#This Row],[Design]:[Beyond compliance]])&gt;1,1,"")</f>
        <v/>
      </c>
      <c r="DT581" s="169" t="str">
        <f>IF(Table1[[#This Row],[Both Residential &amp; Commercial4]]&lt;&gt;1,IF(Table1[[#This Row],[Residential]]=1,1,""),"")</f>
        <v/>
      </c>
      <c r="DU581" s="169" t="str">
        <f>IF(Table1[[#This Row],[Both Residential &amp; Commercial4]]&lt;&gt;1,IF(Table1[[#This Row],[Commercial]]=1,1,""),"")</f>
        <v/>
      </c>
      <c r="DV581" s="169" t="str">
        <f>Table1[[#This Row],[Residential &amp; Commercial]]</f>
        <v/>
      </c>
      <c r="DW581" s="169"/>
    </row>
    <row r="582" spans="1:127" s="49" customFormat="1" ht="20.25" thickTop="1" thickBot="1" x14ac:dyDescent="0.35">
      <c r="A582" s="97"/>
      <c r="B582" s="97"/>
      <c r="C582" s="88"/>
      <c r="D582" s="88"/>
      <c r="E582" s="176"/>
      <c r="F582" s="176"/>
      <c r="G582" s="176"/>
      <c r="H582" s="176"/>
      <c r="I582" s="90" t="str">
        <f>IF(AND(Table1[[#This Row],[General]]=1,Table1[[#This Row],[Beginner]]=1,Table1[[#This Row],[Intermediate]]=1,Table1[[#This Row],[Advanced]]=1),1,"")</f>
        <v/>
      </c>
      <c r="J582" s="90" t="str">
        <f>CONCATENATE(IF(Table1[[#This Row],[General]]=1,"General, ",""), IF(Table1[[#This Row],[Beginner]]=1,"Beginner, ",""),IF(Table1[[#This Row],[Intermediate]]=1,"Intermediate, ",""), IF(Table1[[#This Row],[Advanced]]=1,"Advanced",""))</f>
        <v/>
      </c>
      <c r="K582" s="91"/>
      <c r="L582" s="179"/>
      <c r="M582" s="91"/>
      <c r="N582" s="91"/>
      <c r="O582" s="159"/>
      <c r="P582" s="91"/>
      <c r="Q582" s="91"/>
      <c r="R582" s="91"/>
      <c r="S58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82" s="102"/>
      <c r="U582" s="102"/>
      <c r="V582" s="240"/>
      <c r="W582" s="240"/>
      <c r="X582" s="102"/>
      <c r="Y582" s="102"/>
      <c r="Z582" s="102"/>
      <c r="AA582" s="102"/>
      <c r="AB582" s="102"/>
      <c r="AC582" s="102"/>
      <c r="AD582" s="102"/>
      <c r="AE582" s="102"/>
      <c r="AF582" s="102"/>
      <c r="AG58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82" s="103"/>
      <c r="AI582" s="103"/>
      <c r="AJ582" s="103"/>
      <c r="AK582" s="74" t="str">
        <f>CONCATENATE(IF(Table1[[#This Row],[Digital]]=1,"Digital, ",""),IF(Table1[[#This Row],[Face to Face]]=1,"Face to face, ",""),IF(Table1[[#This Row],[Blended]]=1,"Blended",""))</f>
        <v/>
      </c>
      <c r="AL582" s="99"/>
      <c r="AM582" s="104"/>
      <c r="AN582" s="130"/>
      <c r="AO582" s="94"/>
      <c r="AP582" s="182"/>
      <c r="AQ582" s="94"/>
      <c r="AR582" s="94"/>
      <c r="AS582" s="94"/>
      <c r="AT582" s="94"/>
      <c r="AU582" s="94"/>
      <c r="AV582" s="182"/>
      <c r="AW582" s="182"/>
      <c r="AX582" s="182"/>
      <c r="AY582" s="94"/>
      <c r="AZ58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8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82" s="95"/>
      <c r="BC582" s="95"/>
      <c r="BD582" s="90" t="str">
        <f>IF(AND(Table1[[#This Row],[Residential]]=1,Table1[[#This Row],[Commercial]]=1),1,"")</f>
        <v/>
      </c>
      <c r="BE582" s="90" t="str">
        <f>CONCATENATE(IF(Table1[[#This Row],[Residential]]=1,"Residential, ",""),IF(Table1[[#This Row],[Commercial]]=1,"Commercial",""))</f>
        <v/>
      </c>
      <c r="BF582" s="94"/>
      <c r="BG582" s="94"/>
      <c r="BH582" s="94"/>
      <c r="BI582" s="94"/>
      <c r="BJ582" s="94"/>
      <c r="BK582" s="94"/>
      <c r="BL582" s="94"/>
      <c r="BM582" s="182"/>
      <c r="BN582" s="94"/>
      <c r="BO58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82" s="178"/>
      <c r="BQ582" s="120"/>
      <c r="BR582" s="132"/>
      <c r="BS582" s="120"/>
      <c r="BT582" s="175"/>
      <c r="BU582" s="175"/>
      <c r="BV582" s="175"/>
      <c r="BW582" s="121"/>
      <c r="BX582" s="121"/>
      <c r="BY582" s="121"/>
      <c r="BZ582" s="227"/>
      <c r="CA58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82" s="48">
        <f>COUNTIF(Table1[[#This Row],[Validity]:[Alignment with NCC (Yes=1,No=0)]],"N/A")</f>
        <v>0</v>
      </c>
      <c r="CC582" s="48">
        <f>IF(ISERROR(Table1[[#This Row],[Total Quality Score (out of 10)]]/(4-Table1[[#This Row],[N/A Count]])),0,Table1[[#This Row],[Total Quality Score (out of 10)]]/(4-Table1[[#This Row],[N/A Count]]))</f>
        <v>0</v>
      </c>
      <c r="CD582" s="106"/>
      <c r="CE582" s="106"/>
      <c r="CF582" s="172" t="str">
        <f>IF(SUM(Table1[[#This Row],[Multiple]:[Level (all)62]])&lt;1,IF(Table1[[#This Row],[General]]=1,1,""),"")</f>
        <v/>
      </c>
      <c r="CG582" s="172" t="str">
        <f>IF(SUM(Table1[[#This Row],[Multiple]:[Level (all)62]])&lt;1,IF(Table1[[#This Row],[Beginner]]=1,1,""),"")</f>
        <v/>
      </c>
      <c r="CH582" s="171" t="str">
        <f>IF(SUM(Table1[[#This Row],[Multiple]:[Level (all)62]])&lt;1,IF(Table1[[#This Row],[Intermediate]]=1,1,""),"")</f>
        <v/>
      </c>
      <c r="CI582" s="171" t="str">
        <f>IF(SUM(Table1[[#This Row],[Multiple]:[Level (all)62]])&lt;1,IF(Table1[[#This Row],[Advanced]]=1,1,""),"")</f>
        <v/>
      </c>
      <c r="CJ582" s="171" t="str">
        <f>IF(AND(SUM(Table1[[#This Row],[General]:[Advanced]])&lt;4,SUM(Table1[[#This Row],[General]:[Advanced]])&gt;1),1,"")</f>
        <v/>
      </c>
      <c r="CK582" s="171" t="str">
        <f>Table1[[#This Row],[Level (all)]]</f>
        <v/>
      </c>
      <c r="CL582" s="171" t="str">
        <f>IF(Table1[[#This Row],[Multiple audience]]&lt;&gt;1,IF(Table1[[#This Row],[General Audience]]=1,1,""),"")</f>
        <v/>
      </c>
      <c r="CM582" s="171" t="str">
        <f>IF(Table1[[#This Row],[Multiple audience]]&lt;&gt;1,IF(Table1[[#This Row],[Planners / Designers ]]=1,1,""),"")</f>
        <v/>
      </c>
      <c r="CN582" s="171" t="str">
        <f>IF(Table1[[#This Row],[Multiple audience]]&lt;&gt;1,IF(Table1[[#This Row],[Regulatory Assessors]]=1,1,""),"")</f>
        <v/>
      </c>
      <c r="CO582" s="171" t="str">
        <f>IF(Table1[[#This Row],[Multiple audience]]&lt;&gt;1,IF(Table1[[#This Row],[Builders / Management]]=1,1,""),"")</f>
        <v/>
      </c>
      <c r="CP582" s="171" t="str">
        <f>IF(Table1[[#This Row],[Multiple audience]]&lt;&gt;1,IF(Table1[[#This Row],[Energy / Sus Assessors]]=1,1,""),"")</f>
        <v/>
      </c>
      <c r="CQ582" s="171" t="str">
        <f>IF(Table1[[#This Row],[Multiple audience]]&lt;&gt;1,IF(Table1[[#This Row],[Semi-skilled]]=1,1,""),"")</f>
        <v/>
      </c>
      <c r="CR582" s="171" t="str">
        <f>IF(Table1[[#This Row],[Multiple audience]]&lt;&gt;1,IF(Table1[[#This Row],[Trades]]=1,1,""),"")</f>
        <v/>
      </c>
      <c r="CS582" s="171" t="str">
        <f>IF(Table1[[#This Row],[Multiple audience]]&lt;&gt;1,IF(Table1[[#This Row],[Other]]=1,1,""),"")</f>
        <v/>
      </c>
      <c r="CT582" s="171" t="str">
        <f>IF(SUM(Table1[[#This Row],[General Audience]:[Other]])&gt;1,1,"")</f>
        <v/>
      </c>
      <c r="CU582" s="171" t="str">
        <f>IF(Table1[[#This Row],[Various  ]]&lt;&gt;1,IF(Table1[[#This Row],[Calculator / Software]]=1,1,""),"")</f>
        <v/>
      </c>
      <c r="CV582" s="171" t="str">
        <f>IF(Table1[[#This Row],[Various  ]]&lt;&gt;1,IF(Table1[[#This Row],[Information  ]]=1,1,""),"")</f>
        <v/>
      </c>
      <c r="CW582" s="171" t="str">
        <f>IF(Table1[[#This Row],[Various  ]]&lt;&gt;1,IF(Table1[[#This Row],[Interactive Tool]]=1,1,""),"")</f>
        <v/>
      </c>
      <c r="CX582" s="171" t="str">
        <f>IF(Table1[[#This Row],[Various  ]]&lt;&gt;1,IF(Table1[[#This Row],[Technical Specifications]]=1,1,""),"")</f>
        <v/>
      </c>
      <c r="CY582" s="171" t="str">
        <f>IF(Table1[[#This Row],[Various  ]]&lt;&gt;1,IF(Table1[[#This Row],[Training Resources]]=1,1,""),"")</f>
        <v/>
      </c>
      <c r="CZ582" s="171" t="str">
        <f>IF(Table1[[#This Row],[Various  ]]&lt;&gt;1,IF(Table1[[#This Row],[Toolbox]]=1,1,""),"")</f>
        <v/>
      </c>
      <c r="DA582" s="169" t="str">
        <f>IF(Table1[[#This Row],[Various  ]]&lt;&gt;1,IF(Table1[[#This Row],[Video]]=1,1,""),"")</f>
        <v/>
      </c>
      <c r="DB582" s="169" t="str">
        <f>IF(Table1[[#This Row],[Various  ]]&lt;&gt;1,IF(Table1[[#This Row],[Case study]]=1,1,""),"")</f>
        <v/>
      </c>
      <c r="DC582" s="169" t="str">
        <f>IF(Table1[[#This Row],[Various  ]]&lt;&gt;1,IF(Table1[[#This Row],[Other   ]]=1,1,""),"")</f>
        <v/>
      </c>
      <c r="DD582" s="169" t="str">
        <f>IF(Table1[[#This Row],[Various  ]]&lt;&gt;1,IF(Table1[[#This Row],[Standards]]=1,1,""),"")</f>
        <v/>
      </c>
      <c r="DE582" s="169" t="str">
        <f>IF(Table1[[#This Row],[Various]]=1,1,IF(SUM(Table1[[#This Row],[Calculator / Software]:[Standards]])&gt;1,1,""))</f>
        <v/>
      </c>
      <c r="DF582" s="169" t="str">
        <f>IF(Table1[[#This Row],[Multiple NCC links]]&lt;&gt;1,IF(Table1[[#This Row],[Design]]=1,1,""),"")</f>
        <v/>
      </c>
      <c r="DG582" s="169" t="str">
        <f>IF(Table1[[#This Row],[Multiple NCC links]]&lt;&gt;1,IF(Table1[[#This Row],[Assessment / Verification]]=1,1,""),"")</f>
        <v/>
      </c>
      <c r="DH582" s="169" t="str">
        <f>IF(Table1[[#This Row],[Multiple NCC links]]&lt;&gt;1,IF(Table1[[#This Row],[Climate Specific ]]=1,1,""),"")</f>
        <v/>
      </c>
      <c r="DI582" s="169" t="str">
        <f>IF(Table1[[#This Row],[Multiple NCC links]]&lt;&gt;1,IF(Table1[[#This Row],[Alterations / Additions]]=1,1,""),"")</f>
        <v/>
      </c>
      <c r="DJ582" s="169" t="str">
        <f>IF(Table1[[#This Row],[Multiple NCC links]]&lt;&gt;1,IF(Table1[[#This Row],[Glazing]]=1,1,""),"")</f>
        <v/>
      </c>
      <c r="DK582" s="169" t="str">
        <f>IF(Table1[[#This Row],[Multiple NCC links]]&lt;&gt;1,IF(Table1[[#This Row],[Building Fabric / Thermal / Sealing]]=1,1,""),"")</f>
        <v/>
      </c>
      <c r="DL582" s="169" t="str">
        <f>IF(Table1[[#This Row],[Multiple NCC links]]&lt;&gt;1,IF(Table1[[#This Row],[Lighting]]=1,1,""),"")</f>
        <v/>
      </c>
      <c r="DM582" s="169" t="str">
        <f>IF(Table1[[#This Row],[Multiple NCC links]]&lt;&gt;1,IF(Table1[[#This Row],[HVAC]]=1,1,""),"")</f>
        <v/>
      </c>
      <c r="DN582" s="169" t="str">
        <f>IF(Table1[[#This Row],[Multiple NCC links]]&lt;&gt;1,IF(Table1[[#This Row],[Services]]=1,1,""),"")</f>
        <v/>
      </c>
      <c r="DO582" s="169" t="str">
        <f>IF(Table1[[#This Row],[Multiple NCC links]]&lt;&gt;1,IF(Table1[[#This Row],[Maintenance &amp; Monitoring]]=1,1,""),"")</f>
        <v/>
      </c>
      <c r="DP582" s="169" t="str">
        <f>IF(Table1[[#This Row],[Multiple NCC links]]&lt;&gt;1,IF(Table1[[#This Row],[Hand over / Operations]]=1,1,""),"")</f>
        <v/>
      </c>
      <c r="DQ582" s="169" t="str">
        <f>IF(Table1[[#This Row],[Multiple NCC links]]&lt;&gt;1,IF(Table1[[#This Row],[As built assessment]]=1,1,""),"")</f>
        <v/>
      </c>
      <c r="DR582" s="169" t="str">
        <f>IF(Table1[[#This Row],[Multiple NCC links]]&lt;&gt;1,IF(Table1[[#This Row],[Beyond compliance]]=1,1,""),"")</f>
        <v/>
      </c>
      <c r="DS582" s="169" t="str">
        <f>IF(SUM(Table1[[#This Row],[Design]:[Beyond compliance]])&gt;1,1,"")</f>
        <v/>
      </c>
      <c r="DT582" s="169" t="str">
        <f>IF(Table1[[#This Row],[Both Residential &amp; Commercial4]]&lt;&gt;1,IF(Table1[[#This Row],[Residential]]=1,1,""),"")</f>
        <v/>
      </c>
      <c r="DU582" s="169" t="str">
        <f>IF(Table1[[#This Row],[Both Residential &amp; Commercial4]]&lt;&gt;1,IF(Table1[[#This Row],[Commercial]]=1,1,""),"")</f>
        <v/>
      </c>
      <c r="DV582" s="169" t="str">
        <f>Table1[[#This Row],[Residential &amp; Commercial]]</f>
        <v/>
      </c>
      <c r="DW582" s="169"/>
    </row>
    <row r="583" spans="1:127" s="49" customFormat="1" ht="20.25" thickTop="1" thickBot="1" x14ac:dyDescent="0.35">
      <c r="A583" s="97"/>
      <c r="B583" s="97"/>
      <c r="C583" s="88"/>
      <c r="D583" s="88"/>
      <c r="E583" s="176"/>
      <c r="F583" s="176"/>
      <c r="G583" s="176"/>
      <c r="H583" s="176"/>
      <c r="I583" s="90" t="str">
        <f>IF(AND(Table1[[#This Row],[General]]=1,Table1[[#This Row],[Beginner]]=1,Table1[[#This Row],[Intermediate]]=1,Table1[[#This Row],[Advanced]]=1),1,"")</f>
        <v/>
      </c>
      <c r="J583" s="90" t="str">
        <f>CONCATENATE(IF(Table1[[#This Row],[General]]=1,"General, ",""), IF(Table1[[#This Row],[Beginner]]=1,"Beginner, ",""),IF(Table1[[#This Row],[Intermediate]]=1,"Intermediate, ",""), IF(Table1[[#This Row],[Advanced]]=1,"Advanced",""))</f>
        <v/>
      </c>
      <c r="K583" s="91"/>
      <c r="L583" s="179"/>
      <c r="M583" s="91"/>
      <c r="N583" s="91"/>
      <c r="O583" s="159"/>
      <c r="P583" s="91"/>
      <c r="Q583" s="91"/>
      <c r="R583" s="91"/>
      <c r="S58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83" s="102"/>
      <c r="U583" s="102"/>
      <c r="V583" s="240"/>
      <c r="W583" s="240"/>
      <c r="X583" s="102"/>
      <c r="Y583" s="102"/>
      <c r="Z583" s="102"/>
      <c r="AA583" s="102"/>
      <c r="AB583" s="102"/>
      <c r="AC583" s="102"/>
      <c r="AD583" s="102"/>
      <c r="AE583" s="102"/>
      <c r="AF583" s="102"/>
      <c r="AG58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83" s="103"/>
      <c r="AI583" s="103"/>
      <c r="AJ583" s="103"/>
      <c r="AK583" s="74" t="str">
        <f>CONCATENATE(IF(Table1[[#This Row],[Digital]]=1,"Digital, ",""),IF(Table1[[#This Row],[Face to Face]]=1,"Face to face, ",""),IF(Table1[[#This Row],[Blended]]=1,"Blended",""))</f>
        <v/>
      </c>
      <c r="AL583" s="99"/>
      <c r="AM583" s="104"/>
      <c r="AN583" s="130"/>
      <c r="AO583" s="94"/>
      <c r="AP583" s="182"/>
      <c r="AQ583" s="94"/>
      <c r="AR583" s="94"/>
      <c r="AS583" s="94"/>
      <c r="AT583" s="94"/>
      <c r="AU583" s="94"/>
      <c r="AV583" s="182"/>
      <c r="AW583" s="182"/>
      <c r="AX583" s="182"/>
      <c r="AY583" s="94"/>
      <c r="AZ58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8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83" s="95"/>
      <c r="BC583" s="95"/>
      <c r="BD583" s="90" t="str">
        <f>IF(AND(Table1[[#This Row],[Residential]]=1,Table1[[#This Row],[Commercial]]=1),1,"")</f>
        <v/>
      </c>
      <c r="BE583" s="90" t="str">
        <f>CONCATENATE(IF(Table1[[#This Row],[Residential]]=1,"Residential, ",""),IF(Table1[[#This Row],[Commercial]]=1,"Commercial",""))</f>
        <v/>
      </c>
      <c r="BF583" s="94"/>
      <c r="BG583" s="94"/>
      <c r="BH583" s="94"/>
      <c r="BI583" s="94"/>
      <c r="BJ583" s="94"/>
      <c r="BK583" s="94"/>
      <c r="BL583" s="94"/>
      <c r="BM583" s="182"/>
      <c r="BN583" s="94"/>
      <c r="BO58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83" s="178"/>
      <c r="BQ583" s="120"/>
      <c r="BR583" s="132"/>
      <c r="BS583" s="120"/>
      <c r="BT583" s="175"/>
      <c r="BU583" s="175"/>
      <c r="BV583" s="175"/>
      <c r="BW583" s="121"/>
      <c r="BX583" s="121"/>
      <c r="BY583" s="121"/>
      <c r="BZ583" s="227"/>
      <c r="CA58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83" s="48">
        <f>COUNTIF(Table1[[#This Row],[Validity]:[Alignment with NCC (Yes=1,No=0)]],"N/A")</f>
        <v>0</v>
      </c>
      <c r="CC583" s="48">
        <f>IF(ISERROR(Table1[[#This Row],[Total Quality Score (out of 10)]]/(4-Table1[[#This Row],[N/A Count]])),0,Table1[[#This Row],[Total Quality Score (out of 10)]]/(4-Table1[[#This Row],[N/A Count]]))</f>
        <v>0</v>
      </c>
      <c r="CD583" s="106"/>
      <c r="CE583" s="106"/>
      <c r="CF583" s="172" t="str">
        <f>IF(SUM(Table1[[#This Row],[Multiple]:[Level (all)62]])&lt;1,IF(Table1[[#This Row],[General]]=1,1,""),"")</f>
        <v/>
      </c>
      <c r="CG583" s="172" t="str">
        <f>IF(SUM(Table1[[#This Row],[Multiple]:[Level (all)62]])&lt;1,IF(Table1[[#This Row],[Beginner]]=1,1,""),"")</f>
        <v/>
      </c>
      <c r="CH583" s="171" t="str">
        <f>IF(SUM(Table1[[#This Row],[Multiple]:[Level (all)62]])&lt;1,IF(Table1[[#This Row],[Intermediate]]=1,1,""),"")</f>
        <v/>
      </c>
      <c r="CI583" s="171" t="str">
        <f>IF(SUM(Table1[[#This Row],[Multiple]:[Level (all)62]])&lt;1,IF(Table1[[#This Row],[Advanced]]=1,1,""),"")</f>
        <v/>
      </c>
      <c r="CJ583" s="171" t="str">
        <f>IF(AND(SUM(Table1[[#This Row],[General]:[Advanced]])&lt;4,SUM(Table1[[#This Row],[General]:[Advanced]])&gt;1),1,"")</f>
        <v/>
      </c>
      <c r="CK583" s="171" t="str">
        <f>Table1[[#This Row],[Level (all)]]</f>
        <v/>
      </c>
      <c r="CL583" s="171" t="str">
        <f>IF(Table1[[#This Row],[Multiple audience]]&lt;&gt;1,IF(Table1[[#This Row],[General Audience]]=1,1,""),"")</f>
        <v/>
      </c>
      <c r="CM583" s="171" t="str">
        <f>IF(Table1[[#This Row],[Multiple audience]]&lt;&gt;1,IF(Table1[[#This Row],[Planners / Designers ]]=1,1,""),"")</f>
        <v/>
      </c>
      <c r="CN583" s="171" t="str">
        <f>IF(Table1[[#This Row],[Multiple audience]]&lt;&gt;1,IF(Table1[[#This Row],[Regulatory Assessors]]=1,1,""),"")</f>
        <v/>
      </c>
      <c r="CO583" s="171" t="str">
        <f>IF(Table1[[#This Row],[Multiple audience]]&lt;&gt;1,IF(Table1[[#This Row],[Builders / Management]]=1,1,""),"")</f>
        <v/>
      </c>
      <c r="CP583" s="171" t="str">
        <f>IF(Table1[[#This Row],[Multiple audience]]&lt;&gt;1,IF(Table1[[#This Row],[Energy / Sus Assessors]]=1,1,""),"")</f>
        <v/>
      </c>
      <c r="CQ583" s="171" t="str">
        <f>IF(Table1[[#This Row],[Multiple audience]]&lt;&gt;1,IF(Table1[[#This Row],[Semi-skilled]]=1,1,""),"")</f>
        <v/>
      </c>
      <c r="CR583" s="171" t="str">
        <f>IF(Table1[[#This Row],[Multiple audience]]&lt;&gt;1,IF(Table1[[#This Row],[Trades]]=1,1,""),"")</f>
        <v/>
      </c>
      <c r="CS583" s="171" t="str">
        <f>IF(Table1[[#This Row],[Multiple audience]]&lt;&gt;1,IF(Table1[[#This Row],[Other]]=1,1,""),"")</f>
        <v/>
      </c>
      <c r="CT583" s="171" t="str">
        <f>IF(SUM(Table1[[#This Row],[General Audience]:[Other]])&gt;1,1,"")</f>
        <v/>
      </c>
      <c r="CU583" s="171" t="str">
        <f>IF(Table1[[#This Row],[Various  ]]&lt;&gt;1,IF(Table1[[#This Row],[Calculator / Software]]=1,1,""),"")</f>
        <v/>
      </c>
      <c r="CV583" s="171" t="str">
        <f>IF(Table1[[#This Row],[Various  ]]&lt;&gt;1,IF(Table1[[#This Row],[Information  ]]=1,1,""),"")</f>
        <v/>
      </c>
      <c r="CW583" s="171" t="str">
        <f>IF(Table1[[#This Row],[Various  ]]&lt;&gt;1,IF(Table1[[#This Row],[Interactive Tool]]=1,1,""),"")</f>
        <v/>
      </c>
      <c r="CX583" s="171" t="str">
        <f>IF(Table1[[#This Row],[Various  ]]&lt;&gt;1,IF(Table1[[#This Row],[Technical Specifications]]=1,1,""),"")</f>
        <v/>
      </c>
      <c r="CY583" s="171" t="str">
        <f>IF(Table1[[#This Row],[Various  ]]&lt;&gt;1,IF(Table1[[#This Row],[Training Resources]]=1,1,""),"")</f>
        <v/>
      </c>
      <c r="CZ583" s="171" t="str">
        <f>IF(Table1[[#This Row],[Various  ]]&lt;&gt;1,IF(Table1[[#This Row],[Toolbox]]=1,1,""),"")</f>
        <v/>
      </c>
      <c r="DA583" s="169" t="str">
        <f>IF(Table1[[#This Row],[Various  ]]&lt;&gt;1,IF(Table1[[#This Row],[Video]]=1,1,""),"")</f>
        <v/>
      </c>
      <c r="DB583" s="169" t="str">
        <f>IF(Table1[[#This Row],[Various  ]]&lt;&gt;1,IF(Table1[[#This Row],[Case study]]=1,1,""),"")</f>
        <v/>
      </c>
      <c r="DC583" s="169" t="str">
        <f>IF(Table1[[#This Row],[Various  ]]&lt;&gt;1,IF(Table1[[#This Row],[Other   ]]=1,1,""),"")</f>
        <v/>
      </c>
      <c r="DD583" s="169" t="str">
        <f>IF(Table1[[#This Row],[Various  ]]&lt;&gt;1,IF(Table1[[#This Row],[Standards]]=1,1,""),"")</f>
        <v/>
      </c>
      <c r="DE583" s="169" t="str">
        <f>IF(Table1[[#This Row],[Various]]=1,1,IF(SUM(Table1[[#This Row],[Calculator / Software]:[Standards]])&gt;1,1,""))</f>
        <v/>
      </c>
      <c r="DF583" s="169" t="str">
        <f>IF(Table1[[#This Row],[Multiple NCC links]]&lt;&gt;1,IF(Table1[[#This Row],[Design]]=1,1,""),"")</f>
        <v/>
      </c>
      <c r="DG583" s="169" t="str">
        <f>IF(Table1[[#This Row],[Multiple NCC links]]&lt;&gt;1,IF(Table1[[#This Row],[Assessment / Verification]]=1,1,""),"")</f>
        <v/>
      </c>
      <c r="DH583" s="169" t="str">
        <f>IF(Table1[[#This Row],[Multiple NCC links]]&lt;&gt;1,IF(Table1[[#This Row],[Climate Specific ]]=1,1,""),"")</f>
        <v/>
      </c>
      <c r="DI583" s="169" t="str">
        <f>IF(Table1[[#This Row],[Multiple NCC links]]&lt;&gt;1,IF(Table1[[#This Row],[Alterations / Additions]]=1,1,""),"")</f>
        <v/>
      </c>
      <c r="DJ583" s="169" t="str">
        <f>IF(Table1[[#This Row],[Multiple NCC links]]&lt;&gt;1,IF(Table1[[#This Row],[Glazing]]=1,1,""),"")</f>
        <v/>
      </c>
      <c r="DK583" s="169" t="str">
        <f>IF(Table1[[#This Row],[Multiple NCC links]]&lt;&gt;1,IF(Table1[[#This Row],[Building Fabric / Thermal / Sealing]]=1,1,""),"")</f>
        <v/>
      </c>
      <c r="DL583" s="169" t="str">
        <f>IF(Table1[[#This Row],[Multiple NCC links]]&lt;&gt;1,IF(Table1[[#This Row],[Lighting]]=1,1,""),"")</f>
        <v/>
      </c>
      <c r="DM583" s="169" t="str">
        <f>IF(Table1[[#This Row],[Multiple NCC links]]&lt;&gt;1,IF(Table1[[#This Row],[HVAC]]=1,1,""),"")</f>
        <v/>
      </c>
      <c r="DN583" s="169" t="str">
        <f>IF(Table1[[#This Row],[Multiple NCC links]]&lt;&gt;1,IF(Table1[[#This Row],[Services]]=1,1,""),"")</f>
        <v/>
      </c>
      <c r="DO583" s="169" t="str">
        <f>IF(Table1[[#This Row],[Multiple NCC links]]&lt;&gt;1,IF(Table1[[#This Row],[Maintenance &amp; Monitoring]]=1,1,""),"")</f>
        <v/>
      </c>
      <c r="DP583" s="169" t="str">
        <f>IF(Table1[[#This Row],[Multiple NCC links]]&lt;&gt;1,IF(Table1[[#This Row],[Hand over / Operations]]=1,1,""),"")</f>
        <v/>
      </c>
      <c r="DQ583" s="169" t="str">
        <f>IF(Table1[[#This Row],[Multiple NCC links]]&lt;&gt;1,IF(Table1[[#This Row],[As built assessment]]=1,1,""),"")</f>
        <v/>
      </c>
      <c r="DR583" s="169" t="str">
        <f>IF(Table1[[#This Row],[Multiple NCC links]]&lt;&gt;1,IF(Table1[[#This Row],[Beyond compliance]]=1,1,""),"")</f>
        <v/>
      </c>
      <c r="DS583" s="169" t="str">
        <f>IF(SUM(Table1[[#This Row],[Design]:[Beyond compliance]])&gt;1,1,"")</f>
        <v/>
      </c>
      <c r="DT583" s="169" t="str">
        <f>IF(Table1[[#This Row],[Both Residential &amp; Commercial4]]&lt;&gt;1,IF(Table1[[#This Row],[Residential]]=1,1,""),"")</f>
        <v/>
      </c>
      <c r="DU583" s="169" t="str">
        <f>IF(Table1[[#This Row],[Both Residential &amp; Commercial4]]&lt;&gt;1,IF(Table1[[#This Row],[Commercial]]=1,1,""),"")</f>
        <v/>
      </c>
      <c r="DV583" s="169" t="str">
        <f>Table1[[#This Row],[Residential &amp; Commercial]]</f>
        <v/>
      </c>
      <c r="DW583" s="169"/>
    </row>
    <row r="584" spans="1:127" s="49" customFormat="1" ht="20.25" thickTop="1" thickBot="1" x14ac:dyDescent="0.35">
      <c r="A584" s="97"/>
      <c r="B584" s="97"/>
      <c r="C584" s="88"/>
      <c r="D584" s="88"/>
      <c r="E584" s="176"/>
      <c r="F584" s="176"/>
      <c r="G584" s="176"/>
      <c r="H584" s="176"/>
      <c r="I584" s="90" t="str">
        <f>IF(AND(Table1[[#This Row],[General]]=1,Table1[[#This Row],[Beginner]]=1,Table1[[#This Row],[Intermediate]]=1,Table1[[#This Row],[Advanced]]=1),1,"")</f>
        <v/>
      </c>
      <c r="J584" s="90" t="str">
        <f>CONCATENATE(IF(Table1[[#This Row],[General]]=1,"General, ",""), IF(Table1[[#This Row],[Beginner]]=1,"Beginner, ",""),IF(Table1[[#This Row],[Intermediate]]=1,"Intermediate, ",""), IF(Table1[[#This Row],[Advanced]]=1,"Advanced",""))</f>
        <v/>
      </c>
      <c r="K584" s="91"/>
      <c r="L584" s="179"/>
      <c r="M584" s="91"/>
      <c r="N584" s="91"/>
      <c r="O584" s="159"/>
      <c r="P584" s="91"/>
      <c r="Q584" s="91"/>
      <c r="R584" s="91"/>
      <c r="S58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84" s="102"/>
      <c r="U584" s="102"/>
      <c r="V584" s="240"/>
      <c r="W584" s="240"/>
      <c r="X584" s="102"/>
      <c r="Y584" s="102"/>
      <c r="Z584" s="102"/>
      <c r="AA584" s="102"/>
      <c r="AB584" s="102"/>
      <c r="AC584" s="102"/>
      <c r="AD584" s="102"/>
      <c r="AE584" s="102"/>
      <c r="AF584" s="102"/>
      <c r="AG58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84" s="103"/>
      <c r="AI584" s="103"/>
      <c r="AJ584" s="103"/>
      <c r="AK584" s="74" t="str">
        <f>CONCATENATE(IF(Table1[[#This Row],[Digital]]=1,"Digital, ",""),IF(Table1[[#This Row],[Face to Face]]=1,"Face to face, ",""),IF(Table1[[#This Row],[Blended]]=1,"Blended",""))</f>
        <v/>
      </c>
      <c r="AL584" s="99"/>
      <c r="AM584" s="104"/>
      <c r="AN584" s="130"/>
      <c r="AO584" s="94"/>
      <c r="AP584" s="182"/>
      <c r="AQ584" s="94"/>
      <c r="AR584" s="94"/>
      <c r="AS584" s="94"/>
      <c r="AT584" s="94"/>
      <c r="AU584" s="94"/>
      <c r="AV584" s="182"/>
      <c r="AW584" s="182"/>
      <c r="AX584" s="182"/>
      <c r="AY584" s="94"/>
      <c r="AZ58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8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84" s="95"/>
      <c r="BC584" s="95"/>
      <c r="BD584" s="90" t="str">
        <f>IF(AND(Table1[[#This Row],[Residential]]=1,Table1[[#This Row],[Commercial]]=1),1,"")</f>
        <v/>
      </c>
      <c r="BE584" s="90" t="str">
        <f>CONCATENATE(IF(Table1[[#This Row],[Residential]]=1,"Residential, ",""),IF(Table1[[#This Row],[Commercial]]=1,"Commercial",""))</f>
        <v/>
      </c>
      <c r="BF584" s="94"/>
      <c r="BG584" s="94"/>
      <c r="BH584" s="94"/>
      <c r="BI584" s="94"/>
      <c r="BJ584" s="94"/>
      <c r="BK584" s="94"/>
      <c r="BL584" s="94"/>
      <c r="BM584" s="182"/>
      <c r="BN584" s="94"/>
      <c r="BO58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84" s="178"/>
      <c r="BQ584" s="120"/>
      <c r="BR584" s="132"/>
      <c r="BS584" s="120"/>
      <c r="BT584" s="175"/>
      <c r="BU584" s="175"/>
      <c r="BV584" s="175"/>
      <c r="BW584" s="121"/>
      <c r="BX584" s="121"/>
      <c r="BY584" s="121"/>
      <c r="BZ584" s="227"/>
      <c r="CA58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84" s="48">
        <f>COUNTIF(Table1[[#This Row],[Validity]:[Alignment with NCC (Yes=1,No=0)]],"N/A")</f>
        <v>0</v>
      </c>
      <c r="CC584" s="48">
        <f>IF(ISERROR(Table1[[#This Row],[Total Quality Score (out of 10)]]/(4-Table1[[#This Row],[N/A Count]])),0,Table1[[#This Row],[Total Quality Score (out of 10)]]/(4-Table1[[#This Row],[N/A Count]]))</f>
        <v>0</v>
      </c>
      <c r="CD584" s="106"/>
      <c r="CE584" s="106"/>
      <c r="CF584" s="172" t="str">
        <f>IF(SUM(Table1[[#This Row],[Multiple]:[Level (all)62]])&lt;1,IF(Table1[[#This Row],[General]]=1,1,""),"")</f>
        <v/>
      </c>
      <c r="CG584" s="172" t="str">
        <f>IF(SUM(Table1[[#This Row],[Multiple]:[Level (all)62]])&lt;1,IF(Table1[[#This Row],[Beginner]]=1,1,""),"")</f>
        <v/>
      </c>
      <c r="CH584" s="171" t="str">
        <f>IF(SUM(Table1[[#This Row],[Multiple]:[Level (all)62]])&lt;1,IF(Table1[[#This Row],[Intermediate]]=1,1,""),"")</f>
        <v/>
      </c>
      <c r="CI584" s="171" t="str">
        <f>IF(SUM(Table1[[#This Row],[Multiple]:[Level (all)62]])&lt;1,IF(Table1[[#This Row],[Advanced]]=1,1,""),"")</f>
        <v/>
      </c>
      <c r="CJ584" s="171" t="str">
        <f>IF(AND(SUM(Table1[[#This Row],[General]:[Advanced]])&lt;4,SUM(Table1[[#This Row],[General]:[Advanced]])&gt;1),1,"")</f>
        <v/>
      </c>
      <c r="CK584" s="171" t="str">
        <f>Table1[[#This Row],[Level (all)]]</f>
        <v/>
      </c>
      <c r="CL584" s="171" t="str">
        <f>IF(Table1[[#This Row],[Multiple audience]]&lt;&gt;1,IF(Table1[[#This Row],[General Audience]]=1,1,""),"")</f>
        <v/>
      </c>
      <c r="CM584" s="171" t="str">
        <f>IF(Table1[[#This Row],[Multiple audience]]&lt;&gt;1,IF(Table1[[#This Row],[Planners / Designers ]]=1,1,""),"")</f>
        <v/>
      </c>
      <c r="CN584" s="171" t="str">
        <f>IF(Table1[[#This Row],[Multiple audience]]&lt;&gt;1,IF(Table1[[#This Row],[Regulatory Assessors]]=1,1,""),"")</f>
        <v/>
      </c>
      <c r="CO584" s="171" t="str">
        <f>IF(Table1[[#This Row],[Multiple audience]]&lt;&gt;1,IF(Table1[[#This Row],[Builders / Management]]=1,1,""),"")</f>
        <v/>
      </c>
      <c r="CP584" s="171" t="str">
        <f>IF(Table1[[#This Row],[Multiple audience]]&lt;&gt;1,IF(Table1[[#This Row],[Energy / Sus Assessors]]=1,1,""),"")</f>
        <v/>
      </c>
      <c r="CQ584" s="171" t="str">
        <f>IF(Table1[[#This Row],[Multiple audience]]&lt;&gt;1,IF(Table1[[#This Row],[Semi-skilled]]=1,1,""),"")</f>
        <v/>
      </c>
      <c r="CR584" s="171" t="str">
        <f>IF(Table1[[#This Row],[Multiple audience]]&lt;&gt;1,IF(Table1[[#This Row],[Trades]]=1,1,""),"")</f>
        <v/>
      </c>
      <c r="CS584" s="171" t="str">
        <f>IF(Table1[[#This Row],[Multiple audience]]&lt;&gt;1,IF(Table1[[#This Row],[Other]]=1,1,""),"")</f>
        <v/>
      </c>
      <c r="CT584" s="171" t="str">
        <f>IF(SUM(Table1[[#This Row],[General Audience]:[Other]])&gt;1,1,"")</f>
        <v/>
      </c>
      <c r="CU584" s="171" t="str">
        <f>IF(Table1[[#This Row],[Various  ]]&lt;&gt;1,IF(Table1[[#This Row],[Calculator / Software]]=1,1,""),"")</f>
        <v/>
      </c>
      <c r="CV584" s="171" t="str">
        <f>IF(Table1[[#This Row],[Various  ]]&lt;&gt;1,IF(Table1[[#This Row],[Information  ]]=1,1,""),"")</f>
        <v/>
      </c>
      <c r="CW584" s="171" t="str">
        <f>IF(Table1[[#This Row],[Various  ]]&lt;&gt;1,IF(Table1[[#This Row],[Interactive Tool]]=1,1,""),"")</f>
        <v/>
      </c>
      <c r="CX584" s="171" t="str">
        <f>IF(Table1[[#This Row],[Various  ]]&lt;&gt;1,IF(Table1[[#This Row],[Technical Specifications]]=1,1,""),"")</f>
        <v/>
      </c>
      <c r="CY584" s="171" t="str">
        <f>IF(Table1[[#This Row],[Various  ]]&lt;&gt;1,IF(Table1[[#This Row],[Training Resources]]=1,1,""),"")</f>
        <v/>
      </c>
      <c r="CZ584" s="171" t="str">
        <f>IF(Table1[[#This Row],[Various  ]]&lt;&gt;1,IF(Table1[[#This Row],[Toolbox]]=1,1,""),"")</f>
        <v/>
      </c>
      <c r="DA584" s="169" t="str">
        <f>IF(Table1[[#This Row],[Various  ]]&lt;&gt;1,IF(Table1[[#This Row],[Video]]=1,1,""),"")</f>
        <v/>
      </c>
      <c r="DB584" s="169" t="str">
        <f>IF(Table1[[#This Row],[Various  ]]&lt;&gt;1,IF(Table1[[#This Row],[Case study]]=1,1,""),"")</f>
        <v/>
      </c>
      <c r="DC584" s="169" t="str">
        <f>IF(Table1[[#This Row],[Various  ]]&lt;&gt;1,IF(Table1[[#This Row],[Other   ]]=1,1,""),"")</f>
        <v/>
      </c>
      <c r="DD584" s="169" t="str">
        <f>IF(Table1[[#This Row],[Various  ]]&lt;&gt;1,IF(Table1[[#This Row],[Standards]]=1,1,""),"")</f>
        <v/>
      </c>
      <c r="DE584" s="169" t="str">
        <f>IF(Table1[[#This Row],[Various]]=1,1,IF(SUM(Table1[[#This Row],[Calculator / Software]:[Standards]])&gt;1,1,""))</f>
        <v/>
      </c>
      <c r="DF584" s="169" t="str">
        <f>IF(Table1[[#This Row],[Multiple NCC links]]&lt;&gt;1,IF(Table1[[#This Row],[Design]]=1,1,""),"")</f>
        <v/>
      </c>
      <c r="DG584" s="169" t="str">
        <f>IF(Table1[[#This Row],[Multiple NCC links]]&lt;&gt;1,IF(Table1[[#This Row],[Assessment / Verification]]=1,1,""),"")</f>
        <v/>
      </c>
      <c r="DH584" s="169" t="str">
        <f>IF(Table1[[#This Row],[Multiple NCC links]]&lt;&gt;1,IF(Table1[[#This Row],[Climate Specific ]]=1,1,""),"")</f>
        <v/>
      </c>
      <c r="DI584" s="169" t="str">
        <f>IF(Table1[[#This Row],[Multiple NCC links]]&lt;&gt;1,IF(Table1[[#This Row],[Alterations / Additions]]=1,1,""),"")</f>
        <v/>
      </c>
      <c r="DJ584" s="169" t="str">
        <f>IF(Table1[[#This Row],[Multiple NCC links]]&lt;&gt;1,IF(Table1[[#This Row],[Glazing]]=1,1,""),"")</f>
        <v/>
      </c>
      <c r="DK584" s="169" t="str">
        <f>IF(Table1[[#This Row],[Multiple NCC links]]&lt;&gt;1,IF(Table1[[#This Row],[Building Fabric / Thermal / Sealing]]=1,1,""),"")</f>
        <v/>
      </c>
      <c r="DL584" s="169" t="str">
        <f>IF(Table1[[#This Row],[Multiple NCC links]]&lt;&gt;1,IF(Table1[[#This Row],[Lighting]]=1,1,""),"")</f>
        <v/>
      </c>
      <c r="DM584" s="169" t="str">
        <f>IF(Table1[[#This Row],[Multiple NCC links]]&lt;&gt;1,IF(Table1[[#This Row],[HVAC]]=1,1,""),"")</f>
        <v/>
      </c>
      <c r="DN584" s="169" t="str">
        <f>IF(Table1[[#This Row],[Multiple NCC links]]&lt;&gt;1,IF(Table1[[#This Row],[Services]]=1,1,""),"")</f>
        <v/>
      </c>
      <c r="DO584" s="169" t="str">
        <f>IF(Table1[[#This Row],[Multiple NCC links]]&lt;&gt;1,IF(Table1[[#This Row],[Maintenance &amp; Monitoring]]=1,1,""),"")</f>
        <v/>
      </c>
      <c r="DP584" s="169" t="str">
        <f>IF(Table1[[#This Row],[Multiple NCC links]]&lt;&gt;1,IF(Table1[[#This Row],[Hand over / Operations]]=1,1,""),"")</f>
        <v/>
      </c>
      <c r="DQ584" s="169" t="str">
        <f>IF(Table1[[#This Row],[Multiple NCC links]]&lt;&gt;1,IF(Table1[[#This Row],[As built assessment]]=1,1,""),"")</f>
        <v/>
      </c>
      <c r="DR584" s="169" t="str">
        <f>IF(Table1[[#This Row],[Multiple NCC links]]&lt;&gt;1,IF(Table1[[#This Row],[Beyond compliance]]=1,1,""),"")</f>
        <v/>
      </c>
      <c r="DS584" s="169" t="str">
        <f>IF(SUM(Table1[[#This Row],[Design]:[Beyond compliance]])&gt;1,1,"")</f>
        <v/>
      </c>
      <c r="DT584" s="169" t="str">
        <f>IF(Table1[[#This Row],[Both Residential &amp; Commercial4]]&lt;&gt;1,IF(Table1[[#This Row],[Residential]]=1,1,""),"")</f>
        <v/>
      </c>
      <c r="DU584" s="169" t="str">
        <f>IF(Table1[[#This Row],[Both Residential &amp; Commercial4]]&lt;&gt;1,IF(Table1[[#This Row],[Commercial]]=1,1,""),"")</f>
        <v/>
      </c>
      <c r="DV584" s="169" t="str">
        <f>Table1[[#This Row],[Residential &amp; Commercial]]</f>
        <v/>
      </c>
      <c r="DW584" s="169"/>
    </row>
    <row r="585" spans="1:127" s="49" customFormat="1" ht="20.25" thickTop="1" thickBot="1" x14ac:dyDescent="0.35">
      <c r="A585" s="97"/>
      <c r="B585" s="97"/>
      <c r="C585" s="88"/>
      <c r="D585" s="88"/>
      <c r="E585" s="176"/>
      <c r="F585" s="176"/>
      <c r="G585" s="176"/>
      <c r="H585" s="176"/>
      <c r="I585" s="90" t="str">
        <f>IF(AND(Table1[[#This Row],[General]]=1,Table1[[#This Row],[Beginner]]=1,Table1[[#This Row],[Intermediate]]=1,Table1[[#This Row],[Advanced]]=1),1,"")</f>
        <v/>
      </c>
      <c r="J585" s="90" t="str">
        <f>CONCATENATE(IF(Table1[[#This Row],[General]]=1,"General, ",""), IF(Table1[[#This Row],[Beginner]]=1,"Beginner, ",""),IF(Table1[[#This Row],[Intermediate]]=1,"Intermediate, ",""), IF(Table1[[#This Row],[Advanced]]=1,"Advanced",""))</f>
        <v/>
      </c>
      <c r="K585" s="91"/>
      <c r="L585" s="179"/>
      <c r="M585" s="91"/>
      <c r="N585" s="91"/>
      <c r="O585" s="159"/>
      <c r="P585" s="91"/>
      <c r="Q585" s="91"/>
      <c r="R585" s="91"/>
      <c r="S58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85" s="102"/>
      <c r="U585" s="102"/>
      <c r="V585" s="240"/>
      <c r="W585" s="240"/>
      <c r="X585" s="102"/>
      <c r="Y585" s="102"/>
      <c r="Z585" s="102"/>
      <c r="AA585" s="102"/>
      <c r="AB585" s="102"/>
      <c r="AC585" s="102"/>
      <c r="AD585" s="102"/>
      <c r="AE585" s="102"/>
      <c r="AF585" s="102"/>
      <c r="AG58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85" s="103"/>
      <c r="AI585" s="103"/>
      <c r="AJ585" s="103"/>
      <c r="AK585" s="74" t="str">
        <f>CONCATENATE(IF(Table1[[#This Row],[Digital]]=1,"Digital, ",""),IF(Table1[[#This Row],[Face to Face]]=1,"Face to face, ",""),IF(Table1[[#This Row],[Blended]]=1,"Blended",""))</f>
        <v/>
      </c>
      <c r="AL585" s="99"/>
      <c r="AM585" s="104"/>
      <c r="AN585" s="130"/>
      <c r="AO585" s="94"/>
      <c r="AP585" s="182"/>
      <c r="AQ585" s="94"/>
      <c r="AR585" s="94"/>
      <c r="AS585" s="94"/>
      <c r="AT585" s="94"/>
      <c r="AU585" s="94"/>
      <c r="AV585" s="182"/>
      <c r="AW585" s="182"/>
      <c r="AX585" s="182"/>
      <c r="AY585" s="94"/>
      <c r="AZ58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8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85" s="95"/>
      <c r="BC585" s="95"/>
      <c r="BD585" s="90" t="str">
        <f>IF(AND(Table1[[#This Row],[Residential]]=1,Table1[[#This Row],[Commercial]]=1),1,"")</f>
        <v/>
      </c>
      <c r="BE585" s="90" t="str">
        <f>CONCATENATE(IF(Table1[[#This Row],[Residential]]=1,"Residential, ",""),IF(Table1[[#This Row],[Commercial]]=1,"Commercial",""))</f>
        <v/>
      </c>
      <c r="BF585" s="94"/>
      <c r="BG585" s="94"/>
      <c r="BH585" s="94"/>
      <c r="BI585" s="94"/>
      <c r="BJ585" s="94"/>
      <c r="BK585" s="94"/>
      <c r="BL585" s="94"/>
      <c r="BM585" s="182"/>
      <c r="BN585" s="94"/>
      <c r="BO58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85" s="178"/>
      <c r="BQ585" s="120"/>
      <c r="BR585" s="132"/>
      <c r="BS585" s="120"/>
      <c r="BT585" s="175"/>
      <c r="BU585" s="175"/>
      <c r="BV585" s="175"/>
      <c r="BW585" s="121"/>
      <c r="BX585" s="121"/>
      <c r="BY585" s="121"/>
      <c r="BZ585" s="227"/>
      <c r="CA58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85" s="48">
        <f>COUNTIF(Table1[[#This Row],[Validity]:[Alignment with NCC (Yes=1,No=0)]],"N/A")</f>
        <v>0</v>
      </c>
      <c r="CC585" s="48">
        <f>IF(ISERROR(Table1[[#This Row],[Total Quality Score (out of 10)]]/(4-Table1[[#This Row],[N/A Count]])),0,Table1[[#This Row],[Total Quality Score (out of 10)]]/(4-Table1[[#This Row],[N/A Count]]))</f>
        <v>0</v>
      </c>
      <c r="CD585" s="106"/>
      <c r="CE585" s="106"/>
      <c r="CF585" s="172" t="str">
        <f>IF(SUM(Table1[[#This Row],[Multiple]:[Level (all)62]])&lt;1,IF(Table1[[#This Row],[General]]=1,1,""),"")</f>
        <v/>
      </c>
      <c r="CG585" s="172" t="str">
        <f>IF(SUM(Table1[[#This Row],[Multiple]:[Level (all)62]])&lt;1,IF(Table1[[#This Row],[Beginner]]=1,1,""),"")</f>
        <v/>
      </c>
      <c r="CH585" s="171" t="str">
        <f>IF(SUM(Table1[[#This Row],[Multiple]:[Level (all)62]])&lt;1,IF(Table1[[#This Row],[Intermediate]]=1,1,""),"")</f>
        <v/>
      </c>
      <c r="CI585" s="171" t="str">
        <f>IF(SUM(Table1[[#This Row],[Multiple]:[Level (all)62]])&lt;1,IF(Table1[[#This Row],[Advanced]]=1,1,""),"")</f>
        <v/>
      </c>
      <c r="CJ585" s="171" t="str">
        <f>IF(AND(SUM(Table1[[#This Row],[General]:[Advanced]])&lt;4,SUM(Table1[[#This Row],[General]:[Advanced]])&gt;1),1,"")</f>
        <v/>
      </c>
      <c r="CK585" s="171" t="str">
        <f>Table1[[#This Row],[Level (all)]]</f>
        <v/>
      </c>
      <c r="CL585" s="171" t="str">
        <f>IF(Table1[[#This Row],[Multiple audience]]&lt;&gt;1,IF(Table1[[#This Row],[General Audience]]=1,1,""),"")</f>
        <v/>
      </c>
      <c r="CM585" s="171" t="str">
        <f>IF(Table1[[#This Row],[Multiple audience]]&lt;&gt;1,IF(Table1[[#This Row],[Planners / Designers ]]=1,1,""),"")</f>
        <v/>
      </c>
      <c r="CN585" s="171" t="str">
        <f>IF(Table1[[#This Row],[Multiple audience]]&lt;&gt;1,IF(Table1[[#This Row],[Regulatory Assessors]]=1,1,""),"")</f>
        <v/>
      </c>
      <c r="CO585" s="171" t="str">
        <f>IF(Table1[[#This Row],[Multiple audience]]&lt;&gt;1,IF(Table1[[#This Row],[Builders / Management]]=1,1,""),"")</f>
        <v/>
      </c>
      <c r="CP585" s="171" t="str">
        <f>IF(Table1[[#This Row],[Multiple audience]]&lt;&gt;1,IF(Table1[[#This Row],[Energy / Sus Assessors]]=1,1,""),"")</f>
        <v/>
      </c>
      <c r="CQ585" s="171" t="str">
        <f>IF(Table1[[#This Row],[Multiple audience]]&lt;&gt;1,IF(Table1[[#This Row],[Semi-skilled]]=1,1,""),"")</f>
        <v/>
      </c>
      <c r="CR585" s="171" t="str">
        <f>IF(Table1[[#This Row],[Multiple audience]]&lt;&gt;1,IF(Table1[[#This Row],[Trades]]=1,1,""),"")</f>
        <v/>
      </c>
      <c r="CS585" s="171" t="str">
        <f>IF(Table1[[#This Row],[Multiple audience]]&lt;&gt;1,IF(Table1[[#This Row],[Other]]=1,1,""),"")</f>
        <v/>
      </c>
      <c r="CT585" s="171" t="str">
        <f>IF(SUM(Table1[[#This Row],[General Audience]:[Other]])&gt;1,1,"")</f>
        <v/>
      </c>
      <c r="CU585" s="171" t="str">
        <f>IF(Table1[[#This Row],[Various  ]]&lt;&gt;1,IF(Table1[[#This Row],[Calculator / Software]]=1,1,""),"")</f>
        <v/>
      </c>
      <c r="CV585" s="171" t="str">
        <f>IF(Table1[[#This Row],[Various  ]]&lt;&gt;1,IF(Table1[[#This Row],[Information  ]]=1,1,""),"")</f>
        <v/>
      </c>
      <c r="CW585" s="171" t="str">
        <f>IF(Table1[[#This Row],[Various  ]]&lt;&gt;1,IF(Table1[[#This Row],[Interactive Tool]]=1,1,""),"")</f>
        <v/>
      </c>
      <c r="CX585" s="171" t="str">
        <f>IF(Table1[[#This Row],[Various  ]]&lt;&gt;1,IF(Table1[[#This Row],[Technical Specifications]]=1,1,""),"")</f>
        <v/>
      </c>
      <c r="CY585" s="171" t="str">
        <f>IF(Table1[[#This Row],[Various  ]]&lt;&gt;1,IF(Table1[[#This Row],[Training Resources]]=1,1,""),"")</f>
        <v/>
      </c>
      <c r="CZ585" s="171" t="str">
        <f>IF(Table1[[#This Row],[Various  ]]&lt;&gt;1,IF(Table1[[#This Row],[Toolbox]]=1,1,""),"")</f>
        <v/>
      </c>
      <c r="DA585" s="169" t="str">
        <f>IF(Table1[[#This Row],[Various  ]]&lt;&gt;1,IF(Table1[[#This Row],[Video]]=1,1,""),"")</f>
        <v/>
      </c>
      <c r="DB585" s="169" t="str">
        <f>IF(Table1[[#This Row],[Various  ]]&lt;&gt;1,IF(Table1[[#This Row],[Case study]]=1,1,""),"")</f>
        <v/>
      </c>
      <c r="DC585" s="169" t="str">
        <f>IF(Table1[[#This Row],[Various  ]]&lt;&gt;1,IF(Table1[[#This Row],[Other   ]]=1,1,""),"")</f>
        <v/>
      </c>
      <c r="DD585" s="169" t="str">
        <f>IF(Table1[[#This Row],[Various  ]]&lt;&gt;1,IF(Table1[[#This Row],[Standards]]=1,1,""),"")</f>
        <v/>
      </c>
      <c r="DE585" s="169" t="str">
        <f>IF(Table1[[#This Row],[Various]]=1,1,IF(SUM(Table1[[#This Row],[Calculator / Software]:[Standards]])&gt;1,1,""))</f>
        <v/>
      </c>
      <c r="DF585" s="169" t="str">
        <f>IF(Table1[[#This Row],[Multiple NCC links]]&lt;&gt;1,IF(Table1[[#This Row],[Design]]=1,1,""),"")</f>
        <v/>
      </c>
      <c r="DG585" s="169" t="str">
        <f>IF(Table1[[#This Row],[Multiple NCC links]]&lt;&gt;1,IF(Table1[[#This Row],[Assessment / Verification]]=1,1,""),"")</f>
        <v/>
      </c>
      <c r="DH585" s="169" t="str">
        <f>IF(Table1[[#This Row],[Multiple NCC links]]&lt;&gt;1,IF(Table1[[#This Row],[Climate Specific ]]=1,1,""),"")</f>
        <v/>
      </c>
      <c r="DI585" s="169" t="str">
        <f>IF(Table1[[#This Row],[Multiple NCC links]]&lt;&gt;1,IF(Table1[[#This Row],[Alterations / Additions]]=1,1,""),"")</f>
        <v/>
      </c>
      <c r="DJ585" s="169" t="str">
        <f>IF(Table1[[#This Row],[Multiple NCC links]]&lt;&gt;1,IF(Table1[[#This Row],[Glazing]]=1,1,""),"")</f>
        <v/>
      </c>
      <c r="DK585" s="169" t="str">
        <f>IF(Table1[[#This Row],[Multiple NCC links]]&lt;&gt;1,IF(Table1[[#This Row],[Building Fabric / Thermal / Sealing]]=1,1,""),"")</f>
        <v/>
      </c>
      <c r="DL585" s="169" t="str">
        <f>IF(Table1[[#This Row],[Multiple NCC links]]&lt;&gt;1,IF(Table1[[#This Row],[Lighting]]=1,1,""),"")</f>
        <v/>
      </c>
      <c r="DM585" s="169" t="str">
        <f>IF(Table1[[#This Row],[Multiple NCC links]]&lt;&gt;1,IF(Table1[[#This Row],[HVAC]]=1,1,""),"")</f>
        <v/>
      </c>
      <c r="DN585" s="169" t="str">
        <f>IF(Table1[[#This Row],[Multiple NCC links]]&lt;&gt;1,IF(Table1[[#This Row],[Services]]=1,1,""),"")</f>
        <v/>
      </c>
      <c r="DO585" s="169" t="str">
        <f>IF(Table1[[#This Row],[Multiple NCC links]]&lt;&gt;1,IF(Table1[[#This Row],[Maintenance &amp; Monitoring]]=1,1,""),"")</f>
        <v/>
      </c>
      <c r="DP585" s="169" t="str">
        <f>IF(Table1[[#This Row],[Multiple NCC links]]&lt;&gt;1,IF(Table1[[#This Row],[Hand over / Operations]]=1,1,""),"")</f>
        <v/>
      </c>
      <c r="DQ585" s="169" t="str">
        <f>IF(Table1[[#This Row],[Multiple NCC links]]&lt;&gt;1,IF(Table1[[#This Row],[As built assessment]]=1,1,""),"")</f>
        <v/>
      </c>
      <c r="DR585" s="169" t="str">
        <f>IF(Table1[[#This Row],[Multiple NCC links]]&lt;&gt;1,IF(Table1[[#This Row],[Beyond compliance]]=1,1,""),"")</f>
        <v/>
      </c>
      <c r="DS585" s="169" t="str">
        <f>IF(SUM(Table1[[#This Row],[Design]:[Beyond compliance]])&gt;1,1,"")</f>
        <v/>
      </c>
      <c r="DT585" s="169" t="str">
        <f>IF(Table1[[#This Row],[Both Residential &amp; Commercial4]]&lt;&gt;1,IF(Table1[[#This Row],[Residential]]=1,1,""),"")</f>
        <v/>
      </c>
      <c r="DU585" s="169" t="str">
        <f>IF(Table1[[#This Row],[Both Residential &amp; Commercial4]]&lt;&gt;1,IF(Table1[[#This Row],[Commercial]]=1,1,""),"")</f>
        <v/>
      </c>
      <c r="DV585" s="169" t="str">
        <f>Table1[[#This Row],[Residential &amp; Commercial]]</f>
        <v/>
      </c>
      <c r="DW585" s="169"/>
    </row>
    <row r="586" spans="1:127" s="49" customFormat="1" ht="20.25" thickTop="1" thickBot="1" x14ac:dyDescent="0.35">
      <c r="A586" s="97"/>
      <c r="B586" s="97"/>
      <c r="C586" s="88"/>
      <c r="D586" s="88"/>
      <c r="E586" s="176"/>
      <c r="F586" s="176"/>
      <c r="G586" s="176"/>
      <c r="H586" s="176"/>
      <c r="I586" s="90" t="str">
        <f>IF(AND(Table1[[#This Row],[General]]=1,Table1[[#This Row],[Beginner]]=1,Table1[[#This Row],[Intermediate]]=1,Table1[[#This Row],[Advanced]]=1),1,"")</f>
        <v/>
      </c>
      <c r="J586" s="90" t="str">
        <f>CONCATENATE(IF(Table1[[#This Row],[General]]=1,"General, ",""), IF(Table1[[#This Row],[Beginner]]=1,"Beginner, ",""),IF(Table1[[#This Row],[Intermediate]]=1,"Intermediate, ",""), IF(Table1[[#This Row],[Advanced]]=1,"Advanced",""))</f>
        <v/>
      </c>
      <c r="K586" s="91"/>
      <c r="L586" s="179"/>
      <c r="M586" s="91"/>
      <c r="N586" s="91"/>
      <c r="O586" s="159"/>
      <c r="P586" s="91"/>
      <c r="Q586" s="91"/>
      <c r="R586" s="91"/>
      <c r="S58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86" s="102"/>
      <c r="U586" s="102"/>
      <c r="V586" s="240"/>
      <c r="W586" s="240"/>
      <c r="X586" s="102"/>
      <c r="Y586" s="102"/>
      <c r="Z586" s="102"/>
      <c r="AA586" s="102"/>
      <c r="AB586" s="102"/>
      <c r="AC586" s="102"/>
      <c r="AD586" s="102"/>
      <c r="AE586" s="102"/>
      <c r="AF586" s="102"/>
      <c r="AG58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86" s="103"/>
      <c r="AI586" s="103"/>
      <c r="AJ586" s="103"/>
      <c r="AK586" s="74" t="str">
        <f>CONCATENATE(IF(Table1[[#This Row],[Digital]]=1,"Digital, ",""),IF(Table1[[#This Row],[Face to Face]]=1,"Face to face, ",""),IF(Table1[[#This Row],[Blended]]=1,"Blended",""))</f>
        <v/>
      </c>
      <c r="AL586" s="99"/>
      <c r="AM586" s="104"/>
      <c r="AN586" s="130"/>
      <c r="AO586" s="94"/>
      <c r="AP586" s="182"/>
      <c r="AQ586" s="94"/>
      <c r="AR586" s="94"/>
      <c r="AS586" s="94"/>
      <c r="AT586" s="94"/>
      <c r="AU586" s="94"/>
      <c r="AV586" s="182"/>
      <c r="AW586" s="182"/>
      <c r="AX586" s="182"/>
      <c r="AY586" s="94"/>
      <c r="AZ58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8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86" s="95"/>
      <c r="BC586" s="95"/>
      <c r="BD586" s="90" t="str">
        <f>IF(AND(Table1[[#This Row],[Residential]]=1,Table1[[#This Row],[Commercial]]=1),1,"")</f>
        <v/>
      </c>
      <c r="BE586" s="90" t="str">
        <f>CONCATENATE(IF(Table1[[#This Row],[Residential]]=1,"Residential, ",""),IF(Table1[[#This Row],[Commercial]]=1,"Commercial",""))</f>
        <v/>
      </c>
      <c r="BF586" s="94"/>
      <c r="BG586" s="94"/>
      <c r="BH586" s="94"/>
      <c r="BI586" s="94"/>
      <c r="BJ586" s="94"/>
      <c r="BK586" s="94"/>
      <c r="BL586" s="94"/>
      <c r="BM586" s="182"/>
      <c r="BN586" s="94"/>
      <c r="BO58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86" s="178"/>
      <c r="BQ586" s="120"/>
      <c r="BR586" s="132"/>
      <c r="BS586" s="120"/>
      <c r="BT586" s="175"/>
      <c r="BU586" s="175"/>
      <c r="BV586" s="175"/>
      <c r="BW586" s="121"/>
      <c r="BX586" s="121"/>
      <c r="BY586" s="121"/>
      <c r="BZ586" s="227"/>
      <c r="CA58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86" s="48">
        <f>COUNTIF(Table1[[#This Row],[Validity]:[Alignment with NCC (Yes=1,No=0)]],"N/A")</f>
        <v>0</v>
      </c>
      <c r="CC586" s="48">
        <f>IF(ISERROR(Table1[[#This Row],[Total Quality Score (out of 10)]]/(4-Table1[[#This Row],[N/A Count]])),0,Table1[[#This Row],[Total Quality Score (out of 10)]]/(4-Table1[[#This Row],[N/A Count]]))</f>
        <v>0</v>
      </c>
      <c r="CD586" s="106"/>
      <c r="CE586" s="106"/>
      <c r="CF586" s="172" t="str">
        <f>IF(SUM(Table1[[#This Row],[Multiple]:[Level (all)62]])&lt;1,IF(Table1[[#This Row],[General]]=1,1,""),"")</f>
        <v/>
      </c>
      <c r="CG586" s="172" t="str">
        <f>IF(SUM(Table1[[#This Row],[Multiple]:[Level (all)62]])&lt;1,IF(Table1[[#This Row],[Beginner]]=1,1,""),"")</f>
        <v/>
      </c>
      <c r="CH586" s="171" t="str">
        <f>IF(SUM(Table1[[#This Row],[Multiple]:[Level (all)62]])&lt;1,IF(Table1[[#This Row],[Intermediate]]=1,1,""),"")</f>
        <v/>
      </c>
      <c r="CI586" s="171" t="str">
        <f>IF(SUM(Table1[[#This Row],[Multiple]:[Level (all)62]])&lt;1,IF(Table1[[#This Row],[Advanced]]=1,1,""),"")</f>
        <v/>
      </c>
      <c r="CJ586" s="171" t="str">
        <f>IF(AND(SUM(Table1[[#This Row],[General]:[Advanced]])&lt;4,SUM(Table1[[#This Row],[General]:[Advanced]])&gt;1),1,"")</f>
        <v/>
      </c>
      <c r="CK586" s="171" t="str">
        <f>Table1[[#This Row],[Level (all)]]</f>
        <v/>
      </c>
      <c r="CL586" s="171" t="str">
        <f>IF(Table1[[#This Row],[Multiple audience]]&lt;&gt;1,IF(Table1[[#This Row],[General Audience]]=1,1,""),"")</f>
        <v/>
      </c>
      <c r="CM586" s="171" t="str">
        <f>IF(Table1[[#This Row],[Multiple audience]]&lt;&gt;1,IF(Table1[[#This Row],[Planners / Designers ]]=1,1,""),"")</f>
        <v/>
      </c>
      <c r="CN586" s="171" t="str">
        <f>IF(Table1[[#This Row],[Multiple audience]]&lt;&gt;1,IF(Table1[[#This Row],[Regulatory Assessors]]=1,1,""),"")</f>
        <v/>
      </c>
      <c r="CO586" s="171" t="str">
        <f>IF(Table1[[#This Row],[Multiple audience]]&lt;&gt;1,IF(Table1[[#This Row],[Builders / Management]]=1,1,""),"")</f>
        <v/>
      </c>
      <c r="CP586" s="171" t="str">
        <f>IF(Table1[[#This Row],[Multiple audience]]&lt;&gt;1,IF(Table1[[#This Row],[Energy / Sus Assessors]]=1,1,""),"")</f>
        <v/>
      </c>
      <c r="CQ586" s="171" t="str">
        <f>IF(Table1[[#This Row],[Multiple audience]]&lt;&gt;1,IF(Table1[[#This Row],[Semi-skilled]]=1,1,""),"")</f>
        <v/>
      </c>
      <c r="CR586" s="171" t="str">
        <f>IF(Table1[[#This Row],[Multiple audience]]&lt;&gt;1,IF(Table1[[#This Row],[Trades]]=1,1,""),"")</f>
        <v/>
      </c>
      <c r="CS586" s="171" t="str">
        <f>IF(Table1[[#This Row],[Multiple audience]]&lt;&gt;1,IF(Table1[[#This Row],[Other]]=1,1,""),"")</f>
        <v/>
      </c>
      <c r="CT586" s="171" t="str">
        <f>IF(SUM(Table1[[#This Row],[General Audience]:[Other]])&gt;1,1,"")</f>
        <v/>
      </c>
      <c r="CU586" s="171" t="str">
        <f>IF(Table1[[#This Row],[Various  ]]&lt;&gt;1,IF(Table1[[#This Row],[Calculator / Software]]=1,1,""),"")</f>
        <v/>
      </c>
      <c r="CV586" s="171" t="str">
        <f>IF(Table1[[#This Row],[Various  ]]&lt;&gt;1,IF(Table1[[#This Row],[Information  ]]=1,1,""),"")</f>
        <v/>
      </c>
      <c r="CW586" s="171" t="str">
        <f>IF(Table1[[#This Row],[Various  ]]&lt;&gt;1,IF(Table1[[#This Row],[Interactive Tool]]=1,1,""),"")</f>
        <v/>
      </c>
      <c r="CX586" s="171" t="str">
        <f>IF(Table1[[#This Row],[Various  ]]&lt;&gt;1,IF(Table1[[#This Row],[Technical Specifications]]=1,1,""),"")</f>
        <v/>
      </c>
      <c r="CY586" s="171" t="str">
        <f>IF(Table1[[#This Row],[Various  ]]&lt;&gt;1,IF(Table1[[#This Row],[Training Resources]]=1,1,""),"")</f>
        <v/>
      </c>
      <c r="CZ586" s="171" t="str">
        <f>IF(Table1[[#This Row],[Various  ]]&lt;&gt;1,IF(Table1[[#This Row],[Toolbox]]=1,1,""),"")</f>
        <v/>
      </c>
      <c r="DA586" s="169" t="str">
        <f>IF(Table1[[#This Row],[Various  ]]&lt;&gt;1,IF(Table1[[#This Row],[Video]]=1,1,""),"")</f>
        <v/>
      </c>
      <c r="DB586" s="169" t="str">
        <f>IF(Table1[[#This Row],[Various  ]]&lt;&gt;1,IF(Table1[[#This Row],[Case study]]=1,1,""),"")</f>
        <v/>
      </c>
      <c r="DC586" s="169" t="str">
        <f>IF(Table1[[#This Row],[Various  ]]&lt;&gt;1,IF(Table1[[#This Row],[Other   ]]=1,1,""),"")</f>
        <v/>
      </c>
      <c r="DD586" s="169" t="str">
        <f>IF(Table1[[#This Row],[Various  ]]&lt;&gt;1,IF(Table1[[#This Row],[Standards]]=1,1,""),"")</f>
        <v/>
      </c>
      <c r="DE586" s="169" t="str">
        <f>IF(Table1[[#This Row],[Various]]=1,1,IF(SUM(Table1[[#This Row],[Calculator / Software]:[Standards]])&gt;1,1,""))</f>
        <v/>
      </c>
      <c r="DF586" s="169" t="str">
        <f>IF(Table1[[#This Row],[Multiple NCC links]]&lt;&gt;1,IF(Table1[[#This Row],[Design]]=1,1,""),"")</f>
        <v/>
      </c>
      <c r="DG586" s="169" t="str">
        <f>IF(Table1[[#This Row],[Multiple NCC links]]&lt;&gt;1,IF(Table1[[#This Row],[Assessment / Verification]]=1,1,""),"")</f>
        <v/>
      </c>
      <c r="DH586" s="169" t="str">
        <f>IF(Table1[[#This Row],[Multiple NCC links]]&lt;&gt;1,IF(Table1[[#This Row],[Climate Specific ]]=1,1,""),"")</f>
        <v/>
      </c>
      <c r="DI586" s="169" t="str">
        <f>IF(Table1[[#This Row],[Multiple NCC links]]&lt;&gt;1,IF(Table1[[#This Row],[Alterations / Additions]]=1,1,""),"")</f>
        <v/>
      </c>
      <c r="DJ586" s="169" t="str">
        <f>IF(Table1[[#This Row],[Multiple NCC links]]&lt;&gt;1,IF(Table1[[#This Row],[Glazing]]=1,1,""),"")</f>
        <v/>
      </c>
      <c r="DK586" s="169" t="str">
        <f>IF(Table1[[#This Row],[Multiple NCC links]]&lt;&gt;1,IF(Table1[[#This Row],[Building Fabric / Thermal / Sealing]]=1,1,""),"")</f>
        <v/>
      </c>
      <c r="DL586" s="169" t="str">
        <f>IF(Table1[[#This Row],[Multiple NCC links]]&lt;&gt;1,IF(Table1[[#This Row],[Lighting]]=1,1,""),"")</f>
        <v/>
      </c>
      <c r="DM586" s="169" t="str">
        <f>IF(Table1[[#This Row],[Multiple NCC links]]&lt;&gt;1,IF(Table1[[#This Row],[HVAC]]=1,1,""),"")</f>
        <v/>
      </c>
      <c r="DN586" s="169" t="str">
        <f>IF(Table1[[#This Row],[Multiple NCC links]]&lt;&gt;1,IF(Table1[[#This Row],[Services]]=1,1,""),"")</f>
        <v/>
      </c>
      <c r="DO586" s="169" t="str">
        <f>IF(Table1[[#This Row],[Multiple NCC links]]&lt;&gt;1,IF(Table1[[#This Row],[Maintenance &amp; Monitoring]]=1,1,""),"")</f>
        <v/>
      </c>
      <c r="DP586" s="169" t="str">
        <f>IF(Table1[[#This Row],[Multiple NCC links]]&lt;&gt;1,IF(Table1[[#This Row],[Hand over / Operations]]=1,1,""),"")</f>
        <v/>
      </c>
      <c r="DQ586" s="169" t="str">
        <f>IF(Table1[[#This Row],[Multiple NCC links]]&lt;&gt;1,IF(Table1[[#This Row],[As built assessment]]=1,1,""),"")</f>
        <v/>
      </c>
      <c r="DR586" s="169" t="str">
        <f>IF(Table1[[#This Row],[Multiple NCC links]]&lt;&gt;1,IF(Table1[[#This Row],[Beyond compliance]]=1,1,""),"")</f>
        <v/>
      </c>
      <c r="DS586" s="169" t="str">
        <f>IF(SUM(Table1[[#This Row],[Design]:[Beyond compliance]])&gt;1,1,"")</f>
        <v/>
      </c>
      <c r="DT586" s="169" t="str">
        <f>IF(Table1[[#This Row],[Both Residential &amp; Commercial4]]&lt;&gt;1,IF(Table1[[#This Row],[Residential]]=1,1,""),"")</f>
        <v/>
      </c>
      <c r="DU586" s="169" t="str">
        <f>IF(Table1[[#This Row],[Both Residential &amp; Commercial4]]&lt;&gt;1,IF(Table1[[#This Row],[Commercial]]=1,1,""),"")</f>
        <v/>
      </c>
      <c r="DV586" s="169" t="str">
        <f>Table1[[#This Row],[Residential &amp; Commercial]]</f>
        <v/>
      </c>
      <c r="DW586" s="169"/>
    </row>
    <row r="587" spans="1:127" s="49" customFormat="1" ht="20.25" thickTop="1" thickBot="1" x14ac:dyDescent="0.35">
      <c r="A587" s="97"/>
      <c r="B587" s="97"/>
      <c r="C587" s="88"/>
      <c r="D587" s="88"/>
      <c r="E587" s="176"/>
      <c r="F587" s="176"/>
      <c r="G587" s="176"/>
      <c r="H587" s="176"/>
      <c r="I587" s="90" t="str">
        <f>IF(AND(Table1[[#This Row],[General]]=1,Table1[[#This Row],[Beginner]]=1,Table1[[#This Row],[Intermediate]]=1,Table1[[#This Row],[Advanced]]=1),1,"")</f>
        <v/>
      </c>
      <c r="J587" s="90" t="str">
        <f>CONCATENATE(IF(Table1[[#This Row],[General]]=1,"General, ",""), IF(Table1[[#This Row],[Beginner]]=1,"Beginner, ",""),IF(Table1[[#This Row],[Intermediate]]=1,"Intermediate, ",""), IF(Table1[[#This Row],[Advanced]]=1,"Advanced",""))</f>
        <v/>
      </c>
      <c r="K587" s="91"/>
      <c r="L587" s="179"/>
      <c r="M587" s="91"/>
      <c r="N587" s="91"/>
      <c r="O587" s="159"/>
      <c r="P587" s="91"/>
      <c r="Q587" s="91"/>
      <c r="R587" s="91"/>
      <c r="S58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87" s="102"/>
      <c r="U587" s="102"/>
      <c r="V587" s="240"/>
      <c r="W587" s="240"/>
      <c r="X587" s="102"/>
      <c r="Y587" s="102"/>
      <c r="Z587" s="102"/>
      <c r="AA587" s="102"/>
      <c r="AB587" s="102"/>
      <c r="AC587" s="102"/>
      <c r="AD587" s="102"/>
      <c r="AE587" s="102"/>
      <c r="AF587" s="102"/>
      <c r="AG58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87" s="103"/>
      <c r="AI587" s="103"/>
      <c r="AJ587" s="103"/>
      <c r="AK587" s="74" t="str">
        <f>CONCATENATE(IF(Table1[[#This Row],[Digital]]=1,"Digital, ",""),IF(Table1[[#This Row],[Face to Face]]=1,"Face to face, ",""),IF(Table1[[#This Row],[Blended]]=1,"Blended",""))</f>
        <v/>
      </c>
      <c r="AL587" s="99"/>
      <c r="AM587" s="104"/>
      <c r="AN587" s="130"/>
      <c r="AO587" s="94"/>
      <c r="AP587" s="182"/>
      <c r="AQ587" s="94"/>
      <c r="AR587" s="94"/>
      <c r="AS587" s="94"/>
      <c r="AT587" s="94"/>
      <c r="AU587" s="94"/>
      <c r="AV587" s="182"/>
      <c r="AW587" s="182"/>
      <c r="AX587" s="182"/>
      <c r="AY587" s="94"/>
      <c r="AZ58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8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87" s="95"/>
      <c r="BC587" s="95"/>
      <c r="BD587" s="90" t="str">
        <f>IF(AND(Table1[[#This Row],[Residential]]=1,Table1[[#This Row],[Commercial]]=1),1,"")</f>
        <v/>
      </c>
      <c r="BE587" s="90" t="str">
        <f>CONCATENATE(IF(Table1[[#This Row],[Residential]]=1,"Residential, ",""),IF(Table1[[#This Row],[Commercial]]=1,"Commercial",""))</f>
        <v/>
      </c>
      <c r="BF587" s="94"/>
      <c r="BG587" s="94"/>
      <c r="BH587" s="94"/>
      <c r="BI587" s="94"/>
      <c r="BJ587" s="94"/>
      <c r="BK587" s="94"/>
      <c r="BL587" s="94"/>
      <c r="BM587" s="182"/>
      <c r="BN587" s="94"/>
      <c r="BO58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87" s="178"/>
      <c r="BQ587" s="120"/>
      <c r="BR587" s="132"/>
      <c r="BS587" s="120"/>
      <c r="BT587" s="175"/>
      <c r="BU587" s="175"/>
      <c r="BV587" s="175"/>
      <c r="BW587" s="121"/>
      <c r="BX587" s="121"/>
      <c r="BY587" s="121"/>
      <c r="BZ587" s="227"/>
      <c r="CA58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87" s="48">
        <f>COUNTIF(Table1[[#This Row],[Validity]:[Alignment with NCC (Yes=1,No=0)]],"N/A")</f>
        <v>0</v>
      </c>
      <c r="CC587" s="48">
        <f>IF(ISERROR(Table1[[#This Row],[Total Quality Score (out of 10)]]/(4-Table1[[#This Row],[N/A Count]])),0,Table1[[#This Row],[Total Quality Score (out of 10)]]/(4-Table1[[#This Row],[N/A Count]]))</f>
        <v>0</v>
      </c>
      <c r="CD587" s="106"/>
      <c r="CE587" s="106"/>
      <c r="CF587" s="172" t="str">
        <f>IF(SUM(Table1[[#This Row],[Multiple]:[Level (all)62]])&lt;1,IF(Table1[[#This Row],[General]]=1,1,""),"")</f>
        <v/>
      </c>
      <c r="CG587" s="172" t="str">
        <f>IF(SUM(Table1[[#This Row],[Multiple]:[Level (all)62]])&lt;1,IF(Table1[[#This Row],[Beginner]]=1,1,""),"")</f>
        <v/>
      </c>
      <c r="CH587" s="171" t="str">
        <f>IF(SUM(Table1[[#This Row],[Multiple]:[Level (all)62]])&lt;1,IF(Table1[[#This Row],[Intermediate]]=1,1,""),"")</f>
        <v/>
      </c>
      <c r="CI587" s="171" t="str">
        <f>IF(SUM(Table1[[#This Row],[Multiple]:[Level (all)62]])&lt;1,IF(Table1[[#This Row],[Advanced]]=1,1,""),"")</f>
        <v/>
      </c>
      <c r="CJ587" s="171" t="str">
        <f>IF(AND(SUM(Table1[[#This Row],[General]:[Advanced]])&lt;4,SUM(Table1[[#This Row],[General]:[Advanced]])&gt;1),1,"")</f>
        <v/>
      </c>
      <c r="CK587" s="171" t="str">
        <f>Table1[[#This Row],[Level (all)]]</f>
        <v/>
      </c>
      <c r="CL587" s="171" t="str">
        <f>IF(Table1[[#This Row],[Multiple audience]]&lt;&gt;1,IF(Table1[[#This Row],[General Audience]]=1,1,""),"")</f>
        <v/>
      </c>
      <c r="CM587" s="171" t="str">
        <f>IF(Table1[[#This Row],[Multiple audience]]&lt;&gt;1,IF(Table1[[#This Row],[Planners / Designers ]]=1,1,""),"")</f>
        <v/>
      </c>
      <c r="CN587" s="171" t="str">
        <f>IF(Table1[[#This Row],[Multiple audience]]&lt;&gt;1,IF(Table1[[#This Row],[Regulatory Assessors]]=1,1,""),"")</f>
        <v/>
      </c>
      <c r="CO587" s="171" t="str">
        <f>IF(Table1[[#This Row],[Multiple audience]]&lt;&gt;1,IF(Table1[[#This Row],[Builders / Management]]=1,1,""),"")</f>
        <v/>
      </c>
      <c r="CP587" s="171" t="str">
        <f>IF(Table1[[#This Row],[Multiple audience]]&lt;&gt;1,IF(Table1[[#This Row],[Energy / Sus Assessors]]=1,1,""),"")</f>
        <v/>
      </c>
      <c r="CQ587" s="171" t="str">
        <f>IF(Table1[[#This Row],[Multiple audience]]&lt;&gt;1,IF(Table1[[#This Row],[Semi-skilled]]=1,1,""),"")</f>
        <v/>
      </c>
      <c r="CR587" s="171" t="str">
        <f>IF(Table1[[#This Row],[Multiple audience]]&lt;&gt;1,IF(Table1[[#This Row],[Trades]]=1,1,""),"")</f>
        <v/>
      </c>
      <c r="CS587" s="171" t="str">
        <f>IF(Table1[[#This Row],[Multiple audience]]&lt;&gt;1,IF(Table1[[#This Row],[Other]]=1,1,""),"")</f>
        <v/>
      </c>
      <c r="CT587" s="171" t="str">
        <f>IF(SUM(Table1[[#This Row],[General Audience]:[Other]])&gt;1,1,"")</f>
        <v/>
      </c>
      <c r="CU587" s="171" t="str">
        <f>IF(Table1[[#This Row],[Various  ]]&lt;&gt;1,IF(Table1[[#This Row],[Calculator / Software]]=1,1,""),"")</f>
        <v/>
      </c>
      <c r="CV587" s="171" t="str">
        <f>IF(Table1[[#This Row],[Various  ]]&lt;&gt;1,IF(Table1[[#This Row],[Information  ]]=1,1,""),"")</f>
        <v/>
      </c>
      <c r="CW587" s="171" t="str">
        <f>IF(Table1[[#This Row],[Various  ]]&lt;&gt;1,IF(Table1[[#This Row],[Interactive Tool]]=1,1,""),"")</f>
        <v/>
      </c>
      <c r="CX587" s="171" t="str">
        <f>IF(Table1[[#This Row],[Various  ]]&lt;&gt;1,IF(Table1[[#This Row],[Technical Specifications]]=1,1,""),"")</f>
        <v/>
      </c>
      <c r="CY587" s="171" t="str">
        <f>IF(Table1[[#This Row],[Various  ]]&lt;&gt;1,IF(Table1[[#This Row],[Training Resources]]=1,1,""),"")</f>
        <v/>
      </c>
      <c r="CZ587" s="171" t="str">
        <f>IF(Table1[[#This Row],[Various  ]]&lt;&gt;1,IF(Table1[[#This Row],[Toolbox]]=1,1,""),"")</f>
        <v/>
      </c>
      <c r="DA587" s="169" t="str">
        <f>IF(Table1[[#This Row],[Various  ]]&lt;&gt;1,IF(Table1[[#This Row],[Video]]=1,1,""),"")</f>
        <v/>
      </c>
      <c r="DB587" s="169" t="str">
        <f>IF(Table1[[#This Row],[Various  ]]&lt;&gt;1,IF(Table1[[#This Row],[Case study]]=1,1,""),"")</f>
        <v/>
      </c>
      <c r="DC587" s="169" t="str">
        <f>IF(Table1[[#This Row],[Various  ]]&lt;&gt;1,IF(Table1[[#This Row],[Other   ]]=1,1,""),"")</f>
        <v/>
      </c>
      <c r="DD587" s="169" t="str">
        <f>IF(Table1[[#This Row],[Various  ]]&lt;&gt;1,IF(Table1[[#This Row],[Standards]]=1,1,""),"")</f>
        <v/>
      </c>
      <c r="DE587" s="169" t="str">
        <f>IF(Table1[[#This Row],[Various]]=1,1,IF(SUM(Table1[[#This Row],[Calculator / Software]:[Standards]])&gt;1,1,""))</f>
        <v/>
      </c>
      <c r="DF587" s="169" t="str">
        <f>IF(Table1[[#This Row],[Multiple NCC links]]&lt;&gt;1,IF(Table1[[#This Row],[Design]]=1,1,""),"")</f>
        <v/>
      </c>
      <c r="DG587" s="169" t="str">
        <f>IF(Table1[[#This Row],[Multiple NCC links]]&lt;&gt;1,IF(Table1[[#This Row],[Assessment / Verification]]=1,1,""),"")</f>
        <v/>
      </c>
      <c r="DH587" s="169" t="str">
        <f>IF(Table1[[#This Row],[Multiple NCC links]]&lt;&gt;1,IF(Table1[[#This Row],[Climate Specific ]]=1,1,""),"")</f>
        <v/>
      </c>
      <c r="DI587" s="169" t="str">
        <f>IF(Table1[[#This Row],[Multiple NCC links]]&lt;&gt;1,IF(Table1[[#This Row],[Alterations / Additions]]=1,1,""),"")</f>
        <v/>
      </c>
      <c r="DJ587" s="169" t="str">
        <f>IF(Table1[[#This Row],[Multiple NCC links]]&lt;&gt;1,IF(Table1[[#This Row],[Glazing]]=1,1,""),"")</f>
        <v/>
      </c>
      <c r="DK587" s="169" t="str">
        <f>IF(Table1[[#This Row],[Multiple NCC links]]&lt;&gt;1,IF(Table1[[#This Row],[Building Fabric / Thermal / Sealing]]=1,1,""),"")</f>
        <v/>
      </c>
      <c r="DL587" s="169" t="str">
        <f>IF(Table1[[#This Row],[Multiple NCC links]]&lt;&gt;1,IF(Table1[[#This Row],[Lighting]]=1,1,""),"")</f>
        <v/>
      </c>
      <c r="DM587" s="169" t="str">
        <f>IF(Table1[[#This Row],[Multiple NCC links]]&lt;&gt;1,IF(Table1[[#This Row],[HVAC]]=1,1,""),"")</f>
        <v/>
      </c>
      <c r="DN587" s="169" t="str">
        <f>IF(Table1[[#This Row],[Multiple NCC links]]&lt;&gt;1,IF(Table1[[#This Row],[Services]]=1,1,""),"")</f>
        <v/>
      </c>
      <c r="DO587" s="169" t="str">
        <f>IF(Table1[[#This Row],[Multiple NCC links]]&lt;&gt;1,IF(Table1[[#This Row],[Maintenance &amp; Monitoring]]=1,1,""),"")</f>
        <v/>
      </c>
      <c r="DP587" s="169" t="str">
        <f>IF(Table1[[#This Row],[Multiple NCC links]]&lt;&gt;1,IF(Table1[[#This Row],[Hand over / Operations]]=1,1,""),"")</f>
        <v/>
      </c>
      <c r="DQ587" s="169" t="str">
        <f>IF(Table1[[#This Row],[Multiple NCC links]]&lt;&gt;1,IF(Table1[[#This Row],[As built assessment]]=1,1,""),"")</f>
        <v/>
      </c>
      <c r="DR587" s="169" t="str">
        <f>IF(Table1[[#This Row],[Multiple NCC links]]&lt;&gt;1,IF(Table1[[#This Row],[Beyond compliance]]=1,1,""),"")</f>
        <v/>
      </c>
      <c r="DS587" s="169" t="str">
        <f>IF(SUM(Table1[[#This Row],[Design]:[Beyond compliance]])&gt;1,1,"")</f>
        <v/>
      </c>
      <c r="DT587" s="169" t="str">
        <f>IF(Table1[[#This Row],[Both Residential &amp; Commercial4]]&lt;&gt;1,IF(Table1[[#This Row],[Residential]]=1,1,""),"")</f>
        <v/>
      </c>
      <c r="DU587" s="169" t="str">
        <f>IF(Table1[[#This Row],[Both Residential &amp; Commercial4]]&lt;&gt;1,IF(Table1[[#This Row],[Commercial]]=1,1,""),"")</f>
        <v/>
      </c>
      <c r="DV587" s="169" t="str">
        <f>Table1[[#This Row],[Residential &amp; Commercial]]</f>
        <v/>
      </c>
      <c r="DW587" s="169"/>
    </row>
    <row r="588" spans="1:127" s="49" customFormat="1" ht="20.25" thickTop="1" thickBot="1" x14ac:dyDescent="0.35">
      <c r="A588" s="97"/>
      <c r="B588" s="97"/>
      <c r="C588" s="88"/>
      <c r="D588" s="88"/>
      <c r="E588" s="176"/>
      <c r="F588" s="176"/>
      <c r="G588" s="176"/>
      <c r="H588" s="176"/>
      <c r="I588" s="90" t="str">
        <f>IF(AND(Table1[[#This Row],[General]]=1,Table1[[#This Row],[Beginner]]=1,Table1[[#This Row],[Intermediate]]=1,Table1[[#This Row],[Advanced]]=1),1,"")</f>
        <v/>
      </c>
      <c r="J588" s="90" t="str">
        <f>CONCATENATE(IF(Table1[[#This Row],[General]]=1,"General, ",""), IF(Table1[[#This Row],[Beginner]]=1,"Beginner, ",""),IF(Table1[[#This Row],[Intermediate]]=1,"Intermediate, ",""), IF(Table1[[#This Row],[Advanced]]=1,"Advanced",""))</f>
        <v/>
      </c>
      <c r="K588" s="91"/>
      <c r="L588" s="179"/>
      <c r="M588" s="91"/>
      <c r="N588" s="91"/>
      <c r="O588" s="159"/>
      <c r="P588" s="91"/>
      <c r="Q588" s="91"/>
      <c r="R588" s="91"/>
      <c r="S58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88" s="102"/>
      <c r="U588" s="102"/>
      <c r="V588" s="240"/>
      <c r="W588" s="240"/>
      <c r="X588" s="102"/>
      <c r="Y588" s="102"/>
      <c r="Z588" s="102"/>
      <c r="AA588" s="102"/>
      <c r="AB588" s="102"/>
      <c r="AC588" s="102"/>
      <c r="AD588" s="102"/>
      <c r="AE588" s="102"/>
      <c r="AF588" s="102"/>
      <c r="AG58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88" s="103"/>
      <c r="AI588" s="103"/>
      <c r="AJ588" s="103"/>
      <c r="AK588" s="74" t="str">
        <f>CONCATENATE(IF(Table1[[#This Row],[Digital]]=1,"Digital, ",""),IF(Table1[[#This Row],[Face to Face]]=1,"Face to face, ",""),IF(Table1[[#This Row],[Blended]]=1,"Blended",""))</f>
        <v/>
      </c>
      <c r="AL588" s="99"/>
      <c r="AM588" s="104"/>
      <c r="AN588" s="130"/>
      <c r="AO588" s="94"/>
      <c r="AP588" s="182"/>
      <c r="AQ588" s="94"/>
      <c r="AR588" s="94"/>
      <c r="AS588" s="94"/>
      <c r="AT588" s="94"/>
      <c r="AU588" s="94"/>
      <c r="AV588" s="182"/>
      <c r="AW588" s="182"/>
      <c r="AX588" s="182"/>
      <c r="AY588" s="94"/>
      <c r="AZ58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8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88" s="95"/>
      <c r="BC588" s="95"/>
      <c r="BD588" s="90" t="str">
        <f>IF(AND(Table1[[#This Row],[Residential]]=1,Table1[[#This Row],[Commercial]]=1),1,"")</f>
        <v/>
      </c>
      <c r="BE588" s="90" t="str">
        <f>CONCATENATE(IF(Table1[[#This Row],[Residential]]=1,"Residential, ",""),IF(Table1[[#This Row],[Commercial]]=1,"Commercial",""))</f>
        <v/>
      </c>
      <c r="BF588" s="94"/>
      <c r="BG588" s="94"/>
      <c r="BH588" s="94"/>
      <c r="BI588" s="94"/>
      <c r="BJ588" s="94"/>
      <c r="BK588" s="94"/>
      <c r="BL588" s="94"/>
      <c r="BM588" s="182"/>
      <c r="BN588" s="94"/>
      <c r="BO58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88" s="178"/>
      <c r="BQ588" s="120"/>
      <c r="BR588" s="132"/>
      <c r="BS588" s="120"/>
      <c r="BT588" s="175"/>
      <c r="BU588" s="175"/>
      <c r="BV588" s="175"/>
      <c r="BW588" s="121"/>
      <c r="BX588" s="121"/>
      <c r="BY588" s="121"/>
      <c r="BZ588" s="227"/>
      <c r="CA58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88" s="48">
        <f>COUNTIF(Table1[[#This Row],[Validity]:[Alignment with NCC (Yes=1,No=0)]],"N/A")</f>
        <v>0</v>
      </c>
      <c r="CC588" s="48">
        <f>IF(ISERROR(Table1[[#This Row],[Total Quality Score (out of 10)]]/(4-Table1[[#This Row],[N/A Count]])),0,Table1[[#This Row],[Total Quality Score (out of 10)]]/(4-Table1[[#This Row],[N/A Count]]))</f>
        <v>0</v>
      </c>
      <c r="CD588" s="106"/>
      <c r="CE588" s="106"/>
      <c r="CF588" s="172" t="str">
        <f>IF(SUM(Table1[[#This Row],[Multiple]:[Level (all)62]])&lt;1,IF(Table1[[#This Row],[General]]=1,1,""),"")</f>
        <v/>
      </c>
      <c r="CG588" s="172" t="str">
        <f>IF(SUM(Table1[[#This Row],[Multiple]:[Level (all)62]])&lt;1,IF(Table1[[#This Row],[Beginner]]=1,1,""),"")</f>
        <v/>
      </c>
      <c r="CH588" s="171" t="str">
        <f>IF(SUM(Table1[[#This Row],[Multiple]:[Level (all)62]])&lt;1,IF(Table1[[#This Row],[Intermediate]]=1,1,""),"")</f>
        <v/>
      </c>
      <c r="CI588" s="171" t="str">
        <f>IF(SUM(Table1[[#This Row],[Multiple]:[Level (all)62]])&lt;1,IF(Table1[[#This Row],[Advanced]]=1,1,""),"")</f>
        <v/>
      </c>
      <c r="CJ588" s="171" t="str">
        <f>IF(AND(SUM(Table1[[#This Row],[General]:[Advanced]])&lt;4,SUM(Table1[[#This Row],[General]:[Advanced]])&gt;1),1,"")</f>
        <v/>
      </c>
      <c r="CK588" s="171" t="str">
        <f>Table1[[#This Row],[Level (all)]]</f>
        <v/>
      </c>
      <c r="CL588" s="171" t="str">
        <f>IF(Table1[[#This Row],[Multiple audience]]&lt;&gt;1,IF(Table1[[#This Row],[General Audience]]=1,1,""),"")</f>
        <v/>
      </c>
      <c r="CM588" s="171" t="str">
        <f>IF(Table1[[#This Row],[Multiple audience]]&lt;&gt;1,IF(Table1[[#This Row],[Planners / Designers ]]=1,1,""),"")</f>
        <v/>
      </c>
      <c r="CN588" s="171" t="str">
        <f>IF(Table1[[#This Row],[Multiple audience]]&lt;&gt;1,IF(Table1[[#This Row],[Regulatory Assessors]]=1,1,""),"")</f>
        <v/>
      </c>
      <c r="CO588" s="171" t="str">
        <f>IF(Table1[[#This Row],[Multiple audience]]&lt;&gt;1,IF(Table1[[#This Row],[Builders / Management]]=1,1,""),"")</f>
        <v/>
      </c>
      <c r="CP588" s="171" t="str">
        <f>IF(Table1[[#This Row],[Multiple audience]]&lt;&gt;1,IF(Table1[[#This Row],[Energy / Sus Assessors]]=1,1,""),"")</f>
        <v/>
      </c>
      <c r="CQ588" s="171" t="str">
        <f>IF(Table1[[#This Row],[Multiple audience]]&lt;&gt;1,IF(Table1[[#This Row],[Semi-skilled]]=1,1,""),"")</f>
        <v/>
      </c>
      <c r="CR588" s="171" t="str">
        <f>IF(Table1[[#This Row],[Multiple audience]]&lt;&gt;1,IF(Table1[[#This Row],[Trades]]=1,1,""),"")</f>
        <v/>
      </c>
      <c r="CS588" s="171" t="str">
        <f>IF(Table1[[#This Row],[Multiple audience]]&lt;&gt;1,IF(Table1[[#This Row],[Other]]=1,1,""),"")</f>
        <v/>
      </c>
      <c r="CT588" s="171" t="str">
        <f>IF(SUM(Table1[[#This Row],[General Audience]:[Other]])&gt;1,1,"")</f>
        <v/>
      </c>
      <c r="CU588" s="171" t="str">
        <f>IF(Table1[[#This Row],[Various  ]]&lt;&gt;1,IF(Table1[[#This Row],[Calculator / Software]]=1,1,""),"")</f>
        <v/>
      </c>
      <c r="CV588" s="171" t="str">
        <f>IF(Table1[[#This Row],[Various  ]]&lt;&gt;1,IF(Table1[[#This Row],[Information  ]]=1,1,""),"")</f>
        <v/>
      </c>
      <c r="CW588" s="171" t="str">
        <f>IF(Table1[[#This Row],[Various  ]]&lt;&gt;1,IF(Table1[[#This Row],[Interactive Tool]]=1,1,""),"")</f>
        <v/>
      </c>
      <c r="CX588" s="171" t="str">
        <f>IF(Table1[[#This Row],[Various  ]]&lt;&gt;1,IF(Table1[[#This Row],[Technical Specifications]]=1,1,""),"")</f>
        <v/>
      </c>
      <c r="CY588" s="171" t="str">
        <f>IF(Table1[[#This Row],[Various  ]]&lt;&gt;1,IF(Table1[[#This Row],[Training Resources]]=1,1,""),"")</f>
        <v/>
      </c>
      <c r="CZ588" s="171" t="str">
        <f>IF(Table1[[#This Row],[Various  ]]&lt;&gt;1,IF(Table1[[#This Row],[Toolbox]]=1,1,""),"")</f>
        <v/>
      </c>
      <c r="DA588" s="169" t="str">
        <f>IF(Table1[[#This Row],[Various  ]]&lt;&gt;1,IF(Table1[[#This Row],[Video]]=1,1,""),"")</f>
        <v/>
      </c>
      <c r="DB588" s="169" t="str">
        <f>IF(Table1[[#This Row],[Various  ]]&lt;&gt;1,IF(Table1[[#This Row],[Case study]]=1,1,""),"")</f>
        <v/>
      </c>
      <c r="DC588" s="169" t="str">
        <f>IF(Table1[[#This Row],[Various  ]]&lt;&gt;1,IF(Table1[[#This Row],[Other   ]]=1,1,""),"")</f>
        <v/>
      </c>
      <c r="DD588" s="169" t="str">
        <f>IF(Table1[[#This Row],[Various  ]]&lt;&gt;1,IF(Table1[[#This Row],[Standards]]=1,1,""),"")</f>
        <v/>
      </c>
      <c r="DE588" s="169" t="str">
        <f>IF(Table1[[#This Row],[Various]]=1,1,IF(SUM(Table1[[#This Row],[Calculator / Software]:[Standards]])&gt;1,1,""))</f>
        <v/>
      </c>
      <c r="DF588" s="169" t="str">
        <f>IF(Table1[[#This Row],[Multiple NCC links]]&lt;&gt;1,IF(Table1[[#This Row],[Design]]=1,1,""),"")</f>
        <v/>
      </c>
      <c r="DG588" s="169" t="str">
        <f>IF(Table1[[#This Row],[Multiple NCC links]]&lt;&gt;1,IF(Table1[[#This Row],[Assessment / Verification]]=1,1,""),"")</f>
        <v/>
      </c>
      <c r="DH588" s="169" t="str">
        <f>IF(Table1[[#This Row],[Multiple NCC links]]&lt;&gt;1,IF(Table1[[#This Row],[Climate Specific ]]=1,1,""),"")</f>
        <v/>
      </c>
      <c r="DI588" s="169" t="str">
        <f>IF(Table1[[#This Row],[Multiple NCC links]]&lt;&gt;1,IF(Table1[[#This Row],[Alterations / Additions]]=1,1,""),"")</f>
        <v/>
      </c>
      <c r="DJ588" s="169" t="str">
        <f>IF(Table1[[#This Row],[Multiple NCC links]]&lt;&gt;1,IF(Table1[[#This Row],[Glazing]]=1,1,""),"")</f>
        <v/>
      </c>
      <c r="DK588" s="169" t="str">
        <f>IF(Table1[[#This Row],[Multiple NCC links]]&lt;&gt;1,IF(Table1[[#This Row],[Building Fabric / Thermal / Sealing]]=1,1,""),"")</f>
        <v/>
      </c>
      <c r="DL588" s="169" t="str">
        <f>IF(Table1[[#This Row],[Multiple NCC links]]&lt;&gt;1,IF(Table1[[#This Row],[Lighting]]=1,1,""),"")</f>
        <v/>
      </c>
      <c r="DM588" s="169" t="str">
        <f>IF(Table1[[#This Row],[Multiple NCC links]]&lt;&gt;1,IF(Table1[[#This Row],[HVAC]]=1,1,""),"")</f>
        <v/>
      </c>
      <c r="DN588" s="169" t="str">
        <f>IF(Table1[[#This Row],[Multiple NCC links]]&lt;&gt;1,IF(Table1[[#This Row],[Services]]=1,1,""),"")</f>
        <v/>
      </c>
      <c r="DO588" s="169" t="str">
        <f>IF(Table1[[#This Row],[Multiple NCC links]]&lt;&gt;1,IF(Table1[[#This Row],[Maintenance &amp; Monitoring]]=1,1,""),"")</f>
        <v/>
      </c>
      <c r="DP588" s="169" t="str">
        <f>IF(Table1[[#This Row],[Multiple NCC links]]&lt;&gt;1,IF(Table1[[#This Row],[Hand over / Operations]]=1,1,""),"")</f>
        <v/>
      </c>
      <c r="DQ588" s="169" t="str">
        <f>IF(Table1[[#This Row],[Multiple NCC links]]&lt;&gt;1,IF(Table1[[#This Row],[As built assessment]]=1,1,""),"")</f>
        <v/>
      </c>
      <c r="DR588" s="169" t="str">
        <f>IF(Table1[[#This Row],[Multiple NCC links]]&lt;&gt;1,IF(Table1[[#This Row],[Beyond compliance]]=1,1,""),"")</f>
        <v/>
      </c>
      <c r="DS588" s="169" t="str">
        <f>IF(SUM(Table1[[#This Row],[Design]:[Beyond compliance]])&gt;1,1,"")</f>
        <v/>
      </c>
      <c r="DT588" s="169" t="str">
        <f>IF(Table1[[#This Row],[Both Residential &amp; Commercial4]]&lt;&gt;1,IF(Table1[[#This Row],[Residential]]=1,1,""),"")</f>
        <v/>
      </c>
      <c r="DU588" s="169" t="str">
        <f>IF(Table1[[#This Row],[Both Residential &amp; Commercial4]]&lt;&gt;1,IF(Table1[[#This Row],[Commercial]]=1,1,""),"")</f>
        <v/>
      </c>
      <c r="DV588" s="169" t="str">
        <f>Table1[[#This Row],[Residential &amp; Commercial]]</f>
        <v/>
      </c>
      <c r="DW588" s="169"/>
    </row>
    <row r="589" spans="1:127" s="49" customFormat="1" ht="20.25" thickTop="1" thickBot="1" x14ac:dyDescent="0.35">
      <c r="A589" s="97"/>
      <c r="B589" s="97"/>
      <c r="C589" s="88"/>
      <c r="D589" s="88"/>
      <c r="E589" s="176"/>
      <c r="F589" s="176"/>
      <c r="G589" s="176"/>
      <c r="H589" s="176"/>
      <c r="I589" s="90" t="str">
        <f>IF(AND(Table1[[#This Row],[General]]=1,Table1[[#This Row],[Beginner]]=1,Table1[[#This Row],[Intermediate]]=1,Table1[[#This Row],[Advanced]]=1),1,"")</f>
        <v/>
      </c>
      <c r="J589" s="90" t="str">
        <f>CONCATENATE(IF(Table1[[#This Row],[General]]=1,"General, ",""), IF(Table1[[#This Row],[Beginner]]=1,"Beginner, ",""),IF(Table1[[#This Row],[Intermediate]]=1,"Intermediate, ",""), IF(Table1[[#This Row],[Advanced]]=1,"Advanced",""))</f>
        <v/>
      </c>
      <c r="K589" s="91"/>
      <c r="L589" s="179"/>
      <c r="M589" s="91"/>
      <c r="N589" s="91"/>
      <c r="O589" s="159"/>
      <c r="P589" s="91"/>
      <c r="Q589" s="91"/>
      <c r="R589" s="91"/>
      <c r="S58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89" s="102"/>
      <c r="U589" s="102"/>
      <c r="V589" s="240"/>
      <c r="W589" s="240"/>
      <c r="X589" s="102"/>
      <c r="Y589" s="102"/>
      <c r="Z589" s="102"/>
      <c r="AA589" s="102"/>
      <c r="AB589" s="102"/>
      <c r="AC589" s="102"/>
      <c r="AD589" s="102"/>
      <c r="AE589" s="102"/>
      <c r="AF589" s="102"/>
      <c r="AG58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89" s="103"/>
      <c r="AI589" s="103"/>
      <c r="AJ589" s="103"/>
      <c r="AK589" s="74" t="str">
        <f>CONCATENATE(IF(Table1[[#This Row],[Digital]]=1,"Digital, ",""),IF(Table1[[#This Row],[Face to Face]]=1,"Face to face, ",""),IF(Table1[[#This Row],[Blended]]=1,"Blended",""))</f>
        <v/>
      </c>
      <c r="AL589" s="99"/>
      <c r="AM589" s="104"/>
      <c r="AN589" s="130"/>
      <c r="AO589" s="94"/>
      <c r="AP589" s="182"/>
      <c r="AQ589" s="94"/>
      <c r="AR589" s="94"/>
      <c r="AS589" s="94"/>
      <c r="AT589" s="94"/>
      <c r="AU589" s="94"/>
      <c r="AV589" s="182"/>
      <c r="AW589" s="182"/>
      <c r="AX589" s="182"/>
      <c r="AY589" s="94"/>
      <c r="AZ58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8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89" s="95"/>
      <c r="BC589" s="95"/>
      <c r="BD589" s="90" t="str">
        <f>IF(AND(Table1[[#This Row],[Residential]]=1,Table1[[#This Row],[Commercial]]=1),1,"")</f>
        <v/>
      </c>
      <c r="BE589" s="90" t="str">
        <f>CONCATENATE(IF(Table1[[#This Row],[Residential]]=1,"Residential, ",""),IF(Table1[[#This Row],[Commercial]]=1,"Commercial",""))</f>
        <v/>
      </c>
      <c r="BF589" s="94"/>
      <c r="BG589" s="94"/>
      <c r="BH589" s="94"/>
      <c r="BI589" s="94"/>
      <c r="BJ589" s="94"/>
      <c r="BK589" s="94"/>
      <c r="BL589" s="94"/>
      <c r="BM589" s="182"/>
      <c r="BN589" s="94"/>
      <c r="BO58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89" s="178"/>
      <c r="BQ589" s="120"/>
      <c r="BR589" s="132"/>
      <c r="BS589" s="120"/>
      <c r="BT589" s="175"/>
      <c r="BU589" s="175"/>
      <c r="BV589" s="175"/>
      <c r="BW589" s="121"/>
      <c r="BX589" s="121"/>
      <c r="BY589" s="121"/>
      <c r="BZ589" s="227"/>
      <c r="CA58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89" s="48">
        <f>COUNTIF(Table1[[#This Row],[Validity]:[Alignment with NCC (Yes=1,No=0)]],"N/A")</f>
        <v>0</v>
      </c>
      <c r="CC589" s="48">
        <f>IF(ISERROR(Table1[[#This Row],[Total Quality Score (out of 10)]]/(4-Table1[[#This Row],[N/A Count]])),0,Table1[[#This Row],[Total Quality Score (out of 10)]]/(4-Table1[[#This Row],[N/A Count]]))</f>
        <v>0</v>
      </c>
      <c r="CD589" s="106"/>
      <c r="CE589" s="106"/>
      <c r="CF589" s="172" t="str">
        <f>IF(SUM(Table1[[#This Row],[Multiple]:[Level (all)62]])&lt;1,IF(Table1[[#This Row],[General]]=1,1,""),"")</f>
        <v/>
      </c>
      <c r="CG589" s="172" t="str">
        <f>IF(SUM(Table1[[#This Row],[Multiple]:[Level (all)62]])&lt;1,IF(Table1[[#This Row],[Beginner]]=1,1,""),"")</f>
        <v/>
      </c>
      <c r="CH589" s="171" t="str">
        <f>IF(SUM(Table1[[#This Row],[Multiple]:[Level (all)62]])&lt;1,IF(Table1[[#This Row],[Intermediate]]=1,1,""),"")</f>
        <v/>
      </c>
      <c r="CI589" s="171" t="str">
        <f>IF(SUM(Table1[[#This Row],[Multiple]:[Level (all)62]])&lt;1,IF(Table1[[#This Row],[Advanced]]=1,1,""),"")</f>
        <v/>
      </c>
      <c r="CJ589" s="171" t="str">
        <f>IF(AND(SUM(Table1[[#This Row],[General]:[Advanced]])&lt;4,SUM(Table1[[#This Row],[General]:[Advanced]])&gt;1),1,"")</f>
        <v/>
      </c>
      <c r="CK589" s="171" t="str">
        <f>Table1[[#This Row],[Level (all)]]</f>
        <v/>
      </c>
      <c r="CL589" s="171" t="str">
        <f>IF(Table1[[#This Row],[Multiple audience]]&lt;&gt;1,IF(Table1[[#This Row],[General Audience]]=1,1,""),"")</f>
        <v/>
      </c>
      <c r="CM589" s="171" t="str">
        <f>IF(Table1[[#This Row],[Multiple audience]]&lt;&gt;1,IF(Table1[[#This Row],[Planners / Designers ]]=1,1,""),"")</f>
        <v/>
      </c>
      <c r="CN589" s="171" t="str">
        <f>IF(Table1[[#This Row],[Multiple audience]]&lt;&gt;1,IF(Table1[[#This Row],[Regulatory Assessors]]=1,1,""),"")</f>
        <v/>
      </c>
      <c r="CO589" s="171" t="str">
        <f>IF(Table1[[#This Row],[Multiple audience]]&lt;&gt;1,IF(Table1[[#This Row],[Builders / Management]]=1,1,""),"")</f>
        <v/>
      </c>
      <c r="CP589" s="171" t="str">
        <f>IF(Table1[[#This Row],[Multiple audience]]&lt;&gt;1,IF(Table1[[#This Row],[Energy / Sus Assessors]]=1,1,""),"")</f>
        <v/>
      </c>
      <c r="CQ589" s="171" t="str">
        <f>IF(Table1[[#This Row],[Multiple audience]]&lt;&gt;1,IF(Table1[[#This Row],[Semi-skilled]]=1,1,""),"")</f>
        <v/>
      </c>
      <c r="CR589" s="171" t="str">
        <f>IF(Table1[[#This Row],[Multiple audience]]&lt;&gt;1,IF(Table1[[#This Row],[Trades]]=1,1,""),"")</f>
        <v/>
      </c>
      <c r="CS589" s="171" t="str">
        <f>IF(Table1[[#This Row],[Multiple audience]]&lt;&gt;1,IF(Table1[[#This Row],[Other]]=1,1,""),"")</f>
        <v/>
      </c>
      <c r="CT589" s="171" t="str">
        <f>IF(SUM(Table1[[#This Row],[General Audience]:[Other]])&gt;1,1,"")</f>
        <v/>
      </c>
      <c r="CU589" s="171" t="str">
        <f>IF(Table1[[#This Row],[Various  ]]&lt;&gt;1,IF(Table1[[#This Row],[Calculator / Software]]=1,1,""),"")</f>
        <v/>
      </c>
      <c r="CV589" s="171" t="str">
        <f>IF(Table1[[#This Row],[Various  ]]&lt;&gt;1,IF(Table1[[#This Row],[Information  ]]=1,1,""),"")</f>
        <v/>
      </c>
      <c r="CW589" s="171" t="str">
        <f>IF(Table1[[#This Row],[Various  ]]&lt;&gt;1,IF(Table1[[#This Row],[Interactive Tool]]=1,1,""),"")</f>
        <v/>
      </c>
      <c r="CX589" s="171" t="str">
        <f>IF(Table1[[#This Row],[Various  ]]&lt;&gt;1,IF(Table1[[#This Row],[Technical Specifications]]=1,1,""),"")</f>
        <v/>
      </c>
      <c r="CY589" s="171" t="str">
        <f>IF(Table1[[#This Row],[Various  ]]&lt;&gt;1,IF(Table1[[#This Row],[Training Resources]]=1,1,""),"")</f>
        <v/>
      </c>
      <c r="CZ589" s="171" t="str">
        <f>IF(Table1[[#This Row],[Various  ]]&lt;&gt;1,IF(Table1[[#This Row],[Toolbox]]=1,1,""),"")</f>
        <v/>
      </c>
      <c r="DA589" s="169" t="str">
        <f>IF(Table1[[#This Row],[Various  ]]&lt;&gt;1,IF(Table1[[#This Row],[Video]]=1,1,""),"")</f>
        <v/>
      </c>
      <c r="DB589" s="169" t="str">
        <f>IF(Table1[[#This Row],[Various  ]]&lt;&gt;1,IF(Table1[[#This Row],[Case study]]=1,1,""),"")</f>
        <v/>
      </c>
      <c r="DC589" s="169" t="str">
        <f>IF(Table1[[#This Row],[Various  ]]&lt;&gt;1,IF(Table1[[#This Row],[Other   ]]=1,1,""),"")</f>
        <v/>
      </c>
      <c r="DD589" s="169" t="str">
        <f>IF(Table1[[#This Row],[Various  ]]&lt;&gt;1,IF(Table1[[#This Row],[Standards]]=1,1,""),"")</f>
        <v/>
      </c>
      <c r="DE589" s="169" t="str">
        <f>IF(Table1[[#This Row],[Various]]=1,1,IF(SUM(Table1[[#This Row],[Calculator / Software]:[Standards]])&gt;1,1,""))</f>
        <v/>
      </c>
      <c r="DF589" s="169" t="str">
        <f>IF(Table1[[#This Row],[Multiple NCC links]]&lt;&gt;1,IF(Table1[[#This Row],[Design]]=1,1,""),"")</f>
        <v/>
      </c>
      <c r="DG589" s="169" t="str">
        <f>IF(Table1[[#This Row],[Multiple NCC links]]&lt;&gt;1,IF(Table1[[#This Row],[Assessment / Verification]]=1,1,""),"")</f>
        <v/>
      </c>
      <c r="DH589" s="169" t="str">
        <f>IF(Table1[[#This Row],[Multiple NCC links]]&lt;&gt;1,IF(Table1[[#This Row],[Climate Specific ]]=1,1,""),"")</f>
        <v/>
      </c>
      <c r="DI589" s="169" t="str">
        <f>IF(Table1[[#This Row],[Multiple NCC links]]&lt;&gt;1,IF(Table1[[#This Row],[Alterations / Additions]]=1,1,""),"")</f>
        <v/>
      </c>
      <c r="DJ589" s="169" t="str">
        <f>IF(Table1[[#This Row],[Multiple NCC links]]&lt;&gt;1,IF(Table1[[#This Row],[Glazing]]=1,1,""),"")</f>
        <v/>
      </c>
      <c r="DK589" s="169" t="str">
        <f>IF(Table1[[#This Row],[Multiple NCC links]]&lt;&gt;1,IF(Table1[[#This Row],[Building Fabric / Thermal / Sealing]]=1,1,""),"")</f>
        <v/>
      </c>
      <c r="DL589" s="169" t="str">
        <f>IF(Table1[[#This Row],[Multiple NCC links]]&lt;&gt;1,IF(Table1[[#This Row],[Lighting]]=1,1,""),"")</f>
        <v/>
      </c>
      <c r="DM589" s="169" t="str">
        <f>IF(Table1[[#This Row],[Multiple NCC links]]&lt;&gt;1,IF(Table1[[#This Row],[HVAC]]=1,1,""),"")</f>
        <v/>
      </c>
      <c r="DN589" s="169" t="str">
        <f>IF(Table1[[#This Row],[Multiple NCC links]]&lt;&gt;1,IF(Table1[[#This Row],[Services]]=1,1,""),"")</f>
        <v/>
      </c>
      <c r="DO589" s="169" t="str">
        <f>IF(Table1[[#This Row],[Multiple NCC links]]&lt;&gt;1,IF(Table1[[#This Row],[Maintenance &amp; Monitoring]]=1,1,""),"")</f>
        <v/>
      </c>
      <c r="DP589" s="169" t="str">
        <f>IF(Table1[[#This Row],[Multiple NCC links]]&lt;&gt;1,IF(Table1[[#This Row],[Hand over / Operations]]=1,1,""),"")</f>
        <v/>
      </c>
      <c r="DQ589" s="169" t="str">
        <f>IF(Table1[[#This Row],[Multiple NCC links]]&lt;&gt;1,IF(Table1[[#This Row],[As built assessment]]=1,1,""),"")</f>
        <v/>
      </c>
      <c r="DR589" s="169" t="str">
        <f>IF(Table1[[#This Row],[Multiple NCC links]]&lt;&gt;1,IF(Table1[[#This Row],[Beyond compliance]]=1,1,""),"")</f>
        <v/>
      </c>
      <c r="DS589" s="169" t="str">
        <f>IF(SUM(Table1[[#This Row],[Design]:[Beyond compliance]])&gt;1,1,"")</f>
        <v/>
      </c>
      <c r="DT589" s="169" t="str">
        <f>IF(Table1[[#This Row],[Both Residential &amp; Commercial4]]&lt;&gt;1,IF(Table1[[#This Row],[Residential]]=1,1,""),"")</f>
        <v/>
      </c>
      <c r="DU589" s="169" t="str">
        <f>IF(Table1[[#This Row],[Both Residential &amp; Commercial4]]&lt;&gt;1,IF(Table1[[#This Row],[Commercial]]=1,1,""),"")</f>
        <v/>
      </c>
      <c r="DV589" s="169" t="str">
        <f>Table1[[#This Row],[Residential &amp; Commercial]]</f>
        <v/>
      </c>
      <c r="DW589" s="169"/>
    </row>
    <row r="590" spans="1:127" s="49" customFormat="1" ht="20.25" thickTop="1" thickBot="1" x14ac:dyDescent="0.35">
      <c r="A590" s="97"/>
      <c r="B590" s="97"/>
      <c r="C590" s="88"/>
      <c r="D590" s="88"/>
      <c r="E590" s="176"/>
      <c r="F590" s="176"/>
      <c r="G590" s="176"/>
      <c r="H590" s="176"/>
      <c r="I590" s="90" t="str">
        <f>IF(AND(Table1[[#This Row],[General]]=1,Table1[[#This Row],[Beginner]]=1,Table1[[#This Row],[Intermediate]]=1,Table1[[#This Row],[Advanced]]=1),1,"")</f>
        <v/>
      </c>
      <c r="J590" s="90" t="str">
        <f>CONCATENATE(IF(Table1[[#This Row],[General]]=1,"General, ",""), IF(Table1[[#This Row],[Beginner]]=1,"Beginner, ",""),IF(Table1[[#This Row],[Intermediate]]=1,"Intermediate, ",""), IF(Table1[[#This Row],[Advanced]]=1,"Advanced",""))</f>
        <v/>
      </c>
      <c r="K590" s="91"/>
      <c r="L590" s="179"/>
      <c r="M590" s="91"/>
      <c r="N590" s="91"/>
      <c r="O590" s="159"/>
      <c r="P590" s="91"/>
      <c r="Q590" s="91"/>
      <c r="R590" s="91"/>
      <c r="S59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90" s="102"/>
      <c r="U590" s="102"/>
      <c r="V590" s="240"/>
      <c r="W590" s="240"/>
      <c r="X590" s="102"/>
      <c r="Y590" s="102"/>
      <c r="Z590" s="102"/>
      <c r="AA590" s="102"/>
      <c r="AB590" s="102"/>
      <c r="AC590" s="102"/>
      <c r="AD590" s="102"/>
      <c r="AE590" s="102"/>
      <c r="AF590" s="102"/>
      <c r="AG59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90" s="103"/>
      <c r="AI590" s="103"/>
      <c r="AJ590" s="103"/>
      <c r="AK590" s="74" t="str">
        <f>CONCATENATE(IF(Table1[[#This Row],[Digital]]=1,"Digital, ",""),IF(Table1[[#This Row],[Face to Face]]=1,"Face to face, ",""),IF(Table1[[#This Row],[Blended]]=1,"Blended",""))</f>
        <v/>
      </c>
      <c r="AL590" s="99"/>
      <c r="AM590" s="104"/>
      <c r="AN590" s="130"/>
      <c r="AO590" s="94"/>
      <c r="AP590" s="182"/>
      <c r="AQ590" s="94"/>
      <c r="AR590" s="94"/>
      <c r="AS590" s="94"/>
      <c r="AT590" s="94"/>
      <c r="AU590" s="94"/>
      <c r="AV590" s="182"/>
      <c r="AW590" s="182"/>
      <c r="AX590" s="182"/>
      <c r="AY590" s="94"/>
      <c r="AZ59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9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90" s="95"/>
      <c r="BC590" s="95"/>
      <c r="BD590" s="90" t="str">
        <f>IF(AND(Table1[[#This Row],[Residential]]=1,Table1[[#This Row],[Commercial]]=1),1,"")</f>
        <v/>
      </c>
      <c r="BE590" s="90" t="str">
        <f>CONCATENATE(IF(Table1[[#This Row],[Residential]]=1,"Residential, ",""),IF(Table1[[#This Row],[Commercial]]=1,"Commercial",""))</f>
        <v/>
      </c>
      <c r="BF590" s="94"/>
      <c r="BG590" s="94"/>
      <c r="BH590" s="94"/>
      <c r="BI590" s="94"/>
      <c r="BJ590" s="94"/>
      <c r="BK590" s="94"/>
      <c r="BL590" s="94"/>
      <c r="BM590" s="182"/>
      <c r="BN590" s="94"/>
      <c r="BO59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90" s="178"/>
      <c r="BQ590" s="120"/>
      <c r="BR590" s="132"/>
      <c r="BS590" s="120"/>
      <c r="BT590" s="175"/>
      <c r="BU590" s="175"/>
      <c r="BV590" s="175"/>
      <c r="BW590" s="121"/>
      <c r="BX590" s="121"/>
      <c r="BY590" s="121"/>
      <c r="BZ590" s="227"/>
      <c r="CA59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90" s="48">
        <f>COUNTIF(Table1[[#This Row],[Validity]:[Alignment with NCC (Yes=1,No=0)]],"N/A")</f>
        <v>0</v>
      </c>
      <c r="CC590" s="48">
        <f>IF(ISERROR(Table1[[#This Row],[Total Quality Score (out of 10)]]/(4-Table1[[#This Row],[N/A Count]])),0,Table1[[#This Row],[Total Quality Score (out of 10)]]/(4-Table1[[#This Row],[N/A Count]]))</f>
        <v>0</v>
      </c>
      <c r="CD590" s="106"/>
      <c r="CE590" s="106"/>
      <c r="CF590" s="172" t="str">
        <f>IF(SUM(Table1[[#This Row],[Multiple]:[Level (all)62]])&lt;1,IF(Table1[[#This Row],[General]]=1,1,""),"")</f>
        <v/>
      </c>
      <c r="CG590" s="172" t="str">
        <f>IF(SUM(Table1[[#This Row],[Multiple]:[Level (all)62]])&lt;1,IF(Table1[[#This Row],[Beginner]]=1,1,""),"")</f>
        <v/>
      </c>
      <c r="CH590" s="171" t="str">
        <f>IF(SUM(Table1[[#This Row],[Multiple]:[Level (all)62]])&lt;1,IF(Table1[[#This Row],[Intermediate]]=1,1,""),"")</f>
        <v/>
      </c>
      <c r="CI590" s="171" t="str">
        <f>IF(SUM(Table1[[#This Row],[Multiple]:[Level (all)62]])&lt;1,IF(Table1[[#This Row],[Advanced]]=1,1,""),"")</f>
        <v/>
      </c>
      <c r="CJ590" s="171" t="str">
        <f>IF(AND(SUM(Table1[[#This Row],[General]:[Advanced]])&lt;4,SUM(Table1[[#This Row],[General]:[Advanced]])&gt;1),1,"")</f>
        <v/>
      </c>
      <c r="CK590" s="171" t="str">
        <f>Table1[[#This Row],[Level (all)]]</f>
        <v/>
      </c>
      <c r="CL590" s="171" t="str">
        <f>IF(Table1[[#This Row],[Multiple audience]]&lt;&gt;1,IF(Table1[[#This Row],[General Audience]]=1,1,""),"")</f>
        <v/>
      </c>
      <c r="CM590" s="171" t="str">
        <f>IF(Table1[[#This Row],[Multiple audience]]&lt;&gt;1,IF(Table1[[#This Row],[Planners / Designers ]]=1,1,""),"")</f>
        <v/>
      </c>
      <c r="CN590" s="171" t="str">
        <f>IF(Table1[[#This Row],[Multiple audience]]&lt;&gt;1,IF(Table1[[#This Row],[Regulatory Assessors]]=1,1,""),"")</f>
        <v/>
      </c>
      <c r="CO590" s="171" t="str">
        <f>IF(Table1[[#This Row],[Multiple audience]]&lt;&gt;1,IF(Table1[[#This Row],[Builders / Management]]=1,1,""),"")</f>
        <v/>
      </c>
      <c r="CP590" s="171" t="str">
        <f>IF(Table1[[#This Row],[Multiple audience]]&lt;&gt;1,IF(Table1[[#This Row],[Energy / Sus Assessors]]=1,1,""),"")</f>
        <v/>
      </c>
      <c r="CQ590" s="171" t="str">
        <f>IF(Table1[[#This Row],[Multiple audience]]&lt;&gt;1,IF(Table1[[#This Row],[Semi-skilled]]=1,1,""),"")</f>
        <v/>
      </c>
      <c r="CR590" s="171" t="str">
        <f>IF(Table1[[#This Row],[Multiple audience]]&lt;&gt;1,IF(Table1[[#This Row],[Trades]]=1,1,""),"")</f>
        <v/>
      </c>
      <c r="CS590" s="171" t="str">
        <f>IF(Table1[[#This Row],[Multiple audience]]&lt;&gt;1,IF(Table1[[#This Row],[Other]]=1,1,""),"")</f>
        <v/>
      </c>
      <c r="CT590" s="171" t="str">
        <f>IF(SUM(Table1[[#This Row],[General Audience]:[Other]])&gt;1,1,"")</f>
        <v/>
      </c>
      <c r="CU590" s="171" t="str">
        <f>IF(Table1[[#This Row],[Various  ]]&lt;&gt;1,IF(Table1[[#This Row],[Calculator / Software]]=1,1,""),"")</f>
        <v/>
      </c>
      <c r="CV590" s="171" t="str">
        <f>IF(Table1[[#This Row],[Various  ]]&lt;&gt;1,IF(Table1[[#This Row],[Information  ]]=1,1,""),"")</f>
        <v/>
      </c>
      <c r="CW590" s="171" t="str">
        <f>IF(Table1[[#This Row],[Various  ]]&lt;&gt;1,IF(Table1[[#This Row],[Interactive Tool]]=1,1,""),"")</f>
        <v/>
      </c>
      <c r="CX590" s="171" t="str">
        <f>IF(Table1[[#This Row],[Various  ]]&lt;&gt;1,IF(Table1[[#This Row],[Technical Specifications]]=1,1,""),"")</f>
        <v/>
      </c>
      <c r="CY590" s="171" t="str">
        <f>IF(Table1[[#This Row],[Various  ]]&lt;&gt;1,IF(Table1[[#This Row],[Training Resources]]=1,1,""),"")</f>
        <v/>
      </c>
      <c r="CZ590" s="171" t="str">
        <f>IF(Table1[[#This Row],[Various  ]]&lt;&gt;1,IF(Table1[[#This Row],[Toolbox]]=1,1,""),"")</f>
        <v/>
      </c>
      <c r="DA590" s="169" t="str">
        <f>IF(Table1[[#This Row],[Various  ]]&lt;&gt;1,IF(Table1[[#This Row],[Video]]=1,1,""),"")</f>
        <v/>
      </c>
      <c r="DB590" s="169" t="str">
        <f>IF(Table1[[#This Row],[Various  ]]&lt;&gt;1,IF(Table1[[#This Row],[Case study]]=1,1,""),"")</f>
        <v/>
      </c>
      <c r="DC590" s="169" t="str">
        <f>IF(Table1[[#This Row],[Various  ]]&lt;&gt;1,IF(Table1[[#This Row],[Other   ]]=1,1,""),"")</f>
        <v/>
      </c>
      <c r="DD590" s="169" t="str">
        <f>IF(Table1[[#This Row],[Various  ]]&lt;&gt;1,IF(Table1[[#This Row],[Standards]]=1,1,""),"")</f>
        <v/>
      </c>
      <c r="DE590" s="169" t="str">
        <f>IF(Table1[[#This Row],[Various]]=1,1,IF(SUM(Table1[[#This Row],[Calculator / Software]:[Standards]])&gt;1,1,""))</f>
        <v/>
      </c>
      <c r="DF590" s="169" t="str">
        <f>IF(Table1[[#This Row],[Multiple NCC links]]&lt;&gt;1,IF(Table1[[#This Row],[Design]]=1,1,""),"")</f>
        <v/>
      </c>
      <c r="DG590" s="169" t="str">
        <f>IF(Table1[[#This Row],[Multiple NCC links]]&lt;&gt;1,IF(Table1[[#This Row],[Assessment / Verification]]=1,1,""),"")</f>
        <v/>
      </c>
      <c r="DH590" s="169" t="str">
        <f>IF(Table1[[#This Row],[Multiple NCC links]]&lt;&gt;1,IF(Table1[[#This Row],[Climate Specific ]]=1,1,""),"")</f>
        <v/>
      </c>
      <c r="DI590" s="169" t="str">
        <f>IF(Table1[[#This Row],[Multiple NCC links]]&lt;&gt;1,IF(Table1[[#This Row],[Alterations / Additions]]=1,1,""),"")</f>
        <v/>
      </c>
      <c r="DJ590" s="169" t="str">
        <f>IF(Table1[[#This Row],[Multiple NCC links]]&lt;&gt;1,IF(Table1[[#This Row],[Glazing]]=1,1,""),"")</f>
        <v/>
      </c>
      <c r="DK590" s="169" t="str">
        <f>IF(Table1[[#This Row],[Multiple NCC links]]&lt;&gt;1,IF(Table1[[#This Row],[Building Fabric / Thermal / Sealing]]=1,1,""),"")</f>
        <v/>
      </c>
      <c r="DL590" s="169" t="str">
        <f>IF(Table1[[#This Row],[Multiple NCC links]]&lt;&gt;1,IF(Table1[[#This Row],[Lighting]]=1,1,""),"")</f>
        <v/>
      </c>
      <c r="DM590" s="169" t="str">
        <f>IF(Table1[[#This Row],[Multiple NCC links]]&lt;&gt;1,IF(Table1[[#This Row],[HVAC]]=1,1,""),"")</f>
        <v/>
      </c>
      <c r="DN590" s="169" t="str">
        <f>IF(Table1[[#This Row],[Multiple NCC links]]&lt;&gt;1,IF(Table1[[#This Row],[Services]]=1,1,""),"")</f>
        <v/>
      </c>
      <c r="DO590" s="169" t="str">
        <f>IF(Table1[[#This Row],[Multiple NCC links]]&lt;&gt;1,IF(Table1[[#This Row],[Maintenance &amp; Monitoring]]=1,1,""),"")</f>
        <v/>
      </c>
      <c r="DP590" s="169" t="str">
        <f>IF(Table1[[#This Row],[Multiple NCC links]]&lt;&gt;1,IF(Table1[[#This Row],[Hand over / Operations]]=1,1,""),"")</f>
        <v/>
      </c>
      <c r="DQ590" s="169" t="str">
        <f>IF(Table1[[#This Row],[Multiple NCC links]]&lt;&gt;1,IF(Table1[[#This Row],[As built assessment]]=1,1,""),"")</f>
        <v/>
      </c>
      <c r="DR590" s="169" t="str">
        <f>IF(Table1[[#This Row],[Multiple NCC links]]&lt;&gt;1,IF(Table1[[#This Row],[Beyond compliance]]=1,1,""),"")</f>
        <v/>
      </c>
      <c r="DS590" s="169" t="str">
        <f>IF(SUM(Table1[[#This Row],[Design]:[Beyond compliance]])&gt;1,1,"")</f>
        <v/>
      </c>
      <c r="DT590" s="169" t="str">
        <f>IF(Table1[[#This Row],[Both Residential &amp; Commercial4]]&lt;&gt;1,IF(Table1[[#This Row],[Residential]]=1,1,""),"")</f>
        <v/>
      </c>
      <c r="DU590" s="169" t="str">
        <f>IF(Table1[[#This Row],[Both Residential &amp; Commercial4]]&lt;&gt;1,IF(Table1[[#This Row],[Commercial]]=1,1,""),"")</f>
        <v/>
      </c>
      <c r="DV590" s="169" t="str">
        <f>Table1[[#This Row],[Residential &amp; Commercial]]</f>
        <v/>
      </c>
      <c r="DW590" s="169"/>
    </row>
    <row r="591" spans="1:127" s="49" customFormat="1" ht="20.25" thickTop="1" thickBot="1" x14ac:dyDescent="0.35">
      <c r="A591" s="97"/>
      <c r="B591" s="97"/>
      <c r="C591" s="88"/>
      <c r="D591" s="88"/>
      <c r="E591" s="176"/>
      <c r="F591" s="176"/>
      <c r="G591" s="176"/>
      <c r="H591" s="176"/>
      <c r="I591" s="90" t="str">
        <f>IF(AND(Table1[[#This Row],[General]]=1,Table1[[#This Row],[Beginner]]=1,Table1[[#This Row],[Intermediate]]=1,Table1[[#This Row],[Advanced]]=1),1,"")</f>
        <v/>
      </c>
      <c r="J591" s="90" t="str">
        <f>CONCATENATE(IF(Table1[[#This Row],[General]]=1,"General, ",""), IF(Table1[[#This Row],[Beginner]]=1,"Beginner, ",""),IF(Table1[[#This Row],[Intermediate]]=1,"Intermediate, ",""), IF(Table1[[#This Row],[Advanced]]=1,"Advanced",""))</f>
        <v/>
      </c>
      <c r="K591" s="91"/>
      <c r="L591" s="179"/>
      <c r="M591" s="91"/>
      <c r="N591" s="91"/>
      <c r="O591" s="159"/>
      <c r="P591" s="91"/>
      <c r="Q591" s="91"/>
      <c r="R591" s="91"/>
      <c r="S59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91" s="102"/>
      <c r="U591" s="102"/>
      <c r="V591" s="240"/>
      <c r="W591" s="240"/>
      <c r="X591" s="102"/>
      <c r="Y591" s="102"/>
      <c r="Z591" s="102"/>
      <c r="AA591" s="102"/>
      <c r="AB591" s="102"/>
      <c r="AC591" s="102"/>
      <c r="AD591" s="102"/>
      <c r="AE591" s="102"/>
      <c r="AF591" s="102"/>
      <c r="AG59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91" s="103"/>
      <c r="AI591" s="103"/>
      <c r="AJ591" s="103"/>
      <c r="AK591" s="74" t="str">
        <f>CONCATENATE(IF(Table1[[#This Row],[Digital]]=1,"Digital, ",""),IF(Table1[[#This Row],[Face to Face]]=1,"Face to face, ",""),IF(Table1[[#This Row],[Blended]]=1,"Blended",""))</f>
        <v/>
      </c>
      <c r="AL591" s="99"/>
      <c r="AM591" s="104"/>
      <c r="AN591" s="130"/>
      <c r="AO591" s="94"/>
      <c r="AP591" s="182"/>
      <c r="AQ591" s="94"/>
      <c r="AR591" s="94"/>
      <c r="AS591" s="94"/>
      <c r="AT591" s="94"/>
      <c r="AU591" s="94"/>
      <c r="AV591" s="182"/>
      <c r="AW591" s="182"/>
      <c r="AX591" s="182"/>
      <c r="AY591" s="94"/>
      <c r="AZ59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9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91" s="95"/>
      <c r="BC591" s="95"/>
      <c r="BD591" s="90" t="str">
        <f>IF(AND(Table1[[#This Row],[Residential]]=1,Table1[[#This Row],[Commercial]]=1),1,"")</f>
        <v/>
      </c>
      <c r="BE591" s="90" t="str">
        <f>CONCATENATE(IF(Table1[[#This Row],[Residential]]=1,"Residential, ",""),IF(Table1[[#This Row],[Commercial]]=1,"Commercial",""))</f>
        <v/>
      </c>
      <c r="BF591" s="94"/>
      <c r="BG591" s="94"/>
      <c r="BH591" s="94"/>
      <c r="BI591" s="94"/>
      <c r="BJ591" s="94"/>
      <c r="BK591" s="94"/>
      <c r="BL591" s="94"/>
      <c r="BM591" s="182"/>
      <c r="BN591" s="94"/>
      <c r="BO59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91" s="178"/>
      <c r="BQ591" s="120"/>
      <c r="BR591" s="132"/>
      <c r="BS591" s="120"/>
      <c r="BT591" s="175"/>
      <c r="BU591" s="175"/>
      <c r="BV591" s="175"/>
      <c r="BW591" s="121"/>
      <c r="BX591" s="121"/>
      <c r="BY591" s="121"/>
      <c r="BZ591" s="227"/>
      <c r="CA59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91" s="48">
        <f>COUNTIF(Table1[[#This Row],[Validity]:[Alignment with NCC (Yes=1,No=0)]],"N/A")</f>
        <v>0</v>
      </c>
      <c r="CC591" s="48">
        <f>IF(ISERROR(Table1[[#This Row],[Total Quality Score (out of 10)]]/(4-Table1[[#This Row],[N/A Count]])),0,Table1[[#This Row],[Total Quality Score (out of 10)]]/(4-Table1[[#This Row],[N/A Count]]))</f>
        <v>0</v>
      </c>
      <c r="CD591" s="106"/>
      <c r="CE591" s="106"/>
      <c r="CF591" s="172" t="str">
        <f>IF(SUM(Table1[[#This Row],[Multiple]:[Level (all)62]])&lt;1,IF(Table1[[#This Row],[General]]=1,1,""),"")</f>
        <v/>
      </c>
      <c r="CG591" s="172" t="str">
        <f>IF(SUM(Table1[[#This Row],[Multiple]:[Level (all)62]])&lt;1,IF(Table1[[#This Row],[Beginner]]=1,1,""),"")</f>
        <v/>
      </c>
      <c r="CH591" s="171" t="str">
        <f>IF(SUM(Table1[[#This Row],[Multiple]:[Level (all)62]])&lt;1,IF(Table1[[#This Row],[Intermediate]]=1,1,""),"")</f>
        <v/>
      </c>
      <c r="CI591" s="171" t="str">
        <f>IF(SUM(Table1[[#This Row],[Multiple]:[Level (all)62]])&lt;1,IF(Table1[[#This Row],[Advanced]]=1,1,""),"")</f>
        <v/>
      </c>
      <c r="CJ591" s="171" t="str">
        <f>IF(AND(SUM(Table1[[#This Row],[General]:[Advanced]])&lt;4,SUM(Table1[[#This Row],[General]:[Advanced]])&gt;1),1,"")</f>
        <v/>
      </c>
      <c r="CK591" s="171" t="str">
        <f>Table1[[#This Row],[Level (all)]]</f>
        <v/>
      </c>
      <c r="CL591" s="171" t="str">
        <f>IF(Table1[[#This Row],[Multiple audience]]&lt;&gt;1,IF(Table1[[#This Row],[General Audience]]=1,1,""),"")</f>
        <v/>
      </c>
      <c r="CM591" s="171" t="str">
        <f>IF(Table1[[#This Row],[Multiple audience]]&lt;&gt;1,IF(Table1[[#This Row],[Planners / Designers ]]=1,1,""),"")</f>
        <v/>
      </c>
      <c r="CN591" s="171" t="str">
        <f>IF(Table1[[#This Row],[Multiple audience]]&lt;&gt;1,IF(Table1[[#This Row],[Regulatory Assessors]]=1,1,""),"")</f>
        <v/>
      </c>
      <c r="CO591" s="171" t="str">
        <f>IF(Table1[[#This Row],[Multiple audience]]&lt;&gt;1,IF(Table1[[#This Row],[Builders / Management]]=1,1,""),"")</f>
        <v/>
      </c>
      <c r="CP591" s="171" t="str">
        <f>IF(Table1[[#This Row],[Multiple audience]]&lt;&gt;1,IF(Table1[[#This Row],[Energy / Sus Assessors]]=1,1,""),"")</f>
        <v/>
      </c>
      <c r="CQ591" s="171" t="str">
        <f>IF(Table1[[#This Row],[Multiple audience]]&lt;&gt;1,IF(Table1[[#This Row],[Semi-skilled]]=1,1,""),"")</f>
        <v/>
      </c>
      <c r="CR591" s="171" t="str">
        <f>IF(Table1[[#This Row],[Multiple audience]]&lt;&gt;1,IF(Table1[[#This Row],[Trades]]=1,1,""),"")</f>
        <v/>
      </c>
      <c r="CS591" s="171" t="str">
        <f>IF(Table1[[#This Row],[Multiple audience]]&lt;&gt;1,IF(Table1[[#This Row],[Other]]=1,1,""),"")</f>
        <v/>
      </c>
      <c r="CT591" s="171" t="str">
        <f>IF(SUM(Table1[[#This Row],[General Audience]:[Other]])&gt;1,1,"")</f>
        <v/>
      </c>
      <c r="CU591" s="171" t="str">
        <f>IF(Table1[[#This Row],[Various  ]]&lt;&gt;1,IF(Table1[[#This Row],[Calculator / Software]]=1,1,""),"")</f>
        <v/>
      </c>
      <c r="CV591" s="171" t="str">
        <f>IF(Table1[[#This Row],[Various  ]]&lt;&gt;1,IF(Table1[[#This Row],[Information  ]]=1,1,""),"")</f>
        <v/>
      </c>
      <c r="CW591" s="171" t="str">
        <f>IF(Table1[[#This Row],[Various  ]]&lt;&gt;1,IF(Table1[[#This Row],[Interactive Tool]]=1,1,""),"")</f>
        <v/>
      </c>
      <c r="CX591" s="171" t="str">
        <f>IF(Table1[[#This Row],[Various  ]]&lt;&gt;1,IF(Table1[[#This Row],[Technical Specifications]]=1,1,""),"")</f>
        <v/>
      </c>
      <c r="CY591" s="171" t="str">
        <f>IF(Table1[[#This Row],[Various  ]]&lt;&gt;1,IF(Table1[[#This Row],[Training Resources]]=1,1,""),"")</f>
        <v/>
      </c>
      <c r="CZ591" s="171" t="str">
        <f>IF(Table1[[#This Row],[Various  ]]&lt;&gt;1,IF(Table1[[#This Row],[Toolbox]]=1,1,""),"")</f>
        <v/>
      </c>
      <c r="DA591" s="169" t="str">
        <f>IF(Table1[[#This Row],[Various  ]]&lt;&gt;1,IF(Table1[[#This Row],[Video]]=1,1,""),"")</f>
        <v/>
      </c>
      <c r="DB591" s="169" t="str">
        <f>IF(Table1[[#This Row],[Various  ]]&lt;&gt;1,IF(Table1[[#This Row],[Case study]]=1,1,""),"")</f>
        <v/>
      </c>
      <c r="DC591" s="169" t="str">
        <f>IF(Table1[[#This Row],[Various  ]]&lt;&gt;1,IF(Table1[[#This Row],[Other   ]]=1,1,""),"")</f>
        <v/>
      </c>
      <c r="DD591" s="169" t="str">
        <f>IF(Table1[[#This Row],[Various  ]]&lt;&gt;1,IF(Table1[[#This Row],[Standards]]=1,1,""),"")</f>
        <v/>
      </c>
      <c r="DE591" s="169" t="str">
        <f>IF(Table1[[#This Row],[Various]]=1,1,IF(SUM(Table1[[#This Row],[Calculator / Software]:[Standards]])&gt;1,1,""))</f>
        <v/>
      </c>
      <c r="DF591" s="169" t="str">
        <f>IF(Table1[[#This Row],[Multiple NCC links]]&lt;&gt;1,IF(Table1[[#This Row],[Design]]=1,1,""),"")</f>
        <v/>
      </c>
      <c r="DG591" s="169" t="str">
        <f>IF(Table1[[#This Row],[Multiple NCC links]]&lt;&gt;1,IF(Table1[[#This Row],[Assessment / Verification]]=1,1,""),"")</f>
        <v/>
      </c>
      <c r="DH591" s="169" t="str">
        <f>IF(Table1[[#This Row],[Multiple NCC links]]&lt;&gt;1,IF(Table1[[#This Row],[Climate Specific ]]=1,1,""),"")</f>
        <v/>
      </c>
      <c r="DI591" s="169" t="str">
        <f>IF(Table1[[#This Row],[Multiple NCC links]]&lt;&gt;1,IF(Table1[[#This Row],[Alterations / Additions]]=1,1,""),"")</f>
        <v/>
      </c>
      <c r="DJ591" s="169" t="str">
        <f>IF(Table1[[#This Row],[Multiple NCC links]]&lt;&gt;1,IF(Table1[[#This Row],[Glazing]]=1,1,""),"")</f>
        <v/>
      </c>
      <c r="DK591" s="169" t="str">
        <f>IF(Table1[[#This Row],[Multiple NCC links]]&lt;&gt;1,IF(Table1[[#This Row],[Building Fabric / Thermal / Sealing]]=1,1,""),"")</f>
        <v/>
      </c>
      <c r="DL591" s="169" t="str">
        <f>IF(Table1[[#This Row],[Multiple NCC links]]&lt;&gt;1,IF(Table1[[#This Row],[Lighting]]=1,1,""),"")</f>
        <v/>
      </c>
      <c r="DM591" s="169" t="str">
        <f>IF(Table1[[#This Row],[Multiple NCC links]]&lt;&gt;1,IF(Table1[[#This Row],[HVAC]]=1,1,""),"")</f>
        <v/>
      </c>
      <c r="DN591" s="169" t="str">
        <f>IF(Table1[[#This Row],[Multiple NCC links]]&lt;&gt;1,IF(Table1[[#This Row],[Services]]=1,1,""),"")</f>
        <v/>
      </c>
      <c r="DO591" s="169" t="str">
        <f>IF(Table1[[#This Row],[Multiple NCC links]]&lt;&gt;1,IF(Table1[[#This Row],[Maintenance &amp; Monitoring]]=1,1,""),"")</f>
        <v/>
      </c>
      <c r="DP591" s="169" t="str">
        <f>IF(Table1[[#This Row],[Multiple NCC links]]&lt;&gt;1,IF(Table1[[#This Row],[Hand over / Operations]]=1,1,""),"")</f>
        <v/>
      </c>
      <c r="DQ591" s="169" t="str">
        <f>IF(Table1[[#This Row],[Multiple NCC links]]&lt;&gt;1,IF(Table1[[#This Row],[As built assessment]]=1,1,""),"")</f>
        <v/>
      </c>
      <c r="DR591" s="169" t="str">
        <f>IF(Table1[[#This Row],[Multiple NCC links]]&lt;&gt;1,IF(Table1[[#This Row],[Beyond compliance]]=1,1,""),"")</f>
        <v/>
      </c>
      <c r="DS591" s="169" t="str">
        <f>IF(SUM(Table1[[#This Row],[Design]:[Beyond compliance]])&gt;1,1,"")</f>
        <v/>
      </c>
      <c r="DT591" s="169" t="str">
        <f>IF(Table1[[#This Row],[Both Residential &amp; Commercial4]]&lt;&gt;1,IF(Table1[[#This Row],[Residential]]=1,1,""),"")</f>
        <v/>
      </c>
      <c r="DU591" s="169" t="str">
        <f>IF(Table1[[#This Row],[Both Residential &amp; Commercial4]]&lt;&gt;1,IF(Table1[[#This Row],[Commercial]]=1,1,""),"")</f>
        <v/>
      </c>
      <c r="DV591" s="169" t="str">
        <f>Table1[[#This Row],[Residential &amp; Commercial]]</f>
        <v/>
      </c>
      <c r="DW591" s="169"/>
    </row>
    <row r="592" spans="1:127" s="49" customFormat="1" ht="20.25" thickTop="1" thickBot="1" x14ac:dyDescent="0.35">
      <c r="A592" s="97"/>
      <c r="B592" s="97"/>
      <c r="C592" s="88"/>
      <c r="D592" s="88"/>
      <c r="E592" s="176"/>
      <c r="F592" s="176"/>
      <c r="G592" s="176"/>
      <c r="H592" s="176"/>
      <c r="I592" s="90" t="str">
        <f>IF(AND(Table1[[#This Row],[General]]=1,Table1[[#This Row],[Beginner]]=1,Table1[[#This Row],[Intermediate]]=1,Table1[[#This Row],[Advanced]]=1),1,"")</f>
        <v/>
      </c>
      <c r="J592" s="90" t="str">
        <f>CONCATENATE(IF(Table1[[#This Row],[General]]=1,"General, ",""), IF(Table1[[#This Row],[Beginner]]=1,"Beginner, ",""),IF(Table1[[#This Row],[Intermediate]]=1,"Intermediate, ",""), IF(Table1[[#This Row],[Advanced]]=1,"Advanced",""))</f>
        <v/>
      </c>
      <c r="K592" s="91"/>
      <c r="L592" s="179"/>
      <c r="M592" s="91"/>
      <c r="N592" s="91"/>
      <c r="O592" s="159"/>
      <c r="P592" s="91"/>
      <c r="Q592" s="91"/>
      <c r="R592" s="91"/>
      <c r="S59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92" s="102"/>
      <c r="U592" s="102"/>
      <c r="V592" s="240"/>
      <c r="W592" s="240"/>
      <c r="X592" s="102"/>
      <c r="Y592" s="102"/>
      <c r="Z592" s="102"/>
      <c r="AA592" s="102"/>
      <c r="AB592" s="102"/>
      <c r="AC592" s="102"/>
      <c r="AD592" s="102"/>
      <c r="AE592" s="102"/>
      <c r="AF592" s="102"/>
      <c r="AG59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92" s="103"/>
      <c r="AI592" s="103"/>
      <c r="AJ592" s="103"/>
      <c r="AK592" s="74" t="str">
        <f>CONCATENATE(IF(Table1[[#This Row],[Digital]]=1,"Digital, ",""),IF(Table1[[#This Row],[Face to Face]]=1,"Face to face, ",""),IF(Table1[[#This Row],[Blended]]=1,"Blended",""))</f>
        <v/>
      </c>
      <c r="AL592" s="99"/>
      <c r="AM592" s="104"/>
      <c r="AN592" s="130"/>
      <c r="AO592" s="94"/>
      <c r="AP592" s="182"/>
      <c r="AQ592" s="94"/>
      <c r="AR592" s="94"/>
      <c r="AS592" s="94"/>
      <c r="AT592" s="94"/>
      <c r="AU592" s="94"/>
      <c r="AV592" s="182"/>
      <c r="AW592" s="182"/>
      <c r="AX592" s="182"/>
      <c r="AY592" s="94"/>
      <c r="AZ59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9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92" s="95"/>
      <c r="BC592" s="95"/>
      <c r="BD592" s="90" t="str">
        <f>IF(AND(Table1[[#This Row],[Residential]]=1,Table1[[#This Row],[Commercial]]=1),1,"")</f>
        <v/>
      </c>
      <c r="BE592" s="90" t="str">
        <f>CONCATENATE(IF(Table1[[#This Row],[Residential]]=1,"Residential, ",""),IF(Table1[[#This Row],[Commercial]]=1,"Commercial",""))</f>
        <v/>
      </c>
      <c r="BF592" s="94"/>
      <c r="BG592" s="94"/>
      <c r="BH592" s="94"/>
      <c r="BI592" s="94"/>
      <c r="BJ592" s="94"/>
      <c r="BK592" s="94"/>
      <c r="BL592" s="94"/>
      <c r="BM592" s="182"/>
      <c r="BN592" s="94"/>
      <c r="BO59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92" s="178"/>
      <c r="BQ592" s="120"/>
      <c r="BR592" s="132"/>
      <c r="BS592" s="120"/>
      <c r="BT592" s="175"/>
      <c r="BU592" s="175"/>
      <c r="BV592" s="175"/>
      <c r="BW592" s="121"/>
      <c r="BX592" s="121"/>
      <c r="BY592" s="121"/>
      <c r="BZ592" s="227"/>
      <c r="CA59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92" s="48">
        <f>COUNTIF(Table1[[#This Row],[Validity]:[Alignment with NCC (Yes=1,No=0)]],"N/A")</f>
        <v>0</v>
      </c>
      <c r="CC592" s="48">
        <f>IF(ISERROR(Table1[[#This Row],[Total Quality Score (out of 10)]]/(4-Table1[[#This Row],[N/A Count]])),0,Table1[[#This Row],[Total Quality Score (out of 10)]]/(4-Table1[[#This Row],[N/A Count]]))</f>
        <v>0</v>
      </c>
      <c r="CD592" s="106"/>
      <c r="CE592" s="106"/>
      <c r="CF592" s="172" t="str">
        <f>IF(SUM(Table1[[#This Row],[Multiple]:[Level (all)62]])&lt;1,IF(Table1[[#This Row],[General]]=1,1,""),"")</f>
        <v/>
      </c>
      <c r="CG592" s="172" t="str">
        <f>IF(SUM(Table1[[#This Row],[Multiple]:[Level (all)62]])&lt;1,IF(Table1[[#This Row],[Beginner]]=1,1,""),"")</f>
        <v/>
      </c>
      <c r="CH592" s="171" t="str">
        <f>IF(SUM(Table1[[#This Row],[Multiple]:[Level (all)62]])&lt;1,IF(Table1[[#This Row],[Intermediate]]=1,1,""),"")</f>
        <v/>
      </c>
      <c r="CI592" s="171" t="str">
        <f>IF(SUM(Table1[[#This Row],[Multiple]:[Level (all)62]])&lt;1,IF(Table1[[#This Row],[Advanced]]=1,1,""),"")</f>
        <v/>
      </c>
      <c r="CJ592" s="171" t="str">
        <f>IF(AND(SUM(Table1[[#This Row],[General]:[Advanced]])&lt;4,SUM(Table1[[#This Row],[General]:[Advanced]])&gt;1),1,"")</f>
        <v/>
      </c>
      <c r="CK592" s="171" t="str">
        <f>Table1[[#This Row],[Level (all)]]</f>
        <v/>
      </c>
      <c r="CL592" s="171" t="str">
        <f>IF(Table1[[#This Row],[Multiple audience]]&lt;&gt;1,IF(Table1[[#This Row],[General Audience]]=1,1,""),"")</f>
        <v/>
      </c>
      <c r="CM592" s="171" t="str">
        <f>IF(Table1[[#This Row],[Multiple audience]]&lt;&gt;1,IF(Table1[[#This Row],[Planners / Designers ]]=1,1,""),"")</f>
        <v/>
      </c>
      <c r="CN592" s="171" t="str">
        <f>IF(Table1[[#This Row],[Multiple audience]]&lt;&gt;1,IF(Table1[[#This Row],[Regulatory Assessors]]=1,1,""),"")</f>
        <v/>
      </c>
      <c r="CO592" s="171" t="str">
        <f>IF(Table1[[#This Row],[Multiple audience]]&lt;&gt;1,IF(Table1[[#This Row],[Builders / Management]]=1,1,""),"")</f>
        <v/>
      </c>
      <c r="CP592" s="171" t="str">
        <f>IF(Table1[[#This Row],[Multiple audience]]&lt;&gt;1,IF(Table1[[#This Row],[Energy / Sus Assessors]]=1,1,""),"")</f>
        <v/>
      </c>
      <c r="CQ592" s="171" t="str">
        <f>IF(Table1[[#This Row],[Multiple audience]]&lt;&gt;1,IF(Table1[[#This Row],[Semi-skilled]]=1,1,""),"")</f>
        <v/>
      </c>
      <c r="CR592" s="171" t="str">
        <f>IF(Table1[[#This Row],[Multiple audience]]&lt;&gt;1,IF(Table1[[#This Row],[Trades]]=1,1,""),"")</f>
        <v/>
      </c>
      <c r="CS592" s="171" t="str">
        <f>IF(Table1[[#This Row],[Multiple audience]]&lt;&gt;1,IF(Table1[[#This Row],[Other]]=1,1,""),"")</f>
        <v/>
      </c>
      <c r="CT592" s="171" t="str">
        <f>IF(SUM(Table1[[#This Row],[General Audience]:[Other]])&gt;1,1,"")</f>
        <v/>
      </c>
      <c r="CU592" s="171" t="str">
        <f>IF(Table1[[#This Row],[Various  ]]&lt;&gt;1,IF(Table1[[#This Row],[Calculator / Software]]=1,1,""),"")</f>
        <v/>
      </c>
      <c r="CV592" s="171" t="str">
        <f>IF(Table1[[#This Row],[Various  ]]&lt;&gt;1,IF(Table1[[#This Row],[Information  ]]=1,1,""),"")</f>
        <v/>
      </c>
      <c r="CW592" s="171" t="str">
        <f>IF(Table1[[#This Row],[Various  ]]&lt;&gt;1,IF(Table1[[#This Row],[Interactive Tool]]=1,1,""),"")</f>
        <v/>
      </c>
      <c r="CX592" s="171" t="str">
        <f>IF(Table1[[#This Row],[Various  ]]&lt;&gt;1,IF(Table1[[#This Row],[Technical Specifications]]=1,1,""),"")</f>
        <v/>
      </c>
      <c r="CY592" s="171" t="str">
        <f>IF(Table1[[#This Row],[Various  ]]&lt;&gt;1,IF(Table1[[#This Row],[Training Resources]]=1,1,""),"")</f>
        <v/>
      </c>
      <c r="CZ592" s="171" t="str">
        <f>IF(Table1[[#This Row],[Various  ]]&lt;&gt;1,IF(Table1[[#This Row],[Toolbox]]=1,1,""),"")</f>
        <v/>
      </c>
      <c r="DA592" s="169" t="str">
        <f>IF(Table1[[#This Row],[Various  ]]&lt;&gt;1,IF(Table1[[#This Row],[Video]]=1,1,""),"")</f>
        <v/>
      </c>
      <c r="DB592" s="169" t="str">
        <f>IF(Table1[[#This Row],[Various  ]]&lt;&gt;1,IF(Table1[[#This Row],[Case study]]=1,1,""),"")</f>
        <v/>
      </c>
      <c r="DC592" s="169" t="str">
        <f>IF(Table1[[#This Row],[Various  ]]&lt;&gt;1,IF(Table1[[#This Row],[Other   ]]=1,1,""),"")</f>
        <v/>
      </c>
      <c r="DD592" s="169" t="str">
        <f>IF(Table1[[#This Row],[Various  ]]&lt;&gt;1,IF(Table1[[#This Row],[Standards]]=1,1,""),"")</f>
        <v/>
      </c>
      <c r="DE592" s="169" t="str">
        <f>IF(Table1[[#This Row],[Various]]=1,1,IF(SUM(Table1[[#This Row],[Calculator / Software]:[Standards]])&gt;1,1,""))</f>
        <v/>
      </c>
      <c r="DF592" s="169" t="str">
        <f>IF(Table1[[#This Row],[Multiple NCC links]]&lt;&gt;1,IF(Table1[[#This Row],[Design]]=1,1,""),"")</f>
        <v/>
      </c>
      <c r="DG592" s="169" t="str">
        <f>IF(Table1[[#This Row],[Multiple NCC links]]&lt;&gt;1,IF(Table1[[#This Row],[Assessment / Verification]]=1,1,""),"")</f>
        <v/>
      </c>
      <c r="DH592" s="169" t="str">
        <f>IF(Table1[[#This Row],[Multiple NCC links]]&lt;&gt;1,IF(Table1[[#This Row],[Climate Specific ]]=1,1,""),"")</f>
        <v/>
      </c>
      <c r="DI592" s="169" t="str">
        <f>IF(Table1[[#This Row],[Multiple NCC links]]&lt;&gt;1,IF(Table1[[#This Row],[Alterations / Additions]]=1,1,""),"")</f>
        <v/>
      </c>
      <c r="DJ592" s="169" t="str">
        <f>IF(Table1[[#This Row],[Multiple NCC links]]&lt;&gt;1,IF(Table1[[#This Row],[Glazing]]=1,1,""),"")</f>
        <v/>
      </c>
      <c r="DK592" s="169" t="str">
        <f>IF(Table1[[#This Row],[Multiple NCC links]]&lt;&gt;1,IF(Table1[[#This Row],[Building Fabric / Thermal / Sealing]]=1,1,""),"")</f>
        <v/>
      </c>
      <c r="DL592" s="169" t="str">
        <f>IF(Table1[[#This Row],[Multiple NCC links]]&lt;&gt;1,IF(Table1[[#This Row],[Lighting]]=1,1,""),"")</f>
        <v/>
      </c>
      <c r="DM592" s="169" t="str">
        <f>IF(Table1[[#This Row],[Multiple NCC links]]&lt;&gt;1,IF(Table1[[#This Row],[HVAC]]=1,1,""),"")</f>
        <v/>
      </c>
      <c r="DN592" s="169" t="str">
        <f>IF(Table1[[#This Row],[Multiple NCC links]]&lt;&gt;1,IF(Table1[[#This Row],[Services]]=1,1,""),"")</f>
        <v/>
      </c>
      <c r="DO592" s="169" t="str">
        <f>IF(Table1[[#This Row],[Multiple NCC links]]&lt;&gt;1,IF(Table1[[#This Row],[Maintenance &amp; Monitoring]]=1,1,""),"")</f>
        <v/>
      </c>
      <c r="DP592" s="169" t="str">
        <f>IF(Table1[[#This Row],[Multiple NCC links]]&lt;&gt;1,IF(Table1[[#This Row],[Hand over / Operations]]=1,1,""),"")</f>
        <v/>
      </c>
      <c r="DQ592" s="169" t="str">
        <f>IF(Table1[[#This Row],[Multiple NCC links]]&lt;&gt;1,IF(Table1[[#This Row],[As built assessment]]=1,1,""),"")</f>
        <v/>
      </c>
      <c r="DR592" s="169" t="str">
        <f>IF(Table1[[#This Row],[Multiple NCC links]]&lt;&gt;1,IF(Table1[[#This Row],[Beyond compliance]]=1,1,""),"")</f>
        <v/>
      </c>
      <c r="DS592" s="169" t="str">
        <f>IF(SUM(Table1[[#This Row],[Design]:[Beyond compliance]])&gt;1,1,"")</f>
        <v/>
      </c>
      <c r="DT592" s="169" t="str">
        <f>IF(Table1[[#This Row],[Both Residential &amp; Commercial4]]&lt;&gt;1,IF(Table1[[#This Row],[Residential]]=1,1,""),"")</f>
        <v/>
      </c>
      <c r="DU592" s="169" t="str">
        <f>IF(Table1[[#This Row],[Both Residential &amp; Commercial4]]&lt;&gt;1,IF(Table1[[#This Row],[Commercial]]=1,1,""),"")</f>
        <v/>
      </c>
      <c r="DV592" s="169" t="str">
        <f>Table1[[#This Row],[Residential &amp; Commercial]]</f>
        <v/>
      </c>
      <c r="DW592" s="169"/>
    </row>
    <row r="593" spans="1:127" s="49" customFormat="1" ht="20.25" thickTop="1" thickBot="1" x14ac:dyDescent="0.35">
      <c r="A593" s="97"/>
      <c r="B593" s="97"/>
      <c r="C593" s="88"/>
      <c r="D593" s="88"/>
      <c r="E593" s="176"/>
      <c r="F593" s="176"/>
      <c r="G593" s="176"/>
      <c r="H593" s="176"/>
      <c r="I593" s="90" t="str">
        <f>IF(AND(Table1[[#This Row],[General]]=1,Table1[[#This Row],[Beginner]]=1,Table1[[#This Row],[Intermediate]]=1,Table1[[#This Row],[Advanced]]=1),1,"")</f>
        <v/>
      </c>
      <c r="J593" s="90" t="str">
        <f>CONCATENATE(IF(Table1[[#This Row],[General]]=1,"General, ",""), IF(Table1[[#This Row],[Beginner]]=1,"Beginner, ",""),IF(Table1[[#This Row],[Intermediate]]=1,"Intermediate, ",""), IF(Table1[[#This Row],[Advanced]]=1,"Advanced",""))</f>
        <v/>
      </c>
      <c r="K593" s="91"/>
      <c r="L593" s="179"/>
      <c r="M593" s="91"/>
      <c r="N593" s="91"/>
      <c r="O593" s="159"/>
      <c r="P593" s="91"/>
      <c r="Q593" s="91"/>
      <c r="R593" s="91"/>
      <c r="S59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93" s="102"/>
      <c r="U593" s="102"/>
      <c r="V593" s="240"/>
      <c r="W593" s="240"/>
      <c r="X593" s="102"/>
      <c r="Y593" s="102"/>
      <c r="Z593" s="102"/>
      <c r="AA593" s="102"/>
      <c r="AB593" s="102"/>
      <c r="AC593" s="102"/>
      <c r="AD593" s="102"/>
      <c r="AE593" s="102"/>
      <c r="AF593" s="102"/>
      <c r="AG59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93" s="103"/>
      <c r="AI593" s="103"/>
      <c r="AJ593" s="103"/>
      <c r="AK593" s="74" t="str">
        <f>CONCATENATE(IF(Table1[[#This Row],[Digital]]=1,"Digital, ",""),IF(Table1[[#This Row],[Face to Face]]=1,"Face to face, ",""),IF(Table1[[#This Row],[Blended]]=1,"Blended",""))</f>
        <v/>
      </c>
      <c r="AL593" s="99"/>
      <c r="AM593" s="104"/>
      <c r="AN593" s="130"/>
      <c r="AO593" s="94"/>
      <c r="AP593" s="182"/>
      <c r="AQ593" s="94"/>
      <c r="AR593" s="94"/>
      <c r="AS593" s="94"/>
      <c r="AT593" s="94"/>
      <c r="AU593" s="94"/>
      <c r="AV593" s="182"/>
      <c r="AW593" s="182"/>
      <c r="AX593" s="182"/>
      <c r="AY593" s="94"/>
      <c r="AZ59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9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93" s="95"/>
      <c r="BC593" s="95"/>
      <c r="BD593" s="90" t="str">
        <f>IF(AND(Table1[[#This Row],[Residential]]=1,Table1[[#This Row],[Commercial]]=1),1,"")</f>
        <v/>
      </c>
      <c r="BE593" s="90" t="str">
        <f>CONCATENATE(IF(Table1[[#This Row],[Residential]]=1,"Residential, ",""),IF(Table1[[#This Row],[Commercial]]=1,"Commercial",""))</f>
        <v/>
      </c>
      <c r="BF593" s="94"/>
      <c r="BG593" s="94"/>
      <c r="BH593" s="94"/>
      <c r="BI593" s="94"/>
      <c r="BJ593" s="94"/>
      <c r="BK593" s="94"/>
      <c r="BL593" s="94"/>
      <c r="BM593" s="182"/>
      <c r="BN593" s="94"/>
      <c r="BO59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93" s="178"/>
      <c r="BQ593" s="120"/>
      <c r="BR593" s="132"/>
      <c r="BS593" s="120"/>
      <c r="BT593" s="175"/>
      <c r="BU593" s="175"/>
      <c r="BV593" s="175"/>
      <c r="BW593" s="121"/>
      <c r="BX593" s="121"/>
      <c r="BY593" s="121"/>
      <c r="BZ593" s="227"/>
      <c r="CA59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93" s="48">
        <f>COUNTIF(Table1[[#This Row],[Validity]:[Alignment with NCC (Yes=1,No=0)]],"N/A")</f>
        <v>0</v>
      </c>
      <c r="CC593" s="48">
        <f>IF(ISERROR(Table1[[#This Row],[Total Quality Score (out of 10)]]/(4-Table1[[#This Row],[N/A Count]])),0,Table1[[#This Row],[Total Quality Score (out of 10)]]/(4-Table1[[#This Row],[N/A Count]]))</f>
        <v>0</v>
      </c>
      <c r="CD593" s="106"/>
      <c r="CE593" s="106"/>
      <c r="CF593" s="172" t="str">
        <f>IF(SUM(Table1[[#This Row],[Multiple]:[Level (all)62]])&lt;1,IF(Table1[[#This Row],[General]]=1,1,""),"")</f>
        <v/>
      </c>
      <c r="CG593" s="172" t="str">
        <f>IF(SUM(Table1[[#This Row],[Multiple]:[Level (all)62]])&lt;1,IF(Table1[[#This Row],[Beginner]]=1,1,""),"")</f>
        <v/>
      </c>
      <c r="CH593" s="171" t="str">
        <f>IF(SUM(Table1[[#This Row],[Multiple]:[Level (all)62]])&lt;1,IF(Table1[[#This Row],[Intermediate]]=1,1,""),"")</f>
        <v/>
      </c>
      <c r="CI593" s="171" t="str">
        <f>IF(SUM(Table1[[#This Row],[Multiple]:[Level (all)62]])&lt;1,IF(Table1[[#This Row],[Advanced]]=1,1,""),"")</f>
        <v/>
      </c>
      <c r="CJ593" s="171" t="str">
        <f>IF(AND(SUM(Table1[[#This Row],[General]:[Advanced]])&lt;4,SUM(Table1[[#This Row],[General]:[Advanced]])&gt;1),1,"")</f>
        <v/>
      </c>
      <c r="CK593" s="171" t="str">
        <f>Table1[[#This Row],[Level (all)]]</f>
        <v/>
      </c>
      <c r="CL593" s="171" t="str">
        <f>IF(Table1[[#This Row],[Multiple audience]]&lt;&gt;1,IF(Table1[[#This Row],[General Audience]]=1,1,""),"")</f>
        <v/>
      </c>
      <c r="CM593" s="171" t="str">
        <f>IF(Table1[[#This Row],[Multiple audience]]&lt;&gt;1,IF(Table1[[#This Row],[Planners / Designers ]]=1,1,""),"")</f>
        <v/>
      </c>
      <c r="CN593" s="171" t="str">
        <f>IF(Table1[[#This Row],[Multiple audience]]&lt;&gt;1,IF(Table1[[#This Row],[Regulatory Assessors]]=1,1,""),"")</f>
        <v/>
      </c>
      <c r="CO593" s="171" t="str">
        <f>IF(Table1[[#This Row],[Multiple audience]]&lt;&gt;1,IF(Table1[[#This Row],[Builders / Management]]=1,1,""),"")</f>
        <v/>
      </c>
      <c r="CP593" s="171" t="str">
        <f>IF(Table1[[#This Row],[Multiple audience]]&lt;&gt;1,IF(Table1[[#This Row],[Energy / Sus Assessors]]=1,1,""),"")</f>
        <v/>
      </c>
      <c r="CQ593" s="171" t="str">
        <f>IF(Table1[[#This Row],[Multiple audience]]&lt;&gt;1,IF(Table1[[#This Row],[Semi-skilled]]=1,1,""),"")</f>
        <v/>
      </c>
      <c r="CR593" s="171" t="str">
        <f>IF(Table1[[#This Row],[Multiple audience]]&lt;&gt;1,IF(Table1[[#This Row],[Trades]]=1,1,""),"")</f>
        <v/>
      </c>
      <c r="CS593" s="171" t="str">
        <f>IF(Table1[[#This Row],[Multiple audience]]&lt;&gt;1,IF(Table1[[#This Row],[Other]]=1,1,""),"")</f>
        <v/>
      </c>
      <c r="CT593" s="171" t="str">
        <f>IF(SUM(Table1[[#This Row],[General Audience]:[Other]])&gt;1,1,"")</f>
        <v/>
      </c>
      <c r="CU593" s="171" t="str">
        <f>IF(Table1[[#This Row],[Various  ]]&lt;&gt;1,IF(Table1[[#This Row],[Calculator / Software]]=1,1,""),"")</f>
        <v/>
      </c>
      <c r="CV593" s="171" t="str">
        <f>IF(Table1[[#This Row],[Various  ]]&lt;&gt;1,IF(Table1[[#This Row],[Information  ]]=1,1,""),"")</f>
        <v/>
      </c>
      <c r="CW593" s="171" t="str">
        <f>IF(Table1[[#This Row],[Various  ]]&lt;&gt;1,IF(Table1[[#This Row],[Interactive Tool]]=1,1,""),"")</f>
        <v/>
      </c>
      <c r="CX593" s="171" t="str">
        <f>IF(Table1[[#This Row],[Various  ]]&lt;&gt;1,IF(Table1[[#This Row],[Technical Specifications]]=1,1,""),"")</f>
        <v/>
      </c>
      <c r="CY593" s="171" t="str">
        <f>IF(Table1[[#This Row],[Various  ]]&lt;&gt;1,IF(Table1[[#This Row],[Training Resources]]=1,1,""),"")</f>
        <v/>
      </c>
      <c r="CZ593" s="171" t="str">
        <f>IF(Table1[[#This Row],[Various  ]]&lt;&gt;1,IF(Table1[[#This Row],[Toolbox]]=1,1,""),"")</f>
        <v/>
      </c>
      <c r="DA593" s="169" t="str">
        <f>IF(Table1[[#This Row],[Various  ]]&lt;&gt;1,IF(Table1[[#This Row],[Video]]=1,1,""),"")</f>
        <v/>
      </c>
      <c r="DB593" s="169" t="str">
        <f>IF(Table1[[#This Row],[Various  ]]&lt;&gt;1,IF(Table1[[#This Row],[Case study]]=1,1,""),"")</f>
        <v/>
      </c>
      <c r="DC593" s="169" t="str">
        <f>IF(Table1[[#This Row],[Various  ]]&lt;&gt;1,IF(Table1[[#This Row],[Other   ]]=1,1,""),"")</f>
        <v/>
      </c>
      <c r="DD593" s="169" t="str">
        <f>IF(Table1[[#This Row],[Various  ]]&lt;&gt;1,IF(Table1[[#This Row],[Standards]]=1,1,""),"")</f>
        <v/>
      </c>
      <c r="DE593" s="169" t="str">
        <f>IF(Table1[[#This Row],[Various]]=1,1,IF(SUM(Table1[[#This Row],[Calculator / Software]:[Standards]])&gt;1,1,""))</f>
        <v/>
      </c>
      <c r="DF593" s="169" t="str">
        <f>IF(Table1[[#This Row],[Multiple NCC links]]&lt;&gt;1,IF(Table1[[#This Row],[Design]]=1,1,""),"")</f>
        <v/>
      </c>
      <c r="DG593" s="169" t="str">
        <f>IF(Table1[[#This Row],[Multiple NCC links]]&lt;&gt;1,IF(Table1[[#This Row],[Assessment / Verification]]=1,1,""),"")</f>
        <v/>
      </c>
      <c r="DH593" s="169" t="str">
        <f>IF(Table1[[#This Row],[Multiple NCC links]]&lt;&gt;1,IF(Table1[[#This Row],[Climate Specific ]]=1,1,""),"")</f>
        <v/>
      </c>
      <c r="DI593" s="169" t="str">
        <f>IF(Table1[[#This Row],[Multiple NCC links]]&lt;&gt;1,IF(Table1[[#This Row],[Alterations / Additions]]=1,1,""),"")</f>
        <v/>
      </c>
      <c r="DJ593" s="169" t="str">
        <f>IF(Table1[[#This Row],[Multiple NCC links]]&lt;&gt;1,IF(Table1[[#This Row],[Glazing]]=1,1,""),"")</f>
        <v/>
      </c>
      <c r="DK593" s="169" t="str">
        <f>IF(Table1[[#This Row],[Multiple NCC links]]&lt;&gt;1,IF(Table1[[#This Row],[Building Fabric / Thermal / Sealing]]=1,1,""),"")</f>
        <v/>
      </c>
      <c r="DL593" s="169" t="str">
        <f>IF(Table1[[#This Row],[Multiple NCC links]]&lt;&gt;1,IF(Table1[[#This Row],[Lighting]]=1,1,""),"")</f>
        <v/>
      </c>
      <c r="DM593" s="169" t="str">
        <f>IF(Table1[[#This Row],[Multiple NCC links]]&lt;&gt;1,IF(Table1[[#This Row],[HVAC]]=1,1,""),"")</f>
        <v/>
      </c>
      <c r="DN593" s="169" t="str">
        <f>IF(Table1[[#This Row],[Multiple NCC links]]&lt;&gt;1,IF(Table1[[#This Row],[Services]]=1,1,""),"")</f>
        <v/>
      </c>
      <c r="DO593" s="169" t="str">
        <f>IF(Table1[[#This Row],[Multiple NCC links]]&lt;&gt;1,IF(Table1[[#This Row],[Maintenance &amp; Monitoring]]=1,1,""),"")</f>
        <v/>
      </c>
      <c r="DP593" s="169" t="str">
        <f>IF(Table1[[#This Row],[Multiple NCC links]]&lt;&gt;1,IF(Table1[[#This Row],[Hand over / Operations]]=1,1,""),"")</f>
        <v/>
      </c>
      <c r="DQ593" s="169" t="str">
        <f>IF(Table1[[#This Row],[Multiple NCC links]]&lt;&gt;1,IF(Table1[[#This Row],[As built assessment]]=1,1,""),"")</f>
        <v/>
      </c>
      <c r="DR593" s="169" t="str">
        <f>IF(Table1[[#This Row],[Multiple NCC links]]&lt;&gt;1,IF(Table1[[#This Row],[Beyond compliance]]=1,1,""),"")</f>
        <v/>
      </c>
      <c r="DS593" s="169" t="str">
        <f>IF(SUM(Table1[[#This Row],[Design]:[Beyond compliance]])&gt;1,1,"")</f>
        <v/>
      </c>
      <c r="DT593" s="169" t="str">
        <f>IF(Table1[[#This Row],[Both Residential &amp; Commercial4]]&lt;&gt;1,IF(Table1[[#This Row],[Residential]]=1,1,""),"")</f>
        <v/>
      </c>
      <c r="DU593" s="169" t="str">
        <f>IF(Table1[[#This Row],[Both Residential &amp; Commercial4]]&lt;&gt;1,IF(Table1[[#This Row],[Commercial]]=1,1,""),"")</f>
        <v/>
      </c>
      <c r="DV593" s="169" t="str">
        <f>Table1[[#This Row],[Residential &amp; Commercial]]</f>
        <v/>
      </c>
      <c r="DW593" s="169"/>
    </row>
    <row r="594" spans="1:127" s="49" customFormat="1" ht="20.25" thickTop="1" thickBot="1" x14ac:dyDescent="0.35">
      <c r="A594" s="97"/>
      <c r="B594" s="97"/>
      <c r="C594" s="88"/>
      <c r="D594" s="88"/>
      <c r="E594" s="176"/>
      <c r="F594" s="176"/>
      <c r="G594" s="176"/>
      <c r="H594" s="176"/>
      <c r="I594" s="90" t="str">
        <f>IF(AND(Table1[[#This Row],[General]]=1,Table1[[#This Row],[Beginner]]=1,Table1[[#This Row],[Intermediate]]=1,Table1[[#This Row],[Advanced]]=1),1,"")</f>
        <v/>
      </c>
      <c r="J594" s="90" t="str">
        <f>CONCATENATE(IF(Table1[[#This Row],[General]]=1,"General, ",""), IF(Table1[[#This Row],[Beginner]]=1,"Beginner, ",""),IF(Table1[[#This Row],[Intermediate]]=1,"Intermediate, ",""), IF(Table1[[#This Row],[Advanced]]=1,"Advanced",""))</f>
        <v/>
      </c>
      <c r="K594" s="91"/>
      <c r="L594" s="179"/>
      <c r="M594" s="91"/>
      <c r="N594" s="91"/>
      <c r="O594" s="159"/>
      <c r="P594" s="91"/>
      <c r="Q594" s="91"/>
      <c r="R594" s="91"/>
      <c r="S59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94" s="102"/>
      <c r="U594" s="102"/>
      <c r="V594" s="240"/>
      <c r="W594" s="240"/>
      <c r="X594" s="102"/>
      <c r="Y594" s="102"/>
      <c r="Z594" s="102"/>
      <c r="AA594" s="102"/>
      <c r="AB594" s="102"/>
      <c r="AC594" s="102"/>
      <c r="AD594" s="102"/>
      <c r="AE594" s="102"/>
      <c r="AF594" s="102"/>
      <c r="AG59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94" s="103"/>
      <c r="AI594" s="103"/>
      <c r="AJ594" s="103"/>
      <c r="AK594" s="74" t="str">
        <f>CONCATENATE(IF(Table1[[#This Row],[Digital]]=1,"Digital, ",""),IF(Table1[[#This Row],[Face to Face]]=1,"Face to face, ",""),IF(Table1[[#This Row],[Blended]]=1,"Blended",""))</f>
        <v/>
      </c>
      <c r="AL594" s="99"/>
      <c r="AM594" s="104"/>
      <c r="AN594" s="130"/>
      <c r="AO594" s="94"/>
      <c r="AP594" s="182"/>
      <c r="AQ594" s="94"/>
      <c r="AR594" s="94"/>
      <c r="AS594" s="94"/>
      <c r="AT594" s="94"/>
      <c r="AU594" s="94"/>
      <c r="AV594" s="182"/>
      <c r="AW594" s="182"/>
      <c r="AX594" s="182"/>
      <c r="AY594" s="94"/>
      <c r="AZ59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9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94" s="95"/>
      <c r="BC594" s="95"/>
      <c r="BD594" s="90" t="str">
        <f>IF(AND(Table1[[#This Row],[Residential]]=1,Table1[[#This Row],[Commercial]]=1),1,"")</f>
        <v/>
      </c>
      <c r="BE594" s="90" t="str">
        <f>CONCATENATE(IF(Table1[[#This Row],[Residential]]=1,"Residential, ",""),IF(Table1[[#This Row],[Commercial]]=1,"Commercial",""))</f>
        <v/>
      </c>
      <c r="BF594" s="94"/>
      <c r="BG594" s="94"/>
      <c r="BH594" s="94"/>
      <c r="BI594" s="94"/>
      <c r="BJ594" s="94"/>
      <c r="BK594" s="94"/>
      <c r="BL594" s="94"/>
      <c r="BM594" s="182"/>
      <c r="BN594" s="94"/>
      <c r="BO59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94" s="178"/>
      <c r="BQ594" s="120"/>
      <c r="BR594" s="132"/>
      <c r="BS594" s="120"/>
      <c r="BT594" s="175"/>
      <c r="BU594" s="175"/>
      <c r="BV594" s="175"/>
      <c r="BW594" s="121"/>
      <c r="BX594" s="121"/>
      <c r="BY594" s="121"/>
      <c r="BZ594" s="227"/>
      <c r="CA59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94" s="48">
        <f>COUNTIF(Table1[[#This Row],[Validity]:[Alignment with NCC (Yes=1,No=0)]],"N/A")</f>
        <v>0</v>
      </c>
      <c r="CC594" s="48">
        <f>IF(ISERROR(Table1[[#This Row],[Total Quality Score (out of 10)]]/(4-Table1[[#This Row],[N/A Count]])),0,Table1[[#This Row],[Total Quality Score (out of 10)]]/(4-Table1[[#This Row],[N/A Count]]))</f>
        <v>0</v>
      </c>
      <c r="CD594" s="106"/>
      <c r="CE594" s="106"/>
      <c r="CF594" s="172" t="str">
        <f>IF(SUM(Table1[[#This Row],[Multiple]:[Level (all)62]])&lt;1,IF(Table1[[#This Row],[General]]=1,1,""),"")</f>
        <v/>
      </c>
      <c r="CG594" s="172" t="str">
        <f>IF(SUM(Table1[[#This Row],[Multiple]:[Level (all)62]])&lt;1,IF(Table1[[#This Row],[Beginner]]=1,1,""),"")</f>
        <v/>
      </c>
      <c r="CH594" s="171" t="str">
        <f>IF(SUM(Table1[[#This Row],[Multiple]:[Level (all)62]])&lt;1,IF(Table1[[#This Row],[Intermediate]]=1,1,""),"")</f>
        <v/>
      </c>
      <c r="CI594" s="171" t="str">
        <f>IF(SUM(Table1[[#This Row],[Multiple]:[Level (all)62]])&lt;1,IF(Table1[[#This Row],[Advanced]]=1,1,""),"")</f>
        <v/>
      </c>
      <c r="CJ594" s="171" t="str">
        <f>IF(AND(SUM(Table1[[#This Row],[General]:[Advanced]])&lt;4,SUM(Table1[[#This Row],[General]:[Advanced]])&gt;1),1,"")</f>
        <v/>
      </c>
      <c r="CK594" s="171" t="str">
        <f>Table1[[#This Row],[Level (all)]]</f>
        <v/>
      </c>
      <c r="CL594" s="171" t="str">
        <f>IF(Table1[[#This Row],[Multiple audience]]&lt;&gt;1,IF(Table1[[#This Row],[General Audience]]=1,1,""),"")</f>
        <v/>
      </c>
      <c r="CM594" s="171" t="str">
        <f>IF(Table1[[#This Row],[Multiple audience]]&lt;&gt;1,IF(Table1[[#This Row],[Planners / Designers ]]=1,1,""),"")</f>
        <v/>
      </c>
      <c r="CN594" s="171" t="str">
        <f>IF(Table1[[#This Row],[Multiple audience]]&lt;&gt;1,IF(Table1[[#This Row],[Regulatory Assessors]]=1,1,""),"")</f>
        <v/>
      </c>
      <c r="CO594" s="171" t="str">
        <f>IF(Table1[[#This Row],[Multiple audience]]&lt;&gt;1,IF(Table1[[#This Row],[Builders / Management]]=1,1,""),"")</f>
        <v/>
      </c>
      <c r="CP594" s="171" t="str">
        <f>IF(Table1[[#This Row],[Multiple audience]]&lt;&gt;1,IF(Table1[[#This Row],[Energy / Sus Assessors]]=1,1,""),"")</f>
        <v/>
      </c>
      <c r="CQ594" s="171" t="str">
        <f>IF(Table1[[#This Row],[Multiple audience]]&lt;&gt;1,IF(Table1[[#This Row],[Semi-skilled]]=1,1,""),"")</f>
        <v/>
      </c>
      <c r="CR594" s="171" t="str">
        <f>IF(Table1[[#This Row],[Multiple audience]]&lt;&gt;1,IF(Table1[[#This Row],[Trades]]=1,1,""),"")</f>
        <v/>
      </c>
      <c r="CS594" s="171" t="str">
        <f>IF(Table1[[#This Row],[Multiple audience]]&lt;&gt;1,IF(Table1[[#This Row],[Other]]=1,1,""),"")</f>
        <v/>
      </c>
      <c r="CT594" s="171" t="str">
        <f>IF(SUM(Table1[[#This Row],[General Audience]:[Other]])&gt;1,1,"")</f>
        <v/>
      </c>
      <c r="CU594" s="171" t="str">
        <f>IF(Table1[[#This Row],[Various  ]]&lt;&gt;1,IF(Table1[[#This Row],[Calculator / Software]]=1,1,""),"")</f>
        <v/>
      </c>
      <c r="CV594" s="171" t="str">
        <f>IF(Table1[[#This Row],[Various  ]]&lt;&gt;1,IF(Table1[[#This Row],[Information  ]]=1,1,""),"")</f>
        <v/>
      </c>
      <c r="CW594" s="171" t="str">
        <f>IF(Table1[[#This Row],[Various  ]]&lt;&gt;1,IF(Table1[[#This Row],[Interactive Tool]]=1,1,""),"")</f>
        <v/>
      </c>
      <c r="CX594" s="171" t="str">
        <f>IF(Table1[[#This Row],[Various  ]]&lt;&gt;1,IF(Table1[[#This Row],[Technical Specifications]]=1,1,""),"")</f>
        <v/>
      </c>
      <c r="CY594" s="171" t="str">
        <f>IF(Table1[[#This Row],[Various  ]]&lt;&gt;1,IF(Table1[[#This Row],[Training Resources]]=1,1,""),"")</f>
        <v/>
      </c>
      <c r="CZ594" s="171" t="str">
        <f>IF(Table1[[#This Row],[Various  ]]&lt;&gt;1,IF(Table1[[#This Row],[Toolbox]]=1,1,""),"")</f>
        <v/>
      </c>
      <c r="DA594" s="169" t="str">
        <f>IF(Table1[[#This Row],[Various  ]]&lt;&gt;1,IF(Table1[[#This Row],[Video]]=1,1,""),"")</f>
        <v/>
      </c>
      <c r="DB594" s="169" t="str">
        <f>IF(Table1[[#This Row],[Various  ]]&lt;&gt;1,IF(Table1[[#This Row],[Case study]]=1,1,""),"")</f>
        <v/>
      </c>
      <c r="DC594" s="169" t="str">
        <f>IF(Table1[[#This Row],[Various  ]]&lt;&gt;1,IF(Table1[[#This Row],[Other   ]]=1,1,""),"")</f>
        <v/>
      </c>
      <c r="DD594" s="169" t="str">
        <f>IF(Table1[[#This Row],[Various  ]]&lt;&gt;1,IF(Table1[[#This Row],[Standards]]=1,1,""),"")</f>
        <v/>
      </c>
      <c r="DE594" s="169" t="str">
        <f>IF(Table1[[#This Row],[Various]]=1,1,IF(SUM(Table1[[#This Row],[Calculator / Software]:[Standards]])&gt;1,1,""))</f>
        <v/>
      </c>
      <c r="DF594" s="169" t="str">
        <f>IF(Table1[[#This Row],[Multiple NCC links]]&lt;&gt;1,IF(Table1[[#This Row],[Design]]=1,1,""),"")</f>
        <v/>
      </c>
      <c r="DG594" s="169" t="str">
        <f>IF(Table1[[#This Row],[Multiple NCC links]]&lt;&gt;1,IF(Table1[[#This Row],[Assessment / Verification]]=1,1,""),"")</f>
        <v/>
      </c>
      <c r="DH594" s="169" t="str">
        <f>IF(Table1[[#This Row],[Multiple NCC links]]&lt;&gt;1,IF(Table1[[#This Row],[Climate Specific ]]=1,1,""),"")</f>
        <v/>
      </c>
      <c r="DI594" s="169" t="str">
        <f>IF(Table1[[#This Row],[Multiple NCC links]]&lt;&gt;1,IF(Table1[[#This Row],[Alterations / Additions]]=1,1,""),"")</f>
        <v/>
      </c>
      <c r="DJ594" s="169" t="str">
        <f>IF(Table1[[#This Row],[Multiple NCC links]]&lt;&gt;1,IF(Table1[[#This Row],[Glazing]]=1,1,""),"")</f>
        <v/>
      </c>
      <c r="DK594" s="169" t="str">
        <f>IF(Table1[[#This Row],[Multiple NCC links]]&lt;&gt;1,IF(Table1[[#This Row],[Building Fabric / Thermal / Sealing]]=1,1,""),"")</f>
        <v/>
      </c>
      <c r="DL594" s="169" t="str">
        <f>IF(Table1[[#This Row],[Multiple NCC links]]&lt;&gt;1,IF(Table1[[#This Row],[Lighting]]=1,1,""),"")</f>
        <v/>
      </c>
      <c r="DM594" s="169" t="str">
        <f>IF(Table1[[#This Row],[Multiple NCC links]]&lt;&gt;1,IF(Table1[[#This Row],[HVAC]]=1,1,""),"")</f>
        <v/>
      </c>
      <c r="DN594" s="169" t="str">
        <f>IF(Table1[[#This Row],[Multiple NCC links]]&lt;&gt;1,IF(Table1[[#This Row],[Services]]=1,1,""),"")</f>
        <v/>
      </c>
      <c r="DO594" s="169" t="str">
        <f>IF(Table1[[#This Row],[Multiple NCC links]]&lt;&gt;1,IF(Table1[[#This Row],[Maintenance &amp; Monitoring]]=1,1,""),"")</f>
        <v/>
      </c>
      <c r="DP594" s="169" t="str">
        <f>IF(Table1[[#This Row],[Multiple NCC links]]&lt;&gt;1,IF(Table1[[#This Row],[Hand over / Operations]]=1,1,""),"")</f>
        <v/>
      </c>
      <c r="DQ594" s="169" t="str">
        <f>IF(Table1[[#This Row],[Multiple NCC links]]&lt;&gt;1,IF(Table1[[#This Row],[As built assessment]]=1,1,""),"")</f>
        <v/>
      </c>
      <c r="DR594" s="169" t="str">
        <f>IF(Table1[[#This Row],[Multiple NCC links]]&lt;&gt;1,IF(Table1[[#This Row],[Beyond compliance]]=1,1,""),"")</f>
        <v/>
      </c>
      <c r="DS594" s="169" t="str">
        <f>IF(SUM(Table1[[#This Row],[Design]:[Beyond compliance]])&gt;1,1,"")</f>
        <v/>
      </c>
      <c r="DT594" s="169" t="str">
        <f>IF(Table1[[#This Row],[Both Residential &amp; Commercial4]]&lt;&gt;1,IF(Table1[[#This Row],[Residential]]=1,1,""),"")</f>
        <v/>
      </c>
      <c r="DU594" s="169" t="str">
        <f>IF(Table1[[#This Row],[Both Residential &amp; Commercial4]]&lt;&gt;1,IF(Table1[[#This Row],[Commercial]]=1,1,""),"")</f>
        <v/>
      </c>
      <c r="DV594" s="169" t="str">
        <f>Table1[[#This Row],[Residential &amp; Commercial]]</f>
        <v/>
      </c>
      <c r="DW594" s="169"/>
    </row>
    <row r="595" spans="1:127" s="49" customFormat="1" ht="20.25" thickTop="1" thickBot="1" x14ac:dyDescent="0.35">
      <c r="A595" s="97"/>
      <c r="B595" s="97"/>
      <c r="C595" s="88"/>
      <c r="D595" s="88"/>
      <c r="E595" s="176"/>
      <c r="F595" s="176"/>
      <c r="G595" s="176"/>
      <c r="H595" s="176"/>
      <c r="I595" s="90" t="str">
        <f>IF(AND(Table1[[#This Row],[General]]=1,Table1[[#This Row],[Beginner]]=1,Table1[[#This Row],[Intermediate]]=1,Table1[[#This Row],[Advanced]]=1),1,"")</f>
        <v/>
      </c>
      <c r="J595" s="90" t="str">
        <f>CONCATENATE(IF(Table1[[#This Row],[General]]=1,"General, ",""), IF(Table1[[#This Row],[Beginner]]=1,"Beginner, ",""),IF(Table1[[#This Row],[Intermediate]]=1,"Intermediate, ",""), IF(Table1[[#This Row],[Advanced]]=1,"Advanced",""))</f>
        <v/>
      </c>
      <c r="K595" s="91"/>
      <c r="L595" s="179"/>
      <c r="M595" s="91"/>
      <c r="N595" s="91"/>
      <c r="O595" s="159"/>
      <c r="P595" s="91"/>
      <c r="Q595" s="91"/>
      <c r="R595" s="91"/>
      <c r="S59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95" s="102"/>
      <c r="U595" s="102"/>
      <c r="V595" s="240"/>
      <c r="W595" s="240"/>
      <c r="X595" s="102"/>
      <c r="Y595" s="102"/>
      <c r="Z595" s="102"/>
      <c r="AA595" s="102"/>
      <c r="AB595" s="102"/>
      <c r="AC595" s="102"/>
      <c r="AD595" s="102"/>
      <c r="AE595" s="102"/>
      <c r="AF595" s="102"/>
      <c r="AG59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95" s="103"/>
      <c r="AI595" s="103"/>
      <c r="AJ595" s="103"/>
      <c r="AK595" s="74" t="str">
        <f>CONCATENATE(IF(Table1[[#This Row],[Digital]]=1,"Digital, ",""),IF(Table1[[#This Row],[Face to Face]]=1,"Face to face, ",""),IF(Table1[[#This Row],[Blended]]=1,"Blended",""))</f>
        <v/>
      </c>
      <c r="AL595" s="99"/>
      <c r="AM595" s="104"/>
      <c r="AN595" s="130"/>
      <c r="AO595" s="94"/>
      <c r="AP595" s="182"/>
      <c r="AQ595" s="94"/>
      <c r="AR595" s="94"/>
      <c r="AS595" s="94"/>
      <c r="AT595" s="94"/>
      <c r="AU595" s="94"/>
      <c r="AV595" s="182"/>
      <c r="AW595" s="182"/>
      <c r="AX595" s="182"/>
      <c r="AY595" s="94"/>
      <c r="AZ59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9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95" s="95"/>
      <c r="BC595" s="95"/>
      <c r="BD595" s="90" t="str">
        <f>IF(AND(Table1[[#This Row],[Residential]]=1,Table1[[#This Row],[Commercial]]=1),1,"")</f>
        <v/>
      </c>
      <c r="BE595" s="90" t="str">
        <f>CONCATENATE(IF(Table1[[#This Row],[Residential]]=1,"Residential, ",""),IF(Table1[[#This Row],[Commercial]]=1,"Commercial",""))</f>
        <v/>
      </c>
      <c r="BF595" s="94"/>
      <c r="BG595" s="94"/>
      <c r="BH595" s="94"/>
      <c r="BI595" s="94"/>
      <c r="BJ595" s="94"/>
      <c r="BK595" s="94"/>
      <c r="BL595" s="94"/>
      <c r="BM595" s="182"/>
      <c r="BN595" s="94"/>
      <c r="BO59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95" s="178"/>
      <c r="BQ595" s="120"/>
      <c r="BR595" s="132"/>
      <c r="BS595" s="120"/>
      <c r="BT595" s="175"/>
      <c r="BU595" s="175"/>
      <c r="BV595" s="175"/>
      <c r="BW595" s="121"/>
      <c r="BX595" s="121"/>
      <c r="BY595" s="121"/>
      <c r="BZ595" s="227"/>
      <c r="CA59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95" s="48">
        <f>COUNTIF(Table1[[#This Row],[Validity]:[Alignment with NCC (Yes=1,No=0)]],"N/A")</f>
        <v>0</v>
      </c>
      <c r="CC595" s="48">
        <f>IF(ISERROR(Table1[[#This Row],[Total Quality Score (out of 10)]]/(4-Table1[[#This Row],[N/A Count]])),0,Table1[[#This Row],[Total Quality Score (out of 10)]]/(4-Table1[[#This Row],[N/A Count]]))</f>
        <v>0</v>
      </c>
      <c r="CD595" s="106"/>
      <c r="CE595" s="106"/>
      <c r="CF595" s="172" t="str">
        <f>IF(SUM(Table1[[#This Row],[Multiple]:[Level (all)62]])&lt;1,IF(Table1[[#This Row],[General]]=1,1,""),"")</f>
        <v/>
      </c>
      <c r="CG595" s="172" t="str">
        <f>IF(SUM(Table1[[#This Row],[Multiple]:[Level (all)62]])&lt;1,IF(Table1[[#This Row],[Beginner]]=1,1,""),"")</f>
        <v/>
      </c>
      <c r="CH595" s="171" t="str">
        <f>IF(SUM(Table1[[#This Row],[Multiple]:[Level (all)62]])&lt;1,IF(Table1[[#This Row],[Intermediate]]=1,1,""),"")</f>
        <v/>
      </c>
      <c r="CI595" s="171" t="str">
        <f>IF(SUM(Table1[[#This Row],[Multiple]:[Level (all)62]])&lt;1,IF(Table1[[#This Row],[Advanced]]=1,1,""),"")</f>
        <v/>
      </c>
      <c r="CJ595" s="171" t="str">
        <f>IF(AND(SUM(Table1[[#This Row],[General]:[Advanced]])&lt;4,SUM(Table1[[#This Row],[General]:[Advanced]])&gt;1),1,"")</f>
        <v/>
      </c>
      <c r="CK595" s="171" t="str">
        <f>Table1[[#This Row],[Level (all)]]</f>
        <v/>
      </c>
      <c r="CL595" s="171" t="str">
        <f>IF(Table1[[#This Row],[Multiple audience]]&lt;&gt;1,IF(Table1[[#This Row],[General Audience]]=1,1,""),"")</f>
        <v/>
      </c>
      <c r="CM595" s="171" t="str">
        <f>IF(Table1[[#This Row],[Multiple audience]]&lt;&gt;1,IF(Table1[[#This Row],[Planners / Designers ]]=1,1,""),"")</f>
        <v/>
      </c>
      <c r="CN595" s="171" t="str">
        <f>IF(Table1[[#This Row],[Multiple audience]]&lt;&gt;1,IF(Table1[[#This Row],[Regulatory Assessors]]=1,1,""),"")</f>
        <v/>
      </c>
      <c r="CO595" s="171" t="str">
        <f>IF(Table1[[#This Row],[Multiple audience]]&lt;&gt;1,IF(Table1[[#This Row],[Builders / Management]]=1,1,""),"")</f>
        <v/>
      </c>
      <c r="CP595" s="171" t="str">
        <f>IF(Table1[[#This Row],[Multiple audience]]&lt;&gt;1,IF(Table1[[#This Row],[Energy / Sus Assessors]]=1,1,""),"")</f>
        <v/>
      </c>
      <c r="CQ595" s="171" t="str">
        <f>IF(Table1[[#This Row],[Multiple audience]]&lt;&gt;1,IF(Table1[[#This Row],[Semi-skilled]]=1,1,""),"")</f>
        <v/>
      </c>
      <c r="CR595" s="171" t="str">
        <f>IF(Table1[[#This Row],[Multiple audience]]&lt;&gt;1,IF(Table1[[#This Row],[Trades]]=1,1,""),"")</f>
        <v/>
      </c>
      <c r="CS595" s="171" t="str">
        <f>IF(Table1[[#This Row],[Multiple audience]]&lt;&gt;1,IF(Table1[[#This Row],[Other]]=1,1,""),"")</f>
        <v/>
      </c>
      <c r="CT595" s="171" t="str">
        <f>IF(SUM(Table1[[#This Row],[General Audience]:[Other]])&gt;1,1,"")</f>
        <v/>
      </c>
      <c r="CU595" s="171" t="str">
        <f>IF(Table1[[#This Row],[Various  ]]&lt;&gt;1,IF(Table1[[#This Row],[Calculator / Software]]=1,1,""),"")</f>
        <v/>
      </c>
      <c r="CV595" s="171" t="str">
        <f>IF(Table1[[#This Row],[Various  ]]&lt;&gt;1,IF(Table1[[#This Row],[Information  ]]=1,1,""),"")</f>
        <v/>
      </c>
      <c r="CW595" s="171" t="str">
        <f>IF(Table1[[#This Row],[Various  ]]&lt;&gt;1,IF(Table1[[#This Row],[Interactive Tool]]=1,1,""),"")</f>
        <v/>
      </c>
      <c r="CX595" s="171" t="str">
        <f>IF(Table1[[#This Row],[Various  ]]&lt;&gt;1,IF(Table1[[#This Row],[Technical Specifications]]=1,1,""),"")</f>
        <v/>
      </c>
      <c r="CY595" s="171" t="str">
        <f>IF(Table1[[#This Row],[Various  ]]&lt;&gt;1,IF(Table1[[#This Row],[Training Resources]]=1,1,""),"")</f>
        <v/>
      </c>
      <c r="CZ595" s="171" t="str">
        <f>IF(Table1[[#This Row],[Various  ]]&lt;&gt;1,IF(Table1[[#This Row],[Toolbox]]=1,1,""),"")</f>
        <v/>
      </c>
      <c r="DA595" s="169" t="str">
        <f>IF(Table1[[#This Row],[Various  ]]&lt;&gt;1,IF(Table1[[#This Row],[Video]]=1,1,""),"")</f>
        <v/>
      </c>
      <c r="DB595" s="169" t="str">
        <f>IF(Table1[[#This Row],[Various  ]]&lt;&gt;1,IF(Table1[[#This Row],[Case study]]=1,1,""),"")</f>
        <v/>
      </c>
      <c r="DC595" s="169" t="str">
        <f>IF(Table1[[#This Row],[Various  ]]&lt;&gt;1,IF(Table1[[#This Row],[Other   ]]=1,1,""),"")</f>
        <v/>
      </c>
      <c r="DD595" s="169" t="str">
        <f>IF(Table1[[#This Row],[Various  ]]&lt;&gt;1,IF(Table1[[#This Row],[Standards]]=1,1,""),"")</f>
        <v/>
      </c>
      <c r="DE595" s="169" t="str">
        <f>IF(Table1[[#This Row],[Various]]=1,1,IF(SUM(Table1[[#This Row],[Calculator / Software]:[Standards]])&gt;1,1,""))</f>
        <v/>
      </c>
      <c r="DF595" s="169" t="str">
        <f>IF(Table1[[#This Row],[Multiple NCC links]]&lt;&gt;1,IF(Table1[[#This Row],[Design]]=1,1,""),"")</f>
        <v/>
      </c>
      <c r="DG595" s="169" t="str">
        <f>IF(Table1[[#This Row],[Multiple NCC links]]&lt;&gt;1,IF(Table1[[#This Row],[Assessment / Verification]]=1,1,""),"")</f>
        <v/>
      </c>
      <c r="DH595" s="169" t="str">
        <f>IF(Table1[[#This Row],[Multiple NCC links]]&lt;&gt;1,IF(Table1[[#This Row],[Climate Specific ]]=1,1,""),"")</f>
        <v/>
      </c>
      <c r="DI595" s="169" t="str">
        <f>IF(Table1[[#This Row],[Multiple NCC links]]&lt;&gt;1,IF(Table1[[#This Row],[Alterations / Additions]]=1,1,""),"")</f>
        <v/>
      </c>
      <c r="DJ595" s="169" t="str">
        <f>IF(Table1[[#This Row],[Multiple NCC links]]&lt;&gt;1,IF(Table1[[#This Row],[Glazing]]=1,1,""),"")</f>
        <v/>
      </c>
      <c r="DK595" s="169" t="str">
        <f>IF(Table1[[#This Row],[Multiple NCC links]]&lt;&gt;1,IF(Table1[[#This Row],[Building Fabric / Thermal / Sealing]]=1,1,""),"")</f>
        <v/>
      </c>
      <c r="DL595" s="169" t="str">
        <f>IF(Table1[[#This Row],[Multiple NCC links]]&lt;&gt;1,IF(Table1[[#This Row],[Lighting]]=1,1,""),"")</f>
        <v/>
      </c>
      <c r="DM595" s="169" t="str">
        <f>IF(Table1[[#This Row],[Multiple NCC links]]&lt;&gt;1,IF(Table1[[#This Row],[HVAC]]=1,1,""),"")</f>
        <v/>
      </c>
      <c r="DN595" s="169" t="str">
        <f>IF(Table1[[#This Row],[Multiple NCC links]]&lt;&gt;1,IF(Table1[[#This Row],[Services]]=1,1,""),"")</f>
        <v/>
      </c>
      <c r="DO595" s="169" t="str">
        <f>IF(Table1[[#This Row],[Multiple NCC links]]&lt;&gt;1,IF(Table1[[#This Row],[Maintenance &amp; Monitoring]]=1,1,""),"")</f>
        <v/>
      </c>
      <c r="DP595" s="169" t="str">
        <f>IF(Table1[[#This Row],[Multiple NCC links]]&lt;&gt;1,IF(Table1[[#This Row],[Hand over / Operations]]=1,1,""),"")</f>
        <v/>
      </c>
      <c r="DQ595" s="169" t="str">
        <f>IF(Table1[[#This Row],[Multiple NCC links]]&lt;&gt;1,IF(Table1[[#This Row],[As built assessment]]=1,1,""),"")</f>
        <v/>
      </c>
      <c r="DR595" s="169" t="str">
        <f>IF(Table1[[#This Row],[Multiple NCC links]]&lt;&gt;1,IF(Table1[[#This Row],[Beyond compliance]]=1,1,""),"")</f>
        <v/>
      </c>
      <c r="DS595" s="169" t="str">
        <f>IF(SUM(Table1[[#This Row],[Design]:[Beyond compliance]])&gt;1,1,"")</f>
        <v/>
      </c>
      <c r="DT595" s="169" t="str">
        <f>IF(Table1[[#This Row],[Both Residential &amp; Commercial4]]&lt;&gt;1,IF(Table1[[#This Row],[Residential]]=1,1,""),"")</f>
        <v/>
      </c>
      <c r="DU595" s="169" t="str">
        <f>IF(Table1[[#This Row],[Both Residential &amp; Commercial4]]&lt;&gt;1,IF(Table1[[#This Row],[Commercial]]=1,1,""),"")</f>
        <v/>
      </c>
      <c r="DV595" s="169" t="str">
        <f>Table1[[#This Row],[Residential &amp; Commercial]]</f>
        <v/>
      </c>
      <c r="DW595" s="169"/>
    </row>
    <row r="596" spans="1:127" s="49" customFormat="1" ht="20.25" thickTop="1" thickBot="1" x14ac:dyDescent="0.35">
      <c r="A596" s="97"/>
      <c r="B596" s="97"/>
      <c r="C596" s="88"/>
      <c r="D596" s="88"/>
      <c r="E596" s="176"/>
      <c r="F596" s="176"/>
      <c r="G596" s="176"/>
      <c r="H596" s="176"/>
      <c r="I596" s="90" t="str">
        <f>IF(AND(Table1[[#This Row],[General]]=1,Table1[[#This Row],[Beginner]]=1,Table1[[#This Row],[Intermediate]]=1,Table1[[#This Row],[Advanced]]=1),1,"")</f>
        <v/>
      </c>
      <c r="J596" s="90" t="str">
        <f>CONCATENATE(IF(Table1[[#This Row],[General]]=1,"General, ",""), IF(Table1[[#This Row],[Beginner]]=1,"Beginner, ",""),IF(Table1[[#This Row],[Intermediate]]=1,"Intermediate, ",""), IF(Table1[[#This Row],[Advanced]]=1,"Advanced",""))</f>
        <v/>
      </c>
      <c r="K596" s="91"/>
      <c r="L596" s="179"/>
      <c r="M596" s="91"/>
      <c r="N596" s="91"/>
      <c r="O596" s="159"/>
      <c r="P596" s="91"/>
      <c r="Q596" s="91"/>
      <c r="R596" s="91"/>
      <c r="S59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96" s="102"/>
      <c r="U596" s="102"/>
      <c r="V596" s="240"/>
      <c r="W596" s="240"/>
      <c r="X596" s="102"/>
      <c r="Y596" s="102"/>
      <c r="Z596" s="102"/>
      <c r="AA596" s="102"/>
      <c r="AB596" s="102"/>
      <c r="AC596" s="102"/>
      <c r="AD596" s="102"/>
      <c r="AE596" s="102"/>
      <c r="AF596" s="102"/>
      <c r="AG59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96" s="103"/>
      <c r="AI596" s="103"/>
      <c r="AJ596" s="103"/>
      <c r="AK596" s="74" t="str">
        <f>CONCATENATE(IF(Table1[[#This Row],[Digital]]=1,"Digital, ",""),IF(Table1[[#This Row],[Face to Face]]=1,"Face to face, ",""),IF(Table1[[#This Row],[Blended]]=1,"Blended",""))</f>
        <v/>
      </c>
      <c r="AL596" s="99"/>
      <c r="AM596" s="104"/>
      <c r="AN596" s="130"/>
      <c r="AO596" s="94"/>
      <c r="AP596" s="182"/>
      <c r="AQ596" s="94"/>
      <c r="AR596" s="94"/>
      <c r="AS596" s="94"/>
      <c r="AT596" s="94"/>
      <c r="AU596" s="94"/>
      <c r="AV596" s="182"/>
      <c r="AW596" s="182"/>
      <c r="AX596" s="182"/>
      <c r="AY596" s="94"/>
      <c r="AZ59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9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96" s="95"/>
      <c r="BC596" s="95"/>
      <c r="BD596" s="90" t="str">
        <f>IF(AND(Table1[[#This Row],[Residential]]=1,Table1[[#This Row],[Commercial]]=1),1,"")</f>
        <v/>
      </c>
      <c r="BE596" s="90" t="str">
        <f>CONCATENATE(IF(Table1[[#This Row],[Residential]]=1,"Residential, ",""),IF(Table1[[#This Row],[Commercial]]=1,"Commercial",""))</f>
        <v/>
      </c>
      <c r="BF596" s="94"/>
      <c r="BG596" s="94"/>
      <c r="BH596" s="94"/>
      <c r="BI596" s="94"/>
      <c r="BJ596" s="94"/>
      <c r="BK596" s="94"/>
      <c r="BL596" s="94"/>
      <c r="BM596" s="182"/>
      <c r="BN596" s="94"/>
      <c r="BO59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96" s="178"/>
      <c r="BQ596" s="120"/>
      <c r="BR596" s="132"/>
      <c r="BS596" s="120"/>
      <c r="BT596" s="175"/>
      <c r="BU596" s="175"/>
      <c r="BV596" s="175"/>
      <c r="BW596" s="121"/>
      <c r="BX596" s="121"/>
      <c r="BY596" s="121"/>
      <c r="BZ596" s="227"/>
      <c r="CA59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96" s="48">
        <f>COUNTIF(Table1[[#This Row],[Validity]:[Alignment with NCC (Yes=1,No=0)]],"N/A")</f>
        <v>0</v>
      </c>
      <c r="CC596" s="48">
        <f>IF(ISERROR(Table1[[#This Row],[Total Quality Score (out of 10)]]/(4-Table1[[#This Row],[N/A Count]])),0,Table1[[#This Row],[Total Quality Score (out of 10)]]/(4-Table1[[#This Row],[N/A Count]]))</f>
        <v>0</v>
      </c>
      <c r="CD596" s="106"/>
      <c r="CE596" s="106"/>
      <c r="CF596" s="172" t="str">
        <f>IF(SUM(Table1[[#This Row],[Multiple]:[Level (all)62]])&lt;1,IF(Table1[[#This Row],[General]]=1,1,""),"")</f>
        <v/>
      </c>
      <c r="CG596" s="172" t="str">
        <f>IF(SUM(Table1[[#This Row],[Multiple]:[Level (all)62]])&lt;1,IF(Table1[[#This Row],[Beginner]]=1,1,""),"")</f>
        <v/>
      </c>
      <c r="CH596" s="171" t="str">
        <f>IF(SUM(Table1[[#This Row],[Multiple]:[Level (all)62]])&lt;1,IF(Table1[[#This Row],[Intermediate]]=1,1,""),"")</f>
        <v/>
      </c>
      <c r="CI596" s="171" t="str">
        <f>IF(SUM(Table1[[#This Row],[Multiple]:[Level (all)62]])&lt;1,IF(Table1[[#This Row],[Advanced]]=1,1,""),"")</f>
        <v/>
      </c>
      <c r="CJ596" s="171" t="str">
        <f>IF(AND(SUM(Table1[[#This Row],[General]:[Advanced]])&lt;4,SUM(Table1[[#This Row],[General]:[Advanced]])&gt;1),1,"")</f>
        <v/>
      </c>
      <c r="CK596" s="171" t="str">
        <f>Table1[[#This Row],[Level (all)]]</f>
        <v/>
      </c>
      <c r="CL596" s="171" t="str">
        <f>IF(Table1[[#This Row],[Multiple audience]]&lt;&gt;1,IF(Table1[[#This Row],[General Audience]]=1,1,""),"")</f>
        <v/>
      </c>
      <c r="CM596" s="171" t="str">
        <f>IF(Table1[[#This Row],[Multiple audience]]&lt;&gt;1,IF(Table1[[#This Row],[Planners / Designers ]]=1,1,""),"")</f>
        <v/>
      </c>
      <c r="CN596" s="171" t="str">
        <f>IF(Table1[[#This Row],[Multiple audience]]&lt;&gt;1,IF(Table1[[#This Row],[Regulatory Assessors]]=1,1,""),"")</f>
        <v/>
      </c>
      <c r="CO596" s="171" t="str">
        <f>IF(Table1[[#This Row],[Multiple audience]]&lt;&gt;1,IF(Table1[[#This Row],[Builders / Management]]=1,1,""),"")</f>
        <v/>
      </c>
      <c r="CP596" s="171" t="str">
        <f>IF(Table1[[#This Row],[Multiple audience]]&lt;&gt;1,IF(Table1[[#This Row],[Energy / Sus Assessors]]=1,1,""),"")</f>
        <v/>
      </c>
      <c r="CQ596" s="171" t="str">
        <f>IF(Table1[[#This Row],[Multiple audience]]&lt;&gt;1,IF(Table1[[#This Row],[Semi-skilled]]=1,1,""),"")</f>
        <v/>
      </c>
      <c r="CR596" s="171" t="str">
        <f>IF(Table1[[#This Row],[Multiple audience]]&lt;&gt;1,IF(Table1[[#This Row],[Trades]]=1,1,""),"")</f>
        <v/>
      </c>
      <c r="CS596" s="171" t="str">
        <f>IF(Table1[[#This Row],[Multiple audience]]&lt;&gt;1,IF(Table1[[#This Row],[Other]]=1,1,""),"")</f>
        <v/>
      </c>
      <c r="CT596" s="171" t="str">
        <f>IF(SUM(Table1[[#This Row],[General Audience]:[Other]])&gt;1,1,"")</f>
        <v/>
      </c>
      <c r="CU596" s="171" t="str">
        <f>IF(Table1[[#This Row],[Various  ]]&lt;&gt;1,IF(Table1[[#This Row],[Calculator / Software]]=1,1,""),"")</f>
        <v/>
      </c>
      <c r="CV596" s="171" t="str">
        <f>IF(Table1[[#This Row],[Various  ]]&lt;&gt;1,IF(Table1[[#This Row],[Information  ]]=1,1,""),"")</f>
        <v/>
      </c>
      <c r="CW596" s="171" t="str">
        <f>IF(Table1[[#This Row],[Various  ]]&lt;&gt;1,IF(Table1[[#This Row],[Interactive Tool]]=1,1,""),"")</f>
        <v/>
      </c>
      <c r="CX596" s="171" t="str">
        <f>IF(Table1[[#This Row],[Various  ]]&lt;&gt;1,IF(Table1[[#This Row],[Technical Specifications]]=1,1,""),"")</f>
        <v/>
      </c>
      <c r="CY596" s="171" t="str">
        <f>IF(Table1[[#This Row],[Various  ]]&lt;&gt;1,IF(Table1[[#This Row],[Training Resources]]=1,1,""),"")</f>
        <v/>
      </c>
      <c r="CZ596" s="171" t="str">
        <f>IF(Table1[[#This Row],[Various  ]]&lt;&gt;1,IF(Table1[[#This Row],[Toolbox]]=1,1,""),"")</f>
        <v/>
      </c>
      <c r="DA596" s="169" t="str">
        <f>IF(Table1[[#This Row],[Various  ]]&lt;&gt;1,IF(Table1[[#This Row],[Video]]=1,1,""),"")</f>
        <v/>
      </c>
      <c r="DB596" s="169" t="str">
        <f>IF(Table1[[#This Row],[Various  ]]&lt;&gt;1,IF(Table1[[#This Row],[Case study]]=1,1,""),"")</f>
        <v/>
      </c>
      <c r="DC596" s="169" t="str">
        <f>IF(Table1[[#This Row],[Various  ]]&lt;&gt;1,IF(Table1[[#This Row],[Other   ]]=1,1,""),"")</f>
        <v/>
      </c>
      <c r="DD596" s="169" t="str">
        <f>IF(Table1[[#This Row],[Various  ]]&lt;&gt;1,IF(Table1[[#This Row],[Standards]]=1,1,""),"")</f>
        <v/>
      </c>
      <c r="DE596" s="169" t="str">
        <f>IF(Table1[[#This Row],[Various]]=1,1,IF(SUM(Table1[[#This Row],[Calculator / Software]:[Standards]])&gt;1,1,""))</f>
        <v/>
      </c>
      <c r="DF596" s="169" t="str">
        <f>IF(Table1[[#This Row],[Multiple NCC links]]&lt;&gt;1,IF(Table1[[#This Row],[Design]]=1,1,""),"")</f>
        <v/>
      </c>
      <c r="DG596" s="169" t="str">
        <f>IF(Table1[[#This Row],[Multiple NCC links]]&lt;&gt;1,IF(Table1[[#This Row],[Assessment / Verification]]=1,1,""),"")</f>
        <v/>
      </c>
      <c r="DH596" s="169" t="str">
        <f>IF(Table1[[#This Row],[Multiple NCC links]]&lt;&gt;1,IF(Table1[[#This Row],[Climate Specific ]]=1,1,""),"")</f>
        <v/>
      </c>
      <c r="DI596" s="169" t="str">
        <f>IF(Table1[[#This Row],[Multiple NCC links]]&lt;&gt;1,IF(Table1[[#This Row],[Alterations / Additions]]=1,1,""),"")</f>
        <v/>
      </c>
      <c r="DJ596" s="169" t="str">
        <f>IF(Table1[[#This Row],[Multiple NCC links]]&lt;&gt;1,IF(Table1[[#This Row],[Glazing]]=1,1,""),"")</f>
        <v/>
      </c>
      <c r="DK596" s="169" t="str">
        <f>IF(Table1[[#This Row],[Multiple NCC links]]&lt;&gt;1,IF(Table1[[#This Row],[Building Fabric / Thermal / Sealing]]=1,1,""),"")</f>
        <v/>
      </c>
      <c r="DL596" s="169" t="str">
        <f>IF(Table1[[#This Row],[Multiple NCC links]]&lt;&gt;1,IF(Table1[[#This Row],[Lighting]]=1,1,""),"")</f>
        <v/>
      </c>
      <c r="DM596" s="169" t="str">
        <f>IF(Table1[[#This Row],[Multiple NCC links]]&lt;&gt;1,IF(Table1[[#This Row],[HVAC]]=1,1,""),"")</f>
        <v/>
      </c>
      <c r="DN596" s="169" t="str">
        <f>IF(Table1[[#This Row],[Multiple NCC links]]&lt;&gt;1,IF(Table1[[#This Row],[Services]]=1,1,""),"")</f>
        <v/>
      </c>
      <c r="DO596" s="169" t="str">
        <f>IF(Table1[[#This Row],[Multiple NCC links]]&lt;&gt;1,IF(Table1[[#This Row],[Maintenance &amp; Monitoring]]=1,1,""),"")</f>
        <v/>
      </c>
      <c r="DP596" s="169" t="str">
        <f>IF(Table1[[#This Row],[Multiple NCC links]]&lt;&gt;1,IF(Table1[[#This Row],[Hand over / Operations]]=1,1,""),"")</f>
        <v/>
      </c>
      <c r="DQ596" s="169" t="str">
        <f>IF(Table1[[#This Row],[Multiple NCC links]]&lt;&gt;1,IF(Table1[[#This Row],[As built assessment]]=1,1,""),"")</f>
        <v/>
      </c>
      <c r="DR596" s="169" t="str">
        <f>IF(Table1[[#This Row],[Multiple NCC links]]&lt;&gt;1,IF(Table1[[#This Row],[Beyond compliance]]=1,1,""),"")</f>
        <v/>
      </c>
      <c r="DS596" s="169" t="str">
        <f>IF(SUM(Table1[[#This Row],[Design]:[Beyond compliance]])&gt;1,1,"")</f>
        <v/>
      </c>
      <c r="DT596" s="169" t="str">
        <f>IF(Table1[[#This Row],[Both Residential &amp; Commercial4]]&lt;&gt;1,IF(Table1[[#This Row],[Residential]]=1,1,""),"")</f>
        <v/>
      </c>
      <c r="DU596" s="169" t="str">
        <f>IF(Table1[[#This Row],[Both Residential &amp; Commercial4]]&lt;&gt;1,IF(Table1[[#This Row],[Commercial]]=1,1,""),"")</f>
        <v/>
      </c>
      <c r="DV596" s="169" t="str">
        <f>Table1[[#This Row],[Residential &amp; Commercial]]</f>
        <v/>
      </c>
      <c r="DW596" s="169"/>
    </row>
    <row r="597" spans="1:127" s="49" customFormat="1" ht="20.25" thickTop="1" thickBot="1" x14ac:dyDescent="0.35">
      <c r="A597" s="97"/>
      <c r="B597" s="97"/>
      <c r="C597" s="88"/>
      <c r="D597" s="88"/>
      <c r="E597" s="176"/>
      <c r="F597" s="176"/>
      <c r="G597" s="176"/>
      <c r="H597" s="176"/>
      <c r="I597" s="90" t="str">
        <f>IF(AND(Table1[[#This Row],[General]]=1,Table1[[#This Row],[Beginner]]=1,Table1[[#This Row],[Intermediate]]=1,Table1[[#This Row],[Advanced]]=1),1,"")</f>
        <v/>
      </c>
      <c r="J597" s="90" t="str">
        <f>CONCATENATE(IF(Table1[[#This Row],[General]]=1,"General, ",""), IF(Table1[[#This Row],[Beginner]]=1,"Beginner, ",""),IF(Table1[[#This Row],[Intermediate]]=1,"Intermediate, ",""), IF(Table1[[#This Row],[Advanced]]=1,"Advanced",""))</f>
        <v/>
      </c>
      <c r="K597" s="91"/>
      <c r="L597" s="179"/>
      <c r="M597" s="91"/>
      <c r="N597" s="91"/>
      <c r="O597" s="159"/>
      <c r="P597" s="91"/>
      <c r="Q597" s="91"/>
      <c r="R597" s="91"/>
      <c r="S59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97" s="102"/>
      <c r="U597" s="102"/>
      <c r="V597" s="240"/>
      <c r="W597" s="240"/>
      <c r="X597" s="102"/>
      <c r="Y597" s="102"/>
      <c r="Z597" s="102"/>
      <c r="AA597" s="102"/>
      <c r="AB597" s="102"/>
      <c r="AC597" s="102"/>
      <c r="AD597" s="102"/>
      <c r="AE597" s="102"/>
      <c r="AF597" s="102"/>
      <c r="AG59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97" s="103"/>
      <c r="AI597" s="103"/>
      <c r="AJ597" s="103"/>
      <c r="AK597" s="74" t="str">
        <f>CONCATENATE(IF(Table1[[#This Row],[Digital]]=1,"Digital, ",""),IF(Table1[[#This Row],[Face to Face]]=1,"Face to face, ",""),IF(Table1[[#This Row],[Blended]]=1,"Blended",""))</f>
        <v/>
      </c>
      <c r="AL597" s="99"/>
      <c r="AM597" s="104"/>
      <c r="AN597" s="130"/>
      <c r="AO597" s="94"/>
      <c r="AP597" s="182"/>
      <c r="AQ597" s="94"/>
      <c r="AR597" s="94"/>
      <c r="AS597" s="94"/>
      <c r="AT597" s="94"/>
      <c r="AU597" s="94"/>
      <c r="AV597" s="182"/>
      <c r="AW597" s="182"/>
      <c r="AX597" s="182"/>
      <c r="AY597" s="94"/>
      <c r="AZ59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9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97" s="95"/>
      <c r="BC597" s="95"/>
      <c r="BD597" s="90" t="str">
        <f>IF(AND(Table1[[#This Row],[Residential]]=1,Table1[[#This Row],[Commercial]]=1),1,"")</f>
        <v/>
      </c>
      <c r="BE597" s="90" t="str">
        <f>CONCATENATE(IF(Table1[[#This Row],[Residential]]=1,"Residential, ",""),IF(Table1[[#This Row],[Commercial]]=1,"Commercial",""))</f>
        <v/>
      </c>
      <c r="BF597" s="94"/>
      <c r="BG597" s="94"/>
      <c r="BH597" s="94"/>
      <c r="BI597" s="94"/>
      <c r="BJ597" s="94"/>
      <c r="BK597" s="94"/>
      <c r="BL597" s="94"/>
      <c r="BM597" s="182"/>
      <c r="BN597" s="94"/>
      <c r="BO59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97" s="178"/>
      <c r="BQ597" s="120"/>
      <c r="BR597" s="132"/>
      <c r="BS597" s="120"/>
      <c r="BT597" s="175"/>
      <c r="BU597" s="175"/>
      <c r="BV597" s="175"/>
      <c r="BW597" s="121"/>
      <c r="BX597" s="121"/>
      <c r="BY597" s="121"/>
      <c r="BZ597" s="227"/>
      <c r="CA59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97" s="48">
        <f>COUNTIF(Table1[[#This Row],[Validity]:[Alignment with NCC (Yes=1,No=0)]],"N/A")</f>
        <v>0</v>
      </c>
      <c r="CC597" s="48">
        <f>IF(ISERROR(Table1[[#This Row],[Total Quality Score (out of 10)]]/(4-Table1[[#This Row],[N/A Count]])),0,Table1[[#This Row],[Total Quality Score (out of 10)]]/(4-Table1[[#This Row],[N/A Count]]))</f>
        <v>0</v>
      </c>
      <c r="CD597" s="106"/>
      <c r="CE597" s="106"/>
      <c r="CF597" s="172" t="str">
        <f>IF(SUM(Table1[[#This Row],[Multiple]:[Level (all)62]])&lt;1,IF(Table1[[#This Row],[General]]=1,1,""),"")</f>
        <v/>
      </c>
      <c r="CG597" s="172" t="str">
        <f>IF(SUM(Table1[[#This Row],[Multiple]:[Level (all)62]])&lt;1,IF(Table1[[#This Row],[Beginner]]=1,1,""),"")</f>
        <v/>
      </c>
      <c r="CH597" s="171" t="str">
        <f>IF(SUM(Table1[[#This Row],[Multiple]:[Level (all)62]])&lt;1,IF(Table1[[#This Row],[Intermediate]]=1,1,""),"")</f>
        <v/>
      </c>
      <c r="CI597" s="171" t="str">
        <f>IF(SUM(Table1[[#This Row],[Multiple]:[Level (all)62]])&lt;1,IF(Table1[[#This Row],[Advanced]]=1,1,""),"")</f>
        <v/>
      </c>
      <c r="CJ597" s="171" t="str">
        <f>IF(AND(SUM(Table1[[#This Row],[General]:[Advanced]])&lt;4,SUM(Table1[[#This Row],[General]:[Advanced]])&gt;1),1,"")</f>
        <v/>
      </c>
      <c r="CK597" s="171" t="str">
        <f>Table1[[#This Row],[Level (all)]]</f>
        <v/>
      </c>
      <c r="CL597" s="171" t="str">
        <f>IF(Table1[[#This Row],[Multiple audience]]&lt;&gt;1,IF(Table1[[#This Row],[General Audience]]=1,1,""),"")</f>
        <v/>
      </c>
      <c r="CM597" s="171" t="str">
        <f>IF(Table1[[#This Row],[Multiple audience]]&lt;&gt;1,IF(Table1[[#This Row],[Planners / Designers ]]=1,1,""),"")</f>
        <v/>
      </c>
      <c r="CN597" s="171" t="str">
        <f>IF(Table1[[#This Row],[Multiple audience]]&lt;&gt;1,IF(Table1[[#This Row],[Regulatory Assessors]]=1,1,""),"")</f>
        <v/>
      </c>
      <c r="CO597" s="171" t="str">
        <f>IF(Table1[[#This Row],[Multiple audience]]&lt;&gt;1,IF(Table1[[#This Row],[Builders / Management]]=1,1,""),"")</f>
        <v/>
      </c>
      <c r="CP597" s="171" t="str">
        <f>IF(Table1[[#This Row],[Multiple audience]]&lt;&gt;1,IF(Table1[[#This Row],[Energy / Sus Assessors]]=1,1,""),"")</f>
        <v/>
      </c>
      <c r="CQ597" s="171" t="str">
        <f>IF(Table1[[#This Row],[Multiple audience]]&lt;&gt;1,IF(Table1[[#This Row],[Semi-skilled]]=1,1,""),"")</f>
        <v/>
      </c>
      <c r="CR597" s="171" t="str">
        <f>IF(Table1[[#This Row],[Multiple audience]]&lt;&gt;1,IF(Table1[[#This Row],[Trades]]=1,1,""),"")</f>
        <v/>
      </c>
      <c r="CS597" s="171" t="str">
        <f>IF(Table1[[#This Row],[Multiple audience]]&lt;&gt;1,IF(Table1[[#This Row],[Other]]=1,1,""),"")</f>
        <v/>
      </c>
      <c r="CT597" s="171" t="str">
        <f>IF(SUM(Table1[[#This Row],[General Audience]:[Other]])&gt;1,1,"")</f>
        <v/>
      </c>
      <c r="CU597" s="171" t="str">
        <f>IF(Table1[[#This Row],[Various  ]]&lt;&gt;1,IF(Table1[[#This Row],[Calculator / Software]]=1,1,""),"")</f>
        <v/>
      </c>
      <c r="CV597" s="171" t="str">
        <f>IF(Table1[[#This Row],[Various  ]]&lt;&gt;1,IF(Table1[[#This Row],[Information  ]]=1,1,""),"")</f>
        <v/>
      </c>
      <c r="CW597" s="171" t="str">
        <f>IF(Table1[[#This Row],[Various  ]]&lt;&gt;1,IF(Table1[[#This Row],[Interactive Tool]]=1,1,""),"")</f>
        <v/>
      </c>
      <c r="CX597" s="171" t="str">
        <f>IF(Table1[[#This Row],[Various  ]]&lt;&gt;1,IF(Table1[[#This Row],[Technical Specifications]]=1,1,""),"")</f>
        <v/>
      </c>
      <c r="CY597" s="171" t="str">
        <f>IF(Table1[[#This Row],[Various  ]]&lt;&gt;1,IF(Table1[[#This Row],[Training Resources]]=1,1,""),"")</f>
        <v/>
      </c>
      <c r="CZ597" s="171" t="str">
        <f>IF(Table1[[#This Row],[Various  ]]&lt;&gt;1,IF(Table1[[#This Row],[Toolbox]]=1,1,""),"")</f>
        <v/>
      </c>
      <c r="DA597" s="169" t="str">
        <f>IF(Table1[[#This Row],[Various  ]]&lt;&gt;1,IF(Table1[[#This Row],[Video]]=1,1,""),"")</f>
        <v/>
      </c>
      <c r="DB597" s="169" t="str">
        <f>IF(Table1[[#This Row],[Various  ]]&lt;&gt;1,IF(Table1[[#This Row],[Case study]]=1,1,""),"")</f>
        <v/>
      </c>
      <c r="DC597" s="169" t="str">
        <f>IF(Table1[[#This Row],[Various  ]]&lt;&gt;1,IF(Table1[[#This Row],[Other   ]]=1,1,""),"")</f>
        <v/>
      </c>
      <c r="DD597" s="169" t="str">
        <f>IF(Table1[[#This Row],[Various  ]]&lt;&gt;1,IF(Table1[[#This Row],[Standards]]=1,1,""),"")</f>
        <v/>
      </c>
      <c r="DE597" s="169" t="str">
        <f>IF(Table1[[#This Row],[Various]]=1,1,IF(SUM(Table1[[#This Row],[Calculator / Software]:[Standards]])&gt;1,1,""))</f>
        <v/>
      </c>
      <c r="DF597" s="169" t="str">
        <f>IF(Table1[[#This Row],[Multiple NCC links]]&lt;&gt;1,IF(Table1[[#This Row],[Design]]=1,1,""),"")</f>
        <v/>
      </c>
      <c r="DG597" s="169" t="str">
        <f>IF(Table1[[#This Row],[Multiple NCC links]]&lt;&gt;1,IF(Table1[[#This Row],[Assessment / Verification]]=1,1,""),"")</f>
        <v/>
      </c>
      <c r="DH597" s="169" t="str">
        <f>IF(Table1[[#This Row],[Multiple NCC links]]&lt;&gt;1,IF(Table1[[#This Row],[Climate Specific ]]=1,1,""),"")</f>
        <v/>
      </c>
      <c r="DI597" s="169" t="str">
        <f>IF(Table1[[#This Row],[Multiple NCC links]]&lt;&gt;1,IF(Table1[[#This Row],[Alterations / Additions]]=1,1,""),"")</f>
        <v/>
      </c>
      <c r="DJ597" s="169" t="str">
        <f>IF(Table1[[#This Row],[Multiple NCC links]]&lt;&gt;1,IF(Table1[[#This Row],[Glazing]]=1,1,""),"")</f>
        <v/>
      </c>
      <c r="DK597" s="169" t="str">
        <f>IF(Table1[[#This Row],[Multiple NCC links]]&lt;&gt;1,IF(Table1[[#This Row],[Building Fabric / Thermal / Sealing]]=1,1,""),"")</f>
        <v/>
      </c>
      <c r="DL597" s="169" t="str">
        <f>IF(Table1[[#This Row],[Multiple NCC links]]&lt;&gt;1,IF(Table1[[#This Row],[Lighting]]=1,1,""),"")</f>
        <v/>
      </c>
      <c r="DM597" s="169" t="str">
        <f>IF(Table1[[#This Row],[Multiple NCC links]]&lt;&gt;1,IF(Table1[[#This Row],[HVAC]]=1,1,""),"")</f>
        <v/>
      </c>
      <c r="DN597" s="169" t="str">
        <f>IF(Table1[[#This Row],[Multiple NCC links]]&lt;&gt;1,IF(Table1[[#This Row],[Services]]=1,1,""),"")</f>
        <v/>
      </c>
      <c r="DO597" s="169" t="str">
        <f>IF(Table1[[#This Row],[Multiple NCC links]]&lt;&gt;1,IF(Table1[[#This Row],[Maintenance &amp; Monitoring]]=1,1,""),"")</f>
        <v/>
      </c>
      <c r="DP597" s="169" t="str">
        <f>IF(Table1[[#This Row],[Multiple NCC links]]&lt;&gt;1,IF(Table1[[#This Row],[Hand over / Operations]]=1,1,""),"")</f>
        <v/>
      </c>
      <c r="DQ597" s="169" t="str">
        <f>IF(Table1[[#This Row],[Multiple NCC links]]&lt;&gt;1,IF(Table1[[#This Row],[As built assessment]]=1,1,""),"")</f>
        <v/>
      </c>
      <c r="DR597" s="169" t="str">
        <f>IF(Table1[[#This Row],[Multiple NCC links]]&lt;&gt;1,IF(Table1[[#This Row],[Beyond compliance]]=1,1,""),"")</f>
        <v/>
      </c>
      <c r="DS597" s="169" t="str">
        <f>IF(SUM(Table1[[#This Row],[Design]:[Beyond compliance]])&gt;1,1,"")</f>
        <v/>
      </c>
      <c r="DT597" s="169" t="str">
        <f>IF(Table1[[#This Row],[Both Residential &amp; Commercial4]]&lt;&gt;1,IF(Table1[[#This Row],[Residential]]=1,1,""),"")</f>
        <v/>
      </c>
      <c r="DU597" s="169" t="str">
        <f>IF(Table1[[#This Row],[Both Residential &amp; Commercial4]]&lt;&gt;1,IF(Table1[[#This Row],[Commercial]]=1,1,""),"")</f>
        <v/>
      </c>
      <c r="DV597" s="169" t="str">
        <f>Table1[[#This Row],[Residential &amp; Commercial]]</f>
        <v/>
      </c>
      <c r="DW597" s="169"/>
    </row>
    <row r="598" spans="1:127" s="49" customFormat="1" ht="20.25" thickTop="1" thickBot="1" x14ac:dyDescent="0.35">
      <c r="A598" s="97"/>
      <c r="B598" s="97"/>
      <c r="C598" s="88"/>
      <c r="D598" s="88"/>
      <c r="E598" s="176"/>
      <c r="F598" s="176"/>
      <c r="G598" s="176"/>
      <c r="H598" s="176"/>
      <c r="I598" s="90" t="str">
        <f>IF(AND(Table1[[#This Row],[General]]=1,Table1[[#This Row],[Beginner]]=1,Table1[[#This Row],[Intermediate]]=1,Table1[[#This Row],[Advanced]]=1),1,"")</f>
        <v/>
      </c>
      <c r="J598" s="90" t="str">
        <f>CONCATENATE(IF(Table1[[#This Row],[General]]=1,"General, ",""), IF(Table1[[#This Row],[Beginner]]=1,"Beginner, ",""),IF(Table1[[#This Row],[Intermediate]]=1,"Intermediate, ",""), IF(Table1[[#This Row],[Advanced]]=1,"Advanced",""))</f>
        <v/>
      </c>
      <c r="K598" s="91"/>
      <c r="L598" s="179"/>
      <c r="M598" s="91"/>
      <c r="N598" s="91"/>
      <c r="O598" s="159"/>
      <c r="P598" s="91"/>
      <c r="Q598" s="91"/>
      <c r="R598" s="91"/>
      <c r="S59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98" s="102"/>
      <c r="U598" s="102"/>
      <c r="V598" s="240"/>
      <c r="W598" s="240"/>
      <c r="X598" s="102"/>
      <c r="Y598" s="102"/>
      <c r="Z598" s="102"/>
      <c r="AA598" s="102"/>
      <c r="AB598" s="102"/>
      <c r="AC598" s="102"/>
      <c r="AD598" s="102"/>
      <c r="AE598" s="102"/>
      <c r="AF598" s="102"/>
      <c r="AG59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98" s="103"/>
      <c r="AI598" s="103"/>
      <c r="AJ598" s="103"/>
      <c r="AK598" s="74" t="str">
        <f>CONCATENATE(IF(Table1[[#This Row],[Digital]]=1,"Digital, ",""),IF(Table1[[#This Row],[Face to Face]]=1,"Face to face, ",""),IF(Table1[[#This Row],[Blended]]=1,"Blended",""))</f>
        <v/>
      </c>
      <c r="AL598" s="99"/>
      <c r="AM598" s="104"/>
      <c r="AN598" s="130"/>
      <c r="AO598" s="94"/>
      <c r="AP598" s="182"/>
      <c r="AQ598" s="94"/>
      <c r="AR598" s="94"/>
      <c r="AS598" s="94"/>
      <c r="AT598" s="94"/>
      <c r="AU598" s="94"/>
      <c r="AV598" s="182"/>
      <c r="AW598" s="182"/>
      <c r="AX598" s="182"/>
      <c r="AY598" s="94"/>
      <c r="AZ59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9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98" s="95"/>
      <c r="BC598" s="95"/>
      <c r="BD598" s="90" t="str">
        <f>IF(AND(Table1[[#This Row],[Residential]]=1,Table1[[#This Row],[Commercial]]=1),1,"")</f>
        <v/>
      </c>
      <c r="BE598" s="90" t="str">
        <f>CONCATENATE(IF(Table1[[#This Row],[Residential]]=1,"Residential, ",""),IF(Table1[[#This Row],[Commercial]]=1,"Commercial",""))</f>
        <v/>
      </c>
      <c r="BF598" s="94"/>
      <c r="BG598" s="94"/>
      <c r="BH598" s="94"/>
      <c r="BI598" s="94"/>
      <c r="BJ598" s="94"/>
      <c r="BK598" s="94"/>
      <c r="BL598" s="94"/>
      <c r="BM598" s="182"/>
      <c r="BN598" s="94"/>
      <c r="BO59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98" s="178"/>
      <c r="BQ598" s="120"/>
      <c r="BR598" s="132"/>
      <c r="BS598" s="120"/>
      <c r="BT598" s="175"/>
      <c r="BU598" s="175"/>
      <c r="BV598" s="175"/>
      <c r="BW598" s="121"/>
      <c r="BX598" s="121"/>
      <c r="BY598" s="121"/>
      <c r="BZ598" s="227"/>
      <c r="CA59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98" s="48">
        <f>COUNTIF(Table1[[#This Row],[Validity]:[Alignment with NCC (Yes=1,No=0)]],"N/A")</f>
        <v>0</v>
      </c>
      <c r="CC598" s="48">
        <f>IF(ISERROR(Table1[[#This Row],[Total Quality Score (out of 10)]]/(4-Table1[[#This Row],[N/A Count]])),0,Table1[[#This Row],[Total Quality Score (out of 10)]]/(4-Table1[[#This Row],[N/A Count]]))</f>
        <v>0</v>
      </c>
      <c r="CD598" s="106"/>
      <c r="CE598" s="106"/>
      <c r="CF598" s="172" t="str">
        <f>IF(SUM(Table1[[#This Row],[Multiple]:[Level (all)62]])&lt;1,IF(Table1[[#This Row],[General]]=1,1,""),"")</f>
        <v/>
      </c>
      <c r="CG598" s="172" t="str">
        <f>IF(SUM(Table1[[#This Row],[Multiple]:[Level (all)62]])&lt;1,IF(Table1[[#This Row],[Beginner]]=1,1,""),"")</f>
        <v/>
      </c>
      <c r="CH598" s="171" t="str">
        <f>IF(SUM(Table1[[#This Row],[Multiple]:[Level (all)62]])&lt;1,IF(Table1[[#This Row],[Intermediate]]=1,1,""),"")</f>
        <v/>
      </c>
      <c r="CI598" s="171" t="str">
        <f>IF(SUM(Table1[[#This Row],[Multiple]:[Level (all)62]])&lt;1,IF(Table1[[#This Row],[Advanced]]=1,1,""),"")</f>
        <v/>
      </c>
      <c r="CJ598" s="171" t="str">
        <f>IF(AND(SUM(Table1[[#This Row],[General]:[Advanced]])&lt;4,SUM(Table1[[#This Row],[General]:[Advanced]])&gt;1),1,"")</f>
        <v/>
      </c>
      <c r="CK598" s="171" t="str">
        <f>Table1[[#This Row],[Level (all)]]</f>
        <v/>
      </c>
      <c r="CL598" s="171" t="str">
        <f>IF(Table1[[#This Row],[Multiple audience]]&lt;&gt;1,IF(Table1[[#This Row],[General Audience]]=1,1,""),"")</f>
        <v/>
      </c>
      <c r="CM598" s="171" t="str">
        <f>IF(Table1[[#This Row],[Multiple audience]]&lt;&gt;1,IF(Table1[[#This Row],[Planners / Designers ]]=1,1,""),"")</f>
        <v/>
      </c>
      <c r="CN598" s="171" t="str">
        <f>IF(Table1[[#This Row],[Multiple audience]]&lt;&gt;1,IF(Table1[[#This Row],[Regulatory Assessors]]=1,1,""),"")</f>
        <v/>
      </c>
      <c r="CO598" s="171" t="str">
        <f>IF(Table1[[#This Row],[Multiple audience]]&lt;&gt;1,IF(Table1[[#This Row],[Builders / Management]]=1,1,""),"")</f>
        <v/>
      </c>
      <c r="CP598" s="171" t="str">
        <f>IF(Table1[[#This Row],[Multiple audience]]&lt;&gt;1,IF(Table1[[#This Row],[Energy / Sus Assessors]]=1,1,""),"")</f>
        <v/>
      </c>
      <c r="CQ598" s="171" t="str">
        <f>IF(Table1[[#This Row],[Multiple audience]]&lt;&gt;1,IF(Table1[[#This Row],[Semi-skilled]]=1,1,""),"")</f>
        <v/>
      </c>
      <c r="CR598" s="171" t="str">
        <f>IF(Table1[[#This Row],[Multiple audience]]&lt;&gt;1,IF(Table1[[#This Row],[Trades]]=1,1,""),"")</f>
        <v/>
      </c>
      <c r="CS598" s="171" t="str">
        <f>IF(Table1[[#This Row],[Multiple audience]]&lt;&gt;1,IF(Table1[[#This Row],[Other]]=1,1,""),"")</f>
        <v/>
      </c>
      <c r="CT598" s="171" t="str">
        <f>IF(SUM(Table1[[#This Row],[General Audience]:[Other]])&gt;1,1,"")</f>
        <v/>
      </c>
      <c r="CU598" s="171" t="str">
        <f>IF(Table1[[#This Row],[Various  ]]&lt;&gt;1,IF(Table1[[#This Row],[Calculator / Software]]=1,1,""),"")</f>
        <v/>
      </c>
      <c r="CV598" s="171" t="str">
        <f>IF(Table1[[#This Row],[Various  ]]&lt;&gt;1,IF(Table1[[#This Row],[Information  ]]=1,1,""),"")</f>
        <v/>
      </c>
      <c r="CW598" s="171" t="str">
        <f>IF(Table1[[#This Row],[Various  ]]&lt;&gt;1,IF(Table1[[#This Row],[Interactive Tool]]=1,1,""),"")</f>
        <v/>
      </c>
      <c r="CX598" s="171" t="str">
        <f>IF(Table1[[#This Row],[Various  ]]&lt;&gt;1,IF(Table1[[#This Row],[Technical Specifications]]=1,1,""),"")</f>
        <v/>
      </c>
      <c r="CY598" s="171" t="str">
        <f>IF(Table1[[#This Row],[Various  ]]&lt;&gt;1,IF(Table1[[#This Row],[Training Resources]]=1,1,""),"")</f>
        <v/>
      </c>
      <c r="CZ598" s="171" t="str">
        <f>IF(Table1[[#This Row],[Various  ]]&lt;&gt;1,IF(Table1[[#This Row],[Toolbox]]=1,1,""),"")</f>
        <v/>
      </c>
      <c r="DA598" s="169" t="str">
        <f>IF(Table1[[#This Row],[Various  ]]&lt;&gt;1,IF(Table1[[#This Row],[Video]]=1,1,""),"")</f>
        <v/>
      </c>
      <c r="DB598" s="169" t="str">
        <f>IF(Table1[[#This Row],[Various  ]]&lt;&gt;1,IF(Table1[[#This Row],[Case study]]=1,1,""),"")</f>
        <v/>
      </c>
      <c r="DC598" s="169" t="str">
        <f>IF(Table1[[#This Row],[Various  ]]&lt;&gt;1,IF(Table1[[#This Row],[Other   ]]=1,1,""),"")</f>
        <v/>
      </c>
      <c r="DD598" s="169" t="str">
        <f>IF(Table1[[#This Row],[Various  ]]&lt;&gt;1,IF(Table1[[#This Row],[Standards]]=1,1,""),"")</f>
        <v/>
      </c>
      <c r="DE598" s="169" t="str">
        <f>IF(Table1[[#This Row],[Various]]=1,1,IF(SUM(Table1[[#This Row],[Calculator / Software]:[Standards]])&gt;1,1,""))</f>
        <v/>
      </c>
      <c r="DF598" s="169" t="str">
        <f>IF(Table1[[#This Row],[Multiple NCC links]]&lt;&gt;1,IF(Table1[[#This Row],[Design]]=1,1,""),"")</f>
        <v/>
      </c>
      <c r="DG598" s="169" t="str">
        <f>IF(Table1[[#This Row],[Multiple NCC links]]&lt;&gt;1,IF(Table1[[#This Row],[Assessment / Verification]]=1,1,""),"")</f>
        <v/>
      </c>
      <c r="DH598" s="169" t="str">
        <f>IF(Table1[[#This Row],[Multiple NCC links]]&lt;&gt;1,IF(Table1[[#This Row],[Climate Specific ]]=1,1,""),"")</f>
        <v/>
      </c>
      <c r="DI598" s="169" t="str">
        <f>IF(Table1[[#This Row],[Multiple NCC links]]&lt;&gt;1,IF(Table1[[#This Row],[Alterations / Additions]]=1,1,""),"")</f>
        <v/>
      </c>
      <c r="DJ598" s="169" t="str">
        <f>IF(Table1[[#This Row],[Multiple NCC links]]&lt;&gt;1,IF(Table1[[#This Row],[Glazing]]=1,1,""),"")</f>
        <v/>
      </c>
      <c r="DK598" s="169" t="str">
        <f>IF(Table1[[#This Row],[Multiple NCC links]]&lt;&gt;1,IF(Table1[[#This Row],[Building Fabric / Thermal / Sealing]]=1,1,""),"")</f>
        <v/>
      </c>
      <c r="DL598" s="169" t="str">
        <f>IF(Table1[[#This Row],[Multiple NCC links]]&lt;&gt;1,IF(Table1[[#This Row],[Lighting]]=1,1,""),"")</f>
        <v/>
      </c>
      <c r="DM598" s="169" t="str">
        <f>IF(Table1[[#This Row],[Multiple NCC links]]&lt;&gt;1,IF(Table1[[#This Row],[HVAC]]=1,1,""),"")</f>
        <v/>
      </c>
      <c r="DN598" s="169" t="str">
        <f>IF(Table1[[#This Row],[Multiple NCC links]]&lt;&gt;1,IF(Table1[[#This Row],[Services]]=1,1,""),"")</f>
        <v/>
      </c>
      <c r="DO598" s="169" t="str">
        <f>IF(Table1[[#This Row],[Multiple NCC links]]&lt;&gt;1,IF(Table1[[#This Row],[Maintenance &amp; Monitoring]]=1,1,""),"")</f>
        <v/>
      </c>
      <c r="DP598" s="169" t="str">
        <f>IF(Table1[[#This Row],[Multiple NCC links]]&lt;&gt;1,IF(Table1[[#This Row],[Hand over / Operations]]=1,1,""),"")</f>
        <v/>
      </c>
      <c r="DQ598" s="169" t="str">
        <f>IF(Table1[[#This Row],[Multiple NCC links]]&lt;&gt;1,IF(Table1[[#This Row],[As built assessment]]=1,1,""),"")</f>
        <v/>
      </c>
      <c r="DR598" s="169" t="str">
        <f>IF(Table1[[#This Row],[Multiple NCC links]]&lt;&gt;1,IF(Table1[[#This Row],[Beyond compliance]]=1,1,""),"")</f>
        <v/>
      </c>
      <c r="DS598" s="169" t="str">
        <f>IF(SUM(Table1[[#This Row],[Design]:[Beyond compliance]])&gt;1,1,"")</f>
        <v/>
      </c>
      <c r="DT598" s="169" t="str">
        <f>IF(Table1[[#This Row],[Both Residential &amp; Commercial4]]&lt;&gt;1,IF(Table1[[#This Row],[Residential]]=1,1,""),"")</f>
        <v/>
      </c>
      <c r="DU598" s="169" t="str">
        <f>IF(Table1[[#This Row],[Both Residential &amp; Commercial4]]&lt;&gt;1,IF(Table1[[#This Row],[Commercial]]=1,1,""),"")</f>
        <v/>
      </c>
      <c r="DV598" s="169" t="str">
        <f>Table1[[#This Row],[Residential &amp; Commercial]]</f>
        <v/>
      </c>
      <c r="DW598" s="169"/>
    </row>
    <row r="599" spans="1:127" s="49" customFormat="1" ht="20.25" thickTop="1" thickBot="1" x14ac:dyDescent="0.35">
      <c r="A599" s="97"/>
      <c r="B599" s="97"/>
      <c r="C599" s="88"/>
      <c r="D599" s="88"/>
      <c r="E599" s="176"/>
      <c r="F599" s="176"/>
      <c r="G599" s="176"/>
      <c r="H599" s="176"/>
      <c r="I599" s="90" t="str">
        <f>IF(AND(Table1[[#This Row],[General]]=1,Table1[[#This Row],[Beginner]]=1,Table1[[#This Row],[Intermediate]]=1,Table1[[#This Row],[Advanced]]=1),1,"")</f>
        <v/>
      </c>
      <c r="J599" s="90" t="str">
        <f>CONCATENATE(IF(Table1[[#This Row],[General]]=1,"General, ",""), IF(Table1[[#This Row],[Beginner]]=1,"Beginner, ",""),IF(Table1[[#This Row],[Intermediate]]=1,"Intermediate, ",""), IF(Table1[[#This Row],[Advanced]]=1,"Advanced",""))</f>
        <v/>
      </c>
      <c r="K599" s="91"/>
      <c r="L599" s="179"/>
      <c r="M599" s="91"/>
      <c r="N599" s="91"/>
      <c r="O599" s="159"/>
      <c r="P599" s="91"/>
      <c r="Q599" s="91"/>
      <c r="R599" s="91"/>
      <c r="S59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599" s="102"/>
      <c r="U599" s="102"/>
      <c r="V599" s="240"/>
      <c r="W599" s="240"/>
      <c r="X599" s="102"/>
      <c r="Y599" s="102"/>
      <c r="Z599" s="102"/>
      <c r="AA599" s="102"/>
      <c r="AB599" s="102"/>
      <c r="AC599" s="102"/>
      <c r="AD599" s="102"/>
      <c r="AE599" s="102"/>
      <c r="AF599" s="102"/>
      <c r="AG59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599" s="103"/>
      <c r="AI599" s="103"/>
      <c r="AJ599" s="103"/>
      <c r="AK599" s="74" t="str">
        <f>CONCATENATE(IF(Table1[[#This Row],[Digital]]=1,"Digital, ",""),IF(Table1[[#This Row],[Face to Face]]=1,"Face to face, ",""),IF(Table1[[#This Row],[Blended]]=1,"Blended",""))</f>
        <v/>
      </c>
      <c r="AL599" s="99"/>
      <c r="AM599" s="104"/>
      <c r="AN599" s="130"/>
      <c r="AO599" s="94"/>
      <c r="AP599" s="182"/>
      <c r="AQ599" s="94"/>
      <c r="AR599" s="94"/>
      <c r="AS599" s="94"/>
      <c r="AT599" s="94"/>
      <c r="AU599" s="94"/>
      <c r="AV599" s="182"/>
      <c r="AW599" s="182"/>
      <c r="AX599" s="182"/>
      <c r="AY599" s="94"/>
      <c r="AZ59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59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599" s="95"/>
      <c r="BC599" s="95"/>
      <c r="BD599" s="90" t="str">
        <f>IF(AND(Table1[[#This Row],[Residential]]=1,Table1[[#This Row],[Commercial]]=1),1,"")</f>
        <v/>
      </c>
      <c r="BE599" s="90" t="str">
        <f>CONCATENATE(IF(Table1[[#This Row],[Residential]]=1,"Residential, ",""),IF(Table1[[#This Row],[Commercial]]=1,"Commercial",""))</f>
        <v/>
      </c>
      <c r="BF599" s="94"/>
      <c r="BG599" s="94"/>
      <c r="BH599" s="94"/>
      <c r="BI599" s="94"/>
      <c r="BJ599" s="94"/>
      <c r="BK599" s="94"/>
      <c r="BL599" s="94"/>
      <c r="BM599" s="182"/>
      <c r="BN599" s="94"/>
      <c r="BO59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599" s="178"/>
      <c r="BQ599" s="120"/>
      <c r="BR599" s="132"/>
      <c r="BS599" s="120"/>
      <c r="BT599" s="175"/>
      <c r="BU599" s="175"/>
      <c r="BV599" s="175"/>
      <c r="BW599" s="121"/>
      <c r="BX599" s="121"/>
      <c r="BY599" s="121"/>
      <c r="BZ599" s="227"/>
      <c r="CA59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599" s="48">
        <f>COUNTIF(Table1[[#This Row],[Validity]:[Alignment with NCC (Yes=1,No=0)]],"N/A")</f>
        <v>0</v>
      </c>
      <c r="CC599" s="48">
        <f>IF(ISERROR(Table1[[#This Row],[Total Quality Score (out of 10)]]/(4-Table1[[#This Row],[N/A Count]])),0,Table1[[#This Row],[Total Quality Score (out of 10)]]/(4-Table1[[#This Row],[N/A Count]]))</f>
        <v>0</v>
      </c>
      <c r="CD599" s="106"/>
      <c r="CE599" s="106"/>
      <c r="CF599" s="172" t="str">
        <f>IF(SUM(Table1[[#This Row],[Multiple]:[Level (all)62]])&lt;1,IF(Table1[[#This Row],[General]]=1,1,""),"")</f>
        <v/>
      </c>
      <c r="CG599" s="172" t="str">
        <f>IF(SUM(Table1[[#This Row],[Multiple]:[Level (all)62]])&lt;1,IF(Table1[[#This Row],[Beginner]]=1,1,""),"")</f>
        <v/>
      </c>
      <c r="CH599" s="171" t="str">
        <f>IF(SUM(Table1[[#This Row],[Multiple]:[Level (all)62]])&lt;1,IF(Table1[[#This Row],[Intermediate]]=1,1,""),"")</f>
        <v/>
      </c>
      <c r="CI599" s="171" t="str">
        <f>IF(SUM(Table1[[#This Row],[Multiple]:[Level (all)62]])&lt;1,IF(Table1[[#This Row],[Advanced]]=1,1,""),"")</f>
        <v/>
      </c>
      <c r="CJ599" s="171" t="str">
        <f>IF(AND(SUM(Table1[[#This Row],[General]:[Advanced]])&lt;4,SUM(Table1[[#This Row],[General]:[Advanced]])&gt;1),1,"")</f>
        <v/>
      </c>
      <c r="CK599" s="171" t="str">
        <f>Table1[[#This Row],[Level (all)]]</f>
        <v/>
      </c>
      <c r="CL599" s="171" t="str">
        <f>IF(Table1[[#This Row],[Multiple audience]]&lt;&gt;1,IF(Table1[[#This Row],[General Audience]]=1,1,""),"")</f>
        <v/>
      </c>
      <c r="CM599" s="171" t="str">
        <f>IF(Table1[[#This Row],[Multiple audience]]&lt;&gt;1,IF(Table1[[#This Row],[Planners / Designers ]]=1,1,""),"")</f>
        <v/>
      </c>
      <c r="CN599" s="171" t="str">
        <f>IF(Table1[[#This Row],[Multiple audience]]&lt;&gt;1,IF(Table1[[#This Row],[Regulatory Assessors]]=1,1,""),"")</f>
        <v/>
      </c>
      <c r="CO599" s="171" t="str">
        <f>IF(Table1[[#This Row],[Multiple audience]]&lt;&gt;1,IF(Table1[[#This Row],[Builders / Management]]=1,1,""),"")</f>
        <v/>
      </c>
      <c r="CP599" s="171" t="str">
        <f>IF(Table1[[#This Row],[Multiple audience]]&lt;&gt;1,IF(Table1[[#This Row],[Energy / Sus Assessors]]=1,1,""),"")</f>
        <v/>
      </c>
      <c r="CQ599" s="171" t="str">
        <f>IF(Table1[[#This Row],[Multiple audience]]&lt;&gt;1,IF(Table1[[#This Row],[Semi-skilled]]=1,1,""),"")</f>
        <v/>
      </c>
      <c r="CR599" s="171" t="str">
        <f>IF(Table1[[#This Row],[Multiple audience]]&lt;&gt;1,IF(Table1[[#This Row],[Trades]]=1,1,""),"")</f>
        <v/>
      </c>
      <c r="CS599" s="171" t="str">
        <f>IF(Table1[[#This Row],[Multiple audience]]&lt;&gt;1,IF(Table1[[#This Row],[Other]]=1,1,""),"")</f>
        <v/>
      </c>
      <c r="CT599" s="171" t="str">
        <f>IF(SUM(Table1[[#This Row],[General Audience]:[Other]])&gt;1,1,"")</f>
        <v/>
      </c>
      <c r="CU599" s="171" t="str">
        <f>IF(Table1[[#This Row],[Various  ]]&lt;&gt;1,IF(Table1[[#This Row],[Calculator / Software]]=1,1,""),"")</f>
        <v/>
      </c>
      <c r="CV599" s="171" t="str">
        <f>IF(Table1[[#This Row],[Various  ]]&lt;&gt;1,IF(Table1[[#This Row],[Information  ]]=1,1,""),"")</f>
        <v/>
      </c>
      <c r="CW599" s="171" t="str">
        <f>IF(Table1[[#This Row],[Various  ]]&lt;&gt;1,IF(Table1[[#This Row],[Interactive Tool]]=1,1,""),"")</f>
        <v/>
      </c>
      <c r="CX599" s="171" t="str">
        <f>IF(Table1[[#This Row],[Various  ]]&lt;&gt;1,IF(Table1[[#This Row],[Technical Specifications]]=1,1,""),"")</f>
        <v/>
      </c>
      <c r="CY599" s="171" t="str">
        <f>IF(Table1[[#This Row],[Various  ]]&lt;&gt;1,IF(Table1[[#This Row],[Training Resources]]=1,1,""),"")</f>
        <v/>
      </c>
      <c r="CZ599" s="171" t="str">
        <f>IF(Table1[[#This Row],[Various  ]]&lt;&gt;1,IF(Table1[[#This Row],[Toolbox]]=1,1,""),"")</f>
        <v/>
      </c>
      <c r="DA599" s="169" t="str">
        <f>IF(Table1[[#This Row],[Various  ]]&lt;&gt;1,IF(Table1[[#This Row],[Video]]=1,1,""),"")</f>
        <v/>
      </c>
      <c r="DB599" s="169" t="str">
        <f>IF(Table1[[#This Row],[Various  ]]&lt;&gt;1,IF(Table1[[#This Row],[Case study]]=1,1,""),"")</f>
        <v/>
      </c>
      <c r="DC599" s="169" t="str">
        <f>IF(Table1[[#This Row],[Various  ]]&lt;&gt;1,IF(Table1[[#This Row],[Other   ]]=1,1,""),"")</f>
        <v/>
      </c>
      <c r="DD599" s="169" t="str">
        <f>IF(Table1[[#This Row],[Various  ]]&lt;&gt;1,IF(Table1[[#This Row],[Standards]]=1,1,""),"")</f>
        <v/>
      </c>
      <c r="DE599" s="169" t="str">
        <f>IF(Table1[[#This Row],[Various]]=1,1,IF(SUM(Table1[[#This Row],[Calculator / Software]:[Standards]])&gt;1,1,""))</f>
        <v/>
      </c>
      <c r="DF599" s="169" t="str">
        <f>IF(Table1[[#This Row],[Multiple NCC links]]&lt;&gt;1,IF(Table1[[#This Row],[Design]]=1,1,""),"")</f>
        <v/>
      </c>
      <c r="DG599" s="169" t="str">
        <f>IF(Table1[[#This Row],[Multiple NCC links]]&lt;&gt;1,IF(Table1[[#This Row],[Assessment / Verification]]=1,1,""),"")</f>
        <v/>
      </c>
      <c r="DH599" s="169" t="str">
        <f>IF(Table1[[#This Row],[Multiple NCC links]]&lt;&gt;1,IF(Table1[[#This Row],[Climate Specific ]]=1,1,""),"")</f>
        <v/>
      </c>
      <c r="DI599" s="169" t="str">
        <f>IF(Table1[[#This Row],[Multiple NCC links]]&lt;&gt;1,IF(Table1[[#This Row],[Alterations / Additions]]=1,1,""),"")</f>
        <v/>
      </c>
      <c r="DJ599" s="169" t="str">
        <f>IF(Table1[[#This Row],[Multiple NCC links]]&lt;&gt;1,IF(Table1[[#This Row],[Glazing]]=1,1,""),"")</f>
        <v/>
      </c>
      <c r="DK599" s="169" t="str">
        <f>IF(Table1[[#This Row],[Multiple NCC links]]&lt;&gt;1,IF(Table1[[#This Row],[Building Fabric / Thermal / Sealing]]=1,1,""),"")</f>
        <v/>
      </c>
      <c r="DL599" s="169" t="str">
        <f>IF(Table1[[#This Row],[Multiple NCC links]]&lt;&gt;1,IF(Table1[[#This Row],[Lighting]]=1,1,""),"")</f>
        <v/>
      </c>
      <c r="DM599" s="169" t="str">
        <f>IF(Table1[[#This Row],[Multiple NCC links]]&lt;&gt;1,IF(Table1[[#This Row],[HVAC]]=1,1,""),"")</f>
        <v/>
      </c>
      <c r="DN599" s="169" t="str">
        <f>IF(Table1[[#This Row],[Multiple NCC links]]&lt;&gt;1,IF(Table1[[#This Row],[Services]]=1,1,""),"")</f>
        <v/>
      </c>
      <c r="DO599" s="169" t="str">
        <f>IF(Table1[[#This Row],[Multiple NCC links]]&lt;&gt;1,IF(Table1[[#This Row],[Maintenance &amp; Monitoring]]=1,1,""),"")</f>
        <v/>
      </c>
      <c r="DP599" s="169" t="str">
        <f>IF(Table1[[#This Row],[Multiple NCC links]]&lt;&gt;1,IF(Table1[[#This Row],[Hand over / Operations]]=1,1,""),"")</f>
        <v/>
      </c>
      <c r="DQ599" s="169" t="str">
        <f>IF(Table1[[#This Row],[Multiple NCC links]]&lt;&gt;1,IF(Table1[[#This Row],[As built assessment]]=1,1,""),"")</f>
        <v/>
      </c>
      <c r="DR599" s="169" t="str">
        <f>IF(Table1[[#This Row],[Multiple NCC links]]&lt;&gt;1,IF(Table1[[#This Row],[Beyond compliance]]=1,1,""),"")</f>
        <v/>
      </c>
      <c r="DS599" s="169" t="str">
        <f>IF(SUM(Table1[[#This Row],[Design]:[Beyond compliance]])&gt;1,1,"")</f>
        <v/>
      </c>
      <c r="DT599" s="169" t="str">
        <f>IF(Table1[[#This Row],[Both Residential &amp; Commercial4]]&lt;&gt;1,IF(Table1[[#This Row],[Residential]]=1,1,""),"")</f>
        <v/>
      </c>
      <c r="DU599" s="169" t="str">
        <f>IF(Table1[[#This Row],[Both Residential &amp; Commercial4]]&lt;&gt;1,IF(Table1[[#This Row],[Commercial]]=1,1,""),"")</f>
        <v/>
      </c>
      <c r="DV599" s="169" t="str">
        <f>Table1[[#This Row],[Residential &amp; Commercial]]</f>
        <v/>
      </c>
      <c r="DW599" s="169"/>
    </row>
    <row r="600" spans="1:127" s="49" customFormat="1" ht="20.25" thickTop="1" thickBot="1" x14ac:dyDescent="0.35">
      <c r="A600" s="97"/>
      <c r="B600" s="97"/>
      <c r="C600" s="88"/>
      <c r="D600" s="88"/>
      <c r="E600" s="176"/>
      <c r="F600" s="176"/>
      <c r="G600" s="176"/>
      <c r="H600" s="176"/>
      <c r="I600" s="90" t="str">
        <f>IF(AND(Table1[[#This Row],[General]]=1,Table1[[#This Row],[Beginner]]=1,Table1[[#This Row],[Intermediate]]=1,Table1[[#This Row],[Advanced]]=1),1,"")</f>
        <v/>
      </c>
      <c r="J600" s="90" t="str">
        <f>CONCATENATE(IF(Table1[[#This Row],[General]]=1,"General, ",""), IF(Table1[[#This Row],[Beginner]]=1,"Beginner, ",""),IF(Table1[[#This Row],[Intermediate]]=1,"Intermediate, ",""), IF(Table1[[#This Row],[Advanced]]=1,"Advanced",""))</f>
        <v/>
      </c>
      <c r="K600" s="91"/>
      <c r="L600" s="179"/>
      <c r="M600" s="91"/>
      <c r="N600" s="91"/>
      <c r="O600" s="159"/>
      <c r="P600" s="91"/>
      <c r="Q600" s="91"/>
      <c r="R600" s="91"/>
      <c r="S60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00" s="102"/>
      <c r="U600" s="102"/>
      <c r="V600" s="240"/>
      <c r="W600" s="240"/>
      <c r="X600" s="102"/>
      <c r="Y600" s="102"/>
      <c r="Z600" s="102"/>
      <c r="AA600" s="102"/>
      <c r="AB600" s="102"/>
      <c r="AC600" s="102"/>
      <c r="AD600" s="102"/>
      <c r="AE600" s="102"/>
      <c r="AF600" s="102"/>
      <c r="AG60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00" s="103"/>
      <c r="AI600" s="103"/>
      <c r="AJ600" s="103"/>
      <c r="AK600" s="74" t="str">
        <f>CONCATENATE(IF(Table1[[#This Row],[Digital]]=1,"Digital, ",""),IF(Table1[[#This Row],[Face to Face]]=1,"Face to face, ",""),IF(Table1[[#This Row],[Blended]]=1,"Blended",""))</f>
        <v/>
      </c>
      <c r="AL600" s="99"/>
      <c r="AM600" s="104"/>
      <c r="AN600" s="130"/>
      <c r="AO600" s="94"/>
      <c r="AP600" s="182"/>
      <c r="AQ600" s="94"/>
      <c r="AR600" s="94"/>
      <c r="AS600" s="94"/>
      <c r="AT600" s="94"/>
      <c r="AU600" s="94"/>
      <c r="AV600" s="182"/>
      <c r="AW600" s="182"/>
      <c r="AX600" s="182"/>
      <c r="AY600" s="94"/>
      <c r="AZ60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0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00" s="95"/>
      <c r="BC600" s="95"/>
      <c r="BD600" s="90" t="str">
        <f>IF(AND(Table1[[#This Row],[Residential]]=1,Table1[[#This Row],[Commercial]]=1),1,"")</f>
        <v/>
      </c>
      <c r="BE600" s="90" t="str">
        <f>CONCATENATE(IF(Table1[[#This Row],[Residential]]=1,"Residential, ",""),IF(Table1[[#This Row],[Commercial]]=1,"Commercial",""))</f>
        <v/>
      </c>
      <c r="BF600" s="94"/>
      <c r="BG600" s="94"/>
      <c r="BH600" s="94"/>
      <c r="BI600" s="94"/>
      <c r="BJ600" s="94"/>
      <c r="BK600" s="94"/>
      <c r="BL600" s="94"/>
      <c r="BM600" s="182"/>
      <c r="BN600" s="94"/>
      <c r="BO60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00" s="178"/>
      <c r="BQ600" s="120"/>
      <c r="BR600" s="132"/>
      <c r="BS600" s="120"/>
      <c r="BT600" s="175"/>
      <c r="BU600" s="175"/>
      <c r="BV600" s="175"/>
      <c r="BW600" s="121"/>
      <c r="BX600" s="121"/>
      <c r="BY600" s="121"/>
      <c r="BZ600" s="227"/>
      <c r="CA60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00" s="48">
        <f>COUNTIF(Table1[[#This Row],[Validity]:[Alignment with NCC (Yes=1,No=0)]],"N/A")</f>
        <v>0</v>
      </c>
      <c r="CC600" s="48">
        <f>IF(ISERROR(Table1[[#This Row],[Total Quality Score (out of 10)]]/(4-Table1[[#This Row],[N/A Count]])),0,Table1[[#This Row],[Total Quality Score (out of 10)]]/(4-Table1[[#This Row],[N/A Count]]))</f>
        <v>0</v>
      </c>
      <c r="CD600" s="106"/>
      <c r="CE600" s="106"/>
      <c r="CF600" s="172" t="str">
        <f>IF(SUM(Table1[[#This Row],[Multiple]:[Level (all)62]])&lt;1,IF(Table1[[#This Row],[General]]=1,1,""),"")</f>
        <v/>
      </c>
      <c r="CG600" s="172" t="str">
        <f>IF(SUM(Table1[[#This Row],[Multiple]:[Level (all)62]])&lt;1,IF(Table1[[#This Row],[Beginner]]=1,1,""),"")</f>
        <v/>
      </c>
      <c r="CH600" s="171" t="str">
        <f>IF(SUM(Table1[[#This Row],[Multiple]:[Level (all)62]])&lt;1,IF(Table1[[#This Row],[Intermediate]]=1,1,""),"")</f>
        <v/>
      </c>
      <c r="CI600" s="171" t="str">
        <f>IF(SUM(Table1[[#This Row],[Multiple]:[Level (all)62]])&lt;1,IF(Table1[[#This Row],[Advanced]]=1,1,""),"")</f>
        <v/>
      </c>
      <c r="CJ600" s="171" t="str">
        <f>IF(AND(SUM(Table1[[#This Row],[General]:[Advanced]])&lt;4,SUM(Table1[[#This Row],[General]:[Advanced]])&gt;1),1,"")</f>
        <v/>
      </c>
      <c r="CK600" s="171" t="str">
        <f>Table1[[#This Row],[Level (all)]]</f>
        <v/>
      </c>
      <c r="CL600" s="171" t="str">
        <f>IF(Table1[[#This Row],[Multiple audience]]&lt;&gt;1,IF(Table1[[#This Row],[General Audience]]=1,1,""),"")</f>
        <v/>
      </c>
      <c r="CM600" s="171" t="str">
        <f>IF(Table1[[#This Row],[Multiple audience]]&lt;&gt;1,IF(Table1[[#This Row],[Planners / Designers ]]=1,1,""),"")</f>
        <v/>
      </c>
      <c r="CN600" s="171" t="str">
        <f>IF(Table1[[#This Row],[Multiple audience]]&lt;&gt;1,IF(Table1[[#This Row],[Regulatory Assessors]]=1,1,""),"")</f>
        <v/>
      </c>
      <c r="CO600" s="171" t="str">
        <f>IF(Table1[[#This Row],[Multiple audience]]&lt;&gt;1,IF(Table1[[#This Row],[Builders / Management]]=1,1,""),"")</f>
        <v/>
      </c>
      <c r="CP600" s="171" t="str">
        <f>IF(Table1[[#This Row],[Multiple audience]]&lt;&gt;1,IF(Table1[[#This Row],[Energy / Sus Assessors]]=1,1,""),"")</f>
        <v/>
      </c>
      <c r="CQ600" s="171" t="str">
        <f>IF(Table1[[#This Row],[Multiple audience]]&lt;&gt;1,IF(Table1[[#This Row],[Semi-skilled]]=1,1,""),"")</f>
        <v/>
      </c>
      <c r="CR600" s="171" t="str">
        <f>IF(Table1[[#This Row],[Multiple audience]]&lt;&gt;1,IF(Table1[[#This Row],[Trades]]=1,1,""),"")</f>
        <v/>
      </c>
      <c r="CS600" s="171" t="str">
        <f>IF(Table1[[#This Row],[Multiple audience]]&lt;&gt;1,IF(Table1[[#This Row],[Other]]=1,1,""),"")</f>
        <v/>
      </c>
      <c r="CT600" s="171" t="str">
        <f>IF(SUM(Table1[[#This Row],[General Audience]:[Other]])&gt;1,1,"")</f>
        <v/>
      </c>
      <c r="CU600" s="171" t="str">
        <f>IF(Table1[[#This Row],[Various  ]]&lt;&gt;1,IF(Table1[[#This Row],[Calculator / Software]]=1,1,""),"")</f>
        <v/>
      </c>
      <c r="CV600" s="171" t="str">
        <f>IF(Table1[[#This Row],[Various  ]]&lt;&gt;1,IF(Table1[[#This Row],[Information  ]]=1,1,""),"")</f>
        <v/>
      </c>
      <c r="CW600" s="171" t="str">
        <f>IF(Table1[[#This Row],[Various  ]]&lt;&gt;1,IF(Table1[[#This Row],[Interactive Tool]]=1,1,""),"")</f>
        <v/>
      </c>
      <c r="CX600" s="171" t="str">
        <f>IF(Table1[[#This Row],[Various  ]]&lt;&gt;1,IF(Table1[[#This Row],[Technical Specifications]]=1,1,""),"")</f>
        <v/>
      </c>
      <c r="CY600" s="171" t="str">
        <f>IF(Table1[[#This Row],[Various  ]]&lt;&gt;1,IF(Table1[[#This Row],[Training Resources]]=1,1,""),"")</f>
        <v/>
      </c>
      <c r="CZ600" s="171" t="str">
        <f>IF(Table1[[#This Row],[Various  ]]&lt;&gt;1,IF(Table1[[#This Row],[Toolbox]]=1,1,""),"")</f>
        <v/>
      </c>
      <c r="DA600" s="169" t="str">
        <f>IF(Table1[[#This Row],[Various  ]]&lt;&gt;1,IF(Table1[[#This Row],[Video]]=1,1,""),"")</f>
        <v/>
      </c>
      <c r="DB600" s="169" t="str">
        <f>IF(Table1[[#This Row],[Various  ]]&lt;&gt;1,IF(Table1[[#This Row],[Case study]]=1,1,""),"")</f>
        <v/>
      </c>
      <c r="DC600" s="169" t="str">
        <f>IF(Table1[[#This Row],[Various  ]]&lt;&gt;1,IF(Table1[[#This Row],[Other   ]]=1,1,""),"")</f>
        <v/>
      </c>
      <c r="DD600" s="169" t="str">
        <f>IF(Table1[[#This Row],[Various  ]]&lt;&gt;1,IF(Table1[[#This Row],[Standards]]=1,1,""),"")</f>
        <v/>
      </c>
      <c r="DE600" s="169" t="str">
        <f>IF(Table1[[#This Row],[Various]]=1,1,IF(SUM(Table1[[#This Row],[Calculator / Software]:[Standards]])&gt;1,1,""))</f>
        <v/>
      </c>
      <c r="DF600" s="169" t="str">
        <f>IF(Table1[[#This Row],[Multiple NCC links]]&lt;&gt;1,IF(Table1[[#This Row],[Design]]=1,1,""),"")</f>
        <v/>
      </c>
      <c r="DG600" s="169" t="str">
        <f>IF(Table1[[#This Row],[Multiple NCC links]]&lt;&gt;1,IF(Table1[[#This Row],[Assessment / Verification]]=1,1,""),"")</f>
        <v/>
      </c>
      <c r="DH600" s="169" t="str">
        <f>IF(Table1[[#This Row],[Multiple NCC links]]&lt;&gt;1,IF(Table1[[#This Row],[Climate Specific ]]=1,1,""),"")</f>
        <v/>
      </c>
      <c r="DI600" s="169" t="str">
        <f>IF(Table1[[#This Row],[Multiple NCC links]]&lt;&gt;1,IF(Table1[[#This Row],[Alterations / Additions]]=1,1,""),"")</f>
        <v/>
      </c>
      <c r="DJ600" s="169" t="str">
        <f>IF(Table1[[#This Row],[Multiple NCC links]]&lt;&gt;1,IF(Table1[[#This Row],[Glazing]]=1,1,""),"")</f>
        <v/>
      </c>
      <c r="DK600" s="169" t="str">
        <f>IF(Table1[[#This Row],[Multiple NCC links]]&lt;&gt;1,IF(Table1[[#This Row],[Building Fabric / Thermal / Sealing]]=1,1,""),"")</f>
        <v/>
      </c>
      <c r="DL600" s="169" t="str">
        <f>IF(Table1[[#This Row],[Multiple NCC links]]&lt;&gt;1,IF(Table1[[#This Row],[Lighting]]=1,1,""),"")</f>
        <v/>
      </c>
      <c r="DM600" s="169" t="str">
        <f>IF(Table1[[#This Row],[Multiple NCC links]]&lt;&gt;1,IF(Table1[[#This Row],[HVAC]]=1,1,""),"")</f>
        <v/>
      </c>
      <c r="DN600" s="169" t="str">
        <f>IF(Table1[[#This Row],[Multiple NCC links]]&lt;&gt;1,IF(Table1[[#This Row],[Services]]=1,1,""),"")</f>
        <v/>
      </c>
      <c r="DO600" s="169" t="str">
        <f>IF(Table1[[#This Row],[Multiple NCC links]]&lt;&gt;1,IF(Table1[[#This Row],[Maintenance &amp; Monitoring]]=1,1,""),"")</f>
        <v/>
      </c>
      <c r="DP600" s="169" t="str">
        <f>IF(Table1[[#This Row],[Multiple NCC links]]&lt;&gt;1,IF(Table1[[#This Row],[Hand over / Operations]]=1,1,""),"")</f>
        <v/>
      </c>
      <c r="DQ600" s="169" t="str">
        <f>IF(Table1[[#This Row],[Multiple NCC links]]&lt;&gt;1,IF(Table1[[#This Row],[As built assessment]]=1,1,""),"")</f>
        <v/>
      </c>
      <c r="DR600" s="169" t="str">
        <f>IF(Table1[[#This Row],[Multiple NCC links]]&lt;&gt;1,IF(Table1[[#This Row],[Beyond compliance]]=1,1,""),"")</f>
        <v/>
      </c>
      <c r="DS600" s="169" t="str">
        <f>IF(SUM(Table1[[#This Row],[Design]:[Beyond compliance]])&gt;1,1,"")</f>
        <v/>
      </c>
      <c r="DT600" s="169" t="str">
        <f>IF(Table1[[#This Row],[Both Residential &amp; Commercial4]]&lt;&gt;1,IF(Table1[[#This Row],[Residential]]=1,1,""),"")</f>
        <v/>
      </c>
      <c r="DU600" s="169" t="str">
        <f>IF(Table1[[#This Row],[Both Residential &amp; Commercial4]]&lt;&gt;1,IF(Table1[[#This Row],[Commercial]]=1,1,""),"")</f>
        <v/>
      </c>
      <c r="DV600" s="169" t="str">
        <f>Table1[[#This Row],[Residential &amp; Commercial]]</f>
        <v/>
      </c>
      <c r="DW600" s="169"/>
    </row>
    <row r="601" spans="1:127" s="49" customFormat="1" ht="20.25" thickTop="1" thickBot="1" x14ac:dyDescent="0.35">
      <c r="A601" s="97"/>
      <c r="B601" s="97"/>
      <c r="C601" s="88"/>
      <c r="D601" s="88"/>
      <c r="E601" s="176"/>
      <c r="F601" s="176"/>
      <c r="G601" s="176"/>
      <c r="H601" s="176"/>
      <c r="I601" s="90" t="str">
        <f>IF(AND(Table1[[#This Row],[General]]=1,Table1[[#This Row],[Beginner]]=1,Table1[[#This Row],[Intermediate]]=1,Table1[[#This Row],[Advanced]]=1),1,"")</f>
        <v/>
      </c>
      <c r="J601" s="90" t="str">
        <f>CONCATENATE(IF(Table1[[#This Row],[General]]=1,"General, ",""), IF(Table1[[#This Row],[Beginner]]=1,"Beginner, ",""),IF(Table1[[#This Row],[Intermediate]]=1,"Intermediate, ",""), IF(Table1[[#This Row],[Advanced]]=1,"Advanced",""))</f>
        <v/>
      </c>
      <c r="K601" s="91"/>
      <c r="L601" s="179"/>
      <c r="M601" s="91"/>
      <c r="N601" s="91"/>
      <c r="O601" s="159"/>
      <c r="P601" s="91"/>
      <c r="Q601" s="91"/>
      <c r="R601" s="91"/>
      <c r="S60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01" s="102"/>
      <c r="U601" s="102"/>
      <c r="V601" s="240"/>
      <c r="W601" s="240"/>
      <c r="X601" s="102"/>
      <c r="Y601" s="102"/>
      <c r="Z601" s="102"/>
      <c r="AA601" s="102"/>
      <c r="AB601" s="102"/>
      <c r="AC601" s="102"/>
      <c r="AD601" s="102"/>
      <c r="AE601" s="102"/>
      <c r="AF601" s="102"/>
      <c r="AG60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01" s="103"/>
      <c r="AI601" s="103"/>
      <c r="AJ601" s="103"/>
      <c r="AK601" s="74" t="str">
        <f>CONCATENATE(IF(Table1[[#This Row],[Digital]]=1,"Digital, ",""),IF(Table1[[#This Row],[Face to Face]]=1,"Face to face, ",""),IF(Table1[[#This Row],[Blended]]=1,"Blended",""))</f>
        <v/>
      </c>
      <c r="AL601" s="99"/>
      <c r="AM601" s="104"/>
      <c r="AN601" s="130"/>
      <c r="AO601" s="94"/>
      <c r="AP601" s="182"/>
      <c r="AQ601" s="94"/>
      <c r="AR601" s="94"/>
      <c r="AS601" s="94"/>
      <c r="AT601" s="94"/>
      <c r="AU601" s="94"/>
      <c r="AV601" s="182"/>
      <c r="AW601" s="182"/>
      <c r="AX601" s="182"/>
      <c r="AY601" s="94"/>
      <c r="AZ60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0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01" s="95"/>
      <c r="BC601" s="95"/>
      <c r="BD601" s="90" t="str">
        <f>IF(AND(Table1[[#This Row],[Residential]]=1,Table1[[#This Row],[Commercial]]=1),1,"")</f>
        <v/>
      </c>
      <c r="BE601" s="90" t="str">
        <f>CONCATENATE(IF(Table1[[#This Row],[Residential]]=1,"Residential, ",""),IF(Table1[[#This Row],[Commercial]]=1,"Commercial",""))</f>
        <v/>
      </c>
      <c r="BF601" s="94"/>
      <c r="BG601" s="94"/>
      <c r="BH601" s="94"/>
      <c r="BI601" s="94"/>
      <c r="BJ601" s="94"/>
      <c r="BK601" s="94"/>
      <c r="BL601" s="94"/>
      <c r="BM601" s="182"/>
      <c r="BN601" s="94"/>
      <c r="BO60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01" s="178"/>
      <c r="BQ601" s="120"/>
      <c r="BR601" s="132"/>
      <c r="BS601" s="120"/>
      <c r="BT601" s="175"/>
      <c r="BU601" s="175"/>
      <c r="BV601" s="175"/>
      <c r="BW601" s="121"/>
      <c r="BX601" s="121"/>
      <c r="BY601" s="121"/>
      <c r="BZ601" s="227"/>
      <c r="CA60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01" s="48">
        <f>COUNTIF(Table1[[#This Row],[Validity]:[Alignment with NCC (Yes=1,No=0)]],"N/A")</f>
        <v>0</v>
      </c>
      <c r="CC601" s="48">
        <f>IF(ISERROR(Table1[[#This Row],[Total Quality Score (out of 10)]]/(4-Table1[[#This Row],[N/A Count]])),0,Table1[[#This Row],[Total Quality Score (out of 10)]]/(4-Table1[[#This Row],[N/A Count]]))</f>
        <v>0</v>
      </c>
      <c r="CD601" s="106"/>
      <c r="CE601" s="106"/>
      <c r="CF601" s="172" t="str">
        <f>IF(SUM(Table1[[#This Row],[Multiple]:[Level (all)62]])&lt;1,IF(Table1[[#This Row],[General]]=1,1,""),"")</f>
        <v/>
      </c>
      <c r="CG601" s="172" t="str">
        <f>IF(SUM(Table1[[#This Row],[Multiple]:[Level (all)62]])&lt;1,IF(Table1[[#This Row],[Beginner]]=1,1,""),"")</f>
        <v/>
      </c>
      <c r="CH601" s="171" t="str">
        <f>IF(SUM(Table1[[#This Row],[Multiple]:[Level (all)62]])&lt;1,IF(Table1[[#This Row],[Intermediate]]=1,1,""),"")</f>
        <v/>
      </c>
      <c r="CI601" s="171" t="str">
        <f>IF(SUM(Table1[[#This Row],[Multiple]:[Level (all)62]])&lt;1,IF(Table1[[#This Row],[Advanced]]=1,1,""),"")</f>
        <v/>
      </c>
      <c r="CJ601" s="171" t="str">
        <f>IF(AND(SUM(Table1[[#This Row],[General]:[Advanced]])&lt;4,SUM(Table1[[#This Row],[General]:[Advanced]])&gt;1),1,"")</f>
        <v/>
      </c>
      <c r="CK601" s="171" t="str">
        <f>Table1[[#This Row],[Level (all)]]</f>
        <v/>
      </c>
      <c r="CL601" s="171" t="str">
        <f>IF(Table1[[#This Row],[Multiple audience]]&lt;&gt;1,IF(Table1[[#This Row],[General Audience]]=1,1,""),"")</f>
        <v/>
      </c>
      <c r="CM601" s="171" t="str">
        <f>IF(Table1[[#This Row],[Multiple audience]]&lt;&gt;1,IF(Table1[[#This Row],[Planners / Designers ]]=1,1,""),"")</f>
        <v/>
      </c>
      <c r="CN601" s="171" t="str">
        <f>IF(Table1[[#This Row],[Multiple audience]]&lt;&gt;1,IF(Table1[[#This Row],[Regulatory Assessors]]=1,1,""),"")</f>
        <v/>
      </c>
      <c r="CO601" s="171" t="str">
        <f>IF(Table1[[#This Row],[Multiple audience]]&lt;&gt;1,IF(Table1[[#This Row],[Builders / Management]]=1,1,""),"")</f>
        <v/>
      </c>
      <c r="CP601" s="171" t="str">
        <f>IF(Table1[[#This Row],[Multiple audience]]&lt;&gt;1,IF(Table1[[#This Row],[Energy / Sus Assessors]]=1,1,""),"")</f>
        <v/>
      </c>
      <c r="CQ601" s="171" t="str">
        <f>IF(Table1[[#This Row],[Multiple audience]]&lt;&gt;1,IF(Table1[[#This Row],[Semi-skilled]]=1,1,""),"")</f>
        <v/>
      </c>
      <c r="CR601" s="171" t="str">
        <f>IF(Table1[[#This Row],[Multiple audience]]&lt;&gt;1,IF(Table1[[#This Row],[Trades]]=1,1,""),"")</f>
        <v/>
      </c>
      <c r="CS601" s="171" t="str">
        <f>IF(Table1[[#This Row],[Multiple audience]]&lt;&gt;1,IF(Table1[[#This Row],[Other]]=1,1,""),"")</f>
        <v/>
      </c>
      <c r="CT601" s="171" t="str">
        <f>IF(SUM(Table1[[#This Row],[General Audience]:[Other]])&gt;1,1,"")</f>
        <v/>
      </c>
      <c r="CU601" s="171" t="str">
        <f>IF(Table1[[#This Row],[Various  ]]&lt;&gt;1,IF(Table1[[#This Row],[Calculator / Software]]=1,1,""),"")</f>
        <v/>
      </c>
      <c r="CV601" s="171" t="str">
        <f>IF(Table1[[#This Row],[Various  ]]&lt;&gt;1,IF(Table1[[#This Row],[Information  ]]=1,1,""),"")</f>
        <v/>
      </c>
      <c r="CW601" s="171" t="str">
        <f>IF(Table1[[#This Row],[Various  ]]&lt;&gt;1,IF(Table1[[#This Row],[Interactive Tool]]=1,1,""),"")</f>
        <v/>
      </c>
      <c r="CX601" s="171" t="str">
        <f>IF(Table1[[#This Row],[Various  ]]&lt;&gt;1,IF(Table1[[#This Row],[Technical Specifications]]=1,1,""),"")</f>
        <v/>
      </c>
      <c r="CY601" s="171" t="str">
        <f>IF(Table1[[#This Row],[Various  ]]&lt;&gt;1,IF(Table1[[#This Row],[Training Resources]]=1,1,""),"")</f>
        <v/>
      </c>
      <c r="CZ601" s="171" t="str">
        <f>IF(Table1[[#This Row],[Various  ]]&lt;&gt;1,IF(Table1[[#This Row],[Toolbox]]=1,1,""),"")</f>
        <v/>
      </c>
      <c r="DA601" s="169" t="str">
        <f>IF(Table1[[#This Row],[Various  ]]&lt;&gt;1,IF(Table1[[#This Row],[Video]]=1,1,""),"")</f>
        <v/>
      </c>
      <c r="DB601" s="169" t="str">
        <f>IF(Table1[[#This Row],[Various  ]]&lt;&gt;1,IF(Table1[[#This Row],[Case study]]=1,1,""),"")</f>
        <v/>
      </c>
      <c r="DC601" s="169" t="str">
        <f>IF(Table1[[#This Row],[Various  ]]&lt;&gt;1,IF(Table1[[#This Row],[Other   ]]=1,1,""),"")</f>
        <v/>
      </c>
      <c r="DD601" s="169" t="str">
        <f>IF(Table1[[#This Row],[Various  ]]&lt;&gt;1,IF(Table1[[#This Row],[Standards]]=1,1,""),"")</f>
        <v/>
      </c>
      <c r="DE601" s="169" t="str">
        <f>IF(Table1[[#This Row],[Various]]=1,1,IF(SUM(Table1[[#This Row],[Calculator / Software]:[Standards]])&gt;1,1,""))</f>
        <v/>
      </c>
      <c r="DF601" s="169" t="str">
        <f>IF(Table1[[#This Row],[Multiple NCC links]]&lt;&gt;1,IF(Table1[[#This Row],[Design]]=1,1,""),"")</f>
        <v/>
      </c>
      <c r="DG601" s="169" t="str">
        <f>IF(Table1[[#This Row],[Multiple NCC links]]&lt;&gt;1,IF(Table1[[#This Row],[Assessment / Verification]]=1,1,""),"")</f>
        <v/>
      </c>
      <c r="DH601" s="169" t="str">
        <f>IF(Table1[[#This Row],[Multiple NCC links]]&lt;&gt;1,IF(Table1[[#This Row],[Climate Specific ]]=1,1,""),"")</f>
        <v/>
      </c>
      <c r="DI601" s="169" t="str">
        <f>IF(Table1[[#This Row],[Multiple NCC links]]&lt;&gt;1,IF(Table1[[#This Row],[Alterations / Additions]]=1,1,""),"")</f>
        <v/>
      </c>
      <c r="DJ601" s="169" t="str">
        <f>IF(Table1[[#This Row],[Multiple NCC links]]&lt;&gt;1,IF(Table1[[#This Row],[Glazing]]=1,1,""),"")</f>
        <v/>
      </c>
      <c r="DK601" s="169" t="str">
        <f>IF(Table1[[#This Row],[Multiple NCC links]]&lt;&gt;1,IF(Table1[[#This Row],[Building Fabric / Thermal / Sealing]]=1,1,""),"")</f>
        <v/>
      </c>
      <c r="DL601" s="169" t="str">
        <f>IF(Table1[[#This Row],[Multiple NCC links]]&lt;&gt;1,IF(Table1[[#This Row],[Lighting]]=1,1,""),"")</f>
        <v/>
      </c>
      <c r="DM601" s="169" t="str">
        <f>IF(Table1[[#This Row],[Multiple NCC links]]&lt;&gt;1,IF(Table1[[#This Row],[HVAC]]=1,1,""),"")</f>
        <v/>
      </c>
      <c r="DN601" s="169" t="str">
        <f>IF(Table1[[#This Row],[Multiple NCC links]]&lt;&gt;1,IF(Table1[[#This Row],[Services]]=1,1,""),"")</f>
        <v/>
      </c>
      <c r="DO601" s="169" t="str">
        <f>IF(Table1[[#This Row],[Multiple NCC links]]&lt;&gt;1,IF(Table1[[#This Row],[Maintenance &amp; Monitoring]]=1,1,""),"")</f>
        <v/>
      </c>
      <c r="DP601" s="169" t="str">
        <f>IF(Table1[[#This Row],[Multiple NCC links]]&lt;&gt;1,IF(Table1[[#This Row],[Hand over / Operations]]=1,1,""),"")</f>
        <v/>
      </c>
      <c r="DQ601" s="169" t="str">
        <f>IF(Table1[[#This Row],[Multiple NCC links]]&lt;&gt;1,IF(Table1[[#This Row],[As built assessment]]=1,1,""),"")</f>
        <v/>
      </c>
      <c r="DR601" s="169" t="str">
        <f>IF(Table1[[#This Row],[Multiple NCC links]]&lt;&gt;1,IF(Table1[[#This Row],[Beyond compliance]]=1,1,""),"")</f>
        <v/>
      </c>
      <c r="DS601" s="169" t="str">
        <f>IF(SUM(Table1[[#This Row],[Design]:[Beyond compliance]])&gt;1,1,"")</f>
        <v/>
      </c>
      <c r="DT601" s="169" t="str">
        <f>IF(Table1[[#This Row],[Both Residential &amp; Commercial4]]&lt;&gt;1,IF(Table1[[#This Row],[Residential]]=1,1,""),"")</f>
        <v/>
      </c>
      <c r="DU601" s="169" t="str">
        <f>IF(Table1[[#This Row],[Both Residential &amp; Commercial4]]&lt;&gt;1,IF(Table1[[#This Row],[Commercial]]=1,1,""),"")</f>
        <v/>
      </c>
      <c r="DV601" s="169" t="str">
        <f>Table1[[#This Row],[Residential &amp; Commercial]]</f>
        <v/>
      </c>
      <c r="DW601" s="169"/>
    </row>
    <row r="602" spans="1:127" s="49" customFormat="1" ht="20.25" thickTop="1" thickBot="1" x14ac:dyDescent="0.35">
      <c r="A602" s="97"/>
      <c r="B602" s="97"/>
      <c r="C602" s="88"/>
      <c r="D602" s="88"/>
      <c r="E602" s="176"/>
      <c r="F602" s="176"/>
      <c r="G602" s="176"/>
      <c r="H602" s="176"/>
      <c r="I602" s="90" t="str">
        <f>IF(AND(Table1[[#This Row],[General]]=1,Table1[[#This Row],[Beginner]]=1,Table1[[#This Row],[Intermediate]]=1,Table1[[#This Row],[Advanced]]=1),1,"")</f>
        <v/>
      </c>
      <c r="J602" s="90" t="str">
        <f>CONCATENATE(IF(Table1[[#This Row],[General]]=1,"General, ",""), IF(Table1[[#This Row],[Beginner]]=1,"Beginner, ",""),IF(Table1[[#This Row],[Intermediate]]=1,"Intermediate, ",""), IF(Table1[[#This Row],[Advanced]]=1,"Advanced",""))</f>
        <v/>
      </c>
      <c r="K602" s="91"/>
      <c r="L602" s="179"/>
      <c r="M602" s="91"/>
      <c r="N602" s="91"/>
      <c r="O602" s="159"/>
      <c r="P602" s="91"/>
      <c r="Q602" s="91"/>
      <c r="R602" s="91"/>
      <c r="S60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02" s="102"/>
      <c r="U602" s="102"/>
      <c r="V602" s="240"/>
      <c r="W602" s="240"/>
      <c r="X602" s="102"/>
      <c r="Y602" s="102"/>
      <c r="Z602" s="102"/>
      <c r="AA602" s="102"/>
      <c r="AB602" s="102"/>
      <c r="AC602" s="102"/>
      <c r="AD602" s="102"/>
      <c r="AE602" s="102"/>
      <c r="AF602" s="102"/>
      <c r="AG60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02" s="103"/>
      <c r="AI602" s="103"/>
      <c r="AJ602" s="103"/>
      <c r="AK602" s="74" t="str">
        <f>CONCATENATE(IF(Table1[[#This Row],[Digital]]=1,"Digital, ",""),IF(Table1[[#This Row],[Face to Face]]=1,"Face to face, ",""),IF(Table1[[#This Row],[Blended]]=1,"Blended",""))</f>
        <v/>
      </c>
      <c r="AL602" s="99"/>
      <c r="AM602" s="104"/>
      <c r="AN602" s="130"/>
      <c r="AO602" s="94"/>
      <c r="AP602" s="182"/>
      <c r="AQ602" s="94"/>
      <c r="AR602" s="94"/>
      <c r="AS602" s="94"/>
      <c r="AT602" s="94"/>
      <c r="AU602" s="94"/>
      <c r="AV602" s="182"/>
      <c r="AW602" s="182"/>
      <c r="AX602" s="182"/>
      <c r="AY602" s="94"/>
      <c r="AZ60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0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02" s="95"/>
      <c r="BC602" s="95"/>
      <c r="BD602" s="90" t="str">
        <f>IF(AND(Table1[[#This Row],[Residential]]=1,Table1[[#This Row],[Commercial]]=1),1,"")</f>
        <v/>
      </c>
      <c r="BE602" s="90" t="str">
        <f>CONCATENATE(IF(Table1[[#This Row],[Residential]]=1,"Residential, ",""),IF(Table1[[#This Row],[Commercial]]=1,"Commercial",""))</f>
        <v/>
      </c>
      <c r="BF602" s="94"/>
      <c r="BG602" s="94"/>
      <c r="BH602" s="94"/>
      <c r="BI602" s="94"/>
      <c r="BJ602" s="94"/>
      <c r="BK602" s="94"/>
      <c r="BL602" s="94"/>
      <c r="BM602" s="182"/>
      <c r="BN602" s="94"/>
      <c r="BO60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02" s="178"/>
      <c r="BQ602" s="120"/>
      <c r="BR602" s="132"/>
      <c r="BS602" s="120"/>
      <c r="BT602" s="175"/>
      <c r="BU602" s="175"/>
      <c r="BV602" s="175"/>
      <c r="BW602" s="121"/>
      <c r="BX602" s="121"/>
      <c r="BY602" s="121"/>
      <c r="BZ602" s="227"/>
      <c r="CA60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02" s="48">
        <f>COUNTIF(Table1[[#This Row],[Validity]:[Alignment with NCC (Yes=1,No=0)]],"N/A")</f>
        <v>0</v>
      </c>
      <c r="CC602" s="48">
        <f>IF(ISERROR(Table1[[#This Row],[Total Quality Score (out of 10)]]/(4-Table1[[#This Row],[N/A Count]])),0,Table1[[#This Row],[Total Quality Score (out of 10)]]/(4-Table1[[#This Row],[N/A Count]]))</f>
        <v>0</v>
      </c>
      <c r="CD602" s="106"/>
      <c r="CE602" s="106"/>
      <c r="CF602" s="172" t="str">
        <f>IF(SUM(Table1[[#This Row],[Multiple]:[Level (all)62]])&lt;1,IF(Table1[[#This Row],[General]]=1,1,""),"")</f>
        <v/>
      </c>
      <c r="CG602" s="172" t="str">
        <f>IF(SUM(Table1[[#This Row],[Multiple]:[Level (all)62]])&lt;1,IF(Table1[[#This Row],[Beginner]]=1,1,""),"")</f>
        <v/>
      </c>
      <c r="CH602" s="171" t="str">
        <f>IF(SUM(Table1[[#This Row],[Multiple]:[Level (all)62]])&lt;1,IF(Table1[[#This Row],[Intermediate]]=1,1,""),"")</f>
        <v/>
      </c>
      <c r="CI602" s="171" t="str">
        <f>IF(SUM(Table1[[#This Row],[Multiple]:[Level (all)62]])&lt;1,IF(Table1[[#This Row],[Advanced]]=1,1,""),"")</f>
        <v/>
      </c>
      <c r="CJ602" s="171" t="str">
        <f>IF(AND(SUM(Table1[[#This Row],[General]:[Advanced]])&lt;4,SUM(Table1[[#This Row],[General]:[Advanced]])&gt;1),1,"")</f>
        <v/>
      </c>
      <c r="CK602" s="171" t="str">
        <f>Table1[[#This Row],[Level (all)]]</f>
        <v/>
      </c>
      <c r="CL602" s="171" t="str">
        <f>IF(Table1[[#This Row],[Multiple audience]]&lt;&gt;1,IF(Table1[[#This Row],[General Audience]]=1,1,""),"")</f>
        <v/>
      </c>
      <c r="CM602" s="171" t="str">
        <f>IF(Table1[[#This Row],[Multiple audience]]&lt;&gt;1,IF(Table1[[#This Row],[Planners / Designers ]]=1,1,""),"")</f>
        <v/>
      </c>
      <c r="CN602" s="171" t="str">
        <f>IF(Table1[[#This Row],[Multiple audience]]&lt;&gt;1,IF(Table1[[#This Row],[Regulatory Assessors]]=1,1,""),"")</f>
        <v/>
      </c>
      <c r="CO602" s="171" t="str">
        <f>IF(Table1[[#This Row],[Multiple audience]]&lt;&gt;1,IF(Table1[[#This Row],[Builders / Management]]=1,1,""),"")</f>
        <v/>
      </c>
      <c r="CP602" s="171" t="str">
        <f>IF(Table1[[#This Row],[Multiple audience]]&lt;&gt;1,IF(Table1[[#This Row],[Energy / Sus Assessors]]=1,1,""),"")</f>
        <v/>
      </c>
      <c r="CQ602" s="171" t="str">
        <f>IF(Table1[[#This Row],[Multiple audience]]&lt;&gt;1,IF(Table1[[#This Row],[Semi-skilled]]=1,1,""),"")</f>
        <v/>
      </c>
      <c r="CR602" s="171" t="str">
        <f>IF(Table1[[#This Row],[Multiple audience]]&lt;&gt;1,IF(Table1[[#This Row],[Trades]]=1,1,""),"")</f>
        <v/>
      </c>
      <c r="CS602" s="171" t="str">
        <f>IF(Table1[[#This Row],[Multiple audience]]&lt;&gt;1,IF(Table1[[#This Row],[Other]]=1,1,""),"")</f>
        <v/>
      </c>
      <c r="CT602" s="171" t="str">
        <f>IF(SUM(Table1[[#This Row],[General Audience]:[Other]])&gt;1,1,"")</f>
        <v/>
      </c>
      <c r="CU602" s="171" t="str">
        <f>IF(Table1[[#This Row],[Various  ]]&lt;&gt;1,IF(Table1[[#This Row],[Calculator / Software]]=1,1,""),"")</f>
        <v/>
      </c>
      <c r="CV602" s="171" t="str">
        <f>IF(Table1[[#This Row],[Various  ]]&lt;&gt;1,IF(Table1[[#This Row],[Information  ]]=1,1,""),"")</f>
        <v/>
      </c>
      <c r="CW602" s="171" t="str">
        <f>IF(Table1[[#This Row],[Various  ]]&lt;&gt;1,IF(Table1[[#This Row],[Interactive Tool]]=1,1,""),"")</f>
        <v/>
      </c>
      <c r="CX602" s="171" t="str">
        <f>IF(Table1[[#This Row],[Various  ]]&lt;&gt;1,IF(Table1[[#This Row],[Technical Specifications]]=1,1,""),"")</f>
        <v/>
      </c>
      <c r="CY602" s="171" t="str">
        <f>IF(Table1[[#This Row],[Various  ]]&lt;&gt;1,IF(Table1[[#This Row],[Training Resources]]=1,1,""),"")</f>
        <v/>
      </c>
      <c r="CZ602" s="171" t="str">
        <f>IF(Table1[[#This Row],[Various  ]]&lt;&gt;1,IF(Table1[[#This Row],[Toolbox]]=1,1,""),"")</f>
        <v/>
      </c>
      <c r="DA602" s="169" t="str">
        <f>IF(Table1[[#This Row],[Various  ]]&lt;&gt;1,IF(Table1[[#This Row],[Video]]=1,1,""),"")</f>
        <v/>
      </c>
      <c r="DB602" s="169" t="str">
        <f>IF(Table1[[#This Row],[Various  ]]&lt;&gt;1,IF(Table1[[#This Row],[Case study]]=1,1,""),"")</f>
        <v/>
      </c>
      <c r="DC602" s="169" t="str">
        <f>IF(Table1[[#This Row],[Various  ]]&lt;&gt;1,IF(Table1[[#This Row],[Other   ]]=1,1,""),"")</f>
        <v/>
      </c>
      <c r="DD602" s="169" t="str">
        <f>IF(Table1[[#This Row],[Various  ]]&lt;&gt;1,IF(Table1[[#This Row],[Standards]]=1,1,""),"")</f>
        <v/>
      </c>
      <c r="DE602" s="169" t="str">
        <f>IF(Table1[[#This Row],[Various]]=1,1,IF(SUM(Table1[[#This Row],[Calculator / Software]:[Standards]])&gt;1,1,""))</f>
        <v/>
      </c>
      <c r="DF602" s="169" t="str">
        <f>IF(Table1[[#This Row],[Multiple NCC links]]&lt;&gt;1,IF(Table1[[#This Row],[Design]]=1,1,""),"")</f>
        <v/>
      </c>
      <c r="DG602" s="169" t="str">
        <f>IF(Table1[[#This Row],[Multiple NCC links]]&lt;&gt;1,IF(Table1[[#This Row],[Assessment / Verification]]=1,1,""),"")</f>
        <v/>
      </c>
      <c r="DH602" s="169" t="str">
        <f>IF(Table1[[#This Row],[Multiple NCC links]]&lt;&gt;1,IF(Table1[[#This Row],[Climate Specific ]]=1,1,""),"")</f>
        <v/>
      </c>
      <c r="DI602" s="169" t="str">
        <f>IF(Table1[[#This Row],[Multiple NCC links]]&lt;&gt;1,IF(Table1[[#This Row],[Alterations / Additions]]=1,1,""),"")</f>
        <v/>
      </c>
      <c r="DJ602" s="169" t="str">
        <f>IF(Table1[[#This Row],[Multiple NCC links]]&lt;&gt;1,IF(Table1[[#This Row],[Glazing]]=1,1,""),"")</f>
        <v/>
      </c>
      <c r="DK602" s="169" t="str">
        <f>IF(Table1[[#This Row],[Multiple NCC links]]&lt;&gt;1,IF(Table1[[#This Row],[Building Fabric / Thermal / Sealing]]=1,1,""),"")</f>
        <v/>
      </c>
      <c r="DL602" s="169" t="str">
        <f>IF(Table1[[#This Row],[Multiple NCC links]]&lt;&gt;1,IF(Table1[[#This Row],[Lighting]]=1,1,""),"")</f>
        <v/>
      </c>
      <c r="DM602" s="169" t="str">
        <f>IF(Table1[[#This Row],[Multiple NCC links]]&lt;&gt;1,IF(Table1[[#This Row],[HVAC]]=1,1,""),"")</f>
        <v/>
      </c>
      <c r="DN602" s="169" t="str">
        <f>IF(Table1[[#This Row],[Multiple NCC links]]&lt;&gt;1,IF(Table1[[#This Row],[Services]]=1,1,""),"")</f>
        <v/>
      </c>
      <c r="DO602" s="169" t="str">
        <f>IF(Table1[[#This Row],[Multiple NCC links]]&lt;&gt;1,IF(Table1[[#This Row],[Maintenance &amp; Monitoring]]=1,1,""),"")</f>
        <v/>
      </c>
      <c r="DP602" s="169" t="str">
        <f>IF(Table1[[#This Row],[Multiple NCC links]]&lt;&gt;1,IF(Table1[[#This Row],[Hand over / Operations]]=1,1,""),"")</f>
        <v/>
      </c>
      <c r="DQ602" s="169" t="str">
        <f>IF(Table1[[#This Row],[Multiple NCC links]]&lt;&gt;1,IF(Table1[[#This Row],[As built assessment]]=1,1,""),"")</f>
        <v/>
      </c>
      <c r="DR602" s="169" t="str">
        <f>IF(Table1[[#This Row],[Multiple NCC links]]&lt;&gt;1,IF(Table1[[#This Row],[Beyond compliance]]=1,1,""),"")</f>
        <v/>
      </c>
      <c r="DS602" s="169" t="str">
        <f>IF(SUM(Table1[[#This Row],[Design]:[Beyond compliance]])&gt;1,1,"")</f>
        <v/>
      </c>
      <c r="DT602" s="169" t="str">
        <f>IF(Table1[[#This Row],[Both Residential &amp; Commercial4]]&lt;&gt;1,IF(Table1[[#This Row],[Residential]]=1,1,""),"")</f>
        <v/>
      </c>
      <c r="DU602" s="169" t="str">
        <f>IF(Table1[[#This Row],[Both Residential &amp; Commercial4]]&lt;&gt;1,IF(Table1[[#This Row],[Commercial]]=1,1,""),"")</f>
        <v/>
      </c>
      <c r="DV602" s="169" t="str">
        <f>Table1[[#This Row],[Residential &amp; Commercial]]</f>
        <v/>
      </c>
      <c r="DW602" s="169"/>
    </row>
    <row r="603" spans="1:127" s="49" customFormat="1" ht="20.25" thickTop="1" thickBot="1" x14ac:dyDescent="0.35">
      <c r="A603" s="97"/>
      <c r="B603" s="97"/>
      <c r="C603" s="88"/>
      <c r="D603" s="88"/>
      <c r="E603" s="176"/>
      <c r="F603" s="176"/>
      <c r="G603" s="176"/>
      <c r="H603" s="176"/>
      <c r="I603" s="90" t="str">
        <f>IF(AND(Table1[[#This Row],[General]]=1,Table1[[#This Row],[Beginner]]=1,Table1[[#This Row],[Intermediate]]=1,Table1[[#This Row],[Advanced]]=1),1,"")</f>
        <v/>
      </c>
      <c r="J603" s="90" t="str">
        <f>CONCATENATE(IF(Table1[[#This Row],[General]]=1,"General, ",""), IF(Table1[[#This Row],[Beginner]]=1,"Beginner, ",""),IF(Table1[[#This Row],[Intermediate]]=1,"Intermediate, ",""), IF(Table1[[#This Row],[Advanced]]=1,"Advanced",""))</f>
        <v/>
      </c>
      <c r="K603" s="91"/>
      <c r="L603" s="179"/>
      <c r="M603" s="91"/>
      <c r="N603" s="91"/>
      <c r="O603" s="159"/>
      <c r="P603" s="91"/>
      <c r="Q603" s="91"/>
      <c r="R603" s="91"/>
      <c r="S60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03" s="102"/>
      <c r="U603" s="102"/>
      <c r="V603" s="240"/>
      <c r="W603" s="240"/>
      <c r="X603" s="102"/>
      <c r="Y603" s="102"/>
      <c r="Z603" s="102"/>
      <c r="AA603" s="102"/>
      <c r="AB603" s="102"/>
      <c r="AC603" s="102"/>
      <c r="AD603" s="102"/>
      <c r="AE603" s="102"/>
      <c r="AF603" s="102"/>
      <c r="AG60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03" s="103"/>
      <c r="AI603" s="103"/>
      <c r="AJ603" s="103"/>
      <c r="AK603" s="74" t="str">
        <f>CONCATENATE(IF(Table1[[#This Row],[Digital]]=1,"Digital, ",""),IF(Table1[[#This Row],[Face to Face]]=1,"Face to face, ",""),IF(Table1[[#This Row],[Blended]]=1,"Blended",""))</f>
        <v/>
      </c>
      <c r="AL603" s="99"/>
      <c r="AM603" s="104"/>
      <c r="AN603" s="130"/>
      <c r="AO603" s="94"/>
      <c r="AP603" s="182"/>
      <c r="AQ603" s="94"/>
      <c r="AR603" s="94"/>
      <c r="AS603" s="94"/>
      <c r="AT603" s="94"/>
      <c r="AU603" s="94"/>
      <c r="AV603" s="182"/>
      <c r="AW603" s="182"/>
      <c r="AX603" s="182"/>
      <c r="AY603" s="94"/>
      <c r="AZ60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0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03" s="95"/>
      <c r="BC603" s="95"/>
      <c r="BD603" s="90" t="str">
        <f>IF(AND(Table1[[#This Row],[Residential]]=1,Table1[[#This Row],[Commercial]]=1),1,"")</f>
        <v/>
      </c>
      <c r="BE603" s="90" t="str">
        <f>CONCATENATE(IF(Table1[[#This Row],[Residential]]=1,"Residential, ",""),IF(Table1[[#This Row],[Commercial]]=1,"Commercial",""))</f>
        <v/>
      </c>
      <c r="BF603" s="94"/>
      <c r="BG603" s="94"/>
      <c r="BH603" s="94"/>
      <c r="BI603" s="94"/>
      <c r="BJ603" s="94"/>
      <c r="BK603" s="94"/>
      <c r="BL603" s="94"/>
      <c r="BM603" s="182"/>
      <c r="BN603" s="94"/>
      <c r="BO60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03" s="178"/>
      <c r="BQ603" s="120"/>
      <c r="BR603" s="132"/>
      <c r="BS603" s="120"/>
      <c r="BT603" s="175"/>
      <c r="BU603" s="175"/>
      <c r="BV603" s="175"/>
      <c r="BW603" s="121"/>
      <c r="BX603" s="121"/>
      <c r="BY603" s="121"/>
      <c r="BZ603" s="227"/>
      <c r="CA60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03" s="48">
        <f>COUNTIF(Table1[[#This Row],[Validity]:[Alignment with NCC (Yes=1,No=0)]],"N/A")</f>
        <v>0</v>
      </c>
      <c r="CC603" s="48">
        <f>IF(ISERROR(Table1[[#This Row],[Total Quality Score (out of 10)]]/(4-Table1[[#This Row],[N/A Count]])),0,Table1[[#This Row],[Total Quality Score (out of 10)]]/(4-Table1[[#This Row],[N/A Count]]))</f>
        <v>0</v>
      </c>
      <c r="CD603" s="106"/>
      <c r="CE603" s="106"/>
      <c r="CF603" s="172" t="str">
        <f>IF(SUM(Table1[[#This Row],[Multiple]:[Level (all)62]])&lt;1,IF(Table1[[#This Row],[General]]=1,1,""),"")</f>
        <v/>
      </c>
      <c r="CG603" s="172" t="str">
        <f>IF(SUM(Table1[[#This Row],[Multiple]:[Level (all)62]])&lt;1,IF(Table1[[#This Row],[Beginner]]=1,1,""),"")</f>
        <v/>
      </c>
      <c r="CH603" s="171" t="str">
        <f>IF(SUM(Table1[[#This Row],[Multiple]:[Level (all)62]])&lt;1,IF(Table1[[#This Row],[Intermediate]]=1,1,""),"")</f>
        <v/>
      </c>
      <c r="CI603" s="171" t="str">
        <f>IF(SUM(Table1[[#This Row],[Multiple]:[Level (all)62]])&lt;1,IF(Table1[[#This Row],[Advanced]]=1,1,""),"")</f>
        <v/>
      </c>
      <c r="CJ603" s="171" t="str">
        <f>IF(AND(SUM(Table1[[#This Row],[General]:[Advanced]])&lt;4,SUM(Table1[[#This Row],[General]:[Advanced]])&gt;1),1,"")</f>
        <v/>
      </c>
      <c r="CK603" s="171" t="str">
        <f>Table1[[#This Row],[Level (all)]]</f>
        <v/>
      </c>
      <c r="CL603" s="171" t="str">
        <f>IF(Table1[[#This Row],[Multiple audience]]&lt;&gt;1,IF(Table1[[#This Row],[General Audience]]=1,1,""),"")</f>
        <v/>
      </c>
      <c r="CM603" s="171" t="str">
        <f>IF(Table1[[#This Row],[Multiple audience]]&lt;&gt;1,IF(Table1[[#This Row],[Planners / Designers ]]=1,1,""),"")</f>
        <v/>
      </c>
      <c r="CN603" s="171" t="str">
        <f>IF(Table1[[#This Row],[Multiple audience]]&lt;&gt;1,IF(Table1[[#This Row],[Regulatory Assessors]]=1,1,""),"")</f>
        <v/>
      </c>
      <c r="CO603" s="171" t="str">
        <f>IF(Table1[[#This Row],[Multiple audience]]&lt;&gt;1,IF(Table1[[#This Row],[Builders / Management]]=1,1,""),"")</f>
        <v/>
      </c>
      <c r="CP603" s="171" t="str">
        <f>IF(Table1[[#This Row],[Multiple audience]]&lt;&gt;1,IF(Table1[[#This Row],[Energy / Sus Assessors]]=1,1,""),"")</f>
        <v/>
      </c>
      <c r="CQ603" s="171" t="str">
        <f>IF(Table1[[#This Row],[Multiple audience]]&lt;&gt;1,IF(Table1[[#This Row],[Semi-skilled]]=1,1,""),"")</f>
        <v/>
      </c>
      <c r="CR603" s="171" t="str">
        <f>IF(Table1[[#This Row],[Multiple audience]]&lt;&gt;1,IF(Table1[[#This Row],[Trades]]=1,1,""),"")</f>
        <v/>
      </c>
      <c r="CS603" s="171" t="str">
        <f>IF(Table1[[#This Row],[Multiple audience]]&lt;&gt;1,IF(Table1[[#This Row],[Other]]=1,1,""),"")</f>
        <v/>
      </c>
      <c r="CT603" s="171" t="str">
        <f>IF(SUM(Table1[[#This Row],[General Audience]:[Other]])&gt;1,1,"")</f>
        <v/>
      </c>
      <c r="CU603" s="171" t="str">
        <f>IF(Table1[[#This Row],[Various  ]]&lt;&gt;1,IF(Table1[[#This Row],[Calculator / Software]]=1,1,""),"")</f>
        <v/>
      </c>
      <c r="CV603" s="171" t="str">
        <f>IF(Table1[[#This Row],[Various  ]]&lt;&gt;1,IF(Table1[[#This Row],[Information  ]]=1,1,""),"")</f>
        <v/>
      </c>
      <c r="CW603" s="171" t="str">
        <f>IF(Table1[[#This Row],[Various  ]]&lt;&gt;1,IF(Table1[[#This Row],[Interactive Tool]]=1,1,""),"")</f>
        <v/>
      </c>
      <c r="CX603" s="171" t="str">
        <f>IF(Table1[[#This Row],[Various  ]]&lt;&gt;1,IF(Table1[[#This Row],[Technical Specifications]]=1,1,""),"")</f>
        <v/>
      </c>
      <c r="CY603" s="171" t="str">
        <f>IF(Table1[[#This Row],[Various  ]]&lt;&gt;1,IF(Table1[[#This Row],[Training Resources]]=1,1,""),"")</f>
        <v/>
      </c>
      <c r="CZ603" s="171" t="str">
        <f>IF(Table1[[#This Row],[Various  ]]&lt;&gt;1,IF(Table1[[#This Row],[Toolbox]]=1,1,""),"")</f>
        <v/>
      </c>
      <c r="DA603" s="169" t="str">
        <f>IF(Table1[[#This Row],[Various  ]]&lt;&gt;1,IF(Table1[[#This Row],[Video]]=1,1,""),"")</f>
        <v/>
      </c>
      <c r="DB603" s="169" t="str">
        <f>IF(Table1[[#This Row],[Various  ]]&lt;&gt;1,IF(Table1[[#This Row],[Case study]]=1,1,""),"")</f>
        <v/>
      </c>
      <c r="DC603" s="169" t="str">
        <f>IF(Table1[[#This Row],[Various  ]]&lt;&gt;1,IF(Table1[[#This Row],[Other   ]]=1,1,""),"")</f>
        <v/>
      </c>
      <c r="DD603" s="169" t="str">
        <f>IF(Table1[[#This Row],[Various  ]]&lt;&gt;1,IF(Table1[[#This Row],[Standards]]=1,1,""),"")</f>
        <v/>
      </c>
      <c r="DE603" s="169" t="str">
        <f>IF(Table1[[#This Row],[Various]]=1,1,IF(SUM(Table1[[#This Row],[Calculator / Software]:[Standards]])&gt;1,1,""))</f>
        <v/>
      </c>
      <c r="DF603" s="169" t="str">
        <f>IF(Table1[[#This Row],[Multiple NCC links]]&lt;&gt;1,IF(Table1[[#This Row],[Design]]=1,1,""),"")</f>
        <v/>
      </c>
      <c r="DG603" s="169" t="str">
        <f>IF(Table1[[#This Row],[Multiple NCC links]]&lt;&gt;1,IF(Table1[[#This Row],[Assessment / Verification]]=1,1,""),"")</f>
        <v/>
      </c>
      <c r="DH603" s="169" t="str">
        <f>IF(Table1[[#This Row],[Multiple NCC links]]&lt;&gt;1,IF(Table1[[#This Row],[Climate Specific ]]=1,1,""),"")</f>
        <v/>
      </c>
      <c r="DI603" s="169" t="str">
        <f>IF(Table1[[#This Row],[Multiple NCC links]]&lt;&gt;1,IF(Table1[[#This Row],[Alterations / Additions]]=1,1,""),"")</f>
        <v/>
      </c>
      <c r="DJ603" s="169" t="str">
        <f>IF(Table1[[#This Row],[Multiple NCC links]]&lt;&gt;1,IF(Table1[[#This Row],[Glazing]]=1,1,""),"")</f>
        <v/>
      </c>
      <c r="DK603" s="169" t="str">
        <f>IF(Table1[[#This Row],[Multiple NCC links]]&lt;&gt;1,IF(Table1[[#This Row],[Building Fabric / Thermal / Sealing]]=1,1,""),"")</f>
        <v/>
      </c>
      <c r="DL603" s="169" t="str">
        <f>IF(Table1[[#This Row],[Multiple NCC links]]&lt;&gt;1,IF(Table1[[#This Row],[Lighting]]=1,1,""),"")</f>
        <v/>
      </c>
      <c r="DM603" s="169" t="str">
        <f>IF(Table1[[#This Row],[Multiple NCC links]]&lt;&gt;1,IF(Table1[[#This Row],[HVAC]]=1,1,""),"")</f>
        <v/>
      </c>
      <c r="DN603" s="169" t="str">
        <f>IF(Table1[[#This Row],[Multiple NCC links]]&lt;&gt;1,IF(Table1[[#This Row],[Services]]=1,1,""),"")</f>
        <v/>
      </c>
      <c r="DO603" s="169" t="str">
        <f>IF(Table1[[#This Row],[Multiple NCC links]]&lt;&gt;1,IF(Table1[[#This Row],[Maintenance &amp; Monitoring]]=1,1,""),"")</f>
        <v/>
      </c>
      <c r="DP603" s="169" t="str">
        <f>IF(Table1[[#This Row],[Multiple NCC links]]&lt;&gt;1,IF(Table1[[#This Row],[Hand over / Operations]]=1,1,""),"")</f>
        <v/>
      </c>
      <c r="DQ603" s="169" t="str">
        <f>IF(Table1[[#This Row],[Multiple NCC links]]&lt;&gt;1,IF(Table1[[#This Row],[As built assessment]]=1,1,""),"")</f>
        <v/>
      </c>
      <c r="DR603" s="169" t="str">
        <f>IF(Table1[[#This Row],[Multiple NCC links]]&lt;&gt;1,IF(Table1[[#This Row],[Beyond compliance]]=1,1,""),"")</f>
        <v/>
      </c>
      <c r="DS603" s="169" t="str">
        <f>IF(SUM(Table1[[#This Row],[Design]:[Beyond compliance]])&gt;1,1,"")</f>
        <v/>
      </c>
      <c r="DT603" s="169" t="str">
        <f>IF(Table1[[#This Row],[Both Residential &amp; Commercial4]]&lt;&gt;1,IF(Table1[[#This Row],[Residential]]=1,1,""),"")</f>
        <v/>
      </c>
      <c r="DU603" s="169" t="str">
        <f>IF(Table1[[#This Row],[Both Residential &amp; Commercial4]]&lt;&gt;1,IF(Table1[[#This Row],[Commercial]]=1,1,""),"")</f>
        <v/>
      </c>
      <c r="DV603" s="169" t="str">
        <f>Table1[[#This Row],[Residential &amp; Commercial]]</f>
        <v/>
      </c>
      <c r="DW603" s="169"/>
    </row>
    <row r="604" spans="1:127" s="49" customFormat="1" ht="20.25" thickTop="1" thickBot="1" x14ac:dyDescent="0.35">
      <c r="A604" s="97"/>
      <c r="B604" s="97"/>
      <c r="C604" s="88"/>
      <c r="D604" s="88"/>
      <c r="E604" s="176"/>
      <c r="F604" s="176"/>
      <c r="G604" s="176"/>
      <c r="H604" s="176"/>
      <c r="I604" s="90" t="str">
        <f>IF(AND(Table1[[#This Row],[General]]=1,Table1[[#This Row],[Beginner]]=1,Table1[[#This Row],[Intermediate]]=1,Table1[[#This Row],[Advanced]]=1),1,"")</f>
        <v/>
      </c>
      <c r="J604" s="90" t="str">
        <f>CONCATENATE(IF(Table1[[#This Row],[General]]=1,"General, ",""), IF(Table1[[#This Row],[Beginner]]=1,"Beginner, ",""),IF(Table1[[#This Row],[Intermediate]]=1,"Intermediate, ",""), IF(Table1[[#This Row],[Advanced]]=1,"Advanced",""))</f>
        <v/>
      </c>
      <c r="K604" s="91"/>
      <c r="L604" s="179"/>
      <c r="M604" s="91"/>
      <c r="N604" s="91"/>
      <c r="O604" s="159"/>
      <c r="P604" s="91"/>
      <c r="Q604" s="91"/>
      <c r="R604" s="91"/>
      <c r="S60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04" s="102"/>
      <c r="U604" s="102"/>
      <c r="V604" s="240"/>
      <c r="W604" s="240"/>
      <c r="X604" s="102"/>
      <c r="Y604" s="102"/>
      <c r="Z604" s="102"/>
      <c r="AA604" s="102"/>
      <c r="AB604" s="102"/>
      <c r="AC604" s="102"/>
      <c r="AD604" s="102"/>
      <c r="AE604" s="102"/>
      <c r="AF604" s="102"/>
      <c r="AG60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04" s="103"/>
      <c r="AI604" s="103"/>
      <c r="AJ604" s="103"/>
      <c r="AK604" s="74" t="str">
        <f>CONCATENATE(IF(Table1[[#This Row],[Digital]]=1,"Digital, ",""),IF(Table1[[#This Row],[Face to Face]]=1,"Face to face, ",""),IF(Table1[[#This Row],[Blended]]=1,"Blended",""))</f>
        <v/>
      </c>
      <c r="AL604" s="99"/>
      <c r="AM604" s="104"/>
      <c r="AN604" s="130"/>
      <c r="AO604" s="94"/>
      <c r="AP604" s="182"/>
      <c r="AQ604" s="94"/>
      <c r="AR604" s="94"/>
      <c r="AS604" s="94"/>
      <c r="AT604" s="94"/>
      <c r="AU604" s="94"/>
      <c r="AV604" s="182"/>
      <c r="AW604" s="182"/>
      <c r="AX604" s="182"/>
      <c r="AY604" s="94"/>
      <c r="AZ60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0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04" s="95"/>
      <c r="BC604" s="95"/>
      <c r="BD604" s="90" t="str">
        <f>IF(AND(Table1[[#This Row],[Residential]]=1,Table1[[#This Row],[Commercial]]=1),1,"")</f>
        <v/>
      </c>
      <c r="BE604" s="90" t="str">
        <f>CONCATENATE(IF(Table1[[#This Row],[Residential]]=1,"Residential, ",""),IF(Table1[[#This Row],[Commercial]]=1,"Commercial",""))</f>
        <v/>
      </c>
      <c r="BF604" s="94"/>
      <c r="BG604" s="94"/>
      <c r="BH604" s="94"/>
      <c r="BI604" s="94"/>
      <c r="BJ604" s="94"/>
      <c r="BK604" s="94"/>
      <c r="BL604" s="94"/>
      <c r="BM604" s="182"/>
      <c r="BN604" s="94"/>
      <c r="BO60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04" s="178"/>
      <c r="BQ604" s="120"/>
      <c r="BR604" s="132"/>
      <c r="BS604" s="120"/>
      <c r="BT604" s="175"/>
      <c r="BU604" s="175"/>
      <c r="BV604" s="175"/>
      <c r="BW604" s="121"/>
      <c r="BX604" s="121"/>
      <c r="BY604" s="121"/>
      <c r="BZ604" s="227"/>
      <c r="CA60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04" s="48">
        <f>COUNTIF(Table1[[#This Row],[Validity]:[Alignment with NCC (Yes=1,No=0)]],"N/A")</f>
        <v>0</v>
      </c>
      <c r="CC604" s="48">
        <f>IF(ISERROR(Table1[[#This Row],[Total Quality Score (out of 10)]]/(4-Table1[[#This Row],[N/A Count]])),0,Table1[[#This Row],[Total Quality Score (out of 10)]]/(4-Table1[[#This Row],[N/A Count]]))</f>
        <v>0</v>
      </c>
      <c r="CD604" s="106"/>
      <c r="CE604" s="106"/>
      <c r="CF604" s="172" t="str">
        <f>IF(SUM(Table1[[#This Row],[Multiple]:[Level (all)62]])&lt;1,IF(Table1[[#This Row],[General]]=1,1,""),"")</f>
        <v/>
      </c>
      <c r="CG604" s="172" t="str">
        <f>IF(SUM(Table1[[#This Row],[Multiple]:[Level (all)62]])&lt;1,IF(Table1[[#This Row],[Beginner]]=1,1,""),"")</f>
        <v/>
      </c>
      <c r="CH604" s="171" t="str">
        <f>IF(SUM(Table1[[#This Row],[Multiple]:[Level (all)62]])&lt;1,IF(Table1[[#This Row],[Intermediate]]=1,1,""),"")</f>
        <v/>
      </c>
      <c r="CI604" s="171" t="str">
        <f>IF(SUM(Table1[[#This Row],[Multiple]:[Level (all)62]])&lt;1,IF(Table1[[#This Row],[Advanced]]=1,1,""),"")</f>
        <v/>
      </c>
      <c r="CJ604" s="171" t="str">
        <f>IF(AND(SUM(Table1[[#This Row],[General]:[Advanced]])&lt;4,SUM(Table1[[#This Row],[General]:[Advanced]])&gt;1),1,"")</f>
        <v/>
      </c>
      <c r="CK604" s="171" t="str">
        <f>Table1[[#This Row],[Level (all)]]</f>
        <v/>
      </c>
      <c r="CL604" s="171" t="str">
        <f>IF(Table1[[#This Row],[Multiple audience]]&lt;&gt;1,IF(Table1[[#This Row],[General Audience]]=1,1,""),"")</f>
        <v/>
      </c>
      <c r="CM604" s="171" t="str">
        <f>IF(Table1[[#This Row],[Multiple audience]]&lt;&gt;1,IF(Table1[[#This Row],[Planners / Designers ]]=1,1,""),"")</f>
        <v/>
      </c>
      <c r="CN604" s="171" t="str">
        <f>IF(Table1[[#This Row],[Multiple audience]]&lt;&gt;1,IF(Table1[[#This Row],[Regulatory Assessors]]=1,1,""),"")</f>
        <v/>
      </c>
      <c r="CO604" s="171" t="str">
        <f>IF(Table1[[#This Row],[Multiple audience]]&lt;&gt;1,IF(Table1[[#This Row],[Builders / Management]]=1,1,""),"")</f>
        <v/>
      </c>
      <c r="CP604" s="171" t="str">
        <f>IF(Table1[[#This Row],[Multiple audience]]&lt;&gt;1,IF(Table1[[#This Row],[Energy / Sus Assessors]]=1,1,""),"")</f>
        <v/>
      </c>
      <c r="CQ604" s="171" t="str">
        <f>IF(Table1[[#This Row],[Multiple audience]]&lt;&gt;1,IF(Table1[[#This Row],[Semi-skilled]]=1,1,""),"")</f>
        <v/>
      </c>
      <c r="CR604" s="171" t="str">
        <f>IF(Table1[[#This Row],[Multiple audience]]&lt;&gt;1,IF(Table1[[#This Row],[Trades]]=1,1,""),"")</f>
        <v/>
      </c>
      <c r="CS604" s="171" t="str">
        <f>IF(Table1[[#This Row],[Multiple audience]]&lt;&gt;1,IF(Table1[[#This Row],[Other]]=1,1,""),"")</f>
        <v/>
      </c>
      <c r="CT604" s="171" t="str">
        <f>IF(SUM(Table1[[#This Row],[General Audience]:[Other]])&gt;1,1,"")</f>
        <v/>
      </c>
      <c r="CU604" s="171" t="str">
        <f>IF(Table1[[#This Row],[Various  ]]&lt;&gt;1,IF(Table1[[#This Row],[Calculator / Software]]=1,1,""),"")</f>
        <v/>
      </c>
      <c r="CV604" s="171" t="str">
        <f>IF(Table1[[#This Row],[Various  ]]&lt;&gt;1,IF(Table1[[#This Row],[Information  ]]=1,1,""),"")</f>
        <v/>
      </c>
      <c r="CW604" s="171" t="str">
        <f>IF(Table1[[#This Row],[Various  ]]&lt;&gt;1,IF(Table1[[#This Row],[Interactive Tool]]=1,1,""),"")</f>
        <v/>
      </c>
      <c r="CX604" s="171" t="str">
        <f>IF(Table1[[#This Row],[Various  ]]&lt;&gt;1,IF(Table1[[#This Row],[Technical Specifications]]=1,1,""),"")</f>
        <v/>
      </c>
      <c r="CY604" s="171" t="str">
        <f>IF(Table1[[#This Row],[Various  ]]&lt;&gt;1,IF(Table1[[#This Row],[Training Resources]]=1,1,""),"")</f>
        <v/>
      </c>
      <c r="CZ604" s="171" t="str">
        <f>IF(Table1[[#This Row],[Various  ]]&lt;&gt;1,IF(Table1[[#This Row],[Toolbox]]=1,1,""),"")</f>
        <v/>
      </c>
      <c r="DA604" s="169" t="str">
        <f>IF(Table1[[#This Row],[Various  ]]&lt;&gt;1,IF(Table1[[#This Row],[Video]]=1,1,""),"")</f>
        <v/>
      </c>
      <c r="DB604" s="169" t="str">
        <f>IF(Table1[[#This Row],[Various  ]]&lt;&gt;1,IF(Table1[[#This Row],[Case study]]=1,1,""),"")</f>
        <v/>
      </c>
      <c r="DC604" s="169" t="str">
        <f>IF(Table1[[#This Row],[Various  ]]&lt;&gt;1,IF(Table1[[#This Row],[Other   ]]=1,1,""),"")</f>
        <v/>
      </c>
      <c r="DD604" s="169" t="str">
        <f>IF(Table1[[#This Row],[Various  ]]&lt;&gt;1,IF(Table1[[#This Row],[Standards]]=1,1,""),"")</f>
        <v/>
      </c>
      <c r="DE604" s="169" t="str">
        <f>IF(Table1[[#This Row],[Various]]=1,1,IF(SUM(Table1[[#This Row],[Calculator / Software]:[Standards]])&gt;1,1,""))</f>
        <v/>
      </c>
      <c r="DF604" s="169" t="str">
        <f>IF(Table1[[#This Row],[Multiple NCC links]]&lt;&gt;1,IF(Table1[[#This Row],[Design]]=1,1,""),"")</f>
        <v/>
      </c>
      <c r="DG604" s="169" t="str">
        <f>IF(Table1[[#This Row],[Multiple NCC links]]&lt;&gt;1,IF(Table1[[#This Row],[Assessment / Verification]]=1,1,""),"")</f>
        <v/>
      </c>
      <c r="DH604" s="169" t="str">
        <f>IF(Table1[[#This Row],[Multiple NCC links]]&lt;&gt;1,IF(Table1[[#This Row],[Climate Specific ]]=1,1,""),"")</f>
        <v/>
      </c>
      <c r="DI604" s="169" t="str">
        <f>IF(Table1[[#This Row],[Multiple NCC links]]&lt;&gt;1,IF(Table1[[#This Row],[Alterations / Additions]]=1,1,""),"")</f>
        <v/>
      </c>
      <c r="DJ604" s="169" t="str">
        <f>IF(Table1[[#This Row],[Multiple NCC links]]&lt;&gt;1,IF(Table1[[#This Row],[Glazing]]=1,1,""),"")</f>
        <v/>
      </c>
      <c r="DK604" s="169" t="str">
        <f>IF(Table1[[#This Row],[Multiple NCC links]]&lt;&gt;1,IF(Table1[[#This Row],[Building Fabric / Thermal / Sealing]]=1,1,""),"")</f>
        <v/>
      </c>
      <c r="DL604" s="169" t="str">
        <f>IF(Table1[[#This Row],[Multiple NCC links]]&lt;&gt;1,IF(Table1[[#This Row],[Lighting]]=1,1,""),"")</f>
        <v/>
      </c>
      <c r="DM604" s="169" t="str">
        <f>IF(Table1[[#This Row],[Multiple NCC links]]&lt;&gt;1,IF(Table1[[#This Row],[HVAC]]=1,1,""),"")</f>
        <v/>
      </c>
      <c r="DN604" s="169" t="str">
        <f>IF(Table1[[#This Row],[Multiple NCC links]]&lt;&gt;1,IF(Table1[[#This Row],[Services]]=1,1,""),"")</f>
        <v/>
      </c>
      <c r="DO604" s="169" t="str">
        <f>IF(Table1[[#This Row],[Multiple NCC links]]&lt;&gt;1,IF(Table1[[#This Row],[Maintenance &amp; Monitoring]]=1,1,""),"")</f>
        <v/>
      </c>
      <c r="DP604" s="169" t="str">
        <f>IF(Table1[[#This Row],[Multiple NCC links]]&lt;&gt;1,IF(Table1[[#This Row],[Hand over / Operations]]=1,1,""),"")</f>
        <v/>
      </c>
      <c r="DQ604" s="169" t="str">
        <f>IF(Table1[[#This Row],[Multiple NCC links]]&lt;&gt;1,IF(Table1[[#This Row],[As built assessment]]=1,1,""),"")</f>
        <v/>
      </c>
      <c r="DR604" s="169" t="str">
        <f>IF(Table1[[#This Row],[Multiple NCC links]]&lt;&gt;1,IF(Table1[[#This Row],[Beyond compliance]]=1,1,""),"")</f>
        <v/>
      </c>
      <c r="DS604" s="169" t="str">
        <f>IF(SUM(Table1[[#This Row],[Design]:[Beyond compliance]])&gt;1,1,"")</f>
        <v/>
      </c>
      <c r="DT604" s="169" t="str">
        <f>IF(Table1[[#This Row],[Both Residential &amp; Commercial4]]&lt;&gt;1,IF(Table1[[#This Row],[Residential]]=1,1,""),"")</f>
        <v/>
      </c>
      <c r="DU604" s="169" t="str">
        <f>IF(Table1[[#This Row],[Both Residential &amp; Commercial4]]&lt;&gt;1,IF(Table1[[#This Row],[Commercial]]=1,1,""),"")</f>
        <v/>
      </c>
      <c r="DV604" s="169" t="str">
        <f>Table1[[#This Row],[Residential &amp; Commercial]]</f>
        <v/>
      </c>
      <c r="DW604" s="169"/>
    </row>
    <row r="605" spans="1:127" s="49" customFormat="1" ht="20.25" thickTop="1" thickBot="1" x14ac:dyDescent="0.35">
      <c r="A605" s="97"/>
      <c r="B605" s="97"/>
      <c r="C605" s="88"/>
      <c r="D605" s="88"/>
      <c r="E605" s="176"/>
      <c r="F605" s="176"/>
      <c r="G605" s="176"/>
      <c r="H605" s="176"/>
      <c r="I605" s="90" t="str">
        <f>IF(AND(Table1[[#This Row],[General]]=1,Table1[[#This Row],[Beginner]]=1,Table1[[#This Row],[Intermediate]]=1,Table1[[#This Row],[Advanced]]=1),1,"")</f>
        <v/>
      </c>
      <c r="J605" s="90" t="str">
        <f>CONCATENATE(IF(Table1[[#This Row],[General]]=1,"General, ",""), IF(Table1[[#This Row],[Beginner]]=1,"Beginner, ",""),IF(Table1[[#This Row],[Intermediate]]=1,"Intermediate, ",""), IF(Table1[[#This Row],[Advanced]]=1,"Advanced",""))</f>
        <v/>
      </c>
      <c r="K605" s="91"/>
      <c r="L605" s="179"/>
      <c r="M605" s="91"/>
      <c r="N605" s="91"/>
      <c r="O605" s="159"/>
      <c r="P605" s="91"/>
      <c r="Q605" s="91"/>
      <c r="R605" s="91"/>
      <c r="S60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05" s="102"/>
      <c r="U605" s="102"/>
      <c r="V605" s="240"/>
      <c r="W605" s="240"/>
      <c r="X605" s="102"/>
      <c r="Y605" s="102"/>
      <c r="Z605" s="102"/>
      <c r="AA605" s="102"/>
      <c r="AB605" s="102"/>
      <c r="AC605" s="102"/>
      <c r="AD605" s="102"/>
      <c r="AE605" s="102"/>
      <c r="AF605" s="102"/>
      <c r="AG60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05" s="103"/>
      <c r="AI605" s="103"/>
      <c r="AJ605" s="103"/>
      <c r="AK605" s="74" t="str">
        <f>CONCATENATE(IF(Table1[[#This Row],[Digital]]=1,"Digital, ",""),IF(Table1[[#This Row],[Face to Face]]=1,"Face to face, ",""),IF(Table1[[#This Row],[Blended]]=1,"Blended",""))</f>
        <v/>
      </c>
      <c r="AL605" s="99"/>
      <c r="AM605" s="104"/>
      <c r="AN605" s="130"/>
      <c r="AO605" s="94"/>
      <c r="AP605" s="182"/>
      <c r="AQ605" s="94"/>
      <c r="AR605" s="94"/>
      <c r="AS605" s="94"/>
      <c r="AT605" s="94"/>
      <c r="AU605" s="94"/>
      <c r="AV605" s="182"/>
      <c r="AW605" s="182"/>
      <c r="AX605" s="182"/>
      <c r="AY605" s="94"/>
      <c r="AZ60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0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05" s="95"/>
      <c r="BC605" s="95"/>
      <c r="BD605" s="90" t="str">
        <f>IF(AND(Table1[[#This Row],[Residential]]=1,Table1[[#This Row],[Commercial]]=1),1,"")</f>
        <v/>
      </c>
      <c r="BE605" s="90" t="str">
        <f>CONCATENATE(IF(Table1[[#This Row],[Residential]]=1,"Residential, ",""),IF(Table1[[#This Row],[Commercial]]=1,"Commercial",""))</f>
        <v/>
      </c>
      <c r="BF605" s="94"/>
      <c r="BG605" s="94"/>
      <c r="BH605" s="94"/>
      <c r="BI605" s="94"/>
      <c r="BJ605" s="94"/>
      <c r="BK605" s="94"/>
      <c r="BL605" s="94"/>
      <c r="BM605" s="182"/>
      <c r="BN605" s="94"/>
      <c r="BO60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05" s="178"/>
      <c r="BQ605" s="120"/>
      <c r="BR605" s="132"/>
      <c r="BS605" s="120"/>
      <c r="BT605" s="175"/>
      <c r="BU605" s="175"/>
      <c r="BV605" s="175"/>
      <c r="BW605" s="121"/>
      <c r="BX605" s="121"/>
      <c r="BY605" s="121"/>
      <c r="BZ605" s="227"/>
      <c r="CA60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05" s="48">
        <f>COUNTIF(Table1[[#This Row],[Validity]:[Alignment with NCC (Yes=1,No=0)]],"N/A")</f>
        <v>0</v>
      </c>
      <c r="CC605" s="48">
        <f>IF(ISERROR(Table1[[#This Row],[Total Quality Score (out of 10)]]/(4-Table1[[#This Row],[N/A Count]])),0,Table1[[#This Row],[Total Quality Score (out of 10)]]/(4-Table1[[#This Row],[N/A Count]]))</f>
        <v>0</v>
      </c>
      <c r="CD605" s="106"/>
      <c r="CE605" s="106"/>
      <c r="CF605" s="172" t="str">
        <f>IF(SUM(Table1[[#This Row],[Multiple]:[Level (all)62]])&lt;1,IF(Table1[[#This Row],[General]]=1,1,""),"")</f>
        <v/>
      </c>
      <c r="CG605" s="172" t="str">
        <f>IF(SUM(Table1[[#This Row],[Multiple]:[Level (all)62]])&lt;1,IF(Table1[[#This Row],[Beginner]]=1,1,""),"")</f>
        <v/>
      </c>
      <c r="CH605" s="171" t="str">
        <f>IF(SUM(Table1[[#This Row],[Multiple]:[Level (all)62]])&lt;1,IF(Table1[[#This Row],[Intermediate]]=1,1,""),"")</f>
        <v/>
      </c>
      <c r="CI605" s="171" t="str">
        <f>IF(SUM(Table1[[#This Row],[Multiple]:[Level (all)62]])&lt;1,IF(Table1[[#This Row],[Advanced]]=1,1,""),"")</f>
        <v/>
      </c>
      <c r="CJ605" s="171" t="str">
        <f>IF(AND(SUM(Table1[[#This Row],[General]:[Advanced]])&lt;4,SUM(Table1[[#This Row],[General]:[Advanced]])&gt;1),1,"")</f>
        <v/>
      </c>
      <c r="CK605" s="171" t="str">
        <f>Table1[[#This Row],[Level (all)]]</f>
        <v/>
      </c>
      <c r="CL605" s="171" t="str">
        <f>IF(Table1[[#This Row],[Multiple audience]]&lt;&gt;1,IF(Table1[[#This Row],[General Audience]]=1,1,""),"")</f>
        <v/>
      </c>
      <c r="CM605" s="171" t="str">
        <f>IF(Table1[[#This Row],[Multiple audience]]&lt;&gt;1,IF(Table1[[#This Row],[Planners / Designers ]]=1,1,""),"")</f>
        <v/>
      </c>
      <c r="CN605" s="171" t="str">
        <f>IF(Table1[[#This Row],[Multiple audience]]&lt;&gt;1,IF(Table1[[#This Row],[Regulatory Assessors]]=1,1,""),"")</f>
        <v/>
      </c>
      <c r="CO605" s="171" t="str">
        <f>IF(Table1[[#This Row],[Multiple audience]]&lt;&gt;1,IF(Table1[[#This Row],[Builders / Management]]=1,1,""),"")</f>
        <v/>
      </c>
      <c r="CP605" s="171" t="str">
        <f>IF(Table1[[#This Row],[Multiple audience]]&lt;&gt;1,IF(Table1[[#This Row],[Energy / Sus Assessors]]=1,1,""),"")</f>
        <v/>
      </c>
      <c r="CQ605" s="171" t="str">
        <f>IF(Table1[[#This Row],[Multiple audience]]&lt;&gt;1,IF(Table1[[#This Row],[Semi-skilled]]=1,1,""),"")</f>
        <v/>
      </c>
      <c r="CR605" s="171" t="str">
        <f>IF(Table1[[#This Row],[Multiple audience]]&lt;&gt;1,IF(Table1[[#This Row],[Trades]]=1,1,""),"")</f>
        <v/>
      </c>
      <c r="CS605" s="171" t="str">
        <f>IF(Table1[[#This Row],[Multiple audience]]&lt;&gt;1,IF(Table1[[#This Row],[Other]]=1,1,""),"")</f>
        <v/>
      </c>
      <c r="CT605" s="171" t="str">
        <f>IF(SUM(Table1[[#This Row],[General Audience]:[Other]])&gt;1,1,"")</f>
        <v/>
      </c>
      <c r="CU605" s="171" t="str">
        <f>IF(Table1[[#This Row],[Various  ]]&lt;&gt;1,IF(Table1[[#This Row],[Calculator / Software]]=1,1,""),"")</f>
        <v/>
      </c>
      <c r="CV605" s="171" t="str">
        <f>IF(Table1[[#This Row],[Various  ]]&lt;&gt;1,IF(Table1[[#This Row],[Information  ]]=1,1,""),"")</f>
        <v/>
      </c>
      <c r="CW605" s="171" t="str">
        <f>IF(Table1[[#This Row],[Various  ]]&lt;&gt;1,IF(Table1[[#This Row],[Interactive Tool]]=1,1,""),"")</f>
        <v/>
      </c>
      <c r="CX605" s="171" t="str">
        <f>IF(Table1[[#This Row],[Various  ]]&lt;&gt;1,IF(Table1[[#This Row],[Technical Specifications]]=1,1,""),"")</f>
        <v/>
      </c>
      <c r="CY605" s="171" t="str">
        <f>IF(Table1[[#This Row],[Various  ]]&lt;&gt;1,IF(Table1[[#This Row],[Training Resources]]=1,1,""),"")</f>
        <v/>
      </c>
      <c r="CZ605" s="171" t="str">
        <f>IF(Table1[[#This Row],[Various  ]]&lt;&gt;1,IF(Table1[[#This Row],[Toolbox]]=1,1,""),"")</f>
        <v/>
      </c>
      <c r="DA605" s="169" t="str">
        <f>IF(Table1[[#This Row],[Various  ]]&lt;&gt;1,IF(Table1[[#This Row],[Video]]=1,1,""),"")</f>
        <v/>
      </c>
      <c r="DB605" s="169" t="str">
        <f>IF(Table1[[#This Row],[Various  ]]&lt;&gt;1,IF(Table1[[#This Row],[Case study]]=1,1,""),"")</f>
        <v/>
      </c>
      <c r="DC605" s="169" t="str">
        <f>IF(Table1[[#This Row],[Various  ]]&lt;&gt;1,IF(Table1[[#This Row],[Other   ]]=1,1,""),"")</f>
        <v/>
      </c>
      <c r="DD605" s="169" t="str">
        <f>IF(Table1[[#This Row],[Various  ]]&lt;&gt;1,IF(Table1[[#This Row],[Standards]]=1,1,""),"")</f>
        <v/>
      </c>
      <c r="DE605" s="169" t="str">
        <f>IF(Table1[[#This Row],[Various]]=1,1,IF(SUM(Table1[[#This Row],[Calculator / Software]:[Standards]])&gt;1,1,""))</f>
        <v/>
      </c>
      <c r="DF605" s="169" t="str">
        <f>IF(Table1[[#This Row],[Multiple NCC links]]&lt;&gt;1,IF(Table1[[#This Row],[Design]]=1,1,""),"")</f>
        <v/>
      </c>
      <c r="DG605" s="169" t="str">
        <f>IF(Table1[[#This Row],[Multiple NCC links]]&lt;&gt;1,IF(Table1[[#This Row],[Assessment / Verification]]=1,1,""),"")</f>
        <v/>
      </c>
      <c r="DH605" s="169" t="str">
        <f>IF(Table1[[#This Row],[Multiple NCC links]]&lt;&gt;1,IF(Table1[[#This Row],[Climate Specific ]]=1,1,""),"")</f>
        <v/>
      </c>
      <c r="DI605" s="169" t="str">
        <f>IF(Table1[[#This Row],[Multiple NCC links]]&lt;&gt;1,IF(Table1[[#This Row],[Alterations / Additions]]=1,1,""),"")</f>
        <v/>
      </c>
      <c r="DJ605" s="169" t="str">
        <f>IF(Table1[[#This Row],[Multiple NCC links]]&lt;&gt;1,IF(Table1[[#This Row],[Glazing]]=1,1,""),"")</f>
        <v/>
      </c>
      <c r="DK605" s="169" t="str">
        <f>IF(Table1[[#This Row],[Multiple NCC links]]&lt;&gt;1,IF(Table1[[#This Row],[Building Fabric / Thermal / Sealing]]=1,1,""),"")</f>
        <v/>
      </c>
      <c r="DL605" s="169" t="str">
        <f>IF(Table1[[#This Row],[Multiple NCC links]]&lt;&gt;1,IF(Table1[[#This Row],[Lighting]]=1,1,""),"")</f>
        <v/>
      </c>
      <c r="DM605" s="169" t="str">
        <f>IF(Table1[[#This Row],[Multiple NCC links]]&lt;&gt;1,IF(Table1[[#This Row],[HVAC]]=1,1,""),"")</f>
        <v/>
      </c>
      <c r="DN605" s="169" t="str">
        <f>IF(Table1[[#This Row],[Multiple NCC links]]&lt;&gt;1,IF(Table1[[#This Row],[Services]]=1,1,""),"")</f>
        <v/>
      </c>
      <c r="DO605" s="169" t="str">
        <f>IF(Table1[[#This Row],[Multiple NCC links]]&lt;&gt;1,IF(Table1[[#This Row],[Maintenance &amp; Monitoring]]=1,1,""),"")</f>
        <v/>
      </c>
      <c r="DP605" s="169" t="str">
        <f>IF(Table1[[#This Row],[Multiple NCC links]]&lt;&gt;1,IF(Table1[[#This Row],[Hand over / Operations]]=1,1,""),"")</f>
        <v/>
      </c>
      <c r="DQ605" s="169" t="str">
        <f>IF(Table1[[#This Row],[Multiple NCC links]]&lt;&gt;1,IF(Table1[[#This Row],[As built assessment]]=1,1,""),"")</f>
        <v/>
      </c>
      <c r="DR605" s="169" t="str">
        <f>IF(Table1[[#This Row],[Multiple NCC links]]&lt;&gt;1,IF(Table1[[#This Row],[Beyond compliance]]=1,1,""),"")</f>
        <v/>
      </c>
      <c r="DS605" s="169" t="str">
        <f>IF(SUM(Table1[[#This Row],[Design]:[Beyond compliance]])&gt;1,1,"")</f>
        <v/>
      </c>
      <c r="DT605" s="169" t="str">
        <f>IF(Table1[[#This Row],[Both Residential &amp; Commercial4]]&lt;&gt;1,IF(Table1[[#This Row],[Residential]]=1,1,""),"")</f>
        <v/>
      </c>
      <c r="DU605" s="169" t="str">
        <f>IF(Table1[[#This Row],[Both Residential &amp; Commercial4]]&lt;&gt;1,IF(Table1[[#This Row],[Commercial]]=1,1,""),"")</f>
        <v/>
      </c>
      <c r="DV605" s="169" t="str">
        <f>Table1[[#This Row],[Residential &amp; Commercial]]</f>
        <v/>
      </c>
      <c r="DW605" s="169"/>
    </row>
    <row r="606" spans="1:127" s="49" customFormat="1" ht="20.25" thickTop="1" thickBot="1" x14ac:dyDescent="0.35">
      <c r="A606" s="97"/>
      <c r="B606" s="97"/>
      <c r="C606" s="88"/>
      <c r="D606" s="88"/>
      <c r="E606" s="176"/>
      <c r="F606" s="176"/>
      <c r="G606" s="176"/>
      <c r="H606" s="176"/>
      <c r="I606" s="90" t="str">
        <f>IF(AND(Table1[[#This Row],[General]]=1,Table1[[#This Row],[Beginner]]=1,Table1[[#This Row],[Intermediate]]=1,Table1[[#This Row],[Advanced]]=1),1,"")</f>
        <v/>
      </c>
      <c r="J606" s="90" t="str">
        <f>CONCATENATE(IF(Table1[[#This Row],[General]]=1,"General, ",""), IF(Table1[[#This Row],[Beginner]]=1,"Beginner, ",""),IF(Table1[[#This Row],[Intermediate]]=1,"Intermediate, ",""), IF(Table1[[#This Row],[Advanced]]=1,"Advanced",""))</f>
        <v/>
      </c>
      <c r="K606" s="91"/>
      <c r="L606" s="179"/>
      <c r="M606" s="91"/>
      <c r="N606" s="91"/>
      <c r="O606" s="159"/>
      <c r="P606" s="91"/>
      <c r="Q606" s="91"/>
      <c r="R606" s="91"/>
      <c r="S60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06" s="102"/>
      <c r="U606" s="102"/>
      <c r="V606" s="240"/>
      <c r="W606" s="240"/>
      <c r="X606" s="102"/>
      <c r="Y606" s="102"/>
      <c r="Z606" s="102"/>
      <c r="AA606" s="102"/>
      <c r="AB606" s="102"/>
      <c r="AC606" s="102"/>
      <c r="AD606" s="102"/>
      <c r="AE606" s="102"/>
      <c r="AF606" s="102"/>
      <c r="AG60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06" s="103"/>
      <c r="AI606" s="103"/>
      <c r="AJ606" s="103"/>
      <c r="AK606" s="74" t="str">
        <f>CONCATENATE(IF(Table1[[#This Row],[Digital]]=1,"Digital, ",""),IF(Table1[[#This Row],[Face to Face]]=1,"Face to face, ",""),IF(Table1[[#This Row],[Blended]]=1,"Blended",""))</f>
        <v/>
      </c>
      <c r="AL606" s="99"/>
      <c r="AM606" s="104"/>
      <c r="AN606" s="130"/>
      <c r="AO606" s="94"/>
      <c r="AP606" s="182"/>
      <c r="AQ606" s="94"/>
      <c r="AR606" s="94"/>
      <c r="AS606" s="94"/>
      <c r="AT606" s="94"/>
      <c r="AU606" s="94"/>
      <c r="AV606" s="182"/>
      <c r="AW606" s="182"/>
      <c r="AX606" s="182"/>
      <c r="AY606" s="94"/>
      <c r="AZ60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0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06" s="95"/>
      <c r="BC606" s="95"/>
      <c r="BD606" s="90" t="str">
        <f>IF(AND(Table1[[#This Row],[Residential]]=1,Table1[[#This Row],[Commercial]]=1),1,"")</f>
        <v/>
      </c>
      <c r="BE606" s="90" t="str">
        <f>CONCATENATE(IF(Table1[[#This Row],[Residential]]=1,"Residential, ",""),IF(Table1[[#This Row],[Commercial]]=1,"Commercial",""))</f>
        <v/>
      </c>
      <c r="BF606" s="94"/>
      <c r="BG606" s="94"/>
      <c r="BH606" s="94"/>
      <c r="BI606" s="94"/>
      <c r="BJ606" s="94"/>
      <c r="BK606" s="94"/>
      <c r="BL606" s="94"/>
      <c r="BM606" s="182"/>
      <c r="BN606" s="94"/>
      <c r="BO60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06" s="178"/>
      <c r="BQ606" s="120"/>
      <c r="BR606" s="132"/>
      <c r="BS606" s="120"/>
      <c r="BT606" s="175"/>
      <c r="BU606" s="175"/>
      <c r="BV606" s="175"/>
      <c r="BW606" s="121"/>
      <c r="BX606" s="121"/>
      <c r="BY606" s="121"/>
      <c r="BZ606" s="227"/>
      <c r="CA60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06" s="48">
        <f>COUNTIF(Table1[[#This Row],[Validity]:[Alignment with NCC (Yes=1,No=0)]],"N/A")</f>
        <v>0</v>
      </c>
      <c r="CC606" s="48">
        <f>IF(ISERROR(Table1[[#This Row],[Total Quality Score (out of 10)]]/(4-Table1[[#This Row],[N/A Count]])),0,Table1[[#This Row],[Total Quality Score (out of 10)]]/(4-Table1[[#This Row],[N/A Count]]))</f>
        <v>0</v>
      </c>
      <c r="CD606" s="106"/>
      <c r="CE606" s="106"/>
      <c r="CF606" s="172" t="str">
        <f>IF(SUM(Table1[[#This Row],[Multiple]:[Level (all)62]])&lt;1,IF(Table1[[#This Row],[General]]=1,1,""),"")</f>
        <v/>
      </c>
      <c r="CG606" s="172" t="str">
        <f>IF(SUM(Table1[[#This Row],[Multiple]:[Level (all)62]])&lt;1,IF(Table1[[#This Row],[Beginner]]=1,1,""),"")</f>
        <v/>
      </c>
      <c r="CH606" s="171" t="str">
        <f>IF(SUM(Table1[[#This Row],[Multiple]:[Level (all)62]])&lt;1,IF(Table1[[#This Row],[Intermediate]]=1,1,""),"")</f>
        <v/>
      </c>
      <c r="CI606" s="171" t="str">
        <f>IF(SUM(Table1[[#This Row],[Multiple]:[Level (all)62]])&lt;1,IF(Table1[[#This Row],[Advanced]]=1,1,""),"")</f>
        <v/>
      </c>
      <c r="CJ606" s="171" t="str">
        <f>IF(AND(SUM(Table1[[#This Row],[General]:[Advanced]])&lt;4,SUM(Table1[[#This Row],[General]:[Advanced]])&gt;1),1,"")</f>
        <v/>
      </c>
      <c r="CK606" s="171" t="str">
        <f>Table1[[#This Row],[Level (all)]]</f>
        <v/>
      </c>
      <c r="CL606" s="171" t="str">
        <f>IF(Table1[[#This Row],[Multiple audience]]&lt;&gt;1,IF(Table1[[#This Row],[General Audience]]=1,1,""),"")</f>
        <v/>
      </c>
      <c r="CM606" s="171" t="str">
        <f>IF(Table1[[#This Row],[Multiple audience]]&lt;&gt;1,IF(Table1[[#This Row],[Planners / Designers ]]=1,1,""),"")</f>
        <v/>
      </c>
      <c r="CN606" s="171" t="str">
        <f>IF(Table1[[#This Row],[Multiple audience]]&lt;&gt;1,IF(Table1[[#This Row],[Regulatory Assessors]]=1,1,""),"")</f>
        <v/>
      </c>
      <c r="CO606" s="171" t="str">
        <f>IF(Table1[[#This Row],[Multiple audience]]&lt;&gt;1,IF(Table1[[#This Row],[Builders / Management]]=1,1,""),"")</f>
        <v/>
      </c>
      <c r="CP606" s="171" t="str">
        <f>IF(Table1[[#This Row],[Multiple audience]]&lt;&gt;1,IF(Table1[[#This Row],[Energy / Sus Assessors]]=1,1,""),"")</f>
        <v/>
      </c>
      <c r="CQ606" s="171" t="str">
        <f>IF(Table1[[#This Row],[Multiple audience]]&lt;&gt;1,IF(Table1[[#This Row],[Semi-skilled]]=1,1,""),"")</f>
        <v/>
      </c>
      <c r="CR606" s="171" t="str">
        <f>IF(Table1[[#This Row],[Multiple audience]]&lt;&gt;1,IF(Table1[[#This Row],[Trades]]=1,1,""),"")</f>
        <v/>
      </c>
      <c r="CS606" s="171" t="str">
        <f>IF(Table1[[#This Row],[Multiple audience]]&lt;&gt;1,IF(Table1[[#This Row],[Other]]=1,1,""),"")</f>
        <v/>
      </c>
      <c r="CT606" s="171" t="str">
        <f>IF(SUM(Table1[[#This Row],[General Audience]:[Other]])&gt;1,1,"")</f>
        <v/>
      </c>
      <c r="CU606" s="171" t="str">
        <f>IF(Table1[[#This Row],[Various  ]]&lt;&gt;1,IF(Table1[[#This Row],[Calculator / Software]]=1,1,""),"")</f>
        <v/>
      </c>
      <c r="CV606" s="171" t="str">
        <f>IF(Table1[[#This Row],[Various  ]]&lt;&gt;1,IF(Table1[[#This Row],[Information  ]]=1,1,""),"")</f>
        <v/>
      </c>
      <c r="CW606" s="171" t="str">
        <f>IF(Table1[[#This Row],[Various  ]]&lt;&gt;1,IF(Table1[[#This Row],[Interactive Tool]]=1,1,""),"")</f>
        <v/>
      </c>
      <c r="CX606" s="171" t="str">
        <f>IF(Table1[[#This Row],[Various  ]]&lt;&gt;1,IF(Table1[[#This Row],[Technical Specifications]]=1,1,""),"")</f>
        <v/>
      </c>
      <c r="CY606" s="171" t="str">
        <f>IF(Table1[[#This Row],[Various  ]]&lt;&gt;1,IF(Table1[[#This Row],[Training Resources]]=1,1,""),"")</f>
        <v/>
      </c>
      <c r="CZ606" s="171" t="str">
        <f>IF(Table1[[#This Row],[Various  ]]&lt;&gt;1,IF(Table1[[#This Row],[Toolbox]]=1,1,""),"")</f>
        <v/>
      </c>
      <c r="DA606" s="169" t="str">
        <f>IF(Table1[[#This Row],[Various  ]]&lt;&gt;1,IF(Table1[[#This Row],[Video]]=1,1,""),"")</f>
        <v/>
      </c>
      <c r="DB606" s="169" t="str">
        <f>IF(Table1[[#This Row],[Various  ]]&lt;&gt;1,IF(Table1[[#This Row],[Case study]]=1,1,""),"")</f>
        <v/>
      </c>
      <c r="DC606" s="169" t="str">
        <f>IF(Table1[[#This Row],[Various  ]]&lt;&gt;1,IF(Table1[[#This Row],[Other   ]]=1,1,""),"")</f>
        <v/>
      </c>
      <c r="DD606" s="169" t="str">
        <f>IF(Table1[[#This Row],[Various  ]]&lt;&gt;1,IF(Table1[[#This Row],[Standards]]=1,1,""),"")</f>
        <v/>
      </c>
      <c r="DE606" s="169" t="str">
        <f>IF(Table1[[#This Row],[Various]]=1,1,IF(SUM(Table1[[#This Row],[Calculator / Software]:[Standards]])&gt;1,1,""))</f>
        <v/>
      </c>
      <c r="DF606" s="169" t="str">
        <f>IF(Table1[[#This Row],[Multiple NCC links]]&lt;&gt;1,IF(Table1[[#This Row],[Design]]=1,1,""),"")</f>
        <v/>
      </c>
      <c r="DG606" s="169" t="str">
        <f>IF(Table1[[#This Row],[Multiple NCC links]]&lt;&gt;1,IF(Table1[[#This Row],[Assessment / Verification]]=1,1,""),"")</f>
        <v/>
      </c>
      <c r="DH606" s="169" t="str">
        <f>IF(Table1[[#This Row],[Multiple NCC links]]&lt;&gt;1,IF(Table1[[#This Row],[Climate Specific ]]=1,1,""),"")</f>
        <v/>
      </c>
      <c r="DI606" s="169" t="str">
        <f>IF(Table1[[#This Row],[Multiple NCC links]]&lt;&gt;1,IF(Table1[[#This Row],[Alterations / Additions]]=1,1,""),"")</f>
        <v/>
      </c>
      <c r="DJ606" s="169" t="str">
        <f>IF(Table1[[#This Row],[Multiple NCC links]]&lt;&gt;1,IF(Table1[[#This Row],[Glazing]]=1,1,""),"")</f>
        <v/>
      </c>
      <c r="DK606" s="169" t="str">
        <f>IF(Table1[[#This Row],[Multiple NCC links]]&lt;&gt;1,IF(Table1[[#This Row],[Building Fabric / Thermal / Sealing]]=1,1,""),"")</f>
        <v/>
      </c>
      <c r="DL606" s="169" t="str">
        <f>IF(Table1[[#This Row],[Multiple NCC links]]&lt;&gt;1,IF(Table1[[#This Row],[Lighting]]=1,1,""),"")</f>
        <v/>
      </c>
      <c r="DM606" s="169" t="str">
        <f>IF(Table1[[#This Row],[Multiple NCC links]]&lt;&gt;1,IF(Table1[[#This Row],[HVAC]]=1,1,""),"")</f>
        <v/>
      </c>
      <c r="DN606" s="169" t="str">
        <f>IF(Table1[[#This Row],[Multiple NCC links]]&lt;&gt;1,IF(Table1[[#This Row],[Services]]=1,1,""),"")</f>
        <v/>
      </c>
      <c r="DO606" s="169" t="str">
        <f>IF(Table1[[#This Row],[Multiple NCC links]]&lt;&gt;1,IF(Table1[[#This Row],[Maintenance &amp; Monitoring]]=1,1,""),"")</f>
        <v/>
      </c>
      <c r="DP606" s="169" t="str">
        <f>IF(Table1[[#This Row],[Multiple NCC links]]&lt;&gt;1,IF(Table1[[#This Row],[Hand over / Operations]]=1,1,""),"")</f>
        <v/>
      </c>
      <c r="DQ606" s="169" t="str">
        <f>IF(Table1[[#This Row],[Multiple NCC links]]&lt;&gt;1,IF(Table1[[#This Row],[As built assessment]]=1,1,""),"")</f>
        <v/>
      </c>
      <c r="DR606" s="169" t="str">
        <f>IF(Table1[[#This Row],[Multiple NCC links]]&lt;&gt;1,IF(Table1[[#This Row],[Beyond compliance]]=1,1,""),"")</f>
        <v/>
      </c>
      <c r="DS606" s="169" t="str">
        <f>IF(SUM(Table1[[#This Row],[Design]:[Beyond compliance]])&gt;1,1,"")</f>
        <v/>
      </c>
      <c r="DT606" s="169" t="str">
        <f>IF(Table1[[#This Row],[Both Residential &amp; Commercial4]]&lt;&gt;1,IF(Table1[[#This Row],[Residential]]=1,1,""),"")</f>
        <v/>
      </c>
      <c r="DU606" s="169" t="str">
        <f>IF(Table1[[#This Row],[Both Residential &amp; Commercial4]]&lt;&gt;1,IF(Table1[[#This Row],[Commercial]]=1,1,""),"")</f>
        <v/>
      </c>
      <c r="DV606" s="169" t="str">
        <f>Table1[[#This Row],[Residential &amp; Commercial]]</f>
        <v/>
      </c>
      <c r="DW606" s="169"/>
    </row>
    <row r="607" spans="1:127" s="49" customFormat="1" ht="20.25" thickTop="1" thickBot="1" x14ac:dyDescent="0.35">
      <c r="A607" s="97"/>
      <c r="B607" s="97"/>
      <c r="C607" s="88"/>
      <c r="D607" s="88"/>
      <c r="E607" s="176"/>
      <c r="F607" s="176"/>
      <c r="G607" s="176"/>
      <c r="H607" s="176"/>
      <c r="I607" s="90" t="str">
        <f>IF(AND(Table1[[#This Row],[General]]=1,Table1[[#This Row],[Beginner]]=1,Table1[[#This Row],[Intermediate]]=1,Table1[[#This Row],[Advanced]]=1),1,"")</f>
        <v/>
      </c>
      <c r="J607" s="90" t="str">
        <f>CONCATENATE(IF(Table1[[#This Row],[General]]=1,"General, ",""), IF(Table1[[#This Row],[Beginner]]=1,"Beginner, ",""),IF(Table1[[#This Row],[Intermediate]]=1,"Intermediate, ",""), IF(Table1[[#This Row],[Advanced]]=1,"Advanced",""))</f>
        <v/>
      </c>
      <c r="K607" s="91"/>
      <c r="L607" s="179"/>
      <c r="M607" s="91"/>
      <c r="N607" s="91"/>
      <c r="O607" s="159"/>
      <c r="P607" s="91"/>
      <c r="Q607" s="91"/>
      <c r="R607" s="91"/>
      <c r="S60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07" s="102"/>
      <c r="U607" s="102"/>
      <c r="V607" s="240"/>
      <c r="W607" s="240"/>
      <c r="X607" s="102"/>
      <c r="Y607" s="102"/>
      <c r="Z607" s="102"/>
      <c r="AA607" s="102"/>
      <c r="AB607" s="102"/>
      <c r="AC607" s="102"/>
      <c r="AD607" s="102"/>
      <c r="AE607" s="102"/>
      <c r="AF607" s="102"/>
      <c r="AG60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07" s="103"/>
      <c r="AI607" s="103"/>
      <c r="AJ607" s="103"/>
      <c r="AK607" s="74" t="str">
        <f>CONCATENATE(IF(Table1[[#This Row],[Digital]]=1,"Digital, ",""),IF(Table1[[#This Row],[Face to Face]]=1,"Face to face, ",""),IF(Table1[[#This Row],[Blended]]=1,"Blended",""))</f>
        <v/>
      </c>
      <c r="AL607" s="99"/>
      <c r="AM607" s="104"/>
      <c r="AN607" s="130"/>
      <c r="AO607" s="94"/>
      <c r="AP607" s="182"/>
      <c r="AQ607" s="94"/>
      <c r="AR607" s="94"/>
      <c r="AS607" s="94"/>
      <c r="AT607" s="94"/>
      <c r="AU607" s="94"/>
      <c r="AV607" s="182"/>
      <c r="AW607" s="182"/>
      <c r="AX607" s="182"/>
      <c r="AY607" s="94"/>
      <c r="AZ60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0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07" s="95"/>
      <c r="BC607" s="95"/>
      <c r="BD607" s="90" t="str">
        <f>IF(AND(Table1[[#This Row],[Residential]]=1,Table1[[#This Row],[Commercial]]=1),1,"")</f>
        <v/>
      </c>
      <c r="BE607" s="90" t="str">
        <f>CONCATENATE(IF(Table1[[#This Row],[Residential]]=1,"Residential, ",""),IF(Table1[[#This Row],[Commercial]]=1,"Commercial",""))</f>
        <v/>
      </c>
      <c r="BF607" s="94"/>
      <c r="BG607" s="94"/>
      <c r="BH607" s="94"/>
      <c r="BI607" s="94"/>
      <c r="BJ607" s="94"/>
      <c r="BK607" s="94"/>
      <c r="BL607" s="94"/>
      <c r="BM607" s="182"/>
      <c r="BN607" s="94"/>
      <c r="BO60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07" s="178"/>
      <c r="BQ607" s="120"/>
      <c r="BR607" s="132"/>
      <c r="BS607" s="120"/>
      <c r="BT607" s="175"/>
      <c r="BU607" s="175"/>
      <c r="BV607" s="175"/>
      <c r="BW607" s="121"/>
      <c r="BX607" s="121"/>
      <c r="BY607" s="121"/>
      <c r="BZ607" s="227"/>
      <c r="CA60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07" s="48">
        <f>COUNTIF(Table1[[#This Row],[Validity]:[Alignment with NCC (Yes=1,No=0)]],"N/A")</f>
        <v>0</v>
      </c>
      <c r="CC607" s="48">
        <f>IF(ISERROR(Table1[[#This Row],[Total Quality Score (out of 10)]]/(4-Table1[[#This Row],[N/A Count]])),0,Table1[[#This Row],[Total Quality Score (out of 10)]]/(4-Table1[[#This Row],[N/A Count]]))</f>
        <v>0</v>
      </c>
      <c r="CD607" s="106"/>
      <c r="CE607" s="106"/>
      <c r="CF607" s="172" t="str">
        <f>IF(SUM(Table1[[#This Row],[Multiple]:[Level (all)62]])&lt;1,IF(Table1[[#This Row],[General]]=1,1,""),"")</f>
        <v/>
      </c>
      <c r="CG607" s="172" t="str">
        <f>IF(SUM(Table1[[#This Row],[Multiple]:[Level (all)62]])&lt;1,IF(Table1[[#This Row],[Beginner]]=1,1,""),"")</f>
        <v/>
      </c>
      <c r="CH607" s="171" t="str">
        <f>IF(SUM(Table1[[#This Row],[Multiple]:[Level (all)62]])&lt;1,IF(Table1[[#This Row],[Intermediate]]=1,1,""),"")</f>
        <v/>
      </c>
      <c r="CI607" s="171" t="str">
        <f>IF(SUM(Table1[[#This Row],[Multiple]:[Level (all)62]])&lt;1,IF(Table1[[#This Row],[Advanced]]=1,1,""),"")</f>
        <v/>
      </c>
      <c r="CJ607" s="171" t="str">
        <f>IF(AND(SUM(Table1[[#This Row],[General]:[Advanced]])&lt;4,SUM(Table1[[#This Row],[General]:[Advanced]])&gt;1),1,"")</f>
        <v/>
      </c>
      <c r="CK607" s="171" t="str">
        <f>Table1[[#This Row],[Level (all)]]</f>
        <v/>
      </c>
      <c r="CL607" s="171" t="str">
        <f>IF(Table1[[#This Row],[Multiple audience]]&lt;&gt;1,IF(Table1[[#This Row],[General Audience]]=1,1,""),"")</f>
        <v/>
      </c>
      <c r="CM607" s="171" t="str">
        <f>IF(Table1[[#This Row],[Multiple audience]]&lt;&gt;1,IF(Table1[[#This Row],[Planners / Designers ]]=1,1,""),"")</f>
        <v/>
      </c>
      <c r="CN607" s="171" t="str">
        <f>IF(Table1[[#This Row],[Multiple audience]]&lt;&gt;1,IF(Table1[[#This Row],[Regulatory Assessors]]=1,1,""),"")</f>
        <v/>
      </c>
      <c r="CO607" s="171" t="str">
        <f>IF(Table1[[#This Row],[Multiple audience]]&lt;&gt;1,IF(Table1[[#This Row],[Builders / Management]]=1,1,""),"")</f>
        <v/>
      </c>
      <c r="CP607" s="171" t="str">
        <f>IF(Table1[[#This Row],[Multiple audience]]&lt;&gt;1,IF(Table1[[#This Row],[Energy / Sus Assessors]]=1,1,""),"")</f>
        <v/>
      </c>
      <c r="CQ607" s="171" t="str">
        <f>IF(Table1[[#This Row],[Multiple audience]]&lt;&gt;1,IF(Table1[[#This Row],[Semi-skilled]]=1,1,""),"")</f>
        <v/>
      </c>
      <c r="CR607" s="171" t="str">
        <f>IF(Table1[[#This Row],[Multiple audience]]&lt;&gt;1,IF(Table1[[#This Row],[Trades]]=1,1,""),"")</f>
        <v/>
      </c>
      <c r="CS607" s="171" t="str">
        <f>IF(Table1[[#This Row],[Multiple audience]]&lt;&gt;1,IF(Table1[[#This Row],[Other]]=1,1,""),"")</f>
        <v/>
      </c>
      <c r="CT607" s="171" t="str">
        <f>IF(SUM(Table1[[#This Row],[General Audience]:[Other]])&gt;1,1,"")</f>
        <v/>
      </c>
      <c r="CU607" s="171" t="str">
        <f>IF(Table1[[#This Row],[Various  ]]&lt;&gt;1,IF(Table1[[#This Row],[Calculator / Software]]=1,1,""),"")</f>
        <v/>
      </c>
      <c r="CV607" s="171" t="str">
        <f>IF(Table1[[#This Row],[Various  ]]&lt;&gt;1,IF(Table1[[#This Row],[Information  ]]=1,1,""),"")</f>
        <v/>
      </c>
      <c r="CW607" s="171" t="str">
        <f>IF(Table1[[#This Row],[Various  ]]&lt;&gt;1,IF(Table1[[#This Row],[Interactive Tool]]=1,1,""),"")</f>
        <v/>
      </c>
      <c r="CX607" s="171" t="str">
        <f>IF(Table1[[#This Row],[Various  ]]&lt;&gt;1,IF(Table1[[#This Row],[Technical Specifications]]=1,1,""),"")</f>
        <v/>
      </c>
      <c r="CY607" s="171" t="str">
        <f>IF(Table1[[#This Row],[Various  ]]&lt;&gt;1,IF(Table1[[#This Row],[Training Resources]]=1,1,""),"")</f>
        <v/>
      </c>
      <c r="CZ607" s="171" t="str">
        <f>IF(Table1[[#This Row],[Various  ]]&lt;&gt;1,IF(Table1[[#This Row],[Toolbox]]=1,1,""),"")</f>
        <v/>
      </c>
      <c r="DA607" s="169" t="str">
        <f>IF(Table1[[#This Row],[Various  ]]&lt;&gt;1,IF(Table1[[#This Row],[Video]]=1,1,""),"")</f>
        <v/>
      </c>
      <c r="DB607" s="169" t="str">
        <f>IF(Table1[[#This Row],[Various  ]]&lt;&gt;1,IF(Table1[[#This Row],[Case study]]=1,1,""),"")</f>
        <v/>
      </c>
      <c r="DC607" s="169" t="str">
        <f>IF(Table1[[#This Row],[Various  ]]&lt;&gt;1,IF(Table1[[#This Row],[Other   ]]=1,1,""),"")</f>
        <v/>
      </c>
      <c r="DD607" s="169" t="str">
        <f>IF(Table1[[#This Row],[Various  ]]&lt;&gt;1,IF(Table1[[#This Row],[Standards]]=1,1,""),"")</f>
        <v/>
      </c>
      <c r="DE607" s="169" t="str">
        <f>IF(Table1[[#This Row],[Various]]=1,1,IF(SUM(Table1[[#This Row],[Calculator / Software]:[Standards]])&gt;1,1,""))</f>
        <v/>
      </c>
      <c r="DF607" s="169" t="str">
        <f>IF(Table1[[#This Row],[Multiple NCC links]]&lt;&gt;1,IF(Table1[[#This Row],[Design]]=1,1,""),"")</f>
        <v/>
      </c>
      <c r="DG607" s="169" t="str">
        <f>IF(Table1[[#This Row],[Multiple NCC links]]&lt;&gt;1,IF(Table1[[#This Row],[Assessment / Verification]]=1,1,""),"")</f>
        <v/>
      </c>
      <c r="DH607" s="169" t="str">
        <f>IF(Table1[[#This Row],[Multiple NCC links]]&lt;&gt;1,IF(Table1[[#This Row],[Climate Specific ]]=1,1,""),"")</f>
        <v/>
      </c>
      <c r="DI607" s="169" t="str">
        <f>IF(Table1[[#This Row],[Multiple NCC links]]&lt;&gt;1,IF(Table1[[#This Row],[Alterations / Additions]]=1,1,""),"")</f>
        <v/>
      </c>
      <c r="DJ607" s="169" t="str">
        <f>IF(Table1[[#This Row],[Multiple NCC links]]&lt;&gt;1,IF(Table1[[#This Row],[Glazing]]=1,1,""),"")</f>
        <v/>
      </c>
      <c r="DK607" s="169" t="str">
        <f>IF(Table1[[#This Row],[Multiple NCC links]]&lt;&gt;1,IF(Table1[[#This Row],[Building Fabric / Thermal / Sealing]]=1,1,""),"")</f>
        <v/>
      </c>
      <c r="DL607" s="169" t="str">
        <f>IF(Table1[[#This Row],[Multiple NCC links]]&lt;&gt;1,IF(Table1[[#This Row],[Lighting]]=1,1,""),"")</f>
        <v/>
      </c>
      <c r="DM607" s="169" t="str">
        <f>IF(Table1[[#This Row],[Multiple NCC links]]&lt;&gt;1,IF(Table1[[#This Row],[HVAC]]=1,1,""),"")</f>
        <v/>
      </c>
      <c r="DN607" s="169" t="str">
        <f>IF(Table1[[#This Row],[Multiple NCC links]]&lt;&gt;1,IF(Table1[[#This Row],[Services]]=1,1,""),"")</f>
        <v/>
      </c>
      <c r="DO607" s="169" t="str">
        <f>IF(Table1[[#This Row],[Multiple NCC links]]&lt;&gt;1,IF(Table1[[#This Row],[Maintenance &amp; Monitoring]]=1,1,""),"")</f>
        <v/>
      </c>
      <c r="DP607" s="169" t="str">
        <f>IF(Table1[[#This Row],[Multiple NCC links]]&lt;&gt;1,IF(Table1[[#This Row],[Hand over / Operations]]=1,1,""),"")</f>
        <v/>
      </c>
      <c r="DQ607" s="169" t="str">
        <f>IF(Table1[[#This Row],[Multiple NCC links]]&lt;&gt;1,IF(Table1[[#This Row],[As built assessment]]=1,1,""),"")</f>
        <v/>
      </c>
      <c r="DR607" s="169" t="str">
        <f>IF(Table1[[#This Row],[Multiple NCC links]]&lt;&gt;1,IF(Table1[[#This Row],[Beyond compliance]]=1,1,""),"")</f>
        <v/>
      </c>
      <c r="DS607" s="169" t="str">
        <f>IF(SUM(Table1[[#This Row],[Design]:[Beyond compliance]])&gt;1,1,"")</f>
        <v/>
      </c>
      <c r="DT607" s="169" t="str">
        <f>IF(Table1[[#This Row],[Both Residential &amp; Commercial4]]&lt;&gt;1,IF(Table1[[#This Row],[Residential]]=1,1,""),"")</f>
        <v/>
      </c>
      <c r="DU607" s="169" t="str">
        <f>IF(Table1[[#This Row],[Both Residential &amp; Commercial4]]&lt;&gt;1,IF(Table1[[#This Row],[Commercial]]=1,1,""),"")</f>
        <v/>
      </c>
      <c r="DV607" s="169" t="str">
        <f>Table1[[#This Row],[Residential &amp; Commercial]]</f>
        <v/>
      </c>
      <c r="DW607" s="169"/>
    </row>
    <row r="608" spans="1:127" s="49" customFormat="1" ht="20.25" thickTop="1" thickBot="1" x14ac:dyDescent="0.35">
      <c r="A608" s="97"/>
      <c r="B608" s="97"/>
      <c r="C608" s="88"/>
      <c r="D608" s="88"/>
      <c r="E608" s="176"/>
      <c r="F608" s="176"/>
      <c r="G608" s="176"/>
      <c r="H608" s="176"/>
      <c r="I608" s="90" t="str">
        <f>IF(AND(Table1[[#This Row],[General]]=1,Table1[[#This Row],[Beginner]]=1,Table1[[#This Row],[Intermediate]]=1,Table1[[#This Row],[Advanced]]=1),1,"")</f>
        <v/>
      </c>
      <c r="J608" s="90" t="str">
        <f>CONCATENATE(IF(Table1[[#This Row],[General]]=1,"General, ",""), IF(Table1[[#This Row],[Beginner]]=1,"Beginner, ",""),IF(Table1[[#This Row],[Intermediate]]=1,"Intermediate, ",""), IF(Table1[[#This Row],[Advanced]]=1,"Advanced",""))</f>
        <v/>
      </c>
      <c r="K608" s="91"/>
      <c r="L608" s="179"/>
      <c r="M608" s="91"/>
      <c r="N608" s="91"/>
      <c r="O608" s="159"/>
      <c r="P608" s="91"/>
      <c r="Q608" s="91"/>
      <c r="R608" s="91"/>
      <c r="S60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08" s="102"/>
      <c r="U608" s="102"/>
      <c r="V608" s="240"/>
      <c r="W608" s="240"/>
      <c r="X608" s="102"/>
      <c r="Y608" s="102"/>
      <c r="Z608" s="102"/>
      <c r="AA608" s="102"/>
      <c r="AB608" s="102"/>
      <c r="AC608" s="102"/>
      <c r="AD608" s="102"/>
      <c r="AE608" s="102"/>
      <c r="AF608" s="102"/>
      <c r="AG60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08" s="103"/>
      <c r="AI608" s="103"/>
      <c r="AJ608" s="103"/>
      <c r="AK608" s="74" t="str">
        <f>CONCATENATE(IF(Table1[[#This Row],[Digital]]=1,"Digital, ",""),IF(Table1[[#This Row],[Face to Face]]=1,"Face to face, ",""),IF(Table1[[#This Row],[Blended]]=1,"Blended",""))</f>
        <v/>
      </c>
      <c r="AL608" s="99"/>
      <c r="AM608" s="104"/>
      <c r="AN608" s="130"/>
      <c r="AO608" s="94"/>
      <c r="AP608" s="182"/>
      <c r="AQ608" s="94"/>
      <c r="AR608" s="94"/>
      <c r="AS608" s="94"/>
      <c r="AT608" s="94"/>
      <c r="AU608" s="94"/>
      <c r="AV608" s="182"/>
      <c r="AW608" s="182"/>
      <c r="AX608" s="182"/>
      <c r="AY608" s="94"/>
      <c r="AZ60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0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08" s="95"/>
      <c r="BC608" s="95"/>
      <c r="BD608" s="90" t="str">
        <f>IF(AND(Table1[[#This Row],[Residential]]=1,Table1[[#This Row],[Commercial]]=1),1,"")</f>
        <v/>
      </c>
      <c r="BE608" s="90" t="str">
        <f>CONCATENATE(IF(Table1[[#This Row],[Residential]]=1,"Residential, ",""),IF(Table1[[#This Row],[Commercial]]=1,"Commercial",""))</f>
        <v/>
      </c>
      <c r="BF608" s="94"/>
      <c r="BG608" s="94"/>
      <c r="BH608" s="94"/>
      <c r="BI608" s="94"/>
      <c r="BJ608" s="94"/>
      <c r="BK608" s="94"/>
      <c r="BL608" s="94"/>
      <c r="BM608" s="182"/>
      <c r="BN608" s="94"/>
      <c r="BO60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08" s="178"/>
      <c r="BQ608" s="120"/>
      <c r="BR608" s="132"/>
      <c r="BS608" s="120"/>
      <c r="BT608" s="175"/>
      <c r="BU608" s="175"/>
      <c r="BV608" s="175"/>
      <c r="BW608" s="121"/>
      <c r="BX608" s="121"/>
      <c r="BY608" s="121"/>
      <c r="BZ608" s="227"/>
      <c r="CA60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08" s="48">
        <f>COUNTIF(Table1[[#This Row],[Validity]:[Alignment with NCC (Yes=1,No=0)]],"N/A")</f>
        <v>0</v>
      </c>
      <c r="CC608" s="48">
        <f>IF(ISERROR(Table1[[#This Row],[Total Quality Score (out of 10)]]/(4-Table1[[#This Row],[N/A Count]])),0,Table1[[#This Row],[Total Quality Score (out of 10)]]/(4-Table1[[#This Row],[N/A Count]]))</f>
        <v>0</v>
      </c>
      <c r="CD608" s="106"/>
      <c r="CE608" s="106"/>
      <c r="CF608" s="172" t="str">
        <f>IF(SUM(Table1[[#This Row],[Multiple]:[Level (all)62]])&lt;1,IF(Table1[[#This Row],[General]]=1,1,""),"")</f>
        <v/>
      </c>
      <c r="CG608" s="172" t="str">
        <f>IF(SUM(Table1[[#This Row],[Multiple]:[Level (all)62]])&lt;1,IF(Table1[[#This Row],[Beginner]]=1,1,""),"")</f>
        <v/>
      </c>
      <c r="CH608" s="171" t="str">
        <f>IF(SUM(Table1[[#This Row],[Multiple]:[Level (all)62]])&lt;1,IF(Table1[[#This Row],[Intermediate]]=1,1,""),"")</f>
        <v/>
      </c>
      <c r="CI608" s="171" t="str">
        <f>IF(SUM(Table1[[#This Row],[Multiple]:[Level (all)62]])&lt;1,IF(Table1[[#This Row],[Advanced]]=1,1,""),"")</f>
        <v/>
      </c>
      <c r="CJ608" s="171" t="str">
        <f>IF(AND(SUM(Table1[[#This Row],[General]:[Advanced]])&lt;4,SUM(Table1[[#This Row],[General]:[Advanced]])&gt;1),1,"")</f>
        <v/>
      </c>
      <c r="CK608" s="171" t="str">
        <f>Table1[[#This Row],[Level (all)]]</f>
        <v/>
      </c>
      <c r="CL608" s="171" t="str">
        <f>IF(Table1[[#This Row],[Multiple audience]]&lt;&gt;1,IF(Table1[[#This Row],[General Audience]]=1,1,""),"")</f>
        <v/>
      </c>
      <c r="CM608" s="171" t="str">
        <f>IF(Table1[[#This Row],[Multiple audience]]&lt;&gt;1,IF(Table1[[#This Row],[Planners / Designers ]]=1,1,""),"")</f>
        <v/>
      </c>
      <c r="CN608" s="171" t="str">
        <f>IF(Table1[[#This Row],[Multiple audience]]&lt;&gt;1,IF(Table1[[#This Row],[Regulatory Assessors]]=1,1,""),"")</f>
        <v/>
      </c>
      <c r="CO608" s="171" t="str">
        <f>IF(Table1[[#This Row],[Multiple audience]]&lt;&gt;1,IF(Table1[[#This Row],[Builders / Management]]=1,1,""),"")</f>
        <v/>
      </c>
      <c r="CP608" s="171" t="str">
        <f>IF(Table1[[#This Row],[Multiple audience]]&lt;&gt;1,IF(Table1[[#This Row],[Energy / Sus Assessors]]=1,1,""),"")</f>
        <v/>
      </c>
      <c r="CQ608" s="171" t="str">
        <f>IF(Table1[[#This Row],[Multiple audience]]&lt;&gt;1,IF(Table1[[#This Row],[Semi-skilled]]=1,1,""),"")</f>
        <v/>
      </c>
      <c r="CR608" s="171" t="str">
        <f>IF(Table1[[#This Row],[Multiple audience]]&lt;&gt;1,IF(Table1[[#This Row],[Trades]]=1,1,""),"")</f>
        <v/>
      </c>
      <c r="CS608" s="171" t="str">
        <f>IF(Table1[[#This Row],[Multiple audience]]&lt;&gt;1,IF(Table1[[#This Row],[Other]]=1,1,""),"")</f>
        <v/>
      </c>
      <c r="CT608" s="171" t="str">
        <f>IF(SUM(Table1[[#This Row],[General Audience]:[Other]])&gt;1,1,"")</f>
        <v/>
      </c>
      <c r="CU608" s="171" t="str">
        <f>IF(Table1[[#This Row],[Various  ]]&lt;&gt;1,IF(Table1[[#This Row],[Calculator / Software]]=1,1,""),"")</f>
        <v/>
      </c>
      <c r="CV608" s="171" t="str">
        <f>IF(Table1[[#This Row],[Various  ]]&lt;&gt;1,IF(Table1[[#This Row],[Information  ]]=1,1,""),"")</f>
        <v/>
      </c>
      <c r="CW608" s="171" t="str">
        <f>IF(Table1[[#This Row],[Various  ]]&lt;&gt;1,IF(Table1[[#This Row],[Interactive Tool]]=1,1,""),"")</f>
        <v/>
      </c>
      <c r="CX608" s="171" t="str">
        <f>IF(Table1[[#This Row],[Various  ]]&lt;&gt;1,IF(Table1[[#This Row],[Technical Specifications]]=1,1,""),"")</f>
        <v/>
      </c>
      <c r="CY608" s="171" t="str">
        <f>IF(Table1[[#This Row],[Various  ]]&lt;&gt;1,IF(Table1[[#This Row],[Training Resources]]=1,1,""),"")</f>
        <v/>
      </c>
      <c r="CZ608" s="171" t="str">
        <f>IF(Table1[[#This Row],[Various  ]]&lt;&gt;1,IF(Table1[[#This Row],[Toolbox]]=1,1,""),"")</f>
        <v/>
      </c>
      <c r="DA608" s="169" t="str">
        <f>IF(Table1[[#This Row],[Various  ]]&lt;&gt;1,IF(Table1[[#This Row],[Video]]=1,1,""),"")</f>
        <v/>
      </c>
      <c r="DB608" s="169" t="str">
        <f>IF(Table1[[#This Row],[Various  ]]&lt;&gt;1,IF(Table1[[#This Row],[Case study]]=1,1,""),"")</f>
        <v/>
      </c>
      <c r="DC608" s="169" t="str">
        <f>IF(Table1[[#This Row],[Various  ]]&lt;&gt;1,IF(Table1[[#This Row],[Other   ]]=1,1,""),"")</f>
        <v/>
      </c>
      <c r="DD608" s="169" t="str">
        <f>IF(Table1[[#This Row],[Various  ]]&lt;&gt;1,IF(Table1[[#This Row],[Standards]]=1,1,""),"")</f>
        <v/>
      </c>
      <c r="DE608" s="169" t="str">
        <f>IF(Table1[[#This Row],[Various]]=1,1,IF(SUM(Table1[[#This Row],[Calculator / Software]:[Standards]])&gt;1,1,""))</f>
        <v/>
      </c>
      <c r="DF608" s="169" t="str">
        <f>IF(Table1[[#This Row],[Multiple NCC links]]&lt;&gt;1,IF(Table1[[#This Row],[Design]]=1,1,""),"")</f>
        <v/>
      </c>
      <c r="DG608" s="169" t="str">
        <f>IF(Table1[[#This Row],[Multiple NCC links]]&lt;&gt;1,IF(Table1[[#This Row],[Assessment / Verification]]=1,1,""),"")</f>
        <v/>
      </c>
      <c r="DH608" s="169" t="str">
        <f>IF(Table1[[#This Row],[Multiple NCC links]]&lt;&gt;1,IF(Table1[[#This Row],[Climate Specific ]]=1,1,""),"")</f>
        <v/>
      </c>
      <c r="DI608" s="169" t="str">
        <f>IF(Table1[[#This Row],[Multiple NCC links]]&lt;&gt;1,IF(Table1[[#This Row],[Alterations / Additions]]=1,1,""),"")</f>
        <v/>
      </c>
      <c r="DJ608" s="169" t="str">
        <f>IF(Table1[[#This Row],[Multiple NCC links]]&lt;&gt;1,IF(Table1[[#This Row],[Glazing]]=1,1,""),"")</f>
        <v/>
      </c>
      <c r="DK608" s="169" t="str">
        <f>IF(Table1[[#This Row],[Multiple NCC links]]&lt;&gt;1,IF(Table1[[#This Row],[Building Fabric / Thermal / Sealing]]=1,1,""),"")</f>
        <v/>
      </c>
      <c r="DL608" s="169" t="str">
        <f>IF(Table1[[#This Row],[Multiple NCC links]]&lt;&gt;1,IF(Table1[[#This Row],[Lighting]]=1,1,""),"")</f>
        <v/>
      </c>
      <c r="DM608" s="169" t="str">
        <f>IF(Table1[[#This Row],[Multiple NCC links]]&lt;&gt;1,IF(Table1[[#This Row],[HVAC]]=1,1,""),"")</f>
        <v/>
      </c>
      <c r="DN608" s="169" t="str">
        <f>IF(Table1[[#This Row],[Multiple NCC links]]&lt;&gt;1,IF(Table1[[#This Row],[Services]]=1,1,""),"")</f>
        <v/>
      </c>
      <c r="DO608" s="169" t="str">
        <f>IF(Table1[[#This Row],[Multiple NCC links]]&lt;&gt;1,IF(Table1[[#This Row],[Maintenance &amp; Monitoring]]=1,1,""),"")</f>
        <v/>
      </c>
      <c r="DP608" s="169" t="str">
        <f>IF(Table1[[#This Row],[Multiple NCC links]]&lt;&gt;1,IF(Table1[[#This Row],[Hand over / Operations]]=1,1,""),"")</f>
        <v/>
      </c>
      <c r="DQ608" s="169" t="str">
        <f>IF(Table1[[#This Row],[Multiple NCC links]]&lt;&gt;1,IF(Table1[[#This Row],[As built assessment]]=1,1,""),"")</f>
        <v/>
      </c>
      <c r="DR608" s="169" t="str">
        <f>IF(Table1[[#This Row],[Multiple NCC links]]&lt;&gt;1,IF(Table1[[#This Row],[Beyond compliance]]=1,1,""),"")</f>
        <v/>
      </c>
      <c r="DS608" s="169" t="str">
        <f>IF(SUM(Table1[[#This Row],[Design]:[Beyond compliance]])&gt;1,1,"")</f>
        <v/>
      </c>
      <c r="DT608" s="169" t="str">
        <f>IF(Table1[[#This Row],[Both Residential &amp; Commercial4]]&lt;&gt;1,IF(Table1[[#This Row],[Residential]]=1,1,""),"")</f>
        <v/>
      </c>
      <c r="DU608" s="169" t="str">
        <f>IF(Table1[[#This Row],[Both Residential &amp; Commercial4]]&lt;&gt;1,IF(Table1[[#This Row],[Commercial]]=1,1,""),"")</f>
        <v/>
      </c>
      <c r="DV608" s="169" t="str">
        <f>Table1[[#This Row],[Residential &amp; Commercial]]</f>
        <v/>
      </c>
      <c r="DW608" s="169"/>
    </row>
    <row r="609" spans="1:127" s="49" customFormat="1" ht="20.25" thickTop="1" thickBot="1" x14ac:dyDescent="0.35">
      <c r="A609" s="97"/>
      <c r="B609" s="97"/>
      <c r="C609" s="88"/>
      <c r="D609" s="88"/>
      <c r="E609" s="176"/>
      <c r="F609" s="176"/>
      <c r="G609" s="176"/>
      <c r="H609" s="176"/>
      <c r="I609" s="90" t="str">
        <f>IF(AND(Table1[[#This Row],[General]]=1,Table1[[#This Row],[Beginner]]=1,Table1[[#This Row],[Intermediate]]=1,Table1[[#This Row],[Advanced]]=1),1,"")</f>
        <v/>
      </c>
      <c r="J609" s="90" t="str">
        <f>CONCATENATE(IF(Table1[[#This Row],[General]]=1,"General, ",""), IF(Table1[[#This Row],[Beginner]]=1,"Beginner, ",""),IF(Table1[[#This Row],[Intermediate]]=1,"Intermediate, ",""), IF(Table1[[#This Row],[Advanced]]=1,"Advanced",""))</f>
        <v/>
      </c>
      <c r="K609" s="91"/>
      <c r="L609" s="179"/>
      <c r="M609" s="91"/>
      <c r="N609" s="91"/>
      <c r="O609" s="159"/>
      <c r="P609" s="91"/>
      <c r="Q609" s="91"/>
      <c r="R609" s="91"/>
      <c r="S60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09" s="102"/>
      <c r="U609" s="102"/>
      <c r="V609" s="240"/>
      <c r="W609" s="240"/>
      <c r="X609" s="102"/>
      <c r="Y609" s="102"/>
      <c r="Z609" s="102"/>
      <c r="AA609" s="102"/>
      <c r="AB609" s="102"/>
      <c r="AC609" s="102"/>
      <c r="AD609" s="102"/>
      <c r="AE609" s="102"/>
      <c r="AF609" s="102"/>
      <c r="AG60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09" s="103"/>
      <c r="AI609" s="103"/>
      <c r="AJ609" s="103"/>
      <c r="AK609" s="74" t="str">
        <f>CONCATENATE(IF(Table1[[#This Row],[Digital]]=1,"Digital, ",""),IF(Table1[[#This Row],[Face to Face]]=1,"Face to face, ",""),IF(Table1[[#This Row],[Blended]]=1,"Blended",""))</f>
        <v/>
      </c>
      <c r="AL609" s="99"/>
      <c r="AM609" s="104"/>
      <c r="AN609" s="130"/>
      <c r="AO609" s="94"/>
      <c r="AP609" s="182"/>
      <c r="AQ609" s="94"/>
      <c r="AR609" s="94"/>
      <c r="AS609" s="94"/>
      <c r="AT609" s="94"/>
      <c r="AU609" s="94"/>
      <c r="AV609" s="182"/>
      <c r="AW609" s="182"/>
      <c r="AX609" s="182"/>
      <c r="AY609" s="94"/>
      <c r="AZ60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0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09" s="95"/>
      <c r="BC609" s="95"/>
      <c r="BD609" s="90" t="str">
        <f>IF(AND(Table1[[#This Row],[Residential]]=1,Table1[[#This Row],[Commercial]]=1),1,"")</f>
        <v/>
      </c>
      <c r="BE609" s="90" t="str">
        <f>CONCATENATE(IF(Table1[[#This Row],[Residential]]=1,"Residential, ",""),IF(Table1[[#This Row],[Commercial]]=1,"Commercial",""))</f>
        <v/>
      </c>
      <c r="BF609" s="94"/>
      <c r="BG609" s="94"/>
      <c r="BH609" s="94"/>
      <c r="BI609" s="94"/>
      <c r="BJ609" s="94"/>
      <c r="BK609" s="94"/>
      <c r="BL609" s="94"/>
      <c r="BM609" s="182"/>
      <c r="BN609" s="94"/>
      <c r="BO60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09" s="178"/>
      <c r="BQ609" s="120"/>
      <c r="BR609" s="132"/>
      <c r="BS609" s="120"/>
      <c r="BT609" s="175"/>
      <c r="BU609" s="175"/>
      <c r="BV609" s="175"/>
      <c r="BW609" s="121"/>
      <c r="BX609" s="121"/>
      <c r="BY609" s="121"/>
      <c r="BZ609" s="227"/>
      <c r="CA60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09" s="48">
        <f>COUNTIF(Table1[[#This Row],[Validity]:[Alignment with NCC (Yes=1,No=0)]],"N/A")</f>
        <v>0</v>
      </c>
      <c r="CC609" s="48">
        <f>IF(ISERROR(Table1[[#This Row],[Total Quality Score (out of 10)]]/(4-Table1[[#This Row],[N/A Count]])),0,Table1[[#This Row],[Total Quality Score (out of 10)]]/(4-Table1[[#This Row],[N/A Count]]))</f>
        <v>0</v>
      </c>
      <c r="CD609" s="106"/>
      <c r="CE609" s="106"/>
      <c r="CF609" s="172" t="str">
        <f>IF(SUM(Table1[[#This Row],[Multiple]:[Level (all)62]])&lt;1,IF(Table1[[#This Row],[General]]=1,1,""),"")</f>
        <v/>
      </c>
      <c r="CG609" s="172" t="str">
        <f>IF(SUM(Table1[[#This Row],[Multiple]:[Level (all)62]])&lt;1,IF(Table1[[#This Row],[Beginner]]=1,1,""),"")</f>
        <v/>
      </c>
      <c r="CH609" s="171" t="str">
        <f>IF(SUM(Table1[[#This Row],[Multiple]:[Level (all)62]])&lt;1,IF(Table1[[#This Row],[Intermediate]]=1,1,""),"")</f>
        <v/>
      </c>
      <c r="CI609" s="171" t="str">
        <f>IF(SUM(Table1[[#This Row],[Multiple]:[Level (all)62]])&lt;1,IF(Table1[[#This Row],[Advanced]]=1,1,""),"")</f>
        <v/>
      </c>
      <c r="CJ609" s="171" t="str">
        <f>IF(AND(SUM(Table1[[#This Row],[General]:[Advanced]])&lt;4,SUM(Table1[[#This Row],[General]:[Advanced]])&gt;1),1,"")</f>
        <v/>
      </c>
      <c r="CK609" s="171" t="str">
        <f>Table1[[#This Row],[Level (all)]]</f>
        <v/>
      </c>
      <c r="CL609" s="171" t="str">
        <f>IF(Table1[[#This Row],[Multiple audience]]&lt;&gt;1,IF(Table1[[#This Row],[General Audience]]=1,1,""),"")</f>
        <v/>
      </c>
      <c r="CM609" s="171" t="str">
        <f>IF(Table1[[#This Row],[Multiple audience]]&lt;&gt;1,IF(Table1[[#This Row],[Planners / Designers ]]=1,1,""),"")</f>
        <v/>
      </c>
      <c r="CN609" s="171" t="str">
        <f>IF(Table1[[#This Row],[Multiple audience]]&lt;&gt;1,IF(Table1[[#This Row],[Regulatory Assessors]]=1,1,""),"")</f>
        <v/>
      </c>
      <c r="CO609" s="171" t="str">
        <f>IF(Table1[[#This Row],[Multiple audience]]&lt;&gt;1,IF(Table1[[#This Row],[Builders / Management]]=1,1,""),"")</f>
        <v/>
      </c>
      <c r="CP609" s="171" t="str">
        <f>IF(Table1[[#This Row],[Multiple audience]]&lt;&gt;1,IF(Table1[[#This Row],[Energy / Sus Assessors]]=1,1,""),"")</f>
        <v/>
      </c>
      <c r="CQ609" s="171" t="str">
        <f>IF(Table1[[#This Row],[Multiple audience]]&lt;&gt;1,IF(Table1[[#This Row],[Semi-skilled]]=1,1,""),"")</f>
        <v/>
      </c>
      <c r="CR609" s="171" t="str">
        <f>IF(Table1[[#This Row],[Multiple audience]]&lt;&gt;1,IF(Table1[[#This Row],[Trades]]=1,1,""),"")</f>
        <v/>
      </c>
      <c r="CS609" s="171" t="str">
        <f>IF(Table1[[#This Row],[Multiple audience]]&lt;&gt;1,IF(Table1[[#This Row],[Other]]=1,1,""),"")</f>
        <v/>
      </c>
      <c r="CT609" s="171" t="str">
        <f>IF(SUM(Table1[[#This Row],[General Audience]:[Other]])&gt;1,1,"")</f>
        <v/>
      </c>
      <c r="CU609" s="171" t="str">
        <f>IF(Table1[[#This Row],[Various  ]]&lt;&gt;1,IF(Table1[[#This Row],[Calculator / Software]]=1,1,""),"")</f>
        <v/>
      </c>
      <c r="CV609" s="171" t="str">
        <f>IF(Table1[[#This Row],[Various  ]]&lt;&gt;1,IF(Table1[[#This Row],[Information  ]]=1,1,""),"")</f>
        <v/>
      </c>
      <c r="CW609" s="171" t="str">
        <f>IF(Table1[[#This Row],[Various  ]]&lt;&gt;1,IF(Table1[[#This Row],[Interactive Tool]]=1,1,""),"")</f>
        <v/>
      </c>
      <c r="CX609" s="171" t="str">
        <f>IF(Table1[[#This Row],[Various  ]]&lt;&gt;1,IF(Table1[[#This Row],[Technical Specifications]]=1,1,""),"")</f>
        <v/>
      </c>
      <c r="CY609" s="171" t="str">
        <f>IF(Table1[[#This Row],[Various  ]]&lt;&gt;1,IF(Table1[[#This Row],[Training Resources]]=1,1,""),"")</f>
        <v/>
      </c>
      <c r="CZ609" s="171" t="str">
        <f>IF(Table1[[#This Row],[Various  ]]&lt;&gt;1,IF(Table1[[#This Row],[Toolbox]]=1,1,""),"")</f>
        <v/>
      </c>
      <c r="DA609" s="169" t="str">
        <f>IF(Table1[[#This Row],[Various  ]]&lt;&gt;1,IF(Table1[[#This Row],[Video]]=1,1,""),"")</f>
        <v/>
      </c>
      <c r="DB609" s="169" t="str">
        <f>IF(Table1[[#This Row],[Various  ]]&lt;&gt;1,IF(Table1[[#This Row],[Case study]]=1,1,""),"")</f>
        <v/>
      </c>
      <c r="DC609" s="169" t="str">
        <f>IF(Table1[[#This Row],[Various  ]]&lt;&gt;1,IF(Table1[[#This Row],[Other   ]]=1,1,""),"")</f>
        <v/>
      </c>
      <c r="DD609" s="169" t="str">
        <f>IF(Table1[[#This Row],[Various  ]]&lt;&gt;1,IF(Table1[[#This Row],[Standards]]=1,1,""),"")</f>
        <v/>
      </c>
      <c r="DE609" s="169" t="str">
        <f>IF(Table1[[#This Row],[Various]]=1,1,IF(SUM(Table1[[#This Row],[Calculator / Software]:[Standards]])&gt;1,1,""))</f>
        <v/>
      </c>
      <c r="DF609" s="169" t="str">
        <f>IF(Table1[[#This Row],[Multiple NCC links]]&lt;&gt;1,IF(Table1[[#This Row],[Design]]=1,1,""),"")</f>
        <v/>
      </c>
      <c r="DG609" s="169" t="str">
        <f>IF(Table1[[#This Row],[Multiple NCC links]]&lt;&gt;1,IF(Table1[[#This Row],[Assessment / Verification]]=1,1,""),"")</f>
        <v/>
      </c>
      <c r="DH609" s="169" t="str">
        <f>IF(Table1[[#This Row],[Multiple NCC links]]&lt;&gt;1,IF(Table1[[#This Row],[Climate Specific ]]=1,1,""),"")</f>
        <v/>
      </c>
      <c r="DI609" s="169" t="str">
        <f>IF(Table1[[#This Row],[Multiple NCC links]]&lt;&gt;1,IF(Table1[[#This Row],[Alterations / Additions]]=1,1,""),"")</f>
        <v/>
      </c>
      <c r="DJ609" s="169" t="str">
        <f>IF(Table1[[#This Row],[Multiple NCC links]]&lt;&gt;1,IF(Table1[[#This Row],[Glazing]]=1,1,""),"")</f>
        <v/>
      </c>
      <c r="DK609" s="169" t="str">
        <f>IF(Table1[[#This Row],[Multiple NCC links]]&lt;&gt;1,IF(Table1[[#This Row],[Building Fabric / Thermal / Sealing]]=1,1,""),"")</f>
        <v/>
      </c>
      <c r="DL609" s="169" t="str">
        <f>IF(Table1[[#This Row],[Multiple NCC links]]&lt;&gt;1,IF(Table1[[#This Row],[Lighting]]=1,1,""),"")</f>
        <v/>
      </c>
      <c r="DM609" s="169" t="str">
        <f>IF(Table1[[#This Row],[Multiple NCC links]]&lt;&gt;1,IF(Table1[[#This Row],[HVAC]]=1,1,""),"")</f>
        <v/>
      </c>
      <c r="DN609" s="169" t="str">
        <f>IF(Table1[[#This Row],[Multiple NCC links]]&lt;&gt;1,IF(Table1[[#This Row],[Services]]=1,1,""),"")</f>
        <v/>
      </c>
      <c r="DO609" s="169" t="str">
        <f>IF(Table1[[#This Row],[Multiple NCC links]]&lt;&gt;1,IF(Table1[[#This Row],[Maintenance &amp; Monitoring]]=1,1,""),"")</f>
        <v/>
      </c>
      <c r="DP609" s="169" t="str">
        <f>IF(Table1[[#This Row],[Multiple NCC links]]&lt;&gt;1,IF(Table1[[#This Row],[Hand over / Operations]]=1,1,""),"")</f>
        <v/>
      </c>
      <c r="DQ609" s="169" t="str">
        <f>IF(Table1[[#This Row],[Multiple NCC links]]&lt;&gt;1,IF(Table1[[#This Row],[As built assessment]]=1,1,""),"")</f>
        <v/>
      </c>
      <c r="DR609" s="169" t="str">
        <f>IF(Table1[[#This Row],[Multiple NCC links]]&lt;&gt;1,IF(Table1[[#This Row],[Beyond compliance]]=1,1,""),"")</f>
        <v/>
      </c>
      <c r="DS609" s="169" t="str">
        <f>IF(SUM(Table1[[#This Row],[Design]:[Beyond compliance]])&gt;1,1,"")</f>
        <v/>
      </c>
      <c r="DT609" s="169" t="str">
        <f>IF(Table1[[#This Row],[Both Residential &amp; Commercial4]]&lt;&gt;1,IF(Table1[[#This Row],[Residential]]=1,1,""),"")</f>
        <v/>
      </c>
      <c r="DU609" s="169" t="str">
        <f>IF(Table1[[#This Row],[Both Residential &amp; Commercial4]]&lt;&gt;1,IF(Table1[[#This Row],[Commercial]]=1,1,""),"")</f>
        <v/>
      </c>
      <c r="DV609" s="169" t="str">
        <f>Table1[[#This Row],[Residential &amp; Commercial]]</f>
        <v/>
      </c>
      <c r="DW609" s="169"/>
    </row>
    <row r="610" spans="1:127" s="49" customFormat="1" ht="20.25" thickTop="1" thickBot="1" x14ac:dyDescent="0.35">
      <c r="A610" s="97"/>
      <c r="B610" s="97"/>
      <c r="C610" s="88"/>
      <c r="D610" s="88"/>
      <c r="E610" s="176"/>
      <c r="F610" s="176"/>
      <c r="G610" s="176"/>
      <c r="H610" s="176"/>
      <c r="I610" s="90" t="str">
        <f>IF(AND(Table1[[#This Row],[General]]=1,Table1[[#This Row],[Beginner]]=1,Table1[[#This Row],[Intermediate]]=1,Table1[[#This Row],[Advanced]]=1),1,"")</f>
        <v/>
      </c>
      <c r="J610" s="90" t="str">
        <f>CONCATENATE(IF(Table1[[#This Row],[General]]=1,"General, ",""), IF(Table1[[#This Row],[Beginner]]=1,"Beginner, ",""),IF(Table1[[#This Row],[Intermediate]]=1,"Intermediate, ",""), IF(Table1[[#This Row],[Advanced]]=1,"Advanced",""))</f>
        <v/>
      </c>
      <c r="K610" s="91"/>
      <c r="L610" s="179"/>
      <c r="M610" s="91"/>
      <c r="N610" s="91"/>
      <c r="O610" s="159"/>
      <c r="P610" s="91"/>
      <c r="Q610" s="91"/>
      <c r="R610" s="91"/>
      <c r="S61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10" s="102"/>
      <c r="U610" s="102"/>
      <c r="V610" s="240"/>
      <c r="W610" s="240"/>
      <c r="X610" s="102"/>
      <c r="Y610" s="102"/>
      <c r="Z610" s="102"/>
      <c r="AA610" s="102"/>
      <c r="AB610" s="102"/>
      <c r="AC610" s="102"/>
      <c r="AD610" s="102"/>
      <c r="AE610" s="102"/>
      <c r="AF610" s="102"/>
      <c r="AG61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10" s="103"/>
      <c r="AI610" s="103"/>
      <c r="AJ610" s="103"/>
      <c r="AK610" s="74" t="str">
        <f>CONCATENATE(IF(Table1[[#This Row],[Digital]]=1,"Digital, ",""),IF(Table1[[#This Row],[Face to Face]]=1,"Face to face, ",""),IF(Table1[[#This Row],[Blended]]=1,"Blended",""))</f>
        <v/>
      </c>
      <c r="AL610" s="99"/>
      <c r="AM610" s="104"/>
      <c r="AN610" s="130"/>
      <c r="AO610" s="94"/>
      <c r="AP610" s="182"/>
      <c r="AQ610" s="94"/>
      <c r="AR610" s="94"/>
      <c r="AS610" s="94"/>
      <c r="AT610" s="94"/>
      <c r="AU610" s="94"/>
      <c r="AV610" s="182"/>
      <c r="AW610" s="182"/>
      <c r="AX610" s="182"/>
      <c r="AY610" s="94"/>
      <c r="AZ61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1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10" s="95"/>
      <c r="BC610" s="95"/>
      <c r="BD610" s="90" t="str">
        <f>IF(AND(Table1[[#This Row],[Residential]]=1,Table1[[#This Row],[Commercial]]=1),1,"")</f>
        <v/>
      </c>
      <c r="BE610" s="90" t="str">
        <f>CONCATENATE(IF(Table1[[#This Row],[Residential]]=1,"Residential, ",""),IF(Table1[[#This Row],[Commercial]]=1,"Commercial",""))</f>
        <v/>
      </c>
      <c r="BF610" s="94"/>
      <c r="BG610" s="94"/>
      <c r="BH610" s="94"/>
      <c r="BI610" s="94"/>
      <c r="BJ610" s="94"/>
      <c r="BK610" s="94"/>
      <c r="BL610" s="94"/>
      <c r="BM610" s="182"/>
      <c r="BN610" s="94"/>
      <c r="BO61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10" s="178"/>
      <c r="BQ610" s="120"/>
      <c r="BR610" s="132"/>
      <c r="BS610" s="120"/>
      <c r="BT610" s="175"/>
      <c r="BU610" s="175"/>
      <c r="BV610" s="175"/>
      <c r="BW610" s="121"/>
      <c r="BX610" s="121"/>
      <c r="BY610" s="121"/>
      <c r="BZ610" s="227"/>
      <c r="CA61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10" s="48">
        <f>COUNTIF(Table1[[#This Row],[Validity]:[Alignment with NCC (Yes=1,No=0)]],"N/A")</f>
        <v>0</v>
      </c>
      <c r="CC610" s="48">
        <f>IF(ISERROR(Table1[[#This Row],[Total Quality Score (out of 10)]]/(4-Table1[[#This Row],[N/A Count]])),0,Table1[[#This Row],[Total Quality Score (out of 10)]]/(4-Table1[[#This Row],[N/A Count]]))</f>
        <v>0</v>
      </c>
      <c r="CD610" s="106"/>
      <c r="CE610" s="106"/>
      <c r="CF610" s="172" t="str">
        <f>IF(SUM(Table1[[#This Row],[Multiple]:[Level (all)62]])&lt;1,IF(Table1[[#This Row],[General]]=1,1,""),"")</f>
        <v/>
      </c>
      <c r="CG610" s="172" t="str">
        <f>IF(SUM(Table1[[#This Row],[Multiple]:[Level (all)62]])&lt;1,IF(Table1[[#This Row],[Beginner]]=1,1,""),"")</f>
        <v/>
      </c>
      <c r="CH610" s="171" t="str">
        <f>IF(SUM(Table1[[#This Row],[Multiple]:[Level (all)62]])&lt;1,IF(Table1[[#This Row],[Intermediate]]=1,1,""),"")</f>
        <v/>
      </c>
      <c r="CI610" s="171" t="str">
        <f>IF(SUM(Table1[[#This Row],[Multiple]:[Level (all)62]])&lt;1,IF(Table1[[#This Row],[Advanced]]=1,1,""),"")</f>
        <v/>
      </c>
      <c r="CJ610" s="171" t="str">
        <f>IF(AND(SUM(Table1[[#This Row],[General]:[Advanced]])&lt;4,SUM(Table1[[#This Row],[General]:[Advanced]])&gt;1),1,"")</f>
        <v/>
      </c>
      <c r="CK610" s="171" t="str">
        <f>Table1[[#This Row],[Level (all)]]</f>
        <v/>
      </c>
      <c r="CL610" s="171" t="str">
        <f>IF(Table1[[#This Row],[Multiple audience]]&lt;&gt;1,IF(Table1[[#This Row],[General Audience]]=1,1,""),"")</f>
        <v/>
      </c>
      <c r="CM610" s="171" t="str">
        <f>IF(Table1[[#This Row],[Multiple audience]]&lt;&gt;1,IF(Table1[[#This Row],[Planners / Designers ]]=1,1,""),"")</f>
        <v/>
      </c>
      <c r="CN610" s="171" t="str">
        <f>IF(Table1[[#This Row],[Multiple audience]]&lt;&gt;1,IF(Table1[[#This Row],[Regulatory Assessors]]=1,1,""),"")</f>
        <v/>
      </c>
      <c r="CO610" s="171" t="str">
        <f>IF(Table1[[#This Row],[Multiple audience]]&lt;&gt;1,IF(Table1[[#This Row],[Builders / Management]]=1,1,""),"")</f>
        <v/>
      </c>
      <c r="CP610" s="171" t="str">
        <f>IF(Table1[[#This Row],[Multiple audience]]&lt;&gt;1,IF(Table1[[#This Row],[Energy / Sus Assessors]]=1,1,""),"")</f>
        <v/>
      </c>
      <c r="CQ610" s="171" t="str">
        <f>IF(Table1[[#This Row],[Multiple audience]]&lt;&gt;1,IF(Table1[[#This Row],[Semi-skilled]]=1,1,""),"")</f>
        <v/>
      </c>
      <c r="CR610" s="171" t="str">
        <f>IF(Table1[[#This Row],[Multiple audience]]&lt;&gt;1,IF(Table1[[#This Row],[Trades]]=1,1,""),"")</f>
        <v/>
      </c>
      <c r="CS610" s="171" t="str">
        <f>IF(Table1[[#This Row],[Multiple audience]]&lt;&gt;1,IF(Table1[[#This Row],[Other]]=1,1,""),"")</f>
        <v/>
      </c>
      <c r="CT610" s="171" t="str">
        <f>IF(SUM(Table1[[#This Row],[General Audience]:[Other]])&gt;1,1,"")</f>
        <v/>
      </c>
      <c r="CU610" s="171" t="str">
        <f>IF(Table1[[#This Row],[Various  ]]&lt;&gt;1,IF(Table1[[#This Row],[Calculator / Software]]=1,1,""),"")</f>
        <v/>
      </c>
      <c r="CV610" s="171" t="str">
        <f>IF(Table1[[#This Row],[Various  ]]&lt;&gt;1,IF(Table1[[#This Row],[Information  ]]=1,1,""),"")</f>
        <v/>
      </c>
      <c r="CW610" s="171" t="str">
        <f>IF(Table1[[#This Row],[Various  ]]&lt;&gt;1,IF(Table1[[#This Row],[Interactive Tool]]=1,1,""),"")</f>
        <v/>
      </c>
      <c r="CX610" s="171" t="str">
        <f>IF(Table1[[#This Row],[Various  ]]&lt;&gt;1,IF(Table1[[#This Row],[Technical Specifications]]=1,1,""),"")</f>
        <v/>
      </c>
      <c r="CY610" s="171" t="str">
        <f>IF(Table1[[#This Row],[Various  ]]&lt;&gt;1,IF(Table1[[#This Row],[Training Resources]]=1,1,""),"")</f>
        <v/>
      </c>
      <c r="CZ610" s="171" t="str">
        <f>IF(Table1[[#This Row],[Various  ]]&lt;&gt;1,IF(Table1[[#This Row],[Toolbox]]=1,1,""),"")</f>
        <v/>
      </c>
      <c r="DA610" s="169" t="str">
        <f>IF(Table1[[#This Row],[Various  ]]&lt;&gt;1,IF(Table1[[#This Row],[Video]]=1,1,""),"")</f>
        <v/>
      </c>
      <c r="DB610" s="169" t="str">
        <f>IF(Table1[[#This Row],[Various  ]]&lt;&gt;1,IF(Table1[[#This Row],[Case study]]=1,1,""),"")</f>
        <v/>
      </c>
      <c r="DC610" s="169" t="str">
        <f>IF(Table1[[#This Row],[Various  ]]&lt;&gt;1,IF(Table1[[#This Row],[Other   ]]=1,1,""),"")</f>
        <v/>
      </c>
      <c r="DD610" s="169" t="str">
        <f>IF(Table1[[#This Row],[Various  ]]&lt;&gt;1,IF(Table1[[#This Row],[Standards]]=1,1,""),"")</f>
        <v/>
      </c>
      <c r="DE610" s="169" t="str">
        <f>IF(Table1[[#This Row],[Various]]=1,1,IF(SUM(Table1[[#This Row],[Calculator / Software]:[Standards]])&gt;1,1,""))</f>
        <v/>
      </c>
      <c r="DF610" s="169" t="str">
        <f>IF(Table1[[#This Row],[Multiple NCC links]]&lt;&gt;1,IF(Table1[[#This Row],[Design]]=1,1,""),"")</f>
        <v/>
      </c>
      <c r="DG610" s="169" t="str">
        <f>IF(Table1[[#This Row],[Multiple NCC links]]&lt;&gt;1,IF(Table1[[#This Row],[Assessment / Verification]]=1,1,""),"")</f>
        <v/>
      </c>
      <c r="DH610" s="169" t="str">
        <f>IF(Table1[[#This Row],[Multiple NCC links]]&lt;&gt;1,IF(Table1[[#This Row],[Climate Specific ]]=1,1,""),"")</f>
        <v/>
      </c>
      <c r="DI610" s="169" t="str">
        <f>IF(Table1[[#This Row],[Multiple NCC links]]&lt;&gt;1,IF(Table1[[#This Row],[Alterations / Additions]]=1,1,""),"")</f>
        <v/>
      </c>
      <c r="DJ610" s="169" t="str">
        <f>IF(Table1[[#This Row],[Multiple NCC links]]&lt;&gt;1,IF(Table1[[#This Row],[Glazing]]=1,1,""),"")</f>
        <v/>
      </c>
      <c r="DK610" s="169" t="str">
        <f>IF(Table1[[#This Row],[Multiple NCC links]]&lt;&gt;1,IF(Table1[[#This Row],[Building Fabric / Thermal / Sealing]]=1,1,""),"")</f>
        <v/>
      </c>
      <c r="DL610" s="169" t="str">
        <f>IF(Table1[[#This Row],[Multiple NCC links]]&lt;&gt;1,IF(Table1[[#This Row],[Lighting]]=1,1,""),"")</f>
        <v/>
      </c>
      <c r="DM610" s="169" t="str">
        <f>IF(Table1[[#This Row],[Multiple NCC links]]&lt;&gt;1,IF(Table1[[#This Row],[HVAC]]=1,1,""),"")</f>
        <v/>
      </c>
      <c r="DN610" s="169" t="str">
        <f>IF(Table1[[#This Row],[Multiple NCC links]]&lt;&gt;1,IF(Table1[[#This Row],[Services]]=1,1,""),"")</f>
        <v/>
      </c>
      <c r="DO610" s="169" t="str">
        <f>IF(Table1[[#This Row],[Multiple NCC links]]&lt;&gt;1,IF(Table1[[#This Row],[Maintenance &amp; Monitoring]]=1,1,""),"")</f>
        <v/>
      </c>
      <c r="DP610" s="169" t="str">
        <f>IF(Table1[[#This Row],[Multiple NCC links]]&lt;&gt;1,IF(Table1[[#This Row],[Hand over / Operations]]=1,1,""),"")</f>
        <v/>
      </c>
      <c r="DQ610" s="169" t="str">
        <f>IF(Table1[[#This Row],[Multiple NCC links]]&lt;&gt;1,IF(Table1[[#This Row],[As built assessment]]=1,1,""),"")</f>
        <v/>
      </c>
      <c r="DR610" s="169" t="str">
        <f>IF(Table1[[#This Row],[Multiple NCC links]]&lt;&gt;1,IF(Table1[[#This Row],[Beyond compliance]]=1,1,""),"")</f>
        <v/>
      </c>
      <c r="DS610" s="169" t="str">
        <f>IF(SUM(Table1[[#This Row],[Design]:[Beyond compliance]])&gt;1,1,"")</f>
        <v/>
      </c>
      <c r="DT610" s="169" t="str">
        <f>IF(Table1[[#This Row],[Both Residential &amp; Commercial4]]&lt;&gt;1,IF(Table1[[#This Row],[Residential]]=1,1,""),"")</f>
        <v/>
      </c>
      <c r="DU610" s="169" t="str">
        <f>IF(Table1[[#This Row],[Both Residential &amp; Commercial4]]&lt;&gt;1,IF(Table1[[#This Row],[Commercial]]=1,1,""),"")</f>
        <v/>
      </c>
      <c r="DV610" s="169" t="str">
        <f>Table1[[#This Row],[Residential &amp; Commercial]]</f>
        <v/>
      </c>
      <c r="DW610" s="169"/>
    </row>
    <row r="611" spans="1:127" s="49" customFormat="1" ht="20.25" thickTop="1" thickBot="1" x14ac:dyDescent="0.35">
      <c r="A611" s="97"/>
      <c r="B611" s="97"/>
      <c r="C611" s="88"/>
      <c r="D611" s="88"/>
      <c r="E611" s="176"/>
      <c r="F611" s="176"/>
      <c r="G611" s="176"/>
      <c r="H611" s="176"/>
      <c r="I611" s="90" t="str">
        <f>IF(AND(Table1[[#This Row],[General]]=1,Table1[[#This Row],[Beginner]]=1,Table1[[#This Row],[Intermediate]]=1,Table1[[#This Row],[Advanced]]=1),1,"")</f>
        <v/>
      </c>
      <c r="J611" s="90" t="str">
        <f>CONCATENATE(IF(Table1[[#This Row],[General]]=1,"General, ",""), IF(Table1[[#This Row],[Beginner]]=1,"Beginner, ",""),IF(Table1[[#This Row],[Intermediate]]=1,"Intermediate, ",""), IF(Table1[[#This Row],[Advanced]]=1,"Advanced",""))</f>
        <v/>
      </c>
      <c r="K611" s="91"/>
      <c r="L611" s="179"/>
      <c r="M611" s="91"/>
      <c r="N611" s="91"/>
      <c r="O611" s="159"/>
      <c r="P611" s="91"/>
      <c r="Q611" s="91"/>
      <c r="R611" s="91"/>
      <c r="S61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11" s="102"/>
      <c r="U611" s="102"/>
      <c r="V611" s="240"/>
      <c r="W611" s="240"/>
      <c r="X611" s="102"/>
      <c r="Y611" s="102"/>
      <c r="Z611" s="102"/>
      <c r="AA611" s="102"/>
      <c r="AB611" s="102"/>
      <c r="AC611" s="102"/>
      <c r="AD611" s="102"/>
      <c r="AE611" s="102"/>
      <c r="AF611" s="102"/>
      <c r="AG61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11" s="103"/>
      <c r="AI611" s="103"/>
      <c r="AJ611" s="103"/>
      <c r="AK611" s="74" t="str">
        <f>CONCATENATE(IF(Table1[[#This Row],[Digital]]=1,"Digital, ",""),IF(Table1[[#This Row],[Face to Face]]=1,"Face to face, ",""),IF(Table1[[#This Row],[Blended]]=1,"Blended",""))</f>
        <v/>
      </c>
      <c r="AL611" s="99"/>
      <c r="AM611" s="104"/>
      <c r="AN611" s="130"/>
      <c r="AO611" s="94"/>
      <c r="AP611" s="182"/>
      <c r="AQ611" s="94"/>
      <c r="AR611" s="94"/>
      <c r="AS611" s="94"/>
      <c r="AT611" s="94"/>
      <c r="AU611" s="94"/>
      <c r="AV611" s="182"/>
      <c r="AW611" s="182"/>
      <c r="AX611" s="182"/>
      <c r="AY611" s="94"/>
      <c r="AZ61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1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11" s="95"/>
      <c r="BC611" s="95"/>
      <c r="BD611" s="90" t="str">
        <f>IF(AND(Table1[[#This Row],[Residential]]=1,Table1[[#This Row],[Commercial]]=1),1,"")</f>
        <v/>
      </c>
      <c r="BE611" s="90" t="str">
        <f>CONCATENATE(IF(Table1[[#This Row],[Residential]]=1,"Residential, ",""),IF(Table1[[#This Row],[Commercial]]=1,"Commercial",""))</f>
        <v/>
      </c>
      <c r="BF611" s="94"/>
      <c r="BG611" s="94"/>
      <c r="BH611" s="94"/>
      <c r="BI611" s="94"/>
      <c r="BJ611" s="94"/>
      <c r="BK611" s="94"/>
      <c r="BL611" s="94"/>
      <c r="BM611" s="182"/>
      <c r="BN611" s="94"/>
      <c r="BO61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11" s="178"/>
      <c r="BQ611" s="120"/>
      <c r="BR611" s="132"/>
      <c r="BS611" s="120"/>
      <c r="BT611" s="175"/>
      <c r="BU611" s="175"/>
      <c r="BV611" s="175"/>
      <c r="BW611" s="121"/>
      <c r="BX611" s="121"/>
      <c r="BY611" s="121"/>
      <c r="BZ611" s="227"/>
      <c r="CA61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11" s="48">
        <f>COUNTIF(Table1[[#This Row],[Validity]:[Alignment with NCC (Yes=1,No=0)]],"N/A")</f>
        <v>0</v>
      </c>
      <c r="CC611" s="48">
        <f>IF(ISERROR(Table1[[#This Row],[Total Quality Score (out of 10)]]/(4-Table1[[#This Row],[N/A Count]])),0,Table1[[#This Row],[Total Quality Score (out of 10)]]/(4-Table1[[#This Row],[N/A Count]]))</f>
        <v>0</v>
      </c>
      <c r="CD611" s="106"/>
      <c r="CE611" s="106"/>
      <c r="CF611" s="172" t="str">
        <f>IF(SUM(Table1[[#This Row],[Multiple]:[Level (all)62]])&lt;1,IF(Table1[[#This Row],[General]]=1,1,""),"")</f>
        <v/>
      </c>
      <c r="CG611" s="172" t="str">
        <f>IF(SUM(Table1[[#This Row],[Multiple]:[Level (all)62]])&lt;1,IF(Table1[[#This Row],[Beginner]]=1,1,""),"")</f>
        <v/>
      </c>
      <c r="CH611" s="171" t="str">
        <f>IF(SUM(Table1[[#This Row],[Multiple]:[Level (all)62]])&lt;1,IF(Table1[[#This Row],[Intermediate]]=1,1,""),"")</f>
        <v/>
      </c>
      <c r="CI611" s="171" t="str">
        <f>IF(SUM(Table1[[#This Row],[Multiple]:[Level (all)62]])&lt;1,IF(Table1[[#This Row],[Advanced]]=1,1,""),"")</f>
        <v/>
      </c>
      <c r="CJ611" s="171" t="str">
        <f>IF(AND(SUM(Table1[[#This Row],[General]:[Advanced]])&lt;4,SUM(Table1[[#This Row],[General]:[Advanced]])&gt;1),1,"")</f>
        <v/>
      </c>
      <c r="CK611" s="171" t="str">
        <f>Table1[[#This Row],[Level (all)]]</f>
        <v/>
      </c>
      <c r="CL611" s="171" t="str">
        <f>IF(Table1[[#This Row],[Multiple audience]]&lt;&gt;1,IF(Table1[[#This Row],[General Audience]]=1,1,""),"")</f>
        <v/>
      </c>
      <c r="CM611" s="171" t="str">
        <f>IF(Table1[[#This Row],[Multiple audience]]&lt;&gt;1,IF(Table1[[#This Row],[Planners / Designers ]]=1,1,""),"")</f>
        <v/>
      </c>
      <c r="CN611" s="171" t="str">
        <f>IF(Table1[[#This Row],[Multiple audience]]&lt;&gt;1,IF(Table1[[#This Row],[Regulatory Assessors]]=1,1,""),"")</f>
        <v/>
      </c>
      <c r="CO611" s="171" t="str">
        <f>IF(Table1[[#This Row],[Multiple audience]]&lt;&gt;1,IF(Table1[[#This Row],[Builders / Management]]=1,1,""),"")</f>
        <v/>
      </c>
      <c r="CP611" s="171" t="str">
        <f>IF(Table1[[#This Row],[Multiple audience]]&lt;&gt;1,IF(Table1[[#This Row],[Energy / Sus Assessors]]=1,1,""),"")</f>
        <v/>
      </c>
      <c r="CQ611" s="171" t="str">
        <f>IF(Table1[[#This Row],[Multiple audience]]&lt;&gt;1,IF(Table1[[#This Row],[Semi-skilled]]=1,1,""),"")</f>
        <v/>
      </c>
      <c r="CR611" s="171" t="str">
        <f>IF(Table1[[#This Row],[Multiple audience]]&lt;&gt;1,IF(Table1[[#This Row],[Trades]]=1,1,""),"")</f>
        <v/>
      </c>
      <c r="CS611" s="171" t="str">
        <f>IF(Table1[[#This Row],[Multiple audience]]&lt;&gt;1,IF(Table1[[#This Row],[Other]]=1,1,""),"")</f>
        <v/>
      </c>
      <c r="CT611" s="171" t="str">
        <f>IF(SUM(Table1[[#This Row],[General Audience]:[Other]])&gt;1,1,"")</f>
        <v/>
      </c>
      <c r="CU611" s="171" t="str">
        <f>IF(Table1[[#This Row],[Various  ]]&lt;&gt;1,IF(Table1[[#This Row],[Calculator / Software]]=1,1,""),"")</f>
        <v/>
      </c>
      <c r="CV611" s="171" t="str">
        <f>IF(Table1[[#This Row],[Various  ]]&lt;&gt;1,IF(Table1[[#This Row],[Information  ]]=1,1,""),"")</f>
        <v/>
      </c>
      <c r="CW611" s="171" t="str">
        <f>IF(Table1[[#This Row],[Various  ]]&lt;&gt;1,IF(Table1[[#This Row],[Interactive Tool]]=1,1,""),"")</f>
        <v/>
      </c>
      <c r="CX611" s="171" t="str">
        <f>IF(Table1[[#This Row],[Various  ]]&lt;&gt;1,IF(Table1[[#This Row],[Technical Specifications]]=1,1,""),"")</f>
        <v/>
      </c>
      <c r="CY611" s="171" t="str">
        <f>IF(Table1[[#This Row],[Various  ]]&lt;&gt;1,IF(Table1[[#This Row],[Training Resources]]=1,1,""),"")</f>
        <v/>
      </c>
      <c r="CZ611" s="171" t="str">
        <f>IF(Table1[[#This Row],[Various  ]]&lt;&gt;1,IF(Table1[[#This Row],[Toolbox]]=1,1,""),"")</f>
        <v/>
      </c>
      <c r="DA611" s="169" t="str">
        <f>IF(Table1[[#This Row],[Various  ]]&lt;&gt;1,IF(Table1[[#This Row],[Video]]=1,1,""),"")</f>
        <v/>
      </c>
      <c r="DB611" s="169" t="str">
        <f>IF(Table1[[#This Row],[Various  ]]&lt;&gt;1,IF(Table1[[#This Row],[Case study]]=1,1,""),"")</f>
        <v/>
      </c>
      <c r="DC611" s="169" t="str">
        <f>IF(Table1[[#This Row],[Various  ]]&lt;&gt;1,IF(Table1[[#This Row],[Other   ]]=1,1,""),"")</f>
        <v/>
      </c>
      <c r="DD611" s="169" t="str">
        <f>IF(Table1[[#This Row],[Various  ]]&lt;&gt;1,IF(Table1[[#This Row],[Standards]]=1,1,""),"")</f>
        <v/>
      </c>
      <c r="DE611" s="169" t="str">
        <f>IF(Table1[[#This Row],[Various]]=1,1,IF(SUM(Table1[[#This Row],[Calculator / Software]:[Standards]])&gt;1,1,""))</f>
        <v/>
      </c>
      <c r="DF611" s="169" t="str">
        <f>IF(Table1[[#This Row],[Multiple NCC links]]&lt;&gt;1,IF(Table1[[#This Row],[Design]]=1,1,""),"")</f>
        <v/>
      </c>
      <c r="DG611" s="169" t="str">
        <f>IF(Table1[[#This Row],[Multiple NCC links]]&lt;&gt;1,IF(Table1[[#This Row],[Assessment / Verification]]=1,1,""),"")</f>
        <v/>
      </c>
      <c r="DH611" s="169" t="str">
        <f>IF(Table1[[#This Row],[Multiple NCC links]]&lt;&gt;1,IF(Table1[[#This Row],[Climate Specific ]]=1,1,""),"")</f>
        <v/>
      </c>
      <c r="DI611" s="169" t="str">
        <f>IF(Table1[[#This Row],[Multiple NCC links]]&lt;&gt;1,IF(Table1[[#This Row],[Alterations / Additions]]=1,1,""),"")</f>
        <v/>
      </c>
      <c r="DJ611" s="169" t="str">
        <f>IF(Table1[[#This Row],[Multiple NCC links]]&lt;&gt;1,IF(Table1[[#This Row],[Glazing]]=1,1,""),"")</f>
        <v/>
      </c>
      <c r="DK611" s="169" t="str">
        <f>IF(Table1[[#This Row],[Multiple NCC links]]&lt;&gt;1,IF(Table1[[#This Row],[Building Fabric / Thermal / Sealing]]=1,1,""),"")</f>
        <v/>
      </c>
      <c r="DL611" s="169" t="str">
        <f>IF(Table1[[#This Row],[Multiple NCC links]]&lt;&gt;1,IF(Table1[[#This Row],[Lighting]]=1,1,""),"")</f>
        <v/>
      </c>
      <c r="DM611" s="169" t="str">
        <f>IF(Table1[[#This Row],[Multiple NCC links]]&lt;&gt;1,IF(Table1[[#This Row],[HVAC]]=1,1,""),"")</f>
        <v/>
      </c>
      <c r="DN611" s="169" t="str">
        <f>IF(Table1[[#This Row],[Multiple NCC links]]&lt;&gt;1,IF(Table1[[#This Row],[Services]]=1,1,""),"")</f>
        <v/>
      </c>
      <c r="DO611" s="169" t="str">
        <f>IF(Table1[[#This Row],[Multiple NCC links]]&lt;&gt;1,IF(Table1[[#This Row],[Maintenance &amp; Monitoring]]=1,1,""),"")</f>
        <v/>
      </c>
      <c r="DP611" s="169" t="str">
        <f>IF(Table1[[#This Row],[Multiple NCC links]]&lt;&gt;1,IF(Table1[[#This Row],[Hand over / Operations]]=1,1,""),"")</f>
        <v/>
      </c>
      <c r="DQ611" s="169" t="str">
        <f>IF(Table1[[#This Row],[Multiple NCC links]]&lt;&gt;1,IF(Table1[[#This Row],[As built assessment]]=1,1,""),"")</f>
        <v/>
      </c>
      <c r="DR611" s="169" t="str">
        <f>IF(Table1[[#This Row],[Multiple NCC links]]&lt;&gt;1,IF(Table1[[#This Row],[Beyond compliance]]=1,1,""),"")</f>
        <v/>
      </c>
      <c r="DS611" s="169" t="str">
        <f>IF(SUM(Table1[[#This Row],[Design]:[Beyond compliance]])&gt;1,1,"")</f>
        <v/>
      </c>
      <c r="DT611" s="169" t="str">
        <f>IF(Table1[[#This Row],[Both Residential &amp; Commercial4]]&lt;&gt;1,IF(Table1[[#This Row],[Residential]]=1,1,""),"")</f>
        <v/>
      </c>
      <c r="DU611" s="169" t="str">
        <f>IF(Table1[[#This Row],[Both Residential &amp; Commercial4]]&lt;&gt;1,IF(Table1[[#This Row],[Commercial]]=1,1,""),"")</f>
        <v/>
      </c>
      <c r="DV611" s="169" t="str">
        <f>Table1[[#This Row],[Residential &amp; Commercial]]</f>
        <v/>
      </c>
      <c r="DW611" s="169"/>
    </row>
    <row r="612" spans="1:127" s="49" customFormat="1" ht="20.25" thickTop="1" thickBot="1" x14ac:dyDescent="0.35">
      <c r="A612" s="97"/>
      <c r="B612" s="97"/>
      <c r="C612" s="88"/>
      <c r="D612" s="88"/>
      <c r="E612" s="176"/>
      <c r="F612" s="176"/>
      <c r="G612" s="176"/>
      <c r="H612" s="176"/>
      <c r="I612" s="90" t="str">
        <f>IF(AND(Table1[[#This Row],[General]]=1,Table1[[#This Row],[Beginner]]=1,Table1[[#This Row],[Intermediate]]=1,Table1[[#This Row],[Advanced]]=1),1,"")</f>
        <v/>
      </c>
      <c r="J612" s="90" t="str">
        <f>CONCATENATE(IF(Table1[[#This Row],[General]]=1,"General, ",""), IF(Table1[[#This Row],[Beginner]]=1,"Beginner, ",""),IF(Table1[[#This Row],[Intermediate]]=1,"Intermediate, ",""), IF(Table1[[#This Row],[Advanced]]=1,"Advanced",""))</f>
        <v/>
      </c>
      <c r="K612" s="91"/>
      <c r="L612" s="179"/>
      <c r="M612" s="91"/>
      <c r="N612" s="91"/>
      <c r="O612" s="159"/>
      <c r="P612" s="91"/>
      <c r="Q612" s="91"/>
      <c r="R612" s="91"/>
      <c r="S61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12" s="102"/>
      <c r="U612" s="102"/>
      <c r="V612" s="240"/>
      <c r="W612" s="240"/>
      <c r="X612" s="102"/>
      <c r="Y612" s="102"/>
      <c r="Z612" s="102"/>
      <c r="AA612" s="102"/>
      <c r="AB612" s="102"/>
      <c r="AC612" s="102"/>
      <c r="AD612" s="102"/>
      <c r="AE612" s="102"/>
      <c r="AF612" s="102"/>
      <c r="AG61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12" s="103"/>
      <c r="AI612" s="103"/>
      <c r="AJ612" s="103"/>
      <c r="AK612" s="74" t="str">
        <f>CONCATENATE(IF(Table1[[#This Row],[Digital]]=1,"Digital, ",""),IF(Table1[[#This Row],[Face to Face]]=1,"Face to face, ",""),IF(Table1[[#This Row],[Blended]]=1,"Blended",""))</f>
        <v/>
      </c>
      <c r="AL612" s="99"/>
      <c r="AM612" s="104"/>
      <c r="AN612" s="130"/>
      <c r="AO612" s="94"/>
      <c r="AP612" s="182"/>
      <c r="AQ612" s="94"/>
      <c r="AR612" s="94"/>
      <c r="AS612" s="94"/>
      <c r="AT612" s="94"/>
      <c r="AU612" s="94"/>
      <c r="AV612" s="182"/>
      <c r="AW612" s="182"/>
      <c r="AX612" s="182"/>
      <c r="AY612" s="94"/>
      <c r="AZ61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1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12" s="95"/>
      <c r="BC612" s="95"/>
      <c r="BD612" s="90" t="str">
        <f>IF(AND(Table1[[#This Row],[Residential]]=1,Table1[[#This Row],[Commercial]]=1),1,"")</f>
        <v/>
      </c>
      <c r="BE612" s="90" t="str">
        <f>CONCATENATE(IF(Table1[[#This Row],[Residential]]=1,"Residential, ",""),IF(Table1[[#This Row],[Commercial]]=1,"Commercial",""))</f>
        <v/>
      </c>
      <c r="BF612" s="94"/>
      <c r="BG612" s="94"/>
      <c r="BH612" s="94"/>
      <c r="BI612" s="94"/>
      <c r="BJ612" s="94"/>
      <c r="BK612" s="94"/>
      <c r="BL612" s="94"/>
      <c r="BM612" s="182"/>
      <c r="BN612" s="94"/>
      <c r="BO61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12" s="178"/>
      <c r="BQ612" s="120"/>
      <c r="BR612" s="132"/>
      <c r="BS612" s="120"/>
      <c r="BT612" s="175"/>
      <c r="BU612" s="175"/>
      <c r="BV612" s="175"/>
      <c r="BW612" s="121"/>
      <c r="BX612" s="121"/>
      <c r="BY612" s="121"/>
      <c r="BZ612" s="227"/>
      <c r="CA61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12" s="48">
        <f>COUNTIF(Table1[[#This Row],[Validity]:[Alignment with NCC (Yes=1,No=0)]],"N/A")</f>
        <v>0</v>
      </c>
      <c r="CC612" s="48">
        <f>IF(ISERROR(Table1[[#This Row],[Total Quality Score (out of 10)]]/(4-Table1[[#This Row],[N/A Count]])),0,Table1[[#This Row],[Total Quality Score (out of 10)]]/(4-Table1[[#This Row],[N/A Count]]))</f>
        <v>0</v>
      </c>
      <c r="CD612" s="106"/>
      <c r="CE612" s="106"/>
      <c r="CF612" s="172" t="str">
        <f>IF(SUM(Table1[[#This Row],[Multiple]:[Level (all)62]])&lt;1,IF(Table1[[#This Row],[General]]=1,1,""),"")</f>
        <v/>
      </c>
      <c r="CG612" s="172" t="str">
        <f>IF(SUM(Table1[[#This Row],[Multiple]:[Level (all)62]])&lt;1,IF(Table1[[#This Row],[Beginner]]=1,1,""),"")</f>
        <v/>
      </c>
      <c r="CH612" s="171" t="str">
        <f>IF(SUM(Table1[[#This Row],[Multiple]:[Level (all)62]])&lt;1,IF(Table1[[#This Row],[Intermediate]]=1,1,""),"")</f>
        <v/>
      </c>
      <c r="CI612" s="171" t="str">
        <f>IF(SUM(Table1[[#This Row],[Multiple]:[Level (all)62]])&lt;1,IF(Table1[[#This Row],[Advanced]]=1,1,""),"")</f>
        <v/>
      </c>
      <c r="CJ612" s="171" t="str">
        <f>IF(AND(SUM(Table1[[#This Row],[General]:[Advanced]])&lt;4,SUM(Table1[[#This Row],[General]:[Advanced]])&gt;1),1,"")</f>
        <v/>
      </c>
      <c r="CK612" s="171" t="str">
        <f>Table1[[#This Row],[Level (all)]]</f>
        <v/>
      </c>
      <c r="CL612" s="171" t="str">
        <f>IF(Table1[[#This Row],[Multiple audience]]&lt;&gt;1,IF(Table1[[#This Row],[General Audience]]=1,1,""),"")</f>
        <v/>
      </c>
      <c r="CM612" s="171" t="str">
        <f>IF(Table1[[#This Row],[Multiple audience]]&lt;&gt;1,IF(Table1[[#This Row],[Planners / Designers ]]=1,1,""),"")</f>
        <v/>
      </c>
      <c r="CN612" s="171" t="str">
        <f>IF(Table1[[#This Row],[Multiple audience]]&lt;&gt;1,IF(Table1[[#This Row],[Regulatory Assessors]]=1,1,""),"")</f>
        <v/>
      </c>
      <c r="CO612" s="171" t="str">
        <f>IF(Table1[[#This Row],[Multiple audience]]&lt;&gt;1,IF(Table1[[#This Row],[Builders / Management]]=1,1,""),"")</f>
        <v/>
      </c>
      <c r="CP612" s="171" t="str">
        <f>IF(Table1[[#This Row],[Multiple audience]]&lt;&gt;1,IF(Table1[[#This Row],[Energy / Sus Assessors]]=1,1,""),"")</f>
        <v/>
      </c>
      <c r="CQ612" s="171" t="str">
        <f>IF(Table1[[#This Row],[Multiple audience]]&lt;&gt;1,IF(Table1[[#This Row],[Semi-skilled]]=1,1,""),"")</f>
        <v/>
      </c>
      <c r="CR612" s="171" t="str">
        <f>IF(Table1[[#This Row],[Multiple audience]]&lt;&gt;1,IF(Table1[[#This Row],[Trades]]=1,1,""),"")</f>
        <v/>
      </c>
      <c r="CS612" s="171" t="str">
        <f>IF(Table1[[#This Row],[Multiple audience]]&lt;&gt;1,IF(Table1[[#This Row],[Other]]=1,1,""),"")</f>
        <v/>
      </c>
      <c r="CT612" s="171" t="str">
        <f>IF(SUM(Table1[[#This Row],[General Audience]:[Other]])&gt;1,1,"")</f>
        <v/>
      </c>
      <c r="CU612" s="171" t="str">
        <f>IF(Table1[[#This Row],[Various  ]]&lt;&gt;1,IF(Table1[[#This Row],[Calculator / Software]]=1,1,""),"")</f>
        <v/>
      </c>
      <c r="CV612" s="171" t="str">
        <f>IF(Table1[[#This Row],[Various  ]]&lt;&gt;1,IF(Table1[[#This Row],[Information  ]]=1,1,""),"")</f>
        <v/>
      </c>
      <c r="CW612" s="171" t="str">
        <f>IF(Table1[[#This Row],[Various  ]]&lt;&gt;1,IF(Table1[[#This Row],[Interactive Tool]]=1,1,""),"")</f>
        <v/>
      </c>
      <c r="CX612" s="171" t="str">
        <f>IF(Table1[[#This Row],[Various  ]]&lt;&gt;1,IF(Table1[[#This Row],[Technical Specifications]]=1,1,""),"")</f>
        <v/>
      </c>
      <c r="CY612" s="171" t="str">
        <f>IF(Table1[[#This Row],[Various  ]]&lt;&gt;1,IF(Table1[[#This Row],[Training Resources]]=1,1,""),"")</f>
        <v/>
      </c>
      <c r="CZ612" s="171" t="str">
        <f>IF(Table1[[#This Row],[Various  ]]&lt;&gt;1,IF(Table1[[#This Row],[Toolbox]]=1,1,""),"")</f>
        <v/>
      </c>
      <c r="DA612" s="169" t="str">
        <f>IF(Table1[[#This Row],[Various  ]]&lt;&gt;1,IF(Table1[[#This Row],[Video]]=1,1,""),"")</f>
        <v/>
      </c>
      <c r="DB612" s="169" t="str">
        <f>IF(Table1[[#This Row],[Various  ]]&lt;&gt;1,IF(Table1[[#This Row],[Case study]]=1,1,""),"")</f>
        <v/>
      </c>
      <c r="DC612" s="169" t="str">
        <f>IF(Table1[[#This Row],[Various  ]]&lt;&gt;1,IF(Table1[[#This Row],[Other   ]]=1,1,""),"")</f>
        <v/>
      </c>
      <c r="DD612" s="169" t="str">
        <f>IF(Table1[[#This Row],[Various  ]]&lt;&gt;1,IF(Table1[[#This Row],[Standards]]=1,1,""),"")</f>
        <v/>
      </c>
      <c r="DE612" s="169" t="str">
        <f>IF(Table1[[#This Row],[Various]]=1,1,IF(SUM(Table1[[#This Row],[Calculator / Software]:[Standards]])&gt;1,1,""))</f>
        <v/>
      </c>
      <c r="DF612" s="169" t="str">
        <f>IF(Table1[[#This Row],[Multiple NCC links]]&lt;&gt;1,IF(Table1[[#This Row],[Design]]=1,1,""),"")</f>
        <v/>
      </c>
      <c r="DG612" s="169" t="str">
        <f>IF(Table1[[#This Row],[Multiple NCC links]]&lt;&gt;1,IF(Table1[[#This Row],[Assessment / Verification]]=1,1,""),"")</f>
        <v/>
      </c>
      <c r="DH612" s="169" t="str">
        <f>IF(Table1[[#This Row],[Multiple NCC links]]&lt;&gt;1,IF(Table1[[#This Row],[Climate Specific ]]=1,1,""),"")</f>
        <v/>
      </c>
      <c r="DI612" s="169" t="str">
        <f>IF(Table1[[#This Row],[Multiple NCC links]]&lt;&gt;1,IF(Table1[[#This Row],[Alterations / Additions]]=1,1,""),"")</f>
        <v/>
      </c>
      <c r="DJ612" s="169" t="str">
        <f>IF(Table1[[#This Row],[Multiple NCC links]]&lt;&gt;1,IF(Table1[[#This Row],[Glazing]]=1,1,""),"")</f>
        <v/>
      </c>
      <c r="DK612" s="169" t="str">
        <f>IF(Table1[[#This Row],[Multiple NCC links]]&lt;&gt;1,IF(Table1[[#This Row],[Building Fabric / Thermal / Sealing]]=1,1,""),"")</f>
        <v/>
      </c>
      <c r="DL612" s="169" t="str">
        <f>IF(Table1[[#This Row],[Multiple NCC links]]&lt;&gt;1,IF(Table1[[#This Row],[Lighting]]=1,1,""),"")</f>
        <v/>
      </c>
      <c r="DM612" s="169" t="str">
        <f>IF(Table1[[#This Row],[Multiple NCC links]]&lt;&gt;1,IF(Table1[[#This Row],[HVAC]]=1,1,""),"")</f>
        <v/>
      </c>
      <c r="DN612" s="169" t="str">
        <f>IF(Table1[[#This Row],[Multiple NCC links]]&lt;&gt;1,IF(Table1[[#This Row],[Services]]=1,1,""),"")</f>
        <v/>
      </c>
      <c r="DO612" s="169" t="str">
        <f>IF(Table1[[#This Row],[Multiple NCC links]]&lt;&gt;1,IF(Table1[[#This Row],[Maintenance &amp; Monitoring]]=1,1,""),"")</f>
        <v/>
      </c>
      <c r="DP612" s="169" t="str">
        <f>IF(Table1[[#This Row],[Multiple NCC links]]&lt;&gt;1,IF(Table1[[#This Row],[Hand over / Operations]]=1,1,""),"")</f>
        <v/>
      </c>
      <c r="DQ612" s="169" t="str">
        <f>IF(Table1[[#This Row],[Multiple NCC links]]&lt;&gt;1,IF(Table1[[#This Row],[As built assessment]]=1,1,""),"")</f>
        <v/>
      </c>
      <c r="DR612" s="169" t="str">
        <f>IF(Table1[[#This Row],[Multiple NCC links]]&lt;&gt;1,IF(Table1[[#This Row],[Beyond compliance]]=1,1,""),"")</f>
        <v/>
      </c>
      <c r="DS612" s="169" t="str">
        <f>IF(SUM(Table1[[#This Row],[Design]:[Beyond compliance]])&gt;1,1,"")</f>
        <v/>
      </c>
      <c r="DT612" s="169" t="str">
        <f>IF(Table1[[#This Row],[Both Residential &amp; Commercial4]]&lt;&gt;1,IF(Table1[[#This Row],[Residential]]=1,1,""),"")</f>
        <v/>
      </c>
      <c r="DU612" s="169" t="str">
        <f>IF(Table1[[#This Row],[Both Residential &amp; Commercial4]]&lt;&gt;1,IF(Table1[[#This Row],[Commercial]]=1,1,""),"")</f>
        <v/>
      </c>
      <c r="DV612" s="169" t="str">
        <f>Table1[[#This Row],[Residential &amp; Commercial]]</f>
        <v/>
      </c>
      <c r="DW612" s="169"/>
    </row>
    <row r="613" spans="1:127" s="49" customFormat="1" ht="20.25" thickTop="1" thickBot="1" x14ac:dyDescent="0.35">
      <c r="A613" s="97"/>
      <c r="B613" s="97"/>
      <c r="C613" s="88"/>
      <c r="D613" s="88"/>
      <c r="E613" s="176"/>
      <c r="F613" s="176"/>
      <c r="G613" s="176"/>
      <c r="H613" s="176"/>
      <c r="I613" s="90" t="str">
        <f>IF(AND(Table1[[#This Row],[General]]=1,Table1[[#This Row],[Beginner]]=1,Table1[[#This Row],[Intermediate]]=1,Table1[[#This Row],[Advanced]]=1),1,"")</f>
        <v/>
      </c>
      <c r="J613" s="90" t="str">
        <f>CONCATENATE(IF(Table1[[#This Row],[General]]=1,"General, ",""), IF(Table1[[#This Row],[Beginner]]=1,"Beginner, ",""),IF(Table1[[#This Row],[Intermediate]]=1,"Intermediate, ",""), IF(Table1[[#This Row],[Advanced]]=1,"Advanced",""))</f>
        <v/>
      </c>
      <c r="K613" s="91"/>
      <c r="L613" s="179"/>
      <c r="M613" s="91"/>
      <c r="N613" s="91"/>
      <c r="O613" s="159"/>
      <c r="P613" s="91"/>
      <c r="Q613" s="91"/>
      <c r="R613" s="91"/>
      <c r="S61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13" s="102"/>
      <c r="U613" s="102"/>
      <c r="V613" s="240"/>
      <c r="W613" s="240"/>
      <c r="X613" s="102"/>
      <c r="Y613" s="102"/>
      <c r="Z613" s="102"/>
      <c r="AA613" s="102"/>
      <c r="AB613" s="102"/>
      <c r="AC613" s="102"/>
      <c r="AD613" s="102"/>
      <c r="AE613" s="102"/>
      <c r="AF613" s="102"/>
      <c r="AG61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13" s="103"/>
      <c r="AI613" s="103"/>
      <c r="AJ613" s="103"/>
      <c r="AK613" s="74" t="str">
        <f>CONCATENATE(IF(Table1[[#This Row],[Digital]]=1,"Digital, ",""),IF(Table1[[#This Row],[Face to Face]]=1,"Face to face, ",""),IF(Table1[[#This Row],[Blended]]=1,"Blended",""))</f>
        <v/>
      </c>
      <c r="AL613" s="99"/>
      <c r="AM613" s="104"/>
      <c r="AN613" s="130"/>
      <c r="AO613" s="94"/>
      <c r="AP613" s="182"/>
      <c r="AQ613" s="94"/>
      <c r="AR613" s="94"/>
      <c r="AS613" s="94"/>
      <c r="AT613" s="94"/>
      <c r="AU613" s="94"/>
      <c r="AV613" s="182"/>
      <c r="AW613" s="182"/>
      <c r="AX613" s="182"/>
      <c r="AY613" s="94"/>
      <c r="AZ61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1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13" s="95"/>
      <c r="BC613" s="95"/>
      <c r="BD613" s="90" t="str">
        <f>IF(AND(Table1[[#This Row],[Residential]]=1,Table1[[#This Row],[Commercial]]=1),1,"")</f>
        <v/>
      </c>
      <c r="BE613" s="90" t="str">
        <f>CONCATENATE(IF(Table1[[#This Row],[Residential]]=1,"Residential, ",""),IF(Table1[[#This Row],[Commercial]]=1,"Commercial",""))</f>
        <v/>
      </c>
      <c r="BF613" s="94"/>
      <c r="BG613" s="94"/>
      <c r="BH613" s="94"/>
      <c r="BI613" s="94"/>
      <c r="BJ613" s="94"/>
      <c r="BK613" s="94"/>
      <c r="BL613" s="94"/>
      <c r="BM613" s="182"/>
      <c r="BN613" s="94"/>
      <c r="BO61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13" s="178"/>
      <c r="BQ613" s="120"/>
      <c r="BR613" s="132"/>
      <c r="BS613" s="120"/>
      <c r="BT613" s="175"/>
      <c r="BU613" s="175"/>
      <c r="BV613" s="175"/>
      <c r="BW613" s="121"/>
      <c r="BX613" s="121"/>
      <c r="BY613" s="121"/>
      <c r="BZ613" s="227"/>
      <c r="CA61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13" s="48">
        <f>COUNTIF(Table1[[#This Row],[Validity]:[Alignment with NCC (Yes=1,No=0)]],"N/A")</f>
        <v>0</v>
      </c>
      <c r="CC613" s="48">
        <f>IF(ISERROR(Table1[[#This Row],[Total Quality Score (out of 10)]]/(4-Table1[[#This Row],[N/A Count]])),0,Table1[[#This Row],[Total Quality Score (out of 10)]]/(4-Table1[[#This Row],[N/A Count]]))</f>
        <v>0</v>
      </c>
      <c r="CD613" s="106"/>
      <c r="CE613" s="106"/>
      <c r="CF613" s="172" t="str">
        <f>IF(SUM(Table1[[#This Row],[Multiple]:[Level (all)62]])&lt;1,IF(Table1[[#This Row],[General]]=1,1,""),"")</f>
        <v/>
      </c>
      <c r="CG613" s="172" t="str">
        <f>IF(SUM(Table1[[#This Row],[Multiple]:[Level (all)62]])&lt;1,IF(Table1[[#This Row],[Beginner]]=1,1,""),"")</f>
        <v/>
      </c>
      <c r="CH613" s="171" t="str">
        <f>IF(SUM(Table1[[#This Row],[Multiple]:[Level (all)62]])&lt;1,IF(Table1[[#This Row],[Intermediate]]=1,1,""),"")</f>
        <v/>
      </c>
      <c r="CI613" s="171" t="str">
        <f>IF(SUM(Table1[[#This Row],[Multiple]:[Level (all)62]])&lt;1,IF(Table1[[#This Row],[Advanced]]=1,1,""),"")</f>
        <v/>
      </c>
      <c r="CJ613" s="171" t="str">
        <f>IF(AND(SUM(Table1[[#This Row],[General]:[Advanced]])&lt;4,SUM(Table1[[#This Row],[General]:[Advanced]])&gt;1),1,"")</f>
        <v/>
      </c>
      <c r="CK613" s="171" t="str">
        <f>Table1[[#This Row],[Level (all)]]</f>
        <v/>
      </c>
      <c r="CL613" s="171" t="str">
        <f>IF(Table1[[#This Row],[Multiple audience]]&lt;&gt;1,IF(Table1[[#This Row],[General Audience]]=1,1,""),"")</f>
        <v/>
      </c>
      <c r="CM613" s="171" t="str">
        <f>IF(Table1[[#This Row],[Multiple audience]]&lt;&gt;1,IF(Table1[[#This Row],[Planners / Designers ]]=1,1,""),"")</f>
        <v/>
      </c>
      <c r="CN613" s="171" t="str">
        <f>IF(Table1[[#This Row],[Multiple audience]]&lt;&gt;1,IF(Table1[[#This Row],[Regulatory Assessors]]=1,1,""),"")</f>
        <v/>
      </c>
      <c r="CO613" s="171" t="str">
        <f>IF(Table1[[#This Row],[Multiple audience]]&lt;&gt;1,IF(Table1[[#This Row],[Builders / Management]]=1,1,""),"")</f>
        <v/>
      </c>
      <c r="CP613" s="171" t="str">
        <f>IF(Table1[[#This Row],[Multiple audience]]&lt;&gt;1,IF(Table1[[#This Row],[Energy / Sus Assessors]]=1,1,""),"")</f>
        <v/>
      </c>
      <c r="CQ613" s="171" t="str">
        <f>IF(Table1[[#This Row],[Multiple audience]]&lt;&gt;1,IF(Table1[[#This Row],[Semi-skilled]]=1,1,""),"")</f>
        <v/>
      </c>
      <c r="CR613" s="171" t="str">
        <f>IF(Table1[[#This Row],[Multiple audience]]&lt;&gt;1,IF(Table1[[#This Row],[Trades]]=1,1,""),"")</f>
        <v/>
      </c>
      <c r="CS613" s="171" t="str">
        <f>IF(Table1[[#This Row],[Multiple audience]]&lt;&gt;1,IF(Table1[[#This Row],[Other]]=1,1,""),"")</f>
        <v/>
      </c>
      <c r="CT613" s="171" t="str">
        <f>IF(SUM(Table1[[#This Row],[General Audience]:[Other]])&gt;1,1,"")</f>
        <v/>
      </c>
      <c r="CU613" s="171" t="str">
        <f>IF(Table1[[#This Row],[Various  ]]&lt;&gt;1,IF(Table1[[#This Row],[Calculator / Software]]=1,1,""),"")</f>
        <v/>
      </c>
      <c r="CV613" s="171" t="str">
        <f>IF(Table1[[#This Row],[Various  ]]&lt;&gt;1,IF(Table1[[#This Row],[Information  ]]=1,1,""),"")</f>
        <v/>
      </c>
      <c r="CW613" s="171" t="str">
        <f>IF(Table1[[#This Row],[Various  ]]&lt;&gt;1,IF(Table1[[#This Row],[Interactive Tool]]=1,1,""),"")</f>
        <v/>
      </c>
      <c r="CX613" s="171" t="str">
        <f>IF(Table1[[#This Row],[Various  ]]&lt;&gt;1,IF(Table1[[#This Row],[Technical Specifications]]=1,1,""),"")</f>
        <v/>
      </c>
      <c r="CY613" s="171" t="str">
        <f>IF(Table1[[#This Row],[Various  ]]&lt;&gt;1,IF(Table1[[#This Row],[Training Resources]]=1,1,""),"")</f>
        <v/>
      </c>
      <c r="CZ613" s="171" t="str">
        <f>IF(Table1[[#This Row],[Various  ]]&lt;&gt;1,IF(Table1[[#This Row],[Toolbox]]=1,1,""),"")</f>
        <v/>
      </c>
      <c r="DA613" s="169" t="str">
        <f>IF(Table1[[#This Row],[Various  ]]&lt;&gt;1,IF(Table1[[#This Row],[Video]]=1,1,""),"")</f>
        <v/>
      </c>
      <c r="DB613" s="169" t="str">
        <f>IF(Table1[[#This Row],[Various  ]]&lt;&gt;1,IF(Table1[[#This Row],[Case study]]=1,1,""),"")</f>
        <v/>
      </c>
      <c r="DC613" s="169" t="str">
        <f>IF(Table1[[#This Row],[Various  ]]&lt;&gt;1,IF(Table1[[#This Row],[Other   ]]=1,1,""),"")</f>
        <v/>
      </c>
      <c r="DD613" s="169" t="str">
        <f>IF(Table1[[#This Row],[Various  ]]&lt;&gt;1,IF(Table1[[#This Row],[Standards]]=1,1,""),"")</f>
        <v/>
      </c>
      <c r="DE613" s="169" t="str">
        <f>IF(Table1[[#This Row],[Various]]=1,1,IF(SUM(Table1[[#This Row],[Calculator / Software]:[Standards]])&gt;1,1,""))</f>
        <v/>
      </c>
      <c r="DF613" s="169" t="str">
        <f>IF(Table1[[#This Row],[Multiple NCC links]]&lt;&gt;1,IF(Table1[[#This Row],[Design]]=1,1,""),"")</f>
        <v/>
      </c>
      <c r="DG613" s="169" t="str">
        <f>IF(Table1[[#This Row],[Multiple NCC links]]&lt;&gt;1,IF(Table1[[#This Row],[Assessment / Verification]]=1,1,""),"")</f>
        <v/>
      </c>
      <c r="DH613" s="169" t="str">
        <f>IF(Table1[[#This Row],[Multiple NCC links]]&lt;&gt;1,IF(Table1[[#This Row],[Climate Specific ]]=1,1,""),"")</f>
        <v/>
      </c>
      <c r="DI613" s="169" t="str">
        <f>IF(Table1[[#This Row],[Multiple NCC links]]&lt;&gt;1,IF(Table1[[#This Row],[Alterations / Additions]]=1,1,""),"")</f>
        <v/>
      </c>
      <c r="DJ613" s="169" t="str">
        <f>IF(Table1[[#This Row],[Multiple NCC links]]&lt;&gt;1,IF(Table1[[#This Row],[Glazing]]=1,1,""),"")</f>
        <v/>
      </c>
      <c r="DK613" s="169" t="str">
        <f>IF(Table1[[#This Row],[Multiple NCC links]]&lt;&gt;1,IF(Table1[[#This Row],[Building Fabric / Thermal / Sealing]]=1,1,""),"")</f>
        <v/>
      </c>
      <c r="DL613" s="169" t="str">
        <f>IF(Table1[[#This Row],[Multiple NCC links]]&lt;&gt;1,IF(Table1[[#This Row],[Lighting]]=1,1,""),"")</f>
        <v/>
      </c>
      <c r="DM613" s="169" t="str">
        <f>IF(Table1[[#This Row],[Multiple NCC links]]&lt;&gt;1,IF(Table1[[#This Row],[HVAC]]=1,1,""),"")</f>
        <v/>
      </c>
      <c r="DN613" s="169" t="str">
        <f>IF(Table1[[#This Row],[Multiple NCC links]]&lt;&gt;1,IF(Table1[[#This Row],[Services]]=1,1,""),"")</f>
        <v/>
      </c>
      <c r="DO613" s="169" t="str">
        <f>IF(Table1[[#This Row],[Multiple NCC links]]&lt;&gt;1,IF(Table1[[#This Row],[Maintenance &amp; Monitoring]]=1,1,""),"")</f>
        <v/>
      </c>
      <c r="DP613" s="169" t="str">
        <f>IF(Table1[[#This Row],[Multiple NCC links]]&lt;&gt;1,IF(Table1[[#This Row],[Hand over / Operations]]=1,1,""),"")</f>
        <v/>
      </c>
      <c r="DQ613" s="169" t="str">
        <f>IF(Table1[[#This Row],[Multiple NCC links]]&lt;&gt;1,IF(Table1[[#This Row],[As built assessment]]=1,1,""),"")</f>
        <v/>
      </c>
      <c r="DR613" s="169" t="str">
        <f>IF(Table1[[#This Row],[Multiple NCC links]]&lt;&gt;1,IF(Table1[[#This Row],[Beyond compliance]]=1,1,""),"")</f>
        <v/>
      </c>
      <c r="DS613" s="169" t="str">
        <f>IF(SUM(Table1[[#This Row],[Design]:[Beyond compliance]])&gt;1,1,"")</f>
        <v/>
      </c>
      <c r="DT613" s="169" t="str">
        <f>IF(Table1[[#This Row],[Both Residential &amp; Commercial4]]&lt;&gt;1,IF(Table1[[#This Row],[Residential]]=1,1,""),"")</f>
        <v/>
      </c>
      <c r="DU613" s="169" t="str">
        <f>IF(Table1[[#This Row],[Both Residential &amp; Commercial4]]&lt;&gt;1,IF(Table1[[#This Row],[Commercial]]=1,1,""),"")</f>
        <v/>
      </c>
      <c r="DV613" s="169" t="str">
        <f>Table1[[#This Row],[Residential &amp; Commercial]]</f>
        <v/>
      </c>
      <c r="DW613" s="169"/>
    </row>
    <row r="614" spans="1:127" s="49" customFormat="1" ht="20.25" thickTop="1" thickBot="1" x14ac:dyDescent="0.35">
      <c r="A614" s="97"/>
      <c r="B614" s="97"/>
      <c r="C614" s="88"/>
      <c r="D614" s="88"/>
      <c r="E614" s="176"/>
      <c r="F614" s="176"/>
      <c r="G614" s="176"/>
      <c r="H614" s="176"/>
      <c r="I614" s="90" t="str">
        <f>IF(AND(Table1[[#This Row],[General]]=1,Table1[[#This Row],[Beginner]]=1,Table1[[#This Row],[Intermediate]]=1,Table1[[#This Row],[Advanced]]=1),1,"")</f>
        <v/>
      </c>
      <c r="J614" s="90" t="str">
        <f>CONCATENATE(IF(Table1[[#This Row],[General]]=1,"General, ",""), IF(Table1[[#This Row],[Beginner]]=1,"Beginner, ",""),IF(Table1[[#This Row],[Intermediate]]=1,"Intermediate, ",""), IF(Table1[[#This Row],[Advanced]]=1,"Advanced",""))</f>
        <v/>
      </c>
      <c r="K614" s="91"/>
      <c r="L614" s="179"/>
      <c r="M614" s="91"/>
      <c r="N614" s="91"/>
      <c r="O614" s="159"/>
      <c r="P614" s="91"/>
      <c r="Q614" s="91"/>
      <c r="R614" s="91"/>
      <c r="S61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14" s="102"/>
      <c r="U614" s="102"/>
      <c r="V614" s="240"/>
      <c r="W614" s="240"/>
      <c r="X614" s="102"/>
      <c r="Y614" s="102"/>
      <c r="Z614" s="102"/>
      <c r="AA614" s="102"/>
      <c r="AB614" s="102"/>
      <c r="AC614" s="102"/>
      <c r="AD614" s="102"/>
      <c r="AE614" s="102"/>
      <c r="AF614" s="102"/>
      <c r="AG61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14" s="103"/>
      <c r="AI614" s="103"/>
      <c r="AJ614" s="103"/>
      <c r="AK614" s="74" t="str">
        <f>CONCATENATE(IF(Table1[[#This Row],[Digital]]=1,"Digital, ",""),IF(Table1[[#This Row],[Face to Face]]=1,"Face to face, ",""),IF(Table1[[#This Row],[Blended]]=1,"Blended",""))</f>
        <v/>
      </c>
      <c r="AL614" s="99"/>
      <c r="AM614" s="104"/>
      <c r="AN614" s="130"/>
      <c r="AO614" s="94"/>
      <c r="AP614" s="182"/>
      <c r="AQ614" s="94"/>
      <c r="AR614" s="94"/>
      <c r="AS614" s="94"/>
      <c r="AT614" s="94"/>
      <c r="AU614" s="94"/>
      <c r="AV614" s="182"/>
      <c r="AW614" s="182"/>
      <c r="AX614" s="182"/>
      <c r="AY614" s="94"/>
      <c r="AZ61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1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14" s="95"/>
      <c r="BC614" s="95"/>
      <c r="BD614" s="90" t="str">
        <f>IF(AND(Table1[[#This Row],[Residential]]=1,Table1[[#This Row],[Commercial]]=1),1,"")</f>
        <v/>
      </c>
      <c r="BE614" s="90" t="str">
        <f>CONCATENATE(IF(Table1[[#This Row],[Residential]]=1,"Residential, ",""),IF(Table1[[#This Row],[Commercial]]=1,"Commercial",""))</f>
        <v/>
      </c>
      <c r="BF614" s="94"/>
      <c r="BG614" s="94"/>
      <c r="BH614" s="94"/>
      <c r="BI614" s="94"/>
      <c r="BJ614" s="94"/>
      <c r="BK614" s="94"/>
      <c r="BL614" s="94"/>
      <c r="BM614" s="182"/>
      <c r="BN614" s="94"/>
      <c r="BO61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14" s="178"/>
      <c r="BQ614" s="120"/>
      <c r="BR614" s="132"/>
      <c r="BS614" s="120"/>
      <c r="BT614" s="175"/>
      <c r="BU614" s="175"/>
      <c r="BV614" s="175"/>
      <c r="BW614" s="121"/>
      <c r="BX614" s="121"/>
      <c r="BY614" s="121"/>
      <c r="BZ614" s="227"/>
      <c r="CA61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14" s="48">
        <f>COUNTIF(Table1[[#This Row],[Validity]:[Alignment with NCC (Yes=1,No=0)]],"N/A")</f>
        <v>0</v>
      </c>
      <c r="CC614" s="48">
        <f>IF(ISERROR(Table1[[#This Row],[Total Quality Score (out of 10)]]/(4-Table1[[#This Row],[N/A Count]])),0,Table1[[#This Row],[Total Quality Score (out of 10)]]/(4-Table1[[#This Row],[N/A Count]]))</f>
        <v>0</v>
      </c>
      <c r="CD614" s="106"/>
      <c r="CE614" s="106"/>
      <c r="CF614" s="172" t="str">
        <f>IF(SUM(Table1[[#This Row],[Multiple]:[Level (all)62]])&lt;1,IF(Table1[[#This Row],[General]]=1,1,""),"")</f>
        <v/>
      </c>
      <c r="CG614" s="172" t="str">
        <f>IF(SUM(Table1[[#This Row],[Multiple]:[Level (all)62]])&lt;1,IF(Table1[[#This Row],[Beginner]]=1,1,""),"")</f>
        <v/>
      </c>
      <c r="CH614" s="171" t="str">
        <f>IF(SUM(Table1[[#This Row],[Multiple]:[Level (all)62]])&lt;1,IF(Table1[[#This Row],[Intermediate]]=1,1,""),"")</f>
        <v/>
      </c>
      <c r="CI614" s="171" t="str">
        <f>IF(SUM(Table1[[#This Row],[Multiple]:[Level (all)62]])&lt;1,IF(Table1[[#This Row],[Advanced]]=1,1,""),"")</f>
        <v/>
      </c>
      <c r="CJ614" s="171" t="str">
        <f>IF(AND(SUM(Table1[[#This Row],[General]:[Advanced]])&lt;4,SUM(Table1[[#This Row],[General]:[Advanced]])&gt;1),1,"")</f>
        <v/>
      </c>
      <c r="CK614" s="171" t="str">
        <f>Table1[[#This Row],[Level (all)]]</f>
        <v/>
      </c>
      <c r="CL614" s="171" t="str">
        <f>IF(Table1[[#This Row],[Multiple audience]]&lt;&gt;1,IF(Table1[[#This Row],[General Audience]]=1,1,""),"")</f>
        <v/>
      </c>
      <c r="CM614" s="171" t="str">
        <f>IF(Table1[[#This Row],[Multiple audience]]&lt;&gt;1,IF(Table1[[#This Row],[Planners / Designers ]]=1,1,""),"")</f>
        <v/>
      </c>
      <c r="CN614" s="171" t="str">
        <f>IF(Table1[[#This Row],[Multiple audience]]&lt;&gt;1,IF(Table1[[#This Row],[Regulatory Assessors]]=1,1,""),"")</f>
        <v/>
      </c>
      <c r="CO614" s="171" t="str">
        <f>IF(Table1[[#This Row],[Multiple audience]]&lt;&gt;1,IF(Table1[[#This Row],[Builders / Management]]=1,1,""),"")</f>
        <v/>
      </c>
      <c r="CP614" s="171" t="str">
        <f>IF(Table1[[#This Row],[Multiple audience]]&lt;&gt;1,IF(Table1[[#This Row],[Energy / Sus Assessors]]=1,1,""),"")</f>
        <v/>
      </c>
      <c r="CQ614" s="171" t="str">
        <f>IF(Table1[[#This Row],[Multiple audience]]&lt;&gt;1,IF(Table1[[#This Row],[Semi-skilled]]=1,1,""),"")</f>
        <v/>
      </c>
      <c r="CR614" s="171" t="str">
        <f>IF(Table1[[#This Row],[Multiple audience]]&lt;&gt;1,IF(Table1[[#This Row],[Trades]]=1,1,""),"")</f>
        <v/>
      </c>
      <c r="CS614" s="171" t="str">
        <f>IF(Table1[[#This Row],[Multiple audience]]&lt;&gt;1,IF(Table1[[#This Row],[Other]]=1,1,""),"")</f>
        <v/>
      </c>
      <c r="CT614" s="171" t="str">
        <f>IF(SUM(Table1[[#This Row],[General Audience]:[Other]])&gt;1,1,"")</f>
        <v/>
      </c>
      <c r="CU614" s="171" t="str">
        <f>IF(Table1[[#This Row],[Various  ]]&lt;&gt;1,IF(Table1[[#This Row],[Calculator / Software]]=1,1,""),"")</f>
        <v/>
      </c>
      <c r="CV614" s="171" t="str">
        <f>IF(Table1[[#This Row],[Various  ]]&lt;&gt;1,IF(Table1[[#This Row],[Information  ]]=1,1,""),"")</f>
        <v/>
      </c>
      <c r="CW614" s="171" t="str">
        <f>IF(Table1[[#This Row],[Various  ]]&lt;&gt;1,IF(Table1[[#This Row],[Interactive Tool]]=1,1,""),"")</f>
        <v/>
      </c>
      <c r="CX614" s="171" t="str">
        <f>IF(Table1[[#This Row],[Various  ]]&lt;&gt;1,IF(Table1[[#This Row],[Technical Specifications]]=1,1,""),"")</f>
        <v/>
      </c>
      <c r="CY614" s="171" t="str">
        <f>IF(Table1[[#This Row],[Various  ]]&lt;&gt;1,IF(Table1[[#This Row],[Training Resources]]=1,1,""),"")</f>
        <v/>
      </c>
      <c r="CZ614" s="171" t="str">
        <f>IF(Table1[[#This Row],[Various  ]]&lt;&gt;1,IF(Table1[[#This Row],[Toolbox]]=1,1,""),"")</f>
        <v/>
      </c>
      <c r="DA614" s="169" t="str">
        <f>IF(Table1[[#This Row],[Various  ]]&lt;&gt;1,IF(Table1[[#This Row],[Video]]=1,1,""),"")</f>
        <v/>
      </c>
      <c r="DB614" s="169" t="str">
        <f>IF(Table1[[#This Row],[Various  ]]&lt;&gt;1,IF(Table1[[#This Row],[Case study]]=1,1,""),"")</f>
        <v/>
      </c>
      <c r="DC614" s="169" t="str">
        <f>IF(Table1[[#This Row],[Various  ]]&lt;&gt;1,IF(Table1[[#This Row],[Other   ]]=1,1,""),"")</f>
        <v/>
      </c>
      <c r="DD614" s="169" t="str">
        <f>IF(Table1[[#This Row],[Various  ]]&lt;&gt;1,IF(Table1[[#This Row],[Standards]]=1,1,""),"")</f>
        <v/>
      </c>
      <c r="DE614" s="169" t="str">
        <f>IF(Table1[[#This Row],[Various]]=1,1,IF(SUM(Table1[[#This Row],[Calculator / Software]:[Standards]])&gt;1,1,""))</f>
        <v/>
      </c>
      <c r="DF614" s="169" t="str">
        <f>IF(Table1[[#This Row],[Multiple NCC links]]&lt;&gt;1,IF(Table1[[#This Row],[Design]]=1,1,""),"")</f>
        <v/>
      </c>
      <c r="DG614" s="169" t="str">
        <f>IF(Table1[[#This Row],[Multiple NCC links]]&lt;&gt;1,IF(Table1[[#This Row],[Assessment / Verification]]=1,1,""),"")</f>
        <v/>
      </c>
      <c r="DH614" s="169" t="str">
        <f>IF(Table1[[#This Row],[Multiple NCC links]]&lt;&gt;1,IF(Table1[[#This Row],[Climate Specific ]]=1,1,""),"")</f>
        <v/>
      </c>
      <c r="DI614" s="169" t="str">
        <f>IF(Table1[[#This Row],[Multiple NCC links]]&lt;&gt;1,IF(Table1[[#This Row],[Alterations / Additions]]=1,1,""),"")</f>
        <v/>
      </c>
      <c r="DJ614" s="169" t="str">
        <f>IF(Table1[[#This Row],[Multiple NCC links]]&lt;&gt;1,IF(Table1[[#This Row],[Glazing]]=1,1,""),"")</f>
        <v/>
      </c>
      <c r="DK614" s="169" t="str">
        <f>IF(Table1[[#This Row],[Multiple NCC links]]&lt;&gt;1,IF(Table1[[#This Row],[Building Fabric / Thermal / Sealing]]=1,1,""),"")</f>
        <v/>
      </c>
      <c r="DL614" s="169" t="str">
        <f>IF(Table1[[#This Row],[Multiple NCC links]]&lt;&gt;1,IF(Table1[[#This Row],[Lighting]]=1,1,""),"")</f>
        <v/>
      </c>
      <c r="DM614" s="169" t="str">
        <f>IF(Table1[[#This Row],[Multiple NCC links]]&lt;&gt;1,IF(Table1[[#This Row],[HVAC]]=1,1,""),"")</f>
        <v/>
      </c>
      <c r="DN614" s="169" t="str">
        <f>IF(Table1[[#This Row],[Multiple NCC links]]&lt;&gt;1,IF(Table1[[#This Row],[Services]]=1,1,""),"")</f>
        <v/>
      </c>
      <c r="DO614" s="169" t="str">
        <f>IF(Table1[[#This Row],[Multiple NCC links]]&lt;&gt;1,IF(Table1[[#This Row],[Maintenance &amp; Monitoring]]=1,1,""),"")</f>
        <v/>
      </c>
      <c r="DP614" s="169" t="str">
        <f>IF(Table1[[#This Row],[Multiple NCC links]]&lt;&gt;1,IF(Table1[[#This Row],[Hand over / Operations]]=1,1,""),"")</f>
        <v/>
      </c>
      <c r="DQ614" s="169" t="str">
        <f>IF(Table1[[#This Row],[Multiple NCC links]]&lt;&gt;1,IF(Table1[[#This Row],[As built assessment]]=1,1,""),"")</f>
        <v/>
      </c>
      <c r="DR614" s="169" t="str">
        <f>IF(Table1[[#This Row],[Multiple NCC links]]&lt;&gt;1,IF(Table1[[#This Row],[Beyond compliance]]=1,1,""),"")</f>
        <v/>
      </c>
      <c r="DS614" s="169" t="str">
        <f>IF(SUM(Table1[[#This Row],[Design]:[Beyond compliance]])&gt;1,1,"")</f>
        <v/>
      </c>
      <c r="DT614" s="169" t="str">
        <f>IF(Table1[[#This Row],[Both Residential &amp; Commercial4]]&lt;&gt;1,IF(Table1[[#This Row],[Residential]]=1,1,""),"")</f>
        <v/>
      </c>
      <c r="DU614" s="169" t="str">
        <f>IF(Table1[[#This Row],[Both Residential &amp; Commercial4]]&lt;&gt;1,IF(Table1[[#This Row],[Commercial]]=1,1,""),"")</f>
        <v/>
      </c>
      <c r="DV614" s="169" t="str">
        <f>Table1[[#This Row],[Residential &amp; Commercial]]</f>
        <v/>
      </c>
      <c r="DW614" s="169"/>
    </row>
    <row r="615" spans="1:127" s="49" customFormat="1" ht="20.25" thickTop="1" thickBot="1" x14ac:dyDescent="0.35">
      <c r="A615" s="97"/>
      <c r="B615" s="97"/>
      <c r="C615" s="88"/>
      <c r="D615" s="88"/>
      <c r="E615" s="176"/>
      <c r="F615" s="176"/>
      <c r="G615" s="176"/>
      <c r="H615" s="176"/>
      <c r="I615" s="90" t="str">
        <f>IF(AND(Table1[[#This Row],[General]]=1,Table1[[#This Row],[Beginner]]=1,Table1[[#This Row],[Intermediate]]=1,Table1[[#This Row],[Advanced]]=1),1,"")</f>
        <v/>
      </c>
      <c r="J615" s="90" t="str">
        <f>CONCATENATE(IF(Table1[[#This Row],[General]]=1,"General, ",""), IF(Table1[[#This Row],[Beginner]]=1,"Beginner, ",""),IF(Table1[[#This Row],[Intermediate]]=1,"Intermediate, ",""), IF(Table1[[#This Row],[Advanced]]=1,"Advanced",""))</f>
        <v/>
      </c>
      <c r="K615" s="91"/>
      <c r="L615" s="179"/>
      <c r="M615" s="91"/>
      <c r="N615" s="91"/>
      <c r="O615" s="159"/>
      <c r="P615" s="91"/>
      <c r="Q615" s="91"/>
      <c r="R615" s="91"/>
      <c r="S61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15" s="102"/>
      <c r="U615" s="102"/>
      <c r="V615" s="240"/>
      <c r="W615" s="240"/>
      <c r="X615" s="102"/>
      <c r="Y615" s="102"/>
      <c r="Z615" s="102"/>
      <c r="AA615" s="102"/>
      <c r="AB615" s="102"/>
      <c r="AC615" s="102"/>
      <c r="AD615" s="102"/>
      <c r="AE615" s="102"/>
      <c r="AF615" s="102"/>
      <c r="AG61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15" s="103"/>
      <c r="AI615" s="103"/>
      <c r="AJ615" s="103"/>
      <c r="AK615" s="74" t="str">
        <f>CONCATENATE(IF(Table1[[#This Row],[Digital]]=1,"Digital, ",""),IF(Table1[[#This Row],[Face to Face]]=1,"Face to face, ",""),IF(Table1[[#This Row],[Blended]]=1,"Blended",""))</f>
        <v/>
      </c>
      <c r="AL615" s="99"/>
      <c r="AM615" s="104"/>
      <c r="AN615" s="130"/>
      <c r="AO615" s="94"/>
      <c r="AP615" s="182"/>
      <c r="AQ615" s="94"/>
      <c r="AR615" s="94"/>
      <c r="AS615" s="94"/>
      <c r="AT615" s="94"/>
      <c r="AU615" s="94"/>
      <c r="AV615" s="182"/>
      <c r="AW615" s="182"/>
      <c r="AX615" s="182"/>
      <c r="AY615" s="94"/>
      <c r="AZ61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1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15" s="95"/>
      <c r="BC615" s="95"/>
      <c r="BD615" s="90" t="str">
        <f>IF(AND(Table1[[#This Row],[Residential]]=1,Table1[[#This Row],[Commercial]]=1),1,"")</f>
        <v/>
      </c>
      <c r="BE615" s="90" t="str">
        <f>CONCATENATE(IF(Table1[[#This Row],[Residential]]=1,"Residential, ",""),IF(Table1[[#This Row],[Commercial]]=1,"Commercial",""))</f>
        <v/>
      </c>
      <c r="BF615" s="94"/>
      <c r="BG615" s="94"/>
      <c r="BH615" s="94"/>
      <c r="BI615" s="94"/>
      <c r="BJ615" s="94"/>
      <c r="BK615" s="94"/>
      <c r="BL615" s="94"/>
      <c r="BM615" s="182"/>
      <c r="BN615" s="94"/>
      <c r="BO61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15" s="178"/>
      <c r="BQ615" s="120"/>
      <c r="BR615" s="132"/>
      <c r="BS615" s="120"/>
      <c r="BT615" s="175"/>
      <c r="BU615" s="175"/>
      <c r="BV615" s="175"/>
      <c r="BW615" s="121"/>
      <c r="BX615" s="121"/>
      <c r="BY615" s="121"/>
      <c r="BZ615" s="227"/>
      <c r="CA61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15" s="48">
        <f>COUNTIF(Table1[[#This Row],[Validity]:[Alignment with NCC (Yes=1,No=0)]],"N/A")</f>
        <v>0</v>
      </c>
      <c r="CC615" s="48">
        <f>IF(ISERROR(Table1[[#This Row],[Total Quality Score (out of 10)]]/(4-Table1[[#This Row],[N/A Count]])),0,Table1[[#This Row],[Total Quality Score (out of 10)]]/(4-Table1[[#This Row],[N/A Count]]))</f>
        <v>0</v>
      </c>
      <c r="CD615" s="106"/>
      <c r="CE615" s="106"/>
      <c r="CF615" s="172" t="str">
        <f>IF(SUM(Table1[[#This Row],[Multiple]:[Level (all)62]])&lt;1,IF(Table1[[#This Row],[General]]=1,1,""),"")</f>
        <v/>
      </c>
      <c r="CG615" s="172" t="str">
        <f>IF(SUM(Table1[[#This Row],[Multiple]:[Level (all)62]])&lt;1,IF(Table1[[#This Row],[Beginner]]=1,1,""),"")</f>
        <v/>
      </c>
      <c r="CH615" s="171" t="str">
        <f>IF(SUM(Table1[[#This Row],[Multiple]:[Level (all)62]])&lt;1,IF(Table1[[#This Row],[Intermediate]]=1,1,""),"")</f>
        <v/>
      </c>
      <c r="CI615" s="171" t="str">
        <f>IF(SUM(Table1[[#This Row],[Multiple]:[Level (all)62]])&lt;1,IF(Table1[[#This Row],[Advanced]]=1,1,""),"")</f>
        <v/>
      </c>
      <c r="CJ615" s="171" t="str">
        <f>IF(AND(SUM(Table1[[#This Row],[General]:[Advanced]])&lt;4,SUM(Table1[[#This Row],[General]:[Advanced]])&gt;1),1,"")</f>
        <v/>
      </c>
      <c r="CK615" s="171" t="str">
        <f>Table1[[#This Row],[Level (all)]]</f>
        <v/>
      </c>
      <c r="CL615" s="171" t="str">
        <f>IF(Table1[[#This Row],[Multiple audience]]&lt;&gt;1,IF(Table1[[#This Row],[General Audience]]=1,1,""),"")</f>
        <v/>
      </c>
      <c r="CM615" s="171" t="str">
        <f>IF(Table1[[#This Row],[Multiple audience]]&lt;&gt;1,IF(Table1[[#This Row],[Planners / Designers ]]=1,1,""),"")</f>
        <v/>
      </c>
      <c r="CN615" s="171" t="str">
        <f>IF(Table1[[#This Row],[Multiple audience]]&lt;&gt;1,IF(Table1[[#This Row],[Regulatory Assessors]]=1,1,""),"")</f>
        <v/>
      </c>
      <c r="CO615" s="171" t="str">
        <f>IF(Table1[[#This Row],[Multiple audience]]&lt;&gt;1,IF(Table1[[#This Row],[Builders / Management]]=1,1,""),"")</f>
        <v/>
      </c>
      <c r="CP615" s="171" t="str">
        <f>IF(Table1[[#This Row],[Multiple audience]]&lt;&gt;1,IF(Table1[[#This Row],[Energy / Sus Assessors]]=1,1,""),"")</f>
        <v/>
      </c>
      <c r="CQ615" s="171" t="str">
        <f>IF(Table1[[#This Row],[Multiple audience]]&lt;&gt;1,IF(Table1[[#This Row],[Semi-skilled]]=1,1,""),"")</f>
        <v/>
      </c>
      <c r="CR615" s="171" t="str">
        <f>IF(Table1[[#This Row],[Multiple audience]]&lt;&gt;1,IF(Table1[[#This Row],[Trades]]=1,1,""),"")</f>
        <v/>
      </c>
      <c r="CS615" s="171" t="str">
        <f>IF(Table1[[#This Row],[Multiple audience]]&lt;&gt;1,IF(Table1[[#This Row],[Other]]=1,1,""),"")</f>
        <v/>
      </c>
      <c r="CT615" s="171" t="str">
        <f>IF(SUM(Table1[[#This Row],[General Audience]:[Other]])&gt;1,1,"")</f>
        <v/>
      </c>
      <c r="CU615" s="171" t="str">
        <f>IF(Table1[[#This Row],[Various  ]]&lt;&gt;1,IF(Table1[[#This Row],[Calculator / Software]]=1,1,""),"")</f>
        <v/>
      </c>
      <c r="CV615" s="171" t="str">
        <f>IF(Table1[[#This Row],[Various  ]]&lt;&gt;1,IF(Table1[[#This Row],[Information  ]]=1,1,""),"")</f>
        <v/>
      </c>
      <c r="CW615" s="171" t="str">
        <f>IF(Table1[[#This Row],[Various  ]]&lt;&gt;1,IF(Table1[[#This Row],[Interactive Tool]]=1,1,""),"")</f>
        <v/>
      </c>
      <c r="CX615" s="171" t="str">
        <f>IF(Table1[[#This Row],[Various  ]]&lt;&gt;1,IF(Table1[[#This Row],[Technical Specifications]]=1,1,""),"")</f>
        <v/>
      </c>
      <c r="CY615" s="171" t="str">
        <f>IF(Table1[[#This Row],[Various  ]]&lt;&gt;1,IF(Table1[[#This Row],[Training Resources]]=1,1,""),"")</f>
        <v/>
      </c>
      <c r="CZ615" s="171" t="str">
        <f>IF(Table1[[#This Row],[Various  ]]&lt;&gt;1,IF(Table1[[#This Row],[Toolbox]]=1,1,""),"")</f>
        <v/>
      </c>
      <c r="DA615" s="169" t="str">
        <f>IF(Table1[[#This Row],[Various  ]]&lt;&gt;1,IF(Table1[[#This Row],[Video]]=1,1,""),"")</f>
        <v/>
      </c>
      <c r="DB615" s="169" t="str">
        <f>IF(Table1[[#This Row],[Various  ]]&lt;&gt;1,IF(Table1[[#This Row],[Case study]]=1,1,""),"")</f>
        <v/>
      </c>
      <c r="DC615" s="169" t="str">
        <f>IF(Table1[[#This Row],[Various  ]]&lt;&gt;1,IF(Table1[[#This Row],[Other   ]]=1,1,""),"")</f>
        <v/>
      </c>
      <c r="DD615" s="169" t="str">
        <f>IF(Table1[[#This Row],[Various  ]]&lt;&gt;1,IF(Table1[[#This Row],[Standards]]=1,1,""),"")</f>
        <v/>
      </c>
      <c r="DE615" s="169" t="str">
        <f>IF(Table1[[#This Row],[Various]]=1,1,IF(SUM(Table1[[#This Row],[Calculator / Software]:[Standards]])&gt;1,1,""))</f>
        <v/>
      </c>
      <c r="DF615" s="169" t="str">
        <f>IF(Table1[[#This Row],[Multiple NCC links]]&lt;&gt;1,IF(Table1[[#This Row],[Design]]=1,1,""),"")</f>
        <v/>
      </c>
      <c r="DG615" s="169" t="str">
        <f>IF(Table1[[#This Row],[Multiple NCC links]]&lt;&gt;1,IF(Table1[[#This Row],[Assessment / Verification]]=1,1,""),"")</f>
        <v/>
      </c>
      <c r="DH615" s="169" t="str">
        <f>IF(Table1[[#This Row],[Multiple NCC links]]&lt;&gt;1,IF(Table1[[#This Row],[Climate Specific ]]=1,1,""),"")</f>
        <v/>
      </c>
      <c r="DI615" s="169" t="str">
        <f>IF(Table1[[#This Row],[Multiple NCC links]]&lt;&gt;1,IF(Table1[[#This Row],[Alterations / Additions]]=1,1,""),"")</f>
        <v/>
      </c>
      <c r="DJ615" s="169" t="str">
        <f>IF(Table1[[#This Row],[Multiple NCC links]]&lt;&gt;1,IF(Table1[[#This Row],[Glazing]]=1,1,""),"")</f>
        <v/>
      </c>
      <c r="DK615" s="169" t="str">
        <f>IF(Table1[[#This Row],[Multiple NCC links]]&lt;&gt;1,IF(Table1[[#This Row],[Building Fabric / Thermal / Sealing]]=1,1,""),"")</f>
        <v/>
      </c>
      <c r="DL615" s="169" t="str">
        <f>IF(Table1[[#This Row],[Multiple NCC links]]&lt;&gt;1,IF(Table1[[#This Row],[Lighting]]=1,1,""),"")</f>
        <v/>
      </c>
      <c r="DM615" s="169" t="str">
        <f>IF(Table1[[#This Row],[Multiple NCC links]]&lt;&gt;1,IF(Table1[[#This Row],[HVAC]]=1,1,""),"")</f>
        <v/>
      </c>
      <c r="DN615" s="169" t="str">
        <f>IF(Table1[[#This Row],[Multiple NCC links]]&lt;&gt;1,IF(Table1[[#This Row],[Services]]=1,1,""),"")</f>
        <v/>
      </c>
      <c r="DO615" s="169" t="str">
        <f>IF(Table1[[#This Row],[Multiple NCC links]]&lt;&gt;1,IF(Table1[[#This Row],[Maintenance &amp; Monitoring]]=1,1,""),"")</f>
        <v/>
      </c>
      <c r="DP615" s="169" t="str">
        <f>IF(Table1[[#This Row],[Multiple NCC links]]&lt;&gt;1,IF(Table1[[#This Row],[Hand over / Operations]]=1,1,""),"")</f>
        <v/>
      </c>
      <c r="DQ615" s="169" t="str">
        <f>IF(Table1[[#This Row],[Multiple NCC links]]&lt;&gt;1,IF(Table1[[#This Row],[As built assessment]]=1,1,""),"")</f>
        <v/>
      </c>
      <c r="DR615" s="169" t="str">
        <f>IF(Table1[[#This Row],[Multiple NCC links]]&lt;&gt;1,IF(Table1[[#This Row],[Beyond compliance]]=1,1,""),"")</f>
        <v/>
      </c>
      <c r="DS615" s="169" t="str">
        <f>IF(SUM(Table1[[#This Row],[Design]:[Beyond compliance]])&gt;1,1,"")</f>
        <v/>
      </c>
      <c r="DT615" s="169" t="str">
        <f>IF(Table1[[#This Row],[Both Residential &amp; Commercial4]]&lt;&gt;1,IF(Table1[[#This Row],[Residential]]=1,1,""),"")</f>
        <v/>
      </c>
      <c r="DU615" s="169" t="str">
        <f>IF(Table1[[#This Row],[Both Residential &amp; Commercial4]]&lt;&gt;1,IF(Table1[[#This Row],[Commercial]]=1,1,""),"")</f>
        <v/>
      </c>
      <c r="DV615" s="169" t="str">
        <f>Table1[[#This Row],[Residential &amp; Commercial]]</f>
        <v/>
      </c>
      <c r="DW615" s="169"/>
    </row>
    <row r="616" spans="1:127" s="49" customFormat="1" ht="20.25" thickTop="1" thickBot="1" x14ac:dyDescent="0.35">
      <c r="A616" s="97"/>
      <c r="B616" s="97"/>
      <c r="C616" s="88"/>
      <c r="D616" s="88"/>
      <c r="E616" s="176"/>
      <c r="F616" s="176"/>
      <c r="G616" s="176"/>
      <c r="H616" s="176"/>
      <c r="I616" s="90" t="str">
        <f>IF(AND(Table1[[#This Row],[General]]=1,Table1[[#This Row],[Beginner]]=1,Table1[[#This Row],[Intermediate]]=1,Table1[[#This Row],[Advanced]]=1),1,"")</f>
        <v/>
      </c>
      <c r="J616" s="90" t="str">
        <f>CONCATENATE(IF(Table1[[#This Row],[General]]=1,"General, ",""), IF(Table1[[#This Row],[Beginner]]=1,"Beginner, ",""),IF(Table1[[#This Row],[Intermediate]]=1,"Intermediate, ",""), IF(Table1[[#This Row],[Advanced]]=1,"Advanced",""))</f>
        <v/>
      </c>
      <c r="K616" s="91"/>
      <c r="L616" s="179"/>
      <c r="M616" s="91"/>
      <c r="N616" s="91"/>
      <c r="O616" s="159"/>
      <c r="P616" s="91"/>
      <c r="Q616" s="91"/>
      <c r="R616" s="91"/>
      <c r="S61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16" s="102"/>
      <c r="U616" s="102"/>
      <c r="V616" s="240"/>
      <c r="W616" s="240"/>
      <c r="X616" s="102"/>
      <c r="Y616" s="102"/>
      <c r="Z616" s="102"/>
      <c r="AA616" s="102"/>
      <c r="AB616" s="102"/>
      <c r="AC616" s="102"/>
      <c r="AD616" s="102"/>
      <c r="AE616" s="102"/>
      <c r="AF616" s="102"/>
      <c r="AG61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16" s="103"/>
      <c r="AI616" s="103"/>
      <c r="AJ616" s="103"/>
      <c r="AK616" s="74" t="str">
        <f>CONCATENATE(IF(Table1[[#This Row],[Digital]]=1,"Digital, ",""),IF(Table1[[#This Row],[Face to Face]]=1,"Face to face, ",""),IF(Table1[[#This Row],[Blended]]=1,"Blended",""))</f>
        <v/>
      </c>
      <c r="AL616" s="99"/>
      <c r="AM616" s="104"/>
      <c r="AN616" s="130"/>
      <c r="AO616" s="94"/>
      <c r="AP616" s="182"/>
      <c r="AQ616" s="94"/>
      <c r="AR616" s="94"/>
      <c r="AS616" s="94"/>
      <c r="AT616" s="94"/>
      <c r="AU616" s="94"/>
      <c r="AV616" s="182"/>
      <c r="AW616" s="182"/>
      <c r="AX616" s="182"/>
      <c r="AY616" s="94"/>
      <c r="AZ61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1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16" s="95"/>
      <c r="BC616" s="95"/>
      <c r="BD616" s="90" t="str">
        <f>IF(AND(Table1[[#This Row],[Residential]]=1,Table1[[#This Row],[Commercial]]=1),1,"")</f>
        <v/>
      </c>
      <c r="BE616" s="90" t="str">
        <f>CONCATENATE(IF(Table1[[#This Row],[Residential]]=1,"Residential, ",""),IF(Table1[[#This Row],[Commercial]]=1,"Commercial",""))</f>
        <v/>
      </c>
      <c r="BF616" s="94"/>
      <c r="BG616" s="94"/>
      <c r="BH616" s="94"/>
      <c r="BI616" s="94"/>
      <c r="BJ616" s="94"/>
      <c r="BK616" s="94"/>
      <c r="BL616" s="94"/>
      <c r="BM616" s="182"/>
      <c r="BN616" s="94"/>
      <c r="BO61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16" s="178"/>
      <c r="BQ616" s="120"/>
      <c r="BR616" s="132"/>
      <c r="BS616" s="120"/>
      <c r="BT616" s="175"/>
      <c r="BU616" s="175"/>
      <c r="BV616" s="175"/>
      <c r="BW616" s="121"/>
      <c r="BX616" s="121"/>
      <c r="BY616" s="121"/>
      <c r="BZ616" s="227"/>
      <c r="CA61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16" s="48">
        <f>COUNTIF(Table1[[#This Row],[Validity]:[Alignment with NCC (Yes=1,No=0)]],"N/A")</f>
        <v>0</v>
      </c>
      <c r="CC616" s="48">
        <f>IF(ISERROR(Table1[[#This Row],[Total Quality Score (out of 10)]]/(4-Table1[[#This Row],[N/A Count]])),0,Table1[[#This Row],[Total Quality Score (out of 10)]]/(4-Table1[[#This Row],[N/A Count]]))</f>
        <v>0</v>
      </c>
      <c r="CD616" s="106"/>
      <c r="CE616" s="106"/>
      <c r="CF616" s="172" t="str">
        <f>IF(SUM(Table1[[#This Row],[Multiple]:[Level (all)62]])&lt;1,IF(Table1[[#This Row],[General]]=1,1,""),"")</f>
        <v/>
      </c>
      <c r="CG616" s="172" t="str">
        <f>IF(SUM(Table1[[#This Row],[Multiple]:[Level (all)62]])&lt;1,IF(Table1[[#This Row],[Beginner]]=1,1,""),"")</f>
        <v/>
      </c>
      <c r="CH616" s="171" t="str">
        <f>IF(SUM(Table1[[#This Row],[Multiple]:[Level (all)62]])&lt;1,IF(Table1[[#This Row],[Intermediate]]=1,1,""),"")</f>
        <v/>
      </c>
      <c r="CI616" s="171" t="str">
        <f>IF(SUM(Table1[[#This Row],[Multiple]:[Level (all)62]])&lt;1,IF(Table1[[#This Row],[Advanced]]=1,1,""),"")</f>
        <v/>
      </c>
      <c r="CJ616" s="171" t="str">
        <f>IF(AND(SUM(Table1[[#This Row],[General]:[Advanced]])&lt;4,SUM(Table1[[#This Row],[General]:[Advanced]])&gt;1),1,"")</f>
        <v/>
      </c>
      <c r="CK616" s="171" t="str">
        <f>Table1[[#This Row],[Level (all)]]</f>
        <v/>
      </c>
      <c r="CL616" s="171" t="str">
        <f>IF(Table1[[#This Row],[Multiple audience]]&lt;&gt;1,IF(Table1[[#This Row],[General Audience]]=1,1,""),"")</f>
        <v/>
      </c>
      <c r="CM616" s="171" t="str">
        <f>IF(Table1[[#This Row],[Multiple audience]]&lt;&gt;1,IF(Table1[[#This Row],[Planners / Designers ]]=1,1,""),"")</f>
        <v/>
      </c>
      <c r="CN616" s="171" t="str">
        <f>IF(Table1[[#This Row],[Multiple audience]]&lt;&gt;1,IF(Table1[[#This Row],[Regulatory Assessors]]=1,1,""),"")</f>
        <v/>
      </c>
      <c r="CO616" s="171" t="str">
        <f>IF(Table1[[#This Row],[Multiple audience]]&lt;&gt;1,IF(Table1[[#This Row],[Builders / Management]]=1,1,""),"")</f>
        <v/>
      </c>
      <c r="CP616" s="171" t="str">
        <f>IF(Table1[[#This Row],[Multiple audience]]&lt;&gt;1,IF(Table1[[#This Row],[Energy / Sus Assessors]]=1,1,""),"")</f>
        <v/>
      </c>
      <c r="CQ616" s="171" t="str">
        <f>IF(Table1[[#This Row],[Multiple audience]]&lt;&gt;1,IF(Table1[[#This Row],[Semi-skilled]]=1,1,""),"")</f>
        <v/>
      </c>
      <c r="CR616" s="171" t="str">
        <f>IF(Table1[[#This Row],[Multiple audience]]&lt;&gt;1,IF(Table1[[#This Row],[Trades]]=1,1,""),"")</f>
        <v/>
      </c>
      <c r="CS616" s="171" t="str">
        <f>IF(Table1[[#This Row],[Multiple audience]]&lt;&gt;1,IF(Table1[[#This Row],[Other]]=1,1,""),"")</f>
        <v/>
      </c>
      <c r="CT616" s="171" t="str">
        <f>IF(SUM(Table1[[#This Row],[General Audience]:[Other]])&gt;1,1,"")</f>
        <v/>
      </c>
      <c r="CU616" s="171" t="str">
        <f>IF(Table1[[#This Row],[Various  ]]&lt;&gt;1,IF(Table1[[#This Row],[Calculator / Software]]=1,1,""),"")</f>
        <v/>
      </c>
      <c r="CV616" s="171" t="str">
        <f>IF(Table1[[#This Row],[Various  ]]&lt;&gt;1,IF(Table1[[#This Row],[Information  ]]=1,1,""),"")</f>
        <v/>
      </c>
      <c r="CW616" s="171" t="str">
        <f>IF(Table1[[#This Row],[Various  ]]&lt;&gt;1,IF(Table1[[#This Row],[Interactive Tool]]=1,1,""),"")</f>
        <v/>
      </c>
      <c r="CX616" s="171" t="str">
        <f>IF(Table1[[#This Row],[Various  ]]&lt;&gt;1,IF(Table1[[#This Row],[Technical Specifications]]=1,1,""),"")</f>
        <v/>
      </c>
      <c r="CY616" s="171" t="str">
        <f>IF(Table1[[#This Row],[Various  ]]&lt;&gt;1,IF(Table1[[#This Row],[Training Resources]]=1,1,""),"")</f>
        <v/>
      </c>
      <c r="CZ616" s="171" t="str">
        <f>IF(Table1[[#This Row],[Various  ]]&lt;&gt;1,IF(Table1[[#This Row],[Toolbox]]=1,1,""),"")</f>
        <v/>
      </c>
      <c r="DA616" s="169" t="str">
        <f>IF(Table1[[#This Row],[Various  ]]&lt;&gt;1,IF(Table1[[#This Row],[Video]]=1,1,""),"")</f>
        <v/>
      </c>
      <c r="DB616" s="169" t="str">
        <f>IF(Table1[[#This Row],[Various  ]]&lt;&gt;1,IF(Table1[[#This Row],[Case study]]=1,1,""),"")</f>
        <v/>
      </c>
      <c r="DC616" s="169" t="str">
        <f>IF(Table1[[#This Row],[Various  ]]&lt;&gt;1,IF(Table1[[#This Row],[Other   ]]=1,1,""),"")</f>
        <v/>
      </c>
      <c r="DD616" s="169" t="str">
        <f>IF(Table1[[#This Row],[Various  ]]&lt;&gt;1,IF(Table1[[#This Row],[Standards]]=1,1,""),"")</f>
        <v/>
      </c>
      <c r="DE616" s="169" t="str">
        <f>IF(Table1[[#This Row],[Various]]=1,1,IF(SUM(Table1[[#This Row],[Calculator / Software]:[Standards]])&gt;1,1,""))</f>
        <v/>
      </c>
      <c r="DF616" s="169" t="str">
        <f>IF(Table1[[#This Row],[Multiple NCC links]]&lt;&gt;1,IF(Table1[[#This Row],[Design]]=1,1,""),"")</f>
        <v/>
      </c>
      <c r="DG616" s="169" t="str">
        <f>IF(Table1[[#This Row],[Multiple NCC links]]&lt;&gt;1,IF(Table1[[#This Row],[Assessment / Verification]]=1,1,""),"")</f>
        <v/>
      </c>
      <c r="DH616" s="169" t="str">
        <f>IF(Table1[[#This Row],[Multiple NCC links]]&lt;&gt;1,IF(Table1[[#This Row],[Climate Specific ]]=1,1,""),"")</f>
        <v/>
      </c>
      <c r="DI616" s="169" t="str">
        <f>IF(Table1[[#This Row],[Multiple NCC links]]&lt;&gt;1,IF(Table1[[#This Row],[Alterations / Additions]]=1,1,""),"")</f>
        <v/>
      </c>
      <c r="DJ616" s="169" t="str">
        <f>IF(Table1[[#This Row],[Multiple NCC links]]&lt;&gt;1,IF(Table1[[#This Row],[Glazing]]=1,1,""),"")</f>
        <v/>
      </c>
      <c r="DK616" s="169" t="str">
        <f>IF(Table1[[#This Row],[Multiple NCC links]]&lt;&gt;1,IF(Table1[[#This Row],[Building Fabric / Thermal / Sealing]]=1,1,""),"")</f>
        <v/>
      </c>
      <c r="DL616" s="169" t="str">
        <f>IF(Table1[[#This Row],[Multiple NCC links]]&lt;&gt;1,IF(Table1[[#This Row],[Lighting]]=1,1,""),"")</f>
        <v/>
      </c>
      <c r="DM616" s="169" t="str">
        <f>IF(Table1[[#This Row],[Multiple NCC links]]&lt;&gt;1,IF(Table1[[#This Row],[HVAC]]=1,1,""),"")</f>
        <v/>
      </c>
      <c r="DN616" s="169" t="str">
        <f>IF(Table1[[#This Row],[Multiple NCC links]]&lt;&gt;1,IF(Table1[[#This Row],[Services]]=1,1,""),"")</f>
        <v/>
      </c>
      <c r="DO616" s="169" t="str">
        <f>IF(Table1[[#This Row],[Multiple NCC links]]&lt;&gt;1,IF(Table1[[#This Row],[Maintenance &amp; Monitoring]]=1,1,""),"")</f>
        <v/>
      </c>
      <c r="DP616" s="169" t="str">
        <f>IF(Table1[[#This Row],[Multiple NCC links]]&lt;&gt;1,IF(Table1[[#This Row],[Hand over / Operations]]=1,1,""),"")</f>
        <v/>
      </c>
      <c r="DQ616" s="169" t="str">
        <f>IF(Table1[[#This Row],[Multiple NCC links]]&lt;&gt;1,IF(Table1[[#This Row],[As built assessment]]=1,1,""),"")</f>
        <v/>
      </c>
      <c r="DR616" s="169" t="str">
        <f>IF(Table1[[#This Row],[Multiple NCC links]]&lt;&gt;1,IF(Table1[[#This Row],[Beyond compliance]]=1,1,""),"")</f>
        <v/>
      </c>
      <c r="DS616" s="169" t="str">
        <f>IF(SUM(Table1[[#This Row],[Design]:[Beyond compliance]])&gt;1,1,"")</f>
        <v/>
      </c>
      <c r="DT616" s="169" t="str">
        <f>IF(Table1[[#This Row],[Both Residential &amp; Commercial4]]&lt;&gt;1,IF(Table1[[#This Row],[Residential]]=1,1,""),"")</f>
        <v/>
      </c>
      <c r="DU616" s="169" t="str">
        <f>IF(Table1[[#This Row],[Both Residential &amp; Commercial4]]&lt;&gt;1,IF(Table1[[#This Row],[Commercial]]=1,1,""),"")</f>
        <v/>
      </c>
      <c r="DV616" s="169" t="str">
        <f>Table1[[#This Row],[Residential &amp; Commercial]]</f>
        <v/>
      </c>
      <c r="DW616" s="169"/>
    </row>
    <row r="617" spans="1:127" s="49" customFormat="1" ht="20.25" thickTop="1" thickBot="1" x14ac:dyDescent="0.35">
      <c r="A617" s="97"/>
      <c r="B617" s="97"/>
      <c r="C617" s="88"/>
      <c r="D617" s="88"/>
      <c r="E617" s="176"/>
      <c r="F617" s="176"/>
      <c r="G617" s="176"/>
      <c r="H617" s="176"/>
      <c r="I617" s="90" t="str">
        <f>IF(AND(Table1[[#This Row],[General]]=1,Table1[[#This Row],[Beginner]]=1,Table1[[#This Row],[Intermediate]]=1,Table1[[#This Row],[Advanced]]=1),1,"")</f>
        <v/>
      </c>
      <c r="J617" s="90" t="str">
        <f>CONCATENATE(IF(Table1[[#This Row],[General]]=1,"General, ",""), IF(Table1[[#This Row],[Beginner]]=1,"Beginner, ",""),IF(Table1[[#This Row],[Intermediate]]=1,"Intermediate, ",""), IF(Table1[[#This Row],[Advanced]]=1,"Advanced",""))</f>
        <v/>
      </c>
      <c r="K617" s="91"/>
      <c r="L617" s="179"/>
      <c r="M617" s="91"/>
      <c r="N617" s="91"/>
      <c r="O617" s="159"/>
      <c r="P617" s="91"/>
      <c r="Q617" s="91"/>
      <c r="R617" s="91"/>
      <c r="S61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17" s="102"/>
      <c r="U617" s="102"/>
      <c r="V617" s="240"/>
      <c r="W617" s="240"/>
      <c r="X617" s="102"/>
      <c r="Y617" s="102"/>
      <c r="Z617" s="102"/>
      <c r="AA617" s="102"/>
      <c r="AB617" s="102"/>
      <c r="AC617" s="102"/>
      <c r="AD617" s="102"/>
      <c r="AE617" s="102"/>
      <c r="AF617" s="102"/>
      <c r="AG61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17" s="103"/>
      <c r="AI617" s="103"/>
      <c r="AJ617" s="103"/>
      <c r="AK617" s="74" t="str">
        <f>CONCATENATE(IF(Table1[[#This Row],[Digital]]=1,"Digital, ",""),IF(Table1[[#This Row],[Face to Face]]=1,"Face to face, ",""),IF(Table1[[#This Row],[Blended]]=1,"Blended",""))</f>
        <v/>
      </c>
      <c r="AL617" s="99"/>
      <c r="AM617" s="104"/>
      <c r="AN617" s="130"/>
      <c r="AO617" s="94"/>
      <c r="AP617" s="182"/>
      <c r="AQ617" s="94"/>
      <c r="AR617" s="94"/>
      <c r="AS617" s="94"/>
      <c r="AT617" s="94"/>
      <c r="AU617" s="94"/>
      <c r="AV617" s="182"/>
      <c r="AW617" s="182"/>
      <c r="AX617" s="182"/>
      <c r="AY617" s="94"/>
      <c r="AZ61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1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17" s="95"/>
      <c r="BC617" s="95"/>
      <c r="BD617" s="90" t="str">
        <f>IF(AND(Table1[[#This Row],[Residential]]=1,Table1[[#This Row],[Commercial]]=1),1,"")</f>
        <v/>
      </c>
      <c r="BE617" s="90" t="str">
        <f>CONCATENATE(IF(Table1[[#This Row],[Residential]]=1,"Residential, ",""),IF(Table1[[#This Row],[Commercial]]=1,"Commercial",""))</f>
        <v/>
      </c>
      <c r="BF617" s="94"/>
      <c r="BG617" s="94"/>
      <c r="BH617" s="94"/>
      <c r="BI617" s="94"/>
      <c r="BJ617" s="94"/>
      <c r="BK617" s="94"/>
      <c r="BL617" s="94"/>
      <c r="BM617" s="182"/>
      <c r="BN617" s="94"/>
      <c r="BO61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17" s="178"/>
      <c r="BQ617" s="120"/>
      <c r="BR617" s="132"/>
      <c r="BS617" s="120"/>
      <c r="BT617" s="175"/>
      <c r="BU617" s="175"/>
      <c r="BV617" s="175"/>
      <c r="BW617" s="121"/>
      <c r="BX617" s="121"/>
      <c r="BY617" s="121"/>
      <c r="BZ617" s="227"/>
      <c r="CA61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17" s="48">
        <f>COUNTIF(Table1[[#This Row],[Validity]:[Alignment with NCC (Yes=1,No=0)]],"N/A")</f>
        <v>0</v>
      </c>
      <c r="CC617" s="48">
        <f>IF(ISERROR(Table1[[#This Row],[Total Quality Score (out of 10)]]/(4-Table1[[#This Row],[N/A Count]])),0,Table1[[#This Row],[Total Quality Score (out of 10)]]/(4-Table1[[#This Row],[N/A Count]]))</f>
        <v>0</v>
      </c>
      <c r="CD617" s="106"/>
      <c r="CE617" s="106"/>
      <c r="CF617" s="172" t="str">
        <f>IF(SUM(Table1[[#This Row],[Multiple]:[Level (all)62]])&lt;1,IF(Table1[[#This Row],[General]]=1,1,""),"")</f>
        <v/>
      </c>
      <c r="CG617" s="172" t="str">
        <f>IF(SUM(Table1[[#This Row],[Multiple]:[Level (all)62]])&lt;1,IF(Table1[[#This Row],[Beginner]]=1,1,""),"")</f>
        <v/>
      </c>
      <c r="CH617" s="171" t="str">
        <f>IF(SUM(Table1[[#This Row],[Multiple]:[Level (all)62]])&lt;1,IF(Table1[[#This Row],[Intermediate]]=1,1,""),"")</f>
        <v/>
      </c>
      <c r="CI617" s="171" t="str">
        <f>IF(SUM(Table1[[#This Row],[Multiple]:[Level (all)62]])&lt;1,IF(Table1[[#This Row],[Advanced]]=1,1,""),"")</f>
        <v/>
      </c>
      <c r="CJ617" s="171" t="str">
        <f>IF(AND(SUM(Table1[[#This Row],[General]:[Advanced]])&lt;4,SUM(Table1[[#This Row],[General]:[Advanced]])&gt;1),1,"")</f>
        <v/>
      </c>
      <c r="CK617" s="171" t="str">
        <f>Table1[[#This Row],[Level (all)]]</f>
        <v/>
      </c>
      <c r="CL617" s="171" t="str">
        <f>IF(Table1[[#This Row],[Multiple audience]]&lt;&gt;1,IF(Table1[[#This Row],[General Audience]]=1,1,""),"")</f>
        <v/>
      </c>
      <c r="CM617" s="171" t="str">
        <f>IF(Table1[[#This Row],[Multiple audience]]&lt;&gt;1,IF(Table1[[#This Row],[Planners / Designers ]]=1,1,""),"")</f>
        <v/>
      </c>
      <c r="CN617" s="171" t="str">
        <f>IF(Table1[[#This Row],[Multiple audience]]&lt;&gt;1,IF(Table1[[#This Row],[Regulatory Assessors]]=1,1,""),"")</f>
        <v/>
      </c>
      <c r="CO617" s="171" t="str">
        <f>IF(Table1[[#This Row],[Multiple audience]]&lt;&gt;1,IF(Table1[[#This Row],[Builders / Management]]=1,1,""),"")</f>
        <v/>
      </c>
      <c r="CP617" s="171" t="str">
        <f>IF(Table1[[#This Row],[Multiple audience]]&lt;&gt;1,IF(Table1[[#This Row],[Energy / Sus Assessors]]=1,1,""),"")</f>
        <v/>
      </c>
      <c r="CQ617" s="171" t="str">
        <f>IF(Table1[[#This Row],[Multiple audience]]&lt;&gt;1,IF(Table1[[#This Row],[Semi-skilled]]=1,1,""),"")</f>
        <v/>
      </c>
      <c r="CR617" s="171" t="str">
        <f>IF(Table1[[#This Row],[Multiple audience]]&lt;&gt;1,IF(Table1[[#This Row],[Trades]]=1,1,""),"")</f>
        <v/>
      </c>
      <c r="CS617" s="171" t="str">
        <f>IF(Table1[[#This Row],[Multiple audience]]&lt;&gt;1,IF(Table1[[#This Row],[Other]]=1,1,""),"")</f>
        <v/>
      </c>
      <c r="CT617" s="171" t="str">
        <f>IF(SUM(Table1[[#This Row],[General Audience]:[Other]])&gt;1,1,"")</f>
        <v/>
      </c>
      <c r="CU617" s="171" t="str">
        <f>IF(Table1[[#This Row],[Various  ]]&lt;&gt;1,IF(Table1[[#This Row],[Calculator / Software]]=1,1,""),"")</f>
        <v/>
      </c>
      <c r="CV617" s="171" t="str">
        <f>IF(Table1[[#This Row],[Various  ]]&lt;&gt;1,IF(Table1[[#This Row],[Information  ]]=1,1,""),"")</f>
        <v/>
      </c>
      <c r="CW617" s="171" t="str">
        <f>IF(Table1[[#This Row],[Various  ]]&lt;&gt;1,IF(Table1[[#This Row],[Interactive Tool]]=1,1,""),"")</f>
        <v/>
      </c>
      <c r="CX617" s="171" t="str">
        <f>IF(Table1[[#This Row],[Various  ]]&lt;&gt;1,IF(Table1[[#This Row],[Technical Specifications]]=1,1,""),"")</f>
        <v/>
      </c>
      <c r="CY617" s="171" t="str">
        <f>IF(Table1[[#This Row],[Various  ]]&lt;&gt;1,IF(Table1[[#This Row],[Training Resources]]=1,1,""),"")</f>
        <v/>
      </c>
      <c r="CZ617" s="171" t="str">
        <f>IF(Table1[[#This Row],[Various  ]]&lt;&gt;1,IF(Table1[[#This Row],[Toolbox]]=1,1,""),"")</f>
        <v/>
      </c>
      <c r="DA617" s="169" t="str">
        <f>IF(Table1[[#This Row],[Various  ]]&lt;&gt;1,IF(Table1[[#This Row],[Video]]=1,1,""),"")</f>
        <v/>
      </c>
      <c r="DB617" s="169" t="str">
        <f>IF(Table1[[#This Row],[Various  ]]&lt;&gt;1,IF(Table1[[#This Row],[Case study]]=1,1,""),"")</f>
        <v/>
      </c>
      <c r="DC617" s="169" t="str">
        <f>IF(Table1[[#This Row],[Various  ]]&lt;&gt;1,IF(Table1[[#This Row],[Other   ]]=1,1,""),"")</f>
        <v/>
      </c>
      <c r="DD617" s="169" t="str">
        <f>IF(Table1[[#This Row],[Various  ]]&lt;&gt;1,IF(Table1[[#This Row],[Standards]]=1,1,""),"")</f>
        <v/>
      </c>
      <c r="DE617" s="169" t="str">
        <f>IF(Table1[[#This Row],[Various]]=1,1,IF(SUM(Table1[[#This Row],[Calculator / Software]:[Standards]])&gt;1,1,""))</f>
        <v/>
      </c>
      <c r="DF617" s="169" t="str">
        <f>IF(Table1[[#This Row],[Multiple NCC links]]&lt;&gt;1,IF(Table1[[#This Row],[Design]]=1,1,""),"")</f>
        <v/>
      </c>
      <c r="DG617" s="169" t="str">
        <f>IF(Table1[[#This Row],[Multiple NCC links]]&lt;&gt;1,IF(Table1[[#This Row],[Assessment / Verification]]=1,1,""),"")</f>
        <v/>
      </c>
      <c r="DH617" s="169" t="str">
        <f>IF(Table1[[#This Row],[Multiple NCC links]]&lt;&gt;1,IF(Table1[[#This Row],[Climate Specific ]]=1,1,""),"")</f>
        <v/>
      </c>
      <c r="DI617" s="169" t="str">
        <f>IF(Table1[[#This Row],[Multiple NCC links]]&lt;&gt;1,IF(Table1[[#This Row],[Alterations / Additions]]=1,1,""),"")</f>
        <v/>
      </c>
      <c r="DJ617" s="169" t="str">
        <f>IF(Table1[[#This Row],[Multiple NCC links]]&lt;&gt;1,IF(Table1[[#This Row],[Glazing]]=1,1,""),"")</f>
        <v/>
      </c>
      <c r="DK617" s="169" t="str">
        <f>IF(Table1[[#This Row],[Multiple NCC links]]&lt;&gt;1,IF(Table1[[#This Row],[Building Fabric / Thermal / Sealing]]=1,1,""),"")</f>
        <v/>
      </c>
      <c r="DL617" s="169" t="str">
        <f>IF(Table1[[#This Row],[Multiple NCC links]]&lt;&gt;1,IF(Table1[[#This Row],[Lighting]]=1,1,""),"")</f>
        <v/>
      </c>
      <c r="DM617" s="169" t="str">
        <f>IF(Table1[[#This Row],[Multiple NCC links]]&lt;&gt;1,IF(Table1[[#This Row],[HVAC]]=1,1,""),"")</f>
        <v/>
      </c>
      <c r="DN617" s="169" t="str">
        <f>IF(Table1[[#This Row],[Multiple NCC links]]&lt;&gt;1,IF(Table1[[#This Row],[Services]]=1,1,""),"")</f>
        <v/>
      </c>
      <c r="DO617" s="169" t="str">
        <f>IF(Table1[[#This Row],[Multiple NCC links]]&lt;&gt;1,IF(Table1[[#This Row],[Maintenance &amp; Monitoring]]=1,1,""),"")</f>
        <v/>
      </c>
      <c r="DP617" s="169" t="str">
        <f>IF(Table1[[#This Row],[Multiple NCC links]]&lt;&gt;1,IF(Table1[[#This Row],[Hand over / Operations]]=1,1,""),"")</f>
        <v/>
      </c>
      <c r="DQ617" s="169" t="str">
        <f>IF(Table1[[#This Row],[Multiple NCC links]]&lt;&gt;1,IF(Table1[[#This Row],[As built assessment]]=1,1,""),"")</f>
        <v/>
      </c>
      <c r="DR617" s="169" t="str">
        <f>IF(Table1[[#This Row],[Multiple NCC links]]&lt;&gt;1,IF(Table1[[#This Row],[Beyond compliance]]=1,1,""),"")</f>
        <v/>
      </c>
      <c r="DS617" s="169" t="str">
        <f>IF(SUM(Table1[[#This Row],[Design]:[Beyond compliance]])&gt;1,1,"")</f>
        <v/>
      </c>
      <c r="DT617" s="169" t="str">
        <f>IF(Table1[[#This Row],[Both Residential &amp; Commercial4]]&lt;&gt;1,IF(Table1[[#This Row],[Residential]]=1,1,""),"")</f>
        <v/>
      </c>
      <c r="DU617" s="169" t="str">
        <f>IF(Table1[[#This Row],[Both Residential &amp; Commercial4]]&lt;&gt;1,IF(Table1[[#This Row],[Commercial]]=1,1,""),"")</f>
        <v/>
      </c>
      <c r="DV617" s="169" t="str">
        <f>Table1[[#This Row],[Residential &amp; Commercial]]</f>
        <v/>
      </c>
      <c r="DW617" s="169"/>
    </row>
    <row r="618" spans="1:127" s="49" customFormat="1" ht="20.25" thickTop="1" thickBot="1" x14ac:dyDescent="0.35">
      <c r="A618" s="97"/>
      <c r="B618" s="97"/>
      <c r="C618" s="88"/>
      <c r="D618" s="88"/>
      <c r="E618" s="176"/>
      <c r="F618" s="176"/>
      <c r="G618" s="176"/>
      <c r="H618" s="176"/>
      <c r="I618" s="90" t="str">
        <f>IF(AND(Table1[[#This Row],[General]]=1,Table1[[#This Row],[Beginner]]=1,Table1[[#This Row],[Intermediate]]=1,Table1[[#This Row],[Advanced]]=1),1,"")</f>
        <v/>
      </c>
      <c r="J618" s="90" t="str">
        <f>CONCATENATE(IF(Table1[[#This Row],[General]]=1,"General, ",""), IF(Table1[[#This Row],[Beginner]]=1,"Beginner, ",""),IF(Table1[[#This Row],[Intermediate]]=1,"Intermediate, ",""), IF(Table1[[#This Row],[Advanced]]=1,"Advanced",""))</f>
        <v/>
      </c>
      <c r="K618" s="91"/>
      <c r="L618" s="179"/>
      <c r="M618" s="91"/>
      <c r="N618" s="91"/>
      <c r="O618" s="159"/>
      <c r="P618" s="91"/>
      <c r="Q618" s="91"/>
      <c r="R618" s="91"/>
      <c r="S61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18" s="102"/>
      <c r="U618" s="102"/>
      <c r="V618" s="240"/>
      <c r="W618" s="240"/>
      <c r="X618" s="102"/>
      <c r="Y618" s="102"/>
      <c r="Z618" s="102"/>
      <c r="AA618" s="102"/>
      <c r="AB618" s="102"/>
      <c r="AC618" s="102"/>
      <c r="AD618" s="102"/>
      <c r="AE618" s="102"/>
      <c r="AF618" s="102"/>
      <c r="AG61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18" s="103"/>
      <c r="AI618" s="103"/>
      <c r="AJ618" s="103"/>
      <c r="AK618" s="74" t="str">
        <f>CONCATENATE(IF(Table1[[#This Row],[Digital]]=1,"Digital, ",""),IF(Table1[[#This Row],[Face to Face]]=1,"Face to face, ",""),IF(Table1[[#This Row],[Blended]]=1,"Blended",""))</f>
        <v/>
      </c>
      <c r="AL618" s="99"/>
      <c r="AM618" s="104"/>
      <c r="AN618" s="130"/>
      <c r="AO618" s="94"/>
      <c r="AP618" s="182"/>
      <c r="AQ618" s="94"/>
      <c r="AR618" s="94"/>
      <c r="AS618" s="94"/>
      <c r="AT618" s="94"/>
      <c r="AU618" s="94"/>
      <c r="AV618" s="182"/>
      <c r="AW618" s="182"/>
      <c r="AX618" s="182"/>
      <c r="AY618" s="94"/>
      <c r="AZ61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1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18" s="95"/>
      <c r="BC618" s="95"/>
      <c r="BD618" s="90" t="str">
        <f>IF(AND(Table1[[#This Row],[Residential]]=1,Table1[[#This Row],[Commercial]]=1),1,"")</f>
        <v/>
      </c>
      <c r="BE618" s="90" t="str">
        <f>CONCATENATE(IF(Table1[[#This Row],[Residential]]=1,"Residential, ",""),IF(Table1[[#This Row],[Commercial]]=1,"Commercial",""))</f>
        <v/>
      </c>
      <c r="BF618" s="94"/>
      <c r="BG618" s="94"/>
      <c r="BH618" s="94"/>
      <c r="BI618" s="94"/>
      <c r="BJ618" s="94"/>
      <c r="BK618" s="94"/>
      <c r="BL618" s="94"/>
      <c r="BM618" s="182"/>
      <c r="BN618" s="94"/>
      <c r="BO61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18" s="178"/>
      <c r="BQ618" s="120"/>
      <c r="BR618" s="132"/>
      <c r="BS618" s="120"/>
      <c r="BT618" s="175"/>
      <c r="BU618" s="175"/>
      <c r="BV618" s="175"/>
      <c r="BW618" s="121"/>
      <c r="BX618" s="121"/>
      <c r="BY618" s="121"/>
      <c r="BZ618" s="227"/>
      <c r="CA61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18" s="48">
        <f>COUNTIF(Table1[[#This Row],[Validity]:[Alignment with NCC (Yes=1,No=0)]],"N/A")</f>
        <v>0</v>
      </c>
      <c r="CC618" s="48">
        <f>IF(ISERROR(Table1[[#This Row],[Total Quality Score (out of 10)]]/(4-Table1[[#This Row],[N/A Count]])),0,Table1[[#This Row],[Total Quality Score (out of 10)]]/(4-Table1[[#This Row],[N/A Count]]))</f>
        <v>0</v>
      </c>
      <c r="CD618" s="106"/>
      <c r="CE618" s="106"/>
      <c r="CF618" s="172" t="str">
        <f>IF(SUM(Table1[[#This Row],[Multiple]:[Level (all)62]])&lt;1,IF(Table1[[#This Row],[General]]=1,1,""),"")</f>
        <v/>
      </c>
      <c r="CG618" s="172" t="str">
        <f>IF(SUM(Table1[[#This Row],[Multiple]:[Level (all)62]])&lt;1,IF(Table1[[#This Row],[Beginner]]=1,1,""),"")</f>
        <v/>
      </c>
      <c r="CH618" s="171" t="str">
        <f>IF(SUM(Table1[[#This Row],[Multiple]:[Level (all)62]])&lt;1,IF(Table1[[#This Row],[Intermediate]]=1,1,""),"")</f>
        <v/>
      </c>
      <c r="CI618" s="171" t="str">
        <f>IF(SUM(Table1[[#This Row],[Multiple]:[Level (all)62]])&lt;1,IF(Table1[[#This Row],[Advanced]]=1,1,""),"")</f>
        <v/>
      </c>
      <c r="CJ618" s="171" t="str">
        <f>IF(AND(SUM(Table1[[#This Row],[General]:[Advanced]])&lt;4,SUM(Table1[[#This Row],[General]:[Advanced]])&gt;1),1,"")</f>
        <v/>
      </c>
      <c r="CK618" s="171" t="str">
        <f>Table1[[#This Row],[Level (all)]]</f>
        <v/>
      </c>
      <c r="CL618" s="171" t="str">
        <f>IF(Table1[[#This Row],[Multiple audience]]&lt;&gt;1,IF(Table1[[#This Row],[General Audience]]=1,1,""),"")</f>
        <v/>
      </c>
      <c r="CM618" s="171" t="str">
        <f>IF(Table1[[#This Row],[Multiple audience]]&lt;&gt;1,IF(Table1[[#This Row],[Planners / Designers ]]=1,1,""),"")</f>
        <v/>
      </c>
      <c r="CN618" s="171" t="str">
        <f>IF(Table1[[#This Row],[Multiple audience]]&lt;&gt;1,IF(Table1[[#This Row],[Regulatory Assessors]]=1,1,""),"")</f>
        <v/>
      </c>
      <c r="CO618" s="171" t="str">
        <f>IF(Table1[[#This Row],[Multiple audience]]&lt;&gt;1,IF(Table1[[#This Row],[Builders / Management]]=1,1,""),"")</f>
        <v/>
      </c>
      <c r="CP618" s="171" t="str">
        <f>IF(Table1[[#This Row],[Multiple audience]]&lt;&gt;1,IF(Table1[[#This Row],[Energy / Sus Assessors]]=1,1,""),"")</f>
        <v/>
      </c>
      <c r="CQ618" s="171" t="str">
        <f>IF(Table1[[#This Row],[Multiple audience]]&lt;&gt;1,IF(Table1[[#This Row],[Semi-skilled]]=1,1,""),"")</f>
        <v/>
      </c>
      <c r="CR618" s="171" t="str">
        <f>IF(Table1[[#This Row],[Multiple audience]]&lt;&gt;1,IF(Table1[[#This Row],[Trades]]=1,1,""),"")</f>
        <v/>
      </c>
      <c r="CS618" s="171" t="str">
        <f>IF(Table1[[#This Row],[Multiple audience]]&lt;&gt;1,IF(Table1[[#This Row],[Other]]=1,1,""),"")</f>
        <v/>
      </c>
      <c r="CT618" s="171" t="str">
        <f>IF(SUM(Table1[[#This Row],[General Audience]:[Other]])&gt;1,1,"")</f>
        <v/>
      </c>
      <c r="CU618" s="171" t="str">
        <f>IF(Table1[[#This Row],[Various  ]]&lt;&gt;1,IF(Table1[[#This Row],[Calculator / Software]]=1,1,""),"")</f>
        <v/>
      </c>
      <c r="CV618" s="171" t="str">
        <f>IF(Table1[[#This Row],[Various  ]]&lt;&gt;1,IF(Table1[[#This Row],[Information  ]]=1,1,""),"")</f>
        <v/>
      </c>
      <c r="CW618" s="171" t="str">
        <f>IF(Table1[[#This Row],[Various  ]]&lt;&gt;1,IF(Table1[[#This Row],[Interactive Tool]]=1,1,""),"")</f>
        <v/>
      </c>
      <c r="CX618" s="171" t="str">
        <f>IF(Table1[[#This Row],[Various  ]]&lt;&gt;1,IF(Table1[[#This Row],[Technical Specifications]]=1,1,""),"")</f>
        <v/>
      </c>
      <c r="CY618" s="171" t="str">
        <f>IF(Table1[[#This Row],[Various  ]]&lt;&gt;1,IF(Table1[[#This Row],[Training Resources]]=1,1,""),"")</f>
        <v/>
      </c>
      <c r="CZ618" s="171" t="str">
        <f>IF(Table1[[#This Row],[Various  ]]&lt;&gt;1,IF(Table1[[#This Row],[Toolbox]]=1,1,""),"")</f>
        <v/>
      </c>
      <c r="DA618" s="169" t="str">
        <f>IF(Table1[[#This Row],[Various  ]]&lt;&gt;1,IF(Table1[[#This Row],[Video]]=1,1,""),"")</f>
        <v/>
      </c>
      <c r="DB618" s="169" t="str">
        <f>IF(Table1[[#This Row],[Various  ]]&lt;&gt;1,IF(Table1[[#This Row],[Case study]]=1,1,""),"")</f>
        <v/>
      </c>
      <c r="DC618" s="169" t="str">
        <f>IF(Table1[[#This Row],[Various  ]]&lt;&gt;1,IF(Table1[[#This Row],[Other   ]]=1,1,""),"")</f>
        <v/>
      </c>
      <c r="DD618" s="169" t="str">
        <f>IF(Table1[[#This Row],[Various  ]]&lt;&gt;1,IF(Table1[[#This Row],[Standards]]=1,1,""),"")</f>
        <v/>
      </c>
      <c r="DE618" s="169" t="str">
        <f>IF(Table1[[#This Row],[Various]]=1,1,IF(SUM(Table1[[#This Row],[Calculator / Software]:[Standards]])&gt;1,1,""))</f>
        <v/>
      </c>
      <c r="DF618" s="169" t="str">
        <f>IF(Table1[[#This Row],[Multiple NCC links]]&lt;&gt;1,IF(Table1[[#This Row],[Design]]=1,1,""),"")</f>
        <v/>
      </c>
      <c r="DG618" s="169" t="str">
        <f>IF(Table1[[#This Row],[Multiple NCC links]]&lt;&gt;1,IF(Table1[[#This Row],[Assessment / Verification]]=1,1,""),"")</f>
        <v/>
      </c>
      <c r="DH618" s="169" t="str">
        <f>IF(Table1[[#This Row],[Multiple NCC links]]&lt;&gt;1,IF(Table1[[#This Row],[Climate Specific ]]=1,1,""),"")</f>
        <v/>
      </c>
      <c r="DI618" s="169" t="str">
        <f>IF(Table1[[#This Row],[Multiple NCC links]]&lt;&gt;1,IF(Table1[[#This Row],[Alterations / Additions]]=1,1,""),"")</f>
        <v/>
      </c>
      <c r="DJ618" s="169" t="str">
        <f>IF(Table1[[#This Row],[Multiple NCC links]]&lt;&gt;1,IF(Table1[[#This Row],[Glazing]]=1,1,""),"")</f>
        <v/>
      </c>
      <c r="DK618" s="169" t="str">
        <f>IF(Table1[[#This Row],[Multiple NCC links]]&lt;&gt;1,IF(Table1[[#This Row],[Building Fabric / Thermal / Sealing]]=1,1,""),"")</f>
        <v/>
      </c>
      <c r="DL618" s="169" t="str">
        <f>IF(Table1[[#This Row],[Multiple NCC links]]&lt;&gt;1,IF(Table1[[#This Row],[Lighting]]=1,1,""),"")</f>
        <v/>
      </c>
      <c r="DM618" s="169" t="str">
        <f>IF(Table1[[#This Row],[Multiple NCC links]]&lt;&gt;1,IF(Table1[[#This Row],[HVAC]]=1,1,""),"")</f>
        <v/>
      </c>
      <c r="DN618" s="169" t="str">
        <f>IF(Table1[[#This Row],[Multiple NCC links]]&lt;&gt;1,IF(Table1[[#This Row],[Services]]=1,1,""),"")</f>
        <v/>
      </c>
      <c r="DO618" s="169" t="str">
        <f>IF(Table1[[#This Row],[Multiple NCC links]]&lt;&gt;1,IF(Table1[[#This Row],[Maintenance &amp; Monitoring]]=1,1,""),"")</f>
        <v/>
      </c>
      <c r="DP618" s="169" t="str">
        <f>IF(Table1[[#This Row],[Multiple NCC links]]&lt;&gt;1,IF(Table1[[#This Row],[Hand over / Operations]]=1,1,""),"")</f>
        <v/>
      </c>
      <c r="DQ618" s="169" t="str">
        <f>IF(Table1[[#This Row],[Multiple NCC links]]&lt;&gt;1,IF(Table1[[#This Row],[As built assessment]]=1,1,""),"")</f>
        <v/>
      </c>
      <c r="DR618" s="169" t="str">
        <f>IF(Table1[[#This Row],[Multiple NCC links]]&lt;&gt;1,IF(Table1[[#This Row],[Beyond compliance]]=1,1,""),"")</f>
        <v/>
      </c>
      <c r="DS618" s="169" t="str">
        <f>IF(SUM(Table1[[#This Row],[Design]:[Beyond compliance]])&gt;1,1,"")</f>
        <v/>
      </c>
      <c r="DT618" s="169" t="str">
        <f>IF(Table1[[#This Row],[Both Residential &amp; Commercial4]]&lt;&gt;1,IF(Table1[[#This Row],[Residential]]=1,1,""),"")</f>
        <v/>
      </c>
      <c r="DU618" s="169" t="str">
        <f>IF(Table1[[#This Row],[Both Residential &amp; Commercial4]]&lt;&gt;1,IF(Table1[[#This Row],[Commercial]]=1,1,""),"")</f>
        <v/>
      </c>
      <c r="DV618" s="169" t="str">
        <f>Table1[[#This Row],[Residential &amp; Commercial]]</f>
        <v/>
      </c>
      <c r="DW618" s="169"/>
    </row>
    <row r="619" spans="1:127" s="49" customFormat="1" ht="20.25" thickTop="1" thickBot="1" x14ac:dyDescent="0.35">
      <c r="A619" s="97"/>
      <c r="B619" s="97"/>
      <c r="C619" s="88"/>
      <c r="D619" s="88"/>
      <c r="E619" s="176"/>
      <c r="F619" s="176"/>
      <c r="G619" s="176"/>
      <c r="H619" s="176"/>
      <c r="I619" s="90" t="str">
        <f>IF(AND(Table1[[#This Row],[General]]=1,Table1[[#This Row],[Beginner]]=1,Table1[[#This Row],[Intermediate]]=1,Table1[[#This Row],[Advanced]]=1),1,"")</f>
        <v/>
      </c>
      <c r="J619" s="90" t="str">
        <f>CONCATENATE(IF(Table1[[#This Row],[General]]=1,"General, ",""), IF(Table1[[#This Row],[Beginner]]=1,"Beginner, ",""),IF(Table1[[#This Row],[Intermediate]]=1,"Intermediate, ",""), IF(Table1[[#This Row],[Advanced]]=1,"Advanced",""))</f>
        <v/>
      </c>
      <c r="K619" s="91"/>
      <c r="L619" s="179"/>
      <c r="M619" s="91"/>
      <c r="N619" s="91"/>
      <c r="O619" s="159"/>
      <c r="P619" s="91"/>
      <c r="Q619" s="91"/>
      <c r="R619" s="91"/>
      <c r="S61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19" s="102"/>
      <c r="U619" s="102"/>
      <c r="V619" s="240"/>
      <c r="W619" s="240"/>
      <c r="X619" s="102"/>
      <c r="Y619" s="102"/>
      <c r="Z619" s="102"/>
      <c r="AA619" s="102"/>
      <c r="AB619" s="102"/>
      <c r="AC619" s="102"/>
      <c r="AD619" s="102"/>
      <c r="AE619" s="102"/>
      <c r="AF619" s="102"/>
      <c r="AG61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19" s="103"/>
      <c r="AI619" s="103"/>
      <c r="AJ619" s="103"/>
      <c r="AK619" s="74" t="str">
        <f>CONCATENATE(IF(Table1[[#This Row],[Digital]]=1,"Digital, ",""),IF(Table1[[#This Row],[Face to Face]]=1,"Face to face, ",""),IF(Table1[[#This Row],[Blended]]=1,"Blended",""))</f>
        <v/>
      </c>
      <c r="AL619" s="99"/>
      <c r="AM619" s="104"/>
      <c r="AN619" s="130"/>
      <c r="AO619" s="94"/>
      <c r="AP619" s="182"/>
      <c r="AQ619" s="94"/>
      <c r="AR619" s="94"/>
      <c r="AS619" s="94"/>
      <c r="AT619" s="94"/>
      <c r="AU619" s="94"/>
      <c r="AV619" s="182"/>
      <c r="AW619" s="182"/>
      <c r="AX619" s="182"/>
      <c r="AY619" s="94"/>
      <c r="AZ61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1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19" s="95"/>
      <c r="BC619" s="95"/>
      <c r="BD619" s="90" t="str">
        <f>IF(AND(Table1[[#This Row],[Residential]]=1,Table1[[#This Row],[Commercial]]=1),1,"")</f>
        <v/>
      </c>
      <c r="BE619" s="90" t="str">
        <f>CONCATENATE(IF(Table1[[#This Row],[Residential]]=1,"Residential, ",""),IF(Table1[[#This Row],[Commercial]]=1,"Commercial",""))</f>
        <v/>
      </c>
      <c r="BF619" s="94"/>
      <c r="BG619" s="94"/>
      <c r="BH619" s="94"/>
      <c r="BI619" s="94"/>
      <c r="BJ619" s="94"/>
      <c r="BK619" s="94"/>
      <c r="BL619" s="94"/>
      <c r="BM619" s="182"/>
      <c r="BN619" s="94"/>
      <c r="BO61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19" s="178"/>
      <c r="BQ619" s="120"/>
      <c r="BR619" s="132"/>
      <c r="BS619" s="120"/>
      <c r="BT619" s="175"/>
      <c r="BU619" s="175"/>
      <c r="BV619" s="175"/>
      <c r="BW619" s="121"/>
      <c r="BX619" s="121"/>
      <c r="BY619" s="121"/>
      <c r="BZ619" s="227"/>
      <c r="CA61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19" s="48">
        <f>COUNTIF(Table1[[#This Row],[Validity]:[Alignment with NCC (Yes=1,No=0)]],"N/A")</f>
        <v>0</v>
      </c>
      <c r="CC619" s="48">
        <f>IF(ISERROR(Table1[[#This Row],[Total Quality Score (out of 10)]]/(4-Table1[[#This Row],[N/A Count]])),0,Table1[[#This Row],[Total Quality Score (out of 10)]]/(4-Table1[[#This Row],[N/A Count]]))</f>
        <v>0</v>
      </c>
      <c r="CD619" s="106"/>
      <c r="CE619" s="106"/>
      <c r="CF619" s="172" t="str">
        <f>IF(SUM(Table1[[#This Row],[Multiple]:[Level (all)62]])&lt;1,IF(Table1[[#This Row],[General]]=1,1,""),"")</f>
        <v/>
      </c>
      <c r="CG619" s="172" t="str">
        <f>IF(SUM(Table1[[#This Row],[Multiple]:[Level (all)62]])&lt;1,IF(Table1[[#This Row],[Beginner]]=1,1,""),"")</f>
        <v/>
      </c>
      <c r="CH619" s="171" t="str">
        <f>IF(SUM(Table1[[#This Row],[Multiple]:[Level (all)62]])&lt;1,IF(Table1[[#This Row],[Intermediate]]=1,1,""),"")</f>
        <v/>
      </c>
      <c r="CI619" s="171" t="str">
        <f>IF(SUM(Table1[[#This Row],[Multiple]:[Level (all)62]])&lt;1,IF(Table1[[#This Row],[Advanced]]=1,1,""),"")</f>
        <v/>
      </c>
      <c r="CJ619" s="171" t="str">
        <f>IF(AND(SUM(Table1[[#This Row],[General]:[Advanced]])&lt;4,SUM(Table1[[#This Row],[General]:[Advanced]])&gt;1),1,"")</f>
        <v/>
      </c>
      <c r="CK619" s="171" t="str">
        <f>Table1[[#This Row],[Level (all)]]</f>
        <v/>
      </c>
      <c r="CL619" s="171" t="str">
        <f>IF(Table1[[#This Row],[Multiple audience]]&lt;&gt;1,IF(Table1[[#This Row],[General Audience]]=1,1,""),"")</f>
        <v/>
      </c>
      <c r="CM619" s="171" t="str">
        <f>IF(Table1[[#This Row],[Multiple audience]]&lt;&gt;1,IF(Table1[[#This Row],[Planners / Designers ]]=1,1,""),"")</f>
        <v/>
      </c>
      <c r="CN619" s="171" t="str">
        <f>IF(Table1[[#This Row],[Multiple audience]]&lt;&gt;1,IF(Table1[[#This Row],[Regulatory Assessors]]=1,1,""),"")</f>
        <v/>
      </c>
      <c r="CO619" s="171" t="str">
        <f>IF(Table1[[#This Row],[Multiple audience]]&lt;&gt;1,IF(Table1[[#This Row],[Builders / Management]]=1,1,""),"")</f>
        <v/>
      </c>
      <c r="CP619" s="171" t="str">
        <f>IF(Table1[[#This Row],[Multiple audience]]&lt;&gt;1,IF(Table1[[#This Row],[Energy / Sus Assessors]]=1,1,""),"")</f>
        <v/>
      </c>
      <c r="CQ619" s="171" t="str">
        <f>IF(Table1[[#This Row],[Multiple audience]]&lt;&gt;1,IF(Table1[[#This Row],[Semi-skilled]]=1,1,""),"")</f>
        <v/>
      </c>
      <c r="CR619" s="171" t="str">
        <f>IF(Table1[[#This Row],[Multiple audience]]&lt;&gt;1,IF(Table1[[#This Row],[Trades]]=1,1,""),"")</f>
        <v/>
      </c>
      <c r="CS619" s="171" t="str">
        <f>IF(Table1[[#This Row],[Multiple audience]]&lt;&gt;1,IF(Table1[[#This Row],[Other]]=1,1,""),"")</f>
        <v/>
      </c>
      <c r="CT619" s="171" t="str">
        <f>IF(SUM(Table1[[#This Row],[General Audience]:[Other]])&gt;1,1,"")</f>
        <v/>
      </c>
      <c r="CU619" s="171" t="str">
        <f>IF(Table1[[#This Row],[Various  ]]&lt;&gt;1,IF(Table1[[#This Row],[Calculator / Software]]=1,1,""),"")</f>
        <v/>
      </c>
      <c r="CV619" s="171" t="str">
        <f>IF(Table1[[#This Row],[Various  ]]&lt;&gt;1,IF(Table1[[#This Row],[Information  ]]=1,1,""),"")</f>
        <v/>
      </c>
      <c r="CW619" s="171" t="str">
        <f>IF(Table1[[#This Row],[Various  ]]&lt;&gt;1,IF(Table1[[#This Row],[Interactive Tool]]=1,1,""),"")</f>
        <v/>
      </c>
      <c r="CX619" s="171" t="str">
        <f>IF(Table1[[#This Row],[Various  ]]&lt;&gt;1,IF(Table1[[#This Row],[Technical Specifications]]=1,1,""),"")</f>
        <v/>
      </c>
      <c r="CY619" s="171" t="str">
        <f>IF(Table1[[#This Row],[Various  ]]&lt;&gt;1,IF(Table1[[#This Row],[Training Resources]]=1,1,""),"")</f>
        <v/>
      </c>
      <c r="CZ619" s="171" t="str">
        <f>IF(Table1[[#This Row],[Various  ]]&lt;&gt;1,IF(Table1[[#This Row],[Toolbox]]=1,1,""),"")</f>
        <v/>
      </c>
      <c r="DA619" s="169" t="str">
        <f>IF(Table1[[#This Row],[Various  ]]&lt;&gt;1,IF(Table1[[#This Row],[Video]]=1,1,""),"")</f>
        <v/>
      </c>
      <c r="DB619" s="169" t="str">
        <f>IF(Table1[[#This Row],[Various  ]]&lt;&gt;1,IF(Table1[[#This Row],[Case study]]=1,1,""),"")</f>
        <v/>
      </c>
      <c r="DC619" s="169" t="str">
        <f>IF(Table1[[#This Row],[Various  ]]&lt;&gt;1,IF(Table1[[#This Row],[Other   ]]=1,1,""),"")</f>
        <v/>
      </c>
      <c r="DD619" s="169" t="str">
        <f>IF(Table1[[#This Row],[Various  ]]&lt;&gt;1,IF(Table1[[#This Row],[Standards]]=1,1,""),"")</f>
        <v/>
      </c>
      <c r="DE619" s="169" t="str">
        <f>IF(Table1[[#This Row],[Various]]=1,1,IF(SUM(Table1[[#This Row],[Calculator / Software]:[Standards]])&gt;1,1,""))</f>
        <v/>
      </c>
      <c r="DF619" s="169" t="str">
        <f>IF(Table1[[#This Row],[Multiple NCC links]]&lt;&gt;1,IF(Table1[[#This Row],[Design]]=1,1,""),"")</f>
        <v/>
      </c>
      <c r="DG619" s="169" t="str">
        <f>IF(Table1[[#This Row],[Multiple NCC links]]&lt;&gt;1,IF(Table1[[#This Row],[Assessment / Verification]]=1,1,""),"")</f>
        <v/>
      </c>
      <c r="DH619" s="169" t="str">
        <f>IF(Table1[[#This Row],[Multiple NCC links]]&lt;&gt;1,IF(Table1[[#This Row],[Climate Specific ]]=1,1,""),"")</f>
        <v/>
      </c>
      <c r="DI619" s="169" t="str">
        <f>IF(Table1[[#This Row],[Multiple NCC links]]&lt;&gt;1,IF(Table1[[#This Row],[Alterations / Additions]]=1,1,""),"")</f>
        <v/>
      </c>
      <c r="DJ619" s="169" t="str">
        <f>IF(Table1[[#This Row],[Multiple NCC links]]&lt;&gt;1,IF(Table1[[#This Row],[Glazing]]=1,1,""),"")</f>
        <v/>
      </c>
      <c r="DK619" s="169" t="str">
        <f>IF(Table1[[#This Row],[Multiple NCC links]]&lt;&gt;1,IF(Table1[[#This Row],[Building Fabric / Thermal / Sealing]]=1,1,""),"")</f>
        <v/>
      </c>
      <c r="DL619" s="169" t="str">
        <f>IF(Table1[[#This Row],[Multiple NCC links]]&lt;&gt;1,IF(Table1[[#This Row],[Lighting]]=1,1,""),"")</f>
        <v/>
      </c>
      <c r="DM619" s="169" t="str">
        <f>IF(Table1[[#This Row],[Multiple NCC links]]&lt;&gt;1,IF(Table1[[#This Row],[HVAC]]=1,1,""),"")</f>
        <v/>
      </c>
      <c r="DN619" s="169" t="str">
        <f>IF(Table1[[#This Row],[Multiple NCC links]]&lt;&gt;1,IF(Table1[[#This Row],[Services]]=1,1,""),"")</f>
        <v/>
      </c>
      <c r="DO619" s="169" t="str">
        <f>IF(Table1[[#This Row],[Multiple NCC links]]&lt;&gt;1,IF(Table1[[#This Row],[Maintenance &amp; Monitoring]]=1,1,""),"")</f>
        <v/>
      </c>
      <c r="DP619" s="169" t="str">
        <f>IF(Table1[[#This Row],[Multiple NCC links]]&lt;&gt;1,IF(Table1[[#This Row],[Hand over / Operations]]=1,1,""),"")</f>
        <v/>
      </c>
      <c r="DQ619" s="169" t="str">
        <f>IF(Table1[[#This Row],[Multiple NCC links]]&lt;&gt;1,IF(Table1[[#This Row],[As built assessment]]=1,1,""),"")</f>
        <v/>
      </c>
      <c r="DR619" s="169" t="str">
        <f>IF(Table1[[#This Row],[Multiple NCC links]]&lt;&gt;1,IF(Table1[[#This Row],[Beyond compliance]]=1,1,""),"")</f>
        <v/>
      </c>
      <c r="DS619" s="169" t="str">
        <f>IF(SUM(Table1[[#This Row],[Design]:[Beyond compliance]])&gt;1,1,"")</f>
        <v/>
      </c>
      <c r="DT619" s="169" t="str">
        <f>IF(Table1[[#This Row],[Both Residential &amp; Commercial4]]&lt;&gt;1,IF(Table1[[#This Row],[Residential]]=1,1,""),"")</f>
        <v/>
      </c>
      <c r="DU619" s="169" t="str">
        <f>IF(Table1[[#This Row],[Both Residential &amp; Commercial4]]&lt;&gt;1,IF(Table1[[#This Row],[Commercial]]=1,1,""),"")</f>
        <v/>
      </c>
      <c r="DV619" s="169" t="str">
        <f>Table1[[#This Row],[Residential &amp; Commercial]]</f>
        <v/>
      </c>
      <c r="DW619" s="169"/>
    </row>
    <row r="620" spans="1:127" s="49" customFormat="1" ht="20.25" thickTop="1" thickBot="1" x14ac:dyDescent="0.35">
      <c r="A620" s="97"/>
      <c r="B620" s="97"/>
      <c r="C620" s="88"/>
      <c r="D620" s="88"/>
      <c r="E620" s="176"/>
      <c r="F620" s="176"/>
      <c r="G620" s="176"/>
      <c r="H620" s="176"/>
      <c r="I620" s="90" t="str">
        <f>IF(AND(Table1[[#This Row],[General]]=1,Table1[[#This Row],[Beginner]]=1,Table1[[#This Row],[Intermediate]]=1,Table1[[#This Row],[Advanced]]=1),1,"")</f>
        <v/>
      </c>
      <c r="J620" s="90" t="str">
        <f>CONCATENATE(IF(Table1[[#This Row],[General]]=1,"General, ",""), IF(Table1[[#This Row],[Beginner]]=1,"Beginner, ",""),IF(Table1[[#This Row],[Intermediate]]=1,"Intermediate, ",""), IF(Table1[[#This Row],[Advanced]]=1,"Advanced",""))</f>
        <v/>
      </c>
      <c r="K620" s="91"/>
      <c r="L620" s="179"/>
      <c r="M620" s="91"/>
      <c r="N620" s="91"/>
      <c r="O620" s="159"/>
      <c r="P620" s="91"/>
      <c r="Q620" s="91"/>
      <c r="R620" s="91"/>
      <c r="S62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20" s="102"/>
      <c r="U620" s="102"/>
      <c r="V620" s="240"/>
      <c r="W620" s="240"/>
      <c r="X620" s="102"/>
      <c r="Y620" s="102"/>
      <c r="Z620" s="102"/>
      <c r="AA620" s="102"/>
      <c r="AB620" s="102"/>
      <c r="AC620" s="102"/>
      <c r="AD620" s="102"/>
      <c r="AE620" s="102"/>
      <c r="AF620" s="102"/>
      <c r="AG62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20" s="103"/>
      <c r="AI620" s="103"/>
      <c r="AJ620" s="103"/>
      <c r="AK620" s="74" t="str">
        <f>CONCATENATE(IF(Table1[[#This Row],[Digital]]=1,"Digital, ",""),IF(Table1[[#This Row],[Face to Face]]=1,"Face to face, ",""),IF(Table1[[#This Row],[Blended]]=1,"Blended",""))</f>
        <v/>
      </c>
      <c r="AL620" s="99"/>
      <c r="AM620" s="104"/>
      <c r="AN620" s="130"/>
      <c r="AO620" s="94"/>
      <c r="AP620" s="182"/>
      <c r="AQ620" s="94"/>
      <c r="AR620" s="94"/>
      <c r="AS620" s="94"/>
      <c r="AT620" s="94"/>
      <c r="AU620" s="94"/>
      <c r="AV620" s="182"/>
      <c r="AW620" s="182"/>
      <c r="AX620" s="182"/>
      <c r="AY620" s="94"/>
      <c r="AZ62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2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20" s="95"/>
      <c r="BC620" s="95"/>
      <c r="BD620" s="90" t="str">
        <f>IF(AND(Table1[[#This Row],[Residential]]=1,Table1[[#This Row],[Commercial]]=1),1,"")</f>
        <v/>
      </c>
      <c r="BE620" s="90" t="str">
        <f>CONCATENATE(IF(Table1[[#This Row],[Residential]]=1,"Residential, ",""),IF(Table1[[#This Row],[Commercial]]=1,"Commercial",""))</f>
        <v/>
      </c>
      <c r="BF620" s="94"/>
      <c r="BG620" s="94"/>
      <c r="BH620" s="94"/>
      <c r="BI620" s="94"/>
      <c r="BJ620" s="94"/>
      <c r="BK620" s="94"/>
      <c r="BL620" s="94"/>
      <c r="BM620" s="182"/>
      <c r="BN620" s="94"/>
      <c r="BO62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20" s="178"/>
      <c r="BQ620" s="120"/>
      <c r="BR620" s="132"/>
      <c r="BS620" s="120"/>
      <c r="BT620" s="175"/>
      <c r="BU620" s="175"/>
      <c r="BV620" s="175"/>
      <c r="BW620" s="121"/>
      <c r="BX620" s="121"/>
      <c r="BY620" s="121"/>
      <c r="BZ620" s="227"/>
      <c r="CA62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20" s="48">
        <f>COUNTIF(Table1[[#This Row],[Validity]:[Alignment with NCC (Yes=1,No=0)]],"N/A")</f>
        <v>0</v>
      </c>
      <c r="CC620" s="48">
        <f>IF(ISERROR(Table1[[#This Row],[Total Quality Score (out of 10)]]/(4-Table1[[#This Row],[N/A Count]])),0,Table1[[#This Row],[Total Quality Score (out of 10)]]/(4-Table1[[#This Row],[N/A Count]]))</f>
        <v>0</v>
      </c>
      <c r="CD620" s="106"/>
      <c r="CE620" s="106"/>
      <c r="CF620" s="172" t="str">
        <f>IF(SUM(Table1[[#This Row],[Multiple]:[Level (all)62]])&lt;1,IF(Table1[[#This Row],[General]]=1,1,""),"")</f>
        <v/>
      </c>
      <c r="CG620" s="172" t="str">
        <f>IF(SUM(Table1[[#This Row],[Multiple]:[Level (all)62]])&lt;1,IF(Table1[[#This Row],[Beginner]]=1,1,""),"")</f>
        <v/>
      </c>
      <c r="CH620" s="171" t="str">
        <f>IF(SUM(Table1[[#This Row],[Multiple]:[Level (all)62]])&lt;1,IF(Table1[[#This Row],[Intermediate]]=1,1,""),"")</f>
        <v/>
      </c>
      <c r="CI620" s="171" t="str">
        <f>IF(SUM(Table1[[#This Row],[Multiple]:[Level (all)62]])&lt;1,IF(Table1[[#This Row],[Advanced]]=1,1,""),"")</f>
        <v/>
      </c>
      <c r="CJ620" s="171" t="str">
        <f>IF(AND(SUM(Table1[[#This Row],[General]:[Advanced]])&lt;4,SUM(Table1[[#This Row],[General]:[Advanced]])&gt;1),1,"")</f>
        <v/>
      </c>
      <c r="CK620" s="171" t="str">
        <f>Table1[[#This Row],[Level (all)]]</f>
        <v/>
      </c>
      <c r="CL620" s="171" t="str">
        <f>IF(Table1[[#This Row],[Multiple audience]]&lt;&gt;1,IF(Table1[[#This Row],[General Audience]]=1,1,""),"")</f>
        <v/>
      </c>
      <c r="CM620" s="171" t="str">
        <f>IF(Table1[[#This Row],[Multiple audience]]&lt;&gt;1,IF(Table1[[#This Row],[Planners / Designers ]]=1,1,""),"")</f>
        <v/>
      </c>
      <c r="CN620" s="171" t="str">
        <f>IF(Table1[[#This Row],[Multiple audience]]&lt;&gt;1,IF(Table1[[#This Row],[Regulatory Assessors]]=1,1,""),"")</f>
        <v/>
      </c>
      <c r="CO620" s="171" t="str">
        <f>IF(Table1[[#This Row],[Multiple audience]]&lt;&gt;1,IF(Table1[[#This Row],[Builders / Management]]=1,1,""),"")</f>
        <v/>
      </c>
      <c r="CP620" s="171" t="str">
        <f>IF(Table1[[#This Row],[Multiple audience]]&lt;&gt;1,IF(Table1[[#This Row],[Energy / Sus Assessors]]=1,1,""),"")</f>
        <v/>
      </c>
      <c r="CQ620" s="171" t="str">
        <f>IF(Table1[[#This Row],[Multiple audience]]&lt;&gt;1,IF(Table1[[#This Row],[Semi-skilled]]=1,1,""),"")</f>
        <v/>
      </c>
      <c r="CR620" s="171" t="str">
        <f>IF(Table1[[#This Row],[Multiple audience]]&lt;&gt;1,IF(Table1[[#This Row],[Trades]]=1,1,""),"")</f>
        <v/>
      </c>
      <c r="CS620" s="171" t="str">
        <f>IF(Table1[[#This Row],[Multiple audience]]&lt;&gt;1,IF(Table1[[#This Row],[Other]]=1,1,""),"")</f>
        <v/>
      </c>
      <c r="CT620" s="171" t="str">
        <f>IF(SUM(Table1[[#This Row],[General Audience]:[Other]])&gt;1,1,"")</f>
        <v/>
      </c>
      <c r="CU620" s="171" t="str">
        <f>IF(Table1[[#This Row],[Various  ]]&lt;&gt;1,IF(Table1[[#This Row],[Calculator / Software]]=1,1,""),"")</f>
        <v/>
      </c>
      <c r="CV620" s="171" t="str">
        <f>IF(Table1[[#This Row],[Various  ]]&lt;&gt;1,IF(Table1[[#This Row],[Information  ]]=1,1,""),"")</f>
        <v/>
      </c>
      <c r="CW620" s="171" t="str">
        <f>IF(Table1[[#This Row],[Various  ]]&lt;&gt;1,IF(Table1[[#This Row],[Interactive Tool]]=1,1,""),"")</f>
        <v/>
      </c>
      <c r="CX620" s="171" t="str">
        <f>IF(Table1[[#This Row],[Various  ]]&lt;&gt;1,IF(Table1[[#This Row],[Technical Specifications]]=1,1,""),"")</f>
        <v/>
      </c>
      <c r="CY620" s="171" t="str">
        <f>IF(Table1[[#This Row],[Various  ]]&lt;&gt;1,IF(Table1[[#This Row],[Training Resources]]=1,1,""),"")</f>
        <v/>
      </c>
      <c r="CZ620" s="171" t="str">
        <f>IF(Table1[[#This Row],[Various  ]]&lt;&gt;1,IF(Table1[[#This Row],[Toolbox]]=1,1,""),"")</f>
        <v/>
      </c>
      <c r="DA620" s="169" t="str">
        <f>IF(Table1[[#This Row],[Various  ]]&lt;&gt;1,IF(Table1[[#This Row],[Video]]=1,1,""),"")</f>
        <v/>
      </c>
      <c r="DB620" s="169" t="str">
        <f>IF(Table1[[#This Row],[Various  ]]&lt;&gt;1,IF(Table1[[#This Row],[Case study]]=1,1,""),"")</f>
        <v/>
      </c>
      <c r="DC620" s="169" t="str">
        <f>IF(Table1[[#This Row],[Various  ]]&lt;&gt;1,IF(Table1[[#This Row],[Other   ]]=1,1,""),"")</f>
        <v/>
      </c>
      <c r="DD620" s="169" t="str">
        <f>IF(Table1[[#This Row],[Various  ]]&lt;&gt;1,IF(Table1[[#This Row],[Standards]]=1,1,""),"")</f>
        <v/>
      </c>
      <c r="DE620" s="169" t="str">
        <f>IF(Table1[[#This Row],[Various]]=1,1,IF(SUM(Table1[[#This Row],[Calculator / Software]:[Standards]])&gt;1,1,""))</f>
        <v/>
      </c>
      <c r="DF620" s="169" t="str">
        <f>IF(Table1[[#This Row],[Multiple NCC links]]&lt;&gt;1,IF(Table1[[#This Row],[Design]]=1,1,""),"")</f>
        <v/>
      </c>
      <c r="DG620" s="169" t="str">
        <f>IF(Table1[[#This Row],[Multiple NCC links]]&lt;&gt;1,IF(Table1[[#This Row],[Assessment / Verification]]=1,1,""),"")</f>
        <v/>
      </c>
      <c r="DH620" s="169" t="str">
        <f>IF(Table1[[#This Row],[Multiple NCC links]]&lt;&gt;1,IF(Table1[[#This Row],[Climate Specific ]]=1,1,""),"")</f>
        <v/>
      </c>
      <c r="DI620" s="169" t="str">
        <f>IF(Table1[[#This Row],[Multiple NCC links]]&lt;&gt;1,IF(Table1[[#This Row],[Alterations / Additions]]=1,1,""),"")</f>
        <v/>
      </c>
      <c r="DJ620" s="169" t="str">
        <f>IF(Table1[[#This Row],[Multiple NCC links]]&lt;&gt;1,IF(Table1[[#This Row],[Glazing]]=1,1,""),"")</f>
        <v/>
      </c>
      <c r="DK620" s="169" t="str">
        <f>IF(Table1[[#This Row],[Multiple NCC links]]&lt;&gt;1,IF(Table1[[#This Row],[Building Fabric / Thermal / Sealing]]=1,1,""),"")</f>
        <v/>
      </c>
      <c r="DL620" s="169" t="str">
        <f>IF(Table1[[#This Row],[Multiple NCC links]]&lt;&gt;1,IF(Table1[[#This Row],[Lighting]]=1,1,""),"")</f>
        <v/>
      </c>
      <c r="DM620" s="169" t="str">
        <f>IF(Table1[[#This Row],[Multiple NCC links]]&lt;&gt;1,IF(Table1[[#This Row],[HVAC]]=1,1,""),"")</f>
        <v/>
      </c>
      <c r="DN620" s="169" t="str">
        <f>IF(Table1[[#This Row],[Multiple NCC links]]&lt;&gt;1,IF(Table1[[#This Row],[Services]]=1,1,""),"")</f>
        <v/>
      </c>
      <c r="DO620" s="169" t="str">
        <f>IF(Table1[[#This Row],[Multiple NCC links]]&lt;&gt;1,IF(Table1[[#This Row],[Maintenance &amp; Monitoring]]=1,1,""),"")</f>
        <v/>
      </c>
      <c r="DP620" s="169" t="str">
        <f>IF(Table1[[#This Row],[Multiple NCC links]]&lt;&gt;1,IF(Table1[[#This Row],[Hand over / Operations]]=1,1,""),"")</f>
        <v/>
      </c>
      <c r="DQ620" s="169" t="str">
        <f>IF(Table1[[#This Row],[Multiple NCC links]]&lt;&gt;1,IF(Table1[[#This Row],[As built assessment]]=1,1,""),"")</f>
        <v/>
      </c>
      <c r="DR620" s="169" t="str">
        <f>IF(Table1[[#This Row],[Multiple NCC links]]&lt;&gt;1,IF(Table1[[#This Row],[Beyond compliance]]=1,1,""),"")</f>
        <v/>
      </c>
      <c r="DS620" s="169" t="str">
        <f>IF(SUM(Table1[[#This Row],[Design]:[Beyond compliance]])&gt;1,1,"")</f>
        <v/>
      </c>
      <c r="DT620" s="169" t="str">
        <f>IF(Table1[[#This Row],[Both Residential &amp; Commercial4]]&lt;&gt;1,IF(Table1[[#This Row],[Residential]]=1,1,""),"")</f>
        <v/>
      </c>
      <c r="DU620" s="169" t="str">
        <f>IF(Table1[[#This Row],[Both Residential &amp; Commercial4]]&lt;&gt;1,IF(Table1[[#This Row],[Commercial]]=1,1,""),"")</f>
        <v/>
      </c>
      <c r="DV620" s="169" t="str">
        <f>Table1[[#This Row],[Residential &amp; Commercial]]</f>
        <v/>
      </c>
      <c r="DW620" s="169"/>
    </row>
    <row r="621" spans="1:127" s="49" customFormat="1" ht="20.25" thickTop="1" thickBot="1" x14ac:dyDescent="0.35">
      <c r="A621" s="97"/>
      <c r="B621" s="97"/>
      <c r="C621" s="88"/>
      <c r="D621" s="88"/>
      <c r="E621" s="176"/>
      <c r="F621" s="176"/>
      <c r="G621" s="176"/>
      <c r="H621" s="176"/>
      <c r="I621" s="90" t="str">
        <f>IF(AND(Table1[[#This Row],[General]]=1,Table1[[#This Row],[Beginner]]=1,Table1[[#This Row],[Intermediate]]=1,Table1[[#This Row],[Advanced]]=1),1,"")</f>
        <v/>
      </c>
      <c r="J621" s="90" t="str">
        <f>CONCATENATE(IF(Table1[[#This Row],[General]]=1,"General, ",""), IF(Table1[[#This Row],[Beginner]]=1,"Beginner, ",""),IF(Table1[[#This Row],[Intermediate]]=1,"Intermediate, ",""), IF(Table1[[#This Row],[Advanced]]=1,"Advanced",""))</f>
        <v/>
      </c>
      <c r="K621" s="91"/>
      <c r="L621" s="179"/>
      <c r="M621" s="91"/>
      <c r="N621" s="91"/>
      <c r="O621" s="159"/>
      <c r="P621" s="91"/>
      <c r="Q621" s="91"/>
      <c r="R621" s="91"/>
      <c r="S62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21" s="102"/>
      <c r="U621" s="102"/>
      <c r="V621" s="240"/>
      <c r="W621" s="240"/>
      <c r="X621" s="102"/>
      <c r="Y621" s="102"/>
      <c r="Z621" s="102"/>
      <c r="AA621" s="102"/>
      <c r="AB621" s="102"/>
      <c r="AC621" s="102"/>
      <c r="AD621" s="102"/>
      <c r="AE621" s="102"/>
      <c r="AF621" s="102"/>
      <c r="AG62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21" s="103"/>
      <c r="AI621" s="103"/>
      <c r="AJ621" s="103"/>
      <c r="AK621" s="74" t="str">
        <f>CONCATENATE(IF(Table1[[#This Row],[Digital]]=1,"Digital, ",""),IF(Table1[[#This Row],[Face to Face]]=1,"Face to face, ",""),IF(Table1[[#This Row],[Blended]]=1,"Blended",""))</f>
        <v/>
      </c>
      <c r="AL621" s="99"/>
      <c r="AM621" s="104"/>
      <c r="AN621" s="130"/>
      <c r="AO621" s="94"/>
      <c r="AP621" s="182"/>
      <c r="AQ621" s="94"/>
      <c r="AR621" s="94"/>
      <c r="AS621" s="94"/>
      <c r="AT621" s="94"/>
      <c r="AU621" s="94"/>
      <c r="AV621" s="182"/>
      <c r="AW621" s="182"/>
      <c r="AX621" s="182"/>
      <c r="AY621" s="94"/>
      <c r="AZ62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2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21" s="95"/>
      <c r="BC621" s="95"/>
      <c r="BD621" s="90" t="str">
        <f>IF(AND(Table1[[#This Row],[Residential]]=1,Table1[[#This Row],[Commercial]]=1),1,"")</f>
        <v/>
      </c>
      <c r="BE621" s="90" t="str">
        <f>CONCATENATE(IF(Table1[[#This Row],[Residential]]=1,"Residential, ",""),IF(Table1[[#This Row],[Commercial]]=1,"Commercial",""))</f>
        <v/>
      </c>
      <c r="BF621" s="94"/>
      <c r="BG621" s="94"/>
      <c r="BH621" s="94"/>
      <c r="BI621" s="94"/>
      <c r="BJ621" s="94"/>
      <c r="BK621" s="94"/>
      <c r="BL621" s="94"/>
      <c r="BM621" s="182"/>
      <c r="BN621" s="94"/>
      <c r="BO62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21" s="178"/>
      <c r="BQ621" s="120"/>
      <c r="BR621" s="132"/>
      <c r="BS621" s="120"/>
      <c r="BT621" s="175"/>
      <c r="BU621" s="175"/>
      <c r="BV621" s="175"/>
      <c r="BW621" s="121"/>
      <c r="BX621" s="121"/>
      <c r="BY621" s="121"/>
      <c r="BZ621" s="227"/>
      <c r="CA62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21" s="48">
        <f>COUNTIF(Table1[[#This Row],[Validity]:[Alignment with NCC (Yes=1,No=0)]],"N/A")</f>
        <v>0</v>
      </c>
      <c r="CC621" s="48">
        <f>IF(ISERROR(Table1[[#This Row],[Total Quality Score (out of 10)]]/(4-Table1[[#This Row],[N/A Count]])),0,Table1[[#This Row],[Total Quality Score (out of 10)]]/(4-Table1[[#This Row],[N/A Count]]))</f>
        <v>0</v>
      </c>
      <c r="CD621" s="106"/>
      <c r="CE621" s="106"/>
      <c r="CF621" s="172" t="str">
        <f>IF(SUM(Table1[[#This Row],[Multiple]:[Level (all)62]])&lt;1,IF(Table1[[#This Row],[General]]=1,1,""),"")</f>
        <v/>
      </c>
      <c r="CG621" s="172" t="str">
        <f>IF(SUM(Table1[[#This Row],[Multiple]:[Level (all)62]])&lt;1,IF(Table1[[#This Row],[Beginner]]=1,1,""),"")</f>
        <v/>
      </c>
      <c r="CH621" s="171" t="str">
        <f>IF(SUM(Table1[[#This Row],[Multiple]:[Level (all)62]])&lt;1,IF(Table1[[#This Row],[Intermediate]]=1,1,""),"")</f>
        <v/>
      </c>
      <c r="CI621" s="171" t="str">
        <f>IF(SUM(Table1[[#This Row],[Multiple]:[Level (all)62]])&lt;1,IF(Table1[[#This Row],[Advanced]]=1,1,""),"")</f>
        <v/>
      </c>
      <c r="CJ621" s="171" t="str">
        <f>IF(AND(SUM(Table1[[#This Row],[General]:[Advanced]])&lt;4,SUM(Table1[[#This Row],[General]:[Advanced]])&gt;1),1,"")</f>
        <v/>
      </c>
      <c r="CK621" s="171" t="str">
        <f>Table1[[#This Row],[Level (all)]]</f>
        <v/>
      </c>
      <c r="CL621" s="171" t="str">
        <f>IF(Table1[[#This Row],[Multiple audience]]&lt;&gt;1,IF(Table1[[#This Row],[General Audience]]=1,1,""),"")</f>
        <v/>
      </c>
      <c r="CM621" s="171" t="str">
        <f>IF(Table1[[#This Row],[Multiple audience]]&lt;&gt;1,IF(Table1[[#This Row],[Planners / Designers ]]=1,1,""),"")</f>
        <v/>
      </c>
      <c r="CN621" s="171" t="str">
        <f>IF(Table1[[#This Row],[Multiple audience]]&lt;&gt;1,IF(Table1[[#This Row],[Regulatory Assessors]]=1,1,""),"")</f>
        <v/>
      </c>
      <c r="CO621" s="171" t="str">
        <f>IF(Table1[[#This Row],[Multiple audience]]&lt;&gt;1,IF(Table1[[#This Row],[Builders / Management]]=1,1,""),"")</f>
        <v/>
      </c>
      <c r="CP621" s="171" t="str">
        <f>IF(Table1[[#This Row],[Multiple audience]]&lt;&gt;1,IF(Table1[[#This Row],[Energy / Sus Assessors]]=1,1,""),"")</f>
        <v/>
      </c>
      <c r="CQ621" s="171" t="str">
        <f>IF(Table1[[#This Row],[Multiple audience]]&lt;&gt;1,IF(Table1[[#This Row],[Semi-skilled]]=1,1,""),"")</f>
        <v/>
      </c>
      <c r="CR621" s="171" t="str">
        <f>IF(Table1[[#This Row],[Multiple audience]]&lt;&gt;1,IF(Table1[[#This Row],[Trades]]=1,1,""),"")</f>
        <v/>
      </c>
      <c r="CS621" s="171" t="str">
        <f>IF(Table1[[#This Row],[Multiple audience]]&lt;&gt;1,IF(Table1[[#This Row],[Other]]=1,1,""),"")</f>
        <v/>
      </c>
      <c r="CT621" s="171" t="str">
        <f>IF(SUM(Table1[[#This Row],[General Audience]:[Other]])&gt;1,1,"")</f>
        <v/>
      </c>
      <c r="CU621" s="171" t="str">
        <f>IF(Table1[[#This Row],[Various  ]]&lt;&gt;1,IF(Table1[[#This Row],[Calculator / Software]]=1,1,""),"")</f>
        <v/>
      </c>
      <c r="CV621" s="171" t="str">
        <f>IF(Table1[[#This Row],[Various  ]]&lt;&gt;1,IF(Table1[[#This Row],[Information  ]]=1,1,""),"")</f>
        <v/>
      </c>
      <c r="CW621" s="171" t="str">
        <f>IF(Table1[[#This Row],[Various  ]]&lt;&gt;1,IF(Table1[[#This Row],[Interactive Tool]]=1,1,""),"")</f>
        <v/>
      </c>
      <c r="CX621" s="171" t="str">
        <f>IF(Table1[[#This Row],[Various  ]]&lt;&gt;1,IF(Table1[[#This Row],[Technical Specifications]]=1,1,""),"")</f>
        <v/>
      </c>
      <c r="CY621" s="171" t="str">
        <f>IF(Table1[[#This Row],[Various  ]]&lt;&gt;1,IF(Table1[[#This Row],[Training Resources]]=1,1,""),"")</f>
        <v/>
      </c>
      <c r="CZ621" s="171" t="str">
        <f>IF(Table1[[#This Row],[Various  ]]&lt;&gt;1,IF(Table1[[#This Row],[Toolbox]]=1,1,""),"")</f>
        <v/>
      </c>
      <c r="DA621" s="169" t="str">
        <f>IF(Table1[[#This Row],[Various  ]]&lt;&gt;1,IF(Table1[[#This Row],[Video]]=1,1,""),"")</f>
        <v/>
      </c>
      <c r="DB621" s="169" t="str">
        <f>IF(Table1[[#This Row],[Various  ]]&lt;&gt;1,IF(Table1[[#This Row],[Case study]]=1,1,""),"")</f>
        <v/>
      </c>
      <c r="DC621" s="169" t="str">
        <f>IF(Table1[[#This Row],[Various  ]]&lt;&gt;1,IF(Table1[[#This Row],[Other   ]]=1,1,""),"")</f>
        <v/>
      </c>
      <c r="DD621" s="169" t="str">
        <f>IF(Table1[[#This Row],[Various  ]]&lt;&gt;1,IF(Table1[[#This Row],[Standards]]=1,1,""),"")</f>
        <v/>
      </c>
      <c r="DE621" s="169" t="str">
        <f>IF(Table1[[#This Row],[Various]]=1,1,IF(SUM(Table1[[#This Row],[Calculator / Software]:[Standards]])&gt;1,1,""))</f>
        <v/>
      </c>
      <c r="DF621" s="169" t="str">
        <f>IF(Table1[[#This Row],[Multiple NCC links]]&lt;&gt;1,IF(Table1[[#This Row],[Design]]=1,1,""),"")</f>
        <v/>
      </c>
      <c r="DG621" s="169" t="str">
        <f>IF(Table1[[#This Row],[Multiple NCC links]]&lt;&gt;1,IF(Table1[[#This Row],[Assessment / Verification]]=1,1,""),"")</f>
        <v/>
      </c>
      <c r="DH621" s="169" t="str">
        <f>IF(Table1[[#This Row],[Multiple NCC links]]&lt;&gt;1,IF(Table1[[#This Row],[Climate Specific ]]=1,1,""),"")</f>
        <v/>
      </c>
      <c r="DI621" s="169" t="str">
        <f>IF(Table1[[#This Row],[Multiple NCC links]]&lt;&gt;1,IF(Table1[[#This Row],[Alterations / Additions]]=1,1,""),"")</f>
        <v/>
      </c>
      <c r="DJ621" s="169" t="str">
        <f>IF(Table1[[#This Row],[Multiple NCC links]]&lt;&gt;1,IF(Table1[[#This Row],[Glazing]]=1,1,""),"")</f>
        <v/>
      </c>
      <c r="DK621" s="169" t="str">
        <f>IF(Table1[[#This Row],[Multiple NCC links]]&lt;&gt;1,IF(Table1[[#This Row],[Building Fabric / Thermal / Sealing]]=1,1,""),"")</f>
        <v/>
      </c>
      <c r="DL621" s="169" t="str">
        <f>IF(Table1[[#This Row],[Multiple NCC links]]&lt;&gt;1,IF(Table1[[#This Row],[Lighting]]=1,1,""),"")</f>
        <v/>
      </c>
      <c r="DM621" s="169" t="str">
        <f>IF(Table1[[#This Row],[Multiple NCC links]]&lt;&gt;1,IF(Table1[[#This Row],[HVAC]]=1,1,""),"")</f>
        <v/>
      </c>
      <c r="DN621" s="169" t="str">
        <f>IF(Table1[[#This Row],[Multiple NCC links]]&lt;&gt;1,IF(Table1[[#This Row],[Services]]=1,1,""),"")</f>
        <v/>
      </c>
      <c r="DO621" s="169" t="str">
        <f>IF(Table1[[#This Row],[Multiple NCC links]]&lt;&gt;1,IF(Table1[[#This Row],[Maintenance &amp; Monitoring]]=1,1,""),"")</f>
        <v/>
      </c>
      <c r="DP621" s="169" t="str">
        <f>IF(Table1[[#This Row],[Multiple NCC links]]&lt;&gt;1,IF(Table1[[#This Row],[Hand over / Operations]]=1,1,""),"")</f>
        <v/>
      </c>
      <c r="DQ621" s="169" t="str">
        <f>IF(Table1[[#This Row],[Multiple NCC links]]&lt;&gt;1,IF(Table1[[#This Row],[As built assessment]]=1,1,""),"")</f>
        <v/>
      </c>
      <c r="DR621" s="169" t="str">
        <f>IF(Table1[[#This Row],[Multiple NCC links]]&lt;&gt;1,IF(Table1[[#This Row],[Beyond compliance]]=1,1,""),"")</f>
        <v/>
      </c>
      <c r="DS621" s="169" t="str">
        <f>IF(SUM(Table1[[#This Row],[Design]:[Beyond compliance]])&gt;1,1,"")</f>
        <v/>
      </c>
      <c r="DT621" s="169" t="str">
        <f>IF(Table1[[#This Row],[Both Residential &amp; Commercial4]]&lt;&gt;1,IF(Table1[[#This Row],[Residential]]=1,1,""),"")</f>
        <v/>
      </c>
      <c r="DU621" s="169" t="str">
        <f>IF(Table1[[#This Row],[Both Residential &amp; Commercial4]]&lt;&gt;1,IF(Table1[[#This Row],[Commercial]]=1,1,""),"")</f>
        <v/>
      </c>
      <c r="DV621" s="169" t="str">
        <f>Table1[[#This Row],[Residential &amp; Commercial]]</f>
        <v/>
      </c>
      <c r="DW621" s="169"/>
    </row>
    <row r="622" spans="1:127" s="49" customFormat="1" ht="20.25" thickTop="1" thickBot="1" x14ac:dyDescent="0.35">
      <c r="A622" s="97"/>
      <c r="B622" s="97"/>
      <c r="C622" s="88"/>
      <c r="D622" s="88"/>
      <c r="E622" s="176"/>
      <c r="F622" s="176"/>
      <c r="G622" s="176"/>
      <c r="H622" s="176"/>
      <c r="I622" s="90" t="str">
        <f>IF(AND(Table1[[#This Row],[General]]=1,Table1[[#This Row],[Beginner]]=1,Table1[[#This Row],[Intermediate]]=1,Table1[[#This Row],[Advanced]]=1),1,"")</f>
        <v/>
      </c>
      <c r="J622" s="90" t="str">
        <f>CONCATENATE(IF(Table1[[#This Row],[General]]=1,"General, ",""), IF(Table1[[#This Row],[Beginner]]=1,"Beginner, ",""),IF(Table1[[#This Row],[Intermediate]]=1,"Intermediate, ",""), IF(Table1[[#This Row],[Advanced]]=1,"Advanced",""))</f>
        <v/>
      </c>
      <c r="K622" s="91"/>
      <c r="L622" s="179"/>
      <c r="M622" s="91"/>
      <c r="N622" s="91"/>
      <c r="O622" s="159"/>
      <c r="P622" s="91"/>
      <c r="Q622" s="91"/>
      <c r="R622" s="91"/>
      <c r="S62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22" s="102"/>
      <c r="U622" s="102"/>
      <c r="V622" s="240"/>
      <c r="W622" s="240"/>
      <c r="X622" s="102"/>
      <c r="Y622" s="102"/>
      <c r="Z622" s="102"/>
      <c r="AA622" s="102"/>
      <c r="AB622" s="102"/>
      <c r="AC622" s="102"/>
      <c r="AD622" s="102"/>
      <c r="AE622" s="102"/>
      <c r="AF622" s="102"/>
      <c r="AG62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22" s="103"/>
      <c r="AI622" s="103"/>
      <c r="AJ622" s="103"/>
      <c r="AK622" s="74" t="str">
        <f>CONCATENATE(IF(Table1[[#This Row],[Digital]]=1,"Digital, ",""),IF(Table1[[#This Row],[Face to Face]]=1,"Face to face, ",""),IF(Table1[[#This Row],[Blended]]=1,"Blended",""))</f>
        <v/>
      </c>
      <c r="AL622" s="99"/>
      <c r="AM622" s="104"/>
      <c r="AN622" s="130"/>
      <c r="AO622" s="94"/>
      <c r="AP622" s="182"/>
      <c r="AQ622" s="94"/>
      <c r="AR622" s="94"/>
      <c r="AS622" s="94"/>
      <c r="AT622" s="94"/>
      <c r="AU622" s="94"/>
      <c r="AV622" s="182"/>
      <c r="AW622" s="182"/>
      <c r="AX622" s="182"/>
      <c r="AY622" s="94"/>
      <c r="AZ62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2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22" s="95"/>
      <c r="BC622" s="95"/>
      <c r="BD622" s="90" t="str">
        <f>IF(AND(Table1[[#This Row],[Residential]]=1,Table1[[#This Row],[Commercial]]=1),1,"")</f>
        <v/>
      </c>
      <c r="BE622" s="90" t="str">
        <f>CONCATENATE(IF(Table1[[#This Row],[Residential]]=1,"Residential, ",""),IF(Table1[[#This Row],[Commercial]]=1,"Commercial",""))</f>
        <v/>
      </c>
      <c r="BF622" s="94"/>
      <c r="BG622" s="94"/>
      <c r="BH622" s="94"/>
      <c r="BI622" s="94"/>
      <c r="BJ622" s="94"/>
      <c r="BK622" s="94"/>
      <c r="BL622" s="94"/>
      <c r="BM622" s="182"/>
      <c r="BN622" s="94"/>
      <c r="BO62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22" s="178"/>
      <c r="BQ622" s="120"/>
      <c r="BR622" s="132"/>
      <c r="BS622" s="120"/>
      <c r="BT622" s="175"/>
      <c r="BU622" s="175"/>
      <c r="BV622" s="175"/>
      <c r="BW622" s="121"/>
      <c r="BX622" s="121"/>
      <c r="BY622" s="121"/>
      <c r="BZ622" s="227"/>
      <c r="CA62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22" s="48">
        <f>COUNTIF(Table1[[#This Row],[Validity]:[Alignment with NCC (Yes=1,No=0)]],"N/A")</f>
        <v>0</v>
      </c>
      <c r="CC622" s="48">
        <f>IF(ISERROR(Table1[[#This Row],[Total Quality Score (out of 10)]]/(4-Table1[[#This Row],[N/A Count]])),0,Table1[[#This Row],[Total Quality Score (out of 10)]]/(4-Table1[[#This Row],[N/A Count]]))</f>
        <v>0</v>
      </c>
      <c r="CD622" s="106"/>
      <c r="CE622" s="106"/>
      <c r="CF622" s="172" t="str">
        <f>IF(SUM(Table1[[#This Row],[Multiple]:[Level (all)62]])&lt;1,IF(Table1[[#This Row],[General]]=1,1,""),"")</f>
        <v/>
      </c>
      <c r="CG622" s="172" t="str">
        <f>IF(SUM(Table1[[#This Row],[Multiple]:[Level (all)62]])&lt;1,IF(Table1[[#This Row],[Beginner]]=1,1,""),"")</f>
        <v/>
      </c>
      <c r="CH622" s="171" t="str">
        <f>IF(SUM(Table1[[#This Row],[Multiple]:[Level (all)62]])&lt;1,IF(Table1[[#This Row],[Intermediate]]=1,1,""),"")</f>
        <v/>
      </c>
      <c r="CI622" s="171" t="str">
        <f>IF(SUM(Table1[[#This Row],[Multiple]:[Level (all)62]])&lt;1,IF(Table1[[#This Row],[Advanced]]=1,1,""),"")</f>
        <v/>
      </c>
      <c r="CJ622" s="171" t="str">
        <f>IF(AND(SUM(Table1[[#This Row],[General]:[Advanced]])&lt;4,SUM(Table1[[#This Row],[General]:[Advanced]])&gt;1),1,"")</f>
        <v/>
      </c>
      <c r="CK622" s="171" t="str">
        <f>Table1[[#This Row],[Level (all)]]</f>
        <v/>
      </c>
      <c r="CL622" s="171" t="str">
        <f>IF(Table1[[#This Row],[Multiple audience]]&lt;&gt;1,IF(Table1[[#This Row],[General Audience]]=1,1,""),"")</f>
        <v/>
      </c>
      <c r="CM622" s="171" t="str">
        <f>IF(Table1[[#This Row],[Multiple audience]]&lt;&gt;1,IF(Table1[[#This Row],[Planners / Designers ]]=1,1,""),"")</f>
        <v/>
      </c>
      <c r="CN622" s="171" t="str">
        <f>IF(Table1[[#This Row],[Multiple audience]]&lt;&gt;1,IF(Table1[[#This Row],[Regulatory Assessors]]=1,1,""),"")</f>
        <v/>
      </c>
      <c r="CO622" s="171" t="str">
        <f>IF(Table1[[#This Row],[Multiple audience]]&lt;&gt;1,IF(Table1[[#This Row],[Builders / Management]]=1,1,""),"")</f>
        <v/>
      </c>
      <c r="CP622" s="171" t="str">
        <f>IF(Table1[[#This Row],[Multiple audience]]&lt;&gt;1,IF(Table1[[#This Row],[Energy / Sus Assessors]]=1,1,""),"")</f>
        <v/>
      </c>
      <c r="CQ622" s="171" t="str">
        <f>IF(Table1[[#This Row],[Multiple audience]]&lt;&gt;1,IF(Table1[[#This Row],[Semi-skilled]]=1,1,""),"")</f>
        <v/>
      </c>
      <c r="CR622" s="171" t="str">
        <f>IF(Table1[[#This Row],[Multiple audience]]&lt;&gt;1,IF(Table1[[#This Row],[Trades]]=1,1,""),"")</f>
        <v/>
      </c>
      <c r="CS622" s="171" t="str">
        <f>IF(Table1[[#This Row],[Multiple audience]]&lt;&gt;1,IF(Table1[[#This Row],[Other]]=1,1,""),"")</f>
        <v/>
      </c>
      <c r="CT622" s="171" t="str">
        <f>IF(SUM(Table1[[#This Row],[General Audience]:[Other]])&gt;1,1,"")</f>
        <v/>
      </c>
      <c r="CU622" s="171" t="str">
        <f>IF(Table1[[#This Row],[Various  ]]&lt;&gt;1,IF(Table1[[#This Row],[Calculator / Software]]=1,1,""),"")</f>
        <v/>
      </c>
      <c r="CV622" s="171" t="str">
        <f>IF(Table1[[#This Row],[Various  ]]&lt;&gt;1,IF(Table1[[#This Row],[Information  ]]=1,1,""),"")</f>
        <v/>
      </c>
      <c r="CW622" s="171" t="str">
        <f>IF(Table1[[#This Row],[Various  ]]&lt;&gt;1,IF(Table1[[#This Row],[Interactive Tool]]=1,1,""),"")</f>
        <v/>
      </c>
      <c r="CX622" s="171" t="str">
        <f>IF(Table1[[#This Row],[Various  ]]&lt;&gt;1,IF(Table1[[#This Row],[Technical Specifications]]=1,1,""),"")</f>
        <v/>
      </c>
      <c r="CY622" s="171" t="str">
        <f>IF(Table1[[#This Row],[Various  ]]&lt;&gt;1,IF(Table1[[#This Row],[Training Resources]]=1,1,""),"")</f>
        <v/>
      </c>
      <c r="CZ622" s="171" t="str">
        <f>IF(Table1[[#This Row],[Various  ]]&lt;&gt;1,IF(Table1[[#This Row],[Toolbox]]=1,1,""),"")</f>
        <v/>
      </c>
      <c r="DA622" s="169" t="str">
        <f>IF(Table1[[#This Row],[Various  ]]&lt;&gt;1,IF(Table1[[#This Row],[Video]]=1,1,""),"")</f>
        <v/>
      </c>
      <c r="DB622" s="169" t="str">
        <f>IF(Table1[[#This Row],[Various  ]]&lt;&gt;1,IF(Table1[[#This Row],[Case study]]=1,1,""),"")</f>
        <v/>
      </c>
      <c r="DC622" s="169" t="str">
        <f>IF(Table1[[#This Row],[Various  ]]&lt;&gt;1,IF(Table1[[#This Row],[Other   ]]=1,1,""),"")</f>
        <v/>
      </c>
      <c r="DD622" s="169" t="str">
        <f>IF(Table1[[#This Row],[Various  ]]&lt;&gt;1,IF(Table1[[#This Row],[Standards]]=1,1,""),"")</f>
        <v/>
      </c>
      <c r="DE622" s="169" t="str">
        <f>IF(Table1[[#This Row],[Various]]=1,1,IF(SUM(Table1[[#This Row],[Calculator / Software]:[Standards]])&gt;1,1,""))</f>
        <v/>
      </c>
      <c r="DF622" s="169" t="str">
        <f>IF(Table1[[#This Row],[Multiple NCC links]]&lt;&gt;1,IF(Table1[[#This Row],[Design]]=1,1,""),"")</f>
        <v/>
      </c>
      <c r="DG622" s="169" t="str">
        <f>IF(Table1[[#This Row],[Multiple NCC links]]&lt;&gt;1,IF(Table1[[#This Row],[Assessment / Verification]]=1,1,""),"")</f>
        <v/>
      </c>
      <c r="DH622" s="169" t="str">
        <f>IF(Table1[[#This Row],[Multiple NCC links]]&lt;&gt;1,IF(Table1[[#This Row],[Climate Specific ]]=1,1,""),"")</f>
        <v/>
      </c>
      <c r="DI622" s="169" t="str">
        <f>IF(Table1[[#This Row],[Multiple NCC links]]&lt;&gt;1,IF(Table1[[#This Row],[Alterations / Additions]]=1,1,""),"")</f>
        <v/>
      </c>
      <c r="DJ622" s="169" t="str">
        <f>IF(Table1[[#This Row],[Multiple NCC links]]&lt;&gt;1,IF(Table1[[#This Row],[Glazing]]=1,1,""),"")</f>
        <v/>
      </c>
      <c r="DK622" s="169" t="str">
        <f>IF(Table1[[#This Row],[Multiple NCC links]]&lt;&gt;1,IF(Table1[[#This Row],[Building Fabric / Thermal / Sealing]]=1,1,""),"")</f>
        <v/>
      </c>
      <c r="DL622" s="169" t="str">
        <f>IF(Table1[[#This Row],[Multiple NCC links]]&lt;&gt;1,IF(Table1[[#This Row],[Lighting]]=1,1,""),"")</f>
        <v/>
      </c>
      <c r="DM622" s="169" t="str">
        <f>IF(Table1[[#This Row],[Multiple NCC links]]&lt;&gt;1,IF(Table1[[#This Row],[HVAC]]=1,1,""),"")</f>
        <v/>
      </c>
      <c r="DN622" s="169" t="str">
        <f>IF(Table1[[#This Row],[Multiple NCC links]]&lt;&gt;1,IF(Table1[[#This Row],[Services]]=1,1,""),"")</f>
        <v/>
      </c>
      <c r="DO622" s="169" t="str">
        <f>IF(Table1[[#This Row],[Multiple NCC links]]&lt;&gt;1,IF(Table1[[#This Row],[Maintenance &amp; Monitoring]]=1,1,""),"")</f>
        <v/>
      </c>
      <c r="DP622" s="169" t="str">
        <f>IF(Table1[[#This Row],[Multiple NCC links]]&lt;&gt;1,IF(Table1[[#This Row],[Hand over / Operations]]=1,1,""),"")</f>
        <v/>
      </c>
      <c r="DQ622" s="169" t="str">
        <f>IF(Table1[[#This Row],[Multiple NCC links]]&lt;&gt;1,IF(Table1[[#This Row],[As built assessment]]=1,1,""),"")</f>
        <v/>
      </c>
      <c r="DR622" s="169" t="str">
        <f>IF(Table1[[#This Row],[Multiple NCC links]]&lt;&gt;1,IF(Table1[[#This Row],[Beyond compliance]]=1,1,""),"")</f>
        <v/>
      </c>
      <c r="DS622" s="169" t="str">
        <f>IF(SUM(Table1[[#This Row],[Design]:[Beyond compliance]])&gt;1,1,"")</f>
        <v/>
      </c>
      <c r="DT622" s="169" t="str">
        <f>IF(Table1[[#This Row],[Both Residential &amp; Commercial4]]&lt;&gt;1,IF(Table1[[#This Row],[Residential]]=1,1,""),"")</f>
        <v/>
      </c>
      <c r="DU622" s="169" t="str">
        <f>IF(Table1[[#This Row],[Both Residential &amp; Commercial4]]&lt;&gt;1,IF(Table1[[#This Row],[Commercial]]=1,1,""),"")</f>
        <v/>
      </c>
      <c r="DV622" s="169" t="str">
        <f>Table1[[#This Row],[Residential &amp; Commercial]]</f>
        <v/>
      </c>
      <c r="DW622" s="169"/>
    </row>
    <row r="623" spans="1:127" s="49" customFormat="1" ht="20.25" thickTop="1" thickBot="1" x14ac:dyDescent="0.35">
      <c r="A623" s="97"/>
      <c r="B623" s="97"/>
      <c r="C623" s="88"/>
      <c r="D623" s="88"/>
      <c r="E623" s="176"/>
      <c r="F623" s="176"/>
      <c r="G623" s="176"/>
      <c r="H623" s="176"/>
      <c r="I623" s="90" t="str">
        <f>IF(AND(Table1[[#This Row],[General]]=1,Table1[[#This Row],[Beginner]]=1,Table1[[#This Row],[Intermediate]]=1,Table1[[#This Row],[Advanced]]=1),1,"")</f>
        <v/>
      </c>
      <c r="J623" s="90" t="str">
        <f>CONCATENATE(IF(Table1[[#This Row],[General]]=1,"General, ",""), IF(Table1[[#This Row],[Beginner]]=1,"Beginner, ",""),IF(Table1[[#This Row],[Intermediate]]=1,"Intermediate, ",""), IF(Table1[[#This Row],[Advanced]]=1,"Advanced",""))</f>
        <v/>
      </c>
      <c r="K623" s="91"/>
      <c r="L623" s="179"/>
      <c r="M623" s="91"/>
      <c r="N623" s="91"/>
      <c r="O623" s="159"/>
      <c r="P623" s="91"/>
      <c r="Q623" s="91"/>
      <c r="R623" s="91"/>
      <c r="S62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23" s="102"/>
      <c r="U623" s="102"/>
      <c r="V623" s="240"/>
      <c r="W623" s="240"/>
      <c r="X623" s="102"/>
      <c r="Y623" s="102"/>
      <c r="Z623" s="102"/>
      <c r="AA623" s="102"/>
      <c r="AB623" s="102"/>
      <c r="AC623" s="102"/>
      <c r="AD623" s="102"/>
      <c r="AE623" s="102"/>
      <c r="AF623" s="102"/>
      <c r="AG62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23" s="103"/>
      <c r="AI623" s="103"/>
      <c r="AJ623" s="103"/>
      <c r="AK623" s="74" t="str">
        <f>CONCATENATE(IF(Table1[[#This Row],[Digital]]=1,"Digital, ",""),IF(Table1[[#This Row],[Face to Face]]=1,"Face to face, ",""),IF(Table1[[#This Row],[Blended]]=1,"Blended",""))</f>
        <v/>
      </c>
      <c r="AL623" s="99"/>
      <c r="AM623" s="104"/>
      <c r="AN623" s="130"/>
      <c r="AO623" s="94"/>
      <c r="AP623" s="182"/>
      <c r="AQ623" s="94"/>
      <c r="AR623" s="94"/>
      <c r="AS623" s="94"/>
      <c r="AT623" s="94"/>
      <c r="AU623" s="94"/>
      <c r="AV623" s="182"/>
      <c r="AW623" s="182"/>
      <c r="AX623" s="182"/>
      <c r="AY623" s="94"/>
      <c r="AZ62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2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23" s="95"/>
      <c r="BC623" s="95"/>
      <c r="BD623" s="90" t="str">
        <f>IF(AND(Table1[[#This Row],[Residential]]=1,Table1[[#This Row],[Commercial]]=1),1,"")</f>
        <v/>
      </c>
      <c r="BE623" s="90" t="str">
        <f>CONCATENATE(IF(Table1[[#This Row],[Residential]]=1,"Residential, ",""),IF(Table1[[#This Row],[Commercial]]=1,"Commercial",""))</f>
        <v/>
      </c>
      <c r="BF623" s="94"/>
      <c r="BG623" s="94"/>
      <c r="BH623" s="94"/>
      <c r="BI623" s="94"/>
      <c r="BJ623" s="94"/>
      <c r="BK623" s="94"/>
      <c r="BL623" s="94"/>
      <c r="BM623" s="182"/>
      <c r="BN623" s="94"/>
      <c r="BO62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23" s="178"/>
      <c r="BQ623" s="120"/>
      <c r="BR623" s="132"/>
      <c r="BS623" s="120"/>
      <c r="BT623" s="175"/>
      <c r="BU623" s="175"/>
      <c r="BV623" s="175"/>
      <c r="BW623" s="121"/>
      <c r="BX623" s="121"/>
      <c r="BY623" s="121"/>
      <c r="BZ623" s="227"/>
      <c r="CA62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23" s="48">
        <f>COUNTIF(Table1[[#This Row],[Validity]:[Alignment with NCC (Yes=1,No=0)]],"N/A")</f>
        <v>0</v>
      </c>
      <c r="CC623" s="48">
        <f>IF(ISERROR(Table1[[#This Row],[Total Quality Score (out of 10)]]/(4-Table1[[#This Row],[N/A Count]])),0,Table1[[#This Row],[Total Quality Score (out of 10)]]/(4-Table1[[#This Row],[N/A Count]]))</f>
        <v>0</v>
      </c>
      <c r="CD623" s="106"/>
      <c r="CE623" s="106"/>
      <c r="CF623" s="172" t="str">
        <f>IF(SUM(Table1[[#This Row],[Multiple]:[Level (all)62]])&lt;1,IF(Table1[[#This Row],[General]]=1,1,""),"")</f>
        <v/>
      </c>
      <c r="CG623" s="172" t="str">
        <f>IF(SUM(Table1[[#This Row],[Multiple]:[Level (all)62]])&lt;1,IF(Table1[[#This Row],[Beginner]]=1,1,""),"")</f>
        <v/>
      </c>
      <c r="CH623" s="171" t="str">
        <f>IF(SUM(Table1[[#This Row],[Multiple]:[Level (all)62]])&lt;1,IF(Table1[[#This Row],[Intermediate]]=1,1,""),"")</f>
        <v/>
      </c>
      <c r="CI623" s="171" t="str">
        <f>IF(SUM(Table1[[#This Row],[Multiple]:[Level (all)62]])&lt;1,IF(Table1[[#This Row],[Advanced]]=1,1,""),"")</f>
        <v/>
      </c>
      <c r="CJ623" s="171" t="str">
        <f>IF(AND(SUM(Table1[[#This Row],[General]:[Advanced]])&lt;4,SUM(Table1[[#This Row],[General]:[Advanced]])&gt;1),1,"")</f>
        <v/>
      </c>
      <c r="CK623" s="171" t="str">
        <f>Table1[[#This Row],[Level (all)]]</f>
        <v/>
      </c>
      <c r="CL623" s="171" t="str">
        <f>IF(Table1[[#This Row],[Multiple audience]]&lt;&gt;1,IF(Table1[[#This Row],[General Audience]]=1,1,""),"")</f>
        <v/>
      </c>
      <c r="CM623" s="171" t="str">
        <f>IF(Table1[[#This Row],[Multiple audience]]&lt;&gt;1,IF(Table1[[#This Row],[Planners / Designers ]]=1,1,""),"")</f>
        <v/>
      </c>
      <c r="CN623" s="171" t="str">
        <f>IF(Table1[[#This Row],[Multiple audience]]&lt;&gt;1,IF(Table1[[#This Row],[Regulatory Assessors]]=1,1,""),"")</f>
        <v/>
      </c>
      <c r="CO623" s="171" t="str">
        <f>IF(Table1[[#This Row],[Multiple audience]]&lt;&gt;1,IF(Table1[[#This Row],[Builders / Management]]=1,1,""),"")</f>
        <v/>
      </c>
      <c r="CP623" s="171" t="str">
        <f>IF(Table1[[#This Row],[Multiple audience]]&lt;&gt;1,IF(Table1[[#This Row],[Energy / Sus Assessors]]=1,1,""),"")</f>
        <v/>
      </c>
      <c r="CQ623" s="171" t="str">
        <f>IF(Table1[[#This Row],[Multiple audience]]&lt;&gt;1,IF(Table1[[#This Row],[Semi-skilled]]=1,1,""),"")</f>
        <v/>
      </c>
      <c r="CR623" s="171" t="str">
        <f>IF(Table1[[#This Row],[Multiple audience]]&lt;&gt;1,IF(Table1[[#This Row],[Trades]]=1,1,""),"")</f>
        <v/>
      </c>
      <c r="CS623" s="171" t="str">
        <f>IF(Table1[[#This Row],[Multiple audience]]&lt;&gt;1,IF(Table1[[#This Row],[Other]]=1,1,""),"")</f>
        <v/>
      </c>
      <c r="CT623" s="171" t="str">
        <f>IF(SUM(Table1[[#This Row],[General Audience]:[Other]])&gt;1,1,"")</f>
        <v/>
      </c>
      <c r="CU623" s="171" t="str">
        <f>IF(Table1[[#This Row],[Various  ]]&lt;&gt;1,IF(Table1[[#This Row],[Calculator / Software]]=1,1,""),"")</f>
        <v/>
      </c>
      <c r="CV623" s="171" t="str">
        <f>IF(Table1[[#This Row],[Various  ]]&lt;&gt;1,IF(Table1[[#This Row],[Information  ]]=1,1,""),"")</f>
        <v/>
      </c>
      <c r="CW623" s="171" t="str">
        <f>IF(Table1[[#This Row],[Various  ]]&lt;&gt;1,IF(Table1[[#This Row],[Interactive Tool]]=1,1,""),"")</f>
        <v/>
      </c>
      <c r="CX623" s="171" t="str">
        <f>IF(Table1[[#This Row],[Various  ]]&lt;&gt;1,IF(Table1[[#This Row],[Technical Specifications]]=1,1,""),"")</f>
        <v/>
      </c>
      <c r="CY623" s="171" t="str">
        <f>IF(Table1[[#This Row],[Various  ]]&lt;&gt;1,IF(Table1[[#This Row],[Training Resources]]=1,1,""),"")</f>
        <v/>
      </c>
      <c r="CZ623" s="171" t="str">
        <f>IF(Table1[[#This Row],[Various  ]]&lt;&gt;1,IF(Table1[[#This Row],[Toolbox]]=1,1,""),"")</f>
        <v/>
      </c>
      <c r="DA623" s="169" t="str">
        <f>IF(Table1[[#This Row],[Various  ]]&lt;&gt;1,IF(Table1[[#This Row],[Video]]=1,1,""),"")</f>
        <v/>
      </c>
      <c r="DB623" s="169" t="str">
        <f>IF(Table1[[#This Row],[Various  ]]&lt;&gt;1,IF(Table1[[#This Row],[Case study]]=1,1,""),"")</f>
        <v/>
      </c>
      <c r="DC623" s="169" t="str">
        <f>IF(Table1[[#This Row],[Various  ]]&lt;&gt;1,IF(Table1[[#This Row],[Other   ]]=1,1,""),"")</f>
        <v/>
      </c>
      <c r="DD623" s="169" t="str">
        <f>IF(Table1[[#This Row],[Various  ]]&lt;&gt;1,IF(Table1[[#This Row],[Standards]]=1,1,""),"")</f>
        <v/>
      </c>
      <c r="DE623" s="169" t="str">
        <f>IF(Table1[[#This Row],[Various]]=1,1,IF(SUM(Table1[[#This Row],[Calculator / Software]:[Standards]])&gt;1,1,""))</f>
        <v/>
      </c>
      <c r="DF623" s="169" t="str">
        <f>IF(Table1[[#This Row],[Multiple NCC links]]&lt;&gt;1,IF(Table1[[#This Row],[Design]]=1,1,""),"")</f>
        <v/>
      </c>
      <c r="DG623" s="169" t="str">
        <f>IF(Table1[[#This Row],[Multiple NCC links]]&lt;&gt;1,IF(Table1[[#This Row],[Assessment / Verification]]=1,1,""),"")</f>
        <v/>
      </c>
      <c r="DH623" s="169" t="str">
        <f>IF(Table1[[#This Row],[Multiple NCC links]]&lt;&gt;1,IF(Table1[[#This Row],[Climate Specific ]]=1,1,""),"")</f>
        <v/>
      </c>
      <c r="DI623" s="169" t="str">
        <f>IF(Table1[[#This Row],[Multiple NCC links]]&lt;&gt;1,IF(Table1[[#This Row],[Alterations / Additions]]=1,1,""),"")</f>
        <v/>
      </c>
      <c r="DJ623" s="169" t="str">
        <f>IF(Table1[[#This Row],[Multiple NCC links]]&lt;&gt;1,IF(Table1[[#This Row],[Glazing]]=1,1,""),"")</f>
        <v/>
      </c>
      <c r="DK623" s="169" t="str">
        <f>IF(Table1[[#This Row],[Multiple NCC links]]&lt;&gt;1,IF(Table1[[#This Row],[Building Fabric / Thermal / Sealing]]=1,1,""),"")</f>
        <v/>
      </c>
      <c r="DL623" s="169" t="str">
        <f>IF(Table1[[#This Row],[Multiple NCC links]]&lt;&gt;1,IF(Table1[[#This Row],[Lighting]]=1,1,""),"")</f>
        <v/>
      </c>
      <c r="DM623" s="169" t="str">
        <f>IF(Table1[[#This Row],[Multiple NCC links]]&lt;&gt;1,IF(Table1[[#This Row],[HVAC]]=1,1,""),"")</f>
        <v/>
      </c>
      <c r="DN623" s="169" t="str">
        <f>IF(Table1[[#This Row],[Multiple NCC links]]&lt;&gt;1,IF(Table1[[#This Row],[Services]]=1,1,""),"")</f>
        <v/>
      </c>
      <c r="DO623" s="169" t="str">
        <f>IF(Table1[[#This Row],[Multiple NCC links]]&lt;&gt;1,IF(Table1[[#This Row],[Maintenance &amp; Monitoring]]=1,1,""),"")</f>
        <v/>
      </c>
      <c r="DP623" s="169" t="str">
        <f>IF(Table1[[#This Row],[Multiple NCC links]]&lt;&gt;1,IF(Table1[[#This Row],[Hand over / Operations]]=1,1,""),"")</f>
        <v/>
      </c>
      <c r="DQ623" s="169" t="str">
        <f>IF(Table1[[#This Row],[Multiple NCC links]]&lt;&gt;1,IF(Table1[[#This Row],[As built assessment]]=1,1,""),"")</f>
        <v/>
      </c>
      <c r="DR623" s="169" t="str">
        <f>IF(Table1[[#This Row],[Multiple NCC links]]&lt;&gt;1,IF(Table1[[#This Row],[Beyond compliance]]=1,1,""),"")</f>
        <v/>
      </c>
      <c r="DS623" s="169" t="str">
        <f>IF(SUM(Table1[[#This Row],[Design]:[Beyond compliance]])&gt;1,1,"")</f>
        <v/>
      </c>
      <c r="DT623" s="169" t="str">
        <f>IF(Table1[[#This Row],[Both Residential &amp; Commercial4]]&lt;&gt;1,IF(Table1[[#This Row],[Residential]]=1,1,""),"")</f>
        <v/>
      </c>
      <c r="DU623" s="169" t="str">
        <f>IF(Table1[[#This Row],[Both Residential &amp; Commercial4]]&lt;&gt;1,IF(Table1[[#This Row],[Commercial]]=1,1,""),"")</f>
        <v/>
      </c>
      <c r="DV623" s="169" t="str">
        <f>Table1[[#This Row],[Residential &amp; Commercial]]</f>
        <v/>
      </c>
      <c r="DW623" s="169"/>
    </row>
    <row r="624" spans="1:127" s="49" customFormat="1" ht="20.25" thickTop="1" thickBot="1" x14ac:dyDescent="0.35">
      <c r="A624" s="97"/>
      <c r="B624" s="97"/>
      <c r="C624" s="88"/>
      <c r="D624" s="88"/>
      <c r="E624" s="176"/>
      <c r="F624" s="176"/>
      <c r="G624" s="176"/>
      <c r="H624" s="176"/>
      <c r="I624" s="90" t="str">
        <f>IF(AND(Table1[[#This Row],[General]]=1,Table1[[#This Row],[Beginner]]=1,Table1[[#This Row],[Intermediate]]=1,Table1[[#This Row],[Advanced]]=1),1,"")</f>
        <v/>
      </c>
      <c r="J624" s="90" t="str">
        <f>CONCATENATE(IF(Table1[[#This Row],[General]]=1,"General, ",""), IF(Table1[[#This Row],[Beginner]]=1,"Beginner, ",""),IF(Table1[[#This Row],[Intermediate]]=1,"Intermediate, ",""), IF(Table1[[#This Row],[Advanced]]=1,"Advanced",""))</f>
        <v/>
      </c>
      <c r="K624" s="91"/>
      <c r="L624" s="179"/>
      <c r="M624" s="91"/>
      <c r="N624" s="91"/>
      <c r="O624" s="159"/>
      <c r="P624" s="91"/>
      <c r="Q624" s="91"/>
      <c r="R624" s="91"/>
      <c r="S62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24" s="102"/>
      <c r="U624" s="102"/>
      <c r="V624" s="240"/>
      <c r="W624" s="240"/>
      <c r="X624" s="102"/>
      <c r="Y624" s="102"/>
      <c r="Z624" s="102"/>
      <c r="AA624" s="102"/>
      <c r="AB624" s="102"/>
      <c r="AC624" s="102"/>
      <c r="AD624" s="102"/>
      <c r="AE624" s="102"/>
      <c r="AF624" s="102"/>
      <c r="AG62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24" s="103"/>
      <c r="AI624" s="103"/>
      <c r="AJ624" s="103"/>
      <c r="AK624" s="74" t="str">
        <f>CONCATENATE(IF(Table1[[#This Row],[Digital]]=1,"Digital, ",""),IF(Table1[[#This Row],[Face to Face]]=1,"Face to face, ",""),IF(Table1[[#This Row],[Blended]]=1,"Blended",""))</f>
        <v/>
      </c>
      <c r="AL624" s="99"/>
      <c r="AM624" s="104"/>
      <c r="AN624" s="130"/>
      <c r="AO624" s="94"/>
      <c r="AP624" s="182"/>
      <c r="AQ624" s="94"/>
      <c r="AR624" s="94"/>
      <c r="AS624" s="94"/>
      <c r="AT624" s="94"/>
      <c r="AU624" s="94"/>
      <c r="AV624" s="182"/>
      <c r="AW624" s="182"/>
      <c r="AX624" s="182"/>
      <c r="AY624" s="94"/>
      <c r="AZ62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2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24" s="95"/>
      <c r="BC624" s="95"/>
      <c r="BD624" s="90" t="str">
        <f>IF(AND(Table1[[#This Row],[Residential]]=1,Table1[[#This Row],[Commercial]]=1),1,"")</f>
        <v/>
      </c>
      <c r="BE624" s="90" t="str">
        <f>CONCATENATE(IF(Table1[[#This Row],[Residential]]=1,"Residential, ",""),IF(Table1[[#This Row],[Commercial]]=1,"Commercial",""))</f>
        <v/>
      </c>
      <c r="BF624" s="94"/>
      <c r="BG624" s="94"/>
      <c r="BH624" s="94"/>
      <c r="BI624" s="94"/>
      <c r="BJ624" s="94"/>
      <c r="BK624" s="94"/>
      <c r="BL624" s="94"/>
      <c r="BM624" s="182"/>
      <c r="BN624" s="94"/>
      <c r="BO62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24" s="178"/>
      <c r="BQ624" s="120"/>
      <c r="BR624" s="132"/>
      <c r="BS624" s="120"/>
      <c r="BT624" s="175"/>
      <c r="BU624" s="175"/>
      <c r="BV624" s="175"/>
      <c r="BW624" s="121"/>
      <c r="BX624" s="121"/>
      <c r="BY624" s="121"/>
      <c r="BZ624" s="227"/>
      <c r="CA62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24" s="48">
        <f>COUNTIF(Table1[[#This Row],[Validity]:[Alignment with NCC (Yes=1,No=0)]],"N/A")</f>
        <v>0</v>
      </c>
      <c r="CC624" s="48">
        <f>IF(ISERROR(Table1[[#This Row],[Total Quality Score (out of 10)]]/(4-Table1[[#This Row],[N/A Count]])),0,Table1[[#This Row],[Total Quality Score (out of 10)]]/(4-Table1[[#This Row],[N/A Count]]))</f>
        <v>0</v>
      </c>
      <c r="CD624" s="106"/>
      <c r="CE624" s="106"/>
      <c r="CF624" s="172" t="str">
        <f>IF(SUM(Table1[[#This Row],[Multiple]:[Level (all)62]])&lt;1,IF(Table1[[#This Row],[General]]=1,1,""),"")</f>
        <v/>
      </c>
      <c r="CG624" s="172" t="str">
        <f>IF(SUM(Table1[[#This Row],[Multiple]:[Level (all)62]])&lt;1,IF(Table1[[#This Row],[Beginner]]=1,1,""),"")</f>
        <v/>
      </c>
      <c r="CH624" s="171" t="str">
        <f>IF(SUM(Table1[[#This Row],[Multiple]:[Level (all)62]])&lt;1,IF(Table1[[#This Row],[Intermediate]]=1,1,""),"")</f>
        <v/>
      </c>
      <c r="CI624" s="171" t="str">
        <f>IF(SUM(Table1[[#This Row],[Multiple]:[Level (all)62]])&lt;1,IF(Table1[[#This Row],[Advanced]]=1,1,""),"")</f>
        <v/>
      </c>
      <c r="CJ624" s="171" t="str">
        <f>IF(AND(SUM(Table1[[#This Row],[General]:[Advanced]])&lt;4,SUM(Table1[[#This Row],[General]:[Advanced]])&gt;1),1,"")</f>
        <v/>
      </c>
      <c r="CK624" s="171" t="str">
        <f>Table1[[#This Row],[Level (all)]]</f>
        <v/>
      </c>
      <c r="CL624" s="171" t="str">
        <f>IF(Table1[[#This Row],[Multiple audience]]&lt;&gt;1,IF(Table1[[#This Row],[General Audience]]=1,1,""),"")</f>
        <v/>
      </c>
      <c r="CM624" s="171" t="str">
        <f>IF(Table1[[#This Row],[Multiple audience]]&lt;&gt;1,IF(Table1[[#This Row],[Planners / Designers ]]=1,1,""),"")</f>
        <v/>
      </c>
      <c r="CN624" s="171" t="str">
        <f>IF(Table1[[#This Row],[Multiple audience]]&lt;&gt;1,IF(Table1[[#This Row],[Regulatory Assessors]]=1,1,""),"")</f>
        <v/>
      </c>
      <c r="CO624" s="171" t="str">
        <f>IF(Table1[[#This Row],[Multiple audience]]&lt;&gt;1,IF(Table1[[#This Row],[Builders / Management]]=1,1,""),"")</f>
        <v/>
      </c>
      <c r="CP624" s="171" t="str">
        <f>IF(Table1[[#This Row],[Multiple audience]]&lt;&gt;1,IF(Table1[[#This Row],[Energy / Sus Assessors]]=1,1,""),"")</f>
        <v/>
      </c>
      <c r="CQ624" s="171" t="str">
        <f>IF(Table1[[#This Row],[Multiple audience]]&lt;&gt;1,IF(Table1[[#This Row],[Semi-skilled]]=1,1,""),"")</f>
        <v/>
      </c>
      <c r="CR624" s="171" t="str">
        <f>IF(Table1[[#This Row],[Multiple audience]]&lt;&gt;1,IF(Table1[[#This Row],[Trades]]=1,1,""),"")</f>
        <v/>
      </c>
      <c r="CS624" s="171" t="str">
        <f>IF(Table1[[#This Row],[Multiple audience]]&lt;&gt;1,IF(Table1[[#This Row],[Other]]=1,1,""),"")</f>
        <v/>
      </c>
      <c r="CT624" s="171" t="str">
        <f>IF(SUM(Table1[[#This Row],[General Audience]:[Other]])&gt;1,1,"")</f>
        <v/>
      </c>
      <c r="CU624" s="171" t="str">
        <f>IF(Table1[[#This Row],[Various  ]]&lt;&gt;1,IF(Table1[[#This Row],[Calculator / Software]]=1,1,""),"")</f>
        <v/>
      </c>
      <c r="CV624" s="171" t="str">
        <f>IF(Table1[[#This Row],[Various  ]]&lt;&gt;1,IF(Table1[[#This Row],[Information  ]]=1,1,""),"")</f>
        <v/>
      </c>
      <c r="CW624" s="171" t="str">
        <f>IF(Table1[[#This Row],[Various  ]]&lt;&gt;1,IF(Table1[[#This Row],[Interactive Tool]]=1,1,""),"")</f>
        <v/>
      </c>
      <c r="CX624" s="171" t="str">
        <f>IF(Table1[[#This Row],[Various  ]]&lt;&gt;1,IF(Table1[[#This Row],[Technical Specifications]]=1,1,""),"")</f>
        <v/>
      </c>
      <c r="CY624" s="171" t="str">
        <f>IF(Table1[[#This Row],[Various  ]]&lt;&gt;1,IF(Table1[[#This Row],[Training Resources]]=1,1,""),"")</f>
        <v/>
      </c>
      <c r="CZ624" s="171" t="str">
        <f>IF(Table1[[#This Row],[Various  ]]&lt;&gt;1,IF(Table1[[#This Row],[Toolbox]]=1,1,""),"")</f>
        <v/>
      </c>
      <c r="DA624" s="169" t="str">
        <f>IF(Table1[[#This Row],[Various  ]]&lt;&gt;1,IF(Table1[[#This Row],[Video]]=1,1,""),"")</f>
        <v/>
      </c>
      <c r="DB624" s="169" t="str">
        <f>IF(Table1[[#This Row],[Various  ]]&lt;&gt;1,IF(Table1[[#This Row],[Case study]]=1,1,""),"")</f>
        <v/>
      </c>
      <c r="DC624" s="169" t="str">
        <f>IF(Table1[[#This Row],[Various  ]]&lt;&gt;1,IF(Table1[[#This Row],[Other   ]]=1,1,""),"")</f>
        <v/>
      </c>
      <c r="DD624" s="169" t="str">
        <f>IF(Table1[[#This Row],[Various  ]]&lt;&gt;1,IF(Table1[[#This Row],[Standards]]=1,1,""),"")</f>
        <v/>
      </c>
      <c r="DE624" s="169" t="str">
        <f>IF(Table1[[#This Row],[Various]]=1,1,IF(SUM(Table1[[#This Row],[Calculator / Software]:[Standards]])&gt;1,1,""))</f>
        <v/>
      </c>
      <c r="DF624" s="169" t="str">
        <f>IF(Table1[[#This Row],[Multiple NCC links]]&lt;&gt;1,IF(Table1[[#This Row],[Design]]=1,1,""),"")</f>
        <v/>
      </c>
      <c r="DG624" s="169" t="str">
        <f>IF(Table1[[#This Row],[Multiple NCC links]]&lt;&gt;1,IF(Table1[[#This Row],[Assessment / Verification]]=1,1,""),"")</f>
        <v/>
      </c>
      <c r="DH624" s="169" t="str">
        <f>IF(Table1[[#This Row],[Multiple NCC links]]&lt;&gt;1,IF(Table1[[#This Row],[Climate Specific ]]=1,1,""),"")</f>
        <v/>
      </c>
      <c r="DI624" s="169" t="str">
        <f>IF(Table1[[#This Row],[Multiple NCC links]]&lt;&gt;1,IF(Table1[[#This Row],[Alterations / Additions]]=1,1,""),"")</f>
        <v/>
      </c>
      <c r="DJ624" s="169" t="str">
        <f>IF(Table1[[#This Row],[Multiple NCC links]]&lt;&gt;1,IF(Table1[[#This Row],[Glazing]]=1,1,""),"")</f>
        <v/>
      </c>
      <c r="DK624" s="169" t="str">
        <f>IF(Table1[[#This Row],[Multiple NCC links]]&lt;&gt;1,IF(Table1[[#This Row],[Building Fabric / Thermal / Sealing]]=1,1,""),"")</f>
        <v/>
      </c>
      <c r="DL624" s="169" t="str">
        <f>IF(Table1[[#This Row],[Multiple NCC links]]&lt;&gt;1,IF(Table1[[#This Row],[Lighting]]=1,1,""),"")</f>
        <v/>
      </c>
      <c r="DM624" s="169" t="str">
        <f>IF(Table1[[#This Row],[Multiple NCC links]]&lt;&gt;1,IF(Table1[[#This Row],[HVAC]]=1,1,""),"")</f>
        <v/>
      </c>
      <c r="DN624" s="169" t="str">
        <f>IF(Table1[[#This Row],[Multiple NCC links]]&lt;&gt;1,IF(Table1[[#This Row],[Services]]=1,1,""),"")</f>
        <v/>
      </c>
      <c r="DO624" s="169" t="str">
        <f>IF(Table1[[#This Row],[Multiple NCC links]]&lt;&gt;1,IF(Table1[[#This Row],[Maintenance &amp; Monitoring]]=1,1,""),"")</f>
        <v/>
      </c>
      <c r="DP624" s="169" t="str">
        <f>IF(Table1[[#This Row],[Multiple NCC links]]&lt;&gt;1,IF(Table1[[#This Row],[Hand over / Operations]]=1,1,""),"")</f>
        <v/>
      </c>
      <c r="DQ624" s="169" t="str">
        <f>IF(Table1[[#This Row],[Multiple NCC links]]&lt;&gt;1,IF(Table1[[#This Row],[As built assessment]]=1,1,""),"")</f>
        <v/>
      </c>
      <c r="DR624" s="169" t="str">
        <f>IF(Table1[[#This Row],[Multiple NCC links]]&lt;&gt;1,IF(Table1[[#This Row],[Beyond compliance]]=1,1,""),"")</f>
        <v/>
      </c>
      <c r="DS624" s="169" t="str">
        <f>IF(SUM(Table1[[#This Row],[Design]:[Beyond compliance]])&gt;1,1,"")</f>
        <v/>
      </c>
      <c r="DT624" s="169" t="str">
        <f>IF(Table1[[#This Row],[Both Residential &amp; Commercial4]]&lt;&gt;1,IF(Table1[[#This Row],[Residential]]=1,1,""),"")</f>
        <v/>
      </c>
      <c r="DU624" s="169" t="str">
        <f>IF(Table1[[#This Row],[Both Residential &amp; Commercial4]]&lt;&gt;1,IF(Table1[[#This Row],[Commercial]]=1,1,""),"")</f>
        <v/>
      </c>
      <c r="DV624" s="169" t="str">
        <f>Table1[[#This Row],[Residential &amp; Commercial]]</f>
        <v/>
      </c>
      <c r="DW624" s="169"/>
    </row>
    <row r="625" spans="1:127" s="49" customFormat="1" ht="20.25" thickTop="1" thickBot="1" x14ac:dyDescent="0.35">
      <c r="A625" s="97"/>
      <c r="B625" s="97"/>
      <c r="C625" s="88"/>
      <c r="D625" s="88"/>
      <c r="E625" s="176"/>
      <c r="F625" s="176"/>
      <c r="G625" s="176"/>
      <c r="H625" s="176"/>
      <c r="I625" s="90" t="str">
        <f>IF(AND(Table1[[#This Row],[General]]=1,Table1[[#This Row],[Beginner]]=1,Table1[[#This Row],[Intermediate]]=1,Table1[[#This Row],[Advanced]]=1),1,"")</f>
        <v/>
      </c>
      <c r="J625" s="90" t="str">
        <f>CONCATENATE(IF(Table1[[#This Row],[General]]=1,"General, ",""), IF(Table1[[#This Row],[Beginner]]=1,"Beginner, ",""),IF(Table1[[#This Row],[Intermediate]]=1,"Intermediate, ",""), IF(Table1[[#This Row],[Advanced]]=1,"Advanced",""))</f>
        <v/>
      </c>
      <c r="K625" s="91"/>
      <c r="L625" s="179"/>
      <c r="M625" s="91"/>
      <c r="N625" s="91"/>
      <c r="O625" s="159"/>
      <c r="P625" s="91"/>
      <c r="Q625" s="91"/>
      <c r="R625" s="91"/>
      <c r="S62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25" s="102"/>
      <c r="U625" s="102"/>
      <c r="V625" s="240"/>
      <c r="W625" s="240"/>
      <c r="X625" s="102"/>
      <c r="Y625" s="102"/>
      <c r="Z625" s="102"/>
      <c r="AA625" s="102"/>
      <c r="AB625" s="102"/>
      <c r="AC625" s="102"/>
      <c r="AD625" s="102"/>
      <c r="AE625" s="102"/>
      <c r="AF625" s="102"/>
      <c r="AG62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25" s="103"/>
      <c r="AI625" s="103"/>
      <c r="AJ625" s="103"/>
      <c r="AK625" s="74" t="str">
        <f>CONCATENATE(IF(Table1[[#This Row],[Digital]]=1,"Digital, ",""),IF(Table1[[#This Row],[Face to Face]]=1,"Face to face, ",""),IF(Table1[[#This Row],[Blended]]=1,"Blended",""))</f>
        <v/>
      </c>
      <c r="AL625" s="99"/>
      <c r="AM625" s="104"/>
      <c r="AN625" s="130"/>
      <c r="AO625" s="94"/>
      <c r="AP625" s="182"/>
      <c r="AQ625" s="94"/>
      <c r="AR625" s="94"/>
      <c r="AS625" s="94"/>
      <c r="AT625" s="94"/>
      <c r="AU625" s="94"/>
      <c r="AV625" s="182"/>
      <c r="AW625" s="182"/>
      <c r="AX625" s="182"/>
      <c r="AY625" s="94"/>
      <c r="AZ62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2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25" s="95"/>
      <c r="BC625" s="95"/>
      <c r="BD625" s="90" t="str">
        <f>IF(AND(Table1[[#This Row],[Residential]]=1,Table1[[#This Row],[Commercial]]=1),1,"")</f>
        <v/>
      </c>
      <c r="BE625" s="90" t="str">
        <f>CONCATENATE(IF(Table1[[#This Row],[Residential]]=1,"Residential, ",""),IF(Table1[[#This Row],[Commercial]]=1,"Commercial",""))</f>
        <v/>
      </c>
      <c r="BF625" s="94"/>
      <c r="BG625" s="94"/>
      <c r="BH625" s="94"/>
      <c r="BI625" s="94"/>
      <c r="BJ625" s="94"/>
      <c r="BK625" s="94"/>
      <c r="BL625" s="94"/>
      <c r="BM625" s="182"/>
      <c r="BN625" s="94"/>
      <c r="BO62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25" s="178"/>
      <c r="BQ625" s="120"/>
      <c r="BR625" s="132"/>
      <c r="BS625" s="120"/>
      <c r="BT625" s="175"/>
      <c r="BU625" s="175"/>
      <c r="BV625" s="175"/>
      <c r="BW625" s="121"/>
      <c r="BX625" s="121"/>
      <c r="BY625" s="121"/>
      <c r="BZ625" s="227"/>
      <c r="CA62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25" s="48">
        <f>COUNTIF(Table1[[#This Row],[Validity]:[Alignment with NCC (Yes=1,No=0)]],"N/A")</f>
        <v>0</v>
      </c>
      <c r="CC625" s="48">
        <f>IF(ISERROR(Table1[[#This Row],[Total Quality Score (out of 10)]]/(4-Table1[[#This Row],[N/A Count]])),0,Table1[[#This Row],[Total Quality Score (out of 10)]]/(4-Table1[[#This Row],[N/A Count]]))</f>
        <v>0</v>
      </c>
      <c r="CD625" s="106"/>
      <c r="CE625" s="106"/>
      <c r="CF625" s="172" t="str">
        <f>IF(SUM(Table1[[#This Row],[Multiple]:[Level (all)62]])&lt;1,IF(Table1[[#This Row],[General]]=1,1,""),"")</f>
        <v/>
      </c>
      <c r="CG625" s="172" t="str">
        <f>IF(SUM(Table1[[#This Row],[Multiple]:[Level (all)62]])&lt;1,IF(Table1[[#This Row],[Beginner]]=1,1,""),"")</f>
        <v/>
      </c>
      <c r="CH625" s="171" t="str">
        <f>IF(SUM(Table1[[#This Row],[Multiple]:[Level (all)62]])&lt;1,IF(Table1[[#This Row],[Intermediate]]=1,1,""),"")</f>
        <v/>
      </c>
      <c r="CI625" s="171" t="str">
        <f>IF(SUM(Table1[[#This Row],[Multiple]:[Level (all)62]])&lt;1,IF(Table1[[#This Row],[Advanced]]=1,1,""),"")</f>
        <v/>
      </c>
      <c r="CJ625" s="171" t="str">
        <f>IF(AND(SUM(Table1[[#This Row],[General]:[Advanced]])&lt;4,SUM(Table1[[#This Row],[General]:[Advanced]])&gt;1),1,"")</f>
        <v/>
      </c>
      <c r="CK625" s="171" t="str">
        <f>Table1[[#This Row],[Level (all)]]</f>
        <v/>
      </c>
      <c r="CL625" s="171" t="str">
        <f>IF(Table1[[#This Row],[Multiple audience]]&lt;&gt;1,IF(Table1[[#This Row],[General Audience]]=1,1,""),"")</f>
        <v/>
      </c>
      <c r="CM625" s="171" t="str">
        <f>IF(Table1[[#This Row],[Multiple audience]]&lt;&gt;1,IF(Table1[[#This Row],[Planners / Designers ]]=1,1,""),"")</f>
        <v/>
      </c>
      <c r="CN625" s="171" t="str">
        <f>IF(Table1[[#This Row],[Multiple audience]]&lt;&gt;1,IF(Table1[[#This Row],[Regulatory Assessors]]=1,1,""),"")</f>
        <v/>
      </c>
      <c r="CO625" s="171" t="str">
        <f>IF(Table1[[#This Row],[Multiple audience]]&lt;&gt;1,IF(Table1[[#This Row],[Builders / Management]]=1,1,""),"")</f>
        <v/>
      </c>
      <c r="CP625" s="171" t="str">
        <f>IF(Table1[[#This Row],[Multiple audience]]&lt;&gt;1,IF(Table1[[#This Row],[Energy / Sus Assessors]]=1,1,""),"")</f>
        <v/>
      </c>
      <c r="CQ625" s="171" t="str">
        <f>IF(Table1[[#This Row],[Multiple audience]]&lt;&gt;1,IF(Table1[[#This Row],[Semi-skilled]]=1,1,""),"")</f>
        <v/>
      </c>
      <c r="CR625" s="171" t="str">
        <f>IF(Table1[[#This Row],[Multiple audience]]&lt;&gt;1,IF(Table1[[#This Row],[Trades]]=1,1,""),"")</f>
        <v/>
      </c>
      <c r="CS625" s="171" t="str">
        <f>IF(Table1[[#This Row],[Multiple audience]]&lt;&gt;1,IF(Table1[[#This Row],[Other]]=1,1,""),"")</f>
        <v/>
      </c>
      <c r="CT625" s="171" t="str">
        <f>IF(SUM(Table1[[#This Row],[General Audience]:[Other]])&gt;1,1,"")</f>
        <v/>
      </c>
      <c r="CU625" s="171" t="str">
        <f>IF(Table1[[#This Row],[Various  ]]&lt;&gt;1,IF(Table1[[#This Row],[Calculator / Software]]=1,1,""),"")</f>
        <v/>
      </c>
      <c r="CV625" s="171" t="str">
        <f>IF(Table1[[#This Row],[Various  ]]&lt;&gt;1,IF(Table1[[#This Row],[Information  ]]=1,1,""),"")</f>
        <v/>
      </c>
      <c r="CW625" s="171" t="str">
        <f>IF(Table1[[#This Row],[Various  ]]&lt;&gt;1,IF(Table1[[#This Row],[Interactive Tool]]=1,1,""),"")</f>
        <v/>
      </c>
      <c r="CX625" s="171" t="str">
        <f>IF(Table1[[#This Row],[Various  ]]&lt;&gt;1,IF(Table1[[#This Row],[Technical Specifications]]=1,1,""),"")</f>
        <v/>
      </c>
      <c r="CY625" s="171" t="str">
        <f>IF(Table1[[#This Row],[Various  ]]&lt;&gt;1,IF(Table1[[#This Row],[Training Resources]]=1,1,""),"")</f>
        <v/>
      </c>
      <c r="CZ625" s="171" t="str">
        <f>IF(Table1[[#This Row],[Various  ]]&lt;&gt;1,IF(Table1[[#This Row],[Toolbox]]=1,1,""),"")</f>
        <v/>
      </c>
      <c r="DA625" s="169" t="str">
        <f>IF(Table1[[#This Row],[Various  ]]&lt;&gt;1,IF(Table1[[#This Row],[Video]]=1,1,""),"")</f>
        <v/>
      </c>
      <c r="DB625" s="169" t="str">
        <f>IF(Table1[[#This Row],[Various  ]]&lt;&gt;1,IF(Table1[[#This Row],[Case study]]=1,1,""),"")</f>
        <v/>
      </c>
      <c r="DC625" s="169" t="str">
        <f>IF(Table1[[#This Row],[Various  ]]&lt;&gt;1,IF(Table1[[#This Row],[Other   ]]=1,1,""),"")</f>
        <v/>
      </c>
      <c r="DD625" s="169" t="str">
        <f>IF(Table1[[#This Row],[Various  ]]&lt;&gt;1,IF(Table1[[#This Row],[Standards]]=1,1,""),"")</f>
        <v/>
      </c>
      <c r="DE625" s="169" t="str">
        <f>IF(Table1[[#This Row],[Various]]=1,1,IF(SUM(Table1[[#This Row],[Calculator / Software]:[Standards]])&gt;1,1,""))</f>
        <v/>
      </c>
      <c r="DF625" s="169" t="str">
        <f>IF(Table1[[#This Row],[Multiple NCC links]]&lt;&gt;1,IF(Table1[[#This Row],[Design]]=1,1,""),"")</f>
        <v/>
      </c>
      <c r="DG625" s="169" t="str">
        <f>IF(Table1[[#This Row],[Multiple NCC links]]&lt;&gt;1,IF(Table1[[#This Row],[Assessment / Verification]]=1,1,""),"")</f>
        <v/>
      </c>
      <c r="DH625" s="169" t="str">
        <f>IF(Table1[[#This Row],[Multiple NCC links]]&lt;&gt;1,IF(Table1[[#This Row],[Climate Specific ]]=1,1,""),"")</f>
        <v/>
      </c>
      <c r="DI625" s="169" t="str">
        <f>IF(Table1[[#This Row],[Multiple NCC links]]&lt;&gt;1,IF(Table1[[#This Row],[Alterations / Additions]]=1,1,""),"")</f>
        <v/>
      </c>
      <c r="DJ625" s="169" t="str">
        <f>IF(Table1[[#This Row],[Multiple NCC links]]&lt;&gt;1,IF(Table1[[#This Row],[Glazing]]=1,1,""),"")</f>
        <v/>
      </c>
      <c r="DK625" s="169" t="str">
        <f>IF(Table1[[#This Row],[Multiple NCC links]]&lt;&gt;1,IF(Table1[[#This Row],[Building Fabric / Thermal / Sealing]]=1,1,""),"")</f>
        <v/>
      </c>
      <c r="DL625" s="169" t="str">
        <f>IF(Table1[[#This Row],[Multiple NCC links]]&lt;&gt;1,IF(Table1[[#This Row],[Lighting]]=1,1,""),"")</f>
        <v/>
      </c>
      <c r="DM625" s="169" t="str">
        <f>IF(Table1[[#This Row],[Multiple NCC links]]&lt;&gt;1,IF(Table1[[#This Row],[HVAC]]=1,1,""),"")</f>
        <v/>
      </c>
      <c r="DN625" s="169" t="str">
        <f>IF(Table1[[#This Row],[Multiple NCC links]]&lt;&gt;1,IF(Table1[[#This Row],[Services]]=1,1,""),"")</f>
        <v/>
      </c>
      <c r="DO625" s="169" t="str">
        <f>IF(Table1[[#This Row],[Multiple NCC links]]&lt;&gt;1,IF(Table1[[#This Row],[Maintenance &amp; Monitoring]]=1,1,""),"")</f>
        <v/>
      </c>
      <c r="DP625" s="169" t="str">
        <f>IF(Table1[[#This Row],[Multiple NCC links]]&lt;&gt;1,IF(Table1[[#This Row],[Hand over / Operations]]=1,1,""),"")</f>
        <v/>
      </c>
      <c r="DQ625" s="169" t="str">
        <f>IF(Table1[[#This Row],[Multiple NCC links]]&lt;&gt;1,IF(Table1[[#This Row],[As built assessment]]=1,1,""),"")</f>
        <v/>
      </c>
      <c r="DR625" s="169" t="str">
        <f>IF(Table1[[#This Row],[Multiple NCC links]]&lt;&gt;1,IF(Table1[[#This Row],[Beyond compliance]]=1,1,""),"")</f>
        <v/>
      </c>
      <c r="DS625" s="169" t="str">
        <f>IF(SUM(Table1[[#This Row],[Design]:[Beyond compliance]])&gt;1,1,"")</f>
        <v/>
      </c>
      <c r="DT625" s="169" t="str">
        <f>IF(Table1[[#This Row],[Both Residential &amp; Commercial4]]&lt;&gt;1,IF(Table1[[#This Row],[Residential]]=1,1,""),"")</f>
        <v/>
      </c>
      <c r="DU625" s="169" t="str">
        <f>IF(Table1[[#This Row],[Both Residential &amp; Commercial4]]&lt;&gt;1,IF(Table1[[#This Row],[Commercial]]=1,1,""),"")</f>
        <v/>
      </c>
      <c r="DV625" s="169" t="str">
        <f>Table1[[#This Row],[Residential &amp; Commercial]]</f>
        <v/>
      </c>
      <c r="DW625" s="169"/>
    </row>
    <row r="626" spans="1:127" s="49" customFormat="1" ht="20.25" thickTop="1" thickBot="1" x14ac:dyDescent="0.35">
      <c r="A626" s="97"/>
      <c r="B626" s="97"/>
      <c r="C626" s="88"/>
      <c r="D626" s="88"/>
      <c r="E626" s="176"/>
      <c r="F626" s="176"/>
      <c r="G626" s="176"/>
      <c r="H626" s="176"/>
      <c r="I626" s="90" t="str">
        <f>IF(AND(Table1[[#This Row],[General]]=1,Table1[[#This Row],[Beginner]]=1,Table1[[#This Row],[Intermediate]]=1,Table1[[#This Row],[Advanced]]=1),1,"")</f>
        <v/>
      </c>
      <c r="J626" s="90" t="str">
        <f>CONCATENATE(IF(Table1[[#This Row],[General]]=1,"General, ",""), IF(Table1[[#This Row],[Beginner]]=1,"Beginner, ",""),IF(Table1[[#This Row],[Intermediate]]=1,"Intermediate, ",""), IF(Table1[[#This Row],[Advanced]]=1,"Advanced",""))</f>
        <v/>
      </c>
      <c r="K626" s="91"/>
      <c r="L626" s="179"/>
      <c r="M626" s="91"/>
      <c r="N626" s="91"/>
      <c r="O626" s="159"/>
      <c r="P626" s="91"/>
      <c r="Q626" s="91"/>
      <c r="R626" s="91"/>
      <c r="S62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26" s="102"/>
      <c r="U626" s="102"/>
      <c r="V626" s="240"/>
      <c r="W626" s="240"/>
      <c r="X626" s="102"/>
      <c r="Y626" s="102"/>
      <c r="Z626" s="102"/>
      <c r="AA626" s="102"/>
      <c r="AB626" s="102"/>
      <c r="AC626" s="102"/>
      <c r="AD626" s="102"/>
      <c r="AE626" s="102"/>
      <c r="AF626" s="102"/>
      <c r="AG62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26" s="103"/>
      <c r="AI626" s="103"/>
      <c r="AJ626" s="103"/>
      <c r="AK626" s="74" t="str">
        <f>CONCATENATE(IF(Table1[[#This Row],[Digital]]=1,"Digital, ",""),IF(Table1[[#This Row],[Face to Face]]=1,"Face to face, ",""),IF(Table1[[#This Row],[Blended]]=1,"Blended",""))</f>
        <v/>
      </c>
      <c r="AL626" s="99"/>
      <c r="AM626" s="104"/>
      <c r="AN626" s="130"/>
      <c r="AO626" s="94"/>
      <c r="AP626" s="182"/>
      <c r="AQ626" s="94"/>
      <c r="AR626" s="94"/>
      <c r="AS626" s="94"/>
      <c r="AT626" s="94"/>
      <c r="AU626" s="94"/>
      <c r="AV626" s="182"/>
      <c r="AW626" s="182"/>
      <c r="AX626" s="182"/>
      <c r="AY626" s="94"/>
      <c r="AZ62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2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26" s="95"/>
      <c r="BC626" s="95"/>
      <c r="BD626" s="90" t="str">
        <f>IF(AND(Table1[[#This Row],[Residential]]=1,Table1[[#This Row],[Commercial]]=1),1,"")</f>
        <v/>
      </c>
      <c r="BE626" s="90" t="str">
        <f>CONCATENATE(IF(Table1[[#This Row],[Residential]]=1,"Residential, ",""),IF(Table1[[#This Row],[Commercial]]=1,"Commercial",""))</f>
        <v/>
      </c>
      <c r="BF626" s="94"/>
      <c r="BG626" s="94"/>
      <c r="BH626" s="94"/>
      <c r="BI626" s="94"/>
      <c r="BJ626" s="94"/>
      <c r="BK626" s="94"/>
      <c r="BL626" s="94"/>
      <c r="BM626" s="182"/>
      <c r="BN626" s="94"/>
      <c r="BO62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26" s="178"/>
      <c r="BQ626" s="120"/>
      <c r="BR626" s="132"/>
      <c r="BS626" s="120"/>
      <c r="BT626" s="175"/>
      <c r="BU626" s="175"/>
      <c r="BV626" s="175"/>
      <c r="BW626" s="121"/>
      <c r="BX626" s="121"/>
      <c r="BY626" s="121"/>
      <c r="BZ626" s="227"/>
      <c r="CA62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26" s="48">
        <f>COUNTIF(Table1[[#This Row],[Validity]:[Alignment with NCC (Yes=1,No=0)]],"N/A")</f>
        <v>0</v>
      </c>
      <c r="CC626" s="48">
        <f>IF(ISERROR(Table1[[#This Row],[Total Quality Score (out of 10)]]/(4-Table1[[#This Row],[N/A Count]])),0,Table1[[#This Row],[Total Quality Score (out of 10)]]/(4-Table1[[#This Row],[N/A Count]]))</f>
        <v>0</v>
      </c>
      <c r="CD626" s="106"/>
      <c r="CE626" s="106"/>
      <c r="CF626" s="172" t="str">
        <f>IF(SUM(Table1[[#This Row],[Multiple]:[Level (all)62]])&lt;1,IF(Table1[[#This Row],[General]]=1,1,""),"")</f>
        <v/>
      </c>
      <c r="CG626" s="172" t="str">
        <f>IF(SUM(Table1[[#This Row],[Multiple]:[Level (all)62]])&lt;1,IF(Table1[[#This Row],[Beginner]]=1,1,""),"")</f>
        <v/>
      </c>
      <c r="CH626" s="171" t="str">
        <f>IF(SUM(Table1[[#This Row],[Multiple]:[Level (all)62]])&lt;1,IF(Table1[[#This Row],[Intermediate]]=1,1,""),"")</f>
        <v/>
      </c>
      <c r="CI626" s="171" t="str">
        <f>IF(SUM(Table1[[#This Row],[Multiple]:[Level (all)62]])&lt;1,IF(Table1[[#This Row],[Advanced]]=1,1,""),"")</f>
        <v/>
      </c>
      <c r="CJ626" s="171" t="str">
        <f>IF(AND(SUM(Table1[[#This Row],[General]:[Advanced]])&lt;4,SUM(Table1[[#This Row],[General]:[Advanced]])&gt;1),1,"")</f>
        <v/>
      </c>
      <c r="CK626" s="171" t="str">
        <f>Table1[[#This Row],[Level (all)]]</f>
        <v/>
      </c>
      <c r="CL626" s="171" t="str">
        <f>IF(Table1[[#This Row],[Multiple audience]]&lt;&gt;1,IF(Table1[[#This Row],[General Audience]]=1,1,""),"")</f>
        <v/>
      </c>
      <c r="CM626" s="171" t="str">
        <f>IF(Table1[[#This Row],[Multiple audience]]&lt;&gt;1,IF(Table1[[#This Row],[Planners / Designers ]]=1,1,""),"")</f>
        <v/>
      </c>
      <c r="CN626" s="171" t="str">
        <f>IF(Table1[[#This Row],[Multiple audience]]&lt;&gt;1,IF(Table1[[#This Row],[Regulatory Assessors]]=1,1,""),"")</f>
        <v/>
      </c>
      <c r="CO626" s="171" t="str">
        <f>IF(Table1[[#This Row],[Multiple audience]]&lt;&gt;1,IF(Table1[[#This Row],[Builders / Management]]=1,1,""),"")</f>
        <v/>
      </c>
      <c r="CP626" s="171" t="str">
        <f>IF(Table1[[#This Row],[Multiple audience]]&lt;&gt;1,IF(Table1[[#This Row],[Energy / Sus Assessors]]=1,1,""),"")</f>
        <v/>
      </c>
      <c r="CQ626" s="171" t="str">
        <f>IF(Table1[[#This Row],[Multiple audience]]&lt;&gt;1,IF(Table1[[#This Row],[Semi-skilled]]=1,1,""),"")</f>
        <v/>
      </c>
      <c r="CR626" s="171" t="str">
        <f>IF(Table1[[#This Row],[Multiple audience]]&lt;&gt;1,IF(Table1[[#This Row],[Trades]]=1,1,""),"")</f>
        <v/>
      </c>
      <c r="CS626" s="171" t="str">
        <f>IF(Table1[[#This Row],[Multiple audience]]&lt;&gt;1,IF(Table1[[#This Row],[Other]]=1,1,""),"")</f>
        <v/>
      </c>
      <c r="CT626" s="171" t="str">
        <f>IF(SUM(Table1[[#This Row],[General Audience]:[Other]])&gt;1,1,"")</f>
        <v/>
      </c>
      <c r="CU626" s="171" t="str">
        <f>IF(Table1[[#This Row],[Various  ]]&lt;&gt;1,IF(Table1[[#This Row],[Calculator / Software]]=1,1,""),"")</f>
        <v/>
      </c>
      <c r="CV626" s="171" t="str">
        <f>IF(Table1[[#This Row],[Various  ]]&lt;&gt;1,IF(Table1[[#This Row],[Information  ]]=1,1,""),"")</f>
        <v/>
      </c>
      <c r="CW626" s="171" t="str">
        <f>IF(Table1[[#This Row],[Various  ]]&lt;&gt;1,IF(Table1[[#This Row],[Interactive Tool]]=1,1,""),"")</f>
        <v/>
      </c>
      <c r="CX626" s="171" t="str">
        <f>IF(Table1[[#This Row],[Various  ]]&lt;&gt;1,IF(Table1[[#This Row],[Technical Specifications]]=1,1,""),"")</f>
        <v/>
      </c>
      <c r="CY626" s="171" t="str">
        <f>IF(Table1[[#This Row],[Various  ]]&lt;&gt;1,IF(Table1[[#This Row],[Training Resources]]=1,1,""),"")</f>
        <v/>
      </c>
      <c r="CZ626" s="171" t="str">
        <f>IF(Table1[[#This Row],[Various  ]]&lt;&gt;1,IF(Table1[[#This Row],[Toolbox]]=1,1,""),"")</f>
        <v/>
      </c>
      <c r="DA626" s="169" t="str">
        <f>IF(Table1[[#This Row],[Various  ]]&lt;&gt;1,IF(Table1[[#This Row],[Video]]=1,1,""),"")</f>
        <v/>
      </c>
      <c r="DB626" s="169" t="str">
        <f>IF(Table1[[#This Row],[Various  ]]&lt;&gt;1,IF(Table1[[#This Row],[Case study]]=1,1,""),"")</f>
        <v/>
      </c>
      <c r="DC626" s="169" t="str">
        <f>IF(Table1[[#This Row],[Various  ]]&lt;&gt;1,IF(Table1[[#This Row],[Other   ]]=1,1,""),"")</f>
        <v/>
      </c>
      <c r="DD626" s="169" t="str">
        <f>IF(Table1[[#This Row],[Various  ]]&lt;&gt;1,IF(Table1[[#This Row],[Standards]]=1,1,""),"")</f>
        <v/>
      </c>
      <c r="DE626" s="169" t="str">
        <f>IF(Table1[[#This Row],[Various]]=1,1,IF(SUM(Table1[[#This Row],[Calculator / Software]:[Standards]])&gt;1,1,""))</f>
        <v/>
      </c>
      <c r="DF626" s="169" t="str">
        <f>IF(Table1[[#This Row],[Multiple NCC links]]&lt;&gt;1,IF(Table1[[#This Row],[Design]]=1,1,""),"")</f>
        <v/>
      </c>
      <c r="DG626" s="169" t="str">
        <f>IF(Table1[[#This Row],[Multiple NCC links]]&lt;&gt;1,IF(Table1[[#This Row],[Assessment / Verification]]=1,1,""),"")</f>
        <v/>
      </c>
      <c r="DH626" s="169" t="str">
        <f>IF(Table1[[#This Row],[Multiple NCC links]]&lt;&gt;1,IF(Table1[[#This Row],[Climate Specific ]]=1,1,""),"")</f>
        <v/>
      </c>
      <c r="DI626" s="169" t="str">
        <f>IF(Table1[[#This Row],[Multiple NCC links]]&lt;&gt;1,IF(Table1[[#This Row],[Alterations / Additions]]=1,1,""),"")</f>
        <v/>
      </c>
      <c r="DJ626" s="169" t="str">
        <f>IF(Table1[[#This Row],[Multiple NCC links]]&lt;&gt;1,IF(Table1[[#This Row],[Glazing]]=1,1,""),"")</f>
        <v/>
      </c>
      <c r="DK626" s="169" t="str">
        <f>IF(Table1[[#This Row],[Multiple NCC links]]&lt;&gt;1,IF(Table1[[#This Row],[Building Fabric / Thermal / Sealing]]=1,1,""),"")</f>
        <v/>
      </c>
      <c r="DL626" s="169" t="str">
        <f>IF(Table1[[#This Row],[Multiple NCC links]]&lt;&gt;1,IF(Table1[[#This Row],[Lighting]]=1,1,""),"")</f>
        <v/>
      </c>
      <c r="DM626" s="169" t="str">
        <f>IF(Table1[[#This Row],[Multiple NCC links]]&lt;&gt;1,IF(Table1[[#This Row],[HVAC]]=1,1,""),"")</f>
        <v/>
      </c>
      <c r="DN626" s="169" t="str">
        <f>IF(Table1[[#This Row],[Multiple NCC links]]&lt;&gt;1,IF(Table1[[#This Row],[Services]]=1,1,""),"")</f>
        <v/>
      </c>
      <c r="DO626" s="169" t="str">
        <f>IF(Table1[[#This Row],[Multiple NCC links]]&lt;&gt;1,IF(Table1[[#This Row],[Maintenance &amp; Monitoring]]=1,1,""),"")</f>
        <v/>
      </c>
      <c r="DP626" s="169" t="str">
        <f>IF(Table1[[#This Row],[Multiple NCC links]]&lt;&gt;1,IF(Table1[[#This Row],[Hand over / Operations]]=1,1,""),"")</f>
        <v/>
      </c>
      <c r="DQ626" s="169" t="str">
        <f>IF(Table1[[#This Row],[Multiple NCC links]]&lt;&gt;1,IF(Table1[[#This Row],[As built assessment]]=1,1,""),"")</f>
        <v/>
      </c>
      <c r="DR626" s="169" t="str">
        <f>IF(Table1[[#This Row],[Multiple NCC links]]&lt;&gt;1,IF(Table1[[#This Row],[Beyond compliance]]=1,1,""),"")</f>
        <v/>
      </c>
      <c r="DS626" s="169" t="str">
        <f>IF(SUM(Table1[[#This Row],[Design]:[Beyond compliance]])&gt;1,1,"")</f>
        <v/>
      </c>
      <c r="DT626" s="169" t="str">
        <f>IF(Table1[[#This Row],[Both Residential &amp; Commercial4]]&lt;&gt;1,IF(Table1[[#This Row],[Residential]]=1,1,""),"")</f>
        <v/>
      </c>
      <c r="DU626" s="169" t="str">
        <f>IF(Table1[[#This Row],[Both Residential &amp; Commercial4]]&lt;&gt;1,IF(Table1[[#This Row],[Commercial]]=1,1,""),"")</f>
        <v/>
      </c>
      <c r="DV626" s="169" t="str">
        <f>Table1[[#This Row],[Residential &amp; Commercial]]</f>
        <v/>
      </c>
      <c r="DW626" s="169"/>
    </row>
    <row r="627" spans="1:127" s="49" customFormat="1" ht="20.25" thickTop="1" thickBot="1" x14ac:dyDescent="0.35">
      <c r="A627" s="97"/>
      <c r="B627" s="97"/>
      <c r="C627" s="88"/>
      <c r="D627" s="88"/>
      <c r="E627" s="176"/>
      <c r="F627" s="176"/>
      <c r="G627" s="176"/>
      <c r="H627" s="176"/>
      <c r="I627" s="90" t="str">
        <f>IF(AND(Table1[[#This Row],[General]]=1,Table1[[#This Row],[Beginner]]=1,Table1[[#This Row],[Intermediate]]=1,Table1[[#This Row],[Advanced]]=1),1,"")</f>
        <v/>
      </c>
      <c r="J627" s="90" t="str">
        <f>CONCATENATE(IF(Table1[[#This Row],[General]]=1,"General, ",""), IF(Table1[[#This Row],[Beginner]]=1,"Beginner, ",""),IF(Table1[[#This Row],[Intermediate]]=1,"Intermediate, ",""), IF(Table1[[#This Row],[Advanced]]=1,"Advanced",""))</f>
        <v/>
      </c>
      <c r="K627" s="91"/>
      <c r="L627" s="179"/>
      <c r="M627" s="91"/>
      <c r="N627" s="91"/>
      <c r="O627" s="159"/>
      <c r="P627" s="91"/>
      <c r="Q627" s="91"/>
      <c r="R627" s="91"/>
      <c r="S62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27" s="102"/>
      <c r="U627" s="102"/>
      <c r="V627" s="240"/>
      <c r="W627" s="240"/>
      <c r="X627" s="102"/>
      <c r="Y627" s="102"/>
      <c r="Z627" s="102"/>
      <c r="AA627" s="102"/>
      <c r="AB627" s="102"/>
      <c r="AC627" s="102"/>
      <c r="AD627" s="102"/>
      <c r="AE627" s="102"/>
      <c r="AF627" s="102"/>
      <c r="AG62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27" s="103"/>
      <c r="AI627" s="103"/>
      <c r="AJ627" s="103"/>
      <c r="AK627" s="74" t="str">
        <f>CONCATENATE(IF(Table1[[#This Row],[Digital]]=1,"Digital, ",""),IF(Table1[[#This Row],[Face to Face]]=1,"Face to face, ",""),IF(Table1[[#This Row],[Blended]]=1,"Blended",""))</f>
        <v/>
      </c>
      <c r="AL627" s="99"/>
      <c r="AM627" s="104"/>
      <c r="AN627" s="130"/>
      <c r="AO627" s="94"/>
      <c r="AP627" s="182"/>
      <c r="AQ627" s="94"/>
      <c r="AR627" s="94"/>
      <c r="AS627" s="94"/>
      <c r="AT627" s="94"/>
      <c r="AU627" s="94"/>
      <c r="AV627" s="182"/>
      <c r="AW627" s="182"/>
      <c r="AX627" s="182"/>
      <c r="AY627" s="94"/>
      <c r="AZ62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2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27" s="95"/>
      <c r="BC627" s="95"/>
      <c r="BD627" s="90" t="str">
        <f>IF(AND(Table1[[#This Row],[Residential]]=1,Table1[[#This Row],[Commercial]]=1),1,"")</f>
        <v/>
      </c>
      <c r="BE627" s="90" t="str">
        <f>CONCATENATE(IF(Table1[[#This Row],[Residential]]=1,"Residential, ",""),IF(Table1[[#This Row],[Commercial]]=1,"Commercial",""))</f>
        <v/>
      </c>
      <c r="BF627" s="94"/>
      <c r="BG627" s="94"/>
      <c r="BH627" s="94"/>
      <c r="BI627" s="94"/>
      <c r="BJ627" s="94"/>
      <c r="BK627" s="94"/>
      <c r="BL627" s="94"/>
      <c r="BM627" s="182"/>
      <c r="BN627" s="94"/>
      <c r="BO62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27" s="178"/>
      <c r="BQ627" s="120"/>
      <c r="BR627" s="132"/>
      <c r="BS627" s="120"/>
      <c r="BT627" s="175"/>
      <c r="BU627" s="175"/>
      <c r="BV627" s="175"/>
      <c r="BW627" s="121"/>
      <c r="BX627" s="121"/>
      <c r="BY627" s="121"/>
      <c r="BZ627" s="227"/>
      <c r="CA62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27" s="48">
        <f>COUNTIF(Table1[[#This Row],[Validity]:[Alignment with NCC (Yes=1,No=0)]],"N/A")</f>
        <v>0</v>
      </c>
      <c r="CC627" s="48">
        <f>IF(ISERROR(Table1[[#This Row],[Total Quality Score (out of 10)]]/(4-Table1[[#This Row],[N/A Count]])),0,Table1[[#This Row],[Total Quality Score (out of 10)]]/(4-Table1[[#This Row],[N/A Count]]))</f>
        <v>0</v>
      </c>
      <c r="CD627" s="106"/>
      <c r="CE627" s="106"/>
      <c r="CF627" s="172" t="str">
        <f>IF(SUM(Table1[[#This Row],[Multiple]:[Level (all)62]])&lt;1,IF(Table1[[#This Row],[General]]=1,1,""),"")</f>
        <v/>
      </c>
      <c r="CG627" s="172" t="str">
        <f>IF(SUM(Table1[[#This Row],[Multiple]:[Level (all)62]])&lt;1,IF(Table1[[#This Row],[Beginner]]=1,1,""),"")</f>
        <v/>
      </c>
      <c r="CH627" s="171" t="str">
        <f>IF(SUM(Table1[[#This Row],[Multiple]:[Level (all)62]])&lt;1,IF(Table1[[#This Row],[Intermediate]]=1,1,""),"")</f>
        <v/>
      </c>
      <c r="CI627" s="171" t="str">
        <f>IF(SUM(Table1[[#This Row],[Multiple]:[Level (all)62]])&lt;1,IF(Table1[[#This Row],[Advanced]]=1,1,""),"")</f>
        <v/>
      </c>
      <c r="CJ627" s="171" t="str">
        <f>IF(AND(SUM(Table1[[#This Row],[General]:[Advanced]])&lt;4,SUM(Table1[[#This Row],[General]:[Advanced]])&gt;1),1,"")</f>
        <v/>
      </c>
      <c r="CK627" s="171" t="str">
        <f>Table1[[#This Row],[Level (all)]]</f>
        <v/>
      </c>
      <c r="CL627" s="171" t="str">
        <f>IF(Table1[[#This Row],[Multiple audience]]&lt;&gt;1,IF(Table1[[#This Row],[General Audience]]=1,1,""),"")</f>
        <v/>
      </c>
      <c r="CM627" s="171" t="str">
        <f>IF(Table1[[#This Row],[Multiple audience]]&lt;&gt;1,IF(Table1[[#This Row],[Planners / Designers ]]=1,1,""),"")</f>
        <v/>
      </c>
      <c r="CN627" s="171" t="str">
        <f>IF(Table1[[#This Row],[Multiple audience]]&lt;&gt;1,IF(Table1[[#This Row],[Regulatory Assessors]]=1,1,""),"")</f>
        <v/>
      </c>
      <c r="CO627" s="171" t="str">
        <f>IF(Table1[[#This Row],[Multiple audience]]&lt;&gt;1,IF(Table1[[#This Row],[Builders / Management]]=1,1,""),"")</f>
        <v/>
      </c>
      <c r="CP627" s="171" t="str">
        <f>IF(Table1[[#This Row],[Multiple audience]]&lt;&gt;1,IF(Table1[[#This Row],[Energy / Sus Assessors]]=1,1,""),"")</f>
        <v/>
      </c>
      <c r="CQ627" s="171" t="str">
        <f>IF(Table1[[#This Row],[Multiple audience]]&lt;&gt;1,IF(Table1[[#This Row],[Semi-skilled]]=1,1,""),"")</f>
        <v/>
      </c>
      <c r="CR627" s="171" t="str">
        <f>IF(Table1[[#This Row],[Multiple audience]]&lt;&gt;1,IF(Table1[[#This Row],[Trades]]=1,1,""),"")</f>
        <v/>
      </c>
      <c r="CS627" s="171" t="str">
        <f>IF(Table1[[#This Row],[Multiple audience]]&lt;&gt;1,IF(Table1[[#This Row],[Other]]=1,1,""),"")</f>
        <v/>
      </c>
      <c r="CT627" s="171" t="str">
        <f>IF(SUM(Table1[[#This Row],[General Audience]:[Other]])&gt;1,1,"")</f>
        <v/>
      </c>
      <c r="CU627" s="171" t="str">
        <f>IF(Table1[[#This Row],[Various  ]]&lt;&gt;1,IF(Table1[[#This Row],[Calculator / Software]]=1,1,""),"")</f>
        <v/>
      </c>
      <c r="CV627" s="171" t="str">
        <f>IF(Table1[[#This Row],[Various  ]]&lt;&gt;1,IF(Table1[[#This Row],[Information  ]]=1,1,""),"")</f>
        <v/>
      </c>
      <c r="CW627" s="171" t="str">
        <f>IF(Table1[[#This Row],[Various  ]]&lt;&gt;1,IF(Table1[[#This Row],[Interactive Tool]]=1,1,""),"")</f>
        <v/>
      </c>
      <c r="CX627" s="171" t="str">
        <f>IF(Table1[[#This Row],[Various  ]]&lt;&gt;1,IF(Table1[[#This Row],[Technical Specifications]]=1,1,""),"")</f>
        <v/>
      </c>
      <c r="CY627" s="171" t="str">
        <f>IF(Table1[[#This Row],[Various  ]]&lt;&gt;1,IF(Table1[[#This Row],[Training Resources]]=1,1,""),"")</f>
        <v/>
      </c>
      <c r="CZ627" s="171" t="str">
        <f>IF(Table1[[#This Row],[Various  ]]&lt;&gt;1,IF(Table1[[#This Row],[Toolbox]]=1,1,""),"")</f>
        <v/>
      </c>
      <c r="DA627" s="169" t="str">
        <f>IF(Table1[[#This Row],[Various  ]]&lt;&gt;1,IF(Table1[[#This Row],[Video]]=1,1,""),"")</f>
        <v/>
      </c>
      <c r="DB627" s="169" t="str">
        <f>IF(Table1[[#This Row],[Various  ]]&lt;&gt;1,IF(Table1[[#This Row],[Case study]]=1,1,""),"")</f>
        <v/>
      </c>
      <c r="DC627" s="169" t="str">
        <f>IF(Table1[[#This Row],[Various  ]]&lt;&gt;1,IF(Table1[[#This Row],[Other   ]]=1,1,""),"")</f>
        <v/>
      </c>
      <c r="DD627" s="169" t="str">
        <f>IF(Table1[[#This Row],[Various  ]]&lt;&gt;1,IF(Table1[[#This Row],[Standards]]=1,1,""),"")</f>
        <v/>
      </c>
      <c r="DE627" s="169" t="str">
        <f>IF(Table1[[#This Row],[Various]]=1,1,IF(SUM(Table1[[#This Row],[Calculator / Software]:[Standards]])&gt;1,1,""))</f>
        <v/>
      </c>
      <c r="DF627" s="169" t="str">
        <f>IF(Table1[[#This Row],[Multiple NCC links]]&lt;&gt;1,IF(Table1[[#This Row],[Design]]=1,1,""),"")</f>
        <v/>
      </c>
      <c r="DG627" s="169" t="str">
        <f>IF(Table1[[#This Row],[Multiple NCC links]]&lt;&gt;1,IF(Table1[[#This Row],[Assessment / Verification]]=1,1,""),"")</f>
        <v/>
      </c>
      <c r="DH627" s="169" t="str">
        <f>IF(Table1[[#This Row],[Multiple NCC links]]&lt;&gt;1,IF(Table1[[#This Row],[Climate Specific ]]=1,1,""),"")</f>
        <v/>
      </c>
      <c r="DI627" s="169" t="str">
        <f>IF(Table1[[#This Row],[Multiple NCC links]]&lt;&gt;1,IF(Table1[[#This Row],[Alterations / Additions]]=1,1,""),"")</f>
        <v/>
      </c>
      <c r="DJ627" s="169" t="str">
        <f>IF(Table1[[#This Row],[Multiple NCC links]]&lt;&gt;1,IF(Table1[[#This Row],[Glazing]]=1,1,""),"")</f>
        <v/>
      </c>
      <c r="DK627" s="169" t="str">
        <f>IF(Table1[[#This Row],[Multiple NCC links]]&lt;&gt;1,IF(Table1[[#This Row],[Building Fabric / Thermal / Sealing]]=1,1,""),"")</f>
        <v/>
      </c>
      <c r="DL627" s="169" t="str">
        <f>IF(Table1[[#This Row],[Multiple NCC links]]&lt;&gt;1,IF(Table1[[#This Row],[Lighting]]=1,1,""),"")</f>
        <v/>
      </c>
      <c r="DM627" s="169" t="str">
        <f>IF(Table1[[#This Row],[Multiple NCC links]]&lt;&gt;1,IF(Table1[[#This Row],[HVAC]]=1,1,""),"")</f>
        <v/>
      </c>
      <c r="DN627" s="169" t="str">
        <f>IF(Table1[[#This Row],[Multiple NCC links]]&lt;&gt;1,IF(Table1[[#This Row],[Services]]=1,1,""),"")</f>
        <v/>
      </c>
      <c r="DO627" s="169" t="str">
        <f>IF(Table1[[#This Row],[Multiple NCC links]]&lt;&gt;1,IF(Table1[[#This Row],[Maintenance &amp; Monitoring]]=1,1,""),"")</f>
        <v/>
      </c>
      <c r="DP627" s="169" t="str">
        <f>IF(Table1[[#This Row],[Multiple NCC links]]&lt;&gt;1,IF(Table1[[#This Row],[Hand over / Operations]]=1,1,""),"")</f>
        <v/>
      </c>
      <c r="DQ627" s="169" t="str">
        <f>IF(Table1[[#This Row],[Multiple NCC links]]&lt;&gt;1,IF(Table1[[#This Row],[As built assessment]]=1,1,""),"")</f>
        <v/>
      </c>
      <c r="DR627" s="169" t="str">
        <f>IF(Table1[[#This Row],[Multiple NCC links]]&lt;&gt;1,IF(Table1[[#This Row],[Beyond compliance]]=1,1,""),"")</f>
        <v/>
      </c>
      <c r="DS627" s="169" t="str">
        <f>IF(SUM(Table1[[#This Row],[Design]:[Beyond compliance]])&gt;1,1,"")</f>
        <v/>
      </c>
      <c r="DT627" s="169" t="str">
        <f>IF(Table1[[#This Row],[Both Residential &amp; Commercial4]]&lt;&gt;1,IF(Table1[[#This Row],[Residential]]=1,1,""),"")</f>
        <v/>
      </c>
      <c r="DU627" s="169" t="str">
        <f>IF(Table1[[#This Row],[Both Residential &amp; Commercial4]]&lt;&gt;1,IF(Table1[[#This Row],[Commercial]]=1,1,""),"")</f>
        <v/>
      </c>
      <c r="DV627" s="169" t="str">
        <f>Table1[[#This Row],[Residential &amp; Commercial]]</f>
        <v/>
      </c>
      <c r="DW627" s="169"/>
    </row>
    <row r="628" spans="1:127" s="49" customFormat="1" ht="20.25" thickTop="1" thickBot="1" x14ac:dyDescent="0.35">
      <c r="A628" s="97"/>
      <c r="B628" s="97"/>
      <c r="C628" s="88"/>
      <c r="D628" s="88"/>
      <c r="E628" s="176"/>
      <c r="F628" s="176"/>
      <c r="G628" s="176"/>
      <c r="H628" s="176"/>
      <c r="I628" s="90" t="str">
        <f>IF(AND(Table1[[#This Row],[General]]=1,Table1[[#This Row],[Beginner]]=1,Table1[[#This Row],[Intermediate]]=1,Table1[[#This Row],[Advanced]]=1),1,"")</f>
        <v/>
      </c>
      <c r="J628" s="90" t="str">
        <f>CONCATENATE(IF(Table1[[#This Row],[General]]=1,"General, ",""), IF(Table1[[#This Row],[Beginner]]=1,"Beginner, ",""),IF(Table1[[#This Row],[Intermediate]]=1,"Intermediate, ",""), IF(Table1[[#This Row],[Advanced]]=1,"Advanced",""))</f>
        <v/>
      </c>
      <c r="K628" s="91"/>
      <c r="L628" s="179"/>
      <c r="M628" s="91"/>
      <c r="N628" s="91"/>
      <c r="O628" s="159"/>
      <c r="P628" s="91"/>
      <c r="Q628" s="91"/>
      <c r="R628" s="91"/>
      <c r="S62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28" s="102"/>
      <c r="U628" s="102"/>
      <c r="V628" s="240"/>
      <c r="W628" s="240"/>
      <c r="X628" s="102"/>
      <c r="Y628" s="102"/>
      <c r="Z628" s="102"/>
      <c r="AA628" s="102"/>
      <c r="AB628" s="102"/>
      <c r="AC628" s="102"/>
      <c r="AD628" s="102"/>
      <c r="AE628" s="102"/>
      <c r="AF628" s="102"/>
      <c r="AG62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28" s="103"/>
      <c r="AI628" s="103"/>
      <c r="AJ628" s="103"/>
      <c r="AK628" s="74" t="str">
        <f>CONCATENATE(IF(Table1[[#This Row],[Digital]]=1,"Digital, ",""),IF(Table1[[#This Row],[Face to Face]]=1,"Face to face, ",""),IF(Table1[[#This Row],[Blended]]=1,"Blended",""))</f>
        <v/>
      </c>
      <c r="AL628" s="99"/>
      <c r="AM628" s="104"/>
      <c r="AN628" s="130"/>
      <c r="AO628" s="94"/>
      <c r="AP628" s="182"/>
      <c r="AQ628" s="94"/>
      <c r="AR628" s="94"/>
      <c r="AS628" s="94"/>
      <c r="AT628" s="94"/>
      <c r="AU628" s="94"/>
      <c r="AV628" s="182"/>
      <c r="AW628" s="182"/>
      <c r="AX628" s="182"/>
      <c r="AY628" s="94"/>
      <c r="AZ62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2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28" s="95"/>
      <c r="BC628" s="95"/>
      <c r="BD628" s="90" t="str">
        <f>IF(AND(Table1[[#This Row],[Residential]]=1,Table1[[#This Row],[Commercial]]=1),1,"")</f>
        <v/>
      </c>
      <c r="BE628" s="90" t="str">
        <f>CONCATENATE(IF(Table1[[#This Row],[Residential]]=1,"Residential, ",""),IF(Table1[[#This Row],[Commercial]]=1,"Commercial",""))</f>
        <v/>
      </c>
      <c r="BF628" s="94"/>
      <c r="BG628" s="94"/>
      <c r="BH628" s="94"/>
      <c r="BI628" s="94"/>
      <c r="BJ628" s="94"/>
      <c r="BK628" s="94"/>
      <c r="BL628" s="94"/>
      <c r="BM628" s="182"/>
      <c r="BN628" s="94"/>
      <c r="BO62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28" s="178"/>
      <c r="BQ628" s="120"/>
      <c r="BR628" s="132"/>
      <c r="BS628" s="120"/>
      <c r="BT628" s="175"/>
      <c r="BU628" s="175"/>
      <c r="BV628" s="175"/>
      <c r="BW628" s="121"/>
      <c r="BX628" s="121"/>
      <c r="BY628" s="121"/>
      <c r="BZ628" s="227"/>
      <c r="CA62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28" s="48">
        <f>COUNTIF(Table1[[#This Row],[Validity]:[Alignment with NCC (Yes=1,No=0)]],"N/A")</f>
        <v>0</v>
      </c>
      <c r="CC628" s="48">
        <f>IF(ISERROR(Table1[[#This Row],[Total Quality Score (out of 10)]]/(4-Table1[[#This Row],[N/A Count]])),0,Table1[[#This Row],[Total Quality Score (out of 10)]]/(4-Table1[[#This Row],[N/A Count]]))</f>
        <v>0</v>
      </c>
      <c r="CD628" s="106"/>
      <c r="CE628" s="106"/>
      <c r="CF628" s="172" t="str">
        <f>IF(SUM(Table1[[#This Row],[Multiple]:[Level (all)62]])&lt;1,IF(Table1[[#This Row],[General]]=1,1,""),"")</f>
        <v/>
      </c>
      <c r="CG628" s="172" t="str">
        <f>IF(SUM(Table1[[#This Row],[Multiple]:[Level (all)62]])&lt;1,IF(Table1[[#This Row],[Beginner]]=1,1,""),"")</f>
        <v/>
      </c>
      <c r="CH628" s="171" t="str">
        <f>IF(SUM(Table1[[#This Row],[Multiple]:[Level (all)62]])&lt;1,IF(Table1[[#This Row],[Intermediate]]=1,1,""),"")</f>
        <v/>
      </c>
      <c r="CI628" s="171" t="str">
        <f>IF(SUM(Table1[[#This Row],[Multiple]:[Level (all)62]])&lt;1,IF(Table1[[#This Row],[Advanced]]=1,1,""),"")</f>
        <v/>
      </c>
      <c r="CJ628" s="171" t="str">
        <f>IF(AND(SUM(Table1[[#This Row],[General]:[Advanced]])&lt;4,SUM(Table1[[#This Row],[General]:[Advanced]])&gt;1),1,"")</f>
        <v/>
      </c>
      <c r="CK628" s="171" t="str">
        <f>Table1[[#This Row],[Level (all)]]</f>
        <v/>
      </c>
      <c r="CL628" s="171" t="str">
        <f>IF(Table1[[#This Row],[Multiple audience]]&lt;&gt;1,IF(Table1[[#This Row],[General Audience]]=1,1,""),"")</f>
        <v/>
      </c>
      <c r="CM628" s="171" t="str">
        <f>IF(Table1[[#This Row],[Multiple audience]]&lt;&gt;1,IF(Table1[[#This Row],[Planners / Designers ]]=1,1,""),"")</f>
        <v/>
      </c>
      <c r="CN628" s="171" t="str">
        <f>IF(Table1[[#This Row],[Multiple audience]]&lt;&gt;1,IF(Table1[[#This Row],[Regulatory Assessors]]=1,1,""),"")</f>
        <v/>
      </c>
      <c r="CO628" s="171" t="str">
        <f>IF(Table1[[#This Row],[Multiple audience]]&lt;&gt;1,IF(Table1[[#This Row],[Builders / Management]]=1,1,""),"")</f>
        <v/>
      </c>
      <c r="CP628" s="171" t="str">
        <f>IF(Table1[[#This Row],[Multiple audience]]&lt;&gt;1,IF(Table1[[#This Row],[Energy / Sus Assessors]]=1,1,""),"")</f>
        <v/>
      </c>
      <c r="CQ628" s="171" t="str">
        <f>IF(Table1[[#This Row],[Multiple audience]]&lt;&gt;1,IF(Table1[[#This Row],[Semi-skilled]]=1,1,""),"")</f>
        <v/>
      </c>
      <c r="CR628" s="171" t="str">
        <f>IF(Table1[[#This Row],[Multiple audience]]&lt;&gt;1,IF(Table1[[#This Row],[Trades]]=1,1,""),"")</f>
        <v/>
      </c>
      <c r="CS628" s="171" t="str">
        <f>IF(Table1[[#This Row],[Multiple audience]]&lt;&gt;1,IF(Table1[[#This Row],[Other]]=1,1,""),"")</f>
        <v/>
      </c>
      <c r="CT628" s="171" t="str">
        <f>IF(SUM(Table1[[#This Row],[General Audience]:[Other]])&gt;1,1,"")</f>
        <v/>
      </c>
      <c r="CU628" s="171" t="str">
        <f>IF(Table1[[#This Row],[Various  ]]&lt;&gt;1,IF(Table1[[#This Row],[Calculator / Software]]=1,1,""),"")</f>
        <v/>
      </c>
      <c r="CV628" s="171" t="str">
        <f>IF(Table1[[#This Row],[Various  ]]&lt;&gt;1,IF(Table1[[#This Row],[Information  ]]=1,1,""),"")</f>
        <v/>
      </c>
      <c r="CW628" s="171" t="str">
        <f>IF(Table1[[#This Row],[Various  ]]&lt;&gt;1,IF(Table1[[#This Row],[Interactive Tool]]=1,1,""),"")</f>
        <v/>
      </c>
      <c r="CX628" s="171" t="str">
        <f>IF(Table1[[#This Row],[Various  ]]&lt;&gt;1,IF(Table1[[#This Row],[Technical Specifications]]=1,1,""),"")</f>
        <v/>
      </c>
      <c r="CY628" s="171" t="str">
        <f>IF(Table1[[#This Row],[Various  ]]&lt;&gt;1,IF(Table1[[#This Row],[Training Resources]]=1,1,""),"")</f>
        <v/>
      </c>
      <c r="CZ628" s="171" t="str">
        <f>IF(Table1[[#This Row],[Various  ]]&lt;&gt;1,IF(Table1[[#This Row],[Toolbox]]=1,1,""),"")</f>
        <v/>
      </c>
      <c r="DA628" s="169" t="str">
        <f>IF(Table1[[#This Row],[Various  ]]&lt;&gt;1,IF(Table1[[#This Row],[Video]]=1,1,""),"")</f>
        <v/>
      </c>
      <c r="DB628" s="169" t="str">
        <f>IF(Table1[[#This Row],[Various  ]]&lt;&gt;1,IF(Table1[[#This Row],[Case study]]=1,1,""),"")</f>
        <v/>
      </c>
      <c r="DC628" s="169" t="str">
        <f>IF(Table1[[#This Row],[Various  ]]&lt;&gt;1,IF(Table1[[#This Row],[Other   ]]=1,1,""),"")</f>
        <v/>
      </c>
      <c r="DD628" s="169" t="str">
        <f>IF(Table1[[#This Row],[Various  ]]&lt;&gt;1,IF(Table1[[#This Row],[Standards]]=1,1,""),"")</f>
        <v/>
      </c>
      <c r="DE628" s="169" t="str">
        <f>IF(Table1[[#This Row],[Various]]=1,1,IF(SUM(Table1[[#This Row],[Calculator / Software]:[Standards]])&gt;1,1,""))</f>
        <v/>
      </c>
      <c r="DF628" s="169" t="str">
        <f>IF(Table1[[#This Row],[Multiple NCC links]]&lt;&gt;1,IF(Table1[[#This Row],[Design]]=1,1,""),"")</f>
        <v/>
      </c>
      <c r="DG628" s="169" t="str">
        <f>IF(Table1[[#This Row],[Multiple NCC links]]&lt;&gt;1,IF(Table1[[#This Row],[Assessment / Verification]]=1,1,""),"")</f>
        <v/>
      </c>
      <c r="DH628" s="169" t="str">
        <f>IF(Table1[[#This Row],[Multiple NCC links]]&lt;&gt;1,IF(Table1[[#This Row],[Climate Specific ]]=1,1,""),"")</f>
        <v/>
      </c>
      <c r="DI628" s="169" t="str">
        <f>IF(Table1[[#This Row],[Multiple NCC links]]&lt;&gt;1,IF(Table1[[#This Row],[Alterations / Additions]]=1,1,""),"")</f>
        <v/>
      </c>
      <c r="DJ628" s="169" t="str">
        <f>IF(Table1[[#This Row],[Multiple NCC links]]&lt;&gt;1,IF(Table1[[#This Row],[Glazing]]=1,1,""),"")</f>
        <v/>
      </c>
      <c r="DK628" s="169" t="str">
        <f>IF(Table1[[#This Row],[Multiple NCC links]]&lt;&gt;1,IF(Table1[[#This Row],[Building Fabric / Thermal / Sealing]]=1,1,""),"")</f>
        <v/>
      </c>
      <c r="DL628" s="169" t="str">
        <f>IF(Table1[[#This Row],[Multiple NCC links]]&lt;&gt;1,IF(Table1[[#This Row],[Lighting]]=1,1,""),"")</f>
        <v/>
      </c>
      <c r="DM628" s="169" t="str">
        <f>IF(Table1[[#This Row],[Multiple NCC links]]&lt;&gt;1,IF(Table1[[#This Row],[HVAC]]=1,1,""),"")</f>
        <v/>
      </c>
      <c r="DN628" s="169" t="str">
        <f>IF(Table1[[#This Row],[Multiple NCC links]]&lt;&gt;1,IF(Table1[[#This Row],[Services]]=1,1,""),"")</f>
        <v/>
      </c>
      <c r="DO628" s="169" t="str">
        <f>IF(Table1[[#This Row],[Multiple NCC links]]&lt;&gt;1,IF(Table1[[#This Row],[Maintenance &amp; Monitoring]]=1,1,""),"")</f>
        <v/>
      </c>
      <c r="DP628" s="169" t="str">
        <f>IF(Table1[[#This Row],[Multiple NCC links]]&lt;&gt;1,IF(Table1[[#This Row],[Hand over / Operations]]=1,1,""),"")</f>
        <v/>
      </c>
      <c r="DQ628" s="169" t="str">
        <f>IF(Table1[[#This Row],[Multiple NCC links]]&lt;&gt;1,IF(Table1[[#This Row],[As built assessment]]=1,1,""),"")</f>
        <v/>
      </c>
      <c r="DR628" s="169" t="str">
        <f>IF(Table1[[#This Row],[Multiple NCC links]]&lt;&gt;1,IF(Table1[[#This Row],[Beyond compliance]]=1,1,""),"")</f>
        <v/>
      </c>
      <c r="DS628" s="169" t="str">
        <f>IF(SUM(Table1[[#This Row],[Design]:[Beyond compliance]])&gt;1,1,"")</f>
        <v/>
      </c>
      <c r="DT628" s="169" t="str">
        <f>IF(Table1[[#This Row],[Both Residential &amp; Commercial4]]&lt;&gt;1,IF(Table1[[#This Row],[Residential]]=1,1,""),"")</f>
        <v/>
      </c>
      <c r="DU628" s="169" t="str">
        <f>IF(Table1[[#This Row],[Both Residential &amp; Commercial4]]&lt;&gt;1,IF(Table1[[#This Row],[Commercial]]=1,1,""),"")</f>
        <v/>
      </c>
      <c r="DV628" s="169" t="str">
        <f>Table1[[#This Row],[Residential &amp; Commercial]]</f>
        <v/>
      </c>
      <c r="DW628" s="169"/>
    </row>
    <row r="629" spans="1:127" s="49" customFormat="1" ht="20.25" thickTop="1" thickBot="1" x14ac:dyDescent="0.35">
      <c r="A629" s="97"/>
      <c r="B629" s="97"/>
      <c r="C629" s="88"/>
      <c r="D629" s="88"/>
      <c r="E629" s="176"/>
      <c r="F629" s="176"/>
      <c r="G629" s="176"/>
      <c r="H629" s="176"/>
      <c r="I629" s="90" t="str">
        <f>IF(AND(Table1[[#This Row],[General]]=1,Table1[[#This Row],[Beginner]]=1,Table1[[#This Row],[Intermediate]]=1,Table1[[#This Row],[Advanced]]=1),1,"")</f>
        <v/>
      </c>
      <c r="J629" s="90" t="str">
        <f>CONCATENATE(IF(Table1[[#This Row],[General]]=1,"General, ",""), IF(Table1[[#This Row],[Beginner]]=1,"Beginner, ",""),IF(Table1[[#This Row],[Intermediate]]=1,"Intermediate, ",""), IF(Table1[[#This Row],[Advanced]]=1,"Advanced",""))</f>
        <v/>
      </c>
      <c r="K629" s="91"/>
      <c r="L629" s="179"/>
      <c r="M629" s="91"/>
      <c r="N629" s="91"/>
      <c r="O629" s="159"/>
      <c r="P629" s="91"/>
      <c r="Q629" s="91"/>
      <c r="R629" s="91"/>
      <c r="S62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29" s="102"/>
      <c r="U629" s="102"/>
      <c r="V629" s="240"/>
      <c r="W629" s="240"/>
      <c r="X629" s="102"/>
      <c r="Y629" s="102"/>
      <c r="Z629" s="102"/>
      <c r="AA629" s="102"/>
      <c r="AB629" s="102"/>
      <c r="AC629" s="102"/>
      <c r="AD629" s="102"/>
      <c r="AE629" s="102"/>
      <c r="AF629" s="102"/>
      <c r="AG62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29" s="103"/>
      <c r="AI629" s="103"/>
      <c r="AJ629" s="103"/>
      <c r="AK629" s="74" t="str">
        <f>CONCATENATE(IF(Table1[[#This Row],[Digital]]=1,"Digital, ",""),IF(Table1[[#This Row],[Face to Face]]=1,"Face to face, ",""),IF(Table1[[#This Row],[Blended]]=1,"Blended",""))</f>
        <v/>
      </c>
      <c r="AL629" s="99"/>
      <c r="AM629" s="104"/>
      <c r="AN629" s="130"/>
      <c r="AO629" s="94"/>
      <c r="AP629" s="182"/>
      <c r="AQ629" s="94"/>
      <c r="AR629" s="94"/>
      <c r="AS629" s="94"/>
      <c r="AT629" s="94"/>
      <c r="AU629" s="94"/>
      <c r="AV629" s="182"/>
      <c r="AW629" s="182"/>
      <c r="AX629" s="182"/>
      <c r="AY629" s="94"/>
      <c r="AZ62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2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29" s="95"/>
      <c r="BC629" s="95"/>
      <c r="BD629" s="90" t="str">
        <f>IF(AND(Table1[[#This Row],[Residential]]=1,Table1[[#This Row],[Commercial]]=1),1,"")</f>
        <v/>
      </c>
      <c r="BE629" s="90" t="str">
        <f>CONCATENATE(IF(Table1[[#This Row],[Residential]]=1,"Residential, ",""),IF(Table1[[#This Row],[Commercial]]=1,"Commercial",""))</f>
        <v/>
      </c>
      <c r="BF629" s="94"/>
      <c r="BG629" s="94"/>
      <c r="BH629" s="94"/>
      <c r="BI629" s="94"/>
      <c r="BJ629" s="94"/>
      <c r="BK629" s="94"/>
      <c r="BL629" s="94"/>
      <c r="BM629" s="182"/>
      <c r="BN629" s="94"/>
      <c r="BO62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29" s="178"/>
      <c r="BQ629" s="120"/>
      <c r="BR629" s="132"/>
      <c r="BS629" s="120"/>
      <c r="BT629" s="175"/>
      <c r="BU629" s="175"/>
      <c r="BV629" s="175"/>
      <c r="BW629" s="121"/>
      <c r="BX629" s="121"/>
      <c r="BY629" s="121"/>
      <c r="BZ629" s="227"/>
      <c r="CA62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29" s="48">
        <f>COUNTIF(Table1[[#This Row],[Validity]:[Alignment with NCC (Yes=1,No=0)]],"N/A")</f>
        <v>0</v>
      </c>
      <c r="CC629" s="48">
        <f>IF(ISERROR(Table1[[#This Row],[Total Quality Score (out of 10)]]/(4-Table1[[#This Row],[N/A Count]])),0,Table1[[#This Row],[Total Quality Score (out of 10)]]/(4-Table1[[#This Row],[N/A Count]]))</f>
        <v>0</v>
      </c>
      <c r="CD629" s="106"/>
      <c r="CE629" s="106"/>
      <c r="CF629" s="172" t="str">
        <f>IF(SUM(Table1[[#This Row],[Multiple]:[Level (all)62]])&lt;1,IF(Table1[[#This Row],[General]]=1,1,""),"")</f>
        <v/>
      </c>
      <c r="CG629" s="172" t="str">
        <f>IF(SUM(Table1[[#This Row],[Multiple]:[Level (all)62]])&lt;1,IF(Table1[[#This Row],[Beginner]]=1,1,""),"")</f>
        <v/>
      </c>
      <c r="CH629" s="171" t="str">
        <f>IF(SUM(Table1[[#This Row],[Multiple]:[Level (all)62]])&lt;1,IF(Table1[[#This Row],[Intermediate]]=1,1,""),"")</f>
        <v/>
      </c>
      <c r="CI629" s="171" t="str">
        <f>IF(SUM(Table1[[#This Row],[Multiple]:[Level (all)62]])&lt;1,IF(Table1[[#This Row],[Advanced]]=1,1,""),"")</f>
        <v/>
      </c>
      <c r="CJ629" s="171" t="str">
        <f>IF(AND(SUM(Table1[[#This Row],[General]:[Advanced]])&lt;4,SUM(Table1[[#This Row],[General]:[Advanced]])&gt;1),1,"")</f>
        <v/>
      </c>
      <c r="CK629" s="171" t="str">
        <f>Table1[[#This Row],[Level (all)]]</f>
        <v/>
      </c>
      <c r="CL629" s="171" t="str">
        <f>IF(Table1[[#This Row],[Multiple audience]]&lt;&gt;1,IF(Table1[[#This Row],[General Audience]]=1,1,""),"")</f>
        <v/>
      </c>
      <c r="CM629" s="171" t="str">
        <f>IF(Table1[[#This Row],[Multiple audience]]&lt;&gt;1,IF(Table1[[#This Row],[Planners / Designers ]]=1,1,""),"")</f>
        <v/>
      </c>
      <c r="CN629" s="171" t="str">
        <f>IF(Table1[[#This Row],[Multiple audience]]&lt;&gt;1,IF(Table1[[#This Row],[Regulatory Assessors]]=1,1,""),"")</f>
        <v/>
      </c>
      <c r="CO629" s="171" t="str">
        <f>IF(Table1[[#This Row],[Multiple audience]]&lt;&gt;1,IF(Table1[[#This Row],[Builders / Management]]=1,1,""),"")</f>
        <v/>
      </c>
      <c r="CP629" s="171" t="str">
        <f>IF(Table1[[#This Row],[Multiple audience]]&lt;&gt;1,IF(Table1[[#This Row],[Energy / Sus Assessors]]=1,1,""),"")</f>
        <v/>
      </c>
      <c r="CQ629" s="171" t="str">
        <f>IF(Table1[[#This Row],[Multiple audience]]&lt;&gt;1,IF(Table1[[#This Row],[Semi-skilled]]=1,1,""),"")</f>
        <v/>
      </c>
      <c r="CR629" s="171" t="str">
        <f>IF(Table1[[#This Row],[Multiple audience]]&lt;&gt;1,IF(Table1[[#This Row],[Trades]]=1,1,""),"")</f>
        <v/>
      </c>
      <c r="CS629" s="171" t="str">
        <f>IF(Table1[[#This Row],[Multiple audience]]&lt;&gt;1,IF(Table1[[#This Row],[Other]]=1,1,""),"")</f>
        <v/>
      </c>
      <c r="CT629" s="171" t="str">
        <f>IF(SUM(Table1[[#This Row],[General Audience]:[Other]])&gt;1,1,"")</f>
        <v/>
      </c>
      <c r="CU629" s="171" t="str">
        <f>IF(Table1[[#This Row],[Various  ]]&lt;&gt;1,IF(Table1[[#This Row],[Calculator / Software]]=1,1,""),"")</f>
        <v/>
      </c>
      <c r="CV629" s="171" t="str">
        <f>IF(Table1[[#This Row],[Various  ]]&lt;&gt;1,IF(Table1[[#This Row],[Information  ]]=1,1,""),"")</f>
        <v/>
      </c>
      <c r="CW629" s="171" t="str">
        <f>IF(Table1[[#This Row],[Various  ]]&lt;&gt;1,IF(Table1[[#This Row],[Interactive Tool]]=1,1,""),"")</f>
        <v/>
      </c>
      <c r="CX629" s="171" t="str">
        <f>IF(Table1[[#This Row],[Various  ]]&lt;&gt;1,IF(Table1[[#This Row],[Technical Specifications]]=1,1,""),"")</f>
        <v/>
      </c>
      <c r="CY629" s="171" t="str">
        <f>IF(Table1[[#This Row],[Various  ]]&lt;&gt;1,IF(Table1[[#This Row],[Training Resources]]=1,1,""),"")</f>
        <v/>
      </c>
      <c r="CZ629" s="171" t="str">
        <f>IF(Table1[[#This Row],[Various  ]]&lt;&gt;1,IF(Table1[[#This Row],[Toolbox]]=1,1,""),"")</f>
        <v/>
      </c>
      <c r="DA629" s="169" t="str">
        <f>IF(Table1[[#This Row],[Various  ]]&lt;&gt;1,IF(Table1[[#This Row],[Video]]=1,1,""),"")</f>
        <v/>
      </c>
      <c r="DB629" s="169" t="str">
        <f>IF(Table1[[#This Row],[Various  ]]&lt;&gt;1,IF(Table1[[#This Row],[Case study]]=1,1,""),"")</f>
        <v/>
      </c>
      <c r="DC629" s="169" t="str">
        <f>IF(Table1[[#This Row],[Various  ]]&lt;&gt;1,IF(Table1[[#This Row],[Other   ]]=1,1,""),"")</f>
        <v/>
      </c>
      <c r="DD629" s="169" t="str">
        <f>IF(Table1[[#This Row],[Various  ]]&lt;&gt;1,IF(Table1[[#This Row],[Standards]]=1,1,""),"")</f>
        <v/>
      </c>
      <c r="DE629" s="169" t="str">
        <f>IF(Table1[[#This Row],[Various]]=1,1,IF(SUM(Table1[[#This Row],[Calculator / Software]:[Standards]])&gt;1,1,""))</f>
        <v/>
      </c>
      <c r="DF629" s="169" t="str">
        <f>IF(Table1[[#This Row],[Multiple NCC links]]&lt;&gt;1,IF(Table1[[#This Row],[Design]]=1,1,""),"")</f>
        <v/>
      </c>
      <c r="DG629" s="169" t="str">
        <f>IF(Table1[[#This Row],[Multiple NCC links]]&lt;&gt;1,IF(Table1[[#This Row],[Assessment / Verification]]=1,1,""),"")</f>
        <v/>
      </c>
      <c r="DH629" s="169" t="str">
        <f>IF(Table1[[#This Row],[Multiple NCC links]]&lt;&gt;1,IF(Table1[[#This Row],[Climate Specific ]]=1,1,""),"")</f>
        <v/>
      </c>
      <c r="DI629" s="169" t="str">
        <f>IF(Table1[[#This Row],[Multiple NCC links]]&lt;&gt;1,IF(Table1[[#This Row],[Alterations / Additions]]=1,1,""),"")</f>
        <v/>
      </c>
      <c r="DJ629" s="169" t="str">
        <f>IF(Table1[[#This Row],[Multiple NCC links]]&lt;&gt;1,IF(Table1[[#This Row],[Glazing]]=1,1,""),"")</f>
        <v/>
      </c>
      <c r="DK629" s="169" t="str">
        <f>IF(Table1[[#This Row],[Multiple NCC links]]&lt;&gt;1,IF(Table1[[#This Row],[Building Fabric / Thermal / Sealing]]=1,1,""),"")</f>
        <v/>
      </c>
      <c r="DL629" s="169" t="str">
        <f>IF(Table1[[#This Row],[Multiple NCC links]]&lt;&gt;1,IF(Table1[[#This Row],[Lighting]]=1,1,""),"")</f>
        <v/>
      </c>
      <c r="DM629" s="169" t="str">
        <f>IF(Table1[[#This Row],[Multiple NCC links]]&lt;&gt;1,IF(Table1[[#This Row],[HVAC]]=1,1,""),"")</f>
        <v/>
      </c>
      <c r="DN629" s="169" t="str">
        <f>IF(Table1[[#This Row],[Multiple NCC links]]&lt;&gt;1,IF(Table1[[#This Row],[Services]]=1,1,""),"")</f>
        <v/>
      </c>
      <c r="DO629" s="169" t="str">
        <f>IF(Table1[[#This Row],[Multiple NCC links]]&lt;&gt;1,IF(Table1[[#This Row],[Maintenance &amp; Monitoring]]=1,1,""),"")</f>
        <v/>
      </c>
      <c r="DP629" s="169" t="str">
        <f>IF(Table1[[#This Row],[Multiple NCC links]]&lt;&gt;1,IF(Table1[[#This Row],[Hand over / Operations]]=1,1,""),"")</f>
        <v/>
      </c>
      <c r="DQ629" s="169" t="str">
        <f>IF(Table1[[#This Row],[Multiple NCC links]]&lt;&gt;1,IF(Table1[[#This Row],[As built assessment]]=1,1,""),"")</f>
        <v/>
      </c>
      <c r="DR629" s="169" t="str">
        <f>IF(Table1[[#This Row],[Multiple NCC links]]&lt;&gt;1,IF(Table1[[#This Row],[Beyond compliance]]=1,1,""),"")</f>
        <v/>
      </c>
      <c r="DS629" s="169" t="str">
        <f>IF(SUM(Table1[[#This Row],[Design]:[Beyond compliance]])&gt;1,1,"")</f>
        <v/>
      </c>
      <c r="DT629" s="169" t="str">
        <f>IF(Table1[[#This Row],[Both Residential &amp; Commercial4]]&lt;&gt;1,IF(Table1[[#This Row],[Residential]]=1,1,""),"")</f>
        <v/>
      </c>
      <c r="DU629" s="169" t="str">
        <f>IF(Table1[[#This Row],[Both Residential &amp; Commercial4]]&lt;&gt;1,IF(Table1[[#This Row],[Commercial]]=1,1,""),"")</f>
        <v/>
      </c>
      <c r="DV629" s="169" t="str">
        <f>Table1[[#This Row],[Residential &amp; Commercial]]</f>
        <v/>
      </c>
      <c r="DW629" s="169"/>
    </row>
    <row r="630" spans="1:127" s="49" customFormat="1" ht="20.25" thickTop="1" thickBot="1" x14ac:dyDescent="0.35">
      <c r="A630" s="97"/>
      <c r="B630" s="97"/>
      <c r="C630" s="88"/>
      <c r="D630" s="88"/>
      <c r="E630" s="176"/>
      <c r="F630" s="176"/>
      <c r="G630" s="176"/>
      <c r="H630" s="176"/>
      <c r="I630" s="90" t="str">
        <f>IF(AND(Table1[[#This Row],[General]]=1,Table1[[#This Row],[Beginner]]=1,Table1[[#This Row],[Intermediate]]=1,Table1[[#This Row],[Advanced]]=1),1,"")</f>
        <v/>
      </c>
      <c r="J630" s="90" t="str">
        <f>CONCATENATE(IF(Table1[[#This Row],[General]]=1,"General, ",""), IF(Table1[[#This Row],[Beginner]]=1,"Beginner, ",""),IF(Table1[[#This Row],[Intermediate]]=1,"Intermediate, ",""), IF(Table1[[#This Row],[Advanced]]=1,"Advanced",""))</f>
        <v/>
      </c>
      <c r="K630" s="91"/>
      <c r="L630" s="179"/>
      <c r="M630" s="91"/>
      <c r="N630" s="91"/>
      <c r="O630" s="159"/>
      <c r="P630" s="91"/>
      <c r="Q630" s="91"/>
      <c r="R630" s="91"/>
      <c r="S63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30" s="102"/>
      <c r="U630" s="102"/>
      <c r="V630" s="240"/>
      <c r="W630" s="240"/>
      <c r="X630" s="102"/>
      <c r="Y630" s="102"/>
      <c r="Z630" s="102"/>
      <c r="AA630" s="102"/>
      <c r="AB630" s="102"/>
      <c r="AC630" s="102"/>
      <c r="AD630" s="102"/>
      <c r="AE630" s="102"/>
      <c r="AF630" s="102"/>
      <c r="AG63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30" s="103"/>
      <c r="AI630" s="103"/>
      <c r="AJ630" s="103"/>
      <c r="AK630" s="74" t="str">
        <f>CONCATENATE(IF(Table1[[#This Row],[Digital]]=1,"Digital, ",""),IF(Table1[[#This Row],[Face to Face]]=1,"Face to face, ",""),IF(Table1[[#This Row],[Blended]]=1,"Blended",""))</f>
        <v/>
      </c>
      <c r="AL630" s="99"/>
      <c r="AM630" s="104"/>
      <c r="AN630" s="130"/>
      <c r="AO630" s="94"/>
      <c r="AP630" s="182"/>
      <c r="AQ630" s="94"/>
      <c r="AR630" s="94"/>
      <c r="AS630" s="94"/>
      <c r="AT630" s="94"/>
      <c r="AU630" s="94"/>
      <c r="AV630" s="182"/>
      <c r="AW630" s="182"/>
      <c r="AX630" s="182"/>
      <c r="AY630" s="94"/>
      <c r="AZ63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3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30" s="95"/>
      <c r="BC630" s="95"/>
      <c r="BD630" s="90" t="str">
        <f>IF(AND(Table1[[#This Row],[Residential]]=1,Table1[[#This Row],[Commercial]]=1),1,"")</f>
        <v/>
      </c>
      <c r="BE630" s="90" t="str">
        <f>CONCATENATE(IF(Table1[[#This Row],[Residential]]=1,"Residential, ",""),IF(Table1[[#This Row],[Commercial]]=1,"Commercial",""))</f>
        <v/>
      </c>
      <c r="BF630" s="94"/>
      <c r="BG630" s="94"/>
      <c r="BH630" s="94"/>
      <c r="BI630" s="94"/>
      <c r="BJ630" s="94"/>
      <c r="BK630" s="94"/>
      <c r="BL630" s="94"/>
      <c r="BM630" s="182"/>
      <c r="BN630" s="94"/>
      <c r="BO63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30" s="178"/>
      <c r="BQ630" s="120"/>
      <c r="BR630" s="132"/>
      <c r="BS630" s="120"/>
      <c r="BT630" s="175"/>
      <c r="BU630" s="175"/>
      <c r="BV630" s="175"/>
      <c r="BW630" s="121"/>
      <c r="BX630" s="121"/>
      <c r="BY630" s="121"/>
      <c r="BZ630" s="227"/>
      <c r="CA63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30" s="48">
        <f>COUNTIF(Table1[[#This Row],[Validity]:[Alignment with NCC (Yes=1,No=0)]],"N/A")</f>
        <v>0</v>
      </c>
      <c r="CC630" s="48">
        <f>IF(ISERROR(Table1[[#This Row],[Total Quality Score (out of 10)]]/(4-Table1[[#This Row],[N/A Count]])),0,Table1[[#This Row],[Total Quality Score (out of 10)]]/(4-Table1[[#This Row],[N/A Count]]))</f>
        <v>0</v>
      </c>
      <c r="CD630" s="106"/>
      <c r="CE630" s="106"/>
      <c r="CF630" s="172" t="str">
        <f>IF(SUM(Table1[[#This Row],[Multiple]:[Level (all)62]])&lt;1,IF(Table1[[#This Row],[General]]=1,1,""),"")</f>
        <v/>
      </c>
      <c r="CG630" s="172" t="str">
        <f>IF(SUM(Table1[[#This Row],[Multiple]:[Level (all)62]])&lt;1,IF(Table1[[#This Row],[Beginner]]=1,1,""),"")</f>
        <v/>
      </c>
      <c r="CH630" s="171" t="str">
        <f>IF(SUM(Table1[[#This Row],[Multiple]:[Level (all)62]])&lt;1,IF(Table1[[#This Row],[Intermediate]]=1,1,""),"")</f>
        <v/>
      </c>
      <c r="CI630" s="171" t="str">
        <f>IF(SUM(Table1[[#This Row],[Multiple]:[Level (all)62]])&lt;1,IF(Table1[[#This Row],[Advanced]]=1,1,""),"")</f>
        <v/>
      </c>
      <c r="CJ630" s="171" t="str">
        <f>IF(AND(SUM(Table1[[#This Row],[General]:[Advanced]])&lt;4,SUM(Table1[[#This Row],[General]:[Advanced]])&gt;1),1,"")</f>
        <v/>
      </c>
      <c r="CK630" s="171" t="str">
        <f>Table1[[#This Row],[Level (all)]]</f>
        <v/>
      </c>
      <c r="CL630" s="171" t="str">
        <f>IF(Table1[[#This Row],[Multiple audience]]&lt;&gt;1,IF(Table1[[#This Row],[General Audience]]=1,1,""),"")</f>
        <v/>
      </c>
      <c r="CM630" s="171" t="str">
        <f>IF(Table1[[#This Row],[Multiple audience]]&lt;&gt;1,IF(Table1[[#This Row],[Planners / Designers ]]=1,1,""),"")</f>
        <v/>
      </c>
      <c r="CN630" s="171" t="str">
        <f>IF(Table1[[#This Row],[Multiple audience]]&lt;&gt;1,IF(Table1[[#This Row],[Regulatory Assessors]]=1,1,""),"")</f>
        <v/>
      </c>
      <c r="CO630" s="171" t="str">
        <f>IF(Table1[[#This Row],[Multiple audience]]&lt;&gt;1,IF(Table1[[#This Row],[Builders / Management]]=1,1,""),"")</f>
        <v/>
      </c>
      <c r="CP630" s="171" t="str">
        <f>IF(Table1[[#This Row],[Multiple audience]]&lt;&gt;1,IF(Table1[[#This Row],[Energy / Sus Assessors]]=1,1,""),"")</f>
        <v/>
      </c>
      <c r="CQ630" s="171" t="str">
        <f>IF(Table1[[#This Row],[Multiple audience]]&lt;&gt;1,IF(Table1[[#This Row],[Semi-skilled]]=1,1,""),"")</f>
        <v/>
      </c>
      <c r="CR630" s="171" t="str">
        <f>IF(Table1[[#This Row],[Multiple audience]]&lt;&gt;1,IF(Table1[[#This Row],[Trades]]=1,1,""),"")</f>
        <v/>
      </c>
      <c r="CS630" s="171" t="str">
        <f>IF(Table1[[#This Row],[Multiple audience]]&lt;&gt;1,IF(Table1[[#This Row],[Other]]=1,1,""),"")</f>
        <v/>
      </c>
      <c r="CT630" s="171" t="str">
        <f>IF(SUM(Table1[[#This Row],[General Audience]:[Other]])&gt;1,1,"")</f>
        <v/>
      </c>
      <c r="CU630" s="171" t="str">
        <f>IF(Table1[[#This Row],[Various  ]]&lt;&gt;1,IF(Table1[[#This Row],[Calculator / Software]]=1,1,""),"")</f>
        <v/>
      </c>
      <c r="CV630" s="171" t="str">
        <f>IF(Table1[[#This Row],[Various  ]]&lt;&gt;1,IF(Table1[[#This Row],[Information  ]]=1,1,""),"")</f>
        <v/>
      </c>
      <c r="CW630" s="171" t="str">
        <f>IF(Table1[[#This Row],[Various  ]]&lt;&gt;1,IF(Table1[[#This Row],[Interactive Tool]]=1,1,""),"")</f>
        <v/>
      </c>
      <c r="CX630" s="171" t="str">
        <f>IF(Table1[[#This Row],[Various  ]]&lt;&gt;1,IF(Table1[[#This Row],[Technical Specifications]]=1,1,""),"")</f>
        <v/>
      </c>
      <c r="CY630" s="171" t="str">
        <f>IF(Table1[[#This Row],[Various  ]]&lt;&gt;1,IF(Table1[[#This Row],[Training Resources]]=1,1,""),"")</f>
        <v/>
      </c>
      <c r="CZ630" s="171" t="str">
        <f>IF(Table1[[#This Row],[Various  ]]&lt;&gt;1,IF(Table1[[#This Row],[Toolbox]]=1,1,""),"")</f>
        <v/>
      </c>
      <c r="DA630" s="169" t="str">
        <f>IF(Table1[[#This Row],[Various  ]]&lt;&gt;1,IF(Table1[[#This Row],[Video]]=1,1,""),"")</f>
        <v/>
      </c>
      <c r="DB630" s="169" t="str">
        <f>IF(Table1[[#This Row],[Various  ]]&lt;&gt;1,IF(Table1[[#This Row],[Case study]]=1,1,""),"")</f>
        <v/>
      </c>
      <c r="DC630" s="169" t="str">
        <f>IF(Table1[[#This Row],[Various  ]]&lt;&gt;1,IF(Table1[[#This Row],[Other   ]]=1,1,""),"")</f>
        <v/>
      </c>
      <c r="DD630" s="169" t="str">
        <f>IF(Table1[[#This Row],[Various  ]]&lt;&gt;1,IF(Table1[[#This Row],[Standards]]=1,1,""),"")</f>
        <v/>
      </c>
      <c r="DE630" s="169" t="str">
        <f>IF(Table1[[#This Row],[Various]]=1,1,IF(SUM(Table1[[#This Row],[Calculator / Software]:[Standards]])&gt;1,1,""))</f>
        <v/>
      </c>
      <c r="DF630" s="169" t="str">
        <f>IF(Table1[[#This Row],[Multiple NCC links]]&lt;&gt;1,IF(Table1[[#This Row],[Design]]=1,1,""),"")</f>
        <v/>
      </c>
      <c r="DG630" s="169" t="str">
        <f>IF(Table1[[#This Row],[Multiple NCC links]]&lt;&gt;1,IF(Table1[[#This Row],[Assessment / Verification]]=1,1,""),"")</f>
        <v/>
      </c>
      <c r="DH630" s="169" t="str">
        <f>IF(Table1[[#This Row],[Multiple NCC links]]&lt;&gt;1,IF(Table1[[#This Row],[Climate Specific ]]=1,1,""),"")</f>
        <v/>
      </c>
      <c r="DI630" s="169" t="str">
        <f>IF(Table1[[#This Row],[Multiple NCC links]]&lt;&gt;1,IF(Table1[[#This Row],[Alterations / Additions]]=1,1,""),"")</f>
        <v/>
      </c>
      <c r="DJ630" s="169" t="str">
        <f>IF(Table1[[#This Row],[Multiple NCC links]]&lt;&gt;1,IF(Table1[[#This Row],[Glazing]]=1,1,""),"")</f>
        <v/>
      </c>
      <c r="DK630" s="169" t="str">
        <f>IF(Table1[[#This Row],[Multiple NCC links]]&lt;&gt;1,IF(Table1[[#This Row],[Building Fabric / Thermal / Sealing]]=1,1,""),"")</f>
        <v/>
      </c>
      <c r="DL630" s="169" t="str">
        <f>IF(Table1[[#This Row],[Multiple NCC links]]&lt;&gt;1,IF(Table1[[#This Row],[Lighting]]=1,1,""),"")</f>
        <v/>
      </c>
      <c r="DM630" s="169" t="str">
        <f>IF(Table1[[#This Row],[Multiple NCC links]]&lt;&gt;1,IF(Table1[[#This Row],[HVAC]]=1,1,""),"")</f>
        <v/>
      </c>
      <c r="DN630" s="169" t="str">
        <f>IF(Table1[[#This Row],[Multiple NCC links]]&lt;&gt;1,IF(Table1[[#This Row],[Services]]=1,1,""),"")</f>
        <v/>
      </c>
      <c r="DO630" s="169" t="str">
        <f>IF(Table1[[#This Row],[Multiple NCC links]]&lt;&gt;1,IF(Table1[[#This Row],[Maintenance &amp; Monitoring]]=1,1,""),"")</f>
        <v/>
      </c>
      <c r="DP630" s="169" t="str">
        <f>IF(Table1[[#This Row],[Multiple NCC links]]&lt;&gt;1,IF(Table1[[#This Row],[Hand over / Operations]]=1,1,""),"")</f>
        <v/>
      </c>
      <c r="DQ630" s="169" t="str">
        <f>IF(Table1[[#This Row],[Multiple NCC links]]&lt;&gt;1,IF(Table1[[#This Row],[As built assessment]]=1,1,""),"")</f>
        <v/>
      </c>
      <c r="DR630" s="169" t="str">
        <f>IF(Table1[[#This Row],[Multiple NCC links]]&lt;&gt;1,IF(Table1[[#This Row],[Beyond compliance]]=1,1,""),"")</f>
        <v/>
      </c>
      <c r="DS630" s="169" t="str">
        <f>IF(SUM(Table1[[#This Row],[Design]:[Beyond compliance]])&gt;1,1,"")</f>
        <v/>
      </c>
      <c r="DT630" s="169" t="str">
        <f>IF(Table1[[#This Row],[Both Residential &amp; Commercial4]]&lt;&gt;1,IF(Table1[[#This Row],[Residential]]=1,1,""),"")</f>
        <v/>
      </c>
      <c r="DU630" s="169" t="str">
        <f>IF(Table1[[#This Row],[Both Residential &amp; Commercial4]]&lt;&gt;1,IF(Table1[[#This Row],[Commercial]]=1,1,""),"")</f>
        <v/>
      </c>
      <c r="DV630" s="169" t="str">
        <f>Table1[[#This Row],[Residential &amp; Commercial]]</f>
        <v/>
      </c>
      <c r="DW630" s="169"/>
    </row>
    <row r="631" spans="1:127" s="49" customFormat="1" ht="20.25" thickTop="1" thickBot="1" x14ac:dyDescent="0.35">
      <c r="A631" s="97"/>
      <c r="B631" s="97"/>
      <c r="C631" s="88"/>
      <c r="D631" s="88"/>
      <c r="E631" s="176"/>
      <c r="F631" s="176"/>
      <c r="G631" s="176"/>
      <c r="H631" s="176"/>
      <c r="I631" s="90" t="str">
        <f>IF(AND(Table1[[#This Row],[General]]=1,Table1[[#This Row],[Beginner]]=1,Table1[[#This Row],[Intermediate]]=1,Table1[[#This Row],[Advanced]]=1),1,"")</f>
        <v/>
      </c>
      <c r="J631" s="90" t="str">
        <f>CONCATENATE(IF(Table1[[#This Row],[General]]=1,"General, ",""), IF(Table1[[#This Row],[Beginner]]=1,"Beginner, ",""),IF(Table1[[#This Row],[Intermediate]]=1,"Intermediate, ",""), IF(Table1[[#This Row],[Advanced]]=1,"Advanced",""))</f>
        <v/>
      </c>
      <c r="K631" s="91"/>
      <c r="L631" s="179"/>
      <c r="M631" s="91"/>
      <c r="N631" s="91"/>
      <c r="O631" s="159"/>
      <c r="P631" s="91"/>
      <c r="Q631" s="91"/>
      <c r="R631" s="91"/>
      <c r="S63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31" s="102"/>
      <c r="U631" s="102"/>
      <c r="V631" s="240"/>
      <c r="W631" s="240"/>
      <c r="X631" s="102"/>
      <c r="Y631" s="102"/>
      <c r="Z631" s="102"/>
      <c r="AA631" s="102"/>
      <c r="AB631" s="102"/>
      <c r="AC631" s="102"/>
      <c r="AD631" s="102"/>
      <c r="AE631" s="102"/>
      <c r="AF631" s="102"/>
      <c r="AG63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31" s="103"/>
      <c r="AI631" s="103"/>
      <c r="AJ631" s="103"/>
      <c r="AK631" s="74" t="str">
        <f>CONCATENATE(IF(Table1[[#This Row],[Digital]]=1,"Digital, ",""),IF(Table1[[#This Row],[Face to Face]]=1,"Face to face, ",""),IF(Table1[[#This Row],[Blended]]=1,"Blended",""))</f>
        <v/>
      </c>
      <c r="AL631" s="99"/>
      <c r="AM631" s="104"/>
      <c r="AN631" s="130"/>
      <c r="AO631" s="94"/>
      <c r="AP631" s="182"/>
      <c r="AQ631" s="94"/>
      <c r="AR631" s="94"/>
      <c r="AS631" s="94"/>
      <c r="AT631" s="94"/>
      <c r="AU631" s="94"/>
      <c r="AV631" s="182"/>
      <c r="AW631" s="182"/>
      <c r="AX631" s="182"/>
      <c r="AY631" s="94"/>
      <c r="AZ63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3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31" s="95"/>
      <c r="BC631" s="95"/>
      <c r="BD631" s="90" t="str">
        <f>IF(AND(Table1[[#This Row],[Residential]]=1,Table1[[#This Row],[Commercial]]=1),1,"")</f>
        <v/>
      </c>
      <c r="BE631" s="90" t="str">
        <f>CONCATENATE(IF(Table1[[#This Row],[Residential]]=1,"Residential, ",""),IF(Table1[[#This Row],[Commercial]]=1,"Commercial",""))</f>
        <v/>
      </c>
      <c r="BF631" s="94"/>
      <c r="BG631" s="94"/>
      <c r="BH631" s="94"/>
      <c r="BI631" s="94"/>
      <c r="BJ631" s="94"/>
      <c r="BK631" s="94"/>
      <c r="BL631" s="94"/>
      <c r="BM631" s="182"/>
      <c r="BN631" s="94"/>
      <c r="BO63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31" s="178"/>
      <c r="BQ631" s="120"/>
      <c r="BR631" s="132"/>
      <c r="BS631" s="120"/>
      <c r="BT631" s="175"/>
      <c r="BU631" s="175"/>
      <c r="BV631" s="175"/>
      <c r="BW631" s="121"/>
      <c r="BX631" s="121"/>
      <c r="BY631" s="121"/>
      <c r="BZ631" s="227"/>
      <c r="CA63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31" s="48">
        <f>COUNTIF(Table1[[#This Row],[Validity]:[Alignment with NCC (Yes=1,No=0)]],"N/A")</f>
        <v>0</v>
      </c>
      <c r="CC631" s="48">
        <f>IF(ISERROR(Table1[[#This Row],[Total Quality Score (out of 10)]]/(4-Table1[[#This Row],[N/A Count]])),0,Table1[[#This Row],[Total Quality Score (out of 10)]]/(4-Table1[[#This Row],[N/A Count]]))</f>
        <v>0</v>
      </c>
      <c r="CD631" s="106"/>
      <c r="CE631" s="106"/>
      <c r="CF631" s="172" t="str">
        <f>IF(SUM(Table1[[#This Row],[Multiple]:[Level (all)62]])&lt;1,IF(Table1[[#This Row],[General]]=1,1,""),"")</f>
        <v/>
      </c>
      <c r="CG631" s="172" t="str">
        <f>IF(SUM(Table1[[#This Row],[Multiple]:[Level (all)62]])&lt;1,IF(Table1[[#This Row],[Beginner]]=1,1,""),"")</f>
        <v/>
      </c>
      <c r="CH631" s="171" t="str">
        <f>IF(SUM(Table1[[#This Row],[Multiple]:[Level (all)62]])&lt;1,IF(Table1[[#This Row],[Intermediate]]=1,1,""),"")</f>
        <v/>
      </c>
      <c r="CI631" s="171" t="str">
        <f>IF(SUM(Table1[[#This Row],[Multiple]:[Level (all)62]])&lt;1,IF(Table1[[#This Row],[Advanced]]=1,1,""),"")</f>
        <v/>
      </c>
      <c r="CJ631" s="171" t="str">
        <f>IF(AND(SUM(Table1[[#This Row],[General]:[Advanced]])&lt;4,SUM(Table1[[#This Row],[General]:[Advanced]])&gt;1),1,"")</f>
        <v/>
      </c>
      <c r="CK631" s="171" t="str">
        <f>Table1[[#This Row],[Level (all)]]</f>
        <v/>
      </c>
      <c r="CL631" s="171" t="str">
        <f>IF(Table1[[#This Row],[Multiple audience]]&lt;&gt;1,IF(Table1[[#This Row],[General Audience]]=1,1,""),"")</f>
        <v/>
      </c>
      <c r="CM631" s="171" t="str">
        <f>IF(Table1[[#This Row],[Multiple audience]]&lt;&gt;1,IF(Table1[[#This Row],[Planners / Designers ]]=1,1,""),"")</f>
        <v/>
      </c>
      <c r="CN631" s="171" t="str">
        <f>IF(Table1[[#This Row],[Multiple audience]]&lt;&gt;1,IF(Table1[[#This Row],[Regulatory Assessors]]=1,1,""),"")</f>
        <v/>
      </c>
      <c r="CO631" s="171" t="str">
        <f>IF(Table1[[#This Row],[Multiple audience]]&lt;&gt;1,IF(Table1[[#This Row],[Builders / Management]]=1,1,""),"")</f>
        <v/>
      </c>
      <c r="CP631" s="171" t="str">
        <f>IF(Table1[[#This Row],[Multiple audience]]&lt;&gt;1,IF(Table1[[#This Row],[Energy / Sus Assessors]]=1,1,""),"")</f>
        <v/>
      </c>
      <c r="CQ631" s="171" t="str">
        <f>IF(Table1[[#This Row],[Multiple audience]]&lt;&gt;1,IF(Table1[[#This Row],[Semi-skilled]]=1,1,""),"")</f>
        <v/>
      </c>
      <c r="CR631" s="171" t="str">
        <f>IF(Table1[[#This Row],[Multiple audience]]&lt;&gt;1,IF(Table1[[#This Row],[Trades]]=1,1,""),"")</f>
        <v/>
      </c>
      <c r="CS631" s="171" t="str">
        <f>IF(Table1[[#This Row],[Multiple audience]]&lt;&gt;1,IF(Table1[[#This Row],[Other]]=1,1,""),"")</f>
        <v/>
      </c>
      <c r="CT631" s="171" t="str">
        <f>IF(SUM(Table1[[#This Row],[General Audience]:[Other]])&gt;1,1,"")</f>
        <v/>
      </c>
      <c r="CU631" s="171" t="str">
        <f>IF(Table1[[#This Row],[Various  ]]&lt;&gt;1,IF(Table1[[#This Row],[Calculator / Software]]=1,1,""),"")</f>
        <v/>
      </c>
      <c r="CV631" s="171" t="str">
        <f>IF(Table1[[#This Row],[Various  ]]&lt;&gt;1,IF(Table1[[#This Row],[Information  ]]=1,1,""),"")</f>
        <v/>
      </c>
      <c r="CW631" s="171" t="str">
        <f>IF(Table1[[#This Row],[Various  ]]&lt;&gt;1,IF(Table1[[#This Row],[Interactive Tool]]=1,1,""),"")</f>
        <v/>
      </c>
      <c r="CX631" s="171" t="str">
        <f>IF(Table1[[#This Row],[Various  ]]&lt;&gt;1,IF(Table1[[#This Row],[Technical Specifications]]=1,1,""),"")</f>
        <v/>
      </c>
      <c r="CY631" s="171" t="str">
        <f>IF(Table1[[#This Row],[Various  ]]&lt;&gt;1,IF(Table1[[#This Row],[Training Resources]]=1,1,""),"")</f>
        <v/>
      </c>
      <c r="CZ631" s="171" t="str">
        <f>IF(Table1[[#This Row],[Various  ]]&lt;&gt;1,IF(Table1[[#This Row],[Toolbox]]=1,1,""),"")</f>
        <v/>
      </c>
      <c r="DA631" s="169" t="str">
        <f>IF(Table1[[#This Row],[Various  ]]&lt;&gt;1,IF(Table1[[#This Row],[Video]]=1,1,""),"")</f>
        <v/>
      </c>
      <c r="DB631" s="169" t="str">
        <f>IF(Table1[[#This Row],[Various  ]]&lt;&gt;1,IF(Table1[[#This Row],[Case study]]=1,1,""),"")</f>
        <v/>
      </c>
      <c r="DC631" s="169" t="str">
        <f>IF(Table1[[#This Row],[Various  ]]&lt;&gt;1,IF(Table1[[#This Row],[Other   ]]=1,1,""),"")</f>
        <v/>
      </c>
      <c r="DD631" s="169" t="str">
        <f>IF(Table1[[#This Row],[Various  ]]&lt;&gt;1,IF(Table1[[#This Row],[Standards]]=1,1,""),"")</f>
        <v/>
      </c>
      <c r="DE631" s="169" t="str">
        <f>IF(Table1[[#This Row],[Various]]=1,1,IF(SUM(Table1[[#This Row],[Calculator / Software]:[Standards]])&gt;1,1,""))</f>
        <v/>
      </c>
      <c r="DF631" s="169" t="str">
        <f>IF(Table1[[#This Row],[Multiple NCC links]]&lt;&gt;1,IF(Table1[[#This Row],[Design]]=1,1,""),"")</f>
        <v/>
      </c>
      <c r="DG631" s="169" t="str">
        <f>IF(Table1[[#This Row],[Multiple NCC links]]&lt;&gt;1,IF(Table1[[#This Row],[Assessment / Verification]]=1,1,""),"")</f>
        <v/>
      </c>
      <c r="DH631" s="169" t="str">
        <f>IF(Table1[[#This Row],[Multiple NCC links]]&lt;&gt;1,IF(Table1[[#This Row],[Climate Specific ]]=1,1,""),"")</f>
        <v/>
      </c>
      <c r="DI631" s="169" t="str">
        <f>IF(Table1[[#This Row],[Multiple NCC links]]&lt;&gt;1,IF(Table1[[#This Row],[Alterations / Additions]]=1,1,""),"")</f>
        <v/>
      </c>
      <c r="DJ631" s="169" t="str">
        <f>IF(Table1[[#This Row],[Multiple NCC links]]&lt;&gt;1,IF(Table1[[#This Row],[Glazing]]=1,1,""),"")</f>
        <v/>
      </c>
      <c r="DK631" s="169" t="str">
        <f>IF(Table1[[#This Row],[Multiple NCC links]]&lt;&gt;1,IF(Table1[[#This Row],[Building Fabric / Thermal / Sealing]]=1,1,""),"")</f>
        <v/>
      </c>
      <c r="DL631" s="169" t="str">
        <f>IF(Table1[[#This Row],[Multiple NCC links]]&lt;&gt;1,IF(Table1[[#This Row],[Lighting]]=1,1,""),"")</f>
        <v/>
      </c>
      <c r="DM631" s="169" t="str">
        <f>IF(Table1[[#This Row],[Multiple NCC links]]&lt;&gt;1,IF(Table1[[#This Row],[HVAC]]=1,1,""),"")</f>
        <v/>
      </c>
      <c r="DN631" s="169" t="str">
        <f>IF(Table1[[#This Row],[Multiple NCC links]]&lt;&gt;1,IF(Table1[[#This Row],[Services]]=1,1,""),"")</f>
        <v/>
      </c>
      <c r="DO631" s="169" t="str">
        <f>IF(Table1[[#This Row],[Multiple NCC links]]&lt;&gt;1,IF(Table1[[#This Row],[Maintenance &amp; Monitoring]]=1,1,""),"")</f>
        <v/>
      </c>
      <c r="DP631" s="169" t="str">
        <f>IF(Table1[[#This Row],[Multiple NCC links]]&lt;&gt;1,IF(Table1[[#This Row],[Hand over / Operations]]=1,1,""),"")</f>
        <v/>
      </c>
      <c r="DQ631" s="169" t="str">
        <f>IF(Table1[[#This Row],[Multiple NCC links]]&lt;&gt;1,IF(Table1[[#This Row],[As built assessment]]=1,1,""),"")</f>
        <v/>
      </c>
      <c r="DR631" s="169" t="str">
        <f>IF(Table1[[#This Row],[Multiple NCC links]]&lt;&gt;1,IF(Table1[[#This Row],[Beyond compliance]]=1,1,""),"")</f>
        <v/>
      </c>
      <c r="DS631" s="169" t="str">
        <f>IF(SUM(Table1[[#This Row],[Design]:[Beyond compliance]])&gt;1,1,"")</f>
        <v/>
      </c>
      <c r="DT631" s="169" t="str">
        <f>IF(Table1[[#This Row],[Both Residential &amp; Commercial4]]&lt;&gt;1,IF(Table1[[#This Row],[Residential]]=1,1,""),"")</f>
        <v/>
      </c>
      <c r="DU631" s="169" t="str">
        <f>IF(Table1[[#This Row],[Both Residential &amp; Commercial4]]&lt;&gt;1,IF(Table1[[#This Row],[Commercial]]=1,1,""),"")</f>
        <v/>
      </c>
      <c r="DV631" s="169" t="str">
        <f>Table1[[#This Row],[Residential &amp; Commercial]]</f>
        <v/>
      </c>
      <c r="DW631" s="169"/>
    </row>
    <row r="632" spans="1:127" s="49" customFormat="1" ht="20.25" thickTop="1" thickBot="1" x14ac:dyDescent="0.35">
      <c r="A632" s="97"/>
      <c r="B632" s="97"/>
      <c r="C632" s="88"/>
      <c r="D632" s="88"/>
      <c r="E632" s="176"/>
      <c r="F632" s="176"/>
      <c r="G632" s="176"/>
      <c r="H632" s="176"/>
      <c r="I632" s="90" t="str">
        <f>IF(AND(Table1[[#This Row],[General]]=1,Table1[[#This Row],[Beginner]]=1,Table1[[#This Row],[Intermediate]]=1,Table1[[#This Row],[Advanced]]=1),1,"")</f>
        <v/>
      </c>
      <c r="J632" s="90" t="str">
        <f>CONCATENATE(IF(Table1[[#This Row],[General]]=1,"General, ",""), IF(Table1[[#This Row],[Beginner]]=1,"Beginner, ",""),IF(Table1[[#This Row],[Intermediate]]=1,"Intermediate, ",""), IF(Table1[[#This Row],[Advanced]]=1,"Advanced",""))</f>
        <v/>
      </c>
      <c r="K632" s="91"/>
      <c r="L632" s="179"/>
      <c r="M632" s="91"/>
      <c r="N632" s="91"/>
      <c r="O632" s="159"/>
      <c r="P632" s="91"/>
      <c r="Q632" s="91"/>
      <c r="R632" s="91"/>
      <c r="S63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32" s="102"/>
      <c r="U632" s="102"/>
      <c r="V632" s="240"/>
      <c r="W632" s="240"/>
      <c r="X632" s="102"/>
      <c r="Y632" s="102"/>
      <c r="Z632" s="102"/>
      <c r="AA632" s="102"/>
      <c r="AB632" s="102"/>
      <c r="AC632" s="102"/>
      <c r="AD632" s="102"/>
      <c r="AE632" s="102"/>
      <c r="AF632" s="102"/>
      <c r="AG63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32" s="103"/>
      <c r="AI632" s="103"/>
      <c r="AJ632" s="103"/>
      <c r="AK632" s="74" t="str">
        <f>CONCATENATE(IF(Table1[[#This Row],[Digital]]=1,"Digital, ",""),IF(Table1[[#This Row],[Face to Face]]=1,"Face to face, ",""),IF(Table1[[#This Row],[Blended]]=1,"Blended",""))</f>
        <v/>
      </c>
      <c r="AL632" s="99"/>
      <c r="AM632" s="104"/>
      <c r="AN632" s="130"/>
      <c r="AO632" s="94"/>
      <c r="AP632" s="182"/>
      <c r="AQ632" s="94"/>
      <c r="AR632" s="94"/>
      <c r="AS632" s="94"/>
      <c r="AT632" s="94"/>
      <c r="AU632" s="94"/>
      <c r="AV632" s="182"/>
      <c r="AW632" s="182"/>
      <c r="AX632" s="182"/>
      <c r="AY632" s="94"/>
      <c r="AZ63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3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32" s="95"/>
      <c r="BC632" s="95"/>
      <c r="BD632" s="90" t="str">
        <f>IF(AND(Table1[[#This Row],[Residential]]=1,Table1[[#This Row],[Commercial]]=1),1,"")</f>
        <v/>
      </c>
      <c r="BE632" s="90" t="str">
        <f>CONCATENATE(IF(Table1[[#This Row],[Residential]]=1,"Residential, ",""),IF(Table1[[#This Row],[Commercial]]=1,"Commercial",""))</f>
        <v/>
      </c>
      <c r="BF632" s="94"/>
      <c r="BG632" s="94"/>
      <c r="BH632" s="94"/>
      <c r="BI632" s="94"/>
      <c r="BJ632" s="94"/>
      <c r="BK632" s="94"/>
      <c r="BL632" s="94"/>
      <c r="BM632" s="182"/>
      <c r="BN632" s="94"/>
      <c r="BO63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32" s="178"/>
      <c r="BQ632" s="120"/>
      <c r="BR632" s="132"/>
      <c r="BS632" s="120"/>
      <c r="BT632" s="175"/>
      <c r="BU632" s="175"/>
      <c r="BV632" s="175"/>
      <c r="BW632" s="121"/>
      <c r="BX632" s="121"/>
      <c r="BY632" s="121"/>
      <c r="BZ632" s="227"/>
      <c r="CA63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32" s="48">
        <f>COUNTIF(Table1[[#This Row],[Validity]:[Alignment with NCC (Yes=1,No=0)]],"N/A")</f>
        <v>0</v>
      </c>
      <c r="CC632" s="48">
        <f>IF(ISERROR(Table1[[#This Row],[Total Quality Score (out of 10)]]/(4-Table1[[#This Row],[N/A Count]])),0,Table1[[#This Row],[Total Quality Score (out of 10)]]/(4-Table1[[#This Row],[N/A Count]]))</f>
        <v>0</v>
      </c>
      <c r="CD632" s="106"/>
      <c r="CE632" s="106"/>
      <c r="CF632" s="172" t="str">
        <f>IF(SUM(Table1[[#This Row],[Multiple]:[Level (all)62]])&lt;1,IF(Table1[[#This Row],[General]]=1,1,""),"")</f>
        <v/>
      </c>
      <c r="CG632" s="172" t="str">
        <f>IF(SUM(Table1[[#This Row],[Multiple]:[Level (all)62]])&lt;1,IF(Table1[[#This Row],[Beginner]]=1,1,""),"")</f>
        <v/>
      </c>
      <c r="CH632" s="171" t="str">
        <f>IF(SUM(Table1[[#This Row],[Multiple]:[Level (all)62]])&lt;1,IF(Table1[[#This Row],[Intermediate]]=1,1,""),"")</f>
        <v/>
      </c>
      <c r="CI632" s="171" t="str">
        <f>IF(SUM(Table1[[#This Row],[Multiple]:[Level (all)62]])&lt;1,IF(Table1[[#This Row],[Advanced]]=1,1,""),"")</f>
        <v/>
      </c>
      <c r="CJ632" s="171" t="str">
        <f>IF(AND(SUM(Table1[[#This Row],[General]:[Advanced]])&lt;4,SUM(Table1[[#This Row],[General]:[Advanced]])&gt;1),1,"")</f>
        <v/>
      </c>
      <c r="CK632" s="171" t="str">
        <f>Table1[[#This Row],[Level (all)]]</f>
        <v/>
      </c>
      <c r="CL632" s="171" t="str">
        <f>IF(Table1[[#This Row],[Multiple audience]]&lt;&gt;1,IF(Table1[[#This Row],[General Audience]]=1,1,""),"")</f>
        <v/>
      </c>
      <c r="CM632" s="171" t="str">
        <f>IF(Table1[[#This Row],[Multiple audience]]&lt;&gt;1,IF(Table1[[#This Row],[Planners / Designers ]]=1,1,""),"")</f>
        <v/>
      </c>
      <c r="CN632" s="171" t="str">
        <f>IF(Table1[[#This Row],[Multiple audience]]&lt;&gt;1,IF(Table1[[#This Row],[Regulatory Assessors]]=1,1,""),"")</f>
        <v/>
      </c>
      <c r="CO632" s="171" t="str">
        <f>IF(Table1[[#This Row],[Multiple audience]]&lt;&gt;1,IF(Table1[[#This Row],[Builders / Management]]=1,1,""),"")</f>
        <v/>
      </c>
      <c r="CP632" s="171" t="str">
        <f>IF(Table1[[#This Row],[Multiple audience]]&lt;&gt;1,IF(Table1[[#This Row],[Energy / Sus Assessors]]=1,1,""),"")</f>
        <v/>
      </c>
      <c r="CQ632" s="171" t="str">
        <f>IF(Table1[[#This Row],[Multiple audience]]&lt;&gt;1,IF(Table1[[#This Row],[Semi-skilled]]=1,1,""),"")</f>
        <v/>
      </c>
      <c r="CR632" s="171" t="str">
        <f>IF(Table1[[#This Row],[Multiple audience]]&lt;&gt;1,IF(Table1[[#This Row],[Trades]]=1,1,""),"")</f>
        <v/>
      </c>
      <c r="CS632" s="171" t="str">
        <f>IF(Table1[[#This Row],[Multiple audience]]&lt;&gt;1,IF(Table1[[#This Row],[Other]]=1,1,""),"")</f>
        <v/>
      </c>
      <c r="CT632" s="171" t="str">
        <f>IF(SUM(Table1[[#This Row],[General Audience]:[Other]])&gt;1,1,"")</f>
        <v/>
      </c>
      <c r="CU632" s="171" t="str">
        <f>IF(Table1[[#This Row],[Various  ]]&lt;&gt;1,IF(Table1[[#This Row],[Calculator / Software]]=1,1,""),"")</f>
        <v/>
      </c>
      <c r="CV632" s="171" t="str">
        <f>IF(Table1[[#This Row],[Various  ]]&lt;&gt;1,IF(Table1[[#This Row],[Information  ]]=1,1,""),"")</f>
        <v/>
      </c>
      <c r="CW632" s="171" t="str">
        <f>IF(Table1[[#This Row],[Various  ]]&lt;&gt;1,IF(Table1[[#This Row],[Interactive Tool]]=1,1,""),"")</f>
        <v/>
      </c>
      <c r="CX632" s="171" t="str">
        <f>IF(Table1[[#This Row],[Various  ]]&lt;&gt;1,IF(Table1[[#This Row],[Technical Specifications]]=1,1,""),"")</f>
        <v/>
      </c>
      <c r="CY632" s="171" t="str">
        <f>IF(Table1[[#This Row],[Various  ]]&lt;&gt;1,IF(Table1[[#This Row],[Training Resources]]=1,1,""),"")</f>
        <v/>
      </c>
      <c r="CZ632" s="171" t="str">
        <f>IF(Table1[[#This Row],[Various  ]]&lt;&gt;1,IF(Table1[[#This Row],[Toolbox]]=1,1,""),"")</f>
        <v/>
      </c>
      <c r="DA632" s="169" t="str">
        <f>IF(Table1[[#This Row],[Various  ]]&lt;&gt;1,IF(Table1[[#This Row],[Video]]=1,1,""),"")</f>
        <v/>
      </c>
      <c r="DB632" s="169" t="str">
        <f>IF(Table1[[#This Row],[Various  ]]&lt;&gt;1,IF(Table1[[#This Row],[Case study]]=1,1,""),"")</f>
        <v/>
      </c>
      <c r="DC632" s="169" t="str">
        <f>IF(Table1[[#This Row],[Various  ]]&lt;&gt;1,IF(Table1[[#This Row],[Other   ]]=1,1,""),"")</f>
        <v/>
      </c>
      <c r="DD632" s="169" t="str">
        <f>IF(Table1[[#This Row],[Various  ]]&lt;&gt;1,IF(Table1[[#This Row],[Standards]]=1,1,""),"")</f>
        <v/>
      </c>
      <c r="DE632" s="169" t="str">
        <f>IF(Table1[[#This Row],[Various]]=1,1,IF(SUM(Table1[[#This Row],[Calculator / Software]:[Standards]])&gt;1,1,""))</f>
        <v/>
      </c>
      <c r="DF632" s="169" t="str">
        <f>IF(Table1[[#This Row],[Multiple NCC links]]&lt;&gt;1,IF(Table1[[#This Row],[Design]]=1,1,""),"")</f>
        <v/>
      </c>
      <c r="DG632" s="169" t="str">
        <f>IF(Table1[[#This Row],[Multiple NCC links]]&lt;&gt;1,IF(Table1[[#This Row],[Assessment / Verification]]=1,1,""),"")</f>
        <v/>
      </c>
      <c r="DH632" s="169" t="str">
        <f>IF(Table1[[#This Row],[Multiple NCC links]]&lt;&gt;1,IF(Table1[[#This Row],[Climate Specific ]]=1,1,""),"")</f>
        <v/>
      </c>
      <c r="DI632" s="169" t="str">
        <f>IF(Table1[[#This Row],[Multiple NCC links]]&lt;&gt;1,IF(Table1[[#This Row],[Alterations / Additions]]=1,1,""),"")</f>
        <v/>
      </c>
      <c r="DJ632" s="169" t="str">
        <f>IF(Table1[[#This Row],[Multiple NCC links]]&lt;&gt;1,IF(Table1[[#This Row],[Glazing]]=1,1,""),"")</f>
        <v/>
      </c>
      <c r="DK632" s="169" t="str">
        <f>IF(Table1[[#This Row],[Multiple NCC links]]&lt;&gt;1,IF(Table1[[#This Row],[Building Fabric / Thermal / Sealing]]=1,1,""),"")</f>
        <v/>
      </c>
      <c r="DL632" s="169" t="str">
        <f>IF(Table1[[#This Row],[Multiple NCC links]]&lt;&gt;1,IF(Table1[[#This Row],[Lighting]]=1,1,""),"")</f>
        <v/>
      </c>
      <c r="DM632" s="169" t="str">
        <f>IF(Table1[[#This Row],[Multiple NCC links]]&lt;&gt;1,IF(Table1[[#This Row],[HVAC]]=1,1,""),"")</f>
        <v/>
      </c>
      <c r="DN632" s="169" t="str">
        <f>IF(Table1[[#This Row],[Multiple NCC links]]&lt;&gt;1,IF(Table1[[#This Row],[Services]]=1,1,""),"")</f>
        <v/>
      </c>
      <c r="DO632" s="169" t="str">
        <f>IF(Table1[[#This Row],[Multiple NCC links]]&lt;&gt;1,IF(Table1[[#This Row],[Maintenance &amp; Monitoring]]=1,1,""),"")</f>
        <v/>
      </c>
      <c r="DP632" s="169" t="str">
        <f>IF(Table1[[#This Row],[Multiple NCC links]]&lt;&gt;1,IF(Table1[[#This Row],[Hand over / Operations]]=1,1,""),"")</f>
        <v/>
      </c>
      <c r="DQ632" s="169" t="str">
        <f>IF(Table1[[#This Row],[Multiple NCC links]]&lt;&gt;1,IF(Table1[[#This Row],[As built assessment]]=1,1,""),"")</f>
        <v/>
      </c>
      <c r="DR632" s="169" t="str">
        <f>IF(Table1[[#This Row],[Multiple NCC links]]&lt;&gt;1,IF(Table1[[#This Row],[Beyond compliance]]=1,1,""),"")</f>
        <v/>
      </c>
      <c r="DS632" s="169" t="str">
        <f>IF(SUM(Table1[[#This Row],[Design]:[Beyond compliance]])&gt;1,1,"")</f>
        <v/>
      </c>
      <c r="DT632" s="169" t="str">
        <f>IF(Table1[[#This Row],[Both Residential &amp; Commercial4]]&lt;&gt;1,IF(Table1[[#This Row],[Residential]]=1,1,""),"")</f>
        <v/>
      </c>
      <c r="DU632" s="169" t="str">
        <f>IF(Table1[[#This Row],[Both Residential &amp; Commercial4]]&lt;&gt;1,IF(Table1[[#This Row],[Commercial]]=1,1,""),"")</f>
        <v/>
      </c>
      <c r="DV632" s="169" t="str">
        <f>Table1[[#This Row],[Residential &amp; Commercial]]</f>
        <v/>
      </c>
      <c r="DW632" s="169"/>
    </row>
    <row r="633" spans="1:127" s="49" customFormat="1" ht="20.25" thickTop="1" thickBot="1" x14ac:dyDescent="0.35">
      <c r="A633" s="97"/>
      <c r="B633" s="97"/>
      <c r="C633" s="88"/>
      <c r="D633" s="88"/>
      <c r="E633" s="176"/>
      <c r="F633" s="176"/>
      <c r="G633" s="176"/>
      <c r="H633" s="176"/>
      <c r="I633" s="90" t="str">
        <f>IF(AND(Table1[[#This Row],[General]]=1,Table1[[#This Row],[Beginner]]=1,Table1[[#This Row],[Intermediate]]=1,Table1[[#This Row],[Advanced]]=1),1,"")</f>
        <v/>
      </c>
      <c r="J633" s="90" t="str">
        <f>CONCATENATE(IF(Table1[[#This Row],[General]]=1,"General, ",""), IF(Table1[[#This Row],[Beginner]]=1,"Beginner, ",""),IF(Table1[[#This Row],[Intermediate]]=1,"Intermediate, ",""), IF(Table1[[#This Row],[Advanced]]=1,"Advanced",""))</f>
        <v/>
      </c>
      <c r="K633" s="91"/>
      <c r="L633" s="179"/>
      <c r="M633" s="91"/>
      <c r="N633" s="91"/>
      <c r="O633" s="159"/>
      <c r="P633" s="91"/>
      <c r="Q633" s="91"/>
      <c r="R633" s="91"/>
      <c r="S63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33" s="102"/>
      <c r="U633" s="102"/>
      <c r="V633" s="240"/>
      <c r="W633" s="240"/>
      <c r="X633" s="102"/>
      <c r="Y633" s="102"/>
      <c r="Z633" s="102"/>
      <c r="AA633" s="102"/>
      <c r="AB633" s="102"/>
      <c r="AC633" s="102"/>
      <c r="AD633" s="102"/>
      <c r="AE633" s="102"/>
      <c r="AF633" s="102"/>
      <c r="AG63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33" s="103"/>
      <c r="AI633" s="103"/>
      <c r="AJ633" s="103"/>
      <c r="AK633" s="74" t="str">
        <f>CONCATENATE(IF(Table1[[#This Row],[Digital]]=1,"Digital, ",""),IF(Table1[[#This Row],[Face to Face]]=1,"Face to face, ",""),IF(Table1[[#This Row],[Blended]]=1,"Blended",""))</f>
        <v/>
      </c>
      <c r="AL633" s="99"/>
      <c r="AM633" s="104"/>
      <c r="AN633" s="130"/>
      <c r="AO633" s="94"/>
      <c r="AP633" s="182"/>
      <c r="AQ633" s="94"/>
      <c r="AR633" s="94"/>
      <c r="AS633" s="94"/>
      <c r="AT633" s="94"/>
      <c r="AU633" s="94"/>
      <c r="AV633" s="182"/>
      <c r="AW633" s="182"/>
      <c r="AX633" s="182"/>
      <c r="AY633" s="94"/>
      <c r="AZ63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3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33" s="95"/>
      <c r="BC633" s="95"/>
      <c r="BD633" s="90" t="str">
        <f>IF(AND(Table1[[#This Row],[Residential]]=1,Table1[[#This Row],[Commercial]]=1),1,"")</f>
        <v/>
      </c>
      <c r="BE633" s="90" t="str">
        <f>CONCATENATE(IF(Table1[[#This Row],[Residential]]=1,"Residential, ",""),IF(Table1[[#This Row],[Commercial]]=1,"Commercial",""))</f>
        <v/>
      </c>
      <c r="BF633" s="94"/>
      <c r="BG633" s="94"/>
      <c r="BH633" s="94"/>
      <c r="BI633" s="94"/>
      <c r="BJ633" s="94"/>
      <c r="BK633" s="94"/>
      <c r="BL633" s="94"/>
      <c r="BM633" s="182"/>
      <c r="BN633" s="94"/>
      <c r="BO63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33" s="178"/>
      <c r="BQ633" s="120"/>
      <c r="BR633" s="132"/>
      <c r="BS633" s="120"/>
      <c r="BT633" s="175"/>
      <c r="BU633" s="175"/>
      <c r="BV633" s="175"/>
      <c r="BW633" s="121"/>
      <c r="BX633" s="121"/>
      <c r="BY633" s="121"/>
      <c r="BZ633" s="227"/>
      <c r="CA63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33" s="48">
        <f>COUNTIF(Table1[[#This Row],[Validity]:[Alignment with NCC (Yes=1,No=0)]],"N/A")</f>
        <v>0</v>
      </c>
      <c r="CC633" s="48">
        <f>IF(ISERROR(Table1[[#This Row],[Total Quality Score (out of 10)]]/(4-Table1[[#This Row],[N/A Count]])),0,Table1[[#This Row],[Total Quality Score (out of 10)]]/(4-Table1[[#This Row],[N/A Count]]))</f>
        <v>0</v>
      </c>
      <c r="CD633" s="106"/>
      <c r="CE633" s="106"/>
      <c r="CF633" s="172" t="str">
        <f>IF(SUM(Table1[[#This Row],[Multiple]:[Level (all)62]])&lt;1,IF(Table1[[#This Row],[General]]=1,1,""),"")</f>
        <v/>
      </c>
      <c r="CG633" s="172" t="str">
        <f>IF(SUM(Table1[[#This Row],[Multiple]:[Level (all)62]])&lt;1,IF(Table1[[#This Row],[Beginner]]=1,1,""),"")</f>
        <v/>
      </c>
      <c r="CH633" s="171" t="str">
        <f>IF(SUM(Table1[[#This Row],[Multiple]:[Level (all)62]])&lt;1,IF(Table1[[#This Row],[Intermediate]]=1,1,""),"")</f>
        <v/>
      </c>
      <c r="CI633" s="171" t="str">
        <f>IF(SUM(Table1[[#This Row],[Multiple]:[Level (all)62]])&lt;1,IF(Table1[[#This Row],[Advanced]]=1,1,""),"")</f>
        <v/>
      </c>
      <c r="CJ633" s="171" t="str">
        <f>IF(AND(SUM(Table1[[#This Row],[General]:[Advanced]])&lt;4,SUM(Table1[[#This Row],[General]:[Advanced]])&gt;1),1,"")</f>
        <v/>
      </c>
      <c r="CK633" s="171" t="str">
        <f>Table1[[#This Row],[Level (all)]]</f>
        <v/>
      </c>
      <c r="CL633" s="171" t="str">
        <f>IF(Table1[[#This Row],[Multiple audience]]&lt;&gt;1,IF(Table1[[#This Row],[General Audience]]=1,1,""),"")</f>
        <v/>
      </c>
      <c r="CM633" s="171" t="str">
        <f>IF(Table1[[#This Row],[Multiple audience]]&lt;&gt;1,IF(Table1[[#This Row],[Planners / Designers ]]=1,1,""),"")</f>
        <v/>
      </c>
      <c r="CN633" s="171" t="str">
        <f>IF(Table1[[#This Row],[Multiple audience]]&lt;&gt;1,IF(Table1[[#This Row],[Regulatory Assessors]]=1,1,""),"")</f>
        <v/>
      </c>
      <c r="CO633" s="171" t="str">
        <f>IF(Table1[[#This Row],[Multiple audience]]&lt;&gt;1,IF(Table1[[#This Row],[Builders / Management]]=1,1,""),"")</f>
        <v/>
      </c>
      <c r="CP633" s="171" t="str">
        <f>IF(Table1[[#This Row],[Multiple audience]]&lt;&gt;1,IF(Table1[[#This Row],[Energy / Sus Assessors]]=1,1,""),"")</f>
        <v/>
      </c>
      <c r="CQ633" s="171" t="str">
        <f>IF(Table1[[#This Row],[Multiple audience]]&lt;&gt;1,IF(Table1[[#This Row],[Semi-skilled]]=1,1,""),"")</f>
        <v/>
      </c>
      <c r="CR633" s="171" t="str">
        <f>IF(Table1[[#This Row],[Multiple audience]]&lt;&gt;1,IF(Table1[[#This Row],[Trades]]=1,1,""),"")</f>
        <v/>
      </c>
      <c r="CS633" s="171" t="str">
        <f>IF(Table1[[#This Row],[Multiple audience]]&lt;&gt;1,IF(Table1[[#This Row],[Other]]=1,1,""),"")</f>
        <v/>
      </c>
      <c r="CT633" s="171" t="str">
        <f>IF(SUM(Table1[[#This Row],[General Audience]:[Other]])&gt;1,1,"")</f>
        <v/>
      </c>
      <c r="CU633" s="171" t="str">
        <f>IF(Table1[[#This Row],[Various  ]]&lt;&gt;1,IF(Table1[[#This Row],[Calculator / Software]]=1,1,""),"")</f>
        <v/>
      </c>
      <c r="CV633" s="171" t="str">
        <f>IF(Table1[[#This Row],[Various  ]]&lt;&gt;1,IF(Table1[[#This Row],[Information  ]]=1,1,""),"")</f>
        <v/>
      </c>
      <c r="CW633" s="171" t="str">
        <f>IF(Table1[[#This Row],[Various  ]]&lt;&gt;1,IF(Table1[[#This Row],[Interactive Tool]]=1,1,""),"")</f>
        <v/>
      </c>
      <c r="CX633" s="171" t="str">
        <f>IF(Table1[[#This Row],[Various  ]]&lt;&gt;1,IF(Table1[[#This Row],[Technical Specifications]]=1,1,""),"")</f>
        <v/>
      </c>
      <c r="CY633" s="171" t="str">
        <f>IF(Table1[[#This Row],[Various  ]]&lt;&gt;1,IF(Table1[[#This Row],[Training Resources]]=1,1,""),"")</f>
        <v/>
      </c>
      <c r="CZ633" s="171" t="str">
        <f>IF(Table1[[#This Row],[Various  ]]&lt;&gt;1,IF(Table1[[#This Row],[Toolbox]]=1,1,""),"")</f>
        <v/>
      </c>
      <c r="DA633" s="169" t="str">
        <f>IF(Table1[[#This Row],[Various  ]]&lt;&gt;1,IF(Table1[[#This Row],[Video]]=1,1,""),"")</f>
        <v/>
      </c>
      <c r="DB633" s="169" t="str">
        <f>IF(Table1[[#This Row],[Various  ]]&lt;&gt;1,IF(Table1[[#This Row],[Case study]]=1,1,""),"")</f>
        <v/>
      </c>
      <c r="DC633" s="169" t="str">
        <f>IF(Table1[[#This Row],[Various  ]]&lt;&gt;1,IF(Table1[[#This Row],[Other   ]]=1,1,""),"")</f>
        <v/>
      </c>
      <c r="DD633" s="169" t="str">
        <f>IF(Table1[[#This Row],[Various  ]]&lt;&gt;1,IF(Table1[[#This Row],[Standards]]=1,1,""),"")</f>
        <v/>
      </c>
      <c r="DE633" s="169" t="str">
        <f>IF(Table1[[#This Row],[Various]]=1,1,IF(SUM(Table1[[#This Row],[Calculator / Software]:[Standards]])&gt;1,1,""))</f>
        <v/>
      </c>
      <c r="DF633" s="169" t="str">
        <f>IF(Table1[[#This Row],[Multiple NCC links]]&lt;&gt;1,IF(Table1[[#This Row],[Design]]=1,1,""),"")</f>
        <v/>
      </c>
      <c r="DG633" s="169" t="str">
        <f>IF(Table1[[#This Row],[Multiple NCC links]]&lt;&gt;1,IF(Table1[[#This Row],[Assessment / Verification]]=1,1,""),"")</f>
        <v/>
      </c>
      <c r="DH633" s="169" t="str">
        <f>IF(Table1[[#This Row],[Multiple NCC links]]&lt;&gt;1,IF(Table1[[#This Row],[Climate Specific ]]=1,1,""),"")</f>
        <v/>
      </c>
      <c r="DI633" s="169" t="str">
        <f>IF(Table1[[#This Row],[Multiple NCC links]]&lt;&gt;1,IF(Table1[[#This Row],[Alterations / Additions]]=1,1,""),"")</f>
        <v/>
      </c>
      <c r="DJ633" s="169" t="str">
        <f>IF(Table1[[#This Row],[Multiple NCC links]]&lt;&gt;1,IF(Table1[[#This Row],[Glazing]]=1,1,""),"")</f>
        <v/>
      </c>
      <c r="DK633" s="169" t="str">
        <f>IF(Table1[[#This Row],[Multiple NCC links]]&lt;&gt;1,IF(Table1[[#This Row],[Building Fabric / Thermal / Sealing]]=1,1,""),"")</f>
        <v/>
      </c>
      <c r="DL633" s="169" t="str">
        <f>IF(Table1[[#This Row],[Multiple NCC links]]&lt;&gt;1,IF(Table1[[#This Row],[Lighting]]=1,1,""),"")</f>
        <v/>
      </c>
      <c r="DM633" s="169" t="str">
        <f>IF(Table1[[#This Row],[Multiple NCC links]]&lt;&gt;1,IF(Table1[[#This Row],[HVAC]]=1,1,""),"")</f>
        <v/>
      </c>
      <c r="DN633" s="169" t="str">
        <f>IF(Table1[[#This Row],[Multiple NCC links]]&lt;&gt;1,IF(Table1[[#This Row],[Services]]=1,1,""),"")</f>
        <v/>
      </c>
      <c r="DO633" s="169" t="str">
        <f>IF(Table1[[#This Row],[Multiple NCC links]]&lt;&gt;1,IF(Table1[[#This Row],[Maintenance &amp; Monitoring]]=1,1,""),"")</f>
        <v/>
      </c>
      <c r="DP633" s="169" t="str">
        <f>IF(Table1[[#This Row],[Multiple NCC links]]&lt;&gt;1,IF(Table1[[#This Row],[Hand over / Operations]]=1,1,""),"")</f>
        <v/>
      </c>
      <c r="DQ633" s="169" t="str">
        <f>IF(Table1[[#This Row],[Multiple NCC links]]&lt;&gt;1,IF(Table1[[#This Row],[As built assessment]]=1,1,""),"")</f>
        <v/>
      </c>
      <c r="DR633" s="169" t="str">
        <f>IF(Table1[[#This Row],[Multiple NCC links]]&lt;&gt;1,IF(Table1[[#This Row],[Beyond compliance]]=1,1,""),"")</f>
        <v/>
      </c>
      <c r="DS633" s="169" t="str">
        <f>IF(SUM(Table1[[#This Row],[Design]:[Beyond compliance]])&gt;1,1,"")</f>
        <v/>
      </c>
      <c r="DT633" s="169" t="str">
        <f>IF(Table1[[#This Row],[Both Residential &amp; Commercial4]]&lt;&gt;1,IF(Table1[[#This Row],[Residential]]=1,1,""),"")</f>
        <v/>
      </c>
      <c r="DU633" s="169" t="str">
        <f>IF(Table1[[#This Row],[Both Residential &amp; Commercial4]]&lt;&gt;1,IF(Table1[[#This Row],[Commercial]]=1,1,""),"")</f>
        <v/>
      </c>
      <c r="DV633" s="169" t="str">
        <f>Table1[[#This Row],[Residential &amp; Commercial]]</f>
        <v/>
      </c>
      <c r="DW633" s="169"/>
    </row>
    <row r="634" spans="1:127" s="49" customFormat="1" ht="20.25" thickTop="1" thickBot="1" x14ac:dyDescent="0.35">
      <c r="A634" s="97"/>
      <c r="B634" s="97"/>
      <c r="C634" s="88"/>
      <c r="D634" s="88"/>
      <c r="E634" s="176"/>
      <c r="F634" s="176"/>
      <c r="G634" s="176"/>
      <c r="H634" s="176"/>
      <c r="I634" s="90" t="str">
        <f>IF(AND(Table1[[#This Row],[General]]=1,Table1[[#This Row],[Beginner]]=1,Table1[[#This Row],[Intermediate]]=1,Table1[[#This Row],[Advanced]]=1),1,"")</f>
        <v/>
      </c>
      <c r="J634" s="90" t="str">
        <f>CONCATENATE(IF(Table1[[#This Row],[General]]=1,"General, ",""), IF(Table1[[#This Row],[Beginner]]=1,"Beginner, ",""),IF(Table1[[#This Row],[Intermediate]]=1,"Intermediate, ",""), IF(Table1[[#This Row],[Advanced]]=1,"Advanced",""))</f>
        <v/>
      </c>
      <c r="K634" s="91"/>
      <c r="L634" s="179"/>
      <c r="M634" s="91"/>
      <c r="N634" s="91"/>
      <c r="O634" s="159"/>
      <c r="P634" s="91"/>
      <c r="Q634" s="91"/>
      <c r="R634" s="91"/>
      <c r="S63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34" s="102"/>
      <c r="U634" s="102"/>
      <c r="V634" s="240"/>
      <c r="W634" s="240"/>
      <c r="X634" s="102"/>
      <c r="Y634" s="102"/>
      <c r="Z634" s="102"/>
      <c r="AA634" s="102"/>
      <c r="AB634" s="102"/>
      <c r="AC634" s="102"/>
      <c r="AD634" s="102"/>
      <c r="AE634" s="102"/>
      <c r="AF634" s="102"/>
      <c r="AG63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34" s="103"/>
      <c r="AI634" s="103"/>
      <c r="AJ634" s="103"/>
      <c r="AK634" s="74" t="str">
        <f>CONCATENATE(IF(Table1[[#This Row],[Digital]]=1,"Digital, ",""),IF(Table1[[#This Row],[Face to Face]]=1,"Face to face, ",""),IF(Table1[[#This Row],[Blended]]=1,"Blended",""))</f>
        <v/>
      </c>
      <c r="AL634" s="99"/>
      <c r="AM634" s="104"/>
      <c r="AN634" s="130"/>
      <c r="AO634" s="94"/>
      <c r="AP634" s="182"/>
      <c r="AQ634" s="94"/>
      <c r="AR634" s="94"/>
      <c r="AS634" s="94"/>
      <c r="AT634" s="94"/>
      <c r="AU634" s="94"/>
      <c r="AV634" s="182"/>
      <c r="AW634" s="182"/>
      <c r="AX634" s="182"/>
      <c r="AY634" s="94"/>
      <c r="AZ63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3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34" s="95"/>
      <c r="BC634" s="95"/>
      <c r="BD634" s="90" t="str">
        <f>IF(AND(Table1[[#This Row],[Residential]]=1,Table1[[#This Row],[Commercial]]=1),1,"")</f>
        <v/>
      </c>
      <c r="BE634" s="90" t="str">
        <f>CONCATENATE(IF(Table1[[#This Row],[Residential]]=1,"Residential, ",""),IF(Table1[[#This Row],[Commercial]]=1,"Commercial",""))</f>
        <v/>
      </c>
      <c r="BF634" s="94"/>
      <c r="BG634" s="94"/>
      <c r="BH634" s="94"/>
      <c r="BI634" s="94"/>
      <c r="BJ634" s="94"/>
      <c r="BK634" s="94"/>
      <c r="BL634" s="94"/>
      <c r="BM634" s="182"/>
      <c r="BN634" s="94"/>
      <c r="BO63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34" s="178"/>
      <c r="BQ634" s="120"/>
      <c r="BR634" s="132"/>
      <c r="BS634" s="120"/>
      <c r="BT634" s="175"/>
      <c r="BU634" s="175"/>
      <c r="BV634" s="175"/>
      <c r="BW634" s="121"/>
      <c r="BX634" s="121"/>
      <c r="BY634" s="121"/>
      <c r="BZ634" s="227"/>
      <c r="CA63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34" s="48">
        <f>COUNTIF(Table1[[#This Row],[Validity]:[Alignment with NCC (Yes=1,No=0)]],"N/A")</f>
        <v>0</v>
      </c>
      <c r="CC634" s="48">
        <f>IF(ISERROR(Table1[[#This Row],[Total Quality Score (out of 10)]]/(4-Table1[[#This Row],[N/A Count]])),0,Table1[[#This Row],[Total Quality Score (out of 10)]]/(4-Table1[[#This Row],[N/A Count]]))</f>
        <v>0</v>
      </c>
      <c r="CD634" s="106"/>
      <c r="CE634" s="106"/>
      <c r="CF634" s="172" t="str">
        <f>IF(SUM(Table1[[#This Row],[Multiple]:[Level (all)62]])&lt;1,IF(Table1[[#This Row],[General]]=1,1,""),"")</f>
        <v/>
      </c>
      <c r="CG634" s="172" t="str">
        <f>IF(SUM(Table1[[#This Row],[Multiple]:[Level (all)62]])&lt;1,IF(Table1[[#This Row],[Beginner]]=1,1,""),"")</f>
        <v/>
      </c>
      <c r="CH634" s="171" t="str">
        <f>IF(SUM(Table1[[#This Row],[Multiple]:[Level (all)62]])&lt;1,IF(Table1[[#This Row],[Intermediate]]=1,1,""),"")</f>
        <v/>
      </c>
      <c r="CI634" s="171" t="str">
        <f>IF(SUM(Table1[[#This Row],[Multiple]:[Level (all)62]])&lt;1,IF(Table1[[#This Row],[Advanced]]=1,1,""),"")</f>
        <v/>
      </c>
      <c r="CJ634" s="171" t="str">
        <f>IF(AND(SUM(Table1[[#This Row],[General]:[Advanced]])&lt;4,SUM(Table1[[#This Row],[General]:[Advanced]])&gt;1),1,"")</f>
        <v/>
      </c>
      <c r="CK634" s="171" t="str">
        <f>Table1[[#This Row],[Level (all)]]</f>
        <v/>
      </c>
      <c r="CL634" s="171" t="str">
        <f>IF(Table1[[#This Row],[Multiple audience]]&lt;&gt;1,IF(Table1[[#This Row],[General Audience]]=1,1,""),"")</f>
        <v/>
      </c>
      <c r="CM634" s="171" t="str">
        <f>IF(Table1[[#This Row],[Multiple audience]]&lt;&gt;1,IF(Table1[[#This Row],[Planners / Designers ]]=1,1,""),"")</f>
        <v/>
      </c>
      <c r="CN634" s="171" t="str">
        <f>IF(Table1[[#This Row],[Multiple audience]]&lt;&gt;1,IF(Table1[[#This Row],[Regulatory Assessors]]=1,1,""),"")</f>
        <v/>
      </c>
      <c r="CO634" s="171" t="str">
        <f>IF(Table1[[#This Row],[Multiple audience]]&lt;&gt;1,IF(Table1[[#This Row],[Builders / Management]]=1,1,""),"")</f>
        <v/>
      </c>
      <c r="CP634" s="171" t="str">
        <f>IF(Table1[[#This Row],[Multiple audience]]&lt;&gt;1,IF(Table1[[#This Row],[Energy / Sus Assessors]]=1,1,""),"")</f>
        <v/>
      </c>
      <c r="CQ634" s="171" t="str">
        <f>IF(Table1[[#This Row],[Multiple audience]]&lt;&gt;1,IF(Table1[[#This Row],[Semi-skilled]]=1,1,""),"")</f>
        <v/>
      </c>
      <c r="CR634" s="171" t="str">
        <f>IF(Table1[[#This Row],[Multiple audience]]&lt;&gt;1,IF(Table1[[#This Row],[Trades]]=1,1,""),"")</f>
        <v/>
      </c>
      <c r="CS634" s="171" t="str">
        <f>IF(Table1[[#This Row],[Multiple audience]]&lt;&gt;1,IF(Table1[[#This Row],[Other]]=1,1,""),"")</f>
        <v/>
      </c>
      <c r="CT634" s="171" t="str">
        <f>IF(SUM(Table1[[#This Row],[General Audience]:[Other]])&gt;1,1,"")</f>
        <v/>
      </c>
      <c r="CU634" s="171" t="str">
        <f>IF(Table1[[#This Row],[Various  ]]&lt;&gt;1,IF(Table1[[#This Row],[Calculator / Software]]=1,1,""),"")</f>
        <v/>
      </c>
      <c r="CV634" s="171" t="str">
        <f>IF(Table1[[#This Row],[Various  ]]&lt;&gt;1,IF(Table1[[#This Row],[Information  ]]=1,1,""),"")</f>
        <v/>
      </c>
      <c r="CW634" s="171" t="str">
        <f>IF(Table1[[#This Row],[Various  ]]&lt;&gt;1,IF(Table1[[#This Row],[Interactive Tool]]=1,1,""),"")</f>
        <v/>
      </c>
      <c r="CX634" s="171" t="str">
        <f>IF(Table1[[#This Row],[Various  ]]&lt;&gt;1,IF(Table1[[#This Row],[Technical Specifications]]=1,1,""),"")</f>
        <v/>
      </c>
      <c r="CY634" s="171" t="str">
        <f>IF(Table1[[#This Row],[Various  ]]&lt;&gt;1,IF(Table1[[#This Row],[Training Resources]]=1,1,""),"")</f>
        <v/>
      </c>
      <c r="CZ634" s="171" t="str">
        <f>IF(Table1[[#This Row],[Various  ]]&lt;&gt;1,IF(Table1[[#This Row],[Toolbox]]=1,1,""),"")</f>
        <v/>
      </c>
      <c r="DA634" s="169" t="str">
        <f>IF(Table1[[#This Row],[Various  ]]&lt;&gt;1,IF(Table1[[#This Row],[Video]]=1,1,""),"")</f>
        <v/>
      </c>
      <c r="DB634" s="169" t="str">
        <f>IF(Table1[[#This Row],[Various  ]]&lt;&gt;1,IF(Table1[[#This Row],[Case study]]=1,1,""),"")</f>
        <v/>
      </c>
      <c r="DC634" s="169" t="str">
        <f>IF(Table1[[#This Row],[Various  ]]&lt;&gt;1,IF(Table1[[#This Row],[Other   ]]=1,1,""),"")</f>
        <v/>
      </c>
      <c r="DD634" s="169" t="str">
        <f>IF(Table1[[#This Row],[Various  ]]&lt;&gt;1,IF(Table1[[#This Row],[Standards]]=1,1,""),"")</f>
        <v/>
      </c>
      <c r="DE634" s="169" t="str">
        <f>IF(Table1[[#This Row],[Various]]=1,1,IF(SUM(Table1[[#This Row],[Calculator / Software]:[Standards]])&gt;1,1,""))</f>
        <v/>
      </c>
      <c r="DF634" s="169" t="str">
        <f>IF(Table1[[#This Row],[Multiple NCC links]]&lt;&gt;1,IF(Table1[[#This Row],[Design]]=1,1,""),"")</f>
        <v/>
      </c>
      <c r="DG634" s="169" t="str">
        <f>IF(Table1[[#This Row],[Multiple NCC links]]&lt;&gt;1,IF(Table1[[#This Row],[Assessment / Verification]]=1,1,""),"")</f>
        <v/>
      </c>
      <c r="DH634" s="169" t="str">
        <f>IF(Table1[[#This Row],[Multiple NCC links]]&lt;&gt;1,IF(Table1[[#This Row],[Climate Specific ]]=1,1,""),"")</f>
        <v/>
      </c>
      <c r="DI634" s="169" t="str">
        <f>IF(Table1[[#This Row],[Multiple NCC links]]&lt;&gt;1,IF(Table1[[#This Row],[Alterations / Additions]]=1,1,""),"")</f>
        <v/>
      </c>
      <c r="DJ634" s="169" t="str">
        <f>IF(Table1[[#This Row],[Multiple NCC links]]&lt;&gt;1,IF(Table1[[#This Row],[Glazing]]=1,1,""),"")</f>
        <v/>
      </c>
      <c r="DK634" s="169" t="str">
        <f>IF(Table1[[#This Row],[Multiple NCC links]]&lt;&gt;1,IF(Table1[[#This Row],[Building Fabric / Thermal / Sealing]]=1,1,""),"")</f>
        <v/>
      </c>
      <c r="DL634" s="169" t="str">
        <f>IF(Table1[[#This Row],[Multiple NCC links]]&lt;&gt;1,IF(Table1[[#This Row],[Lighting]]=1,1,""),"")</f>
        <v/>
      </c>
      <c r="DM634" s="169" t="str">
        <f>IF(Table1[[#This Row],[Multiple NCC links]]&lt;&gt;1,IF(Table1[[#This Row],[HVAC]]=1,1,""),"")</f>
        <v/>
      </c>
      <c r="DN634" s="169" t="str">
        <f>IF(Table1[[#This Row],[Multiple NCC links]]&lt;&gt;1,IF(Table1[[#This Row],[Services]]=1,1,""),"")</f>
        <v/>
      </c>
      <c r="DO634" s="169" t="str">
        <f>IF(Table1[[#This Row],[Multiple NCC links]]&lt;&gt;1,IF(Table1[[#This Row],[Maintenance &amp; Monitoring]]=1,1,""),"")</f>
        <v/>
      </c>
      <c r="DP634" s="169" t="str">
        <f>IF(Table1[[#This Row],[Multiple NCC links]]&lt;&gt;1,IF(Table1[[#This Row],[Hand over / Operations]]=1,1,""),"")</f>
        <v/>
      </c>
      <c r="DQ634" s="169" t="str">
        <f>IF(Table1[[#This Row],[Multiple NCC links]]&lt;&gt;1,IF(Table1[[#This Row],[As built assessment]]=1,1,""),"")</f>
        <v/>
      </c>
      <c r="DR634" s="169" t="str">
        <f>IF(Table1[[#This Row],[Multiple NCC links]]&lt;&gt;1,IF(Table1[[#This Row],[Beyond compliance]]=1,1,""),"")</f>
        <v/>
      </c>
      <c r="DS634" s="169" t="str">
        <f>IF(SUM(Table1[[#This Row],[Design]:[Beyond compliance]])&gt;1,1,"")</f>
        <v/>
      </c>
      <c r="DT634" s="169" t="str">
        <f>IF(Table1[[#This Row],[Both Residential &amp; Commercial4]]&lt;&gt;1,IF(Table1[[#This Row],[Residential]]=1,1,""),"")</f>
        <v/>
      </c>
      <c r="DU634" s="169" t="str">
        <f>IF(Table1[[#This Row],[Both Residential &amp; Commercial4]]&lt;&gt;1,IF(Table1[[#This Row],[Commercial]]=1,1,""),"")</f>
        <v/>
      </c>
      <c r="DV634" s="169" t="str">
        <f>Table1[[#This Row],[Residential &amp; Commercial]]</f>
        <v/>
      </c>
      <c r="DW634" s="169"/>
    </row>
    <row r="635" spans="1:127" s="49" customFormat="1" ht="20.25" thickTop="1" thickBot="1" x14ac:dyDescent="0.35">
      <c r="A635" s="97"/>
      <c r="B635" s="97"/>
      <c r="C635" s="88"/>
      <c r="D635" s="88"/>
      <c r="E635" s="176"/>
      <c r="F635" s="176"/>
      <c r="G635" s="176"/>
      <c r="H635" s="176"/>
      <c r="I635" s="90" t="str">
        <f>IF(AND(Table1[[#This Row],[General]]=1,Table1[[#This Row],[Beginner]]=1,Table1[[#This Row],[Intermediate]]=1,Table1[[#This Row],[Advanced]]=1),1,"")</f>
        <v/>
      </c>
      <c r="J635" s="90" t="str">
        <f>CONCATENATE(IF(Table1[[#This Row],[General]]=1,"General, ",""), IF(Table1[[#This Row],[Beginner]]=1,"Beginner, ",""),IF(Table1[[#This Row],[Intermediate]]=1,"Intermediate, ",""), IF(Table1[[#This Row],[Advanced]]=1,"Advanced",""))</f>
        <v/>
      </c>
      <c r="K635" s="91"/>
      <c r="L635" s="179"/>
      <c r="M635" s="91"/>
      <c r="N635" s="91"/>
      <c r="O635" s="159"/>
      <c r="P635" s="91"/>
      <c r="Q635" s="91"/>
      <c r="R635" s="91"/>
      <c r="S63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35" s="102"/>
      <c r="U635" s="102"/>
      <c r="V635" s="240"/>
      <c r="W635" s="240"/>
      <c r="X635" s="102"/>
      <c r="Y635" s="102"/>
      <c r="Z635" s="102"/>
      <c r="AA635" s="102"/>
      <c r="AB635" s="102"/>
      <c r="AC635" s="102"/>
      <c r="AD635" s="102"/>
      <c r="AE635" s="102"/>
      <c r="AF635" s="102"/>
      <c r="AG63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35" s="103"/>
      <c r="AI635" s="103"/>
      <c r="AJ635" s="103"/>
      <c r="AK635" s="74" t="str">
        <f>CONCATENATE(IF(Table1[[#This Row],[Digital]]=1,"Digital, ",""),IF(Table1[[#This Row],[Face to Face]]=1,"Face to face, ",""),IF(Table1[[#This Row],[Blended]]=1,"Blended",""))</f>
        <v/>
      </c>
      <c r="AL635" s="99"/>
      <c r="AM635" s="104"/>
      <c r="AN635" s="130"/>
      <c r="AO635" s="94"/>
      <c r="AP635" s="182"/>
      <c r="AQ635" s="94"/>
      <c r="AR635" s="94"/>
      <c r="AS635" s="94"/>
      <c r="AT635" s="94"/>
      <c r="AU635" s="94"/>
      <c r="AV635" s="182"/>
      <c r="AW635" s="182"/>
      <c r="AX635" s="182"/>
      <c r="AY635" s="94"/>
      <c r="AZ63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3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35" s="95"/>
      <c r="BC635" s="95"/>
      <c r="BD635" s="90" t="str">
        <f>IF(AND(Table1[[#This Row],[Residential]]=1,Table1[[#This Row],[Commercial]]=1),1,"")</f>
        <v/>
      </c>
      <c r="BE635" s="90" t="str">
        <f>CONCATENATE(IF(Table1[[#This Row],[Residential]]=1,"Residential, ",""),IF(Table1[[#This Row],[Commercial]]=1,"Commercial",""))</f>
        <v/>
      </c>
      <c r="BF635" s="94"/>
      <c r="BG635" s="94"/>
      <c r="BH635" s="94"/>
      <c r="BI635" s="94"/>
      <c r="BJ635" s="94"/>
      <c r="BK635" s="94"/>
      <c r="BL635" s="94"/>
      <c r="BM635" s="182"/>
      <c r="BN635" s="94"/>
      <c r="BO63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35" s="178"/>
      <c r="BQ635" s="120"/>
      <c r="BR635" s="132"/>
      <c r="BS635" s="120"/>
      <c r="BT635" s="175"/>
      <c r="BU635" s="175"/>
      <c r="BV635" s="175"/>
      <c r="BW635" s="121"/>
      <c r="BX635" s="121"/>
      <c r="BY635" s="121"/>
      <c r="BZ635" s="227"/>
      <c r="CA63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35" s="48">
        <f>COUNTIF(Table1[[#This Row],[Validity]:[Alignment with NCC (Yes=1,No=0)]],"N/A")</f>
        <v>0</v>
      </c>
      <c r="CC635" s="48">
        <f>IF(ISERROR(Table1[[#This Row],[Total Quality Score (out of 10)]]/(4-Table1[[#This Row],[N/A Count]])),0,Table1[[#This Row],[Total Quality Score (out of 10)]]/(4-Table1[[#This Row],[N/A Count]]))</f>
        <v>0</v>
      </c>
      <c r="CD635" s="106"/>
      <c r="CE635" s="106"/>
      <c r="CF635" s="172" t="str">
        <f>IF(SUM(Table1[[#This Row],[Multiple]:[Level (all)62]])&lt;1,IF(Table1[[#This Row],[General]]=1,1,""),"")</f>
        <v/>
      </c>
      <c r="CG635" s="172" t="str">
        <f>IF(SUM(Table1[[#This Row],[Multiple]:[Level (all)62]])&lt;1,IF(Table1[[#This Row],[Beginner]]=1,1,""),"")</f>
        <v/>
      </c>
      <c r="CH635" s="171" t="str">
        <f>IF(SUM(Table1[[#This Row],[Multiple]:[Level (all)62]])&lt;1,IF(Table1[[#This Row],[Intermediate]]=1,1,""),"")</f>
        <v/>
      </c>
      <c r="CI635" s="171" t="str">
        <f>IF(SUM(Table1[[#This Row],[Multiple]:[Level (all)62]])&lt;1,IF(Table1[[#This Row],[Advanced]]=1,1,""),"")</f>
        <v/>
      </c>
      <c r="CJ635" s="171" t="str">
        <f>IF(AND(SUM(Table1[[#This Row],[General]:[Advanced]])&lt;4,SUM(Table1[[#This Row],[General]:[Advanced]])&gt;1),1,"")</f>
        <v/>
      </c>
      <c r="CK635" s="171" t="str">
        <f>Table1[[#This Row],[Level (all)]]</f>
        <v/>
      </c>
      <c r="CL635" s="171" t="str">
        <f>IF(Table1[[#This Row],[Multiple audience]]&lt;&gt;1,IF(Table1[[#This Row],[General Audience]]=1,1,""),"")</f>
        <v/>
      </c>
      <c r="CM635" s="171" t="str">
        <f>IF(Table1[[#This Row],[Multiple audience]]&lt;&gt;1,IF(Table1[[#This Row],[Planners / Designers ]]=1,1,""),"")</f>
        <v/>
      </c>
      <c r="CN635" s="171" t="str">
        <f>IF(Table1[[#This Row],[Multiple audience]]&lt;&gt;1,IF(Table1[[#This Row],[Regulatory Assessors]]=1,1,""),"")</f>
        <v/>
      </c>
      <c r="CO635" s="171" t="str">
        <f>IF(Table1[[#This Row],[Multiple audience]]&lt;&gt;1,IF(Table1[[#This Row],[Builders / Management]]=1,1,""),"")</f>
        <v/>
      </c>
      <c r="CP635" s="171" t="str">
        <f>IF(Table1[[#This Row],[Multiple audience]]&lt;&gt;1,IF(Table1[[#This Row],[Energy / Sus Assessors]]=1,1,""),"")</f>
        <v/>
      </c>
      <c r="CQ635" s="171" t="str">
        <f>IF(Table1[[#This Row],[Multiple audience]]&lt;&gt;1,IF(Table1[[#This Row],[Semi-skilled]]=1,1,""),"")</f>
        <v/>
      </c>
      <c r="CR635" s="171" t="str">
        <f>IF(Table1[[#This Row],[Multiple audience]]&lt;&gt;1,IF(Table1[[#This Row],[Trades]]=1,1,""),"")</f>
        <v/>
      </c>
      <c r="CS635" s="171" t="str">
        <f>IF(Table1[[#This Row],[Multiple audience]]&lt;&gt;1,IF(Table1[[#This Row],[Other]]=1,1,""),"")</f>
        <v/>
      </c>
      <c r="CT635" s="171" t="str">
        <f>IF(SUM(Table1[[#This Row],[General Audience]:[Other]])&gt;1,1,"")</f>
        <v/>
      </c>
      <c r="CU635" s="171" t="str">
        <f>IF(Table1[[#This Row],[Various  ]]&lt;&gt;1,IF(Table1[[#This Row],[Calculator / Software]]=1,1,""),"")</f>
        <v/>
      </c>
      <c r="CV635" s="171" t="str">
        <f>IF(Table1[[#This Row],[Various  ]]&lt;&gt;1,IF(Table1[[#This Row],[Information  ]]=1,1,""),"")</f>
        <v/>
      </c>
      <c r="CW635" s="171" t="str">
        <f>IF(Table1[[#This Row],[Various  ]]&lt;&gt;1,IF(Table1[[#This Row],[Interactive Tool]]=1,1,""),"")</f>
        <v/>
      </c>
      <c r="CX635" s="171" t="str">
        <f>IF(Table1[[#This Row],[Various  ]]&lt;&gt;1,IF(Table1[[#This Row],[Technical Specifications]]=1,1,""),"")</f>
        <v/>
      </c>
      <c r="CY635" s="171" t="str">
        <f>IF(Table1[[#This Row],[Various  ]]&lt;&gt;1,IF(Table1[[#This Row],[Training Resources]]=1,1,""),"")</f>
        <v/>
      </c>
      <c r="CZ635" s="171" t="str">
        <f>IF(Table1[[#This Row],[Various  ]]&lt;&gt;1,IF(Table1[[#This Row],[Toolbox]]=1,1,""),"")</f>
        <v/>
      </c>
      <c r="DA635" s="169" t="str">
        <f>IF(Table1[[#This Row],[Various  ]]&lt;&gt;1,IF(Table1[[#This Row],[Video]]=1,1,""),"")</f>
        <v/>
      </c>
      <c r="DB635" s="169" t="str">
        <f>IF(Table1[[#This Row],[Various  ]]&lt;&gt;1,IF(Table1[[#This Row],[Case study]]=1,1,""),"")</f>
        <v/>
      </c>
      <c r="DC635" s="169" t="str">
        <f>IF(Table1[[#This Row],[Various  ]]&lt;&gt;1,IF(Table1[[#This Row],[Other   ]]=1,1,""),"")</f>
        <v/>
      </c>
      <c r="DD635" s="169" t="str">
        <f>IF(Table1[[#This Row],[Various  ]]&lt;&gt;1,IF(Table1[[#This Row],[Standards]]=1,1,""),"")</f>
        <v/>
      </c>
      <c r="DE635" s="169" t="str">
        <f>IF(Table1[[#This Row],[Various]]=1,1,IF(SUM(Table1[[#This Row],[Calculator / Software]:[Standards]])&gt;1,1,""))</f>
        <v/>
      </c>
      <c r="DF635" s="169" t="str">
        <f>IF(Table1[[#This Row],[Multiple NCC links]]&lt;&gt;1,IF(Table1[[#This Row],[Design]]=1,1,""),"")</f>
        <v/>
      </c>
      <c r="DG635" s="169" t="str">
        <f>IF(Table1[[#This Row],[Multiple NCC links]]&lt;&gt;1,IF(Table1[[#This Row],[Assessment / Verification]]=1,1,""),"")</f>
        <v/>
      </c>
      <c r="DH635" s="169" t="str">
        <f>IF(Table1[[#This Row],[Multiple NCC links]]&lt;&gt;1,IF(Table1[[#This Row],[Climate Specific ]]=1,1,""),"")</f>
        <v/>
      </c>
      <c r="DI635" s="169" t="str">
        <f>IF(Table1[[#This Row],[Multiple NCC links]]&lt;&gt;1,IF(Table1[[#This Row],[Alterations / Additions]]=1,1,""),"")</f>
        <v/>
      </c>
      <c r="DJ635" s="169" t="str">
        <f>IF(Table1[[#This Row],[Multiple NCC links]]&lt;&gt;1,IF(Table1[[#This Row],[Glazing]]=1,1,""),"")</f>
        <v/>
      </c>
      <c r="DK635" s="169" t="str">
        <f>IF(Table1[[#This Row],[Multiple NCC links]]&lt;&gt;1,IF(Table1[[#This Row],[Building Fabric / Thermal / Sealing]]=1,1,""),"")</f>
        <v/>
      </c>
      <c r="DL635" s="169" t="str">
        <f>IF(Table1[[#This Row],[Multiple NCC links]]&lt;&gt;1,IF(Table1[[#This Row],[Lighting]]=1,1,""),"")</f>
        <v/>
      </c>
      <c r="DM635" s="169" t="str">
        <f>IF(Table1[[#This Row],[Multiple NCC links]]&lt;&gt;1,IF(Table1[[#This Row],[HVAC]]=1,1,""),"")</f>
        <v/>
      </c>
      <c r="DN635" s="169" t="str">
        <f>IF(Table1[[#This Row],[Multiple NCC links]]&lt;&gt;1,IF(Table1[[#This Row],[Services]]=1,1,""),"")</f>
        <v/>
      </c>
      <c r="DO635" s="169" t="str">
        <f>IF(Table1[[#This Row],[Multiple NCC links]]&lt;&gt;1,IF(Table1[[#This Row],[Maintenance &amp; Monitoring]]=1,1,""),"")</f>
        <v/>
      </c>
      <c r="DP635" s="169" t="str">
        <f>IF(Table1[[#This Row],[Multiple NCC links]]&lt;&gt;1,IF(Table1[[#This Row],[Hand over / Operations]]=1,1,""),"")</f>
        <v/>
      </c>
      <c r="DQ635" s="169" t="str">
        <f>IF(Table1[[#This Row],[Multiple NCC links]]&lt;&gt;1,IF(Table1[[#This Row],[As built assessment]]=1,1,""),"")</f>
        <v/>
      </c>
      <c r="DR635" s="169" t="str">
        <f>IF(Table1[[#This Row],[Multiple NCC links]]&lt;&gt;1,IF(Table1[[#This Row],[Beyond compliance]]=1,1,""),"")</f>
        <v/>
      </c>
      <c r="DS635" s="169" t="str">
        <f>IF(SUM(Table1[[#This Row],[Design]:[Beyond compliance]])&gt;1,1,"")</f>
        <v/>
      </c>
      <c r="DT635" s="169" t="str">
        <f>IF(Table1[[#This Row],[Both Residential &amp; Commercial4]]&lt;&gt;1,IF(Table1[[#This Row],[Residential]]=1,1,""),"")</f>
        <v/>
      </c>
      <c r="DU635" s="169" t="str">
        <f>IF(Table1[[#This Row],[Both Residential &amp; Commercial4]]&lt;&gt;1,IF(Table1[[#This Row],[Commercial]]=1,1,""),"")</f>
        <v/>
      </c>
      <c r="DV635" s="169" t="str">
        <f>Table1[[#This Row],[Residential &amp; Commercial]]</f>
        <v/>
      </c>
      <c r="DW635" s="169"/>
    </row>
    <row r="636" spans="1:127" s="49" customFormat="1" ht="20.25" thickTop="1" thickBot="1" x14ac:dyDescent="0.35">
      <c r="A636" s="97"/>
      <c r="B636" s="97"/>
      <c r="C636" s="88"/>
      <c r="D636" s="88"/>
      <c r="E636" s="176"/>
      <c r="F636" s="176"/>
      <c r="G636" s="176"/>
      <c r="H636" s="176"/>
      <c r="I636" s="90" t="str">
        <f>IF(AND(Table1[[#This Row],[General]]=1,Table1[[#This Row],[Beginner]]=1,Table1[[#This Row],[Intermediate]]=1,Table1[[#This Row],[Advanced]]=1),1,"")</f>
        <v/>
      </c>
      <c r="J636" s="90" t="str">
        <f>CONCATENATE(IF(Table1[[#This Row],[General]]=1,"General, ",""), IF(Table1[[#This Row],[Beginner]]=1,"Beginner, ",""),IF(Table1[[#This Row],[Intermediate]]=1,"Intermediate, ",""), IF(Table1[[#This Row],[Advanced]]=1,"Advanced",""))</f>
        <v/>
      </c>
      <c r="K636" s="91"/>
      <c r="L636" s="179"/>
      <c r="M636" s="91"/>
      <c r="N636" s="91"/>
      <c r="O636" s="159"/>
      <c r="P636" s="91"/>
      <c r="Q636" s="91"/>
      <c r="R636" s="91"/>
      <c r="S63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36" s="102"/>
      <c r="U636" s="102"/>
      <c r="V636" s="240"/>
      <c r="W636" s="240"/>
      <c r="X636" s="102"/>
      <c r="Y636" s="102"/>
      <c r="Z636" s="102"/>
      <c r="AA636" s="102"/>
      <c r="AB636" s="102"/>
      <c r="AC636" s="102"/>
      <c r="AD636" s="102"/>
      <c r="AE636" s="102"/>
      <c r="AF636" s="102"/>
      <c r="AG63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36" s="103"/>
      <c r="AI636" s="103"/>
      <c r="AJ636" s="103"/>
      <c r="AK636" s="74" t="str">
        <f>CONCATENATE(IF(Table1[[#This Row],[Digital]]=1,"Digital, ",""),IF(Table1[[#This Row],[Face to Face]]=1,"Face to face, ",""),IF(Table1[[#This Row],[Blended]]=1,"Blended",""))</f>
        <v/>
      </c>
      <c r="AL636" s="99"/>
      <c r="AM636" s="104"/>
      <c r="AN636" s="130"/>
      <c r="AO636" s="94"/>
      <c r="AP636" s="182"/>
      <c r="AQ636" s="94"/>
      <c r="AR636" s="94"/>
      <c r="AS636" s="94"/>
      <c r="AT636" s="94"/>
      <c r="AU636" s="94"/>
      <c r="AV636" s="182"/>
      <c r="AW636" s="182"/>
      <c r="AX636" s="182"/>
      <c r="AY636" s="94"/>
      <c r="AZ63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3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36" s="95"/>
      <c r="BC636" s="95"/>
      <c r="BD636" s="90" t="str">
        <f>IF(AND(Table1[[#This Row],[Residential]]=1,Table1[[#This Row],[Commercial]]=1),1,"")</f>
        <v/>
      </c>
      <c r="BE636" s="90" t="str">
        <f>CONCATENATE(IF(Table1[[#This Row],[Residential]]=1,"Residential, ",""),IF(Table1[[#This Row],[Commercial]]=1,"Commercial",""))</f>
        <v/>
      </c>
      <c r="BF636" s="94"/>
      <c r="BG636" s="94"/>
      <c r="BH636" s="94"/>
      <c r="BI636" s="94"/>
      <c r="BJ636" s="94"/>
      <c r="BK636" s="94"/>
      <c r="BL636" s="94"/>
      <c r="BM636" s="182"/>
      <c r="BN636" s="94"/>
      <c r="BO63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36" s="178"/>
      <c r="BQ636" s="120"/>
      <c r="BR636" s="132"/>
      <c r="BS636" s="120"/>
      <c r="BT636" s="175"/>
      <c r="BU636" s="175"/>
      <c r="BV636" s="175"/>
      <c r="BW636" s="121"/>
      <c r="BX636" s="121"/>
      <c r="BY636" s="121"/>
      <c r="BZ636" s="227"/>
      <c r="CA63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36" s="48">
        <f>COUNTIF(Table1[[#This Row],[Validity]:[Alignment with NCC (Yes=1,No=0)]],"N/A")</f>
        <v>0</v>
      </c>
      <c r="CC636" s="48">
        <f>IF(ISERROR(Table1[[#This Row],[Total Quality Score (out of 10)]]/(4-Table1[[#This Row],[N/A Count]])),0,Table1[[#This Row],[Total Quality Score (out of 10)]]/(4-Table1[[#This Row],[N/A Count]]))</f>
        <v>0</v>
      </c>
      <c r="CD636" s="106"/>
      <c r="CE636" s="106"/>
      <c r="CF636" s="172" t="str">
        <f>IF(SUM(Table1[[#This Row],[Multiple]:[Level (all)62]])&lt;1,IF(Table1[[#This Row],[General]]=1,1,""),"")</f>
        <v/>
      </c>
      <c r="CG636" s="172" t="str">
        <f>IF(SUM(Table1[[#This Row],[Multiple]:[Level (all)62]])&lt;1,IF(Table1[[#This Row],[Beginner]]=1,1,""),"")</f>
        <v/>
      </c>
      <c r="CH636" s="171" t="str">
        <f>IF(SUM(Table1[[#This Row],[Multiple]:[Level (all)62]])&lt;1,IF(Table1[[#This Row],[Intermediate]]=1,1,""),"")</f>
        <v/>
      </c>
      <c r="CI636" s="171" t="str">
        <f>IF(SUM(Table1[[#This Row],[Multiple]:[Level (all)62]])&lt;1,IF(Table1[[#This Row],[Advanced]]=1,1,""),"")</f>
        <v/>
      </c>
      <c r="CJ636" s="171" t="str">
        <f>IF(AND(SUM(Table1[[#This Row],[General]:[Advanced]])&lt;4,SUM(Table1[[#This Row],[General]:[Advanced]])&gt;1),1,"")</f>
        <v/>
      </c>
      <c r="CK636" s="171" t="str">
        <f>Table1[[#This Row],[Level (all)]]</f>
        <v/>
      </c>
      <c r="CL636" s="171" t="str">
        <f>IF(Table1[[#This Row],[Multiple audience]]&lt;&gt;1,IF(Table1[[#This Row],[General Audience]]=1,1,""),"")</f>
        <v/>
      </c>
      <c r="CM636" s="171" t="str">
        <f>IF(Table1[[#This Row],[Multiple audience]]&lt;&gt;1,IF(Table1[[#This Row],[Planners / Designers ]]=1,1,""),"")</f>
        <v/>
      </c>
      <c r="CN636" s="171" t="str">
        <f>IF(Table1[[#This Row],[Multiple audience]]&lt;&gt;1,IF(Table1[[#This Row],[Regulatory Assessors]]=1,1,""),"")</f>
        <v/>
      </c>
      <c r="CO636" s="171" t="str">
        <f>IF(Table1[[#This Row],[Multiple audience]]&lt;&gt;1,IF(Table1[[#This Row],[Builders / Management]]=1,1,""),"")</f>
        <v/>
      </c>
      <c r="CP636" s="171" t="str">
        <f>IF(Table1[[#This Row],[Multiple audience]]&lt;&gt;1,IF(Table1[[#This Row],[Energy / Sus Assessors]]=1,1,""),"")</f>
        <v/>
      </c>
      <c r="CQ636" s="171" t="str">
        <f>IF(Table1[[#This Row],[Multiple audience]]&lt;&gt;1,IF(Table1[[#This Row],[Semi-skilled]]=1,1,""),"")</f>
        <v/>
      </c>
      <c r="CR636" s="171" t="str">
        <f>IF(Table1[[#This Row],[Multiple audience]]&lt;&gt;1,IF(Table1[[#This Row],[Trades]]=1,1,""),"")</f>
        <v/>
      </c>
      <c r="CS636" s="171" t="str">
        <f>IF(Table1[[#This Row],[Multiple audience]]&lt;&gt;1,IF(Table1[[#This Row],[Other]]=1,1,""),"")</f>
        <v/>
      </c>
      <c r="CT636" s="171" t="str">
        <f>IF(SUM(Table1[[#This Row],[General Audience]:[Other]])&gt;1,1,"")</f>
        <v/>
      </c>
      <c r="CU636" s="171" t="str">
        <f>IF(Table1[[#This Row],[Various  ]]&lt;&gt;1,IF(Table1[[#This Row],[Calculator / Software]]=1,1,""),"")</f>
        <v/>
      </c>
      <c r="CV636" s="171" t="str">
        <f>IF(Table1[[#This Row],[Various  ]]&lt;&gt;1,IF(Table1[[#This Row],[Information  ]]=1,1,""),"")</f>
        <v/>
      </c>
      <c r="CW636" s="171" t="str">
        <f>IF(Table1[[#This Row],[Various  ]]&lt;&gt;1,IF(Table1[[#This Row],[Interactive Tool]]=1,1,""),"")</f>
        <v/>
      </c>
      <c r="CX636" s="171" t="str">
        <f>IF(Table1[[#This Row],[Various  ]]&lt;&gt;1,IF(Table1[[#This Row],[Technical Specifications]]=1,1,""),"")</f>
        <v/>
      </c>
      <c r="CY636" s="171" t="str">
        <f>IF(Table1[[#This Row],[Various  ]]&lt;&gt;1,IF(Table1[[#This Row],[Training Resources]]=1,1,""),"")</f>
        <v/>
      </c>
      <c r="CZ636" s="171" t="str">
        <f>IF(Table1[[#This Row],[Various  ]]&lt;&gt;1,IF(Table1[[#This Row],[Toolbox]]=1,1,""),"")</f>
        <v/>
      </c>
      <c r="DA636" s="169" t="str">
        <f>IF(Table1[[#This Row],[Various  ]]&lt;&gt;1,IF(Table1[[#This Row],[Video]]=1,1,""),"")</f>
        <v/>
      </c>
      <c r="DB636" s="169" t="str">
        <f>IF(Table1[[#This Row],[Various  ]]&lt;&gt;1,IF(Table1[[#This Row],[Case study]]=1,1,""),"")</f>
        <v/>
      </c>
      <c r="DC636" s="169" t="str">
        <f>IF(Table1[[#This Row],[Various  ]]&lt;&gt;1,IF(Table1[[#This Row],[Other   ]]=1,1,""),"")</f>
        <v/>
      </c>
      <c r="DD636" s="169" t="str">
        <f>IF(Table1[[#This Row],[Various  ]]&lt;&gt;1,IF(Table1[[#This Row],[Standards]]=1,1,""),"")</f>
        <v/>
      </c>
      <c r="DE636" s="169" t="str">
        <f>IF(Table1[[#This Row],[Various]]=1,1,IF(SUM(Table1[[#This Row],[Calculator / Software]:[Standards]])&gt;1,1,""))</f>
        <v/>
      </c>
      <c r="DF636" s="169" t="str">
        <f>IF(Table1[[#This Row],[Multiple NCC links]]&lt;&gt;1,IF(Table1[[#This Row],[Design]]=1,1,""),"")</f>
        <v/>
      </c>
      <c r="DG636" s="169" t="str">
        <f>IF(Table1[[#This Row],[Multiple NCC links]]&lt;&gt;1,IF(Table1[[#This Row],[Assessment / Verification]]=1,1,""),"")</f>
        <v/>
      </c>
      <c r="DH636" s="169" t="str">
        <f>IF(Table1[[#This Row],[Multiple NCC links]]&lt;&gt;1,IF(Table1[[#This Row],[Climate Specific ]]=1,1,""),"")</f>
        <v/>
      </c>
      <c r="DI636" s="169" t="str">
        <f>IF(Table1[[#This Row],[Multiple NCC links]]&lt;&gt;1,IF(Table1[[#This Row],[Alterations / Additions]]=1,1,""),"")</f>
        <v/>
      </c>
      <c r="DJ636" s="169" t="str">
        <f>IF(Table1[[#This Row],[Multiple NCC links]]&lt;&gt;1,IF(Table1[[#This Row],[Glazing]]=1,1,""),"")</f>
        <v/>
      </c>
      <c r="DK636" s="169" t="str">
        <f>IF(Table1[[#This Row],[Multiple NCC links]]&lt;&gt;1,IF(Table1[[#This Row],[Building Fabric / Thermal / Sealing]]=1,1,""),"")</f>
        <v/>
      </c>
      <c r="DL636" s="169" t="str">
        <f>IF(Table1[[#This Row],[Multiple NCC links]]&lt;&gt;1,IF(Table1[[#This Row],[Lighting]]=1,1,""),"")</f>
        <v/>
      </c>
      <c r="DM636" s="169" t="str">
        <f>IF(Table1[[#This Row],[Multiple NCC links]]&lt;&gt;1,IF(Table1[[#This Row],[HVAC]]=1,1,""),"")</f>
        <v/>
      </c>
      <c r="DN636" s="169" t="str">
        <f>IF(Table1[[#This Row],[Multiple NCC links]]&lt;&gt;1,IF(Table1[[#This Row],[Services]]=1,1,""),"")</f>
        <v/>
      </c>
      <c r="DO636" s="169" t="str">
        <f>IF(Table1[[#This Row],[Multiple NCC links]]&lt;&gt;1,IF(Table1[[#This Row],[Maintenance &amp; Monitoring]]=1,1,""),"")</f>
        <v/>
      </c>
      <c r="DP636" s="169" t="str">
        <f>IF(Table1[[#This Row],[Multiple NCC links]]&lt;&gt;1,IF(Table1[[#This Row],[Hand over / Operations]]=1,1,""),"")</f>
        <v/>
      </c>
      <c r="DQ636" s="169" t="str">
        <f>IF(Table1[[#This Row],[Multiple NCC links]]&lt;&gt;1,IF(Table1[[#This Row],[As built assessment]]=1,1,""),"")</f>
        <v/>
      </c>
      <c r="DR636" s="169" t="str">
        <f>IF(Table1[[#This Row],[Multiple NCC links]]&lt;&gt;1,IF(Table1[[#This Row],[Beyond compliance]]=1,1,""),"")</f>
        <v/>
      </c>
      <c r="DS636" s="169" t="str">
        <f>IF(SUM(Table1[[#This Row],[Design]:[Beyond compliance]])&gt;1,1,"")</f>
        <v/>
      </c>
      <c r="DT636" s="169" t="str">
        <f>IF(Table1[[#This Row],[Both Residential &amp; Commercial4]]&lt;&gt;1,IF(Table1[[#This Row],[Residential]]=1,1,""),"")</f>
        <v/>
      </c>
      <c r="DU636" s="169" t="str">
        <f>IF(Table1[[#This Row],[Both Residential &amp; Commercial4]]&lt;&gt;1,IF(Table1[[#This Row],[Commercial]]=1,1,""),"")</f>
        <v/>
      </c>
      <c r="DV636" s="169" t="str">
        <f>Table1[[#This Row],[Residential &amp; Commercial]]</f>
        <v/>
      </c>
      <c r="DW636" s="169"/>
    </row>
    <row r="637" spans="1:127" s="49" customFormat="1" ht="20.25" thickTop="1" thickBot="1" x14ac:dyDescent="0.35">
      <c r="A637" s="97"/>
      <c r="B637" s="97"/>
      <c r="C637" s="88"/>
      <c r="D637" s="88"/>
      <c r="E637" s="176"/>
      <c r="F637" s="176"/>
      <c r="G637" s="176"/>
      <c r="H637" s="176"/>
      <c r="I637" s="90" t="str">
        <f>IF(AND(Table1[[#This Row],[General]]=1,Table1[[#This Row],[Beginner]]=1,Table1[[#This Row],[Intermediate]]=1,Table1[[#This Row],[Advanced]]=1),1,"")</f>
        <v/>
      </c>
      <c r="J637" s="90" t="str">
        <f>CONCATENATE(IF(Table1[[#This Row],[General]]=1,"General, ",""), IF(Table1[[#This Row],[Beginner]]=1,"Beginner, ",""),IF(Table1[[#This Row],[Intermediate]]=1,"Intermediate, ",""), IF(Table1[[#This Row],[Advanced]]=1,"Advanced",""))</f>
        <v/>
      </c>
      <c r="K637" s="91"/>
      <c r="L637" s="179"/>
      <c r="M637" s="91"/>
      <c r="N637" s="91"/>
      <c r="O637" s="159"/>
      <c r="P637" s="91"/>
      <c r="Q637" s="91"/>
      <c r="R637" s="91"/>
      <c r="S63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37" s="102"/>
      <c r="U637" s="102"/>
      <c r="V637" s="240"/>
      <c r="W637" s="240"/>
      <c r="X637" s="102"/>
      <c r="Y637" s="102"/>
      <c r="Z637" s="102"/>
      <c r="AA637" s="102"/>
      <c r="AB637" s="102"/>
      <c r="AC637" s="102"/>
      <c r="AD637" s="102"/>
      <c r="AE637" s="102"/>
      <c r="AF637" s="102"/>
      <c r="AG63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37" s="103"/>
      <c r="AI637" s="103"/>
      <c r="AJ637" s="103"/>
      <c r="AK637" s="74" t="str">
        <f>CONCATENATE(IF(Table1[[#This Row],[Digital]]=1,"Digital, ",""),IF(Table1[[#This Row],[Face to Face]]=1,"Face to face, ",""),IF(Table1[[#This Row],[Blended]]=1,"Blended",""))</f>
        <v/>
      </c>
      <c r="AL637" s="99"/>
      <c r="AM637" s="104"/>
      <c r="AN637" s="130"/>
      <c r="AO637" s="94"/>
      <c r="AP637" s="182"/>
      <c r="AQ637" s="94"/>
      <c r="AR637" s="94"/>
      <c r="AS637" s="94"/>
      <c r="AT637" s="94"/>
      <c r="AU637" s="94"/>
      <c r="AV637" s="182"/>
      <c r="AW637" s="182"/>
      <c r="AX637" s="182"/>
      <c r="AY637" s="94"/>
      <c r="AZ63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3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37" s="95"/>
      <c r="BC637" s="95"/>
      <c r="BD637" s="90" t="str">
        <f>IF(AND(Table1[[#This Row],[Residential]]=1,Table1[[#This Row],[Commercial]]=1),1,"")</f>
        <v/>
      </c>
      <c r="BE637" s="90" t="str">
        <f>CONCATENATE(IF(Table1[[#This Row],[Residential]]=1,"Residential, ",""),IF(Table1[[#This Row],[Commercial]]=1,"Commercial",""))</f>
        <v/>
      </c>
      <c r="BF637" s="94"/>
      <c r="BG637" s="94"/>
      <c r="BH637" s="94"/>
      <c r="BI637" s="94"/>
      <c r="BJ637" s="94"/>
      <c r="BK637" s="94"/>
      <c r="BL637" s="94"/>
      <c r="BM637" s="182"/>
      <c r="BN637" s="94"/>
      <c r="BO63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37" s="178"/>
      <c r="BQ637" s="120"/>
      <c r="BR637" s="132"/>
      <c r="BS637" s="120"/>
      <c r="BT637" s="175"/>
      <c r="BU637" s="175"/>
      <c r="BV637" s="175"/>
      <c r="BW637" s="121"/>
      <c r="BX637" s="121"/>
      <c r="BY637" s="121"/>
      <c r="BZ637" s="227"/>
      <c r="CA63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37" s="48">
        <f>COUNTIF(Table1[[#This Row],[Validity]:[Alignment with NCC (Yes=1,No=0)]],"N/A")</f>
        <v>0</v>
      </c>
      <c r="CC637" s="48">
        <f>IF(ISERROR(Table1[[#This Row],[Total Quality Score (out of 10)]]/(4-Table1[[#This Row],[N/A Count]])),0,Table1[[#This Row],[Total Quality Score (out of 10)]]/(4-Table1[[#This Row],[N/A Count]]))</f>
        <v>0</v>
      </c>
      <c r="CD637" s="106"/>
      <c r="CE637" s="106"/>
      <c r="CF637" s="172" t="str">
        <f>IF(SUM(Table1[[#This Row],[Multiple]:[Level (all)62]])&lt;1,IF(Table1[[#This Row],[General]]=1,1,""),"")</f>
        <v/>
      </c>
      <c r="CG637" s="172" t="str">
        <f>IF(SUM(Table1[[#This Row],[Multiple]:[Level (all)62]])&lt;1,IF(Table1[[#This Row],[Beginner]]=1,1,""),"")</f>
        <v/>
      </c>
      <c r="CH637" s="171" t="str">
        <f>IF(SUM(Table1[[#This Row],[Multiple]:[Level (all)62]])&lt;1,IF(Table1[[#This Row],[Intermediate]]=1,1,""),"")</f>
        <v/>
      </c>
      <c r="CI637" s="171" t="str">
        <f>IF(SUM(Table1[[#This Row],[Multiple]:[Level (all)62]])&lt;1,IF(Table1[[#This Row],[Advanced]]=1,1,""),"")</f>
        <v/>
      </c>
      <c r="CJ637" s="171" t="str">
        <f>IF(AND(SUM(Table1[[#This Row],[General]:[Advanced]])&lt;4,SUM(Table1[[#This Row],[General]:[Advanced]])&gt;1),1,"")</f>
        <v/>
      </c>
      <c r="CK637" s="171" t="str">
        <f>Table1[[#This Row],[Level (all)]]</f>
        <v/>
      </c>
      <c r="CL637" s="171" t="str">
        <f>IF(Table1[[#This Row],[Multiple audience]]&lt;&gt;1,IF(Table1[[#This Row],[General Audience]]=1,1,""),"")</f>
        <v/>
      </c>
      <c r="CM637" s="171" t="str">
        <f>IF(Table1[[#This Row],[Multiple audience]]&lt;&gt;1,IF(Table1[[#This Row],[Planners / Designers ]]=1,1,""),"")</f>
        <v/>
      </c>
      <c r="CN637" s="171" t="str">
        <f>IF(Table1[[#This Row],[Multiple audience]]&lt;&gt;1,IF(Table1[[#This Row],[Regulatory Assessors]]=1,1,""),"")</f>
        <v/>
      </c>
      <c r="CO637" s="171" t="str">
        <f>IF(Table1[[#This Row],[Multiple audience]]&lt;&gt;1,IF(Table1[[#This Row],[Builders / Management]]=1,1,""),"")</f>
        <v/>
      </c>
      <c r="CP637" s="171" t="str">
        <f>IF(Table1[[#This Row],[Multiple audience]]&lt;&gt;1,IF(Table1[[#This Row],[Energy / Sus Assessors]]=1,1,""),"")</f>
        <v/>
      </c>
      <c r="CQ637" s="171" t="str">
        <f>IF(Table1[[#This Row],[Multiple audience]]&lt;&gt;1,IF(Table1[[#This Row],[Semi-skilled]]=1,1,""),"")</f>
        <v/>
      </c>
      <c r="CR637" s="171" t="str">
        <f>IF(Table1[[#This Row],[Multiple audience]]&lt;&gt;1,IF(Table1[[#This Row],[Trades]]=1,1,""),"")</f>
        <v/>
      </c>
      <c r="CS637" s="171" t="str">
        <f>IF(Table1[[#This Row],[Multiple audience]]&lt;&gt;1,IF(Table1[[#This Row],[Other]]=1,1,""),"")</f>
        <v/>
      </c>
      <c r="CT637" s="171" t="str">
        <f>IF(SUM(Table1[[#This Row],[General Audience]:[Other]])&gt;1,1,"")</f>
        <v/>
      </c>
      <c r="CU637" s="171" t="str">
        <f>IF(Table1[[#This Row],[Various  ]]&lt;&gt;1,IF(Table1[[#This Row],[Calculator / Software]]=1,1,""),"")</f>
        <v/>
      </c>
      <c r="CV637" s="171" t="str">
        <f>IF(Table1[[#This Row],[Various  ]]&lt;&gt;1,IF(Table1[[#This Row],[Information  ]]=1,1,""),"")</f>
        <v/>
      </c>
      <c r="CW637" s="171" t="str">
        <f>IF(Table1[[#This Row],[Various  ]]&lt;&gt;1,IF(Table1[[#This Row],[Interactive Tool]]=1,1,""),"")</f>
        <v/>
      </c>
      <c r="CX637" s="171" t="str">
        <f>IF(Table1[[#This Row],[Various  ]]&lt;&gt;1,IF(Table1[[#This Row],[Technical Specifications]]=1,1,""),"")</f>
        <v/>
      </c>
      <c r="CY637" s="171" t="str">
        <f>IF(Table1[[#This Row],[Various  ]]&lt;&gt;1,IF(Table1[[#This Row],[Training Resources]]=1,1,""),"")</f>
        <v/>
      </c>
      <c r="CZ637" s="171" t="str">
        <f>IF(Table1[[#This Row],[Various  ]]&lt;&gt;1,IF(Table1[[#This Row],[Toolbox]]=1,1,""),"")</f>
        <v/>
      </c>
      <c r="DA637" s="169" t="str">
        <f>IF(Table1[[#This Row],[Various  ]]&lt;&gt;1,IF(Table1[[#This Row],[Video]]=1,1,""),"")</f>
        <v/>
      </c>
      <c r="DB637" s="169" t="str">
        <f>IF(Table1[[#This Row],[Various  ]]&lt;&gt;1,IF(Table1[[#This Row],[Case study]]=1,1,""),"")</f>
        <v/>
      </c>
      <c r="DC637" s="169" t="str">
        <f>IF(Table1[[#This Row],[Various  ]]&lt;&gt;1,IF(Table1[[#This Row],[Other   ]]=1,1,""),"")</f>
        <v/>
      </c>
      <c r="DD637" s="169" t="str">
        <f>IF(Table1[[#This Row],[Various  ]]&lt;&gt;1,IF(Table1[[#This Row],[Standards]]=1,1,""),"")</f>
        <v/>
      </c>
      <c r="DE637" s="169" t="str">
        <f>IF(Table1[[#This Row],[Various]]=1,1,IF(SUM(Table1[[#This Row],[Calculator / Software]:[Standards]])&gt;1,1,""))</f>
        <v/>
      </c>
      <c r="DF637" s="169" t="str">
        <f>IF(Table1[[#This Row],[Multiple NCC links]]&lt;&gt;1,IF(Table1[[#This Row],[Design]]=1,1,""),"")</f>
        <v/>
      </c>
      <c r="DG637" s="169" t="str">
        <f>IF(Table1[[#This Row],[Multiple NCC links]]&lt;&gt;1,IF(Table1[[#This Row],[Assessment / Verification]]=1,1,""),"")</f>
        <v/>
      </c>
      <c r="DH637" s="169" t="str">
        <f>IF(Table1[[#This Row],[Multiple NCC links]]&lt;&gt;1,IF(Table1[[#This Row],[Climate Specific ]]=1,1,""),"")</f>
        <v/>
      </c>
      <c r="DI637" s="169" t="str">
        <f>IF(Table1[[#This Row],[Multiple NCC links]]&lt;&gt;1,IF(Table1[[#This Row],[Alterations / Additions]]=1,1,""),"")</f>
        <v/>
      </c>
      <c r="DJ637" s="169" t="str">
        <f>IF(Table1[[#This Row],[Multiple NCC links]]&lt;&gt;1,IF(Table1[[#This Row],[Glazing]]=1,1,""),"")</f>
        <v/>
      </c>
      <c r="DK637" s="169" t="str">
        <f>IF(Table1[[#This Row],[Multiple NCC links]]&lt;&gt;1,IF(Table1[[#This Row],[Building Fabric / Thermal / Sealing]]=1,1,""),"")</f>
        <v/>
      </c>
      <c r="DL637" s="169" t="str">
        <f>IF(Table1[[#This Row],[Multiple NCC links]]&lt;&gt;1,IF(Table1[[#This Row],[Lighting]]=1,1,""),"")</f>
        <v/>
      </c>
      <c r="DM637" s="169" t="str">
        <f>IF(Table1[[#This Row],[Multiple NCC links]]&lt;&gt;1,IF(Table1[[#This Row],[HVAC]]=1,1,""),"")</f>
        <v/>
      </c>
      <c r="DN637" s="169" t="str">
        <f>IF(Table1[[#This Row],[Multiple NCC links]]&lt;&gt;1,IF(Table1[[#This Row],[Services]]=1,1,""),"")</f>
        <v/>
      </c>
      <c r="DO637" s="169" t="str">
        <f>IF(Table1[[#This Row],[Multiple NCC links]]&lt;&gt;1,IF(Table1[[#This Row],[Maintenance &amp; Monitoring]]=1,1,""),"")</f>
        <v/>
      </c>
      <c r="DP637" s="169" t="str">
        <f>IF(Table1[[#This Row],[Multiple NCC links]]&lt;&gt;1,IF(Table1[[#This Row],[Hand over / Operations]]=1,1,""),"")</f>
        <v/>
      </c>
      <c r="DQ637" s="169" t="str">
        <f>IF(Table1[[#This Row],[Multiple NCC links]]&lt;&gt;1,IF(Table1[[#This Row],[As built assessment]]=1,1,""),"")</f>
        <v/>
      </c>
      <c r="DR637" s="169" t="str">
        <f>IF(Table1[[#This Row],[Multiple NCC links]]&lt;&gt;1,IF(Table1[[#This Row],[Beyond compliance]]=1,1,""),"")</f>
        <v/>
      </c>
      <c r="DS637" s="169" t="str">
        <f>IF(SUM(Table1[[#This Row],[Design]:[Beyond compliance]])&gt;1,1,"")</f>
        <v/>
      </c>
      <c r="DT637" s="169" t="str">
        <f>IF(Table1[[#This Row],[Both Residential &amp; Commercial4]]&lt;&gt;1,IF(Table1[[#This Row],[Residential]]=1,1,""),"")</f>
        <v/>
      </c>
      <c r="DU637" s="169" t="str">
        <f>IF(Table1[[#This Row],[Both Residential &amp; Commercial4]]&lt;&gt;1,IF(Table1[[#This Row],[Commercial]]=1,1,""),"")</f>
        <v/>
      </c>
      <c r="DV637" s="169" t="str">
        <f>Table1[[#This Row],[Residential &amp; Commercial]]</f>
        <v/>
      </c>
      <c r="DW637" s="169"/>
    </row>
    <row r="638" spans="1:127" s="49" customFormat="1" ht="20.25" thickTop="1" thickBot="1" x14ac:dyDescent="0.35">
      <c r="A638" s="97"/>
      <c r="B638" s="97"/>
      <c r="C638" s="88"/>
      <c r="D638" s="88"/>
      <c r="E638" s="176"/>
      <c r="F638" s="176"/>
      <c r="G638" s="176"/>
      <c r="H638" s="176"/>
      <c r="I638" s="90" t="str">
        <f>IF(AND(Table1[[#This Row],[General]]=1,Table1[[#This Row],[Beginner]]=1,Table1[[#This Row],[Intermediate]]=1,Table1[[#This Row],[Advanced]]=1),1,"")</f>
        <v/>
      </c>
      <c r="J638" s="90" t="str">
        <f>CONCATENATE(IF(Table1[[#This Row],[General]]=1,"General, ",""), IF(Table1[[#This Row],[Beginner]]=1,"Beginner, ",""),IF(Table1[[#This Row],[Intermediate]]=1,"Intermediate, ",""), IF(Table1[[#This Row],[Advanced]]=1,"Advanced",""))</f>
        <v/>
      </c>
      <c r="K638" s="91"/>
      <c r="L638" s="179"/>
      <c r="M638" s="91"/>
      <c r="N638" s="91"/>
      <c r="O638" s="159"/>
      <c r="P638" s="91"/>
      <c r="Q638" s="91"/>
      <c r="R638" s="91"/>
      <c r="S63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38" s="102"/>
      <c r="U638" s="102"/>
      <c r="V638" s="240"/>
      <c r="W638" s="240"/>
      <c r="X638" s="102"/>
      <c r="Y638" s="102"/>
      <c r="Z638" s="102"/>
      <c r="AA638" s="102"/>
      <c r="AB638" s="102"/>
      <c r="AC638" s="102"/>
      <c r="AD638" s="102"/>
      <c r="AE638" s="102"/>
      <c r="AF638" s="102"/>
      <c r="AG63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38" s="103"/>
      <c r="AI638" s="103"/>
      <c r="AJ638" s="103"/>
      <c r="AK638" s="74" t="str">
        <f>CONCATENATE(IF(Table1[[#This Row],[Digital]]=1,"Digital, ",""),IF(Table1[[#This Row],[Face to Face]]=1,"Face to face, ",""),IF(Table1[[#This Row],[Blended]]=1,"Blended",""))</f>
        <v/>
      </c>
      <c r="AL638" s="99"/>
      <c r="AM638" s="104"/>
      <c r="AN638" s="130"/>
      <c r="AO638" s="94"/>
      <c r="AP638" s="182"/>
      <c r="AQ638" s="94"/>
      <c r="AR638" s="94"/>
      <c r="AS638" s="94"/>
      <c r="AT638" s="94"/>
      <c r="AU638" s="94"/>
      <c r="AV638" s="182"/>
      <c r="AW638" s="182"/>
      <c r="AX638" s="182"/>
      <c r="AY638" s="94"/>
      <c r="AZ63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3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38" s="95"/>
      <c r="BC638" s="95"/>
      <c r="BD638" s="90" t="str">
        <f>IF(AND(Table1[[#This Row],[Residential]]=1,Table1[[#This Row],[Commercial]]=1),1,"")</f>
        <v/>
      </c>
      <c r="BE638" s="90" t="str">
        <f>CONCATENATE(IF(Table1[[#This Row],[Residential]]=1,"Residential, ",""),IF(Table1[[#This Row],[Commercial]]=1,"Commercial",""))</f>
        <v/>
      </c>
      <c r="BF638" s="94"/>
      <c r="BG638" s="94"/>
      <c r="BH638" s="94"/>
      <c r="BI638" s="94"/>
      <c r="BJ638" s="94"/>
      <c r="BK638" s="94"/>
      <c r="BL638" s="94"/>
      <c r="BM638" s="182"/>
      <c r="BN638" s="94"/>
      <c r="BO63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38" s="178"/>
      <c r="BQ638" s="120"/>
      <c r="BR638" s="132"/>
      <c r="BS638" s="120"/>
      <c r="BT638" s="175"/>
      <c r="BU638" s="175"/>
      <c r="BV638" s="175"/>
      <c r="BW638" s="121"/>
      <c r="BX638" s="121"/>
      <c r="BY638" s="121"/>
      <c r="BZ638" s="227"/>
      <c r="CA63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38" s="48">
        <f>COUNTIF(Table1[[#This Row],[Validity]:[Alignment with NCC (Yes=1,No=0)]],"N/A")</f>
        <v>0</v>
      </c>
      <c r="CC638" s="48">
        <f>IF(ISERROR(Table1[[#This Row],[Total Quality Score (out of 10)]]/(4-Table1[[#This Row],[N/A Count]])),0,Table1[[#This Row],[Total Quality Score (out of 10)]]/(4-Table1[[#This Row],[N/A Count]]))</f>
        <v>0</v>
      </c>
      <c r="CD638" s="106"/>
      <c r="CE638" s="106"/>
      <c r="CF638" s="172" t="str">
        <f>IF(SUM(Table1[[#This Row],[Multiple]:[Level (all)62]])&lt;1,IF(Table1[[#This Row],[General]]=1,1,""),"")</f>
        <v/>
      </c>
      <c r="CG638" s="172" t="str">
        <f>IF(SUM(Table1[[#This Row],[Multiple]:[Level (all)62]])&lt;1,IF(Table1[[#This Row],[Beginner]]=1,1,""),"")</f>
        <v/>
      </c>
      <c r="CH638" s="171" t="str">
        <f>IF(SUM(Table1[[#This Row],[Multiple]:[Level (all)62]])&lt;1,IF(Table1[[#This Row],[Intermediate]]=1,1,""),"")</f>
        <v/>
      </c>
      <c r="CI638" s="171" t="str">
        <f>IF(SUM(Table1[[#This Row],[Multiple]:[Level (all)62]])&lt;1,IF(Table1[[#This Row],[Advanced]]=1,1,""),"")</f>
        <v/>
      </c>
      <c r="CJ638" s="171" t="str">
        <f>IF(AND(SUM(Table1[[#This Row],[General]:[Advanced]])&lt;4,SUM(Table1[[#This Row],[General]:[Advanced]])&gt;1),1,"")</f>
        <v/>
      </c>
      <c r="CK638" s="171" t="str">
        <f>Table1[[#This Row],[Level (all)]]</f>
        <v/>
      </c>
      <c r="CL638" s="171" t="str">
        <f>IF(Table1[[#This Row],[Multiple audience]]&lt;&gt;1,IF(Table1[[#This Row],[General Audience]]=1,1,""),"")</f>
        <v/>
      </c>
      <c r="CM638" s="171" t="str">
        <f>IF(Table1[[#This Row],[Multiple audience]]&lt;&gt;1,IF(Table1[[#This Row],[Planners / Designers ]]=1,1,""),"")</f>
        <v/>
      </c>
      <c r="CN638" s="171" t="str">
        <f>IF(Table1[[#This Row],[Multiple audience]]&lt;&gt;1,IF(Table1[[#This Row],[Regulatory Assessors]]=1,1,""),"")</f>
        <v/>
      </c>
      <c r="CO638" s="171" t="str">
        <f>IF(Table1[[#This Row],[Multiple audience]]&lt;&gt;1,IF(Table1[[#This Row],[Builders / Management]]=1,1,""),"")</f>
        <v/>
      </c>
      <c r="CP638" s="171" t="str">
        <f>IF(Table1[[#This Row],[Multiple audience]]&lt;&gt;1,IF(Table1[[#This Row],[Energy / Sus Assessors]]=1,1,""),"")</f>
        <v/>
      </c>
      <c r="CQ638" s="171" t="str">
        <f>IF(Table1[[#This Row],[Multiple audience]]&lt;&gt;1,IF(Table1[[#This Row],[Semi-skilled]]=1,1,""),"")</f>
        <v/>
      </c>
      <c r="CR638" s="171" t="str">
        <f>IF(Table1[[#This Row],[Multiple audience]]&lt;&gt;1,IF(Table1[[#This Row],[Trades]]=1,1,""),"")</f>
        <v/>
      </c>
      <c r="CS638" s="171" t="str">
        <f>IF(Table1[[#This Row],[Multiple audience]]&lt;&gt;1,IF(Table1[[#This Row],[Other]]=1,1,""),"")</f>
        <v/>
      </c>
      <c r="CT638" s="171" t="str">
        <f>IF(SUM(Table1[[#This Row],[General Audience]:[Other]])&gt;1,1,"")</f>
        <v/>
      </c>
      <c r="CU638" s="171" t="str">
        <f>IF(Table1[[#This Row],[Various  ]]&lt;&gt;1,IF(Table1[[#This Row],[Calculator / Software]]=1,1,""),"")</f>
        <v/>
      </c>
      <c r="CV638" s="171" t="str">
        <f>IF(Table1[[#This Row],[Various  ]]&lt;&gt;1,IF(Table1[[#This Row],[Information  ]]=1,1,""),"")</f>
        <v/>
      </c>
      <c r="CW638" s="171" t="str">
        <f>IF(Table1[[#This Row],[Various  ]]&lt;&gt;1,IF(Table1[[#This Row],[Interactive Tool]]=1,1,""),"")</f>
        <v/>
      </c>
      <c r="CX638" s="171" t="str">
        <f>IF(Table1[[#This Row],[Various  ]]&lt;&gt;1,IF(Table1[[#This Row],[Technical Specifications]]=1,1,""),"")</f>
        <v/>
      </c>
      <c r="CY638" s="171" t="str">
        <f>IF(Table1[[#This Row],[Various  ]]&lt;&gt;1,IF(Table1[[#This Row],[Training Resources]]=1,1,""),"")</f>
        <v/>
      </c>
      <c r="CZ638" s="171" t="str">
        <f>IF(Table1[[#This Row],[Various  ]]&lt;&gt;1,IF(Table1[[#This Row],[Toolbox]]=1,1,""),"")</f>
        <v/>
      </c>
      <c r="DA638" s="169" t="str">
        <f>IF(Table1[[#This Row],[Various  ]]&lt;&gt;1,IF(Table1[[#This Row],[Video]]=1,1,""),"")</f>
        <v/>
      </c>
      <c r="DB638" s="169" t="str">
        <f>IF(Table1[[#This Row],[Various  ]]&lt;&gt;1,IF(Table1[[#This Row],[Case study]]=1,1,""),"")</f>
        <v/>
      </c>
      <c r="DC638" s="169" t="str">
        <f>IF(Table1[[#This Row],[Various  ]]&lt;&gt;1,IF(Table1[[#This Row],[Other   ]]=1,1,""),"")</f>
        <v/>
      </c>
      <c r="DD638" s="169" t="str">
        <f>IF(Table1[[#This Row],[Various  ]]&lt;&gt;1,IF(Table1[[#This Row],[Standards]]=1,1,""),"")</f>
        <v/>
      </c>
      <c r="DE638" s="169" t="str">
        <f>IF(Table1[[#This Row],[Various]]=1,1,IF(SUM(Table1[[#This Row],[Calculator / Software]:[Standards]])&gt;1,1,""))</f>
        <v/>
      </c>
      <c r="DF638" s="169" t="str">
        <f>IF(Table1[[#This Row],[Multiple NCC links]]&lt;&gt;1,IF(Table1[[#This Row],[Design]]=1,1,""),"")</f>
        <v/>
      </c>
      <c r="DG638" s="169" t="str">
        <f>IF(Table1[[#This Row],[Multiple NCC links]]&lt;&gt;1,IF(Table1[[#This Row],[Assessment / Verification]]=1,1,""),"")</f>
        <v/>
      </c>
      <c r="DH638" s="169" t="str">
        <f>IF(Table1[[#This Row],[Multiple NCC links]]&lt;&gt;1,IF(Table1[[#This Row],[Climate Specific ]]=1,1,""),"")</f>
        <v/>
      </c>
      <c r="DI638" s="169" t="str">
        <f>IF(Table1[[#This Row],[Multiple NCC links]]&lt;&gt;1,IF(Table1[[#This Row],[Alterations / Additions]]=1,1,""),"")</f>
        <v/>
      </c>
      <c r="DJ638" s="169" t="str">
        <f>IF(Table1[[#This Row],[Multiple NCC links]]&lt;&gt;1,IF(Table1[[#This Row],[Glazing]]=1,1,""),"")</f>
        <v/>
      </c>
      <c r="DK638" s="169" t="str">
        <f>IF(Table1[[#This Row],[Multiple NCC links]]&lt;&gt;1,IF(Table1[[#This Row],[Building Fabric / Thermal / Sealing]]=1,1,""),"")</f>
        <v/>
      </c>
      <c r="DL638" s="169" t="str">
        <f>IF(Table1[[#This Row],[Multiple NCC links]]&lt;&gt;1,IF(Table1[[#This Row],[Lighting]]=1,1,""),"")</f>
        <v/>
      </c>
      <c r="DM638" s="169" t="str">
        <f>IF(Table1[[#This Row],[Multiple NCC links]]&lt;&gt;1,IF(Table1[[#This Row],[HVAC]]=1,1,""),"")</f>
        <v/>
      </c>
      <c r="DN638" s="169" t="str">
        <f>IF(Table1[[#This Row],[Multiple NCC links]]&lt;&gt;1,IF(Table1[[#This Row],[Services]]=1,1,""),"")</f>
        <v/>
      </c>
      <c r="DO638" s="169" t="str">
        <f>IF(Table1[[#This Row],[Multiple NCC links]]&lt;&gt;1,IF(Table1[[#This Row],[Maintenance &amp; Monitoring]]=1,1,""),"")</f>
        <v/>
      </c>
      <c r="DP638" s="169" t="str">
        <f>IF(Table1[[#This Row],[Multiple NCC links]]&lt;&gt;1,IF(Table1[[#This Row],[Hand over / Operations]]=1,1,""),"")</f>
        <v/>
      </c>
      <c r="DQ638" s="169" t="str">
        <f>IF(Table1[[#This Row],[Multiple NCC links]]&lt;&gt;1,IF(Table1[[#This Row],[As built assessment]]=1,1,""),"")</f>
        <v/>
      </c>
      <c r="DR638" s="169" t="str">
        <f>IF(Table1[[#This Row],[Multiple NCC links]]&lt;&gt;1,IF(Table1[[#This Row],[Beyond compliance]]=1,1,""),"")</f>
        <v/>
      </c>
      <c r="DS638" s="169" t="str">
        <f>IF(SUM(Table1[[#This Row],[Design]:[Beyond compliance]])&gt;1,1,"")</f>
        <v/>
      </c>
      <c r="DT638" s="169" t="str">
        <f>IF(Table1[[#This Row],[Both Residential &amp; Commercial4]]&lt;&gt;1,IF(Table1[[#This Row],[Residential]]=1,1,""),"")</f>
        <v/>
      </c>
      <c r="DU638" s="169" t="str">
        <f>IF(Table1[[#This Row],[Both Residential &amp; Commercial4]]&lt;&gt;1,IF(Table1[[#This Row],[Commercial]]=1,1,""),"")</f>
        <v/>
      </c>
      <c r="DV638" s="169" t="str">
        <f>Table1[[#This Row],[Residential &amp; Commercial]]</f>
        <v/>
      </c>
      <c r="DW638" s="169"/>
    </row>
    <row r="639" spans="1:127" s="49" customFormat="1" ht="20.25" thickTop="1" thickBot="1" x14ac:dyDescent="0.35">
      <c r="A639" s="97"/>
      <c r="B639" s="97"/>
      <c r="C639" s="88"/>
      <c r="D639" s="88"/>
      <c r="E639" s="176"/>
      <c r="F639" s="176"/>
      <c r="G639" s="176"/>
      <c r="H639" s="176"/>
      <c r="I639" s="90" t="str">
        <f>IF(AND(Table1[[#This Row],[General]]=1,Table1[[#This Row],[Beginner]]=1,Table1[[#This Row],[Intermediate]]=1,Table1[[#This Row],[Advanced]]=1),1,"")</f>
        <v/>
      </c>
      <c r="J639" s="90" t="str">
        <f>CONCATENATE(IF(Table1[[#This Row],[General]]=1,"General, ",""), IF(Table1[[#This Row],[Beginner]]=1,"Beginner, ",""),IF(Table1[[#This Row],[Intermediate]]=1,"Intermediate, ",""), IF(Table1[[#This Row],[Advanced]]=1,"Advanced",""))</f>
        <v/>
      </c>
      <c r="K639" s="91"/>
      <c r="L639" s="179"/>
      <c r="M639" s="91"/>
      <c r="N639" s="91"/>
      <c r="O639" s="159"/>
      <c r="P639" s="91"/>
      <c r="Q639" s="91"/>
      <c r="R639" s="91"/>
      <c r="S63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39" s="102"/>
      <c r="U639" s="102"/>
      <c r="V639" s="240"/>
      <c r="W639" s="240"/>
      <c r="X639" s="102"/>
      <c r="Y639" s="102"/>
      <c r="Z639" s="102"/>
      <c r="AA639" s="102"/>
      <c r="AB639" s="102"/>
      <c r="AC639" s="102"/>
      <c r="AD639" s="102"/>
      <c r="AE639" s="102"/>
      <c r="AF639" s="102"/>
      <c r="AG63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39" s="103"/>
      <c r="AI639" s="103"/>
      <c r="AJ639" s="103"/>
      <c r="AK639" s="74" t="str">
        <f>CONCATENATE(IF(Table1[[#This Row],[Digital]]=1,"Digital, ",""),IF(Table1[[#This Row],[Face to Face]]=1,"Face to face, ",""),IF(Table1[[#This Row],[Blended]]=1,"Blended",""))</f>
        <v/>
      </c>
      <c r="AL639" s="99"/>
      <c r="AM639" s="104"/>
      <c r="AN639" s="130"/>
      <c r="AO639" s="94"/>
      <c r="AP639" s="182"/>
      <c r="AQ639" s="94"/>
      <c r="AR639" s="94"/>
      <c r="AS639" s="94"/>
      <c r="AT639" s="94"/>
      <c r="AU639" s="94"/>
      <c r="AV639" s="182"/>
      <c r="AW639" s="182"/>
      <c r="AX639" s="182"/>
      <c r="AY639" s="94"/>
      <c r="AZ63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3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39" s="95"/>
      <c r="BC639" s="95"/>
      <c r="BD639" s="90" t="str">
        <f>IF(AND(Table1[[#This Row],[Residential]]=1,Table1[[#This Row],[Commercial]]=1),1,"")</f>
        <v/>
      </c>
      <c r="BE639" s="90" t="str">
        <f>CONCATENATE(IF(Table1[[#This Row],[Residential]]=1,"Residential, ",""),IF(Table1[[#This Row],[Commercial]]=1,"Commercial",""))</f>
        <v/>
      </c>
      <c r="BF639" s="94"/>
      <c r="BG639" s="94"/>
      <c r="BH639" s="94"/>
      <c r="BI639" s="94"/>
      <c r="BJ639" s="94"/>
      <c r="BK639" s="94"/>
      <c r="BL639" s="94"/>
      <c r="BM639" s="182"/>
      <c r="BN639" s="94"/>
      <c r="BO63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39" s="178"/>
      <c r="BQ639" s="120"/>
      <c r="BR639" s="132"/>
      <c r="BS639" s="120"/>
      <c r="BT639" s="175"/>
      <c r="BU639" s="175"/>
      <c r="BV639" s="175"/>
      <c r="BW639" s="121"/>
      <c r="BX639" s="121"/>
      <c r="BY639" s="121"/>
      <c r="BZ639" s="227"/>
      <c r="CA63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39" s="48">
        <f>COUNTIF(Table1[[#This Row],[Validity]:[Alignment with NCC (Yes=1,No=0)]],"N/A")</f>
        <v>0</v>
      </c>
      <c r="CC639" s="48">
        <f>IF(ISERROR(Table1[[#This Row],[Total Quality Score (out of 10)]]/(4-Table1[[#This Row],[N/A Count]])),0,Table1[[#This Row],[Total Quality Score (out of 10)]]/(4-Table1[[#This Row],[N/A Count]]))</f>
        <v>0</v>
      </c>
      <c r="CD639" s="106"/>
      <c r="CE639" s="106"/>
      <c r="CF639" s="172" t="str">
        <f>IF(SUM(Table1[[#This Row],[Multiple]:[Level (all)62]])&lt;1,IF(Table1[[#This Row],[General]]=1,1,""),"")</f>
        <v/>
      </c>
      <c r="CG639" s="172" t="str">
        <f>IF(SUM(Table1[[#This Row],[Multiple]:[Level (all)62]])&lt;1,IF(Table1[[#This Row],[Beginner]]=1,1,""),"")</f>
        <v/>
      </c>
      <c r="CH639" s="171" t="str">
        <f>IF(SUM(Table1[[#This Row],[Multiple]:[Level (all)62]])&lt;1,IF(Table1[[#This Row],[Intermediate]]=1,1,""),"")</f>
        <v/>
      </c>
      <c r="CI639" s="171" t="str">
        <f>IF(SUM(Table1[[#This Row],[Multiple]:[Level (all)62]])&lt;1,IF(Table1[[#This Row],[Advanced]]=1,1,""),"")</f>
        <v/>
      </c>
      <c r="CJ639" s="171" t="str">
        <f>IF(AND(SUM(Table1[[#This Row],[General]:[Advanced]])&lt;4,SUM(Table1[[#This Row],[General]:[Advanced]])&gt;1),1,"")</f>
        <v/>
      </c>
      <c r="CK639" s="171" t="str">
        <f>Table1[[#This Row],[Level (all)]]</f>
        <v/>
      </c>
      <c r="CL639" s="171" t="str">
        <f>IF(Table1[[#This Row],[Multiple audience]]&lt;&gt;1,IF(Table1[[#This Row],[General Audience]]=1,1,""),"")</f>
        <v/>
      </c>
      <c r="CM639" s="171" t="str">
        <f>IF(Table1[[#This Row],[Multiple audience]]&lt;&gt;1,IF(Table1[[#This Row],[Planners / Designers ]]=1,1,""),"")</f>
        <v/>
      </c>
      <c r="CN639" s="171" t="str">
        <f>IF(Table1[[#This Row],[Multiple audience]]&lt;&gt;1,IF(Table1[[#This Row],[Regulatory Assessors]]=1,1,""),"")</f>
        <v/>
      </c>
      <c r="CO639" s="171" t="str">
        <f>IF(Table1[[#This Row],[Multiple audience]]&lt;&gt;1,IF(Table1[[#This Row],[Builders / Management]]=1,1,""),"")</f>
        <v/>
      </c>
      <c r="CP639" s="171" t="str">
        <f>IF(Table1[[#This Row],[Multiple audience]]&lt;&gt;1,IF(Table1[[#This Row],[Energy / Sus Assessors]]=1,1,""),"")</f>
        <v/>
      </c>
      <c r="CQ639" s="171" t="str">
        <f>IF(Table1[[#This Row],[Multiple audience]]&lt;&gt;1,IF(Table1[[#This Row],[Semi-skilled]]=1,1,""),"")</f>
        <v/>
      </c>
      <c r="CR639" s="171" t="str">
        <f>IF(Table1[[#This Row],[Multiple audience]]&lt;&gt;1,IF(Table1[[#This Row],[Trades]]=1,1,""),"")</f>
        <v/>
      </c>
      <c r="CS639" s="171" t="str">
        <f>IF(Table1[[#This Row],[Multiple audience]]&lt;&gt;1,IF(Table1[[#This Row],[Other]]=1,1,""),"")</f>
        <v/>
      </c>
      <c r="CT639" s="171" t="str">
        <f>IF(SUM(Table1[[#This Row],[General Audience]:[Other]])&gt;1,1,"")</f>
        <v/>
      </c>
      <c r="CU639" s="171" t="str">
        <f>IF(Table1[[#This Row],[Various  ]]&lt;&gt;1,IF(Table1[[#This Row],[Calculator / Software]]=1,1,""),"")</f>
        <v/>
      </c>
      <c r="CV639" s="171" t="str">
        <f>IF(Table1[[#This Row],[Various  ]]&lt;&gt;1,IF(Table1[[#This Row],[Information  ]]=1,1,""),"")</f>
        <v/>
      </c>
      <c r="CW639" s="171" t="str">
        <f>IF(Table1[[#This Row],[Various  ]]&lt;&gt;1,IF(Table1[[#This Row],[Interactive Tool]]=1,1,""),"")</f>
        <v/>
      </c>
      <c r="CX639" s="171" t="str">
        <f>IF(Table1[[#This Row],[Various  ]]&lt;&gt;1,IF(Table1[[#This Row],[Technical Specifications]]=1,1,""),"")</f>
        <v/>
      </c>
      <c r="CY639" s="171" t="str">
        <f>IF(Table1[[#This Row],[Various  ]]&lt;&gt;1,IF(Table1[[#This Row],[Training Resources]]=1,1,""),"")</f>
        <v/>
      </c>
      <c r="CZ639" s="171" t="str">
        <f>IF(Table1[[#This Row],[Various  ]]&lt;&gt;1,IF(Table1[[#This Row],[Toolbox]]=1,1,""),"")</f>
        <v/>
      </c>
      <c r="DA639" s="169" t="str">
        <f>IF(Table1[[#This Row],[Various  ]]&lt;&gt;1,IF(Table1[[#This Row],[Video]]=1,1,""),"")</f>
        <v/>
      </c>
      <c r="DB639" s="169" t="str">
        <f>IF(Table1[[#This Row],[Various  ]]&lt;&gt;1,IF(Table1[[#This Row],[Case study]]=1,1,""),"")</f>
        <v/>
      </c>
      <c r="DC639" s="169" t="str">
        <f>IF(Table1[[#This Row],[Various  ]]&lt;&gt;1,IF(Table1[[#This Row],[Other   ]]=1,1,""),"")</f>
        <v/>
      </c>
      <c r="DD639" s="169" t="str">
        <f>IF(Table1[[#This Row],[Various  ]]&lt;&gt;1,IF(Table1[[#This Row],[Standards]]=1,1,""),"")</f>
        <v/>
      </c>
      <c r="DE639" s="169" t="str">
        <f>IF(Table1[[#This Row],[Various]]=1,1,IF(SUM(Table1[[#This Row],[Calculator / Software]:[Standards]])&gt;1,1,""))</f>
        <v/>
      </c>
      <c r="DF639" s="169" t="str">
        <f>IF(Table1[[#This Row],[Multiple NCC links]]&lt;&gt;1,IF(Table1[[#This Row],[Design]]=1,1,""),"")</f>
        <v/>
      </c>
      <c r="DG639" s="169" t="str">
        <f>IF(Table1[[#This Row],[Multiple NCC links]]&lt;&gt;1,IF(Table1[[#This Row],[Assessment / Verification]]=1,1,""),"")</f>
        <v/>
      </c>
      <c r="DH639" s="169" t="str">
        <f>IF(Table1[[#This Row],[Multiple NCC links]]&lt;&gt;1,IF(Table1[[#This Row],[Climate Specific ]]=1,1,""),"")</f>
        <v/>
      </c>
      <c r="DI639" s="169" t="str">
        <f>IF(Table1[[#This Row],[Multiple NCC links]]&lt;&gt;1,IF(Table1[[#This Row],[Alterations / Additions]]=1,1,""),"")</f>
        <v/>
      </c>
      <c r="DJ639" s="169" t="str">
        <f>IF(Table1[[#This Row],[Multiple NCC links]]&lt;&gt;1,IF(Table1[[#This Row],[Glazing]]=1,1,""),"")</f>
        <v/>
      </c>
      <c r="DK639" s="169" t="str">
        <f>IF(Table1[[#This Row],[Multiple NCC links]]&lt;&gt;1,IF(Table1[[#This Row],[Building Fabric / Thermal / Sealing]]=1,1,""),"")</f>
        <v/>
      </c>
      <c r="DL639" s="169" t="str">
        <f>IF(Table1[[#This Row],[Multiple NCC links]]&lt;&gt;1,IF(Table1[[#This Row],[Lighting]]=1,1,""),"")</f>
        <v/>
      </c>
      <c r="DM639" s="169" t="str">
        <f>IF(Table1[[#This Row],[Multiple NCC links]]&lt;&gt;1,IF(Table1[[#This Row],[HVAC]]=1,1,""),"")</f>
        <v/>
      </c>
      <c r="DN639" s="169" t="str">
        <f>IF(Table1[[#This Row],[Multiple NCC links]]&lt;&gt;1,IF(Table1[[#This Row],[Services]]=1,1,""),"")</f>
        <v/>
      </c>
      <c r="DO639" s="169" t="str">
        <f>IF(Table1[[#This Row],[Multiple NCC links]]&lt;&gt;1,IF(Table1[[#This Row],[Maintenance &amp; Monitoring]]=1,1,""),"")</f>
        <v/>
      </c>
      <c r="DP639" s="169" t="str">
        <f>IF(Table1[[#This Row],[Multiple NCC links]]&lt;&gt;1,IF(Table1[[#This Row],[Hand over / Operations]]=1,1,""),"")</f>
        <v/>
      </c>
      <c r="DQ639" s="169" t="str">
        <f>IF(Table1[[#This Row],[Multiple NCC links]]&lt;&gt;1,IF(Table1[[#This Row],[As built assessment]]=1,1,""),"")</f>
        <v/>
      </c>
      <c r="DR639" s="169" t="str">
        <f>IF(Table1[[#This Row],[Multiple NCC links]]&lt;&gt;1,IF(Table1[[#This Row],[Beyond compliance]]=1,1,""),"")</f>
        <v/>
      </c>
      <c r="DS639" s="169" t="str">
        <f>IF(SUM(Table1[[#This Row],[Design]:[Beyond compliance]])&gt;1,1,"")</f>
        <v/>
      </c>
      <c r="DT639" s="169" t="str">
        <f>IF(Table1[[#This Row],[Both Residential &amp; Commercial4]]&lt;&gt;1,IF(Table1[[#This Row],[Residential]]=1,1,""),"")</f>
        <v/>
      </c>
      <c r="DU639" s="169" t="str">
        <f>IF(Table1[[#This Row],[Both Residential &amp; Commercial4]]&lt;&gt;1,IF(Table1[[#This Row],[Commercial]]=1,1,""),"")</f>
        <v/>
      </c>
      <c r="DV639" s="169" t="str">
        <f>Table1[[#This Row],[Residential &amp; Commercial]]</f>
        <v/>
      </c>
      <c r="DW639" s="169"/>
    </row>
    <row r="640" spans="1:127" s="49" customFormat="1" ht="20.25" thickTop="1" thickBot="1" x14ac:dyDescent="0.35">
      <c r="A640" s="97"/>
      <c r="B640" s="97"/>
      <c r="C640" s="88"/>
      <c r="D640" s="88"/>
      <c r="E640" s="176"/>
      <c r="F640" s="176"/>
      <c r="G640" s="176"/>
      <c r="H640" s="176"/>
      <c r="I640" s="90" t="str">
        <f>IF(AND(Table1[[#This Row],[General]]=1,Table1[[#This Row],[Beginner]]=1,Table1[[#This Row],[Intermediate]]=1,Table1[[#This Row],[Advanced]]=1),1,"")</f>
        <v/>
      </c>
      <c r="J640" s="90" t="str">
        <f>CONCATENATE(IF(Table1[[#This Row],[General]]=1,"General, ",""), IF(Table1[[#This Row],[Beginner]]=1,"Beginner, ",""),IF(Table1[[#This Row],[Intermediate]]=1,"Intermediate, ",""), IF(Table1[[#This Row],[Advanced]]=1,"Advanced",""))</f>
        <v/>
      </c>
      <c r="K640" s="91"/>
      <c r="L640" s="179"/>
      <c r="M640" s="91"/>
      <c r="N640" s="91"/>
      <c r="O640" s="159"/>
      <c r="P640" s="91"/>
      <c r="Q640" s="91"/>
      <c r="R640" s="91"/>
      <c r="S64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40" s="102"/>
      <c r="U640" s="102"/>
      <c r="V640" s="240"/>
      <c r="W640" s="240"/>
      <c r="X640" s="102"/>
      <c r="Y640" s="102"/>
      <c r="Z640" s="102"/>
      <c r="AA640" s="102"/>
      <c r="AB640" s="102"/>
      <c r="AC640" s="102"/>
      <c r="AD640" s="102"/>
      <c r="AE640" s="102"/>
      <c r="AF640" s="102"/>
      <c r="AG64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40" s="103"/>
      <c r="AI640" s="103"/>
      <c r="AJ640" s="103"/>
      <c r="AK640" s="74" t="str">
        <f>CONCATENATE(IF(Table1[[#This Row],[Digital]]=1,"Digital, ",""),IF(Table1[[#This Row],[Face to Face]]=1,"Face to face, ",""),IF(Table1[[#This Row],[Blended]]=1,"Blended",""))</f>
        <v/>
      </c>
      <c r="AL640" s="99"/>
      <c r="AM640" s="104"/>
      <c r="AN640" s="130"/>
      <c r="AO640" s="94"/>
      <c r="AP640" s="182"/>
      <c r="AQ640" s="94"/>
      <c r="AR640" s="94"/>
      <c r="AS640" s="94"/>
      <c r="AT640" s="94"/>
      <c r="AU640" s="94"/>
      <c r="AV640" s="182"/>
      <c r="AW640" s="182"/>
      <c r="AX640" s="182"/>
      <c r="AY640" s="94"/>
      <c r="AZ64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4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40" s="95"/>
      <c r="BC640" s="95"/>
      <c r="BD640" s="90" t="str">
        <f>IF(AND(Table1[[#This Row],[Residential]]=1,Table1[[#This Row],[Commercial]]=1),1,"")</f>
        <v/>
      </c>
      <c r="BE640" s="90" t="str">
        <f>CONCATENATE(IF(Table1[[#This Row],[Residential]]=1,"Residential, ",""),IF(Table1[[#This Row],[Commercial]]=1,"Commercial",""))</f>
        <v/>
      </c>
      <c r="BF640" s="94"/>
      <c r="BG640" s="94"/>
      <c r="BH640" s="94"/>
      <c r="BI640" s="94"/>
      <c r="BJ640" s="94"/>
      <c r="BK640" s="94"/>
      <c r="BL640" s="94"/>
      <c r="BM640" s="182"/>
      <c r="BN640" s="94"/>
      <c r="BO64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40" s="178"/>
      <c r="BQ640" s="120"/>
      <c r="BR640" s="132"/>
      <c r="BS640" s="120"/>
      <c r="BT640" s="175"/>
      <c r="BU640" s="175"/>
      <c r="BV640" s="175"/>
      <c r="BW640" s="121"/>
      <c r="BX640" s="121"/>
      <c r="BY640" s="121"/>
      <c r="BZ640" s="227"/>
      <c r="CA64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40" s="48">
        <f>COUNTIF(Table1[[#This Row],[Validity]:[Alignment with NCC (Yes=1,No=0)]],"N/A")</f>
        <v>0</v>
      </c>
      <c r="CC640" s="48">
        <f>IF(ISERROR(Table1[[#This Row],[Total Quality Score (out of 10)]]/(4-Table1[[#This Row],[N/A Count]])),0,Table1[[#This Row],[Total Quality Score (out of 10)]]/(4-Table1[[#This Row],[N/A Count]]))</f>
        <v>0</v>
      </c>
      <c r="CD640" s="106"/>
      <c r="CE640" s="106"/>
      <c r="CF640" s="172" t="str">
        <f>IF(SUM(Table1[[#This Row],[Multiple]:[Level (all)62]])&lt;1,IF(Table1[[#This Row],[General]]=1,1,""),"")</f>
        <v/>
      </c>
      <c r="CG640" s="172" t="str">
        <f>IF(SUM(Table1[[#This Row],[Multiple]:[Level (all)62]])&lt;1,IF(Table1[[#This Row],[Beginner]]=1,1,""),"")</f>
        <v/>
      </c>
      <c r="CH640" s="171" t="str">
        <f>IF(SUM(Table1[[#This Row],[Multiple]:[Level (all)62]])&lt;1,IF(Table1[[#This Row],[Intermediate]]=1,1,""),"")</f>
        <v/>
      </c>
      <c r="CI640" s="171" t="str">
        <f>IF(SUM(Table1[[#This Row],[Multiple]:[Level (all)62]])&lt;1,IF(Table1[[#This Row],[Advanced]]=1,1,""),"")</f>
        <v/>
      </c>
      <c r="CJ640" s="171" t="str">
        <f>IF(AND(SUM(Table1[[#This Row],[General]:[Advanced]])&lt;4,SUM(Table1[[#This Row],[General]:[Advanced]])&gt;1),1,"")</f>
        <v/>
      </c>
      <c r="CK640" s="171" t="str">
        <f>Table1[[#This Row],[Level (all)]]</f>
        <v/>
      </c>
      <c r="CL640" s="171" t="str">
        <f>IF(Table1[[#This Row],[Multiple audience]]&lt;&gt;1,IF(Table1[[#This Row],[General Audience]]=1,1,""),"")</f>
        <v/>
      </c>
      <c r="CM640" s="171" t="str">
        <f>IF(Table1[[#This Row],[Multiple audience]]&lt;&gt;1,IF(Table1[[#This Row],[Planners / Designers ]]=1,1,""),"")</f>
        <v/>
      </c>
      <c r="CN640" s="171" t="str">
        <f>IF(Table1[[#This Row],[Multiple audience]]&lt;&gt;1,IF(Table1[[#This Row],[Regulatory Assessors]]=1,1,""),"")</f>
        <v/>
      </c>
      <c r="CO640" s="171" t="str">
        <f>IF(Table1[[#This Row],[Multiple audience]]&lt;&gt;1,IF(Table1[[#This Row],[Builders / Management]]=1,1,""),"")</f>
        <v/>
      </c>
      <c r="CP640" s="171" t="str">
        <f>IF(Table1[[#This Row],[Multiple audience]]&lt;&gt;1,IF(Table1[[#This Row],[Energy / Sus Assessors]]=1,1,""),"")</f>
        <v/>
      </c>
      <c r="CQ640" s="171" t="str">
        <f>IF(Table1[[#This Row],[Multiple audience]]&lt;&gt;1,IF(Table1[[#This Row],[Semi-skilled]]=1,1,""),"")</f>
        <v/>
      </c>
      <c r="CR640" s="171" t="str">
        <f>IF(Table1[[#This Row],[Multiple audience]]&lt;&gt;1,IF(Table1[[#This Row],[Trades]]=1,1,""),"")</f>
        <v/>
      </c>
      <c r="CS640" s="171" t="str">
        <f>IF(Table1[[#This Row],[Multiple audience]]&lt;&gt;1,IF(Table1[[#This Row],[Other]]=1,1,""),"")</f>
        <v/>
      </c>
      <c r="CT640" s="171" t="str">
        <f>IF(SUM(Table1[[#This Row],[General Audience]:[Other]])&gt;1,1,"")</f>
        <v/>
      </c>
      <c r="CU640" s="171" t="str">
        <f>IF(Table1[[#This Row],[Various  ]]&lt;&gt;1,IF(Table1[[#This Row],[Calculator / Software]]=1,1,""),"")</f>
        <v/>
      </c>
      <c r="CV640" s="171" t="str">
        <f>IF(Table1[[#This Row],[Various  ]]&lt;&gt;1,IF(Table1[[#This Row],[Information  ]]=1,1,""),"")</f>
        <v/>
      </c>
      <c r="CW640" s="171" t="str">
        <f>IF(Table1[[#This Row],[Various  ]]&lt;&gt;1,IF(Table1[[#This Row],[Interactive Tool]]=1,1,""),"")</f>
        <v/>
      </c>
      <c r="CX640" s="171" t="str">
        <f>IF(Table1[[#This Row],[Various  ]]&lt;&gt;1,IF(Table1[[#This Row],[Technical Specifications]]=1,1,""),"")</f>
        <v/>
      </c>
      <c r="CY640" s="171" t="str">
        <f>IF(Table1[[#This Row],[Various  ]]&lt;&gt;1,IF(Table1[[#This Row],[Training Resources]]=1,1,""),"")</f>
        <v/>
      </c>
      <c r="CZ640" s="171" t="str">
        <f>IF(Table1[[#This Row],[Various  ]]&lt;&gt;1,IF(Table1[[#This Row],[Toolbox]]=1,1,""),"")</f>
        <v/>
      </c>
      <c r="DA640" s="169" t="str">
        <f>IF(Table1[[#This Row],[Various  ]]&lt;&gt;1,IF(Table1[[#This Row],[Video]]=1,1,""),"")</f>
        <v/>
      </c>
      <c r="DB640" s="169" t="str">
        <f>IF(Table1[[#This Row],[Various  ]]&lt;&gt;1,IF(Table1[[#This Row],[Case study]]=1,1,""),"")</f>
        <v/>
      </c>
      <c r="DC640" s="169" t="str">
        <f>IF(Table1[[#This Row],[Various  ]]&lt;&gt;1,IF(Table1[[#This Row],[Other   ]]=1,1,""),"")</f>
        <v/>
      </c>
      <c r="DD640" s="169" t="str">
        <f>IF(Table1[[#This Row],[Various  ]]&lt;&gt;1,IF(Table1[[#This Row],[Standards]]=1,1,""),"")</f>
        <v/>
      </c>
      <c r="DE640" s="169" t="str">
        <f>IF(Table1[[#This Row],[Various]]=1,1,IF(SUM(Table1[[#This Row],[Calculator / Software]:[Standards]])&gt;1,1,""))</f>
        <v/>
      </c>
      <c r="DF640" s="169" t="str">
        <f>IF(Table1[[#This Row],[Multiple NCC links]]&lt;&gt;1,IF(Table1[[#This Row],[Design]]=1,1,""),"")</f>
        <v/>
      </c>
      <c r="DG640" s="169" t="str">
        <f>IF(Table1[[#This Row],[Multiple NCC links]]&lt;&gt;1,IF(Table1[[#This Row],[Assessment / Verification]]=1,1,""),"")</f>
        <v/>
      </c>
      <c r="DH640" s="169" t="str">
        <f>IF(Table1[[#This Row],[Multiple NCC links]]&lt;&gt;1,IF(Table1[[#This Row],[Climate Specific ]]=1,1,""),"")</f>
        <v/>
      </c>
      <c r="DI640" s="169" t="str">
        <f>IF(Table1[[#This Row],[Multiple NCC links]]&lt;&gt;1,IF(Table1[[#This Row],[Alterations / Additions]]=1,1,""),"")</f>
        <v/>
      </c>
      <c r="DJ640" s="169" t="str">
        <f>IF(Table1[[#This Row],[Multiple NCC links]]&lt;&gt;1,IF(Table1[[#This Row],[Glazing]]=1,1,""),"")</f>
        <v/>
      </c>
      <c r="DK640" s="169" t="str">
        <f>IF(Table1[[#This Row],[Multiple NCC links]]&lt;&gt;1,IF(Table1[[#This Row],[Building Fabric / Thermal / Sealing]]=1,1,""),"")</f>
        <v/>
      </c>
      <c r="DL640" s="169" t="str">
        <f>IF(Table1[[#This Row],[Multiple NCC links]]&lt;&gt;1,IF(Table1[[#This Row],[Lighting]]=1,1,""),"")</f>
        <v/>
      </c>
      <c r="DM640" s="169" t="str">
        <f>IF(Table1[[#This Row],[Multiple NCC links]]&lt;&gt;1,IF(Table1[[#This Row],[HVAC]]=1,1,""),"")</f>
        <v/>
      </c>
      <c r="DN640" s="169" t="str">
        <f>IF(Table1[[#This Row],[Multiple NCC links]]&lt;&gt;1,IF(Table1[[#This Row],[Services]]=1,1,""),"")</f>
        <v/>
      </c>
      <c r="DO640" s="169" t="str">
        <f>IF(Table1[[#This Row],[Multiple NCC links]]&lt;&gt;1,IF(Table1[[#This Row],[Maintenance &amp; Monitoring]]=1,1,""),"")</f>
        <v/>
      </c>
      <c r="DP640" s="169" t="str">
        <f>IF(Table1[[#This Row],[Multiple NCC links]]&lt;&gt;1,IF(Table1[[#This Row],[Hand over / Operations]]=1,1,""),"")</f>
        <v/>
      </c>
      <c r="DQ640" s="169" t="str">
        <f>IF(Table1[[#This Row],[Multiple NCC links]]&lt;&gt;1,IF(Table1[[#This Row],[As built assessment]]=1,1,""),"")</f>
        <v/>
      </c>
      <c r="DR640" s="169" t="str">
        <f>IF(Table1[[#This Row],[Multiple NCC links]]&lt;&gt;1,IF(Table1[[#This Row],[Beyond compliance]]=1,1,""),"")</f>
        <v/>
      </c>
      <c r="DS640" s="169" t="str">
        <f>IF(SUM(Table1[[#This Row],[Design]:[Beyond compliance]])&gt;1,1,"")</f>
        <v/>
      </c>
      <c r="DT640" s="169" t="str">
        <f>IF(Table1[[#This Row],[Both Residential &amp; Commercial4]]&lt;&gt;1,IF(Table1[[#This Row],[Residential]]=1,1,""),"")</f>
        <v/>
      </c>
      <c r="DU640" s="169" t="str">
        <f>IF(Table1[[#This Row],[Both Residential &amp; Commercial4]]&lt;&gt;1,IF(Table1[[#This Row],[Commercial]]=1,1,""),"")</f>
        <v/>
      </c>
      <c r="DV640" s="169" t="str">
        <f>Table1[[#This Row],[Residential &amp; Commercial]]</f>
        <v/>
      </c>
      <c r="DW640" s="169"/>
    </row>
    <row r="641" spans="1:127" s="49" customFormat="1" ht="20.25" thickTop="1" thickBot="1" x14ac:dyDescent="0.35">
      <c r="A641" s="97"/>
      <c r="B641" s="97"/>
      <c r="C641" s="88"/>
      <c r="D641" s="88"/>
      <c r="E641" s="176"/>
      <c r="F641" s="176"/>
      <c r="G641" s="176"/>
      <c r="H641" s="176"/>
      <c r="I641" s="90" t="str">
        <f>IF(AND(Table1[[#This Row],[General]]=1,Table1[[#This Row],[Beginner]]=1,Table1[[#This Row],[Intermediate]]=1,Table1[[#This Row],[Advanced]]=1),1,"")</f>
        <v/>
      </c>
      <c r="J641" s="90" t="str">
        <f>CONCATENATE(IF(Table1[[#This Row],[General]]=1,"General, ",""), IF(Table1[[#This Row],[Beginner]]=1,"Beginner, ",""),IF(Table1[[#This Row],[Intermediate]]=1,"Intermediate, ",""), IF(Table1[[#This Row],[Advanced]]=1,"Advanced",""))</f>
        <v/>
      </c>
      <c r="K641" s="91"/>
      <c r="L641" s="179"/>
      <c r="M641" s="91"/>
      <c r="N641" s="91"/>
      <c r="O641" s="159"/>
      <c r="P641" s="91"/>
      <c r="Q641" s="91"/>
      <c r="R641" s="91"/>
      <c r="S64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41" s="102"/>
      <c r="U641" s="102"/>
      <c r="V641" s="240"/>
      <c r="W641" s="240"/>
      <c r="X641" s="102"/>
      <c r="Y641" s="102"/>
      <c r="Z641" s="102"/>
      <c r="AA641" s="102"/>
      <c r="AB641" s="102"/>
      <c r="AC641" s="102"/>
      <c r="AD641" s="102"/>
      <c r="AE641" s="102"/>
      <c r="AF641" s="102"/>
      <c r="AG64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41" s="103"/>
      <c r="AI641" s="103"/>
      <c r="AJ641" s="103"/>
      <c r="AK641" s="74" t="str">
        <f>CONCATENATE(IF(Table1[[#This Row],[Digital]]=1,"Digital, ",""),IF(Table1[[#This Row],[Face to Face]]=1,"Face to face, ",""),IF(Table1[[#This Row],[Blended]]=1,"Blended",""))</f>
        <v/>
      </c>
      <c r="AL641" s="99"/>
      <c r="AM641" s="104"/>
      <c r="AN641" s="130"/>
      <c r="AO641" s="94"/>
      <c r="AP641" s="182"/>
      <c r="AQ641" s="94"/>
      <c r="AR641" s="94"/>
      <c r="AS641" s="94"/>
      <c r="AT641" s="94"/>
      <c r="AU641" s="94"/>
      <c r="AV641" s="182"/>
      <c r="AW641" s="182"/>
      <c r="AX641" s="182"/>
      <c r="AY641" s="94"/>
      <c r="AZ64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4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41" s="95"/>
      <c r="BC641" s="95"/>
      <c r="BD641" s="90" t="str">
        <f>IF(AND(Table1[[#This Row],[Residential]]=1,Table1[[#This Row],[Commercial]]=1),1,"")</f>
        <v/>
      </c>
      <c r="BE641" s="90" t="str">
        <f>CONCATENATE(IF(Table1[[#This Row],[Residential]]=1,"Residential, ",""),IF(Table1[[#This Row],[Commercial]]=1,"Commercial",""))</f>
        <v/>
      </c>
      <c r="BF641" s="94"/>
      <c r="BG641" s="94"/>
      <c r="BH641" s="94"/>
      <c r="BI641" s="94"/>
      <c r="BJ641" s="94"/>
      <c r="BK641" s="94"/>
      <c r="BL641" s="94"/>
      <c r="BM641" s="182"/>
      <c r="BN641" s="94"/>
      <c r="BO64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41" s="178"/>
      <c r="BQ641" s="120"/>
      <c r="BR641" s="132"/>
      <c r="BS641" s="120"/>
      <c r="BT641" s="175"/>
      <c r="BU641" s="175"/>
      <c r="BV641" s="175"/>
      <c r="BW641" s="121"/>
      <c r="BX641" s="121"/>
      <c r="BY641" s="121"/>
      <c r="BZ641" s="227"/>
      <c r="CA64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41" s="48">
        <f>COUNTIF(Table1[[#This Row],[Validity]:[Alignment with NCC (Yes=1,No=0)]],"N/A")</f>
        <v>0</v>
      </c>
      <c r="CC641" s="48">
        <f>IF(ISERROR(Table1[[#This Row],[Total Quality Score (out of 10)]]/(4-Table1[[#This Row],[N/A Count]])),0,Table1[[#This Row],[Total Quality Score (out of 10)]]/(4-Table1[[#This Row],[N/A Count]]))</f>
        <v>0</v>
      </c>
      <c r="CD641" s="106"/>
      <c r="CE641" s="106"/>
      <c r="CF641" s="172" t="str">
        <f>IF(SUM(Table1[[#This Row],[Multiple]:[Level (all)62]])&lt;1,IF(Table1[[#This Row],[General]]=1,1,""),"")</f>
        <v/>
      </c>
      <c r="CG641" s="172" t="str">
        <f>IF(SUM(Table1[[#This Row],[Multiple]:[Level (all)62]])&lt;1,IF(Table1[[#This Row],[Beginner]]=1,1,""),"")</f>
        <v/>
      </c>
      <c r="CH641" s="171" t="str">
        <f>IF(SUM(Table1[[#This Row],[Multiple]:[Level (all)62]])&lt;1,IF(Table1[[#This Row],[Intermediate]]=1,1,""),"")</f>
        <v/>
      </c>
      <c r="CI641" s="171" t="str">
        <f>IF(SUM(Table1[[#This Row],[Multiple]:[Level (all)62]])&lt;1,IF(Table1[[#This Row],[Advanced]]=1,1,""),"")</f>
        <v/>
      </c>
      <c r="CJ641" s="171" t="str">
        <f>IF(AND(SUM(Table1[[#This Row],[General]:[Advanced]])&lt;4,SUM(Table1[[#This Row],[General]:[Advanced]])&gt;1),1,"")</f>
        <v/>
      </c>
      <c r="CK641" s="171" t="str">
        <f>Table1[[#This Row],[Level (all)]]</f>
        <v/>
      </c>
      <c r="CL641" s="171" t="str">
        <f>IF(Table1[[#This Row],[Multiple audience]]&lt;&gt;1,IF(Table1[[#This Row],[General Audience]]=1,1,""),"")</f>
        <v/>
      </c>
      <c r="CM641" s="171" t="str">
        <f>IF(Table1[[#This Row],[Multiple audience]]&lt;&gt;1,IF(Table1[[#This Row],[Planners / Designers ]]=1,1,""),"")</f>
        <v/>
      </c>
      <c r="CN641" s="171" t="str">
        <f>IF(Table1[[#This Row],[Multiple audience]]&lt;&gt;1,IF(Table1[[#This Row],[Regulatory Assessors]]=1,1,""),"")</f>
        <v/>
      </c>
      <c r="CO641" s="171" t="str">
        <f>IF(Table1[[#This Row],[Multiple audience]]&lt;&gt;1,IF(Table1[[#This Row],[Builders / Management]]=1,1,""),"")</f>
        <v/>
      </c>
      <c r="CP641" s="171" t="str">
        <f>IF(Table1[[#This Row],[Multiple audience]]&lt;&gt;1,IF(Table1[[#This Row],[Energy / Sus Assessors]]=1,1,""),"")</f>
        <v/>
      </c>
      <c r="CQ641" s="171" t="str">
        <f>IF(Table1[[#This Row],[Multiple audience]]&lt;&gt;1,IF(Table1[[#This Row],[Semi-skilled]]=1,1,""),"")</f>
        <v/>
      </c>
      <c r="CR641" s="171" t="str">
        <f>IF(Table1[[#This Row],[Multiple audience]]&lt;&gt;1,IF(Table1[[#This Row],[Trades]]=1,1,""),"")</f>
        <v/>
      </c>
      <c r="CS641" s="171" t="str">
        <f>IF(Table1[[#This Row],[Multiple audience]]&lt;&gt;1,IF(Table1[[#This Row],[Other]]=1,1,""),"")</f>
        <v/>
      </c>
      <c r="CT641" s="171" t="str">
        <f>IF(SUM(Table1[[#This Row],[General Audience]:[Other]])&gt;1,1,"")</f>
        <v/>
      </c>
      <c r="CU641" s="171" t="str">
        <f>IF(Table1[[#This Row],[Various  ]]&lt;&gt;1,IF(Table1[[#This Row],[Calculator / Software]]=1,1,""),"")</f>
        <v/>
      </c>
      <c r="CV641" s="171" t="str">
        <f>IF(Table1[[#This Row],[Various  ]]&lt;&gt;1,IF(Table1[[#This Row],[Information  ]]=1,1,""),"")</f>
        <v/>
      </c>
      <c r="CW641" s="171" t="str">
        <f>IF(Table1[[#This Row],[Various  ]]&lt;&gt;1,IF(Table1[[#This Row],[Interactive Tool]]=1,1,""),"")</f>
        <v/>
      </c>
      <c r="CX641" s="171" t="str">
        <f>IF(Table1[[#This Row],[Various  ]]&lt;&gt;1,IF(Table1[[#This Row],[Technical Specifications]]=1,1,""),"")</f>
        <v/>
      </c>
      <c r="CY641" s="171" t="str">
        <f>IF(Table1[[#This Row],[Various  ]]&lt;&gt;1,IF(Table1[[#This Row],[Training Resources]]=1,1,""),"")</f>
        <v/>
      </c>
      <c r="CZ641" s="171" t="str">
        <f>IF(Table1[[#This Row],[Various  ]]&lt;&gt;1,IF(Table1[[#This Row],[Toolbox]]=1,1,""),"")</f>
        <v/>
      </c>
      <c r="DA641" s="169" t="str">
        <f>IF(Table1[[#This Row],[Various  ]]&lt;&gt;1,IF(Table1[[#This Row],[Video]]=1,1,""),"")</f>
        <v/>
      </c>
      <c r="DB641" s="169" t="str">
        <f>IF(Table1[[#This Row],[Various  ]]&lt;&gt;1,IF(Table1[[#This Row],[Case study]]=1,1,""),"")</f>
        <v/>
      </c>
      <c r="DC641" s="169" t="str">
        <f>IF(Table1[[#This Row],[Various  ]]&lt;&gt;1,IF(Table1[[#This Row],[Other   ]]=1,1,""),"")</f>
        <v/>
      </c>
      <c r="DD641" s="169" t="str">
        <f>IF(Table1[[#This Row],[Various  ]]&lt;&gt;1,IF(Table1[[#This Row],[Standards]]=1,1,""),"")</f>
        <v/>
      </c>
      <c r="DE641" s="169" t="str">
        <f>IF(Table1[[#This Row],[Various]]=1,1,IF(SUM(Table1[[#This Row],[Calculator / Software]:[Standards]])&gt;1,1,""))</f>
        <v/>
      </c>
      <c r="DF641" s="169" t="str">
        <f>IF(Table1[[#This Row],[Multiple NCC links]]&lt;&gt;1,IF(Table1[[#This Row],[Design]]=1,1,""),"")</f>
        <v/>
      </c>
      <c r="DG641" s="169" t="str">
        <f>IF(Table1[[#This Row],[Multiple NCC links]]&lt;&gt;1,IF(Table1[[#This Row],[Assessment / Verification]]=1,1,""),"")</f>
        <v/>
      </c>
      <c r="DH641" s="169" t="str">
        <f>IF(Table1[[#This Row],[Multiple NCC links]]&lt;&gt;1,IF(Table1[[#This Row],[Climate Specific ]]=1,1,""),"")</f>
        <v/>
      </c>
      <c r="DI641" s="169" t="str">
        <f>IF(Table1[[#This Row],[Multiple NCC links]]&lt;&gt;1,IF(Table1[[#This Row],[Alterations / Additions]]=1,1,""),"")</f>
        <v/>
      </c>
      <c r="DJ641" s="169" t="str">
        <f>IF(Table1[[#This Row],[Multiple NCC links]]&lt;&gt;1,IF(Table1[[#This Row],[Glazing]]=1,1,""),"")</f>
        <v/>
      </c>
      <c r="DK641" s="169" t="str">
        <f>IF(Table1[[#This Row],[Multiple NCC links]]&lt;&gt;1,IF(Table1[[#This Row],[Building Fabric / Thermal / Sealing]]=1,1,""),"")</f>
        <v/>
      </c>
      <c r="DL641" s="169" t="str">
        <f>IF(Table1[[#This Row],[Multiple NCC links]]&lt;&gt;1,IF(Table1[[#This Row],[Lighting]]=1,1,""),"")</f>
        <v/>
      </c>
      <c r="DM641" s="169" t="str">
        <f>IF(Table1[[#This Row],[Multiple NCC links]]&lt;&gt;1,IF(Table1[[#This Row],[HVAC]]=1,1,""),"")</f>
        <v/>
      </c>
      <c r="DN641" s="169" t="str">
        <f>IF(Table1[[#This Row],[Multiple NCC links]]&lt;&gt;1,IF(Table1[[#This Row],[Services]]=1,1,""),"")</f>
        <v/>
      </c>
      <c r="DO641" s="169" t="str">
        <f>IF(Table1[[#This Row],[Multiple NCC links]]&lt;&gt;1,IF(Table1[[#This Row],[Maintenance &amp; Monitoring]]=1,1,""),"")</f>
        <v/>
      </c>
      <c r="DP641" s="169" t="str">
        <f>IF(Table1[[#This Row],[Multiple NCC links]]&lt;&gt;1,IF(Table1[[#This Row],[Hand over / Operations]]=1,1,""),"")</f>
        <v/>
      </c>
      <c r="DQ641" s="169" t="str">
        <f>IF(Table1[[#This Row],[Multiple NCC links]]&lt;&gt;1,IF(Table1[[#This Row],[As built assessment]]=1,1,""),"")</f>
        <v/>
      </c>
      <c r="DR641" s="169" t="str">
        <f>IF(Table1[[#This Row],[Multiple NCC links]]&lt;&gt;1,IF(Table1[[#This Row],[Beyond compliance]]=1,1,""),"")</f>
        <v/>
      </c>
      <c r="DS641" s="169" t="str">
        <f>IF(SUM(Table1[[#This Row],[Design]:[Beyond compliance]])&gt;1,1,"")</f>
        <v/>
      </c>
      <c r="DT641" s="169" t="str">
        <f>IF(Table1[[#This Row],[Both Residential &amp; Commercial4]]&lt;&gt;1,IF(Table1[[#This Row],[Residential]]=1,1,""),"")</f>
        <v/>
      </c>
      <c r="DU641" s="169" t="str">
        <f>IF(Table1[[#This Row],[Both Residential &amp; Commercial4]]&lt;&gt;1,IF(Table1[[#This Row],[Commercial]]=1,1,""),"")</f>
        <v/>
      </c>
      <c r="DV641" s="169" t="str">
        <f>Table1[[#This Row],[Residential &amp; Commercial]]</f>
        <v/>
      </c>
      <c r="DW641" s="169"/>
    </row>
    <row r="642" spans="1:127" s="49" customFormat="1" ht="20.25" thickTop="1" thickBot="1" x14ac:dyDescent="0.35">
      <c r="A642" s="97"/>
      <c r="B642" s="97"/>
      <c r="C642" s="88"/>
      <c r="D642" s="88"/>
      <c r="E642" s="176"/>
      <c r="F642" s="176"/>
      <c r="G642" s="176"/>
      <c r="H642" s="176"/>
      <c r="I642" s="90" t="str">
        <f>IF(AND(Table1[[#This Row],[General]]=1,Table1[[#This Row],[Beginner]]=1,Table1[[#This Row],[Intermediate]]=1,Table1[[#This Row],[Advanced]]=1),1,"")</f>
        <v/>
      </c>
      <c r="J642" s="90" t="str">
        <f>CONCATENATE(IF(Table1[[#This Row],[General]]=1,"General, ",""), IF(Table1[[#This Row],[Beginner]]=1,"Beginner, ",""),IF(Table1[[#This Row],[Intermediate]]=1,"Intermediate, ",""), IF(Table1[[#This Row],[Advanced]]=1,"Advanced",""))</f>
        <v/>
      </c>
      <c r="K642" s="91"/>
      <c r="L642" s="179"/>
      <c r="M642" s="91"/>
      <c r="N642" s="91"/>
      <c r="O642" s="159"/>
      <c r="P642" s="91"/>
      <c r="Q642" s="91"/>
      <c r="R642" s="91"/>
      <c r="S64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42" s="102"/>
      <c r="U642" s="102"/>
      <c r="V642" s="240"/>
      <c r="W642" s="240"/>
      <c r="X642" s="102"/>
      <c r="Y642" s="102"/>
      <c r="Z642" s="102"/>
      <c r="AA642" s="102"/>
      <c r="AB642" s="102"/>
      <c r="AC642" s="102"/>
      <c r="AD642" s="102"/>
      <c r="AE642" s="102"/>
      <c r="AF642" s="102"/>
      <c r="AG64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42" s="103"/>
      <c r="AI642" s="103"/>
      <c r="AJ642" s="103"/>
      <c r="AK642" s="74" t="str">
        <f>CONCATENATE(IF(Table1[[#This Row],[Digital]]=1,"Digital, ",""),IF(Table1[[#This Row],[Face to Face]]=1,"Face to face, ",""),IF(Table1[[#This Row],[Blended]]=1,"Blended",""))</f>
        <v/>
      </c>
      <c r="AL642" s="99"/>
      <c r="AM642" s="104"/>
      <c r="AN642" s="130"/>
      <c r="AO642" s="94"/>
      <c r="AP642" s="182"/>
      <c r="AQ642" s="94"/>
      <c r="AR642" s="94"/>
      <c r="AS642" s="94"/>
      <c r="AT642" s="94"/>
      <c r="AU642" s="94"/>
      <c r="AV642" s="182"/>
      <c r="AW642" s="182"/>
      <c r="AX642" s="182"/>
      <c r="AY642" s="94"/>
      <c r="AZ64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4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42" s="95"/>
      <c r="BC642" s="95"/>
      <c r="BD642" s="90" t="str">
        <f>IF(AND(Table1[[#This Row],[Residential]]=1,Table1[[#This Row],[Commercial]]=1),1,"")</f>
        <v/>
      </c>
      <c r="BE642" s="90" t="str">
        <f>CONCATENATE(IF(Table1[[#This Row],[Residential]]=1,"Residential, ",""),IF(Table1[[#This Row],[Commercial]]=1,"Commercial",""))</f>
        <v/>
      </c>
      <c r="BF642" s="94"/>
      <c r="BG642" s="94"/>
      <c r="BH642" s="94"/>
      <c r="BI642" s="94"/>
      <c r="BJ642" s="94"/>
      <c r="BK642" s="94"/>
      <c r="BL642" s="94"/>
      <c r="BM642" s="182"/>
      <c r="BN642" s="94"/>
      <c r="BO64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42" s="178"/>
      <c r="BQ642" s="120"/>
      <c r="BR642" s="132"/>
      <c r="BS642" s="120"/>
      <c r="BT642" s="175"/>
      <c r="BU642" s="175"/>
      <c r="BV642" s="175"/>
      <c r="BW642" s="121"/>
      <c r="BX642" s="121"/>
      <c r="BY642" s="121"/>
      <c r="BZ642" s="227"/>
      <c r="CA64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42" s="48">
        <f>COUNTIF(Table1[[#This Row],[Validity]:[Alignment with NCC (Yes=1,No=0)]],"N/A")</f>
        <v>0</v>
      </c>
      <c r="CC642" s="48">
        <f>IF(ISERROR(Table1[[#This Row],[Total Quality Score (out of 10)]]/(4-Table1[[#This Row],[N/A Count]])),0,Table1[[#This Row],[Total Quality Score (out of 10)]]/(4-Table1[[#This Row],[N/A Count]]))</f>
        <v>0</v>
      </c>
      <c r="CD642" s="106"/>
      <c r="CE642" s="106"/>
      <c r="CF642" s="172" t="str">
        <f>IF(SUM(Table1[[#This Row],[Multiple]:[Level (all)62]])&lt;1,IF(Table1[[#This Row],[General]]=1,1,""),"")</f>
        <v/>
      </c>
      <c r="CG642" s="172" t="str">
        <f>IF(SUM(Table1[[#This Row],[Multiple]:[Level (all)62]])&lt;1,IF(Table1[[#This Row],[Beginner]]=1,1,""),"")</f>
        <v/>
      </c>
      <c r="CH642" s="171" t="str">
        <f>IF(SUM(Table1[[#This Row],[Multiple]:[Level (all)62]])&lt;1,IF(Table1[[#This Row],[Intermediate]]=1,1,""),"")</f>
        <v/>
      </c>
      <c r="CI642" s="171" t="str">
        <f>IF(SUM(Table1[[#This Row],[Multiple]:[Level (all)62]])&lt;1,IF(Table1[[#This Row],[Advanced]]=1,1,""),"")</f>
        <v/>
      </c>
      <c r="CJ642" s="171" t="str">
        <f>IF(AND(SUM(Table1[[#This Row],[General]:[Advanced]])&lt;4,SUM(Table1[[#This Row],[General]:[Advanced]])&gt;1),1,"")</f>
        <v/>
      </c>
      <c r="CK642" s="171" t="str">
        <f>Table1[[#This Row],[Level (all)]]</f>
        <v/>
      </c>
      <c r="CL642" s="171" t="str">
        <f>IF(Table1[[#This Row],[Multiple audience]]&lt;&gt;1,IF(Table1[[#This Row],[General Audience]]=1,1,""),"")</f>
        <v/>
      </c>
      <c r="CM642" s="171" t="str">
        <f>IF(Table1[[#This Row],[Multiple audience]]&lt;&gt;1,IF(Table1[[#This Row],[Planners / Designers ]]=1,1,""),"")</f>
        <v/>
      </c>
      <c r="CN642" s="171" t="str">
        <f>IF(Table1[[#This Row],[Multiple audience]]&lt;&gt;1,IF(Table1[[#This Row],[Regulatory Assessors]]=1,1,""),"")</f>
        <v/>
      </c>
      <c r="CO642" s="171" t="str">
        <f>IF(Table1[[#This Row],[Multiple audience]]&lt;&gt;1,IF(Table1[[#This Row],[Builders / Management]]=1,1,""),"")</f>
        <v/>
      </c>
      <c r="CP642" s="171" t="str">
        <f>IF(Table1[[#This Row],[Multiple audience]]&lt;&gt;1,IF(Table1[[#This Row],[Energy / Sus Assessors]]=1,1,""),"")</f>
        <v/>
      </c>
      <c r="CQ642" s="171" t="str">
        <f>IF(Table1[[#This Row],[Multiple audience]]&lt;&gt;1,IF(Table1[[#This Row],[Semi-skilled]]=1,1,""),"")</f>
        <v/>
      </c>
      <c r="CR642" s="171" t="str">
        <f>IF(Table1[[#This Row],[Multiple audience]]&lt;&gt;1,IF(Table1[[#This Row],[Trades]]=1,1,""),"")</f>
        <v/>
      </c>
      <c r="CS642" s="171" t="str">
        <f>IF(Table1[[#This Row],[Multiple audience]]&lt;&gt;1,IF(Table1[[#This Row],[Other]]=1,1,""),"")</f>
        <v/>
      </c>
      <c r="CT642" s="171" t="str">
        <f>IF(SUM(Table1[[#This Row],[General Audience]:[Other]])&gt;1,1,"")</f>
        <v/>
      </c>
      <c r="CU642" s="171" t="str">
        <f>IF(Table1[[#This Row],[Various  ]]&lt;&gt;1,IF(Table1[[#This Row],[Calculator / Software]]=1,1,""),"")</f>
        <v/>
      </c>
      <c r="CV642" s="171" t="str">
        <f>IF(Table1[[#This Row],[Various  ]]&lt;&gt;1,IF(Table1[[#This Row],[Information  ]]=1,1,""),"")</f>
        <v/>
      </c>
      <c r="CW642" s="171" t="str">
        <f>IF(Table1[[#This Row],[Various  ]]&lt;&gt;1,IF(Table1[[#This Row],[Interactive Tool]]=1,1,""),"")</f>
        <v/>
      </c>
      <c r="CX642" s="171" t="str">
        <f>IF(Table1[[#This Row],[Various  ]]&lt;&gt;1,IF(Table1[[#This Row],[Technical Specifications]]=1,1,""),"")</f>
        <v/>
      </c>
      <c r="CY642" s="171" t="str">
        <f>IF(Table1[[#This Row],[Various  ]]&lt;&gt;1,IF(Table1[[#This Row],[Training Resources]]=1,1,""),"")</f>
        <v/>
      </c>
      <c r="CZ642" s="171" t="str">
        <f>IF(Table1[[#This Row],[Various  ]]&lt;&gt;1,IF(Table1[[#This Row],[Toolbox]]=1,1,""),"")</f>
        <v/>
      </c>
      <c r="DA642" s="169" t="str">
        <f>IF(Table1[[#This Row],[Various  ]]&lt;&gt;1,IF(Table1[[#This Row],[Video]]=1,1,""),"")</f>
        <v/>
      </c>
      <c r="DB642" s="169" t="str">
        <f>IF(Table1[[#This Row],[Various  ]]&lt;&gt;1,IF(Table1[[#This Row],[Case study]]=1,1,""),"")</f>
        <v/>
      </c>
      <c r="DC642" s="169" t="str">
        <f>IF(Table1[[#This Row],[Various  ]]&lt;&gt;1,IF(Table1[[#This Row],[Other   ]]=1,1,""),"")</f>
        <v/>
      </c>
      <c r="DD642" s="169" t="str">
        <f>IF(Table1[[#This Row],[Various  ]]&lt;&gt;1,IF(Table1[[#This Row],[Standards]]=1,1,""),"")</f>
        <v/>
      </c>
      <c r="DE642" s="169" t="str">
        <f>IF(Table1[[#This Row],[Various]]=1,1,IF(SUM(Table1[[#This Row],[Calculator / Software]:[Standards]])&gt;1,1,""))</f>
        <v/>
      </c>
      <c r="DF642" s="169" t="str">
        <f>IF(Table1[[#This Row],[Multiple NCC links]]&lt;&gt;1,IF(Table1[[#This Row],[Design]]=1,1,""),"")</f>
        <v/>
      </c>
      <c r="DG642" s="169" t="str">
        <f>IF(Table1[[#This Row],[Multiple NCC links]]&lt;&gt;1,IF(Table1[[#This Row],[Assessment / Verification]]=1,1,""),"")</f>
        <v/>
      </c>
      <c r="DH642" s="169" t="str">
        <f>IF(Table1[[#This Row],[Multiple NCC links]]&lt;&gt;1,IF(Table1[[#This Row],[Climate Specific ]]=1,1,""),"")</f>
        <v/>
      </c>
      <c r="DI642" s="169" t="str">
        <f>IF(Table1[[#This Row],[Multiple NCC links]]&lt;&gt;1,IF(Table1[[#This Row],[Alterations / Additions]]=1,1,""),"")</f>
        <v/>
      </c>
      <c r="DJ642" s="169" t="str">
        <f>IF(Table1[[#This Row],[Multiple NCC links]]&lt;&gt;1,IF(Table1[[#This Row],[Glazing]]=1,1,""),"")</f>
        <v/>
      </c>
      <c r="DK642" s="169" t="str">
        <f>IF(Table1[[#This Row],[Multiple NCC links]]&lt;&gt;1,IF(Table1[[#This Row],[Building Fabric / Thermal / Sealing]]=1,1,""),"")</f>
        <v/>
      </c>
      <c r="DL642" s="169" t="str">
        <f>IF(Table1[[#This Row],[Multiple NCC links]]&lt;&gt;1,IF(Table1[[#This Row],[Lighting]]=1,1,""),"")</f>
        <v/>
      </c>
      <c r="DM642" s="169" t="str">
        <f>IF(Table1[[#This Row],[Multiple NCC links]]&lt;&gt;1,IF(Table1[[#This Row],[HVAC]]=1,1,""),"")</f>
        <v/>
      </c>
      <c r="DN642" s="169" t="str">
        <f>IF(Table1[[#This Row],[Multiple NCC links]]&lt;&gt;1,IF(Table1[[#This Row],[Services]]=1,1,""),"")</f>
        <v/>
      </c>
      <c r="DO642" s="169" t="str">
        <f>IF(Table1[[#This Row],[Multiple NCC links]]&lt;&gt;1,IF(Table1[[#This Row],[Maintenance &amp; Monitoring]]=1,1,""),"")</f>
        <v/>
      </c>
      <c r="DP642" s="169" t="str">
        <f>IF(Table1[[#This Row],[Multiple NCC links]]&lt;&gt;1,IF(Table1[[#This Row],[Hand over / Operations]]=1,1,""),"")</f>
        <v/>
      </c>
      <c r="DQ642" s="169" t="str">
        <f>IF(Table1[[#This Row],[Multiple NCC links]]&lt;&gt;1,IF(Table1[[#This Row],[As built assessment]]=1,1,""),"")</f>
        <v/>
      </c>
      <c r="DR642" s="169" t="str">
        <f>IF(Table1[[#This Row],[Multiple NCC links]]&lt;&gt;1,IF(Table1[[#This Row],[Beyond compliance]]=1,1,""),"")</f>
        <v/>
      </c>
      <c r="DS642" s="169" t="str">
        <f>IF(SUM(Table1[[#This Row],[Design]:[Beyond compliance]])&gt;1,1,"")</f>
        <v/>
      </c>
      <c r="DT642" s="169" t="str">
        <f>IF(Table1[[#This Row],[Both Residential &amp; Commercial4]]&lt;&gt;1,IF(Table1[[#This Row],[Residential]]=1,1,""),"")</f>
        <v/>
      </c>
      <c r="DU642" s="169" t="str">
        <f>IF(Table1[[#This Row],[Both Residential &amp; Commercial4]]&lt;&gt;1,IF(Table1[[#This Row],[Commercial]]=1,1,""),"")</f>
        <v/>
      </c>
      <c r="DV642" s="169" t="str">
        <f>Table1[[#This Row],[Residential &amp; Commercial]]</f>
        <v/>
      </c>
      <c r="DW642" s="169"/>
    </row>
    <row r="643" spans="1:127" s="49" customFormat="1" ht="20.25" thickTop="1" thickBot="1" x14ac:dyDescent="0.35">
      <c r="A643" s="97"/>
      <c r="B643" s="97"/>
      <c r="C643" s="88"/>
      <c r="D643" s="88"/>
      <c r="E643" s="176"/>
      <c r="F643" s="176"/>
      <c r="G643" s="176"/>
      <c r="H643" s="176"/>
      <c r="I643" s="90" t="str">
        <f>IF(AND(Table1[[#This Row],[General]]=1,Table1[[#This Row],[Beginner]]=1,Table1[[#This Row],[Intermediate]]=1,Table1[[#This Row],[Advanced]]=1),1,"")</f>
        <v/>
      </c>
      <c r="J643" s="90" t="str">
        <f>CONCATENATE(IF(Table1[[#This Row],[General]]=1,"General, ",""), IF(Table1[[#This Row],[Beginner]]=1,"Beginner, ",""),IF(Table1[[#This Row],[Intermediate]]=1,"Intermediate, ",""), IF(Table1[[#This Row],[Advanced]]=1,"Advanced",""))</f>
        <v/>
      </c>
      <c r="K643" s="91"/>
      <c r="L643" s="179"/>
      <c r="M643" s="91"/>
      <c r="N643" s="91"/>
      <c r="O643" s="159"/>
      <c r="P643" s="91"/>
      <c r="Q643" s="91"/>
      <c r="R643" s="91"/>
      <c r="S64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43" s="102"/>
      <c r="U643" s="102"/>
      <c r="V643" s="240"/>
      <c r="W643" s="240"/>
      <c r="X643" s="102"/>
      <c r="Y643" s="102"/>
      <c r="Z643" s="102"/>
      <c r="AA643" s="102"/>
      <c r="AB643" s="102"/>
      <c r="AC643" s="102"/>
      <c r="AD643" s="102"/>
      <c r="AE643" s="102"/>
      <c r="AF643" s="102"/>
      <c r="AG64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43" s="103"/>
      <c r="AI643" s="103"/>
      <c r="AJ643" s="103"/>
      <c r="AK643" s="74" t="str">
        <f>CONCATENATE(IF(Table1[[#This Row],[Digital]]=1,"Digital, ",""),IF(Table1[[#This Row],[Face to Face]]=1,"Face to face, ",""),IF(Table1[[#This Row],[Blended]]=1,"Blended",""))</f>
        <v/>
      </c>
      <c r="AL643" s="99"/>
      <c r="AM643" s="104"/>
      <c r="AN643" s="130"/>
      <c r="AO643" s="94"/>
      <c r="AP643" s="182"/>
      <c r="AQ643" s="94"/>
      <c r="AR643" s="94"/>
      <c r="AS643" s="94"/>
      <c r="AT643" s="94"/>
      <c r="AU643" s="94"/>
      <c r="AV643" s="182"/>
      <c r="AW643" s="182"/>
      <c r="AX643" s="182"/>
      <c r="AY643" s="94"/>
      <c r="AZ64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4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43" s="95"/>
      <c r="BC643" s="95"/>
      <c r="BD643" s="90" t="str">
        <f>IF(AND(Table1[[#This Row],[Residential]]=1,Table1[[#This Row],[Commercial]]=1),1,"")</f>
        <v/>
      </c>
      <c r="BE643" s="90" t="str">
        <f>CONCATENATE(IF(Table1[[#This Row],[Residential]]=1,"Residential, ",""),IF(Table1[[#This Row],[Commercial]]=1,"Commercial",""))</f>
        <v/>
      </c>
      <c r="BF643" s="94"/>
      <c r="BG643" s="94"/>
      <c r="BH643" s="94"/>
      <c r="BI643" s="94"/>
      <c r="BJ643" s="94"/>
      <c r="BK643" s="94"/>
      <c r="BL643" s="94"/>
      <c r="BM643" s="182"/>
      <c r="BN643" s="94"/>
      <c r="BO64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43" s="178"/>
      <c r="BQ643" s="120"/>
      <c r="BR643" s="132"/>
      <c r="BS643" s="120"/>
      <c r="BT643" s="175"/>
      <c r="BU643" s="175"/>
      <c r="BV643" s="175"/>
      <c r="BW643" s="121"/>
      <c r="BX643" s="121"/>
      <c r="BY643" s="121"/>
      <c r="BZ643" s="227"/>
      <c r="CA64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43" s="48">
        <f>COUNTIF(Table1[[#This Row],[Validity]:[Alignment with NCC (Yes=1,No=0)]],"N/A")</f>
        <v>0</v>
      </c>
      <c r="CC643" s="48">
        <f>IF(ISERROR(Table1[[#This Row],[Total Quality Score (out of 10)]]/(4-Table1[[#This Row],[N/A Count]])),0,Table1[[#This Row],[Total Quality Score (out of 10)]]/(4-Table1[[#This Row],[N/A Count]]))</f>
        <v>0</v>
      </c>
      <c r="CD643" s="106"/>
      <c r="CE643" s="106"/>
      <c r="CF643" s="172" t="str">
        <f>IF(SUM(Table1[[#This Row],[Multiple]:[Level (all)62]])&lt;1,IF(Table1[[#This Row],[General]]=1,1,""),"")</f>
        <v/>
      </c>
      <c r="CG643" s="172" t="str">
        <f>IF(SUM(Table1[[#This Row],[Multiple]:[Level (all)62]])&lt;1,IF(Table1[[#This Row],[Beginner]]=1,1,""),"")</f>
        <v/>
      </c>
      <c r="CH643" s="171" t="str">
        <f>IF(SUM(Table1[[#This Row],[Multiple]:[Level (all)62]])&lt;1,IF(Table1[[#This Row],[Intermediate]]=1,1,""),"")</f>
        <v/>
      </c>
      <c r="CI643" s="171" t="str">
        <f>IF(SUM(Table1[[#This Row],[Multiple]:[Level (all)62]])&lt;1,IF(Table1[[#This Row],[Advanced]]=1,1,""),"")</f>
        <v/>
      </c>
      <c r="CJ643" s="171" t="str">
        <f>IF(AND(SUM(Table1[[#This Row],[General]:[Advanced]])&lt;4,SUM(Table1[[#This Row],[General]:[Advanced]])&gt;1),1,"")</f>
        <v/>
      </c>
      <c r="CK643" s="171" t="str">
        <f>Table1[[#This Row],[Level (all)]]</f>
        <v/>
      </c>
      <c r="CL643" s="171" t="str">
        <f>IF(Table1[[#This Row],[Multiple audience]]&lt;&gt;1,IF(Table1[[#This Row],[General Audience]]=1,1,""),"")</f>
        <v/>
      </c>
      <c r="CM643" s="171" t="str">
        <f>IF(Table1[[#This Row],[Multiple audience]]&lt;&gt;1,IF(Table1[[#This Row],[Planners / Designers ]]=1,1,""),"")</f>
        <v/>
      </c>
      <c r="CN643" s="171" t="str">
        <f>IF(Table1[[#This Row],[Multiple audience]]&lt;&gt;1,IF(Table1[[#This Row],[Regulatory Assessors]]=1,1,""),"")</f>
        <v/>
      </c>
      <c r="CO643" s="171" t="str">
        <f>IF(Table1[[#This Row],[Multiple audience]]&lt;&gt;1,IF(Table1[[#This Row],[Builders / Management]]=1,1,""),"")</f>
        <v/>
      </c>
      <c r="CP643" s="171" t="str">
        <f>IF(Table1[[#This Row],[Multiple audience]]&lt;&gt;1,IF(Table1[[#This Row],[Energy / Sus Assessors]]=1,1,""),"")</f>
        <v/>
      </c>
      <c r="CQ643" s="171" t="str">
        <f>IF(Table1[[#This Row],[Multiple audience]]&lt;&gt;1,IF(Table1[[#This Row],[Semi-skilled]]=1,1,""),"")</f>
        <v/>
      </c>
      <c r="CR643" s="171" t="str">
        <f>IF(Table1[[#This Row],[Multiple audience]]&lt;&gt;1,IF(Table1[[#This Row],[Trades]]=1,1,""),"")</f>
        <v/>
      </c>
      <c r="CS643" s="171" t="str">
        <f>IF(Table1[[#This Row],[Multiple audience]]&lt;&gt;1,IF(Table1[[#This Row],[Other]]=1,1,""),"")</f>
        <v/>
      </c>
      <c r="CT643" s="171" t="str">
        <f>IF(SUM(Table1[[#This Row],[General Audience]:[Other]])&gt;1,1,"")</f>
        <v/>
      </c>
      <c r="CU643" s="171" t="str">
        <f>IF(Table1[[#This Row],[Various  ]]&lt;&gt;1,IF(Table1[[#This Row],[Calculator / Software]]=1,1,""),"")</f>
        <v/>
      </c>
      <c r="CV643" s="171" t="str">
        <f>IF(Table1[[#This Row],[Various  ]]&lt;&gt;1,IF(Table1[[#This Row],[Information  ]]=1,1,""),"")</f>
        <v/>
      </c>
      <c r="CW643" s="171" t="str">
        <f>IF(Table1[[#This Row],[Various  ]]&lt;&gt;1,IF(Table1[[#This Row],[Interactive Tool]]=1,1,""),"")</f>
        <v/>
      </c>
      <c r="CX643" s="171" t="str">
        <f>IF(Table1[[#This Row],[Various  ]]&lt;&gt;1,IF(Table1[[#This Row],[Technical Specifications]]=1,1,""),"")</f>
        <v/>
      </c>
      <c r="CY643" s="171" t="str">
        <f>IF(Table1[[#This Row],[Various  ]]&lt;&gt;1,IF(Table1[[#This Row],[Training Resources]]=1,1,""),"")</f>
        <v/>
      </c>
      <c r="CZ643" s="171" t="str">
        <f>IF(Table1[[#This Row],[Various  ]]&lt;&gt;1,IF(Table1[[#This Row],[Toolbox]]=1,1,""),"")</f>
        <v/>
      </c>
      <c r="DA643" s="169" t="str">
        <f>IF(Table1[[#This Row],[Various  ]]&lt;&gt;1,IF(Table1[[#This Row],[Video]]=1,1,""),"")</f>
        <v/>
      </c>
      <c r="DB643" s="169" t="str">
        <f>IF(Table1[[#This Row],[Various  ]]&lt;&gt;1,IF(Table1[[#This Row],[Case study]]=1,1,""),"")</f>
        <v/>
      </c>
      <c r="DC643" s="169" t="str">
        <f>IF(Table1[[#This Row],[Various  ]]&lt;&gt;1,IF(Table1[[#This Row],[Other   ]]=1,1,""),"")</f>
        <v/>
      </c>
      <c r="DD643" s="169" t="str">
        <f>IF(Table1[[#This Row],[Various  ]]&lt;&gt;1,IF(Table1[[#This Row],[Standards]]=1,1,""),"")</f>
        <v/>
      </c>
      <c r="DE643" s="169" t="str">
        <f>IF(Table1[[#This Row],[Various]]=1,1,IF(SUM(Table1[[#This Row],[Calculator / Software]:[Standards]])&gt;1,1,""))</f>
        <v/>
      </c>
      <c r="DF643" s="169" t="str">
        <f>IF(Table1[[#This Row],[Multiple NCC links]]&lt;&gt;1,IF(Table1[[#This Row],[Design]]=1,1,""),"")</f>
        <v/>
      </c>
      <c r="DG643" s="169" t="str">
        <f>IF(Table1[[#This Row],[Multiple NCC links]]&lt;&gt;1,IF(Table1[[#This Row],[Assessment / Verification]]=1,1,""),"")</f>
        <v/>
      </c>
      <c r="DH643" s="169" t="str">
        <f>IF(Table1[[#This Row],[Multiple NCC links]]&lt;&gt;1,IF(Table1[[#This Row],[Climate Specific ]]=1,1,""),"")</f>
        <v/>
      </c>
      <c r="DI643" s="169" t="str">
        <f>IF(Table1[[#This Row],[Multiple NCC links]]&lt;&gt;1,IF(Table1[[#This Row],[Alterations / Additions]]=1,1,""),"")</f>
        <v/>
      </c>
      <c r="DJ643" s="169" t="str">
        <f>IF(Table1[[#This Row],[Multiple NCC links]]&lt;&gt;1,IF(Table1[[#This Row],[Glazing]]=1,1,""),"")</f>
        <v/>
      </c>
      <c r="DK643" s="169" t="str">
        <f>IF(Table1[[#This Row],[Multiple NCC links]]&lt;&gt;1,IF(Table1[[#This Row],[Building Fabric / Thermal / Sealing]]=1,1,""),"")</f>
        <v/>
      </c>
      <c r="DL643" s="169" t="str">
        <f>IF(Table1[[#This Row],[Multiple NCC links]]&lt;&gt;1,IF(Table1[[#This Row],[Lighting]]=1,1,""),"")</f>
        <v/>
      </c>
      <c r="DM643" s="169" t="str">
        <f>IF(Table1[[#This Row],[Multiple NCC links]]&lt;&gt;1,IF(Table1[[#This Row],[HVAC]]=1,1,""),"")</f>
        <v/>
      </c>
      <c r="DN643" s="169" t="str">
        <f>IF(Table1[[#This Row],[Multiple NCC links]]&lt;&gt;1,IF(Table1[[#This Row],[Services]]=1,1,""),"")</f>
        <v/>
      </c>
      <c r="DO643" s="169" t="str">
        <f>IF(Table1[[#This Row],[Multiple NCC links]]&lt;&gt;1,IF(Table1[[#This Row],[Maintenance &amp; Monitoring]]=1,1,""),"")</f>
        <v/>
      </c>
      <c r="DP643" s="169" t="str">
        <f>IF(Table1[[#This Row],[Multiple NCC links]]&lt;&gt;1,IF(Table1[[#This Row],[Hand over / Operations]]=1,1,""),"")</f>
        <v/>
      </c>
      <c r="DQ643" s="169" t="str">
        <f>IF(Table1[[#This Row],[Multiple NCC links]]&lt;&gt;1,IF(Table1[[#This Row],[As built assessment]]=1,1,""),"")</f>
        <v/>
      </c>
      <c r="DR643" s="169" t="str">
        <f>IF(Table1[[#This Row],[Multiple NCC links]]&lt;&gt;1,IF(Table1[[#This Row],[Beyond compliance]]=1,1,""),"")</f>
        <v/>
      </c>
      <c r="DS643" s="169" t="str">
        <f>IF(SUM(Table1[[#This Row],[Design]:[Beyond compliance]])&gt;1,1,"")</f>
        <v/>
      </c>
      <c r="DT643" s="169" t="str">
        <f>IF(Table1[[#This Row],[Both Residential &amp; Commercial4]]&lt;&gt;1,IF(Table1[[#This Row],[Residential]]=1,1,""),"")</f>
        <v/>
      </c>
      <c r="DU643" s="169" t="str">
        <f>IF(Table1[[#This Row],[Both Residential &amp; Commercial4]]&lt;&gt;1,IF(Table1[[#This Row],[Commercial]]=1,1,""),"")</f>
        <v/>
      </c>
      <c r="DV643" s="169" t="str">
        <f>Table1[[#This Row],[Residential &amp; Commercial]]</f>
        <v/>
      </c>
      <c r="DW643" s="169"/>
    </row>
    <row r="644" spans="1:127" s="49" customFormat="1" ht="20.25" thickTop="1" thickBot="1" x14ac:dyDescent="0.35">
      <c r="A644" s="97"/>
      <c r="B644" s="97"/>
      <c r="C644" s="88"/>
      <c r="D644" s="88"/>
      <c r="E644" s="176"/>
      <c r="F644" s="176"/>
      <c r="G644" s="176"/>
      <c r="H644" s="176"/>
      <c r="I644" s="90" t="str">
        <f>IF(AND(Table1[[#This Row],[General]]=1,Table1[[#This Row],[Beginner]]=1,Table1[[#This Row],[Intermediate]]=1,Table1[[#This Row],[Advanced]]=1),1,"")</f>
        <v/>
      </c>
      <c r="J644" s="90" t="str">
        <f>CONCATENATE(IF(Table1[[#This Row],[General]]=1,"General, ",""), IF(Table1[[#This Row],[Beginner]]=1,"Beginner, ",""),IF(Table1[[#This Row],[Intermediate]]=1,"Intermediate, ",""), IF(Table1[[#This Row],[Advanced]]=1,"Advanced",""))</f>
        <v/>
      </c>
      <c r="K644" s="91"/>
      <c r="L644" s="179"/>
      <c r="M644" s="91"/>
      <c r="N644" s="91"/>
      <c r="O644" s="159"/>
      <c r="P644" s="91"/>
      <c r="Q644" s="91"/>
      <c r="R644" s="91"/>
      <c r="S64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44" s="102"/>
      <c r="U644" s="102"/>
      <c r="V644" s="240"/>
      <c r="W644" s="240"/>
      <c r="X644" s="102"/>
      <c r="Y644" s="102"/>
      <c r="Z644" s="102"/>
      <c r="AA644" s="102"/>
      <c r="AB644" s="102"/>
      <c r="AC644" s="102"/>
      <c r="AD644" s="102"/>
      <c r="AE644" s="102"/>
      <c r="AF644" s="102"/>
      <c r="AG64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44" s="103"/>
      <c r="AI644" s="103"/>
      <c r="AJ644" s="103"/>
      <c r="AK644" s="74" t="str">
        <f>CONCATENATE(IF(Table1[[#This Row],[Digital]]=1,"Digital, ",""),IF(Table1[[#This Row],[Face to Face]]=1,"Face to face, ",""),IF(Table1[[#This Row],[Blended]]=1,"Blended",""))</f>
        <v/>
      </c>
      <c r="AL644" s="99"/>
      <c r="AM644" s="104"/>
      <c r="AN644" s="130"/>
      <c r="AO644" s="94"/>
      <c r="AP644" s="182"/>
      <c r="AQ644" s="94"/>
      <c r="AR644" s="94"/>
      <c r="AS644" s="94"/>
      <c r="AT644" s="94"/>
      <c r="AU644" s="94"/>
      <c r="AV644" s="182"/>
      <c r="AW644" s="182"/>
      <c r="AX644" s="182"/>
      <c r="AY644" s="94"/>
      <c r="AZ64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4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44" s="95"/>
      <c r="BC644" s="95"/>
      <c r="BD644" s="90" t="str">
        <f>IF(AND(Table1[[#This Row],[Residential]]=1,Table1[[#This Row],[Commercial]]=1),1,"")</f>
        <v/>
      </c>
      <c r="BE644" s="90" t="str">
        <f>CONCATENATE(IF(Table1[[#This Row],[Residential]]=1,"Residential, ",""),IF(Table1[[#This Row],[Commercial]]=1,"Commercial",""))</f>
        <v/>
      </c>
      <c r="BF644" s="94"/>
      <c r="BG644" s="94"/>
      <c r="BH644" s="94"/>
      <c r="BI644" s="94"/>
      <c r="BJ644" s="94"/>
      <c r="BK644" s="94"/>
      <c r="BL644" s="94"/>
      <c r="BM644" s="182"/>
      <c r="BN644" s="94"/>
      <c r="BO64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44" s="178"/>
      <c r="BQ644" s="120"/>
      <c r="BR644" s="132"/>
      <c r="BS644" s="120"/>
      <c r="BT644" s="175"/>
      <c r="BU644" s="175"/>
      <c r="BV644" s="175"/>
      <c r="BW644" s="121"/>
      <c r="BX644" s="121"/>
      <c r="BY644" s="121"/>
      <c r="BZ644" s="227"/>
      <c r="CA64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44" s="48">
        <f>COUNTIF(Table1[[#This Row],[Validity]:[Alignment with NCC (Yes=1,No=0)]],"N/A")</f>
        <v>0</v>
      </c>
      <c r="CC644" s="48">
        <f>IF(ISERROR(Table1[[#This Row],[Total Quality Score (out of 10)]]/(4-Table1[[#This Row],[N/A Count]])),0,Table1[[#This Row],[Total Quality Score (out of 10)]]/(4-Table1[[#This Row],[N/A Count]]))</f>
        <v>0</v>
      </c>
      <c r="CD644" s="106"/>
      <c r="CE644" s="106"/>
      <c r="CF644" s="172" t="str">
        <f>IF(SUM(Table1[[#This Row],[Multiple]:[Level (all)62]])&lt;1,IF(Table1[[#This Row],[General]]=1,1,""),"")</f>
        <v/>
      </c>
      <c r="CG644" s="172" t="str">
        <f>IF(SUM(Table1[[#This Row],[Multiple]:[Level (all)62]])&lt;1,IF(Table1[[#This Row],[Beginner]]=1,1,""),"")</f>
        <v/>
      </c>
      <c r="CH644" s="171" t="str">
        <f>IF(SUM(Table1[[#This Row],[Multiple]:[Level (all)62]])&lt;1,IF(Table1[[#This Row],[Intermediate]]=1,1,""),"")</f>
        <v/>
      </c>
      <c r="CI644" s="171" t="str">
        <f>IF(SUM(Table1[[#This Row],[Multiple]:[Level (all)62]])&lt;1,IF(Table1[[#This Row],[Advanced]]=1,1,""),"")</f>
        <v/>
      </c>
      <c r="CJ644" s="171" t="str">
        <f>IF(AND(SUM(Table1[[#This Row],[General]:[Advanced]])&lt;4,SUM(Table1[[#This Row],[General]:[Advanced]])&gt;1),1,"")</f>
        <v/>
      </c>
      <c r="CK644" s="171" t="str">
        <f>Table1[[#This Row],[Level (all)]]</f>
        <v/>
      </c>
      <c r="CL644" s="171" t="str">
        <f>IF(Table1[[#This Row],[Multiple audience]]&lt;&gt;1,IF(Table1[[#This Row],[General Audience]]=1,1,""),"")</f>
        <v/>
      </c>
      <c r="CM644" s="171" t="str">
        <f>IF(Table1[[#This Row],[Multiple audience]]&lt;&gt;1,IF(Table1[[#This Row],[Planners / Designers ]]=1,1,""),"")</f>
        <v/>
      </c>
      <c r="CN644" s="171" t="str">
        <f>IF(Table1[[#This Row],[Multiple audience]]&lt;&gt;1,IF(Table1[[#This Row],[Regulatory Assessors]]=1,1,""),"")</f>
        <v/>
      </c>
      <c r="CO644" s="171" t="str">
        <f>IF(Table1[[#This Row],[Multiple audience]]&lt;&gt;1,IF(Table1[[#This Row],[Builders / Management]]=1,1,""),"")</f>
        <v/>
      </c>
      <c r="CP644" s="171" t="str">
        <f>IF(Table1[[#This Row],[Multiple audience]]&lt;&gt;1,IF(Table1[[#This Row],[Energy / Sus Assessors]]=1,1,""),"")</f>
        <v/>
      </c>
      <c r="CQ644" s="171" t="str">
        <f>IF(Table1[[#This Row],[Multiple audience]]&lt;&gt;1,IF(Table1[[#This Row],[Semi-skilled]]=1,1,""),"")</f>
        <v/>
      </c>
      <c r="CR644" s="171" t="str">
        <f>IF(Table1[[#This Row],[Multiple audience]]&lt;&gt;1,IF(Table1[[#This Row],[Trades]]=1,1,""),"")</f>
        <v/>
      </c>
      <c r="CS644" s="171" t="str">
        <f>IF(Table1[[#This Row],[Multiple audience]]&lt;&gt;1,IF(Table1[[#This Row],[Other]]=1,1,""),"")</f>
        <v/>
      </c>
      <c r="CT644" s="171" t="str">
        <f>IF(SUM(Table1[[#This Row],[General Audience]:[Other]])&gt;1,1,"")</f>
        <v/>
      </c>
      <c r="CU644" s="171" t="str">
        <f>IF(Table1[[#This Row],[Various  ]]&lt;&gt;1,IF(Table1[[#This Row],[Calculator / Software]]=1,1,""),"")</f>
        <v/>
      </c>
      <c r="CV644" s="171" t="str">
        <f>IF(Table1[[#This Row],[Various  ]]&lt;&gt;1,IF(Table1[[#This Row],[Information  ]]=1,1,""),"")</f>
        <v/>
      </c>
      <c r="CW644" s="171" t="str">
        <f>IF(Table1[[#This Row],[Various  ]]&lt;&gt;1,IF(Table1[[#This Row],[Interactive Tool]]=1,1,""),"")</f>
        <v/>
      </c>
      <c r="CX644" s="171" t="str">
        <f>IF(Table1[[#This Row],[Various  ]]&lt;&gt;1,IF(Table1[[#This Row],[Technical Specifications]]=1,1,""),"")</f>
        <v/>
      </c>
      <c r="CY644" s="171" t="str">
        <f>IF(Table1[[#This Row],[Various  ]]&lt;&gt;1,IF(Table1[[#This Row],[Training Resources]]=1,1,""),"")</f>
        <v/>
      </c>
      <c r="CZ644" s="171" t="str">
        <f>IF(Table1[[#This Row],[Various  ]]&lt;&gt;1,IF(Table1[[#This Row],[Toolbox]]=1,1,""),"")</f>
        <v/>
      </c>
      <c r="DA644" s="169" t="str">
        <f>IF(Table1[[#This Row],[Various  ]]&lt;&gt;1,IF(Table1[[#This Row],[Video]]=1,1,""),"")</f>
        <v/>
      </c>
      <c r="DB644" s="169" t="str">
        <f>IF(Table1[[#This Row],[Various  ]]&lt;&gt;1,IF(Table1[[#This Row],[Case study]]=1,1,""),"")</f>
        <v/>
      </c>
      <c r="DC644" s="169" t="str">
        <f>IF(Table1[[#This Row],[Various  ]]&lt;&gt;1,IF(Table1[[#This Row],[Other   ]]=1,1,""),"")</f>
        <v/>
      </c>
      <c r="DD644" s="169" t="str">
        <f>IF(Table1[[#This Row],[Various  ]]&lt;&gt;1,IF(Table1[[#This Row],[Standards]]=1,1,""),"")</f>
        <v/>
      </c>
      <c r="DE644" s="169" t="str">
        <f>IF(Table1[[#This Row],[Various]]=1,1,IF(SUM(Table1[[#This Row],[Calculator / Software]:[Standards]])&gt;1,1,""))</f>
        <v/>
      </c>
      <c r="DF644" s="169" t="str">
        <f>IF(Table1[[#This Row],[Multiple NCC links]]&lt;&gt;1,IF(Table1[[#This Row],[Design]]=1,1,""),"")</f>
        <v/>
      </c>
      <c r="DG644" s="169" t="str">
        <f>IF(Table1[[#This Row],[Multiple NCC links]]&lt;&gt;1,IF(Table1[[#This Row],[Assessment / Verification]]=1,1,""),"")</f>
        <v/>
      </c>
      <c r="DH644" s="169" t="str">
        <f>IF(Table1[[#This Row],[Multiple NCC links]]&lt;&gt;1,IF(Table1[[#This Row],[Climate Specific ]]=1,1,""),"")</f>
        <v/>
      </c>
      <c r="DI644" s="169" t="str">
        <f>IF(Table1[[#This Row],[Multiple NCC links]]&lt;&gt;1,IF(Table1[[#This Row],[Alterations / Additions]]=1,1,""),"")</f>
        <v/>
      </c>
      <c r="DJ644" s="169" t="str">
        <f>IF(Table1[[#This Row],[Multiple NCC links]]&lt;&gt;1,IF(Table1[[#This Row],[Glazing]]=1,1,""),"")</f>
        <v/>
      </c>
      <c r="DK644" s="169" t="str">
        <f>IF(Table1[[#This Row],[Multiple NCC links]]&lt;&gt;1,IF(Table1[[#This Row],[Building Fabric / Thermal / Sealing]]=1,1,""),"")</f>
        <v/>
      </c>
      <c r="DL644" s="169" t="str">
        <f>IF(Table1[[#This Row],[Multiple NCC links]]&lt;&gt;1,IF(Table1[[#This Row],[Lighting]]=1,1,""),"")</f>
        <v/>
      </c>
      <c r="DM644" s="169" t="str">
        <f>IF(Table1[[#This Row],[Multiple NCC links]]&lt;&gt;1,IF(Table1[[#This Row],[HVAC]]=1,1,""),"")</f>
        <v/>
      </c>
      <c r="DN644" s="169" t="str">
        <f>IF(Table1[[#This Row],[Multiple NCC links]]&lt;&gt;1,IF(Table1[[#This Row],[Services]]=1,1,""),"")</f>
        <v/>
      </c>
      <c r="DO644" s="169" t="str">
        <f>IF(Table1[[#This Row],[Multiple NCC links]]&lt;&gt;1,IF(Table1[[#This Row],[Maintenance &amp; Monitoring]]=1,1,""),"")</f>
        <v/>
      </c>
      <c r="DP644" s="169" t="str">
        <f>IF(Table1[[#This Row],[Multiple NCC links]]&lt;&gt;1,IF(Table1[[#This Row],[Hand over / Operations]]=1,1,""),"")</f>
        <v/>
      </c>
      <c r="DQ644" s="169" t="str">
        <f>IF(Table1[[#This Row],[Multiple NCC links]]&lt;&gt;1,IF(Table1[[#This Row],[As built assessment]]=1,1,""),"")</f>
        <v/>
      </c>
      <c r="DR644" s="169" t="str">
        <f>IF(Table1[[#This Row],[Multiple NCC links]]&lt;&gt;1,IF(Table1[[#This Row],[Beyond compliance]]=1,1,""),"")</f>
        <v/>
      </c>
      <c r="DS644" s="169" t="str">
        <f>IF(SUM(Table1[[#This Row],[Design]:[Beyond compliance]])&gt;1,1,"")</f>
        <v/>
      </c>
      <c r="DT644" s="169" t="str">
        <f>IF(Table1[[#This Row],[Both Residential &amp; Commercial4]]&lt;&gt;1,IF(Table1[[#This Row],[Residential]]=1,1,""),"")</f>
        <v/>
      </c>
      <c r="DU644" s="169" t="str">
        <f>IF(Table1[[#This Row],[Both Residential &amp; Commercial4]]&lt;&gt;1,IF(Table1[[#This Row],[Commercial]]=1,1,""),"")</f>
        <v/>
      </c>
      <c r="DV644" s="169" t="str">
        <f>Table1[[#This Row],[Residential &amp; Commercial]]</f>
        <v/>
      </c>
      <c r="DW644" s="169"/>
    </row>
    <row r="645" spans="1:127" s="49" customFormat="1" ht="20.25" thickTop="1" thickBot="1" x14ac:dyDescent="0.35">
      <c r="A645" s="97"/>
      <c r="B645" s="97"/>
      <c r="C645" s="88"/>
      <c r="D645" s="88"/>
      <c r="E645" s="176"/>
      <c r="F645" s="176"/>
      <c r="G645" s="176"/>
      <c r="H645" s="176"/>
      <c r="I645" s="90" t="str">
        <f>IF(AND(Table1[[#This Row],[General]]=1,Table1[[#This Row],[Beginner]]=1,Table1[[#This Row],[Intermediate]]=1,Table1[[#This Row],[Advanced]]=1),1,"")</f>
        <v/>
      </c>
      <c r="J645" s="90" t="str">
        <f>CONCATENATE(IF(Table1[[#This Row],[General]]=1,"General, ",""), IF(Table1[[#This Row],[Beginner]]=1,"Beginner, ",""),IF(Table1[[#This Row],[Intermediate]]=1,"Intermediate, ",""), IF(Table1[[#This Row],[Advanced]]=1,"Advanced",""))</f>
        <v/>
      </c>
      <c r="K645" s="91"/>
      <c r="L645" s="179"/>
      <c r="M645" s="91"/>
      <c r="N645" s="91"/>
      <c r="O645" s="159"/>
      <c r="P645" s="91"/>
      <c r="Q645" s="91"/>
      <c r="R645" s="91"/>
      <c r="S64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45" s="102"/>
      <c r="U645" s="102"/>
      <c r="V645" s="240"/>
      <c r="W645" s="240"/>
      <c r="X645" s="102"/>
      <c r="Y645" s="102"/>
      <c r="Z645" s="102"/>
      <c r="AA645" s="102"/>
      <c r="AB645" s="102"/>
      <c r="AC645" s="102"/>
      <c r="AD645" s="102"/>
      <c r="AE645" s="102"/>
      <c r="AF645" s="102"/>
      <c r="AG64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45" s="103"/>
      <c r="AI645" s="103"/>
      <c r="AJ645" s="103"/>
      <c r="AK645" s="74" t="str">
        <f>CONCATENATE(IF(Table1[[#This Row],[Digital]]=1,"Digital, ",""),IF(Table1[[#This Row],[Face to Face]]=1,"Face to face, ",""),IF(Table1[[#This Row],[Blended]]=1,"Blended",""))</f>
        <v/>
      </c>
      <c r="AL645" s="99"/>
      <c r="AM645" s="104"/>
      <c r="AN645" s="130"/>
      <c r="AO645" s="94"/>
      <c r="AP645" s="182"/>
      <c r="AQ645" s="94"/>
      <c r="AR645" s="94"/>
      <c r="AS645" s="94"/>
      <c r="AT645" s="94"/>
      <c r="AU645" s="94"/>
      <c r="AV645" s="182"/>
      <c r="AW645" s="182"/>
      <c r="AX645" s="182"/>
      <c r="AY645" s="94"/>
      <c r="AZ64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4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45" s="95"/>
      <c r="BC645" s="95"/>
      <c r="BD645" s="90" t="str">
        <f>IF(AND(Table1[[#This Row],[Residential]]=1,Table1[[#This Row],[Commercial]]=1),1,"")</f>
        <v/>
      </c>
      <c r="BE645" s="90" t="str">
        <f>CONCATENATE(IF(Table1[[#This Row],[Residential]]=1,"Residential, ",""),IF(Table1[[#This Row],[Commercial]]=1,"Commercial",""))</f>
        <v/>
      </c>
      <c r="BF645" s="94"/>
      <c r="BG645" s="94"/>
      <c r="BH645" s="94"/>
      <c r="BI645" s="94"/>
      <c r="BJ645" s="94"/>
      <c r="BK645" s="94"/>
      <c r="BL645" s="94"/>
      <c r="BM645" s="182"/>
      <c r="BN645" s="94"/>
      <c r="BO64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45" s="178"/>
      <c r="BQ645" s="120"/>
      <c r="BR645" s="132"/>
      <c r="BS645" s="120"/>
      <c r="BT645" s="175"/>
      <c r="BU645" s="175"/>
      <c r="BV645" s="175"/>
      <c r="BW645" s="121"/>
      <c r="BX645" s="121"/>
      <c r="BY645" s="121"/>
      <c r="BZ645" s="227"/>
      <c r="CA64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45" s="48">
        <f>COUNTIF(Table1[[#This Row],[Validity]:[Alignment with NCC (Yes=1,No=0)]],"N/A")</f>
        <v>0</v>
      </c>
      <c r="CC645" s="48">
        <f>IF(ISERROR(Table1[[#This Row],[Total Quality Score (out of 10)]]/(4-Table1[[#This Row],[N/A Count]])),0,Table1[[#This Row],[Total Quality Score (out of 10)]]/(4-Table1[[#This Row],[N/A Count]]))</f>
        <v>0</v>
      </c>
      <c r="CD645" s="106"/>
      <c r="CE645" s="106"/>
      <c r="CF645" s="172" t="str">
        <f>IF(SUM(Table1[[#This Row],[Multiple]:[Level (all)62]])&lt;1,IF(Table1[[#This Row],[General]]=1,1,""),"")</f>
        <v/>
      </c>
      <c r="CG645" s="172" t="str">
        <f>IF(SUM(Table1[[#This Row],[Multiple]:[Level (all)62]])&lt;1,IF(Table1[[#This Row],[Beginner]]=1,1,""),"")</f>
        <v/>
      </c>
      <c r="CH645" s="171" t="str">
        <f>IF(SUM(Table1[[#This Row],[Multiple]:[Level (all)62]])&lt;1,IF(Table1[[#This Row],[Intermediate]]=1,1,""),"")</f>
        <v/>
      </c>
      <c r="CI645" s="171" t="str">
        <f>IF(SUM(Table1[[#This Row],[Multiple]:[Level (all)62]])&lt;1,IF(Table1[[#This Row],[Advanced]]=1,1,""),"")</f>
        <v/>
      </c>
      <c r="CJ645" s="171" t="str">
        <f>IF(AND(SUM(Table1[[#This Row],[General]:[Advanced]])&lt;4,SUM(Table1[[#This Row],[General]:[Advanced]])&gt;1),1,"")</f>
        <v/>
      </c>
      <c r="CK645" s="171" t="str">
        <f>Table1[[#This Row],[Level (all)]]</f>
        <v/>
      </c>
      <c r="CL645" s="171" t="str">
        <f>IF(Table1[[#This Row],[Multiple audience]]&lt;&gt;1,IF(Table1[[#This Row],[General Audience]]=1,1,""),"")</f>
        <v/>
      </c>
      <c r="CM645" s="171" t="str">
        <f>IF(Table1[[#This Row],[Multiple audience]]&lt;&gt;1,IF(Table1[[#This Row],[Planners / Designers ]]=1,1,""),"")</f>
        <v/>
      </c>
      <c r="CN645" s="171" t="str">
        <f>IF(Table1[[#This Row],[Multiple audience]]&lt;&gt;1,IF(Table1[[#This Row],[Regulatory Assessors]]=1,1,""),"")</f>
        <v/>
      </c>
      <c r="CO645" s="171" t="str">
        <f>IF(Table1[[#This Row],[Multiple audience]]&lt;&gt;1,IF(Table1[[#This Row],[Builders / Management]]=1,1,""),"")</f>
        <v/>
      </c>
      <c r="CP645" s="171" t="str">
        <f>IF(Table1[[#This Row],[Multiple audience]]&lt;&gt;1,IF(Table1[[#This Row],[Energy / Sus Assessors]]=1,1,""),"")</f>
        <v/>
      </c>
      <c r="CQ645" s="171" t="str">
        <f>IF(Table1[[#This Row],[Multiple audience]]&lt;&gt;1,IF(Table1[[#This Row],[Semi-skilled]]=1,1,""),"")</f>
        <v/>
      </c>
      <c r="CR645" s="171" t="str">
        <f>IF(Table1[[#This Row],[Multiple audience]]&lt;&gt;1,IF(Table1[[#This Row],[Trades]]=1,1,""),"")</f>
        <v/>
      </c>
      <c r="CS645" s="171" t="str">
        <f>IF(Table1[[#This Row],[Multiple audience]]&lt;&gt;1,IF(Table1[[#This Row],[Other]]=1,1,""),"")</f>
        <v/>
      </c>
      <c r="CT645" s="171" t="str">
        <f>IF(SUM(Table1[[#This Row],[General Audience]:[Other]])&gt;1,1,"")</f>
        <v/>
      </c>
      <c r="CU645" s="171" t="str">
        <f>IF(Table1[[#This Row],[Various  ]]&lt;&gt;1,IF(Table1[[#This Row],[Calculator / Software]]=1,1,""),"")</f>
        <v/>
      </c>
      <c r="CV645" s="171" t="str">
        <f>IF(Table1[[#This Row],[Various  ]]&lt;&gt;1,IF(Table1[[#This Row],[Information  ]]=1,1,""),"")</f>
        <v/>
      </c>
      <c r="CW645" s="171" t="str">
        <f>IF(Table1[[#This Row],[Various  ]]&lt;&gt;1,IF(Table1[[#This Row],[Interactive Tool]]=1,1,""),"")</f>
        <v/>
      </c>
      <c r="CX645" s="171" t="str">
        <f>IF(Table1[[#This Row],[Various  ]]&lt;&gt;1,IF(Table1[[#This Row],[Technical Specifications]]=1,1,""),"")</f>
        <v/>
      </c>
      <c r="CY645" s="171" t="str">
        <f>IF(Table1[[#This Row],[Various  ]]&lt;&gt;1,IF(Table1[[#This Row],[Training Resources]]=1,1,""),"")</f>
        <v/>
      </c>
      <c r="CZ645" s="171" t="str">
        <f>IF(Table1[[#This Row],[Various  ]]&lt;&gt;1,IF(Table1[[#This Row],[Toolbox]]=1,1,""),"")</f>
        <v/>
      </c>
      <c r="DA645" s="169" t="str">
        <f>IF(Table1[[#This Row],[Various  ]]&lt;&gt;1,IF(Table1[[#This Row],[Video]]=1,1,""),"")</f>
        <v/>
      </c>
      <c r="DB645" s="169" t="str">
        <f>IF(Table1[[#This Row],[Various  ]]&lt;&gt;1,IF(Table1[[#This Row],[Case study]]=1,1,""),"")</f>
        <v/>
      </c>
      <c r="DC645" s="169" t="str">
        <f>IF(Table1[[#This Row],[Various  ]]&lt;&gt;1,IF(Table1[[#This Row],[Other   ]]=1,1,""),"")</f>
        <v/>
      </c>
      <c r="DD645" s="169" t="str">
        <f>IF(Table1[[#This Row],[Various  ]]&lt;&gt;1,IF(Table1[[#This Row],[Standards]]=1,1,""),"")</f>
        <v/>
      </c>
      <c r="DE645" s="169" t="str">
        <f>IF(Table1[[#This Row],[Various]]=1,1,IF(SUM(Table1[[#This Row],[Calculator / Software]:[Standards]])&gt;1,1,""))</f>
        <v/>
      </c>
      <c r="DF645" s="169" t="str">
        <f>IF(Table1[[#This Row],[Multiple NCC links]]&lt;&gt;1,IF(Table1[[#This Row],[Design]]=1,1,""),"")</f>
        <v/>
      </c>
      <c r="DG645" s="169" t="str">
        <f>IF(Table1[[#This Row],[Multiple NCC links]]&lt;&gt;1,IF(Table1[[#This Row],[Assessment / Verification]]=1,1,""),"")</f>
        <v/>
      </c>
      <c r="DH645" s="169" t="str">
        <f>IF(Table1[[#This Row],[Multiple NCC links]]&lt;&gt;1,IF(Table1[[#This Row],[Climate Specific ]]=1,1,""),"")</f>
        <v/>
      </c>
      <c r="DI645" s="169" t="str">
        <f>IF(Table1[[#This Row],[Multiple NCC links]]&lt;&gt;1,IF(Table1[[#This Row],[Alterations / Additions]]=1,1,""),"")</f>
        <v/>
      </c>
      <c r="DJ645" s="169" t="str">
        <f>IF(Table1[[#This Row],[Multiple NCC links]]&lt;&gt;1,IF(Table1[[#This Row],[Glazing]]=1,1,""),"")</f>
        <v/>
      </c>
      <c r="DK645" s="169" t="str">
        <f>IF(Table1[[#This Row],[Multiple NCC links]]&lt;&gt;1,IF(Table1[[#This Row],[Building Fabric / Thermal / Sealing]]=1,1,""),"")</f>
        <v/>
      </c>
      <c r="DL645" s="169" t="str">
        <f>IF(Table1[[#This Row],[Multiple NCC links]]&lt;&gt;1,IF(Table1[[#This Row],[Lighting]]=1,1,""),"")</f>
        <v/>
      </c>
      <c r="DM645" s="169" t="str">
        <f>IF(Table1[[#This Row],[Multiple NCC links]]&lt;&gt;1,IF(Table1[[#This Row],[HVAC]]=1,1,""),"")</f>
        <v/>
      </c>
      <c r="DN645" s="169" t="str">
        <f>IF(Table1[[#This Row],[Multiple NCC links]]&lt;&gt;1,IF(Table1[[#This Row],[Services]]=1,1,""),"")</f>
        <v/>
      </c>
      <c r="DO645" s="169" t="str">
        <f>IF(Table1[[#This Row],[Multiple NCC links]]&lt;&gt;1,IF(Table1[[#This Row],[Maintenance &amp; Monitoring]]=1,1,""),"")</f>
        <v/>
      </c>
      <c r="DP645" s="169" t="str">
        <f>IF(Table1[[#This Row],[Multiple NCC links]]&lt;&gt;1,IF(Table1[[#This Row],[Hand over / Operations]]=1,1,""),"")</f>
        <v/>
      </c>
      <c r="DQ645" s="169" t="str">
        <f>IF(Table1[[#This Row],[Multiple NCC links]]&lt;&gt;1,IF(Table1[[#This Row],[As built assessment]]=1,1,""),"")</f>
        <v/>
      </c>
      <c r="DR645" s="169" t="str">
        <f>IF(Table1[[#This Row],[Multiple NCC links]]&lt;&gt;1,IF(Table1[[#This Row],[Beyond compliance]]=1,1,""),"")</f>
        <v/>
      </c>
      <c r="DS645" s="169" t="str">
        <f>IF(SUM(Table1[[#This Row],[Design]:[Beyond compliance]])&gt;1,1,"")</f>
        <v/>
      </c>
      <c r="DT645" s="169" t="str">
        <f>IF(Table1[[#This Row],[Both Residential &amp; Commercial4]]&lt;&gt;1,IF(Table1[[#This Row],[Residential]]=1,1,""),"")</f>
        <v/>
      </c>
      <c r="DU645" s="169" t="str">
        <f>IF(Table1[[#This Row],[Both Residential &amp; Commercial4]]&lt;&gt;1,IF(Table1[[#This Row],[Commercial]]=1,1,""),"")</f>
        <v/>
      </c>
      <c r="DV645" s="169" t="str">
        <f>Table1[[#This Row],[Residential &amp; Commercial]]</f>
        <v/>
      </c>
      <c r="DW645" s="169"/>
    </row>
    <row r="646" spans="1:127" s="49" customFormat="1" ht="20.25" thickTop="1" thickBot="1" x14ac:dyDescent="0.35">
      <c r="A646" s="97"/>
      <c r="B646" s="97"/>
      <c r="C646" s="88"/>
      <c r="D646" s="88"/>
      <c r="E646" s="176"/>
      <c r="F646" s="176"/>
      <c r="G646" s="176"/>
      <c r="H646" s="176"/>
      <c r="I646" s="90" t="str">
        <f>IF(AND(Table1[[#This Row],[General]]=1,Table1[[#This Row],[Beginner]]=1,Table1[[#This Row],[Intermediate]]=1,Table1[[#This Row],[Advanced]]=1),1,"")</f>
        <v/>
      </c>
      <c r="J646" s="90" t="str">
        <f>CONCATENATE(IF(Table1[[#This Row],[General]]=1,"General, ",""), IF(Table1[[#This Row],[Beginner]]=1,"Beginner, ",""),IF(Table1[[#This Row],[Intermediate]]=1,"Intermediate, ",""), IF(Table1[[#This Row],[Advanced]]=1,"Advanced",""))</f>
        <v/>
      </c>
      <c r="K646" s="91"/>
      <c r="L646" s="179"/>
      <c r="M646" s="91"/>
      <c r="N646" s="91"/>
      <c r="O646" s="159"/>
      <c r="P646" s="91"/>
      <c r="Q646" s="91"/>
      <c r="R646" s="91"/>
      <c r="S64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46" s="102"/>
      <c r="U646" s="102"/>
      <c r="V646" s="240"/>
      <c r="W646" s="240"/>
      <c r="X646" s="102"/>
      <c r="Y646" s="102"/>
      <c r="Z646" s="102"/>
      <c r="AA646" s="102"/>
      <c r="AB646" s="102"/>
      <c r="AC646" s="102"/>
      <c r="AD646" s="102"/>
      <c r="AE646" s="102"/>
      <c r="AF646" s="102"/>
      <c r="AG64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46" s="103"/>
      <c r="AI646" s="103"/>
      <c r="AJ646" s="103"/>
      <c r="AK646" s="74" t="str">
        <f>CONCATENATE(IF(Table1[[#This Row],[Digital]]=1,"Digital, ",""),IF(Table1[[#This Row],[Face to Face]]=1,"Face to face, ",""),IF(Table1[[#This Row],[Blended]]=1,"Blended",""))</f>
        <v/>
      </c>
      <c r="AL646" s="99"/>
      <c r="AM646" s="104"/>
      <c r="AN646" s="130"/>
      <c r="AO646" s="94"/>
      <c r="AP646" s="182"/>
      <c r="AQ646" s="94"/>
      <c r="AR646" s="94"/>
      <c r="AS646" s="94"/>
      <c r="AT646" s="94"/>
      <c r="AU646" s="94"/>
      <c r="AV646" s="182"/>
      <c r="AW646" s="182"/>
      <c r="AX646" s="182"/>
      <c r="AY646" s="94"/>
      <c r="AZ64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4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46" s="95"/>
      <c r="BC646" s="95"/>
      <c r="BD646" s="90" t="str">
        <f>IF(AND(Table1[[#This Row],[Residential]]=1,Table1[[#This Row],[Commercial]]=1),1,"")</f>
        <v/>
      </c>
      <c r="BE646" s="90" t="str">
        <f>CONCATENATE(IF(Table1[[#This Row],[Residential]]=1,"Residential, ",""),IF(Table1[[#This Row],[Commercial]]=1,"Commercial",""))</f>
        <v/>
      </c>
      <c r="BF646" s="94"/>
      <c r="BG646" s="94"/>
      <c r="BH646" s="94"/>
      <c r="BI646" s="94"/>
      <c r="BJ646" s="94"/>
      <c r="BK646" s="94"/>
      <c r="BL646" s="94"/>
      <c r="BM646" s="182"/>
      <c r="BN646" s="94"/>
      <c r="BO64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46" s="178"/>
      <c r="BQ646" s="120"/>
      <c r="BR646" s="132"/>
      <c r="BS646" s="120"/>
      <c r="BT646" s="175"/>
      <c r="BU646" s="175"/>
      <c r="BV646" s="175"/>
      <c r="BW646" s="121"/>
      <c r="BX646" s="121"/>
      <c r="BY646" s="121"/>
      <c r="BZ646" s="227"/>
      <c r="CA64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46" s="48">
        <f>COUNTIF(Table1[[#This Row],[Validity]:[Alignment with NCC (Yes=1,No=0)]],"N/A")</f>
        <v>0</v>
      </c>
      <c r="CC646" s="48">
        <f>IF(ISERROR(Table1[[#This Row],[Total Quality Score (out of 10)]]/(4-Table1[[#This Row],[N/A Count]])),0,Table1[[#This Row],[Total Quality Score (out of 10)]]/(4-Table1[[#This Row],[N/A Count]]))</f>
        <v>0</v>
      </c>
      <c r="CD646" s="106"/>
      <c r="CE646" s="106"/>
      <c r="CF646" s="172" t="str">
        <f>IF(SUM(Table1[[#This Row],[Multiple]:[Level (all)62]])&lt;1,IF(Table1[[#This Row],[General]]=1,1,""),"")</f>
        <v/>
      </c>
      <c r="CG646" s="172" t="str">
        <f>IF(SUM(Table1[[#This Row],[Multiple]:[Level (all)62]])&lt;1,IF(Table1[[#This Row],[Beginner]]=1,1,""),"")</f>
        <v/>
      </c>
      <c r="CH646" s="171" t="str">
        <f>IF(SUM(Table1[[#This Row],[Multiple]:[Level (all)62]])&lt;1,IF(Table1[[#This Row],[Intermediate]]=1,1,""),"")</f>
        <v/>
      </c>
      <c r="CI646" s="171" t="str">
        <f>IF(SUM(Table1[[#This Row],[Multiple]:[Level (all)62]])&lt;1,IF(Table1[[#This Row],[Advanced]]=1,1,""),"")</f>
        <v/>
      </c>
      <c r="CJ646" s="171" t="str">
        <f>IF(AND(SUM(Table1[[#This Row],[General]:[Advanced]])&lt;4,SUM(Table1[[#This Row],[General]:[Advanced]])&gt;1),1,"")</f>
        <v/>
      </c>
      <c r="CK646" s="171" t="str">
        <f>Table1[[#This Row],[Level (all)]]</f>
        <v/>
      </c>
      <c r="CL646" s="171" t="str">
        <f>IF(Table1[[#This Row],[Multiple audience]]&lt;&gt;1,IF(Table1[[#This Row],[General Audience]]=1,1,""),"")</f>
        <v/>
      </c>
      <c r="CM646" s="171" t="str">
        <f>IF(Table1[[#This Row],[Multiple audience]]&lt;&gt;1,IF(Table1[[#This Row],[Planners / Designers ]]=1,1,""),"")</f>
        <v/>
      </c>
      <c r="CN646" s="171" t="str">
        <f>IF(Table1[[#This Row],[Multiple audience]]&lt;&gt;1,IF(Table1[[#This Row],[Regulatory Assessors]]=1,1,""),"")</f>
        <v/>
      </c>
      <c r="CO646" s="171" t="str">
        <f>IF(Table1[[#This Row],[Multiple audience]]&lt;&gt;1,IF(Table1[[#This Row],[Builders / Management]]=1,1,""),"")</f>
        <v/>
      </c>
      <c r="CP646" s="171" t="str">
        <f>IF(Table1[[#This Row],[Multiple audience]]&lt;&gt;1,IF(Table1[[#This Row],[Energy / Sus Assessors]]=1,1,""),"")</f>
        <v/>
      </c>
      <c r="CQ646" s="171" t="str">
        <f>IF(Table1[[#This Row],[Multiple audience]]&lt;&gt;1,IF(Table1[[#This Row],[Semi-skilled]]=1,1,""),"")</f>
        <v/>
      </c>
      <c r="CR646" s="171" t="str">
        <f>IF(Table1[[#This Row],[Multiple audience]]&lt;&gt;1,IF(Table1[[#This Row],[Trades]]=1,1,""),"")</f>
        <v/>
      </c>
      <c r="CS646" s="171" t="str">
        <f>IF(Table1[[#This Row],[Multiple audience]]&lt;&gt;1,IF(Table1[[#This Row],[Other]]=1,1,""),"")</f>
        <v/>
      </c>
      <c r="CT646" s="171" t="str">
        <f>IF(SUM(Table1[[#This Row],[General Audience]:[Other]])&gt;1,1,"")</f>
        <v/>
      </c>
      <c r="CU646" s="171" t="str">
        <f>IF(Table1[[#This Row],[Various  ]]&lt;&gt;1,IF(Table1[[#This Row],[Calculator / Software]]=1,1,""),"")</f>
        <v/>
      </c>
      <c r="CV646" s="171" t="str">
        <f>IF(Table1[[#This Row],[Various  ]]&lt;&gt;1,IF(Table1[[#This Row],[Information  ]]=1,1,""),"")</f>
        <v/>
      </c>
      <c r="CW646" s="171" t="str">
        <f>IF(Table1[[#This Row],[Various  ]]&lt;&gt;1,IF(Table1[[#This Row],[Interactive Tool]]=1,1,""),"")</f>
        <v/>
      </c>
      <c r="CX646" s="171" t="str">
        <f>IF(Table1[[#This Row],[Various  ]]&lt;&gt;1,IF(Table1[[#This Row],[Technical Specifications]]=1,1,""),"")</f>
        <v/>
      </c>
      <c r="CY646" s="171" t="str">
        <f>IF(Table1[[#This Row],[Various  ]]&lt;&gt;1,IF(Table1[[#This Row],[Training Resources]]=1,1,""),"")</f>
        <v/>
      </c>
      <c r="CZ646" s="171" t="str">
        <f>IF(Table1[[#This Row],[Various  ]]&lt;&gt;1,IF(Table1[[#This Row],[Toolbox]]=1,1,""),"")</f>
        <v/>
      </c>
      <c r="DA646" s="169" t="str">
        <f>IF(Table1[[#This Row],[Various  ]]&lt;&gt;1,IF(Table1[[#This Row],[Video]]=1,1,""),"")</f>
        <v/>
      </c>
      <c r="DB646" s="169" t="str">
        <f>IF(Table1[[#This Row],[Various  ]]&lt;&gt;1,IF(Table1[[#This Row],[Case study]]=1,1,""),"")</f>
        <v/>
      </c>
      <c r="DC646" s="169" t="str">
        <f>IF(Table1[[#This Row],[Various  ]]&lt;&gt;1,IF(Table1[[#This Row],[Other   ]]=1,1,""),"")</f>
        <v/>
      </c>
      <c r="DD646" s="169" t="str">
        <f>IF(Table1[[#This Row],[Various  ]]&lt;&gt;1,IF(Table1[[#This Row],[Standards]]=1,1,""),"")</f>
        <v/>
      </c>
      <c r="DE646" s="169" t="str">
        <f>IF(Table1[[#This Row],[Various]]=1,1,IF(SUM(Table1[[#This Row],[Calculator / Software]:[Standards]])&gt;1,1,""))</f>
        <v/>
      </c>
      <c r="DF646" s="169" t="str">
        <f>IF(Table1[[#This Row],[Multiple NCC links]]&lt;&gt;1,IF(Table1[[#This Row],[Design]]=1,1,""),"")</f>
        <v/>
      </c>
      <c r="DG646" s="169" t="str">
        <f>IF(Table1[[#This Row],[Multiple NCC links]]&lt;&gt;1,IF(Table1[[#This Row],[Assessment / Verification]]=1,1,""),"")</f>
        <v/>
      </c>
      <c r="DH646" s="169" t="str">
        <f>IF(Table1[[#This Row],[Multiple NCC links]]&lt;&gt;1,IF(Table1[[#This Row],[Climate Specific ]]=1,1,""),"")</f>
        <v/>
      </c>
      <c r="DI646" s="169" t="str">
        <f>IF(Table1[[#This Row],[Multiple NCC links]]&lt;&gt;1,IF(Table1[[#This Row],[Alterations / Additions]]=1,1,""),"")</f>
        <v/>
      </c>
      <c r="DJ646" s="169" t="str">
        <f>IF(Table1[[#This Row],[Multiple NCC links]]&lt;&gt;1,IF(Table1[[#This Row],[Glazing]]=1,1,""),"")</f>
        <v/>
      </c>
      <c r="DK646" s="169" t="str">
        <f>IF(Table1[[#This Row],[Multiple NCC links]]&lt;&gt;1,IF(Table1[[#This Row],[Building Fabric / Thermal / Sealing]]=1,1,""),"")</f>
        <v/>
      </c>
      <c r="DL646" s="169" t="str">
        <f>IF(Table1[[#This Row],[Multiple NCC links]]&lt;&gt;1,IF(Table1[[#This Row],[Lighting]]=1,1,""),"")</f>
        <v/>
      </c>
      <c r="DM646" s="169" t="str">
        <f>IF(Table1[[#This Row],[Multiple NCC links]]&lt;&gt;1,IF(Table1[[#This Row],[HVAC]]=1,1,""),"")</f>
        <v/>
      </c>
      <c r="DN646" s="169" t="str">
        <f>IF(Table1[[#This Row],[Multiple NCC links]]&lt;&gt;1,IF(Table1[[#This Row],[Services]]=1,1,""),"")</f>
        <v/>
      </c>
      <c r="DO646" s="169" t="str">
        <f>IF(Table1[[#This Row],[Multiple NCC links]]&lt;&gt;1,IF(Table1[[#This Row],[Maintenance &amp; Monitoring]]=1,1,""),"")</f>
        <v/>
      </c>
      <c r="DP646" s="169" t="str">
        <f>IF(Table1[[#This Row],[Multiple NCC links]]&lt;&gt;1,IF(Table1[[#This Row],[Hand over / Operations]]=1,1,""),"")</f>
        <v/>
      </c>
      <c r="DQ646" s="169" t="str">
        <f>IF(Table1[[#This Row],[Multiple NCC links]]&lt;&gt;1,IF(Table1[[#This Row],[As built assessment]]=1,1,""),"")</f>
        <v/>
      </c>
      <c r="DR646" s="169" t="str">
        <f>IF(Table1[[#This Row],[Multiple NCC links]]&lt;&gt;1,IF(Table1[[#This Row],[Beyond compliance]]=1,1,""),"")</f>
        <v/>
      </c>
      <c r="DS646" s="169" t="str">
        <f>IF(SUM(Table1[[#This Row],[Design]:[Beyond compliance]])&gt;1,1,"")</f>
        <v/>
      </c>
      <c r="DT646" s="169" t="str">
        <f>IF(Table1[[#This Row],[Both Residential &amp; Commercial4]]&lt;&gt;1,IF(Table1[[#This Row],[Residential]]=1,1,""),"")</f>
        <v/>
      </c>
      <c r="DU646" s="169" t="str">
        <f>IF(Table1[[#This Row],[Both Residential &amp; Commercial4]]&lt;&gt;1,IF(Table1[[#This Row],[Commercial]]=1,1,""),"")</f>
        <v/>
      </c>
      <c r="DV646" s="169" t="str">
        <f>Table1[[#This Row],[Residential &amp; Commercial]]</f>
        <v/>
      </c>
      <c r="DW646" s="169"/>
    </row>
    <row r="647" spans="1:127" s="49" customFormat="1" ht="20.25" thickTop="1" thickBot="1" x14ac:dyDescent="0.35">
      <c r="A647" s="97"/>
      <c r="B647" s="97"/>
      <c r="C647" s="88"/>
      <c r="D647" s="88"/>
      <c r="E647" s="176"/>
      <c r="F647" s="176"/>
      <c r="G647" s="176"/>
      <c r="H647" s="176"/>
      <c r="I647" s="90" t="str">
        <f>IF(AND(Table1[[#This Row],[General]]=1,Table1[[#This Row],[Beginner]]=1,Table1[[#This Row],[Intermediate]]=1,Table1[[#This Row],[Advanced]]=1),1,"")</f>
        <v/>
      </c>
      <c r="J647" s="90" t="str">
        <f>CONCATENATE(IF(Table1[[#This Row],[General]]=1,"General, ",""), IF(Table1[[#This Row],[Beginner]]=1,"Beginner, ",""),IF(Table1[[#This Row],[Intermediate]]=1,"Intermediate, ",""), IF(Table1[[#This Row],[Advanced]]=1,"Advanced",""))</f>
        <v/>
      </c>
      <c r="K647" s="91"/>
      <c r="L647" s="179"/>
      <c r="M647" s="91"/>
      <c r="N647" s="91"/>
      <c r="O647" s="159"/>
      <c r="P647" s="91"/>
      <c r="Q647" s="91"/>
      <c r="R647" s="91"/>
      <c r="S64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47" s="102"/>
      <c r="U647" s="102"/>
      <c r="V647" s="240"/>
      <c r="W647" s="240"/>
      <c r="X647" s="102"/>
      <c r="Y647" s="102"/>
      <c r="Z647" s="102"/>
      <c r="AA647" s="102"/>
      <c r="AB647" s="102"/>
      <c r="AC647" s="102"/>
      <c r="AD647" s="102"/>
      <c r="AE647" s="102"/>
      <c r="AF647" s="102"/>
      <c r="AG64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47" s="103"/>
      <c r="AI647" s="103"/>
      <c r="AJ647" s="103"/>
      <c r="AK647" s="74" t="str">
        <f>CONCATENATE(IF(Table1[[#This Row],[Digital]]=1,"Digital, ",""),IF(Table1[[#This Row],[Face to Face]]=1,"Face to face, ",""),IF(Table1[[#This Row],[Blended]]=1,"Blended",""))</f>
        <v/>
      </c>
      <c r="AL647" s="99"/>
      <c r="AM647" s="104"/>
      <c r="AN647" s="130"/>
      <c r="AO647" s="94"/>
      <c r="AP647" s="182"/>
      <c r="AQ647" s="94"/>
      <c r="AR647" s="94"/>
      <c r="AS647" s="94"/>
      <c r="AT647" s="94"/>
      <c r="AU647" s="94"/>
      <c r="AV647" s="182"/>
      <c r="AW647" s="182"/>
      <c r="AX647" s="182"/>
      <c r="AY647" s="94"/>
      <c r="AZ64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4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47" s="95"/>
      <c r="BC647" s="95"/>
      <c r="BD647" s="90" t="str">
        <f>IF(AND(Table1[[#This Row],[Residential]]=1,Table1[[#This Row],[Commercial]]=1),1,"")</f>
        <v/>
      </c>
      <c r="BE647" s="90" t="str">
        <f>CONCATENATE(IF(Table1[[#This Row],[Residential]]=1,"Residential, ",""),IF(Table1[[#This Row],[Commercial]]=1,"Commercial",""))</f>
        <v/>
      </c>
      <c r="BF647" s="94"/>
      <c r="BG647" s="94"/>
      <c r="BH647" s="94"/>
      <c r="BI647" s="94"/>
      <c r="BJ647" s="94"/>
      <c r="BK647" s="94"/>
      <c r="BL647" s="94"/>
      <c r="BM647" s="182"/>
      <c r="BN647" s="94"/>
      <c r="BO64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47" s="178"/>
      <c r="BQ647" s="120"/>
      <c r="BR647" s="132"/>
      <c r="BS647" s="120"/>
      <c r="BT647" s="175"/>
      <c r="BU647" s="175"/>
      <c r="BV647" s="175"/>
      <c r="BW647" s="121"/>
      <c r="BX647" s="121"/>
      <c r="BY647" s="121"/>
      <c r="BZ647" s="227"/>
      <c r="CA64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47" s="48">
        <f>COUNTIF(Table1[[#This Row],[Validity]:[Alignment with NCC (Yes=1,No=0)]],"N/A")</f>
        <v>0</v>
      </c>
      <c r="CC647" s="48">
        <f>IF(ISERROR(Table1[[#This Row],[Total Quality Score (out of 10)]]/(4-Table1[[#This Row],[N/A Count]])),0,Table1[[#This Row],[Total Quality Score (out of 10)]]/(4-Table1[[#This Row],[N/A Count]]))</f>
        <v>0</v>
      </c>
      <c r="CD647" s="106"/>
      <c r="CE647" s="106"/>
      <c r="CF647" s="172" t="str">
        <f>IF(SUM(Table1[[#This Row],[Multiple]:[Level (all)62]])&lt;1,IF(Table1[[#This Row],[General]]=1,1,""),"")</f>
        <v/>
      </c>
      <c r="CG647" s="172" t="str">
        <f>IF(SUM(Table1[[#This Row],[Multiple]:[Level (all)62]])&lt;1,IF(Table1[[#This Row],[Beginner]]=1,1,""),"")</f>
        <v/>
      </c>
      <c r="CH647" s="171" t="str">
        <f>IF(SUM(Table1[[#This Row],[Multiple]:[Level (all)62]])&lt;1,IF(Table1[[#This Row],[Intermediate]]=1,1,""),"")</f>
        <v/>
      </c>
      <c r="CI647" s="171" t="str">
        <f>IF(SUM(Table1[[#This Row],[Multiple]:[Level (all)62]])&lt;1,IF(Table1[[#This Row],[Advanced]]=1,1,""),"")</f>
        <v/>
      </c>
      <c r="CJ647" s="171" t="str">
        <f>IF(AND(SUM(Table1[[#This Row],[General]:[Advanced]])&lt;4,SUM(Table1[[#This Row],[General]:[Advanced]])&gt;1),1,"")</f>
        <v/>
      </c>
      <c r="CK647" s="171" t="str">
        <f>Table1[[#This Row],[Level (all)]]</f>
        <v/>
      </c>
      <c r="CL647" s="171" t="str">
        <f>IF(Table1[[#This Row],[Multiple audience]]&lt;&gt;1,IF(Table1[[#This Row],[General Audience]]=1,1,""),"")</f>
        <v/>
      </c>
      <c r="CM647" s="171" t="str">
        <f>IF(Table1[[#This Row],[Multiple audience]]&lt;&gt;1,IF(Table1[[#This Row],[Planners / Designers ]]=1,1,""),"")</f>
        <v/>
      </c>
      <c r="CN647" s="171" t="str">
        <f>IF(Table1[[#This Row],[Multiple audience]]&lt;&gt;1,IF(Table1[[#This Row],[Regulatory Assessors]]=1,1,""),"")</f>
        <v/>
      </c>
      <c r="CO647" s="171" t="str">
        <f>IF(Table1[[#This Row],[Multiple audience]]&lt;&gt;1,IF(Table1[[#This Row],[Builders / Management]]=1,1,""),"")</f>
        <v/>
      </c>
      <c r="CP647" s="171" t="str">
        <f>IF(Table1[[#This Row],[Multiple audience]]&lt;&gt;1,IF(Table1[[#This Row],[Energy / Sus Assessors]]=1,1,""),"")</f>
        <v/>
      </c>
      <c r="CQ647" s="171" t="str">
        <f>IF(Table1[[#This Row],[Multiple audience]]&lt;&gt;1,IF(Table1[[#This Row],[Semi-skilled]]=1,1,""),"")</f>
        <v/>
      </c>
      <c r="CR647" s="171" t="str">
        <f>IF(Table1[[#This Row],[Multiple audience]]&lt;&gt;1,IF(Table1[[#This Row],[Trades]]=1,1,""),"")</f>
        <v/>
      </c>
      <c r="CS647" s="171" t="str">
        <f>IF(Table1[[#This Row],[Multiple audience]]&lt;&gt;1,IF(Table1[[#This Row],[Other]]=1,1,""),"")</f>
        <v/>
      </c>
      <c r="CT647" s="171" t="str">
        <f>IF(SUM(Table1[[#This Row],[General Audience]:[Other]])&gt;1,1,"")</f>
        <v/>
      </c>
      <c r="CU647" s="171" t="str">
        <f>IF(Table1[[#This Row],[Various  ]]&lt;&gt;1,IF(Table1[[#This Row],[Calculator / Software]]=1,1,""),"")</f>
        <v/>
      </c>
      <c r="CV647" s="171" t="str">
        <f>IF(Table1[[#This Row],[Various  ]]&lt;&gt;1,IF(Table1[[#This Row],[Information  ]]=1,1,""),"")</f>
        <v/>
      </c>
      <c r="CW647" s="171" t="str">
        <f>IF(Table1[[#This Row],[Various  ]]&lt;&gt;1,IF(Table1[[#This Row],[Interactive Tool]]=1,1,""),"")</f>
        <v/>
      </c>
      <c r="CX647" s="171" t="str">
        <f>IF(Table1[[#This Row],[Various  ]]&lt;&gt;1,IF(Table1[[#This Row],[Technical Specifications]]=1,1,""),"")</f>
        <v/>
      </c>
      <c r="CY647" s="171" t="str">
        <f>IF(Table1[[#This Row],[Various  ]]&lt;&gt;1,IF(Table1[[#This Row],[Training Resources]]=1,1,""),"")</f>
        <v/>
      </c>
      <c r="CZ647" s="171" t="str">
        <f>IF(Table1[[#This Row],[Various  ]]&lt;&gt;1,IF(Table1[[#This Row],[Toolbox]]=1,1,""),"")</f>
        <v/>
      </c>
      <c r="DA647" s="169" t="str">
        <f>IF(Table1[[#This Row],[Various  ]]&lt;&gt;1,IF(Table1[[#This Row],[Video]]=1,1,""),"")</f>
        <v/>
      </c>
      <c r="DB647" s="169" t="str">
        <f>IF(Table1[[#This Row],[Various  ]]&lt;&gt;1,IF(Table1[[#This Row],[Case study]]=1,1,""),"")</f>
        <v/>
      </c>
      <c r="DC647" s="169" t="str">
        <f>IF(Table1[[#This Row],[Various  ]]&lt;&gt;1,IF(Table1[[#This Row],[Other   ]]=1,1,""),"")</f>
        <v/>
      </c>
      <c r="DD647" s="169" t="str">
        <f>IF(Table1[[#This Row],[Various  ]]&lt;&gt;1,IF(Table1[[#This Row],[Standards]]=1,1,""),"")</f>
        <v/>
      </c>
      <c r="DE647" s="169" t="str">
        <f>IF(Table1[[#This Row],[Various]]=1,1,IF(SUM(Table1[[#This Row],[Calculator / Software]:[Standards]])&gt;1,1,""))</f>
        <v/>
      </c>
      <c r="DF647" s="169" t="str">
        <f>IF(Table1[[#This Row],[Multiple NCC links]]&lt;&gt;1,IF(Table1[[#This Row],[Design]]=1,1,""),"")</f>
        <v/>
      </c>
      <c r="DG647" s="169" t="str">
        <f>IF(Table1[[#This Row],[Multiple NCC links]]&lt;&gt;1,IF(Table1[[#This Row],[Assessment / Verification]]=1,1,""),"")</f>
        <v/>
      </c>
      <c r="DH647" s="169" t="str">
        <f>IF(Table1[[#This Row],[Multiple NCC links]]&lt;&gt;1,IF(Table1[[#This Row],[Climate Specific ]]=1,1,""),"")</f>
        <v/>
      </c>
      <c r="DI647" s="169" t="str">
        <f>IF(Table1[[#This Row],[Multiple NCC links]]&lt;&gt;1,IF(Table1[[#This Row],[Alterations / Additions]]=1,1,""),"")</f>
        <v/>
      </c>
      <c r="DJ647" s="169" t="str">
        <f>IF(Table1[[#This Row],[Multiple NCC links]]&lt;&gt;1,IF(Table1[[#This Row],[Glazing]]=1,1,""),"")</f>
        <v/>
      </c>
      <c r="DK647" s="169" t="str">
        <f>IF(Table1[[#This Row],[Multiple NCC links]]&lt;&gt;1,IF(Table1[[#This Row],[Building Fabric / Thermal / Sealing]]=1,1,""),"")</f>
        <v/>
      </c>
      <c r="DL647" s="169" t="str">
        <f>IF(Table1[[#This Row],[Multiple NCC links]]&lt;&gt;1,IF(Table1[[#This Row],[Lighting]]=1,1,""),"")</f>
        <v/>
      </c>
      <c r="DM647" s="169" t="str">
        <f>IF(Table1[[#This Row],[Multiple NCC links]]&lt;&gt;1,IF(Table1[[#This Row],[HVAC]]=1,1,""),"")</f>
        <v/>
      </c>
      <c r="DN647" s="169" t="str">
        <f>IF(Table1[[#This Row],[Multiple NCC links]]&lt;&gt;1,IF(Table1[[#This Row],[Services]]=1,1,""),"")</f>
        <v/>
      </c>
      <c r="DO647" s="169" t="str">
        <f>IF(Table1[[#This Row],[Multiple NCC links]]&lt;&gt;1,IF(Table1[[#This Row],[Maintenance &amp; Monitoring]]=1,1,""),"")</f>
        <v/>
      </c>
      <c r="DP647" s="169" t="str">
        <f>IF(Table1[[#This Row],[Multiple NCC links]]&lt;&gt;1,IF(Table1[[#This Row],[Hand over / Operations]]=1,1,""),"")</f>
        <v/>
      </c>
      <c r="DQ647" s="169" t="str">
        <f>IF(Table1[[#This Row],[Multiple NCC links]]&lt;&gt;1,IF(Table1[[#This Row],[As built assessment]]=1,1,""),"")</f>
        <v/>
      </c>
      <c r="DR647" s="169" t="str">
        <f>IF(Table1[[#This Row],[Multiple NCC links]]&lt;&gt;1,IF(Table1[[#This Row],[Beyond compliance]]=1,1,""),"")</f>
        <v/>
      </c>
      <c r="DS647" s="169" t="str">
        <f>IF(SUM(Table1[[#This Row],[Design]:[Beyond compliance]])&gt;1,1,"")</f>
        <v/>
      </c>
      <c r="DT647" s="169" t="str">
        <f>IF(Table1[[#This Row],[Both Residential &amp; Commercial4]]&lt;&gt;1,IF(Table1[[#This Row],[Residential]]=1,1,""),"")</f>
        <v/>
      </c>
      <c r="DU647" s="169" t="str">
        <f>IF(Table1[[#This Row],[Both Residential &amp; Commercial4]]&lt;&gt;1,IF(Table1[[#This Row],[Commercial]]=1,1,""),"")</f>
        <v/>
      </c>
      <c r="DV647" s="169" t="str">
        <f>Table1[[#This Row],[Residential &amp; Commercial]]</f>
        <v/>
      </c>
      <c r="DW647" s="169"/>
    </row>
    <row r="648" spans="1:127" s="49" customFormat="1" ht="20.25" thickTop="1" thickBot="1" x14ac:dyDescent="0.35">
      <c r="A648" s="97"/>
      <c r="B648" s="97"/>
      <c r="C648" s="88"/>
      <c r="D648" s="88"/>
      <c r="E648" s="176"/>
      <c r="F648" s="176"/>
      <c r="G648" s="176"/>
      <c r="H648" s="176"/>
      <c r="I648" s="90" t="str">
        <f>IF(AND(Table1[[#This Row],[General]]=1,Table1[[#This Row],[Beginner]]=1,Table1[[#This Row],[Intermediate]]=1,Table1[[#This Row],[Advanced]]=1),1,"")</f>
        <v/>
      </c>
      <c r="J648" s="90" t="str">
        <f>CONCATENATE(IF(Table1[[#This Row],[General]]=1,"General, ",""), IF(Table1[[#This Row],[Beginner]]=1,"Beginner, ",""),IF(Table1[[#This Row],[Intermediate]]=1,"Intermediate, ",""), IF(Table1[[#This Row],[Advanced]]=1,"Advanced",""))</f>
        <v/>
      </c>
      <c r="K648" s="91"/>
      <c r="L648" s="179"/>
      <c r="M648" s="91"/>
      <c r="N648" s="91"/>
      <c r="O648" s="159"/>
      <c r="P648" s="91"/>
      <c r="Q648" s="91"/>
      <c r="R648" s="91"/>
      <c r="S64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48" s="102"/>
      <c r="U648" s="102"/>
      <c r="V648" s="240"/>
      <c r="W648" s="240"/>
      <c r="X648" s="102"/>
      <c r="Y648" s="102"/>
      <c r="Z648" s="102"/>
      <c r="AA648" s="102"/>
      <c r="AB648" s="102"/>
      <c r="AC648" s="102"/>
      <c r="AD648" s="102"/>
      <c r="AE648" s="102"/>
      <c r="AF648" s="102"/>
      <c r="AG64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48" s="103"/>
      <c r="AI648" s="103"/>
      <c r="AJ648" s="103"/>
      <c r="AK648" s="74" t="str">
        <f>CONCATENATE(IF(Table1[[#This Row],[Digital]]=1,"Digital, ",""),IF(Table1[[#This Row],[Face to Face]]=1,"Face to face, ",""),IF(Table1[[#This Row],[Blended]]=1,"Blended",""))</f>
        <v/>
      </c>
      <c r="AL648" s="99"/>
      <c r="AM648" s="104"/>
      <c r="AN648" s="130"/>
      <c r="AO648" s="94"/>
      <c r="AP648" s="182"/>
      <c r="AQ648" s="94"/>
      <c r="AR648" s="94"/>
      <c r="AS648" s="94"/>
      <c r="AT648" s="94"/>
      <c r="AU648" s="94"/>
      <c r="AV648" s="182"/>
      <c r="AW648" s="182"/>
      <c r="AX648" s="182"/>
      <c r="AY648" s="94"/>
      <c r="AZ64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4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48" s="95"/>
      <c r="BC648" s="95"/>
      <c r="BD648" s="90" t="str">
        <f>IF(AND(Table1[[#This Row],[Residential]]=1,Table1[[#This Row],[Commercial]]=1),1,"")</f>
        <v/>
      </c>
      <c r="BE648" s="90" t="str">
        <f>CONCATENATE(IF(Table1[[#This Row],[Residential]]=1,"Residential, ",""),IF(Table1[[#This Row],[Commercial]]=1,"Commercial",""))</f>
        <v/>
      </c>
      <c r="BF648" s="94"/>
      <c r="BG648" s="94"/>
      <c r="BH648" s="94"/>
      <c r="BI648" s="94"/>
      <c r="BJ648" s="94"/>
      <c r="BK648" s="94"/>
      <c r="BL648" s="94"/>
      <c r="BM648" s="182"/>
      <c r="BN648" s="94"/>
      <c r="BO64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48" s="178"/>
      <c r="BQ648" s="120"/>
      <c r="BR648" s="132"/>
      <c r="BS648" s="120"/>
      <c r="BT648" s="175"/>
      <c r="BU648" s="175"/>
      <c r="BV648" s="175"/>
      <c r="BW648" s="121"/>
      <c r="BX648" s="121"/>
      <c r="BY648" s="121"/>
      <c r="BZ648" s="227"/>
      <c r="CA64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48" s="48">
        <f>COUNTIF(Table1[[#This Row],[Validity]:[Alignment with NCC (Yes=1,No=0)]],"N/A")</f>
        <v>0</v>
      </c>
      <c r="CC648" s="48">
        <f>IF(ISERROR(Table1[[#This Row],[Total Quality Score (out of 10)]]/(4-Table1[[#This Row],[N/A Count]])),0,Table1[[#This Row],[Total Quality Score (out of 10)]]/(4-Table1[[#This Row],[N/A Count]]))</f>
        <v>0</v>
      </c>
      <c r="CD648" s="106"/>
      <c r="CE648" s="106"/>
      <c r="CF648" s="172" t="str">
        <f>IF(SUM(Table1[[#This Row],[Multiple]:[Level (all)62]])&lt;1,IF(Table1[[#This Row],[General]]=1,1,""),"")</f>
        <v/>
      </c>
      <c r="CG648" s="172" t="str">
        <f>IF(SUM(Table1[[#This Row],[Multiple]:[Level (all)62]])&lt;1,IF(Table1[[#This Row],[Beginner]]=1,1,""),"")</f>
        <v/>
      </c>
      <c r="CH648" s="171" t="str">
        <f>IF(SUM(Table1[[#This Row],[Multiple]:[Level (all)62]])&lt;1,IF(Table1[[#This Row],[Intermediate]]=1,1,""),"")</f>
        <v/>
      </c>
      <c r="CI648" s="171" t="str">
        <f>IF(SUM(Table1[[#This Row],[Multiple]:[Level (all)62]])&lt;1,IF(Table1[[#This Row],[Advanced]]=1,1,""),"")</f>
        <v/>
      </c>
      <c r="CJ648" s="171" t="str">
        <f>IF(AND(SUM(Table1[[#This Row],[General]:[Advanced]])&lt;4,SUM(Table1[[#This Row],[General]:[Advanced]])&gt;1),1,"")</f>
        <v/>
      </c>
      <c r="CK648" s="171" t="str">
        <f>Table1[[#This Row],[Level (all)]]</f>
        <v/>
      </c>
      <c r="CL648" s="171" t="str">
        <f>IF(Table1[[#This Row],[Multiple audience]]&lt;&gt;1,IF(Table1[[#This Row],[General Audience]]=1,1,""),"")</f>
        <v/>
      </c>
      <c r="CM648" s="171" t="str">
        <f>IF(Table1[[#This Row],[Multiple audience]]&lt;&gt;1,IF(Table1[[#This Row],[Planners / Designers ]]=1,1,""),"")</f>
        <v/>
      </c>
      <c r="CN648" s="171" t="str">
        <f>IF(Table1[[#This Row],[Multiple audience]]&lt;&gt;1,IF(Table1[[#This Row],[Regulatory Assessors]]=1,1,""),"")</f>
        <v/>
      </c>
      <c r="CO648" s="171" t="str">
        <f>IF(Table1[[#This Row],[Multiple audience]]&lt;&gt;1,IF(Table1[[#This Row],[Builders / Management]]=1,1,""),"")</f>
        <v/>
      </c>
      <c r="CP648" s="171" t="str">
        <f>IF(Table1[[#This Row],[Multiple audience]]&lt;&gt;1,IF(Table1[[#This Row],[Energy / Sus Assessors]]=1,1,""),"")</f>
        <v/>
      </c>
      <c r="CQ648" s="171" t="str">
        <f>IF(Table1[[#This Row],[Multiple audience]]&lt;&gt;1,IF(Table1[[#This Row],[Semi-skilled]]=1,1,""),"")</f>
        <v/>
      </c>
      <c r="CR648" s="171" t="str">
        <f>IF(Table1[[#This Row],[Multiple audience]]&lt;&gt;1,IF(Table1[[#This Row],[Trades]]=1,1,""),"")</f>
        <v/>
      </c>
      <c r="CS648" s="171" t="str">
        <f>IF(Table1[[#This Row],[Multiple audience]]&lt;&gt;1,IF(Table1[[#This Row],[Other]]=1,1,""),"")</f>
        <v/>
      </c>
      <c r="CT648" s="171" t="str">
        <f>IF(SUM(Table1[[#This Row],[General Audience]:[Other]])&gt;1,1,"")</f>
        <v/>
      </c>
      <c r="CU648" s="171" t="str">
        <f>IF(Table1[[#This Row],[Various  ]]&lt;&gt;1,IF(Table1[[#This Row],[Calculator / Software]]=1,1,""),"")</f>
        <v/>
      </c>
      <c r="CV648" s="171" t="str">
        <f>IF(Table1[[#This Row],[Various  ]]&lt;&gt;1,IF(Table1[[#This Row],[Information  ]]=1,1,""),"")</f>
        <v/>
      </c>
      <c r="CW648" s="171" t="str">
        <f>IF(Table1[[#This Row],[Various  ]]&lt;&gt;1,IF(Table1[[#This Row],[Interactive Tool]]=1,1,""),"")</f>
        <v/>
      </c>
      <c r="CX648" s="171" t="str">
        <f>IF(Table1[[#This Row],[Various  ]]&lt;&gt;1,IF(Table1[[#This Row],[Technical Specifications]]=1,1,""),"")</f>
        <v/>
      </c>
      <c r="CY648" s="171" t="str">
        <f>IF(Table1[[#This Row],[Various  ]]&lt;&gt;1,IF(Table1[[#This Row],[Training Resources]]=1,1,""),"")</f>
        <v/>
      </c>
      <c r="CZ648" s="171" t="str">
        <f>IF(Table1[[#This Row],[Various  ]]&lt;&gt;1,IF(Table1[[#This Row],[Toolbox]]=1,1,""),"")</f>
        <v/>
      </c>
      <c r="DA648" s="169" t="str">
        <f>IF(Table1[[#This Row],[Various  ]]&lt;&gt;1,IF(Table1[[#This Row],[Video]]=1,1,""),"")</f>
        <v/>
      </c>
      <c r="DB648" s="169" t="str">
        <f>IF(Table1[[#This Row],[Various  ]]&lt;&gt;1,IF(Table1[[#This Row],[Case study]]=1,1,""),"")</f>
        <v/>
      </c>
      <c r="DC648" s="169" t="str">
        <f>IF(Table1[[#This Row],[Various  ]]&lt;&gt;1,IF(Table1[[#This Row],[Other   ]]=1,1,""),"")</f>
        <v/>
      </c>
      <c r="DD648" s="169" t="str">
        <f>IF(Table1[[#This Row],[Various  ]]&lt;&gt;1,IF(Table1[[#This Row],[Standards]]=1,1,""),"")</f>
        <v/>
      </c>
      <c r="DE648" s="169" t="str">
        <f>IF(Table1[[#This Row],[Various]]=1,1,IF(SUM(Table1[[#This Row],[Calculator / Software]:[Standards]])&gt;1,1,""))</f>
        <v/>
      </c>
      <c r="DF648" s="169" t="str">
        <f>IF(Table1[[#This Row],[Multiple NCC links]]&lt;&gt;1,IF(Table1[[#This Row],[Design]]=1,1,""),"")</f>
        <v/>
      </c>
      <c r="DG648" s="169" t="str">
        <f>IF(Table1[[#This Row],[Multiple NCC links]]&lt;&gt;1,IF(Table1[[#This Row],[Assessment / Verification]]=1,1,""),"")</f>
        <v/>
      </c>
      <c r="DH648" s="169" t="str">
        <f>IF(Table1[[#This Row],[Multiple NCC links]]&lt;&gt;1,IF(Table1[[#This Row],[Climate Specific ]]=1,1,""),"")</f>
        <v/>
      </c>
      <c r="DI648" s="169" t="str">
        <f>IF(Table1[[#This Row],[Multiple NCC links]]&lt;&gt;1,IF(Table1[[#This Row],[Alterations / Additions]]=1,1,""),"")</f>
        <v/>
      </c>
      <c r="DJ648" s="169" t="str">
        <f>IF(Table1[[#This Row],[Multiple NCC links]]&lt;&gt;1,IF(Table1[[#This Row],[Glazing]]=1,1,""),"")</f>
        <v/>
      </c>
      <c r="DK648" s="169" t="str">
        <f>IF(Table1[[#This Row],[Multiple NCC links]]&lt;&gt;1,IF(Table1[[#This Row],[Building Fabric / Thermal / Sealing]]=1,1,""),"")</f>
        <v/>
      </c>
      <c r="DL648" s="169" t="str">
        <f>IF(Table1[[#This Row],[Multiple NCC links]]&lt;&gt;1,IF(Table1[[#This Row],[Lighting]]=1,1,""),"")</f>
        <v/>
      </c>
      <c r="DM648" s="169" t="str">
        <f>IF(Table1[[#This Row],[Multiple NCC links]]&lt;&gt;1,IF(Table1[[#This Row],[HVAC]]=1,1,""),"")</f>
        <v/>
      </c>
      <c r="DN648" s="169" t="str">
        <f>IF(Table1[[#This Row],[Multiple NCC links]]&lt;&gt;1,IF(Table1[[#This Row],[Services]]=1,1,""),"")</f>
        <v/>
      </c>
      <c r="DO648" s="169" t="str">
        <f>IF(Table1[[#This Row],[Multiple NCC links]]&lt;&gt;1,IF(Table1[[#This Row],[Maintenance &amp; Monitoring]]=1,1,""),"")</f>
        <v/>
      </c>
      <c r="DP648" s="169" t="str">
        <f>IF(Table1[[#This Row],[Multiple NCC links]]&lt;&gt;1,IF(Table1[[#This Row],[Hand over / Operations]]=1,1,""),"")</f>
        <v/>
      </c>
      <c r="DQ648" s="169" t="str">
        <f>IF(Table1[[#This Row],[Multiple NCC links]]&lt;&gt;1,IF(Table1[[#This Row],[As built assessment]]=1,1,""),"")</f>
        <v/>
      </c>
      <c r="DR648" s="169" t="str">
        <f>IF(Table1[[#This Row],[Multiple NCC links]]&lt;&gt;1,IF(Table1[[#This Row],[Beyond compliance]]=1,1,""),"")</f>
        <v/>
      </c>
      <c r="DS648" s="169" t="str">
        <f>IF(SUM(Table1[[#This Row],[Design]:[Beyond compliance]])&gt;1,1,"")</f>
        <v/>
      </c>
      <c r="DT648" s="169" t="str">
        <f>IF(Table1[[#This Row],[Both Residential &amp; Commercial4]]&lt;&gt;1,IF(Table1[[#This Row],[Residential]]=1,1,""),"")</f>
        <v/>
      </c>
      <c r="DU648" s="169" t="str">
        <f>IF(Table1[[#This Row],[Both Residential &amp; Commercial4]]&lt;&gt;1,IF(Table1[[#This Row],[Commercial]]=1,1,""),"")</f>
        <v/>
      </c>
      <c r="DV648" s="169" t="str">
        <f>Table1[[#This Row],[Residential &amp; Commercial]]</f>
        <v/>
      </c>
      <c r="DW648" s="169"/>
    </row>
    <row r="649" spans="1:127" s="49" customFormat="1" ht="20.25" thickTop="1" thickBot="1" x14ac:dyDescent="0.35">
      <c r="A649" s="97"/>
      <c r="B649" s="97"/>
      <c r="C649" s="88"/>
      <c r="D649" s="88"/>
      <c r="E649" s="176"/>
      <c r="F649" s="176"/>
      <c r="G649" s="176"/>
      <c r="H649" s="176"/>
      <c r="I649" s="90" t="str">
        <f>IF(AND(Table1[[#This Row],[General]]=1,Table1[[#This Row],[Beginner]]=1,Table1[[#This Row],[Intermediate]]=1,Table1[[#This Row],[Advanced]]=1),1,"")</f>
        <v/>
      </c>
      <c r="J649" s="90" t="str">
        <f>CONCATENATE(IF(Table1[[#This Row],[General]]=1,"General, ",""), IF(Table1[[#This Row],[Beginner]]=1,"Beginner, ",""),IF(Table1[[#This Row],[Intermediate]]=1,"Intermediate, ",""), IF(Table1[[#This Row],[Advanced]]=1,"Advanced",""))</f>
        <v/>
      </c>
      <c r="K649" s="91"/>
      <c r="L649" s="179"/>
      <c r="M649" s="91"/>
      <c r="N649" s="91"/>
      <c r="O649" s="159"/>
      <c r="P649" s="91"/>
      <c r="Q649" s="91"/>
      <c r="R649" s="91"/>
      <c r="S64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49" s="102"/>
      <c r="U649" s="102"/>
      <c r="V649" s="240"/>
      <c r="W649" s="240"/>
      <c r="X649" s="102"/>
      <c r="Y649" s="102"/>
      <c r="Z649" s="102"/>
      <c r="AA649" s="102"/>
      <c r="AB649" s="102"/>
      <c r="AC649" s="102"/>
      <c r="AD649" s="102"/>
      <c r="AE649" s="102"/>
      <c r="AF649" s="102"/>
      <c r="AG64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49" s="103"/>
      <c r="AI649" s="103"/>
      <c r="AJ649" s="103"/>
      <c r="AK649" s="74" t="str">
        <f>CONCATENATE(IF(Table1[[#This Row],[Digital]]=1,"Digital, ",""),IF(Table1[[#This Row],[Face to Face]]=1,"Face to face, ",""),IF(Table1[[#This Row],[Blended]]=1,"Blended",""))</f>
        <v/>
      </c>
      <c r="AL649" s="99"/>
      <c r="AM649" s="104"/>
      <c r="AN649" s="130"/>
      <c r="AO649" s="94"/>
      <c r="AP649" s="182"/>
      <c r="AQ649" s="94"/>
      <c r="AR649" s="94"/>
      <c r="AS649" s="94"/>
      <c r="AT649" s="94"/>
      <c r="AU649" s="94"/>
      <c r="AV649" s="182"/>
      <c r="AW649" s="182"/>
      <c r="AX649" s="182"/>
      <c r="AY649" s="94"/>
      <c r="AZ64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4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49" s="95"/>
      <c r="BC649" s="95"/>
      <c r="BD649" s="90" t="str">
        <f>IF(AND(Table1[[#This Row],[Residential]]=1,Table1[[#This Row],[Commercial]]=1),1,"")</f>
        <v/>
      </c>
      <c r="BE649" s="90" t="str">
        <f>CONCATENATE(IF(Table1[[#This Row],[Residential]]=1,"Residential, ",""),IF(Table1[[#This Row],[Commercial]]=1,"Commercial",""))</f>
        <v/>
      </c>
      <c r="BF649" s="94"/>
      <c r="BG649" s="94"/>
      <c r="BH649" s="94"/>
      <c r="BI649" s="94"/>
      <c r="BJ649" s="94"/>
      <c r="BK649" s="94"/>
      <c r="BL649" s="94"/>
      <c r="BM649" s="182"/>
      <c r="BN649" s="94"/>
      <c r="BO64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49" s="178"/>
      <c r="BQ649" s="120"/>
      <c r="BR649" s="132"/>
      <c r="BS649" s="120"/>
      <c r="BT649" s="175"/>
      <c r="BU649" s="175"/>
      <c r="BV649" s="175"/>
      <c r="BW649" s="121"/>
      <c r="BX649" s="121"/>
      <c r="BY649" s="121"/>
      <c r="BZ649" s="227"/>
      <c r="CA64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49" s="48">
        <f>COUNTIF(Table1[[#This Row],[Validity]:[Alignment with NCC (Yes=1,No=0)]],"N/A")</f>
        <v>0</v>
      </c>
      <c r="CC649" s="48">
        <f>IF(ISERROR(Table1[[#This Row],[Total Quality Score (out of 10)]]/(4-Table1[[#This Row],[N/A Count]])),0,Table1[[#This Row],[Total Quality Score (out of 10)]]/(4-Table1[[#This Row],[N/A Count]]))</f>
        <v>0</v>
      </c>
      <c r="CD649" s="106"/>
      <c r="CE649" s="106"/>
      <c r="CF649" s="172" t="str">
        <f>IF(SUM(Table1[[#This Row],[Multiple]:[Level (all)62]])&lt;1,IF(Table1[[#This Row],[General]]=1,1,""),"")</f>
        <v/>
      </c>
      <c r="CG649" s="172" t="str">
        <f>IF(SUM(Table1[[#This Row],[Multiple]:[Level (all)62]])&lt;1,IF(Table1[[#This Row],[Beginner]]=1,1,""),"")</f>
        <v/>
      </c>
      <c r="CH649" s="171" t="str">
        <f>IF(SUM(Table1[[#This Row],[Multiple]:[Level (all)62]])&lt;1,IF(Table1[[#This Row],[Intermediate]]=1,1,""),"")</f>
        <v/>
      </c>
      <c r="CI649" s="171" t="str">
        <f>IF(SUM(Table1[[#This Row],[Multiple]:[Level (all)62]])&lt;1,IF(Table1[[#This Row],[Advanced]]=1,1,""),"")</f>
        <v/>
      </c>
      <c r="CJ649" s="171" t="str">
        <f>IF(AND(SUM(Table1[[#This Row],[General]:[Advanced]])&lt;4,SUM(Table1[[#This Row],[General]:[Advanced]])&gt;1),1,"")</f>
        <v/>
      </c>
      <c r="CK649" s="171" t="str">
        <f>Table1[[#This Row],[Level (all)]]</f>
        <v/>
      </c>
      <c r="CL649" s="171" t="str">
        <f>IF(Table1[[#This Row],[Multiple audience]]&lt;&gt;1,IF(Table1[[#This Row],[General Audience]]=1,1,""),"")</f>
        <v/>
      </c>
      <c r="CM649" s="171" t="str">
        <f>IF(Table1[[#This Row],[Multiple audience]]&lt;&gt;1,IF(Table1[[#This Row],[Planners / Designers ]]=1,1,""),"")</f>
        <v/>
      </c>
      <c r="CN649" s="171" t="str">
        <f>IF(Table1[[#This Row],[Multiple audience]]&lt;&gt;1,IF(Table1[[#This Row],[Regulatory Assessors]]=1,1,""),"")</f>
        <v/>
      </c>
      <c r="CO649" s="171" t="str">
        <f>IF(Table1[[#This Row],[Multiple audience]]&lt;&gt;1,IF(Table1[[#This Row],[Builders / Management]]=1,1,""),"")</f>
        <v/>
      </c>
      <c r="CP649" s="171" t="str">
        <f>IF(Table1[[#This Row],[Multiple audience]]&lt;&gt;1,IF(Table1[[#This Row],[Energy / Sus Assessors]]=1,1,""),"")</f>
        <v/>
      </c>
      <c r="CQ649" s="171" t="str">
        <f>IF(Table1[[#This Row],[Multiple audience]]&lt;&gt;1,IF(Table1[[#This Row],[Semi-skilled]]=1,1,""),"")</f>
        <v/>
      </c>
      <c r="CR649" s="171" t="str">
        <f>IF(Table1[[#This Row],[Multiple audience]]&lt;&gt;1,IF(Table1[[#This Row],[Trades]]=1,1,""),"")</f>
        <v/>
      </c>
      <c r="CS649" s="171" t="str">
        <f>IF(Table1[[#This Row],[Multiple audience]]&lt;&gt;1,IF(Table1[[#This Row],[Other]]=1,1,""),"")</f>
        <v/>
      </c>
      <c r="CT649" s="171" t="str">
        <f>IF(SUM(Table1[[#This Row],[General Audience]:[Other]])&gt;1,1,"")</f>
        <v/>
      </c>
      <c r="CU649" s="171" t="str">
        <f>IF(Table1[[#This Row],[Various  ]]&lt;&gt;1,IF(Table1[[#This Row],[Calculator / Software]]=1,1,""),"")</f>
        <v/>
      </c>
      <c r="CV649" s="171" t="str">
        <f>IF(Table1[[#This Row],[Various  ]]&lt;&gt;1,IF(Table1[[#This Row],[Information  ]]=1,1,""),"")</f>
        <v/>
      </c>
      <c r="CW649" s="171" t="str">
        <f>IF(Table1[[#This Row],[Various  ]]&lt;&gt;1,IF(Table1[[#This Row],[Interactive Tool]]=1,1,""),"")</f>
        <v/>
      </c>
      <c r="CX649" s="171" t="str">
        <f>IF(Table1[[#This Row],[Various  ]]&lt;&gt;1,IF(Table1[[#This Row],[Technical Specifications]]=1,1,""),"")</f>
        <v/>
      </c>
      <c r="CY649" s="171" t="str">
        <f>IF(Table1[[#This Row],[Various  ]]&lt;&gt;1,IF(Table1[[#This Row],[Training Resources]]=1,1,""),"")</f>
        <v/>
      </c>
      <c r="CZ649" s="171" t="str">
        <f>IF(Table1[[#This Row],[Various  ]]&lt;&gt;1,IF(Table1[[#This Row],[Toolbox]]=1,1,""),"")</f>
        <v/>
      </c>
      <c r="DA649" s="169" t="str">
        <f>IF(Table1[[#This Row],[Various  ]]&lt;&gt;1,IF(Table1[[#This Row],[Video]]=1,1,""),"")</f>
        <v/>
      </c>
      <c r="DB649" s="169" t="str">
        <f>IF(Table1[[#This Row],[Various  ]]&lt;&gt;1,IF(Table1[[#This Row],[Case study]]=1,1,""),"")</f>
        <v/>
      </c>
      <c r="DC649" s="169" t="str">
        <f>IF(Table1[[#This Row],[Various  ]]&lt;&gt;1,IF(Table1[[#This Row],[Other   ]]=1,1,""),"")</f>
        <v/>
      </c>
      <c r="DD649" s="169" t="str">
        <f>IF(Table1[[#This Row],[Various  ]]&lt;&gt;1,IF(Table1[[#This Row],[Standards]]=1,1,""),"")</f>
        <v/>
      </c>
      <c r="DE649" s="169" t="str">
        <f>IF(Table1[[#This Row],[Various]]=1,1,IF(SUM(Table1[[#This Row],[Calculator / Software]:[Standards]])&gt;1,1,""))</f>
        <v/>
      </c>
      <c r="DF649" s="169" t="str">
        <f>IF(Table1[[#This Row],[Multiple NCC links]]&lt;&gt;1,IF(Table1[[#This Row],[Design]]=1,1,""),"")</f>
        <v/>
      </c>
      <c r="DG649" s="169" t="str">
        <f>IF(Table1[[#This Row],[Multiple NCC links]]&lt;&gt;1,IF(Table1[[#This Row],[Assessment / Verification]]=1,1,""),"")</f>
        <v/>
      </c>
      <c r="DH649" s="169" t="str">
        <f>IF(Table1[[#This Row],[Multiple NCC links]]&lt;&gt;1,IF(Table1[[#This Row],[Climate Specific ]]=1,1,""),"")</f>
        <v/>
      </c>
      <c r="DI649" s="169" t="str">
        <f>IF(Table1[[#This Row],[Multiple NCC links]]&lt;&gt;1,IF(Table1[[#This Row],[Alterations / Additions]]=1,1,""),"")</f>
        <v/>
      </c>
      <c r="DJ649" s="169" t="str">
        <f>IF(Table1[[#This Row],[Multiple NCC links]]&lt;&gt;1,IF(Table1[[#This Row],[Glazing]]=1,1,""),"")</f>
        <v/>
      </c>
      <c r="DK649" s="169" t="str">
        <f>IF(Table1[[#This Row],[Multiple NCC links]]&lt;&gt;1,IF(Table1[[#This Row],[Building Fabric / Thermal / Sealing]]=1,1,""),"")</f>
        <v/>
      </c>
      <c r="DL649" s="169" t="str">
        <f>IF(Table1[[#This Row],[Multiple NCC links]]&lt;&gt;1,IF(Table1[[#This Row],[Lighting]]=1,1,""),"")</f>
        <v/>
      </c>
      <c r="DM649" s="169" t="str">
        <f>IF(Table1[[#This Row],[Multiple NCC links]]&lt;&gt;1,IF(Table1[[#This Row],[HVAC]]=1,1,""),"")</f>
        <v/>
      </c>
      <c r="DN649" s="169" t="str">
        <f>IF(Table1[[#This Row],[Multiple NCC links]]&lt;&gt;1,IF(Table1[[#This Row],[Services]]=1,1,""),"")</f>
        <v/>
      </c>
      <c r="DO649" s="169" t="str">
        <f>IF(Table1[[#This Row],[Multiple NCC links]]&lt;&gt;1,IF(Table1[[#This Row],[Maintenance &amp; Monitoring]]=1,1,""),"")</f>
        <v/>
      </c>
      <c r="DP649" s="169" t="str">
        <f>IF(Table1[[#This Row],[Multiple NCC links]]&lt;&gt;1,IF(Table1[[#This Row],[Hand over / Operations]]=1,1,""),"")</f>
        <v/>
      </c>
      <c r="DQ649" s="169" t="str">
        <f>IF(Table1[[#This Row],[Multiple NCC links]]&lt;&gt;1,IF(Table1[[#This Row],[As built assessment]]=1,1,""),"")</f>
        <v/>
      </c>
      <c r="DR649" s="169" t="str">
        <f>IF(Table1[[#This Row],[Multiple NCC links]]&lt;&gt;1,IF(Table1[[#This Row],[Beyond compliance]]=1,1,""),"")</f>
        <v/>
      </c>
      <c r="DS649" s="169" t="str">
        <f>IF(SUM(Table1[[#This Row],[Design]:[Beyond compliance]])&gt;1,1,"")</f>
        <v/>
      </c>
      <c r="DT649" s="169" t="str">
        <f>IF(Table1[[#This Row],[Both Residential &amp; Commercial4]]&lt;&gt;1,IF(Table1[[#This Row],[Residential]]=1,1,""),"")</f>
        <v/>
      </c>
      <c r="DU649" s="169" t="str">
        <f>IF(Table1[[#This Row],[Both Residential &amp; Commercial4]]&lt;&gt;1,IF(Table1[[#This Row],[Commercial]]=1,1,""),"")</f>
        <v/>
      </c>
      <c r="DV649" s="169" t="str">
        <f>Table1[[#This Row],[Residential &amp; Commercial]]</f>
        <v/>
      </c>
      <c r="DW649" s="169"/>
    </row>
    <row r="650" spans="1:127" s="49" customFormat="1" ht="20.25" thickTop="1" thickBot="1" x14ac:dyDescent="0.35">
      <c r="A650" s="97"/>
      <c r="B650" s="97"/>
      <c r="C650" s="88"/>
      <c r="D650" s="88"/>
      <c r="E650" s="176"/>
      <c r="F650" s="176"/>
      <c r="G650" s="176"/>
      <c r="H650" s="176"/>
      <c r="I650" s="90" t="str">
        <f>IF(AND(Table1[[#This Row],[General]]=1,Table1[[#This Row],[Beginner]]=1,Table1[[#This Row],[Intermediate]]=1,Table1[[#This Row],[Advanced]]=1),1,"")</f>
        <v/>
      </c>
      <c r="J650" s="90" t="str">
        <f>CONCATENATE(IF(Table1[[#This Row],[General]]=1,"General, ",""), IF(Table1[[#This Row],[Beginner]]=1,"Beginner, ",""),IF(Table1[[#This Row],[Intermediate]]=1,"Intermediate, ",""), IF(Table1[[#This Row],[Advanced]]=1,"Advanced",""))</f>
        <v/>
      </c>
      <c r="K650" s="91"/>
      <c r="L650" s="179"/>
      <c r="M650" s="91"/>
      <c r="N650" s="91"/>
      <c r="O650" s="159"/>
      <c r="P650" s="91"/>
      <c r="Q650" s="91"/>
      <c r="R650" s="91"/>
      <c r="S65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50" s="102"/>
      <c r="U650" s="102"/>
      <c r="V650" s="240"/>
      <c r="W650" s="240"/>
      <c r="X650" s="102"/>
      <c r="Y650" s="102"/>
      <c r="Z650" s="102"/>
      <c r="AA650" s="102"/>
      <c r="AB650" s="102"/>
      <c r="AC650" s="102"/>
      <c r="AD650" s="102"/>
      <c r="AE650" s="102"/>
      <c r="AF650" s="102"/>
      <c r="AG65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50" s="103"/>
      <c r="AI650" s="103"/>
      <c r="AJ650" s="103"/>
      <c r="AK650" s="74" t="str">
        <f>CONCATENATE(IF(Table1[[#This Row],[Digital]]=1,"Digital, ",""),IF(Table1[[#This Row],[Face to Face]]=1,"Face to face, ",""),IF(Table1[[#This Row],[Blended]]=1,"Blended",""))</f>
        <v/>
      </c>
      <c r="AL650" s="99"/>
      <c r="AM650" s="104"/>
      <c r="AN650" s="130"/>
      <c r="AO650" s="94"/>
      <c r="AP650" s="182"/>
      <c r="AQ650" s="94"/>
      <c r="AR650" s="94"/>
      <c r="AS650" s="94"/>
      <c r="AT650" s="94"/>
      <c r="AU650" s="94"/>
      <c r="AV650" s="182"/>
      <c r="AW650" s="182"/>
      <c r="AX650" s="182"/>
      <c r="AY650" s="94"/>
      <c r="AZ65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5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50" s="95"/>
      <c r="BC650" s="95"/>
      <c r="BD650" s="90" t="str">
        <f>IF(AND(Table1[[#This Row],[Residential]]=1,Table1[[#This Row],[Commercial]]=1),1,"")</f>
        <v/>
      </c>
      <c r="BE650" s="90" t="str">
        <f>CONCATENATE(IF(Table1[[#This Row],[Residential]]=1,"Residential, ",""),IF(Table1[[#This Row],[Commercial]]=1,"Commercial",""))</f>
        <v/>
      </c>
      <c r="BF650" s="94"/>
      <c r="BG650" s="94"/>
      <c r="BH650" s="94"/>
      <c r="BI650" s="94"/>
      <c r="BJ650" s="94"/>
      <c r="BK650" s="94"/>
      <c r="BL650" s="94"/>
      <c r="BM650" s="182"/>
      <c r="BN650" s="94"/>
      <c r="BO65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50" s="178"/>
      <c r="BQ650" s="120"/>
      <c r="BR650" s="132"/>
      <c r="BS650" s="120"/>
      <c r="BT650" s="175"/>
      <c r="BU650" s="175"/>
      <c r="BV650" s="175"/>
      <c r="BW650" s="121"/>
      <c r="BX650" s="121"/>
      <c r="BY650" s="121"/>
      <c r="BZ650" s="227"/>
      <c r="CA65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50" s="48">
        <f>COUNTIF(Table1[[#This Row],[Validity]:[Alignment with NCC (Yes=1,No=0)]],"N/A")</f>
        <v>0</v>
      </c>
      <c r="CC650" s="48">
        <f>IF(ISERROR(Table1[[#This Row],[Total Quality Score (out of 10)]]/(4-Table1[[#This Row],[N/A Count]])),0,Table1[[#This Row],[Total Quality Score (out of 10)]]/(4-Table1[[#This Row],[N/A Count]]))</f>
        <v>0</v>
      </c>
      <c r="CD650" s="106"/>
      <c r="CE650" s="106"/>
      <c r="CF650" s="172" t="str">
        <f>IF(SUM(Table1[[#This Row],[Multiple]:[Level (all)62]])&lt;1,IF(Table1[[#This Row],[General]]=1,1,""),"")</f>
        <v/>
      </c>
      <c r="CG650" s="172" t="str">
        <f>IF(SUM(Table1[[#This Row],[Multiple]:[Level (all)62]])&lt;1,IF(Table1[[#This Row],[Beginner]]=1,1,""),"")</f>
        <v/>
      </c>
      <c r="CH650" s="171" t="str">
        <f>IF(SUM(Table1[[#This Row],[Multiple]:[Level (all)62]])&lt;1,IF(Table1[[#This Row],[Intermediate]]=1,1,""),"")</f>
        <v/>
      </c>
      <c r="CI650" s="171" t="str">
        <f>IF(SUM(Table1[[#This Row],[Multiple]:[Level (all)62]])&lt;1,IF(Table1[[#This Row],[Advanced]]=1,1,""),"")</f>
        <v/>
      </c>
      <c r="CJ650" s="171" t="str">
        <f>IF(AND(SUM(Table1[[#This Row],[General]:[Advanced]])&lt;4,SUM(Table1[[#This Row],[General]:[Advanced]])&gt;1),1,"")</f>
        <v/>
      </c>
      <c r="CK650" s="171" t="str">
        <f>Table1[[#This Row],[Level (all)]]</f>
        <v/>
      </c>
      <c r="CL650" s="171" t="str">
        <f>IF(Table1[[#This Row],[Multiple audience]]&lt;&gt;1,IF(Table1[[#This Row],[General Audience]]=1,1,""),"")</f>
        <v/>
      </c>
      <c r="CM650" s="171" t="str">
        <f>IF(Table1[[#This Row],[Multiple audience]]&lt;&gt;1,IF(Table1[[#This Row],[Planners / Designers ]]=1,1,""),"")</f>
        <v/>
      </c>
      <c r="CN650" s="171" t="str">
        <f>IF(Table1[[#This Row],[Multiple audience]]&lt;&gt;1,IF(Table1[[#This Row],[Regulatory Assessors]]=1,1,""),"")</f>
        <v/>
      </c>
      <c r="CO650" s="171" t="str">
        <f>IF(Table1[[#This Row],[Multiple audience]]&lt;&gt;1,IF(Table1[[#This Row],[Builders / Management]]=1,1,""),"")</f>
        <v/>
      </c>
      <c r="CP650" s="171" t="str">
        <f>IF(Table1[[#This Row],[Multiple audience]]&lt;&gt;1,IF(Table1[[#This Row],[Energy / Sus Assessors]]=1,1,""),"")</f>
        <v/>
      </c>
      <c r="CQ650" s="171" t="str">
        <f>IF(Table1[[#This Row],[Multiple audience]]&lt;&gt;1,IF(Table1[[#This Row],[Semi-skilled]]=1,1,""),"")</f>
        <v/>
      </c>
      <c r="CR650" s="171" t="str">
        <f>IF(Table1[[#This Row],[Multiple audience]]&lt;&gt;1,IF(Table1[[#This Row],[Trades]]=1,1,""),"")</f>
        <v/>
      </c>
      <c r="CS650" s="171" t="str">
        <f>IF(Table1[[#This Row],[Multiple audience]]&lt;&gt;1,IF(Table1[[#This Row],[Other]]=1,1,""),"")</f>
        <v/>
      </c>
      <c r="CT650" s="171" t="str">
        <f>IF(SUM(Table1[[#This Row],[General Audience]:[Other]])&gt;1,1,"")</f>
        <v/>
      </c>
      <c r="CU650" s="171" t="str">
        <f>IF(Table1[[#This Row],[Various  ]]&lt;&gt;1,IF(Table1[[#This Row],[Calculator / Software]]=1,1,""),"")</f>
        <v/>
      </c>
      <c r="CV650" s="171" t="str">
        <f>IF(Table1[[#This Row],[Various  ]]&lt;&gt;1,IF(Table1[[#This Row],[Information  ]]=1,1,""),"")</f>
        <v/>
      </c>
      <c r="CW650" s="171" t="str">
        <f>IF(Table1[[#This Row],[Various  ]]&lt;&gt;1,IF(Table1[[#This Row],[Interactive Tool]]=1,1,""),"")</f>
        <v/>
      </c>
      <c r="CX650" s="171" t="str">
        <f>IF(Table1[[#This Row],[Various  ]]&lt;&gt;1,IF(Table1[[#This Row],[Technical Specifications]]=1,1,""),"")</f>
        <v/>
      </c>
      <c r="CY650" s="171" t="str">
        <f>IF(Table1[[#This Row],[Various  ]]&lt;&gt;1,IF(Table1[[#This Row],[Training Resources]]=1,1,""),"")</f>
        <v/>
      </c>
      <c r="CZ650" s="171" t="str">
        <f>IF(Table1[[#This Row],[Various  ]]&lt;&gt;1,IF(Table1[[#This Row],[Toolbox]]=1,1,""),"")</f>
        <v/>
      </c>
      <c r="DA650" s="169" t="str">
        <f>IF(Table1[[#This Row],[Various  ]]&lt;&gt;1,IF(Table1[[#This Row],[Video]]=1,1,""),"")</f>
        <v/>
      </c>
      <c r="DB650" s="169" t="str">
        <f>IF(Table1[[#This Row],[Various  ]]&lt;&gt;1,IF(Table1[[#This Row],[Case study]]=1,1,""),"")</f>
        <v/>
      </c>
      <c r="DC650" s="169" t="str">
        <f>IF(Table1[[#This Row],[Various  ]]&lt;&gt;1,IF(Table1[[#This Row],[Other   ]]=1,1,""),"")</f>
        <v/>
      </c>
      <c r="DD650" s="169" t="str">
        <f>IF(Table1[[#This Row],[Various  ]]&lt;&gt;1,IF(Table1[[#This Row],[Standards]]=1,1,""),"")</f>
        <v/>
      </c>
      <c r="DE650" s="169" t="str">
        <f>IF(Table1[[#This Row],[Various]]=1,1,IF(SUM(Table1[[#This Row],[Calculator / Software]:[Standards]])&gt;1,1,""))</f>
        <v/>
      </c>
      <c r="DF650" s="169" t="str">
        <f>IF(Table1[[#This Row],[Multiple NCC links]]&lt;&gt;1,IF(Table1[[#This Row],[Design]]=1,1,""),"")</f>
        <v/>
      </c>
      <c r="DG650" s="169" t="str">
        <f>IF(Table1[[#This Row],[Multiple NCC links]]&lt;&gt;1,IF(Table1[[#This Row],[Assessment / Verification]]=1,1,""),"")</f>
        <v/>
      </c>
      <c r="DH650" s="169" t="str">
        <f>IF(Table1[[#This Row],[Multiple NCC links]]&lt;&gt;1,IF(Table1[[#This Row],[Climate Specific ]]=1,1,""),"")</f>
        <v/>
      </c>
      <c r="DI650" s="169" t="str">
        <f>IF(Table1[[#This Row],[Multiple NCC links]]&lt;&gt;1,IF(Table1[[#This Row],[Alterations / Additions]]=1,1,""),"")</f>
        <v/>
      </c>
      <c r="DJ650" s="169" t="str">
        <f>IF(Table1[[#This Row],[Multiple NCC links]]&lt;&gt;1,IF(Table1[[#This Row],[Glazing]]=1,1,""),"")</f>
        <v/>
      </c>
      <c r="DK650" s="169" t="str">
        <f>IF(Table1[[#This Row],[Multiple NCC links]]&lt;&gt;1,IF(Table1[[#This Row],[Building Fabric / Thermal / Sealing]]=1,1,""),"")</f>
        <v/>
      </c>
      <c r="DL650" s="169" t="str">
        <f>IF(Table1[[#This Row],[Multiple NCC links]]&lt;&gt;1,IF(Table1[[#This Row],[Lighting]]=1,1,""),"")</f>
        <v/>
      </c>
      <c r="DM650" s="169" t="str">
        <f>IF(Table1[[#This Row],[Multiple NCC links]]&lt;&gt;1,IF(Table1[[#This Row],[HVAC]]=1,1,""),"")</f>
        <v/>
      </c>
      <c r="DN650" s="169" t="str">
        <f>IF(Table1[[#This Row],[Multiple NCC links]]&lt;&gt;1,IF(Table1[[#This Row],[Services]]=1,1,""),"")</f>
        <v/>
      </c>
      <c r="DO650" s="169" t="str">
        <f>IF(Table1[[#This Row],[Multiple NCC links]]&lt;&gt;1,IF(Table1[[#This Row],[Maintenance &amp; Monitoring]]=1,1,""),"")</f>
        <v/>
      </c>
      <c r="DP650" s="169" t="str">
        <f>IF(Table1[[#This Row],[Multiple NCC links]]&lt;&gt;1,IF(Table1[[#This Row],[Hand over / Operations]]=1,1,""),"")</f>
        <v/>
      </c>
      <c r="DQ650" s="169" t="str">
        <f>IF(Table1[[#This Row],[Multiple NCC links]]&lt;&gt;1,IF(Table1[[#This Row],[As built assessment]]=1,1,""),"")</f>
        <v/>
      </c>
      <c r="DR650" s="169" t="str">
        <f>IF(Table1[[#This Row],[Multiple NCC links]]&lt;&gt;1,IF(Table1[[#This Row],[Beyond compliance]]=1,1,""),"")</f>
        <v/>
      </c>
      <c r="DS650" s="169" t="str">
        <f>IF(SUM(Table1[[#This Row],[Design]:[Beyond compliance]])&gt;1,1,"")</f>
        <v/>
      </c>
      <c r="DT650" s="169" t="str">
        <f>IF(Table1[[#This Row],[Both Residential &amp; Commercial4]]&lt;&gt;1,IF(Table1[[#This Row],[Residential]]=1,1,""),"")</f>
        <v/>
      </c>
      <c r="DU650" s="169" t="str">
        <f>IF(Table1[[#This Row],[Both Residential &amp; Commercial4]]&lt;&gt;1,IF(Table1[[#This Row],[Commercial]]=1,1,""),"")</f>
        <v/>
      </c>
      <c r="DV650" s="169" t="str">
        <f>Table1[[#This Row],[Residential &amp; Commercial]]</f>
        <v/>
      </c>
      <c r="DW650" s="169"/>
    </row>
    <row r="651" spans="1:127" s="49" customFormat="1" ht="20.25" thickTop="1" thickBot="1" x14ac:dyDescent="0.35">
      <c r="A651" s="97"/>
      <c r="B651" s="97"/>
      <c r="C651" s="88"/>
      <c r="D651" s="88"/>
      <c r="E651" s="176"/>
      <c r="F651" s="176"/>
      <c r="G651" s="176"/>
      <c r="H651" s="176"/>
      <c r="I651" s="90" t="str">
        <f>IF(AND(Table1[[#This Row],[General]]=1,Table1[[#This Row],[Beginner]]=1,Table1[[#This Row],[Intermediate]]=1,Table1[[#This Row],[Advanced]]=1),1,"")</f>
        <v/>
      </c>
      <c r="J651" s="90" t="str">
        <f>CONCATENATE(IF(Table1[[#This Row],[General]]=1,"General, ",""), IF(Table1[[#This Row],[Beginner]]=1,"Beginner, ",""),IF(Table1[[#This Row],[Intermediate]]=1,"Intermediate, ",""), IF(Table1[[#This Row],[Advanced]]=1,"Advanced",""))</f>
        <v/>
      </c>
      <c r="K651" s="91"/>
      <c r="L651" s="179"/>
      <c r="M651" s="91"/>
      <c r="N651" s="91"/>
      <c r="O651" s="159"/>
      <c r="P651" s="91"/>
      <c r="Q651" s="91"/>
      <c r="R651" s="91"/>
      <c r="S65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51" s="102"/>
      <c r="U651" s="102"/>
      <c r="V651" s="240"/>
      <c r="W651" s="240"/>
      <c r="X651" s="102"/>
      <c r="Y651" s="102"/>
      <c r="Z651" s="102"/>
      <c r="AA651" s="102"/>
      <c r="AB651" s="102"/>
      <c r="AC651" s="102"/>
      <c r="AD651" s="102"/>
      <c r="AE651" s="102"/>
      <c r="AF651" s="102"/>
      <c r="AG65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51" s="103"/>
      <c r="AI651" s="103"/>
      <c r="AJ651" s="103"/>
      <c r="AK651" s="74" t="str">
        <f>CONCATENATE(IF(Table1[[#This Row],[Digital]]=1,"Digital, ",""),IF(Table1[[#This Row],[Face to Face]]=1,"Face to face, ",""),IF(Table1[[#This Row],[Blended]]=1,"Blended",""))</f>
        <v/>
      </c>
      <c r="AL651" s="99"/>
      <c r="AM651" s="104"/>
      <c r="AN651" s="130"/>
      <c r="AO651" s="94"/>
      <c r="AP651" s="182"/>
      <c r="AQ651" s="94"/>
      <c r="AR651" s="94"/>
      <c r="AS651" s="94"/>
      <c r="AT651" s="94"/>
      <c r="AU651" s="94"/>
      <c r="AV651" s="182"/>
      <c r="AW651" s="182"/>
      <c r="AX651" s="182"/>
      <c r="AY651" s="94"/>
      <c r="AZ65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5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51" s="95"/>
      <c r="BC651" s="95"/>
      <c r="BD651" s="90" t="str">
        <f>IF(AND(Table1[[#This Row],[Residential]]=1,Table1[[#This Row],[Commercial]]=1),1,"")</f>
        <v/>
      </c>
      <c r="BE651" s="90" t="str">
        <f>CONCATENATE(IF(Table1[[#This Row],[Residential]]=1,"Residential, ",""),IF(Table1[[#This Row],[Commercial]]=1,"Commercial",""))</f>
        <v/>
      </c>
      <c r="BF651" s="94"/>
      <c r="BG651" s="94"/>
      <c r="BH651" s="94"/>
      <c r="BI651" s="94"/>
      <c r="BJ651" s="94"/>
      <c r="BK651" s="94"/>
      <c r="BL651" s="94"/>
      <c r="BM651" s="182"/>
      <c r="BN651" s="94"/>
      <c r="BO65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51" s="178"/>
      <c r="BQ651" s="120"/>
      <c r="BR651" s="132"/>
      <c r="BS651" s="120"/>
      <c r="BT651" s="175"/>
      <c r="BU651" s="175"/>
      <c r="BV651" s="175"/>
      <c r="BW651" s="121"/>
      <c r="BX651" s="121"/>
      <c r="BY651" s="121"/>
      <c r="BZ651" s="227"/>
      <c r="CA65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51" s="48">
        <f>COUNTIF(Table1[[#This Row],[Validity]:[Alignment with NCC (Yes=1,No=0)]],"N/A")</f>
        <v>0</v>
      </c>
      <c r="CC651" s="48">
        <f>IF(ISERROR(Table1[[#This Row],[Total Quality Score (out of 10)]]/(4-Table1[[#This Row],[N/A Count]])),0,Table1[[#This Row],[Total Quality Score (out of 10)]]/(4-Table1[[#This Row],[N/A Count]]))</f>
        <v>0</v>
      </c>
      <c r="CD651" s="106"/>
      <c r="CE651" s="106"/>
      <c r="CF651" s="172" t="str">
        <f>IF(SUM(Table1[[#This Row],[Multiple]:[Level (all)62]])&lt;1,IF(Table1[[#This Row],[General]]=1,1,""),"")</f>
        <v/>
      </c>
      <c r="CG651" s="172" t="str">
        <f>IF(SUM(Table1[[#This Row],[Multiple]:[Level (all)62]])&lt;1,IF(Table1[[#This Row],[Beginner]]=1,1,""),"")</f>
        <v/>
      </c>
      <c r="CH651" s="171" t="str">
        <f>IF(SUM(Table1[[#This Row],[Multiple]:[Level (all)62]])&lt;1,IF(Table1[[#This Row],[Intermediate]]=1,1,""),"")</f>
        <v/>
      </c>
      <c r="CI651" s="171" t="str">
        <f>IF(SUM(Table1[[#This Row],[Multiple]:[Level (all)62]])&lt;1,IF(Table1[[#This Row],[Advanced]]=1,1,""),"")</f>
        <v/>
      </c>
      <c r="CJ651" s="171" t="str">
        <f>IF(AND(SUM(Table1[[#This Row],[General]:[Advanced]])&lt;4,SUM(Table1[[#This Row],[General]:[Advanced]])&gt;1),1,"")</f>
        <v/>
      </c>
      <c r="CK651" s="171" t="str">
        <f>Table1[[#This Row],[Level (all)]]</f>
        <v/>
      </c>
      <c r="CL651" s="171" t="str">
        <f>IF(Table1[[#This Row],[Multiple audience]]&lt;&gt;1,IF(Table1[[#This Row],[General Audience]]=1,1,""),"")</f>
        <v/>
      </c>
      <c r="CM651" s="171" t="str">
        <f>IF(Table1[[#This Row],[Multiple audience]]&lt;&gt;1,IF(Table1[[#This Row],[Planners / Designers ]]=1,1,""),"")</f>
        <v/>
      </c>
      <c r="CN651" s="171" t="str">
        <f>IF(Table1[[#This Row],[Multiple audience]]&lt;&gt;1,IF(Table1[[#This Row],[Regulatory Assessors]]=1,1,""),"")</f>
        <v/>
      </c>
      <c r="CO651" s="171" t="str">
        <f>IF(Table1[[#This Row],[Multiple audience]]&lt;&gt;1,IF(Table1[[#This Row],[Builders / Management]]=1,1,""),"")</f>
        <v/>
      </c>
      <c r="CP651" s="171" t="str">
        <f>IF(Table1[[#This Row],[Multiple audience]]&lt;&gt;1,IF(Table1[[#This Row],[Energy / Sus Assessors]]=1,1,""),"")</f>
        <v/>
      </c>
      <c r="CQ651" s="171" t="str">
        <f>IF(Table1[[#This Row],[Multiple audience]]&lt;&gt;1,IF(Table1[[#This Row],[Semi-skilled]]=1,1,""),"")</f>
        <v/>
      </c>
      <c r="CR651" s="171" t="str">
        <f>IF(Table1[[#This Row],[Multiple audience]]&lt;&gt;1,IF(Table1[[#This Row],[Trades]]=1,1,""),"")</f>
        <v/>
      </c>
      <c r="CS651" s="171" t="str">
        <f>IF(Table1[[#This Row],[Multiple audience]]&lt;&gt;1,IF(Table1[[#This Row],[Other]]=1,1,""),"")</f>
        <v/>
      </c>
      <c r="CT651" s="171" t="str">
        <f>IF(SUM(Table1[[#This Row],[General Audience]:[Other]])&gt;1,1,"")</f>
        <v/>
      </c>
      <c r="CU651" s="171" t="str">
        <f>IF(Table1[[#This Row],[Various  ]]&lt;&gt;1,IF(Table1[[#This Row],[Calculator / Software]]=1,1,""),"")</f>
        <v/>
      </c>
      <c r="CV651" s="171" t="str">
        <f>IF(Table1[[#This Row],[Various  ]]&lt;&gt;1,IF(Table1[[#This Row],[Information  ]]=1,1,""),"")</f>
        <v/>
      </c>
      <c r="CW651" s="171" t="str">
        <f>IF(Table1[[#This Row],[Various  ]]&lt;&gt;1,IF(Table1[[#This Row],[Interactive Tool]]=1,1,""),"")</f>
        <v/>
      </c>
      <c r="CX651" s="171" t="str">
        <f>IF(Table1[[#This Row],[Various  ]]&lt;&gt;1,IF(Table1[[#This Row],[Technical Specifications]]=1,1,""),"")</f>
        <v/>
      </c>
      <c r="CY651" s="171" t="str">
        <f>IF(Table1[[#This Row],[Various  ]]&lt;&gt;1,IF(Table1[[#This Row],[Training Resources]]=1,1,""),"")</f>
        <v/>
      </c>
      <c r="CZ651" s="171" t="str">
        <f>IF(Table1[[#This Row],[Various  ]]&lt;&gt;1,IF(Table1[[#This Row],[Toolbox]]=1,1,""),"")</f>
        <v/>
      </c>
      <c r="DA651" s="169" t="str">
        <f>IF(Table1[[#This Row],[Various  ]]&lt;&gt;1,IF(Table1[[#This Row],[Video]]=1,1,""),"")</f>
        <v/>
      </c>
      <c r="DB651" s="169" t="str">
        <f>IF(Table1[[#This Row],[Various  ]]&lt;&gt;1,IF(Table1[[#This Row],[Case study]]=1,1,""),"")</f>
        <v/>
      </c>
      <c r="DC651" s="169" t="str">
        <f>IF(Table1[[#This Row],[Various  ]]&lt;&gt;1,IF(Table1[[#This Row],[Other   ]]=1,1,""),"")</f>
        <v/>
      </c>
      <c r="DD651" s="169" t="str">
        <f>IF(Table1[[#This Row],[Various  ]]&lt;&gt;1,IF(Table1[[#This Row],[Standards]]=1,1,""),"")</f>
        <v/>
      </c>
      <c r="DE651" s="169" t="str">
        <f>IF(Table1[[#This Row],[Various]]=1,1,IF(SUM(Table1[[#This Row],[Calculator / Software]:[Standards]])&gt;1,1,""))</f>
        <v/>
      </c>
      <c r="DF651" s="169" t="str">
        <f>IF(Table1[[#This Row],[Multiple NCC links]]&lt;&gt;1,IF(Table1[[#This Row],[Design]]=1,1,""),"")</f>
        <v/>
      </c>
      <c r="DG651" s="169" t="str">
        <f>IF(Table1[[#This Row],[Multiple NCC links]]&lt;&gt;1,IF(Table1[[#This Row],[Assessment / Verification]]=1,1,""),"")</f>
        <v/>
      </c>
      <c r="DH651" s="169" t="str">
        <f>IF(Table1[[#This Row],[Multiple NCC links]]&lt;&gt;1,IF(Table1[[#This Row],[Climate Specific ]]=1,1,""),"")</f>
        <v/>
      </c>
      <c r="DI651" s="169" t="str">
        <f>IF(Table1[[#This Row],[Multiple NCC links]]&lt;&gt;1,IF(Table1[[#This Row],[Alterations / Additions]]=1,1,""),"")</f>
        <v/>
      </c>
      <c r="DJ651" s="169" t="str">
        <f>IF(Table1[[#This Row],[Multiple NCC links]]&lt;&gt;1,IF(Table1[[#This Row],[Glazing]]=1,1,""),"")</f>
        <v/>
      </c>
      <c r="DK651" s="169" t="str">
        <f>IF(Table1[[#This Row],[Multiple NCC links]]&lt;&gt;1,IF(Table1[[#This Row],[Building Fabric / Thermal / Sealing]]=1,1,""),"")</f>
        <v/>
      </c>
      <c r="DL651" s="169" t="str">
        <f>IF(Table1[[#This Row],[Multiple NCC links]]&lt;&gt;1,IF(Table1[[#This Row],[Lighting]]=1,1,""),"")</f>
        <v/>
      </c>
      <c r="DM651" s="169" t="str">
        <f>IF(Table1[[#This Row],[Multiple NCC links]]&lt;&gt;1,IF(Table1[[#This Row],[HVAC]]=1,1,""),"")</f>
        <v/>
      </c>
      <c r="DN651" s="169" t="str">
        <f>IF(Table1[[#This Row],[Multiple NCC links]]&lt;&gt;1,IF(Table1[[#This Row],[Services]]=1,1,""),"")</f>
        <v/>
      </c>
      <c r="DO651" s="169" t="str">
        <f>IF(Table1[[#This Row],[Multiple NCC links]]&lt;&gt;1,IF(Table1[[#This Row],[Maintenance &amp; Monitoring]]=1,1,""),"")</f>
        <v/>
      </c>
      <c r="DP651" s="169" t="str">
        <f>IF(Table1[[#This Row],[Multiple NCC links]]&lt;&gt;1,IF(Table1[[#This Row],[Hand over / Operations]]=1,1,""),"")</f>
        <v/>
      </c>
      <c r="DQ651" s="169" t="str">
        <f>IF(Table1[[#This Row],[Multiple NCC links]]&lt;&gt;1,IF(Table1[[#This Row],[As built assessment]]=1,1,""),"")</f>
        <v/>
      </c>
      <c r="DR651" s="169" t="str">
        <f>IF(Table1[[#This Row],[Multiple NCC links]]&lt;&gt;1,IF(Table1[[#This Row],[Beyond compliance]]=1,1,""),"")</f>
        <v/>
      </c>
      <c r="DS651" s="169" t="str">
        <f>IF(SUM(Table1[[#This Row],[Design]:[Beyond compliance]])&gt;1,1,"")</f>
        <v/>
      </c>
      <c r="DT651" s="169" t="str">
        <f>IF(Table1[[#This Row],[Both Residential &amp; Commercial4]]&lt;&gt;1,IF(Table1[[#This Row],[Residential]]=1,1,""),"")</f>
        <v/>
      </c>
      <c r="DU651" s="169" t="str">
        <f>IF(Table1[[#This Row],[Both Residential &amp; Commercial4]]&lt;&gt;1,IF(Table1[[#This Row],[Commercial]]=1,1,""),"")</f>
        <v/>
      </c>
      <c r="DV651" s="169" t="str">
        <f>Table1[[#This Row],[Residential &amp; Commercial]]</f>
        <v/>
      </c>
      <c r="DW651" s="169"/>
    </row>
    <row r="652" spans="1:127" s="49" customFormat="1" ht="20.25" thickTop="1" thickBot="1" x14ac:dyDescent="0.35">
      <c r="A652" s="97"/>
      <c r="B652" s="97"/>
      <c r="C652" s="88"/>
      <c r="D652" s="88"/>
      <c r="E652" s="176"/>
      <c r="F652" s="176"/>
      <c r="G652" s="176"/>
      <c r="H652" s="176"/>
      <c r="I652" s="90" t="str">
        <f>IF(AND(Table1[[#This Row],[General]]=1,Table1[[#This Row],[Beginner]]=1,Table1[[#This Row],[Intermediate]]=1,Table1[[#This Row],[Advanced]]=1),1,"")</f>
        <v/>
      </c>
      <c r="J652" s="90" t="str">
        <f>CONCATENATE(IF(Table1[[#This Row],[General]]=1,"General, ",""), IF(Table1[[#This Row],[Beginner]]=1,"Beginner, ",""),IF(Table1[[#This Row],[Intermediate]]=1,"Intermediate, ",""), IF(Table1[[#This Row],[Advanced]]=1,"Advanced",""))</f>
        <v/>
      </c>
      <c r="K652" s="91"/>
      <c r="L652" s="179"/>
      <c r="M652" s="91"/>
      <c r="N652" s="91"/>
      <c r="O652" s="159"/>
      <c r="P652" s="91"/>
      <c r="Q652" s="91"/>
      <c r="R652" s="91"/>
      <c r="S65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52" s="102"/>
      <c r="U652" s="102"/>
      <c r="V652" s="240"/>
      <c r="W652" s="240"/>
      <c r="X652" s="102"/>
      <c r="Y652" s="102"/>
      <c r="Z652" s="102"/>
      <c r="AA652" s="102"/>
      <c r="AB652" s="102"/>
      <c r="AC652" s="102"/>
      <c r="AD652" s="102"/>
      <c r="AE652" s="102"/>
      <c r="AF652" s="102"/>
      <c r="AG65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52" s="103"/>
      <c r="AI652" s="103"/>
      <c r="AJ652" s="103"/>
      <c r="AK652" s="74" t="str">
        <f>CONCATENATE(IF(Table1[[#This Row],[Digital]]=1,"Digital, ",""),IF(Table1[[#This Row],[Face to Face]]=1,"Face to face, ",""),IF(Table1[[#This Row],[Blended]]=1,"Blended",""))</f>
        <v/>
      </c>
      <c r="AL652" s="99"/>
      <c r="AM652" s="104"/>
      <c r="AN652" s="130"/>
      <c r="AO652" s="94"/>
      <c r="AP652" s="182"/>
      <c r="AQ652" s="94"/>
      <c r="AR652" s="94"/>
      <c r="AS652" s="94"/>
      <c r="AT652" s="94"/>
      <c r="AU652" s="94"/>
      <c r="AV652" s="182"/>
      <c r="AW652" s="182"/>
      <c r="AX652" s="182"/>
      <c r="AY652" s="94"/>
      <c r="AZ65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5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52" s="95"/>
      <c r="BC652" s="95"/>
      <c r="BD652" s="90" t="str">
        <f>IF(AND(Table1[[#This Row],[Residential]]=1,Table1[[#This Row],[Commercial]]=1),1,"")</f>
        <v/>
      </c>
      <c r="BE652" s="90" t="str">
        <f>CONCATENATE(IF(Table1[[#This Row],[Residential]]=1,"Residential, ",""),IF(Table1[[#This Row],[Commercial]]=1,"Commercial",""))</f>
        <v/>
      </c>
      <c r="BF652" s="94"/>
      <c r="BG652" s="94"/>
      <c r="BH652" s="94"/>
      <c r="BI652" s="94"/>
      <c r="BJ652" s="94"/>
      <c r="BK652" s="94"/>
      <c r="BL652" s="94"/>
      <c r="BM652" s="182"/>
      <c r="BN652" s="94"/>
      <c r="BO65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52" s="178"/>
      <c r="BQ652" s="120"/>
      <c r="BR652" s="132"/>
      <c r="BS652" s="120"/>
      <c r="BT652" s="175"/>
      <c r="BU652" s="175"/>
      <c r="BV652" s="175"/>
      <c r="BW652" s="121"/>
      <c r="BX652" s="121"/>
      <c r="BY652" s="121"/>
      <c r="BZ652" s="227"/>
      <c r="CA65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52" s="48">
        <f>COUNTIF(Table1[[#This Row],[Validity]:[Alignment with NCC (Yes=1,No=0)]],"N/A")</f>
        <v>0</v>
      </c>
      <c r="CC652" s="48">
        <f>IF(ISERROR(Table1[[#This Row],[Total Quality Score (out of 10)]]/(4-Table1[[#This Row],[N/A Count]])),0,Table1[[#This Row],[Total Quality Score (out of 10)]]/(4-Table1[[#This Row],[N/A Count]]))</f>
        <v>0</v>
      </c>
      <c r="CD652" s="106"/>
      <c r="CE652" s="106"/>
      <c r="CF652" s="172" t="str">
        <f>IF(SUM(Table1[[#This Row],[Multiple]:[Level (all)62]])&lt;1,IF(Table1[[#This Row],[General]]=1,1,""),"")</f>
        <v/>
      </c>
      <c r="CG652" s="172" t="str">
        <f>IF(SUM(Table1[[#This Row],[Multiple]:[Level (all)62]])&lt;1,IF(Table1[[#This Row],[Beginner]]=1,1,""),"")</f>
        <v/>
      </c>
      <c r="CH652" s="171" t="str">
        <f>IF(SUM(Table1[[#This Row],[Multiple]:[Level (all)62]])&lt;1,IF(Table1[[#This Row],[Intermediate]]=1,1,""),"")</f>
        <v/>
      </c>
      <c r="CI652" s="171" t="str">
        <f>IF(SUM(Table1[[#This Row],[Multiple]:[Level (all)62]])&lt;1,IF(Table1[[#This Row],[Advanced]]=1,1,""),"")</f>
        <v/>
      </c>
      <c r="CJ652" s="171" t="str">
        <f>IF(AND(SUM(Table1[[#This Row],[General]:[Advanced]])&lt;4,SUM(Table1[[#This Row],[General]:[Advanced]])&gt;1),1,"")</f>
        <v/>
      </c>
      <c r="CK652" s="171" t="str">
        <f>Table1[[#This Row],[Level (all)]]</f>
        <v/>
      </c>
      <c r="CL652" s="171" t="str">
        <f>IF(Table1[[#This Row],[Multiple audience]]&lt;&gt;1,IF(Table1[[#This Row],[General Audience]]=1,1,""),"")</f>
        <v/>
      </c>
      <c r="CM652" s="171" t="str">
        <f>IF(Table1[[#This Row],[Multiple audience]]&lt;&gt;1,IF(Table1[[#This Row],[Planners / Designers ]]=1,1,""),"")</f>
        <v/>
      </c>
      <c r="CN652" s="171" t="str">
        <f>IF(Table1[[#This Row],[Multiple audience]]&lt;&gt;1,IF(Table1[[#This Row],[Regulatory Assessors]]=1,1,""),"")</f>
        <v/>
      </c>
      <c r="CO652" s="171" t="str">
        <f>IF(Table1[[#This Row],[Multiple audience]]&lt;&gt;1,IF(Table1[[#This Row],[Builders / Management]]=1,1,""),"")</f>
        <v/>
      </c>
      <c r="CP652" s="171" t="str">
        <f>IF(Table1[[#This Row],[Multiple audience]]&lt;&gt;1,IF(Table1[[#This Row],[Energy / Sus Assessors]]=1,1,""),"")</f>
        <v/>
      </c>
      <c r="CQ652" s="171" t="str">
        <f>IF(Table1[[#This Row],[Multiple audience]]&lt;&gt;1,IF(Table1[[#This Row],[Semi-skilled]]=1,1,""),"")</f>
        <v/>
      </c>
      <c r="CR652" s="171" t="str">
        <f>IF(Table1[[#This Row],[Multiple audience]]&lt;&gt;1,IF(Table1[[#This Row],[Trades]]=1,1,""),"")</f>
        <v/>
      </c>
      <c r="CS652" s="171" t="str">
        <f>IF(Table1[[#This Row],[Multiple audience]]&lt;&gt;1,IF(Table1[[#This Row],[Other]]=1,1,""),"")</f>
        <v/>
      </c>
      <c r="CT652" s="171" t="str">
        <f>IF(SUM(Table1[[#This Row],[General Audience]:[Other]])&gt;1,1,"")</f>
        <v/>
      </c>
      <c r="CU652" s="171" t="str">
        <f>IF(Table1[[#This Row],[Various  ]]&lt;&gt;1,IF(Table1[[#This Row],[Calculator / Software]]=1,1,""),"")</f>
        <v/>
      </c>
      <c r="CV652" s="171" t="str">
        <f>IF(Table1[[#This Row],[Various  ]]&lt;&gt;1,IF(Table1[[#This Row],[Information  ]]=1,1,""),"")</f>
        <v/>
      </c>
      <c r="CW652" s="171" t="str">
        <f>IF(Table1[[#This Row],[Various  ]]&lt;&gt;1,IF(Table1[[#This Row],[Interactive Tool]]=1,1,""),"")</f>
        <v/>
      </c>
      <c r="CX652" s="171" t="str">
        <f>IF(Table1[[#This Row],[Various  ]]&lt;&gt;1,IF(Table1[[#This Row],[Technical Specifications]]=1,1,""),"")</f>
        <v/>
      </c>
      <c r="CY652" s="171" t="str">
        <f>IF(Table1[[#This Row],[Various  ]]&lt;&gt;1,IF(Table1[[#This Row],[Training Resources]]=1,1,""),"")</f>
        <v/>
      </c>
      <c r="CZ652" s="171" t="str">
        <f>IF(Table1[[#This Row],[Various  ]]&lt;&gt;1,IF(Table1[[#This Row],[Toolbox]]=1,1,""),"")</f>
        <v/>
      </c>
      <c r="DA652" s="169" t="str">
        <f>IF(Table1[[#This Row],[Various  ]]&lt;&gt;1,IF(Table1[[#This Row],[Video]]=1,1,""),"")</f>
        <v/>
      </c>
      <c r="DB652" s="169" t="str">
        <f>IF(Table1[[#This Row],[Various  ]]&lt;&gt;1,IF(Table1[[#This Row],[Case study]]=1,1,""),"")</f>
        <v/>
      </c>
      <c r="DC652" s="169" t="str">
        <f>IF(Table1[[#This Row],[Various  ]]&lt;&gt;1,IF(Table1[[#This Row],[Other   ]]=1,1,""),"")</f>
        <v/>
      </c>
      <c r="DD652" s="169" t="str">
        <f>IF(Table1[[#This Row],[Various  ]]&lt;&gt;1,IF(Table1[[#This Row],[Standards]]=1,1,""),"")</f>
        <v/>
      </c>
      <c r="DE652" s="169" t="str">
        <f>IF(Table1[[#This Row],[Various]]=1,1,IF(SUM(Table1[[#This Row],[Calculator / Software]:[Standards]])&gt;1,1,""))</f>
        <v/>
      </c>
      <c r="DF652" s="169" t="str">
        <f>IF(Table1[[#This Row],[Multiple NCC links]]&lt;&gt;1,IF(Table1[[#This Row],[Design]]=1,1,""),"")</f>
        <v/>
      </c>
      <c r="DG652" s="169" t="str">
        <f>IF(Table1[[#This Row],[Multiple NCC links]]&lt;&gt;1,IF(Table1[[#This Row],[Assessment / Verification]]=1,1,""),"")</f>
        <v/>
      </c>
      <c r="DH652" s="169" t="str">
        <f>IF(Table1[[#This Row],[Multiple NCC links]]&lt;&gt;1,IF(Table1[[#This Row],[Climate Specific ]]=1,1,""),"")</f>
        <v/>
      </c>
      <c r="DI652" s="169" t="str">
        <f>IF(Table1[[#This Row],[Multiple NCC links]]&lt;&gt;1,IF(Table1[[#This Row],[Alterations / Additions]]=1,1,""),"")</f>
        <v/>
      </c>
      <c r="DJ652" s="169" t="str">
        <f>IF(Table1[[#This Row],[Multiple NCC links]]&lt;&gt;1,IF(Table1[[#This Row],[Glazing]]=1,1,""),"")</f>
        <v/>
      </c>
      <c r="DK652" s="169" t="str">
        <f>IF(Table1[[#This Row],[Multiple NCC links]]&lt;&gt;1,IF(Table1[[#This Row],[Building Fabric / Thermal / Sealing]]=1,1,""),"")</f>
        <v/>
      </c>
      <c r="DL652" s="169" t="str">
        <f>IF(Table1[[#This Row],[Multiple NCC links]]&lt;&gt;1,IF(Table1[[#This Row],[Lighting]]=1,1,""),"")</f>
        <v/>
      </c>
      <c r="DM652" s="169" t="str">
        <f>IF(Table1[[#This Row],[Multiple NCC links]]&lt;&gt;1,IF(Table1[[#This Row],[HVAC]]=1,1,""),"")</f>
        <v/>
      </c>
      <c r="DN652" s="169" t="str">
        <f>IF(Table1[[#This Row],[Multiple NCC links]]&lt;&gt;1,IF(Table1[[#This Row],[Services]]=1,1,""),"")</f>
        <v/>
      </c>
      <c r="DO652" s="169" t="str">
        <f>IF(Table1[[#This Row],[Multiple NCC links]]&lt;&gt;1,IF(Table1[[#This Row],[Maintenance &amp; Monitoring]]=1,1,""),"")</f>
        <v/>
      </c>
      <c r="DP652" s="169" t="str">
        <f>IF(Table1[[#This Row],[Multiple NCC links]]&lt;&gt;1,IF(Table1[[#This Row],[Hand over / Operations]]=1,1,""),"")</f>
        <v/>
      </c>
      <c r="DQ652" s="169" t="str">
        <f>IF(Table1[[#This Row],[Multiple NCC links]]&lt;&gt;1,IF(Table1[[#This Row],[As built assessment]]=1,1,""),"")</f>
        <v/>
      </c>
      <c r="DR652" s="169" t="str">
        <f>IF(Table1[[#This Row],[Multiple NCC links]]&lt;&gt;1,IF(Table1[[#This Row],[Beyond compliance]]=1,1,""),"")</f>
        <v/>
      </c>
      <c r="DS652" s="169" t="str">
        <f>IF(SUM(Table1[[#This Row],[Design]:[Beyond compliance]])&gt;1,1,"")</f>
        <v/>
      </c>
      <c r="DT652" s="169" t="str">
        <f>IF(Table1[[#This Row],[Both Residential &amp; Commercial4]]&lt;&gt;1,IF(Table1[[#This Row],[Residential]]=1,1,""),"")</f>
        <v/>
      </c>
      <c r="DU652" s="169" t="str">
        <f>IF(Table1[[#This Row],[Both Residential &amp; Commercial4]]&lt;&gt;1,IF(Table1[[#This Row],[Commercial]]=1,1,""),"")</f>
        <v/>
      </c>
      <c r="DV652" s="169" t="str">
        <f>Table1[[#This Row],[Residential &amp; Commercial]]</f>
        <v/>
      </c>
      <c r="DW652" s="169"/>
    </row>
    <row r="653" spans="1:127" s="49" customFormat="1" ht="20.25" thickTop="1" thickBot="1" x14ac:dyDescent="0.35">
      <c r="A653" s="97"/>
      <c r="B653" s="97"/>
      <c r="C653" s="88"/>
      <c r="D653" s="88"/>
      <c r="E653" s="176"/>
      <c r="F653" s="176"/>
      <c r="G653" s="176"/>
      <c r="H653" s="176"/>
      <c r="I653" s="90" t="str">
        <f>IF(AND(Table1[[#This Row],[General]]=1,Table1[[#This Row],[Beginner]]=1,Table1[[#This Row],[Intermediate]]=1,Table1[[#This Row],[Advanced]]=1),1,"")</f>
        <v/>
      </c>
      <c r="J653" s="90" t="str">
        <f>CONCATENATE(IF(Table1[[#This Row],[General]]=1,"General, ",""), IF(Table1[[#This Row],[Beginner]]=1,"Beginner, ",""),IF(Table1[[#This Row],[Intermediate]]=1,"Intermediate, ",""), IF(Table1[[#This Row],[Advanced]]=1,"Advanced",""))</f>
        <v/>
      </c>
      <c r="K653" s="91"/>
      <c r="L653" s="179"/>
      <c r="M653" s="91"/>
      <c r="N653" s="91"/>
      <c r="O653" s="159"/>
      <c r="P653" s="91"/>
      <c r="Q653" s="91"/>
      <c r="R653" s="91"/>
      <c r="S65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53" s="102"/>
      <c r="U653" s="102"/>
      <c r="V653" s="240"/>
      <c r="W653" s="240"/>
      <c r="X653" s="102"/>
      <c r="Y653" s="102"/>
      <c r="Z653" s="102"/>
      <c r="AA653" s="102"/>
      <c r="AB653" s="102"/>
      <c r="AC653" s="102"/>
      <c r="AD653" s="102"/>
      <c r="AE653" s="102"/>
      <c r="AF653" s="102"/>
      <c r="AG65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53" s="103"/>
      <c r="AI653" s="103"/>
      <c r="AJ653" s="103"/>
      <c r="AK653" s="74" t="str">
        <f>CONCATENATE(IF(Table1[[#This Row],[Digital]]=1,"Digital, ",""),IF(Table1[[#This Row],[Face to Face]]=1,"Face to face, ",""),IF(Table1[[#This Row],[Blended]]=1,"Blended",""))</f>
        <v/>
      </c>
      <c r="AL653" s="99"/>
      <c r="AM653" s="104"/>
      <c r="AN653" s="130"/>
      <c r="AO653" s="94"/>
      <c r="AP653" s="182"/>
      <c r="AQ653" s="94"/>
      <c r="AR653" s="94"/>
      <c r="AS653" s="94"/>
      <c r="AT653" s="94"/>
      <c r="AU653" s="94"/>
      <c r="AV653" s="182"/>
      <c r="AW653" s="182"/>
      <c r="AX653" s="182"/>
      <c r="AY653" s="94"/>
      <c r="AZ65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5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53" s="95"/>
      <c r="BC653" s="95"/>
      <c r="BD653" s="90" t="str">
        <f>IF(AND(Table1[[#This Row],[Residential]]=1,Table1[[#This Row],[Commercial]]=1),1,"")</f>
        <v/>
      </c>
      <c r="BE653" s="90" t="str">
        <f>CONCATENATE(IF(Table1[[#This Row],[Residential]]=1,"Residential, ",""),IF(Table1[[#This Row],[Commercial]]=1,"Commercial",""))</f>
        <v/>
      </c>
      <c r="BF653" s="94"/>
      <c r="BG653" s="94"/>
      <c r="BH653" s="94"/>
      <c r="BI653" s="94"/>
      <c r="BJ653" s="94"/>
      <c r="BK653" s="94"/>
      <c r="BL653" s="94"/>
      <c r="BM653" s="182"/>
      <c r="BN653" s="94"/>
      <c r="BO65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53" s="178"/>
      <c r="BQ653" s="120"/>
      <c r="BR653" s="132"/>
      <c r="BS653" s="120"/>
      <c r="BT653" s="175"/>
      <c r="BU653" s="175"/>
      <c r="BV653" s="175"/>
      <c r="BW653" s="121"/>
      <c r="BX653" s="121"/>
      <c r="BY653" s="121"/>
      <c r="BZ653" s="227"/>
      <c r="CA65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53" s="48">
        <f>COUNTIF(Table1[[#This Row],[Validity]:[Alignment with NCC (Yes=1,No=0)]],"N/A")</f>
        <v>0</v>
      </c>
      <c r="CC653" s="48">
        <f>IF(ISERROR(Table1[[#This Row],[Total Quality Score (out of 10)]]/(4-Table1[[#This Row],[N/A Count]])),0,Table1[[#This Row],[Total Quality Score (out of 10)]]/(4-Table1[[#This Row],[N/A Count]]))</f>
        <v>0</v>
      </c>
      <c r="CD653" s="106"/>
      <c r="CE653" s="106"/>
      <c r="CF653" s="172" t="str">
        <f>IF(SUM(Table1[[#This Row],[Multiple]:[Level (all)62]])&lt;1,IF(Table1[[#This Row],[General]]=1,1,""),"")</f>
        <v/>
      </c>
      <c r="CG653" s="172" t="str">
        <f>IF(SUM(Table1[[#This Row],[Multiple]:[Level (all)62]])&lt;1,IF(Table1[[#This Row],[Beginner]]=1,1,""),"")</f>
        <v/>
      </c>
      <c r="CH653" s="171" t="str">
        <f>IF(SUM(Table1[[#This Row],[Multiple]:[Level (all)62]])&lt;1,IF(Table1[[#This Row],[Intermediate]]=1,1,""),"")</f>
        <v/>
      </c>
      <c r="CI653" s="171" t="str">
        <f>IF(SUM(Table1[[#This Row],[Multiple]:[Level (all)62]])&lt;1,IF(Table1[[#This Row],[Advanced]]=1,1,""),"")</f>
        <v/>
      </c>
      <c r="CJ653" s="171" t="str">
        <f>IF(AND(SUM(Table1[[#This Row],[General]:[Advanced]])&lt;4,SUM(Table1[[#This Row],[General]:[Advanced]])&gt;1),1,"")</f>
        <v/>
      </c>
      <c r="CK653" s="171" t="str">
        <f>Table1[[#This Row],[Level (all)]]</f>
        <v/>
      </c>
      <c r="CL653" s="171" t="str">
        <f>IF(Table1[[#This Row],[Multiple audience]]&lt;&gt;1,IF(Table1[[#This Row],[General Audience]]=1,1,""),"")</f>
        <v/>
      </c>
      <c r="CM653" s="171" t="str">
        <f>IF(Table1[[#This Row],[Multiple audience]]&lt;&gt;1,IF(Table1[[#This Row],[Planners / Designers ]]=1,1,""),"")</f>
        <v/>
      </c>
      <c r="CN653" s="171" t="str">
        <f>IF(Table1[[#This Row],[Multiple audience]]&lt;&gt;1,IF(Table1[[#This Row],[Regulatory Assessors]]=1,1,""),"")</f>
        <v/>
      </c>
      <c r="CO653" s="171" t="str">
        <f>IF(Table1[[#This Row],[Multiple audience]]&lt;&gt;1,IF(Table1[[#This Row],[Builders / Management]]=1,1,""),"")</f>
        <v/>
      </c>
      <c r="CP653" s="171" t="str">
        <f>IF(Table1[[#This Row],[Multiple audience]]&lt;&gt;1,IF(Table1[[#This Row],[Energy / Sus Assessors]]=1,1,""),"")</f>
        <v/>
      </c>
      <c r="CQ653" s="171" t="str">
        <f>IF(Table1[[#This Row],[Multiple audience]]&lt;&gt;1,IF(Table1[[#This Row],[Semi-skilled]]=1,1,""),"")</f>
        <v/>
      </c>
      <c r="CR653" s="171" t="str">
        <f>IF(Table1[[#This Row],[Multiple audience]]&lt;&gt;1,IF(Table1[[#This Row],[Trades]]=1,1,""),"")</f>
        <v/>
      </c>
      <c r="CS653" s="171" t="str">
        <f>IF(Table1[[#This Row],[Multiple audience]]&lt;&gt;1,IF(Table1[[#This Row],[Other]]=1,1,""),"")</f>
        <v/>
      </c>
      <c r="CT653" s="171" t="str">
        <f>IF(SUM(Table1[[#This Row],[General Audience]:[Other]])&gt;1,1,"")</f>
        <v/>
      </c>
      <c r="CU653" s="171" t="str">
        <f>IF(Table1[[#This Row],[Various  ]]&lt;&gt;1,IF(Table1[[#This Row],[Calculator / Software]]=1,1,""),"")</f>
        <v/>
      </c>
      <c r="CV653" s="171" t="str">
        <f>IF(Table1[[#This Row],[Various  ]]&lt;&gt;1,IF(Table1[[#This Row],[Information  ]]=1,1,""),"")</f>
        <v/>
      </c>
      <c r="CW653" s="171" t="str">
        <f>IF(Table1[[#This Row],[Various  ]]&lt;&gt;1,IF(Table1[[#This Row],[Interactive Tool]]=1,1,""),"")</f>
        <v/>
      </c>
      <c r="CX653" s="171" t="str">
        <f>IF(Table1[[#This Row],[Various  ]]&lt;&gt;1,IF(Table1[[#This Row],[Technical Specifications]]=1,1,""),"")</f>
        <v/>
      </c>
      <c r="CY653" s="171" t="str">
        <f>IF(Table1[[#This Row],[Various  ]]&lt;&gt;1,IF(Table1[[#This Row],[Training Resources]]=1,1,""),"")</f>
        <v/>
      </c>
      <c r="CZ653" s="171" t="str">
        <f>IF(Table1[[#This Row],[Various  ]]&lt;&gt;1,IF(Table1[[#This Row],[Toolbox]]=1,1,""),"")</f>
        <v/>
      </c>
      <c r="DA653" s="169" t="str">
        <f>IF(Table1[[#This Row],[Various  ]]&lt;&gt;1,IF(Table1[[#This Row],[Video]]=1,1,""),"")</f>
        <v/>
      </c>
      <c r="DB653" s="169" t="str">
        <f>IF(Table1[[#This Row],[Various  ]]&lt;&gt;1,IF(Table1[[#This Row],[Case study]]=1,1,""),"")</f>
        <v/>
      </c>
      <c r="DC653" s="169" t="str">
        <f>IF(Table1[[#This Row],[Various  ]]&lt;&gt;1,IF(Table1[[#This Row],[Other   ]]=1,1,""),"")</f>
        <v/>
      </c>
      <c r="DD653" s="169" t="str">
        <f>IF(Table1[[#This Row],[Various  ]]&lt;&gt;1,IF(Table1[[#This Row],[Standards]]=1,1,""),"")</f>
        <v/>
      </c>
      <c r="DE653" s="169" t="str">
        <f>IF(Table1[[#This Row],[Various]]=1,1,IF(SUM(Table1[[#This Row],[Calculator / Software]:[Standards]])&gt;1,1,""))</f>
        <v/>
      </c>
      <c r="DF653" s="169" t="str">
        <f>IF(Table1[[#This Row],[Multiple NCC links]]&lt;&gt;1,IF(Table1[[#This Row],[Design]]=1,1,""),"")</f>
        <v/>
      </c>
      <c r="DG653" s="169" t="str">
        <f>IF(Table1[[#This Row],[Multiple NCC links]]&lt;&gt;1,IF(Table1[[#This Row],[Assessment / Verification]]=1,1,""),"")</f>
        <v/>
      </c>
      <c r="DH653" s="169" t="str">
        <f>IF(Table1[[#This Row],[Multiple NCC links]]&lt;&gt;1,IF(Table1[[#This Row],[Climate Specific ]]=1,1,""),"")</f>
        <v/>
      </c>
      <c r="DI653" s="169" t="str">
        <f>IF(Table1[[#This Row],[Multiple NCC links]]&lt;&gt;1,IF(Table1[[#This Row],[Alterations / Additions]]=1,1,""),"")</f>
        <v/>
      </c>
      <c r="DJ653" s="169" t="str">
        <f>IF(Table1[[#This Row],[Multiple NCC links]]&lt;&gt;1,IF(Table1[[#This Row],[Glazing]]=1,1,""),"")</f>
        <v/>
      </c>
      <c r="DK653" s="169" t="str">
        <f>IF(Table1[[#This Row],[Multiple NCC links]]&lt;&gt;1,IF(Table1[[#This Row],[Building Fabric / Thermal / Sealing]]=1,1,""),"")</f>
        <v/>
      </c>
      <c r="DL653" s="169" t="str">
        <f>IF(Table1[[#This Row],[Multiple NCC links]]&lt;&gt;1,IF(Table1[[#This Row],[Lighting]]=1,1,""),"")</f>
        <v/>
      </c>
      <c r="DM653" s="169" t="str">
        <f>IF(Table1[[#This Row],[Multiple NCC links]]&lt;&gt;1,IF(Table1[[#This Row],[HVAC]]=1,1,""),"")</f>
        <v/>
      </c>
      <c r="DN653" s="169" t="str">
        <f>IF(Table1[[#This Row],[Multiple NCC links]]&lt;&gt;1,IF(Table1[[#This Row],[Services]]=1,1,""),"")</f>
        <v/>
      </c>
      <c r="DO653" s="169" t="str">
        <f>IF(Table1[[#This Row],[Multiple NCC links]]&lt;&gt;1,IF(Table1[[#This Row],[Maintenance &amp; Monitoring]]=1,1,""),"")</f>
        <v/>
      </c>
      <c r="DP653" s="169" t="str">
        <f>IF(Table1[[#This Row],[Multiple NCC links]]&lt;&gt;1,IF(Table1[[#This Row],[Hand over / Operations]]=1,1,""),"")</f>
        <v/>
      </c>
      <c r="DQ653" s="169" t="str">
        <f>IF(Table1[[#This Row],[Multiple NCC links]]&lt;&gt;1,IF(Table1[[#This Row],[As built assessment]]=1,1,""),"")</f>
        <v/>
      </c>
      <c r="DR653" s="169" t="str">
        <f>IF(Table1[[#This Row],[Multiple NCC links]]&lt;&gt;1,IF(Table1[[#This Row],[Beyond compliance]]=1,1,""),"")</f>
        <v/>
      </c>
      <c r="DS653" s="169" t="str">
        <f>IF(SUM(Table1[[#This Row],[Design]:[Beyond compliance]])&gt;1,1,"")</f>
        <v/>
      </c>
      <c r="DT653" s="169" t="str">
        <f>IF(Table1[[#This Row],[Both Residential &amp; Commercial4]]&lt;&gt;1,IF(Table1[[#This Row],[Residential]]=1,1,""),"")</f>
        <v/>
      </c>
      <c r="DU653" s="169" t="str">
        <f>IF(Table1[[#This Row],[Both Residential &amp; Commercial4]]&lt;&gt;1,IF(Table1[[#This Row],[Commercial]]=1,1,""),"")</f>
        <v/>
      </c>
      <c r="DV653" s="169" t="str">
        <f>Table1[[#This Row],[Residential &amp; Commercial]]</f>
        <v/>
      </c>
      <c r="DW653" s="169"/>
    </row>
    <row r="654" spans="1:127" s="49" customFormat="1" ht="20.25" thickTop="1" thickBot="1" x14ac:dyDescent="0.35">
      <c r="A654" s="97"/>
      <c r="B654" s="97"/>
      <c r="C654" s="88"/>
      <c r="D654" s="88"/>
      <c r="E654" s="176"/>
      <c r="F654" s="176"/>
      <c r="G654" s="176"/>
      <c r="H654" s="176"/>
      <c r="I654" s="90" t="str">
        <f>IF(AND(Table1[[#This Row],[General]]=1,Table1[[#This Row],[Beginner]]=1,Table1[[#This Row],[Intermediate]]=1,Table1[[#This Row],[Advanced]]=1),1,"")</f>
        <v/>
      </c>
      <c r="J654" s="90" t="str">
        <f>CONCATENATE(IF(Table1[[#This Row],[General]]=1,"General, ",""), IF(Table1[[#This Row],[Beginner]]=1,"Beginner, ",""),IF(Table1[[#This Row],[Intermediate]]=1,"Intermediate, ",""), IF(Table1[[#This Row],[Advanced]]=1,"Advanced",""))</f>
        <v/>
      </c>
      <c r="K654" s="91"/>
      <c r="L654" s="179"/>
      <c r="M654" s="91"/>
      <c r="N654" s="91"/>
      <c r="O654" s="159"/>
      <c r="P654" s="91"/>
      <c r="Q654" s="91"/>
      <c r="R654" s="91"/>
      <c r="S65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54" s="102"/>
      <c r="U654" s="102"/>
      <c r="V654" s="240"/>
      <c r="W654" s="240"/>
      <c r="X654" s="102"/>
      <c r="Y654" s="102"/>
      <c r="Z654" s="102"/>
      <c r="AA654" s="102"/>
      <c r="AB654" s="102"/>
      <c r="AC654" s="102"/>
      <c r="AD654" s="102"/>
      <c r="AE654" s="102"/>
      <c r="AF654" s="102"/>
      <c r="AG65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54" s="103"/>
      <c r="AI654" s="103"/>
      <c r="AJ654" s="103"/>
      <c r="AK654" s="74" t="str">
        <f>CONCATENATE(IF(Table1[[#This Row],[Digital]]=1,"Digital, ",""),IF(Table1[[#This Row],[Face to Face]]=1,"Face to face, ",""),IF(Table1[[#This Row],[Blended]]=1,"Blended",""))</f>
        <v/>
      </c>
      <c r="AL654" s="99"/>
      <c r="AM654" s="104"/>
      <c r="AN654" s="130"/>
      <c r="AO654" s="94"/>
      <c r="AP654" s="182"/>
      <c r="AQ654" s="94"/>
      <c r="AR654" s="94"/>
      <c r="AS654" s="94"/>
      <c r="AT654" s="94"/>
      <c r="AU654" s="94"/>
      <c r="AV654" s="182"/>
      <c r="AW654" s="182"/>
      <c r="AX654" s="182"/>
      <c r="AY654" s="94"/>
      <c r="AZ65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5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54" s="95"/>
      <c r="BC654" s="95"/>
      <c r="BD654" s="90" t="str">
        <f>IF(AND(Table1[[#This Row],[Residential]]=1,Table1[[#This Row],[Commercial]]=1),1,"")</f>
        <v/>
      </c>
      <c r="BE654" s="90" t="str">
        <f>CONCATENATE(IF(Table1[[#This Row],[Residential]]=1,"Residential, ",""),IF(Table1[[#This Row],[Commercial]]=1,"Commercial",""))</f>
        <v/>
      </c>
      <c r="BF654" s="94"/>
      <c r="BG654" s="94"/>
      <c r="BH654" s="94"/>
      <c r="BI654" s="94"/>
      <c r="BJ654" s="94"/>
      <c r="BK654" s="94"/>
      <c r="BL654" s="94"/>
      <c r="BM654" s="182"/>
      <c r="BN654" s="94"/>
      <c r="BO65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54" s="178"/>
      <c r="BQ654" s="120"/>
      <c r="BR654" s="132"/>
      <c r="BS654" s="120"/>
      <c r="BT654" s="175"/>
      <c r="BU654" s="175"/>
      <c r="BV654" s="175"/>
      <c r="BW654" s="121"/>
      <c r="BX654" s="121"/>
      <c r="BY654" s="121"/>
      <c r="BZ654" s="227"/>
      <c r="CA65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54" s="48">
        <f>COUNTIF(Table1[[#This Row],[Validity]:[Alignment with NCC (Yes=1,No=0)]],"N/A")</f>
        <v>0</v>
      </c>
      <c r="CC654" s="48">
        <f>IF(ISERROR(Table1[[#This Row],[Total Quality Score (out of 10)]]/(4-Table1[[#This Row],[N/A Count]])),0,Table1[[#This Row],[Total Quality Score (out of 10)]]/(4-Table1[[#This Row],[N/A Count]]))</f>
        <v>0</v>
      </c>
      <c r="CD654" s="106"/>
      <c r="CE654" s="106"/>
      <c r="CF654" s="172" t="str">
        <f>IF(SUM(Table1[[#This Row],[Multiple]:[Level (all)62]])&lt;1,IF(Table1[[#This Row],[General]]=1,1,""),"")</f>
        <v/>
      </c>
      <c r="CG654" s="172" t="str">
        <f>IF(SUM(Table1[[#This Row],[Multiple]:[Level (all)62]])&lt;1,IF(Table1[[#This Row],[Beginner]]=1,1,""),"")</f>
        <v/>
      </c>
      <c r="CH654" s="171" t="str">
        <f>IF(SUM(Table1[[#This Row],[Multiple]:[Level (all)62]])&lt;1,IF(Table1[[#This Row],[Intermediate]]=1,1,""),"")</f>
        <v/>
      </c>
      <c r="CI654" s="171" t="str">
        <f>IF(SUM(Table1[[#This Row],[Multiple]:[Level (all)62]])&lt;1,IF(Table1[[#This Row],[Advanced]]=1,1,""),"")</f>
        <v/>
      </c>
      <c r="CJ654" s="171" t="str">
        <f>IF(AND(SUM(Table1[[#This Row],[General]:[Advanced]])&lt;4,SUM(Table1[[#This Row],[General]:[Advanced]])&gt;1),1,"")</f>
        <v/>
      </c>
      <c r="CK654" s="171" t="str">
        <f>Table1[[#This Row],[Level (all)]]</f>
        <v/>
      </c>
      <c r="CL654" s="171" t="str">
        <f>IF(Table1[[#This Row],[Multiple audience]]&lt;&gt;1,IF(Table1[[#This Row],[General Audience]]=1,1,""),"")</f>
        <v/>
      </c>
      <c r="CM654" s="171" t="str">
        <f>IF(Table1[[#This Row],[Multiple audience]]&lt;&gt;1,IF(Table1[[#This Row],[Planners / Designers ]]=1,1,""),"")</f>
        <v/>
      </c>
      <c r="CN654" s="171" t="str">
        <f>IF(Table1[[#This Row],[Multiple audience]]&lt;&gt;1,IF(Table1[[#This Row],[Regulatory Assessors]]=1,1,""),"")</f>
        <v/>
      </c>
      <c r="CO654" s="171" t="str">
        <f>IF(Table1[[#This Row],[Multiple audience]]&lt;&gt;1,IF(Table1[[#This Row],[Builders / Management]]=1,1,""),"")</f>
        <v/>
      </c>
      <c r="CP654" s="171" t="str">
        <f>IF(Table1[[#This Row],[Multiple audience]]&lt;&gt;1,IF(Table1[[#This Row],[Energy / Sus Assessors]]=1,1,""),"")</f>
        <v/>
      </c>
      <c r="CQ654" s="171" t="str">
        <f>IF(Table1[[#This Row],[Multiple audience]]&lt;&gt;1,IF(Table1[[#This Row],[Semi-skilled]]=1,1,""),"")</f>
        <v/>
      </c>
      <c r="CR654" s="171" t="str">
        <f>IF(Table1[[#This Row],[Multiple audience]]&lt;&gt;1,IF(Table1[[#This Row],[Trades]]=1,1,""),"")</f>
        <v/>
      </c>
      <c r="CS654" s="171" t="str">
        <f>IF(Table1[[#This Row],[Multiple audience]]&lt;&gt;1,IF(Table1[[#This Row],[Other]]=1,1,""),"")</f>
        <v/>
      </c>
      <c r="CT654" s="171" t="str">
        <f>IF(SUM(Table1[[#This Row],[General Audience]:[Other]])&gt;1,1,"")</f>
        <v/>
      </c>
      <c r="CU654" s="171" t="str">
        <f>IF(Table1[[#This Row],[Various  ]]&lt;&gt;1,IF(Table1[[#This Row],[Calculator / Software]]=1,1,""),"")</f>
        <v/>
      </c>
      <c r="CV654" s="171" t="str">
        <f>IF(Table1[[#This Row],[Various  ]]&lt;&gt;1,IF(Table1[[#This Row],[Information  ]]=1,1,""),"")</f>
        <v/>
      </c>
      <c r="CW654" s="171" t="str">
        <f>IF(Table1[[#This Row],[Various  ]]&lt;&gt;1,IF(Table1[[#This Row],[Interactive Tool]]=1,1,""),"")</f>
        <v/>
      </c>
      <c r="CX654" s="171" t="str">
        <f>IF(Table1[[#This Row],[Various  ]]&lt;&gt;1,IF(Table1[[#This Row],[Technical Specifications]]=1,1,""),"")</f>
        <v/>
      </c>
      <c r="CY654" s="171" t="str">
        <f>IF(Table1[[#This Row],[Various  ]]&lt;&gt;1,IF(Table1[[#This Row],[Training Resources]]=1,1,""),"")</f>
        <v/>
      </c>
      <c r="CZ654" s="171" t="str">
        <f>IF(Table1[[#This Row],[Various  ]]&lt;&gt;1,IF(Table1[[#This Row],[Toolbox]]=1,1,""),"")</f>
        <v/>
      </c>
      <c r="DA654" s="169" t="str">
        <f>IF(Table1[[#This Row],[Various  ]]&lt;&gt;1,IF(Table1[[#This Row],[Video]]=1,1,""),"")</f>
        <v/>
      </c>
      <c r="DB654" s="169" t="str">
        <f>IF(Table1[[#This Row],[Various  ]]&lt;&gt;1,IF(Table1[[#This Row],[Case study]]=1,1,""),"")</f>
        <v/>
      </c>
      <c r="DC654" s="169" t="str">
        <f>IF(Table1[[#This Row],[Various  ]]&lt;&gt;1,IF(Table1[[#This Row],[Other   ]]=1,1,""),"")</f>
        <v/>
      </c>
      <c r="DD654" s="169" t="str">
        <f>IF(Table1[[#This Row],[Various  ]]&lt;&gt;1,IF(Table1[[#This Row],[Standards]]=1,1,""),"")</f>
        <v/>
      </c>
      <c r="DE654" s="169" t="str">
        <f>IF(Table1[[#This Row],[Various]]=1,1,IF(SUM(Table1[[#This Row],[Calculator / Software]:[Standards]])&gt;1,1,""))</f>
        <v/>
      </c>
      <c r="DF654" s="169" t="str">
        <f>IF(Table1[[#This Row],[Multiple NCC links]]&lt;&gt;1,IF(Table1[[#This Row],[Design]]=1,1,""),"")</f>
        <v/>
      </c>
      <c r="DG654" s="169" t="str">
        <f>IF(Table1[[#This Row],[Multiple NCC links]]&lt;&gt;1,IF(Table1[[#This Row],[Assessment / Verification]]=1,1,""),"")</f>
        <v/>
      </c>
      <c r="DH654" s="169" t="str">
        <f>IF(Table1[[#This Row],[Multiple NCC links]]&lt;&gt;1,IF(Table1[[#This Row],[Climate Specific ]]=1,1,""),"")</f>
        <v/>
      </c>
      <c r="DI654" s="169" t="str">
        <f>IF(Table1[[#This Row],[Multiple NCC links]]&lt;&gt;1,IF(Table1[[#This Row],[Alterations / Additions]]=1,1,""),"")</f>
        <v/>
      </c>
      <c r="DJ654" s="169" t="str">
        <f>IF(Table1[[#This Row],[Multiple NCC links]]&lt;&gt;1,IF(Table1[[#This Row],[Glazing]]=1,1,""),"")</f>
        <v/>
      </c>
      <c r="DK654" s="169" t="str">
        <f>IF(Table1[[#This Row],[Multiple NCC links]]&lt;&gt;1,IF(Table1[[#This Row],[Building Fabric / Thermal / Sealing]]=1,1,""),"")</f>
        <v/>
      </c>
      <c r="DL654" s="169" t="str">
        <f>IF(Table1[[#This Row],[Multiple NCC links]]&lt;&gt;1,IF(Table1[[#This Row],[Lighting]]=1,1,""),"")</f>
        <v/>
      </c>
      <c r="DM654" s="169" t="str">
        <f>IF(Table1[[#This Row],[Multiple NCC links]]&lt;&gt;1,IF(Table1[[#This Row],[HVAC]]=1,1,""),"")</f>
        <v/>
      </c>
      <c r="DN654" s="169" t="str">
        <f>IF(Table1[[#This Row],[Multiple NCC links]]&lt;&gt;1,IF(Table1[[#This Row],[Services]]=1,1,""),"")</f>
        <v/>
      </c>
      <c r="DO654" s="169" t="str">
        <f>IF(Table1[[#This Row],[Multiple NCC links]]&lt;&gt;1,IF(Table1[[#This Row],[Maintenance &amp; Monitoring]]=1,1,""),"")</f>
        <v/>
      </c>
      <c r="DP654" s="169" t="str">
        <f>IF(Table1[[#This Row],[Multiple NCC links]]&lt;&gt;1,IF(Table1[[#This Row],[Hand over / Operations]]=1,1,""),"")</f>
        <v/>
      </c>
      <c r="DQ654" s="169" t="str">
        <f>IF(Table1[[#This Row],[Multiple NCC links]]&lt;&gt;1,IF(Table1[[#This Row],[As built assessment]]=1,1,""),"")</f>
        <v/>
      </c>
      <c r="DR654" s="169" t="str">
        <f>IF(Table1[[#This Row],[Multiple NCC links]]&lt;&gt;1,IF(Table1[[#This Row],[Beyond compliance]]=1,1,""),"")</f>
        <v/>
      </c>
      <c r="DS654" s="169" t="str">
        <f>IF(SUM(Table1[[#This Row],[Design]:[Beyond compliance]])&gt;1,1,"")</f>
        <v/>
      </c>
      <c r="DT654" s="169" t="str">
        <f>IF(Table1[[#This Row],[Both Residential &amp; Commercial4]]&lt;&gt;1,IF(Table1[[#This Row],[Residential]]=1,1,""),"")</f>
        <v/>
      </c>
      <c r="DU654" s="169" t="str">
        <f>IF(Table1[[#This Row],[Both Residential &amp; Commercial4]]&lt;&gt;1,IF(Table1[[#This Row],[Commercial]]=1,1,""),"")</f>
        <v/>
      </c>
      <c r="DV654" s="169" t="str">
        <f>Table1[[#This Row],[Residential &amp; Commercial]]</f>
        <v/>
      </c>
      <c r="DW654" s="169"/>
    </row>
    <row r="655" spans="1:127" s="49" customFormat="1" ht="20.25" thickTop="1" thickBot="1" x14ac:dyDescent="0.35">
      <c r="A655" s="97"/>
      <c r="B655" s="97"/>
      <c r="C655" s="88"/>
      <c r="D655" s="88"/>
      <c r="E655" s="176"/>
      <c r="F655" s="176"/>
      <c r="G655" s="176"/>
      <c r="H655" s="176"/>
      <c r="I655" s="90" t="str">
        <f>IF(AND(Table1[[#This Row],[General]]=1,Table1[[#This Row],[Beginner]]=1,Table1[[#This Row],[Intermediate]]=1,Table1[[#This Row],[Advanced]]=1),1,"")</f>
        <v/>
      </c>
      <c r="J655" s="90" t="str">
        <f>CONCATENATE(IF(Table1[[#This Row],[General]]=1,"General, ",""), IF(Table1[[#This Row],[Beginner]]=1,"Beginner, ",""),IF(Table1[[#This Row],[Intermediate]]=1,"Intermediate, ",""), IF(Table1[[#This Row],[Advanced]]=1,"Advanced",""))</f>
        <v/>
      </c>
      <c r="K655" s="91"/>
      <c r="L655" s="179"/>
      <c r="M655" s="91"/>
      <c r="N655" s="91"/>
      <c r="O655" s="159"/>
      <c r="P655" s="91"/>
      <c r="Q655" s="91"/>
      <c r="R655" s="91"/>
      <c r="S65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55" s="102"/>
      <c r="U655" s="102"/>
      <c r="V655" s="240"/>
      <c r="W655" s="240"/>
      <c r="X655" s="102"/>
      <c r="Y655" s="102"/>
      <c r="Z655" s="102"/>
      <c r="AA655" s="102"/>
      <c r="AB655" s="102"/>
      <c r="AC655" s="102"/>
      <c r="AD655" s="102"/>
      <c r="AE655" s="102"/>
      <c r="AF655" s="102"/>
      <c r="AG65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55" s="103"/>
      <c r="AI655" s="103"/>
      <c r="AJ655" s="103"/>
      <c r="AK655" s="74" t="str">
        <f>CONCATENATE(IF(Table1[[#This Row],[Digital]]=1,"Digital, ",""),IF(Table1[[#This Row],[Face to Face]]=1,"Face to face, ",""),IF(Table1[[#This Row],[Blended]]=1,"Blended",""))</f>
        <v/>
      </c>
      <c r="AL655" s="99"/>
      <c r="AM655" s="104"/>
      <c r="AN655" s="130"/>
      <c r="AO655" s="94"/>
      <c r="AP655" s="182"/>
      <c r="AQ655" s="94"/>
      <c r="AR655" s="94"/>
      <c r="AS655" s="94"/>
      <c r="AT655" s="94"/>
      <c r="AU655" s="94"/>
      <c r="AV655" s="182"/>
      <c r="AW655" s="182"/>
      <c r="AX655" s="182"/>
      <c r="AY655" s="94"/>
      <c r="AZ65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5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55" s="95"/>
      <c r="BC655" s="95"/>
      <c r="BD655" s="90" t="str">
        <f>IF(AND(Table1[[#This Row],[Residential]]=1,Table1[[#This Row],[Commercial]]=1),1,"")</f>
        <v/>
      </c>
      <c r="BE655" s="90" t="str">
        <f>CONCATENATE(IF(Table1[[#This Row],[Residential]]=1,"Residential, ",""),IF(Table1[[#This Row],[Commercial]]=1,"Commercial",""))</f>
        <v/>
      </c>
      <c r="BF655" s="94"/>
      <c r="BG655" s="94"/>
      <c r="BH655" s="94"/>
      <c r="BI655" s="94"/>
      <c r="BJ655" s="94"/>
      <c r="BK655" s="94"/>
      <c r="BL655" s="94"/>
      <c r="BM655" s="182"/>
      <c r="BN655" s="94"/>
      <c r="BO65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55" s="178"/>
      <c r="BQ655" s="120"/>
      <c r="BR655" s="132"/>
      <c r="BS655" s="120"/>
      <c r="BT655" s="175"/>
      <c r="BU655" s="175"/>
      <c r="BV655" s="175"/>
      <c r="BW655" s="121"/>
      <c r="BX655" s="121"/>
      <c r="BY655" s="121"/>
      <c r="BZ655" s="227"/>
      <c r="CA65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55" s="48">
        <f>COUNTIF(Table1[[#This Row],[Validity]:[Alignment with NCC (Yes=1,No=0)]],"N/A")</f>
        <v>0</v>
      </c>
      <c r="CC655" s="48">
        <f>IF(ISERROR(Table1[[#This Row],[Total Quality Score (out of 10)]]/(4-Table1[[#This Row],[N/A Count]])),0,Table1[[#This Row],[Total Quality Score (out of 10)]]/(4-Table1[[#This Row],[N/A Count]]))</f>
        <v>0</v>
      </c>
      <c r="CD655" s="106"/>
      <c r="CE655" s="106"/>
      <c r="CF655" s="172" t="str">
        <f>IF(SUM(Table1[[#This Row],[Multiple]:[Level (all)62]])&lt;1,IF(Table1[[#This Row],[General]]=1,1,""),"")</f>
        <v/>
      </c>
      <c r="CG655" s="172" t="str">
        <f>IF(SUM(Table1[[#This Row],[Multiple]:[Level (all)62]])&lt;1,IF(Table1[[#This Row],[Beginner]]=1,1,""),"")</f>
        <v/>
      </c>
      <c r="CH655" s="171" t="str">
        <f>IF(SUM(Table1[[#This Row],[Multiple]:[Level (all)62]])&lt;1,IF(Table1[[#This Row],[Intermediate]]=1,1,""),"")</f>
        <v/>
      </c>
      <c r="CI655" s="171" t="str">
        <f>IF(SUM(Table1[[#This Row],[Multiple]:[Level (all)62]])&lt;1,IF(Table1[[#This Row],[Advanced]]=1,1,""),"")</f>
        <v/>
      </c>
      <c r="CJ655" s="171" t="str">
        <f>IF(AND(SUM(Table1[[#This Row],[General]:[Advanced]])&lt;4,SUM(Table1[[#This Row],[General]:[Advanced]])&gt;1),1,"")</f>
        <v/>
      </c>
      <c r="CK655" s="171" t="str">
        <f>Table1[[#This Row],[Level (all)]]</f>
        <v/>
      </c>
      <c r="CL655" s="171" t="str">
        <f>IF(Table1[[#This Row],[Multiple audience]]&lt;&gt;1,IF(Table1[[#This Row],[General Audience]]=1,1,""),"")</f>
        <v/>
      </c>
      <c r="CM655" s="171" t="str">
        <f>IF(Table1[[#This Row],[Multiple audience]]&lt;&gt;1,IF(Table1[[#This Row],[Planners / Designers ]]=1,1,""),"")</f>
        <v/>
      </c>
      <c r="CN655" s="171" t="str">
        <f>IF(Table1[[#This Row],[Multiple audience]]&lt;&gt;1,IF(Table1[[#This Row],[Regulatory Assessors]]=1,1,""),"")</f>
        <v/>
      </c>
      <c r="CO655" s="171" t="str">
        <f>IF(Table1[[#This Row],[Multiple audience]]&lt;&gt;1,IF(Table1[[#This Row],[Builders / Management]]=1,1,""),"")</f>
        <v/>
      </c>
      <c r="CP655" s="171" t="str">
        <f>IF(Table1[[#This Row],[Multiple audience]]&lt;&gt;1,IF(Table1[[#This Row],[Energy / Sus Assessors]]=1,1,""),"")</f>
        <v/>
      </c>
      <c r="CQ655" s="171" t="str">
        <f>IF(Table1[[#This Row],[Multiple audience]]&lt;&gt;1,IF(Table1[[#This Row],[Semi-skilled]]=1,1,""),"")</f>
        <v/>
      </c>
      <c r="CR655" s="171" t="str">
        <f>IF(Table1[[#This Row],[Multiple audience]]&lt;&gt;1,IF(Table1[[#This Row],[Trades]]=1,1,""),"")</f>
        <v/>
      </c>
      <c r="CS655" s="171" t="str">
        <f>IF(Table1[[#This Row],[Multiple audience]]&lt;&gt;1,IF(Table1[[#This Row],[Other]]=1,1,""),"")</f>
        <v/>
      </c>
      <c r="CT655" s="171" t="str">
        <f>IF(SUM(Table1[[#This Row],[General Audience]:[Other]])&gt;1,1,"")</f>
        <v/>
      </c>
      <c r="CU655" s="171" t="str">
        <f>IF(Table1[[#This Row],[Various  ]]&lt;&gt;1,IF(Table1[[#This Row],[Calculator / Software]]=1,1,""),"")</f>
        <v/>
      </c>
      <c r="CV655" s="171" t="str">
        <f>IF(Table1[[#This Row],[Various  ]]&lt;&gt;1,IF(Table1[[#This Row],[Information  ]]=1,1,""),"")</f>
        <v/>
      </c>
      <c r="CW655" s="171" t="str">
        <f>IF(Table1[[#This Row],[Various  ]]&lt;&gt;1,IF(Table1[[#This Row],[Interactive Tool]]=1,1,""),"")</f>
        <v/>
      </c>
      <c r="CX655" s="171" t="str">
        <f>IF(Table1[[#This Row],[Various  ]]&lt;&gt;1,IF(Table1[[#This Row],[Technical Specifications]]=1,1,""),"")</f>
        <v/>
      </c>
      <c r="CY655" s="171" t="str">
        <f>IF(Table1[[#This Row],[Various  ]]&lt;&gt;1,IF(Table1[[#This Row],[Training Resources]]=1,1,""),"")</f>
        <v/>
      </c>
      <c r="CZ655" s="171" t="str">
        <f>IF(Table1[[#This Row],[Various  ]]&lt;&gt;1,IF(Table1[[#This Row],[Toolbox]]=1,1,""),"")</f>
        <v/>
      </c>
      <c r="DA655" s="169" t="str">
        <f>IF(Table1[[#This Row],[Various  ]]&lt;&gt;1,IF(Table1[[#This Row],[Video]]=1,1,""),"")</f>
        <v/>
      </c>
      <c r="DB655" s="169" t="str">
        <f>IF(Table1[[#This Row],[Various  ]]&lt;&gt;1,IF(Table1[[#This Row],[Case study]]=1,1,""),"")</f>
        <v/>
      </c>
      <c r="DC655" s="169" t="str">
        <f>IF(Table1[[#This Row],[Various  ]]&lt;&gt;1,IF(Table1[[#This Row],[Other   ]]=1,1,""),"")</f>
        <v/>
      </c>
      <c r="DD655" s="169" t="str">
        <f>IF(Table1[[#This Row],[Various  ]]&lt;&gt;1,IF(Table1[[#This Row],[Standards]]=1,1,""),"")</f>
        <v/>
      </c>
      <c r="DE655" s="169" t="str">
        <f>IF(Table1[[#This Row],[Various]]=1,1,IF(SUM(Table1[[#This Row],[Calculator / Software]:[Standards]])&gt;1,1,""))</f>
        <v/>
      </c>
      <c r="DF655" s="169" t="str">
        <f>IF(Table1[[#This Row],[Multiple NCC links]]&lt;&gt;1,IF(Table1[[#This Row],[Design]]=1,1,""),"")</f>
        <v/>
      </c>
      <c r="DG655" s="169" t="str">
        <f>IF(Table1[[#This Row],[Multiple NCC links]]&lt;&gt;1,IF(Table1[[#This Row],[Assessment / Verification]]=1,1,""),"")</f>
        <v/>
      </c>
      <c r="DH655" s="169" t="str">
        <f>IF(Table1[[#This Row],[Multiple NCC links]]&lt;&gt;1,IF(Table1[[#This Row],[Climate Specific ]]=1,1,""),"")</f>
        <v/>
      </c>
      <c r="DI655" s="169" t="str">
        <f>IF(Table1[[#This Row],[Multiple NCC links]]&lt;&gt;1,IF(Table1[[#This Row],[Alterations / Additions]]=1,1,""),"")</f>
        <v/>
      </c>
      <c r="DJ655" s="169" t="str">
        <f>IF(Table1[[#This Row],[Multiple NCC links]]&lt;&gt;1,IF(Table1[[#This Row],[Glazing]]=1,1,""),"")</f>
        <v/>
      </c>
      <c r="DK655" s="169" t="str">
        <f>IF(Table1[[#This Row],[Multiple NCC links]]&lt;&gt;1,IF(Table1[[#This Row],[Building Fabric / Thermal / Sealing]]=1,1,""),"")</f>
        <v/>
      </c>
      <c r="DL655" s="169" t="str">
        <f>IF(Table1[[#This Row],[Multiple NCC links]]&lt;&gt;1,IF(Table1[[#This Row],[Lighting]]=1,1,""),"")</f>
        <v/>
      </c>
      <c r="DM655" s="169" t="str">
        <f>IF(Table1[[#This Row],[Multiple NCC links]]&lt;&gt;1,IF(Table1[[#This Row],[HVAC]]=1,1,""),"")</f>
        <v/>
      </c>
      <c r="DN655" s="169" t="str">
        <f>IF(Table1[[#This Row],[Multiple NCC links]]&lt;&gt;1,IF(Table1[[#This Row],[Services]]=1,1,""),"")</f>
        <v/>
      </c>
      <c r="DO655" s="169" t="str">
        <f>IF(Table1[[#This Row],[Multiple NCC links]]&lt;&gt;1,IF(Table1[[#This Row],[Maintenance &amp; Monitoring]]=1,1,""),"")</f>
        <v/>
      </c>
      <c r="DP655" s="169" t="str">
        <f>IF(Table1[[#This Row],[Multiple NCC links]]&lt;&gt;1,IF(Table1[[#This Row],[Hand over / Operations]]=1,1,""),"")</f>
        <v/>
      </c>
      <c r="DQ655" s="169" t="str">
        <f>IF(Table1[[#This Row],[Multiple NCC links]]&lt;&gt;1,IF(Table1[[#This Row],[As built assessment]]=1,1,""),"")</f>
        <v/>
      </c>
      <c r="DR655" s="169" t="str">
        <f>IF(Table1[[#This Row],[Multiple NCC links]]&lt;&gt;1,IF(Table1[[#This Row],[Beyond compliance]]=1,1,""),"")</f>
        <v/>
      </c>
      <c r="DS655" s="169" t="str">
        <f>IF(SUM(Table1[[#This Row],[Design]:[Beyond compliance]])&gt;1,1,"")</f>
        <v/>
      </c>
      <c r="DT655" s="169" t="str">
        <f>IF(Table1[[#This Row],[Both Residential &amp; Commercial4]]&lt;&gt;1,IF(Table1[[#This Row],[Residential]]=1,1,""),"")</f>
        <v/>
      </c>
      <c r="DU655" s="169" t="str">
        <f>IF(Table1[[#This Row],[Both Residential &amp; Commercial4]]&lt;&gt;1,IF(Table1[[#This Row],[Commercial]]=1,1,""),"")</f>
        <v/>
      </c>
      <c r="DV655" s="169" t="str">
        <f>Table1[[#This Row],[Residential &amp; Commercial]]</f>
        <v/>
      </c>
      <c r="DW655" s="169"/>
    </row>
    <row r="656" spans="1:127" s="49" customFormat="1" ht="20.25" thickTop="1" thickBot="1" x14ac:dyDescent="0.35">
      <c r="A656" s="97"/>
      <c r="B656" s="97"/>
      <c r="C656" s="88"/>
      <c r="D656" s="88"/>
      <c r="E656" s="176"/>
      <c r="F656" s="176"/>
      <c r="G656" s="176"/>
      <c r="H656" s="176"/>
      <c r="I656" s="90" t="str">
        <f>IF(AND(Table1[[#This Row],[General]]=1,Table1[[#This Row],[Beginner]]=1,Table1[[#This Row],[Intermediate]]=1,Table1[[#This Row],[Advanced]]=1),1,"")</f>
        <v/>
      </c>
      <c r="J656" s="90" t="str">
        <f>CONCATENATE(IF(Table1[[#This Row],[General]]=1,"General, ",""), IF(Table1[[#This Row],[Beginner]]=1,"Beginner, ",""),IF(Table1[[#This Row],[Intermediate]]=1,"Intermediate, ",""), IF(Table1[[#This Row],[Advanced]]=1,"Advanced",""))</f>
        <v/>
      </c>
      <c r="K656" s="91"/>
      <c r="L656" s="179"/>
      <c r="M656" s="91"/>
      <c r="N656" s="91"/>
      <c r="O656" s="159"/>
      <c r="P656" s="91"/>
      <c r="Q656" s="91"/>
      <c r="R656" s="91"/>
      <c r="S65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56" s="102"/>
      <c r="U656" s="102"/>
      <c r="V656" s="240"/>
      <c r="W656" s="240"/>
      <c r="X656" s="102"/>
      <c r="Y656" s="102"/>
      <c r="Z656" s="102"/>
      <c r="AA656" s="102"/>
      <c r="AB656" s="102"/>
      <c r="AC656" s="102"/>
      <c r="AD656" s="102"/>
      <c r="AE656" s="102"/>
      <c r="AF656" s="102"/>
      <c r="AG65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56" s="103"/>
      <c r="AI656" s="103"/>
      <c r="AJ656" s="103"/>
      <c r="AK656" s="74" t="str">
        <f>CONCATENATE(IF(Table1[[#This Row],[Digital]]=1,"Digital, ",""),IF(Table1[[#This Row],[Face to Face]]=1,"Face to face, ",""),IF(Table1[[#This Row],[Blended]]=1,"Blended",""))</f>
        <v/>
      </c>
      <c r="AL656" s="99"/>
      <c r="AM656" s="104"/>
      <c r="AN656" s="130"/>
      <c r="AO656" s="94"/>
      <c r="AP656" s="182"/>
      <c r="AQ656" s="94"/>
      <c r="AR656" s="94"/>
      <c r="AS656" s="94"/>
      <c r="AT656" s="94"/>
      <c r="AU656" s="94"/>
      <c r="AV656" s="182"/>
      <c r="AW656" s="182"/>
      <c r="AX656" s="182"/>
      <c r="AY656" s="94"/>
      <c r="AZ65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5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56" s="95"/>
      <c r="BC656" s="95"/>
      <c r="BD656" s="90" t="str">
        <f>IF(AND(Table1[[#This Row],[Residential]]=1,Table1[[#This Row],[Commercial]]=1),1,"")</f>
        <v/>
      </c>
      <c r="BE656" s="90" t="str">
        <f>CONCATENATE(IF(Table1[[#This Row],[Residential]]=1,"Residential, ",""),IF(Table1[[#This Row],[Commercial]]=1,"Commercial",""))</f>
        <v/>
      </c>
      <c r="BF656" s="94"/>
      <c r="BG656" s="94"/>
      <c r="BH656" s="94"/>
      <c r="BI656" s="94"/>
      <c r="BJ656" s="94"/>
      <c r="BK656" s="94"/>
      <c r="BL656" s="94"/>
      <c r="BM656" s="182"/>
      <c r="BN656" s="94"/>
      <c r="BO65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56" s="178"/>
      <c r="BQ656" s="120"/>
      <c r="BR656" s="132"/>
      <c r="BS656" s="120"/>
      <c r="BT656" s="175"/>
      <c r="BU656" s="175"/>
      <c r="BV656" s="175"/>
      <c r="BW656" s="121"/>
      <c r="BX656" s="121"/>
      <c r="BY656" s="121"/>
      <c r="BZ656" s="227"/>
      <c r="CA65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56" s="48">
        <f>COUNTIF(Table1[[#This Row],[Validity]:[Alignment with NCC (Yes=1,No=0)]],"N/A")</f>
        <v>0</v>
      </c>
      <c r="CC656" s="48">
        <f>IF(ISERROR(Table1[[#This Row],[Total Quality Score (out of 10)]]/(4-Table1[[#This Row],[N/A Count]])),0,Table1[[#This Row],[Total Quality Score (out of 10)]]/(4-Table1[[#This Row],[N/A Count]]))</f>
        <v>0</v>
      </c>
      <c r="CD656" s="106"/>
      <c r="CE656" s="106"/>
      <c r="CF656" s="172" t="str">
        <f>IF(SUM(Table1[[#This Row],[Multiple]:[Level (all)62]])&lt;1,IF(Table1[[#This Row],[General]]=1,1,""),"")</f>
        <v/>
      </c>
      <c r="CG656" s="172" t="str">
        <f>IF(SUM(Table1[[#This Row],[Multiple]:[Level (all)62]])&lt;1,IF(Table1[[#This Row],[Beginner]]=1,1,""),"")</f>
        <v/>
      </c>
      <c r="CH656" s="171" t="str">
        <f>IF(SUM(Table1[[#This Row],[Multiple]:[Level (all)62]])&lt;1,IF(Table1[[#This Row],[Intermediate]]=1,1,""),"")</f>
        <v/>
      </c>
      <c r="CI656" s="171" t="str">
        <f>IF(SUM(Table1[[#This Row],[Multiple]:[Level (all)62]])&lt;1,IF(Table1[[#This Row],[Advanced]]=1,1,""),"")</f>
        <v/>
      </c>
      <c r="CJ656" s="171" t="str">
        <f>IF(AND(SUM(Table1[[#This Row],[General]:[Advanced]])&lt;4,SUM(Table1[[#This Row],[General]:[Advanced]])&gt;1),1,"")</f>
        <v/>
      </c>
      <c r="CK656" s="171" t="str">
        <f>Table1[[#This Row],[Level (all)]]</f>
        <v/>
      </c>
      <c r="CL656" s="171" t="str">
        <f>IF(Table1[[#This Row],[Multiple audience]]&lt;&gt;1,IF(Table1[[#This Row],[General Audience]]=1,1,""),"")</f>
        <v/>
      </c>
      <c r="CM656" s="171" t="str">
        <f>IF(Table1[[#This Row],[Multiple audience]]&lt;&gt;1,IF(Table1[[#This Row],[Planners / Designers ]]=1,1,""),"")</f>
        <v/>
      </c>
      <c r="CN656" s="171" t="str">
        <f>IF(Table1[[#This Row],[Multiple audience]]&lt;&gt;1,IF(Table1[[#This Row],[Regulatory Assessors]]=1,1,""),"")</f>
        <v/>
      </c>
      <c r="CO656" s="171" t="str">
        <f>IF(Table1[[#This Row],[Multiple audience]]&lt;&gt;1,IF(Table1[[#This Row],[Builders / Management]]=1,1,""),"")</f>
        <v/>
      </c>
      <c r="CP656" s="171" t="str">
        <f>IF(Table1[[#This Row],[Multiple audience]]&lt;&gt;1,IF(Table1[[#This Row],[Energy / Sus Assessors]]=1,1,""),"")</f>
        <v/>
      </c>
      <c r="CQ656" s="171" t="str">
        <f>IF(Table1[[#This Row],[Multiple audience]]&lt;&gt;1,IF(Table1[[#This Row],[Semi-skilled]]=1,1,""),"")</f>
        <v/>
      </c>
      <c r="CR656" s="171" t="str">
        <f>IF(Table1[[#This Row],[Multiple audience]]&lt;&gt;1,IF(Table1[[#This Row],[Trades]]=1,1,""),"")</f>
        <v/>
      </c>
      <c r="CS656" s="171" t="str">
        <f>IF(Table1[[#This Row],[Multiple audience]]&lt;&gt;1,IF(Table1[[#This Row],[Other]]=1,1,""),"")</f>
        <v/>
      </c>
      <c r="CT656" s="171" t="str">
        <f>IF(SUM(Table1[[#This Row],[General Audience]:[Other]])&gt;1,1,"")</f>
        <v/>
      </c>
      <c r="CU656" s="171" t="str">
        <f>IF(Table1[[#This Row],[Various  ]]&lt;&gt;1,IF(Table1[[#This Row],[Calculator / Software]]=1,1,""),"")</f>
        <v/>
      </c>
      <c r="CV656" s="171" t="str">
        <f>IF(Table1[[#This Row],[Various  ]]&lt;&gt;1,IF(Table1[[#This Row],[Information  ]]=1,1,""),"")</f>
        <v/>
      </c>
      <c r="CW656" s="171" t="str">
        <f>IF(Table1[[#This Row],[Various  ]]&lt;&gt;1,IF(Table1[[#This Row],[Interactive Tool]]=1,1,""),"")</f>
        <v/>
      </c>
      <c r="CX656" s="171" t="str">
        <f>IF(Table1[[#This Row],[Various  ]]&lt;&gt;1,IF(Table1[[#This Row],[Technical Specifications]]=1,1,""),"")</f>
        <v/>
      </c>
      <c r="CY656" s="171" t="str">
        <f>IF(Table1[[#This Row],[Various  ]]&lt;&gt;1,IF(Table1[[#This Row],[Training Resources]]=1,1,""),"")</f>
        <v/>
      </c>
      <c r="CZ656" s="171" t="str">
        <f>IF(Table1[[#This Row],[Various  ]]&lt;&gt;1,IF(Table1[[#This Row],[Toolbox]]=1,1,""),"")</f>
        <v/>
      </c>
      <c r="DA656" s="169" t="str">
        <f>IF(Table1[[#This Row],[Various  ]]&lt;&gt;1,IF(Table1[[#This Row],[Video]]=1,1,""),"")</f>
        <v/>
      </c>
      <c r="DB656" s="169" t="str">
        <f>IF(Table1[[#This Row],[Various  ]]&lt;&gt;1,IF(Table1[[#This Row],[Case study]]=1,1,""),"")</f>
        <v/>
      </c>
      <c r="DC656" s="169" t="str">
        <f>IF(Table1[[#This Row],[Various  ]]&lt;&gt;1,IF(Table1[[#This Row],[Other   ]]=1,1,""),"")</f>
        <v/>
      </c>
      <c r="DD656" s="169" t="str">
        <f>IF(Table1[[#This Row],[Various  ]]&lt;&gt;1,IF(Table1[[#This Row],[Standards]]=1,1,""),"")</f>
        <v/>
      </c>
      <c r="DE656" s="169" t="str">
        <f>IF(Table1[[#This Row],[Various]]=1,1,IF(SUM(Table1[[#This Row],[Calculator / Software]:[Standards]])&gt;1,1,""))</f>
        <v/>
      </c>
      <c r="DF656" s="169" t="str">
        <f>IF(Table1[[#This Row],[Multiple NCC links]]&lt;&gt;1,IF(Table1[[#This Row],[Design]]=1,1,""),"")</f>
        <v/>
      </c>
      <c r="DG656" s="169" t="str">
        <f>IF(Table1[[#This Row],[Multiple NCC links]]&lt;&gt;1,IF(Table1[[#This Row],[Assessment / Verification]]=1,1,""),"")</f>
        <v/>
      </c>
      <c r="DH656" s="169" t="str">
        <f>IF(Table1[[#This Row],[Multiple NCC links]]&lt;&gt;1,IF(Table1[[#This Row],[Climate Specific ]]=1,1,""),"")</f>
        <v/>
      </c>
      <c r="DI656" s="169" t="str">
        <f>IF(Table1[[#This Row],[Multiple NCC links]]&lt;&gt;1,IF(Table1[[#This Row],[Alterations / Additions]]=1,1,""),"")</f>
        <v/>
      </c>
      <c r="DJ656" s="169" t="str">
        <f>IF(Table1[[#This Row],[Multiple NCC links]]&lt;&gt;1,IF(Table1[[#This Row],[Glazing]]=1,1,""),"")</f>
        <v/>
      </c>
      <c r="DK656" s="169" t="str">
        <f>IF(Table1[[#This Row],[Multiple NCC links]]&lt;&gt;1,IF(Table1[[#This Row],[Building Fabric / Thermal / Sealing]]=1,1,""),"")</f>
        <v/>
      </c>
      <c r="DL656" s="169" t="str">
        <f>IF(Table1[[#This Row],[Multiple NCC links]]&lt;&gt;1,IF(Table1[[#This Row],[Lighting]]=1,1,""),"")</f>
        <v/>
      </c>
      <c r="DM656" s="169" t="str">
        <f>IF(Table1[[#This Row],[Multiple NCC links]]&lt;&gt;1,IF(Table1[[#This Row],[HVAC]]=1,1,""),"")</f>
        <v/>
      </c>
      <c r="DN656" s="169" t="str">
        <f>IF(Table1[[#This Row],[Multiple NCC links]]&lt;&gt;1,IF(Table1[[#This Row],[Services]]=1,1,""),"")</f>
        <v/>
      </c>
      <c r="DO656" s="169" t="str">
        <f>IF(Table1[[#This Row],[Multiple NCC links]]&lt;&gt;1,IF(Table1[[#This Row],[Maintenance &amp; Monitoring]]=1,1,""),"")</f>
        <v/>
      </c>
      <c r="DP656" s="169" t="str">
        <f>IF(Table1[[#This Row],[Multiple NCC links]]&lt;&gt;1,IF(Table1[[#This Row],[Hand over / Operations]]=1,1,""),"")</f>
        <v/>
      </c>
      <c r="DQ656" s="169" t="str">
        <f>IF(Table1[[#This Row],[Multiple NCC links]]&lt;&gt;1,IF(Table1[[#This Row],[As built assessment]]=1,1,""),"")</f>
        <v/>
      </c>
      <c r="DR656" s="169" t="str">
        <f>IF(Table1[[#This Row],[Multiple NCC links]]&lt;&gt;1,IF(Table1[[#This Row],[Beyond compliance]]=1,1,""),"")</f>
        <v/>
      </c>
      <c r="DS656" s="169" t="str">
        <f>IF(SUM(Table1[[#This Row],[Design]:[Beyond compliance]])&gt;1,1,"")</f>
        <v/>
      </c>
      <c r="DT656" s="169" t="str">
        <f>IF(Table1[[#This Row],[Both Residential &amp; Commercial4]]&lt;&gt;1,IF(Table1[[#This Row],[Residential]]=1,1,""),"")</f>
        <v/>
      </c>
      <c r="DU656" s="169" t="str">
        <f>IF(Table1[[#This Row],[Both Residential &amp; Commercial4]]&lt;&gt;1,IF(Table1[[#This Row],[Commercial]]=1,1,""),"")</f>
        <v/>
      </c>
      <c r="DV656" s="169" t="str">
        <f>Table1[[#This Row],[Residential &amp; Commercial]]</f>
        <v/>
      </c>
      <c r="DW656" s="169"/>
    </row>
    <row r="657" spans="1:127" s="49" customFormat="1" ht="20.25" thickTop="1" thickBot="1" x14ac:dyDescent="0.35">
      <c r="A657" s="97"/>
      <c r="B657" s="97"/>
      <c r="C657" s="88"/>
      <c r="D657" s="88"/>
      <c r="E657" s="176"/>
      <c r="F657" s="176"/>
      <c r="G657" s="176"/>
      <c r="H657" s="176"/>
      <c r="I657" s="90" t="str">
        <f>IF(AND(Table1[[#This Row],[General]]=1,Table1[[#This Row],[Beginner]]=1,Table1[[#This Row],[Intermediate]]=1,Table1[[#This Row],[Advanced]]=1),1,"")</f>
        <v/>
      </c>
      <c r="J657" s="90" t="str">
        <f>CONCATENATE(IF(Table1[[#This Row],[General]]=1,"General, ",""), IF(Table1[[#This Row],[Beginner]]=1,"Beginner, ",""),IF(Table1[[#This Row],[Intermediate]]=1,"Intermediate, ",""), IF(Table1[[#This Row],[Advanced]]=1,"Advanced",""))</f>
        <v/>
      </c>
      <c r="K657" s="91"/>
      <c r="L657" s="179"/>
      <c r="M657" s="91"/>
      <c r="N657" s="91"/>
      <c r="O657" s="159"/>
      <c r="P657" s="91"/>
      <c r="Q657" s="91"/>
      <c r="R657" s="91"/>
      <c r="S65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57" s="102"/>
      <c r="U657" s="102"/>
      <c r="V657" s="240"/>
      <c r="W657" s="240"/>
      <c r="X657" s="102"/>
      <c r="Y657" s="102"/>
      <c r="Z657" s="102"/>
      <c r="AA657" s="102"/>
      <c r="AB657" s="102"/>
      <c r="AC657" s="102"/>
      <c r="AD657" s="102"/>
      <c r="AE657" s="102"/>
      <c r="AF657" s="102"/>
      <c r="AG65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57" s="103"/>
      <c r="AI657" s="103"/>
      <c r="AJ657" s="103"/>
      <c r="AK657" s="74" t="str">
        <f>CONCATENATE(IF(Table1[[#This Row],[Digital]]=1,"Digital, ",""),IF(Table1[[#This Row],[Face to Face]]=1,"Face to face, ",""),IF(Table1[[#This Row],[Blended]]=1,"Blended",""))</f>
        <v/>
      </c>
      <c r="AL657" s="99"/>
      <c r="AM657" s="104"/>
      <c r="AN657" s="130"/>
      <c r="AO657" s="94"/>
      <c r="AP657" s="182"/>
      <c r="AQ657" s="94"/>
      <c r="AR657" s="94"/>
      <c r="AS657" s="94"/>
      <c r="AT657" s="94"/>
      <c r="AU657" s="94"/>
      <c r="AV657" s="182"/>
      <c r="AW657" s="182"/>
      <c r="AX657" s="182"/>
      <c r="AY657" s="94"/>
      <c r="AZ65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5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57" s="95"/>
      <c r="BC657" s="95"/>
      <c r="BD657" s="90" t="str">
        <f>IF(AND(Table1[[#This Row],[Residential]]=1,Table1[[#This Row],[Commercial]]=1),1,"")</f>
        <v/>
      </c>
      <c r="BE657" s="90" t="str">
        <f>CONCATENATE(IF(Table1[[#This Row],[Residential]]=1,"Residential, ",""),IF(Table1[[#This Row],[Commercial]]=1,"Commercial",""))</f>
        <v/>
      </c>
      <c r="BF657" s="94"/>
      <c r="BG657" s="94"/>
      <c r="BH657" s="94"/>
      <c r="BI657" s="94"/>
      <c r="BJ657" s="94"/>
      <c r="BK657" s="94"/>
      <c r="BL657" s="94"/>
      <c r="BM657" s="182"/>
      <c r="BN657" s="94"/>
      <c r="BO65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57" s="178"/>
      <c r="BQ657" s="120"/>
      <c r="BR657" s="132"/>
      <c r="BS657" s="120"/>
      <c r="BT657" s="175"/>
      <c r="BU657" s="175"/>
      <c r="BV657" s="175"/>
      <c r="BW657" s="121"/>
      <c r="BX657" s="121"/>
      <c r="BY657" s="121"/>
      <c r="BZ657" s="227"/>
      <c r="CA65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57" s="48">
        <f>COUNTIF(Table1[[#This Row],[Validity]:[Alignment with NCC (Yes=1,No=0)]],"N/A")</f>
        <v>0</v>
      </c>
      <c r="CC657" s="48">
        <f>IF(ISERROR(Table1[[#This Row],[Total Quality Score (out of 10)]]/(4-Table1[[#This Row],[N/A Count]])),0,Table1[[#This Row],[Total Quality Score (out of 10)]]/(4-Table1[[#This Row],[N/A Count]]))</f>
        <v>0</v>
      </c>
      <c r="CD657" s="106"/>
      <c r="CE657" s="106"/>
      <c r="CF657" s="172" t="str">
        <f>IF(SUM(Table1[[#This Row],[Multiple]:[Level (all)62]])&lt;1,IF(Table1[[#This Row],[General]]=1,1,""),"")</f>
        <v/>
      </c>
      <c r="CG657" s="172" t="str">
        <f>IF(SUM(Table1[[#This Row],[Multiple]:[Level (all)62]])&lt;1,IF(Table1[[#This Row],[Beginner]]=1,1,""),"")</f>
        <v/>
      </c>
      <c r="CH657" s="171" t="str">
        <f>IF(SUM(Table1[[#This Row],[Multiple]:[Level (all)62]])&lt;1,IF(Table1[[#This Row],[Intermediate]]=1,1,""),"")</f>
        <v/>
      </c>
      <c r="CI657" s="171" t="str">
        <f>IF(SUM(Table1[[#This Row],[Multiple]:[Level (all)62]])&lt;1,IF(Table1[[#This Row],[Advanced]]=1,1,""),"")</f>
        <v/>
      </c>
      <c r="CJ657" s="171" t="str">
        <f>IF(AND(SUM(Table1[[#This Row],[General]:[Advanced]])&lt;4,SUM(Table1[[#This Row],[General]:[Advanced]])&gt;1),1,"")</f>
        <v/>
      </c>
      <c r="CK657" s="171" t="str">
        <f>Table1[[#This Row],[Level (all)]]</f>
        <v/>
      </c>
      <c r="CL657" s="171" t="str">
        <f>IF(Table1[[#This Row],[Multiple audience]]&lt;&gt;1,IF(Table1[[#This Row],[General Audience]]=1,1,""),"")</f>
        <v/>
      </c>
      <c r="CM657" s="171" t="str">
        <f>IF(Table1[[#This Row],[Multiple audience]]&lt;&gt;1,IF(Table1[[#This Row],[Planners / Designers ]]=1,1,""),"")</f>
        <v/>
      </c>
      <c r="CN657" s="171" t="str">
        <f>IF(Table1[[#This Row],[Multiple audience]]&lt;&gt;1,IF(Table1[[#This Row],[Regulatory Assessors]]=1,1,""),"")</f>
        <v/>
      </c>
      <c r="CO657" s="171" t="str">
        <f>IF(Table1[[#This Row],[Multiple audience]]&lt;&gt;1,IF(Table1[[#This Row],[Builders / Management]]=1,1,""),"")</f>
        <v/>
      </c>
      <c r="CP657" s="171" t="str">
        <f>IF(Table1[[#This Row],[Multiple audience]]&lt;&gt;1,IF(Table1[[#This Row],[Energy / Sus Assessors]]=1,1,""),"")</f>
        <v/>
      </c>
      <c r="CQ657" s="171" t="str">
        <f>IF(Table1[[#This Row],[Multiple audience]]&lt;&gt;1,IF(Table1[[#This Row],[Semi-skilled]]=1,1,""),"")</f>
        <v/>
      </c>
      <c r="CR657" s="171" t="str">
        <f>IF(Table1[[#This Row],[Multiple audience]]&lt;&gt;1,IF(Table1[[#This Row],[Trades]]=1,1,""),"")</f>
        <v/>
      </c>
      <c r="CS657" s="171" t="str">
        <f>IF(Table1[[#This Row],[Multiple audience]]&lt;&gt;1,IF(Table1[[#This Row],[Other]]=1,1,""),"")</f>
        <v/>
      </c>
      <c r="CT657" s="171" t="str">
        <f>IF(SUM(Table1[[#This Row],[General Audience]:[Other]])&gt;1,1,"")</f>
        <v/>
      </c>
      <c r="CU657" s="171" t="str">
        <f>IF(Table1[[#This Row],[Various  ]]&lt;&gt;1,IF(Table1[[#This Row],[Calculator / Software]]=1,1,""),"")</f>
        <v/>
      </c>
      <c r="CV657" s="171" t="str">
        <f>IF(Table1[[#This Row],[Various  ]]&lt;&gt;1,IF(Table1[[#This Row],[Information  ]]=1,1,""),"")</f>
        <v/>
      </c>
      <c r="CW657" s="171" t="str">
        <f>IF(Table1[[#This Row],[Various  ]]&lt;&gt;1,IF(Table1[[#This Row],[Interactive Tool]]=1,1,""),"")</f>
        <v/>
      </c>
      <c r="CX657" s="171" t="str">
        <f>IF(Table1[[#This Row],[Various  ]]&lt;&gt;1,IF(Table1[[#This Row],[Technical Specifications]]=1,1,""),"")</f>
        <v/>
      </c>
      <c r="CY657" s="171" t="str">
        <f>IF(Table1[[#This Row],[Various  ]]&lt;&gt;1,IF(Table1[[#This Row],[Training Resources]]=1,1,""),"")</f>
        <v/>
      </c>
      <c r="CZ657" s="171" t="str">
        <f>IF(Table1[[#This Row],[Various  ]]&lt;&gt;1,IF(Table1[[#This Row],[Toolbox]]=1,1,""),"")</f>
        <v/>
      </c>
      <c r="DA657" s="169" t="str">
        <f>IF(Table1[[#This Row],[Various  ]]&lt;&gt;1,IF(Table1[[#This Row],[Video]]=1,1,""),"")</f>
        <v/>
      </c>
      <c r="DB657" s="169" t="str">
        <f>IF(Table1[[#This Row],[Various  ]]&lt;&gt;1,IF(Table1[[#This Row],[Case study]]=1,1,""),"")</f>
        <v/>
      </c>
      <c r="DC657" s="169" t="str">
        <f>IF(Table1[[#This Row],[Various  ]]&lt;&gt;1,IF(Table1[[#This Row],[Other   ]]=1,1,""),"")</f>
        <v/>
      </c>
      <c r="DD657" s="169" t="str">
        <f>IF(Table1[[#This Row],[Various  ]]&lt;&gt;1,IF(Table1[[#This Row],[Standards]]=1,1,""),"")</f>
        <v/>
      </c>
      <c r="DE657" s="169" t="str">
        <f>IF(Table1[[#This Row],[Various]]=1,1,IF(SUM(Table1[[#This Row],[Calculator / Software]:[Standards]])&gt;1,1,""))</f>
        <v/>
      </c>
      <c r="DF657" s="169" t="str">
        <f>IF(Table1[[#This Row],[Multiple NCC links]]&lt;&gt;1,IF(Table1[[#This Row],[Design]]=1,1,""),"")</f>
        <v/>
      </c>
      <c r="DG657" s="169" t="str">
        <f>IF(Table1[[#This Row],[Multiple NCC links]]&lt;&gt;1,IF(Table1[[#This Row],[Assessment / Verification]]=1,1,""),"")</f>
        <v/>
      </c>
      <c r="DH657" s="169" t="str">
        <f>IF(Table1[[#This Row],[Multiple NCC links]]&lt;&gt;1,IF(Table1[[#This Row],[Climate Specific ]]=1,1,""),"")</f>
        <v/>
      </c>
      <c r="DI657" s="169" t="str">
        <f>IF(Table1[[#This Row],[Multiple NCC links]]&lt;&gt;1,IF(Table1[[#This Row],[Alterations / Additions]]=1,1,""),"")</f>
        <v/>
      </c>
      <c r="DJ657" s="169" t="str">
        <f>IF(Table1[[#This Row],[Multiple NCC links]]&lt;&gt;1,IF(Table1[[#This Row],[Glazing]]=1,1,""),"")</f>
        <v/>
      </c>
      <c r="DK657" s="169" t="str">
        <f>IF(Table1[[#This Row],[Multiple NCC links]]&lt;&gt;1,IF(Table1[[#This Row],[Building Fabric / Thermal / Sealing]]=1,1,""),"")</f>
        <v/>
      </c>
      <c r="DL657" s="169" t="str">
        <f>IF(Table1[[#This Row],[Multiple NCC links]]&lt;&gt;1,IF(Table1[[#This Row],[Lighting]]=1,1,""),"")</f>
        <v/>
      </c>
      <c r="DM657" s="169" t="str">
        <f>IF(Table1[[#This Row],[Multiple NCC links]]&lt;&gt;1,IF(Table1[[#This Row],[HVAC]]=1,1,""),"")</f>
        <v/>
      </c>
      <c r="DN657" s="169" t="str">
        <f>IF(Table1[[#This Row],[Multiple NCC links]]&lt;&gt;1,IF(Table1[[#This Row],[Services]]=1,1,""),"")</f>
        <v/>
      </c>
      <c r="DO657" s="169" t="str">
        <f>IF(Table1[[#This Row],[Multiple NCC links]]&lt;&gt;1,IF(Table1[[#This Row],[Maintenance &amp; Monitoring]]=1,1,""),"")</f>
        <v/>
      </c>
      <c r="DP657" s="169" t="str">
        <f>IF(Table1[[#This Row],[Multiple NCC links]]&lt;&gt;1,IF(Table1[[#This Row],[Hand over / Operations]]=1,1,""),"")</f>
        <v/>
      </c>
      <c r="DQ657" s="169" t="str">
        <f>IF(Table1[[#This Row],[Multiple NCC links]]&lt;&gt;1,IF(Table1[[#This Row],[As built assessment]]=1,1,""),"")</f>
        <v/>
      </c>
      <c r="DR657" s="169" t="str">
        <f>IF(Table1[[#This Row],[Multiple NCC links]]&lt;&gt;1,IF(Table1[[#This Row],[Beyond compliance]]=1,1,""),"")</f>
        <v/>
      </c>
      <c r="DS657" s="169" t="str">
        <f>IF(SUM(Table1[[#This Row],[Design]:[Beyond compliance]])&gt;1,1,"")</f>
        <v/>
      </c>
      <c r="DT657" s="169" t="str">
        <f>IF(Table1[[#This Row],[Both Residential &amp; Commercial4]]&lt;&gt;1,IF(Table1[[#This Row],[Residential]]=1,1,""),"")</f>
        <v/>
      </c>
      <c r="DU657" s="169" t="str">
        <f>IF(Table1[[#This Row],[Both Residential &amp; Commercial4]]&lt;&gt;1,IF(Table1[[#This Row],[Commercial]]=1,1,""),"")</f>
        <v/>
      </c>
      <c r="DV657" s="169" t="str">
        <f>Table1[[#This Row],[Residential &amp; Commercial]]</f>
        <v/>
      </c>
      <c r="DW657" s="169"/>
    </row>
    <row r="658" spans="1:127" s="49" customFormat="1" ht="20.25" thickTop="1" thickBot="1" x14ac:dyDescent="0.35">
      <c r="A658" s="97"/>
      <c r="B658" s="97"/>
      <c r="C658" s="88"/>
      <c r="D658" s="88"/>
      <c r="E658" s="176"/>
      <c r="F658" s="176"/>
      <c r="G658" s="176"/>
      <c r="H658" s="176"/>
      <c r="I658" s="90" t="str">
        <f>IF(AND(Table1[[#This Row],[General]]=1,Table1[[#This Row],[Beginner]]=1,Table1[[#This Row],[Intermediate]]=1,Table1[[#This Row],[Advanced]]=1),1,"")</f>
        <v/>
      </c>
      <c r="J658" s="90" t="str">
        <f>CONCATENATE(IF(Table1[[#This Row],[General]]=1,"General, ",""), IF(Table1[[#This Row],[Beginner]]=1,"Beginner, ",""),IF(Table1[[#This Row],[Intermediate]]=1,"Intermediate, ",""), IF(Table1[[#This Row],[Advanced]]=1,"Advanced",""))</f>
        <v/>
      </c>
      <c r="K658" s="91"/>
      <c r="L658" s="179"/>
      <c r="M658" s="91"/>
      <c r="N658" s="91"/>
      <c r="O658" s="159"/>
      <c r="P658" s="91"/>
      <c r="Q658" s="91"/>
      <c r="R658" s="91"/>
      <c r="S65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58" s="102"/>
      <c r="U658" s="102"/>
      <c r="V658" s="240"/>
      <c r="W658" s="240"/>
      <c r="X658" s="102"/>
      <c r="Y658" s="102"/>
      <c r="Z658" s="102"/>
      <c r="AA658" s="102"/>
      <c r="AB658" s="102"/>
      <c r="AC658" s="102"/>
      <c r="AD658" s="102"/>
      <c r="AE658" s="102"/>
      <c r="AF658" s="102"/>
      <c r="AG65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58" s="103"/>
      <c r="AI658" s="103"/>
      <c r="AJ658" s="103"/>
      <c r="AK658" s="74" t="str">
        <f>CONCATENATE(IF(Table1[[#This Row],[Digital]]=1,"Digital, ",""),IF(Table1[[#This Row],[Face to Face]]=1,"Face to face, ",""),IF(Table1[[#This Row],[Blended]]=1,"Blended",""))</f>
        <v/>
      </c>
      <c r="AL658" s="99"/>
      <c r="AM658" s="104"/>
      <c r="AN658" s="130"/>
      <c r="AO658" s="94"/>
      <c r="AP658" s="182"/>
      <c r="AQ658" s="94"/>
      <c r="AR658" s="94"/>
      <c r="AS658" s="94"/>
      <c r="AT658" s="94"/>
      <c r="AU658" s="94"/>
      <c r="AV658" s="182"/>
      <c r="AW658" s="182"/>
      <c r="AX658" s="182"/>
      <c r="AY658" s="94"/>
      <c r="AZ65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5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58" s="95"/>
      <c r="BC658" s="95"/>
      <c r="BD658" s="90" t="str">
        <f>IF(AND(Table1[[#This Row],[Residential]]=1,Table1[[#This Row],[Commercial]]=1),1,"")</f>
        <v/>
      </c>
      <c r="BE658" s="90" t="str">
        <f>CONCATENATE(IF(Table1[[#This Row],[Residential]]=1,"Residential, ",""),IF(Table1[[#This Row],[Commercial]]=1,"Commercial",""))</f>
        <v/>
      </c>
      <c r="BF658" s="94"/>
      <c r="BG658" s="94"/>
      <c r="BH658" s="94"/>
      <c r="BI658" s="94"/>
      <c r="BJ658" s="94"/>
      <c r="BK658" s="94"/>
      <c r="BL658" s="94"/>
      <c r="BM658" s="182"/>
      <c r="BN658" s="94"/>
      <c r="BO65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58" s="178"/>
      <c r="BQ658" s="120"/>
      <c r="BR658" s="132"/>
      <c r="BS658" s="120"/>
      <c r="BT658" s="175"/>
      <c r="BU658" s="175"/>
      <c r="BV658" s="175"/>
      <c r="BW658" s="121"/>
      <c r="BX658" s="121"/>
      <c r="BY658" s="121"/>
      <c r="BZ658" s="227"/>
      <c r="CA65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58" s="48">
        <f>COUNTIF(Table1[[#This Row],[Validity]:[Alignment with NCC (Yes=1,No=0)]],"N/A")</f>
        <v>0</v>
      </c>
      <c r="CC658" s="48">
        <f>IF(ISERROR(Table1[[#This Row],[Total Quality Score (out of 10)]]/(4-Table1[[#This Row],[N/A Count]])),0,Table1[[#This Row],[Total Quality Score (out of 10)]]/(4-Table1[[#This Row],[N/A Count]]))</f>
        <v>0</v>
      </c>
      <c r="CD658" s="106"/>
      <c r="CE658" s="106"/>
      <c r="CF658" s="172" t="str">
        <f>IF(SUM(Table1[[#This Row],[Multiple]:[Level (all)62]])&lt;1,IF(Table1[[#This Row],[General]]=1,1,""),"")</f>
        <v/>
      </c>
      <c r="CG658" s="172" t="str">
        <f>IF(SUM(Table1[[#This Row],[Multiple]:[Level (all)62]])&lt;1,IF(Table1[[#This Row],[Beginner]]=1,1,""),"")</f>
        <v/>
      </c>
      <c r="CH658" s="171" t="str">
        <f>IF(SUM(Table1[[#This Row],[Multiple]:[Level (all)62]])&lt;1,IF(Table1[[#This Row],[Intermediate]]=1,1,""),"")</f>
        <v/>
      </c>
      <c r="CI658" s="171" t="str">
        <f>IF(SUM(Table1[[#This Row],[Multiple]:[Level (all)62]])&lt;1,IF(Table1[[#This Row],[Advanced]]=1,1,""),"")</f>
        <v/>
      </c>
      <c r="CJ658" s="171" t="str">
        <f>IF(AND(SUM(Table1[[#This Row],[General]:[Advanced]])&lt;4,SUM(Table1[[#This Row],[General]:[Advanced]])&gt;1),1,"")</f>
        <v/>
      </c>
      <c r="CK658" s="171" t="str">
        <f>Table1[[#This Row],[Level (all)]]</f>
        <v/>
      </c>
      <c r="CL658" s="171" t="str">
        <f>IF(Table1[[#This Row],[Multiple audience]]&lt;&gt;1,IF(Table1[[#This Row],[General Audience]]=1,1,""),"")</f>
        <v/>
      </c>
      <c r="CM658" s="171" t="str">
        <f>IF(Table1[[#This Row],[Multiple audience]]&lt;&gt;1,IF(Table1[[#This Row],[Planners / Designers ]]=1,1,""),"")</f>
        <v/>
      </c>
      <c r="CN658" s="171" t="str">
        <f>IF(Table1[[#This Row],[Multiple audience]]&lt;&gt;1,IF(Table1[[#This Row],[Regulatory Assessors]]=1,1,""),"")</f>
        <v/>
      </c>
      <c r="CO658" s="171" t="str">
        <f>IF(Table1[[#This Row],[Multiple audience]]&lt;&gt;1,IF(Table1[[#This Row],[Builders / Management]]=1,1,""),"")</f>
        <v/>
      </c>
      <c r="CP658" s="171" t="str">
        <f>IF(Table1[[#This Row],[Multiple audience]]&lt;&gt;1,IF(Table1[[#This Row],[Energy / Sus Assessors]]=1,1,""),"")</f>
        <v/>
      </c>
      <c r="CQ658" s="171" t="str">
        <f>IF(Table1[[#This Row],[Multiple audience]]&lt;&gt;1,IF(Table1[[#This Row],[Semi-skilled]]=1,1,""),"")</f>
        <v/>
      </c>
      <c r="CR658" s="171" t="str">
        <f>IF(Table1[[#This Row],[Multiple audience]]&lt;&gt;1,IF(Table1[[#This Row],[Trades]]=1,1,""),"")</f>
        <v/>
      </c>
      <c r="CS658" s="171" t="str">
        <f>IF(Table1[[#This Row],[Multiple audience]]&lt;&gt;1,IF(Table1[[#This Row],[Other]]=1,1,""),"")</f>
        <v/>
      </c>
      <c r="CT658" s="171" t="str">
        <f>IF(SUM(Table1[[#This Row],[General Audience]:[Other]])&gt;1,1,"")</f>
        <v/>
      </c>
      <c r="CU658" s="171" t="str">
        <f>IF(Table1[[#This Row],[Various  ]]&lt;&gt;1,IF(Table1[[#This Row],[Calculator / Software]]=1,1,""),"")</f>
        <v/>
      </c>
      <c r="CV658" s="171" t="str">
        <f>IF(Table1[[#This Row],[Various  ]]&lt;&gt;1,IF(Table1[[#This Row],[Information  ]]=1,1,""),"")</f>
        <v/>
      </c>
      <c r="CW658" s="171" t="str">
        <f>IF(Table1[[#This Row],[Various  ]]&lt;&gt;1,IF(Table1[[#This Row],[Interactive Tool]]=1,1,""),"")</f>
        <v/>
      </c>
      <c r="CX658" s="171" t="str">
        <f>IF(Table1[[#This Row],[Various  ]]&lt;&gt;1,IF(Table1[[#This Row],[Technical Specifications]]=1,1,""),"")</f>
        <v/>
      </c>
      <c r="CY658" s="171" t="str">
        <f>IF(Table1[[#This Row],[Various  ]]&lt;&gt;1,IF(Table1[[#This Row],[Training Resources]]=1,1,""),"")</f>
        <v/>
      </c>
      <c r="CZ658" s="171" t="str">
        <f>IF(Table1[[#This Row],[Various  ]]&lt;&gt;1,IF(Table1[[#This Row],[Toolbox]]=1,1,""),"")</f>
        <v/>
      </c>
      <c r="DA658" s="169" t="str">
        <f>IF(Table1[[#This Row],[Various  ]]&lt;&gt;1,IF(Table1[[#This Row],[Video]]=1,1,""),"")</f>
        <v/>
      </c>
      <c r="DB658" s="169" t="str">
        <f>IF(Table1[[#This Row],[Various  ]]&lt;&gt;1,IF(Table1[[#This Row],[Case study]]=1,1,""),"")</f>
        <v/>
      </c>
      <c r="DC658" s="169" t="str">
        <f>IF(Table1[[#This Row],[Various  ]]&lt;&gt;1,IF(Table1[[#This Row],[Other   ]]=1,1,""),"")</f>
        <v/>
      </c>
      <c r="DD658" s="169" t="str">
        <f>IF(Table1[[#This Row],[Various  ]]&lt;&gt;1,IF(Table1[[#This Row],[Standards]]=1,1,""),"")</f>
        <v/>
      </c>
      <c r="DE658" s="169" t="str">
        <f>IF(Table1[[#This Row],[Various]]=1,1,IF(SUM(Table1[[#This Row],[Calculator / Software]:[Standards]])&gt;1,1,""))</f>
        <v/>
      </c>
      <c r="DF658" s="169" t="str">
        <f>IF(Table1[[#This Row],[Multiple NCC links]]&lt;&gt;1,IF(Table1[[#This Row],[Design]]=1,1,""),"")</f>
        <v/>
      </c>
      <c r="DG658" s="169" t="str">
        <f>IF(Table1[[#This Row],[Multiple NCC links]]&lt;&gt;1,IF(Table1[[#This Row],[Assessment / Verification]]=1,1,""),"")</f>
        <v/>
      </c>
      <c r="DH658" s="169" t="str">
        <f>IF(Table1[[#This Row],[Multiple NCC links]]&lt;&gt;1,IF(Table1[[#This Row],[Climate Specific ]]=1,1,""),"")</f>
        <v/>
      </c>
      <c r="DI658" s="169" t="str">
        <f>IF(Table1[[#This Row],[Multiple NCC links]]&lt;&gt;1,IF(Table1[[#This Row],[Alterations / Additions]]=1,1,""),"")</f>
        <v/>
      </c>
      <c r="DJ658" s="169" t="str">
        <f>IF(Table1[[#This Row],[Multiple NCC links]]&lt;&gt;1,IF(Table1[[#This Row],[Glazing]]=1,1,""),"")</f>
        <v/>
      </c>
      <c r="DK658" s="169" t="str">
        <f>IF(Table1[[#This Row],[Multiple NCC links]]&lt;&gt;1,IF(Table1[[#This Row],[Building Fabric / Thermal / Sealing]]=1,1,""),"")</f>
        <v/>
      </c>
      <c r="DL658" s="169" t="str">
        <f>IF(Table1[[#This Row],[Multiple NCC links]]&lt;&gt;1,IF(Table1[[#This Row],[Lighting]]=1,1,""),"")</f>
        <v/>
      </c>
      <c r="DM658" s="169" t="str">
        <f>IF(Table1[[#This Row],[Multiple NCC links]]&lt;&gt;1,IF(Table1[[#This Row],[HVAC]]=1,1,""),"")</f>
        <v/>
      </c>
      <c r="DN658" s="169" t="str">
        <f>IF(Table1[[#This Row],[Multiple NCC links]]&lt;&gt;1,IF(Table1[[#This Row],[Services]]=1,1,""),"")</f>
        <v/>
      </c>
      <c r="DO658" s="169" t="str">
        <f>IF(Table1[[#This Row],[Multiple NCC links]]&lt;&gt;1,IF(Table1[[#This Row],[Maintenance &amp; Monitoring]]=1,1,""),"")</f>
        <v/>
      </c>
      <c r="DP658" s="169" t="str">
        <f>IF(Table1[[#This Row],[Multiple NCC links]]&lt;&gt;1,IF(Table1[[#This Row],[Hand over / Operations]]=1,1,""),"")</f>
        <v/>
      </c>
      <c r="DQ658" s="169" t="str">
        <f>IF(Table1[[#This Row],[Multiple NCC links]]&lt;&gt;1,IF(Table1[[#This Row],[As built assessment]]=1,1,""),"")</f>
        <v/>
      </c>
      <c r="DR658" s="169" t="str">
        <f>IF(Table1[[#This Row],[Multiple NCC links]]&lt;&gt;1,IF(Table1[[#This Row],[Beyond compliance]]=1,1,""),"")</f>
        <v/>
      </c>
      <c r="DS658" s="169" t="str">
        <f>IF(SUM(Table1[[#This Row],[Design]:[Beyond compliance]])&gt;1,1,"")</f>
        <v/>
      </c>
      <c r="DT658" s="169" t="str">
        <f>IF(Table1[[#This Row],[Both Residential &amp; Commercial4]]&lt;&gt;1,IF(Table1[[#This Row],[Residential]]=1,1,""),"")</f>
        <v/>
      </c>
      <c r="DU658" s="169" t="str">
        <f>IF(Table1[[#This Row],[Both Residential &amp; Commercial4]]&lt;&gt;1,IF(Table1[[#This Row],[Commercial]]=1,1,""),"")</f>
        <v/>
      </c>
      <c r="DV658" s="169" t="str">
        <f>Table1[[#This Row],[Residential &amp; Commercial]]</f>
        <v/>
      </c>
      <c r="DW658" s="169"/>
    </row>
    <row r="659" spans="1:127" s="49" customFormat="1" ht="20.25" thickTop="1" thickBot="1" x14ac:dyDescent="0.35">
      <c r="A659" s="97"/>
      <c r="B659" s="97"/>
      <c r="C659" s="88"/>
      <c r="D659" s="88"/>
      <c r="E659" s="176"/>
      <c r="F659" s="176"/>
      <c r="G659" s="176"/>
      <c r="H659" s="176"/>
      <c r="I659" s="90" t="str">
        <f>IF(AND(Table1[[#This Row],[General]]=1,Table1[[#This Row],[Beginner]]=1,Table1[[#This Row],[Intermediate]]=1,Table1[[#This Row],[Advanced]]=1),1,"")</f>
        <v/>
      </c>
      <c r="J659" s="90" t="str">
        <f>CONCATENATE(IF(Table1[[#This Row],[General]]=1,"General, ",""), IF(Table1[[#This Row],[Beginner]]=1,"Beginner, ",""),IF(Table1[[#This Row],[Intermediate]]=1,"Intermediate, ",""), IF(Table1[[#This Row],[Advanced]]=1,"Advanced",""))</f>
        <v/>
      </c>
      <c r="K659" s="91"/>
      <c r="L659" s="179"/>
      <c r="M659" s="91"/>
      <c r="N659" s="91"/>
      <c r="O659" s="159"/>
      <c r="P659" s="91"/>
      <c r="Q659" s="91"/>
      <c r="R659" s="91"/>
      <c r="S65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59" s="102"/>
      <c r="U659" s="102"/>
      <c r="V659" s="240"/>
      <c r="W659" s="240"/>
      <c r="X659" s="102"/>
      <c r="Y659" s="102"/>
      <c r="Z659" s="102"/>
      <c r="AA659" s="102"/>
      <c r="AB659" s="102"/>
      <c r="AC659" s="102"/>
      <c r="AD659" s="102"/>
      <c r="AE659" s="102"/>
      <c r="AF659" s="102"/>
      <c r="AG65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59" s="103"/>
      <c r="AI659" s="103"/>
      <c r="AJ659" s="103"/>
      <c r="AK659" s="74" t="str">
        <f>CONCATENATE(IF(Table1[[#This Row],[Digital]]=1,"Digital, ",""),IF(Table1[[#This Row],[Face to Face]]=1,"Face to face, ",""),IF(Table1[[#This Row],[Blended]]=1,"Blended",""))</f>
        <v/>
      </c>
      <c r="AL659" s="99"/>
      <c r="AM659" s="104"/>
      <c r="AN659" s="130"/>
      <c r="AO659" s="94"/>
      <c r="AP659" s="182"/>
      <c r="AQ659" s="94"/>
      <c r="AR659" s="94"/>
      <c r="AS659" s="94"/>
      <c r="AT659" s="94"/>
      <c r="AU659" s="94"/>
      <c r="AV659" s="182"/>
      <c r="AW659" s="182"/>
      <c r="AX659" s="182"/>
      <c r="AY659" s="94"/>
      <c r="AZ65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5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59" s="95"/>
      <c r="BC659" s="95"/>
      <c r="BD659" s="90" t="str">
        <f>IF(AND(Table1[[#This Row],[Residential]]=1,Table1[[#This Row],[Commercial]]=1),1,"")</f>
        <v/>
      </c>
      <c r="BE659" s="90" t="str">
        <f>CONCATENATE(IF(Table1[[#This Row],[Residential]]=1,"Residential, ",""),IF(Table1[[#This Row],[Commercial]]=1,"Commercial",""))</f>
        <v/>
      </c>
      <c r="BF659" s="94"/>
      <c r="BG659" s="94"/>
      <c r="BH659" s="94"/>
      <c r="BI659" s="94"/>
      <c r="BJ659" s="94"/>
      <c r="BK659" s="94"/>
      <c r="BL659" s="94"/>
      <c r="BM659" s="182"/>
      <c r="BN659" s="94"/>
      <c r="BO65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59" s="178"/>
      <c r="BQ659" s="120"/>
      <c r="BR659" s="132"/>
      <c r="BS659" s="120"/>
      <c r="BT659" s="175"/>
      <c r="BU659" s="175"/>
      <c r="BV659" s="175"/>
      <c r="BW659" s="121"/>
      <c r="BX659" s="121"/>
      <c r="BY659" s="121"/>
      <c r="BZ659" s="227"/>
      <c r="CA65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59" s="48">
        <f>COUNTIF(Table1[[#This Row],[Validity]:[Alignment with NCC (Yes=1,No=0)]],"N/A")</f>
        <v>0</v>
      </c>
      <c r="CC659" s="48">
        <f>IF(ISERROR(Table1[[#This Row],[Total Quality Score (out of 10)]]/(4-Table1[[#This Row],[N/A Count]])),0,Table1[[#This Row],[Total Quality Score (out of 10)]]/(4-Table1[[#This Row],[N/A Count]]))</f>
        <v>0</v>
      </c>
      <c r="CD659" s="106"/>
      <c r="CE659" s="106"/>
      <c r="CF659" s="172" t="str">
        <f>IF(SUM(Table1[[#This Row],[Multiple]:[Level (all)62]])&lt;1,IF(Table1[[#This Row],[General]]=1,1,""),"")</f>
        <v/>
      </c>
      <c r="CG659" s="172" t="str">
        <f>IF(SUM(Table1[[#This Row],[Multiple]:[Level (all)62]])&lt;1,IF(Table1[[#This Row],[Beginner]]=1,1,""),"")</f>
        <v/>
      </c>
      <c r="CH659" s="171" t="str">
        <f>IF(SUM(Table1[[#This Row],[Multiple]:[Level (all)62]])&lt;1,IF(Table1[[#This Row],[Intermediate]]=1,1,""),"")</f>
        <v/>
      </c>
      <c r="CI659" s="171" t="str">
        <f>IF(SUM(Table1[[#This Row],[Multiple]:[Level (all)62]])&lt;1,IF(Table1[[#This Row],[Advanced]]=1,1,""),"")</f>
        <v/>
      </c>
      <c r="CJ659" s="171" t="str">
        <f>IF(AND(SUM(Table1[[#This Row],[General]:[Advanced]])&lt;4,SUM(Table1[[#This Row],[General]:[Advanced]])&gt;1),1,"")</f>
        <v/>
      </c>
      <c r="CK659" s="171" t="str">
        <f>Table1[[#This Row],[Level (all)]]</f>
        <v/>
      </c>
      <c r="CL659" s="171" t="str">
        <f>IF(Table1[[#This Row],[Multiple audience]]&lt;&gt;1,IF(Table1[[#This Row],[General Audience]]=1,1,""),"")</f>
        <v/>
      </c>
      <c r="CM659" s="171" t="str">
        <f>IF(Table1[[#This Row],[Multiple audience]]&lt;&gt;1,IF(Table1[[#This Row],[Planners / Designers ]]=1,1,""),"")</f>
        <v/>
      </c>
      <c r="CN659" s="171" t="str">
        <f>IF(Table1[[#This Row],[Multiple audience]]&lt;&gt;1,IF(Table1[[#This Row],[Regulatory Assessors]]=1,1,""),"")</f>
        <v/>
      </c>
      <c r="CO659" s="171" t="str">
        <f>IF(Table1[[#This Row],[Multiple audience]]&lt;&gt;1,IF(Table1[[#This Row],[Builders / Management]]=1,1,""),"")</f>
        <v/>
      </c>
      <c r="CP659" s="171" t="str">
        <f>IF(Table1[[#This Row],[Multiple audience]]&lt;&gt;1,IF(Table1[[#This Row],[Energy / Sus Assessors]]=1,1,""),"")</f>
        <v/>
      </c>
      <c r="CQ659" s="171" t="str">
        <f>IF(Table1[[#This Row],[Multiple audience]]&lt;&gt;1,IF(Table1[[#This Row],[Semi-skilled]]=1,1,""),"")</f>
        <v/>
      </c>
      <c r="CR659" s="171" t="str">
        <f>IF(Table1[[#This Row],[Multiple audience]]&lt;&gt;1,IF(Table1[[#This Row],[Trades]]=1,1,""),"")</f>
        <v/>
      </c>
      <c r="CS659" s="171" t="str">
        <f>IF(Table1[[#This Row],[Multiple audience]]&lt;&gt;1,IF(Table1[[#This Row],[Other]]=1,1,""),"")</f>
        <v/>
      </c>
      <c r="CT659" s="171" t="str">
        <f>IF(SUM(Table1[[#This Row],[General Audience]:[Other]])&gt;1,1,"")</f>
        <v/>
      </c>
      <c r="CU659" s="171" t="str">
        <f>IF(Table1[[#This Row],[Various  ]]&lt;&gt;1,IF(Table1[[#This Row],[Calculator / Software]]=1,1,""),"")</f>
        <v/>
      </c>
      <c r="CV659" s="171" t="str">
        <f>IF(Table1[[#This Row],[Various  ]]&lt;&gt;1,IF(Table1[[#This Row],[Information  ]]=1,1,""),"")</f>
        <v/>
      </c>
      <c r="CW659" s="171" t="str">
        <f>IF(Table1[[#This Row],[Various  ]]&lt;&gt;1,IF(Table1[[#This Row],[Interactive Tool]]=1,1,""),"")</f>
        <v/>
      </c>
      <c r="CX659" s="171" t="str">
        <f>IF(Table1[[#This Row],[Various  ]]&lt;&gt;1,IF(Table1[[#This Row],[Technical Specifications]]=1,1,""),"")</f>
        <v/>
      </c>
      <c r="CY659" s="171" t="str">
        <f>IF(Table1[[#This Row],[Various  ]]&lt;&gt;1,IF(Table1[[#This Row],[Training Resources]]=1,1,""),"")</f>
        <v/>
      </c>
      <c r="CZ659" s="171" t="str">
        <f>IF(Table1[[#This Row],[Various  ]]&lt;&gt;1,IF(Table1[[#This Row],[Toolbox]]=1,1,""),"")</f>
        <v/>
      </c>
      <c r="DA659" s="169" t="str">
        <f>IF(Table1[[#This Row],[Various  ]]&lt;&gt;1,IF(Table1[[#This Row],[Video]]=1,1,""),"")</f>
        <v/>
      </c>
      <c r="DB659" s="169" t="str">
        <f>IF(Table1[[#This Row],[Various  ]]&lt;&gt;1,IF(Table1[[#This Row],[Case study]]=1,1,""),"")</f>
        <v/>
      </c>
      <c r="DC659" s="169" t="str">
        <f>IF(Table1[[#This Row],[Various  ]]&lt;&gt;1,IF(Table1[[#This Row],[Other   ]]=1,1,""),"")</f>
        <v/>
      </c>
      <c r="DD659" s="169" t="str">
        <f>IF(Table1[[#This Row],[Various  ]]&lt;&gt;1,IF(Table1[[#This Row],[Standards]]=1,1,""),"")</f>
        <v/>
      </c>
      <c r="DE659" s="169" t="str">
        <f>IF(Table1[[#This Row],[Various]]=1,1,IF(SUM(Table1[[#This Row],[Calculator / Software]:[Standards]])&gt;1,1,""))</f>
        <v/>
      </c>
      <c r="DF659" s="169" t="str">
        <f>IF(Table1[[#This Row],[Multiple NCC links]]&lt;&gt;1,IF(Table1[[#This Row],[Design]]=1,1,""),"")</f>
        <v/>
      </c>
      <c r="DG659" s="169" t="str">
        <f>IF(Table1[[#This Row],[Multiple NCC links]]&lt;&gt;1,IF(Table1[[#This Row],[Assessment / Verification]]=1,1,""),"")</f>
        <v/>
      </c>
      <c r="DH659" s="169" t="str">
        <f>IF(Table1[[#This Row],[Multiple NCC links]]&lt;&gt;1,IF(Table1[[#This Row],[Climate Specific ]]=1,1,""),"")</f>
        <v/>
      </c>
      <c r="DI659" s="169" t="str">
        <f>IF(Table1[[#This Row],[Multiple NCC links]]&lt;&gt;1,IF(Table1[[#This Row],[Alterations / Additions]]=1,1,""),"")</f>
        <v/>
      </c>
      <c r="DJ659" s="169" t="str">
        <f>IF(Table1[[#This Row],[Multiple NCC links]]&lt;&gt;1,IF(Table1[[#This Row],[Glazing]]=1,1,""),"")</f>
        <v/>
      </c>
      <c r="DK659" s="169" t="str">
        <f>IF(Table1[[#This Row],[Multiple NCC links]]&lt;&gt;1,IF(Table1[[#This Row],[Building Fabric / Thermal / Sealing]]=1,1,""),"")</f>
        <v/>
      </c>
      <c r="DL659" s="169" t="str">
        <f>IF(Table1[[#This Row],[Multiple NCC links]]&lt;&gt;1,IF(Table1[[#This Row],[Lighting]]=1,1,""),"")</f>
        <v/>
      </c>
      <c r="DM659" s="169" t="str">
        <f>IF(Table1[[#This Row],[Multiple NCC links]]&lt;&gt;1,IF(Table1[[#This Row],[HVAC]]=1,1,""),"")</f>
        <v/>
      </c>
      <c r="DN659" s="169" t="str">
        <f>IF(Table1[[#This Row],[Multiple NCC links]]&lt;&gt;1,IF(Table1[[#This Row],[Services]]=1,1,""),"")</f>
        <v/>
      </c>
      <c r="DO659" s="169" t="str">
        <f>IF(Table1[[#This Row],[Multiple NCC links]]&lt;&gt;1,IF(Table1[[#This Row],[Maintenance &amp; Monitoring]]=1,1,""),"")</f>
        <v/>
      </c>
      <c r="DP659" s="169" t="str">
        <f>IF(Table1[[#This Row],[Multiple NCC links]]&lt;&gt;1,IF(Table1[[#This Row],[Hand over / Operations]]=1,1,""),"")</f>
        <v/>
      </c>
      <c r="DQ659" s="169" t="str">
        <f>IF(Table1[[#This Row],[Multiple NCC links]]&lt;&gt;1,IF(Table1[[#This Row],[As built assessment]]=1,1,""),"")</f>
        <v/>
      </c>
      <c r="DR659" s="169" t="str">
        <f>IF(Table1[[#This Row],[Multiple NCC links]]&lt;&gt;1,IF(Table1[[#This Row],[Beyond compliance]]=1,1,""),"")</f>
        <v/>
      </c>
      <c r="DS659" s="169" t="str">
        <f>IF(SUM(Table1[[#This Row],[Design]:[Beyond compliance]])&gt;1,1,"")</f>
        <v/>
      </c>
      <c r="DT659" s="169" t="str">
        <f>IF(Table1[[#This Row],[Both Residential &amp; Commercial4]]&lt;&gt;1,IF(Table1[[#This Row],[Residential]]=1,1,""),"")</f>
        <v/>
      </c>
      <c r="DU659" s="169" t="str">
        <f>IF(Table1[[#This Row],[Both Residential &amp; Commercial4]]&lt;&gt;1,IF(Table1[[#This Row],[Commercial]]=1,1,""),"")</f>
        <v/>
      </c>
      <c r="DV659" s="169" t="str">
        <f>Table1[[#This Row],[Residential &amp; Commercial]]</f>
        <v/>
      </c>
      <c r="DW659" s="169"/>
    </row>
    <row r="660" spans="1:127" s="49" customFormat="1" ht="20.25" thickTop="1" thickBot="1" x14ac:dyDescent="0.35">
      <c r="A660" s="97"/>
      <c r="B660" s="97"/>
      <c r="C660" s="88"/>
      <c r="D660" s="88"/>
      <c r="E660" s="176"/>
      <c r="F660" s="176"/>
      <c r="G660" s="176"/>
      <c r="H660" s="176"/>
      <c r="I660" s="90" t="str">
        <f>IF(AND(Table1[[#This Row],[General]]=1,Table1[[#This Row],[Beginner]]=1,Table1[[#This Row],[Intermediate]]=1,Table1[[#This Row],[Advanced]]=1),1,"")</f>
        <v/>
      </c>
      <c r="J660" s="90" t="str">
        <f>CONCATENATE(IF(Table1[[#This Row],[General]]=1,"General, ",""), IF(Table1[[#This Row],[Beginner]]=1,"Beginner, ",""),IF(Table1[[#This Row],[Intermediate]]=1,"Intermediate, ",""), IF(Table1[[#This Row],[Advanced]]=1,"Advanced",""))</f>
        <v/>
      </c>
      <c r="K660" s="91"/>
      <c r="L660" s="179"/>
      <c r="M660" s="91"/>
      <c r="N660" s="91"/>
      <c r="O660" s="159"/>
      <c r="P660" s="91"/>
      <c r="Q660" s="91"/>
      <c r="R660" s="91"/>
      <c r="S66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60" s="102"/>
      <c r="U660" s="102"/>
      <c r="V660" s="240"/>
      <c r="W660" s="240"/>
      <c r="X660" s="102"/>
      <c r="Y660" s="102"/>
      <c r="Z660" s="102"/>
      <c r="AA660" s="102"/>
      <c r="AB660" s="102"/>
      <c r="AC660" s="102"/>
      <c r="AD660" s="102"/>
      <c r="AE660" s="102"/>
      <c r="AF660" s="102"/>
      <c r="AG66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60" s="103"/>
      <c r="AI660" s="103"/>
      <c r="AJ660" s="103"/>
      <c r="AK660" s="74" t="str">
        <f>CONCATENATE(IF(Table1[[#This Row],[Digital]]=1,"Digital, ",""),IF(Table1[[#This Row],[Face to Face]]=1,"Face to face, ",""),IF(Table1[[#This Row],[Blended]]=1,"Blended",""))</f>
        <v/>
      </c>
      <c r="AL660" s="99"/>
      <c r="AM660" s="104"/>
      <c r="AN660" s="130"/>
      <c r="AO660" s="94"/>
      <c r="AP660" s="182"/>
      <c r="AQ660" s="94"/>
      <c r="AR660" s="94"/>
      <c r="AS660" s="94"/>
      <c r="AT660" s="94"/>
      <c r="AU660" s="94"/>
      <c r="AV660" s="182"/>
      <c r="AW660" s="182"/>
      <c r="AX660" s="182"/>
      <c r="AY660" s="94"/>
      <c r="AZ66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6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60" s="95"/>
      <c r="BC660" s="95"/>
      <c r="BD660" s="90" t="str">
        <f>IF(AND(Table1[[#This Row],[Residential]]=1,Table1[[#This Row],[Commercial]]=1),1,"")</f>
        <v/>
      </c>
      <c r="BE660" s="90" t="str">
        <f>CONCATENATE(IF(Table1[[#This Row],[Residential]]=1,"Residential, ",""),IF(Table1[[#This Row],[Commercial]]=1,"Commercial",""))</f>
        <v/>
      </c>
      <c r="BF660" s="94"/>
      <c r="BG660" s="94"/>
      <c r="BH660" s="94"/>
      <c r="BI660" s="94"/>
      <c r="BJ660" s="94"/>
      <c r="BK660" s="94"/>
      <c r="BL660" s="94"/>
      <c r="BM660" s="182"/>
      <c r="BN660" s="94"/>
      <c r="BO66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60" s="178"/>
      <c r="BQ660" s="120"/>
      <c r="BR660" s="132"/>
      <c r="BS660" s="120"/>
      <c r="BT660" s="175"/>
      <c r="BU660" s="175"/>
      <c r="BV660" s="175"/>
      <c r="BW660" s="121"/>
      <c r="BX660" s="121"/>
      <c r="BY660" s="121"/>
      <c r="BZ660" s="227"/>
      <c r="CA66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60" s="48">
        <f>COUNTIF(Table1[[#This Row],[Validity]:[Alignment with NCC (Yes=1,No=0)]],"N/A")</f>
        <v>0</v>
      </c>
      <c r="CC660" s="48">
        <f>IF(ISERROR(Table1[[#This Row],[Total Quality Score (out of 10)]]/(4-Table1[[#This Row],[N/A Count]])),0,Table1[[#This Row],[Total Quality Score (out of 10)]]/(4-Table1[[#This Row],[N/A Count]]))</f>
        <v>0</v>
      </c>
      <c r="CD660" s="106"/>
      <c r="CE660" s="106"/>
      <c r="CF660" s="172" t="str">
        <f>IF(SUM(Table1[[#This Row],[Multiple]:[Level (all)62]])&lt;1,IF(Table1[[#This Row],[General]]=1,1,""),"")</f>
        <v/>
      </c>
      <c r="CG660" s="172" t="str">
        <f>IF(SUM(Table1[[#This Row],[Multiple]:[Level (all)62]])&lt;1,IF(Table1[[#This Row],[Beginner]]=1,1,""),"")</f>
        <v/>
      </c>
      <c r="CH660" s="171" t="str">
        <f>IF(SUM(Table1[[#This Row],[Multiple]:[Level (all)62]])&lt;1,IF(Table1[[#This Row],[Intermediate]]=1,1,""),"")</f>
        <v/>
      </c>
      <c r="CI660" s="171" t="str">
        <f>IF(SUM(Table1[[#This Row],[Multiple]:[Level (all)62]])&lt;1,IF(Table1[[#This Row],[Advanced]]=1,1,""),"")</f>
        <v/>
      </c>
      <c r="CJ660" s="171" t="str">
        <f>IF(AND(SUM(Table1[[#This Row],[General]:[Advanced]])&lt;4,SUM(Table1[[#This Row],[General]:[Advanced]])&gt;1),1,"")</f>
        <v/>
      </c>
      <c r="CK660" s="171" t="str">
        <f>Table1[[#This Row],[Level (all)]]</f>
        <v/>
      </c>
      <c r="CL660" s="171" t="str">
        <f>IF(Table1[[#This Row],[Multiple audience]]&lt;&gt;1,IF(Table1[[#This Row],[General Audience]]=1,1,""),"")</f>
        <v/>
      </c>
      <c r="CM660" s="171" t="str">
        <f>IF(Table1[[#This Row],[Multiple audience]]&lt;&gt;1,IF(Table1[[#This Row],[Planners / Designers ]]=1,1,""),"")</f>
        <v/>
      </c>
      <c r="CN660" s="171" t="str">
        <f>IF(Table1[[#This Row],[Multiple audience]]&lt;&gt;1,IF(Table1[[#This Row],[Regulatory Assessors]]=1,1,""),"")</f>
        <v/>
      </c>
      <c r="CO660" s="171" t="str">
        <f>IF(Table1[[#This Row],[Multiple audience]]&lt;&gt;1,IF(Table1[[#This Row],[Builders / Management]]=1,1,""),"")</f>
        <v/>
      </c>
      <c r="CP660" s="171" t="str">
        <f>IF(Table1[[#This Row],[Multiple audience]]&lt;&gt;1,IF(Table1[[#This Row],[Energy / Sus Assessors]]=1,1,""),"")</f>
        <v/>
      </c>
      <c r="CQ660" s="171" t="str">
        <f>IF(Table1[[#This Row],[Multiple audience]]&lt;&gt;1,IF(Table1[[#This Row],[Semi-skilled]]=1,1,""),"")</f>
        <v/>
      </c>
      <c r="CR660" s="171" t="str">
        <f>IF(Table1[[#This Row],[Multiple audience]]&lt;&gt;1,IF(Table1[[#This Row],[Trades]]=1,1,""),"")</f>
        <v/>
      </c>
      <c r="CS660" s="171" t="str">
        <f>IF(Table1[[#This Row],[Multiple audience]]&lt;&gt;1,IF(Table1[[#This Row],[Other]]=1,1,""),"")</f>
        <v/>
      </c>
      <c r="CT660" s="171" t="str">
        <f>IF(SUM(Table1[[#This Row],[General Audience]:[Other]])&gt;1,1,"")</f>
        <v/>
      </c>
      <c r="CU660" s="171" t="str">
        <f>IF(Table1[[#This Row],[Various  ]]&lt;&gt;1,IF(Table1[[#This Row],[Calculator / Software]]=1,1,""),"")</f>
        <v/>
      </c>
      <c r="CV660" s="171" t="str">
        <f>IF(Table1[[#This Row],[Various  ]]&lt;&gt;1,IF(Table1[[#This Row],[Information  ]]=1,1,""),"")</f>
        <v/>
      </c>
      <c r="CW660" s="171" t="str">
        <f>IF(Table1[[#This Row],[Various  ]]&lt;&gt;1,IF(Table1[[#This Row],[Interactive Tool]]=1,1,""),"")</f>
        <v/>
      </c>
      <c r="CX660" s="171" t="str">
        <f>IF(Table1[[#This Row],[Various  ]]&lt;&gt;1,IF(Table1[[#This Row],[Technical Specifications]]=1,1,""),"")</f>
        <v/>
      </c>
      <c r="CY660" s="171" t="str">
        <f>IF(Table1[[#This Row],[Various  ]]&lt;&gt;1,IF(Table1[[#This Row],[Training Resources]]=1,1,""),"")</f>
        <v/>
      </c>
      <c r="CZ660" s="171" t="str">
        <f>IF(Table1[[#This Row],[Various  ]]&lt;&gt;1,IF(Table1[[#This Row],[Toolbox]]=1,1,""),"")</f>
        <v/>
      </c>
      <c r="DA660" s="169" t="str">
        <f>IF(Table1[[#This Row],[Various  ]]&lt;&gt;1,IF(Table1[[#This Row],[Video]]=1,1,""),"")</f>
        <v/>
      </c>
      <c r="DB660" s="169" t="str">
        <f>IF(Table1[[#This Row],[Various  ]]&lt;&gt;1,IF(Table1[[#This Row],[Case study]]=1,1,""),"")</f>
        <v/>
      </c>
      <c r="DC660" s="169" t="str">
        <f>IF(Table1[[#This Row],[Various  ]]&lt;&gt;1,IF(Table1[[#This Row],[Other   ]]=1,1,""),"")</f>
        <v/>
      </c>
      <c r="DD660" s="169" t="str">
        <f>IF(Table1[[#This Row],[Various  ]]&lt;&gt;1,IF(Table1[[#This Row],[Standards]]=1,1,""),"")</f>
        <v/>
      </c>
      <c r="DE660" s="169" t="str">
        <f>IF(Table1[[#This Row],[Various]]=1,1,IF(SUM(Table1[[#This Row],[Calculator / Software]:[Standards]])&gt;1,1,""))</f>
        <v/>
      </c>
      <c r="DF660" s="169" t="str">
        <f>IF(Table1[[#This Row],[Multiple NCC links]]&lt;&gt;1,IF(Table1[[#This Row],[Design]]=1,1,""),"")</f>
        <v/>
      </c>
      <c r="DG660" s="169" t="str">
        <f>IF(Table1[[#This Row],[Multiple NCC links]]&lt;&gt;1,IF(Table1[[#This Row],[Assessment / Verification]]=1,1,""),"")</f>
        <v/>
      </c>
      <c r="DH660" s="169" t="str">
        <f>IF(Table1[[#This Row],[Multiple NCC links]]&lt;&gt;1,IF(Table1[[#This Row],[Climate Specific ]]=1,1,""),"")</f>
        <v/>
      </c>
      <c r="DI660" s="169" t="str">
        <f>IF(Table1[[#This Row],[Multiple NCC links]]&lt;&gt;1,IF(Table1[[#This Row],[Alterations / Additions]]=1,1,""),"")</f>
        <v/>
      </c>
      <c r="DJ660" s="169" t="str">
        <f>IF(Table1[[#This Row],[Multiple NCC links]]&lt;&gt;1,IF(Table1[[#This Row],[Glazing]]=1,1,""),"")</f>
        <v/>
      </c>
      <c r="DK660" s="169" t="str">
        <f>IF(Table1[[#This Row],[Multiple NCC links]]&lt;&gt;1,IF(Table1[[#This Row],[Building Fabric / Thermal / Sealing]]=1,1,""),"")</f>
        <v/>
      </c>
      <c r="DL660" s="169" t="str">
        <f>IF(Table1[[#This Row],[Multiple NCC links]]&lt;&gt;1,IF(Table1[[#This Row],[Lighting]]=1,1,""),"")</f>
        <v/>
      </c>
      <c r="DM660" s="169" t="str">
        <f>IF(Table1[[#This Row],[Multiple NCC links]]&lt;&gt;1,IF(Table1[[#This Row],[HVAC]]=1,1,""),"")</f>
        <v/>
      </c>
      <c r="DN660" s="169" t="str">
        <f>IF(Table1[[#This Row],[Multiple NCC links]]&lt;&gt;1,IF(Table1[[#This Row],[Services]]=1,1,""),"")</f>
        <v/>
      </c>
      <c r="DO660" s="169" t="str">
        <f>IF(Table1[[#This Row],[Multiple NCC links]]&lt;&gt;1,IF(Table1[[#This Row],[Maintenance &amp; Monitoring]]=1,1,""),"")</f>
        <v/>
      </c>
      <c r="DP660" s="169" t="str">
        <f>IF(Table1[[#This Row],[Multiple NCC links]]&lt;&gt;1,IF(Table1[[#This Row],[Hand over / Operations]]=1,1,""),"")</f>
        <v/>
      </c>
      <c r="DQ660" s="169" t="str">
        <f>IF(Table1[[#This Row],[Multiple NCC links]]&lt;&gt;1,IF(Table1[[#This Row],[As built assessment]]=1,1,""),"")</f>
        <v/>
      </c>
      <c r="DR660" s="169" t="str">
        <f>IF(Table1[[#This Row],[Multiple NCC links]]&lt;&gt;1,IF(Table1[[#This Row],[Beyond compliance]]=1,1,""),"")</f>
        <v/>
      </c>
      <c r="DS660" s="169" t="str">
        <f>IF(SUM(Table1[[#This Row],[Design]:[Beyond compliance]])&gt;1,1,"")</f>
        <v/>
      </c>
      <c r="DT660" s="169" t="str">
        <f>IF(Table1[[#This Row],[Both Residential &amp; Commercial4]]&lt;&gt;1,IF(Table1[[#This Row],[Residential]]=1,1,""),"")</f>
        <v/>
      </c>
      <c r="DU660" s="169" t="str">
        <f>IF(Table1[[#This Row],[Both Residential &amp; Commercial4]]&lt;&gt;1,IF(Table1[[#This Row],[Commercial]]=1,1,""),"")</f>
        <v/>
      </c>
      <c r="DV660" s="169" t="str">
        <f>Table1[[#This Row],[Residential &amp; Commercial]]</f>
        <v/>
      </c>
      <c r="DW660" s="169"/>
    </row>
    <row r="661" spans="1:127" s="49" customFormat="1" ht="20.25" thickTop="1" thickBot="1" x14ac:dyDescent="0.35">
      <c r="A661" s="97"/>
      <c r="B661" s="97"/>
      <c r="C661" s="88"/>
      <c r="D661" s="88"/>
      <c r="E661" s="176"/>
      <c r="F661" s="176"/>
      <c r="G661" s="176"/>
      <c r="H661" s="176"/>
      <c r="I661" s="90" t="str">
        <f>IF(AND(Table1[[#This Row],[General]]=1,Table1[[#This Row],[Beginner]]=1,Table1[[#This Row],[Intermediate]]=1,Table1[[#This Row],[Advanced]]=1),1,"")</f>
        <v/>
      </c>
      <c r="J661" s="90" t="str">
        <f>CONCATENATE(IF(Table1[[#This Row],[General]]=1,"General, ",""), IF(Table1[[#This Row],[Beginner]]=1,"Beginner, ",""),IF(Table1[[#This Row],[Intermediate]]=1,"Intermediate, ",""), IF(Table1[[#This Row],[Advanced]]=1,"Advanced",""))</f>
        <v/>
      </c>
      <c r="K661" s="91"/>
      <c r="L661" s="179"/>
      <c r="M661" s="91"/>
      <c r="N661" s="91"/>
      <c r="O661" s="159"/>
      <c r="P661" s="91"/>
      <c r="Q661" s="91"/>
      <c r="R661" s="91"/>
      <c r="S66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61" s="102"/>
      <c r="U661" s="102"/>
      <c r="V661" s="240"/>
      <c r="W661" s="240"/>
      <c r="X661" s="102"/>
      <c r="Y661" s="102"/>
      <c r="Z661" s="102"/>
      <c r="AA661" s="102"/>
      <c r="AB661" s="102"/>
      <c r="AC661" s="102"/>
      <c r="AD661" s="102"/>
      <c r="AE661" s="102"/>
      <c r="AF661" s="102"/>
      <c r="AG66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61" s="103"/>
      <c r="AI661" s="103"/>
      <c r="AJ661" s="103"/>
      <c r="AK661" s="74" t="str">
        <f>CONCATENATE(IF(Table1[[#This Row],[Digital]]=1,"Digital, ",""),IF(Table1[[#This Row],[Face to Face]]=1,"Face to face, ",""),IF(Table1[[#This Row],[Blended]]=1,"Blended",""))</f>
        <v/>
      </c>
      <c r="AL661" s="99"/>
      <c r="AM661" s="104"/>
      <c r="AN661" s="130"/>
      <c r="AO661" s="94"/>
      <c r="AP661" s="182"/>
      <c r="AQ661" s="94"/>
      <c r="AR661" s="94"/>
      <c r="AS661" s="94"/>
      <c r="AT661" s="94"/>
      <c r="AU661" s="94"/>
      <c r="AV661" s="182"/>
      <c r="AW661" s="182"/>
      <c r="AX661" s="182"/>
      <c r="AY661" s="94"/>
      <c r="AZ66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6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61" s="95"/>
      <c r="BC661" s="95"/>
      <c r="BD661" s="90" t="str">
        <f>IF(AND(Table1[[#This Row],[Residential]]=1,Table1[[#This Row],[Commercial]]=1),1,"")</f>
        <v/>
      </c>
      <c r="BE661" s="90" t="str">
        <f>CONCATENATE(IF(Table1[[#This Row],[Residential]]=1,"Residential, ",""),IF(Table1[[#This Row],[Commercial]]=1,"Commercial",""))</f>
        <v/>
      </c>
      <c r="BF661" s="94"/>
      <c r="BG661" s="94"/>
      <c r="BH661" s="94"/>
      <c r="BI661" s="94"/>
      <c r="BJ661" s="94"/>
      <c r="BK661" s="94"/>
      <c r="BL661" s="94"/>
      <c r="BM661" s="182"/>
      <c r="BN661" s="94"/>
      <c r="BO66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61" s="178"/>
      <c r="BQ661" s="120"/>
      <c r="BR661" s="132"/>
      <c r="BS661" s="120"/>
      <c r="BT661" s="175"/>
      <c r="BU661" s="175"/>
      <c r="BV661" s="175"/>
      <c r="BW661" s="121"/>
      <c r="BX661" s="121"/>
      <c r="BY661" s="121"/>
      <c r="BZ661" s="227"/>
      <c r="CA66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61" s="48">
        <f>COUNTIF(Table1[[#This Row],[Validity]:[Alignment with NCC (Yes=1,No=0)]],"N/A")</f>
        <v>0</v>
      </c>
      <c r="CC661" s="48">
        <f>IF(ISERROR(Table1[[#This Row],[Total Quality Score (out of 10)]]/(4-Table1[[#This Row],[N/A Count]])),0,Table1[[#This Row],[Total Quality Score (out of 10)]]/(4-Table1[[#This Row],[N/A Count]]))</f>
        <v>0</v>
      </c>
      <c r="CD661" s="106"/>
      <c r="CE661" s="106"/>
      <c r="CF661" s="172" t="str">
        <f>IF(SUM(Table1[[#This Row],[Multiple]:[Level (all)62]])&lt;1,IF(Table1[[#This Row],[General]]=1,1,""),"")</f>
        <v/>
      </c>
      <c r="CG661" s="172" t="str">
        <f>IF(SUM(Table1[[#This Row],[Multiple]:[Level (all)62]])&lt;1,IF(Table1[[#This Row],[Beginner]]=1,1,""),"")</f>
        <v/>
      </c>
      <c r="CH661" s="171" t="str">
        <f>IF(SUM(Table1[[#This Row],[Multiple]:[Level (all)62]])&lt;1,IF(Table1[[#This Row],[Intermediate]]=1,1,""),"")</f>
        <v/>
      </c>
      <c r="CI661" s="171" t="str">
        <f>IF(SUM(Table1[[#This Row],[Multiple]:[Level (all)62]])&lt;1,IF(Table1[[#This Row],[Advanced]]=1,1,""),"")</f>
        <v/>
      </c>
      <c r="CJ661" s="171" t="str">
        <f>IF(AND(SUM(Table1[[#This Row],[General]:[Advanced]])&lt;4,SUM(Table1[[#This Row],[General]:[Advanced]])&gt;1),1,"")</f>
        <v/>
      </c>
      <c r="CK661" s="171" t="str">
        <f>Table1[[#This Row],[Level (all)]]</f>
        <v/>
      </c>
      <c r="CL661" s="171" t="str">
        <f>IF(Table1[[#This Row],[Multiple audience]]&lt;&gt;1,IF(Table1[[#This Row],[General Audience]]=1,1,""),"")</f>
        <v/>
      </c>
      <c r="CM661" s="171" t="str">
        <f>IF(Table1[[#This Row],[Multiple audience]]&lt;&gt;1,IF(Table1[[#This Row],[Planners / Designers ]]=1,1,""),"")</f>
        <v/>
      </c>
      <c r="CN661" s="171" t="str">
        <f>IF(Table1[[#This Row],[Multiple audience]]&lt;&gt;1,IF(Table1[[#This Row],[Regulatory Assessors]]=1,1,""),"")</f>
        <v/>
      </c>
      <c r="CO661" s="171" t="str">
        <f>IF(Table1[[#This Row],[Multiple audience]]&lt;&gt;1,IF(Table1[[#This Row],[Builders / Management]]=1,1,""),"")</f>
        <v/>
      </c>
      <c r="CP661" s="171" t="str">
        <f>IF(Table1[[#This Row],[Multiple audience]]&lt;&gt;1,IF(Table1[[#This Row],[Energy / Sus Assessors]]=1,1,""),"")</f>
        <v/>
      </c>
      <c r="CQ661" s="171" t="str">
        <f>IF(Table1[[#This Row],[Multiple audience]]&lt;&gt;1,IF(Table1[[#This Row],[Semi-skilled]]=1,1,""),"")</f>
        <v/>
      </c>
      <c r="CR661" s="171" t="str">
        <f>IF(Table1[[#This Row],[Multiple audience]]&lt;&gt;1,IF(Table1[[#This Row],[Trades]]=1,1,""),"")</f>
        <v/>
      </c>
      <c r="CS661" s="171" t="str">
        <f>IF(Table1[[#This Row],[Multiple audience]]&lt;&gt;1,IF(Table1[[#This Row],[Other]]=1,1,""),"")</f>
        <v/>
      </c>
      <c r="CT661" s="171" t="str">
        <f>IF(SUM(Table1[[#This Row],[General Audience]:[Other]])&gt;1,1,"")</f>
        <v/>
      </c>
      <c r="CU661" s="171" t="str">
        <f>IF(Table1[[#This Row],[Various  ]]&lt;&gt;1,IF(Table1[[#This Row],[Calculator / Software]]=1,1,""),"")</f>
        <v/>
      </c>
      <c r="CV661" s="171" t="str">
        <f>IF(Table1[[#This Row],[Various  ]]&lt;&gt;1,IF(Table1[[#This Row],[Information  ]]=1,1,""),"")</f>
        <v/>
      </c>
      <c r="CW661" s="171" t="str">
        <f>IF(Table1[[#This Row],[Various  ]]&lt;&gt;1,IF(Table1[[#This Row],[Interactive Tool]]=1,1,""),"")</f>
        <v/>
      </c>
      <c r="CX661" s="171" t="str">
        <f>IF(Table1[[#This Row],[Various  ]]&lt;&gt;1,IF(Table1[[#This Row],[Technical Specifications]]=1,1,""),"")</f>
        <v/>
      </c>
      <c r="CY661" s="171" t="str">
        <f>IF(Table1[[#This Row],[Various  ]]&lt;&gt;1,IF(Table1[[#This Row],[Training Resources]]=1,1,""),"")</f>
        <v/>
      </c>
      <c r="CZ661" s="171" t="str">
        <f>IF(Table1[[#This Row],[Various  ]]&lt;&gt;1,IF(Table1[[#This Row],[Toolbox]]=1,1,""),"")</f>
        <v/>
      </c>
      <c r="DA661" s="169" t="str">
        <f>IF(Table1[[#This Row],[Various  ]]&lt;&gt;1,IF(Table1[[#This Row],[Video]]=1,1,""),"")</f>
        <v/>
      </c>
      <c r="DB661" s="169" t="str">
        <f>IF(Table1[[#This Row],[Various  ]]&lt;&gt;1,IF(Table1[[#This Row],[Case study]]=1,1,""),"")</f>
        <v/>
      </c>
      <c r="DC661" s="169" t="str">
        <f>IF(Table1[[#This Row],[Various  ]]&lt;&gt;1,IF(Table1[[#This Row],[Other   ]]=1,1,""),"")</f>
        <v/>
      </c>
      <c r="DD661" s="169" t="str">
        <f>IF(Table1[[#This Row],[Various  ]]&lt;&gt;1,IF(Table1[[#This Row],[Standards]]=1,1,""),"")</f>
        <v/>
      </c>
      <c r="DE661" s="169" t="str">
        <f>IF(Table1[[#This Row],[Various]]=1,1,IF(SUM(Table1[[#This Row],[Calculator / Software]:[Standards]])&gt;1,1,""))</f>
        <v/>
      </c>
      <c r="DF661" s="169" t="str">
        <f>IF(Table1[[#This Row],[Multiple NCC links]]&lt;&gt;1,IF(Table1[[#This Row],[Design]]=1,1,""),"")</f>
        <v/>
      </c>
      <c r="DG661" s="169" t="str">
        <f>IF(Table1[[#This Row],[Multiple NCC links]]&lt;&gt;1,IF(Table1[[#This Row],[Assessment / Verification]]=1,1,""),"")</f>
        <v/>
      </c>
      <c r="DH661" s="169" t="str">
        <f>IF(Table1[[#This Row],[Multiple NCC links]]&lt;&gt;1,IF(Table1[[#This Row],[Climate Specific ]]=1,1,""),"")</f>
        <v/>
      </c>
      <c r="DI661" s="169" t="str">
        <f>IF(Table1[[#This Row],[Multiple NCC links]]&lt;&gt;1,IF(Table1[[#This Row],[Alterations / Additions]]=1,1,""),"")</f>
        <v/>
      </c>
      <c r="DJ661" s="169" t="str">
        <f>IF(Table1[[#This Row],[Multiple NCC links]]&lt;&gt;1,IF(Table1[[#This Row],[Glazing]]=1,1,""),"")</f>
        <v/>
      </c>
      <c r="DK661" s="169" t="str">
        <f>IF(Table1[[#This Row],[Multiple NCC links]]&lt;&gt;1,IF(Table1[[#This Row],[Building Fabric / Thermal / Sealing]]=1,1,""),"")</f>
        <v/>
      </c>
      <c r="DL661" s="169" t="str">
        <f>IF(Table1[[#This Row],[Multiple NCC links]]&lt;&gt;1,IF(Table1[[#This Row],[Lighting]]=1,1,""),"")</f>
        <v/>
      </c>
      <c r="DM661" s="169" t="str">
        <f>IF(Table1[[#This Row],[Multiple NCC links]]&lt;&gt;1,IF(Table1[[#This Row],[HVAC]]=1,1,""),"")</f>
        <v/>
      </c>
      <c r="DN661" s="169" t="str">
        <f>IF(Table1[[#This Row],[Multiple NCC links]]&lt;&gt;1,IF(Table1[[#This Row],[Services]]=1,1,""),"")</f>
        <v/>
      </c>
      <c r="DO661" s="169" t="str">
        <f>IF(Table1[[#This Row],[Multiple NCC links]]&lt;&gt;1,IF(Table1[[#This Row],[Maintenance &amp; Monitoring]]=1,1,""),"")</f>
        <v/>
      </c>
      <c r="DP661" s="169" t="str">
        <f>IF(Table1[[#This Row],[Multiple NCC links]]&lt;&gt;1,IF(Table1[[#This Row],[Hand over / Operations]]=1,1,""),"")</f>
        <v/>
      </c>
      <c r="DQ661" s="169" t="str">
        <f>IF(Table1[[#This Row],[Multiple NCC links]]&lt;&gt;1,IF(Table1[[#This Row],[As built assessment]]=1,1,""),"")</f>
        <v/>
      </c>
      <c r="DR661" s="169" t="str">
        <f>IF(Table1[[#This Row],[Multiple NCC links]]&lt;&gt;1,IF(Table1[[#This Row],[Beyond compliance]]=1,1,""),"")</f>
        <v/>
      </c>
      <c r="DS661" s="169" t="str">
        <f>IF(SUM(Table1[[#This Row],[Design]:[Beyond compliance]])&gt;1,1,"")</f>
        <v/>
      </c>
      <c r="DT661" s="169" t="str">
        <f>IF(Table1[[#This Row],[Both Residential &amp; Commercial4]]&lt;&gt;1,IF(Table1[[#This Row],[Residential]]=1,1,""),"")</f>
        <v/>
      </c>
      <c r="DU661" s="169" t="str">
        <f>IF(Table1[[#This Row],[Both Residential &amp; Commercial4]]&lt;&gt;1,IF(Table1[[#This Row],[Commercial]]=1,1,""),"")</f>
        <v/>
      </c>
      <c r="DV661" s="169" t="str">
        <f>Table1[[#This Row],[Residential &amp; Commercial]]</f>
        <v/>
      </c>
      <c r="DW661" s="169"/>
    </row>
    <row r="662" spans="1:127" s="49" customFormat="1" ht="20.25" thickTop="1" thickBot="1" x14ac:dyDescent="0.35">
      <c r="A662" s="97"/>
      <c r="B662" s="97"/>
      <c r="C662" s="88"/>
      <c r="D662" s="88"/>
      <c r="E662" s="176"/>
      <c r="F662" s="176"/>
      <c r="G662" s="176"/>
      <c r="H662" s="176"/>
      <c r="I662" s="90" t="str">
        <f>IF(AND(Table1[[#This Row],[General]]=1,Table1[[#This Row],[Beginner]]=1,Table1[[#This Row],[Intermediate]]=1,Table1[[#This Row],[Advanced]]=1),1,"")</f>
        <v/>
      </c>
      <c r="J662" s="90" t="str">
        <f>CONCATENATE(IF(Table1[[#This Row],[General]]=1,"General, ",""), IF(Table1[[#This Row],[Beginner]]=1,"Beginner, ",""),IF(Table1[[#This Row],[Intermediate]]=1,"Intermediate, ",""), IF(Table1[[#This Row],[Advanced]]=1,"Advanced",""))</f>
        <v/>
      </c>
      <c r="K662" s="91"/>
      <c r="L662" s="179"/>
      <c r="M662" s="91"/>
      <c r="N662" s="91"/>
      <c r="O662" s="159"/>
      <c r="P662" s="91"/>
      <c r="Q662" s="91"/>
      <c r="R662" s="91"/>
      <c r="S66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62" s="102"/>
      <c r="U662" s="102"/>
      <c r="V662" s="240"/>
      <c r="W662" s="240"/>
      <c r="X662" s="102"/>
      <c r="Y662" s="102"/>
      <c r="Z662" s="102"/>
      <c r="AA662" s="102"/>
      <c r="AB662" s="102"/>
      <c r="AC662" s="102"/>
      <c r="AD662" s="102"/>
      <c r="AE662" s="102"/>
      <c r="AF662" s="102"/>
      <c r="AG66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62" s="103"/>
      <c r="AI662" s="103"/>
      <c r="AJ662" s="103"/>
      <c r="AK662" s="74" t="str">
        <f>CONCATENATE(IF(Table1[[#This Row],[Digital]]=1,"Digital, ",""),IF(Table1[[#This Row],[Face to Face]]=1,"Face to face, ",""),IF(Table1[[#This Row],[Blended]]=1,"Blended",""))</f>
        <v/>
      </c>
      <c r="AL662" s="99"/>
      <c r="AM662" s="104"/>
      <c r="AN662" s="130"/>
      <c r="AO662" s="94"/>
      <c r="AP662" s="182"/>
      <c r="AQ662" s="94"/>
      <c r="AR662" s="94"/>
      <c r="AS662" s="94"/>
      <c r="AT662" s="94"/>
      <c r="AU662" s="94"/>
      <c r="AV662" s="182"/>
      <c r="AW662" s="182"/>
      <c r="AX662" s="182"/>
      <c r="AY662" s="94"/>
      <c r="AZ66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6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62" s="95"/>
      <c r="BC662" s="95"/>
      <c r="BD662" s="90" t="str">
        <f>IF(AND(Table1[[#This Row],[Residential]]=1,Table1[[#This Row],[Commercial]]=1),1,"")</f>
        <v/>
      </c>
      <c r="BE662" s="90" t="str">
        <f>CONCATENATE(IF(Table1[[#This Row],[Residential]]=1,"Residential, ",""),IF(Table1[[#This Row],[Commercial]]=1,"Commercial",""))</f>
        <v/>
      </c>
      <c r="BF662" s="94"/>
      <c r="BG662" s="94"/>
      <c r="BH662" s="94"/>
      <c r="BI662" s="94"/>
      <c r="BJ662" s="94"/>
      <c r="BK662" s="94"/>
      <c r="BL662" s="94"/>
      <c r="BM662" s="182"/>
      <c r="BN662" s="94"/>
      <c r="BO66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62" s="178"/>
      <c r="BQ662" s="120"/>
      <c r="BR662" s="132"/>
      <c r="BS662" s="120"/>
      <c r="BT662" s="175"/>
      <c r="BU662" s="175"/>
      <c r="BV662" s="175"/>
      <c r="BW662" s="121"/>
      <c r="BX662" s="121"/>
      <c r="BY662" s="121"/>
      <c r="BZ662" s="227"/>
      <c r="CA66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62" s="48">
        <f>COUNTIF(Table1[[#This Row],[Validity]:[Alignment with NCC (Yes=1,No=0)]],"N/A")</f>
        <v>0</v>
      </c>
      <c r="CC662" s="48">
        <f>IF(ISERROR(Table1[[#This Row],[Total Quality Score (out of 10)]]/(4-Table1[[#This Row],[N/A Count]])),0,Table1[[#This Row],[Total Quality Score (out of 10)]]/(4-Table1[[#This Row],[N/A Count]]))</f>
        <v>0</v>
      </c>
      <c r="CD662" s="106"/>
      <c r="CE662" s="106"/>
      <c r="CF662" s="172" t="str">
        <f>IF(SUM(Table1[[#This Row],[Multiple]:[Level (all)62]])&lt;1,IF(Table1[[#This Row],[General]]=1,1,""),"")</f>
        <v/>
      </c>
      <c r="CG662" s="172" t="str">
        <f>IF(SUM(Table1[[#This Row],[Multiple]:[Level (all)62]])&lt;1,IF(Table1[[#This Row],[Beginner]]=1,1,""),"")</f>
        <v/>
      </c>
      <c r="CH662" s="171" t="str">
        <f>IF(SUM(Table1[[#This Row],[Multiple]:[Level (all)62]])&lt;1,IF(Table1[[#This Row],[Intermediate]]=1,1,""),"")</f>
        <v/>
      </c>
      <c r="CI662" s="171" t="str">
        <f>IF(SUM(Table1[[#This Row],[Multiple]:[Level (all)62]])&lt;1,IF(Table1[[#This Row],[Advanced]]=1,1,""),"")</f>
        <v/>
      </c>
      <c r="CJ662" s="171" t="str">
        <f>IF(AND(SUM(Table1[[#This Row],[General]:[Advanced]])&lt;4,SUM(Table1[[#This Row],[General]:[Advanced]])&gt;1),1,"")</f>
        <v/>
      </c>
      <c r="CK662" s="171" t="str">
        <f>Table1[[#This Row],[Level (all)]]</f>
        <v/>
      </c>
      <c r="CL662" s="171" t="str">
        <f>IF(Table1[[#This Row],[Multiple audience]]&lt;&gt;1,IF(Table1[[#This Row],[General Audience]]=1,1,""),"")</f>
        <v/>
      </c>
      <c r="CM662" s="171" t="str">
        <f>IF(Table1[[#This Row],[Multiple audience]]&lt;&gt;1,IF(Table1[[#This Row],[Planners / Designers ]]=1,1,""),"")</f>
        <v/>
      </c>
      <c r="CN662" s="171" t="str">
        <f>IF(Table1[[#This Row],[Multiple audience]]&lt;&gt;1,IF(Table1[[#This Row],[Regulatory Assessors]]=1,1,""),"")</f>
        <v/>
      </c>
      <c r="CO662" s="171" t="str">
        <f>IF(Table1[[#This Row],[Multiple audience]]&lt;&gt;1,IF(Table1[[#This Row],[Builders / Management]]=1,1,""),"")</f>
        <v/>
      </c>
      <c r="CP662" s="171" t="str">
        <f>IF(Table1[[#This Row],[Multiple audience]]&lt;&gt;1,IF(Table1[[#This Row],[Energy / Sus Assessors]]=1,1,""),"")</f>
        <v/>
      </c>
      <c r="CQ662" s="171" t="str">
        <f>IF(Table1[[#This Row],[Multiple audience]]&lt;&gt;1,IF(Table1[[#This Row],[Semi-skilled]]=1,1,""),"")</f>
        <v/>
      </c>
      <c r="CR662" s="171" t="str">
        <f>IF(Table1[[#This Row],[Multiple audience]]&lt;&gt;1,IF(Table1[[#This Row],[Trades]]=1,1,""),"")</f>
        <v/>
      </c>
      <c r="CS662" s="171" t="str">
        <f>IF(Table1[[#This Row],[Multiple audience]]&lt;&gt;1,IF(Table1[[#This Row],[Other]]=1,1,""),"")</f>
        <v/>
      </c>
      <c r="CT662" s="171" t="str">
        <f>IF(SUM(Table1[[#This Row],[General Audience]:[Other]])&gt;1,1,"")</f>
        <v/>
      </c>
      <c r="CU662" s="171" t="str">
        <f>IF(Table1[[#This Row],[Various  ]]&lt;&gt;1,IF(Table1[[#This Row],[Calculator / Software]]=1,1,""),"")</f>
        <v/>
      </c>
      <c r="CV662" s="171" t="str">
        <f>IF(Table1[[#This Row],[Various  ]]&lt;&gt;1,IF(Table1[[#This Row],[Information  ]]=1,1,""),"")</f>
        <v/>
      </c>
      <c r="CW662" s="171" t="str">
        <f>IF(Table1[[#This Row],[Various  ]]&lt;&gt;1,IF(Table1[[#This Row],[Interactive Tool]]=1,1,""),"")</f>
        <v/>
      </c>
      <c r="CX662" s="171" t="str">
        <f>IF(Table1[[#This Row],[Various  ]]&lt;&gt;1,IF(Table1[[#This Row],[Technical Specifications]]=1,1,""),"")</f>
        <v/>
      </c>
      <c r="CY662" s="171" t="str">
        <f>IF(Table1[[#This Row],[Various  ]]&lt;&gt;1,IF(Table1[[#This Row],[Training Resources]]=1,1,""),"")</f>
        <v/>
      </c>
      <c r="CZ662" s="171" t="str">
        <f>IF(Table1[[#This Row],[Various  ]]&lt;&gt;1,IF(Table1[[#This Row],[Toolbox]]=1,1,""),"")</f>
        <v/>
      </c>
      <c r="DA662" s="169" t="str">
        <f>IF(Table1[[#This Row],[Various  ]]&lt;&gt;1,IF(Table1[[#This Row],[Video]]=1,1,""),"")</f>
        <v/>
      </c>
      <c r="DB662" s="169" t="str">
        <f>IF(Table1[[#This Row],[Various  ]]&lt;&gt;1,IF(Table1[[#This Row],[Case study]]=1,1,""),"")</f>
        <v/>
      </c>
      <c r="DC662" s="169" t="str">
        <f>IF(Table1[[#This Row],[Various  ]]&lt;&gt;1,IF(Table1[[#This Row],[Other   ]]=1,1,""),"")</f>
        <v/>
      </c>
      <c r="DD662" s="169" t="str">
        <f>IF(Table1[[#This Row],[Various  ]]&lt;&gt;1,IF(Table1[[#This Row],[Standards]]=1,1,""),"")</f>
        <v/>
      </c>
      <c r="DE662" s="169" t="str">
        <f>IF(Table1[[#This Row],[Various]]=1,1,IF(SUM(Table1[[#This Row],[Calculator / Software]:[Standards]])&gt;1,1,""))</f>
        <v/>
      </c>
      <c r="DF662" s="169" t="str">
        <f>IF(Table1[[#This Row],[Multiple NCC links]]&lt;&gt;1,IF(Table1[[#This Row],[Design]]=1,1,""),"")</f>
        <v/>
      </c>
      <c r="DG662" s="169" t="str">
        <f>IF(Table1[[#This Row],[Multiple NCC links]]&lt;&gt;1,IF(Table1[[#This Row],[Assessment / Verification]]=1,1,""),"")</f>
        <v/>
      </c>
      <c r="DH662" s="169" t="str">
        <f>IF(Table1[[#This Row],[Multiple NCC links]]&lt;&gt;1,IF(Table1[[#This Row],[Climate Specific ]]=1,1,""),"")</f>
        <v/>
      </c>
      <c r="DI662" s="169" t="str">
        <f>IF(Table1[[#This Row],[Multiple NCC links]]&lt;&gt;1,IF(Table1[[#This Row],[Alterations / Additions]]=1,1,""),"")</f>
        <v/>
      </c>
      <c r="DJ662" s="169" t="str">
        <f>IF(Table1[[#This Row],[Multiple NCC links]]&lt;&gt;1,IF(Table1[[#This Row],[Glazing]]=1,1,""),"")</f>
        <v/>
      </c>
      <c r="DK662" s="169" t="str">
        <f>IF(Table1[[#This Row],[Multiple NCC links]]&lt;&gt;1,IF(Table1[[#This Row],[Building Fabric / Thermal / Sealing]]=1,1,""),"")</f>
        <v/>
      </c>
      <c r="DL662" s="169" t="str">
        <f>IF(Table1[[#This Row],[Multiple NCC links]]&lt;&gt;1,IF(Table1[[#This Row],[Lighting]]=1,1,""),"")</f>
        <v/>
      </c>
      <c r="DM662" s="169" t="str">
        <f>IF(Table1[[#This Row],[Multiple NCC links]]&lt;&gt;1,IF(Table1[[#This Row],[HVAC]]=1,1,""),"")</f>
        <v/>
      </c>
      <c r="DN662" s="169" t="str">
        <f>IF(Table1[[#This Row],[Multiple NCC links]]&lt;&gt;1,IF(Table1[[#This Row],[Services]]=1,1,""),"")</f>
        <v/>
      </c>
      <c r="DO662" s="169" t="str">
        <f>IF(Table1[[#This Row],[Multiple NCC links]]&lt;&gt;1,IF(Table1[[#This Row],[Maintenance &amp; Monitoring]]=1,1,""),"")</f>
        <v/>
      </c>
      <c r="DP662" s="169" t="str">
        <f>IF(Table1[[#This Row],[Multiple NCC links]]&lt;&gt;1,IF(Table1[[#This Row],[Hand over / Operations]]=1,1,""),"")</f>
        <v/>
      </c>
      <c r="DQ662" s="169" t="str">
        <f>IF(Table1[[#This Row],[Multiple NCC links]]&lt;&gt;1,IF(Table1[[#This Row],[As built assessment]]=1,1,""),"")</f>
        <v/>
      </c>
      <c r="DR662" s="169" t="str">
        <f>IF(Table1[[#This Row],[Multiple NCC links]]&lt;&gt;1,IF(Table1[[#This Row],[Beyond compliance]]=1,1,""),"")</f>
        <v/>
      </c>
      <c r="DS662" s="169" t="str">
        <f>IF(SUM(Table1[[#This Row],[Design]:[Beyond compliance]])&gt;1,1,"")</f>
        <v/>
      </c>
      <c r="DT662" s="169" t="str">
        <f>IF(Table1[[#This Row],[Both Residential &amp; Commercial4]]&lt;&gt;1,IF(Table1[[#This Row],[Residential]]=1,1,""),"")</f>
        <v/>
      </c>
      <c r="DU662" s="169" t="str">
        <f>IF(Table1[[#This Row],[Both Residential &amp; Commercial4]]&lt;&gt;1,IF(Table1[[#This Row],[Commercial]]=1,1,""),"")</f>
        <v/>
      </c>
      <c r="DV662" s="169" t="str">
        <f>Table1[[#This Row],[Residential &amp; Commercial]]</f>
        <v/>
      </c>
      <c r="DW662" s="169"/>
    </row>
    <row r="663" spans="1:127" s="49" customFormat="1" ht="20.25" thickTop="1" thickBot="1" x14ac:dyDescent="0.35">
      <c r="A663" s="97"/>
      <c r="B663" s="97"/>
      <c r="C663" s="88"/>
      <c r="D663" s="88"/>
      <c r="E663" s="176"/>
      <c r="F663" s="176"/>
      <c r="G663" s="176"/>
      <c r="H663" s="176"/>
      <c r="I663" s="90" t="str">
        <f>IF(AND(Table1[[#This Row],[General]]=1,Table1[[#This Row],[Beginner]]=1,Table1[[#This Row],[Intermediate]]=1,Table1[[#This Row],[Advanced]]=1),1,"")</f>
        <v/>
      </c>
      <c r="J663" s="90" t="str">
        <f>CONCATENATE(IF(Table1[[#This Row],[General]]=1,"General, ",""), IF(Table1[[#This Row],[Beginner]]=1,"Beginner, ",""),IF(Table1[[#This Row],[Intermediate]]=1,"Intermediate, ",""), IF(Table1[[#This Row],[Advanced]]=1,"Advanced",""))</f>
        <v/>
      </c>
      <c r="K663" s="91"/>
      <c r="L663" s="179"/>
      <c r="M663" s="91"/>
      <c r="N663" s="91"/>
      <c r="O663" s="159"/>
      <c r="P663" s="91"/>
      <c r="Q663" s="91"/>
      <c r="R663" s="91"/>
      <c r="S66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63" s="102"/>
      <c r="U663" s="102"/>
      <c r="V663" s="240"/>
      <c r="W663" s="240"/>
      <c r="X663" s="102"/>
      <c r="Y663" s="102"/>
      <c r="Z663" s="102"/>
      <c r="AA663" s="102"/>
      <c r="AB663" s="102"/>
      <c r="AC663" s="102"/>
      <c r="AD663" s="102"/>
      <c r="AE663" s="102"/>
      <c r="AF663" s="102"/>
      <c r="AG66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63" s="103"/>
      <c r="AI663" s="103"/>
      <c r="AJ663" s="103"/>
      <c r="AK663" s="74" t="str">
        <f>CONCATENATE(IF(Table1[[#This Row],[Digital]]=1,"Digital, ",""),IF(Table1[[#This Row],[Face to Face]]=1,"Face to face, ",""),IF(Table1[[#This Row],[Blended]]=1,"Blended",""))</f>
        <v/>
      </c>
      <c r="AL663" s="99"/>
      <c r="AM663" s="104"/>
      <c r="AN663" s="130"/>
      <c r="AO663" s="94"/>
      <c r="AP663" s="182"/>
      <c r="AQ663" s="94"/>
      <c r="AR663" s="94"/>
      <c r="AS663" s="94"/>
      <c r="AT663" s="94"/>
      <c r="AU663" s="94"/>
      <c r="AV663" s="182"/>
      <c r="AW663" s="182"/>
      <c r="AX663" s="182"/>
      <c r="AY663" s="94"/>
      <c r="AZ66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6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63" s="95"/>
      <c r="BC663" s="95"/>
      <c r="BD663" s="90" t="str">
        <f>IF(AND(Table1[[#This Row],[Residential]]=1,Table1[[#This Row],[Commercial]]=1),1,"")</f>
        <v/>
      </c>
      <c r="BE663" s="90" t="str">
        <f>CONCATENATE(IF(Table1[[#This Row],[Residential]]=1,"Residential, ",""),IF(Table1[[#This Row],[Commercial]]=1,"Commercial",""))</f>
        <v/>
      </c>
      <c r="BF663" s="94"/>
      <c r="BG663" s="94"/>
      <c r="BH663" s="94"/>
      <c r="BI663" s="94"/>
      <c r="BJ663" s="94"/>
      <c r="BK663" s="94"/>
      <c r="BL663" s="94"/>
      <c r="BM663" s="182"/>
      <c r="BN663" s="94"/>
      <c r="BO66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63" s="178"/>
      <c r="BQ663" s="120"/>
      <c r="BR663" s="132"/>
      <c r="BS663" s="120"/>
      <c r="BT663" s="175"/>
      <c r="BU663" s="175"/>
      <c r="BV663" s="175"/>
      <c r="BW663" s="121"/>
      <c r="BX663" s="121"/>
      <c r="BY663" s="121"/>
      <c r="BZ663" s="227"/>
      <c r="CA66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63" s="48">
        <f>COUNTIF(Table1[[#This Row],[Validity]:[Alignment with NCC (Yes=1,No=0)]],"N/A")</f>
        <v>0</v>
      </c>
      <c r="CC663" s="48">
        <f>IF(ISERROR(Table1[[#This Row],[Total Quality Score (out of 10)]]/(4-Table1[[#This Row],[N/A Count]])),0,Table1[[#This Row],[Total Quality Score (out of 10)]]/(4-Table1[[#This Row],[N/A Count]]))</f>
        <v>0</v>
      </c>
      <c r="CD663" s="106"/>
      <c r="CE663" s="106"/>
      <c r="CF663" s="172" t="str">
        <f>IF(SUM(Table1[[#This Row],[Multiple]:[Level (all)62]])&lt;1,IF(Table1[[#This Row],[General]]=1,1,""),"")</f>
        <v/>
      </c>
      <c r="CG663" s="172" t="str">
        <f>IF(SUM(Table1[[#This Row],[Multiple]:[Level (all)62]])&lt;1,IF(Table1[[#This Row],[Beginner]]=1,1,""),"")</f>
        <v/>
      </c>
      <c r="CH663" s="171" t="str">
        <f>IF(SUM(Table1[[#This Row],[Multiple]:[Level (all)62]])&lt;1,IF(Table1[[#This Row],[Intermediate]]=1,1,""),"")</f>
        <v/>
      </c>
      <c r="CI663" s="171" t="str">
        <f>IF(SUM(Table1[[#This Row],[Multiple]:[Level (all)62]])&lt;1,IF(Table1[[#This Row],[Advanced]]=1,1,""),"")</f>
        <v/>
      </c>
      <c r="CJ663" s="171" t="str">
        <f>IF(AND(SUM(Table1[[#This Row],[General]:[Advanced]])&lt;4,SUM(Table1[[#This Row],[General]:[Advanced]])&gt;1),1,"")</f>
        <v/>
      </c>
      <c r="CK663" s="171" t="str">
        <f>Table1[[#This Row],[Level (all)]]</f>
        <v/>
      </c>
      <c r="CL663" s="171" t="str">
        <f>IF(Table1[[#This Row],[Multiple audience]]&lt;&gt;1,IF(Table1[[#This Row],[General Audience]]=1,1,""),"")</f>
        <v/>
      </c>
      <c r="CM663" s="171" t="str">
        <f>IF(Table1[[#This Row],[Multiple audience]]&lt;&gt;1,IF(Table1[[#This Row],[Planners / Designers ]]=1,1,""),"")</f>
        <v/>
      </c>
      <c r="CN663" s="171" t="str">
        <f>IF(Table1[[#This Row],[Multiple audience]]&lt;&gt;1,IF(Table1[[#This Row],[Regulatory Assessors]]=1,1,""),"")</f>
        <v/>
      </c>
      <c r="CO663" s="171" t="str">
        <f>IF(Table1[[#This Row],[Multiple audience]]&lt;&gt;1,IF(Table1[[#This Row],[Builders / Management]]=1,1,""),"")</f>
        <v/>
      </c>
      <c r="CP663" s="171" t="str">
        <f>IF(Table1[[#This Row],[Multiple audience]]&lt;&gt;1,IF(Table1[[#This Row],[Energy / Sus Assessors]]=1,1,""),"")</f>
        <v/>
      </c>
      <c r="CQ663" s="171" t="str">
        <f>IF(Table1[[#This Row],[Multiple audience]]&lt;&gt;1,IF(Table1[[#This Row],[Semi-skilled]]=1,1,""),"")</f>
        <v/>
      </c>
      <c r="CR663" s="171" t="str">
        <f>IF(Table1[[#This Row],[Multiple audience]]&lt;&gt;1,IF(Table1[[#This Row],[Trades]]=1,1,""),"")</f>
        <v/>
      </c>
      <c r="CS663" s="171" t="str">
        <f>IF(Table1[[#This Row],[Multiple audience]]&lt;&gt;1,IF(Table1[[#This Row],[Other]]=1,1,""),"")</f>
        <v/>
      </c>
      <c r="CT663" s="171" t="str">
        <f>IF(SUM(Table1[[#This Row],[General Audience]:[Other]])&gt;1,1,"")</f>
        <v/>
      </c>
      <c r="CU663" s="171" t="str">
        <f>IF(Table1[[#This Row],[Various  ]]&lt;&gt;1,IF(Table1[[#This Row],[Calculator / Software]]=1,1,""),"")</f>
        <v/>
      </c>
      <c r="CV663" s="171" t="str">
        <f>IF(Table1[[#This Row],[Various  ]]&lt;&gt;1,IF(Table1[[#This Row],[Information  ]]=1,1,""),"")</f>
        <v/>
      </c>
      <c r="CW663" s="171" t="str">
        <f>IF(Table1[[#This Row],[Various  ]]&lt;&gt;1,IF(Table1[[#This Row],[Interactive Tool]]=1,1,""),"")</f>
        <v/>
      </c>
      <c r="CX663" s="171" t="str">
        <f>IF(Table1[[#This Row],[Various  ]]&lt;&gt;1,IF(Table1[[#This Row],[Technical Specifications]]=1,1,""),"")</f>
        <v/>
      </c>
      <c r="CY663" s="171" t="str">
        <f>IF(Table1[[#This Row],[Various  ]]&lt;&gt;1,IF(Table1[[#This Row],[Training Resources]]=1,1,""),"")</f>
        <v/>
      </c>
      <c r="CZ663" s="171" t="str">
        <f>IF(Table1[[#This Row],[Various  ]]&lt;&gt;1,IF(Table1[[#This Row],[Toolbox]]=1,1,""),"")</f>
        <v/>
      </c>
      <c r="DA663" s="169" t="str">
        <f>IF(Table1[[#This Row],[Various  ]]&lt;&gt;1,IF(Table1[[#This Row],[Video]]=1,1,""),"")</f>
        <v/>
      </c>
      <c r="DB663" s="169" t="str">
        <f>IF(Table1[[#This Row],[Various  ]]&lt;&gt;1,IF(Table1[[#This Row],[Case study]]=1,1,""),"")</f>
        <v/>
      </c>
      <c r="DC663" s="169" t="str">
        <f>IF(Table1[[#This Row],[Various  ]]&lt;&gt;1,IF(Table1[[#This Row],[Other   ]]=1,1,""),"")</f>
        <v/>
      </c>
      <c r="DD663" s="169" t="str">
        <f>IF(Table1[[#This Row],[Various  ]]&lt;&gt;1,IF(Table1[[#This Row],[Standards]]=1,1,""),"")</f>
        <v/>
      </c>
      <c r="DE663" s="169" t="str">
        <f>IF(Table1[[#This Row],[Various]]=1,1,IF(SUM(Table1[[#This Row],[Calculator / Software]:[Standards]])&gt;1,1,""))</f>
        <v/>
      </c>
      <c r="DF663" s="169" t="str">
        <f>IF(Table1[[#This Row],[Multiple NCC links]]&lt;&gt;1,IF(Table1[[#This Row],[Design]]=1,1,""),"")</f>
        <v/>
      </c>
      <c r="DG663" s="169" t="str">
        <f>IF(Table1[[#This Row],[Multiple NCC links]]&lt;&gt;1,IF(Table1[[#This Row],[Assessment / Verification]]=1,1,""),"")</f>
        <v/>
      </c>
      <c r="DH663" s="169" t="str">
        <f>IF(Table1[[#This Row],[Multiple NCC links]]&lt;&gt;1,IF(Table1[[#This Row],[Climate Specific ]]=1,1,""),"")</f>
        <v/>
      </c>
      <c r="DI663" s="169" t="str">
        <f>IF(Table1[[#This Row],[Multiple NCC links]]&lt;&gt;1,IF(Table1[[#This Row],[Alterations / Additions]]=1,1,""),"")</f>
        <v/>
      </c>
      <c r="DJ663" s="169" t="str">
        <f>IF(Table1[[#This Row],[Multiple NCC links]]&lt;&gt;1,IF(Table1[[#This Row],[Glazing]]=1,1,""),"")</f>
        <v/>
      </c>
      <c r="DK663" s="169" t="str">
        <f>IF(Table1[[#This Row],[Multiple NCC links]]&lt;&gt;1,IF(Table1[[#This Row],[Building Fabric / Thermal / Sealing]]=1,1,""),"")</f>
        <v/>
      </c>
      <c r="DL663" s="169" t="str">
        <f>IF(Table1[[#This Row],[Multiple NCC links]]&lt;&gt;1,IF(Table1[[#This Row],[Lighting]]=1,1,""),"")</f>
        <v/>
      </c>
      <c r="DM663" s="169" t="str">
        <f>IF(Table1[[#This Row],[Multiple NCC links]]&lt;&gt;1,IF(Table1[[#This Row],[HVAC]]=1,1,""),"")</f>
        <v/>
      </c>
      <c r="DN663" s="169" t="str">
        <f>IF(Table1[[#This Row],[Multiple NCC links]]&lt;&gt;1,IF(Table1[[#This Row],[Services]]=1,1,""),"")</f>
        <v/>
      </c>
      <c r="DO663" s="169" t="str">
        <f>IF(Table1[[#This Row],[Multiple NCC links]]&lt;&gt;1,IF(Table1[[#This Row],[Maintenance &amp; Monitoring]]=1,1,""),"")</f>
        <v/>
      </c>
      <c r="DP663" s="169" t="str">
        <f>IF(Table1[[#This Row],[Multiple NCC links]]&lt;&gt;1,IF(Table1[[#This Row],[Hand over / Operations]]=1,1,""),"")</f>
        <v/>
      </c>
      <c r="DQ663" s="169" t="str">
        <f>IF(Table1[[#This Row],[Multiple NCC links]]&lt;&gt;1,IF(Table1[[#This Row],[As built assessment]]=1,1,""),"")</f>
        <v/>
      </c>
      <c r="DR663" s="169" t="str">
        <f>IF(Table1[[#This Row],[Multiple NCC links]]&lt;&gt;1,IF(Table1[[#This Row],[Beyond compliance]]=1,1,""),"")</f>
        <v/>
      </c>
      <c r="DS663" s="169" t="str">
        <f>IF(SUM(Table1[[#This Row],[Design]:[Beyond compliance]])&gt;1,1,"")</f>
        <v/>
      </c>
      <c r="DT663" s="169" t="str">
        <f>IF(Table1[[#This Row],[Both Residential &amp; Commercial4]]&lt;&gt;1,IF(Table1[[#This Row],[Residential]]=1,1,""),"")</f>
        <v/>
      </c>
      <c r="DU663" s="169" t="str">
        <f>IF(Table1[[#This Row],[Both Residential &amp; Commercial4]]&lt;&gt;1,IF(Table1[[#This Row],[Commercial]]=1,1,""),"")</f>
        <v/>
      </c>
      <c r="DV663" s="169" t="str">
        <f>Table1[[#This Row],[Residential &amp; Commercial]]</f>
        <v/>
      </c>
      <c r="DW663" s="169"/>
    </row>
    <row r="664" spans="1:127" s="49" customFormat="1" ht="20.25" thickTop="1" thickBot="1" x14ac:dyDescent="0.35">
      <c r="A664" s="97"/>
      <c r="B664" s="97"/>
      <c r="C664" s="88"/>
      <c r="D664" s="88"/>
      <c r="E664" s="176"/>
      <c r="F664" s="176"/>
      <c r="G664" s="176"/>
      <c r="H664" s="176"/>
      <c r="I664" s="90" t="str">
        <f>IF(AND(Table1[[#This Row],[General]]=1,Table1[[#This Row],[Beginner]]=1,Table1[[#This Row],[Intermediate]]=1,Table1[[#This Row],[Advanced]]=1),1,"")</f>
        <v/>
      </c>
      <c r="J664" s="90" t="str">
        <f>CONCATENATE(IF(Table1[[#This Row],[General]]=1,"General, ",""), IF(Table1[[#This Row],[Beginner]]=1,"Beginner, ",""),IF(Table1[[#This Row],[Intermediate]]=1,"Intermediate, ",""), IF(Table1[[#This Row],[Advanced]]=1,"Advanced",""))</f>
        <v/>
      </c>
      <c r="K664" s="91"/>
      <c r="L664" s="179"/>
      <c r="M664" s="91"/>
      <c r="N664" s="91"/>
      <c r="O664" s="159"/>
      <c r="P664" s="91"/>
      <c r="Q664" s="91"/>
      <c r="R664" s="91"/>
      <c r="S66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64" s="102"/>
      <c r="U664" s="102"/>
      <c r="V664" s="240"/>
      <c r="W664" s="240"/>
      <c r="X664" s="102"/>
      <c r="Y664" s="102"/>
      <c r="Z664" s="102"/>
      <c r="AA664" s="102"/>
      <c r="AB664" s="102"/>
      <c r="AC664" s="102"/>
      <c r="AD664" s="102"/>
      <c r="AE664" s="102"/>
      <c r="AF664" s="102"/>
      <c r="AG66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64" s="103"/>
      <c r="AI664" s="103"/>
      <c r="AJ664" s="103"/>
      <c r="AK664" s="74" t="str">
        <f>CONCATENATE(IF(Table1[[#This Row],[Digital]]=1,"Digital, ",""),IF(Table1[[#This Row],[Face to Face]]=1,"Face to face, ",""),IF(Table1[[#This Row],[Blended]]=1,"Blended",""))</f>
        <v/>
      </c>
      <c r="AL664" s="99"/>
      <c r="AM664" s="104"/>
      <c r="AN664" s="130"/>
      <c r="AO664" s="94"/>
      <c r="AP664" s="182"/>
      <c r="AQ664" s="94"/>
      <c r="AR664" s="94"/>
      <c r="AS664" s="94"/>
      <c r="AT664" s="94"/>
      <c r="AU664" s="94"/>
      <c r="AV664" s="182"/>
      <c r="AW664" s="182"/>
      <c r="AX664" s="182"/>
      <c r="AY664" s="94"/>
      <c r="AZ66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6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64" s="95"/>
      <c r="BC664" s="95"/>
      <c r="BD664" s="90" t="str">
        <f>IF(AND(Table1[[#This Row],[Residential]]=1,Table1[[#This Row],[Commercial]]=1),1,"")</f>
        <v/>
      </c>
      <c r="BE664" s="90" t="str">
        <f>CONCATENATE(IF(Table1[[#This Row],[Residential]]=1,"Residential, ",""),IF(Table1[[#This Row],[Commercial]]=1,"Commercial",""))</f>
        <v/>
      </c>
      <c r="BF664" s="94"/>
      <c r="BG664" s="94"/>
      <c r="BH664" s="94"/>
      <c r="BI664" s="94"/>
      <c r="BJ664" s="94"/>
      <c r="BK664" s="94"/>
      <c r="BL664" s="94"/>
      <c r="BM664" s="182"/>
      <c r="BN664" s="94"/>
      <c r="BO66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64" s="178"/>
      <c r="BQ664" s="120"/>
      <c r="BR664" s="132"/>
      <c r="BS664" s="120"/>
      <c r="BT664" s="175"/>
      <c r="BU664" s="175"/>
      <c r="BV664" s="175"/>
      <c r="BW664" s="121"/>
      <c r="BX664" s="121"/>
      <c r="BY664" s="121"/>
      <c r="BZ664" s="227"/>
      <c r="CA66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64" s="48">
        <f>COUNTIF(Table1[[#This Row],[Validity]:[Alignment with NCC (Yes=1,No=0)]],"N/A")</f>
        <v>0</v>
      </c>
      <c r="CC664" s="48">
        <f>IF(ISERROR(Table1[[#This Row],[Total Quality Score (out of 10)]]/(4-Table1[[#This Row],[N/A Count]])),0,Table1[[#This Row],[Total Quality Score (out of 10)]]/(4-Table1[[#This Row],[N/A Count]]))</f>
        <v>0</v>
      </c>
      <c r="CD664" s="106"/>
      <c r="CE664" s="106"/>
      <c r="CF664" s="172" t="str">
        <f>IF(SUM(Table1[[#This Row],[Multiple]:[Level (all)62]])&lt;1,IF(Table1[[#This Row],[General]]=1,1,""),"")</f>
        <v/>
      </c>
      <c r="CG664" s="172" t="str">
        <f>IF(SUM(Table1[[#This Row],[Multiple]:[Level (all)62]])&lt;1,IF(Table1[[#This Row],[Beginner]]=1,1,""),"")</f>
        <v/>
      </c>
      <c r="CH664" s="171" t="str">
        <f>IF(SUM(Table1[[#This Row],[Multiple]:[Level (all)62]])&lt;1,IF(Table1[[#This Row],[Intermediate]]=1,1,""),"")</f>
        <v/>
      </c>
      <c r="CI664" s="171" t="str">
        <f>IF(SUM(Table1[[#This Row],[Multiple]:[Level (all)62]])&lt;1,IF(Table1[[#This Row],[Advanced]]=1,1,""),"")</f>
        <v/>
      </c>
      <c r="CJ664" s="171" t="str">
        <f>IF(AND(SUM(Table1[[#This Row],[General]:[Advanced]])&lt;4,SUM(Table1[[#This Row],[General]:[Advanced]])&gt;1),1,"")</f>
        <v/>
      </c>
      <c r="CK664" s="171" t="str">
        <f>Table1[[#This Row],[Level (all)]]</f>
        <v/>
      </c>
      <c r="CL664" s="171" t="str">
        <f>IF(Table1[[#This Row],[Multiple audience]]&lt;&gt;1,IF(Table1[[#This Row],[General Audience]]=1,1,""),"")</f>
        <v/>
      </c>
      <c r="CM664" s="171" t="str">
        <f>IF(Table1[[#This Row],[Multiple audience]]&lt;&gt;1,IF(Table1[[#This Row],[Planners / Designers ]]=1,1,""),"")</f>
        <v/>
      </c>
      <c r="CN664" s="171" t="str">
        <f>IF(Table1[[#This Row],[Multiple audience]]&lt;&gt;1,IF(Table1[[#This Row],[Regulatory Assessors]]=1,1,""),"")</f>
        <v/>
      </c>
      <c r="CO664" s="171" t="str">
        <f>IF(Table1[[#This Row],[Multiple audience]]&lt;&gt;1,IF(Table1[[#This Row],[Builders / Management]]=1,1,""),"")</f>
        <v/>
      </c>
      <c r="CP664" s="171" t="str">
        <f>IF(Table1[[#This Row],[Multiple audience]]&lt;&gt;1,IF(Table1[[#This Row],[Energy / Sus Assessors]]=1,1,""),"")</f>
        <v/>
      </c>
      <c r="CQ664" s="171" t="str">
        <f>IF(Table1[[#This Row],[Multiple audience]]&lt;&gt;1,IF(Table1[[#This Row],[Semi-skilled]]=1,1,""),"")</f>
        <v/>
      </c>
      <c r="CR664" s="171" t="str">
        <f>IF(Table1[[#This Row],[Multiple audience]]&lt;&gt;1,IF(Table1[[#This Row],[Trades]]=1,1,""),"")</f>
        <v/>
      </c>
      <c r="CS664" s="171" t="str">
        <f>IF(Table1[[#This Row],[Multiple audience]]&lt;&gt;1,IF(Table1[[#This Row],[Other]]=1,1,""),"")</f>
        <v/>
      </c>
      <c r="CT664" s="171" t="str">
        <f>IF(SUM(Table1[[#This Row],[General Audience]:[Other]])&gt;1,1,"")</f>
        <v/>
      </c>
      <c r="CU664" s="171" t="str">
        <f>IF(Table1[[#This Row],[Various  ]]&lt;&gt;1,IF(Table1[[#This Row],[Calculator / Software]]=1,1,""),"")</f>
        <v/>
      </c>
      <c r="CV664" s="171" t="str">
        <f>IF(Table1[[#This Row],[Various  ]]&lt;&gt;1,IF(Table1[[#This Row],[Information  ]]=1,1,""),"")</f>
        <v/>
      </c>
      <c r="CW664" s="171" t="str">
        <f>IF(Table1[[#This Row],[Various  ]]&lt;&gt;1,IF(Table1[[#This Row],[Interactive Tool]]=1,1,""),"")</f>
        <v/>
      </c>
      <c r="CX664" s="171" t="str">
        <f>IF(Table1[[#This Row],[Various  ]]&lt;&gt;1,IF(Table1[[#This Row],[Technical Specifications]]=1,1,""),"")</f>
        <v/>
      </c>
      <c r="CY664" s="171" t="str">
        <f>IF(Table1[[#This Row],[Various  ]]&lt;&gt;1,IF(Table1[[#This Row],[Training Resources]]=1,1,""),"")</f>
        <v/>
      </c>
      <c r="CZ664" s="171" t="str">
        <f>IF(Table1[[#This Row],[Various  ]]&lt;&gt;1,IF(Table1[[#This Row],[Toolbox]]=1,1,""),"")</f>
        <v/>
      </c>
      <c r="DA664" s="169" t="str">
        <f>IF(Table1[[#This Row],[Various  ]]&lt;&gt;1,IF(Table1[[#This Row],[Video]]=1,1,""),"")</f>
        <v/>
      </c>
      <c r="DB664" s="169" t="str">
        <f>IF(Table1[[#This Row],[Various  ]]&lt;&gt;1,IF(Table1[[#This Row],[Case study]]=1,1,""),"")</f>
        <v/>
      </c>
      <c r="DC664" s="169" t="str">
        <f>IF(Table1[[#This Row],[Various  ]]&lt;&gt;1,IF(Table1[[#This Row],[Other   ]]=1,1,""),"")</f>
        <v/>
      </c>
      <c r="DD664" s="169" t="str">
        <f>IF(Table1[[#This Row],[Various  ]]&lt;&gt;1,IF(Table1[[#This Row],[Standards]]=1,1,""),"")</f>
        <v/>
      </c>
      <c r="DE664" s="169" t="str">
        <f>IF(Table1[[#This Row],[Various]]=1,1,IF(SUM(Table1[[#This Row],[Calculator / Software]:[Standards]])&gt;1,1,""))</f>
        <v/>
      </c>
      <c r="DF664" s="169" t="str">
        <f>IF(Table1[[#This Row],[Multiple NCC links]]&lt;&gt;1,IF(Table1[[#This Row],[Design]]=1,1,""),"")</f>
        <v/>
      </c>
      <c r="DG664" s="169" t="str">
        <f>IF(Table1[[#This Row],[Multiple NCC links]]&lt;&gt;1,IF(Table1[[#This Row],[Assessment / Verification]]=1,1,""),"")</f>
        <v/>
      </c>
      <c r="DH664" s="169" t="str">
        <f>IF(Table1[[#This Row],[Multiple NCC links]]&lt;&gt;1,IF(Table1[[#This Row],[Climate Specific ]]=1,1,""),"")</f>
        <v/>
      </c>
      <c r="DI664" s="169" t="str">
        <f>IF(Table1[[#This Row],[Multiple NCC links]]&lt;&gt;1,IF(Table1[[#This Row],[Alterations / Additions]]=1,1,""),"")</f>
        <v/>
      </c>
      <c r="DJ664" s="169" t="str">
        <f>IF(Table1[[#This Row],[Multiple NCC links]]&lt;&gt;1,IF(Table1[[#This Row],[Glazing]]=1,1,""),"")</f>
        <v/>
      </c>
      <c r="DK664" s="169" t="str">
        <f>IF(Table1[[#This Row],[Multiple NCC links]]&lt;&gt;1,IF(Table1[[#This Row],[Building Fabric / Thermal / Sealing]]=1,1,""),"")</f>
        <v/>
      </c>
      <c r="DL664" s="169" t="str">
        <f>IF(Table1[[#This Row],[Multiple NCC links]]&lt;&gt;1,IF(Table1[[#This Row],[Lighting]]=1,1,""),"")</f>
        <v/>
      </c>
      <c r="DM664" s="169" t="str">
        <f>IF(Table1[[#This Row],[Multiple NCC links]]&lt;&gt;1,IF(Table1[[#This Row],[HVAC]]=1,1,""),"")</f>
        <v/>
      </c>
      <c r="DN664" s="169" t="str">
        <f>IF(Table1[[#This Row],[Multiple NCC links]]&lt;&gt;1,IF(Table1[[#This Row],[Services]]=1,1,""),"")</f>
        <v/>
      </c>
      <c r="DO664" s="169" t="str">
        <f>IF(Table1[[#This Row],[Multiple NCC links]]&lt;&gt;1,IF(Table1[[#This Row],[Maintenance &amp; Monitoring]]=1,1,""),"")</f>
        <v/>
      </c>
      <c r="DP664" s="169" t="str">
        <f>IF(Table1[[#This Row],[Multiple NCC links]]&lt;&gt;1,IF(Table1[[#This Row],[Hand over / Operations]]=1,1,""),"")</f>
        <v/>
      </c>
      <c r="DQ664" s="169" t="str">
        <f>IF(Table1[[#This Row],[Multiple NCC links]]&lt;&gt;1,IF(Table1[[#This Row],[As built assessment]]=1,1,""),"")</f>
        <v/>
      </c>
      <c r="DR664" s="169" t="str">
        <f>IF(Table1[[#This Row],[Multiple NCC links]]&lt;&gt;1,IF(Table1[[#This Row],[Beyond compliance]]=1,1,""),"")</f>
        <v/>
      </c>
      <c r="DS664" s="169" t="str">
        <f>IF(SUM(Table1[[#This Row],[Design]:[Beyond compliance]])&gt;1,1,"")</f>
        <v/>
      </c>
      <c r="DT664" s="169" t="str">
        <f>IF(Table1[[#This Row],[Both Residential &amp; Commercial4]]&lt;&gt;1,IF(Table1[[#This Row],[Residential]]=1,1,""),"")</f>
        <v/>
      </c>
      <c r="DU664" s="169" t="str">
        <f>IF(Table1[[#This Row],[Both Residential &amp; Commercial4]]&lt;&gt;1,IF(Table1[[#This Row],[Commercial]]=1,1,""),"")</f>
        <v/>
      </c>
      <c r="DV664" s="169" t="str">
        <f>Table1[[#This Row],[Residential &amp; Commercial]]</f>
        <v/>
      </c>
      <c r="DW664" s="169"/>
    </row>
    <row r="665" spans="1:127" s="49" customFormat="1" ht="20.25" thickTop="1" thickBot="1" x14ac:dyDescent="0.35">
      <c r="A665" s="97"/>
      <c r="B665" s="97"/>
      <c r="C665" s="88"/>
      <c r="D665" s="88"/>
      <c r="E665" s="176"/>
      <c r="F665" s="176"/>
      <c r="G665" s="176"/>
      <c r="H665" s="176"/>
      <c r="I665" s="90" t="str">
        <f>IF(AND(Table1[[#This Row],[General]]=1,Table1[[#This Row],[Beginner]]=1,Table1[[#This Row],[Intermediate]]=1,Table1[[#This Row],[Advanced]]=1),1,"")</f>
        <v/>
      </c>
      <c r="J665" s="90" t="str">
        <f>CONCATENATE(IF(Table1[[#This Row],[General]]=1,"General, ",""), IF(Table1[[#This Row],[Beginner]]=1,"Beginner, ",""),IF(Table1[[#This Row],[Intermediate]]=1,"Intermediate, ",""), IF(Table1[[#This Row],[Advanced]]=1,"Advanced",""))</f>
        <v/>
      </c>
      <c r="K665" s="91"/>
      <c r="L665" s="179"/>
      <c r="M665" s="91"/>
      <c r="N665" s="91"/>
      <c r="O665" s="159"/>
      <c r="P665" s="91"/>
      <c r="Q665" s="91"/>
      <c r="R665" s="91"/>
      <c r="S66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65" s="102"/>
      <c r="U665" s="102"/>
      <c r="V665" s="240"/>
      <c r="W665" s="240"/>
      <c r="X665" s="102"/>
      <c r="Y665" s="102"/>
      <c r="Z665" s="102"/>
      <c r="AA665" s="102"/>
      <c r="AB665" s="102"/>
      <c r="AC665" s="102"/>
      <c r="AD665" s="102"/>
      <c r="AE665" s="102"/>
      <c r="AF665" s="102"/>
      <c r="AG66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65" s="103"/>
      <c r="AI665" s="103"/>
      <c r="AJ665" s="103"/>
      <c r="AK665" s="74" t="str">
        <f>CONCATENATE(IF(Table1[[#This Row],[Digital]]=1,"Digital, ",""),IF(Table1[[#This Row],[Face to Face]]=1,"Face to face, ",""),IF(Table1[[#This Row],[Blended]]=1,"Blended",""))</f>
        <v/>
      </c>
      <c r="AL665" s="99"/>
      <c r="AM665" s="104"/>
      <c r="AN665" s="130"/>
      <c r="AO665" s="94"/>
      <c r="AP665" s="182"/>
      <c r="AQ665" s="94"/>
      <c r="AR665" s="94"/>
      <c r="AS665" s="94"/>
      <c r="AT665" s="94"/>
      <c r="AU665" s="94"/>
      <c r="AV665" s="182"/>
      <c r="AW665" s="182"/>
      <c r="AX665" s="182"/>
      <c r="AY665" s="94"/>
      <c r="AZ66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6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65" s="95"/>
      <c r="BC665" s="95"/>
      <c r="BD665" s="90" t="str">
        <f>IF(AND(Table1[[#This Row],[Residential]]=1,Table1[[#This Row],[Commercial]]=1),1,"")</f>
        <v/>
      </c>
      <c r="BE665" s="90" t="str">
        <f>CONCATENATE(IF(Table1[[#This Row],[Residential]]=1,"Residential, ",""),IF(Table1[[#This Row],[Commercial]]=1,"Commercial",""))</f>
        <v/>
      </c>
      <c r="BF665" s="94"/>
      <c r="BG665" s="94"/>
      <c r="BH665" s="94"/>
      <c r="BI665" s="94"/>
      <c r="BJ665" s="94"/>
      <c r="BK665" s="94"/>
      <c r="BL665" s="94"/>
      <c r="BM665" s="182"/>
      <c r="BN665" s="94"/>
      <c r="BO66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65" s="178"/>
      <c r="BQ665" s="120"/>
      <c r="BR665" s="132"/>
      <c r="BS665" s="120"/>
      <c r="BT665" s="175"/>
      <c r="BU665" s="175"/>
      <c r="BV665" s="175"/>
      <c r="BW665" s="121"/>
      <c r="BX665" s="121"/>
      <c r="BY665" s="121"/>
      <c r="BZ665" s="227"/>
      <c r="CA66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65" s="48">
        <f>COUNTIF(Table1[[#This Row],[Validity]:[Alignment with NCC (Yes=1,No=0)]],"N/A")</f>
        <v>0</v>
      </c>
      <c r="CC665" s="48">
        <f>IF(ISERROR(Table1[[#This Row],[Total Quality Score (out of 10)]]/(4-Table1[[#This Row],[N/A Count]])),0,Table1[[#This Row],[Total Quality Score (out of 10)]]/(4-Table1[[#This Row],[N/A Count]]))</f>
        <v>0</v>
      </c>
      <c r="CD665" s="106"/>
      <c r="CE665" s="106"/>
      <c r="CF665" s="172" t="str">
        <f>IF(SUM(Table1[[#This Row],[Multiple]:[Level (all)62]])&lt;1,IF(Table1[[#This Row],[General]]=1,1,""),"")</f>
        <v/>
      </c>
      <c r="CG665" s="172" t="str">
        <f>IF(SUM(Table1[[#This Row],[Multiple]:[Level (all)62]])&lt;1,IF(Table1[[#This Row],[Beginner]]=1,1,""),"")</f>
        <v/>
      </c>
      <c r="CH665" s="171" t="str">
        <f>IF(SUM(Table1[[#This Row],[Multiple]:[Level (all)62]])&lt;1,IF(Table1[[#This Row],[Intermediate]]=1,1,""),"")</f>
        <v/>
      </c>
      <c r="CI665" s="171" t="str">
        <f>IF(SUM(Table1[[#This Row],[Multiple]:[Level (all)62]])&lt;1,IF(Table1[[#This Row],[Advanced]]=1,1,""),"")</f>
        <v/>
      </c>
      <c r="CJ665" s="171" t="str">
        <f>IF(AND(SUM(Table1[[#This Row],[General]:[Advanced]])&lt;4,SUM(Table1[[#This Row],[General]:[Advanced]])&gt;1),1,"")</f>
        <v/>
      </c>
      <c r="CK665" s="171" t="str">
        <f>Table1[[#This Row],[Level (all)]]</f>
        <v/>
      </c>
      <c r="CL665" s="171" t="str">
        <f>IF(Table1[[#This Row],[Multiple audience]]&lt;&gt;1,IF(Table1[[#This Row],[General Audience]]=1,1,""),"")</f>
        <v/>
      </c>
      <c r="CM665" s="171" t="str">
        <f>IF(Table1[[#This Row],[Multiple audience]]&lt;&gt;1,IF(Table1[[#This Row],[Planners / Designers ]]=1,1,""),"")</f>
        <v/>
      </c>
      <c r="CN665" s="171" t="str">
        <f>IF(Table1[[#This Row],[Multiple audience]]&lt;&gt;1,IF(Table1[[#This Row],[Regulatory Assessors]]=1,1,""),"")</f>
        <v/>
      </c>
      <c r="CO665" s="171" t="str">
        <f>IF(Table1[[#This Row],[Multiple audience]]&lt;&gt;1,IF(Table1[[#This Row],[Builders / Management]]=1,1,""),"")</f>
        <v/>
      </c>
      <c r="CP665" s="171" t="str">
        <f>IF(Table1[[#This Row],[Multiple audience]]&lt;&gt;1,IF(Table1[[#This Row],[Energy / Sus Assessors]]=1,1,""),"")</f>
        <v/>
      </c>
      <c r="CQ665" s="171" t="str">
        <f>IF(Table1[[#This Row],[Multiple audience]]&lt;&gt;1,IF(Table1[[#This Row],[Semi-skilled]]=1,1,""),"")</f>
        <v/>
      </c>
      <c r="CR665" s="171" t="str">
        <f>IF(Table1[[#This Row],[Multiple audience]]&lt;&gt;1,IF(Table1[[#This Row],[Trades]]=1,1,""),"")</f>
        <v/>
      </c>
      <c r="CS665" s="171" t="str">
        <f>IF(Table1[[#This Row],[Multiple audience]]&lt;&gt;1,IF(Table1[[#This Row],[Other]]=1,1,""),"")</f>
        <v/>
      </c>
      <c r="CT665" s="171" t="str">
        <f>IF(SUM(Table1[[#This Row],[General Audience]:[Other]])&gt;1,1,"")</f>
        <v/>
      </c>
      <c r="CU665" s="171" t="str">
        <f>IF(Table1[[#This Row],[Various  ]]&lt;&gt;1,IF(Table1[[#This Row],[Calculator / Software]]=1,1,""),"")</f>
        <v/>
      </c>
      <c r="CV665" s="171" t="str">
        <f>IF(Table1[[#This Row],[Various  ]]&lt;&gt;1,IF(Table1[[#This Row],[Information  ]]=1,1,""),"")</f>
        <v/>
      </c>
      <c r="CW665" s="171" t="str">
        <f>IF(Table1[[#This Row],[Various  ]]&lt;&gt;1,IF(Table1[[#This Row],[Interactive Tool]]=1,1,""),"")</f>
        <v/>
      </c>
      <c r="CX665" s="171" t="str">
        <f>IF(Table1[[#This Row],[Various  ]]&lt;&gt;1,IF(Table1[[#This Row],[Technical Specifications]]=1,1,""),"")</f>
        <v/>
      </c>
      <c r="CY665" s="171" t="str">
        <f>IF(Table1[[#This Row],[Various  ]]&lt;&gt;1,IF(Table1[[#This Row],[Training Resources]]=1,1,""),"")</f>
        <v/>
      </c>
      <c r="CZ665" s="171" t="str">
        <f>IF(Table1[[#This Row],[Various  ]]&lt;&gt;1,IF(Table1[[#This Row],[Toolbox]]=1,1,""),"")</f>
        <v/>
      </c>
      <c r="DA665" s="169" t="str">
        <f>IF(Table1[[#This Row],[Various  ]]&lt;&gt;1,IF(Table1[[#This Row],[Video]]=1,1,""),"")</f>
        <v/>
      </c>
      <c r="DB665" s="169" t="str">
        <f>IF(Table1[[#This Row],[Various  ]]&lt;&gt;1,IF(Table1[[#This Row],[Case study]]=1,1,""),"")</f>
        <v/>
      </c>
      <c r="DC665" s="169" t="str">
        <f>IF(Table1[[#This Row],[Various  ]]&lt;&gt;1,IF(Table1[[#This Row],[Other   ]]=1,1,""),"")</f>
        <v/>
      </c>
      <c r="DD665" s="169" t="str">
        <f>IF(Table1[[#This Row],[Various  ]]&lt;&gt;1,IF(Table1[[#This Row],[Standards]]=1,1,""),"")</f>
        <v/>
      </c>
      <c r="DE665" s="169" t="str">
        <f>IF(Table1[[#This Row],[Various]]=1,1,IF(SUM(Table1[[#This Row],[Calculator / Software]:[Standards]])&gt;1,1,""))</f>
        <v/>
      </c>
      <c r="DF665" s="169" t="str">
        <f>IF(Table1[[#This Row],[Multiple NCC links]]&lt;&gt;1,IF(Table1[[#This Row],[Design]]=1,1,""),"")</f>
        <v/>
      </c>
      <c r="DG665" s="169" t="str">
        <f>IF(Table1[[#This Row],[Multiple NCC links]]&lt;&gt;1,IF(Table1[[#This Row],[Assessment / Verification]]=1,1,""),"")</f>
        <v/>
      </c>
      <c r="DH665" s="169" t="str">
        <f>IF(Table1[[#This Row],[Multiple NCC links]]&lt;&gt;1,IF(Table1[[#This Row],[Climate Specific ]]=1,1,""),"")</f>
        <v/>
      </c>
      <c r="DI665" s="169" t="str">
        <f>IF(Table1[[#This Row],[Multiple NCC links]]&lt;&gt;1,IF(Table1[[#This Row],[Alterations / Additions]]=1,1,""),"")</f>
        <v/>
      </c>
      <c r="DJ665" s="169" t="str">
        <f>IF(Table1[[#This Row],[Multiple NCC links]]&lt;&gt;1,IF(Table1[[#This Row],[Glazing]]=1,1,""),"")</f>
        <v/>
      </c>
      <c r="DK665" s="169" t="str">
        <f>IF(Table1[[#This Row],[Multiple NCC links]]&lt;&gt;1,IF(Table1[[#This Row],[Building Fabric / Thermal / Sealing]]=1,1,""),"")</f>
        <v/>
      </c>
      <c r="DL665" s="169" t="str">
        <f>IF(Table1[[#This Row],[Multiple NCC links]]&lt;&gt;1,IF(Table1[[#This Row],[Lighting]]=1,1,""),"")</f>
        <v/>
      </c>
      <c r="DM665" s="169" t="str">
        <f>IF(Table1[[#This Row],[Multiple NCC links]]&lt;&gt;1,IF(Table1[[#This Row],[HVAC]]=1,1,""),"")</f>
        <v/>
      </c>
      <c r="DN665" s="169" t="str">
        <f>IF(Table1[[#This Row],[Multiple NCC links]]&lt;&gt;1,IF(Table1[[#This Row],[Services]]=1,1,""),"")</f>
        <v/>
      </c>
      <c r="DO665" s="169" t="str">
        <f>IF(Table1[[#This Row],[Multiple NCC links]]&lt;&gt;1,IF(Table1[[#This Row],[Maintenance &amp; Monitoring]]=1,1,""),"")</f>
        <v/>
      </c>
      <c r="DP665" s="169" t="str">
        <f>IF(Table1[[#This Row],[Multiple NCC links]]&lt;&gt;1,IF(Table1[[#This Row],[Hand over / Operations]]=1,1,""),"")</f>
        <v/>
      </c>
      <c r="DQ665" s="169" t="str">
        <f>IF(Table1[[#This Row],[Multiple NCC links]]&lt;&gt;1,IF(Table1[[#This Row],[As built assessment]]=1,1,""),"")</f>
        <v/>
      </c>
      <c r="DR665" s="169" t="str">
        <f>IF(Table1[[#This Row],[Multiple NCC links]]&lt;&gt;1,IF(Table1[[#This Row],[Beyond compliance]]=1,1,""),"")</f>
        <v/>
      </c>
      <c r="DS665" s="169" t="str">
        <f>IF(SUM(Table1[[#This Row],[Design]:[Beyond compliance]])&gt;1,1,"")</f>
        <v/>
      </c>
      <c r="DT665" s="169" t="str">
        <f>IF(Table1[[#This Row],[Both Residential &amp; Commercial4]]&lt;&gt;1,IF(Table1[[#This Row],[Residential]]=1,1,""),"")</f>
        <v/>
      </c>
      <c r="DU665" s="169" t="str">
        <f>IF(Table1[[#This Row],[Both Residential &amp; Commercial4]]&lt;&gt;1,IF(Table1[[#This Row],[Commercial]]=1,1,""),"")</f>
        <v/>
      </c>
      <c r="DV665" s="169" t="str">
        <f>Table1[[#This Row],[Residential &amp; Commercial]]</f>
        <v/>
      </c>
      <c r="DW665" s="169"/>
    </row>
    <row r="666" spans="1:127" s="49" customFormat="1" ht="20.25" thickTop="1" thickBot="1" x14ac:dyDescent="0.35">
      <c r="A666" s="97"/>
      <c r="B666" s="97"/>
      <c r="C666" s="88"/>
      <c r="D666" s="88"/>
      <c r="E666" s="176"/>
      <c r="F666" s="176"/>
      <c r="G666" s="176"/>
      <c r="H666" s="176"/>
      <c r="I666" s="90" t="str">
        <f>IF(AND(Table1[[#This Row],[General]]=1,Table1[[#This Row],[Beginner]]=1,Table1[[#This Row],[Intermediate]]=1,Table1[[#This Row],[Advanced]]=1),1,"")</f>
        <v/>
      </c>
      <c r="J666" s="90" t="str">
        <f>CONCATENATE(IF(Table1[[#This Row],[General]]=1,"General, ",""), IF(Table1[[#This Row],[Beginner]]=1,"Beginner, ",""),IF(Table1[[#This Row],[Intermediate]]=1,"Intermediate, ",""), IF(Table1[[#This Row],[Advanced]]=1,"Advanced",""))</f>
        <v/>
      </c>
      <c r="K666" s="91"/>
      <c r="L666" s="179"/>
      <c r="M666" s="91"/>
      <c r="N666" s="91"/>
      <c r="O666" s="159"/>
      <c r="P666" s="91"/>
      <c r="Q666" s="91"/>
      <c r="R666" s="91"/>
      <c r="S66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66" s="102"/>
      <c r="U666" s="102"/>
      <c r="V666" s="240"/>
      <c r="W666" s="240"/>
      <c r="X666" s="102"/>
      <c r="Y666" s="102"/>
      <c r="Z666" s="102"/>
      <c r="AA666" s="102"/>
      <c r="AB666" s="102"/>
      <c r="AC666" s="102"/>
      <c r="AD666" s="102"/>
      <c r="AE666" s="102"/>
      <c r="AF666" s="102"/>
      <c r="AG66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66" s="103"/>
      <c r="AI666" s="103"/>
      <c r="AJ666" s="103"/>
      <c r="AK666" s="74" t="str">
        <f>CONCATENATE(IF(Table1[[#This Row],[Digital]]=1,"Digital, ",""),IF(Table1[[#This Row],[Face to Face]]=1,"Face to face, ",""),IF(Table1[[#This Row],[Blended]]=1,"Blended",""))</f>
        <v/>
      </c>
      <c r="AL666" s="99"/>
      <c r="AM666" s="104"/>
      <c r="AN666" s="130"/>
      <c r="AO666" s="94"/>
      <c r="AP666" s="182"/>
      <c r="AQ666" s="94"/>
      <c r="AR666" s="94"/>
      <c r="AS666" s="94"/>
      <c r="AT666" s="94"/>
      <c r="AU666" s="94"/>
      <c r="AV666" s="182"/>
      <c r="AW666" s="182"/>
      <c r="AX666" s="182"/>
      <c r="AY666" s="94"/>
      <c r="AZ66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6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66" s="95"/>
      <c r="BC666" s="95"/>
      <c r="BD666" s="90" t="str">
        <f>IF(AND(Table1[[#This Row],[Residential]]=1,Table1[[#This Row],[Commercial]]=1),1,"")</f>
        <v/>
      </c>
      <c r="BE666" s="90" t="str">
        <f>CONCATENATE(IF(Table1[[#This Row],[Residential]]=1,"Residential, ",""),IF(Table1[[#This Row],[Commercial]]=1,"Commercial",""))</f>
        <v/>
      </c>
      <c r="BF666" s="94"/>
      <c r="BG666" s="94"/>
      <c r="BH666" s="94"/>
      <c r="BI666" s="94"/>
      <c r="BJ666" s="94"/>
      <c r="BK666" s="94"/>
      <c r="BL666" s="94"/>
      <c r="BM666" s="182"/>
      <c r="BN666" s="94"/>
      <c r="BO66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66" s="178"/>
      <c r="BQ666" s="120"/>
      <c r="BR666" s="132"/>
      <c r="BS666" s="120"/>
      <c r="BT666" s="175"/>
      <c r="BU666" s="175"/>
      <c r="BV666" s="175"/>
      <c r="BW666" s="121"/>
      <c r="BX666" s="121"/>
      <c r="BY666" s="121"/>
      <c r="BZ666" s="227"/>
      <c r="CA66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66" s="48">
        <f>COUNTIF(Table1[[#This Row],[Validity]:[Alignment with NCC (Yes=1,No=0)]],"N/A")</f>
        <v>0</v>
      </c>
      <c r="CC666" s="48">
        <f>IF(ISERROR(Table1[[#This Row],[Total Quality Score (out of 10)]]/(4-Table1[[#This Row],[N/A Count]])),0,Table1[[#This Row],[Total Quality Score (out of 10)]]/(4-Table1[[#This Row],[N/A Count]]))</f>
        <v>0</v>
      </c>
      <c r="CD666" s="106"/>
      <c r="CE666" s="106"/>
      <c r="CF666" s="172" t="str">
        <f>IF(SUM(Table1[[#This Row],[Multiple]:[Level (all)62]])&lt;1,IF(Table1[[#This Row],[General]]=1,1,""),"")</f>
        <v/>
      </c>
      <c r="CG666" s="172" t="str">
        <f>IF(SUM(Table1[[#This Row],[Multiple]:[Level (all)62]])&lt;1,IF(Table1[[#This Row],[Beginner]]=1,1,""),"")</f>
        <v/>
      </c>
      <c r="CH666" s="171" t="str">
        <f>IF(SUM(Table1[[#This Row],[Multiple]:[Level (all)62]])&lt;1,IF(Table1[[#This Row],[Intermediate]]=1,1,""),"")</f>
        <v/>
      </c>
      <c r="CI666" s="171" t="str">
        <f>IF(SUM(Table1[[#This Row],[Multiple]:[Level (all)62]])&lt;1,IF(Table1[[#This Row],[Advanced]]=1,1,""),"")</f>
        <v/>
      </c>
      <c r="CJ666" s="171" t="str">
        <f>IF(AND(SUM(Table1[[#This Row],[General]:[Advanced]])&lt;4,SUM(Table1[[#This Row],[General]:[Advanced]])&gt;1),1,"")</f>
        <v/>
      </c>
      <c r="CK666" s="171" t="str">
        <f>Table1[[#This Row],[Level (all)]]</f>
        <v/>
      </c>
      <c r="CL666" s="171" t="str">
        <f>IF(Table1[[#This Row],[Multiple audience]]&lt;&gt;1,IF(Table1[[#This Row],[General Audience]]=1,1,""),"")</f>
        <v/>
      </c>
      <c r="CM666" s="171" t="str">
        <f>IF(Table1[[#This Row],[Multiple audience]]&lt;&gt;1,IF(Table1[[#This Row],[Planners / Designers ]]=1,1,""),"")</f>
        <v/>
      </c>
      <c r="CN666" s="171" t="str">
        <f>IF(Table1[[#This Row],[Multiple audience]]&lt;&gt;1,IF(Table1[[#This Row],[Regulatory Assessors]]=1,1,""),"")</f>
        <v/>
      </c>
      <c r="CO666" s="171" t="str">
        <f>IF(Table1[[#This Row],[Multiple audience]]&lt;&gt;1,IF(Table1[[#This Row],[Builders / Management]]=1,1,""),"")</f>
        <v/>
      </c>
      <c r="CP666" s="171" t="str">
        <f>IF(Table1[[#This Row],[Multiple audience]]&lt;&gt;1,IF(Table1[[#This Row],[Energy / Sus Assessors]]=1,1,""),"")</f>
        <v/>
      </c>
      <c r="CQ666" s="171" t="str">
        <f>IF(Table1[[#This Row],[Multiple audience]]&lt;&gt;1,IF(Table1[[#This Row],[Semi-skilled]]=1,1,""),"")</f>
        <v/>
      </c>
      <c r="CR666" s="171" t="str">
        <f>IF(Table1[[#This Row],[Multiple audience]]&lt;&gt;1,IF(Table1[[#This Row],[Trades]]=1,1,""),"")</f>
        <v/>
      </c>
      <c r="CS666" s="171" t="str">
        <f>IF(Table1[[#This Row],[Multiple audience]]&lt;&gt;1,IF(Table1[[#This Row],[Other]]=1,1,""),"")</f>
        <v/>
      </c>
      <c r="CT666" s="171" t="str">
        <f>IF(SUM(Table1[[#This Row],[General Audience]:[Other]])&gt;1,1,"")</f>
        <v/>
      </c>
      <c r="CU666" s="171" t="str">
        <f>IF(Table1[[#This Row],[Various  ]]&lt;&gt;1,IF(Table1[[#This Row],[Calculator / Software]]=1,1,""),"")</f>
        <v/>
      </c>
      <c r="CV666" s="171" t="str">
        <f>IF(Table1[[#This Row],[Various  ]]&lt;&gt;1,IF(Table1[[#This Row],[Information  ]]=1,1,""),"")</f>
        <v/>
      </c>
      <c r="CW666" s="171" t="str">
        <f>IF(Table1[[#This Row],[Various  ]]&lt;&gt;1,IF(Table1[[#This Row],[Interactive Tool]]=1,1,""),"")</f>
        <v/>
      </c>
      <c r="CX666" s="171" t="str">
        <f>IF(Table1[[#This Row],[Various  ]]&lt;&gt;1,IF(Table1[[#This Row],[Technical Specifications]]=1,1,""),"")</f>
        <v/>
      </c>
      <c r="CY666" s="171" t="str">
        <f>IF(Table1[[#This Row],[Various  ]]&lt;&gt;1,IF(Table1[[#This Row],[Training Resources]]=1,1,""),"")</f>
        <v/>
      </c>
      <c r="CZ666" s="171" t="str">
        <f>IF(Table1[[#This Row],[Various  ]]&lt;&gt;1,IF(Table1[[#This Row],[Toolbox]]=1,1,""),"")</f>
        <v/>
      </c>
      <c r="DA666" s="169" t="str">
        <f>IF(Table1[[#This Row],[Various  ]]&lt;&gt;1,IF(Table1[[#This Row],[Video]]=1,1,""),"")</f>
        <v/>
      </c>
      <c r="DB666" s="169" t="str">
        <f>IF(Table1[[#This Row],[Various  ]]&lt;&gt;1,IF(Table1[[#This Row],[Case study]]=1,1,""),"")</f>
        <v/>
      </c>
      <c r="DC666" s="169" t="str">
        <f>IF(Table1[[#This Row],[Various  ]]&lt;&gt;1,IF(Table1[[#This Row],[Other   ]]=1,1,""),"")</f>
        <v/>
      </c>
      <c r="DD666" s="169" t="str">
        <f>IF(Table1[[#This Row],[Various  ]]&lt;&gt;1,IF(Table1[[#This Row],[Standards]]=1,1,""),"")</f>
        <v/>
      </c>
      <c r="DE666" s="169" t="str">
        <f>IF(Table1[[#This Row],[Various]]=1,1,IF(SUM(Table1[[#This Row],[Calculator / Software]:[Standards]])&gt;1,1,""))</f>
        <v/>
      </c>
      <c r="DF666" s="169" t="str">
        <f>IF(Table1[[#This Row],[Multiple NCC links]]&lt;&gt;1,IF(Table1[[#This Row],[Design]]=1,1,""),"")</f>
        <v/>
      </c>
      <c r="DG666" s="169" t="str">
        <f>IF(Table1[[#This Row],[Multiple NCC links]]&lt;&gt;1,IF(Table1[[#This Row],[Assessment / Verification]]=1,1,""),"")</f>
        <v/>
      </c>
      <c r="DH666" s="169" t="str">
        <f>IF(Table1[[#This Row],[Multiple NCC links]]&lt;&gt;1,IF(Table1[[#This Row],[Climate Specific ]]=1,1,""),"")</f>
        <v/>
      </c>
      <c r="DI666" s="169" t="str">
        <f>IF(Table1[[#This Row],[Multiple NCC links]]&lt;&gt;1,IF(Table1[[#This Row],[Alterations / Additions]]=1,1,""),"")</f>
        <v/>
      </c>
      <c r="DJ666" s="169" t="str">
        <f>IF(Table1[[#This Row],[Multiple NCC links]]&lt;&gt;1,IF(Table1[[#This Row],[Glazing]]=1,1,""),"")</f>
        <v/>
      </c>
      <c r="DK666" s="169" t="str">
        <f>IF(Table1[[#This Row],[Multiple NCC links]]&lt;&gt;1,IF(Table1[[#This Row],[Building Fabric / Thermal / Sealing]]=1,1,""),"")</f>
        <v/>
      </c>
      <c r="DL666" s="169" t="str">
        <f>IF(Table1[[#This Row],[Multiple NCC links]]&lt;&gt;1,IF(Table1[[#This Row],[Lighting]]=1,1,""),"")</f>
        <v/>
      </c>
      <c r="DM666" s="169" t="str">
        <f>IF(Table1[[#This Row],[Multiple NCC links]]&lt;&gt;1,IF(Table1[[#This Row],[HVAC]]=1,1,""),"")</f>
        <v/>
      </c>
      <c r="DN666" s="169" t="str">
        <f>IF(Table1[[#This Row],[Multiple NCC links]]&lt;&gt;1,IF(Table1[[#This Row],[Services]]=1,1,""),"")</f>
        <v/>
      </c>
      <c r="DO666" s="169" t="str">
        <f>IF(Table1[[#This Row],[Multiple NCC links]]&lt;&gt;1,IF(Table1[[#This Row],[Maintenance &amp; Monitoring]]=1,1,""),"")</f>
        <v/>
      </c>
      <c r="DP666" s="169" t="str">
        <f>IF(Table1[[#This Row],[Multiple NCC links]]&lt;&gt;1,IF(Table1[[#This Row],[Hand over / Operations]]=1,1,""),"")</f>
        <v/>
      </c>
      <c r="DQ666" s="169" t="str">
        <f>IF(Table1[[#This Row],[Multiple NCC links]]&lt;&gt;1,IF(Table1[[#This Row],[As built assessment]]=1,1,""),"")</f>
        <v/>
      </c>
      <c r="DR666" s="169" t="str">
        <f>IF(Table1[[#This Row],[Multiple NCC links]]&lt;&gt;1,IF(Table1[[#This Row],[Beyond compliance]]=1,1,""),"")</f>
        <v/>
      </c>
      <c r="DS666" s="169" t="str">
        <f>IF(SUM(Table1[[#This Row],[Design]:[Beyond compliance]])&gt;1,1,"")</f>
        <v/>
      </c>
      <c r="DT666" s="169" t="str">
        <f>IF(Table1[[#This Row],[Both Residential &amp; Commercial4]]&lt;&gt;1,IF(Table1[[#This Row],[Residential]]=1,1,""),"")</f>
        <v/>
      </c>
      <c r="DU666" s="169" t="str">
        <f>IF(Table1[[#This Row],[Both Residential &amp; Commercial4]]&lt;&gt;1,IF(Table1[[#This Row],[Commercial]]=1,1,""),"")</f>
        <v/>
      </c>
      <c r="DV666" s="169" t="str">
        <f>Table1[[#This Row],[Residential &amp; Commercial]]</f>
        <v/>
      </c>
      <c r="DW666" s="169"/>
    </row>
    <row r="667" spans="1:127" s="49" customFormat="1" ht="20.25" thickTop="1" thickBot="1" x14ac:dyDescent="0.35">
      <c r="A667" s="97"/>
      <c r="B667" s="97"/>
      <c r="C667" s="88"/>
      <c r="D667" s="88"/>
      <c r="E667" s="176"/>
      <c r="F667" s="176"/>
      <c r="G667" s="176"/>
      <c r="H667" s="176"/>
      <c r="I667" s="90" t="str">
        <f>IF(AND(Table1[[#This Row],[General]]=1,Table1[[#This Row],[Beginner]]=1,Table1[[#This Row],[Intermediate]]=1,Table1[[#This Row],[Advanced]]=1),1,"")</f>
        <v/>
      </c>
      <c r="J667" s="90" t="str">
        <f>CONCATENATE(IF(Table1[[#This Row],[General]]=1,"General, ",""), IF(Table1[[#This Row],[Beginner]]=1,"Beginner, ",""),IF(Table1[[#This Row],[Intermediate]]=1,"Intermediate, ",""), IF(Table1[[#This Row],[Advanced]]=1,"Advanced",""))</f>
        <v/>
      </c>
      <c r="K667" s="91"/>
      <c r="L667" s="179"/>
      <c r="M667" s="91"/>
      <c r="N667" s="91"/>
      <c r="O667" s="159"/>
      <c r="P667" s="91"/>
      <c r="Q667" s="91"/>
      <c r="R667" s="91"/>
      <c r="S66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67" s="102"/>
      <c r="U667" s="102"/>
      <c r="V667" s="240"/>
      <c r="W667" s="240"/>
      <c r="X667" s="102"/>
      <c r="Y667" s="102"/>
      <c r="Z667" s="102"/>
      <c r="AA667" s="102"/>
      <c r="AB667" s="102"/>
      <c r="AC667" s="102"/>
      <c r="AD667" s="102"/>
      <c r="AE667" s="102"/>
      <c r="AF667" s="102"/>
      <c r="AG66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67" s="103"/>
      <c r="AI667" s="103"/>
      <c r="AJ667" s="103"/>
      <c r="AK667" s="74" t="str">
        <f>CONCATENATE(IF(Table1[[#This Row],[Digital]]=1,"Digital, ",""),IF(Table1[[#This Row],[Face to Face]]=1,"Face to face, ",""),IF(Table1[[#This Row],[Blended]]=1,"Blended",""))</f>
        <v/>
      </c>
      <c r="AL667" s="99"/>
      <c r="AM667" s="104"/>
      <c r="AN667" s="130"/>
      <c r="AO667" s="94"/>
      <c r="AP667" s="182"/>
      <c r="AQ667" s="94"/>
      <c r="AR667" s="94"/>
      <c r="AS667" s="94"/>
      <c r="AT667" s="94"/>
      <c r="AU667" s="94"/>
      <c r="AV667" s="182"/>
      <c r="AW667" s="182"/>
      <c r="AX667" s="182"/>
      <c r="AY667" s="94"/>
      <c r="AZ66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6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67" s="95"/>
      <c r="BC667" s="95"/>
      <c r="BD667" s="90" t="str">
        <f>IF(AND(Table1[[#This Row],[Residential]]=1,Table1[[#This Row],[Commercial]]=1),1,"")</f>
        <v/>
      </c>
      <c r="BE667" s="90" t="str">
        <f>CONCATENATE(IF(Table1[[#This Row],[Residential]]=1,"Residential, ",""),IF(Table1[[#This Row],[Commercial]]=1,"Commercial",""))</f>
        <v/>
      </c>
      <c r="BF667" s="94"/>
      <c r="BG667" s="94"/>
      <c r="BH667" s="94"/>
      <c r="BI667" s="94"/>
      <c r="BJ667" s="94"/>
      <c r="BK667" s="94"/>
      <c r="BL667" s="94"/>
      <c r="BM667" s="182"/>
      <c r="BN667" s="94"/>
      <c r="BO66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67" s="178"/>
      <c r="BQ667" s="120"/>
      <c r="BR667" s="132"/>
      <c r="BS667" s="120"/>
      <c r="BT667" s="175"/>
      <c r="BU667" s="175"/>
      <c r="BV667" s="175"/>
      <c r="BW667" s="121"/>
      <c r="BX667" s="121"/>
      <c r="BY667" s="121"/>
      <c r="BZ667" s="227"/>
      <c r="CA66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67" s="48">
        <f>COUNTIF(Table1[[#This Row],[Validity]:[Alignment with NCC (Yes=1,No=0)]],"N/A")</f>
        <v>0</v>
      </c>
      <c r="CC667" s="48">
        <f>IF(ISERROR(Table1[[#This Row],[Total Quality Score (out of 10)]]/(4-Table1[[#This Row],[N/A Count]])),0,Table1[[#This Row],[Total Quality Score (out of 10)]]/(4-Table1[[#This Row],[N/A Count]]))</f>
        <v>0</v>
      </c>
      <c r="CD667" s="106"/>
      <c r="CE667" s="106"/>
      <c r="CF667" s="172" t="str">
        <f>IF(SUM(Table1[[#This Row],[Multiple]:[Level (all)62]])&lt;1,IF(Table1[[#This Row],[General]]=1,1,""),"")</f>
        <v/>
      </c>
      <c r="CG667" s="172" t="str">
        <f>IF(SUM(Table1[[#This Row],[Multiple]:[Level (all)62]])&lt;1,IF(Table1[[#This Row],[Beginner]]=1,1,""),"")</f>
        <v/>
      </c>
      <c r="CH667" s="171" t="str">
        <f>IF(SUM(Table1[[#This Row],[Multiple]:[Level (all)62]])&lt;1,IF(Table1[[#This Row],[Intermediate]]=1,1,""),"")</f>
        <v/>
      </c>
      <c r="CI667" s="171" t="str">
        <f>IF(SUM(Table1[[#This Row],[Multiple]:[Level (all)62]])&lt;1,IF(Table1[[#This Row],[Advanced]]=1,1,""),"")</f>
        <v/>
      </c>
      <c r="CJ667" s="171" t="str">
        <f>IF(AND(SUM(Table1[[#This Row],[General]:[Advanced]])&lt;4,SUM(Table1[[#This Row],[General]:[Advanced]])&gt;1),1,"")</f>
        <v/>
      </c>
      <c r="CK667" s="171" t="str">
        <f>Table1[[#This Row],[Level (all)]]</f>
        <v/>
      </c>
      <c r="CL667" s="171" t="str">
        <f>IF(Table1[[#This Row],[Multiple audience]]&lt;&gt;1,IF(Table1[[#This Row],[General Audience]]=1,1,""),"")</f>
        <v/>
      </c>
      <c r="CM667" s="171" t="str">
        <f>IF(Table1[[#This Row],[Multiple audience]]&lt;&gt;1,IF(Table1[[#This Row],[Planners / Designers ]]=1,1,""),"")</f>
        <v/>
      </c>
      <c r="CN667" s="171" t="str">
        <f>IF(Table1[[#This Row],[Multiple audience]]&lt;&gt;1,IF(Table1[[#This Row],[Regulatory Assessors]]=1,1,""),"")</f>
        <v/>
      </c>
      <c r="CO667" s="171" t="str">
        <f>IF(Table1[[#This Row],[Multiple audience]]&lt;&gt;1,IF(Table1[[#This Row],[Builders / Management]]=1,1,""),"")</f>
        <v/>
      </c>
      <c r="CP667" s="171" t="str">
        <f>IF(Table1[[#This Row],[Multiple audience]]&lt;&gt;1,IF(Table1[[#This Row],[Energy / Sus Assessors]]=1,1,""),"")</f>
        <v/>
      </c>
      <c r="CQ667" s="171" t="str">
        <f>IF(Table1[[#This Row],[Multiple audience]]&lt;&gt;1,IF(Table1[[#This Row],[Semi-skilled]]=1,1,""),"")</f>
        <v/>
      </c>
      <c r="CR667" s="171" t="str">
        <f>IF(Table1[[#This Row],[Multiple audience]]&lt;&gt;1,IF(Table1[[#This Row],[Trades]]=1,1,""),"")</f>
        <v/>
      </c>
      <c r="CS667" s="171" t="str">
        <f>IF(Table1[[#This Row],[Multiple audience]]&lt;&gt;1,IF(Table1[[#This Row],[Other]]=1,1,""),"")</f>
        <v/>
      </c>
      <c r="CT667" s="171" t="str">
        <f>IF(SUM(Table1[[#This Row],[General Audience]:[Other]])&gt;1,1,"")</f>
        <v/>
      </c>
      <c r="CU667" s="171" t="str">
        <f>IF(Table1[[#This Row],[Various  ]]&lt;&gt;1,IF(Table1[[#This Row],[Calculator / Software]]=1,1,""),"")</f>
        <v/>
      </c>
      <c r="CV667" s="171" t="str">
        <f>IF(Table1[[#This Row],[Various  ]]&lt;&gt;1,IF(Table1[[#This Row],[Information  ]]=1,1,""),"")</f>
        <v/>
      </c>
      <c r="CW667" s="171" t="str">
        <f>IF(Table1[[#This Row],[Various  ]]&lt;&gt;1,IF(Table1[[#This Row],[Interactive Tool]]=1,1,""),"")</f>
        <v/>
      </c>
      <c r="CX667" s="171" t="str">
        <f>IF(Table1[[#This Row],[Various  ]]&lt;&gt;1,IF(Table1[[#This Row],[Technical Specifications]]=1,1,""),"")</f>
        <v/>
      </c>
      <c r="CY667" s="171" t="str">
        <f>IF(Table1[[#This Row],[Various  ]]&lt;&gt;1,IF(Table1[[#This Row],[Training Resources]]=1,1,""),"")</f>
        <v/>
      </c>
      <c r="CZ667" s="171" t="str">
        <f>IF(Table1[[#This Row],[Various  ]]&lt;&gt;1,IF(Table1[[#This Row],[Toolbox]]=1,1,""),"")</f>
        <v/>
      </c>
      <c r="DA667" s="169" t="str">
        <f>IF(Table1[[#This Row],[Various  ]]&lt;&gt;1,IF(Table1[[#This Row],[Video]]=1,1,""),"")</f>
        <v/>
      </c>
      <c r="DB667" s="169" t="str">
        <f>IF(Table1[[#This Row],[Various  ]]&lt;&gt;1,IF(Table1[[#This Row],[Case study]]=1,1,""),"")</f>
        <v/>
      </c>
      <c r="DC667" s="169" t="str">
        <f>IF(Table1[[#This Row],[Various  ]]&lt;&gt;1,IF(Table1[[#This Row],[Other   ]]=1,1,""),"")</f>
        <v/>
      </c>
      <c r="DD667" s="169" t="str">
        <f>IF(Table1[[#This Row],[Various  ]]&lt;&gt;1,IF(Table1[[#This Row],[Standards]]=1,1,""),"")</f>
        <v/>
      </c>
      <c r="DE667" s="169" t="str">
        <f>IF(Table1[[#This Row],[Various]]=1,1,IF(SUM(Table1[[#This Row],[Calculator / Software]:[Standards]])&gt;1,1,""))</f>
        <v/>
      </c>
      <c r="DF667" s="169" t="str">
        <f>IF(Table1[[#This Row],[Multiple NCC links]]&lt;&gt;1,IF(Table1[[#This Row],[Design]]=1,1,""),"")</f>
        <v/>
      </c>
      <c r="DG667" s="169" t="str">
        <f>IF(Table1[[#This Row],[Multiple NCC links]]&lt;&gt;1,IF(Table1[[#This Row],[Assessment / Verification]]=1,1,""),"")</f>
        <v/>
      </c>
      <c r="DH667" s="169" t="str">
        <f>IF(Table1[[#This Row],[Multiple NCC links]]&lt;&gt;1,IF(Table1[[#This Row],[Climate Specific ]]=1,1,""),"")</f>
        <v/>
      </c>
      <c r="DI667" s="169" t="str">
        <f>IF(Table1[[#This Row],[Multiple NCC links]]&lt;&gt;1,IF(Table1[[#This Row],[Alterations / Additions]]=1,1,""),"")</f>
        <v/>
      </c>
      <c r="DJ667" s="169" t="str">
        <f>IF(Table1[[#This Row],[Multiple NCC links]]&lt;&gt;1,IF(Table1[[#This Row],[Glazing]]=1,1,""),"")</f>
        <v/>
      </c>
      <c r="DK667" s="169" t="str">
        <f>IF(Table1[[#This Row],[Multiple NCC links]]&lt;&gt;1,IF(Table1[[#This Row],[Building Fabric / Thermal / Sealing]]=1,1,""),"")</f>
        <v/>
      </c>
      <c r="DL667" s="169" t="str">
        <f>IF(Table1[[#This Row],[Multiple NCC links]]&lt;&gt;1,IF(Table1[[#This Row],[Lighting]]=1,1,""),"")</f>
        <v/>
      </c>
      <c r="DM667" s="169" t="str">
        <f>IF(Table1[[#This Row],[Multiple NCC links]]&lt;&gt;1,IF(Table1[[#This Row],[HVAC]]=1,1,""),"")</f>
        <v/>
      </c>
      <c r="DN667" s="169" t="str">
        <f>IF(Table1[[#This Row],[Multiple NCC links]]&lt;&gt;1,IF(Table1[[#This Row],[Services]]=1,1,""),"")</f>
        <v/>
      </c>
      <c r="DO667" s="169" t="str">
        <f>IF(Table1[[#This Row],[Multiple NCC links]]&lt;&gt;1,IF(Table1[[#This Row],[Maintenance &amp; Monitoring]]=1,1,""),"")</f>
        <v/>
      </c>
      <c r="DP667" s="169" t="str">
        <f>IF(Table1[[#This Row],[Multiple NCC links]]&lt;&gt;1,IF(Table1[[#This Row],[Hand over / Operations]]=1,1,""),"")</f>
        <v/>
      </c>
      <c r="DQ667" s="169" t="str">
        <f>IF(Table1[[#This Row],[Multiple NCC links]]&lt;&gt;1,IF(Table1[[#This Row],[As built assessment]]=1,1,""),"")</f>
        <v/>
      </c>
      <c r="DR667" s="169" t="str">
        <f>IF(Table1[[#This Row],[Multiple NCC links]]&lt;&gt;1,IF(Table1[[#This Row],[Beyond compliance]]=1,1,""),"")</f>
        <v/>
      </c>
      <c r="DS667" s="169" t="str">
        <f>IF(SUM(Table1[[#This Row],[Design]:[Beyond compliance]])&gt;1,1,"")</f>
        <v/>
      </c>
      <c r="DT667" s="169" t="str">
        <f>IF(Table1[[#This Row],[Both Residential &amp; Commercial4]]&lt;&gt;1,IF(Table1[[#This Row],[Residential]]=1,1,""),"")</f>
        <v/>
      </c>
      <c r="DU667" s="169" t="str">
        <f>IF(Table1[[#This Row],[Both Residential &amp; Commercial4]]&lt;&gt;1,IF(Table1[[#This Row],[Commercial]]=1,1,""),"")</f>
        <v/>
      </c>
      <c r="DV667" s="169" t="str">
        <f>Table1[[#This Row],[Residential &amp; Commercial]]</f>
        <v/>
      </c>
      <c r="DW667" s="169"/>
    </row>
    <row r="668" spans="1:127" s="49" customFormat="1" ht="20.25" thickTop="1" thickBot="1" x14ac:dyDescent="0.35">
      <c r="A668" s="97"/>
      <c r="B668" s="97"/>
      <c r="C668" s="88"/>
      <c r="D668" s="88"/>
      <c r="E668" s="176"/>
      <c r="F668" s="176"/>
      <c r="G668" s="176"/>
      <c r="H668" s="176"/>
      <c r="I668" s="90" t="str">
        <f>IF(AND(Table1[[#This Row],[General]]=1,Table1[[#This Row],[Beginner]]=1,Table1[[#This Row],[Intermediate]]=1,Table1[[#This Row],[Advanced]]=1),1,"")</f>
        <v/>
      </c>
      <c r="J668" s="90" t="str">
        <f>CONCATENATE(IF(Table1[[#This Row],[General]]=1,"General, ",""), IF(Table1[[#This Row],[Beginner]]=1,"Beginner, ",""),IF(Table1[[#This Row],[Intermediate]]=1,"Intermediate, ",""), IF(Table1[[#This Row],[Advanced]]=1,"Advanced",""))</f>
        <v/>
      </c>
      <c r="K668" s="91"/>
      <c r="L668" s="179"/>
      <c r="M668" s="91"/>
      <c r="N668" s="91"/>
      <c r="O668" s="159"/>
      <c r="P668" s="91"/>
      <c r="Q668" s="91"/>
      <c r="R668" s="91"/>
      <c r="S66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68" s="102"/>
      <c r="U668" s="102"/>
      <c r="V668" s="240"/>
      <c r="W668" s="240"/>
      <c r="X668" s="102"/>
      <c r="Y668" s="102"/>
      <c r="Z668" s="102"/>
      <c r="AA668" s="102"/>
      <c r="AB668" s="102"/>
      <c r="AC668" s="102"/>
      <c r="AD668" s="102"/>
      <c r="AE668" s="102"/>
      <c r="AF668" s="102"/>
      <c r="AG66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68" s="103"/>
      <c r="AI668" s="103"/>
      <c r="AJ668" s="103"/>
      <c r="AK668" s="74" t="str">
        <f>CONCATENATE(IF(Table1[[#This Row],[Digital]]=1,"Digital, ",""),IF(Table1[[#This Row],[Face to Face]]=1,"Face to face, ",""),IF(Table1[[#This Row],[Blended]]=1,"Blended",""))</f>
        <v/>
      </c>
      <c r="AL668" s="99"/>
      <c r="AM668" s="104"/>
      <c r="AN668" s="130"/>
      <c r="AO668" s="94"/>
      <c r="AP668" s="182"/>
      <c r="AQ668" s="94"/>
      <c r="AR668" s="94"/>
      <c r="AS668" s="94"/>
      <c r="AT668" s="94"/>
      <c r="AU668" s="94"/>
      <c r="AV668" s="182"/>
      <c r="AW668" s="182"/>
      <c r="AX668" s="182"/>
      <c r="AY668" s="94"/>
      <c r="AZ66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6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68" s="95"/>
      <c r="BC668" s="95"/>
      <c r="BD668" s="90" t="str">
        <f>IF(AND(Table1[[#This Row],[Residential]]=1,Table1[[#This Row],[Commercial]]=1),1,"")</f>
        <v/>
      </c>
      <c r="BE668" s="90" t="str">
        <f>CONCATENATE(IF(Table1[[#This Row],[Residential]]=1,"Residential, ",""),IF(Table1[[#This Row],[Commercial]]=1,"Commercial",""))</f>
        <v/>
      </c>
      <c r="BF668" s="94"/>
      <c r="BG668" s="94"/>
      <c r="BH668" s="94"/>
      <c r="BI668" s="94"/>
      <c r="BJ668" s="94"/>
      <c r="BK668" s="94"/>
      <c r="BL668" s="94"/>
      <c r="BM668" s="182"/>
      <c r="BN668" s="94"/>
      <c r="BO66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68" s="178"/>
      <c r="BQ668" s="120"/>
      <c r="BR668" s="132"/>
      <c r="BS668" s="120"/>
      <c r="BT668" s="175"/>
      <c r="BU668" s="175"/>
      <c r="BV668" s="175"/>
      <c r="BW668" s="121"/>
      <c r="BX668" s="121"/>
      <c r="BY668" s="121"/>
      <c r="BZ668" s="227"/>
      <c r="CA66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68" s="48">
        <f>COUNTIF(Table1[[#This Row],[Validity]:[Alignment with NCC (Yes=1,No=0)]],"N/A")</f>
        <v>0</v>
      </c>
      <c r="CC668" s="48">
        <f>IF(ISERROR(Table1[[#This Row],[Total Quality Score (out of 10)]]/(4-Table1[[#This Row],[N/A Count]])),0,Table1[[#This Row],[Total Quality Score (out of 10)]]/(4-Table1[[#This Row],[N/A Count]]))</f>
        <v>0</v>
      </c>
      <c r="CD668" s="106"/>
      <c r="CE668" s="106"/>
      <c r="CF668" s="172" t="str">
        <f>IF(SUM(Table1[[#This Row],[Multiple]:[Level (all)62]])&lt;1,IF(Table1[[#This Row],[General]]=1,1,""),"")</f>
        <v/>
      </c>
      <c r="CG668" s="172" t="str">
        <f>IF(SUM(Table1[[#This Row],[Multiple]:[Level (all)62]])&lt;1,IF(Table1[[#This Row],[Beginner]]=1,1,""),"")</f>
        <v/>
      </c>
      <c r="CH668" s="171" t="str">
        <f>IF(SUM(Table1[[#This Row],[Multiple]:[Level (all)62]])&lt;1,IF(Table1[[#This Row],[Intermediate]]=1,1,""),"")</f>
        <v/>
      </c>
      <c r="CI668" s="171" t="str">
        <f>IF(SUM(Table1[[#This Row],[Multiple]:[Level (all)62]])&lt;1,IF(Table1[[#This Row],[Advanced]]=1,1,""),"")</f>
        <v/>
      </c>
      <c r="CJ668" s="171" t="str">
        <f>IF(AND(SUM(Table1[[#This Row],[General]:[Advanced]])&lt;4,SUM(Table1[[#This Row],[General]:[Advanced]])&gt;1),1,"")</f>
        <v/>
      </c>
      <c r="CK668" s="171" t="str">
        <f>Table1[[#This Row],[Level (all)]]</f>
        <v/>
      </c>
      <c r="CL668" s="171" t="str">
        <f>IF(Table1[[#This Row],[Multiple audience]]&lt;&gt;1,IF(Table1[[#This Row],[General Audience]]=1,1,""),"")</f>
        <v/>
      </c>
      <c r="CM668" s="171" t="str">
        <f>IF(Table1[[#This Row],[Multiple audience]]&lt;&gt;1,IF(Table1[[#This Row],[Planners / Designers ]]=1,1,""),"")</f>
        <v/>
      </c>
      <c r="CN668" s="171" t="str">
        <f>IF(Table1[[#This Row],[Multiple audience]]&lt;&gt;1,IF(Table1[[#This Row],[Regulatory Assessors]]=1,1,""),"")</f>
        <v/>
      </c>
      <c r="CO668" s="171" t="str">
        <f>IF(Table1[[#This Row],[Multiple audience]]&lt;&gt;1,IF(Table1[[#This Row],[Builders / Management]]=1,1,""),"")</f>
        <v/>
      </c>
      <c r="CP668" s="171" t="str">
        <f>IF(Table1[[#This Row],[Multiple audience]]&lt;&gt;1,IF(Table1[[#This Row],[Energy / Sus Assessors]]=1,1,""),"")</f>
        <v/>
      </c>
      <c r="CQ668" s="171" t="str">
        <f>IF(Table1[[#This Row],[Multiple audience]]&lt;&gt;1,IF(Table1[[#This Row],[Semi-skilled]]=1,1,""),"")</f>
        <v/>
      </c>
      <c r="CR668" s="171" t="str">
        <f>IF(Table1[[#This Row],[Multiple audience]]&lt;&gt;1,IF(Table1[[#This Row],[Trades]]=1,1,""),"")</f>
        <v/>
      </c>
      <c r="CS668" s="171" t="str">
        <f>IF(Table1[[#This Row],[Multiple audience]]&lt;&gt;1,IF(Table1[[#This Row],[Other]]=1,1,""),"")</f>
        <v/>
      </c>
      <c r="CT668" s="171" t="str">
        <f>IF(SUM(Table1[[#This Row],[General Audience]:[Other]])&gt;1,1,"")</f>
        <v/>
      </c>
      <c r="CU668" s="171" t="str">
        <f>IF(Table1[[#This Row],[Various  ]]&lt;&gt;1,IF(Table1[[#This Row],[Calculator / Software]]=1,1,""),"")</f>
        <v/>
      </c>
      <c r="CV668" s="171" t="str">
        <f>IF(Table1[[#This Row],[Various  ]]&lt;&gt;1,IF(Table1[[#This Row],[Information  ]]=1,1,""),"")</f>
        <v/>
      </c>
      <c r="CW668" s="171" t="str">
        <f>IF(Table1[[#This Row],[Various  ]]&lt;&gt;1,IF(Table1[[#This Row],[Interactive Tool]]=1,1,""),"")</f>
        <v/>
      </c>
      <c r="CX668" s="171" t="str">
        <f>IF(Table1[[#This Row],[Various  ]]&lt;&gt;1,IF(Table1[[#This Row],[Technical Specifications]]=1,1,""),"")</f>
        <v/>
      </c>
      <c r="CY668" s="171" t="str">
        <f>IF(Table1[[#This Row],[Various  ]]&lt;&gt;1,IF(Table1[[#This Row],[Training Resources]]=1,1,""),"")</f>
        <v/>
      </c>
      <c r="CZ668" s="171" t="str">
        <f>IF(Table1[[#This Row],[Various  ]]&lt;&gt;1,IF(Table1[[#This Row],[Toolbox]]=1,1,""),"")</f>
        <v/>
      </c>
      <c r="DA668" s="169" t="str">
        <f>IF(Table1[[#This Row],[Various  ]]&lt;&gt;1,IF(Table1[[#This Row],[Video]]=1,1,""),"")</f>
        <v/>
      </c>
      <c r="DB668" s="169" t="str">
        <f>IF(Table1[[#This Row],[Various  ]]&lt;&gt;1,IF(Table1[[#This Row],[Case study]]=1,1,""),"")</f>
        <v/>
      </c>
      <c r="DC668" s="169" t="str">
        <f>IF(Table1[[#This Row],[Various  ]]&lt;&gt;1,IF(Table1[[#This Row],[Other   ]]=1,1,""),"")</f>
        <v/>
      </c>
      <c r="DD668" s="169" t="str">
        <f>IF(Table1[[#This Row],[Various  ]]&lt;&gt;1,IF(Table1[[#This Row],[Standards]]=1,1,""),"")</f>
        <v/>
      </c>
      <c r="DE668" s="169" t="str">
        <f>IF(Table1[[#This Row],[Various]]=1,1,IF(SUM(Table1[[#This Row],[Calculator / Software]:[Standards]])&gt;1,1,""))</f>
        <v/>
      </c>
      <c r="DF668" s="169" t="str">
        <f>IF(Table1[[#This Row],[Multiple NCC links]]&lt;&gt;1,IF(Table1[[#This Row],[Design]]=1,1,""),"")</f>
        <v/>
      </c>
      <c r="DG668" s="169" t="str">
        <f>IF(Table1[[#This Row],[Multiple NCC links]]&lt;&gt;1,IF(Table1[[#This Row],[Assessment / Verification]]=1,1,""),"")</f>
        <v/>
      </c>
      <c r="DH668" s="169" t="str">
        <f>IF(Table1[[#This Row],[Multiple NCC links]]&lt;&gt;1,IF(Table1[[#This Row],[Climate Specific ]]=1,1,""),"")</f>
        <v/>
      </c>
      <c r="DI668" s="169" t="str">
        <f>IF(Table1[[#This Row],[Multiple NCC links]]&lt;&gt;1,IF(Table1[[#This Row],[Alterations / Additions]]=1,1,""),"")</f>
        <v/>
      </c>
      <c r="DJ668" s="169" t="str">
        <f>IF(Table1[[#This Row],[Multiple NCC links]]&lt;&gt;1,IF(Table1[[#This Row],[Glazing]]=1,1,""),"")</f>
        <v/>
      </c>
      <c r="DK668" s="169" t="str">
        <f>IF(Table1[[#This Row],[Multiple NCC links]]&lt;&gt;1,IF(Table1[[#This Row],[Building Fabric / Thermal / Sealing]]=1,1,""),"")</f>
        <v/>
      </c>
      <c r="DL668" s="169" t="str">
        <f>IF(Table1[[#This Row],[Multiple NCC links]]&lt;&gt;1,IF(Table1[[#This Row],[Lighting]]=1,1,""),"")</f>
        <v/>
      </c>
      <c r="DM668" s="169" t="str">
        <f>IF(Table1[[#This Row],[Multiple NCC links]]&lt;&gt;1,IF(Table1[[#This Row],[HVAC]]=1,1,""),"")</f>
        <v/>
      </c>
      <c r="DN668" s="169" t="str">
        <f>IF(Table1[[#This Row],[Multiple NCC links]]&lt;&gt;1,IF(Table1[[#This Row],[Services]]=1,1,""),"")</f>
        <v/>
      </c>
      <c r="DO668" s="169" t="str">
        <f>IF(Table1[[#This Row],[Multiple NCC links]]&lt;&gt;1,IF(Table1[[#This Row],[Maintenance &amp; Monitoring]]=1,1,""),"")</f>
        <v/>
      </c>
      <c r="DP668" s="169" t="str">
        <f>IF(Table1[[#This Row],[Multiple NCC links]]&lt;&gt;1,IF(Table1[[#This Row],[Hand over / Operations]]=1,1,""),"")</f>
        <v/>
      </c>
      <c r="DQ668" s="169" t="str">
        <f>IF(Table1[[#This Row],[Multiple NCC links]]&lt;&gt;1,IF(Table1[[#This Row],[As built assessment]]=1,1,""),"")</f>
        <v/>
      </c>
      <c r="DR668" s="169" t="str">
        <f>IF(Table1[[#This Row],[Multiple NCC links]]&lt;&gt;1,IF(Table1[[#This Row],[Beyond compliance]]=1,1,""),"")</f>
        <v/>
      </c>
      <c r="DS668" s="169" t="str">
        <f>IF(SUM(Table1[[#This Row],[Design]:[Beyond compliance]])&gt;1,1,"")</f>
        <v/>
      </c>
      <c r="DT668" s="169" t="str">
        <f>IF(Table1[[#This Row],[Both Residential &amp; Commercial4]]&lt;&gt;1,IF(Table1[[#This Row],[Residential]]=1,1,""),"")</f>
        <v/>
      </c>
      <c r="DU668" s="169" t="str">
        <f>IF(Table1[[#This Row],[Both Residential &amp; Commercial4]]&lt;&gt;1,IF(Table1[[#This Row],[Commercial]]=1,1,""),"")</f>
        <v/>
      </c>
      <c r="DV668" s="169" t="str">
        <f>Table1[[#This Row],[Residential &amp; Commercial]]</f>
        <v/>
      </c>
      <c r="DW668" s="169"/>
    </row>
    <row r="669" spans="1:127" s="49" customFormat="1" ht="20.25" thickTop="1" thickBot="1" x14ac:dyDescent="0.35">
      <c r="A669" s="97"/>
      <c r="B669" s="97"/>
      <c r="C669" s="88"/>
      <c r="D669" s="88"/>
      <c r="E669" s="176"/>
      <c r="F669" s="176"/>
      <c r="G669" s="176"/>
      <c r="H669" s="176"/>
      <c r="I669" s="90" t="str">
        <f>IF(AND(Table1[[#This Row],[General]]=1,Table1[[#This Row],[Beginner]]=1,Table1[[#This Row],[Intermediate]]=1,Table1[[#This Row],[Advanced]]=1),1,"")</f>
        <v/>
      </c>
      <c r="J669" s="90" t="str">
        <f>CONCATENATE(IF(Table1[[#This Row],[General]]=1,"General, ",""), IF(Table1[[#This Row],[Beginner]]=1,"Beginner, ",""),IF(Table1[[#This Row],[Intermediate]]=1,"Intermediate, ",""), IF(Table1[[#This Row],[Advanced]]=1,"Advanced",""))</f>
        <v/>
      </c>
      <c r="K669" s="91"/>
      <c r="L669" s="179"/>
      <c r="M669" s="91"/>
      <c r="N669" s="91"/>
      <c r="O669" s="159"/>
      <c r="P669" s="91"/>
      <c r="Q669" s="91"/>
      <c r="R669" s="91"/>
      <c r="S66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69" s="102"/>
      <c r="U669" s="102"/>
      <c r="V669" s="240"/>
      <c r="W669" s="240"/>
      <c r="X669" s="102"/>
      <c r="Y669" s="102"/>
      <c r="Z669" s="102"/>
      <c r="AA669" s="102"/>
      <c r="AB669" s="102"/>
      <c r="AC669" s="102"/>
      <c r="AD669" s="102"/>
      <c r="AE669" s="102"/>
      <c r="AF669" s="102"/>
      <c r="AG66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69" s="103"/>
      <c r="AI669" s="103"/>
      <c r="AJ669" s="103"/>
      <c r="AK669" s="74" t="str">
        <f>CONCATENATE(IF(Table1[[#This Row],[Digital]]=1,"Digital, ",""),IF(Table1[[#This Row],[Face to Face]]=1,"Face to face, ",""),IF(Table1[[#This Row],[Blended]]=1,"Blended",""))</f>
        <v/>
      </c>
      <c r="AL669" s="99"/>
      <c r="AM669" s="104"/>
      <c r="AN669" s="130"/>
      <c r="AO669" s="94"/>
      <c r="AP669" s="182"/>
      <c r="AQ669" s="94"/>
      <c r="AR669" s="94"/>
      <c r="AS669" s="94"/>
      <c r="AT669" s="94"/>
      <c r="AU669" s="94"/>
      <c r="AV669" s="182"/>
      <c r="AW669" s="182"/>
      <c r="AX669" s="182"/>
      <c r="AY669" s="94"/>
      <c r="AZ66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6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69" s="95"/>
      <c r="BC669" s="95"/>
      <c r="BD669" s="90" t="str">
        <f>IF(AND(Table1[[#This Row],[Residential]]=1,Table1[[#This Row],[Commercial]]=1),1,"")</f>
        <v/>
      </c>
      <c r="BE669" s="90" t="str">
        <f>CONCATENATE(IF(Table1[[#This Row],[Residential]]=1,"Residential, ",""),IF(Table1[[#This Row],[Commercial]]=1,"Commercial",""))</f>
        <v/>
      </c>
      <c r="BF669" s="94"/>
      <c r="BG669" s="94"/>
      <c r="BH669" s="94"/>
      <c r="BI669" s="94"/>
      <c r="BJ669" s="94"/>
      <c r="BK669" s="94"/>
      <c r="BL669" s="94"/>
      <c r="BM669" s="182"/>
      <c r="BN669" s="94"/>
      <c r="BO66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69" s="178"/>
      <c r="BQ669" s="120"/>
      <c r="BR669" s="132"/>
      <c r="BS669" s="120"/>
      <c r="BT669" s="175"/>
      <c r="BU669" s="175"/>
      <c r="BV669" s="175"/>
      <c r="BW669" s="121"/>
      <c r="BX669" s="121"/>
      <c r="BY669" s="121"/>
      <c r="BZ669" s="227"/>
      <c r="CA66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69" s="48">
        <f>COUNTIF(Table1[[#This Row],[Validity]:[Alignment with NCC (Yes=1,No=0)]],"N/A")</f>
        <v>0</v>
      </c>
      <c r="CC669" s="48">
        <f>IF(ISERROR(Table1[[#This Row],[Total Quality Score (out of 10)]]/(4-Table1[[#This Row],[N/A Count]])),0,Table1[[#This Row],[Total Quality Score (out of 10)]]/(4-Table1[[#This Row],[N/A Count]]))</f>
        <v>0</v>
      </c>
      <c r="CD669" s="106"/>
      <c r="CE669" s="106"/>
      <c r="CF669" s="172" t="str">
        <f>IF(SUM(Table1[[#This Row],[Multiple]:[Level (all)62]])&lt;1,IF(Table1[[#This Row],[General]]=1,1,""),"")</f>
        <v/>
      </c>
      <c r="CG669" s="172" t="str">
        <f>IF(SUM(Table1[[#This Row],[Multiple]:[Level (all)62]])&lt;1,IF(Table1[[#This Row],[Beginner]]=1,1,""),"")</f>
        <v/>
      </c>
      <c r="CH669" s="171" t="str">
        <f>IF(SUM(Table1[[#This Row],[Multiple]:[Level (all)62]])&lt;1,IF(Table1[[#This Row],[Intermediate]]=1,1,""),"")</f>
        <v/>
      </c>
      <c r="CI669" s="171" t="str">
        <f>IF(SUM(Table1[[#This Row],[Multiple]:[Level (all)62]])&lt;1,IF(Table1[[#This Row],[Advanced]]=1,1,""),"")</f>
        <v/>
      </c>
      <c r="CJ669" s="171" t="str">
        <f>IF(AND(SUM(Table1[[#This Row],[General]:[Advanced]])&lt;4,SUM(Table1[[#This Row],[General]:[Advanced]])&gt;1),1,"")</f>
        <v/>
      </c>
      <c r="CK669" s="171" t="str">
        <f>Table1[[#This Row],[Level (all)]]</f>
        <v/>
      </c>
      <c r="CL669" s="171" t="str">
        <f>IF(Table1[[#This Row],[Multiple audience]]&lt;&gt;1,IF(Table1[[#This Row],[General Audience]]=1,1,""),"")</f>
        <v/>
      </c>
      <c r="CM669" s="171" t="str">
        <f>IF(Table1[[#This Row],[Multiple audience]]&lt;&gt;1,IF(Table1[[#This Row],[Planners / Designers ]]=1,1,""),"")</f>
        <v/>
      </c>
      <c r="CN669" s="171" t="str">
        <f>IF(Table1[[#This Row],[Multiple audience]]&lt;&gt;1,IF(Table1[[#This Row],[Regulatory Assessors]]=1,1,""),"")</f>
        <v/>
      </c>
      <c r="CO669" s="171" t="str">
        <f>IF(Table1[[#This Row],[Multiple audience]]&lt;&gt;1,IF(Table1[[#This Row],[Builders / Management]]=1,1,""),"")</f>
        <v/>
      </c>
      <c r="CP669" s="171" t="str">
        <f>IF(Table1[[#This Row],[Multiple audience]]&lt;&gt;1,IF(Table1[[#This Row],[Energy / Sus Assessors]]=1,1,""),"")</f>
        <v/>
      </c>
      <c r="CQ669" s="171" t="str">
        <f>IF(Table1[[#This Row],[Multiple audience]]&lt;&gt;1,IF(Table1[[#This Row],[Semi-skilled]]=1,1,""),"")</f>
        <v/>
      </c>
      <c r="CR669" s="171" t="str">
        <f>IF(Table1[[#This Row],[Multiple audience]]&lt;&gt;1,IF(Table1[[#This Row],[Trades]]=1,1,""),"")</f>
        <v/>
      </c>
      <c r="CS669" s="171" t="str">
        <f>IF(Table1[[#This Row],[Multiple audience]]&lt;&gt;1,IF(Table1[[#This Row],[Other]]=1,1,""),"")</f>
        <v/>
      </c>
      <c r="CT669" s="171" t="str">
        <f>IF(SUM(Table1[[#This Row],[General Audience]:[Other]])&gt;1,1,"")</f>
        <v/>
      </c>
      <c r="CU669" s="171" t="str">
        <f>IF(Table1[[#This Row],[Various  ]]&lt;&gt;1,IF(Table1[[#This Row],[Calculator / Software]]=1,1,""),"")</f>
        <v/>
      </c>
      <c r="CV669" s="171" t="str">
        <f>IF(Table1[[#This Row],[Various  ]]&lt;&gt;1,IF(Table1[[#This Row],[Information  ]]=1,1,""),"")</f>
        <v/>
      </c>
      <c r="CW669" s="171" t="str">
        <f>IF(Table1[[#This Row],[Various  ]]&lt;&gt;1,IF(Table1[[#This Row],[Interactive Tool]]=1,1,""),"")</f>
        <v/>
      </c>
      <c r="CX669" s="171" t="str">
        <f>IF(Table1[[#This Row],[Various  ]]&lt;&gt;1,IF(Table1[[#This Row],[Technical Specifications]]=1,1,""),"")</f>
        <v/>
      </c>
      <c r="CY669" s="171" t="str">
        <f>IF(Table1[[#This Row],[Various  ]]&lt;&gt;1,IF(Table1[[#This Row],[Training Resources]]=1,1,""),"")</f>
        <v/>
      </c>
      <c r="CZ669" s="171" t="str">
        <f>IF(Table1[[#This Row],[Various  ]]&lt;&gt;1,IF(Table1[[#This Row],[Toolbox]]=1,1,""),"")</f>
        <v/>
      </c>
      <c r="DA669" s="169" t="str">
        <f>IF(Table1[[#This Row],[Various  ]]&lt;&gt;1,IF(Table1[[#This Row],[Video]]=1,1,""),"")</f>
        <v/>
      </c>
      <c r="DB669" s="169" t="str">
        <f>IF(Table1[[#This Row],[Various  ]]&lt;&gt;1,IF(Table1[[#This Row],[Case study]]=1,1,""),"")</f>
        <v/>
      </c>
      <c r="DC669" s="169" t="str">
        <f>IF(Table1[[#This Row],[Various  ]]&lt;&gt;1,IF(Table1[[#This Row],[Other   ]]=1,1,""),"")</f>
        <v/>
      </c>
      <c r="DD669" s="169" t="str">
        <f>IF(Table1[[#This Row],[Various  ]]&lt;&gt;1,IF(Table1[[#This Row],[Standards]]=1,1,""),"")</f>
        <v/>
      </c>
      <c r="DE669" s="169" t="str">
        <f>IF(Table1[[#This Row],[Various]]=1,1,IF(SUM(Table1[[#This Row],[Calculator / Software]:[Standards]])&gt;1,1,""))</f>
        <v/>
      </c>
      <c r="DF669" s="169" t="str">
        <f>IF(Table1[[#This Row],[Multiple NCC links]]&lt;&gt;1,IF(Table1[[#This Row],[Design]]=1,1,""),"")</f>
        <v/>
      </c>
      <c r="DG669" s="169" t="str">
        <f>IF(Table1[[#This Row],[Multiple NCC links]]&lt;&gt;1,IF(Table1[[#This Row],[Assessment / Verification]]=1,1,""),"")</f>
        <v/>
      </c>
      <c r="DH669" s="169" t="str">
        <f>IF(Table1[[#This Row],[Multiple NCC links]]&lt;&gt;1,IF(Table1[[#This Row],[Climate Specific ]]=1,1,""),"")</f>
        <v/>
      </c>
      <c r="DI669" s="169" t="str">
        <f>IF(Table1[[#This Row],[Multiple NCC links]]&lt;&gt;1,IF(Table1[[#This Row],[Alterations / Additions]]=1,1,""),"")</f>
        <v/>
      </c>
      <c r="DJ669" s="169" t="str">
        <f>IF(Table1[[#This Row],[Multiple NCC links]]&lt;&gt;1,IF(Table1[[#This Row],[Glazing]]=1,1,""),"")</f>
        <v/>
      </c>
      <c r="DK669" s="169" t="str">
        <f>IF(Table1[[#This Row],[Multiple NCC links]]&lt;&gt;1,IF(Table1[[#This Row],[Building Fabric / Thermal / Sealing]]=1,1,""),"")</f>
        <v/>
      </c>
      <c r="DL669" s="169" t="str">
        <f>IF(Table1[[#This Row],[Multiple NCC links]]&lt;&gt;1,IF(Table1[[#This Row],[Lighting]]=1,1,""),"")</f>
        <v/>
      </c>
      <c r="DM669" s="169" t="str">
        <f>IF(Table1[[#This Row],[Multiple NCC links]]&lt;&gt;1,IF(Table1[[#This Row],[HVAC]]=1,1,""),"")</f>
        <v/>
      </c>
      <c r="DN669" s="169" t="str">
        <f>IF(Table1[[#This Row],[Multiple NCC links]]&lt;&gt;1,IF(Table1[[#This Row],[Services]]=1,1,""),"")</f>
        <v/>
      </c>
      <c r="DO669" s="169" t="str">
        <f>IF(Table1[[#This Row],[Multiple NCC links]]&lt;&gt;1,IF(Table1[[#This Row],[Maintenance &amp; Monitoring]]=1,1,""),"")</f>
        <v/>
      </c>
      <c r="DP669" s="169" t="str">
        <f>IF(Table1[[#This Row],[Multiple NCC links]]&lt;&gt;1,IF(Table1[[#This Row],[Hand over / Operations]]=1,1,""),"")</f>
        <v/>
      </c>
      <c r="DQ669" s="169" t="str">
        <f>IF(Table1[[#This Row],[Multiple NCC links]]&lt;&gt;1,IF(Table1[[#This Row],[As built assessment]]=1,1,""),"")</f>
        <v/>
      </c>
      <c r="DR669" s="169" t="str">
        <f>IF(Table1[[#This Row],[Multiple NCC links]]&lt;&gt;1,IF(Table1[[#This Row],[Beyond compliance]]=1,1,""),"")</f>
        <v/>
      </c>
      <c r="DS669" s="169" t="str">
        <f>IF(SUM(Table1[[#This Row],[Design]:[Beyond compliance]])&gt;1,1,"")</f>
        <v/>
      </c>
      <c r="DT669" s="169" t="str">
        <f>IF(Table1[[#This Row],[Both Residential &amp; Commercial4]]&lt;&gt;1,IF(Table1[[#This Row],[Residential]]=1,1,""),"")</f>
        <v/>
      </c>
      <c r="DU669" s="169" t="str">
        <f>IF(Table1[[#This Row],[Both Residential &amp; Commercial4]]&lt;&gt;1,IF(Table1[[#This Row],[Commercial]]=1,1,""),"")</f>
        <v/>
      </c>
      <c r="DV669" s="169" t="str">
        <f>Table1[[#This Row],[Residential &amp; Commercial]]</f>
        <v/>
      </c>
      <c r="DW669" s="169"/>
    </row>
    <row r="670" spans="1:127" s="49" customFormat="1" ht="20.25" thickTop="1" thickBot="1" x14ac:dyDescent="0.35">
      <c r="A670" s="97"/>
      <c r="B670" s="97"/>
      <c r="C670" s="88"/>
      <c r="D670" s="88"/>
      <c r="E670" s="176"/>
      <c r="F670" s="176"/>
      <c r="G670" s="176"/>
      <c r="H670" s="176"/>
      <c r="I670" s="90" t="str">
        <f>IF(AND(Table1[[#This Row],[General]]=1,Table1[[#This Row],[Beginner]]=1,Table1[[#This Row],[Intermediate]]=1,Table1[[#This Row],[Advanced]]=1),1,"")</f>
        <v/>
      </c>
      <c r="J670" s="90" t="str">
        <f>CONCATENATE(IF(Table1[[#This Row],[General]]=1,"General, ",""), IF(Table1[[#This Row],[Beginner]]=1,"Beginner, ",""),IF(Table1[[#This Row],[Intermediate]]=1,"Intermediate, ",""), IF(Table1[[#This Row],[Advanced]]=1,"Advanced",""))</f>
        <v/>
      </c>
      <c r="K670" s="91"/>
      <c r="L670" s="179"/>
      <c r="M670" s="91"/>
      <c r="N670" s="91"/>
      <c r="O670" s="159"/>
      <c r="P670" s="91"/>
      <c r="Q670" s="91"/>
      <c r="R670" s="91"/>
      <c r="S67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70" s="102"/>
      <c r="U670" s="102"/>
      <c r="V670" s="240"/>
      <c r="W670" s="240"/>
      <c r="X670" s="102"/>
      <c r="Y670" s="102"/>
      <c r="Z670" s="102"/>
      <c r="AA670" s="102"/>
      <c r="AB670" s="102"/>
      <c r="AC670" s="102"/>
      <c r="AD670" s="102"/>
      <c r="AE670" s="102"/>
      <c r="AF670" s="102"/>
      <c r="AG67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70" s="103"/>
      <c r="AI670" s="103"/>
      <c r="AJ670" s="103"/>
      <c r="AK670" s="74" t="str">
        <f>CONCATENATE(IF(Table1[[#This Row],[Digital]]=1,"Digital, ",""),IF(Table1[[#This Row],[Face to Face]]=1,"Face to face, ",""),IF(Table1[[#This Row],[Blended]]=1,"Blended",""))</f>
        <v/>
      </c>
      <c r="AL670" s="99"/>
      <c r="AM670" s="104"/>
      <c r="AN670" s="130"/>
      <c r="AO670" s="94"/>
      <c r="AP670" s="182"/>
      <c r="AQ670" s="94"/>
      <c r="AR670" s="94"/>
      <c r="AS670" s="94"/>
      <c r="AT670" s="94"/>
      <c r="AU670" s="94"/>
      <c r="AV670" s="182"/>
      <c r="AW670" s="182"/>
      <c r="AX670" s="182"/>
      <c r="AY670" s="94"/>
      <c r="AZ67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7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70" s="95"/>
      <c r="BC670" s="95"/>
      <c r="BD670" s="90" t="str">
        <f>IF(AND(Table1[[#This Row],[Residential]]=1,Table1[[#This Row],[Commercial]]=1),1,"")</f>
        <v/>
      </c>
      <c r="BE670" s="90" t="str">
        <f>CONCATENATE(IF(Table1[[#This Row],[Residential]]=1,"Residential, ",""),IF(Table1[[#This Row],[Commercial]]=1,"Commercial",""))</f>
        <v/>
      </c>
      <c r="BF670" s="94"/>
      <c r="BG670" s="94"/>
      <c r="BH670" s="94"/>
      <c r="BI670" s="94"/>
      <c r="BJ670" s="94"/>
      <c r="BK670" s="94"/>
      <c r="BL670" s="94"/>
      <c r="BM670" s="182"/>
      <c r="BN670" s="94"/>
      <c r="BO67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70" s="178"/>
      <c r="BQ670" s="120"/>
      <c r="BR670" s="132"/>
      <c r="BS670" s="120"/>
      <c r="BT670" s="175"/>
      <c r="BU670" s="175"/>
      <c r="BV670" s="175"/>
      <c r="BW670" s="121"/>
      <c r="BX670" s="121"/>
      <c r="BY670" s="121"/>
      <c r="BZ670" s="227"/>
      <c r="CA67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70" s="48">
        <f>COUNTIF(Table1[[#This Row],[Validity]:[Alignment with NCC (Yes=1,No=0)]],"N/A")</f>
        <v>0</v>
      </c>
      <c r="CC670" s="48">
        <f>IF(ISERROR(Table1[[#This Row],[Total Quality Score (out of 10)]]/(4-Table1[[#This Row],[N/A Count]])),0,Table1[[#This Row],[Total Quality Score (out of 10)]]/(4-Table1[[#This Row],[N/A Count]]))</f>
        <v>0</v>
      </c>
      <c r="CD670" s="106"/>
      <c r="CE670" s="106"/>
      <c r="CF670" s="172" t="str">
        <f>IF(SUM(Table1[[#This Row],[Multiple]:[Level (all)62]])&lt;1,IF(Table1[[#This Row],[General]]=1,1,""),"")</f>
        <v/>
      </c>
      <c r="CG670" s="172" t="str">
        <f>IF(SUM(Table1[[#This Row],[Multiple]:[Level (all)62]])&lt;1,IF(Table1[[#This Row],[Beginner]]=1,1,""),"")</f>
        <v/>
      </c>
      <c r="CH670" s="171" t="str">
        <f>IF(SUM(Table1[[#This Row],[Multiple]:[Level (all)62]])&lt;1,IF(Table1[[#This Row],[Intermediate]]=1,1,""),"")</f>
        <v/>
      </c>
      <c r="CI670" s="171" t="str">
        <f>IF(SUM(Table1[[#This Row],[Multiple]:[Level (all)62]])&lt;1,IF(Table1[[#This Row],[Advanced]]=1,1,""),"")</f>
        <v/>
      </c>
      <c r="CJ670" s="171" t="str">
        <f>IF(AND(SUM(Table1[[#This Row],[General]:[Advanced]])&lt;4,SUM(Table1[[#This Row],[General]:[Advanced]])&gt;1),1,"")</f>
        <v/>
      </c>
      <c r="CK670" s="171" t="str">
        <f>Table1[[#This Row],[Level (all)]]</f>
        <v/>
      </c>
      <c r="CL670" s="171" t="str">
        <f>IF(Table1[[#This Row],[Multiple audience]]&lt;&gt;1,IF(Table1[[#This Row],[General Audience]]=1,1,""),"")</f>
        <v/>
      </c>
      <c r="CM670" s="171" t="str">
        <f>IF(Table1[[#This Row],[Multiple audience]]&lt;&gt;1,IF(Table1[[#This Row],[Planners / Designers ]]=1,1,""),"")</f>
        <v/>
      </c>
      <c r="CN670" s="171" t="str">
        <f>IF(Table1[[#This Row],[Multiple audience]]&lt;&gt;1,IF(Table1[[#This Row],[Regulatory Assessors]]=1,1,""),"")</f>
        <v/>
      </c>
      <c r="CO670" s="171" t="str">
        <f>IF(Table1[[#This Row],[Multiple audience]]&lt;&gt;1,IF(Table1[[#This Row],[Builders / Management]]=1,1,""),"")</f>
        <v/>
      </c>
      <c r="CP670" s="171" t="str">
        <f>IF(Table1[[#This Row],[Multiple audience]]&lt;&gt;1,IF(Table1[[#This Row],[Energy / Sus Assessors]]=1,1,""),"")</f>
        <v/>
      </c>
      <c r="CQ670" s="171" t="str">
        <f>IF(Table1[[#This Row],[Multiple audience]]&lt;&gt;1,IF(Table1[[#This Row],[Semi-skilled]]=1,1,""),"")</f>
        <v/>
      </c>
      <c r="CR670" s="171" t="str">
        <f>IF(Table1[[#This Row],[Multiple audience]]&lt;&gt;1,IF(Table1[[#This Row],[Trades]]=1,1,""),"")</f>
        <v/>
      </c>
      <c r="CS670" s="171" t="str">
        <f>IF(Table1[[#This Row],[Multiple audience]]&lt;&gt;1,IF(Table1[[#This Row],[Other]]=1,1,""),"")</f>
        <v/>
      </c>
      <c r="CT670" s="171" t="str">
        <f>IF(SUM(Table1[[#This Row],[General Audience]:[Other]])&gt;1,1,"")</f>
        <v/>
      </c>
      <c r="CU670" s="171" t="str">
        <f>IF(Table1[[#This Row],[Various  ]]&lt;&gt;1,IF(Table1[[#This Row],[Calculator / Software]]=1,1,""),"")</f>
        <v/>
      </c>
      <c r="CV670" s="171" t="str">
        <f>IF(Table1[[#This Row],[Various  ]]&lt;&gt;1,IF(Table1[[#This Row],[Information  ]]=1,1,""),"")</f>
        <v/>
      </c>
      <c r="CW670" s="171" t="str">
        <f>IF(Table1[[#This Row],[Various  ]]&lt;&gt;1,IF(Table1[[#This Row],[Interactive Tool]]=1,1,""),"")</f>
        <v/>
      </c>
      <c r="CX670" s="171" t="str">
        <f>IF(Table1[[#This Row],[Various  ]]&lt;&gt;1,IF(Table1[[#This Row],[Technical Specifications]]=1,1,""),"")</f>
        <v/>
      </c>
      <c r="CY670" s="171" t="str">
        <f>IF(Table1[[#This Row],[Various  ]]&lt;&gt;1,IF(Table1[[#This Row],[Training Resources]]=1,1,""),"")</f>
        <v/>
      </c>
      <c r="CZ670" s="171" t="str">
        <f>IF(Table1[[#This Row],[Various  ]]&lt;&gt;1,IF(Table1[[#This Row],[Toolbox]]=1,1,""),"")</f>
        <v/>
      </c>
      <c r="DA670" s="169" t="str">
        <f>IF(Table1[[#This Row],[Various  ]]&lt;&gt;1,IF(Table1[[#This Row],[Video]]=1,1,""),"")</f>
        <v/>
      </c>
      <c r="DB670" s="169" t="str">
        <f>IF(Table1[[#This Row],[Various  ]]&lt;&gt;1,IF(Table1[[#This Row],[Case study]]=1,1,""),"")</f>
        <v/>
      </c>
      <c r="DC670" s="169" t="str">
        <f>IF(Table1[[#This Row],[Various  ]]&lt;&gt;1,IF(Table1[[#This Row],[Other   ]]=1,1,""),"")</f>
        <v/>
      </c>
      <c r="DD670" s="169" t="str">
        <f>IF(Table1[[#This Row],[Various  ]]&lt;&gt;1,IF(Table1[[#This Row],[Standards]]=1,1,""),"")</f>
        <v/>
      </c>
      <c r="DE670" s="169" t="str">
        <f>IF(Table1[[#This Row],[Various]]=1,1,IF(SUM(Table1[[#This Row],[Calculator / Software]:[Standards]])&gt;1,1,""))</f>
        <v/>
      </c>
      <c r="DF670" s="169" t="str">
        <f>IF(Table1[[#This Row],[Multiple NCC links]]&lt;&gt;1,IF(Table1[[#This Row],[Design]]=1,1,""),"")</f>
        <v/>
      </c>
      <c r="DG670" s="169" t="str">
        <f>IF(Table1[[#This Row],[Multiple NCC links]]&lt;&gt;1,IF(Table1[[#This Row],[Assessment / Verification]]=1,1,""),"")</f>
        <v/>
      </c>
      <c r="DH670" s="169" t="str">
        <f>IF(Table1[[#This Row],[Multiple NCC links]]&lt;&gt;1,IF(Table1[[#This Row],[Climate Specific ]]=1,1,""),"")</f>
        <v/>
      </c>
      <c r="DI670" s="169" t="str">
        <f>IF(Table1[[#This Row],[Multiple NCC links]]&lt;&gt;1,IF(Table1[[#This Row],[Alterations / Additions]]=1,1,""),"")</f>
        <v/>
      </c>
      <c r="DJ670" s="169" t="str">
        <f>IF(Table1[[#This Row],[Multiple NCC links]]&lt;&gt;1,IF(Table1[[#This Row],[Glazing]]=1,1,""),"")</f>
        <v/>
      </c>
      <c r="DK670" s="169" t="str">
        <f>IF(Table1[[#This Row],[Multiple NCC links]]&lt;&gt;1,IF(Table1[[#This Row],[Building Fabric / Thermal / Sealing]]=1,1,""),"")</f>
        <v/>
      </c>
      <c r="DL670" s="169" t="str">
        <f>IF(Table1[[#This Row],[Multiple NCC links]]&lt;&gt;1,IF(Table1[[#This Row],[Lighting]]=1,1,""),"")</f>
        <v/>
      </c>
      <c r="DM670" s="169" t="str">
        <f>IF(Table1[[#This Row],[Multiple NCC links]]&lt;&gt;1,IF(Table1[[#This Row],[HVAC]]=1,1,""),"")</f>
        <v/>
      </c>
      <c r="DN670" s="169" t="str">
        <f>IF(Table1[[#This Row],[Multiple NCC links]]&lt;&gt;1,IF(Table1[[#This Row],[Services]]=1,1,""),"")</f>
        <v/>
      </c>
      <c r="DO670" s="169" t="str">
        <f>IF(Table1[[#This Row],[Multiple NCC links]]&lt;&gt;1,IF(Table1[[#This Row],[Maintenance &amp; Monitoring]]=1,1,""),"")</f>
        <v/>
      </c>
      <c r="DP670" s="169" t="str">
        <f>IF(Table1[[#This Row],[Multiple NCC links]]&lt;&gt;1,IF(Table1[[#This Row],[Hand over / Operations]]=1,1,""),"")</f>
        <v/>
      </c>
      <c r="DQ670" s="169" t="str">
        <f>IF(Table1[[#This Row],[Multiple NCC links]]&lt;&gt;1,IF(Table1[[#This Row],[As built assessment]]=1,1,""),"")</f>
        <v/>
      </c>
      <c r="DR670" s="169" t="str">
        <f>IF(Table1[[#This Row],[Multiple NCC links]]&lt;&gt;1,IF(Table1[[#This Row],[Beyond compliance]]=1,1,""),"")</f>
        <v/>
      </c>
      <c r="DS670" s="169" t="str">
        <f>IF(SUM(Table1[[#This Row],[Design]:[Beyond compliance]])&gt;1,1,"")</f>
        <v/>
      </c>
      <c r="DT670" s="169" t="str">
        <f>IF(Table1[[#This Row],[Both Residential &amp; Commercial4]]&lt;&gt;1,IF(Table1[[#This Row],[Residential]]=1,1,""),"")</f>
        <v/>
      </c>
      <c r="DU670" s="169" t="str">
        <f>IF(Table1[[#This Row],[Both Residential &amp; Commercial4]]&lt;&gt;1,IF(Table1[[#This Row],[Commercial]]=1,1,""),"")</f>
        <v/>
      </c>
      <c r="DV670" s="169" t="str">
        <f>Table1[[#This Row],[Residential &amp; Commercial]]</f>
        <v/>
      </c>
      <c r="DW670" s="169"/>
    </row>
    <row r="671" spans="1:127" s="49" customFormat="1" ht="20.25" thickTop="1" thickBot="1" x14ac:dyDescent="0.35">
      <c r="A671" s="97"/>
      <c r="B671" s="97"/>
      <c r="C671" s="88"/>
      <c r="D671" s="88"/>
      <c r="E671" s="176"/>
      <c r="F671" s="176"/>
      <c r="G671" s="176"/>
      <c r="H671" s="176"/>
      <c r="I671" s="90" t="str">
        <f>IF(AND(Table1[[#This Row],[General]]=1,Table1[[#This Row],[Beginner]]=1,Table1[[#This Row],[Intermediate]]=1,Table1[[#This Row],[Advanced]]=1),1,"")</f>
        <v/>
      </c>
      <c r="J671" s="90" t="str">
        <f>CONCATENATE(IF(Table1[[#This Row],[General]]=1,"General, ",""), IF(Table1[[#This Row],[Beginner]]=1,"Beginner, ",""),IF(Table1[[#This Row],[Intermediate]]=1,"Intermediate, ",""), IF(Table1[[#This Row],[Advanced]]=1,"Advanced",""))</f>
        <v/>
      </c>
      <c r="K671" s="91"/>
      <c r="L671" s="179"/>
      <c r="M671" s="91"/>
      <c r="N671" s="91"/>
      <c r="O671" s="159"/>
      <c r="P671" s="91"/>
      <c r="Q671" s="91"/>
      <c r="R671" s="91"/>
      <c r="S67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71" s="102"/>
      <c r="U671" s="102"/>
      <c r="V671" s="240"/>
      <c r="W671" s="240"/>
      <c r="X671" s="102"/>
      <c r="Y671" s="102"/>
      <c r="Z671" s="102"/>
      <c r="AA671" s="102"/>
      <c r="AB671" s="102"/>
      <c r="AC671" s="102"/>
      <c r="AD671" s="102"/>
      <c r="AE671" s="102"/>
      <c r="AF671" s="102"/>
      <c r="AG67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71" s="103"/>
      <c r="AI671" s="103"/>
      <c r="AJ671" s="103"/>
      <c r="AK671" s="74" t="str">
        <f>CONCATENATE(IF(Table1[[#This Row],[Digital]]=1,"Digital, ",""),IF(Table1[[#This Row],[Face to Face]]=1,"Face to face, ",""),IF(Table1[[#This Row],[Blended]]=1,"Blended",""))</f>
        <v/>
      </c>
      <c r="AL671" s="99"/>
      <c r="AM671" s="104"/>
      <c r="AN671" s="130"/>
      <c r="AO671" s="94"/>
      <c r="AP671" s="182"/>
      <c r="AQ671" s="94"/>
      <c r="AR671" s="94"/>
      <c r="AS671" s="94"/>
      <c r="AT671" s="94"/>
      <c r="AU671" s="94"/>
      <c r="AV671" s="182"/>
      <c r="AW671" s="182"/>
      <c r="AX671" s="182"/>
      <c r="AY671" s="94"/>
      <c r="AZ67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7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71" s="95"/>
      <c r="BC671" s="95"/>
      <c r="BD671" s="90" t="str">
        <f>IF(AND(Table1[[#This Row],[Residential]]=1,Table1[[#This Row],[Commercial]]=1),1,"")</f>
        <v/>
      </c>
      <c r="BE671" s="90" t="str">
        <f>CONCATENATE(IF(Table1[[#This Row],[Residential]]=1,"Residential, ",""),IF(Table1[[#This Row],[Commercial]]=1,"Commercial",""))</f>
        <v/>
      </c>
      <c r="BF671" s="94"/>
      <c r="BG671" s="94"/>
      <c r="BH671" s="94"/>
      <c r="BI671" s="94"/>
      <c r="BJ671" s="94"/>
      <c r="BK671" s="94"/>
      <c r="BL671" s="94"/>
      <c r="BM671" s="182"/>
      <c r="BN671" s="94"/>
      <c r="BO67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71" s="178"/>
      <c r="BQ671" s="120"/>
      <c r="BR671" s="132"/>
      <c r="BS671" s="120"/>
      <c r="BT671" s="175"/>
      <c r="BU671" s="175"/>
      <c r="BV671" s="175"/>
      <c r="BW671" s="121"/>
      <c r="BX671" s="121"/>
      <c r="BY671" s="121"/>
      <c r="BZ671" s="227"/>
      <c r="CA67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71" s="48">
        <f>COUNTIF(Table1[[#This Row],[Validity]:[Alignment with NCC (Yes=1,No=0)]],"N/A")</f>
        <v>0</v>
      </c>
      <c r="CC671" s="48">
        <f>IF(ISERROR(Table1[[#This Row],[Total Quality Score (out of 10)]]/(4-Table1[[#This Row],[N/A Count]])),0,Table1[[#This Row],[Total Quality Score (out of 10)]]/(4-Table1[[#This Row],[N/A Count]]))</f>
        <v>0</v>
      </c>
      <c r="CD671" s="106"/>
      <c r="CE671" s="106"/>
      <c r="CF671" s="172" t="str">
        <f>IF(SUM(Table1[[#This Row],[Multiple]:[Level (all)62]])&lt;1,IF(Table1[[#This Row],[General]]=1,1,""),"")</f>
        <v/>
      </c>
      <c r="CG671" s="172" t="str">
        <f>IF(SUM(Table1[[#This Row],[Multiple]:[Level (all)62]])&lt;1,IF(Table1[[#This Row],[Beginner]]=1,1,""),"")</f>
        <v/>
      </c>
      <c r="CH671" s="171" t="str">
        <f>IF(SUM(Table1[[#This Row],[Multiple]:[Level (all)62]])&lt;1,IF(Table1[[#This Row],[Intermediate]]=1,1,""),"")</f>
        <v/>
      </c>
      <c r="CI671" s="171" t="str">
        <f>IF(SUM(Table1[[#This Row],[Multiple]:[Level (all)62]])&lt;1,IF(Table1[[#This Row],[Advanced]]=1,1,""),"")</f>
        <v/>
      </c>
      <c r="CJ671" s="171" t="str">
        <f>IF(AND(SUM(Table1[[#This Row],[General]:[Advanced]])&lt;4,SUM(Table1[[#This Row],[General]:[Advanced]])&gt;1),1,"")</f>
        <v/>
      </c>
      <c r="CK671" s="171" t="str">
        <f>Table1[[#This Row],[Level (all)]]</f>
        <v/>
      </c>
      <c r="CL671" s="171" t="str">
        <f>IF(Table1[[#This Row],[Multiple audience]]&lt;&gt;1,IF(Table1[[#This Row],[General Audience]]=1,1,""),"")</f>
        <v/>
      </c>
      <c r="CM671" s="171" t="str">
        <f>IF(Table1[[#This Row],[Multiple audience]]&lt;&gt;1,IF(Table1[[#This Row],[Planners / Designers ]]=1,1,""),"")</f>
        <v/>
      </c>
      <c r="CN671" s="171" t="str">
        <f>IF(Table1[[#This Row],[Multiple audience]]&lt;&gt;1,IF(Table1[[#This Row],[Regulatory Assessors]]=1,1,""),"")</f>
        <v/>
      </c>
      <c r="CO671" s="171" t="str">
        <f>IF(Table1[[#This Row],[Multiple audience]]&lt;&gt;1,IF(Table1[[#This Row],[Builders / Management]]=1,1,""),"")</f>
        <v/>
      </c>
      <c r="CP671" s="171" t="str">
        <f>IF(Table1[[#This Row],[Multiple audience]]&lt;&gt;1,IF(Table1[[#This Row],[Energy / Sus Assessors]]=1,1,""),"")</f>
        <v/>
      </c>
      <c r="CQ671" s="171" t="str">
        <f>IF(Table1[[#This Row],[Multiple audience]]&lt;&gt;1,IF(Table1[[#This Row],[Semi-skilled]]=1,1,""),"")</f>
        <v/>
      </c>
      <c r="CR671" s="171" t="str">
        <f>IF(Table1[[#This Row],[Multiple audience]]&lt;&gt;1,IF(Table1[[#This Row],[Trades]]=1,1,""),"")</f>
        <v/>
      </c>
      <c r="CS671" s="171" t="str">
        <f>IF(Table1[[#This Row],[Multiple audience]]&lt;&gt;1,IF(Table1[[#This Row],[Other]]=1,1,""),"")</f>
        <v/>
      </c>
      <c r="CT671" s="171" t="str">
        <f>IF(SUM(Table1[[#This Row],[General Audience]:[Other]])&gt;1,1,"")</f>
        <v/>
      </c>
      <c r="CU671" s="171" t="str">
        <f>IF(Table1[[#This Row],[Various  ]]&lt;&gt;1,IF(Table1[[#This Row],[Calculator / Software]]=1,1,""),"")</f>
        <v/>
      </c>
      <c r="CV671" s="171" t="str">
        <f>IF(Table1[[#This Row],[Various  ]]&lt;&gt;1,IF(Table1[[#This Row],[Information  ]]=1,1,""),"")</f>
        <v/>
      </c>
      <c r="CW671" s="171" t="str">
        <f>IF(Table1[[#This Row],[Various  ]]&lt;&gt;1,IF(Table1[[#This Row],[Interactive Tool]]=1,1,""),"")</f>
        <v/>
      </c>
      <c r="CX671" s="171" t="str">
        <f>IF(Table1[[#This Row],[Various  ]]&lt;&gt;1,IF(Table1[[#This Row],[Technical Specifications]]=1,1,""),"")</f>
        <v/>
      </c>
      <c r="CY671" s="171" t="str">
        <f>IF(Table1[[#This Row],[Various  ]]&lt;&gt;1,IF(Table1[[#This Row],[Training Resources]]=1,1,""),"")</f>
        <v/>
      </c>
      <c r="CZ671" s="171" t="str">
        <f>IF(Table1[[#This Row],[Various  ]]&lt;&gt;1,IF(Table1[[#This Row],[Toolbox]]=1,1,""),"")</f>
        <v/>
      </c>
      <c r="DA671" s="169" t="str">
        <f>IF(Table1[[#This Row],[Various  ]]&lt;&gt;1,IF(Table1[[#This Row],[Video]]=1,1,""),"")</f>
        <v/>
      </c>
      <c r="DB671" s="169" t="str">
        <f>IF(Table1[[#This Row],[Various  ]]&lt;&gt;1,IF(Table1[[#This Row],[Case study]]=1,1,""),"")</f>
        <v/>
      </c>
      <c r="DC671" s="169" t="str">
        <f>IF(Table1[[#This Row],[Various  ]]&lt;&gt;1,IF(Table1[[#This Row],[Other   ]]=1,1,""),"")</f>
        <v/>
      </c>
      <c r="DD671" s="169" t="str">
        <f>IF(Table1[[#This Row],[Various  ]]&lt;&gt;1,IF(Table1[[#This Row],[Standards]]=1,1,""),"")</f>
        <v/>
      </c>
      <c r="DE671" s="169" t="str">
        <f>IF(Table1[[#This Row],[Various]]=1,1,IF(SUM(Table1[[#This Row],[Calculator / Software]:[Standards]])&gt;1,1,""))</f>
        <v/>
      </c>
      <c r="DF671" s="169" t="str">
        <f>IF(Table1[[#This Row],[Multiple NCC links]]&lt;&gt;1,IF(Table1[[#This Row],[Design]]=1,1,""),"")</f>
        <v/>
      </c>
      <c r="DG671" s="169" t="str">
        <f>IF(Table1[[#This Row],[Multiple NCC links]]&lt;&gt;1,IF(Table1[[#This Row],[Assessment / Verification]]=1,1,""),"")</f>
        <v/>
      </c>
      <c r="DH671" s="169" t="str">
        <f>IF(Table1[[#This Row],[Multiple NCC links]]&lt;&gt;1,IF(Table1[[#This Row],[Climate Specific ]]=1,1,""),"")</f>
        <v/>
      </c>
      <c r="DI671" s="169" t="str">
        <f>IF(Table1[[#This Row],[Multiple NCC links]]&lt;&gt;1,IF(Table1[[#This Row],[Alterations / Additions]]=1,1,""),"")</f>
        <v/>
      </c>
      <c r="DJ671" s="169" t="str">
        <f>IF(Table1[[#This Row],[Multiple NCC links]]&lt;&gt;1,IF(Table1[[#This Row],[Glazing]]=1,1,""),"")</f>
        <v/>
      </c>
      <c r="DK671" s="169" t="str">
        <f>IF(Table1[[#This Row],[Multiple NCC links]]&lt;&gt;1,IF(Table1[[#This Row],[Building Fabric / Thermal / Sealing]]=1,1,""),"")</f>
        <v/>
      </c>
      <c r="DL671" s="169" t="str">
        <f>IF(Table1[[#This Row],[Multiple NCC links]]&lt;&gt;1,IF(Table1[[#This Row],[Lighting]]=1,1,""),"")</f>
        <v/>
      </c>
      <c r="DM671" s="169" t="str">
        <f>IF(Table1[[#This Row],[Multiple NCC links]]&lt;&gt;1,IF(Table1[[#This Row],[HVAC]]=1,1,""),"")</f>
        <v/>
      </c>
      <c r="DN671" s="169" t="str">
        <f>IF(Table1[[#This Row],[Multiple NCC links]]&lt;&gt;1,IF(Table1[[#This Row],[Services]]=1,1,""),"")</f>
        <v/>
      </c>
      <c r="DO671" s="169" t="str">
        <f>IF(Table1[[#This Row],[Multiple NCC links]]&lt;&gt;1,IF(Table1[[#This Row],[Maintenance &amp; Monitoring]]=1,1,""),"")</f>
        <v/>
      </c>
      <c r="DP671" s="169" t="str">
        <f>IF(Table1[[#This Row],[Multiple NCC links]]&lt;&gt;1,IF(Table1[[#This Row],[Hand over / Operations]]=1,1,""),"")</f>
        <v/>
      </c>
      <c r="DQ671" s="169" t="str">
        <f>IF(Table1[[#This Row],[Multiple NCC links]]&lt;&gt;1,IF(Table1[[#This Row],[As built assessment]]=1,1,""),"")</f>
        <v/>
      </c>
      <c r="DR671" s="169" t="str">
        <f>IF(Table1[[#This Row],[Multiple NCC links]]&lt;&gt;1,IF(Table1[[#This Row],[Beyond compliance]]=1,1,""),"")</f>
        <v/>
      </c>
      <c r="DS671" s="169" t="str">
        <f>IF(SUM(Table1[[#This Row],[Design]:[Beyond compliance]])&gt;1,1,"")</f>
        <v/>
      </c>
      <c r="DT671" s="169" t="str">
        <f>IF(Table1[[#This Row],[Both Residential &amp; Commercial4]]&lt;&gt;1,IF(Table1[[#This Row],[Residential]]=1,1,""),"")</f>
        <v/>
      </c>
      <c r="DU671" s="169" t="str">
        <f>IF(Table1[[#This Row],[Both Residential &amp; Commercial4]]&lt;&gt;1,IF(Table1[[#This Row],[Commercial]]=1,1,""),"")</f>
        <v/>
      </c>
      <c r="DV671" s="169" t="str">
        <f>Table1[[#This Row],[Residential &amp; Commercial]]</f>
        <v/>
      </c>
      <c r="DW671" s="169"/>
    </row>
    <row r="672" spans="1:127" s="49" customFormat="1" ht="20.25" thickTop="1" thickBot="1" x14ac:dyDescent="0.35">
      <c r="A672" s="97"/>
      <c r="B672" s="97"/>
      <c r="C672" s="88"/>
      <c r="D672" s="88"/>
      <c r="E672" s="176"/>
      <c r="F672" s="176"/>
      <c r="G672" s="176"/>
      <c r="H672" s="176"/>
      <c r="I672" s="90" t="str">
        <f>IF(AND(Table1[[#This Row],[General]]=1,Table1[[#This Row],[Beginner]]=1,Table1[[#This Row],[Intermediate]]=1,Table1[[#This Row],[Advanced]]=1),1,"")</f>
        <v/>
      </c>
      <c r="J672" s="90" t="str">
        <f>CONCATENATE(IF(Table1[[#This Row],[General]]=1,"General, ",""), IF(Table1[[#This Row],[Beginner]]=1,"Beginner, ",""),IF(Table1[[#This Row],[Intermediate]]=1,"Intermediate, ",""), IF(Table1[[#This Row],[Advanced]]=1,"Advanced",""))</f>
        <v/>
      </c>
      <c r="K672" s="91"/>
      <c r="L672" s="179"/>
      <c r="M672" s="91"/>
      <c r="N672" s="91"/>
      <c r="O672" s="159"/>
      <c r="P672" s="91"/>
      <c r="Q672" s="91"/>
      <c r="R672" s="91"/>
      <c r="S67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72" s="102"/>
      <c r="U672" s="102"/>
      <c r="V672" s="240"/>
      <c r="W672" s="240"/>
      <c r="X672" s="102"/>
      <c r="Y672" s="102"/>
      <c r="Z672" s="102"/>
      <c r="AA672" s="102"/>
      <c r="AB672" s="102"/>
      <c r="AC672" s="102"/>
      <c r="AD672" s="102"/>
      <c r="AE672" s="102"/>
      <c r="AF672" s="102"/>
      <c r="AG67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72" s="103"/>
      <c r="AI672" s="103"/>
      <c r="AJ672" s="103"/>
      <c r="AK672" s="74" t="str">
        <f>CONCATENATE(IF(Table1[[#This Row],[Digital]]=1,"Digital, ",""),IF(Table1[[#This Row],[Face to Face]]=1,"Face to face, ",""),IF(Table1[[#This Row],[Blended]]=1,"Blended",""))</f>
        <v/>
      </c>
      <c r="AL672" s="99"/>
      <c r="AM672" s="104"/>
      <c r="AN672" s="130"/>
      <c r="AO672" s="94"/>
      <c r="AP672" s="182"/>
      <c r="AQ672" s="94"/>
      <c r="AR672" s="94"/>
      <c r="AS672" s="94"/>
      <c r="AT672" s="94"/>
      <c r="AU672" s="94"/>
      <c r="AV672" s="182"/>
      <c r="AW672" s="182"/>
      <c r="AX672" s="182"/>
      <c r="AY672" s="94"/>
      <c r="AZ67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7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72" s="95"/>
      <c r="BC672" s="95"/>
      <c r="BD672" s="90" t="str">
        <f>IF(AND(Table1[[#This Row],[Residential]]=1,Table1[[#This Row],[Commercial]]=1),1,"")</f>
        <v/>
      </c>
      <c r="BE672" s="90" t="str">
        <f>CONCATENATE(IF(Table1[[#This Row],[Residential]]=1,"Residential, ",""),IF(Table1[[#This Row],[Commercial]]=1,"Commercial",""))</f>
        <v/>
      </c>
      <c r="BF672" s="94"/>
      <c r="BG672" s="94"/>
      <c r="BH672" s="94"/>
      <c r="BI672" s="94"/>
      <c r="BJ672" s="94"/>
      <c r="BK672" s="94"/>
      <c r="BL672" s="94"/>
      <c r="BM672" s="182"/>
      <c r="BN672" s="94"/>
      <c r="BO67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72" s="178"/>
      <c r="BQ672" s="120"/>
      <c r="BR672" s="132"/>
      <c r="BS672" s="120"/>
      <c r="BT672" s="175"/>
      <c r="BU672" s="175"/>
      <c r="BV672" s="175"/>
      <c r="BW672" s="121"/>
      <c r="BX672" s="121"/>
      <c r="BY672" s="121"/>
      <c r="BZ672" s="227"/>
      <c r="CA67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72" s="48">
        <f>COUNTIF(Table1[[#This Row],[Validity]:[Alignment with NCC (Yes=1,No=0)]],"N/A")</f>
        <v>0</v>
      </c>
      <c r="CC672" s="48">
        <f>IF(ISERROR(Table1[[#This Row],[Total Quality Score (out of 10)]]/(4-Table1[[#This Row],[N/A Count]])),0,Table1[[#This Row],[Total Quality Score (out of 10)]]/(4-Table1[[#This Row],[N/A Count]]))</f>
        <v>0</v>
      </c>
      <c r="CD672" s="106"/>
      <c r="CE672" s="106"/>
      <c r="CF672" s="172" t="str">
        <f>IF(SUM(Table1[[#This Row],[Multiple]:[Level (all)62]])&lt;1,IF(Table1[[#This Row],[General]]=1,1,""),"")</f>
        <v/>
      </c>
      <c r="CG672" s="172" t="str">
        <f>IF(SUM(Table1[[#This Row],[Multiple]:[Level (all)62]])&lt;1,IF(Table1[[#This Row],[Beginner]]=1,1,""),"")</f>
        <v/>
      </c>
      <c r="CH672" s="171" t="str">
        <f>IF(SUM(Table1[[#This Row],[Multiple]:[Level (all)62]])&lt;1,IF(Table1[[#This Row],[Intermediate]]=1,1,""),"")</f>
        <v/>
      </c>
      <c r="CI672" s="171" t="str">
        <f>IF(SUM(Table1[[#This Row],[Multiple]:[Level (all)62]])&lt;1,IF(Table1[[#This Row],[Advanced]]=1,1,""),"")</f>
        <v/>
      </c>
      <c r="CJ672" s="171" t="str">
        <f>IF(AND(SUM(Table1[[#This Row],[General]:[Advanced]])&lt;4,SUM(Table1[[#This Row],[General]:[Advanced]])&gt;1),1,"")</f>
        <v/>
      </c>
      <c r="CK672" s="171" t="str">
        <f>Table1[[#This Row],[Level (all)]]</f>
        <v/>
      </c>
      <c r="CL672" s="171" t="str">
        <f>IF(Table1[[#This Row],[Multiple audience]]&lt;&gt;1,IF(Table1[[#This Row],[General Audience]]=1,1,""),"")</f>
        <v/>
      </c>
      <c r="CM672" s="171" t="str">
        <f>IF(Table1[[#This Row],[Multiple audience]]&lt;&gt;1,IF(Table1[[#This Row],[Planners / Designers ]]=1,1,""),"")</f>
        <v/>
      </c>
      <c r="CN672" s="171" t="str">
        <f>IF(Table1[[#This Row],[Multiple audience]]&lt;&gt;1,IF(Table1[[#This Row],[Regulatory Assessors]]=1,1,""),"")</f>
        <v/>
      </c>
      <c r="CO672" s="171" t="str">
        <f>IF(Table1[[#This Row],[Multiple audience]]&lt;&gt;1,IF(Table1[[#This Row],[Builders / Management]]=1,1,""),"")</f>
        <v/>
      </c>
      <c r="CP672" s="171" t="str">
        <f>IF(Table1[[#This Row],[Multiple audience]]&lt;&gt;1,IF(Table1[[#This Row],[Energy / Sus Assessors]]=1,1,""),"")</f>
        <v/>
      </c>
      <c r="CQ672" s="171" t="str">
        <f>IF(Table1[[#This Row],[Multiple audience]]&lt;&gt;1,IF(Table1[[#This Row],[Semi-skilled]]=1,1,""),"")</f>
        <v/>
      </c>
      <c r="CR672" s="171" t="str">
        <f>IF(Table1[[#This Row],[Multiple audience]]&lt;&gt;1,IF(Table1[[#This Row],[Trades]]=1,1,""),"")</f>
        <v/>
      </c>
      <c r="CS672" s="171" t="str">
        <f>IF(Table1[[#This Row],[Multiple audience]]&lt;&gt;1,IF(Table1[[#This Row],[Other]]=1,1,""),"")</f>
        <v/>
      </c>
      <c r="CT672" s="171" t="str">
        <f>IF(SUM(Table1[[#This Row],[General Audience]:[Other]])&gt;1,1,"")</f>
        <v/>
      </c>
      <c r="CU672" s="171" t="str">
        <f>IF(Table1[[#This Row],[Various  ]]&lt;&gt;1,IF(Table1[[#This Row],[Calculator / Software]]=1,1,""),"")</f>
        <v/>
      </c>
      <c r="CV672" s="171" t="str">
        <f>IF(Table1[[#This Row],[Various  ]]&lt;&gt;1,IF(Table1[[#This Row],[Information  ]]=1,1,""),"")</f>
        <v/>
      </c>
      <c r="CW672" s="171" t="str">
        <f>IF(Table1[[#This Row],[Various  ]]&lt;&gt;1,IF(Table1[[#This Row],[Interactive Tool]]=1,1,""),"")</f>
        <v/>
      </c>
      <c r="CX672" s="171" t="str">
        <f>IF(Table1[[#This Row],[Various  ]]&lt;&gt;1,IF(Table1[[#This Row],[Technical Specifications]]=1,1,""),"")</f>
        <v/>
      </c>
      <c r="CY672" s="171" t="str">
        <f>IF(Table1[[#This Row],[Various  ]]&lt;&gt;1,IF(Table1[[#This Row],[Training Resources]]=1,1,""),"")</f>
        <v/>
      </c>
      <c r="CZ672" s="171" t="str">
        <f>IF(Table1[[#This Row],[Various  ]]&lt;&gt;1,IF(Table1[[#This Row],[Toolbox]]=1,1,""),"")</f>
        <v/>
      </c>
      <c r="DA672" s="169" t="str">
        <f>IF(Table1[[#This Row],[Various  ]]&lt;&gt;1,IF(Table1[[#This Row],[Video]]=1,1,""),"")</f>
        <v/>
      </c>
      <c r="DB672" s="169" t="str">
        <f>IF(Table1[[#This Row],[Various  ]]&lt;&gt;1,IF(Table1[[#This Row],[Case study]]=1,1,""),"")</f>
        <v/>
      </c>
      <c r="DC672" s="169" t="str">
        <f>IF(Table1[[#This Row],[Various  ]]&lt;&gt;1,IF(Table1[[#This Row],[Other   ]]=1,1,""),"")</f>
        <v/>
      </c>
      <c r="DD672" s="169" t="str">
        <f>IF(Table1[[#This Row],[Various  ]]&lt;&gt;1,IF(Table1[[#This Row],[Standards]]=1,1,""),"")</f>
        <v/>
      </c>
      <c r="DE672" s="169" t="str">
        <f>IF(Table1[[#This Row],[Various]]=1,1,IF(SUM(Table1[[#This Row],[Calculator / Software]:[Standards]])&gt;1,1,""))</f>
        <v/>
      </c>
      <c r="DF672" s="169" t="str">
        <f>IF(Table1[[#This Row],[Multiple NCC links]]&lt;&gt;1,IF(Table1[[#This Row],[Design]]=1,1,""),"")</f>
        <v/>
      </c>
      <c r="DG672" s="169" t="str">
        <f>IF(Table1[[#This Row],[Multiple NCC links]]&lt;&gt;1,IF(Table1[[#This Row],[Assessment / Verification]]=1,1,""),"")</f>
        <v/>
      </c>
      <c r="DH672" s="169" t="str">
        <f>IF(Table1[[#This Row],[Multiple NCC links]]&lt;&gt;1,IF(Table1[[#This Row],[Climate Specific ]]=1,1,""),"")</f>
        <v/>
      </c>
      <c r="DI672" s="169" t="str">
        <f>IF(Table1[[#This Row],[Multiple NCC links]]&lt;&gt;1,IF(Table1[[#This Row],[Alterations / Additions]]=1,1,""),"")</f>
        <v/>
      </c>
      <c r="DJ672" s="169" t="str">
        <f>IF(Table1[[#This Row],[Multiple NCC links]]&lt;&gt;1,IF(Table1[[#This Row],[Glazing]]=1,1,""),"")</f>
        <v/>
      </c>
      <c r="DK672" s="169" t="str">
        <f>IF(Table1[[#This Row],[Multiple NCC links]]&lt;&gt;1,IF(Table1[[#This Row],[Building Fabric / Thermal / Sealing]]=1,1,""),"")</f>
        <v/>
      </c>
      <c r="DL672" s="169" t="str">
        <f>IF(Table1[[#This Row],[Multiple NCC links]]&lt;&gt;1,IF(Table1[[#This Row],[Lighting]]=1,1,""),"")</f>
        <v/>
      </c>
      <c r="DM672" s="169" t="str">
        <f>IF(Table1[[#This Row],[Multiple NCC links]]&lt;&gt;1,IF(Table1[[#This Row],[HVAC]]=1,1,""),"")</f>
        <v/>
      </c>
      <c r="DN672" s="169" t="str">
        <f>IF(Table1[[#This Row],[Multiple NCC links]]&lt;&gt;1,IF(Table1[[#This Row],[Services]]=1,1,""),"")</f>
        <v/>
      </c>
      <c r="DO672" s="169" t="str">
        <f>IF(Table1[[#This Row],[Multiple NCC links]]&lt;&gt;1,IF(Table1[[#This Row],[Maintenance &amp; Monitoring]]=1,1,""),"")</f>
        <v/>
      </c>
      <c r="DP672" s="169" t="str">
        <f>IF(Table1[[#This Row],[Multiple NCC links]]&lt;&gt;1,IF(Table1[[#This Row],[Hand over / Operations]]=1,1,""),"")</f>
        <v/>
      </c>
      <c r="DQ672" s="169" t="str">
        <f>IF(Table1[[#This Row],[Multiple NCC links]]&lt;&gt;1,IF(Table1[[#This Row],[As built assessment]]=1,1,""),"")</f>
        <v/>
      </c>
      <c r="DR672" s="169" t="str">
        <f>IF(Table1[[#This Row],[Multiple NCC links]]&lt;&gt;1,IF(Table1[[#This Row],[Beyond compliance]]=1,1,""),"")</f>
        <v/>
      </c>
      <c r="DS672" s="169" t="str">
        <f>IF(SUM(Table1[[#This Row],[Design]:[Beyond compliance]])&gt;1,1,"")</f>
        <v/>
      </c>
      <c r="DT672" s="169" t="str">
        <f>IF(Table1[[#This Row],[Both Residential &amp; Commercial4]]&lt;&gt;1,IF(Table1[[#This Row],[Residential]]=1,1,""),"")</f>
        <v/>
      </c>
      <c r="DU672" s="169" t="str">
        <f>IF(Table1[[#This Row],[Both Residential &amp; Commercial4]]&lt;&gt;1,IF(Table1[[#This Row],[Commercial]]=1,1,""),"")</f>
        <v/>
      </c>
      <c r="DV672" s="169" t="str">
        <f>Table1[[#This Row],[Residential &amp; Commercial]]</f>
        <v/>
      </c>
      <c r="DW672" s="169"/>
    </row>
    <row r="673" spans="1:127" s="49" customFormat="1" ht="20.25" thickTop="1" thickBot="1" x14ac:dyDescent="0.35">
      <c r="A673" s="97"/>
      <c r="B673" s="97"/>
      <c r="C673" s="88"/>
      <c r="D673" s="88"/>
      <c r="E673" s="176"/>
      <c r="F673" s="176"/>
      <c r="G673" s="176"/>
      <c r="H673" s="176"/>
      <c r="I673" s="90" t="str">
        <f>IF(AND(Table1[[#This Row],[General]]=1,Table1[[#This Row],[Beginner]]=1,Table1[[#This Row],[Intermediate]]=1,Table1[[#This Row],[Advanced]]=1),1,"")</f>
        <v/>
      </c>
      <c r="J673" s="90" t="str">
        <f>CONCATENATE(IF(Table1[[#This Row],[General]]=1,"General, ",""), IF(Table1[[#This Row],[Beginner]]=1,"Beginner, ",""),IF(Table1[[#This Row],[Intermediate]]=1,"Intermediate, ",""), IF(Table1[[#This Row],[Advanced]]=1,"Advanced",""))</f>
        <v/>
      </c>
      <c r="K673" s="91"/>
      <c r="L673" s="179"/>
      <c r="M673" s="91"/>
      <c r="N673" s="91"/>
      <c r="O673" s="159"/>
      <c r="P673" s="91"/>
      <c r="Q673" s="91"/>
      <c r="R673" s="91"/>
      <c r="S67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73" s="102"/>
      <c r="U673" s="102"/>
      <c r="V673" s="240"/>
      <c r="W673" s="240"/>
      <c r="X673" s="102"/>
      <c r="Y673" s="102"/>
      <c r="Z673" s="102"/>
      <c r="AA673" s="102"/>
      <c r="AB673" s="102"/>
      <c r="AC673" s="102"/>
      <c r="AD673" s="102"/>
      <c r="AE673" s="102"/>
      <c r="AF673" s="102"/>
      <c r="AG67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73" s="103"/>
      <c r="AI673" s="103"/>
      <c r="AJ673" s="103"/>
      <c r="AK673" s="74" t="str">
        <f>CONCATENATE(IF(Table1[[#This Row],[Digital]]=1,"Digital, ",""),IF(Table1[[#This Row],[Face to Face]]=1,"Face to face, ",""),IF(Table1[[#This Row],[Blended]]=1,"Blended",""))</f>
        <v/>
      </c>
      <c r="AL673" s="99"/>
      <c r="AM673" s="104"/>
      <c r="AN673" s="130"/>
      <c r="AO673" s="94"/>
      <c r="AP673" s="182"/>
      <c r="AQ673" s="94"/>
      <c r="AR673" s="94"/>
      <c r="AS673" s="94"/>
      <c r="AT673" s="94"/>
      <c r="AU673" s="94"/>
      <c r="AV673" s="182"/>
      <c r="AW673" s="182"/>
      <c r="AX673" s="182"/>
      <c r="AY673" s="94"/>
      <c r="AZ67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7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73" s="95"/>
      <c r="BC673" s="95"/>
      <c r="BD673" s="90" t="str">
        <f>IF(AND(Table1[[#This Row],[Residential]]=1,Table1[[#This Row],[Commercial]]=1),1,"")</f>
        <v/>
      </c>
      <c r="BE673" s="90" t="str">
        <f>CONCATENATE(IF(Table1[[#This Row],[Residential]]=1,"Residential, ",""),IF(Table1[[#This Row],[Commercial]]=1,"Commercial",""))</f>
        <v/>
      </c>
      <c r="BF673" s="94"/>
      <c r="BG673" s="94"/>
      <c r="BH673" s="94"/>
      <c r="BI673" s="94"/>
      <c r="BJ673" s="94"/>
      <c r="BK673" s="94"/>
      <c r="BL673" s="94"/>
      <c r="BM673" s="182"/>
      <c r="BN673" s="94"/>
      <c r="BO67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73" s="178"/>
      <c r="BQ673" s="120"/>
      <c r="BR673" s="132"/>
      <c r="BS673" s="120"/>
      <c r="BT673" s="175"/>
      <c r="BU673" s="175"/>
      <c r="BV673" s="175"/>
      <c r="BW673" s="121"/>
      <c r="BX673" s="121"/>
      <c r="BY673" s="121"/>
      <c r="BZ673" s="227"/>
      <c r="CA67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73" s="48">
        <f>COUNTIF(Table1[[#This Row],[Validity]:[Alignment with NCC (Yes=1,No=0)]],"N/A")</f>
        <v>0</v>
      </c>
      <c r="CC673" s="48">
        <f>IF(ISERROR(Table1[[#This Row],[Total Quality Score (out of 10)]]/(4-Table1[[#This Row],[N/A Count]])),0,Table1[[#This Row],[Total Quality Score (out of 10)]]/(4-Table1[[#This Row],[N/A Count]]))</f>
        <v>0</v>
      </c>
      <c r="CD673" s="106"/>
      <c r="CE673" s="106"/>
      <c r="CF673" s="172" t="str">
        <f>IF(SUM(Table1[[#This Row],[Multiple]:[Level (all)62]])&lt;1,IF(Table1[[#This Row],[General]]=1,1,""),"")</f>
        <v/>
      </c>
      <c r="CG673" s="172" t="str">
        <f>IF(SUM(Table1[[#This Row],[Multiple]:[Level (all)62]])&lt;1,IF(Table1[[#This Row],[Beginner]]=1,1,""),"")</f>
        <v/>
      </c>
      <c r="CH673" s="171" t="str">
        <f>IF(SUM(Table1[[#This Row],[Multiple]:[Level (all)62]])&lt;1,IF(Table1[[#This Row],[Intermediate]]=1,1,""),"")</f>
        <v/>
      </c>
      <c r="CI673" s="171" t="str">
        <f>IF(SUM(Table1[[#This Row],[Multiple]:[Level (all)62]])&lt;1,IF(Table1[[#This Row],[Advanced]]=1,1,""),"")</f>
        <v/>
      </c>
      <c r="CJ673" s="171" t="str">
        <f>IF(AND(SUM(Table1[[#This Row],[General]:[Advanced]])&lt;4,SUM(Table1[[#This Row],[General]:[Advanced]])&gt;1),1,"")</f>
        <v/>
      </c>
      <c r="CK673" s="171" t="str">
        <f>Table1[[#This Row],[Level (all)]]</f>
        <v/>
      </c>
      <c r="CL673" s="171" t="str">
        <f>IF(Table1[[#This Row],[Multiple audience]]&lt;&gt;1,IF(Table1[[#This Row],[General Audience]]=1,1,""),"")</f>
        <v/>
      </c>
      <c r="CM673" s="171" t="str">
        <f>IF(Table1[[#This Row],[Multiple audience]]&lt;&gt;1,IF(Table1[[#This Row],[Planners / Designers ]]=1,1,""),"")</f>
        <v/>
      </c>
      <c r="CN673" s="171" t="str">
        <f>IF(Table1[[#This Row],[Multiple audience]]&lt;&gt;1,IF(Table1[[#This Row],[Regulatory Assessors]]=1,1,""),"")</f>
        <v/>
      </c>
      <c r="CO673" s="171" t="str">
        <f>IF(Table1[[#This Row],[Multiple audience]]&lt;&gt;1,IF(Table1[[#This Row],[Builders / Management]]=1,1,""),"")</f>
        <v/>
      </c>
      <c r="CP673" s="171" t="str">
        <f>IF(Table1[[#This Row],[Multiple audience]]&lt;&gt;1,IF(Table1[[#This Row],[Energy / Sus Assessors]]=1,1,""),"")</f>
        <v/>
      </c>
      <c r="CQ673" s="171" t="str">
        <f>IF(Table1[[#This Row],[Multiple audience]]&lt;&gt;1,IF(Table1[[#This Row],[Semi-skilled]]=1,1,""),"")</f>
        <v/>
      </c>
      <c r="CR673" s="171" t="str">
        <f>IF(Table1[[#This Row],[Multiple audience]]&lt;&gt;1,IF(Table1[[#This Row],[Trades]]=1,1,""),"")</f>
        <v/>
      </c>
      <c r="CS673" s="171" t="str">
        <f>IF(Table1[[#This Row],[Multiple audience]]&lt;&gt;1,IF(Table1[[#This Row],[Other]]=1,1,""),"")</f>
        <v/>
      </c>
      <c r="CT673" s="171" t="str">
        <f>IF(SUM(Table1[[#This Row],[General Audience]:[Other]])&gt;1,1,"")</f>
        <v/>
      </c>
      <c r="CU673" s="171" t="str">
        <f>IF(Table1[[#This Row],[Various  ]]&lt;&gt;1,IF(Table1[[#This Row],[Calculator / Software]]=1,1,""),"")</f>
        <v/>
      </c>
      <c r="CV673" s="171" t="str">
        <f>IF(Table1[[#This Row],[Various  ]]&lt;&gt;1,IF(Table1[[#This Row],[Information  ]]=1,1,""),"")</f>
        <v/>
      </c>
      <c r="CW673" s="171" t="str">
        <f>IF(Table1[[#This Row],[Various  ]]&lt;&gt;1,IF(Table1[[#This Row],[Interactive Tool]]=1,1,""),"")</f>
        <v/>
      </c>
      <c r="CX673" s="171" t="str">
        <f>IF(Table1[[#This Row],[Various  ]]&lt;&gt;1,IF(Table1[[#This Row],[Technical Specifications]]=1,1,""),"")</f>
        <v/>
      </c>
      <c r="CY673" s="171" t="str">
        <f>IF(Table1[[#This Row],[Various  ]]&lt;&gt;1,IF(Table1[[#This Row],[Training Resources]]=1,1,""),"")</f>
        <v/>
      </c>
      <c r="CZ673" s="171" t="str">
        <f>IF(Table1[[#This Row],[Various  ]]&lt;&gt;1,IF(Table1[[#This Row],[Toolbox]]=1,1,""),"")</f>
        <v/>
      </c>
      <c r="DA673" s="169" t="str">
        <f>IF(Table1[[#This Row],[Various  ]]&lt;&gt;1,IF(Table1[[#This Row],[Video]]=1,1,""),"")</f>
        <v/>
      </c>
      <c r="DB673" s="169" t="str">
        <f>IF(Table1[[#This Row],[Various  ]]&lt;&gt;1,IF(Table1[[#This Row],[Case study]]=1,1,""),"")</f>
        <v/>
      </c>
      <c r="DC673" s="169" t="str">
        <f>IF(Table1[[#This Row],[Various  ]]&lt;&gt;1,IF(Table1[[#This Row],[Other   ]]=1,1,""),"")</f>
        <v/>
      </c>
      <c r="DD673" s="169" t="str">
        <f>IF(Table1[[#This Row],[Various  ]]&lt;&gt;1,IF(Table1[[#This Row],[Standards]]=1,1,""),"")</f>
        <v/>
      </c>
      <c r="DE673" s="169" t="str">
        <f>IF(Table1[[#This Row],[Various]]=1,1,IF(SUM(Table1[[#This Row],[Calculator / Software]:[Standards]])&gt;1,1,""))</f>
        <v/>
      </c>
      <c r="DF673" s="169" t="str">
        <f>IF(Table1[[#This Row],[Multiple NCC links]]&lt;&gt;1,IF(Table1[[#This Row],[Design]]=1,1,""),"")</f>
        <v/>
      </c>
      <c r="DG673" s="169" t="str">
        <f>IF(Table1[[#This Row],[Multiple NCC links]]&lt;&gt;1,IF(Table1[[#This Row],[Assessment / Verification]]=1,1,""),"")</f>
        <v/>
      </c>
      <c r="DH673" s="169" t="str">
        <f>IF(Table1[[#This Row],[Multiple NCC links]]&lt;&gt;1,IF(Table1[[#This Row],[Climate Specific ]]=1,1,""),"")</f>
        <v/>
      </c>
      <c r="DI673" s="169" t="str">
        <f>IF(Table1[[#This Row],[Multiple NCC links]]&lt;&gt;1,IF(Table1[[#This Row],[Alterations / Additions]]=1,1,""),"")</f>
        <v/>
      </c>
      <c r="DJ673" s="169" t="str">
        <f>IF(Table1[[#This Row],[Multiple NCC links]]&lt;&gt;1,IF(Table1[[#This Row],[Glazing]]=1,1,""),"")</f>
        <v/>
      </c>
      <c r="DK673" s="169" t="str">
        <f>IF(Table1[[#This Row],[Multiple NCC links]]&lt;&gt;1,IF(Table1[[#This Row],[Building Fabric / Thermal / Sealing]]=1,1,""),"")</f>
        <v/>
      </c>
      <c r="DL673" s="169" t="str">
        <f>IF(Table1[[#This Row],[Multiple NCC links]]&lt;&gt;1,IF(Table1[[#This Row],[Lighting]]=1,1,""),"")</f>
        <v/>
      </c>
      <c r="DM673" s="169" t="str">
        <f>IF(Table1[[#This Row],[Multiple NCC links]]&lt;&gt;1,IF(Table1[[#This Row],[HVAC]]=1,1,""),"")</f>
        <v/>
      </c>
      <c r="DN673" s="169" t="str">
        <f>IF(Table1[[#This Row],[Multiple NCC links]]&lt;&gt;1,IF(Table1[[#This Row],[Services]]=1,1,""),"")</f>
        <v/>
      </c>
      <c r="DO673" s="169" t="str">
        <f>IF(Table1[[#This Row],[Multiple NCC links]]&lt;&gt;1,IF(Table1[[#This Row],[Maintenance &amp; Monitoring]]=1,1,""),"")</f>
        <v/>
      </c>
      <c r="DP673" s="169" t="str">
        <f>IF(Table1[[#This Row],[Multiple NCC links]]&lt;&gt;1,IF(Table1[[#This Row],[Hand over / Operations]]=1,1,""),"")</f>
        <v/>
      </c>
      <c r="DQ673" s="169" t="str">
        <f>IF(Table1[[#This Row],[Multiple NCC links]]&lt;&gt;1,IF(Table1[[#This Row],[As built assessment]]=1,1,""),"")</f>
        <v/>
      </c>
      <c r="DR673" s="169" t="str">
        <f>IF(Table1[[#This Row],[Multiple NCC links]]&lt;&gt;1,IF(Table1[[#This Row],[Beyond compliance]]=1,1,""),"")</f>
        <v/>
      </c>
      <c r="DS673" s="169" t="str">
        <f>IF(SUM(Table1[[#This Row],[Design]:[Beyond compliance]])&gt;1,1,"")</f>
        <v/>
      </c>
      <c r="DT673" s="169" t="str">
        <f>IF(Table1[[#This Row],[Both Residential &amp; Commercial4]]&lt;&gt;1,IF(Table1[[#This Row],[Residential]]=1,1,""),"")</f>
        <v/>
      </c>
      <c r="DU673" s="169" t="str">
        <f>IF(Table1[[#This Row],[Both Residential &amp; Commercial4]]&lt;&gt;1,IF(Table1[[#This Row],[Commercial]]=1,1,""),"")</f>
        <v/>
      </c>
      <c r="DV673" s="169" t="str">
        <f>Table1[[#This Row],[Residential &amp; Commercial]]</f>
        <v/>
      </c>
      <c r="DW673" s="169"/>
    </row>
    <row r="674" spans="1:127" s="49" customFormat="1" ht="20.25" thickTop="1" thickBot="1" x14ac:dyDescent="0.35">
      <c r="A674" s="97"/>
      <c r="B674" s="97"/>
      <c r="C674" s="88"/>
      <c r="D674" s="88"/>
      <c r="E674" s="176"/>
      <c r="F674" s="176"/>
      <c r="G674" s="176"/>
      <c r="H674" s="176"/>
      <c r="I674" s="90" t="str">
        <f>IF(AND(Table1[[#This Row],[General]]=1,Table1[[#This Row],[Beginner]]=1,Table1[[#This Row],[Intermediate]]=1,Table1[[#This Row],[Advanced]]=1),1,"")</f>
        <v/>
      </c>
      <c r="J674" s="90" t="str">
        <f>CONCATENATE(IF(Table1[[#This Row],[General]]=1,"General, ",""), IF(Table1[[#This Row],[Beginner]]=1,"Beginner, ",""),IF(Table1[[#This Row],[Intermediate]]=1,"Intermediate, ",""), IF(Table1[[#This Row],[Advanced]]=1,"Advanced",""))</f>
        <v/>
      </c>
      <c r="K674" s="91"/>
      <c r="L674" s="179"/>
      <c r="M674" s="91"/>
      <c r="N674" s="91"/>
      <c r="O674" s="159"/>
      <c r="P674" s="91"/>
      <c r="Q674" s="91"/>
      <c r="R674" s="91"/>
      <c r="S67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74" s="102"/>
      <c r="U674" s="102"/>
      <c r="V674" s="240"/>
      <c r="W674" s="240"/>
      <c r="X674" s="102"/>
      <c r="Y674" s="102"/>
      <c r="Z674" s="102"/>
      <c r="AA674" s="102"/>
      <c r="AB674" s="102"/>
      <c r="AC674" s="102"/>
      <c r="AD674" s="102"/>
      <c r="AE674" s="102"/>
      <c r="AF674" s="102"/>
      <c r="AG67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74" s="103"/>
      <c r="AI674" s="103"/>
      <c r="AJ674" s="103"/>
      <c r="AK674" s="74" t="str">
        <f>CONCATENATE(IF(Table1[[#This Row],[Digital]]=1,"Digital, ",""),IF(Table1[[#This Row],[Face to Face]]=1,"Face to face, ",""),IF(Table1[[#This Row],[Blended]]=1,"Blended",""))</f>
        <v/>
      </c>
      <c r="AL674" s="99"/>
      <c r="AM674" s="104"/>
      <c r="AN674" s="130"/>
      <c r="AO674" s="94"/>
      <c r="AP674" s="182"/>
      <c r="AQ674" s="94"/>
      <c r="AR674" s="94"/>
      <c r="AS674" s="94"/>
      <c r="AT674" s="94"/>
      <c r="AU674" s="94"/>
      <c r="AV674" s="182"/>
      <c r="AW674" s="182"/>
      <c r="AX674" s="182"/>
      <c r="AY674" s="94"/>
      <c r="AZ67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7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74" s="95"/>
      <c r="BC674" s="95"/>
      <c r="BD674" s="90" t="str">
        <f>IF(AND(Table1[[#This Row],[Residential]]=1,Table1[[#This Row],[Commercial]]=1),1,"")</f>
        <v/>
      </c>
      <c r="BE674" s="90" t="str">
        <f>CONCATENATE(IF(Table1[[#This Row],[Residential]]=1,"Residential, ",""),IF(Table1[[#This Row],[Commercial]]=1,"Commercial",""))</f>
        <v/>
      </c>
      <c r="BF674" s="94"/>
      <c r="BG674" s="94"/>
      <c r="BH674" s="94"/>
      <c r="BI674" s="94"/>
      <c r="BJ674" s="94"/>
      <c r="BK674" s="94"/>
      <c r="BL674" s="94"/>
      <c r="BM674" s="182"/>
      <c r="BN674" s="94"/>
      <c r="BO67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74" s="178"/>
      <c r="BQ674" s="120"/>
      <c r="BR674" s="132"/>
      <c r="BS674" s="120"/>
      <c r="BT674" s="175"/>
      <c r="BU674" s="175"/>
      <c r="BV674" s="175"/>
      <c r="BW674" s="121"/>
      <c r="BX674" s="121"/>
      <c r="BY674" s="121"/>
      <c r="BZ674" s="227"/>
      <c r="CA67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74" s="48">
        <f>COUNTIF(Table1[[#This Row],[Validity]:[Alignment with NCC (Yes=1,No=0)]],"N/A")</f>
        <v>0</v>
      </c>
      <c r="CC674" s="48">
        <f>IF(ISERROR(Table1[[#This Row],[Total Quality Score (out of 10)]]/(4-Table1[[#This Row],[N/A Count]])),0,Table1[[#This Row],[Total Quality Score (out of 10)]]/(4-Table1[[#This Row],[N/A Count]]))</f>
        <v>0</v>
      </c>
      <c r="CD674" s="106"/>
      <c r="CE674" s="106"/>
      <c r="CF674" s="172" t="str">
        <f>IF(SUM(Table1[[#This Row],[Multiple]:[Level (all)62]])&lt;1,IF(Table1[[#This Row],[General]]=1,1,""),"")</f>
        <v/>
      </c>
      <c r="CG674" s="172" t="str">
        <f>IF(SUM(Table1[[#This Row],[Multiple]:[Level (all)62]])&lt;1,IF(Table1[[#This Row],[Beginner]]=1,1,""),"")</f>
        <v/>
      </c>
      <c r="CH674" s="171" t="str">
        <f>IF(SUM(Table1[[#This Row],[Multiple]:[Level (all)62]])&lt;1,IF(Table1[[#This Row],[Intermediate]]=1,1,""),"")</f>
        <v/>
      </c>
      <c r="CI674" s="171" t="str">
        <f>IF(SUM(Table1[[#This Row],[Multiple]:[Level (all)62]])&lt;1,IF(Table1[[#This Row],[Advanced]]=1,1,""),"")</f>
        <v/>
      </c>
      <c r="CJ674" s="171" t="str">
        <f>IF(AND(SUM(Table1[[#This Row],[General]:[Advanced]])&lt;4,SUM(Table1[[#This Row],[General]:[Advanced]])&gt;1),1,"")</f>
        <v/>
      </c>
      <c r="CK674" s="171" t="str">
        <f>Table1[[#This Row],[Level (all)]]</f>
        <v/>
      </c>
      <c r="CL674" s="171" t="str">
        <f>IF(Table1[[#This Row],[Multiple audience]]&lt;&gt;1,IF(Table1[[#This Row],[General Audience]]=1,1,""),"")</f>
        <v/>
      </c>
      <c r="CM674" s="171" t="str">
        <f>IF(Table1[[#This Row],[Multiple audience]]&lt;&gt;1,IF(Table1[[#This Row],[Planners / Designers ]]=1,1,""),"")</f>
        <v/>
      </c>
      <c r="CN674" s="171" t="str">
        <f>IF(Table1[[#This Row],[Multiple audience]]&lt;&gt;1,IF(Table1[[#This Row],[Regulatory Assessors]]=1,1,""),"")</f>
        <v/>
      </c>
      <c r="CO674" s="171" t="str">
        <f>IF(Table1[[#This Row],[Multiple audience]]&lt;&gt;1,IF(Table1[[#This Row],[Builders / Management]]=1,1,""),"")</f>
        <v/>
      </c>
      <c r="CP674" s="171" t="str">
        <f>IF(Table1[[#This Row],[Multiple audience]]&lt;&gt;1,IF(Table1[[#This Row],[Energy / Sus Assessors]]=1,1,""),"")</f>
        <v/>
      </c>
      <c r="CQ674" s="171" t="str">
        <f>IF(Table1[[#This Row],[Multiple audience]]&lt;&gt;1,IF(Table1[[#This Row],[Semi-skilled]]=1,1,""),"")</f>
        <v/>
      </c>
      <c r="CR674" s="171" t="str">
        <f>IF(Table1[[#This Row],[Multiple audience]]&lt;&gt;1,IF(Table1[[#This Row],[Trades]]=1,1,""),"")</f>
        <v/>
      </c>
      <c r="CS674" s="171" t="str">
        <f>IF(Table1[[#This Row],[Multiple audience]]&lt;&gt;1,IF(Table1[[#This Row],[Other]]=1,1,""),"")</f>
        <v/>
      </c>
      <c r="CT674" s="171" t="str">
        <f>IF(SUM(Table1[[#This Row],[General Audience]:[Other]])&gt;1,1,"")</f>
        <v/>
      </c>
      <c r="CU674" s="171" t="str">
        <f>IF(Table1[[#This Row],[Various  ]]&lt;&gt;1,IF(Table1[[#This Row],[Calculator / Software]]=1,1,""),"")</f>
        <v/>
      </c>
      <c r="CV674" s="171" t="str">
        <f>IF(Table1[[#This Row],[Various  ]]&lt;&gt;1,IF(Table1[[#This Row],[Information  ]]=1,1,""),"")</f>
        <v/>
      </c>
      <c r="CW674" s="171" t="str">
        <f>IF(Table1[[#This Row],[Various  ]]&lt;&gt;1,IF(Table1[[#This Row],[Interactive Tool]]=1,1,""),"")</f>
        <v/>
      </c>
      <c r="CX674" s="171" t="str">
        <f>IF(Table1[[#This Row],[Various  ]]&lt;&gt;1,IF(Table1[[#This Row],[Technical Specifications]]=1,1,""),"")</f>
        <v/>
      </c>
      <c r="CY674" s="171" t="str">
        <f>IF(Table1[[#This Row],[Various  ]]&lt;&gt;1,IF(Table1[[#This Row],[Training Resources]]=1,1,""),"")</f>
        <v/>
      </c>
      <c r="CZ674" s="171" t="str">
        <f>IF(Table1[[#This Row],[Various  ]]&lt;&gt;1,IF(Table1[[#This Row],[Toolbox]]=1,1,""),"")</f>
        <v/>
      </c>
      <c r="DA674" s="169" t="str">
        <f>IF(Table1[[#This Row],[Various  ]]&lt;&gt;1,IF(Table1[[#This Row],[Video]]=1,1,""),"")</f>
        <v/>
      </c>
      <c r="DB674" s="169" t="str">
        <f>IF(Table1[[#This Row],[Various  ]]&lt;&gt;1,IF(Table1[[#This Row],[Case study]]=1,1,""),"")</f>
        <v/>
      </c>
      <c r="DC674" s="169" t="str">
        <f>IF(Table1[[#This Row],[Various  ]]&lt;&gt;1,IF(Table1[[#This Row],[Other   ]]=1,1,""),"")</f>
        <v/>
      </c>
      <c r="DD674" s="169" t="str">
        <f>IF(Table1[[#This Row],[Various  ]]&lt;&gt;1,IF(Table1[[#This Row],[Standards]]=1,1,""),"")</f>
        <v/>
      </c>
      <c r="DE674" s="169" t="str">
        <f>IF(Table1[[#This Row],[Various]]=1,1,IF(SUM(Table1[[#This Row],[Calculator / Software]:[Standards]])&gt;1,1,""))</f>
        <v/>
      </c>
      <c r="DF674" s="169" t="str">
        <f>IF(Table1[[#This Row],[Multiple NCC links]]&lt;&gt;1,IF(Table1[[#This Row],[Design]]=1,1,""),"")</f>
        <v/>
      </c>
      <c r="DG674" s="169" t="str">
        <f>IF(Table1[[#This Row],[Multiple NCC links]]&lt;&gt;1,IF(Table1[[#This Row],[Assessment / Verification]]=1,1,""),"")</f>
        <v/>
      </c>
      <c r="DH674" s="169" t="str">
        <f>IF(Table1[[#This Row],[Multiple NCC links]]&lt;&gt;1,IF(Table1[[#This Row],[Climate Specific ]]=1,1,""),"")</f>
        <v/>
      </c>
      <c r="DI674" s="169" t="str">
        <f>IF(Table1[[#This Row],[Multiple NCC links]]&lt;&gt;1,IF(Table1[[#This Row],[Alterations / Additions]]=1,1,""),"")</f>
        <v/>
      </c>
      <c r="DJ674" s="169" t="str">
        <f>IF(Table1[[#This Row],[Multiple NCC links]]&lt;&gt;1,IF(Table1[[#This Row],[Glazing]]=1,1,""),"")</f>
        <v/>
      </c>
      <c r="DK674" s="169" t="str">
        <f>IF(Table1[[#This Row],[Multiple NCC links]]&lt;&gt;1,IF(Table1[[#This Row],[Building Fabric / Thermal / Sealing]]=1,1,""),"")</f>
        <v/>
      </c>
      <c r="DL674" s="169" t="str">
        <f>IF(Table1[[#This Row],[Multiple NCC links]]&lt;&gt;1,IF(Table1[[#This Row],[Lighting]]=1,1,""),"")</f>
        <v/>
      </c>
      <c r="DM674" s="169" t="str">
        <f>IF(Table1[[#This Row],[Multiple NCC links]]&lt;&gt;1,IF(Table1[[#This Row],[HVAC]]=1,1,""),"")</f>
        <v/>
      </c>
      <c r="DN674" s="169" t="str">
        <f>IF(Table1[[#This Row],[Multiple NCC links]]&lt;&gt;1,IF(Table1[[#This Row],[Services]]=1,1,""),"")</f>
        <v/>
      </c>
      <c r="DO674" s="169" t="str">
        <f>IF(Table1[[#This Row],[Multiple NCC links]]&lt;&gt;1,IF(Table1[[#This Row],[Maintenance &amp; Monitoring]]=1,1,""),"")</f>
        <v/>
      </c>
      <c r="DP674" s="169" t="str">
        <f>IF(Table1[[#This Row],[Multiple NCC links]]&lt;&gt;1,IF(Table1[[#This Row],[Hand over / Operations]]=1,1,""),"")</f>
        <v/>
      </c>
      <c r="DQ674" s="169" t="str">
        <f>IF(Table1[[#This Row],[Multiple NCC links]]&lt;&gt;1,IF(Table1[[#This Row],[As built assessment]]=1,1,""),"")</f>
        <v/>
      </c>
      <c r="DR674" s="169" t="str">
        <f>IF(Table1[[#This Row],[Multiple NCC links]]&lt;&gt;1,IF(Table1[[#This Row],[Beyond compliance]]=1,1,""),"")</f>
        <v/>
      </c>
      <c r="DS674" s="169" t="str">
        <f>IF(SUM(Table1[[#This Row],[Design]:[Beyond compliance]])&gt;1,1,"")</f>
        <v/>
      </c>
      <c r="DT674" s="169" t="str">
        <f>IF(Table1[[#This Row],[Both Residential &amp; Commercial4]]&lt;&gt;1,IF(Table1[[#This Row],[Residential]]=1,1,""),"")</f>
        <v/>
      </c>
      <c r="DU674" s="169" t="str">
        <f>IF(Table1[[#This Row],[Both Residential &amp; Commercial4]]&lt;&gt;1,IF(Table1[[#This Row],[Commercial]]=1,1,""),"")</f>
        <v/>
      </c>
      <c r="DV674" s="169" t="str">
        <f>Table1[[#This Row],[Residential &amp; Commercial]]</f>
        <v/>
      </c>
      <c r="DW674" s="169"/>
    </row>
    <row r="675" spans="1:127" s="49" customFormat="1" ht="20.25" thickTop="1" thickBot="1" x14ac:dyDescent="0.35">
      <c r="A675" s="97"/>
      <c r="B675" s="97"/>
      <c r="C675" s="88"/>
      <c r="D675" s="88"/>
      <c r="E675" s="176"/>
      <c r="F675" s="176"/>
      <c r="G675" s="176"/>
      <c r="H675" s="176"/>
      <c r="I675" s="90" t="str">
        <f>IF(AND(Table1[[#This Row],[General]]=1,Table1[[#This Row],[Beginner]]=1,Table1[[#This Row],[Intermediate]]=1,Table1[[#This Row],[Advanced]]=1),1,"")</f>
        <v/>
      </c>
      <c r="J675" s="90" t="str">
        <f>CONCATENATE(IF(Table1[[#This Row],[General]]=1,"General, ",""), IF(Table1[[#This Row],[Beginner]]=1,"Beginner, ",""),IF(Table1[[#This Row],[Intermediate]]=1,"Intermediate, ",""), IF(Table1[[#This Row],[Advanced]]=1,"Advanced",""))</f>
        <v/>
      </c>
      <c r="K675" s="91"/>
      <c r="L675" s="179"/>
      <c r="M675" s="91"/>
      <c r="N675" s="91"/>
      <c r="O675" s="159"/>
      <c r="P675" s="91"/>
      <c r="Q675" s="91"/>
      <c r="R675" s="91"/>
      <c r="S67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75" s="102"/>
      <c r="U675" s="102"/>
      <c r="V675" s="240"/>
      <c r="W675" s="240"/>
      <c r="X675" s="102"/>
      <c r="Y675" s="102"/>
      <c r="Z675" s="102"/>
      <c r="AA675" s="102"/>
      <c r="AB675" s="102"/>
      <c r="AC675" s="102"/>
      <c r="AD675" s="102"/>
      <c r="AE675" s="102"/>
      <c r="AF675" s="102"/>
      <c r="AG67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75" s="103"/>
      <c r="AI675" s="103"/>
      <c r="AJ675" s="103"/>
      <c r="AK675" s="74" t="str">
        <f>CONCATENATE(IF(Table1[[#This Row],[Digital]]=1,"Digital, ",""),IF(Table1[[#This Row],[Face to Face]]=1,"Face to face, ",""),IF(Table1[[#This Row],[Blended]]=1,"Blended",""))</f>
        <v/>
      </c>
      <c r="AL675" s="99"/>
      <c r="AM675" s="104"/>
      <c r="AN675" s="130"/>
      <c r="AO675" s="94"/>
      <c r="AP675" s="182"/>
      <c r="AQ675" s="94"/>
      <c r="AR675" s="94"/>
      <c r="AS675" s="94"/>
      <c r="AT675" s="94"/>
      <c r="AU675" s="94"/>
      <c r="AV675" s="182"/>
      <c r="AW675" s="182"/>
      <c r="AX675" s="182"/>
      <c r="AY675" s="94"/>
      <c r="AZ67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7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75" s="95"/>
      <c r="BC675" s="95"/>
      <c r="BD675" s="90" t="str">
        <f>IF(AND(Table1[[#This Row],[Residential]]=1,Table1[[#This Row],[Commercial]]=1),1,"")</f>
        <v/>
      </c>
      <c r="BE675" s="90" t="str">
        <f>CONCATENATE(IF(Table1[[#This Row],[Residential]]=1,"Residential, ",""),IF(Table1[[#This Row],[Commercial]]=1,"Commercial",""))</f>
        <v/>
      </c>
      <c r="BF675" s="94"/>
      <c r="BG675" s="94"/>
      <c r="BH675" s="94"/>
      <c r="BI675" s="94"/>
      <c r="BJ675" s="94"/>
      <c r="BK675" s="94"/>
      <c r="BL675" s="94"/>
      <c r="BM675" s="182"/>
      <c r="BN675" s="94"/>
      <c r="BO67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75" s="178"/>
      <c r="BQ675" s="120"/>
      <c r="BR675" s="132"/>
      <c r="BS675" s="120"/>
      <c r="BT675" s="175"/>
      <c r="BU675" s="175"/>
      <c r="BV675" s="175"/>
      <c r="BW675" s="121"/>
      <c r="BX675" s="121"/>
      <c r="BY675" s="121"/>
      <c r="BZ675" s="227"/>
      <c r="CA67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75" s="48">
        <f>COUNTIF(Table1[[#This Row],[Validity]:[Alignment with NCC (Yes=1,No=0)]],"N/A")</f>
        <v>0</v>
      </c>
      <c r="CC675" s="48">
        <f>IF(ISERROR(Table1[[#This Row],[Total Quality Score (out of 10)]]/(4-Table1[[#This Row],[N/A Count]])),0,Table1[[#This Row],[Total Quality Score (out of 10)]]/(4-Table1[[#This Row],[N/A Count]]))</f>
        <v>0</v>
      </c>
      <c r="CD675" s="106"/>
      <c r="CE675" s="106"/>
      <c r="CF675" s="172" t="str">
        <f>IF(SUM(Table1[[#This Row],[Multiple]:[Level (all)62]])&lt;1,IF(Table1[[#This Row],[General]]=1,1,""),"")</f>
        <v/>
      </c>
      <c r="CG675" s="172" t="str">
        <f>IF(SUM(Table1[[#This Row],[Multiple]:[Level (all)62]])&lt;1,IF(Table1[[#This Row],[Beginner]]=1,1,""),"")</f>
        <v/>
      </c>
      <c r="CH675" s="171" t="str">
        <f>IF(SUM(Table1[[#This Row],[Multiple]:[Level (all)62]])&lt;1,IF(Table1[[#This Row],[Intermediate]]=1,1,""),"")</f>
        <v/>
      </c>
      <c r="CI675" s="171" t="str">
        <f>IF(SUM(Table1[[#This Row],[Multiple]:[Level (all)62]])&lt;1,IF(Table1[[#This Row],[Advanced]]=1,1,""),"")</f>
        <v/>
      </c>
      <c r="CJ675" s="171" t="str">
        <f>IF(AND(SUM(Table1[[#This Row],[General]:[Advanced]])&lt;4,SUM(Table1[[#This Row],[General]:[Advanced]])&gt;1),1,"")</f>
        <v/>
      </c>
      <c r="CK675" s="171" t="str">
        <f>Table1[[#This Row],[Level (all)]]</f>
        <v/>
      </c>
      <c r="CL675" s="171" t="str">
        <f>IF(Table1[[#This Row],[Multiple audience]]&lt;&gt;1,IF(Table1[[#This Row],[General Audience]]=1,1,""),"")</f>
        <v/>
      </c>
      <c r="CM675" s="171" t="str">
        <f>IF(Table1[[#This Row],[Multiple audience]]&lt;&gt;1,IF(Table1[[#This Row],[Planners / Designers ]]=1,1,""),"")</f>
        <v/>
      </c>
      <c r="CN675" s="171" t="str">
        <f>IF(Table1[[#This Row],[Multiple audience]]&lt;&gt;1,IF(Table1[[#This Row],[Regulatory Assessors]]=1,1,""),"")</f>
        <v/>
      </c>
      <c r="CO675" s="171" t="str">
        <f>IF(Table1[[#This Row],[Multiple audience]]&lt;&gt;1,IF(Table1[[#This Row],[Builders / Management]]=1,1,""),"")</f>
        <v/>
      </c>
      <c r="CP675" s="171" t="str">
        <f>IF(Table1[[#This Row],[Multiple audience]]&lt;&gt;1,IF(Table1[[#This Row],[Energy / Sus Assessors]]=1,1,""),"")</f>
        <v/>
      </c>
      <c r="CQ675" s="171" t="str">
        <f>IF(Table1[[#This Row],[Multiple audience]]&lt;&gt;1,IF(Table1[[#This Row],[Semi-skilled]]=1,1,""),"")</f>
        <v/>
      </c>
      <c r="CR675" s="171" t="str">
        <f>IF(Table1[[#This Row],[Multiple audience]]&lt;&gt;1,IF(Table1[[#This Row],[Trades]]=1,1,""),"")</f>
        <v/>
      </c>
      <c r="CS675" s="171" t="str">
        <f>IF(Table1[[#This Row],[Multiple audience]]&lt;&gt;1,IF(Table1[[#This Row],[Other]]=1,1,""),"")</f>
        <v/>
      </c>
      <c r="CT675" s="171" t="str">
        <f>IF(SUM(Table1[[#This Row],[General Audience]:[Other]])&gt;1,1,"")</f>
        <v/>
      </c>
      <c r="CU675" s="171" t="str">
        <f>IF(Table1[[#This Row],[Various  ]]&lt;&gt;1,IF(Table1[[#This Row],[Calculator / Software]]=1,1,""),"")</f>
        <v/>
      </c>
      <c r="CV675" s="171" t="str">
        <f>IF(Table1[[#This Row],[Various  ]]&lt;&gt;1,IF(Table1[[#This Row],[Information  ]]=1,1,""),"")</f>
        <v/>
      </c>
      <c r="CW675" s="171" t="str">
        <f>IF(Table1[[#This Row],[Various  ]]&lt;&gt;1,IF(Table1[[#This Row],[Interactive Tool]]=1,1,""),"")</f>
        <v/>
      </c>
      <c r="CX675" s="171" t="str">
        <f>IF(Table1[[#This Row],[Various  ]]&lt;&gt;1,IF(Table1[[#This Row],[Technical Specifications]]=1,1,""),"")</f>
        <v/>
      </c>
      <c r="CY675" s="171" t="str">
        <f>IF(Table1[[#This Row],[Various  ]]&lt;&gt;1,IF(Table1[[#This Row],[Training Resources]]=1,1,""),"")</f>
        <v/>
      </c>
      <c r="CZ675" s="171" t="str">
        <f>IF(Table1[[#This Row],[Various  ]]&lt;&gt;1,IF(Table1[[#This Row],[Toolbox]]=1,1,""),"")</f>
        <v/>
      </c>
      <c r="DA675" s="169" t="str">
        <f>IF(Table1[[#This Row],[Various  ]]&lt;&gt;1,IF(Table1[[#This Row],[Video]]=1,1,""),"")</f>
        <v/>
      </c>
      <c r="DB675" s="169" t="str">
        <f>IF(Table1[[#This Row],[Various  ]]&lt;&gt;1,IF(Table1[[#This Row],[Case study]]=1,1,""),"")</f>
        <v/>
      </c>
      <c r="DC675" s="169" t="str">
        <f>IF(Table1[[#This Row],[Various  ]]&lt;&gt;1,IF(Table1[[#This Row],[Other   ]]=1,1,""),"")</f>
        <v/>
      </c>
      <c r="DD675" s="169" t="str">
        <f>IF(Table1[[#This Row],[Various  ]]&lt;&gt;1,IF(Table1[[#This Row],[Standards]]=1,1,""),"")</f>
        <v/>
      </c>
      <c r="DE675" s="169" t="str">
        <f>IF(Table1[[#This Row],[Various]]=1,1,IF(SUM(Table1[[#This Row],[Calculator / Software]:[Standards]])&gt;1,1,""))</f>
        <v/>
      </c>
      <c r="DF675" s="169" t="str">
        <f>IF(Table1[[#This Row],[Multiple NCC links]]&lt;&gt;1,IF(Table1[[#This Row],[Design]]=1,1,""),"")</f>
        <v/>
      </c>
      <c r="DG675" s="169" t="str">
        <f>IF(Table1[[#This Row],[Multiple NCC links]]&lt;&gt;1,IF(Table1[[#This Row],[Assessment / Verification]]=1,1,""),"")</f>
        <v/>
      </c>
      <c r="DH675" s="169" t="str">
        <f>IF(Table1[[#This Row],[Multiple NCC links]]&lt;&gt;1,IF(Table1[[#This Row],[Climate Specific ]]=1,1,""),"")</f>
        <v/>
      </c>
      <c r="DI675" s="169" t="str">
        <f>IF(Table1[[#This Row],[Multiple NCC links]]&lt;&gt;1,IF(Table1[[#This Row],[Alterations / Additions]]=1,1,""),"")</f>
        <v/>
      </c>
      <c r="DJ675" s="169" t="str">
        <f>IF(Table1[[#This Row],[Multiple NCC links]]&lt;&gt;1,IF(Table1[[#This Row],[Glazing]]=1,1,""),"")</f>
        <v/>
      </c>
      <c r="DK675" s="169" t="str">
        <f>IF(Table1[[#This Row],[Multiple NCC links]]&lt;&gt;1,IF(Table1[[#This Row],[Building Fabric / Thermal / Sealing]]=1,1,""),"")</f>
        <v/>
      </c>
      <c r="DL675" s="169" t="str">
        <f>IF(Table1[[#This Row],[Multiple NCC links]]&lt;&gt;1,IF(Table1[[#This Row],[Lighting]]=1,1,""),"")</f>
        <v/>
      </c>
      <c r="DM675" s="169" t="str">
        <f>IF(Table1[[#This Row],[Multiple NCC links]]&lt;&gt;1,IF(Table1[[#This Row],[HVAC]]=1,1,""),"")</f>
        <v/>
      </c>
      <c r="DN675" s="169" t="str">
        <f>IF(Table1[[#This Row],[Multiple NCC links]]&lt;&gt;1,IF(Table1[[#This Row],[Services]]=1,1,""),"")</f>
        <v/>
      </c>
      <c r="DO675" s="169" t="str">
        <f>IF(Table1[[#This Row],[Multiple NCC links]]&lt;&gt;1,IF(Table1[[#This Row],[Maintenance &amp; Monitoring]]=1,1,""),"")</f>
        <v/>
      </c>
      <c r="DP675" s="169" t="str">
        <f>IF(Table1[[#This Row],[Multiple NCC links]]&lt;&gt;1,IF(Table1[[#This Row],[Hand over / Operations]]=1,1,""),"")</f>
        <v/>
      </c>
      <c r="DQ675" s="169" t="str">
        <f>IF(Table1[[#This Row],[Multiple NCC links]]&lt;&gt;1,IF(Table1[[#This Row],[As built assessment]]=1,1,""),"")</f>
        <v/>
      </c>
      <c r="DR675" s="169" t="str">
        <f>IF(Table1[[#This Row],[Multiple NCC links]]&lt;&gt;1,IF(Table1[[#This Row],[Beyond compliance]]=1,1,""),"")</f>
        <v/>
      </c>
      <c r="DS675" s="169" t="str">
        <f>IF(SUM(Table1[[#This Row],[Design]:[Beyond compliance]])&gt;1,1,"")</f>
        <v/>
      </c>
      <c r="DT675" s="169" t="str">
        <f>IF(Table1[[#This Row],[Both Residential &amp; Commercial4]]&lt;&gt;1,IF(Table1[[#This Row],[Residential]]=1,1,""),"")</f>
        <v/>
      </c>
      <c r="DU675" s="169" t="str">
        <f>IF(Table1[[#This Row],[Both Residential &amp; Commercial4]]&lt;&gt;1,IF(Table1[[#This Row],[Commercial]]=1,1,""),"")</f>
        <v/>
      </c>
      <c r="DV675" s="169" t="str">
        <f>Table1[[#This Row],[Residential &amp; Commercial]]</f>
        <v/>
      </c>
      <c r="DW675" s="169"/>
    </row>
    <row r="676" spans="1:127" s="49" customFormat="1" ht="20.25" thickTop="1" thickBot="1" x14ac:dyDescent="0.35">
      <c r="A676" s="97"/>
      <c r="B676" s="97"/>
      <c r="C676" s="88"/>
      <c r="D676" s="88"/>
      <c r="E676" s="176"/>
      <c r="F676" s="176"/>
      <c r="G676" s="176"/>
      <c r="H676" s="176"/>
      <c r="I676" s="90" t="str">
        <f>IF(AND(Table1[[#This Row],[General]]=1,Table1[[#This Row],[Beginner]]=1,Table1[[#This Row],[Intermediate]]=1,Table1[[#This Row],[Advanced]]=1),1,"")</f>
        <v/>
      </c>
      <c r="J676" s="90" t="str">
        <f>CONCATENATE(IF(Table1[[#This Row],[General]]=1,"General, ",""), IF(Table1[[#This Row],[Beginner]]=1,"Beginner, ",""),IF(Table1[[#This Row],[Intermediate]]=1,"Intermediate, ",""), IF(Table1[[#This Row],[Advanced]]=1,"Advanced",""))</f>
        <v/>
      </c>
      <c r="K676" s="91"/>
      <c r="L676" s="179"/>
      <c r="M676" s="91"/>
      <c r="N676" s="91"/>
      <c r="O676" s="159"/>
      <c r="P676" s="91"/>
      <c r="Q676" s="91"/>
      <c r="R676" s="91"/>
      <c r="S67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76" s="102"/>
      <c r="U676" s="102"/>
      <c r="V676" s="240"/>
      <c r="W676" s="240"/>
      <c r="X676" s="102"/>
      <c r="Y676" s="102"/>
      <c r="Z676" s="102"/>
      <c r="AA676" s="102"/>
      <c r="AB676" s="102"/>
      <c r="AC676" s="102"/>
      <c r="AD676" s="102"/>
      <c r="AE676" s="102"/>
      <c r="AF676" s="102"/>
      <c r="AG67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76" s="103"/>
      <c r="AI676" s="103"/>
      <c r="AJ676" s="103"/>
      <c r="AK676" s="74" t="str">
        <f>CONCATENATE(IF(Table1[[#This Row],[Digital]]=1,"Digital, ",""),IF(Table1[[#This Row],[Face to Face]]=1,"Face to face, ",""),IF(Table1[[#This Row],[Blended]]=1,"Blended",""))</f>
        <v/>
      </c>
      <c r="AL676" s="99"/>
      <c r="AM676" s="104"/>
      <c r="AN676" s="130"/>
      <c r="AO676" s="94"/>
      <c r="AP676" s="182"/>
      <c r="AQ676" s="94"/>
      <c r="AR676" s="94"/>
      <c r="AS676" s="94"/>
      <c r="AT676" s="94"/>
      <c r="AU676" s="94"/>
      <c r="AV676" s="182"/>
      <c r="AW676" s="182"/>
      <c r="AX676" s="182"/>
      <c r="AY676" s="94"/>
      <c r="AZ67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7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76" s="95"/>
      <c r="BC676" s="95"/>
      <c r="BD676" s="90" t="str">
        <f>IF(AND(Table1[[#This Row],[Residential]]=1,Table1[[#This Row],[Commercial]]=1),1,"")</f>
        <v/>
      </c>
      <c r="BE676" s="90" t="str">
        <f>CONCATENATE(IF(Table1[[#This Row],[Residential]]=1,"Residential, ",""),IF(Table1[[#This Row],[Commercial]]=1,"Commercial",""))</f>
        <v/>
      </c>
      <c r="BF676" s="94"/>
      <c r="BG676" s="94"/>
      <c r="BH676" s="94"/>
      <c r="BI676" s="94"/>
      <c r="BJ676" s="94"/>
      <c r="BK676" s="94"/>
      <c r="BL676" s="94"/>
      <c r="BM676" s="182"/>
      <c r="BN676" s="94"/>
      <c r="BO67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76" s="178"/>
      <c r="BQ676" s="120"/>
      <c r="BR676" s="132"/>
      <c r="BS676" s="120"/>
      <c r="BT676" s="175"/>
      <c r="BU676" s="175"/>
      <c r="BV676" s="175"/>
      <c r="BW676" s="121"/>
      <c r="BX676" s="121"/>
      <c r="BY676" s="121"/>
      <c r="BZ676" s="227"/>
      <c r="CA67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76" s="48">
        <f>COUNTIF(Table1[[#This Row],[Validity]:[Alignment with NCC (Yes=1,No=0)]],"N/A")</f>
        <v>0</v>
      </c>
      <c r="CC676" s="48">
        <f>IF(ISERROR(Table1[[#This Row],[Total Quality Score (out of 10)]]/(4-Table1[[#This Row],[N/A Count]])),0,Table1[[#This Row],[Total Quality Score (out of 10)]]/(4-Table1[[#This Row],[N/A Count]]))</f>
        <v>0</v>
      </c>
      <c r="CD676" s="106"/>
      <c r="CE676" s="106"/>
      <c r="CF676" s="172" t="str">
        <f>IF(SUM(Table1[[#This Row],[Multiple]:[Level (all)62]])&lt;1,IF(Table1[[#This Row],[General]]=1,1,""),"")</f>
        <v/>
      </c>
      <c r="CG676" s="172" t="str">
        <f>IF(SUM(Table1[[#This Row],[Multiple]:[Level (all)62]])&lt;1,IF(Table1[[#This Row],[Beginner]]=1,1,""),"")</f>
        <v/>
      </c>
      <c r="CH676" s="171" t="str">
        <f>IF(SUM(Table1[[#This Row],[Multiple]:[Level (all)62]])&lt;1,IF(Table1[[#This Row],[Intermediate]]=1,1,""),"")</f>
        <v/>
      </c>
      <c r="CI676" s="171" t="str">
        <f>IF(SUM(Table1[[#This Row],[Multiple]:[Level (all)62]])&lt;1,IF(Table1[[#This Row],[Advanced]]=1,1,""),"")</f>
        <v/>
      </c>
      <c r="CJ676" s="171" t="str">
        <f>IF(AND(SUM(Table1[[#This Row],[General]:[Advanced]])&lt;4,SUM(Table1[[#This Row],[General]:[Advanced]])&gt;1),1,"")</f>
        <v/>
      </c>
      <c r="CK676" s="171" t="str">
        <f>Table1[[#This Row],[Level (all)]]</f>
        <v/>
      </c>
      <c r="CL676" s="171" t="str">
        <f>IF(Table1[[#This Row],[Multiple audience]]&lt;&gt;1,IF(Table1[[#This Row],[General Audience]]=1,1,""),"")</f>
        <v/>
      </c>
      <c r="CM676" s="171" t="str">
        <f>IF(Table1[[#This Row],[Multiple audience]]&lt;&gt;1,IF(Table1[[#This Row],[Planners / Designers ]]=1,1,""),"")</f>
        <v/>
      </c>
      <c r="CN676" s="171" t="str">
        <f>IF(Table1[[#This Row],[Multiple audience]]&lt;&gt;1,IF(Table1[[#This Row],[Regulatory Assessors]]=1,1,""),"")</f>
        <v/>
      </c>
      <c r="CO676" s="171" t="str">
        <f>IF(Table1[[#This Row],[Multiple audience]]&lt;&gt;1,IF(Table1[[#This Row],[Builders / Management]]=1,1,""),"")</f>
        <v/>
      </c>
      <c r="CP676" s="171" t="str">
        <f>IF(Table1[[#This Row],[Multiple audience]]&lt;&gt;1,IF(Table1[[#This Row],[Energy / Sus Assessors]]=1,1,""),"")</f>
        <v/>
      </c>
      <c r="CQ676" s="171" t="str">
        <f>IF(Table1[[#This Row],[Multiple audience]]&lt;&gt;1,IF(Table1[[#This Row],[Semi-skilled]]=1,1,""),"")</f>
        <v/>
      </c>
      <c r="CR676" s="171" t="str">
        <f>IF(Table1[[#This Row],[Multiple audience]]&lt;&gt;1,IF(Table1[[#This Row],[Trades]]=1,1,""),"")</f>
        <v/>
      </c>
      <c r="CS676" s="171" t="str">
        <f>IF(Table1[[#This Row],[Multiple audience]]&lt;&gt;1,IF(Table1[[#This Row],[Other]]=1,1,""),"")</f>
        <v/>
      </c>
      <c r="CT676" s="171" t="str">
        <f>IF(SUM(Table1[[#This Row],[General Audience]:[Other]])&gt;1,1,"")</f>
        <v/>
      </c>
      <c r="CU676" s="171" t="str">
        <f>IF(Table1[[#This Row],[Various  ]]&lt;&gt;1,IF(Table1[[#This Row],[Calculator / Software]]=1,1,""),"")</f>
        <v/>
      </c>
      <c r="CV676" s="171" t="str">
        <f>IF(Table1[[#This Row],[Various  ]]&lt;&gt;1,IF(Table1[[#This Row],[Information  ]]=1,1,""),"")</f>
        <v/>
      </c>
      <c r="CW676" s="171" t="str">
        <f>IF(Table1[[#This Row],[Various  ]]&lt;&gt;1,IF(Table1[[#This Row],[Interactive Tool]]=1,1,""),"")</f>
        <v/>
      </c>
      <c r="CX676" s="171" t="str">
        <f>IF(Table1[[#This Row],[Various  ]]&lt;&gt;1,IF(Table1[[#This Row],[Technical Specifications]]=1,1,""),"")</f>
        <v/>
      </c>
      <c r="CY676" s="171" t="str">
        <f>IF(Table1[[#This Row],[Various  ]]&lt;&gt;1,IF(Table1[[#This Row],[Training Resources]]=1,1,""),"")</f>
        <v/>
      </c>
      <c r="CZ676" s="171" t="str">
        <f>IF(Table1[[#This Row],[Various  ]]&lt;&gt;1,IF(Table1[[#This Row],[Toolbox]]=1,1,""),"")</f>
        <v/>
      </c>
      <c r="DA676" s="169" t="str">
        <f>IF(Table1[[#This Row],[Various  ]]&lt;&gt;1,IF(Table1[[#This Row],[Video]]=1,1,""),"")</f>
        <v/>
      </c>
      <c r="DB676" s="169" t="str">
        <f>IF(Table1[[#This Row],[Various  ]]&lt;&gt;1,IF(Table1[[#This Row],[Case study]]=1,1,""),"")</f>
        <v/>
      </c>
      <c r="DC676" s="169" t="str">
        <f>IF(Table1[[#This Row],[Various  ]]&lt;&gt;1,IF(Table1[[#This Row],[Other   ]]=1,1,""),"")</f>
        <v/>
      </c>
      <c r="DD676" s="169" t="str">
        <f>IF(Table1[[#This Row],[Various  ]]&lt;&gt;1,IF(Table1[[#This Row],[Standards]]=1,1,""),"")</f>
        <v/>
      </c>
      <c r="DE676" s="169" t="str">
        <f>IF(Table1[[#This Row],[Various]]=1,1,IF(SUM(Table1[[#This Row],[Calculator / Software]:[Standards]])&gt;1,1,""))</f>
        <v/>
      </c>
      <c r="DF676" s="169" t="str">
        <f>IF(Table1[[#This Row],[Multiple NCC links]]&lt;&gt;1,IF(Table1[[#This Row],[Design]]=1,1,""),"")</f>
        <v/>
      </c>
      <c r="DG676" s="169" t="str">
        <f>IF(Table1[[#This Row],[Multiple NCC links]]&lt;&gt;1,IF(Table1[[#This Row],[Assessment / Verification]]=1,1,""),"")</f>
        <v/>
      </c>
      <c r="DH676" s="169" t="str">
        <f>IF(Table1[[#This Row],[Multiple NCC links]]&lt;&gt;1,IF(Table1[[#This Row],[Climate Specific ]]=1,1,""),"")</f>
        <v/>
      </c>
      <c r="DI676" s="169" t="str">
        <f>IF(Table1[[#This Row],[Multiple NCC links]]&lt;&gt;1,IF(Table1[[#This Row],[Alterations / Additions]]=1,1,""),"")</f>
        <v/>
      </c>
      <c r="DJ676" s="169" t="str">
        <f>IF(Table1[[#This Row],[Multiple NCC links]]&lt;&gt;1,IF(Table1[[#This Row],[Glazing]]=1,1,""),"")</f>
        <v/>
      </c>
      <c r="DK676" s="169" t="str">
        <f>IF(Table1[[#This Row],[Multiple NCC links]]&lt;&gt;1,IF(Table1[[#This Row],[Building Fabric / Thermal / Sealing]]=1,1,""),"")</f>
        <v/>
      </c>
      <c r="DL676" s="169" t="str">
        <f>IF(Table1[[#This Row],[Multiple NCC links]]&lt;&gt;1,IF(Table1[[#This Row],[Lighting]]=1,1,""),"")</f>
        <v/>
      </c>
      <c r="DM676" s="169" t="str">
        <f>IF(Table1[[#This Row],[Multiple NCC links]]&lt;&gt;1,IF(Table1[[#This Row],[HVAC]]=1,1,""),"")</f>
        <v/>
      </c>
      <c r="DN676" s="169" t="str">
        <f>IF(Table1[[#This Row],[Multiple NCC links]]&lt;&gt;1,IF(Table1[[#This Row],[Services]]=1,1,""),"")</f>
        <v/>
      </c>
      <c r="DO676" s="169" t="str">
        <f>IF(Table1[[#This Row],[Multiple NCC links]]&lt;&gt;1,IF(Table1[[#This Row],[Maintenance &amp; Monitoring]]=1,1,""),"")</f>
        <v/>
      </c>
      <c r="DP676" s="169" t="str">
        <f>IF(Table1[[#This Row],[Multiple NCC links]]&lt;&gt;1,IF(Table1[[#This Row],[Hand over / Operations]]=1,1,""),"")</f>
        <v/>
      </c>
      <c r="DQ676" s="169" t="str">
        <f>IF(Table1[[#This Row],[Multiple NCC links]]&lt;&gt;1,IF(Table1[[#This Row],[As built assessment]]=1,1,""),"")</f>
        <v/>
      </c>
      <c r="DR676" s="169" t="str">
        <f>IF(Table1[[#This Row],[Multiple NCC links]]&lt;&gt;1,IF(Table1[[#This Row],[Beyond compliance]]=1,1,""),"")</f>
        <v/>
      </c>
      <c r="DS676" s="169" t="str">
        <f>IF(SUM(Table1[[#This Row],[Design]:[Beyond compliance]])&gt;1,1,"")</f>
        <v/>
      </c>
      <c r="DT676" s="169" t="str">
        <f>IF(Table1[[#This Row],[Both Residential &amp; Commercial4]]&lt;&gt;1,IF(Table1[[#This Row],[Residential]]=1,1,""),"")</f>
        <v/>
      </c>
      <c r="DU676" s="169" t="str">
        <f>IF(Table1[[#This Row],[Both Residential &amp; Commercial4]]&lt;&gt;1,IF(Table1[[#This Row],[Commercial]]=1,1,""),"")</f>
        <v/>
      </c>
      <c r="DV676" s="169" t="str">
        <f>Table1[[#This Row],[Residential &amp; Commercial]]</f>
        <v/>
      </c>
      <c r="DW676" s="169"/>
    </row>
    <row r="677" spans="1:127" s="49" customFormat="1" ht="20.25" thickTop="1" thickBot="1" x14ac:dyDescent="0.35">
      <c r="A677" s="97"/>
      <c r="B677" s="97"/>
      <c r="C677" s="88"/>
      <c r="D677" s="88"/>
      <c r="E677" s="176"/>
      <c r="F677" s="176"/>
      <c r="G677" s="176"/>
      <c r="H677" s="176"/>
      <c r="I677" s="90" t="str">
        <f>IF(AND(Table1[[#This Row],[General]]=1,Table1[[#This Row],[Beginner]]=1,Table1[[#This Row],[Intermediate]]=1,Table1[[#This Row],[Advanced]]=1),1,"")</f>
        <v/>
      </c>
      <c r="J677" s="90" t="str">
        <f>CONCATENATE(IF(Table1[[#This Row],[General]]=1,"General, ",""), IF(Table1[[#This Row],[Beginner]]=1,"Beginner, ",""),IF(Table1[[#This Row],[Intermediate]]=1,"Intermediate, ",""), IF(Table1[[#This Row],[Advanced]]=1,"Advanced",""))</f>
        <v/>
      </c>
      <c r="K677" s="91"/>
      <c r="L677" s="179"/>
      <c r="M677" s="91"/>
      <c r="N677" s="91"/>
      <c r="O677" s="159"/>
      <c r="P677" s="91"/>
      <c r="Q677" s="91"/>
      <c r="R677" s="91"/>
      <c r="S67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77" s="102"/>
      <c r="U677" s="102"/>
      <c r="V677" s="240"/>
      <c r="W677" s="240"/>
      <c r="X677" s="102"/>
      <c r="Y677" s="102"/>
      <c r="Z677" s="102"/>
      <c r="AA677" s="102"/>
      <c r="AB677" s="102"/>
      <c r="AC677" s="102"/>
      <c r="AD677" s="102"/>
      <c r="AE677" s="102"/>
      <c r="AF677" s="102"/>
      <c r="AG67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77" s="103"/>
      <c r="AI677" s="103"/>
      <c r="AJ677" s="103"/>
      <c r="AK677" s="74" t="str">
        <f>CONCATENATE(IF(Table1[[#This Row],[Digital]]=1,"Digital, ",""),IF(Table1[[#This Row],[Face to Face]]=1,"Face to face, ",""),IF(Table1[[#This Row],[Blended]]=1,"Blended",""))</f>
        <v/>
      </c>
      <c r="AL677" s="99"/>
      <c r="AM677" s="104"/>
      <c r="AN677" s="130"/>
      <c r="AO677" s="94"/>
      <c r="AP677" s="182"/>
      <c r="AQ677" s="94"/>
      <c r="AR677" s="94"/>
      <c r="AS677" s="94"/>
      <c r="AT677" s="94"/>
      <c r="AU677" s="94"/>
      <c r="AV677" s="182"/>
      <c r="AW677" s="182"/>
      <c r="AX677" s="182"/>
      <c r="AY677" s="94"/>
      <c r="AZ67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7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77" s="95"/>
      <c r="BC677" s="95"/>
      <c r="BD677" s="90" t="str">
        <f>IF(AND(Table1[[#This Row],[Residential]]=1,Table1[[#This Row],[Commercial]]=1),1,"")</f>
        <v/>
      </c>
      <c r="BE677" s="90" t="str">
        <f>CONCATENATE(IF(Table1[[#This Row],[Residential]]=1,"Residential, ",""),IF(Table1[[#This Row],[Commercial]]=1,"Commercial",""))</f>
        <v/>
      </c>
      <c r="BF677" s="94"/>
      <c r="BG677" s="94"/>
      <c r="BH677" s="94"/>
      <c r="BI677" s="94"/>
      <c r="BJ677" s="94"/>
      <c r="BK677" s="94"/>
      <c r="BL677" s="94"/>
      <c r="BM677" s="182"/>
      <c r="BN677" s="94"/>
      <c r="BO67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77" s="178"/>
      <c r="BQ677" s="120"/>
      <c r="BR677" s="132"/>
      <c r="BS677" s="120"/>
      <c r="BT677" s="175"/>
      <c r="BU677" s="175"/>
      <c r="BV677" s="175"/>
      <c r="BW677" s="121"/>
      <c r="BX677" s="121"/>
      <c r="BY677" s="121"/>
      <c r="BZ677" s="227"/>
      <c r="CA67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77" s="48">
        <f>COUNTIF(Table1[[#This Row],[Validity]:[Alignment with NCC (Yes=1,No=0)]],"N/A")</f>
        <v>0</v>
      </c>
      <c r="CC677" s="48">
        <f>IF(ISERROR(Table1[[#This Row],[Total Quality Score (out of 10)]]/(4-Table1[[#This Row],[N/A Count]])),0,Table1[[#This Row],[Total Quality Score (out of 10)]]/(4-Table1[[#This Row],[N/A Count]]))</f>
        <v>0</v>
      </c>
      <c r="CD677" s="106"/>
      <c r="CE677" s="106"/>
      <c r="CF677" s="172" t="str">
        <f>IF(SUM(Table1[[#This Row],[Multiple]:[Level (all)62]])&lt;1,IF(Table1[[#This Row],[General]]=1,1,""),"")</f>
        <v/>
      </c>
      <c r="CG677" s="172" t="str">
        <f>IF(SUM(Table1[[#This Row],[Multiple]:[Level (all)62]])&lt;1,IF(Table1[[#This Row],[Beginner]]=1,1,""),"")</f>
        <v/>
      </c>
      <c r="CH677" s="171" t="str">
        <f>IF(SUM(Table1[[#This Row],[Multiple]:[Level (all)62]])&lt;1,IF(Table1[[#This Row],[Intermediate]]=1,1,""),"")</f>
        <v/>
      </c>
      <c r="CI677" s="171" t="str">
        <f>IF(SUM(Table1[[#This Row],[Multiple]:[Level (all)62]])&lt;1,IF(Table1[[#This Row],[Advanced]]=1,1,""),"")</f>
        <v/>
      </c>
      <c r="CJ677" s="171" t="str">
        <f>IF(AND(SUM(Table1[[#This Row],[General]:[Advanced]])&lt;4,SUM(Table1[[#This Row],[General]:[Advanced]])&gt;1),1,"")</f>
        <v/>
      </c>
      <c r="CK677" s="171" t="str">
        <f>Table1[[#This Row],[Level (all)]]</f>
        <v/>
      </c>
      <c r="CL677" s="171" t="str">
        <f>IF(Table1[[#This Row],[Multiple audience]]&lt;&gt;1,IF(Table1[[#This Row],[General Audience]]=1,1,""),"")</f>
        <v/>
      </c>
      <c r="CM677" s="171" t="str">
        <f>IF(Table1[[#This Row],[Multiple audience]]&lt;&gt;1,IF(Table1[[#This Row],[Planners / Designers ]]=1,1,""),"")</f>
        <v/>
      </c>
      <c r="CN677" s="171" t="str">
        <f>IF(Table1[[#This Row],[Multiple audience]]&lt;&gt;1,IF(Table1[[#This Row],[Regulatory Assessors]]=1,1,""),"")</f>
        <v/>
      </c>
      <c r="CO677" s="171" t="str">
        <f>IF(Table1[[#This Row],[Multiple audience]]&lt;&gt;1,IF(Table1[[#This Row],[Builders / Management]]=1,1,""),"")</f>
        <v/>
      </c>
      <c r="CP677" s="171" t="str">
        <f>IF(Table1[[#This Row],[Multiple audience]]&lt;&gt;1,IF(Table1[[#This Row],[Energy / Sus Assessors]]=1,1,""),"")</f>
        <v/>
      </c>
      <c r="CQ677" s="171" t="str">
        <f>IF(Table1[[#This Row],[Multiple audience]]&lt;&gt;1,IF(Table1[[#This Row],[Semi-skilled]]=1,1,""),"")</f>
        <v/>
      </c>
      <c r="CR677" s="171" t="str">
        <f>IF(Table1[[#This Row],[Multiple audience]]&lt;&gt;1,IF(Table1[[#This Row],[Trades]]=1,1,""),"")</f>
        <v/>
      </c>
      <c r="CS677" s="171" t="str">
        <f>IF(Table1[[#This Row],[Multiple audience]]&lt;&gt;1,IF(Table1[[#This Row],[Other]]=1,1,""),"")</f>
        <v/>
      </c>
      <c r="CT677" s="171" t="str">
        <f>IF(SUM(Table1[[#This Row],[General Audience]:[Other]])&gt;1,1,"")</f>
        <v/>
      </c>
      <c r="CU677" s="171" t="str">
        <f>IF(Table1[[#This Row],[Various  ]]&lt;&gt;1,IF(Table1[[#This Row],[Calculator / Software]]=1,1,""),"")</f>
        <v/>
      </c>
      <c r="CV677" s="171" t="str">
        <f>IF(Table1[[#This Row],[Various  ]]&lt;&gt;1,IF(Table1[[#This Row],[Information  ]]=1,1,""),"")</f>
        <v/>
      </c>
      <c r="CW677" s="171" t="str">
        <f>IF(Table1[[#This Row],[Various  ]]&lt;&gt;1,IF(Table1[[#This Row],[Interactive Tool]]=1,1,""),"")</f>
        <v/>
      </c>
      <c r="CX677" s="171" t="str">
        <f>IF(Table1[[#This Row],[Various  ]]&lt;&gt;1,IF(Table1[[#This Row],[Technical Specifications]]=1,1,""),"")</f>
        <v/>
      </c>
      <c r="CY677" s="171" t="str">
        <f>IF(Table1[[#This Row],[Various  ]]&lt;&gt;1,IF(Table1[[#This Row],[Training Resources]]=1,1,""),"")</f>
        <v/>
      </c>
      <c r="CZ677" s="171" t="str">
        <f>IF(Table1[[#This Row],[Various  ]]&lt;&gt;1,IF(Table1[[#This Row],[Toolbox]]=1,1,""),"")</f>
        <v/>
      </c>
      <c r="DA677" s="169" t="str">
        <f>IF(Table1[[#This Row],[Various  ]]&lt;&gt;1,IF(Table1[[#This Row],[Video]]=1,1,""),"")</f>
        <v/>
      </c>
      <c r="DB677" s="169" t="str">
        <f>IF(Table1[[#This Row],[Various  ]]&lt;&gt;1,IF(Table1[[#This Row],[Case study]]=1,1,""),"")</f>
        <v/>
      </c>
      <c r="DC677" s="169" t="str">
        <f>IF(Table1[[#This Row],[Various  ]]&lt;&gt;1,IF(Table1[[#This Row],[Other   ]]=1,1,""),"")</f>
        <v/>
      </c>
      <c r="DD677" s="169" t="str">
        <f>IF(Table1[[#This Row],[Various  ]]&lt;&gt;1,IF(Table1[[#This Row],[Standards]]=1,1,""),"")</f>
        <v/>
      </c>
      <c r="DE677" s="169" t="str">
        <f>IF(Table1[[#This Row],[Various]]=1,1,IF(SUM(Table1[[#This Row],[Calculator / Software]:[Standards]])&gt;1,1,""))</f>
        <v/>
      </c>
      <c r="DF677" s="169" t="str">
        <f>IF(Table1[[#This Row],[Multiple NCC links]]&lt;&gt;1,IF(Table1[[#This Row],[Design]]=1,1,""),"")</f>
        <v/>
      </c>
      <c r="DG677" s="169" t="str">
        <f>IF(Table1[[#This Row],[Multiple NCC links]]&lt;&gt;1,IF(Table1[[#This Row],[Assessment / Verification]]=1,1,""),"")</f>
        <v/>
      </c>
      <c r="DH677" s="169" t="str">
        <f>IF(Table1[[#This Row],[Multiple NCC links]]&lt;&gt;1,IF(Table1[[#This Row],[Climate Specific ]]=1,1,""),"")</f>
        <v/>
      </c>
      <c r="DI677" s="169" t="str">
        <f>IF(Table1[[#This Row],[Multiple NCC links]]&lt;&gt;1,IF(Table1[[#This Row],[Alterations / Additions]]=1,1,""),"")</f>
        <v/>
      </c>
      <c r="DJ677" s="169" t="str">
        <f>IF(Table1[[#This Row],[Multiple NCC links]]&lt;&gt;1,IF(Table1[[#This Row],[Glazing]]=1,1,""),"")</f>
        <v/>
      </c>
      <c r="DK677" s="169" t="str">
        <f>IF(Table1[[#This Row],[Multiple NCC links]]&lt;&gt;1,IF(Table1[[#This Row],[Building Fabric / Thermal / Sealing]]=1,1,""),"")</f>
        <v/>
      </c>
      <c r="DL677" s="169" t="str">
        <f>IF(Table1[[#This Row],[Multiple NCC links]]&lt;&gt;1,IF(Table1[[#This Row],[Lighting]]=1,1,""),"")</f>
        <v/>
      </c>
      <c r="DM677" s="169" t="str">
        <f>IF(Table1[[#This Row],[Multiple NCC links]]&lt;&gt;1,IF(Table1[[#This Row],[HVAC]]=1,1,""),"")</f>
        <v/>
      </c>
      <c r="DN677" s="169" t="str">
        <f>IF(Table1[[#This Row],[Multiple NCC links]]&lt;&gt;1,IF(Table1[[#This Row],[Services]]=1,1,""),"")</f>
        <v/>
      </c>
      <c r="DO677" s="169" t="str">
        <f>IF(Table1[[#This Row],[Multiple NCC links]]&lt;&gt;1,IF(Table1[[#This Row],[Maintenance &amp; Monitoring]]=1,1,""),"")</f>
        <v/>
      </c>
      <c r="DP677" s="169" t="str">
        <f>IF(Table1[[#This Row],[Multiple NCC links]]&lt;&gt;1,IF(Table1[[#This Row],[Hand over / Operations]]=1,1,""),"")</f>
        <v/>
      </c>
      <c r="DQ677" s="169" t="str">
        <f>IF(Table1[[#This Row],[Multiple NCC links]]&lt;&gt;1,IF(Table1[[#This Row],[As built assessment]]=1,1,""),"")</f>
        <v/>
      </c>
      <c r="DR677" s="169" t="str">
        <f>IF(Table1[[#This Row],[Multiple NCC links]]&lt;&gt;1,IF(Table1[[#This Row],[Beyond compliance]]=1,1,""),"")</f>
        <v/>
      </c>
      <c r="DS677" s="169" t="str">
        <f>IF(SUM(Table1[[#This Row],[Design]:[Beyond compliance]])&gt;1,1,"")</f>
        <v/>
      </c>
      <c r="DT677" s="169" t="str">
        <f>IF(Table1[[#This Row],[Both Residential &amp; Commercial4]]&lt;&gt;1,IF(Table1[[#This Row],[Residential]]=1,1,""),"")</f>
        <v/>
      </c>
      <c r="DU677" s="169" t="str">
        <f>IF(Table1[[#This Row],[Both Residential &amp; Commercial4]]&lt;&gt;1,IF(Table1[[#This Row],[Commercial]]=1,1,""),"")</f>
        <v/>
      </c>
      <c r="DV677" s="169" t="str">
        <f>Table1[[#This Row],[Residential &amp; Commercial]]</f>
        <v/>
      </c>
      <c r="DW677" s="169"/>
    </row>
    <row r="678" spans="1:127" s="49" customFormat="1" ht="20.25" thickTop="1" thickBot="1" x14ac:dyDescent="0.35">
      <c r="A678" s="97"/>
      <c r="B678" s="97"/>
      <c r="C678" s="88"/>
      <c r="D678" s="88"/>
      <c r="E678" s="176"/>
      <c r="F678" s="176"/>
      <c r="G678" s="176"/>
      <c r="H678" s="176"/>
      <c r="I678" s="90" t="str">
        <f>IF(AND(Table1[[#This Row],[General]]=1,Table1[[#This Row],[Beginner]]=1,Table1[[#This Row],[Intermediate]]=1,Table1[[#This Row],[Advanced]]=1),1,"")</f>
        <v/>
      </c>
      <c r="J678" s="90" t="str">
        <f>CONCATENATE(IF(Table1[[#This Row],[General]]=1,"General, ",""), IF(Table1[[#This Row],[Beginner]]=1,"Beginner, ",""),IF(Table1[[#This Row],[Intermediate]]=1,"Intermediate, ",""), IF(Table1[[#This Row],[Advanced]]=1,"Advanced",""))</f>
        <v/>
      </c>
      <c r="K678" s="91"/>
      <c r="L678" s="179"/>
      <c r="M678" s="91"/>
      <c r="N678" s="91"/>
      <c r="O678" s="159"/>
      <c r="P678" s="91"/>
      <c r="Q678" s="91"/>
      <c r="R678" s="91"/>
      <c r="S67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78" s="102"/>
      <c r="U678" s="102"/>
      <c r="V678" s="240"/>
      <c r="W678" s="240"/>
      <c r="X678" s="102"/>
      <c r="Y678" s="102"/>
      <c r="Z678" s="102"/>
      <c r="AA678" s="102"/>
      <c r="AB678" s="102"/>
      <c r="AC678" s="102"/>
      <c r="AD678" s="102"/>
      <c r="AE678" s="102"/>
      <c r="AF678" s="102"/>
      <c r="AG67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78" s="103"/>
      <c r="AI678" s="103"/>
      <c r="AJ678" s="103"/>
      <c r="AK678" s="74" t="str">
        <f>CONCATENATE(IF(Table1[[#This Row],[Digital]]=1,"Digital, ",""),IF(Table1[[#This Row],[Face to Face]]=1,"Face to face, ",""),IF(Table1[[#This Row],[Blended]]=1,"Blended",""))</f>
        <v/>
      </c>
      <c r="AL678" s="99"/>
      <c r="AM678" s="104"/>
      <c r="AN678" s="130"/>
      <c r="AO678" s="94"/>
      <c r="AP678" s="182"/>
      <c r="AQ678" s="94"/>
      <c r="AR678" s="94"/>
      <c r="AS678" s="94"/>
      <c r="AT678" s="94"/>
      <c r="AU678" s="94"/>
      <c r="AV678" s="182"/>
      <c r="AW678" s="182"/>
      <c r="AX678" s="182"/>
      <c r="AY678" s="94"/>
      <c r="AZ67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7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78" s="95"/>
      <c r="BC678" s="95"/>
      <c r="BD678" s="90" t="str">
        <f>IF(AND(Table1[[#This Row],[Residential]]=1,Table1[[#This Row],[Commercial]]=1),1,"")</f>
        <v/>
      </c>
      <c r="BE678" s="90" t="str">
        <f>CONCATENATE(IF(Table1[[#This Row],[Residential]]=1,"Residential, ",""),IF(Table1[[#This Row],[Commercial]]=1,"Commercial",""))</f>
        <v/>
      </c>
      <c r="BF678" s="94"/>
      <c r="BG678" s="94"/>
      <c r="BH678" s="94"/>
      <c r="BI678" s="94"/>
      <c r="BJ678" s="94"/>
      <c r="BK678" s="94"/>
      <c r="BL678" s="94"/>
      <c r="BM678" s="182"/>
      <c r="BN678" s="94"/>
      <c r="BO67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78" s="178"/>
      <c r="BQ678" s="120"/>
      <c r="BR678" s="132"/>
      <c r="BS678" s="120"/>
      <c r="BT678" s="175"/>
      <c r="BU678" s="175"/>
      <c r="BV678" s="175"/>
      <c r="BW678" s="121"/>
      <c r="BX678" s="121"/>
      <c r="BY678" s="121"/>
      <c r="BZ678" s="227"/>
      <c r="CA67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78" s="48">
        <f>COUNTIF(Table1[[#This Row],[Validity]:[Alignment with NCC (Yes=1,No=0)]],"N/A")</f>
        <v>0</v>
      </c>
      <c r="CC678" s="48">
        <f>IF(ISERROR(Table1[[#This Row],[Total Quality Score (out of 10)]]/(4-Table1[[#This Row],[N/A Count]])),0,Table1[[#This Row],[Total Quality Score (out of 10)]]/(4-Table1[[#This Row],[N/A Count]]))</f>
        <v>0</v>
      </c>
      <c r="CD678" s="106"/>
      <c r="CE678" s="106"/>
      <c r="CF678" s="172" t="str">
        <f>IF(SUM(Table1[[#This Row],[Multiple]:[Level (all)62]])&lt;1,IF(Table1[[#This Row],[General]]=1,1,""),"")</f>
        <v/>
      </c>
      <c r="CG678" s="172" t="str">
        <f>IF(SUM(Table1[[#This Row],[Multiple]:[Level (all)62]])&lt;1,IF(Table1[[#This Row],[Beginner]]=1,1,""),"")</f>
        <v/>
      </c>
      <c r="CH678" s="171" t="str">
        <f>IF(SUM(Table1[[#This Row],[Multiple]:[Level (all)62]])&lt;1,IF(Table1[[#This Row],[Intermediate]]=1,1,""),"")</f>
        <v/>
      </c>
      <c r="CI678" s="171" t="str">
        <f>IF(SUM(Table1[[#This Row],[Multiple]:[Level (all)62]])&lt;1,IF(Table1[[#This Row],[Advanced]]=1,1,""),"")</f>
        <v/>
      </c>
      <c r="CJ678" s="171" t="str">
        <f>IF(AND(SUM(Table1[[#This Row],[General]:[Advanced]])&lt;4,SUM(Table1[[#This Row],[General]:[Advanced]])&gt;1),1,"")</f>
        <v/>
      </c>
      <c r="CK678" s="171" t="str">
        <f>Table1[[#This Row],[Level (all)]]</f>
        <v/>
      </c>
      <c r="CL678" s="171" t="str">
        <f>IF(Table1[[#This Row],[Multiple audience]]&lt;&gt;1,IF(Table1[[#This Row],[General Audience]]=1,1,""),"")</f>
        <v/>
      </c>
      <c r="CM678" s="171" t="str">
        <f>IF(Table1[[#This Row],[Multiple audience]]&lt;&gt;1,IF(Table1[[#This Row],[Planners / Designers ]]=1,1,""),"")</f>
        <v/>
      </c>
      <c r="CN678" s="171" t="str">
        <f>IF(Table1[[#This Row],[Multiple audience]]&lt;&gt;1,IF(Table1[[#This Row],[Regulatory Assessors]]=1,1,""),"")</f>
        <v/>
      </c>
      <c r="CO678" s="171" t="str">
        <f>IF(Table1[[#This Row],[Multiple audience]]&lt;&gt;1,IF(Table1[[#This Row],[Builders / Management]]=1,1,""),"")</f>
        <v/>
      </c>
      <c r="CP678" s="171" t="str">
        <f>IF(Table1[[#This Row],[Multiple audience]]&lt;&gt;1,IF(Table1[[#This Row],[Energy / Sus Assessors]]=1,1,""),"")</f>
        <v/>
      </c>
      <c r="CQ678" s="171" t="str">
        <f>IF(Table1[[#This Row],[Multiple audience]]&lt;&gt;1,IF(Table1[[#This Row],[Semi-skilled]]=1,1,""),"")</f>
        <v/>
      </c>
      <c r="CR678" s="171" t="str">
        <f>IF(Table1[[#This Row],[Multiple audience]]&lt;&gt;1,IF(Table1[[#This Row],[Trades]]=1,1,""),"")</f>
        <v/>
      </c>
      <c r="CS678" s="171" t="str">
        <f>IF(Table1[[#This Row],[Multiple audience]]&lt;&gt;1,IF(Table1[[#This Row],[Other]]=1,1,""),"")</f>
        <v/>
      </c>
      <c r="CT678" s="171" t="str">
        <f>IF(SUM(Table1[[#This Row],[General Audience]:[Other]])&gt;1,1,"")</f>
        <v/>
      </c>
      <c r="CU678" s="171" t="str">
        <f>IF(Table1[[#This Row],[Various  ]]&lt;&gt;1,IF(Table1[[#This Row],[Calculator / Software]]=1,1,""),"")</f>
        <v/>
      </c>
      <c r="CV678" s="171" t="str">
        <f>IF(Table1[[#This Row],[Various  ]]&lt;&gt;1,IF(Table1[[#This Row],[Information  ]]=1,1,""),"")</f>
        <v/>
      </c>
      <c r="CW678" s="171" t="str">
        <f>IF(Table1[[#This Row],[Various  ]]&lt;&gt;1,IF(Table1[[#This Row],[Interactive Tool]]=1,1,""),"")</f>
        <v/>
      </c>
      <c r="CX678" s="171" t="str">
        <f>IF(Table1[[#This Row],[Various  ]]&lt;&gt;1,IF(Table1[[#This Row],[Technical Specifications]]=1,1,""),"")</f>
        <v/>
      </c>
      <c r="CY678" s="171" t="str">
        <f>IF(Table1[[#This Row],[Various  ]]&lt;&gt;1,IF(Table1[[#This Row],[Training Resources]]=1,1,""),"")</f>
        <v/>
      </c>
      <c r="CZ678" s="171" t="str">
        <f>IF(Table1[[#This Row],[Various  ]]&lt;&gt;1,IF(Table1[[#This Row],[Toolbox]]=1,1,""),"")</f>
        <v/>
      </c>
      <c r="DA678" s="169" t="str">
        <f>IF(Table1[[#This Row],[Various  ]]&lt;&gt;1,IF(Table1[[#This Row],[Video]]=1,1,""),"")</f>
        <v/>
      </c>
      <c r="DB678" s="169" t="str">
        <f>IF(Table1[[#This Row],[Various  ]]&lt;&gt;1,IF(Table1[[#This Row],[Case study]]=1,1,""),"")</f>
        <v/>
      </c>
      <c r="DC678" s="169" t="str">
        <f>IF(Table1[[#This Row],[Various  ]]&lt;&gt;1,IF(Table1[[#This Row],[Other   ]]=1,1,""),"")</f>
        <v/>
      </c>
      <c r="DD678" s="169" t="str">
        <f>IF(Table1[[#This Row],[Various  ]]&lt;&gt;1,IF(Table1[[#This Row],[Standards]]=1,1,""),"")</f>
        <v/>
      </c>
      <c r="DE678" s="169" t="str">
        <f>IF(Table1[[#This Row],[Various]]=1,1,IF(SUM(Table1[[#This Row],[Calculator / Software]:[Standards]])&gt;1,1,""))</f>
        <v/>
      </c>
      <c r="DF678" s="169" t="str">
        <f>IF(Table1[[#This Row],[Multiple NCC links]]&lt;&gt;1,IF(Table1[[#This Row],[Design]]=1,1,""),"")</f>
        <v/>
      </c>
      <c r="DG678" s="169" t="str">
        <f>IF(Table1[[#This Row],[Multiple NCC links]]&lt;&gt;1,IF(Table1[[#This Row],[Assessment / Verification]]=1,1,""),"")</f>
        <v/>
      </c>
      <c r="DH678" s="169" t="str">
        <f>IF(Table1[[#This Row],[Multiple NCC links]]&lt;&gt;1,IF(Table1[[#This Row],[Climate Specific ]]=1,1,""),"")</f>
        <v/>
      </c>
      <c r="DI678" s="169" t="str">
        <f>IF(Table1[[#This Row],[Multiple NCC links]]&lt;&gt;1,IF(Table1[[#This Row],[Alterations / Additions]]=1,1,""),"")</f>
        <v/>
      </c>
      <c r="DJ678" s="169" t="str">
        <f>IF(Table1[[#This Row],[Multiple NCC links]]&lt;&gt;1,IF(Table1[[#This Row],[Glazing]]=1,1,""),"")</f>
        <v/>
      </c>
      <c r="DK678" s="169" t="str">
        <f>IF(Table1[[#This Row],[Multiple NCC links]]&lt;&gt;1,IF(Table1[[#This Row],[Building Fabric / Thermal / Sealing]]=1,1,""),"")</f>
        <v/>
      </c>
      <c r="DL678" s="169" t="str">
        <f>IF(Table1[[#This Row],[Multiple NCC links]]&lt;&gt;1,IF(Table1[[#This Row],[Lighting]]=1,1,""),"")</f>
        <v/>
      </c>
      <c r="DM678" s="169" t="str">
        <f>IF(Table1[[#This Row],[Multiple NCC links]]&lt;&gt;1,IF(Table1[[#This Row],[HVAC]]=1,1,""),"")</f>
        <v/>
      </c>
      <c r="DN678" s="169" t="str">
        <f>IF(Table1[[#This Row],[Multiple NCC links]]&lt;&gt;1,IF(Table1[[#This Row],[Services]]=1,1,""),"")</f>
        <v/>
      </c>
      <c r="DO678" s="169" t="str">
        <f>IF(Table1[[#This Row],[Multiple NCC links]]&lt;&gt;1,IF(Table1[[#This Row],[Maintenance &amp; Monitoring]]=1,1,""),"")</f>
        <v/>
      </c>
      <c r="DP678" s="169" t="str">
        <f>IF(Table1[[#This Row],[Multiple NCC links]]&lt;&gt;1,IF(Table1[[#This Row],[Hand over / Operations]]=1,1,""),"")</f>
        <v/>
      </c>
      <c r="DQ678" s="169" t="str">
        <f>IF(Table1[[#This Row],[Multiple NCC links]]&lt;&gt;1,IF(Table1[[#This Row],[As built assessment]]=1,1,""),"")</f>
        <v/>
      </c>
      <c r="DR678" s="169" t="str">
        <f>IF(Table1[[#This Row],[Multiple NCC links]]&lt;&gt;1,IF(Table1[[#This Row],[Beyond compliance]]=1,1,""),"")</f>
        <v/>
      </c>
      <c r="DS678" s="169" t="str">
        <f>IF(SUM(Table1[[#This Row],[Design]:[Beyond compliance]])&gt;1,1,"")</f>
        <v/>
      </c>
      <c r="DT678" s="169" t="str">
        <f>IF(Table1[[#This Row],[Both Residential &amp; Commercial4]]&lt;&gt;1,IF(Table1[[#This Row],[Residential]]=1,1,""),"")</f>
        <v/>
      </c>
      <c r="DU678" s="169" t="str">
        <f>IF(Table1[[#This Row],[Both Residential &amp; Commercial4]]&lt;&gt;1,IF(Table1[[#This Row],[Commercial]]=1,1,""),"")</f>
        <v/>
      </c>
      <c r="DV678" s="169" t="str">
        <f>Table1[[#This Row],[Residential &amp; Commercial]]</f>
        <v/>
      </c>
      <c r="DW678" s="169"/>
    </row>
    <row r="679" spans="1:127" s="49" customFormat="1" ht="20.25" thickTop="1" thickBot="1" x14ac:dyDescent="0.35">
      <c r="A679" s="97"/>
      <c r="B679" s="97"/>
      <c r="C679" s="88"/>
      <c r="D679" s="88"/>
      <c r="E679" s="176"/>
      <c r="F679" s="176"/>
      <c r="G679" s="176"/>
      <c r="H679" s="176"/>
      <c r="I679" s="90" t="str">
        <f>IF(AND(Table1[[#This Row],[General]]=1,Table1[[#This Row],[Beginner]]=1,Table1[[#This Row],[Intermediate]]=1,Table1[[#This Row],[Advanced]]=1),1,"")</f>
        <v/>
      </c>
      <c r="J679" s="90" t="str">
        <f>CONCATENATE(IF(Table1[[#This Row],[General]]=1,"General, ",""), IF(Table1[[#This Row],[Beginner]]=1,"Beginner, ",""),IF(Table1[[#This Row],[Intermediate]]=1,"Intermediate, ",""), IF(Table1[[#This Row],[Advanced]]=1,"Advanced",""))</f>
        <v/>
      </c>
      <c r="K679" s="91"/>
      <c r="L679" s="179"/>
      <c r="M679" s="91"/>
      <c r="N679" s="91"/>
      <c r="O679" s="159"/>
      <c r="P679" s="91"/>
      <c r="Q679" s="91"/>
      <c r="R679" s="91"/>
      <c r="S67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79" s="102"/>
      <c r="U679" s="102"/>
      <c r="V679" s="240"/>
      <c r="W679" s="240"/>
      <c r="X679" s="102"/>
      <c r="Y679" s="102"/>
      <c r="Z679" s="102"/>
      <c r="AA679" s="102"/>
      <c r="AB679" s="102"/>
      <c r="AC679" s="102"/>
      <c r="AD679" s="102"/>
      <c r="AE679" s="102"/>
      <c r="AF679" s="102"/>
      <c r="AG67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79" s="103"/>
      <c r="AI679" s="103"/>
      <c r="AJ679" s="103"/>
      <c r="AK679" s="74" t="str">
        <f>CONCATENATE(IF(Table1[[#This Row],[Digital]]=1,"Digital, ",""),IF(Table1[[#This Row],[Face to Face]]=1,"Face to face, ",""),IF(Table1[[#This Row],[Blended]]=1,"Blended",""))</f>
        <v/>
      </c>
      <c r="AL679" s="99"/>
      <c r="AM679" s="104"/>
      <c r="AN679" s="130"/>
      <c r="AO679" s="94"/>
      <c r="AP679" s="182"/>
      <c r="AQ679" s="94"/>
      <c r="AR679" s="94"/>
      <c r="AS679" s="94"/>
      <c r="AT679" s="94"/>
      <c r="AU679" s="94"/>
      <c r="AV679" s="182"/>
      <c r="AW679" s="182"/>
      <c r="AX679" s="182"/>
      <c r="AY679" s="94"/>
      <c r="AZ67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7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79" s="95"/>
      <c r="BC679" s="95"/>
      <c r="BD679" s="90" t="str">
        <f>IF(AND(Table1[[#This Row],[Residential]]=1,Table1[[#This Row],[Commercial]]=1),1,"")</f>
        <v/>
      </c>
      <c r="BE679" s="90" t="str">
        <f>CONCATENATE(IF(Table1[[#This Row],[Residential]]=1,"Residential, ",""),IF(Table1[[#This Row],[Commercial]]=1,"Commercial",""))</f>
        <v/>
      </c>
      <c r="BF679" s="94"/>
      <c r="BG679" s="94"/>
      <c r="BH679" s="94"/>
      <c r="BI679" s="94"/>
      <c r="BJ679" s="94"/>
      <c r="BK679" s="94"/>
      <c r="BL679" s="94"/>
      <c r="BM679" s="182"/>
      <c r="BN679" s="94"/>
      <c r="BO67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79" s="178"/>
      <c r="BQ679" s="120"/>
      <c r="BR679" s="132"/>
      <c r="BS679" s="120"/>
      <c r="BT679" s="175"/>
      <c r="BU679" s="175"/>
      <c r="BV679" s="175"/>
      <c r="BW679" s="121"/>
      <c r="BX679" s="121"/>
      <c r="BY679" s="121"/>
      <c r="BZ679" s="227"/>
      <c r="CA67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79" s="48">
        <f>COUNTIF(Table1[[#This Row],[Validity]:[Alignment with NCC (Yes=1,No=0)]],"N/A")</f>
        <v>0</v>
      </c>
      <c r="CC679" s="48">
        <f>IF(ISERROR(Table1[[#This Row],[Total Quality Score (out of 10)]]/(4-Table1[[#This Row],[N/A Count]])),0,Table1[[#This Row],[Total Quality Score (out of 10)]]/(4-Table1[[#This Row],[N/A Count]]))</f>
        <v>0</v>
      </c>
      <c r="CD679" s="106"/>
      <c r="CE679" s="106"/>
      <c r="CF679" s="172" t="str">
        <f>IF(SUM(Table1[[#This Row],[Multiple]:[Level (all)62]])&lt;1,IF(Table1[[#This Row],[General]]=1,1,""),"")</f>
        <v/>
      </c>
      <c r="CG679" s="172" t="str">
        <f>IF(SUM(Table1[[#This Row],[Multiple]:[Level (all)62]])&lt;1,IF(Table1[[#This Row],[Beginner]]=1,1,""),"")</f>
        <v/>
      </c>
      <c r="CH679" s="171" t="str">
        <f>IF(SUM(Table1[[#This Row],[Multiple]:[Level (all)62]])&lt;1,IF(Table1[[#This Row],[Intermediate]]=1,1,""),"")</f>
        <v/>
      </c>
      <c r="CI679" s="171" t="str">
        <f>IF(SUM(Table1[[#This Row],[Multiple]:[Level (all)62]])&lt;1,IF(Table1[[#This Row],[Advanced]]=1,1,""),"")</f>
        <v/>
      </c>
      <c r="CJ679" s="171" t="str">
        <f>IF(AND(SUM(Table1[[#This Row],[General]:[Advanced]])&lt;4,SUM(Table1[[#This Row],[General]:[Advanced]])&gt;1),1,"")</f>
        <v/>
      </c>
      <c r="CK679" s="171" t="str">
        <f>Table1[[#This Row],[Level (all)]]</f>
        <v/>
      </c>
      <c r="CL679" s="171" t="str">
        <f>IF(Table1[[#This Row],[Multiple audience]]&lt;&gt;1,IF(Table1[[#This Row],[General Audience]]=1,1,""),"")</f>
        <v/>
      </c>
      <c r="CM679" s="171" t="str">
        <f>IF(Table1[[#This Row],[Multiple audience]]&lt;&gt;1,IF(Table1[[#This Row],[Planners / Designers ]]=1,1,""),"")</f>
        <v/>
      </c>
      <c r="CN679" s="171" t="str">
        <f>IF(Table1[[#This Row],[Multiple audience]]&lt;&gt;1,IF(Table1[[#This Row],[Regulatory Assessors]]=1,1,""),"")</f>
        <v/>
      </c>
      <c r="CO679" s="171" t="str">
        <f>IF(Table1[[#This Row],[Multiple audience]]&lt;&gt;1,IF(Table1[[#This Row],[Builders / Management]]=1,1,""),"")</f>
        <v/>
      </c>
      <c r="CP679" s="171" t="str">
        <f>IF(Table1[[#This Row],[Multiple audience]]&lt;&gt;1,IF(Table1[[#This Row],[Energy / Sus Assessors]]=1,1,""),"")</f>
        <v/>
      </c>
      <c r="CQ679" s="171" t="str">
        <f>IF(Table1[[#This Row],[Multiple audience]]&lt;&gt;1,IF(Table1[[#This Row],[Semi-skilled]]=1,1,""),"")</f>
        <v/>
      </c>
      <c r="CR679" s="171" t="str">
        <f>IF(Table1[[#This Row],[Multiple audience]]&lt;&gt;1,IF(Table1[[#This Row],[Trades]]=1,1,""),"")</f>
        <v/>
      </c>
      <c r="CS679" s="171" t="str">
        <f>IF(Table1[[#This Row],[Multiple audience]]&lt;&gt;1,IF(Table1[[#This Row],[Other]]=1,1,""),"")</f>
        <v/>
      </c>
      <c r="CT679" s="171" t="str">
        <f>IF(SUM(Table1[[#This Row],[General Audience]:[Other]])&gt;1,1,"")</f>
        <v/>
      </c>
      <c r="CU679" s="171" t="str">
        <f>IF(Table1[[#This Row],[Various  ]]&lt;&gt;1,IF(Table1[[#This Row],[Calculator / Software]]=1,1,""),"")</f>
        <v/>
      </c>
      <c r="CV679" s="171" t="str">
        <f>IF(Table1[[#This Row],[Various  ]]&lt;&gt;1,IF(Table1[[#This Row],[Information  ]]=1,1,""),"")</f>
        <v/>
      </c>
      <c r="CW679" s="171" t="str">
        <f>IF(Table1[[#This Row],[Various  ]]&lt;&gt;1,IF(Table1[[#This Row],[Interactive Tool]]=1,1,""),"")</f>
        <v/>
      </c>
      <c r="CX679" s="171" t="str">
        <f>IF(Table1[[#This Row],[Various  ]]&lt;&gt;1,IF(Table1[[#This Row],[Technical Specifications]]=1,1,""),"")</f>
        <v/>
      </c>
      <c r="CY679" s="171" t="str">
        <f>IF(Table1[[#This Row],[Various  ]]&lt;&gt;1,IF(Table1[[#This Row],[Training Resources]]=1,1,""),"")</f>
        <v/>
      </c>
      <c r="CZ679" s="171" t="str">
        <f>IF(Table1[[#This Row],[Various  ]]&lt;&gt;1,IF(Table1[[#This Row],[Toolbox]]=1,1,""),"")</f>
        <v/>
      </c>
      <c r="DA679" s="169" t="str">
        <f>IF(Table1[[#This Row],[Various  ]]&lt;&gt;1,IF(Table1[[#This Row],[Video]]=1,1,""),"")</f>
        <v/>
      </c>
      <c r="DB679" s="169" t="str">
        <f>IF(Table1[[#This Row],[Various  ]]&lt;&gt;1,IF(Table1[[#This Row],[Case study]]=1,1,""),"")</f>
        <v/>
      </c>
      <c r="DC679" s="169" t="str">
        <f>IF(Table1[[#This Row],[Various  ]]&lt;&gt;1,IF(Table1[[#This Row],[Other   ]]=1,1,""),"")</f>
        <v/>
      </c>
      <c r="DD679" s="169" t="str">
        <f>IF(Table1[[#This Row],[Various  ]]&lt;&gt;1,IF(Table1[[#This Row],[Standards]]=1,1,""),"")</f>
        <v/>
      </c>
      <c r="DE679" s="169" t="str">
        <f>IF(Table1[[#This Row],[Various]]=1,1,IF(SUM(Table1[[#This Row],[Calculator / Software]:[Standards]])&gt;1,1,""))</f>
        <v/>
      </c>
      <c r="DF679" s="169" t="str">
        <f>IF(Table1[[#This Row],[Multiple NCC links]]&lt;&gt;1,IF(Table1[[#This Row],[Design]]=1,1,""),"")</f>
        <v/>
      </c>
      <c r="DG679" s="169" t="str">
        <f>IF(Table1[[#This Row],[Multiple NCC links]]&lt;&gt;1,IF(Table1[[#This Row],[Assessment / Verification]]=1,1,""),"")</f>
        <v/>
      </c>
      <c r="DH679" s="169" t="str">
        <f>IF(Table1[[#This Row],[Multiple NCC links]]&lt;&gt;1,IF(Table1[[#This Row],[Climate Specific ]]=1,1,""),"")</f>
        <v/>
      </c>
      <c r="DI679" s="169" t="str">
        <f>IF(Table1[[#This Row],[Multiple NCC links]]&lt;&gt;1,IF(Table1[[#This Row],[Alterations / Additions]]=1,1,""),"")</f>
        <v/>
      </c>
      <c r="DJ679" s="169" t="str">
        <f>IF(Table1[[#This Row],[Multiple NCC links]]&lt;&gt;1,IF(Table1[[#This Row],[Glazing]]=1,1,""),"")</f>
        <v/>
      </c>
      <c r="DK679" s="169" t="str">
        <f>IF(Table1[[#This Row],[Multiple NCC links]]&lt;&gt;1,IF(Table1[[#This Row],[Building Fabric / Thermal / Sealing]]=1,1,""),"")</f>
        <v/>
      </c>
      <c r="DL679" s="169" t="str">
        <f>IF(Table1[[#This Row],[Multiple NCC links]]&lt;&gt;1,IF(Table1[[#This Row],[Lighting]]=1,1,""),"")</f>
        <v/>
      </c>
      <c r="DM679" s="169" t="str">
        <f>IF(Table1[[#This Row],[Multiple NCC links]]&lt;&gt;1,IF(Table1[[#This Row],[HVAC]]=1,1,""),"")</f>
        <v/>
      </c>
      <c r="DN679" s="169" t="str">
        <f>IF(Table1[[#This Row],[Multiple NCC links]]&lt;&gt;1,IF(Table1[[#This Row],[Services]]=1,1,""),"")</f>
        <v/>
      </c>
      <c r="DO679" s="169" t="str">
        <f>IF(Table1[[#This Row],[Multiple NCC links]]&lt;&gt;1,IF(Table1[[#This Row],[Maintenance &amp; Monitoring]]=1,1,""),"")</f>
        <v/>
      </c>
      <c r="DP679" s="169" t="str">
        <f>IF(Table1[[#This Row],[Multiple NCC links]]&lt;&gt;1,IF(Table1[[#This Row],[Hand over / Operations]]=1,1,""),"")</f>
        <v/>
      </c>
      <c r="DQ679" s="169" t="str">
        <f>IF(Table1[[#This Row],[Multiple NCC links]]&lt;&gt;1,IF(Table1[[#This Row],[As built assessment]]=1,1,""),"")</f>
        <v/>
      </c>
      <c r="DR679" s="169" t="str">
        <f>IF(Table1[[#This Row],[Multiple NCC links]]&lt;&gt;1,IF(Table1[[#This Row],[Beyond compliance]]=1,1,""),"")</f>
        <v/>
      </c>
      <c r="DS679" s="169" t="str">
        <f>IF(SUM(Table1[[#This Row],[Design]:[Beyond compliance]])&gt;1,1,"")</f>
        <v/>
      </c>
      <c r="DT679" s="169" t="str">
        <f>IF(Table1[[#This Row],[Both Residential &amp; Commercial4]]&lt;&gt;1,IF(Table1[[#This Row],[Residential]]=1,1,""),"")</f>
        <v/>
      </c>
      <c r="DU679" s="169" t="str">
        <f>IF(Table1[[#This Row],[Both Residential &amp; Commercial4]]&lt;&gt;1,IF(Table1[[#This Row],[Commercial]]=1,1,""),"")</f>
        <v/>
      </c>
      <c r="DV679" s="169" t="str">
        <f>Table1[[#This Row],[Residential &amp; Commercial]]</f>
        <v/>
      </c>
      <c r="DW679" s="169"/>
    </row>
    <row r="680" spans="1:127" s="49" customFormat="1" ht="20.25" thickTop="1" thickBot="1" x14ac:dyDescent="0.35">
      <c r="A680" s="97"/>
      <c r="B680" s="97"/>
      <c r="C680" s="88"/>
      <c r="D680" s="88"/>
      <c r="E680" s="176"/>
      <c r="F680" s="176"/>
      <c r="G680" s="176"/>
      <c r="H680" s="176"/>
      <c r="I680" s="90" t="str">
        <f>IF(AND(Table1[[#This Row],[General]]=1,Table1[[#This Row],[Beginner]]=1,Table1[[#This Row],[Intermediate]]=1,Table1[[#This Row],[Advanced]]=1),1,"")</f>
        <v/>
      </c>
      <c r="J680" s="90" t="str">
        <f>CONCATENATE(IF(Table1[[#This Row],[General]]=1,"General, ",""), IF(Table1[[#This Row],[Beginner]]=1,"Beginner, ",""),IF(Table1[[#This Row],[Intermediate]]=1,"Intermediate, ",""), IF(Table1[[#This Row],[Advanced]]=1,"Advanced",""))</f>
        <v/>
      </c>
      <c r="K680" s="91"/>
      <c r="L680" s="179"/>
      <c r="M680" s="91"/>
      <c r="N680" s="91"/>
      <c r="O680" s="159"/>
      <c r="P680" s="91"/>
      <c r="Q680" s="91"/>
      <c r="R680" s="91"/>
      <c r="S68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80" s="102"/>
      <c r="U680" s="102"/>
      <c r="V680" s="240"/>
      <c r="W680" s="240"/>
      <c r="X680" s="102"/>
      <c r="Y680" s="102"/>
      <c r="Z680" s="102"/>
      <c r="AA680" s="102"/>
      <c r="AB680" s="102"/>
      <c r="AC680" s="102"/>
      <c r="AD680" s="102"/>
      <c r="AE680" s="102"/>
      <c r="AF680" s="102"/>
      <c r="AG68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80" s="103"/>
      <c r="AI680" s="103"/>
      <c r="AJ680" s="103"/>
      <c r="AK680" s="74" t="str">
        <f>CONCATENATE(IF(Table1[[#This Row],[Digital]]=1,"Digital, ",""),IF(Table1[[#This Row],[Face to Face]]=1,"Face to face, ",""),IF(Table1[[#This Row],[Blended]]=1,"Blended",""))</f>
        <v/>
      </c>
      <c r="AL680" s="99"/>
      <c r="AM680" s="104"/>
      <c r="AN680" s="130"/>
      <c r="AO680" s="94"/>
      <c r="AP680" s="182"/>
      <c r="AQ680" s="94"/>
      <c r="AR680" s="94"/>
      <c r="AS680" s="94"/>
      <c r="AT680" s="94"/>
      <c r="AU680" s="94"/>
      <c r="AV680" s="182"/>
      <c r="AW680" s="182"/>
      <c r="AX680" s="182"/>
      <c r="AY680" s="94"/>
      <c r="AZ68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8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80" s="95"/>
      <c r="BC680" s="95"/>
      <c r="BD680" s="90" t="str">
        <f>IF(AND(Table1[[#This Row],[Residential]]=1,Table1[[#This Row],[Commercial]]=1),1,"")</f>
        <v/>
      </c>
      <c r="BE680" s="90" t="str">
        <f>CONCATENATE(IF(Table1[[#This Row],[Residential]]=1,"Residential, ",""),IF(Table1[[#This Row],[Commercial]]=1,"Commercial",""))</f>
        <v/>
      </c>
      <c r="BF680" s="94"/>
      <c r="BG680" s="94"/>
      <c r="BH680" s="94"/>
      <c r="BI680" s="94"/>
      <c r="BJ680" s="94"/>
      <c r="BK680" s="94"/>
      <c r="BL680" s="94"/>
      <c r="BM680" s="182"/>
      <c r="BN680" s="94"/>
      <c r="BO68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80" s="178"/>
      <c r="BQ680" s="120"/>
      <c r="BR680" s="132"/>
      <c r="BS680" s="120"/>
      <c r="BT680" s="175"/>
      <c r="BU680" s="175"/>
      <c r="BV680" s="175"/>
      <c r="BW680" s="121"/>
      <c r="BX680" s="121"/>
      <c r="BY680" s="121"/>
      <c r="BZ680" s="227"/>
      <c r="CA68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80" s="48">
        <f>COUNTIF(Table1[[#This Row],[Validity]:[Alignment with NCC (Yes=1,No=0)]],"N/A")</f>
        <v>0</v>
      </c>
      <c r="CC680" s="48">
        <f>IF(ISERROR(Table1[[#This Row],[Total Quality Score (out of 10)]]/(4-Table1[[#This Row],[N/A Count]])),0,Table1[[#This Row],[Total Quality Score (out of 10)]]/(4-Table1[[#This Row],[N/A Count]]))</f>
        <v>0</v>
      </c>
      <c r="CD680" s="106"/>
      <c r="CE680" s="106"/>
      <c r="CF680" s="172" t="str">
        <f>IF(SUM(Table1[[#This Row],[Multiple]:[Level (all)62]])&lt;1,IF(Table1[[#This Row],[General]]=1,1,""),"")</f>
        <v/>
      </c>
      <c r="CG680" s="172" t="str">
        <f>IF(SUM(Table1[[#This Row],[Multiple]:[Level (all)62]])&lt;1,IF(Table1[[#This Row],[Beginner]]=1,1,""),"")</f>
        <v/>
      </c>
      <c r="CH680" s="171" t="str">
        <f>IF(SUM(Table1[[#This Row],[Multiple]:[Level (all)62]])&lt;1,IF(Table1[[#This Row],[Intermediate]]=1,1,""),"")</f>
        <v/>
      </c>
      <c r="CI680" s="171" t="str">
        <f>IF(SUM(Table1[[#This Row],[Multiple]:[Level (all)62]])&lt;1,IF(Table1[[#This Row],[Advanced]]=1,1,""),"")</f>
        <v/>
      </c>
      <c r="CJ680" s="171" t="str">
        <f>IF(AND(SUM(Table1[[#This Row],[General]:[Advanced]])&lt;4,SUM(Table1[[#This Row],[General]:[Advanced]])&gt;1),1,"")</f>
        <v/>
      </c>
      <c r="CK680" s="171" t="str">
        <f>Table1[[#This Row],[Level (all)]]</f>
        <v/>
      </c>
      <c r="CL680" s="171" t="str">
        <f>IF(Table1[[#This Row],[Multiple audience]]&lt;&gt;1,IF(Table1[[#This Row],[General Audience]]=1,1,""),"")</f>
        <v/>
      </c>
      <c r="CM680" s="171" t="str">
        <f>IF(Table1[[#This Row],[Multiple audience]]&lt;&gt;1,IF(Table1[[#This Row],[Planners / Designers ]]=1,1,""),"")</f>
        <v/>
      </c>
      <c r="CN680" s="171" t="str">
        <f>IF(Table1[[#This Row],[Multiple audience]]&lt;&gt;1,IF(Table1[[#This Row],[Regulatory Assessors]]=1,1,""),"")</f>
        <v/>
      </c>
      <c r="CO680" s="171" t="str">
        <f>IF(Table1[[#This Row],[Multiple audience]]&lt;&gt;1,IF(Table1[[#This Row],[Builders / Management]]=1,1,""),"")</f>
        <v/>
      </c>
      <c r="CP680" s="171" t="str">
        <f>IF(Table1[[#This Row],[Multiple audience]]&lt;&gt;1,IF(Table1[[#This Row],[Energy / Sus Assessors]]=1,1,""),"")</f>
        <v/>
      </c>
      <c r="CQ680" s="171" t="str">
        <f>IF(Table1[[#This Row],[Multiple audience]]&lt;&gt;1,IF(Table1[[#This Row],[Semi-skilled]]=1,1,""),"")</f>
        <v/>
      </c>
      <c r="CR680" s="171" t="str">
        <f>IF(Table1[[#This Row],[Multiple audience]]&lt;&gt;1,IF(Table1[[#This Row],[Trades]]=1,1,""),"")</f>
        <v/>
      </c>
      <c r="CS680" s="171" t="str">
        <f>IF(Table1[[#This Row],[Multiple audience]]&lt;&gt;1,IF(Table1[[#This Row],[Other]]=1,1,""),"")</f>
        <v/>
      </c>
      <c r="CT680" s="171" t="str">
        <f>IF(SUM(Table1[[#This Row],[General Audience]:[Other]])&gt;1,1,"")</f>
        <v/>
      </c>
      <c r="CU680" s="171" t="str">
        <f>IF(Table1[[#This Row],[Various  ]]&lt;&gt;1,IF(Table1[[#This Row],[Calculator / Software]]=1,1,""),"")</f>
        <v/>
      </c>
      <c r="CV680" s="171" t="str">
        <f>IF(Table1[[#This Row],[Various  ]]&lt;&gt;1,IF(Table1[[#This Row],[Information  ]]=1,1,""),"")</f>
        <v/>
      </c>
      <c r="CW680" s="171" t="str">
        <f>IF(Table1[[#This Row],[Various  ]]&lt;&gt;1,IF(Table1[[#This Row],[Interactive Tool]]=1,1,""),"")</f>
        <v/>
      </c>
      <c r="CX680" s="171" t="str">
        <f>IF(Table1[[#This Row],[Various  ]]&lt;&gt;1,IF(Table1[[#This Row],[Technical Specifications]]=1,1,""),"")</f>
        <v/>
      </c>
      <c r="CY680" s="171" t="str">
        <f>IF(Table1[[#This Row],[Various  ]]&lt;&gt;1,IF(Table1[[#This Row],[Training Resources]]=1,1,""),"")</f>
        <v/>
      </c>
      <c r="CZ680" s="171" t="str">
        <f>IF(Table1[[#This Row],[Various  ]]&lt;&gt;1,IF(Table1[[#This Row],[Toolbox]]=1,1,""),"")</f>
        <v/>
      </c>
      <c r="DA680" s="169" t="str">
        <f>IF(Table1[[#This Row],[Various  ]]&lt;&gt;1,IF(Table1[[#This Row],[Video]]=1,1,""),"")</f>
        <v/>
      </c>
      <c r="DB680" s="169" t="str">
        <f>IF(Table1[[#This Row],[Various  ]]&lt;&gt;1,IF(Table1[[#This Row],[Case study]]=1,1,""),"")</f>
        <v/>
      </c>
      <c r="DC680" s="169" t="str">
        <f>IF(Table1[[#This Row],[Various  ]]&lt;&gt;1,IF(Table1[[#This Row],[Other   ]]=1,1,""),"")</f>
        <v/>
      </c>
      <c r="DD680" s="169" t="str">
        <f>IF(Table1[[#This Row],[Various  ]]&lt;&gt;1,IF(Table1[[#This Row],[Standards]]=1,1,""),"")</f>
        <v/>
      </c>
      <c r="DE680" s="169" t="str">
        <f>IF(Table1[[#This Row],[Various]]=1,1,IF(SUM(Table1[[#This Row],[Calculator / Software]:[Standards]])&gt;1,1,""))</f>
        <v/>
      </c>
      <c r="DF680" s="169" t="str">
        <f>IF(Table1[[#This Row],[Multiple NCC links]]&lt;&gt;1,IF(Table1[[#This Row],[Design]]=1,1,""),"")</f>
        <v/>
      </c>
      <c r="DG680" s="169" t="str">
        <f>IF(Table1[[#This Row],[Multiple NCC links]]&lt;&gt;1,IF(Table1[[#This Row],[Assessment / Verification]]=1,1,""),"")</f>
        <v/>
      </c>
      <c r="DH680" s="169" t="str">
        <f>IF(Table1[[#This Row],[Multiple NCC links]]&lt;&gt;1,IF(Table1[[#This Row],[Climate Specific ]]=1,1,""),"")</f>
        <v/>
      </c>
      <c r="DI680" s="169" t="str">
        <f>IF(Table1[[#This Row],[Multiple NCC links]]&lt;&gt;1,IF(Table1[[#This Row],[Alterations / Additions]]=1,1,""),"")</f>
        <v/>
      </c>
      <c r="DJ680" s="169" t="str">
        <f>IF(Table1[[#This Row],[Multiple NCC links]]&lt;&gt;1,IF(Table1[[#This Row],[Glazing]]=1,1,""),"")</f>
        <v/>
      </c>
      <c r="DK680" s="169" t="str">
        <f>IF(Table1[[#This Row],[Multiple NCC links]]&lt;&gt;1,IF(Table1[[#This Row],[Building Fabric / Thermal / Sealing]]=1,1,""),"")</f>
        <v/>
      </c>
      <c r="DL680" s="169" t="str">
        <f>IF(Table1[[#This Row],[Multiple NCC links]]&lt;&gt;1,IF(Table1[[#This Row],[Lighting]]=1,1,""),"")</f>
        <v/>
      </c>
      <c r="DM680" s="169" t="str">
        <f>IF(Table1[[#This Row],[Multiple NCC links]]&lt;&gt;1,IF(Table1[[#This Row],[HVAC]]=1,1,""),"")</f>
        <v/>
      </c>
      <c r="DN680" s="169" t="str">
        <f>IF(Table1[[#This Row],[Multiple NCC links]]&lt;&gt;1,IF(Table1[[#This Row],[Services]]=1,1,""),"")</f>
        <v/>
      </c>
      <c r="DO680" s="169" t="str">
        <f>IF(Table1[[#This Row],[Multiple NCC links]]&lt;&gt;1,IF(Table1[[#This Row],[Maintenance &amp; Monitoring]]=1,1,""),"")</f>
        <v/>
      </c>
      <c r="DP680" s="169" t="str">
        <f>IF(Table1[[#This Row],[Multiple NCC links]]&lt;&gt;1,IF(Table1[[#This Row],[Hand over / Operations]]=1,1,""),"")</f>
        <v/>
      </c>
      <c r="DQ680" s="169" t="str">
        <f>IF(Table1[[#This Row],[Multiple NCC links]]&lt;&gt;1,IF(Table1[[#This Row],[As built assessment]]=1,1,""),"")</f>
        <v/>
      </c>
      <c r="DR680" s="169" t="str">
        <f>IF(Table1[[#This Row],[Multiple NCC links]]&lt;&gt;1,IF(Table1[[#This Row],[Beyond compliance]]=1,1,""),"")</f>
        <v/>
      </c>
      <c r="DS680" s="169" t="str">
        <f>IF(SUM(Table1[[#This Row],[Design]:[Beyond compliance]])&gt;1,1,"")</f>
        <v/>
      </c>
      <c r="DT680" s="169" t="str">
        <f>IF(Table1[[#This Row],[Both Residential &amp; Commercial4]]&lt;&gt;1,IF(Table1[[#This Row],[Residential]]=1,1,""),"")</f>
        <v/>
      </c>
      <c r="DU680" s="169" t="str">
        <f>IF(Table1[[#This Row],[Both Residential &amp; Commercial4]]&lt;&gt;1,IF(Table1[[#This Row],[Commercial]]=1,1,""),"")</f>
        <v/>
      </c>
      <c r="DV680" s="169" t="str">
        <f>Table1[[#This Row],[Residential &amp; Commercial]]</f>
        <v/>
      </c>
      <c r="DW680" s="169"/>
    </row>
    <row r="681" spans="1:127" s="49" customFormat="1" ht="20.25" thickTop="1" thickBot="1" x14ac:dyDescent="0.35">
      <c r="A681" s="97"/>
      <c r="B681" s="97"/>
      <c r="C681" s="88"/>
      <c r="D681" s="88"/>
      <c r="E681" s="176"/>
      <c r="F681" s="176"/>
      <c r="G681" s="176"/>
      <c r="H681" s="176"/>
      <c r="I681" s="90" t="str">
        <f>IF(AND(Table1[[#This Row],[General]]=1,Table1[[#This Row],[Beginner]]=1,Table1[[#This Row],[Intermediate]]=1,Table1[[#This Row],[Advanced]]=1),1,"")</f>
        <v/>
      </c>
      <c r="J681" s="90" t="str">
        <f>CONCATENATE(IF(Table1[[#This Row],[General]]=1,"General, ",""), IF(Table1[[#This Row],[Beginner]]=1,"Beginner, ",""),IF(Table1[[#This Row],[Intermediate]]=1,"Intermediate, ",""), IF(Table1[[#This Row],[Advanced]]=1,"Advanced",""))</f>
        <v/>
      </c>
      <c r="K681" s="91"/>
      <c r="L681" s="179"/>
      <c r="M681" s="91"/>
      <c r="N681" s="91"/>
      <c r="O681" s="159"/>
      <c r="P681" s="91"/>
      <c r="Q681" s="91"/>
      <c r="R681" s="91"/>
      <c r="S68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81" s="102"/>
      <c r="U681" s="102"/>
      <c r="V681" s="240"/>
      <c r="W681" s="240"/>
      <c r="X681" s="102"/>
      <c r="Y681" s="102"/>
      <c r="Z681" s="102"/>
      <c r="AA681" s="102"/>
      <c r="AB681" s="102"/>
      <c r="AC681" s="102"/>
      <c r="AD681" s="102"/>
      <c r="AE681" s="102"/>
      <c r="AF681" s="102"/>
      <c r="AG68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81" s="103"/>
      <c r="AI681" s="103"/>
      <c r="AJ681" s="103"/>
      <c r="AK681" s="74" t="str">
        <f>CONCATENATE(IF(Table1[[#This Row],[Digital]]=1,"Digital, ",""),IF(Table1[[#This Row],[Face to Face]]=1,"Face to face, ",""),IF(Table1[[#This Row],[Blended]]=1,"Blended",""))</f>
        <v/>
      </c>
      <c r="AL681" s="99"/>
      <c r="AM681" s="104"/>
      <c r="AN681" s="130"/>
      <c r="AO681" s="94"/>
      <c r="AP681" s="182"/>
      <c r="AQ681" s="94"/>
      <c r="AR681" s="94"/>
      <c r="AS681" s="94"/>
      <c r="AT681" s="94"/>
      <c r="AU681" s="94"/>
      <c r="AV681" s="182"/>
      <c r="AW681" s="182"/>
      <c r="AX681" s="182"/>
      <c r="AY681" s="94"/>
      <c r="AZ68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8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81" s="95"/>
      <c r="BC681" s="95"/>
      <c r="BD681" s="90" t="str">
        <f>IF(AND(Table1[[#This Row],[Residential]]=1,Table1[[#This Row],[Commercial]]=1),1,"")</f>
        <v/>
      </c>
      <c r="BE681" s="90" t="str">
        <f>CONCATENATE(IF(Table1[[#This Row],[Residential]]=1,"Residential, ",""),IF(Table1[[#This Row],[Commercial]]=1,"Commercial",""))</f>
        <v/>
      </c>
      <c r="BF681" s="94"/>
      <c r="BG681" s="94"/>
      <c r="BH681" s="94"/>
      <c r="BI681" s="94"/>
      <c r="BJ681" s="94"/>
      <c r="BK681" s="94"/>
      <c r="BL681" s="94"/>
      <c r="BM681" s="182"/>
      <c r="BN681" s="94"/>
      <c r="BO68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81" s="178"/>
      <c r="BQ681" s="120"/>
      <c r="BR681" s="132"/>
      <c r="BS681" s="120"/>
      <c r="BT681" s="175"/>
      <c r="BU681" s="175"/>
      <c r="BV681" s="175"/>
      <c r="BW681" s="121"/>
      <c r="BX681" s="121"/>
      <c r="BY681" s="121"/>
      <c r="BZ681" s="227"/>
      <c r="CA68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81" s="48">
        <f>COUNTIF(Table1[[#This Row],[Validity]:[Alignment with NCC (Yes=1,No=0)]],"N/A")</f>
        <v>0</v>
      </c>
      <c r="CC681" s="48">
        <f>IF(ISERROR(Table1[[#This Row],[Total Quality Score (out of 10)]]/(4-Table1[[#This Row],[N/A Count]])),0,Table1[[#This Row],[Total Quality Score (out of 10)]]/(4-Table1[[#This Row],[N/A Count]]))</f>
        <v>0</v>
      </c>
      <c r="CD681" s="106"/>
      <c r="CE681" s="106"/>
      <c r="CF681" s="172" t="str">
        <f>IF(SUM(Table1[[#This Row],[Multiple]:[Level (all)62]])&lt;1,IF(Table1[[#This Row],[General]]=1,1,""),"")</f>
        <v/>
      </c>
      <c r="CG681" s="172" t="str">
        <f>IF(SUM(Table1[[#This Row],[Multiple]:[Level (all)62]])&lt;1,IF(Table1[[#This Row],[Beginner]]=1,1,""),"")</f>
        <v/>
      </c>
      <c r="CH681" s="171" t="str">
        <f>IF(SUM(Table1[[#This Row],[Multiple]:[Level (all)62]])&lt;1,IF(Table1[[#This Row],[Intermediate]]=1,1,""),"")</f>
        <v/>
      </c>
      <c r="CI681" s="171" t="str">
        <f>IF(SUM(Table1[[#This Row],[Multiple]:[Level (all)62]])&lt;1,IF(Table1[[#This Row],[Advanced]]=1,1,""),"")</f>
        <v/>
      </c>
      <c r="CJ681" s="171" t="str">
        <f>IF(AND(SUM(Table1[[#This Row],[General]:[Advanced]])&lt;4,SUM(Table1[[#This Row],[General]:[Advanced]])&gt;1),1,"")</f>
        <v/>
      </c>
      <c r="CK681" s="171" t="str">
        <f>Table1[[#This Row],[Level (all)]]</f>
        <v/>
      </c>
      <c r="CL681" s="171" t="str">
        <f>IF(Table1[[#This Row],[Multiple audience]]&lt;&gt;1,IF(Table1[[#This Row],[General Audience]]=1,1,""),"")</f>
        <v/>
      </c>
      <c r="CM681" s="171" t="str">
        <f>IF(Table1[[#This Row],[Multiple audience]]&lt;&gt;1,IF(Table1[[#This Row],[Planners / Designers ]]=1,1,""),"")</f>
        <v/>
      </c>
      <c r="CN681" s="171" t="str">
        <f>IF(Table1[[#This Row],[Multiple audience]]&lt;&gt;1,IF(Table1[[#This Row],[Regulatory Assessors]]=1,1,""),"")</f>
        <v/>
      </c>
      <c r="CO681" s="171" t="str">
        <f>IF(Table1[[#This Row],[Multiple audience]]&lt;&gt;1,IF(Table1[[#This Row],[Builders / Management]]=1,1,""),"")</f>
        <v/>
      </c>
      <c r="CP681" s="171" t="str">
        <f>IF(Table1[[#This Row],[Multiple audience]]&lt;&gt;1,IF(Table1[[#This Row],[Energy / Sus Assessors]]=1,1,""),"")</f>
        <v/>
      </c>
      <c r="CQ681" s="171" t="str">
        <f>IF(Table1[[#This Row],[Multiple audience]]&lt;&gt;1,IF(Table1[[#This Row],[Semi-skilled]]=1,1,""),"")</f>
        <v/>
      </c>
      <c r="CR681" s="171" t="str">
        <f>IF(Table1[[#This Row],[Multiple audience]]&lt;&gt;1,IF(Table1[[#This Row],[Trades]]=1,1,""),"")</f>
        <v/>
      </c>
      <c r="CS681" s="171" t="str">
        <f>IF(Table1[[#This Row],[Multiple audience]]&lt;&gt;1,IF(Table1[[#This Row],[Other]]=1,1,""),"")</f>
        <v/>
      </c>
      <c r="CT681" s="171" t="str">
        <f>IF(SUM(Table1[[#This Row],[General Audience]:[Other]])&gt;1,1,"")</f>
        <v/>
      </c>
      <c r="CU681" s="171" t="str">
        <f>IF(Table1[[#This Row],[Various  ]]&lt;&gt;1,IF(Table1[[#This Row],[Calculator / Software]]=1,1,""),"")</f>
        <v/>
      </c>
      <c r="CV681" s="171" t="str">
        <f>IF(Table1[[#This Row],[Various  ]]&lt;&gt;1,IF(Table1[[#This Row],[Information  ]]=1,1,""),"")</f>
        <v/>
      </c>
      <c r="CW681" s="171" t="str">
        <f>IF(Table1[[#This Row],[Various  ]]&lt;&gt;1,IF(Table1[[#This Row],[Interactive Tool]]=1,1,""),"")</f>
        <v/>
      </c>
      <c r="CX681" s="171" t="str">
        <f>IF(Table1[[#This Row],[Various  ]]&lt;&gt;1,IF(Table1[[#This Row],[Technical Specifications]]=1,1,""),"")</f>
        <v/>
      </c>
      <c r="CY681" s="171" t="str">
        <f>IF(Table1[[#This Row],[Various  ]]&lt;&gt;1,IF(Table1[[#This Row],[Training Resources]]=1,1,""),"")</f>
        <v/>
      </c>
      <c r="CZ681" s="171" t="str">
        <f>IF(Table1[[#This Row],[Various  ]]&lt;&gt;1,IF(Table1[[#This Row],[Toolbox]]=1,1,""),"")</f>
        <v/>
      </c>
      <c r="DA681" s="169" t="str">
        <f>IF(Table1[[#This Row],[Various  ]]&lt;&gt;1,IF(Table1[[#This Row],[Video]]=1,1,""),"")</f>
        <v/>
      </c>
      <c r="DB681" s="169" t="str">
        <f>IF(Table1[[#This Row],[Various  ]]&lt;&gt;1,IF(Table1[[#This Row],[Case study]]=1,1,""),"")</f>
        <v/>
      </c>
      <c r="DC681" s="169" t="str">
        <f>IF(Table1[[#This Row],[Various  ]]&lt;&gt;1,IF(Table1[[#This Row],[Other   ]]=1,1,""),"")</f>
        <v/>
      </c>
      <c r="DD681" s="169" t="str">
        <f>IF(Table1[[#This Row],[Various  ]]&lt;&gt;1,IF(Table1[[#This Row],[Standards]]=1,1,""),"")</f>
        <v/>
      </c>
      <c r="DE681" s="169" t="str">
        <f>IF(Table1[[#This Row],[Various]]=1,1,IF(SUM(Table1[[#This Row],[Calculator / Software]:[Standards]])&gt;1,1,""))</f>
        <v/>
      </c>
      <c r="DF681" s="169" t="str">
        <f>IF(Table1[[#This Row],[Multiple NCC links]]&lt;&gt;1,IF(Table1[[#This Row],[Design]]=1,1,""),"")</f>
        <v/>
      </c>
      <c r="DG681" s="169" t="str">
        <f>IF(Table1[[#This Row],[Multiple NCC links]]&lt;&gt;1,IF(Table1[[#This Row],[Assessment / Verification]]=1,1,""),"")</f>
        <v/>
      </c>
      <c r="DH681" s="169" t="str">
        <f>IF(Table1[[#This Row],[Multiple NCC links]]&lt;&gt;1,IF(Table1[[#This Row],[Climate Specific ]]=1,1,""),"")</f>
        <v/>
      </c>
      <c r="DI681" s="169" t="str">
        <f>IF(Table1[[#This Row],[Multiple NCC links]]&lt;&gt;1,IF(Table1[[#This Row],[Alterations / Additions]]=1,1,""),"")</f>
        <v/>
      </c>
      <c r="DJ681" s="169" t="str">
        <f>IF(Table1[[#This Row],[Multiple NCC links]]&lt;&gt;1,IF(Table1[[#This Row],[Glazing]]=1,1,""),"")</f>
        <v/>
      </c>
      <c r="DK681" s="169" t="str">
        <f>IF(Table1[[#This Row],[Multiple NCC links]]&lt;&gt;1,IF(Table1[[#This Row],[Building Fabric / Thermal / Sealing]]=1,1,""),"")</f>
        <v/>
      </c>
      <c r="DL681" s="169" t="str">
        <f>IF(Table1[[#This Row],[Multiple NCC links]]&lt;&gt;1,IF(Table1[[#This Row],[Lighting]]=1,1,""),"")</f>
        <v/>
      </c>
      <c r="DM681" s="169" t="str">
        <f>IF(Table1[[#This Row],[Multiple NCC links]]&lt;&gt;1,IF(Table1[[#This Row],[HVAC]]=1,1,""),"")</f>
        <v/>
      </c>
      <c r="DN681" s="169" t="str">
        <f>IF(Table1[[#This Row],[Multiple NCC links]]&lt;&gt;1,IF(Table1[[#This Row],[Services]]=1,1,""),"")</f>
        <v/>
      </c>
      <c r="DO681" s="169" t="str">
        <f>IF(Table1[[#This Row],[Multiple NCC links]]&lt;&gt;1,IF(Table1[[#This Row],[Maintenance &amp; Monitoring]]=1,1,""),"")</f>
        <v/>
      </c>
      <c r="DP681" s="169" t="str">
        <f>IF(Table1[[#This Row],[Multiple NCC links]]&lt;&gt;1,IF(Table1[[#This Row],[Hand over / Operations]]=1,1,""),"")</f>
        <v/>
      </c>
      <c r="DQ681" s="169" t="str">
        <f>IF(Table1[[#This Row],[Multiple NCC links]]&lt;&gt;1,IF(Table1[[#This Row],[As built assessment]]=1,1,""),"")</f>
        <v/>
      </c>
      <c r="DR681" s="169" t="str">
        <f>IF(Table1[[#This Row],[Multiple NCC links]]&lt;&gt;1,IF(Table1[[#This Row],[Beyond compliance]]=1,1,""),"")</f>
        <v/>
      </c>
      <c r="DS681" s="169" t="str">
        <f>IF(SUM(Table1[[#This Row],[Design]:[Beyond compliance]])&gt;1,1,"")</f>
        <v/>
      </c>
      <c r="DT681" s="169" t="str">
        <f>IF(Table1[[#This Row],[Both Residential &amp; Commercial4]]&lt;&gt;1,IF(Table1[[#This Row],[Residential]]=1,1,""),"")</f>
        <v/>
      </c>
      <c r="DU681" s="169" t="str">
        <f>IF(Table1[[#This Row],[Both Residential &amp; Commercial4]]&lt;&gt;1,IF(Table1[[#This Row],[Commercial]]=1,1,""),"")</f>
        <v/>
      </c>
      <c r="DV681" s="169" t="str">
        <f>Table1[[#This Row],[Residential &amp; Commercial]]</f>
        <v/>
      </c>
      <c r="DW681" s="169"/>
    </row>
    <row r="682" spans="1:127" s="49" customFormat="1" ht="20.25" thickTop="1" thickBot="1" x14ac:dyDescent="0.35">
      <c r="A682" s="97"/>
      <c r="B682" s="97"/>
      <c r="C682" s="88"/>
      <c r="D682" s="88"/>
      <c r="E682" s="176"/>
      <c r="F682" s="176"/>
      <c r="G682" s="176"/>
      <c r="H682" s="176"/>
      <c r="I682" s="90" t="str">
        <f>IF(AND(Table1[[#This Row],[General]]=1,Table1[[#This Row],[Beginner]]=1,Table1[[#This Row],[Intermediate]]=1,Table1[[#This Row],[Advanced]]=1),1,"")</f>
        <v/>
      </c>
      <c r="J682" s="90" t="str">
        <f>CONCATENATE(IF(Table1[[#This Row],[General]]=1,"General, ",""), IF(Table1[[#This Row],[Beginner]]=1,"Beginner, ",""),IF(Table1[[#This Row],[Intermediate]]=1,"Intermediate, ",""), IF(Table1[[#This Row],[Advanced]]=1,"Advanced",""))</f>
        <v/>
      </c>
      <c r="K682" s="91"/>
      <c r="L682" s="179"/>
      <c r="M682" s="91"/>
      <c r="N682" s="91"/>
      <c r="O682" s="159"/>
      <c r="P682" s="91"/>
      <c r="Q682" s="91"/>
      <c r="R682" s="91"/>
      <c r="S68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82" s="102"/>
      <c r="U682" s="102"/>
      <c r="V682" s="240"/>
      <c r="W682" s="240"/>
      <c r="X682" s="102"/>
      <c r="Y682" s="102"/>
      <c r="Z682" s="102"/>
      <c r="AA682" s="102"/>
      <c r="AB682" s="102"/>
      <c r="AC682" s="102"/>
      <c r="AD682" s="102"/>
      <c r="AE682" s="102"/>
      <c r="AF682" s="102"/>
      <c r="AG68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82" s="103"/>
      <c r="AI682" s="103"/>
      <c r="AJ682" s="103"/>
      <c r="AK682" s="74" t="str">
        <f>CONCATENATE(IF(Table1[[#This Row],[Digital]]=1,"Digital, ",""),IF(Table1[[#This Row],[Face to Face]]=1,"Face to face, ",""),IF(Table1[[#This Row],[Blended]]=1,"Blended",""))</f>
        <v/>
      </c>
      <c r="AL682" s="99"/>
      <c r="AM682" s="104"/>
      <c r="AN682" s="130"/>
      <c r="AO682" s="94"/>
      <c r="AP682" s="182"/>
      <c r="AQ682" s="94"/>
      <c r="AR682" s="94"/>
      <c r="AS682" s="94"/>
      <c r="AT682" s="94"/>
      <c r="AU682" s="94"/>
      <c r="AV682" s="182"/>
      <c r="AW682" s="182"/>
      <c r="AX682" s="182"/>
      <c r="AY682" s="94"/>
      <c r="AZ68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8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82" s="95"/>
      <c r="BC682" s="95"/>
      <c r="BD682" s="90" t="str">
        <f>IF(AND(Table1[[#This Row],[Residential]]=1,Table1[[#This Row],[Commercial]]=1),1,"")</f>
        <v/>
      </c>
      <c r="BE682" s="90" t="str">
        <f>CONCATENATE(IF(Table1[[#This Row],[Residential]]=1,"Residential, ",""),IF(Table1[[#This Row],[Commercial]]=1,"Commercial",""))</f>
        <v/>
      </c>
      <c r="BF682" s="94"/>
      <c r="BG682" s="94"/>
      <c r="BH682" s="94"/>
      <c r="BI682" s="94"/>
      <c r="BJ682" s="94"/>
      <c r="BK682" s="94"/>
      <c r="BL682" s="94"/>
      <c r="BM682" s="182"/>
      <c r="BN682" s="94"/>
      <c r="BO68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82" s="178"/>
      <c r="BQ682" s="120"/>
      <c r="BR682" s="132"/>
      <c r="BS682" s="120"/>
      <c r="BT682" s="175"/>
      <c r="BU682" s="175"/>
      <c r="BV682" s="175"/>
      <c r="BW682" s="121"/>
      <c r="BX682" s="121"/>
      <c r="BY682" s="121"/>
      <c r="BZ682" s="227"/>
      <c r="CA68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82" s="48">
        <f>COUNTIF(Table1[[#This Row],[Validity]:[Alignment with NCC (Yes=1,No=0)]],"N/A")</f>
        <v>0</v>
      </c>
      <c r="CC682" s="48">
        <f>IF(ISERROR(Table1[[#This Row],[Total Quality Score (out of 10)]]/(4-Table1[[#This Row],[N/A Count]])),0,Table1[[#This Row],[Total Quality Score (out of 10)]]/(4-Table1[[#This Row],[N/A Count]]))</f>
        <v>0</v>
      </c>
      <c r="CD682" s="106"/>
      <c r="CE682" s="106"/>
      <c r="CF682" s="172" t="str">
        <f>IF(SUM(Table1[[#This Row],[Multiple]:[Level (all)62]])&lt;1,IF(Table1[[#This Row],[General]]=1,1,""),"")</f>
        <v/>
      </c>
      <c r="CG682" s="172" t="str">
        <f>IF(SUM(Table1[[#This Row],[Multiple]:[Level (all)62]])&lt;1,IF(Table1[[#This Row],[Beginner]]=1,1,""),"")</f>
        <v/>
      </c>
      <c r="CH682" s="171" t="str">
        <f>IF(SUM(Table1[[#This Row],[Multiple]:[Level (all)62]])&lt;1,IF(Table1[[#This Row],[Intermediate]]=1,1,""),"")</f>
        <v/>
      </c>
      <c r="CI682" s="171" t="str">
        <f>IF(SUM(Table1[[#This Row],[Multiple]:[Level (all)62]])&lt;1,IF(Table1[[#This Row],[Advanced]]=1,1,""),"")</f>
        <v/>
      </c>
      <c r="CJ682" s="171" t="str">
        <f>IF(AND(SUM(Table1[[#This Row],[General]:[Advanced]])&lt;4,SUM(Table1[[#This Row],[General]:[Advanced]])&gt;1),1,"")</f>
        <v/>
      </c>
      <c r="CK682" s="171" t="str">
        <f>Table1[[#This Row],[Level (all)]]</f>
        <v/>
      </c>
      <c r="CL682" s="171" t="str">
        <f>IF(Table1[[#This Row],[Multiple audience]]&lt;&gt;1,IF(Table1[[#This Row],[General Audience]]=1,1,""),"")</f>
        <v/>
      </c>
      <c r="CM682" s="171" t="str">
        <f>IF(Table1[[#This Row],[Multiple audience]]&lt;&gt;1,IF(Table1[[#This Row],[Planners / Designers ]]=1,1,""),"")</f>
        <v/>
      </c>
      <c r="CN682" s="171" t="str">
        <f>IF(Table1[[#This Row],[Multiple audience]]&lt;&gt;1,IF(Table1[[#This Row],[Regulatory Assessors]]=1,1,""),"")</f>
        <v/>
      </c>
      <c r="CO682" s="171" t="str">
        <f>IF(Table1[[#This Row],[Multiple audience]]&lt;&gt;1,IF(Table1[[#This Row],[Builders / Management]]=1,1,""),"")</f>
        <v/>
      </c>
      <c r="CP682" s="171" t="str">
        <f>IF(Table1[[#This Row],[Multiple audience]]&lt;&gt;1,IF(Table1[[#This Row],[Energy / Sus Assessors]]=1,1,""),"")</f>
        <v/>
      </c>
      <c r="CQ682" s="171" t="str">
        <f>IF(Table1[[#This Row],[Multiple audience]]&lt;&gt;1,IF(Table1[[#This Row],[Semi-skilled]]=1,1,""),"")</f>
        <v/>
      </c>
      <c r="CR682" s="171" t="str">
        <f>IF(Table1[[#This Row],[Multiple audience]]&lt;&gt;1,IF(Table1[[#This Row],[Trades]]=1,1,""),"")</f>
        <v/>
      </c>
      <c r="CS682" s="171" t="str">
        <f>IF(Table1[[#This Row],[Multiple audience]]&lt;&gt;1,IF(Table1[[#This Row],[Other]]=1,1,""),"")</f>
        <v/>
      </c>
      <c r="CT682" s="171" t="str">
        <f>IF(SUM(Table1[[#This Row],[General Audience]:[Other]])&gt;1,1,"")</f>
        <v/>
      </c>
      <c r="CU682" s="171" t="str">
        <f>IF(Table1[[#This Row],[Various  ]]&lt;&gt;1,IF(Table1[[#This Row],[Calculator / Software]]=1,1,""),"")</f>
        <v/>
      </c>
      <c r="CV682" s="171" t="str">
        <f>IF(Table1[[#This Row],[Various  ]]&lt;&gt;1,IF(Table1[[#This Row],[Information  ]]=1,1,""),"")</f>
        <v/>
      </c>
      <c r="CW682" s="171" t="str">
        <f>IF(Table1[[#This Row],[Various  ]]&lt;&gt;1,IF(Table1[[#This Row],[Interactive Tool]]=1,1,""),"")</f>
        <v/>
      </c>
      <c r="CX682" s="171" t="str">
        <f>IF(Table1[[#This Row],[Various  ]]&lt;&gt;1,IF(Table1[[#This Row],[Technical Specifications]]=1,1,""),"")</f>
        <v/>
      </c>
      <c r="CY682" s="171" t="str">
        <f>IF(Table1[[#This Row],[Various  ]]&lt;&gt;1,IF(Table1[[#This Row],[Training Resources]]=1,1,""),"")</f>
        <v/>
      </c>
      <c r="CZ682" s="171" t="str">
        <f>IF(Table1[[#This Row],[Various  ]]&lt;&gt;1,IF(Table1[[#This Row],[Toolbox]]=1,1,""),"")</f>
        <v/>
      </c>
      <c r="DA682" s="169" t="str">
        <f>IF(Table1[[#This Row],[Various  ]]&lt;&gt;1,IF(Table1[[#This Row],[Video]]=1,1,""),"")</f>
        <v/>
      </c>
      <c r="DB682" s="169" t="str">
        <f>IF(Table1[[#This Row],[Various  ]]&lt;&gt;1,IF(Table1[[#This Row],[Case study]]=1,1,""),"")</f>
        <v/>
      </c>
      <c r="DC682" s="169" t="str">
        <f>IF(Table1[[#This Row],[Various  ]]&lt;&gt;1,IF(Table1[[#This Row],[Other   ]]=1,1,""),"")</f>
        <v/>
      </c>
      <c r="DD682" s="169" t="str">
        <f>IF(Table1[[#This Row],[Various  ]]&lt;&gt;1,IF(Table1[[#This Row],[Standards]]=1,1,""),"")</f>
        <v/>
      </c>
      <c r="DE682" s="169" t="str">
        <f>IF(Table1[[#This Row],[Various]]=1,1,IF(SUM(Table1[[#This Row],[Calculator / Software]:[Standards]])&gt;1,1,""))</f>
        <v/>
      </c>
      <c r="DF682" s="169" t="str">
        <f>IF(Table1[[#This Row],[Multiple NCC links]]&lt;&gt;1,IF(Table1[[#This Row],[Design]]=1,1,""),"")</f>
        <v/>
      </c>
      <c r="DG682" s="169" t="str">
        <f>IF(Table1[[#This Row],[Multiple NCC links]]&lt;&gt;1,IF(Table1[[#This Row],[Assessment / Verification]]=1,1,""),"")</f>
        <v/>
      </c>
      <c r="DH682" s="169" t="str">
        <f>IF(Table1[[#This Row],[Multiple NCC links]]&lt;&gt;1,IF(Table1[[#This Row],[Climate Specific ]]=1,1,""),"")</f>
        <v/>
      </c>
      <c r="DI682" s="169" t="str">
        <f>IF(Table1[[#This Row],[Multiple NCC links]]&lt;&gt;1,IF(Table1[[#This Row],[Alterations / Additions]]=1,1,""),"")</f>
        <v/>
      </c>
      <c r="DJ682" s="169" t="str">
        <f>IF(Table1[[#This Row],[Multiple NCC links]]&lt;&gt;1,IF(Table1[[#This Row],[Glazing]]=1,1,""),"")</f>
        <v/>
      </c>
      <c r="DK682" s="169" t="str">
        <f>IF(Table1[[#This Row],[Multiple NCC links]]&lt;&gt;1,IF(Table1[[#This Row],[Building Fabric / Thermal / Sealing]]=1,1,""),"")</f>
        <v/>
      </c>
      <c r="DL682" s="169" t="str">
        <f>IF(Table1[[#This Row],[Multiple NCC links]]&lt;&gt;1,IF(Table1[[#This Row],[Lighting]]=1,1,""),"")</f>
        <v/>
      </c>
      <c r="DM682" s="169" t="str">
        <f>IF(Table1[[#This Row],[Multiple NCC links]]&lt;&gt;1,IF(Table1[[#This Row],[HVAC]]=1,1,""),"")</f>
        <v/>
      </c>
      <c r="DN682" s="169" t="str">
        <f>IF(Table1[[#This Row],[Multiple NCC links]]&lt;&gt;1,IF(Table1[[#This Row],[Services]]=1,1,""),"")</f>
        <v/>
      </c>
      <c r="DO682" s="169" t="str">
        <f>IF(Table1[[#This Row],[Multiple NCC links]]&lt;&gt;1,IF(Table1[[#This Row],[Maintenance &amp; Monitoring]]=1,1,""),"")</f>
        <v/>
      </c>
      <c r="DP682" s="169" t="str">
        <f>IF(Table1[[#This Row],[Multiple NCC links]]&lt;&gt;1,IF(Table1[[#This Row],[Hand over / Operations]]=1,1,""),"")</f>
        <v/>
      </c>
      <c r="DQ682" s="169" t="str">
        <f>IF(Table1[[#This Row],[Multiple NCC links]]&lt;&gt;1,IF(Table1[[#This Row],[As built assessment]]=1,1,""),"")</f>
        <v/>
      </c>
      <c r="DR682" s="169" t="str">
        <f>IF(Table1[[#This Row],[Multiple NCC links]]&lt;&gt;1,IF(Table1[[#This Row],[Beyond compliance]]=1,1,""),"")</f>
        <v/>
      </c>
      <c r="DS682" s="169" t="str">
        <f>IF(SUM(Table1[[#This Row],[Design]:[Beyond compliance]])&gt;1,1,"")</f>
        <v/>
      </c>
      <c r="DT682" s="169" t="str">
        <f>IF(Table1[[#This Row],[Both Residential &amp; Commercial4]]&lt;&gt;1,IF(Table1[[#This Row],[Residential]]=1,1,""),"")</f>
        <v/>
      </c>
      <c r="DU682" s="169" t="str">
        <f>IF(Table1[[#This Row],[Both Residential &amp; Commercial4]]&lt;&gt;1,IF(Table1[[#This Row],[Commercial]]=1,1,""),"")</f>
        <v/>
      </c>
      <c r="DV682" s="169" t="str">
        <f>Table1[[#This Row],[Residential &amp; Commercial]]</f>
        <v/>
      </c>
      <c r="DW682" s="169"/>
    </row>
    <row r="683" spans="1:127" s="49" customFormat="1" ht="20.25" thickTop="1" thickBot="1" x14ac:dyDescent="0.35">
      <c r="A683" s="97"/>
      <c r="B683" s="97"/>
      <c r="C683" s="88"/>
      <c r="D683" s="88"/>
      <c r="E683" s="176"/>
      <c r="F683" s="176"/>
      <c r="G683" s="176"/>
      <c r="H683" s="176"/>
      <c r="I683" s="90" t="str">
        <f>IF(AND(Table1[[#This Row],[General]]=1,Table1[[#This Row],[Beginner]]=1,Table1[[#This Row],[Intermediate]]=1,Table1[[#This Row],[Advanced]]=1),1,"")</f>
        <v/>
      </c>
      <c r="J683" s="90" t="str">
        <f>CONCATENATE(IF(Table1[[#This Row],[General]]=1,"General, ",""), IF(Table1[[#This Row],[Beginner]]=1,"Beginner, ",""),IF(Table1[[#This Row],[Intermediate]]=1,"Intermediate, ",""), IF(Table1[[#This Row],[Advanced]]=1,"Advanced",""))</f>
        <v/>
      </c>
      <c r="K683" s="91"/>
      <c r="L683" s="179"/>
      <c r="M683" s="91"/>
      <c r="N683" s="91"/>
      <c r="O683" s="159"/>
      <c r="P683" s="91"/>
      <c r="Q683" s="91"/>
      <c r="R683" s="91"/>
      <c r="S68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83" s="102"/>
      <c r="U683" s="102"/>
      <c r="V683" s="240"/>
      <c r="W683" s="240"/>
      <c r="X683" s="102"/>
      <c r="Y683" s="102"/>
      <c r="Z683" s="102"/>
      <c r="AA683" s="102"/>
      <c r="AB683" s="102"/>
      <c r="AC683" s="102"/>
      <c r="AD683" s="102"/>
      <c r="AE683" s="102"/>
      <c r="AF683" s="102"/>
      <c r="AG68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83" s="103"/>
      <c r="AI683" s="103"/>
      <c r="AJ683" s="103"/>
      <c r="AK683" s="74" t="str">
        <f>CONCATENATE(IF(Table1[[#This Row],[Digital]]=1,"Digital, ",""),IF(Table1[[#This Row],[Face to Face]]=1,"Face to face, ",""),IF(Table1[[#This Row],[Blended]]=1,"Blended",""))</f>
        <v/>
      </c>
      <c r="AL683" s="99"/>
      <c r="AM683" s="104"/>
      <c r="AN683" s="130"/>
      <c r="AO683" s="94"/>
      <c r="AP683" s="182"/>
      <c r="AQ683" s="94"/>
      <c r="AR683" s="94"/>
      <c r="AS683" s="94"/>
      <c r="AT683" s="94"/>
      <c r="AU683" s="94"/>
      <c r="AV683" s="182"/>
      <c r="AW683" s="182"/>
      <c r="AX683" s="182"/>
      <c r="AY683" s="94"/>
      <c r="AZ68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8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83" s="95"/>
      <c r="BC683" s="95"/>
      <c r="BD683" s="90" t="str">
        <f>IF(AND(Table1[[#This Row],[Residential]]=1,Table1[[#This Row],[Commercial]]=1),1,"")</f>
        <v/>
      </c>
      <c r="BE683" s="90" t="str">
        <f>CONCATENATE(IF(Table1[[#This Row],[Residential]]=1,"Residential, ",""),IF(Table1[[#This Row],[Commercial]]=1,"Commercial",""))</f>
        <v/>
      </c>
      <c r="BF683" s="94"/>
      <c r="BG683" s="94"/>
      <c r="BH683" s="94"/>
      <c r="BI683" s="94"/>
      <c r="BJ683" s="94"/>
      <c r="BK683" s="94"/>
      <c r="BL683" s="94"/>
      <c r="BM683" s="182"/>
      <c r="BN683" s="94"/>
      <c r="BO68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83" s="178"/>
      <c r="BQ683" s="120"/>
      <c r="BR683" s="132"/>
      <c r="BS683" s="120"/>
      <c r="BT683" s="175"/>
      <c r="BU683" s="175"/>
      <c r="BV683" s="175"/>
      <c r="BW683" s="121"/>
      <c r="BX683" s="121"/>
      <c r="BY683" s="121"/>
      <c r="BZ683" s="227"/>
      <c r="CA68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83" s="48">
        <f>COUNTIF(Table1[[#This Row],[Validity]:[Alignment with NCC (Yes=1,No=0)]],"N/A")</f>
        <v>0</v>
      </c>
      <c r="CC683" s="48">
        <f>IF(ISERROR(Table1[[#This Row],[Total Quality Score (out of 10)]]/(4-Table1[[#This Row],[N/A Count]])),0,Table1[[#This Row],[Total Quality Score (out of 10)]]/(4-Table1[[#This Row],[N/A Count]]))</f>
        <v>0</v>
      </c>
      <c r="CD683" s="106"/>
      <c r="CE683" s="106"/>
      <c r="CF683" s="172" t="str">
        <f>IF(SUM(Table1[[#This Row],[Multiple]:[Level (all)62]])&lt;1,IF(Table1[[#This Row],[General]]=1,1,""),"")</f>
        <v/>
      </c>
      <c r="CG683" s="172" t="str">
        <f>IF(SUM(Table1[[#This Row],[Multiple]:[Level (all)62]])&lt;1,IF(Table1[[#This Row],[Beginner]]=1,1,""),"")</f>
        <v/>
      </c>
      <c r="CH683" s="171" t="str">
        <f>IF(SUM(Table1[[#This Row],[Multiple]:[Level (all)62]])&lt;1,IF(Table1[[#This Row],[Intermediate]]=1,1,""),"")</f>
        <v/>
      </c>
      <c r="CI683" s="171" t="str">
        <f>IF(SUM(Table1[[#This Row],[Multiple]:[Level (all)62]])&lt;1,IF(Table1[[#This Row],[Advanced]]=1,1,""),"")</f>
        <v/>
      </c>
      <c r="CJ683" s="171" t="str">
        <f>IF(AND(SUM(Table1[[#This Row],[General]:[Advanced]])&lt;4,SUM(Table1[[#This Row],[General]:[Advanced]])&gt;1),1,"")</f>
        <v/>
      </c>
      <c r="CK683" s="171" t="str">
        <f>Table1[[#This Row],[Level (all)]]</f>
        <v/>
      </c>
      <c r="CL683" s="171" t="str">
        <f>IF(Table1[[#This Row],[Multiple audience]]&lt;&gt;1,IF(Table1[[#This Row],[General Audience]]=1,1,""),"")</f>
        <v/>
      </c>
      <c r="CM683" s="171" t="str">
        <f>IF(Table1[[#This Row],[Multiple audience]]&lt;&gt;1,IF(Table1[[#This Row],[Planners / Designers ]]=1,1,""),"")</f>
        <v/>
      </c>
      <c r="CN683" s="171" t="str">
        <f>IF(Table1[[#This Row],[Multiple audience]]&lt;&gt;1,IF(Table1[[#This Row],[Regulatory Assessors]]=1,1,""),"")</f>
        <v/>
      </c>
      <c r="CO683" s="171" t="str">
        <f>IF(Table1[[#This Row],[Multiple audience]]&lt;&gt;1,IF(Table1[[#This Row],[Builders / Management]]=1,1,""),"")</f>
        <v/>
      </c>
      <c r="CP683" s="171" t="str">
        <f>IF(Table1[[#This Row],[Multiple audience]]&lt;&gt;1,IF(Table1[[#This Row],[Energy / Sus Assessors]]=1,1,""),"")</f>
        <v/>
      </c>
      <c r="CQ683" s="171" t="str">
        <f>IF(Table1[[#This Row],[Multiple audience]]&lt;&gt;1,IF(Table1[[#This Row],[Semi-skilled]]=1,1,""),"")</f>
        <v/>
      </c>
      <c r="CR683" s="171" t="str">
        <f>IF(Table1[[#This Row],[Multiple audience]]&lt;&gt;1,IF(Table1[[#This Row],[Trades]]=1,1,""),"")</f>
        <v/>
      </c>
      <c r="CS683" s="171" t="str">
        <f>IF(Table1[[#This Row],[Multiple audience]]&lt;&gt;1,IF(Table1[[#This Row],[Other]]=1,1,""),"")</f>
        <v/>
      </c>
      <c r="CT683" s="171" t="str">
        <f>IF(SUM(Table1[[#This Row],[General Audience]:[Other]])&gt;1,1,"")</f>
        <v/>
      </c>
      <c r="CU683" s="171" t="str">
        <f>IF(Table1[[#This Row],[Various  ]]&lt;&gt;1,IF(Table1[[#This Row],[Calculator / Software]]=1,1,""),"")</f>
        <v/>
      </c>
      <c r="CV683" s="171" t="str">
        <f>IF(Table1[[#This Row],[Various  ]]&lt;&gt;1,IF(Table1[[#This Row],[Information  ]]=1,1,""),"")</f>
        <v/>
      </c>
      <c r="CW683" s="171" t="str">
        <f>IF(Table1[[#This Row],[Various  ]]&lt;&gt;1,IF(Table1[[#This Row],[Interactive Tool]]=1,1,""),"")</f>
        <v/>
      </c>
      <c r="CX683" s="171" t="str">
        <f>IF(Table1[[#This Row],[Various  ]]&lt;&gt;1,IF(Table1[[#This Row],[Technical Specifications]]=1,1,""),"")</f>
        <v/>
      </c>
      <c r="CY683" s="171" t="str">
        <f>IF(Table1[[#This Row],[Various  ]]&lt;&gt;1,IF(Table1[[#This Row],[Training Resources]]=1,1,""),"")</f>
        <v/>
      </c>
      <c r="CZ683" s="171" t="str">
        <f>IF(Table1[[#This Row],[Various  ]]&lt;&gt;1,IF(Table1[[#This Row],[Toolbox]]=1,1,""),"")</f>
        <v/>
      </c>
      <c r="DA683" s="169" t="str">
        <f>IF(Table1[[#This Row],[Various  ]]&lt;&gt;1,IF(Table1[[#This Row],[Video]]=1,1,""),"")</f>
        <v/>
      </c>
      <c r="DB683" s="169" t="str">
        <f>IF(Table1[[#This Row],[Various  ]]&lt;&gt;1,IF(Table1[[#This Row],[Case study]]=1,1,""),"")</f>
        <v/>
      </c>
      <c r="DC683" s="169" t="str">
        <f>IF(Table1[[#This Row],[Various  ]]&lt;&gt;1,IF(Table1[[#This Row],[Other   ]]=1,1,""),"")</f>
        <v/>
      </c>
      <c r="DD683" s="169" t="str">
        <f>IF(Table1[[#This Row],[Various  ]]&lt;&gt;1,IF(Table1[[#This Row],[Standards]]=1,1,""),"")</f>
        <v/>
      </c>
      <c r="DE683" s="169" t="str">
        <f>IF(Table1[[#This Row],[Various]]=1,1,IF(SUM(Table1[[#This Row],[Calculator / Software]:[Standards]])&gt;1,1,""))</f>
        <v/>
      </c>
      <c r="DF683" s="169" t="str">
        <f>IF(Table1[[#This Row],[Multiple NCC links]]&lt;&gt;1,IF(Table1[[#This Row],[Design]]=1,1,""),"")</f>
        <v/>
      </c>
      <c r="DG683" s="169" t="str">
        <f>IF(Table1[[#This Row],[Multiple NCC links]]&lt;&gt;1,IF(Table1[[#This Row],[Assessment / Verification]]=1,1,""),"")</f>
        <v/>
      </c>
      <c r="DH683" s="169" t="str">
        <f>IF(Table1[[#This Row],[Multiple NCC links]]&lt;&gt;1,IF(Table1[[#This Row],[Climate Specific ]]=1,1,""),"")</f>
        <v/>
      </c>
      <c r="DI683" s="169" t="str">
        <f>IF(Table1[[#This Row],[Multiple NCC links]]&lt;&gt;1,IF(Table1[[#This Row],[Alterations / Additions]]=1,1,""),"")</f>
        <v/>
      </c>
      <c r="DJ683" s="169" t="str">
        <f>IF(Table1[[#This Row],[Multiple NCC links]]&lt;&gt;1,IF(Table1[[#This Row],[Glazing]]=1,1,""),"")</f>
        <v/>
      </c>
      <c r="DK683" s="169" t="str">
        <f>IF(Table1[[#This Row],[Multiple NCC links]]&lt;&gt;1,IF(Table1[[#This Row],[Building Fabric / Thermal / Sealing]]=1,1,""),"")</f>
        <v/>
      </c>
      <c r="DL683" s="169" t="str">
        <f>IF(Table1[[#This Row],[Multiple NCC links]]&lt;&gt;1,IF(Table1[[#This Row],[Lighting]]=1,1,""),"")</f>
        <v/>
      </c>
      <c r="DM683" s="169" t="str">
        <f>IF(Table1[[#This Row],[Multiple NCC links]]&lt;&gt;1,IF(Table1[[#This Row],[HVAC]]=1,1,""),"")</f>
        <v/>
      </c>
      <c r="DN683" s="169" t="str">
        <f>IF(Table1[[#This Row],[Multiple NCC links]]&lt;&gt;1,IF(Table1[[#This Row],[Services]]=1,1,""),"")</f>
        <v/>
      </c>
      <c r="DO683" s="169" t="str">
        <f>IF(Table1[[#This Row],[Multiple NCC links]]&lt;&gt;1,IF(Table1[[#This Row],[Maintenance &amp; Monitoring]]=1,1,""),"")</f>
        <v/>
      </c>
      <c r="DP683" s="169" t="str">
        <f>IF(Table1[[#This Row],[Multiple NCC links]]&lt;&gt;1,IF(Table1[[#This Row],[Hand over / Operations]]=1,1,""),"")</f>
        <v/>
      </c>
      <c r="DQ683" s="169" t="str">
        <f>IF(Table1[[#This Row],[Multiple NCC links]]&lt;&gt;1,IF(Table1[[#This Row],[As built assessment]]=1,1,""),"")</f>
        <v/>
      </c>
      <c r="DR683" s="169" t="str">
        <f>IF(Table1[[#This Row],[Multiple NCC links]]&lt;&gt;1,IF(Table1[[#This Row],[Beyond compliance]]=1,1,""),"")</f>
        <v/>
      </c>
      <c r="DS683" s="169" t="str">
        <f>IF(SUM(Table1[[#This Row],[Design]:[Beyond compliance]])&gt;1,1,"")</f>
        <v/>
      </c>
      <c r="DT683" s="169" t="str">
        <f>IF(Table1[[#This Row],[Both Residential &amp; Commercial4]]&lt;&gt;1,IF(Table1[[#This Row],[Residential]]=1,1,""),"")</f>
        <v/>
      </c>
      <c r="DU683" s="169" t="str">
        <f>IF(Table1[[#This Row],[Both Residential &amp; Commercial4]]&lt;&gt;1,IF(Table1[[#This Row],[Commercial]]=1,1,""),"")</f>
        <v/>
      </c>
      <c r="DV683" s="169" t="str">
        <f>Table1[[#This Row],[Residential &amp; Commercial]]</f>
        <v/>
      </c>
      <c r="DW683" s="169"/>
    </row>
    <row r="684" spans="1:127" s="49" customFormat="1" ht="20.25" thickTop="1" thickBot="1" x14ac:dyDescent="0.35">
      <c r="A684" s="97"/>
      <c r="B684" s="97"/>
      <c r="C684" s="88"/>
      <c r="D684" s="88"/>
      <c r="E684" s="176"/>
      <c r="F684" s="176"/>
      <c r="G684" s="176"/>
      <c r="H684" s="176"/>
      <c r="I684" s="90" t="str">
        <f>IF(AND(Table1[[#This Row],[General]]=1,Table1[[#This Row],[Beginner]]=1,Table1[[#This Row],[Intermediate]]=1,Table1[[#This Row],[Advanced]]=1),1,"")</f>
        <v/>
      </c>
      <c r="J684" s="90" t="str">
        <f>CONCATENATE(IF(Table1[[#This Row],[General]]=1,"General, ",""), IF(Table1[[#This Row],[Beginner]]=1,"Beginner, ",""),IF(Table1[[#This Row],[Intermediate]]=1,"Intermediate, ",""), IF(Table1[[#This Row],[Advanced]]=1,"Advanced",""))</f>
        <v/>
      </c>
      <c r="K684" s="91"/>
      <c r="L684" s="179"/>
      <c r="M684" s="91"/>
      <c r="N684" s="91"/>
      <c r="O684" s="159"/>
      <c r="P684" s="91"/>
      <c r="Q684" s="91"/>
      <c r="R684" s="91"/>
      <c r="S68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84" s="102"/>
      <c r="U684" s="102"/>
      <c r="V684" s="240"/>
      <c r="W684" s="240"/>
      <c r="X684" s="102"/>
      <c r="Y684" s="102"/>
      <c r="Z684" s="102"/>
      <c r="AA684" s="102"/>
      <c r="AB684" s="102"/>
      <c r="AC684" s="102"/>
      <c r="AD684" s="102"/>
      <c r="AE684" s="102"/>
      <c r="AF684" s="102"/>
      <c r="AG68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84" s="103"/>
      <c r="AI684" s="103"/>
      <c r="AJ684" s="103"/>
      <c r="AK684" s="74" t="str">
        <f>CONCATENATE(IF(Table1[[#This Row],[Digital]]=1,"Digital, ",""),IF(Table1[[#This Row],[Face to Face]]=1,"Face to face, ",""),IF(Table1[[#This Row],[Blended]]=1,"Blended",""))</f>
        <v/>
      </c>
      <c r="AL684" s="99"/>
      <c r="AM684" s="104"/>
      <c r="AN684" s="130"/>
      <c r="AO684" s="94"/>
      <c r="AP684" s="182"/>
      <c r="AQ684" s="94"/>
      <c r="AR684" s="94"/>
      <c r="AS684" s="94"/>
      <c r="AT684" s="94"/>
      <c r="AU684" s="94"/>
      <c r="AV684" s="182"/>
      <c r="AW684" s="182"/>
      <c r="AX684" s="182"/>
      <c r="AY684" s="94"/>
      <c r="AZ68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8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84" s="95"/>
      <c r="BC684" s="95"/>
      <c r="BD684" s="90" t="str">
        <f>IF(AND(Table1[[#This Row],[Residential]]=1,Table1[[#This Row],[Commercial]]=1),1,"")</f>
        <v/>
      </c>
      <c r="BE684" s="90" t="str">
        <f>CONCATENATE(IF(Table1[[#This Row],[Residential]]=1,"Residential, ",""),IF(Table1[[#This Row],[Commercial]]=1,"Commercial",""))</f>
        <v/>
      </c>
      <c r="BF684" s="94"/>
      <c r="BG684" s="94"/>
      <c r="BH684" s="94"/>
      <c r="BI684" s="94"/>
      <c r="BJ684" s="94"/>
      <c r="BK684" s="94"/>
      <c r="BL684" s="94"/>
      <c r="BM684" s="182"/>
      <c r="BN684" s="94"/>
      <c r="BO68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84" s="178"/>
      <c r="BQ684" s="120"/>
      <c r="BR684" s="132"/>
      <c r="BS684" s="120"/>
      <c r="BT684" s="175"/>
      <c r="BU684" s="175"/>
      <c r="BV684" s="175"/>
      <c r="BW684" s="121"/>
      <c r="BX684" s="121"/>
      <c r="BY684" s="121"/>
      <c r="BZ684" s="227"/>
      <c r="CA68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84" s="48">
        <f>COUNTIF(Table1[[#This Row],[Validity]:[Alignment with NCC (Yes=1,No=0)]],"N/A")</f>
        <v>0</v>
      </c>
      <c r="CC684" s="48">
        <f>IF(ISERROR(Table1[[#This Row],[Total Quality Score (out of 10)]]/(4-Table1[[#This Row],[N/A Count]])),0,Table1[[#This Row],[Total Quality Score (out of 10)]]/(4-Table1[[#This Row],[N/A Count]]))</f>
        <v>0</v>
      </c>
      <c r="CD684" s="106"/>
      <c r="CE684" s="106"/>
      <c r="CF684" s="172" t="str">
        <f>IF(SUM(Table1[[#This Row],[Multiple]:[Level (all)62]])&lt;1,IF(Table1[[#This Row],[General]]=1,1,""),"")</f>
        <v/>
      </c>
      <c r="CG684" s="172" t="str">
        <f>IF(SUM(Table1[[#This Row],[Multiple]:[Level (all)62]])&lt;1,IF(Table1[[#This Row],[Beginner]]=1,1,""),"")</f>
        <v/>
      </c>
      <c r="CH684" s="171" t="str">
        <f>IF(SUM(Table1[[#This Row],[Multiple]:[Level (all)62]])&lt;1,IF(Table1[[#This Row],[Intermediate]]=1,1,""),"")</f>
        <v/>
      </c>
      <c r="CI684" s="171" t="str">
        <f>IF(SUM(Table1[[#This Row],[Multiple]:[Level (all)62]])&lt;1,IF(Table1[[#This Row],[Advanced]]=1,1,""),"")</f>
        <v/>
      </c>
      <c r="CJ684" s="171" t="str">
        <f>IF(AND(SUM(Table1[[#This Row],[General]:[Advanced]])&lt;4,SUM(Table1[[#This Row],[General]:[Advanced]])&gt;1),1,"")</f>
        <v/>
      </c>
      <c r="CK684" s="171" t="str">
        <f>Table1[[#This Row],[Level (all)]]</f>
        <v/>
      </c>
      <c r="CL684" s="171" t="str">
        <f>IF(Table1[[#This Row],[Multiple audience]]&lt;&gt;1,IF(Table1[[#This Row],[General Audience]]=1,1,""),"")</f>
        <v/>
      </c>
      <c r="CM684" s="171" t="str">
        <f>IF(Table1[[#This Row],[Multiple audience]]&lt;&gt;1,IF(Table1[[#This Row],[Planners / Designers ]]=1,1,""),"")</f>
        <v/>
      </c>
      <c r="CN684" s="171" t="str">
        <f>IF(Table1[[#This Row],[Multiple audience]]&lt;&gt;1,IF(Table1[[#This Row],[Regulatory Assessors]]=1,1,""),"")</f>
        <v/>
      </c>
      <c r="CO684" s="171" t="str">
        <f>IF(Table1[[#This Row],[Multiple audience]]&lt;&gt;1,IF(Table1[[#This Row],[Builders / Management]]=1,1,""),"")</f>
        <v/>
      </c>
      <c r="CP684" s="171" t="str">
        <f>IF(Table1[[#This Row],[Multiple audience]]&lt;&gt;1,IF(Table1[[#This Row],[Energy / Sus Assessors]]=1,1,""),"")</f>
        <v/>
      </c>
      <c r="CQ684" s="171" t="str">
        <f>IF(Table1[[#This Row],[Multiple audience]]&lt;&gt;1,IF(Table1[[#This Row],[Semi-skilled]]=1,1,""),"")</f>
        <v/>
      </c>
      <c r="CR684" s="171" t="str">
        <f>IF(Table1[[#This Row],[Multiple audience]]&lt;&gt;1,IF(Table1[[#This Row],[Trades]]=1,1,""),"")</f>
        <v/>
      </c>
      <c r="CS684" s="171" t="str">
        <f>IF(Table1[[#This Row],[Multiple audience]]&lt;&gt;1,IF(Table1[[#This Row],[Other]]=1,1,""),"")</f>
        <v/>
      </c>
      <c r="CT684" s="171" t="str">
        <f>IF(SUM(Table1[[#This Row],[General Audience]:[Other]])&gt;1,1,"")</f>
        <v/>
      </c>
      <c r="CU684" s="171" t="str">
        <f>IF(Table1[[#This Row],[Various  ]]&lt;&gt;1,IF(Table1[[#This Row],[Calculator / Software]]=1,1,""),"")</f>
        <v/>
      </c>
      <c r="CV684" s="171" t="str">
        <f>IF(Table1[[#This Row],[Various  ]]&lt;&gt;1,IF(Table1[[#This Row],[Information  ]]=1,1,""),"")</f>
        <v/>
      </c>
      <c r="CW684" s="171" t="str">
        <f>IF(Table1[[#This Row],[Various  ]]&lt;&gt;1,IF(Table1[[#This Row],[Interactive Tool]]=1,1,""),"")</f>
        <v/>
      </c>
      <c r="CX684" s="171" t="str">
        <f>IF(Table1[[#This Row],[Various  ]]&lt;&gt;1,IF(Table1[[#This Row],[Technical Specifications]]=1,1,""),"")</f>
        <v/>
      </c>
      <c r="CY684" s="171" t="str">
        <f>IF(Table1[[#This Row],[Various  ]]&lt;&gt;1,IF(Table1[[#This Row],[Training Resources]]=1,1,""),"")</f>
        <v/>
      </c>
      <c r="CZ684" s="171" t="str">
        <f>IF(Table1[[#This Row],[Various  ]]&lt;&gt;1,IF(Table1[[#This Row],[Toolbox]]=1,1,""),"")</f>
        <v/>
      </c>
      <c r="DA684" s="169" t="str">
        <f>IF(Table1[[#This Row],[Various  ]]&lt;&gt;1,IF(Table1[[#This Row],[Video]]=1,1,""),"")</f>
        <v/>
      </c>
      <c r="DB684" s="169" t="str">
        <f>IF(Table1[[#This Row],[Various  ]]&lt;&gt;1,IF(Table1[[#This Row],[Case study]]=1,1,""),"")</f>
        <v/>
      </c>
      <c r="DC684" s="169" t="str">
        <f>IF(Table1[[#This Row],[Various  ]]&lt;&gt;1,IF(Table1[[#This Row],[Other   ]]=1,1,""),"")</f>
        <v/>
      </c>
      <c r="DD684" s="169" t="str">
        <f>IF(Table1[[#This Row],[Various  ]]&lt;&gt;1,IF(Table1[[#This Row],[Standards]]=1,1,""),"")</f>
        <v/>
      </c>
      <c r="DE684" s="169" t="str">
        <f>IF(Table1[[#This Row],[Various]]=1,1,IF(SUM(Table1[[#This Row],[Calculator / Software]:[Standards]])&gt;1,1,""))</f>
        <v/>
      </c>
      <c r="DF684" s="169" t="str">
        <f>IF(Table1[[#This Row],[Multiple NCC links]]&lt;&gt;1,IF(Table1[[#This Row],[Design]]=1,1,""),"")</f>
        <v/>
      </c>
      <c r="DG684" s="169" t="str">
        <f>IF(Table1[[#This Row],[Multiple NCC links]]&lt;&gt;1,IF(Table1[[#This Row],[Assessment / Verification]]=1,1,""),"")</f>
        <v/>
      </c>
      <c r="DH684" s="169" t="str">
        <f>IF(Table1[[#This Row],[Multiple NCC links]]&lt;&gt;1,IF(Table1[[#This Row],[Climate Specific ]]=1,1,""),"")</f>
        <v/>
      </c>
      <c r="DI684" s="169" t="str">
        <f>IF(Table1[[#This Row],[Multiple NCC links]]&lt;&gt;1,IF(Table1[[#This Row],[Alterations / Additions]]=1,1,""),"")</f>
        <v/>
      </c>
      <c r="DJ684" s="169" t="str">
        <f>IF(Table1[[#This Row],[Multiple NCC links]]&lt;&gt;1,IF(Table1[[#This Row],[Glazing]]=1,1,""),"")</f>
        <v/>
      </c>
      <c r="DK684" s="169" t="str">
        <f>IF(Table1[[#This Row],[Multiple NCC links]]&lt;&gt;1,IF(Table1[[#This Row],[Building Fabric / Thermal / Sealing]]=1,1,""),"")</f>
        <v/>
      </c>
      <c r="DL684" s="169" t="str">
        <f>IF(Table1[[#This Row],[Multiple NCC links]]&lt;&gt;1,IF(Table1[[#This Row],[Lighting]]=1,1,""),"")</f>
        <v/>
      </c>
      <c r="DM684" s="169" t="str">
        <f>IF(Table1[[#This Row],[Multiple NCC links]]&lt;&gt;1,IF(Table1[[#This Row],[HVAC]]=1,1,""),"")</f>
        <v/>
      </c>
      <c r="DN684" s="169" t="str">
        <f>IF(Table1[[#This Row],[Multiple NCC links]]&lt;&gt;1,IF(Table1[[#This Row],[Services]]=1,1,""),"")</f>
        <v/>
      </c>
      <c r="DO684" s="169" t="str">
        <f>IF(Table1[[#This Row],[Multiple NCC links]]&lt;&gt;1,IF(Table1[[#This Row],[Maintenance &amp; Monitoring]]=1,1,""),"")</f>
        <v/>
      </c>
      <c r="DP684" s="169" t="str">
        <f>IF(Table1[[#This Row],[Multiple NCC links]]&lt;&gt;1,IF(Table1[[#This Row],[Hand over / Operations]]=1,1,""),"")</f>
        <v/>
      </c>
      <c r="DQ684" s="169" t="str">
        <f>IF(Table1[[#This Row],[Multiple NCC links]]&lt;&gt;1,IF(Table1[[#This Row],[As built assessment]]=1,1,""),"")</f>
        <v/>
      </c>
      <c r="DR684" s="169" t="str">
        <f>IF(Table1[[#This Row],[Multiple NCC links]]&lt;&gt;1,IF(Table1[[#This Row],[Beyond compliance]]=1,1,""),"")</f>
        <v/>
      </c>
      <c r="DS684" s="169" t="str">
        <f>IF(SUM(Table1[[#This Row],[Design]:[Beyond compliance]])&gt;1,1,"")</f>
        <v/>
      </c>
      <c r="DT684" s="169" t="str">
        <f>IF(Table1[[#This Row],[Both Residential &amp; Commercial4]]&lt;&gt;1,IF(Table1[[#This Row],[Residential]]=1,1,""),"")</f>
        <v/>
      </c>
      <c r="DU684" s="169" t="str">
        <f>IF(Table1[[#This Row],[Both Residential &amp; Commercial4]]&lt;&gt;1,IF(Table1[[#This Row],[Commercial]]=1,1,""),"")</f>
        <v/>
      </c>
      <c r="DV684" s="169" t="str">
        <f>Table1[[#This Row],[Residential &amp; Commercial]]</f>
        <v/>
      </c>
      <c r="DW684" s="169"/>
    </row>
    <row r="685" spans="1:127" s="49" customFormat="1" ht="20.25" thickTop="1" thickBot="1" x14ac:dyDescent="0.35">
      <c r="A685" s="97"/>
      <c r="B685" s="97"/>
      <c r="C685" s="88"/>
      <c r="D685" s="88"/>
      <c r="E685" s="176"/>
      <c r="F685" s="176"/>
      <c r="G685" s="176"/>
      <c r="H685" s="176"/>
      <c r="I685" s="90" t="str">
        <f>IF(AND(Table1[[#This Row],[General]]=1,Table1[[#This Row],[Beginner]]=1,Table1[[#This Row],[Intermediate]]=1,Table1[[#This Row],[Advanced]]=1),1,"")</f>
        <v/>
      </c>
      <c r="J685" s="90" t="str">
        <f>CONCATENATE(IF(Table1[[#This Row],[General]]=1,"General, ",""), IF(Table1[[#This Row],[Beginner]]=1,"Beginner, ",""),IF(Table1[[#This Row],[Intermediate]]=1,"Intermediate, ",""), IF(Table1[[#This Row],[Advanced]]=1,"Advanced",""))</f>
        <v/>
      </c>
      <c r="K685" s="91"/>
      <c r="L685" s="179"/>
      <c r="M685" s="91"/>
      <c r="N685" s="91"/>
      <c r="O685" s="159"/>
      <c r="P685" s="91"/>
      <c r="Q685" s="91"/>
      <c r="R685" s="91"/>
      <c r="S68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85" s="102"/>
      <c r="U685" s="102"/>
      <c r="V685" s="240"/>
      <c r="W685" s="240"/>
      <c r="X685" s="102"/>
      <c r="Y685" s="102"/>
      <c r="Z685" s="102"/>
      <c r="AA685" s="102"/>
      <c r="AB685" s="102"/>
      <c r="AC685" s="102"/>
      <c r="AD685" s="102"/>
      <c r="AE685" s="102"/>
      <c r="AF685" s="102"/>
      <c r="AG68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85" s="103"/>
      <c r="AI685" s="103"/>
      <c r="AJ685" s="103"/>
      <c r="AK685" s="74" t="str">
        <f>CONCATENATE(IF(Table1[[#This Row],[Digital]]=1,"Digital, ",""),IF(Table1[[#This Row],[Face to Face]]=1,"Face to face, ",""),IF(Table1[[#This Row],[Blended]]=1,"Blended",""))</f>
        <v/>
      </c>
      <c r="AL685" s="99"/>
      <c r="AM685" s="104"/>
      <c r="AN685" s="130"/>
      <c r="AO685" s="94"/>
      <c r="AP685" s="182"/>
      <c r="AQ685" s="94"/>
      <c r="AR685" s="94"/>
      <c r="AS685" s="94"/>
      <c r="AT685" s="94"/>
      <c r="AU685" s="94"/>
      <c r="AV685" s="182"/>
      <c r="AW685" s="182"/>
      <c r="AX685" s="182"/>
      <c r="AY685" s="94"/>
      <c r="AZ68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8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85" s="95"/>
      <c r="BC685" s="95"/>
      <c r="BD685" s="90" t="str">
        <f>IF(AND(Table1[[#This Row],[Residential]]=1,Table1[[#This Row],[Commercial]]=1),1,"")</f>
        <v/>
      </c>
      <c r="BE685" s="90" t="str">
        <f>CONCATENATE(IF(Table1[[#This Row],[Residential]]=1,"Residential, ",""),IF(Table1[[#This Row],[Commercial]]=1,"Commercial",""))</f>
        <v/>
      </c>
      <c r="BF685" s="94"/>
      <c r="BG685" s="94"/>
      <c r="BH685" s="94"/>
      <c r="BI685" s="94"/>
      <c r="BJ685" s="94"/>
      <c r="BK685" s="94"/>
      <c r="BL685" s="94"/>
      <c r="BM685" s="182"/>
      <c r="BN685" s="94"/>
      <c r="BO68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85" s="178"/>
      <c r="BQ685" s="120"/>
      <c r="BR685" s="132"/>
      <c r="BS685" s="120"/>
      <c r="BT685" s="175"/>
      <c r="BU685" s="175"/>
      <c r="BV685" s="175"/>
      <c r="BW685" s="121"/>
      <c r="BX685" s="121"/>
      <c r="BY685" s="121"/>
      <c r="BZ685" s="227"/>
      <c r="CA68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85" s="48">
        <f>COUNTIF(Table1[[#This Row],[Validity]:[Alignment with NCC (Yes=1,No=0)]],"N/A")</f>
        <v>0</v>
      </c>
      <c r="CC685" s="48">
        <f>IF(ISERROR(Table1[[#This Row],[Total Quality Score (out of 10)]]/(4-Table1[[#This Row],[N/A Count]])),0,Table1[[#This Row],[Total Quality Score (out of 10)]]/(4-Table1[[#This Row],[N/A Count]]))</f>
        <v>0</v>
      </c>
      <c r="CD685" s="106"/>
      <c r="CE685" s="106"/>
      <c r="CF685" s="172" t="str">
        <f>IF(SUM(Table1[[#This Row],[Multiple]:[Level (all)62]])&lt;1,IF(Table1[[#This Row],[General]]=1,1,""),"")</f>
        <v/>
      </c>
      <c r="CG685" s="172" t="str">
        <f>IF(SUM(Table1[[#This Row],[Multiple]:[Level (all)62]])&lt;1,IF(Table1[[#This Row],[Beginner]]=1,1,""),"")</f>
        <v/>
      </c>
      <c r="CH685" s="171" t="str">
        <f>IF(SUM(Table1[[#This Row],[Multiple]:[Level (all)62]])&lt;1,IF(Table1[[#This Row],[Intermediate]]=1,1,""),"")</f>
        <v/>
      </c>
      <c r="CI685" s="171" t="str">
        <f>IF(SUM(Table1[[#This Row],[Multiple]:[Level (all)62]])&lt;1,IF(Table1[[#This Row],[Advanced]]=1,1,""),"")</f>
        <v/>
      </c>
      <c r="CJ685" s="171" t="str">
        <f>IF(AND(SUM(Table1[[#This Row],[General]:[Advanced]])&lt;4,SUM(Table1[[#This Row],[General]:[Advanced]])&gt;1),1,"")</f>
        <v/>
      </c>
      <c r="CK685" s="171" t="str">
        <f>Table1[[#This Row],[Level (all)]]</f>
        <v/>
      </c>
      <c r="CL685" s="171" t="str">
        <f>IF(Table1[[#This Row],[Multiple audience]]&lt;&gt;1,IF(Table1[[#This Row],[General Audience]]=1,1,""),"")</f>
        <v/>
      </c>
      <c r="CM685" s="171" t="str">
        <f>IF(Table1[[#This Row],[Multiple audience]]&lt;&gt;1,IF(Table1[[#This Row],[Planners / Designers ]]=1,1,""),"")</f>
        <v/>
      </c>
      <c r="CN685" s="171" t="str">
        <f>IF(Table1[[#This Row],[Multiple audience]]&lt;&gt;1,IF(Table1[[#This Row],[Regulatory Assessors]]=1,1,""),"")</f>
        <v/>
      </c>
      <c r="CO685" s="171" t="str">
        <f>IF(Table1[[#This Row],[Multiple audience]]&lt;&gt;1,IF(Table1[[#This Row],[Builders / Management]]=1,1,""),"")</f>
        <v/>
      </c>
      <c r="CP685" s="171" t="str">
        <f>IF(Table1[[#This Row],[Multiple audience]]&lt;&gt;1,IF(Table1[[#This Row],[Energy / Sus Assessors]]=1,1,""),"")</f>
        <v/>
      </c>
      <c r="CQ685" s="171" t="str">
        <f>IF(Table1[[#This Row],[Multiple audience]]&lt;&gt;1,IF(Table1[[#This Row],[Semi-skilled]]=1,1,""),"")</f>
        <v/>
      </c>
      <c r="CR685" s="171" t="str">
        <f>IF(Table1[[#This Row],[Multiple audience]]&lt;&gt;1,IF(Table1[[#This Row],[Trades]]=1,1,""),"")</f>
        <v/>
      </c>
      <c r="CS685" s="171" t="str">
        <f>IF(Table1[[#This Row],[Multiple audience]]&lt;&gt;1,IF(Table1[[#This Row],[Other]]=1,1,""),"")</f>
        <v/>
      </c>
      <c r="CT685" s="171" t="str">
        <f>IF(SUM(Table1[[#This Row],[General Audience]:[Other]])&gt;1,1,"")</f>
        <v/>
      </c>
      <c r="CU685" s="171" t="str">
        <f>IF(Table1[[#This Row],[Various  ]]&lt;&gt;1,IF(Table1[[#This Row],[Calculator / Software]]=1,1,""),"")</f>
        <v/>
      </c>
      <c r="CV685" s="171" t="str">
        <f>IF(Table1[[#This Row],[Various  ]]&lt;&gt;1,IF(Table1[[#This Row],[Information  ]]=1,1,""),"")</f>
        <v/>
      </c>
      <c r="CW685" s="171" t="str">
        <f>IF(Table1[[#This Row],[Various  ]]&lt;&gt;1,IF(Table1[[#This Row],[Interactive Tool]]=1,1,""),"")</f>
        <v/>
      </c>
      <c r="CX685" s="171" t="str">
        <f>IF(Table1[[#This Row],[Various  ]]&lt;&gt;1,IF(Table1[[#This Row],[Technical Specifications]]=1,1,""),"")</f>
        <v/>
      </c>
      <c r="CY685" s="171" t="str">
        <f>IF(Table1[[#This Row],[Various  ]]&lt;&gt;1,IF(Table1[[#This Row],[Training Resources]]=1,1,""),"")</f>
        <v/>
      </c>
      <c r="CZ685" s="171" t="str">
        <f>IF(Table1[[#This Row],[Various  ]]&lt;&gt;1,IF(Table1[[#This Row],[Toolbox]]=1,1,""),"")</f>
        <v/>
      </c>
      <c r="DA685" s="169" t="str">
        <f>IF(Table1[[#This Row],[Various  ]]&lt;&gt;1,IF(Table1[[#This Row],[Video]]=1,1,""),"")</f>
        <v/>
      </c>
      <c r="DB685" s="169" t="str">
        <f>IF(Table1[[#This Row],[Various  ]]&lt;&gt;1,IF(Table1[[#This Row],[Case study]]=1,1,""),"")</f>
        <v/>
      </c>
      <c r="DC685" s="169" t="str">
        <f>IF(Table1[[#This Row],[Various  ]]&lt;&gt;1,IF(Table1[[#This Row],[Other   ]]=1,1,""),"")</f>
        <v/>
      </c>
      <c r="DD685" s="169" t="str">
        <f>IF(Table1[[#This Row],[Various  ]]&lt;&gt;1,IF(Table1[[#This Row],[Standards]]=1,1,""),"")</f>
        <v/>
      </c>
      <c r="DE685" s="169" t="str">
        <f>IF(Table1[[#This Row],[Various]]=1,1,IF(SUM(Table1[[#This Row],[Calculator / Software]:[Standards]])&gt;1,1,""))</f>
        <v/>
      </c>
      <c r="DF685" s="169" t="str">
        <f>IF(Table1[[#This Row],[Multiple NCC links]]&lt;&gt;1,IF(Table1[[#This Row],[Design]]=1,1,""),"")</f>
        <v/>
      </c>
      <c r="DG685" s="169" t="str">
        <f>IF(Table1[[#This Row],[Multiple NCC links]]&lt;&gt;1,IF(Table1[[#This Row],[Assessment / Verification]]=1,1,""),"")</f>
        <v/>
      </c>
      <c r="DH685" s="169" t="str">
        <f>IF(Table1[[#This Row],[Multiple NCC links]]&lt;&gt;1,IF(Table1[[#This Row],[Climate Specific ]]=1,1,""),"")</f>
        <v/>
      </c>
      <c r="DI685" s="169" t="str">
        <f>IF(Table1[[#This Row],[Multiple NCC links]]&lt;&gt;1,IF(Table1[[#This Row],[Alterations / Additions]]=1,1,""),"")</f>
        <v/>
      </c>
      <c r="DJ685" s="169" t="str">
        <f>IF(Table1[[#This Row],[Multiple NCC links]]&lt;&gt;1,IF(Table1[[#This Row],[Glazing]]=1,1,""),"")</f>
        <v/>
      </c>
      <c r="DK685" s="169" t="str">
        <f>IF(Table1[[#This Row],[Multiple NCC links]]&lt;&gt;1,IF(Table1[[#This Row],[Building Fabric / Thermal / Sealing]]=1,1,""),"")</f>
        <v/>
      </c>
      <c r="DL685" s="169" t="str">
        <f>IF(Table1[[#This Row],[Multiple NCC links]]&lt;&gt;1,IF(Table1[[#This Row],[Lighting]]=1,1,""),"")</f>
        <v/>
      </c>
      <c r="DM685" s="169" t="str">
        <f>IF(Table1[[#This Row],[Multiple NCC links]]&lt;&gt;1,IF(Table1[[#This Row],[HVAC]]=1,1,""),"")</f>
        <v/>
      </c>
      <c r="DN685" s="169" t="str">
        <f>IF(Table1[[#This Row],[Multiple NCC links]]&lt;&gt;1,IF(Table1[[#This Row],[Services]]=1,1,""),"")</f>
        <v/>
      </c>
      <c r="DO685" s="169" t="str">
        <f>IF(Table1[[#This Row],[Multiple NCC links]]&lt;&gt;1,IF(Table1[[#This Row],[Maintenance &amp; Monitoring]]=1,1,""),"")</f>
        <v/>
      </c>
      <c r="DP685" s="169" t="str">
        <f>IF(Table1[[#This Row],[Multiple NCC links]]&lt;&gt;1,IF(Table1[[#This Row],[Hand over / Operations]]=1,1,""),"")</f>
        <v/>
      </c>
      <c r="DQ685" s="169" t="str">
        <f>IF(Table1[[#This Row],[Multiple NCC links]]&lt;&gt;1,IF(Table1[[#This Row],[As built assessment]]=1,1,""),"")</f>
        <v/>
      </c>
      <c r="DR685" s="169" t="str">
        <f>IF(Table1[[#This Row],[Multiple NCC links]]&lt;&gt;1,IF(Table1[[#This Row],[Beyond compliance]]=1,1,""),"")</f>
        <v/>
      </c>
      <c r="DS685" s="169" t="str">
        <f>IF(SUM(Table1[[#This Row],[Design]:[Beyond compliance]])&gt;1,1,"")</f>
        <v/>
      </c>
      <c r="DT685" s="169" t="str">
        <f>IF(Table1[[#This Row],[Both Residential &amp; Commercial4]]&lt;&gt;1,IF(Table1[[#This Row],[Residential]]=1,1,""),"")</f>
        <v/>
      </c>
      <c r="DU685" s="169" t="str">
        <f>IF(Table1[[#This Row],[Both Residential &amp; Commercial4]]&lt;&gt;1,IF(Table1[[#This Row],[Commercial]]=1,1,""),"")</f>
        <v/>
      </c>
      <c r="DV685" s="169" t="str">
        <f>Table1[[#This Row],[Residential &amp; Commercial]]</f>
        <v/>
      </c>
      <c r="DW685" s="169"/>
    </row>
    <row r="686" spans="1:127" s="49" customFormat="1" ht="20.25" thickTop="1" thickBot="1" x14ac:dyDescent="0.35">
      <c r="A686" s="97"/>
      <c r="B686" s="97"/>
      <c r="C686" s="88"/>
      <c r="D686" s="88"/>
      <c r="E686" s="176"/>
      <c r="F686" s="176"/>
      <c r="G686" s="176"/>
      <c r="H686" s="176"/>
      <c r="I686" s="90" t="str">
        <f>IF(AND(Table1[[#This Row],[General]]=1,Table1[[#This Row],[Beginner]]=1,Table1[[#This Row],[Intermediate]]=1,Table1[[#This Row],[Advanced]]=1),1,"")</f>
        <v/>
      </c>
      <c r="J686" s="90" t="str">
        <f>CONCATENATE(IF(Table1[[#This Row],[General]]=1,"General, ",""), IF(Table1[[#This Row],[Beginner]]=1,"Beginner, ",""),IF(Table1[[#This Row],[Intermediate]]=1,"Intermediate, ",""), IF(Table1[[#This Row],[Advanced]]=1,"Advanced",""))</f>
        <v/>
      </c>
      <c r="K686" s="91"/>
      <c r="L686" s="179"/>
      <c r="M686" s="91"/>
      <c r="N686" s="91"/>
      <c r="O686" s="159"/>
      <c r="P686" s="91"/>
      <c r="Q686" s="91"/>
      <c r="R686" s="91"/>
      <c r="S68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86" s="102"/>
      <c r="U686" s="102"/>
      <c r="V686" s="240"/>
      <c r="W686" s="240"/>
      <c r="X686" s="102"/>
      <c r="Y686" s="102"/>
      <c r="Z686" s="102"/>
      <c r="AA686" s="102"/>
      <c r="AB686" s="102"/>
      <c r="AC686" s="102"/>
      <c r="AD686" s="102"/>
      <c r="AE686" s="102"/>
      <c r="AF686" s="102"/>
      <c r="AG68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86" s="103"/>
      <c r="AI686" s="103"/>
      <c r="AJ686" s="103"/>
      <c r="AK686" s="74" t="str">
        <f>CONCATENATE(IF(Table1[[#This Row],[Digital]]=1,"Digital, ",""),IF(Table1[[#This Row],[Face to Face]]=1,"Face to face, ",""),IF(Table1[[#This Row],[Blended]]=1,"Blended",""))</f>
        <v/>
      </c>
      <c r="AL686" s="99"/>
      <c r="AM686" s="104"/>
      <c r="AN686" s="130"/>
      <c r="AO686" s="94"/>
      <c r="AP686" s="182"/>
      <c r="AQ686" s="94"/>
      <c r="AR686" s="94"/>
      <c r="AS686" s="94"/>
      <c r="AT686" s="94"/>
      <c r="AU686" s="94"/>
      <c r="AV686" s="182"/>
      <c r="AW686" s="182"/>
      <c r="AX686" s="182"/>
      <c r="AY686" s="94"/>
      <c r="AZ68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8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86" s="95"/>
      <c r="BC686" s="95"/>
      <c r="BD686" s="90" t="str">
        <f>IF(AND(Table1[[#This Row],[Residential]]=1,Table1[[#This Row],[Commercial]]=1),1,"")</f>
        <v/>
      </c>
      <c r="BE686" s="90" t="str">
        <f>CONCATENATE(IF(Table1[[#This Row],[Residential]]=1,"Residential, ",""),IF(Table1[[#This Row],[Commercial]]=1,"Commercial",""))</f>
        <v/>
      </c>
      <c r="BF686" s="94"/>
      <c r="BG686" s="94"/>
      <c r="BH686" s="94"/>
      <c r="BI686" s="94"/>
      <c r="BJ686" s="94"/>
      <c r="BK686" s="94"/>
      <c r="BL686" s="94"/>
      <c r="BM686" s="182"/>
      <c r="BN686" s="94"/>
      <c r="BO68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86" s="178"/>
      <c r="BQ686" s="120"/>
      <c r="BR686" s="132"/>
      <c r="BS686" s="120"/>
      <c r="BT686" s="175"/>
      <c r="BU686" s="175"/>
      <c r="BV686" s="175"/>
      <c r="BW686" s="121"/>
      <c r="BX686" s="121"/>
      <c r="BY686" s="121"/>
      <c r="BZ686" s="227"/>
      <c r="CA68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86" s="48">
        <f>COUNTIF(Table1[[#This Row],[Validity]:[Alignment with NCC (Yes=1,No=0)]],"N/A")</f>
        <v>0</v>
      </c>
      <c r="CC686" s="48">
        <f>IF(ISERROR(Table1[[#This Row],[Total Quality Score (out of 10)]]/(4-Table1[[#This Row],[N/A Count]])),0,Table1[[#This Row],[Total Quality Score (out of 10)]]/(4-Table1[[#This Row],[N/A Count]]))</f>
        <v>0</v>
      </c>
      <c r="CD686" s="106"/>
      <c r="CE686" s="106"/>
      <c r="CF686" s="172" t="str">
        <f>IF(SUM(Table1[[#This Row],[Multiple]:[Level (all)62]])&lt;1,IF(Table1[[#This Row],[General]]=1,1,""),"")</f>
        <v/>
      </c>
      <c r="CG686" s="172" t="str">
        <f>IF(SUM(Table1[[#This Row],[Multiple]:[Level (all)62]])&lt;1,IF(Table1[[#This Row],[Beginner]]=1,1,""),"")</f>
        <v/>
      </c>
      <c r="CH686" s="171" t="str">
        <f>IF(SUM(Table1[[#This Row],[Multiple]:[Level (all)62]])&lt;1,IF(Table1[[#This Row],[Intermediate]]=1,1,""),"")</f>
        <v/>
      </c>
      <c r="CI686" s="171" t="str">
        <f>IF(SUM(Table1[[#This Row],[Multiple]:[Level (all)62]])&lt;1,IF(Table1[[#This Row],[Advanced]]=1,1,""),"")</f>
        <v/>
      </c>
      <c r="CJ686" s="171" t="str">
        <f>IF(AND(SUM(Table1[[#This Row],[General]:[Advanced]])&lt;4,SUM(Table1[[#This Row],[General]:[Advanced]])&gt;1),1,"")</f>
        <v/>
      </c>
      <c r="CK686" s="171" t="str">
        <f>Table1[[#This Row],[Level (all)]]</f>
        <v/>
      </c>
      <c r="CL686" s="171" t="str">
        <f>IF(Table1[[#This Row],[Multiple audience]]&lt;&gt;1,IF(Table1[[#This Row],[General Audience]]=1,1,""),"")</f>
        <v/>
      </c>
      <c r="CM686" s="171" t="str">
        <f>IF(Table1[[#This Row],[Multiple audience]]&lt;&gt;1,IF(Table1[[#This Row],[Planners / Designers ]]=1,1,""),"")</f>
        <v/>
      </c>
      <c r="CN686" s="171" t="str">
        <f>IF(Table1[[#This Row],[Multiple audience]]&lt;&gt;1,IF(Table1[[#This Row],[Regulatory Assessors]]=1,1,""),"")</f>
        <v/>
      </c>
      <c r="CO686" s="171" t="str">
        <f>IF(Table1[[#This Row],[Multiple audience]]&lt;&gt;1,IF(Table1[[#This Row],[Builders / Management]]=1,1,""),"")</f>
        <v/>
      </c>
      <c r="CP686" s="171" t="str">
        <f>IF(Table1[[#This Row],[Multiple audience]]&lt;&gt;1,IF(Table1[[#This Row],[Energy / Sus Assessors]]=1,1,""),"")</f>
        <v/>
      </c>
      <c r="CQ686" s="171" t="str">
        <f>IF(Table1[[#This Row],[Multiple audience]]&lt;&gt;1,IF(Table1[[#This Row],[Semi-skilled]]=1,1,""),"")</f>
        <v/>
      </c>
      <c r="CR686" s="171" t="str">
        <f>IF(Table1[[#This Row],[Multiple audience]]&lt;&gt;1,IF(Table1[[#This Row],[Trades]]=1,1,""),"")</f>
        <v/>
      </c>
      <c r="CS686" s="171" t="str">
        <f>IF(Table1[[#This Row],[Multiple audience]]&lt;&gt;1,IF(Table1[[#This Row],[Other]]=1,1,""),"")</f>
        <v/>
      </c>
      <c r="CT686" s="171" t="str">
        <f>IF(SUM(Table1[[#This Row],[General Audience]:[Other]])&gt;1,1,"")</f>
        <v/>
      </c>
      <c r="CU686" s="171" t="str">
        <f>IF(Table1[[#This Row],[Various  ]]&lt;&gt;1,IF(Table1[[#This Row],[Calculator / Software]]=1,1,""),"")</f>
        <v/>
      </c>
      <c r="CV686" s="171" t="str">
        <f>IF(Table1[[#This Row],[Various  ]]&lt;&gt;1,IF(Table1[[#This Row],[Information  ]]=1,1,""),"")</f>
        <v/>
      </c>
      <c r="CW686" s="171" t="str">
        <f>IF(Table1[[#This Row],[Various  ]]&lt;&gt;1,IF(Table1[[#This Row],[Interactive Tool]]=1,1,""),"")</f>
        <v/>
      </c>
      <c r="CX686" s="171" t="str">
        <f>IF(Table1[[#This Row],[Various  ]]&lt;&gt;1,IF(Table1[[#This Row],[Technical Specifications]]=1,1,""),"")</f>
        <v/>
      </c>
      <c r="CY686" s="171" t="str">
        <f>IF(Table1[[#This Row],[Various  ]]&lt;&gt;1,IF(Table1[[#This Row],[Training Resources]]=1,1,""),"")</f>
        <v/>
      </c>
      <c r="CZ686" s="171" t="str">
        <f>IF(Table1[[#This Row],[Various  ]]&lt;&gt;1,IF(Table1[[#This Row],[Toolbox]]=1,1,""),"")</f>
        <v/>
      </c>
      <c r="DA686" s="169" t="str">
        <f>IF(Table1[[#This Row],[Various  ]]&lt;&gt;1,IF(Table1[[#This Row],[Video]]=1,1,""),"")</f>
        <v/>
      </c>
      <c r="DB686" s="169" t="str">
        <f>IF(Table1[[#This Row],[Various  ]]&lt;&gt;1,IF(Table1[[#This Row],[Case study]]=1,1,""),"")</f>
        <v/>
      </c>
      <c r="DC686" s="169" t="str">
        <f>IF(Table1[[#This Row],[Various  ]]&lt;&gt;1,IF(Table1[[#This Row],[Other   ]]=1,1,""),"")</f>
        <v/>
      </c>
      <c r="DD686" s="169" t="str">
        <f>IF(Table1[[#This Row],[Various  ]]&lt;&gt;1,IF(Table1[[#This Row],[Standards]]=1,1,""),"")</f>
        <v/>
      </c>
      <c r="DE686" s="169" t="str">
        <f>IF(Table1[[#This Row],[Various]]=1,1,IF(SUM(Table1[[#This Row],[Calculator / Software]:[Standards]])&gt;1,1,""))</f>
        <v/>
      </c>
      <c r="DF686" s="169" t="str">
        <f>IF(Table1[[#This Row],[Multiple NCC links]]&lt;&gt;1,IF(Table1[[#This Row],[Design]]=1,1,""),"")</f>
        <v/>
      </c>
      <c r="DG686" s="169" t="str">
        <f>IF(Table1[[#This Row],[Multiple NCC links]]&lt;&gt;1,IF(Table1[[#This Row],[Assessment / Verification]]=1,1,""),"")</f>
        <v/>
      </c>
      <c r="DH686" s="169" t="str">
        <f>IF(Table1[[#This Row],[Multiple NCC links]]&lt;&gt;1,IF(Table1[[#This Row],[Climate Specific ]]=1,1,""),"")</f>
        <v/>
      </c>
      <c r="DI686" s="169" t="str">
        <f>IF(Table1[[#This Row],[Multiple NCC links]]&lt;&gt;1,IF(Table1[[#This Row],[Alterations / Additions]]=1,1,""),"")</f>
        <v/>
      </c>
      <c r="DJ686" s="169" t="str">
        <f>IF(Table1[[#This Row],[Multiple NCC links]]&lt;&gt;1,IF(Table1[[#This Row],[Glazing]]=1,1,""),"")</f>
        <v/>
      </c>
      <c r="DK686" s="169" t="str">
        <f>IF(Table1[[#This Row],[Multiple NCC links]]&lt;&gt;1,IF(Table1[[#This Row],[Building Fabric / Thermal / Sealing]]=1,1,""),"")</f>
        <v/>
      </c>
      <c r="DL686" s="169" t="str">
        <f>IF(Table1[[#This Row],[Multiple NCC links]]&lt;&gt;1,IF(Table1[[#This Row],[Lighting]]=1,1,""),"")</f>
        <v/>
      </c>
      <c r="DM686" s="169" t="str">
        <f>IF(Table1[[#This Row],[Multiple NCC links]]&lt;&gt;1,IF(Table1[[#This Row],[HVAC]]=1,1,""),"")</f>
        <v/>
      </c>
      <c r="DN686" s="169" t="str">
        <f>IF(Table1[[#This Row],[Multiple NCC links]]&lt;&gt;1,IF(Table1[[#This Row],[Services]]=1,1,""),"")</f>
        <v/>
      </c>
      <c r="DO686" s="169" t="str">
        <f>IF(Table1[[#This Row],[Multiple NCC links]]&lt;&gt;1,IF(Table1[[#This Row],[Maintenance &amp; Monitoring]]=1,1,""),"")</f>
        <v/>
      </c>
      <c r="DP686" s="169" t="str">
        <f>IF(Table1[[#This Row],[Multiple NCC links]]&lt;&gt;1,IF(Table1[[#This Row],[Hand over / Operations]]=1,1,""),"")</f>
        <v/>
      </c>
      <c r="DQ686" s="169" t="str">
        <f>IF(Table1[[#This Row],[Multiple NCC links]]&lt;&gt;1,IF(Table1[[#This Row],[As built assessment]]=1,1,""),"")</f>
        <v/>
      </c>
      <c r="DR686" s="169" t="str">
        <f>IF(Table1[[#This Row],[Multiple NCC links]]&lt;&gt;1,IF(Table1[[#This Row],[Beyond compliance]]=1,1,""),"")</f>
        <v/>
      </c>
      <c r="DS686" s="169" t="str">
        <f>IF(SUM(Table1[[#This Row],[Design]:[Beyond compliance]])&gt;1,1,"")</f>
        <v/>
      </c>
      <c r="DT686" s="169" t="str">
        <f>IF(Table1[[#This Row],[Both Residential &amp; Commercial4]]&lt;&gt;1,IF(Table1[[#This Row],[Residential]]=1,1,""),"")</f>
        <v/>
      </c>
      <c r="DU686" s="169" t="str">
        <f>IF(Table1[[#This Row],[Both Residential &amp; Commercial4]]&lt;&gt;1,IF(Table1[[#This Row],[Commercial]]=1,1,""),"")</f>
        <v/>
      </c>
      <c r="DV686" s="169" t="str">
        <f>Table1[[#This Row],[Residential &amp; Commercial]]</f>
        <v/>
      </c>
      <c r="DW686" s="169"/>
    </row>
    <row r="687" spans="1:127" s="49" customFormat="1" ht="20.25" thickTop="1" thickBot="1" x14ac:dyDescent="0.35">
      <c r="A687" s="97"/>
      <c r="B687" s="97"/>
      <c r="C687" s="88"/>
      <c r="D687" s="88"/>
      <c r="E687" s="176"/>
      <c r="F687" s="176"/>
      <c r="G687" s="176"/>
      <c r="H687" s="176"/>
      <c r="I687" s="90" t="str">
        <f>IF(AND(Table1[[#This Row],[General]]=1,Table1[[#This Row],[Beginner]]=1,Table1[[#This Row],[Intermediate]]=1,Table1[[#This Row],[Advanced]]=1),1,"")</f>
        <v/>
      </c>
      <c r="J687" s="90" t="str">
        <f>CONCATENATE(IF(Table1[[#This Row],[General]]=1,"General, ",""), IF(Table1[[#This Row],[Beginner]]=1,"Beginner, ",""),IF(Table1[[#This Row],[Intermediate]]=1,"Intermediate, ",""), IF(Table1[[#This Row],[Advanced]]=1,"Advanced",""))</f>
        <v/>
      </c>
      <c r="K687" s="91"/>
      <c r="L687" s="179"/>
      <c r="M687" s="91"/>
      <c r="N687" s="91"/>
      <c r="O687" s="159"/>
      <c r="P687" s="91"/>
      <c r="Q687" s="91"/>
      <c r="R687" s="91"/>
      <c r="S68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87" s="102"/>
      <c r="U687" s="102"/>
      <c r="V687" s="240"/>
      <c r="W687" s="240"/>
      <c r="X687" s="102"/>
      <c r="Y687" s="102"/>
      <c r="Z687" s="102"/>
      <c r="AA687" s="102"/>
      <c r="AB687" s="102"/>
      <c r="AC687" s="102"/>
      <c r="AD687" s="102"/>
      <c r="AE687" s="102"/>
      <c r="AF687" s="102"/>
      <c r="AG68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87" s="103"/>
      <c r="AI687" s="103"/>
      <c r="AJ687" s="103"/>
      <c r="AK687" s="74" t="str">
        <f>CONCATENATE(IF(Table1[[#This Row],[Digital]]=1,"Digital, ",""),IF(Table1[[#This Row],[Face to Face]]=1,"Face to face, ",""),IF(Table1[[#This Row],[Blended]]=1,"Blended",""))</f>
        <v/>
      </c>
      <c r="AL687" s="99"/>
      <c r="AM687" s="104"/>
      <c r="AN687" s="130"/>
      <c r="AO687" s="94"/>
      <c r="AP687" s="182"/>
      <c r="AQ687" s="94"/>
      <c r="AR687" s="94"/>
      <c r="AS687" s="94"/>
      <c r="AT687" s="94"/>
      <c r="AU687" s="94"/>
      <c r="AV687" s="182"/>
      <c r="AW687" s="182"/>
      <c r="AX687" s="182"/>
      <c r="AY687" s="94"/>
      <c r="AZ68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8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87" s="95"/>
      <c r="BC687" s="95"/>
      <c r="BD687" s="90" t="str">
        <f>IF(AND(Table1[[#This Row],[Residential]]=1,Table1[[#This Row],[Commercial]]=1),1,"")</f>
        <v/>
      </c>
      <c r="BE687" s="90" t="str">
        <f>CONCATENATE(IF(Table1[[#This Row],[Residential]]=1,"Residential, ",""),IF(Table1[[#This Row],[Commercial]]=1,"Commercial",""))</f>
        <v/>
      </c>
      <c r="BF687" s="94"/>
      <c r="BG687" s="94"/>
      <c r="BH687" s="94"/>
      <c r="BI687" s="94"/>
      <c r="BJ687" s="94"/>
      <c r="BK687" s="94"/>
      <c r="BL687" s="94"/>
      <c r="BM687" s="182"/>
      <c r="BN687" s="94"/>
      <c r="BO68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87" s="178"/>
      <c r="BQ687" s="120"/>
      <c r="BR687" s="132"/>
      <c r="BS687" s="120"/>
      <c r="BT687" s="175"/>
      <c r="BU687" s="175"/>
      <c r="BV687" s="175"/>
      <c r="BW687" s="121"/>
      <c r="BX687" s="121"/>
      <c r="BY687" s="121"/>
      <c r="BZ687" s="227"/>
      <c r="CA68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87" s="48">
        <f>COUNTIF(Table1[[#This Row],[Validity]:[Alignment with NCC (Yes=1,No=0)]],"N/A")</f>
        <v>0</v>
      </c>
      <c r="CC687" s="48">
        <f>IF(ISERROR(Table1[[#This Row],[Total Quality Score (out of 10)]]/(4-Table1[[#This Row],[N/A Count]])),0,Table1[[#This Row],[Total Quality Score (out of 10)]]/(4-Table1[[#This Row],[N/A Count]]))</f>
        <v>0</v>
      </c>
      <c r="CD687" s="106"/>
      <c r="CE687" s="106"/>
      <c r="CF687" s="172" t="str">
        <f>IF(SUM(Table1[[#This Row],[Multiple]:[Level (all)62]])&lt;1,IF(Table1[[#This Row],[General]]=1,1,""),"")</f>
        <v/>
      </c>
      <c r="CG687" s="172" t="str">
        <f>IF(SUM(Table1[[#This Row],[Multiple]:[Level (all)62]])&lt;1,IF(Table1[[#This Row],[Beginner]]=1,1,""),"")</f>
        <v/>
      </c>
      <c r="CH687" s="171" t="str">
        <f>IF(SUM(Table1[[#This Row],[Multiple]:[Level (all)62]])&lt;1,IF(Table1[[#This Row],[Intermediate]]=1,1,""),"")</f>
        <v/>
      </c>
      <c r="CI687" s="171" t="str">
        <f>IF(SUM(Table1[[#This Row],[Multiple]:[Level (all)62]])&lt;1,IF(Table1[[#This Row],[Advanced]]=1,1,""),"")</f>
        <v/>
      </c>
      <c r="CJ687" s="171" t="str">
        <f>IF(AND(SUM(Table1[[#This Row],[General]:[Advanced]])&lt;4,SUM(Table1[[#This Row],[General]:[Advanced]])&gt;1),1,"")</f>
        <v/>
      </c>
      <c r="CK687" s="171" t="str">
        <f>Table1[[#This Row],[Level (all)]]</f>
        <v/>
      </c>
      <c r="CL687" s="171" t="str">
        <f>IF(Table1[[#This Row],[Multiple audience]]&lt;&gt;1,IF(Table1[[#This Row],[General Audience]]=1,1,""),"")</f>
        <v/>
      </c>
      <c r="CM687" s="171" t="str">
        <f>IF(Table1[[#This Row],[Multiple audience]]&lt;&gt;1,IF(Table1[[#This Row],[Planners / Designers ]]=1,1,""),"")</f>
        <v/>
      </c>
      <c r="CN687" s="171" t="str">
        <f>IF(Table1[[#This Row],[Multiple audience]]&lt;&gt;1,IF(Table1[[#This Row],[Regulatory Assessors]]=1,1,""),"")</f>
        <v/>
      </c>
      <c r="CO687" s="171" t="str">
        <f>IF(Table1[[#This Row],[Multiple audience]]&lt;&gt;1,IF(Table1[[#This Row],[Builders / Management]]=1,1,""),"")</f>
        <v/>
      </c>
      <c r="CP687" s="171" t="str">
        <f>IF(Table1[[#This Row],[Multiple audience]]&lt;&gt;1,IF(Table1[[#This Row],[Energy / Sus Assessors]]=1,1,""),"")</f>
        <v/>
      </c>
      <c r="CQ687" s="171" t="str">
        <f>IF(Table1[[#This Row],[Multiple audience]]&lt;&gt;1,IF(Table1[[#This Row],[Semi-skilled]]=1,1,""),"")</f>
        <v/>
      </c>
      <c r="CR687" s="171" t="str">
        <f>IF(Table1[[#This Row],[Multiple audience]]&lt;&gt;1,IF(Table1[[#This Row],[Trades]]=1,1,""),"")</f>
        <v/>
      </c>
      <c r="CS687" s="171" t="str">
        <f>IF(Table1[[#This Row],[Multiple audience]]&lt;&gt;1,IF(Table1[[#This Row],[Other]]=1,1,""),"")</f>
        <v/>
      </c>
      <c r="CT687" s="171" t="str">
        <f>IF(SUM(Table1[[#This Row],[General Audience]:[Other]])&gt;1,1,"")</f>
        <v/>
      </c>
      <c r="CU687" s="171" t="str">
        <f>IF(Table1[[#This Row],[Various  ]]&lt;&gt;1,IF(Table1[[#This Row],[Calculator / Software]]=1,1,""),"")</f>
        <v/>
      </c>
      <c r="CV687" s="171" t="str">
        <f>IF(Table1[[#This Row],[Various  ]]&lt;&gt;1,IF(Table1[[#This Row],[Information  ]]=1,1,""),"")</f>
        <v/>
      </c>
      <c r="CW687" s="171" t="str">
        <f>IF(Table1[[#This Row],[Various  ]]&lt;&gt;1,IF(Table1[[#This Row],[Interactive Tool]]=1,1,""),"")</f>
        <v/>
      </c>
      <c r="CX687" s="171" t="str">
        <f>IF(Table1[[#This Row],[Various  ]]&lt;&gt;1,IF(Table1[[#This Row],[Technical Specifications]]=1,1,""),"")</f>
        <v/>
      </c>
      <c r="CY687" s="171" t="str">
        <f>IF(Table1[[#This Row],[Various  ]]&lt;&gt;1,IF(Table1[[#This Row],[Training Resources]]=1,1,""),"")</f>
        <v/>
      </c>
      <c r="CZ687" s="171" t="str">
        <f>IF(Table1[[#This Row],[Various  ]]&lt;&gt;1,IF(Table1[[#This Row],[Toolbox]]=1,1,""),"")</f>
        <v/>
      </c>
      <c r="DA687" s="169" t="str">
        <f>IF(Table1[[#This Row],[Various  ]]&lt;&gt;1,IF(Table1[[#This Row],[Video]]=1,1,""),"")</f>
        <v/>
      </c>
      <c r="DB687" s="169" t="str">
        <f>IF(Table1[[#This Row],[Various  ]]&lt;&gt;1,IF(Table1[[#This Row],[Case study]]=1,1,""),"")</f>
        <v/>
      </c>
      <c r="DC687" s="169" t="str">
        <f>IF(Table1[[#This Row],[Various  ]]&lt;&gt;1,IF(Table1[[#This Row],[Other   ]]=1,1,""),"")</f>
        <v/>
      </c>
      <c r="DD687" s="169" t="str">
        <f>IF(Table1[[#This Row],[Various  ]]&lt;&gt;1,IF(Table1[[#This Row],[Standards]]=1,1,""),"")</f>
        <v/>
      </c>
      <c r="DE687" s="169" t="str">
        <f>IF(Table1[[#This Row],[Various]]=1,1,IF(SUM(Table1[[#This Row],[Calculator / Software]:[Standards]])&gt;1,1,""))</f>
        <v/>
      </c>
      <c r="DF687" s="169" t="str">
        <f>IF(Table1[[#This Row],[Multiple NCC links]]&lt;&gt;1,IF(Table1[[#This Row],[Design]]=1,1,""),"")</f>
        <v/>
      </c>
      <c r="DG687" s="169" t="str">
        <f>IF(Table1[[#This Row],[Multiple NCC links]]&lt;&gt;1,IF(Table1[[#This Row],[Assessment / Verification]]=1,1,""),"")</f>
        <v/>
      </c>
      <c r="DH687" s="169" t="str">
        <f>IF(Table1[[#This Row],[Multiple NCC links]]&lt;&gt;1,IF(Table1[[#This Row],[Climate Specific ]]=1,1,""),"")</f>
        <v/>
      </c>
      <c r="DI687" s="169" t="str">
        <f>IF(Table1[[#This Row],[Multiple NCC links]]&lt;&gt;1,IF(Table1[[#This Row],[Alterations / Additions]]=1,1,""),"")</f>
        <v/>
      </c>
      <c r="DJ687" s="169" t="str">
        <f>IF(Table1[[#This Row],[Multiple NCC links]]&lt;&gt;1,IF(Table1[[#This Row],[Glazing]]=1,1,""),"")</f>
        <v/>
      </c>
      <c r="DK687" s="169" t="str">
        <f>IF(Table1[[#This Row],[Multiple NCC links]]&lt;&gt;1,IF(Table1[[#This Row],[Building Fabric / Thermal / Sealing]]=1,1,""),"")</f>
        <v/>
      </c>
      <c r="DL687" s="169" t="str">
        <f>IF(Table1[[#This Row],[Multiple NCC links]]&lt;&gt;1,IF(Table1[[#This Row],[Lighting]]=1,1,""),"")</f>
        <v/>
      </c>
      <c r="DM687" s="169" t="str">
        <f>IF(Table1[[#This Row],[Multiple NCC links]]&lt;&gt;1,IF(Table1[[#This Row],[HVAC]]=1,1,""),"")</f>
        <v/>
      </c>
      <c r="DN687" s="169" t="str">
        <f>IF(Table1[[#This Row],[Multiple NCC links]]&lt;&gt;1,IF(Table1[[#This Row],[Services]]=1,1,""),"")</f>
        <v/>
      </c>
      <c r="DO687" s="169" t="str">
        <f>IF(Table1[[#This Row],[Multiple NCC links]]&lt;&gt;1,IF(Table1[[#This Row],[Maintenance &amp; Monitoring]]=1,1,""),"")</f>
        <v/>
      </c>
      <c r="DP687" s="169" t="str">
        <f>IF(Table1[[#This Row],[Multiple NCC links]]&lt;&gt;1,IF(Table1[[#This Row],[Hand over / Operations]]=1,1,""),"")</f>
        <v/>
      </c>
      <c r="DQ687" s="169" t="str">
        <f>IF(Table1[[#This Row],[Multiple NCC links]]&lt;&gt;1,IF(Table1[[#This Row],[As built assessment]]=1,1,""),"")</f>
        <v/>
      </c>
      <c r="DR687" s="169" t="str">
        <f>IF(Table1[[#This Row],[Multiple NCC links]]&lt;&gt;1,IF(Table1[[#This Row],[Beyond compliance]]=1,1,""),"")</f>
        <v/>
      </c>
      <c r="DS687" s="169" t="str">
        <f>IF(SUM(Table1[[#This Row],[Design]:[Beyond compliance]])&gt;1,1,"")</f>
        <v/>
      </c>
      <c r="DT687" s="169" t="str">
        <f>IF(Table1[[#This Row],[Both Residential &amp; Commercial4]]&lt;&gt;1,IF(Table1[[#This Row],[Residential]]=1,1,""),"")</f>
        <v/>
      </c>
      <c r="DU687" s="169" t="str">
        <f>IF(Table1[[#This Row],[Both Residential &amp; Commercial4]]&lt;&gt;1,IF(Table1[[#This Row],[Commercial]]=1,1,""),"")</f>
        <v/>
      </c>
      <c r="DV687" s="169" t="str">
        <f>Table1[[#This Row],[Residential &amp; Commercial]]</f>
        <v/>
      </c>
      <c r="DW687" s="169"/>
    </row>
    <row r="688" spans="1:127" s="49" customFormat="1" ht="20.25" thickTop="1" thickBot="1" x14ac:dyDescent="0.35">
      <c r="A688" s="97"/>
      <c r="B688" s="97"/>
      <c r="C688" s="88"/>
      <c r="D688" s="88"/>
      <c r="E688" s="176"/>
      <c r="F688" s="176"/>
      <c r="G688" s="176"/>
      <c r="H688" s="176"/>
      <c r="I688" s="90" t="str">
        <f>IF(AND(Table1[[#This Row],[General]]=1,Table1[[#This Row],[Beginner]]=1,Table1[[#This Row],[Intermediate]]=1,Table1[[#This Row],[Advanced]]=1),1,"")</f>
        <v/>
      </c>
      <c r="J688" s="90" t="str">
        <f>CONCATENATE(IF(Table1[[#This Row],[General]]=1,"General, ",""), IF(Table1[[#This Row],[Beginner]]=1,"Beginner, ",""),IF(Table1[[#This Row],[Intermediate]]=1,"Intermediate, ",""), IF(Table1[[#This Row],[Advanced]]=1,"Advanced",""))</f>
        <v/>
      </c>
      <c r="K688" s="91"/>
      <c r="L688" s="179"/>
      <c r="M688" s="91"/>
      <c r="N688" s="91"/>
      <c r="O688" s="159"/>
      <c r="P688" s="91"/>
      <c r="Q688" s="91"/>
      <c r="R688" s="91"/>
      <c r="S68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88" s="102"/>
      <c r="U688" s="102"/>
      <c r="V688" s="240"/>
      <c r="W688" s="240"/>
      <c r="X688" s="102"/>
      <c r="Y688" s="102"/>
      <c r="Z688" s="102"/>
      <c r="AA688" s="102"/>
      <c r="AB688" s="102"/>
      <c r="AC688" s="102"/>
      <c r="AD688" s="102"/>
      <c r="AE688" s="102"/>
      <c r="AF688" s="102"/>
      <c r="AG68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88" s="103"/>
      <c r="AI688" s="103"/>
      <c r="AJ688" s="103"/>
      <c r="AK688" s="74" t="str">
        <f>CONCATENATE(IF(Table1[[#This Row],[Digital]]=1,"Digital, ",""),IF(Table1[[#This Row],[Face to Face]]=1,"Face to face, ",""),IF(Table1[[#This Row],[Blended]]=1,"Blended",""))</f>
        <v/>
      </c>
      <c r="AL688" s="99"/>
      <c r="AM688" s="104"/>
      <c r="AN688" s="130"/>
      <c r="AO688" s="94"/>
      <c r="AP688" s="182"/>
      <c r="AQ688" s="94"/>
      <c r="AR688" s="94"/>
      <c r="AS688" s="94"/>
      <c r="AT688" s="94"/>
      <c r="AU688" s="94"/>
      <c r="AV688" s="182"/>
      <c r="AW688" s="182"/>
      <c r="AX688" s="182"/>
      <c r="AY688" s="94"/>
      <c r="AZ68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8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88" s="95"/>
      <c r="BC688" s="95"/>
      <c r="BD688" s="90" t="str">
        <f>IF(AND(Table1[[#This Row],[Residential]]=1,Table1[[#This Row],[Commercial]]=1),1,"")</f>
        <v/>
      </c>
      <c r="BE688" s="90" t="str">
        <f>CONCATENATE(IF(Table1[[#This Row],[Residential]]=1,"Residential, ",""),IF(Table1[[#This Row],[Commercial]]=1,"Commercial",""))</f>
        <v/>
      </c>
      <c r="BF688" s="94"/>
      <c r="BG688" s="94"/>
      <c r="BH688" s="94"/>
      <c r="BI688" s="94"/>
      <c r="BJ688" s="94"/>
      <c r="BK688" s="94"/>
      <c r="BL688" s="94"/>
      <c r="BM688" s="182"/>
      <c r="BN688" s="94"/>
      <c r="BO68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88" s="178"/>
      <c r="BQ688" s="120"/>
      <c r="BR688" s="132"/>
      <c r="BS688" s="120"/>
      <c r="BT688" s="175"/>
      <c r="BU688" s="175"/>
      <c r="BV688" s="175"/>
      <c r="BW688" s="121"/>
      <c r="BX688" s="121"/>
      <c r="BY688" s="121"/>
      <c r="BZ688" s="227"/>
      <c r="CA68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88" s="48">
        <f>COUNTIF(Table1[[#This Row],[Validity]:[Alignment with NCC (Yes=1,No=0)]],"N/A")</f>
        <v>0</v>
      </c>
      <c r="CC688" s="48">
        <f>IF(ISERROR(Table1[[#This Row],[Total Quality Score (out of 10)]]/(4-Table1[[#This Row],[N/A Count]])),0,Table1[[#This Row],[Total Quality Score (out of 10)]]/(4-Table1[[#This Row],[N/A Count]]))</f>
        <v>0</v>
      </c>
      <c r="CD688" s="106"/>
      <c r="CE688" s="106"/>
      <c r="CF688" s="172" t="str">
        <f>IF(SUM(Table1[[#This Row],[Multiple]:[Level (all)62]])&lt;1,IF(Table1[[#This Row],[General]]=1,1,""),"")</f>
        <v/>
      </c>
      <c r="CG688" s="172" t="str">
        <f>IF(SUM(Table1[[#This Row],[Multiple]:[Level (all)62]])&lt;1,IF(Table1[[#This Row],[Beginner]]=1,1,""),"")</f>
        <v/>
      </c>
      <c r="CH688" s="171" t="str">
        <f>IF(SUM(Table1[[#This Row],[Multiple]:[Level (all)62]])&lt;1,IF(Table1[[#This Row],[Intermediate]]=1,1,""),"")</f>
        <v/>
      </c>
      <c r="CI688" s="171" t="str">
        <f>IF(SUM(Table1[[#This Row],[Multiple]:[Level (all)62]])&lt;1,IF(Table1[[#This Row],[Advanced]]=1,1,""),"")</f>
        <v/>
      </c>
      <c r="CJ688" s="171" t="str">
        <f>IF(AND(SUM(Table1[[#This Row],[General]:[Advanced]])&lt;4,SUM(Table1[[#This Row],[General]:[Advanced]])&gt;1),1,"")</f>
        <v/>
      </c>
      <c r="CK688" s="171" t="str">
        <f>Table1[[#This Row],[Level (all)]]</f>
        <v/>
      </c>
      <c r="CL688" s="171" t="str">
        <f>IF(Table1[[#This Row],[Multiple audience]]&lt;&gt;1,IF(Table1[[#This Row],[General Audience]]=1,1,""),"")</f>
        <v/>
      </c>
      <c r="CM688" s="171" t="str">
        <f>IF(Table1[[#This Row],[Multiple audience]]&lt;&gt;1,IF(Table1[[#This Row],[Planners / Designers ]]=1,1,""),"")</f>
        <v/>
      </c>
      <c r="CN688" s="171" t="str">
        <f>IF(Table1[[#This Row],[Multiple audience]]&lt;&gt;1,IF(Table1[[#This Row],[Regulatory Assessors]]=1,1,""),"")</f>
        <v/>
      </c>
      <c r="CO688" s="171" t="str">
        <f>IF(Table1[[#This Row],[Multiple audience]]&lt;&gt;1,IF(Table1[[#This Row],[Builders / Management]]=1,1,""),"")</f>
        <v/>
      </c>
      <c r="CP688" s="171" t="str">
        <f>IF(Table1[[#This Row],[Multiple audience]]&lt;&gt;1,IF(Table1[[#This Row],[Energy / Sus Assessors]]=1,1,""),"")</f>
        <v/>
      </c>
      <c r="CQ688" s="171" t="str">
        <f>IF(Table1[[#This Row],[Multiple audience]]&lt;&gt;1,IF(Table1[[#This Row],[Semi-skilled]]=1,1,""),"")</f>
        <v/>
      </c>
      <c r="CR688" s="171" t="str">
        <f>IF(Table1[[#This Row],[Multiple audience]]&lt;&gt;1,IF(Table1[[#This Row],[Trades]]=1,1,""),"")</f>
        <v/>
      </c>
      <c r="CS688" s="171" t="str">
        <f>IF(Table1[[#This Row],[Multiple audience]]&lt;&gt;1,IF(Table1[[#This Row],[Other]]=1,1,""),"")</f>
        <v/>
      </c>
      <c r="CT688" s="171" t="str">
        <f>IF(SUM(Table1[[#This Row],[General Audience]:[Other]])&gt;1,1,"")</f>
        <v/>
      </c>
      <c r="CU688" s="171" t="str">
        <f>IF(Table1[[#This Row],[Various  ]]&lt;&gt;1,IF(Table1[[#This Row],[Calculator / Software]]=1,1,""),"")</f>
        <v/>
      </c>
      <c r="CV688" s="171" t="str">
        <f>IF(Table1[[#This Row],[Various  ]]&lt;&gt;1,IF(Table1[[#This Row],[Information  ]]=1,1,""),"")</f>
        <v/>
      </c>
      <c r="CW688" s="171" t="str">
        <f>IF(Table1[[#This Row],[Various  ]]&lt;&gt;1,IF(Table1[[#This Row],[Interactive Tool]]=1,1,""),"")</f>
        <v/>
      </c>
      <c r="CX688" s="171" t="str">
        <f>IF(Table1[[#This Row],[Various  ]]&lt;&gt;1,IF(Table1[[#This Row],[Technical Specifications]]=1,1,""),"")</f>
        <v/>
      </c>
      <c r="CY688" s="171" t="str">
        <f>IF(Table1[[#This Row],[Various  ]]&lt;&gt;1,IF(Table1[[#This Row],[Training Resources]]=1,1,""),"")</f>
        <v/>
      </c>
      <c r="CZ688" s="171" t="str">
        <f>IF(Table1[[#This Row],[Various  ]]&lt;&gt;1,IF(Table1[[#This Row],[Toolbox]]=1,1,""),"")</f>
        <v/>
      </c>
      <c r="DA688" s="169" t="str">
        <f>IF(Table1[[#This Row],[Various  ]]&lt;&gt;1,IF(Table1[[#This Row],[Video]]=1,1,""),"")</f>
        <v/>
      </c>
      <c r="DB688" s="169" t="str">
        <f>IF(Table1[[#This Row],[Various  ]]&lt;&gt;1,IF(Table1[[#This Row],[Case study]]=1,1,""),"")</f>
        <v/>
      </c>
      <c r="DC688" s="169" t="str">
        <f>IF(Table1[[#This Row],[Various  ]]&lt;&gt;1,IF(Table1[[#This Row],[Other   ]]=1,1,""),"")</f>
        <v/>
      </c>
      <c r="DD688" s="169" t="str">
        <f>IF(Table1[[#This Row],[Various  ]]&lt;&gt;1,IF(Table1[[#This Row],[Standards]]=1,1,""),"")</f>
        <v/>
      </c>
      <c r="DE688" s="169" t="str">
        <f>IF(Table1[[#This Row],[Various]]=1,1,IF(SUM(Table1[[#This Row],[Calculator / Software]:[Standards]])&gt;1,1,""))</f>
        <v/>
      </c>
      <c r="DF688" s="169" t="str">
        <f>IF(Table1[[#This Row],[Multiple NCC links]]&lt;&gt;1,IF(Table1[[#This Row],[Design]]=1,1,""),"")</f>
        <v/>
      </c>
      <c r="DG688" s="169" t="str">
        <f>IF(Table1[[#This Row],[Multiple NCC links]]&lt;&gt;1,IF(Table1[[#This Row],[Assessment / Verification]]=1,1,""),"")</f>
        <v/>
      </c>
      <c r="DH688" s="169" t="str">
        <f>IF(Table1[[#This Row],[Multiple NCC links]]&lt;&gt;1,IF(Table1[[#This Row],[Climate Specific ]]=1,1,""),"")</f>
        <v/>
      </c>
      <c r="DI688" s="169" t="str">
        <f>IF(Table1[[#This Row],[Multiple NCC links]]&lt;&gt;1,IF(Table1[[#This Row],[Alterations / Additions]]=1,1,""),"")</f>
        <v/>
      </c>
      <c r="DJ688" s="169" t="str">
        <f>IF(Table1[[#This Row],[Multiple NCC links]]&lt;&gt;1,IF(Table1[[#This Row],[Glazing]]=1,1,""),"")</f>
        <v/>
      </c>
      <c r="DK688" s="169" t="str">
        <f>IF(Table1[[#This Row],[Multiple NCC links]]&lt;&gt;1,IF(Table1[[#This Row],[Building Fabric / Thermal / Sealing]]=1,1,""),"")</f>
        <v/>
      </c>
      <c r="DL688" s="169" t="str">
        <f>IF(Table1[[#This Row],[Multiple NCC links]]&lt;&gt;1,IF(Table1[[#This Row],[Lighting]]=1,1,""),"")</f>
        <v/>
      </c>
      <c r="DM688" s="169" t="str">
        <f>IF(Table1[[#This Row],[Multiple NCC links]]&lt;&gt;1,IF(Table1[[#This Row],[HVAC]]=1,1,""),"")</f>
        <v/>
      </c>
      <c r="DN688" s="169" t="str">
        <f>IF(Table1[[#This Row],[Multiple NCC links]]&lt;&gt;1,IF(Table1[[#This Row],[Services]]=1,1,""),"")</f>
        <v/>
      </c>
      <c r="DO688" s="169" t="str">
        <f>IF(Table1[[#This Row],[Multiple NCC links]]&lt;&gt;1,IF(Table1[[#This Row],[Maintenance &amp; Monitoring]]=1,1,""),"")</f>
        <v/>
      </c>
      <c r="DP688" s="169" t="str">
        <f>IF(Table1[[#This Row],[Multiple NCC links]]&lt;&gt;1,IF(Table1[[#This Row],[Hand over / Operations]]=1,1,""),"")</f>
        <v/>
      </c>
      <c r="DQ688" s="169" t="str">
        <f>IF(Table1[[#This Row],[Multiple NCC links]]&lt;&gt;1,IF(Table1[[#This Row],[As built assessment]]=1,1,""),"")</f>
        <v/>
      </c>
      <c r="DR688" s="169" t="str">
        <f>IF(Table1[[#This Row],[Multiple NCC links]]&lt;&gt;1,IF(Table1[[#This Row],[Beyond compliance]]=1,1,""),"")</f>
        <v/>
      </c>
      <c r="DS688" s="169" t="str">
        <f>IF(SUM(Table1[[#This Row],[Design]:[Beyond compliance]])&gt;1,1,"")</f>
        <v/>
      </c>
      <c r="DT688" s="169" t="str">
        <f>IF(Table1[[#This Row],[Both Residential &amp; Commercial4]]&lt;&gt;1,IF(Table1[[#This Row],[Residential]]=1,1,""),"")</f>
        <v/>
      </c>
      <c r="DU688" s="169" t="str">
        <f>IF(Table1[[#This Row],[Both Residential &amp; Commercial4]]&lt;&gt;1,IF(Table1[[#This Row],[Commercial]]=1,1,""),"")</f>
        <v/>
      </c>
      <c r="DV688" s="169" t="str">
        <f>Table1[[#This Row],[Residential &amp; Commercial]]</f>
        <v/>
      </c>
      <c r="DW688" s="169"/>
    </row>
    <row r="689" spans="1:127" s="49" customFormat="1" ht="20.25" thickTop="1" thickBot="1" x14ac:dyDescent="0.35">
      <c r="A689" s="97"/>
      <c r="B689" s="97"/>
      <c r="C689" s="88"/>
      <c r="D689" s="88"/>
      <c r="E689" s="176"/>
      <c r="F689" s="176"/>
      <c r="G689" s="176"/>
      <c r="H689" s="176"/>
      <c r="I689" s="90" t="str">
        <f>IF(AND(Table1[[#This Row],[General]]=1,Table1[[#This Row],[Beginner]]=1,Table1[[#This Row],[Intermediate]]=1,Table1[[#This Row],[Advanced]]=1),1,"")</f>
        <v/>
      </c>
      <c r="J689" s="90" t="str">
        <f>CONCATENATE(IF(Table1[[#This Row],[General]]=1,"General, ",""), IF(Table1[[#This Row],[Beginner]]=1,"Beginner, ",""),IF(Table1[[#This Row],[Intermediate]]=1,"Intermediate, ",""), IF(Table1[[#This Row],[Advanced]]=1,"Advanced",""))</f>
        <v/>
      </c>
      <c r="K689" s="91"/>
      <c r="L689" s="179"/>
      <c r="M689" s="91"/>
      <c r="N689" s="91"/>
      <c r="O689" s="159"/>
      <c r="P689" s="91"/>
      <c r="Q689" s="91"/>
      <c r="R689" s="91"/>
      <c r="S68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89" s="102"/>
      <c r="U689" s="102"/>
      <c r="V689" s="240"/>
      <c r="W689" s="240"/>
      <c r="X689" s="102"/>
      <c r="Y689" s="102"/>
      <c r="Z689" s="102"/>
      <c r="AA689" s="102"/>
      <c r="AB689" s="102"/>
      <c r="AC689" s="102"/>
      <c r="AD689" s="102"/>
      <c r="AE689" s="102"/>
      <c r="AF689" s="102"/>
      <c r="AG68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89" s="103"/>
      <c r="AI689" s="103"/>
      <c r="AJ689" s="103"/>
      <c r="AK689" s="74" t="str">
        <f>CONCATENATE(IF(Table1[[#This Row],[Digital]]=1,"Digital, ",""),IF(Table1[[#This Row],[Face to Face]]=1,"Face to face, ",""),IF(Table1[[#This Row],[Blended]]=1,"Blended",""))</f>
        <v/>
      </c>
      <c r="AL689" s="99"/>
      <c r="AM689" s="104"/>
      <c r="AN689" s="130"/>
      <c r="AO689" s="94"/>
      <c r="AP689" s="182"/>
      <c r="AQ689" s="94"/>
      <c r="AR689" s="94"/>
      <c r="AS689" s="94"/>
      <c r="AT689" s="94"/>
      <c r="AU689" s="94"/>
      <c r="AV689" s="182"/>
      <c r="AW689" s="182"/>
      <c r="AX689" s="182"/>
      <c r="AY689" s="94"/>
      <c r="AZ68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8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89" s="95"/>
      <c r="BC689" s="95"/>
      <c r="BD689" s="90" t="str">
        <f>IF(AND(Table1[[#This Row],[Residential]]=1,Table1[[#This Row],[Commercial]]=1),1,"")</f>
        <v/>
      </c>
      <c r="BE689" s="90" t="str">
        <f>CONCATENATE(IF(Table1[[#This Row],[Residential]]=1,"Residential, ",""),IF(Table1[[#This Row],[Commercial]]=1,"Commercial",""))</f>
        <v/>
      </c>
      <c r="BF689" s="94"/>
      <c r="BG689" s="94"/>
      <c r="BH689" s="94"/>
      <c r="BI689" s="94"/>
      <c r="BJ689" s="94"/>
      <c r="BK689" s="94"/>
      <c r="BL689" s="94"/>
      <c r="BM689" s="182"/>
      <c r="BN689" s="94"/>
      <c r="BO68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89" s="178"/>
      <c r="BQ689" s="120"/>
      <c r="BR689" s="132"/>
      <c r="BS689" s="120"/>
      <c r="BT689" s="175"/>
      <c r="BU689" s="175"/>
      <c r="BV689" s="175"/>
      <c r="BW689" s="121"/>
      <c r="BX689" s="121"/>
      <c r="BY689" s="121"/>
      <c r="BZ689" s="227"/>
      <c r="CA68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89" s="48">
        <f>COUNTIF(Table1[[#This Row],[Validity]:[Alignment with NCC (Yes=1,No=0)]],"N/A")</f>
        <v>0</v>
      </c>
      <c r="CC689" s="48">
        <f>IF(ISERROR(Table1[[#This Row],[Total Quality Score (out of 10)]]/(4-Table1[[#This Row],[N/A Count]])),0,Table1[[#This Row],[Total Quality Score (out of 10)]]/(4-Table1[[#This Row],[N/A Count]]))</f>
        <v>0</v>
      </c>
      <c r="CD689" s="106"/>
      <c r="CE689" s="106"/>
      <c r="CF689" s="172" t="str">
        <f>IF(SUM(Table1[[#This Row],[Multiple]:[Level (all)62]])&lt;1,IF(Table1[[#This Row],[General]]=1,1,""),"")</f>
        <v/>
      </c>
      <c r="CG689" s="172" t="str">
        <f>IF(SUM(Table1[[#This Row],[Multiple]:[Level (all)62]])&lt;1,IF(Table1[[#This Row],[Beginner]]=1,1,""),"")</f>
        <v/>
      </c>
      <c r="CH689" s="171" t="str">
        <f>IF(SUM(Table1[[#This Row],[Multiple]:[Level (all)62]])&lt;1,IF(Table1[[#This Row],[Intermediate]]=1,1,""),"")</f>
        <v/>
      </c>
      <c r="CI689" s="171" t="str">
        <f>IF(SUM(Table1[[#This Row],[Multiple]:[Level (all)62]])&lt;1,IF(Table1[[#This Row],[Advanced]]=1,1,""),"")</f>
        <v/>
      </c>
      <c r="CJ689" s="171" t="str">
        <f>IF(AND(SUM(Table1[[#This Row],[General]:[Advanced]])&lt;4,SUM(Table1[[#This Row],[General]:[Advanced]])&gt;1),1,"")</f>
        <v/>
      </c>
      <c r="CK689" s="171" t="str">
        <f>Table1[[#This Row],[Level (all)]]</f>
        <v/>
      </c>
      <c r="CL689" s="171" t="str">
        <f>IF(Table1[[#This Row],[Multiple audience]]&lt;&gt;1,IF(Table1[[#This Row],[General Audience]]=1,1,""),"")</f>
        <v/>
      </c>
      <c r="CM689" s="171" t="str">
        <f>IF(Table1[[#This Row],[Multiple audience]]&lt;&gt;1,IF(Table1[[#This Row],[Planners / Designers ]]=1,1,""),"")</f>
        <v/>
      </c>
      <c r="CN689" s="171" t="str">
        <f>IF(Table1[[#This Row],[Multiple audience]]&lt;&gt;1,IF(Table1[[#This Row],[Regulatory Assessors]]=1,1,""),"")</f>
        <v/>
      </c>
      <c r="CO689" s="171" t="str">
        <f>IF(Table1[[#This Row],[Multiple audience]]&lt;&gt;1,IF(Table1[[#This Row],[Builders / Management]]=1,1,""),"")</f>
        <v/>
      </c>
      <c r="CP689" s="171" t="str">
        <f>IF(Table1[[#This Row],[Multiple audience]]&lt;&gt;1,IF(Table1[[#This Row],[Energy / Sus Assessors]]=1,1,""),"")</f>
        <v/>
      </c>
      <c r="CQ689" s="171" t="str">
        <f>IF(Table1[[#This Row],[Multiple audience]]&lt;&gt;1,IF(Table1[[#This Row],[Semi-skilled]]=1,1,""),"")</f>
        <v/>
      </c>
      <c r="CR689" s="171" t="str">
        <f>IF(Table1[[#This Row],[Multiple audience]]&lt;&gt;1,IF(Table1[[#This Row],[Trades]]=1,1,""),"")</f>
        <v/>
      </c>
      <c r="CS689" s="171" t="str">
        <f>IF(Table1[[#This Row],[Multiple audience]]&lt;&gt;1,IF(Table1[[#This Row],[Other]]=1,1,""),"")</f>
        <v/>
      </c>
      <c r="CT689" s="171" t="str">
        <f>IF(SUM(Table1[[#This Row],[General Audience]:[Other]])&gt;1,1,"")</f>
        <v/>
      </c>
      <c r="CU689" s="171" t="str">
        <f>IF(Table1[[#This Row],[Various  ]]&lt;&gt;1,IF(Table1[[#This Row],[Calculator / Software]]=1,1,""),"")</f>
        <v/>
      </c>
      <c r="CV689" s="171" t="str">
        <f>IF(Table1[[#This Row],[Various  ]]&lt;&gt;1,IF(Table1[[#This Row],[Information  ]]=1,1,""),"")</f>
        <v/>
      </c>
      <c r="CW689" s="171" t="str">
        <f>IF(Table1[[#This Row],[Various  ]]&lt;&gt;1,IF(Table1[[#This Row],[Interactive Tool]]=1,1,""),"")</f>
        <v/>
      </c>
      <c r="CX689" s="171" t="str">
        <f>IF(Table1[[#This Row],[Various  ]]&lt;&gt;1,IF(Table1[[#This Row],[Technical Specifications]]=1,1,""),"")</f>
        <v/>
      </c>
      <c r="CY689" s="171" t="str">
        <f>IF(Table1[[#This Row],[Various  ]]&lt;&gt;1,IF(Table1[[#This Row],[Training Resources]]=1,1,""),"")</f>
        <v/>
      </c>
      <c r="CZ689" s="171" t="str">
        <f>IF(Table1[[#This Row],[Various  ]]&lt;&gt;1,IF(Table1[[#This Row],[Toolbox]]=1,1,""),"")</f>
        <v/>
      </c>
      <c r="DA689" s="169" t="str">
        <f>IF(Table1[[#This Row],[Various  ]]&lt;&gt;1,IF(Table1[[#This Row],[Video]]=1,1,""),"")</f>
        <v/>
      </c>
      <c r="DB689" s="169" t="str">
        <f>IF(Table1[[#This Row],[Various  ]]&lt;&gt;1,IF(Table1[[#This Row],[Case study]]=1,1,""),"")</f>
        <v/>
      </c>
      <c r="DC689" s="169" t="str">
        <f>IF(Table1[[#This Row],[Various  ]]&lt;&gt;1,IF(Table1[[#This Row],[Other   ]]=1,1,""),"")</f>
        <v/>
      </c>
      <c r="DD689" s="169" t="str">
        <f>IF(Table1[[#This Row],[Various  ]]&lt;&gt;1,IF(Table1[[#This Row],[Standards]]=1,1,""),"")</f>
        <v/>
      </c>
      <c r="DE689" s="169" t="str">
        <f>IF(Table1[[#This Row],[Various]]=1,1,IF(SUM(Table1[[#This Row],[Calculator / Software]:[Standards]])&gt;1,1,""))</f>
        <v/>
      </c>
      <c r="DF689" s="169" t="str">
        <f>IF(Table1[[#This Row],[Multiple NCC links]]&lt;&gt;1,IF(Table1[[#This Row],[Design]]=1,1,""),"")</f>
        <v/>
      </c>
      <c r="DG689" s="169" t="str">
        <f>IF(Table1[[#This Row],[Multiple NCC links]]&lt;&gt;1,IF(Table1[[#This Row],[Assessment / Verification]]=1,1,""),"")</f>
        <v/>
      </c>
      <c r="DH689" s="169" t="str">
        <f>IF(Table1[[#This Row],[Multiple NCC links]]&lt;&gt;1,IF(Table1[[#This Row],[Climate Specific ]]=1,1,""),"")</f>
        <v/>
      </c>
      <c r="DI689" s="169" t="str">
        <f>IF(Table1[[#This Row],[Multiple NCC links]]&lt;&gt;1,IF(Table1[[#This Row],[Alterations / Additions]]=1,1,""),"")</f>
        <v/>
      </c>
      <c r="DJ689" s="169" t="str">
        <f>IF(Table1[[#This Row],[Multiple NCC links]]&lt;&gt;1,IF(Table1[[#This Row],[Glazing]]=1,1,""),"")</f>
        <v/>
      </c>
      <c r="DK689" s="169" t="str">
        <f>IF(Table1[[#This Row],[Multiple NCC links]]&lt;&gt;1,IF(Table1[[#This Row],[Building Fabric / Thermal / Sealing]]=1,1,""),"")</f>
        <v/>
      </c>
      <c r="DL689" s="169" t="str">
        <f>IF(Table1[[#This Row],[Multiple NCC links]]&lt;&gt;1,IF(Table1[[#This Row],[Lighting]]=1,1,""),"")</f>
        <v/>
      </c>
      <c r="DM689" s="169" t="str">
        <f>IF(Table1[[#This Row],[Multiple NCC links]]&lt;&gt;1,IF(Table1[[#This Row],[HVAC]]=1,1,""),"")</f>
        <v/>
      </c>
      <c r="DN689" s="169" t="str">
        <f>IF(Table1[[#This Row],[Multiple NCC links]]&lt;&gt;1,IF(Table1[[#This Row],[Services]]=1,1,""),"")</f>
        <v/>
      </c>
      <c r="DO689" s="169" t="str">
        <f>IF(Table1[[#This Row],[Multiple NCC links]]&lt;&gt;1,IF(Table1[[#This Row],[Maintenance &amp; Monitoring]]=1,1,""),"")</f>
        <v/>
      </c>
      <c r="DP689" s="169" t="str">
        <f>IF(Table1[[#This Row],[Multiple NCC links]]&lt;&gt;1,IF(Table1[[#This Row],[Hand over / Operations]]=1,1,""),"")</f>
        <v/>
      </c>
      <c r="DQ689" s="169" t="str">
        <f>IF(Table1[[#This Row],[Multiple NCC links]]&lt;&gt;1,IF(Table1[[#This Row],[As built assessment]]=1,1,""),"")</f>
        <v/>
      </c>
      <c r="DR689" s="169" t="str">
        <f>IF(Table1[[#This Row],[Multiple NCC links]]&lt;&gt;1,IF(Table1[[#This Row],[Beyond compliance]]=1,1,""),"")</f>
        <v/>
      </c>
      <c r="DS689" s="169" t="str">
        <f>IF(SUM(Table1[[#This Row],[Design]:[Beyond compliance]])&gt;1,1,"")</f>
        <v/>
      </c>
      <c r="DT689" s="169" t="str">
        <f>IF(Table1[[#This Row],[Both Residential &amp; Commercial4]]&lt;&gt;1,IF(Table1[[#This Row],[Residential]]=1,1,""),"")</f>
        <v/>
      </c>
      <c r="DU689" s="169" t="str">
        <f>IF(Table1[[#This Row],[Both Residential &amp; Commercial4]]&lt;&gt;1,IF(Table1[[#This Row],[Commercial]]=1,1,""),"")</f>
        <v/>
      </c>
      <c r="DV689" s="169" t="str">
        <f>Table1[[#This Row],[Residential &amp; Commercial]]</f>
        <v/>
      </c>
      <c r="DW689" s="169"/>
    </row>
    <row r="690" spans="1:127" s="49" customFormat="1" ht="20.25" thickTop="1" thickBot="1" x14ac:dyDescent="0.35">
      <c r="A690" s="97"/>
      <c r="B690" s="97"/>
      <c r="C690" s="88"/>
      <c r="D690" s="88"/>
      <c r="E690" s="176"/>
      <c r="F690" s="176"/>
      <c r="G690" s="176"/>
      <c r="H690" s="176"/>
      <c r="I690" s="90" t="str">
        <f>IF(AND(Table1[[#This Row],[General]]=1,Table1[[#This Row],[Beginner]]=1,Table1[[#This Row],[Intermediate]]=1,Table1[[#This Row],[Advanced]]=1),1,"")</f>
        <v/>
      </c>
      <c r="J690" s="90" t="str">
        <f>CONCATENATE(IF(Table1[[#This Row],[General]]=1,"General, ",""), IF(Table1[[#This Row],[Beginner]]=1,"Beginner, ",""),IF(Table1[[#This Row],[Intermediate]]=1,"Intermediate, ",""), IF(Table1[[#This Row],[Advanced]]=1,"Advanced",""))</f>
        <v/>
      </c>
      <c r="K690" s="91"/>
      <c r="L690" s="179"/>
      <c r="M690" s="91"/>
      <c r="N690" s="91"/>
      <c r="O690" s="159"/>
      <c r="P690" s="91"/>
      <c r="Q690" s="91"/>
      <c r="R690" s="91"/>
      <c r="S69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90" s="102"/>
      <c r="U690" s="102"/>
      <c r="V690" s="240"/>
      <c r="W690" s="240"/>
      <c r="X690" s="102"/>
      <c r="Y690" s="102"/>
      <c r="Z690" s="102"/>
      <c r="AA690" s="102"/>
      <c r="AB690" s="102"/>
      <c r="AC690" s="102"/>
      <c r="AD690" s="102"/>
      <c r="AE690" s="102"/>
      <c r="AF690" s="102"/>
      <c r="AG69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90" s="103"/>
      <c r="AI690" s="103"/>
      <c r="AJ690" s="103"/>
      <c r="AK690" s="74" t="str">
        <f>CONCATENATE(IF(Table1[[#This Row],[Digital]]=1,"Digital, ",""),IF(Table1[[#This Row],[Face to Face]]=1,"Face to face, ",""),IF(Table1[[#This Row],[Blended]]=1,"Blended",""))</f>
        <v/>
      </c>
      <c r="AL690" s="99"/>
      <c r="AM690" s="104"/>
      <c r="AN690" s="130"/>
      <c r="AO690" s="94"/>
      <c r="AP690" s="182"/>
      <c r="AQ690" s="94"/>
      <c r="AR690" s="94"/>
      <c r="AS690" s="94"/>
      <c r="AT690" s="94"/>
      <c r="AU690" s="94"/>
      <c r="AV690" s="182"/>
      <c r="AW690" s="182"/>
      <c r="AX690" s="182"/>
      <c r="AY690" s="94"/>
      <c r="AZ69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9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90" s="95"/>
      <c r="BC690" s="95"/>
      <c r="BD690" s="90" t="str">
        <f>IF(AND(Table1[[#This Row],[Residential]]=1,Table1[[#This Row],[Commercial]]=1),1,"")</f>
        <v/>
      </c>
      <c r="BE690" s="90" t="str">
        <f>CONCATENATE(IF(Table1[[#This Row],[Residential]]=1,"Residential, ",""),IF(Table1[[#This Row],[Commercial]]=1,"Commercial",""))</f>
        <v/>
      </c>
      <c r="BF690" s="94"/>
      <c r="BG690" s="94"/>
      <c r="BH690" s="94"/>
      <c r="BI690" s="94"/>
      <c r="BJ690" s="94"/>
      <c r="BK690" s="94"/>
      <c r="BL690" s="94"/>
      <c r="BM690" s="182"/>
      <c r="BN690" s="94"/>
      <c r="BO69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90" s="178"/>
      <c r="BQ690" s="120"/>
      <c r="BR690" s="132"/>
      <c r="BS690" s="120"/>
      <c r="BT690" s="175"/>
      <c r="BU690" s="175"/>
      <c r="BV690" s="175"/>
      <c r="BW690" s="121"/>
      <c r="BX690" s="121"/>
      <c r="BY690" s="121"/>
      <c r="BZ690" s="227"/>
      <c r="CA69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90" s="48">
        <f>COUNTIF(Table1[[#This Row],[Validity]:[Alignment with NCC (Yes=1,No=0)]],"N/A")</f>
        <v>0</v>
      </c>
      <c r="CC690" s="48">
        <f>IF(ISERROR(Table1[[#This Row],[Total Quality Score (out of 10)]]/(4-Table1[[#This Row],[N/A Count]])),0,Table1[[#This Row],[Total Quality Score (out of 10)]]/(4-Table1[[#This Row],[N/A Count]]))</f>
        <v>0</v>
      </c>
      <c r="CD690" s="106"/>
      <c r="CE690" s="106"/>
      <c r="CF690" s="172" t="str">
        <f>IF(SUM(Table1[[#This Row],[Multiple]:[Level (all)62]])&lt;1,IF(Table1[[#This Row],[General]]=1,1,""),"")</f>
        <v/>
      </c>
      <c r="CG690" s="172" t="str">
        <f>IF(SUM(Table1[[#This Row],[Multiple]:[Level (all)62]])&lt;1,IF(Table1[[#This Row],[Beginner]]=1,1,""),"")</f>
        <v/>
      </c>
      <c r="CH690" s="171" t="str">
        <f>IF(SUM(Table1[[#This Row],[Multiple]:[Level (all)62]])&lt;1,IF(Table1[[#This Row],[Intermediate]]=1,1,""),"")</f>
        <v/>
      </c>
      <c r="CI690" s="171" t="str">
        <f>IF(SUM(Table1[[#This Row],[Multiple]:[Level (all)62]])&lt;1,IF(Table1[[#This Row],[Advanced]]=1,1,""),"")</f>
        <v/>
      </c>
      <c r="CJ690" s="171" t="str">
        <f>IF(AND(SUM(Table1[[#This Row],[General]:[Advanced]])&lt;4,SUM(Table1[[#This Row],[General]:[Advanced]])&gt;1),1,"")</f>
        <v/>
      </c>
      <c r="CK690" s="171" t="str">
        <f>Table1[[#This Row],[Level (all)]]</f>
        <v/>
      </c>
      <c r="CL690" s="171" t="str">
        <f>IF(Table1[[#This Row],[Multiple audience]]&lt;&gt;1,IF(Table1[[#This Row],[General Audience]]=1,1,""),"")</f>
        <v/>
      </c>
      <c r="CM690" s="171" t="str">
        <f>IF(Table1[[#This Row],[Multiple audience]]&lt;&gt;1,IF(Table1[[#This Row],[Planners / Designers ]]=1,1,""),"")</f>
        <v/>
      </c>
      <c r="CN690" s="171" t="str">
        <f>IF(Table1[[#This Row],[Multiple audience]]&lt;&gt;1,IF(Table1[[#This Row],[Regulatory Assessors]]=1,1,""),"")</f>
        <v/>
      </c>
      <c r="CO690" s="171" t="str">
        <f>IF(Table1[[#This Row],[Multiple audience]]&lt;&gt;1,IF(Table1[[#This Row],[Builders / Management]]=1,1,""),"")</f>
        <v/>
      </c>
      <c r="CP690" s="171" t="str">
        <f>IF(Table1[[#This Row],[Multiple audience]]&lt;&gt;1,IF(Table1[[#This Row],[Energy / Sus Assessors]]=1,1,""),"")</f>
        <v/>
      </c>
      <c r="CQ690" s="171" t="str">
        <f>IF(Table1[[#This Row],[Multiple audience]]&lt;&gt;1,IF(Table1[[#This Row],[Semi-skilled]]=1,1,""),"")</f>
        <v/>
      </c>
      <c r="CR690" s="171" t="str">
        <f>IF(Table1[[#This Row],[Multiple audience]]&lt;&gt;1,IF(Table1[[#This Row],[Trades]]=1,1,""),"")</f>
        <v/>
      </c>
      <c r="CS690" s="171" t="str">
        <f>IF(Table1[[#This Row],[Multiple audience]]&lt;&gt;1,IF(Table1[[#This Row],[Other]]=1,1,""),"")</f>
        <v/>
      </c>
      <c r="CT690" s="171" t="str">
        <f>IF(SUM(Table1[[#This Row],[General Audience]:[Other]])&gt;1,1,"")</f>
        <v/>
      </c>
      <c r="CU690" s="171" t="str">
        <f>IF(Table1[[#This Row],[Various  ]]&lt;&gt;1,IF(Table1[[#This Row],[Calculator / Software]]=1,1,""),"")</f>
        <v/>
      </c>
      <c r="CV690" s="171" t="str">
        <f>IF(Table1[[#This Row],[Various  ]]&lt;&gt;1,IF(Table1[[#This Row],[Information  ]]=1,1,""),"")</f>
        <v/>
      </c>
      <c r="CW690" s="171" t="str">
        <f>IF(Table1[[#This Row],[Various  ]]&lt;&gt;1,IF(Table1[[#This Row],[Interactive Tool]]=1,1,""),"")</f>
        <v/>
      </c>
      <c r="CX690" s="171" t="str">
        <f>IF(Table1[[#This Row],[Various  ]]&lt;&gt;1,IF(Table1[[#This Row],[Technical Specifications]]=1,1,""),"")</f>
        <v/>
      </c>
      <c r="CY690" s="171" t="str">
        <f>IF(Table1[[#This Row],[Various  ]]&lt;&gt;1,IF(Table1[[#This Row],[Training Resources]]=1,1,""),"")</f>
        <v/>
      </c>
      <c r="CZ690" s="171" t="str">
        <f>IF(Table1[[#This Row],[Various  ]]&lt;&gt;1,IF(Table1[[#This Row],[Toolbox]]=1,1,""),"")</f>
        <v/>
      </c>
      <c r="DA690" s="169" t="str">
        <f>IF(Table1[[#This Row],[Various  ]]&lt;&gt;1,IF(Table1[[#This Row],[Video]]=1,1,""),"")</f>
        <v/>
      </c>
      <c r="DB690" s="169" t="str">
        <f>IF(Table1[[#This Row],[Various  ]]&lt;&gt;1,IF(Table1[[#This Row],[Case study]]=1,1,""),"")</f>
        <v/>
      </c>
      <c r="DC690" s="169" t="str">
        <f>IF(Table1[[#This Row],[Various  ]]&lt;&gt;1,IF(Table1[[#This Row],[Other   ]]=1,1,""),"")</f>
        <v/>
      </c>
      <c r="DD690" s="169" t="str">
        <f>IF(Table1[[#This Row],[Various  ]]&lt;&gt;1,IF(Table1[[#This Row],[Standards]]=1,1,""),"")</f>
        <v/>
      </c>
      <c r="DE690" s="169" t="str">
        <f>IF(Table1[[#This Row],[Various]]=1,1,IF(SUM(Table1[[#This Row],[Calculator / Software]:[Standards]])&gt;1,1,""))</f>
        <v/>
      </c>
      <c r="DF690" s="169" t="str">
        <f>IF(Table1[[#This Row],[Multiple NCC links]]&lt;&gt;1,IF(Table1[[#This Row],[Design]]=1,1,""),"")</f>
        <v/>
      </c>
      <c r="DG690" s="169" t="str">
        <f>IF(Table1[[#This Row],[Multiple NCC links]]&lt;&gt;1,IF(Table1[[#This Row],[Assessment / Verification]]=1,1,""),"")</f>
        <v/>
      </c>
      <c r="DH690" s="169" t="str">
        <f>IF(Table1[[#This Row],[Multiple NCC links]]&lt;&gt;1,IF(Table1[[#This Row],[Climate Specific ]]=1,1,""),"")</f>
        <v/>
      </c>
      <c r="DI690" s="169" t="str">
        <f>IF(Table1[[#This Row],[Multiple NCC links]]&lt;&gt;1,IF(Table1[[#This Row],[Alterations / Additions]]=1,1,""),"")</f>
        <v/>
      </c>
      <c r="DJ690" s="169" t="str">
        <f>IF(Table1[[#This Row],[Multiple NCC links]]&lt;&gt;1,IF(Table1[[#This Row],[Glazing]]=1,1,""),"")</f>
        <v/>
      </c>
      <c r="DK690" s="169" t="str">
        <f>IF(Table1[[#This Row],[Multiple NCC links]]&lt;&gt;1,IF(Table1[[#This Row],[Building Fabric / Thermal / Sealing]]=1,1,""),"")</f>
        <v/>
      </c>
      <c r="DL690" s="169" t="str">
        <f>IF(Table1[[#This Row],[Multiple NCC links]]&lt;&gt;1,IF(Table1[[#This Row],[Lighting]]=1,1,""),"")</f>
        <v/>
      </c>
      <c r="DM690" s="169" t="str">
        <f>IF(Table1[[#This Row],[Multiple NCC links]]&lt;&gt;1,IF(Table1[[#This Row],[HVAC]]=1,1,""),"")</f>
        <v/>
      </c>
      <c r="DN690" s="169" t="str">
        <f>IF(Table1[[#This Row],[Multiple NCC links]]&lt;&gt;1,IF(Table1[[#This Row],[Services]]=1,1,""),"")</f>
        <v/>
      </c>
      <c r="DO690" s="169" t="str">
        <f>IF(Table1[[#This Row],[Multiple NCC links]]&lt;&gt;1,IF(Table1[[#This Row],[Maintenance &amp; Monitoring]]=1,1,""),"")</f>
        <v/>
      </c>
      <c r="DP690" s="169" t="str">
        <f>IF(Table1[[#This Row],[Multiple NCC links]]&lt;&gt;1,IF(Table1[[#This Row],[Hand over / Operations]]=1,1,""),"")</f>
        <v/>
      </c>
      <c r="DQ690" s="169" t="str">
        <f>IF(Table1[[#This Row],[Multiple NCC links]]&lt;&gt;1,IF(Table1[[#This Row],[As built assessment]]=1,1,""),"")</f>
        <v/>
      </c>
      <c r="DR690" s="169" t="str">
        <f>IF(Table1[[#This Row],[Multiple NCC links]]&lt;&gt;1,IF(Table1[[#This Row],[Beyond compliance]]=1,1,""),"")</f>
        <v/>
      </c>
      <c r="DS690" s="169" t="str">
        <f>IF(SUM(Table1[[#This Row],[Design]:[Beyond compliance]])&gt;1,1,"")</f>
        <v/>
      </c>
      <c r="DT690" s="169" t="str">
        <f>IF(Table1[[#This Row],[Both Residential &amp; Commercial4]]&lt;&gt;1,IF(Table1[[#This Row],[Residential]]=1,1,""),"")</f>
        <v/>
      </c>
      <c r="DU690" s="169" t="str">
        <f>IF(Table1[[#This Row],[Both Residential &amp; Commercial4]]&lt;&gt;1,IF(Table1[[#This Row],[Commercial]]=1,1,""),"")</f>
        <v/>
      </c>
      <c r="DV690" s="169" t="str">
        <f>Table1[[#This Row],[Residential &amp; Commercial]]</f>
        <v/>
      </c>
      <c r="DW690" s="169"/>
    </row>
    <row r="691" spans="1:127" s="49" customFormat="1" ht="20.25" thickTop="1" thickBot="1" x14ac:dyDescent="0.35">
      <c r="A691" s="97"/>
      <c r="B691" s="97"/>
      <c r="C691" s="88"/>
      <c r="D691" s="88"/>
      <c r="E691" s="176"/>
      <c r="F691" s="176"/>
      <c r="G691" s="176"/>
      <c r="H691" s="176"/>
      <c r="I691" s="90" t="str">
        <f>IF(AND(Table1[[#This Row],[General]]=1,Table1[[#This Row],[Beginner]]=1,Table1[[#This Row],[Intermediate]]=1,Table1[[#This Row],[Advanced]]=1),1,"")</f>
        <v/>
      </c>
      <c r="J691" s="90" t="str">
        <f>CONCATENATE(IF(Table1[[#This Row],[General]]=1,"General, ",""), IF(Table1[[#This Row],[Beginner]]=1,"Beginner, ",""),IF(Table1[[#This Row],[Intermediate]]=1,"Intermediate, ",""), IF(Table1[[#This Row],[Advanced]]=1,"Advanced",""))</f>
        <v/>
      </c>
      <c r="K691" s="91"/>
      <c r="L691" s="179"/>
      <c r="M691" s="91"/>
      <c r="N691" s="91"/>
      <c r="O691" s="159"/>
      <c r="P691" s="91"/>
      <c r="Q691" s="91"/>
      <c r="R691" s="91"/>
      <c r="S69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91" s="102"/>
      <c r="U691" s="102"/>
      <c r="V691" s="240"/>
      <c r="W691" s="240"/>
      <c r="X691" s="102"/>
      <c r="Y691" s="102"/>
      <c r="Z691" s="102"/>
      <c r="AA691" s="102"/>
      <c r="AB691" s="102"/>
      <c r="AC691" s="102"/>
      <c r="AD691" s="102"/>
      <c r="AE691" s="102"/>
      <c r="AF691" s="102"/>
      <c r="AG69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91" s="103"/>
      <c r="AI691" s="103"/>
      <c r="AJ691" s="103"/>
      <c r="AK691" s="74" t="str">
        <f>CONCATENATE(IF(Table1[[#This Row],[Digital]]=1,"Digital, ",""),IF(Table1[[#This Row],[Face to Face]]=1,"Face to face, ",""),IF(Table1[[#This Row],[Blended]]=1,"Blended",""))</f>
        <v/>
      </c>
      <c r="AL691" s="99"/>
      <c r="AM691" s="104"/>
      <c r="AN691" s="130"/>
      <c r="AO691" s="94"/>
      <c r="AP691" s="182"/>
      <c r="AQ691" s="94"/>
      <c r="AR691" s="94"/>
      <c r="AS691" s="94"/>
      <c r="AT691" s="94"/>
      <c r="AU691" s="94"/>
      <c r="AV691" s="182"/>
      <c r="AW691" s="182"/>
      <c r="AX691" s="182"/>
      <c r="AY691" s="94"/>
      <c r="AZ69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9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91" s="95"/>
      <c r="BC691" s="95"/>
      <c r="BD691" s="90" t="str">
        <f>IF(AND(Table1[[#This Row],[Residential]]=1,Table1[[#This Row],[Commercial]]=1),1,"")</f>
        <v/>
      </c>
      <c r="BE691" s="90" t="str">
        <f>CONCATENATE(IF(Table1[[#This Row],[Residential]]=1,"Residential, ",""),IF(Table1[[#This Row],[Commercial]]=1,"Commercial",""))</f>
        <v/>
      </c>
      <c r="BF691" s="94"/>
      <c r="BG691" s="94"/>
      <c r="BH691" s="94"/>
      <c r="BI691" s="94"/>
      <c r="BJ691" s="94"/>
      <c r="BK691" s="94"/>
      <c r="BL691" s="94"/>
      <c r="BM691" s="182"/>
      <c r="BN691" s="94"/>
      <c r="BO69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91" s="178"/>
      <c r="BQ691" s="120"/>
      <c r="BR691" s="132"/>
      <c r="BS691" s="120"/>
      <c r="BT691" s="175"/>
      <c r="BU691" s="175"/>
      <c r="BV691" s="175"/>
      <c r="BW691" s="121"/>
      <c r="BX691" s="121"/>
      <c r="BY691" s="121"/>
      <c r="BZ691" s="227"/>
      <c r="CA69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91" s="48">
        <f>COUNTIF(Table1[[#This Row],[Validity]:[Alignment with NCC (Yes=1,No=0)]],"N/A")</f>
        <v>0</v>
      </c>
      <c r="CC691" s="48">
        <f>IF(ISERROR(Table1[[#This Row],[Total Quality Score (out of 10)]]/(4-Table1[[#This Row],[N/A Count]])),0,Table1[[#This Row],[Total Quality Score (out of 10)]]/(4-Table1[[#This Row],[N/A Count]]))</f>
        <v>0</v>
      </c>
      <c r="CD691" s="106"/>
      <c r="CE691" s="106"/>
      <c r="CF691" s="172" t="str">
        <f>IF(SUM(Table1[[#This Row],[Multiple]:[Level (all)62]])&lt;1,IF(Table1[[#This Row],[General]]=1,1,""),"")</f>
        <v/>
      </c>
      <c r="CG691" s="172" t="str">
        <f>IF(SUM(Table1[[#This Row],[Multiple]:[Level (all)62]])&lt;1,IF(Table1[[#This Row],[Beginner]]=1,1,""),"")</f>
        <v/>
      </c>
      <c r="CH691" s="171" t="str">
        <f>IF(SUM(Table1[[#This Row],[Multiple]:[Level (all)62]])&lt;1,IF(Table1[[#This Row],[Intermediate]]=1,1,""),"")</f>
        <v/>
      </c>
      <c r="CI691" s="171" t="str">
        <f>IF(SUM(Table1[[#This Row],[Multiple]:[Level (all)62]])&lt;1,IF(Table1[[#This Row],[Advanced]]=1,1,""),"")</f>
        <v/>
      </c>
      <c r="CJ691" s="171" t="str">
        <f>IF(AND(SUM(Table1[[#This Row],[General]:[Advanced]])&lt;4,SUM(Table1[[#This Row],[General]:[Advanced]])&gt;1),1,"")</f>
        <v/>
      </c>
      <c r="CK691" s="171" t="str">
        <f>Table1[[#This Row],[Level (all)]]</f>
        <v/>
      </c>
      <c r="CL691" s="171" t="str">
        <f>IF(Table1[[#This Row],[Multiple audience]]&lt;&gt;1,IF(Table1[[#This Row],[General Audience]]=1,1,""),"")</f>
        <v/>
      </c>
      <c r="CM691" s="171" t="str">
        <f>IF(Table1[[#This Row],[Multiple audience]]&lt;&gt;1,IF(Table1[[#This Row],[Planners / Designers ]]=1,1,""),"")</f>
        <v/>
      </c>
      <c r="CN691" s="171" t="str">
        <f>IF(Table1[[#This Row],[Multiple audience]]&lt;&gt;1,IF(Table1[[#This Row],[Regulatory Assessors]]=1,1,""),"")</f>
        <v/>
      </c>
      <c r="CO691" s="171" t="str">
        <f>IF(Table1[[#This Row],[Multiple audience]]&lt;&gt;1,IF(Table1[[#This Row],[Builders / Management]]=1,1,""),"")</f>
        <v/>
      </c>
      <c r="CP691" s="171" t="str">
        <f>IF(Table1[[#This Row],[Multiple audience]]&lt;&gt;1,IF(Table1[[#This Row],[Energy / Sus Assessors]]=1,1,""),"")</f>
        <v/>
      </c>
      <c r="CQ691" s="171" t="str">
        <f>IF(Table1[[#This Row],[Multiple audience]]&lt;&gt;1,IF(Table1[[#This Row],[Semi-skilled]]=1,1,""),"")</f>
        <v/>
      </c>
      <c r="CR691" s="171" t="str">
        <f>IF(Table1[[#This Row],[Multiple audience]]&lt;&gt;1,IF(Table1[[#This Row],[Trades]]=1,1,""),"")</f>
        <v/>
      </c>
      <c r="CS691" s="171" t="str">
        <f>IF(Table1[[#This Row],[Multiple audience]]&lt;&gt;1,IF(Table1[[#This Row],[Other]]=1,1,""),"")</f>
        <v/>
      </c>
      <c r="CT691" s="171" t="str">
        <f>IF(SUM(Table1[[#This Row],[General Audience]:[Other]])&gt;1,1,"")</f>
        <v/>
      </c>
      <c r="CU691" s="171" t="str">
        <f>IF(Table1[[#This Row],[Various  ]]&lt;&gt;1,IF(Table1[[#This Row],[Calculator / Software]]=1,1,""),"")</f>
        <v/>
      </c>
      <c r="CV691" s="171" t="str">
        <f>IF(Table1[[#This Row],[Various  ]]&lt;&gt;1,IF(Table1[[#This Row],[Information  ]]=1,1,""),"")</f>
        <v/>
      </c>
      <c r="CW691" s="171" t="str">
        <f>IF(Table1[[#This Row],[Various  ]]&lt;&gt;1,IF(Table1[[#This Row],[Interactive Tool]]=1,1,""),"")</f>
        <v/>
      </c>
      <c r="CX691" s="171" t="str">
        <f>IF(Table1[[#This Row],[Various  ]]&lt;&gt;1,IF(Table1[[#This Row],[Technical Specifications]]=1,1,""),"")</f>
        <v/>
      </c>
      <c r="CY691" s="171" t="str">
        <f>IF(Table1[[#This Row],[Various  ]]&lt;&gt;1,IF(Table1[[#This Row],[Training Resources]]=1,1,""),"")</f>
        <v/>
      </c>
      <c r="CZ691" s="171" t="str">
        <f>IF(Table1[[#This Row],[Various  ]]&lt;&gt;1,IF(Table1[[#This Row],[Toolbox]]=1,1,""),"")</f>
        <v/>
      </c>
      <c r="DA691" s="169" t="str">
        <f>IF(Table1[[#This Row],[Various  ]]&lt;&gt;1,IF(Table1[[#This Row],[Video]]=1,1,""),"")</f>
        <v/>
      </c>
      <c r="DB691" s="169" t="str">
        <f>IF(Table1[[#This Row],[Various  ]]&lt;&gt;1,IF(Table1[[#This Row],[Case study]]=1,1,""),"")</f>
        <v/>
      </c>
      <c r="DC691" s="169" t="str">
        <f>IF(Table1[[#This Row],[Various  ]]&lt;&gt;1,IF(Table1[[#This Row],[Other   ]]=1,1,""),"")</f>
        <v/>
      </c>
      <c r="DD691" s="169" t="str">
        <f>IF(Table1[[#This Row],[Various  ]]&lt;&gt;1,IF(Table1[[#This Row],[Standards]]=1,1,""),"")</f>
        <v/>
      </c>
      <c r="DE691" s="169" t="str">
        <f>IF(Table1[[#This Row],[Various]]=1,1,IF(SUM(Table1[[#This Row],[Calculator / Software]:[Standards]])&gt;1,1,""))</f>
        <v/>
      </c>
      <c r="DF691" s="169" t="str">
        <f>IF(Table1[[#This Row],[Multiple NCC links]]&lt;&gt;1,IF(Table1[[#This Row],[Design]]=1,1,""),"")</f>
        <v/>
      </c>
      <c r="DG691" s="169" t="str">
        <f>IF(Table1[[#This Row],[Multiple NCC links]]&lt;&gt;1,IF(Table1[[#This Row],[Assessment / Verification]]=1,1,""),"")</f>
        <v/>
      </c>
      <c r="DH691" s="169" t="str">
        <f>IF(Table1[[#This Row],[Multiple NCC links]]&lt;&gt;1,IF(Table1[[#This Row],[Climate Specific ]]=1,1,""),"")</f>
        <v/>
      </c>
      <c r="DI691" s="169" t="str">
        <f>IF(Table1[[#This Row],[Multiple NCC links]]&lt;&gt;1,IF(Table1[[#This Row],[Alterations / Additions]]=1,1,""),"")</f>
        <v/>
      </c>
      <c r="DJ691" s="169" t="str">
        <f>IF(Table1[[#This Row],[Multiple NCC links]]&lt;&gt;1,IF(Table1[[#This Row],[Glazing]]=1,1,""),"")</f>
        <v/>
      </c>
      <c r="DK691" s="169" t="str">
        <f>IF(Table1[[#This Row],[Multiple NCC links]]&lt;&gt;1,IF(Table1[[#This Row],[Building Fabric / Thermal / Sealing]]=1,1,""),"")</f>
        <v/>
      </c>
      <c r="DL691" s="169" t="str">
        <f>IF(Table1[[#This Row],[Multiple NCC links]]&lt;&gt;1,IF(Table1[[#This Row],[Lighting]]=1,1,""),"")</f>
        <v/>
      </c>
      <c r="DM691" s="169" t="str">
        <f>IF(Table1[[#This Row],[Multiple NCC links]]&lt;&gt;1,IF(Table1[[#This Row],[HVAC]]=1,1,""),"")</f>
        <v/>
      </c>
      <c r="DN691" s="169" t="str">
        <f>IF(Table1[[#This Row],[Multiple NCC links]]&lt;&gt;1,IF(Table1[[#This Row],[Services]]=1,1,""),"")</f>
        <v/>
      </c>
      <c r="DO691" s="169" t="str">
        <f>IF(Table1[[#This Row],[Multiple NCC links]]&lt;&gt;1,IF(Table1[[#This Row],[Maintenance &amp; Monitoring]]=1,1,""),"")</f>
        <v/>
      </c>
      <c r="DP691" s="169" t="str">
        <f>IF(Table1[[#This Row],[Multiple NCC links]]&lt;&gt;1,IF(Table1[[#This Row],[Hand over / Operations]]=1,1,""),"")</f>
        <v/>
      </c>
      <c r="DQ691" s="169" t="str">
        <f>IF(Table1[[#This Row],[Multiple NCC links]]&lt;&gt;1,IF(Table1[[#This Row],[As built assessment]]=1,1,""),"")</f>
        <v/>
      </c>
      <c r="DR691" s="169" t="str">
        <f>IF(Table1[[#This Row],[Multiple NCC links]]&lt;&gt;1,IF(Table1[[#This Row],[Beyond compliance]]=1,1,""),"")</f>
        <v/>
      </c>
      <c r="DS691" s="169" t="str">
        <f>IF(SUM(Table1[[#This Row],[Design]:[Beyond compliance]])&gt;1,1,"")</f>
        <v/>
      </c>
      <c r="DT691" s="169" t="str">
        <f>IF(Table1[[#This Row],[Both Residential &amp; Commercial4]]&lt;&gt;1,IF(Table1[[#This Row],[Residential]]=1,1,""),"")</f>
        <v/>
      </c>
      <c r="DU691" s="169" t="str">
        <f>IF(Table1[[#This Row],[Both Residential &amp; Commercial4]]&lt;&gt;1,IF(Table1[[#This Row],[Commercial]]=1,1,""),"")</f>
        <v/>
      </c>
      <c r="DV691" s="169" t="str">
        <f>Table1[[#This Row],[Residential &amp; Commercial]]</f>
        <v/>
      </c>
      <c r="DW691" s="169"/>
    </row>
    <row r="692" spans="1:127" s="49" customFormat="1" ht="20.25" thickTop="1" thickBot="1" x14ac:dyDescent="0.35">
      <c r="A692" s="97"/>
      <c r="B692" s="97"/>
      <c r="C692" s="88"/>
      <c r="D692" s="88"/>
      <c r="E692" s="176"/>
      <c r="F692" s="176"/>
      <c r="G692" s="176"/>
      <c r="H692" s="176"/>
      <c r="I692" s="90" t="str">
        <f>IF(AND(Table1[[#This Row],[General]]=1,Table1[[#This Row],[Beginner]]=1,Table1[[#This Row],[Intermediate]]=1,Table1[[#This Row],[Advanced]]=1),1,"")</f>
        <v/>
      </c>
      <c r="J692" s="90" t="str">
        <f>CONCATENATE(IF(Table1[[#This Row],[General]]=1,"General, ",""), IF(Table1[[#This Row],[Beginner]]=1,"Beginner, ",""),IF(Table1[[#This Row],[Intermediate]]=1,"Intermediate, ",""), IF(Table1[[#This Row],[Advanced]]=1,"Advanced",""))</f>
        <v/>
      </c>
      <c r="K692" s="91"/>
      <c r="L692" s="179"/>
      <c r="M692" s="91"/>
      <c r="N692" s="91"/>
      <c r="O692" s="159"/>
      <c r="P692" s="91"/>
      <c r="Q692" s="91"/>
      <c r="R692" s="91"/>
      <c r="S69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92" s="102"/>
      <c r="U692" s="102"/>
      <c r="V692" s="240"/>
      <c r="W692" s="240"/>
      <c r="X692" s="102"/>
      <c r="Y692" s="102"/>
      <c r="Z692" s="102"/>
      <c r="AA692" s="102"/>
      <c r="AB692" s="102"/>
      <c r="AC692" s="102"/>
      <c r="AD692" s="102"/>
      <c r="AE692" s="102"/>
      <c r="AF692" s="102"/>
      <c r="AG69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92" s="103"/>
      <c r="AI692" s="103"/>
      <c r="AJ692" s="103"/>
      <c r="AK692" s="74" t="str">
        <f>CONCATENATE(IF(Table1[[#This Row],[Digital]]=1,"Digital, ",""),IF(Table1[[#This Row],[Face to Face]]=1,"Face to face, ",""),IF(Table1[[#This Row],[Blended]]=1,"Blended",""))</f>
        <v/>
      </c>
      <c r="AL692" s="99"/>
      <c r="AM692" s="104"/>
      <c r="AN692" s="130"/>
      <c r="AO692" s="94"/>
      <c r="AP692" s="182"/>
      <c r="AQ692" s="94"/>
      <c r="AR692" s="94"/>
      <c r="AS692" s="94"/>
      <c r="AT692" s="94"/>
      <c r="AU692" s="94"/>
      <c r="AV692" s="182"/>
      <c r="AW692" s="182"/>
      <c r="AX692" s="182"/>
      <c r="AY692" s="94"/>
      <c r="AZ69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9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92" s="95"/>
      <c r="BC692" s="95"/>
      <c r="BD692" s="90" t="str">
        <f>IF(AND(Table1[[#This Row],[Residential]]=1,Table1[[#This Row],[Commercial]]=1),1,"")</f>
        <v/>
      </c>
      <c r="BE692" s="90" t="str">
        <f>CONCATENATE(IF(Table1[[#This Row],[Residential]]=1,"Residential, ",""),IF(Table1[[#This Row],[Commercial]]=1,"Commercial",""))</f>
        <v/>
      </c>
      <c r="BF692" s="94"/>
      <c r="BG692" s="94"/>
      <c r="BH692" s="94"/>
      <c r="BI692" s="94"/>
      <c r="BJ692" s="94"/>
      <c r="BK692" s="94"/>
      <c r="BL692" s="94"/>
      <c r="BM692" s="182"/>
      <c r="BN692" s="94"/>
      <c r="BO69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92" s="178"/>
      <c r="BQ692" s="120"/>
      <c r="BR692" s="132"/>
      <c r="BS692" s="120"/>
      <c r="BT692" s="175"/>
      <c r="BU692" s="175"/>
      <c r="BV692" s="175"/>
      <c r="BW692" s="121"/>
      <c r="BX692" s="121"/>
      <c r="BY692" s="121"/>
      <c r="BZ692" s="227"/>
      <c r="CA69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92" s="48">
        <f>COUNTIF(Table1[[#This Row],[Validity]:[Alignment with NCC (Yes=1,No=0)]],"N/A")</f>
        <v>0</v>
      </c>
      <c r="CC692" s="48">
        <f>IF(ISERROR(Table1[[#This Row],[Total Quality Score (out of 10)]]/(4-Table1[[#This Row],[N/A Count]])),0,Table1[[#This Row],[Total Quality Score (out of 10)]]/(4-Table1[[#This Row],[N/A Count]]))</f>
        <v>0</v>
      </c>
      <c r="CD692" s="106"/>
      <c r="CE692" s="106"/>
      <c r="CF692" s="172" t="str">
        <f>IF(SUM(Table1[[#This Row],[Multiple]:[Level (all)62]])&lt;1,IF(Table1[[#This Row],[General]]=1,1,""),"")</f>
        <v/>
      </c>
      <c r="CG692" s="172" t="str">
        <f>IF(SUM(Table1[[#This Row],[Multiple]:[Level (all)62]])&lt;1,IF(Table1[[#This Row],[Beginner]]=1,1,""),"")</f>
        <v/>
      </c>
      <c r="CH692" s="171" t="str">
        <f>IF(SUM(Table1[[#This Row],[Multiple]:[Level (all)62]])&lt;1,IF(Table1[[#This Row],[Intermediate]]=1,1,""),"")</f>
        <v/>
      </c>
      <c r="CI692" s="171" t="str">
        <f>IF(SUM(Table1[[#This Row],[Multiple]:[Level (all)62]])&lt;1,IF(Table1[[#This Row],[Advanced]]=1,1,""),"")</f>
        <v/>
      </c>
      <c r="CJ692" s="171" t="str">
        <f>IF(AND(SUM(Table1[[#This Row],[General]:[Advanced]])&lt;4,SUM(Table1[[#This Row],[General]:[Advanced]])&gt;1),1,"")</f>
        <v/>
      </c>
      <c r="CK692" s="171" t="str">
        <f>Table1[[#This Row],[Level (all)]]</f>
        <v/>
      </c>
      <c r="CL692" s="171" t="str">
        <f>IF(Table1[[#This Row],[Multiple audience]]&lt;&gt;1,IF(Table1[[#This Row],[General Audience]]=1,1,""),"")</f>
        <v/>
      </c>
      <c r="CM692" s="171" t="str">
        <f>IF(Table1[[#This Row],[Multiple audience]]&lt;&gt;1,IF(Table1[[#This Row],[Planners / Designers ]]=1,1,""),"")</f>
        <v/>
      </c>
      <c r="CN692" s="171" t="str">
        <f>IF(Table1[[#This Row],[Multiple audience]]&lt;&gt;1,IF(Table1[[#This Row],[Regulatory Assessors]]=1,1,""),"")</f>
        <v/>
      </c>
      <c r="CO692" s="171" t="str">
        <f>IF(Table1[[#This Row],[Multiple audience]]&lt;&gt;1,IF(Table1[[#This Row],[Builders / Management]]=1,1,""),"")</f>
        <v/>
      </c>
      <c r="CP692" s="171" t="str">
        <f>IF(Table1[[#This Row],[Multiple audience]]&lt;&gt;1,IF(Table1[[#This Row],[Energy / Sus Assessors]]=1,1,""),"")</f>
        <v/>
      </c>
      <c r="CQ692" s="171" t="str">
        <f>IF(Table1[[#This Row],[Multiple audience]]&lt;&gt;1,IF(Table1[[#This Row],[Semi-skilled]]=1,1,""),"")</f>
        <v/>
      </c>
      <c r="CR692" s="171" t="str">
        <f>IF(Table1[[#This Row],[Multiple audience]]&lt;&gt;1,IF(Table1[[#This Row],[Trades]]=1,1,""),"")</f>
        <v/>
      </c>
      <c r="CS692" s="171" t="str">
        <f>IF(Table1[[#This Row],[Multiple audience]]&lt;&gt;1,IF(Table1[[#This Row],[Other]]=1,1,""),"")</f>
        <v/>
      </c>
      <c r="CT692" s="171" t="str">
        <f>IF(SUM(Table1[[#This Row],[General Audience]:[Other]])&gt;1,1,"")</f>
        <v/>
      </c>
      <c r="CU692" s="171" t="str">
        <f>IF(Table1[[#This Row],[Various  ]]&lt;&gt;1,IF(Table1[[#This Row],[Calculator / Software]]=1,1,""),"")</f>
        <v/>
      </c>
      <c r="CV692" s="171" t="str">
        <f>IF(Table1[[#This Row],[Various  ]]&lt;&gt;1,IF(Table1[[#This Row],[Information  ]]=1,1,""),"")</f>
        <v/>
      </c>
      <c r="CW692" s="171" t="str">
        <f>IF(Table1[[#This Row],[Various  ]]&lt;&gt;1,IF(Table1[[#This Row],[Interactive Tool]]=1,1,""),"")</f>
        <v/>
      </c>
      <c r="CX692" s="171" t="str">
        <f>IF(Table1[[#This Row],[Various  ]]&lt;&gt;1,IF(Table1[[#This Row],[Technical Specifications]]=1,1,""),"")</f>
        <v/>
      </c>
      <c r="CY692" s="171" t="str">
        <f>IF(Table1[[#This Row],[Various  ]]&lt;&gt;1,IF(Table1[[#This Row],[Training Resources]]=1,1,""),"")</f>
        <v/>
      </c>
      <c r="CZ692" s="171" t="str">
        <f>IF(Table1[[#This Row],[Various  ]]&lt;&gt;1,IF(Table1[[#This Row],[Toolbox]]=1,1,""),"")</f>
        <v/>
      </c>
      <c r="DA692" s="169" t="str">
        <f>IF(Table1[[#This Row],[Various  ]]&lt;&gt;1,IF(Table1[[#This Row],[Video]]=1,1,""),"")</f>
        <v/>
      </c>
      <c r="DB692" s="169" t="str">
        <f>IF(Table1[[#This Row],[Various  ]]&lt;&gt;1,IF(Table1[[#This Row],[Case study]]=1,1,""),"")</f>
        <v/>
      </c>
      <c r="DC692" s="169" t="str">
        <f>IF(Table1[[#This Row],[Various  ]]&lt;&gt;1,IF(Table1[[#This Row],[Other   ]]=1,1,""),"")</f>
        <v/>
      </c>
      <c r="DD692" s="169" t="str">
        <f>IF(Table1[[#This Row],[Various  ]]&lt;&gt;1,IF(Table1[[#This Row],[Standards]]=1,1,""),"")</f>
        <v/>
      </c>
      <c r="DE692" s="169" t="str">
        <f>IF(Table1[[#This Row],[Various]]=1,1,IF(SUM(Table1[[#This Row],[Calculator / Software]:[Standards]])&gt;1,1,""))</f>
        <v/>
      </c>
      <c r="DF692" s="169" t="str">
        <f>IF(Table1[[#This Row],[Multiple NCC links]]&lt;&gt;1,IF(Table1[[#This Row],[Design]]=1,1,""),"")</f>
        <v/>
      </c>
      <c r="DG692" s="169" t="str">
        <f>IF(Table1[[#This Row],[Multiple NCC links]]&lt;&gt;1,IF(Table1[[#This Row],[Assessment / Verification]]=1,1,""),"")</f>
        <v/>
      </c>
      <c r="DH692" s="169" t="str">
        <f>IF(Table1[[#This Row],[Multiple NCC links]]&lt;&gt;1,IF(Table1[[#This Row],[Climate Specific ]]=1,1,""),"")</f>
        <v/>
      </c>
      <c r="DI692" s="169" t="str">
        <f>IF(Table1[[#This Row],[Multiple NCC links]]&lt;&gt;1,IF(Table1[[#This Row],[Alterations / Additions]]=1,1,""),"")</f>
        <v/>
      </c>
      <c r="DJ692" s="169" t="str">
        <f>IF(Table1[[#This Row],[Multiple NCC links]]&lt;&gt;1,IF(Table1[[#This Row],[Glazing]]=1,1,""),"")</f>
        <v/>
      </c>
      <c r="DK692" s="169" t="str">
        <f>IF(Table1[[#This Row],[Multiple NCC links]]&lt;&gt;1,IF(Table1[[#This Row],[Building Fabric / Thermal / Sealing]]=1,1,""),"")</f>
        <v/>
      </c>
      <c r="DL692" s="169" t="str">
        <f>IF(Table1[[#This Row],[Multiple NCC links]]&lt;&gt;1,IF(Table1[[#This Row],[Lighting]]=1,1,""),"")</f>
        <v/>
      </c>
      <c r="DM692" s="169" t="str">
        <f>IF(Table1[[#This Row],[Multiple NCC links]]&lt;&gt;1,IF(Table1[[#This Row],[HVAC]]=1,1,""),"")</f>
        <v/>
      </c>
      <c r="DN692" s="169" t="str">
        <f>IF(Table1[[#This Row],[Multiple NCC links]]&lt;&gt;1,IF(Table1[[#This Row],[Services]]=1,1,""),"")</f>
        <v/>
      </c>
      <c r="DO692" s="169" t="str">
        <f>IF(Table1[[#This Row],[Multiple NCC links]]&lt;&gt;1,IF(Table1[[#This Row],[Maintenance &amp; Monitoring]]=1,1,""),"")</f>
        <v/>
      </c>
      <c r="DP692" s="169" t="str">
        <f>IF(Table1[[#This Row],[Multiple NCC links]]&lt;&gt;1,IF(Table1[[#This Row],[Hand over / Operations]]=1,1,""),"")</f>
        <v/>
      </c>
      <c r="DQ692" s="169" t="str">
        <f>IF(Table1[[#This Row],[Multiple NCC links]]&lt;&gt;1,IF(Table1[[#This Row],[As built assessment]]=1,1,""),"")</f>
        <v/>
      </c>
      <c r="DR692" s="169" t="str">
        <f>IF(Table1[[#This Row],[Multiple NCC links]]&lt;&gt;1,IF(Table1[[#This Row],[Beyond compliance]]=1,1,""),"")</f>
        <v/>
      </c>
      <c r="DS692" s="169" t="str">
        <f>IF(SUM(Table1[[#This Row],[Design]:[Beyond compliance]])&gt;1,1,"")</f>
        <v/>
      </c>
      <c r="DT692" s="169" t="str">
        <f>IF(Table1[[#This Row],[Both Residential &amp; Commercial4]]&lt;&gt;1,IF(Table1[[#This Row],[Residential]]=1,1,""),"")</f>
        <v/>
      </c>
      <c r="DU692" s="169" t="str">
        <f>IF(Table1[[#This Row],[Both Residential &amp; Commercial4]]&lt;&gt;1,IF(Table1[[#This Row],[Commercial]]=1,1,""),"")</f>
        <v/>
      </c>
      <c r="DV692" s="169" t="str">
        <f>Table1[[#This Row],[Residential &amp; Commercial]]</f>
        <v/>
      </c>
      <c r="DW692" s="169"/>
    </row>
    <row r="693" spans="1:127" s="49" customFormat="1" ht="20.25" thickTop="1" thickBot="1" x14ac:dyDescent="0.35">
      <c r="A693" s="97"/>
      <c r="B693" s="97"/>
      <c r="C693" s="88"/>
      <c r="D693" s="88"/>
      <c r="E693" s="176"/>
      <c r="F693" s="176"/>
      <c r="G693" s="176"/>
      <c r="H693" s="176"/>
      <c r="I693" s="90" t="str">
        <f>IF(AND(Table1[[#This Row],[General]]=1,Table1[[#This Row],[Beginner]]=1,Table1[[#This Row],[Intermediate]]=1,Table1[[#This Row],[Advanced]]=1),1,"")</f>
        <v/>
      </c>
      <c r="J693" s="90" t="str">
        <f>CONCATENATE(IF(Table1[[#This Row],[General]]=1,"General, ",""), IF(Table1[[#This Row],[Beginner]]=1,"Beginner, ",""),IF(Table1[[#This Row],[Intermediate]]=1,"Intermediate, ",""), IF(Table1[[#This Row],[Advanced]]=1,"Advanced",""))</f>
        <v/>
      </c>
      <c r="K693" s="91"/>
      <c r="L693" s="179"/>
      <c r="M693" s="91"/>
      <c r="N693" s="91"/>
      <c r="O693" s="159"/>
      <c r="P693" s="91"/>
      <c r="Q693" s="91"/>
      <c r="R693" s="91"/>
      <c r="S69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93" s="102"/>
      <c r="U693" s="102"/>
      <c r="V693" s="240"/>
      <c r="W693" s="240"/>
      <c r="X693" s="102"/>
      <c r="Y693" s="102"/>
      <c r="Z693" s="102"/>
      <c r="AA693" s="102"/>
      <c r="AB693" s="102"/>
      <c r="AC693" s="102"/>
      <c r="AD693" s="102"/>
      <c r="AE693" s="102"/>
      <c r="AF693" s="102"/>
      <c r="AG69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93" s="103"/>
      <c r="AI693" s="103"/>
      <c r="AJ693" s="103"/>
      <c r="AK693" s="74" t="str">
        <f>CONCATENATE(IF(Table1[[#This Row],[Digital]]=1,"Digital, ",""),IF(Table1[[#This Row],[Face to Face]]=1,"Face to face, ",""),IF(Table1[[#This Row],[Blended]]=1,"Blended",""))</f>
        <v/>
      </c>
      <c r="AL693" s="99"/>
      <c r="AM693" s="104"/>
      <c r="AN693" s="130"/>
      <c r="AO693" s="94"/>
      <c r="AP693" s="182"/>
      <c r="AQ693" s="94"/>
      <c r="AR693" s="94"/>
      <c r="AS693" s="94"/>
      <c r="AT693" s="94"/>
      <c r="AU693" s="94"/>
      <c r="AV693" s="182"/>
      <c r="AW693" s="182"/>
      <c r="AX693" s="182"/>
      <c r="AY693" s="94"/>
      <c r="AZ69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9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93" s="95"/>
      <c r="BC693" s="95"/>
      <c r="BD693" s="90" t="str">
        <f>IF(AND(Table1[[#This Row],[Residential]]=1,Table1[[#This Row],[Commercial]]=1),1,"")</f>
        <v/>
      </c>
      <c r="BE693" s="90" t="str">
        <f>CONCATENATE(IF(Table1[[#This Row],[Residential]]=1,"Residential, ",""),IF(Table1[[#This Row],[Commercial]]=1,"Commercial",""))</f>
        <v/>
      </c>
      <c r="BF693" s="94"/>
      <c r="BG693" s="94"/>
      <c r="BH693" s="94"/>
      <c r="BI693" s="94"/>
      <c r="BJ693" s="94"/>
      <c r="BK693" s="94"/>
      <c r="BL693" s="94"/>
      <c r="BM693" s="182"/>
      <c r="BN693" s="94"/>
      <c r="BO69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93" s="178"/>
      <c r="BQ693" s="120"/>
      <c r="BR693" s="132"/>
      <c r="BS693" s="120"/>
      <c r="BT693" s="175"/>
      <c r="BU693" s="175"/>
      <c r="BV693" s="175"/>
      <c r="BW693" s="121"/>
      <c r="BX693" s="121"/>
      <c r="BY693" s="121"/>
      <c r="BZ693" s="227"/>
      <c r="CA69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93" s="48">
        <f>COUNTIF(Table1[[#This Row],[Validity]:[Alignment with NCC (Yes=1,No=0)]],"N/A")</f>
        <v>0</v>
      </c>
      <c r="CC693" s="48">
        <f>IF(ISERROR(Table1[[#This Row],[Total Quality Score (out of 10)]]/(4-Table1[[#This Row],[N/A Count]])),0,Table1[[#This Row],[Total Quality Score (out of 10)]]/(4-Table1[[#This Row],[N/A Count]]))</f>
        <v>0</v>
      </c>
      <c r="CD693" s="106"/>
      <c r="CE693" s="106"/>
      <c r="CF693" s="172" t="str">
        <f>IF(SUM(Table1[[#This Row],[Multiple]:[Level (all)62]])&lt;1,IF(Table1[[#This Row],[General]]=1,1,""),"")</f>
        <v/>
      </c>
      <c r="CG693" s="172" t="str">
        <f>IF(SUM(Table1[[#This Row],[Multiple]:[Level (all)62]])&lt;1,IF(Table1[[#This Row],[Beginner]]=1,1,""),"")</f>
        <v/>
      </c>
      <c r="CH693" s="171" t="str">
        <f>IF(SUM(Table1[[#This Row],[Multiple]:[Level (all)62]])&lt;1,IF(Table1[[#This Row],[Intermediate]]=1,1,""),"")</f>
        <v/>
      </c>
      <c r="CI693" s="171" t="str">
        <f>IF(SUM(Table1[[#This Row],[Multiple]:[Level (all)62]])&lt;1,IF(Table1[[#This Row],[Advanced]]=1,1,""),"")</f>
        <v/>
      </c>
      <c r="CJ693" s="171" t="str">
        <f>IF(AND(SUM(Table1[[#This Row],[General]:[Advanced]])&lt;4,SUM(Table1[[#This Row],[General]:[Advanced]])&gt;1),1,"")</f>
        <v/>
      </c>
      <c r="CK693" s="171" t="str">
        <f>Table1[[#This Row],[Level (all)]]</f>
        <v/>
      </c>
      <c r="CL693" s="171" t="str">
        <f>IF(Table1[[#This Row],[Multiple audience]]&lt;&gt;1,IF(Table1[[#This Row],[General Audience]]=1,1,""),"")</f>
        <v/>
      </c>
      <c r="CM693" s="171" t="str">
        <f>IF(Table1[[#This Row],[Multiple audience]]&lt;&gt;1,IF(Table1[[#This Row],[Planners / Designers ]]=1,1,""),"")</f>
        <v/>
      </c>
      <c r="CN693" s="171" t="str">
        <f>IF(Table1[[#This Row],[Multiple audience]]&lt;&gt;1,IF(Table1[[#This Row],[Regulatory Assessors]]=1,1,""),"")</f>
        <v/>
      </c>
      <c r="CO693" s="171" t="str">
        <f>IF(Table1[[#This Row],[Multiple audience]]&lt;&gt;1,IF(Table1[[#This Row],[Builders / Management]]=1,1,""),"")</f>
        <v/>
      </c>
      <c r="CP693" s="171" t="str">
        <f>IF(Table1[[#This Row],[Multiple audience]]&lt;&gt;1,IF(Table1[[#This Row],[Energy / Sus Assessors]]=1,1,""),"")</f>
        <v/>
      </c>
      <c r="CQ693" s="171" t="str">
        <f>IF(Table1[[#This Row],[Multiple audience]]&lt;&gt;1,IF(Table1[[#This Row],[Semi-skilled]]=1,1,""),"")</f>
        <v/>
      </c>
      <c r="CR693" s="171" t="str">
        <f>IF(Table1[[#This Row],[Multiple audience]]&lt;&gt;1,IF(Table1[[#This Row],[Trades]]=1,1,""),"")</f>
        <v/>
      </c>
      <c r="CS693" s="171" t="str">
        <f>IF(Table1[[#This Row],[Multiple audience]]&lt;&gt;1,IF(Table1[[#This Row],[Other]]=1,1,""),"")</f>
        <v/>
      </c>
      <c r="CT693" s="171" t="str">
        <f>IF(SUM(Table1[[#This Row],[General Audience]:[Other]])&gt;1,1,"")</f>
        <v/>
      </c>
      <c r="CU693" s="171" t="str">
        <f>IF(Table1[[#This Row],[Various  ]]&lt;&gt;1,IF(Table1[[#This Row],[Calculator / Software]]=1,1,""),"")</f>
        <v/>
      </c>
      <c r="CV693" s="171" t="str">
        <f>IF(Table1[[#This Row],[Various  ]]&lt;&gt;1,IF(Table1[[#This Row],[Information  ]]=1,1,""),"")</f>
        <v/>
      </c>
      <c r="CW693" s="171" t="str">
        <f>IF(Table1[[#This Row],[Various  ]]&lt;&gt;1,IF(Table1[[#This Row],[Interactive Tool]]=1,1,""),"")</f>
        <v/>
      </c>
      <c r="CX693" s="171" t="str">
        <f>IF(Table1[[#This Row],[Various  ]]&lt;&gt;1,IF(Table1[[#This Row],[Technical Specifications]]=1,1,""),"")</f>
        <v/>
      </c>
      <c r="CY693" s="171" t="str">
        <f>IF(Table1[[#This Row],[Various  ]]&lt;&gt;1,IF(Table1[[#This Row],[Training Resources]]=1,1,""),"")</f>
        <v/>
      </c>
      <c r="CZ693" s="171" t="str">
        <f>IF(Table1[[#This Row],[Various  ]]&lt;&gt;1,IF(Table1[[#This Row],[Toolbox]]=1,1,""),"")</f>
        <v/>
      </c>
      <c r="DA693" s="169" t="str">
        <f>IF(Table1[[#This Row],[Various  ]]&lt;&gt;1,IF(Table1[[#This Row],[Video]]=1,1,""),"")</f>
        <v/>
      </c>
      <c r="DB693" s="169" t="str">
        <f>IF(Table1[[#This Row],[Various  ]]&lt;&gt;1,IF(Table1[[#This Row],[Case study]]=1,1,""),"")</f>
        <v/>
      </c>
      <c r="DC693" s="169" t="str">
        <f>IF(Table1[[#This Row],[Various  ]]&lt;&gt;1,IF(Table1[[#This Row],[Other   ]]=1,1,""),"")</f>
        <v/>
      </c>
      <c r="DD693" s="169" t="str">
        <f>IF(Table1[[#This Row],[Various  ]]&lt;&gt;1,IF(Table1[[#This Row],[Standards]]=1,1,""),"")</f>
        <v/>
      </c>
      <c r="DE693" s="169" t="str">
        <f>IF(Table1[[#This Row],[Various]]=1,1,IF(SUM(Table1[[#This Row],[Calculator / Software]:[Standards]])&gt;1,1,""))</f>
        <v/>
      </c>
      <c r="DF693" s="169" t="str">
        <f>IF(Table1[[#This Row],[Multiple NCC links]]&lt;&gt;1,IF(Table1[[#This Row],[Design]]=1,1,""),"")</f>
        <v/>
      </c>
      <c r="DG693" s="169" t="str">
        <f>IF(Table1[[#This Row],[Multiple NCC links]]&lt;&gt;1,IF(Table1[[#This Row],[Assessment / Verification]]=1,1,""),"")</f>
        <v/>
      </c>
      <c r="DH693" s="169" t="str">
        <f>IF(Table1[[#This Row],[Multiple NCC links]]&lt;&gt;1,IF(Table1[[#This Row],[Climate Specific ]]=1,1,""),"")</f>
        <v/>
      </c>
      <c r="DI693" s="169" t="str">
        <f>IF(Table1[[#This Row],[Multiple NCC links]]&lt;&gt;1,IF(Table1[[#This Row],[Alterations / Additions]]=1,1,""),"")</f>
        <v/>
      </c>
      <c r="DJ693" s="169" t="str">
        <f>IF(Table1[[#This Row],[Multiple NCC links]]&lt;&gt;1,IF(Table1[[#This Row],[Glazing]]=1,1,""),"")</f>
        <v/>
      </c>
      <c r="DK693" s="169" t="str">
        <f>IF(Table1[[#This Row],[Multiple NCC links]]&lt;&gt;1,IF(Table1[[#This Row],[Building Fabric / Thermal / Sealing]]=1,1,""),"")</f>
        <v/>
      </c>
      <c r="DL693" s="169" t="str">
        <f>IF(Table1[[#This Row],[Multiple NCC links]]&lt;&gt;1,IF(Table1[[#This Row],[Lighting]]=1,1,""),"")</f>
        <v/>
      </c>
      <c r="DM693" s="169" t="str">
        <f>IF(Table1[[#This Row],[Multiple NCC links]]&lt;&gt;1,IF(Table1[[#This Row],[HVAC]]=1,1,""),"")</f>
        <v/>
      </c>
      <c r="DN693" s="169" t="str">
        <f>IF(Table1[[#This Row],[Multiple NCC links]]&lt;&gt;1,IF(Table1[[#This Row],[Services]]=1,1,""),"")</f>
        <v/>
      </c>
      <c r="DO693" s="169" t="str">
        <f>IF(Table1[[#This Row],[Multiple NCC links]]&lt;&gt;1,IF(Table1[[#This Row],[Maintenance &amp; Monitoring]]=1,1,""),"")</f>
        <v/>
      </c>
      <c r="DP693" s="169" t="str">
        <f>IF(Table1[[#This Row],[Multiple NCC links]]&lt;&gt;1,IF(Table1[[#This Row],[Hand over / Operations]]=1,1,""),"")</f>
        <v/>
      </c>
      <c r="DQ693" s="169" t="str">
        <f>IF(Table1[[#This Row],[Multiple NCC links]]&lt;&gt;1,IF(Table1[[#This Row],[As built assessment]]=1,1,""),"")</f>
        <v/>
      </c>
      <c r="DR693" s="169" t="str">
        <f>IF(Table1[[#This Row],[Multiple NCC links]]&lt;&gt;1,IF(Table1[[#This Row],[Beyond compliance]]=1,1,""),"")</f>
        <v/>
      </c>
      <c r="DS693" s="169" t="str">
        <f>IF(SUM(Table1[[#This Row],[Design]:[Beyond compliance]])&gt;1,1,"")</f>
        <v/>
      </c>
      <c r="DT693" s="169" t="str">
        <f>IF(Table1[[#This Row],[Both Residential &amp; Commercial4]]&lt;&gt;1,IF(Table1[[#This Row],[Residential]]=1,1,""),"")</f>
        <v/>
      </c>
      <c r="DU693" s="169" t="str">
        <f>IF(Table1[[#This Row],[Both Residential &amp; Commercial4]]&lt;&gt;1,IF(Table1[[#This Row],[Commercial]]=1,1,""),"")</f>
        <v/>
      </c>
      <c r="DV693" s="169" t="str">
        <f>Table1[[#This Row],[Residential &amp; Commercial]]</f>
        <v/>
      </c>
      <c r="DW693" s="169"/>
    </row>
    <row r="694" spans="1:127" s="49" customFormat="1" ht="20.25" thickTop="1" thickBot="1" x14ac:dyDescent="0.35">
      <c r="A694" s="97"/>
      <c r="B694" s="97"/>
      <c r="C694" s="88"/>
      <c r="D694" s="88"/>
      <c r="E694" s="176"/>
      <c r="F694" s="176"/>
      <c r="G694" s="176"/>
      <c r="H694" s="176"/>
      <c r="I694" s="90" t="str">
        <f>IF(AND(Table1[[#This Row],[General]]=1,Table1[[#This Row],[Beginner]]=1,Table1[[#This Row],[Intermediate]]=1,Table1[[#This Row],[Advanced]]=1),1,"")</f>
        <v/>
      </c>
      <c r="J694" s="90" t="str">
        <f>CONCATENATE(IF(Table1[[#This Row],[General]]=1,"General, ",""), IF(Table1[[#This Row],[Beginner]]=1,"Beginner, ",""),IF(Table1[[#This Row],[Intermediate]]=1,"Intermediate, ",""), IF(Table1[[#This Row],[Advanced]]=1,"Advanced",""))</f>
        <v/>
      </c>
      <c r="K694" s="91"/>
      <c r="L694" s="179"/>
      <c r="M694" s="91"/>
      <c r="N694" s="91"/>
      <c r="O694" s="159"/>
      <c r="P694" s="91"/>
      <c r="Q694" s="91"/>
      <c r="R694" s="91"/>
      <c r="S69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94" s="102"/>
      <c r="U694" s="102"/>
      <c r="V694" s="240"/>
      <c r="W694" s="240"/>
      <c r="X694" s="102"/>
      <c r="Y694" s="102"/>
      <c r="Z694" s="102"/>
      <c r="AA694" s="102"/>
      <c r="AB694" s="102"/>
      <c r="AC694" s="102"/>
      <c r="AD694" s="102"/>
      <c r="AE694" s="102"/>
      <c r="AF694" s="102"/>
      <c r="AG69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94" s="103"/>
      <c r="AI694" s="103"/>
      <c r="AJ694" s="103"/>
      <c r="AK694" s="74" t="str">
        <f>CONCATENATE(IF(Table1[[#This Row],[Digital]]=1,"Digital, ",""),IF(Table1[[#This Row],[Face to Face]]=1,"Face to face, ",""),IF(Table1[[#This Row],[Blended]]=1,"Blended",""))</f>
        <v/>
      </c>
      <c r="AL694" s="99"/>
      <c r="AM694" s="104"/>
      <c r="AN694" s="130"/>
      <c r="AO694" s="94"/>
      <c r="AP694" s="182"/>
      <c r="AQ694" s="94"/>
      <c r="AR694" s="94"/>
      <c r="AS694" s="94"/>
      <c r="AT694" s="94"/>
      <c r="AU694" s="94"/>
      <c r="AV694" s="182"/>
      <c r="AW694" s="182"/>
      <c r="AX694" s="182"/>
      <c r="AY694" s="94"/>
      <c r="AZ69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9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94" s="95"/>
      <c r="BC694" s="95"/>
      <c r="BD694" s="90" t="str">
        <f>IF(AND(Table1[[#This Row],[Residential]]=1,Table1[[#This Row],[Commercial]]=1),1,"")</f>
        <v/>
      </c>
      <c r="BE694" s="90" t="str">
        <f>CONCATENATE(IF(Table1[[#This Row],[Residential]]=1,"Residential, ",""),IF(Table1[[#This Row],[Commercial]]=1,"Commercial",""))</f>
        <v/>
      </c>
      <c r="BF694" s="94"/>
      <c r="BG694" s="94"/>
      <c r="BH694" s="94"/>
      <c r="BI694" s="94"/>
      <c r="BJ694" s="94"/>
      <c r="BK694" s="94"/>
      <c r="BL694" s="94"/>
      <c r="BM694" s="182"/>
      <c r="BN694" s="94"/>
      <c r="BO69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94" s="178"/>
      <c r="BQ694" s="120"/>
      <c r="BR694" s="132"/>
      <c r="BS694" s="120"/>
      <c r="BT694" s="175"/>
      <c r="BU694" s="175"/>
      <c r="BV694" s="175"/>
      <c r="BW694" s="121"/>
      <c r="BX694" s="121"/>
      <c r="BY694" s="121"/>
      <c r="BZ694" s="227"/>
      <c r="CA69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94" s="48">
        <f>COUNTIF(Table1[[#This Row],[Validity]:[Alignment with NCC (Yes=1,No=0)]],"N/A")</f>
        <v>0</v>
      </c>
      <c r="CC694" s="48">
        <f>IF(ISERROR(Table1[[#This Row],[Total Quality Score (out of 10)]]/(4-Table1[[#This Row],[N/A Count]])),0,Table1[[#This Row],[Total Quality Score (out of 10)]]/(4-Table1[[#This Row],[N/A Count]]))</f>
        <v>0</v>
      </c>
      <c r="CD694" s="106"/>
      <c r="CE694" s="106"/>
      <c r="CF694" s="172" t="str">
        <f>IF(SUM(Table1[[#This Row],[Multiple]:[Level (all)62]])&lt;1,IF(Table1[[#This Row],[General]]=1,1,""),"")</f>
        <v/>
      </c>
      <c r="CG694" s="172" t="str">
        <f>IF(SUM(Table1[[#This Row],[Multiple]:[Level (all)62]])&lt;1,IF(Table1[[#This Row],[Beginner]]=1,1,""),"")</f>
        <v/>
      </c>
      <c r="CH694" s="171" t="str">
        <f>IF(SUM(Table1[[#This Row],[Multiple]:[Level (all)62]])&lt;1,IF(Table1[[#This Row],[Intermediate]]=1,1,""),"")</f>
        <v/>
      </c>
      <c r="CI694" s="171" t="str">
        <f>IF(SUM(Table1[[#This Row],[Multiple]:[Level (all)62]])&lt;1,IF(Table1[[#This Row],[Advanced]]=1,1,""),"")</f>
        <v/>
      </c>
      <c r="CJ694" s="171" t="str">
        <f>IF(AND(SUM(Table1[[#This Row],[General]:[Advanced]])&lt;4,SUM(Table1[[#This Row],[General]:[Advanced]])&gt;1),1,"")</f>
        <v/>
      </c>
      <c r="CK694" s="171" t="str">
        <f>Table1[[#This Row],[Level (all)]]</f>
        <v/>
      </c>
      <c r="CL694" s="171" t="str">
        <f>IF(Table1[[#This Row],[Multiple audience]]&lt;&gt;1,IF(Table1[[#This Row],[General Audience]]=1,1,""),"")</f>
        <v/>
      </c>
      <c r="CM694" s="171" t="str">
        <f>IF(Table1[[#This Row],[Multiple audience]]&lt;&gt;1,IF(Table1[[#This Row],[Planners / Designers ]]=1,1,""),"")</f>
        <v/>
      </c>
      <c r="CN694" s="171" t="str">
        <f>IF(Table1[[#This Row],[Multiple audience]]&lt;&gt;1,IF(Table1[[#This Row],[Regulatory Assessors]]=1,1,""),"")</f>
        <v/>
      </c>
      <c r="CO694" s="171" t="str">
        <f>IF(Table1[[#This Row],[Multiple audience]]&lt;&gt;1,IF(Table1[[#This Row],[Builders / Management]]=1,1,""),"")</f>
        <v/>
      </c>
      <c r="CP694" s="171" t="str">
        <f>IF(Table1[[#This Row],[Multiple audience]]&lt;&gt;1,IF(Table1[[#This Row],[Energy / Sus Assessors]]=1,1,""),"")</f>
        <v/>
      </c>
      <c r="CQ694" s="171" t="str">
        <f>IF(Table1[[#This Row],[Multiple audience]]&lt;&gt;1,IF(Table1[[#This Row],[Semi-skilled]]=1,1,""),"")</f>
        <v/>
      </c>
      <c r="CR694" s="171" t="str">
        <f>IF(Table1[[#This Row],[Multiple audience]]&lt;&gt;1,IF(Table1[[#This Row],[Trades]]=1,1,""),"")</f>
        <v/>
      </c>
      <c r="CS694" s="171" t="str">
        <f>IF(Table1[[#This Row],[Multiple audience]]&lt;&gt;1,IF(Table1[[#This Row],[Other]]=1,1,""),"")</f>
        <v/>
      </c>
      <c r="CT694" s="171" t="str">
        <f>IF(SUM(Table1[[#This Row],[General Audience]:[Other]])&gt;1,1,"")</f>
        <v/>
      </c>
      <c r="CU694" s="171" t="str">
        <f>IF(Table1[[#This Row],[Various  ]]&lt;&gt;1,IF(Table1[[#This Row],[Calculator / Software]]=1,1,""),"")</f>
        <v/>
      </c>
      <c r="CV694" s="171" t="str">
        <f>IF(Table1[[#This Row],[Various  ]]&lt;&gt;1,IF(Table1[[#This Row],[Information  ]]=1,1,""),"")</f>
        <v/>
      </c>
      <c r="CW694" s="171" t="str">
        <f>IF(Table1[[#This Row],[Various  ]]&lt;&gt;1,IF(Table1[[#This Row],[Interactive Tool]]=1,1,""),"")</f>
        <v/>
      </c>
      <c r="CX694" s="171" t="str">
        <f>IF(Table1[[#This Row],[Various  ]]&lt;&gt;1,IF(Table1[[#This Row],[Technical Specifications]]=1,1,""),"")</f>
        <v/>
      </c>
      <c r="CY694" s="171" t="str">
        <f>IF(Table1[[#This Row],[Various  ]]&lt;&gt;1,IF(Table1[[#This Row],[Training Resources]]=1,1,""),"")</f>
        <v/>
      </c>
      <c r="CZ694" s="171" t="str">
        <f>IF(Table1[[#This Row],[Various  ]]&lt;&gt;1,IF(Table1[[#This Row],[Toolbox]]=1,1,""),"")</f>
        <v/>
      </c>
      <c r="DA694" s="169" t="str">
        <f>IF(Table1[[#This Row],[Various  ]]&lt;&gt;1,IF(Table1[[#This Row],[Video]]=1,1,""),"")</f>
        <v/>
      </c>
      <c r="DB694" s="169" t="str">
        <f>IF(Table1[[#This Row],[Various  ]]&lt;&gt;1,IF(Table1[[#This Row],[Case study]]=1,1,""),"")</f>
        <v/>
      </c>
      <c r="DC694" s="169" t="str">
        <f>IF(Table1[[#This Row],[Various  ]]&lt;&gt;1,IF(Table1[[#This Row],[Other   ]]=1,1,""),"")</f>
        <v/>
      </c>
      <c r="DD694" s="169" t="str">
        <f>IF(Table1[[#This Row],[Various  ]]&lt;&gt;1,IF(Table1[[#This Row],[Standards]]=1,1,""),"")</f>
        <v/>
      </c>
      <c r="DE694" s="169" t="str">
        <f>IF(Table1[[#This Row],[Various]]=1,1,IF(SUM(Table1[[#This Row],[Calculator / Software]:[Standards]])&gt;1,1,""))</f>
        <v/>
      </c>
      <c r="DF694" s="169" t="str">
        <f>IF(Table1[[#This Row],[Multiple NCC links]]&lt;&gt;1,IF(Table1[[#This Row],[Design]]=1,1,""),"")</f>
        <v/>
      </c>
      <c r="DG694" s="169" t="str">
        <f>IF(Table1[[#This Row],[Multiple NCC links]]&lt;&gt;1,IF(Table1[[#This Row],[Assessment / Verification]]=1,1,""),"")</f>
        <v/>
      </c>
      <c r="DH694" s="169" t="str">
        <f>IF(Table1[[#This Row],[Multiple NCC links]]&lt;&gt;1,IF(Table1[[#This Row],[Climate Specific ]]=1,1,""),"")</f>
        <v/>
      </c>
      <c r="DI694" s="169" t="str">
        <f>IF(Table1[[#This Row],[Multiple NCC links]]&lt;&gt;1,IF(Table1[[#This Row],[Alterations / Additions]]=1,1,""),"")</f>
        <v/>
      </c>
      <c r="DJ694" s="169" t="str">
        <f>IF(Table1[[#This Row],[Multiple NCC links]]&lt;&gt;1,IF(Table1[[#This Row],[Glazing]]=1,1,""),"")</f>
        <v/>
      </c>
      <c r="DK694" s="169" t="str">
        <f>IF(Table1[[#This Row],[Multiple NCC links]]&lt;&gt;1,IF(Table1[[#This Row],[Building Fabric / Thermal / Sealing]]=1,1,""),"")</f>
        <v/>
      </c>
      <c r="DL694" s="169" t="str">
        <f>IF(Table1[[#This Row],[Multiple NCC links]]&lt;&gt;1,IF(Table1[[#This Row],[Lighting]]=1,1,""),"")</f>
        <v/>
      </c>
      <c r="DM694" s="169" t="str">
        <f>IF(Table1[[#This Row],[Multiple NCC links]]&lt;&gt;1,IF(Table1[[#This Row],[HVAC]]=1,1,""),"")</f>
        <v/>
      </c>
      <c r="DN694" s="169" t="str">
        <f>IF(Table1[[#This Row],[Multiple NCC links]]&lt;&gt;1,IF(Table1[[#This Row],[Services]]=1,1,""),"")</f>
        <v/>
      </c>
      <c r="DO694" s="169" t="str">
        <f>IF(Table1[[#This Row],[Multiple NCC links]]&lt;&gt;1,IF(Table1[[#This Row],[Maintenance &amp; Monitoring]]=1,1,""),"")</f>
        <v/>
      </c>
      <c r="DP694" s="169" t="str">
        <f>IF(Table1[[#This Row],[Multiple NCC links]]&lt;&gt;1,IF(Table1[[#This Row],[Hand over / Operations]]=1,1,""),"")</f>
        <v/>
      </c>
      <c r="DQ694" s="169" t="str">
        <f>IF(Table1[[#This Row],[Multiple NCC links]]&lt;&gt;1,IF(Table1[[#This Row],[As built assessment]]=1,1,""),"")</f>
        <v/>
      </c>
      <c r="DR694" s="169" t="str">
        <f>IF(Table1[[#This Row],[Multiple NCC links]]&lt;&gt;1,IF(Table1[[#This Row],[Beyond compliance]]=1,1,""),"")</f>
        <v/>
      </c>
      <c r="DS694" s="169" t="str">
        <f>IF(SUM(Table1[[#This Row],[Design]:[Beyond compliance]])&gt;1,1,"")</f>
        <v/>
      </c>
      <c r="DT694" s="169" t="str">
        <f>IF(Table1[[#This Row],[Both Residential &amp; Commercial4]]&lt;&gt;1,IF(Table1[[#This Row],[Residential]]=1,1,""),"")</f>
        <v/>
      </c>
      <c r="DU694" s="169" t="str">
        <f>IF(Table1[[#This Row],[Both Residential &amp; Commercial4]]&lt;&gt;1,IF(Table1[[#This Row],[Commercial]]=1,1,""),"")</f>
        <v/>
      </c>
      <c r="DV694" s="169" t="str">
        <f>Table1[[#This Row],[Residential &amp; Commercial]]</f>
        <v/>
      </c>
      <c r="DW694" s="169"/>
    </row>
    <row r="695" spans="1:127" s="49" customFormat="1" ht="20.25" thickTop="1" thickBot="1" x14ac:dyDescent="0.35">
      <c r="A695" s="97"/>
      <c r="B695" s="97"/>
      <c r="C695" s="88"/>
      <c r="D695" s="88"/>
      <c r="E695" s="176"/>
      <c r="F695" s="176"/>
      <c r="G695" s="176"/>
      <c r="H695" s="176"/>
      <c r="I695" s="90" t="str">
        <f>IF(AND(Table1[[#This Row],[General]]=1,Table1[[#This Row],[Beginner]]=1,Table1[[#This Row],[Intermediate]]=1,Table1[[#This Row],[Advanced]]=1),1,"")</f>
        <v/>
      </c>
      <c r="J695" s="90" t="str">
        <f>CONCATENATE(IF(Table1[[#This Row],[General]]=1,"General, ",""), IF(Table1[[#This Row],[Beginner]]=1,"Beginner, ",""),IF(Table1[[#This Row],[Intermediate]]=1,"Intermediate, ",""), IF(Table1[[#This Row],[Advanced]]=1,"Advanced",""))</f>
        <v/>
      </c>
      <c r="K695" s="91"/>
      <c r="L695" s="179"/>
      <c r="M695" s="91"/>
      <c r="N695" s="91"/>
      <c r="O695" s="159"/>
      <c r="P695" s="91"/>
      <c r="Q695" s="91"/>
      <c r="R695" s="91"/>
      <c r="S69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95" s="102"/>
      <c r="U695" s="102"/>
      <c r="V695" s="240"/>
      <c r="W695" s="240"/>
      <c r="X695" s="102"/>
      <c r="Y695" s="102"/>
      <c r="Z695" s="102"/>
      <c r="AA695" s="102"/>
      <c r="AB695" s="102"/>
      <c r="AC695" s="102"/>
      <c r="AD695" s="102"/>
      <c r="AE695" s="102"/>
      <c r="AF695" s="102"/>
      <c r="AG69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95" s="103"/>
      <c r="AI695" s="103"/>
      <c r="AJ695" s="103"/>
      <c r="AK695" s="74" t="str">
        <f>CONCATENATE(IF(Table1[[#This Row],[Digital]]=1,"Digital, ",""),IF(Table1[[#This Row],[Face to Face]]=1,"Face to face, ",""),IF(Table1[[#This Row],[Blended]]=1,"Blended",""))</f>
        <v/>
      </c>
      <c r="AL695" s="99"/>
      <c r="AM695" s="104"/>
      <c r="AN695" s="130"/>
      <c r="AO695" s="94"/>
      <c r="AP695" s="182"/>
      <c r="AQ695" s="94"/>
      <c r="AR695" s="94"/>
      <c r="AS695" s="94"/>
      <c r="AT695" s="94"/>
      <c r="AU695" s="94"/>
      <c r="AV695" s="182"/>
      <c r="AW695" s="182"/>
      <c r="AX695" s="182"/>
      <c r="AY695" s="94"/>
      <c r="AZ69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9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95" s="95"/>
      <c r="BC695" s="95"/>
      <c r="BD695" s="90" t="str">
        <f>IF(AND(Table1[[#This Row],[Residential]]=1,Table1[[#This Row],[Commercial]]=1),1,"")</f>
        <v/>
      </c>
      <c r="BE695" s="90" t="str">
        <f>CONCATENATE(IF(Table1[[#This Row],[Residential]]=1,"Residential, ",""),IF(Table1[[#This Row],[Commercial]]=1,"Commercial",""))</f>
        <v/>
      </c>
      <c r="BF695" s="94"/>
      <c r="BG695" s="94"/>
      <c r="BH695" s="94"/>
      <c r="BI695" s="94"/>
      <c r="BJ695" s="94"/>
      <c r="BK695" s="94"/>
      <c r="BL695" s="94"/>
      <c r="BM695" s="182"/>
      <c r="BN695" s="94"/>
      <c r="BO69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95" s="178"/>
      <c r="BQ695" s="120"/>
      <c r="BR695" s="132"/>
      <c r="BS695" s="120"/>
      <c r="BT695" s="175"/>
      <c r="BU695" s="175"/>
      <c r="BV695" s="175"/>
      <c r="BW695" s="121"/>
      <c r="BX695" s="121"/>
      <c r="BY695" s="121"/>
      <c r="BZ695" s="227"/>
      <c r="CA69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95" s="48">
        <f>COUNTIF(Table1[[#This Row],[Validity]:[Alignment with NCC (Yes=1,No=0)]],"N/A")</f>
        <v>0</v>
      </c>
      <c r="CC695" s="48">
        <f>IF(ISERROR(Table1[[#This Row],[Total Quality Score (out of 10)]]/(4-Table1[[#This Row],[N/A Count]])),0,Table1[[#This Row],[Total Quality Score (out of 10)]]/(4-Table1[[#This Row],[N/A Count]]))</f>
        <v>0</v>
      </c>
      <c r="CD695" s="106"/>
      <c r="CE695" s="106"/>
      <c r="CF695" s="172" t="str">
        <f>IF(SUM(Table1[[#This Row],[Multiple]:[Level (all)62]])&lt;1,IF(Table1[[#This Row],[General]]=1,1,""),"")</f>
        <v/>
      </c>
      <c r="CG695" s="172" t="str">
        <f>IF(SUM(Table1[[#This Row],[Multiple]:[Level (all)62]])&lt;1,IF(Table1[[#This Row],[Beginner]]=1,1,""),"")</f>
        <v/>
      </c>
      <c r="CH695" s="171" t="str">
        <f>IF(SUM(Table1[[#This Row],[Multiple]:[Level (all)62]])&lt;1,IF(Table1[[#This Row],[Intermediate]]=1,1,""),"")</f>
        <v/>
      </c>
      <c r="CI695" s="171" t="str">
        <f>IF(SUM(Table1[[#This Row],[Multiple]:[Level (all)62]])&lt;1,IF(Table1[[#This Row],[Advanced]]=1,1,""),"")</f>
        <v/>
      </c>
      <c r="CJ695" s="171" t="str">
        <f>IF(AND(SUM(Table1[[#This Row],[General]:[Advanced]])&lt;4,SUM(Table1[[#This Row],[General]:[Advanced]])&gt;1),1,"")</f>
        <v/>
      </c>
      <c r="CK695" s="171" t="str">
        <f>Table1[[#This Row],[Level (all)]]</f>
        <v/>
      </c>
      <c r="CL695" s="171" t="str">
        <f>IF(Table1[[#This Row],[Multiple audience]]&lt;&gt;1,IF(Table1[[#This Row],[General Audience]]=1,1,""),"")</f>
        <v/>
      </c>
      <c r="CM695" s="171" t="str">
        <f>IF(Table1[[#This Row],[Multiple audience]]&lt;&gt;1,IF(Table1[[#This Row],[Planners / Designers ]]=1,1,""),"")</f>
        <v/>
      </c>
      <c r="CN695" s="171" t="str">
        <f>IF(Table1[[#This Row],[Multiple audience]]&lt;&gt;1,IF(Table1[[#This Row],[Regulatory Assessors]]=1,1,""),"")</f>
        <v/>
      </c>
      <c r="CO695" s="171" t="str">
        <f>IF(Table1[[#This Row],[Multiple audience]]&lt;&gt;1,IF(Table1[[#This Row],[Builders / Management]]=1,1,""),"")</f>
        <v/>
      </c>
      <c r="CP695" s="171" t="str">
        <f>IF(Table1[[#This Row],[Multiple audience]]&lt;&gt;1,IF(Table1[[#This Row],[Energy / Sus Assessors]]=1,1,""),"")</f>
        <v/>
      </c>
      <c r="CQ695" s="171" t="str">
        <f>IF(Table1[[#This Row],[Multiple audience]]&lt;&gt;1,IF(Table1[[#This Row],[Semi-skilled]]=1,1,""),"")</f>
        <v/>
      </c>
      <c r="CR695" s="171" t="str">
        <f>IF(Table1[[#This Row],[Multiple audience]]&lt;&gt;1,IF(Table1[[#This Row],[Trades]]=1,1,""),"")</f>
        <v/>
      </c>
      <c r="CS695" s="171" t="str">
        <f>IF(Table1[[#This Row],[Multiple audience]]&lt;&gt;1,IF(Table1[[#This Row],[Other]]=1,1,""),"")</f>
        <v/>
      </c>
      <c r="CT695" s="171" t="str">
        <f>IF(SUM(Table1[[#This Row],[General Audience]:[Other]])&gt;1,1,"")</f>
        <v/>
      </c>
      <c r="CU695" s="171" t="str">
        <f>IF(Table1[[#This Row],[Various  ]]&lt;&gt;1,IF(Table1[[#This Row],[Calculator / Software]]=1,1,""),"")</f>
        <v/>
      </c>
      <c r="CV695" s="171" t="str">
        <f>IF(Table1[[#This Row],[Various  ]]&lt;&gt;1,IF(Table1[[#This Row],[Information  ]]=1,1,""),"")</f>
        <v/>
      </c>
      <c r="CW695" s="171" t="str">
        <f>IF(Table1[[#This Row],[Various  ]]&lt;&gt;1,IF(Table1[[#This Row],[Interactive Tool]]=1,1,""),"")</f>
        <v/>
      </c>
      <c r="CX695" s="171" t="str">
        <f>IF(Table1[[#This Row],[Various  ]]&lt;&gt;1,IF(Table1[[#This Row],[Technical Specifications]]=1,1,""),"")</f>
        <v/>
      </c>
      <c r="CY695" s="171" t="str">
        <f>IF(Table1[[#This Row],[Various  ]]&lt;&gt;1,IF(Table1[[#This Row],[Training Resources]]=1,1,""),"")</f>
        <v/>
      </c>
      <c r="CZ695" s="171" t="str">
        <f>IF(Table1[[#This Row],[Various  ]]&lt;&gt;1,IF(Table1[[#This Row],[Toolbox]]=1,1,""),"")</f>
        <v/>
      </c>
      <c r="DA695" s="169" t="str">
        <f>IF(Table1[[#This Row],[Various  ]]&lt;&gt;1,IF(Table1[[#This Row],[Video]]=1,1,""),"")</f>
        <v/>
      </c>
      <c r="DB695" s="169" t="str">
        <f>IF(Table1[[#This Row],[Various  ]]&lt;&gt;1,IF(Table1[[#This Row],[Case study]]=1,1,""),"")</f>
        <v/>
      </c>
      <c r="DC695" s="169" t="str">
        <f>IF(Table1[[#This Row],[Various  ]]&lt;&gt;1,IF(Table1[[#This Row],[Other   ]]=1,1,""),"")</f>
        <v/>
      </c>
      <c r="DD695" s="169" t="str">
        <f>IF(Table1[[#This Row],[Various  ]]&lt;&gt;1,IF(Table1[[#This Row],[Standards]]=1,1,""),"")</f>
        <v/>
      </c>
      <c r="DE695" s="169" t="str">
        <f>IF(Table1[[#This Row],[Various]]=1,1,IF(SUM(Table1[[#This Row],[Calculator / Software]:[Standards]])&gt;1,1,""))</f>
        <v/>
      </c>
      <c r="DF695" s="169" t="str">
        <f>IF(Table1[[#This Row],[Multiple NCC links]]&lt;&gt;1,IF(Table1[[#This Row],[Design]]=1,1,""),"")</f>
        <v/>
      </c>
      <c r="DG695" s="169" t="str">
        <f>IF(Table1[[#This Row],[Multiple NCC links]]&lt;&gt;1,IF(Table1[[#This Row],[Assessment / Verification]]=1,1,""),"")</f>
        <v/>
      </c>
      <c r="DH695" s="169" t="str">
        <f>IF(Table1[[#This Row],[Multiple NCC links]]&lt;&gt;1,IF(Table1[[#This Row],[Climate Specific ]]=1,1,""),"")</f>
        <v/>
      </c>
      <c r="DI695" s="169" t="str">
        <f>IF(Table1[[#This Row],[Multiple NCC links]]&lt;&gt;1,IF(Table1[[#This Row],[Alterations / Additions]]=1,1,""),"")</f>
        <v/>
      </c>
      <c r="DJ695" s="169" t="str">
        <f>IF(Table1[[#This Row],[Multiple NCC links]]&lt;&gt;1,IF(Table1[[#This Row],[Glazing]]=1,1,""),"")</f>
        <v/>
      </c>
      <c r="DK695" s="169" t="str">
        <f>IF(Table1[[#This Row],[Multiple NCC links]]&lt;&gt;1,IF(Table1[[#This Row],[Building Fabric / Thermal / Sealing]]=1,1,""),"")</f>
        <v/>
      </c>
      <c r="DL695" s="169" t="str">
        <f>IF(Table1[[#This Row],[Multiple NCC links]]&lt;&gt;1,IF(Table1[[#This Row],[Lighting]]=1,1,""),"")</f>
        <v/>
      </c>
      <c r="DM695" s="169" t="str">
        <f>IF(Table1[[#This Row],[Multiple NCC links]]&lt;&gt;1,IF(Table1[[#This Row],[HVAC]]=1,1,""),"")</f>
        <v/>
      </c>
      <c r="DN695" s="169" t="str">
        <f>IF(Table1[[#This Row],[Multiple NCC links]]&lt;&gt;1,IF(Table1[[#This Row],[Services]]=1,1,""),"")</f>
        <v/>
      </c>
      <c r="DO695" s="169" t="str">
        <f>IF(Table1[[#This Row],[Multiple NCC links]]&lt;&gt;1,IF(Table1[[#This Row],[Maintenance &amp; Monitoring]]=1,1,""),"")</f>
        <v/>
      </c>
      <c r="DP695" s="169" t="str">
        <f>IF(Table1[[#This Row],[Multiple NCC links]]&lt;&gt;1,IF(Table1[[#This Row],[Hand over / Operations]]=1,1,""),"")</f>
        <v/>
      </c>
      <c r="DQ695" s="169" t="str">
        <f>IF(Table1[[#This Row],[Multiple NCC links]]&lt;&gt;1,IF(Table1[[#This Row],[As built assessment]]=1,1,""),"")</f>
        <v/>
      </c>
      <c r="DR695" s="169" t="str">
        <f>IF(Table1[[#This Row],[Multiple NCC links]]&lt;&gt;1,IF(Table1[[#This Row],[Beyond compliance]]=1,1,""),"")</f>
        <v/>
      </c>
      <c r="DS695" s="169" t="str">
        <f>IF(SUM(Table1[[#This Row],[Design]:[Beyond compliance]])&gt;1,1,"")</f>
        <v/>
      </c>
      <c r="DT695" s="169" t="str">
        <f>IF(Table1[[#This Row],[Both Residential &amp; Commercial4]]&lt;&gt;1,IF(Table1[[#This Row],[Residential]]=1,1,""),"")</f>
        <v/>
      </c>
      <c r="DU695" s="169" t="str">
        <f>IF(Table1[[#This Row],[Both Residential &amp; Commercial4]]&lt;&gt;1,IF(Table1[[#This Row],[Commercial]]=1,1,""),"")</f>
        <v/>
      </c>
      <c r="DV695" s="169" t="str">
        <f>Table1[[#This Row],[Residential &amp; Commercial]]</f>
        <v/>
      </c>
      <c r="DW695" s="169"/>
    </row>
    <row r="696" spans="1:127" s="49" customFormat="1" ht="20.25" thickTop="1" thickBot="1" x14ac:dyDescent="0.35">
      <c r="A696" s="97"/>
      <c r="B696" s="97"/>
      <c r="C696" s="88"/>
      <c r="D696" s="88"/>
      <c r="E696" s="176"/>
      <c r="F696" s="176"/>
      <c r="G696" s="176"/>
      <c r="H696" s="176"/>
      <c r="I696" s="90" t="str">
        <f>IF(AND(Table1[[#This Row],[General]]=1,Table1[[#This Row],[Beginner]]=1,Table1[[#This Row],[Intermediate]]=1,Table1[[#This Row],[Advanced]]=1),1,"")</f>
        <v/>
      </c>
      <c r="J696" s="90" t="str">
        <f>CONCATENATE(IF(Table1[[#This Row],[General]]=1,"General, ",""), IF(Table1[[#This Row],[Beginner]]=1,"Beginner, ",""),IF(Table1[[#This Row],[Intermediate]]=1,"Intermediate, ",""), IF(Table1[[#This Row],[Advanced]]=1,"Advanced",""))</f>
        <v/>
      </c>
      <c r="K696" s="91"/>
      <c r="L696" s="179"/>
      <c r="M696" s="91"/>
      <c r="N696" s="91"/>
      <c r="O696" s="159"/>
      <c r="P696" s="91"/>
      <c r="Q696" s="91"/>
      <c r="R696" s="91"/>
      <c r="S69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96" s="102"/>
      <c r="U696" s="102"/>
      <c r="V696" s="240"/>
      <c r="W696" s="240"/>
      <c r="X696" s="102"/>
      <c r="Y696" s="102"/>
      <c r="Z696" s="102"/>
      <c r="AA696" s="102"/>
      <c r="AB696" s="102"/>
      <c r="AC696" s="102"/>
      <c r="AD696" s="102"/>
      <c r="AE696" s="102"/>
      <c r="AF696" s="102"/>
      <c r="AG69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96" s="103"/>
      <c r="AI696" s="103"/>
      <c r="AJ696" s="103"/>
      <c r="AK696" s="74" t="str">
        <f>CONCATENATE(IF(Table1[[#This Row],[Digital]]=1,"Digital, ",""),IF(Table1[[#This Row],[Face to Face]]=1,"Face to face, ",""),IF(Table1[[#This Row],[Blended]]=1,"Blended",""))</f>
        <v/>
      </c>
      <c r="AL696" s="99"/>
      <c r="AM696" s="104"/>
      <c r="AN696" s="130"/>
      <c r="AO696" s="94"/>
      <c r="AP696" s="182"/>
      <c r="AQ696" s="94"/>
      <c r="AR696" s="94"/>
      <c r="AS696" s="94"/>
      <c r="AT696" s="94"/>
      <c r="AU696" s="94"/>
      <c r="AV696" s="182"/>
      <c r="AW696" s="182"/>
      <c r="AX696" s="182"/>
      <c r="AY696" s="94"/>
      <c r="AZ69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9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96" s="95"/>
      <c r="BC696" s="95"/>
      <c r="BD696" s="90" t="str">
        <f>IF(AND(Table1[[#This Row],[Residential]]=1,Table1[[#This Row],[Commercial]]=1),1,"")</f>
        <v/>
      </c>
      <c r="BE696" s="90" t="str">
        <f>CONCATENATE(IF(Table1[[#This Row],[Residential]]=1,"Residential, ",""),IF(Table1[[#This Row],[Commercial]]=1,"Commercial",""))</f>
        <v/>
      </c>
      <c r="BF696" s="94"/>
      <c r="BG696" s="94"/>
      <c r="BH696" s="94"/>
      <c r="BI696" s="94"/>
      <c r="BJ696" s="94"/>
      <c r="BK696" s="94"/>
      <c r="BL696" s="94"/>
      <c r="BM696" s="182"/>
      <c r="BN696" s="94"/>
      <c r="BO69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96" s="178"/>
      <c r="BQ696" s="120"/>
      <c r="BR696" s="132"/>
      <c r="BS696" s="120"/>
      <c r="BT696" s="175"/>
      <c r="BU696" s="175"/>
      <c r="BV696" s="175"/>
      <c r="BW696" s="121"/>
      <c r="BX696" s="121"/>
      <c r="BY696" s="121"/>
      <c r="BZ696" s="227"/>
      <c r="CA69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96" s="48">
        <f>COUNTIF(Table1[[#This Row],[Validity]:[Alignment with NCC (Yes=1,No=0)]],"N/A")</f>
        <v>0</v>
      </c>
      <c r="CC696" s="48">
        <f>IF(ISERROR(Table1[[#This Row],[Total Quality Score (out of 10)]]/(4-Table1[[#This Row],[N/A Count]])),0,Table1[[#This Row],[Total Quality Score (out of 10)]]/(4-Table1[[#This Row],[N/A Count]]))</f>
        <v>0</v>
      </c>
      <c r="CD696" s="106"/>
      <c r="CE696" s="106"/>
      <c r="CF696" s="172" t="str">
        <f>IF(SUM(Table1[[#This Row],[Multiple]:[Level (all)62]])&lt;1,IF(Table1[[#This Row],[General]]=1,1,""),"")</f>
        <v/>
      </c>
      <c r="CG696" s="172" t="str">
        <f>IF(SUM(Table1[[#This Row],[Multiple]:[Level (all)62]])&lt;1,IF(Table1[[#This Row],[Beginner]]=1,1,""),"")</f>
        <v/>
      </c>
      <c r="CH696" s="171" t="str">
        <f>IF(SUM(Table1[[#This Row],[Multiple]:[Level (all)62]])&lt;1,IF(Table1[[#This Row],[Intermediate]]=1,1,""),"")</f>
        <v/>
      </c>
      <c r="CI696" s="171" t="str">
        <f>IF(SUM(Table1[[#This Row],[Multiple]:[Level (all)62]])&lt;1,IF(Table1[[#This Row],[Advanced]]=1,1,""),"")</f>
        <v/>
      </c>
      <c r="CJ696" s="171" t="str">
        <f>IF(AND(SUM(Table1[[#This Row],[General]:[Advanced]])&lt;4,SUM(Table1[[#This Row],[General]:[Advanced]])&gt;1),1,"")</f>
        <v/>
      </c>
      <c r="CK696" s="171" t="str">
        <f>Table1[[#This Row],[Level (all)]]</f>
        <v/>
      </c>
      <c r="CL696" s="171" t="str">
        <f>IF(Table1[[#This Row],[Multiple audience]]&lt;&gt;1,IF(Table1[[#This Row],[General Audience]]=1,1,""),"")</f>
        <v/>
      </c>
      <c r="CM696" s="171" t="str">
        <f>IF(Table1[[#This Row],[Multiple audience]]&lt;&gt;1,IF(Table1[[#This Row],[Planners / Designers ]]=1,1,""),"")</f>
        <v/>
      </c>
      <c r="CN696" s="171" t="str">
        <f>IF(Table1[[#This Row],[Multiple audience]]&lt;&gt;1,IF(Table1[[#This Row],[Regulatory Assessors]]=1,1,""),"")</f>
        <v/>
      </c>
      <c r="CO696" s="171" t="str">
        <f>IF(Table1[[#This Row],[Multiple audience]]&lt;&gt;1,IF(Table1[[#This Row],[Builders / Management]]=1,1,""),"")</f>
        <v/>
      </c>
      <c r="CP696" s="171" t="str">
        <f>IF(Table1[[#This Row],[Multiple audience]]&lt;&gt;1,IF(Table1[[#This Row],[Energy / Sus Assessors]]=1,1,""),"")</f>
        <v/>
      </c>
      <c r="CQ696" s="171" t="str">
        <f>IF(Table1[[#This Row],[Multiple audience]]&lt;&gt;1,IF(Table1[[#This Row],[Semi-skilled]]=1,1,""),"")</f>
        <v/>
      </c>
      <c r="CR696" s="171" t="str">
        <f>IF(Table1[[#This Row],[Multiple audience]]&lt;&gt;1,IF(Table1[[#This Row],[Trades]]=1,1,""),"")</f>
        <v/>
      </c>
      <c r="CS696" s="171" t="str">
        <f>IF(Table1[[#This Row],[Multiple audience]]&lt;&gt;1,IF(Table1[[#This Row],[Other]]=1,1,""),"")</f>
        <v/>
      </c>
      <c r="CT696" s="171" t="str">
        <f>IF(SUM(Table1[[#This Row],[General Audience]:[Other]])&gt;1,1,"")</f>
        <v/>
      </c>
      <c r="CU696" s="171" t="str">
        <f>IF(Table1[[#This Row],[Various  ]]&lt;&gt;1,IF(Table1[[#This Row],[Calculator / Software]]=1,1,""),"")</f>
        <v/>
      </c>
      <c r="CV696" s="171" t="str">
        <f>IF(Table1[[#This Row],[Various  ]]&lt;&gt;1,IF(Table1[[#This Row],[Information  ]]=1,1,""),"")</f>
        <v/>
      </c>
      <c r="CW696" s="171" t="str">
        <f>IF(Table1[[#This Row],[Various  ]]&lt;&gt;1,IF(Table1[[#This Row],[Interactive Tool]]=1,1,""),"")</f>
        <v/>
      </c>
      <c r="CX696" s="171" t="str">
        <f>IF(Table1[[#This Row],[Various  ]]&lt;&gt;1,IF(Table1[[#This Row],[Technical Specifications]]=1,1,""),"")</f>
        <v/>
      </c>
      <c r="CY696" s="171" t="str">
        <f>IF(Table1[[#This Row],[Various  ]]&lt;&gt;1,IF(Table1[[#This Row],[Training Resources]]=1,1,""),"")</f>
        <v/>
      </c>
      <c r="CZ696" s="171" t="str">
        <f>IF(Table1[[#This Row],[Various  ]]&lt;&gt;1,IF(Table1[[#This Row],[Toolbox]]=1,1,""),"")</f>
        <v/>
      </c>
      <c r="DA696" s="169" t="str">
        <f>IF(Table1[[#This Row],[Various  ]]&lt;&gt;1,IF(Table1[[#This Row],[Video]]=1,1,""),"")</f>
        <v/>
      </c>
      <c r="DB696" s="169" t="str">
        <f>IF(Table1[[#This Row],[Various  ]]&lt;&gt;1,IF(Table1[[#This Row],[Case study]]=1,1,""),"")</f>
        <v/>
      </c>
      <c r="DC696" s="169" t="str">
        <f>IF(Table1[[#This Row],[Various  ]]&lt;&gt;1,IF(Table1[[#This Row],[Other   ]]=1,1,""),"")</f>
        <v/>
      </c>
      <c r="DD696" s="169" t="str">
        <f>IF(Table1[[#This Row],[Various  ]]&lt;&gt;1,IF(Table1[[#This Row],[Standards]]=1,1,""),"")</f>
        <v/>
      </c>
      <c r="DE696" s="169" t="str">
        <f>IF(Table1[[#This Row],[Various]]=1,1,IF(SUM(Table1[[#This Row],[Calculator / Software]:[Standards]])&gt;1,1,""))</f>
        <v/>
      </c>
      <c r="DF696" s="169" t="str">
        <f>IF(Table1[[#This Row],[Multiple NCC links]]&lt;&gt;1,IF(Table1[[#This Row],[Design]]=1,1,""),"")</f>
        <v/>
      </c>
      <c r="DG696" s="169" t="str">
        <f>IF(Table1[[#This Row],[Multiple NCC links]]&lt;&gt;1,IF(Table1[[#This Row],[Assessment / Verification]]=1,1,""),"")</f>
        <v/>
      </c>
      <c r="DH696" s="169" t="str">
        <f>IF(Table1[[#This Row],[Multiple NCC links]]&lt;&gt;1,IF(Table1[[#This Row],[Climate Specific ]]=1,1,""),"")</f>
        <v/>
      </c>
      <c r="DI696" s="169" t="str">
        <f>IF(Table1[[#This Row],[Multiple NCC links]]&lt;&gt;1,IF(Table1[[#This Row],[Alterations / Additions]]=1,1,""),"")</f>
        <v/>
      </c>
      <c r="DJ696" s="169" t="str">
        <f>IF(Table1[[#This Row],[Multiple NCC links]]&lt;&gt;1,IF(Table1[[#This Row],[Glazing]]=1,1,""),"")</f>
        <v/>
      </c>
      <c r="DK696" s="169" t="str">
        <f>IF(Table1[[#This Row],[Multiple NCC links]]&lt;&gt;1,IF(Table1[[#This Row],[Building Fabric / Thermal / Sealing]]=1,1,""),"")</f>
        <v/>
      </c>
      <c r="DL696" s="169" t="str">
        <f>IF(Table1[[#This Row],[Multiple NCC links]]&lt;&gt;1,IF(Table1[[#This Row],[Lighting]]=1,1,""),"")</f>
        <v/>
      </c>
      <c r="DM696" s="169" t="str">
        <f>IF(Table1[[#This Row],[Multiple NCC links]]&lt;&gt;1,IF(Table1[[#This Row],[HVAC]]=1,1,""),"")</f>
        <v/>
      </c>
      <c r="DN696" s="169" t="str">
        <f>IF(Table1[[#This Row],[Multiple NCC links]]&lt;&gt;1,IF(Table1[[#This Row],[Services]]=1,1,""),"")</f>
        <v/>
      </c>
      <c r="DO696" s="169" t="str">
        <f>IF(Table1[[#This Row],[Multiple NCC links]]&lt;&gt;1,IF(Table1[[#This Row],[Maintenance &amp; Monitoring]]=1,1,""),"")</f>
        <v/>
      </c>
      <c r="DP696" s="169" t="str">
        <f>IF(Table1[[#This Row],[Multiple NCC links]]&lt;&gt;1,IF(Table1[[#This Row],[Hand over / Operations]]=1,1,""),"")</f>
        <v/>
      </c>
      <c r="DQ696" s="169" t="str">
        <f>IF(Table1[[#This Row],[Multiple NCC links]]&lt;&gt;1,IF(Table1[[#This Row],[As built assessment]]=1,1,""),"")</f>
        <v/>
      </c>
      <c r="DR696" s="169" t="str">
        <f>IF(Table1[[#This Row],[Multiple NCC links]]&lt;&gt;1,IF(Table1[[#This Row],[Beyond compliance]]=1,1,""),"")</f>
        <v/>
      </c>
      <c r="DS696" s="169" t="str">
        <f>IF(SUM(Table1[[#This Row],[Design]:[Beyond compliance]])&gt;1,1,"")</f>
        <v/>
      </c>
      <c r="DT696" s="169" t="str">
        <f>IF(Table1[[#This Row],[Both Residential &amp; Commercial4]]&lt;&gt;1,IF(Table1[[#This Row],[Residential]]=1,1,""),"")</f>
        <v/>
      </c>
      <c r="DU696" s="169" t="str">
        <f>IF(Table1[[#This Row],[Both Residential &amp; Commercial4]]&lt;&gt;1,IF(Table1[[#This Row],[Commercial]]=1,1,""),"")</f>
        <v/>
      </c>
      <c r="DV696" s="169" t="str">
        <f>Table1[[#This Row],[Residential &amp; Commercial]]</f>
        <v/>
      </c>
      <c r="DW696" s="169"/>
    </row>
    <row r="697" spans="1:127" s="49" customFormat="1" ht="20.25" thickTop="1" thickBot="1" x14ac:dyDescent="0.35">
      <c r="A697" s="97"/>
      <c r="B697" s="97"/>
      <c r="C697" s="88"/>
      <c r="D697" s="88"/>
      <c r="E697" s="176"/>
      <c r="F697" s="176"/>
      <c r="G697" s="176"/>
      <c r="H697" s="176"/>
      <c r="I697" s="90" t="str">
        <f>IF(AND(Table1[[#This Row],[General]]=1,Table1[[#This Row],[Beginner]]=1,Table1[[#This Row],[Intermediate]]=1,Table1[[#This Row],[Advanced]]=1),1,"")</f>
        <v/>
      </c>
      <c r="J697" s="90" t="str">
        <f>CONCATENATE(IF(Table1[[#This Row],[General]]=1,"General, ",""), IF(Table1[[#This Row],[Beginner]]=1,"Beginner, ",""),IF(Table1[[#This Row],[Intermediate]]=1,"Intermediate, ",""), IF(Table1[[#This Row],[Advanced]]=1,"Advanced",""))</f>
        <v/>
      </c>
      <c r="K697" s="91"/>
      <c r="L697" s="179"/>
      <c r="M697" s="91"/>
      <c r="N697" s="91"/>
      <c r="O697" s="159"/>
      <c r="P697" s="91"/>
      <c r="Q697" s="91"/>
      <c r="R697" s="91"/>
      <c r="S69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97" s="102"/>
      <c r="U697" s="102"/>
      <c r="V697" s="240"/>
      <c r="W697" s="240"/>
      <c r="X697" s="102"/>
      <c r="Y697" s="102"/>
      <c r="Z697" s="102"/>
      <c r="AA697" s="102"/>
      <c r="AB697" s="102"/>
      <c r="AC697" s="102"/>
      <c r="AD697" s="102"/>
      <c r="AE697" s="102"/>
      <c r="AF697" s="102"/>
      <c r="AG69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97" s="103"/>
      <c r="AI697" s="103"/>
      <c r="AJ697" s="103"/>
      <c r="AK697" s="74" t="str">
        <f>CONCATENATE(IF(Table1[[#This Row],[Digital]]=1,"Digital, ",""),IF(Table1[[#This Row],[Face to Face]]=1,"Face to face, ",""),IF(Table1[[#This Row],[Blended]]=1,"Blended",""))</f>
        <v/>
      </c>
      <c r="AL697" s="99"/>
      <c r="AM697" s="104"/>
      <c r="AN697" s="130"/>
      <c r="AO697" s="94"/>
      <c r="AP697" s="182"/>
      <c r="AQ697" s="94"/>
      <c r="AR697" s="94"/>
      <c r="AS697" s="94"/>
      <c r="AT697" s="94"/>
      <c r="AU697" s="94"/>
      <c r="AV697" s="182"/>
      <c r="AW697" s="182"/>
      <c r="AX697" s="182"/>
      <c r="AY697" s="94"/>
      <c r="AZ69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9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97" s="95"/>
      <c r="BC697" s="95"/>
      <c r="BD697" s="90" t="str">
        <f>IF(AND(Table1[[#This Row],[Residential]]=1,Table1[[#This Row],[Commercial]]=1),1,"")</f>
        <v/>
      </c>
      <c r="BE697" s="90" t="str">
        <f>CONCATENATE(IF(Table1[[#This Row],[Residential]]=1,"Residential, ",""),IF(Table1[[#This Row],[Commercial]]=1,"Commercial",""))</f>
        <v/>
      </c>
      <c r="BF697" s="94"/>
      <c r="BG697" s="94"/>
      <c r="BH697" s="94"/>
      <c r="BI697" s="94"/>
      <c r="BJ697" s="94"/>
      <c r="BK697" s="94"/>
      <c r="BL697" s="94"/>
      <c r="BM697" s="182"/>
      <c r="BN697" s="94"/>
      <c r="BO69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97" s="178"/>
      <c r="BQ697" s="120"/>
      <c r="BR697" s="132"/>
      <c r="BS697" s="120"/>
      <c r="BT697" s="175"/>
      <c r="BU697" s="175"/>
      <c r="BV697" s="175"/>
      <c r="BW697" s="121"/>
      <c r="BX697" s="121"/>
      <c r="BY697" s="121"/>
      <c r="BZ697" s="227"/>
      <c r="CA69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97" s="48">
        <f>COUNTIF(Table1[[#This Row],[Validity]:[Alignment with NCC (Yes=1,No=0)]],"N/A")</f>
        <v>0</v>
      </c>
      <c r="CC697" s="48">
        <f>IF(ISERROR(Table1[[#This Row],[Total Quality Score (out of 10)]]/(4-Table1[[#This Row],[N/A Count]])),0,Table1[[#This Row],[Total Quality Score (out of 10)]]/(4-Table1[[#This Row],[N/A Count]]))</f>
        <v>0</v>
      </c>
      <c r="CD697" s="106"/>
      <c r="CE697" s="106"/>
      <c r="CF697" s="172" t="str">
        <f>IF(SUM(Table1[[#This Row],[Multiple]:[Level (all)62]])&lt;1,IF(Table1[[#This Row],[General]]=1,1,""),"")</f>
        <v/>
      </c>
      <c r="CG697" s="172" t="str">
        <f>IF(SUM(Table1[[#This Row],[Multiple]:[Level (all)62]])&lt;1,IF(Table1[[#This Row],[Beginner]]=1,1,""),"")</f>
        <v/>
      </c>
      <c r="CH697" s="171" t="str">
        <f>IF(SUM(Table1[[#This Row],[Multiple]:[Level (all)62]])&lt;1,IF(Table1[[#This Row],[Intermediate]]=1,1,""),"")</f>
        <v/>
      </c>
      <c r="CI697" s="171" t="str">
        <f>IF(SUM(Table1[[#This Row],[Multiple]:[Level (all)62]])&lt;1,IF(Table1[[#This Row],[Advanced]]=1,1,""),"")</f>
        <v/>
      </c>
      <c r="CJ697" s="171" t="str">
        <f>IF(AND(SUM(Table1[[#This Row],[General]:[Advanced]])&lt;4,SUM(Table1[[#This Row],[General]:[Advanced]])&gt;1),1,"")</f>
        <v/>
      </c>
      <c r="CK697" s="171" t="str">
        <f>Table1[[#This Row],[Level (all)]]</f>
        <v/>
      </c>
      <c r="CL697" s="171" t="str">
        <f>IF(Table1[[#This Row],[Multiple audience]]&lt;&gt;1,IF(Table1[[#This Row],[General Audience]]=1,1,""),"")</f>
        <v/>
      </c>
      <c r="CM697" s="171" t="str">
        <f>IF(Table1[[#This Row],[Multiple audience]]&lt;&gt;1,IF(Table1[[#This Row],[Planners / Designers ]]=1,1,""),"")</f>
        <v/>
      </c>
      <c r="CN697" s="171" t="str">
        <f>IF(Table1[[#This Row],[Multiple audience]]&lt;&gt;1,IF(Table1[[#This Row],[Regulatory Assessors]]=1,1,""),"")</f>
        <v/>
      </c>
      <c r="CO697" s="171" t="str">
        <f>IF(Table1[[#This Row],[Multiple audience]]&lt;&gt;1,IF(Table1[[#This Row],[Builders / Management]]=1,1,""),"")</f>
        <v/>
      </c>
      <c r="CP697" s="171" t="str">
        <f>IF(Table1[[#This Row],[Multiple audience]]&lt;&gt;1,IF(Table1[[#This Row],[Energy / Sus Assessors]]=1,1,""),"")</f>
        <v/>
      </c>
      <c r="CQ697" s="171" t="str">
        <f>IF(Table1[[#This Row],[Multiple audience]]&lt;&gt;1,IF(Table1[[#This Row],[Semi-skilled]]=1,1,""),"")</f>
        <v/>
      </c>
      <c r="CR697" s="171" t="str">
        <f>IF(Table1[[#This Row],[Multiple audience]]&lt;&gt;1,IF(Table1[[#This Row],[Trades]]=1,1,""),"")</f>
        <v/>
      </c>
      <c r="CS697" s="171" t="str">
        <f>IF(Table1[[#This Row],[Multiple audience]]&lt;&gt;1,IF(Table1[[#This Row],[Other]]=1,1,""),"")</f>
        <v/>
      </c>
      <c r="CT697" s="171" t="str">
        <f>IF(SUM(Table1[[#This Row],[General Audience]:[Other]])&gt;1,1,"")</f>
        <v/>
      </c>
      <c r="CU697" s="171" t="str">
        <f>IF(Table1[[#This Row],[Various  ]]&lt;&gt;1,IF(Table1[[#This Row],[Calculator / Software]]=1,1,""),"")</f>
        <v/>
      </c>
      <c r="CV697" s="171" t="str">
        <f>IF(Table1[[#This Row],[Various  ]]&lt;&gt;1,IF(Table1[[#This Row],[Information  ]]=1,1,""),"")</f>
        <v/>
      </c>
      <c r="CW697" s="171" t="str">
        <f>IF(Table1[[#This Row],[Various  ]]&lt;&gt;1,IF(Table1[[#This Row],[Interactive Tool]]=1,1,""),"")</f>
        <v/>
      </c>
      <c r="CX697" s="171" t="str">
        <f>IF(Table1[[#This Row],[Various  ]]&lt;&gt;1,IF(Table1[[#This Row],[Technical Specifications]]=1,1,""),"")</f>
        <v/>
      </c>
      <c r="CY697" s="171" t="str">
        <f>IF(Table1[[#This Row],[Various  ]]&lt;&gt;1,IF(Table1[[#This Row],[Training Resources]]=1,1,""),"")</f>
        <v/>
      </c>
      <c r="CZ697" s="171" t="str">
        <f>IF(Table1[[#This Row],[Various  ]]&lt;&gt;1,IF(Table1[[#This Row],[Toolbox]]=1,1,""),"")</f>
        <v/>
      </c>
      <c r="DA697" s="169" t="str">
        <f>IF(Table1[[#This Row],[Various  ]]&lt;&gt;1,IF(Table1[[#This Row],[Video]]=1,1,""),"")</f>
        <v/>
      </c>
      <c r="DB697" s="169" t="str">
        <f>IF(Table1[[#This Row],[Various  ]]&lt;&gt;1,IF(Table1[[#This Row],[Case study]]=1,1,""),"")</f>
        <v/>
      </c>
      <c r="DC697" s="169" t="str">
        <f>IF(Table1[[#This Row],[Various  ]]&lt;&gt;1,IF(Table1[[#This Row],[Other   ]]=1,1,""),"")</f>
        <v/>
      </c>
      <c r="DD697" s="169" t="str">
        <f>IF(Table1[[#This Row],[Various  ]]&lt;&gt;1,IF(Table1[[#This Row],[Standards]]=1,1,""),"")</f>
        <v/>
      </c>
      <c r="DE697" s="169" t="str">
        <f>IF(Table1[[#This Row],[Various]]=1,1,IF(SUM(Table1[[#This Row],[Calculator / Software]:[Standards]])&gt;1,1,""))</f>
        <v/>
      </c>
      <c r="DF697" s="169" t="str">
        <f>IF(Table1[[#This Row],[Multiple NCC links]]&lt;&gt;1,IF(Table1[[#This Row],[Design]]=1,1,""),"")</f>
        <v/>
      </c>
      <c r="DG697" s="169" t="str">
        <f>IF(Table1[[#This Row],[Multiple NCC links]]&lt;&gt;1,IF(Table1[[#This Row],[Assessment / Verification]]=1,1,""),"")</f>
        <v/>
      </c>
      <c r="DH697" s="169" t="str">
        <f>IF(Table1[[#This Row],[Multiple NCC links]]&lt;&gt;1,IF(Table1[[#This Row],[Climate Specific ]]=1,1,""),"")</f>
        <v/>
      </c>
      <c r="DI697" s="169" t="str">
        <f>IF(Table1[[#This Row],[Multiple NCC links]]&lt;&gt;1,IF(Table1[[#This Row],[Alterations / Additions]]=1,1,""),"")</f>
        <v/>
      </c>
      <c r="DJ697" s="169" t="str">
        <f>IF(Table1[[#This Row],[Multiple NCC links]]&lt;&gt;1,IF(Table1[[#This Row],[Glazing]]=1,1,""),"")</f>
        <v/>
      </c>
      <c r="DK697" s="169" t="str">
        <f>IF(Table1[[#This Row],[Multiple NCC links]]&lt;&gt;1,IF(Table1[[#This Row],[Building Fabric / Thermal / Sealing]]=1,1,""),"")</f>
        <v/>
      </c>
      <c r="DL697" s="169" t="str">
        <f>IF(Table1[[#This Row],[Multiple NCC links]]&lt;&gt;1,IF(Table1[[#This Row],[Lighting]]=1,1,""),"")</f>
        <v/>
      </c>
      <c r="DM697" s="169" t="str">
        <f>IF(Table1[[#This Row],[Multiple NCC links]]&lt;&gt;1,IF(Table1[[#This Row],[HVAC]]=1,1,""),"")</f>
        <v/>
      </c>
      <c r="DN697" s="169" t="str">
        <f>IF(Table1[[#This Row],[Multiple NCC links]]&lt;&gt;1,IF(Table1[[#This Row],[Services]]=1,1,""),"")</f>
        <v/>
      </c>
      <c r="DO697" s="169" t="str">
        <f>IF(Table1[[#This Row],[Multiple NCC links]]&lt;&gt;1,IF(Table1[[#This Row],[Maintenance &amp; Monitoring]]=1,1,""),"")</f>
        <v/>
      </c>
      <c r="DP697" s="169" t="str">
        <f>IF(Table1[[#This Row],[Multiple NCC links]]&lt;&gt;1,IF(Table1[[#This Row],[Hand over / Operations]]=1,1,""),"")</f>
        <v/>
      </c>
      <c r="DQ697" s="169" t="str">
        <f>IF(Table1[[#This Row],[Multiple NCC links]]&lt;&gt;1,IF(Table1[[#This Row],[As built assessment]]=1,1,""),"")</f>
        <v/>
      </c>
      <c r="DR697" s="169" t="str">
        <f>IF(Table1[[#This Row],[Multiple NCC links]]&lt;&gt;1,IF(Table1[[#This Row],[Beyond compliance]]=1,1,""),"")</f>
        <v/>
      </c>
      <c r="DS697" s="169" t="str">
        <f>IF(SUM(Table1[[#This Row],[Design]:[Beyond compliance]])&gt;1,1,"")</f>
        <v/>
      </c>
      <c r="DT697" s="169" t="str">
        <f>IF(Table1[[#This Row],[Both Residential &amp; Commercial4]]&lt;&gt;1,IF(Table1[[#This Row],[Residential]]=1,1,""),"")</f>
        <v/>
      </c>
      <c r="DU697" s="169" t="str">
        <f>IF(Table1[[#This Row],[Both Residential &amp; Commercial4]]&lt;&gt;1,IF(Table1[[#This Row],[Commercial]]=1,1,""),"")</f>
        <v/>
      </c>
      <c r="DV697" s="169" t="str">
        <f>Table1[[#This Row],[Residential &amp; Commercial]]</f>
        <v/>
      </c>
      <c r="DW697" s="169"/>
    </row>
    <row r="698" spans="1:127" s="49" customFormat="1" ht="20.25" thickTop="1" thickBot="1" x14ac:dyDescent="0.35">
      <c r="A698" s="97"/>
      <c r="B698" s="97"/>
      <c r="C698" s="88"/>
      <c r="D698" s="88"/>
      <c r="E698" s="176"/>
      <c r="F698" s="176"/>
      <c r="G698" s="176"/>
      <c r="H698" s="176"/>
      <c r="I698" s="90" t="str">
        <f>IF(AND(Table1[[#This Row],[General]]=1,Table1[[#This Row],[Beginner]]=1,Table1[[#This Row],[Intermediate]]=1,Table1[[#This Row],[Advanced]]=1),1,"")</f>
        <v/>
      </c>
      <c r="J698" s="90" t="str">
        <f>CONCATENATE(IF(Table1[[#This Row],[General]]=1,"General, ",""), IF(Table1[[#This Row],[Beginner]]=1,"Beginner, ",""),IF(Table1[[#This Row],[Intermediate]]=1,"Intermediate, ",""), IF(Table1[[#This Row],[Advanced]]=1,"Advanced",""))</f>
        <v/>
      </c>
      <c r="K698" s="91"/>
      <c r="L698" s="179"/>
      <c r="M698" s="91"/>
      <c r="N698" s="91"/>
      <c r="O698" s="159"/>
      <c r="P698" s="91"/>
      <c r="Q698" s="91"/>
      <c r="R698" s="91"/>
      <c r="S69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98" s="102"/>
      <c r="U698" s="102"/>
      <c r="V698" s="240"/>
      <c r="W698" s="240"/>
      <c r="X698" s="102"/>
      <c r="Y698" s="102"/>
      <c r="Z698" s="102"/>
      <c r="AA698" s="102"/>
      <c r="AB698" s="102"/>
      <c r="AC698" s="102"/>
      <c r="AD698" s="102"/>
      <c r="AE698" s="102"/>
      <c r="AF698" s="102"/>
      <c r="AG69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98" s="103"/>
      <c r="AI698" s="103"/>
      <c r="AJ698" s="103"/>
      <c r="AK698" s="74" t="str">
        <f>CONCATENATE(IF(Table1[[#This Row],[Digital]]=1,"Digital, ",""),IF(Table1[[#This Row],[Face to Face]]=1,"Face to face, ",""),IF(Table1[[#This Row],[Blended]]=1,"Blended",""))</f>
        <v/>
      </c>
      <c r="AL698" s="99"/>
      <c r="AM698" s="104"/>
      <c r="AN698" s="130"/>
      <c r="AO698" s="94"/>
      <c r="AP698" s="182"/>
      <c r="AQ698" s="94"/>
      <c r="AR698" s="94"/>
      <c r="AS698" s="94"/>
      <c r="AT698" s="94"/>
      <c r="AU698" s="94"/>
      <c r="AV698" s="182"/>
      <c r="AW698" s="182"/>
      <c r="AX698" s="182"/>
      <c r="AY698" s="94"/>
      <c r="AZ69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9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98" s="95"/>
      <c r="BC698" s="95"/>
      <c r="BD698" s="90" t="str">
        <f>IF(AND(Table1[[#This Row],[Residential]]=1,Table1[[#This Row],[Commercial]]=1),1,"")</f>
        <v/>
      </c>
      <c r="BE698" s="90" t="str">
        <f>CONCATENATE(IF(Table1[[#This Row],[Residential]]=1,"Residential, ",""),IF(Table1[[#This Row],[Commercial]]=1,"Commercial",""))</f>
        <v/>
      </c>
      <c r="BF698" s="94"/>
      <c r="BG698" s="94"/>
      <c r="BH698" s="94"/>
      <c r="BI698" s="94"/>
      <c r="BJ698" s="94"/>
      <c r="BK698" s="94"/>
      <c r="BL698" s="94"/>
      <c r="BM698" s="182"/>
      <c r="BN698" s="94"/>
      <c r="BO69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98" s="178"/>
      <c r="BQ698" s="120"/>
      <c r="BR698" s="132"/>
      <c r="BS698" s="120"/>
      <c r="BT698" s="175"/>
      <c r="BU698" s="175"/>
      <c r="BV698" s="175"/>
      <c r="BW698" s="121"/>
      <c r="BX698" s="121"/>
      <c r="BY698" s="121"/>
      <c r="BZ698" s="227"/>
      <c r="CA69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98" s="48">
        <f>COUNTIF(Table1[[#This Row],[Validity]:[Alignment with NCC (Yes=1,No=0)]],"N/A")</f>
        <v>0</v>
      </c>
      <c r="CC698" s="48">
        <f>IF(ISERROR(Table1[[#This Row],[Total Quality Score (out of 10)]]/(4-Table1[[#This Row],[N/A Count]])),0,Table1[[#This Row],[Total Quality Score (out of 10)]]/(4-Table1[[#This Row],[N/A Count]]))</f>
        <v>0</v>
      </c>
      <c r="CD698" s="106"/>
      <c r="CE698" s="106"/>
      <c r="CF698" s="172" t="str">
        <f>IF(SUM(Table1[[#This Row],[Multiple]:[Level (all)62]])&lt;1,IF(Table1[[#This Row],[General]]=1,1,""),"")</f>
        <v/>
      </c>
      <c r="CG698" s="172" t="str">
        <f>IF(SUM(Table1[[#This Row],[Multiple]:[Level (all)62]])&lt;1,IF(Table1[[#This Row],[Beginner]]=1,1,""),"")</f>
        <v/>
      </c>
      <c r="CH698" s="171" t="str">
        <f>IF(SUM(Table1[[#This Row],[Multiple]:[Level (all)62]])&lt;1,IF(Table1[[#This Row],[Intermediate]]=1,1,""),"")</f>
        <v/>
      </c>
      <c r="CI698" s="171" t="str">
        <f>IF(SUM(Table1[[#This Row],[Multiple]:[Level (all)62]])&lt;1,IF(Table1[[#This Row],[Advanced]]=1,1,""),"")</f>
        <v/>
      </c>
      <c r="CJ698" s="171" t="str">
        <f>IF(AND(SUM(Table1[[#This Row],[General]:[Advanced]])&lt;4,SUM(Table1[[#This Row],[General]:[Advanced]])&gt;1),1,"")</f>
        <v/>
      </c>
      <c r="CK698" s="171" t="str">
        <f>Table1[[#This Row],[Level (all)]]</f>
        <v/>
      </c>
      <c r="CL698" s="171" t="str">
        <f>IF(Table1[[#This Row],[Multiple audience]]&lt;&gt;1,IF(Table1[[#This Row],[General Audience]]=1,1,""),"")</f>
        <v/>
      </c>
      <c r="CM698" s="171" t="str">
        <f>IF(Table1[[#This Row],[Multiple audience]]&lt;&gt;1,IF(Table1[[#This Row],[Planners / Designers ]]=1,1,""),"")</f>
        <v/>
      </c>
      <c r="CN698" s="171" t="str">
        <f>IF(Table1[[#This Row],[Multiple audience]]&lt;&gt;1,IF(Table1[[#This Row],[Regulatory Assessors]]=1,1,""),"")</f>
        <v/>
      </c>
      <c r="CO698" s="171" t="str">
        <f>IF(Table1[[#This Row],[Multiple audience]]&lt;&gt;1,IF(Table1[[#This Row],[Builders / Management]]=1,1,""),"")</f>
        <v/>
      </c>
      <c r="CP698" s="171" t="str">
        <f>IF(Table1[[#This Row],[Multiple audience]]&lt;&gt;1,IF(Table1[[#This Row],[Energy / Sus Assessors]]=1,1,""),"")</f>
        <v/>
      </c>
      <c r="CQ698" s="171" t="str">
        <f>IF(Table1[[#This Row],[Multiple audience]]&lt;&gt;1,IF(Table1[[#This Row],[Semi-skilled]]=1,1,""),"")</f>
        <v/>
      </c>
      <c r="CR698" s="171" t="str">
        <f>IF(Table1[[#This Row],[Multiple audience]]&lt;&gt;1,IF(Table1[[#This Row],[Trades]]=1,1,""),"")</f>
        <v/>
      </c>
      <c r="CS698" s="171" t="str">
        <f>IF(Table1[[#This Row],[Multiple audience]]&lt;&gt;1,IF(Table1[[#This Row],[Other]]=1,1,""),"")</f>
        <v/>
      </c>
      <c r="CT698" s="171" t="str">
        <f>IF(SUM(Table1[[#This Row],[General Audience]:[Other]])&gt;1,1,"")</f>
        <v/>
      </c>
      <c r="CU698" s="171" t="str">
        <f>IF(Table1[[#This Row],[Various  ]]&lt;&gt;1,IF(Table1[[#This Row],[Calculator / Software]]=1,1,""),"")</f>
        <v/>
      </c>
      <c r="CV698" s="171" t="str">
        <f>IF(Table1[[#This Row],[Various  ]]&lt;&gt;1,IF(Table1[[#This Row],[Information  ]]=1,1,""),"")</f>
        <v/>
      </c>
      <c r="CW698" s="171" t="str">
        <f>IF(Table1[[#This Row],[Various  ]]&lt;&gt;1,IF(Table1[[#This Row],[Interactive Tool]]=1,1,""),"")</f>
        <v/>
      </c>
      <c r="CX698" s="171" t="str">
        <f>IF(Table1[[#This Row],[Various  ]]&lt;&gt;1,IF(Table1[[#This Row],[Technical Specifications]]=1,1,""),"")</f>
        <v/>
      </c>
      <c r="CY698" s="171" t="str">
        <f>IF(Table1[[#This Row],[Various  ]]&lt;&gt;1,IF(Table1[[#This Row],[Training Resources]]=1,1,""),"")</f>
        <v/>
      </c>
      <c r="CZ698" s="171" t="str">
        <f>IF(Table1[[#This Row],[Various  ]]&lt;&gt;1,IF(Table1[[#This Row],[Toolbox]]=1,1,""),"")</f>
        <v/>
      </c>
      <c r="DA698" s="169" t="str">
        <f>IF(Table1[[#This Row],[Various  ]]&lt;&gt;1,IF(Table1[[#This Row],[Video]]=1,1,""),"")</f>
        <v/>
      </c>
      <c r="DB698" s="169" t="str">
        <f>IF(Table1[[#This Row],[Various  ]]&lt;&gt;1,IF(Table1[[#This Row],[Case study]]=1,1,""),"")</f>
        <v/>
      </c>
      <c r="DC698" s="169" t="str">
        <f>IF(Table1[[#This Row],[Various  ]]&lt;&gt;1,IF(Table1[[#This Row],[Other   ]]=1,1,""),"")</f>
        <v/>
      </c>
      <c r="DD698" s="169" t="str">
        <f>IF(Table1[[#This Row],[Various  ]]&lt;&gt;1,IF(Table1[[#This Row],[Standards]]=1,1,""),"")</f>
        <v/>
      </c>
      <c r="DE698" s="169" t="str">
        <f>IF(Table1[[#This Row],[Various]]=1,1,IF(SUM(Table1[[#This Row],[Calculator / Software]:[Standards]])&gt;1,1,""))</f>
        <v/>
      </c>
      <c r="DF698" s="169" t="str">
        <f>IF(Table1[[#This Row],[Multiple NCC links]]&lt;&gt;1,IF(Table1[[#This Row],[Design]]=1,1,""),"")</f>
        <v/>
      </c>
      <c r="DG698" s="169" t="str">
        <f>IF(Table1[[#This Row],[Multiple NCC links]]&lt;&gt;1,IF(Table1[[#This Row],[Assessment / Verification]]=1,1,""),"")</f>
        <v/>
      </c>
      <c r="DH698" s="169" t="str">
        <f>IF(Table1[[#This Row],[Multiple NCC links]]&lt;&gt;1,IF(Table1[[#This Row],[Climate Specific ]]=1,1,""),"")</f>
        <v/>
      </c>
      <c r="DI698" s="169" t="str">
        <f>IF(Table1[[#This Row],[Multiple NCC links]]&lt;&gt;1,IF(Table1[[#This Row],[Alterations / Additions]]=1,1,""),"")</f>
        <v/>
      </c>
      <c r="DJ698" s="169" t="str">
        <f>IF(Table1[[#This Row],[Multiple NCC links]]&lt;&gt;1,IF(Table1[[#This Row],[Glazing]]=1,1,""),"")</f>
        <v/>
      </c>
      <c r="DK698" s="169" t="str">
        <f>IF(Table1[[#This Row],[Multiple NCC links]]&lt;&gt;1,IF(Table1[[#This Row],[Building Fabric / Thermal / Sealing]]=1,1,""),"")</f>
        <v/>
      </c>
      <c r="DL698" s="169" t="str">
        <f>IF(Table1[[#This Row],[Multiple NCC links]]&lt;&gt;1,IF(Table1[[#This Row],[Lighting]]=1,1,""),"")</f>
        <v/>
      </c>
      <c r="DM698" s="169" t="str">
        <f>IF(Table1[[#This Row],[Multiple NCC links]]&lt;&gt;1,IF(Table1[[#This Row],[HVAC]]=1,1,""),"")</f>
        <v/>
      </c>
      <c r="DN698" s="169" t="str">
        <f>IF(Table1[[#This Row],[Multiple NCC links]]&lt;&gt;1,IF(Table1[[#This Row],[Services]]=1,1,""),"")</f>
        <v/>
      </c>
      <c r="DO698" s="169" t="str">
        <f>IF(Table1[[#This Row],[Multiple NCC links]]&lt;&gt;1,IF(Table1[[#This Row],[Maintenance &amp; Monitoring]]=1,1,""),"")</f>
        <v/>
      </c>
      <c r="DP698" s="169" t="str">
        <f>IF(Table1[[#This Row],[Multiple NCC links]]&lt;&gt;1,IF(Table1[[#This Row],[Hand over / Operations]]=1,1,""),"")</f>
        <v/>
      </c>
      <c r="DQ698" s="169" t="str">
        <f>IF(Table1[[#This Row],[Multiple NCC links]]&lt;&gt;1,IF(Table1[[#This Row],[As built assessment]]=1,1,""),"")</f>
        <v/>
      </c>
      <c r="DR698" s="169" t="str">
        <f>IF(Table1[[#This Row],[Multiple NCC links]]&lt;&gt;1,IF(Table1[[#This Row],[Beyond compliance]]=1,1,""),"")</f>
        <v/>
      </c>
      <c r="DS698" s="169" t="str">
        <f>IF(SUM(Table1[[#This Row],[Design]:[Beyond compliance]])&gt;1,1,"")</f>
        <v/>
      </c>
      <c r="DT698" s="169" t="str">
        <f>IF(Table1[[#This Row],[Both Residential &amp; Commercial4]]&lt;&gt;1,IF(Table1[[#This Row],[Residential]]=1,1,""),"")</f>
        <v/>
      </c>
      <c r="DU698" s="169" t="str">
        <f>IF(Table1[[#This Row],[Both Residential &amp; Commercial4]]&lt;&gt;1,IF(Table1[[#This Row],[Commercial]]=1,1,""),"")</f>
        <v/>
      </c>
      <c r="DV698" s="169" t="str">
        <f>Table1[[#This Row],[Residential &amp; Commercial]]</f>
        <v/>
      </c>
      <c r="DW698" s="169"/>
    </row>
    <row r="699" spans="1:127" s="49" customFormat="1" ht="20.25" thickTop="1" thickBot="1" x14ac:dyDescent="0.35">
      <c r="A699" s="97"/>
      <c r="B699" s="97"/>
      <c r="C699" s="88"/>
      <c r="D699" s="88"/>
      <c r="E699" s="176"/>
      <c r="F699" s="176"/>
      <c r="G699" s="176"/>
      <c r="H699" s="176"/>
      <c r="I699" s="90" t="str">
        <f>IF(AND(Table1[[#This Row],[General]]=1,Table1[[#This Row],[Beginner]]=1,Table1[[#This Row],[Intermediate]]=1,Table1[[#This Row],[Advanced]]=1),1,"")</f>
        <v/>
      </c>
      <c r="J699" s="90" t="str">
        <f>CONCATENATE(IF(Table1[[#This Row],[General]]=1,"General, ",""), IF(Table1[[#This Row],[Beginner]]=1,"Beginner, ",""),IF(Table1[[#This Row],[Intermediate]]=1,"Intermediate, ",""), IF(Table1[[#This Row],[Advanced]]=1,"Advanced",""))</f>
        <v/>
      </c>
      <c r="K699" s="91"/>
      <c r="L699" s="179"/>
      <c r="M699" s="91"/>
      <c r="N699" s="91"/>
      <c r="O699" s="159"/>
      <c r="P699" s="91"/>
      <c r="Q699" s="91"/>
      <c r="R699" s="91"/>
      <c r="S69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699" s="102"/>
      <c r="U699" s="102"/>
      <c r="V699" s="240"/>
      <c r="W699" s="240"/>
      <c r="X699" s="102"/>
      <c r="Y699" s="102"/>
      <c r="Z699" s="102"/>
      <c r="AA699" s="102"/>
      <c r="AB699" s="102"/>
      <c r="AC699" s="102"/>
      <c r="AD699" s="102"/>
      <c r="AE699" s="102"/>
      <c r="AF699" s="102"/>
      <c r="AG69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699" s="103"/>
      <c r="AI699" s="103"/>
      <c r="AJ699" s="103"/>
      <c r="AK699" s="74" t="str">
        <f>CONCATENATE(IF(Table1[[#This Row],[Digital]]=1,"Digital, ",""),IF(Table1[[#This Row],[Face to Face]]=1,"Face to face, ",""),IF(Table1[[#This Row],[Blended]]=1,"Blended",""))</f>
        <v/>
      </c>
      <c r="AL699" s="99"/>
      <c r="AM699" s="104"/>
      <c r="AN699" s="130"/>
      <c r="AO699" s="94"/>
      <c r="AP699" s="182"/>
      <c r="AQ699" s="94"/>
      <c r="AR699" s="94"/>
      <c r="AS699" s="94"/>
      <c r="AT699" s="94"/>
      <c r="AU699" s="94"/>
      <c r="AV699" s="182"/>
      <c r="AW699" s="182"/>
      <c r="AX699" s="182"/>
      <c r="AY699" s="94"/>
      <c r="AZ69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69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699" s="95"/>
      <c r="BC699" s="95"/>
      <c r="BD699" s="90" t="str">
        <f>IF(AND(Table1[[#This Row],[Residential]]=1,Table1[[#This Row],[Commercial]]=1),1,"")</f>
        <v/>
      </c>
      <c r="BE699" s="90" t="str">
        <f>CONCATENATE(IF(Table1[[#This Row],[Residential]]=1,"Residential, ",""),IF(Table1[[#This Row],[Commercial]]=1,"Commercial",""))</f>
        <v/>
      </c>
      <c r="BF699" s="94"/>
      <c r="BG699" s="94"/>
      <c r="BH699" s="94"/>
      <c r="BI699" s="94"/>
      <c r="BJ699" s="94"/>
      <c r="BK699" s="94"/>
      <c r="BL699" s="94"/>
      <c r="BM699" s="182"/>
      <c r="BN699" s="94"/>
      <c r="BO69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699" s="178"/>
      <c r="BQ699" s="120"/>
      <c r="BR699" s="132"/>
      <c r="BS699" s="120"/>
      <c r="BT699" s="175"/>
      <c r="BU699" s="175"/>
      <c r="BV699" s="175"/>
      <c r="BW699" s="121"/>
      <c r="BX699" s="121"/>
      <c r="BY699" s="121"/>
      <c r="BZ699" s="227"/>
      <c r="CA69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699" s="48">
        <f>COUNTIF(Table1[[#This Row],[Validity]:[Alignment with NCC (Yes=1,No=0)]],"N/A")</f>
        <v>0</v>
      </c>
      <c r="CC699" s="48">
        <f>IF(ISERROR(Table1[[#This Row],[Total Quality Score (out of 10)]]/(4-Table1[[#This Row],[N/A Count]])),0,Table1[[#This Row],[Total Quality Score (out of 10)]]/(4-Table1[[#This Row],[N/A Count]]))</f>
        <v>0</v>
      </c>
      <c r="CD699" s="106"/>
      <c r="CE699" s="106"/>
      <c r="CF699" s="172" t="str">
        <f>IF(SUM(Table1[[#This Row],[Multiple]:[Level (all)62]])&lt;1,IF(Table1[[#This Row],[General]]=1,1,""),"")</f>
        <v/>
      </c>
      <c r="CG699" s="172" t="str">
        <f>IF(SUM(Table1[[#This Row],[Multiple]:[Level (all)62]])&lt;1,IF(Table1[[#This Row],[Beginner]]=1,1,""),"")</f>
        <v/>
      </c>
      <c r="CH699" s="171" t="str">
        <f>IF(SUM(Table1[[#This Row],[Multiple]:[Level (all)62]])&lt;1,IF(Table1[[#This Row],[Intermediate]]=1,1,""),"")</f>
        <v/>
      </c>
      <c r="CI699" s="171" t="str">
        <f>IF(SUM(Table1[[#This Row],[Multiple]:[Level (all)62]])&lt;1,IF(Table1[[#This Row],[Advanced]]=1,1,""),"")</f>
        <v/>
      </c>
      <c r="CJ699" s="171" t="str">
        <f>IF(AND(SUM(Table1[[#This Row],[General]:[Advanced]])&lt;4,SUM(Table1[[#This Row],[General]:[Advanced]])&gt;1),1,"")</f>
        <v/>
      </c>
      <c r="CK699" s="171" t="str">
        <f>Table1[[#This Row],[Level (all)]]</f>
        <v/>
      </c>
      <c r="CL699" s="171" t="str">
        <f>IF(Table1[[#This Row],[Multiple audience]]&lt;&gt;1,IF(Table1[[#This Row],[General Audience]]=1,1,""),"")</f>
        <v/>
      </c>
      <c r="CM699" s="171" t="str">
        <f>IF(Table1[[#This Row],[Multiple audience]]&lt;&gt;1,IF(Table1[[#This Row],[Planners / Designers ]]=1,1,""),"")</f>
        <v/>
      </c>
      <c r="CN699" s="171" t="str">
        <f>IF(Table1[[#This Row],[Multiple audience]]&lt;&gt;1,IF(Table1[[#This Row],[Regulatory Assessors]]=1,1,""),"")</f>
        <v/>
      </c>
      <c r="CO699" s="171" t="str">
        <f>IF(Table1[[#This Row],[Multiple audience]]&lt;&gt;1,IF(Table1[[#This Row],[Builders / Management]]=1,1,""),"")</f>
        <v/>
      </c>
      <c r="CP699" s="171" t="str">
        <f>IF(Table1[[#This Row],[Multiple audience]]&lt;&gt;1,IF(Table1[[#This Row],[Energy / Sus Assessors]]=1,1,""),"")</f>
        <v/>
      </c>
      <c r="CQ699" s="171" t="str">
        <f>IF(Table1[[#This Row],[Multiple audience]]&lt;&gt;1,IF(Table1[[#This Row],[Semi-skilled]]=1,1,""),"")</f>
        <v/>
      </c>
      <c r="CR699" s="171" t="str">
        <f>IF(Table1[[#This Row],[Multiple audience]]&lt;&gt;1,IF(Table1[[#This Row],[Trades]]=1,1,""),"")</f>
        <v/>
      </c>
      <c r="CS699" s="171" t="str">
        <f>IF(Table1[[#This Row],[Multiple audience]]&lt;&gt;1,IF(Table1[[#This Row],[Other]]=1,1,""),"")</f>
        <v/>
      </c>
      <c r="CT699" s="171" t="str">
        <f>IF(SUM(Table1[[#This Row],[General Audience]:[Other]])&gt;1,1,"")</f>
        <v/>
      </c>
      <c r="CU699" s="171" t="str">
        <f>IF(Table1[[#This Row],[Various  ]]&lt;&gt;1,IF(Table1[[#This Row],[Calculator / Software]]=1,1,""),"")</f>
        <v/>
      </c>
      <c r="CV699" s="171" t="str">
        <f>IF(Table1[[#This Row],[Various  ]]&lt;&gt;1,IF(Table1[[#This Row],[Information  ]]=1,1,""),"")</f>
        <v/>
      </c>
      <c r="CW699" s="171" t="str">
        <f>IF(Table1[[#This Row],[Various  ]]&lt;&gt;1,IF(Table1[[#This Row],[Interactive Tool]]=1,1,""),"")</f>
        <v/>
      </c>
      <c r="CX699" s="171" t="str">
        <f>IF(Table1[[#This Row],[Various  ]]&lt;&gt;1,IF(Table1[[#This Row],[Technical Specifications]]=1,1,""),"")</f>
        <v/>
      </c>
      <c r="CY699" s="171" t="str">
        <f>IF(Table1[[#This Row],[Various  ]]&lt;&gt;1,IF(Table1[[#This Row],[Training Resources]]=1,1,""),"")</f>
        <v/>
      </c>
      <c r="CZ699" s="171" t="str">
        <f>IF(Table1[[#This Row],[Various  ]]&lt;&gt;1,IF(Table1[[#This Row],[Toolbox]]=1,1,""),"")</f>
        <v/>
      </c>
      <c r="DA699" s="169" t="str">
        <f>IF(Table1[[#This Row],[Various  ]]&lt;&gt;1,IF(Table1[[#This Row],[Video]]=1,1,""),"")</f>
        <v/>
      </c>
      <c r="DB699" s="169" t="str">
        <f>IF(Table1[[#This Row],[Various  ]]&lt;&gt;1,IF(Table1[[#This Row],[Case study]]=1,1,""),"")</f>
        <v/>
      </c>
      <c r="DC699" s="169" t="str">
        <f>IF(Table1[[#This Row],[Various  ]]&lt;&gt;1,IF(Table1[[#This Row],[Other   ]]=1,1,""),"")</f>
        <v/>
      </c>
      <c r="DD699" s="169" t="str">
        <f>IF(Table1[[#This Row],[Various  ]]&lt;&gt;1,IF(Table1[[#This Row],[Standards]]=1,1,""),"")</f>
        <v/>
      </c>
      <c r="DE699" s="169" t="str">
        <f>IF(Table1[[#This Row],[Various]]=1,1,IF(SUM(Table1[[#This Row],[Calculator / Software]:[Standards]])&gt;1,1,""))</f>
        <v/>
      </c>
      <c r="DF699" s="169" t="str">
        <f>IF(Table1[[#This Row],[Multiple NCC links]]&lt;&gt;1,IF(Table1[[#This Row],[Design]]=1,1,""),"")</f>
        <v/>
      </c>
      <c r="DG699" s="169" t="str">
        <f>IF(Table1[[#This Row],[Multiple NCC links]]&lt;&gt;1,IF(Table1[[#This Row],[Assessment / Verification]]=1,1,""),"")</f>
        <v/>
      </c>
      <c r="DH699" s="169" t="str">
        <f>IF(Table1[[#This Row],[Multiple NCC links]]&lt;&gt;1,IF(Table1[[#This Row],[Climate Specific ]]=1,1,""),"")</f>
        <v/>
      </c>
      <c r="DI699" s="169" t="str">
        <f>IF(Table1[[#This Row],[Multiple NCC links]]&lt;&gt;1,IF(Table1[[#This Row],[Alterations / Additions]]=1,1,""),"")</f>
        <v/>
      </c>
      <c r="DJ699" s="169" t="str">
        <f>IF(Table1[[#This Row],[Multiple NCC links]]&lt;&gt;1,IF(Table1[[#This Row],[Glazing]]=1,1,""),"")</f>
        <v/>
      </c>
      <c r="DK699" s="169" t="str">
        <f>IF(Table1[[#This Row],[Multiple NCC links]]&lt;&gt;1,IF(Table1[[#This Row],[Building Fabric / Thermal / Sealing]]=1,1,""),"")</f>
        <v/>
      </c>
      <c r="DL699" s="169" t="str">
        <f>IF(Table1[[#This Row],[Multiple NCC links]]&lt;&gt;1,IF(Table1[[#This Row],[Lighting]]=1,1,""),"")</f>
        <v/>
      </c>
      <c r="DM699" s="169" t="str">
        <f>IF(Table1[[#This Row],[Multiple NCC links]]&lt;&gt;1,IF(Table1[[#This Row],[HVAC]]=1,1,""),"")</f>
        <v/>
      </c>
      <c r="DN699" s="169" t="str">
        <f>IF(Table1[[#This Row],[Multiple NCC links]]&lt;&gt;1,IF(Table1[[#This Row],[Services]]=1,1,""),"")</f>
        <v/>
      </c>
      <c r="DO699" s="169" t="str">
        <f>IF(Table1[[#This Row],[Multiple NCC links]]&lt;&gt;1,IF(Table1[[#This Row],[Maintenance &amp; Monitoring]]=1,1,""),"")</f>
        <v/>
      </c>
      <c r="DP699" s="169" t="str">
        <f>IF(Table1[[#This Row],[Multiple NCC links]]&lt;&gt;1,IF(Table1[[#This Row],[Hand over / Operations]]=1,1,""),"")</f>
        <v/>
      </c>
      <c r="DQ699" s="169" t="str">
        <f>IF(Table1[[#This Row],[Multiple NCC links]]&lt;&gt;1,IF(Table1[[#This Row],[As built assessment]]=1,1,""),"")</f>
        <v/>
      </c>
      <c r="DR699" s="169" t="str">
        <f>IF(Table1[[#This Row],[Multiple NCC links]]&lt;&gt;1,IF(Table1[[#This Row],[Beyond compliance]]=1,1,""),"")</f>
        <v/>
      </c>
      <c r="DS699" s="169" t="str">
        <f>IF(SUM(Table1[[#This Row],[Design]:[Beyond compliance]])&gt;1,1,"")</f>
        <v/>
      </c>
      <c r="DT699" s="169" t="str">
        <f>IF(Table1[[#This Row],[Both Residential &amp; Commercial4]]&lt;&gt;1,IF(Table1[[#This Row],[Residential]]=1,1,""),"")</f>
        <v/>
      </c>
      <c r="DU699" s="169" t="str">
        <f>IF(Table1[[#This Row],[Both Residential &amp; Commercial4]]&lt;&gt;1,IF(Table1[[#This Row],[Commercial]]=1,1,""),"")</f>
        <v/>
      </c>
      <c r="DV699" s="169" t="str">
        <f>Table1[[#This Row],[Residential &amp; Commercial]]</f>
        <v/>
      </c>
      <c r="DW699" s="169"/>
    </row>
    <row r="700" spans="1:127" s="49" customFormat="1" ht="20.25" thickTop="1" thickBot="1" x14ac:dyDescent="0.35">
      <c r="A700" s="97"/>
      <c r="B700" s="97"/>
      <c r="C700" s="88"/>
      <c r="D700" s="88"/>
      <c r="E700" s="176"/>
      <c r="F700" s="176"/>
      <c r="G700" s="176"/>
      <c r="H700" s="176"/>
      <c r="I700" s="90" t="str">
        <f>IF(AND(Table1[[#This Row],[General]]=1,Table1[[#This Row],[Beginner]]=1,Table1[[#This Row],[Intermediate]]=1,Table1[[#This Row],[Advanced]]=1),1,"")</f>
        <v/>
      </c>
      <c r="J700" s="90" t="str">
        <f>CONCATENATE(IF(Table1[[#This Row],[General]]=1,"General, ",""), IF(Table1[[#This Row],[Beginner]]=1,"Beginner, ",""),IF(Table1[[#This Row],[Intermediate]]=1,"Intermediate, ",""), IF(Table1[[#This Row],[Advanced]]=1,"Advanced",""))</f>
        <v/>
      </c>
      <c r="K700" s="91"/>
      <c r="L700" s="179"/>
      <c r="M700" s="91"/>
      <c r="N700" s="91"/>
      <c r="O700" s="159"/>
      <c r="P700" s="91"/>
      <c r="Q700" s="91"/>
      <c r="R700" s="91"/>
      <c r="S70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00" s="102"/>
      <c r="U700" s="102"/>
      <c r="V700" s="240"/>
      <c r="W700" s="240"/>
      <c r="X700" s="102"/>
      <c r="Y700" s="102"/>
      <c r="Z700" s="102"/>
      <c r="AA700" s="102"/>
      <c r="AB700" s="102"/>
      <c r="AC700" s="102"/>
      <c r="AD700" s="102"/>
      <c r="AE700" s="102"/>
      <c r="AF700" s="102"/>
      <c r="AG70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00" s="103"/>
      <c r="AI700" s="103"/>
      <c r="AJ700" s="103"/>
      <c r="AK700" s="74" t="str">
        <f>CONCATENATE(IF(Table1[[#This Row],[Digital]]=1,"Digital, ",""),IF(Table1[[#This Row],[Face to Face]]=1,"Face to face, ",""),IF(Table1[[#This Row],[Blended]]=1,"Blended",""))</f>
        <v/>
      </c>
      <c r="AL700" s="99"/>
      <c r="AM700" s="104"/>
      <c r="AN700" s="130"/>
      <c r="AO700" s="94"/>
      <c r="AP700" s="182"/>
      <c r="AQ700" s="94"/>
      <c r="AR700" s="94"/>
      <c r="AS700" s="94"/>
      <c r="AT700" s="94"/>
      <c r="AU700" s="94"/>
      <c r="AV700" s="182"/>
      <c r="AW700" s="182"/>
      <c r="AX700" s="182"/>
      <c r="AY700" s="94"/>
      <c r="AZ70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0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00" s="95"/>
      <c r="BC700" s="95"/>
      <c r="BD700" s="90" t="str">
        <f>IF(AND(Table1[[#This Row],[Residential]]=1,Table1[[#This Row],[Commercial]]=1),1,"")</f>
        <v/>
      </c>
      <c r="BE700" s="90" t="str">
        <f>CONCATENATE(IF(Table1[[#This Row],[Residential]]=1,"Residential, ",""),IF(Table1[[#This Row],[Commercial]]=1,"Commercial",""))</f>
        <v/>
      </c>
      <c r="BF700" s="94"/>
      <c r="BG700" s="94"/>
      <c r="BH700" s="94"/>
      <c r="BI700" s="94"/>
      <c r="BJ700" s="94"/>
      <c r="BK700" s="94"/>
      <c r="BL700" s="94"/>
      <c r="BM700" s="182"/>
      <c r="BN700" s="94"/>
      <c r="BO70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00" s="178"/>
      <c r="BQ700" s="120"/>
      <c r="BR700" s="132"/>
      <c r="BS700" s="120"/>
      <c r="BT700" s="175"/>
      <c r="BU700" s="175"/>
      <c r="BV700" s="175"/>
      <c r="BW700" s="121"/>
      <c r="BX700" s="121"/>
      <c r="BY700" s="121"/>
      <c r="BZ700" s="227"/>
      <c r="CA70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00" s="48">
        <f>COUNTIF(Table1[[#This Row],[Validity]:[Alignment with NCC (Yes=1,No=0)]],"N/A")</f>
        <v>0</v>
      </c>
      <c r="CC700" s="48">
        <f>IF(ISERROR(Table1[[#This Row],[Total Quality Score (out of 10)]]/(4-Table1[[#This Row],[N/A Count]])),0,Table1[[#This Row],[Total Quality Score (out of 10)]]/(4-Table1[[#This Row],[N/A Count]]))</f>
        <v>0</v>
      </c>
      <c r="CD700" s="106"/>
      <c r="CE700" s="106"/>
      <c r="CF700" s="172" t="str">
        <f>IF(SUM(Table1[[#This Row],[Multiple]:[Level (all)62]])&lt;1,IF(Table1[[#This Row],[General]]=1,1,""),"")</f>
        <v/>
      </c>
      <c r="CG700" s="172" t="str">
        <f>IF(SUM(Table1[[#This Row],[Multiple]:[Level (all)62]])&lt;1,IF(Table1[[#This Row],[Beginner]]=1,1,""),"")</f>
        <v/>
      </c>
      <c r="CH700" s="171" t="str">
        <f>IF(SUM(Table1[[#This Row],[Multiple]:[Level (all)62]])&lt;1,IF(Table1[[#This Row],[Intermediate]]=1,1,""),"")</f>
        <v/>
      </c>
      <c r="CI700" s="171" t="str">
        <f>IF(SUM(Table1[[#This Row],[Multiple]:[Level (all)62]])&lt;1,IF(Table1[[#This Row],[Advanced]]=1,1,""),"")</f>
        <v/>
      </c>
      <c r="CJ700" s="171" t="str">
        <f>IF(AND(SUM(Table1[[#This Row],[General]:[Advanced]])&lt;4,SUM(Table1[[#This Row],[General]:[Advanced]])&gt;1),1,"")</f>
        <v/>
      </c>
      <c r="CK700" s="171" t="str">
        <f>Table1[[#This Row],[Level (all)]]</f>
        <v/>
      </c>
      <c r="CL700" s="171" t="str">
        <f>IF(Table1[[#This Row],[Multiple audience]]&lt;&gt;1,IF(Table1[[#This Row],[General Audience]]=1,1,""),"")</f>
        <v/>
      </c>
      <c r="CM700" s="171" t="str">
        <f>IF(Table1[[#This Row],[Multiple audience]]&lt;&gt;1,IF(Table1[[#This Row],[Planners / Designers ]]=1,1,""),"")</f>
        <v/>
      </c>
      <c r="CN700" s="171" t="str">
        <f>IF(Table1[[#This Row],[Multiple audience]]&lt;&gt;1,IF(Table1[[#This Row],[Regulatory Assessors]]=1,1,""),"")</f>
        <v/>
      </c>
      <c r="CO700" s="171" t="str">
        <f>IF(Table1[[#This Row],[Multiple audience]]&lt;&gt;1,IF(Table1[[#This Row],[Builders / Management]]=1,1,""),"")</f>
        <v/>
      </c>
      <c r="CP700" s="171" t="str">
        <f>IF(Table1[[#This Row],[Multiple audience]]&lt;&gt;1,IF(Table1[[#This Row],[Energy / Sus Assessors]]=1,1,""),"")</f>
        <v/>
      </c>
      <c r="CQ700" s="171" t="str">
        <f>IF(Table1[[#This Row],[Multiple audience]]&lt;&gt;1,IF(Table1[[#This Row],[Semi-skilled]]=1,1,""),"")</f>
        <v/>
      </c>
      <c r="CR700" s="171" t="str">
        <f>IF(Table1[[#This Row],[Multiple audience]]&lt;&gt;1,IF(Table1[[#This Row],[Trades]]=1,1,""),"")</f>
        <v/>
      </c>
      <c r="CS700" s="171" t="str">
        <f>IF(Table1[[#This Row],[Multiple audience]]&lt;&gt;1,IF(Table1[[#This Row],[Other]]=1,1,""),"")</f>
        <v/>
      </c>
      <c r="CT700" s="171" t="str">
        <f>IF(SUM(Table1[[#This Row],[General Audience]:[Other]])&gt;1,1,"")</f>
        <v/>
      </c>
      <c r="CU700" s="171" t="str">
        <f>IF(Table1[[#This Row],[Various  ]]&lt;&gt;1,IF(Table1[[#This Row],[Calculator / Software]]=1,1,""),"")</f>
        <v/>
      </c>
      <c r="CV700" s="171" t="str">
        <f>IF(Table1[[#This Row],[Various  ]]&lt;&gt;1,IF(Table1[[#This Row],[Information  ]]=1,1,""),"")</f>
        <v/>
      </c>
      <c r="CW700" s="171" t="str">
        <f>IF(Table1[[#This Row],[Various  ]]&lt;&gt;1,IF(Table1[[#This Row],[Interactive Tool]]=1,1,""),"")</f>
        <v/>
      </c>
      <c r="CX700" s="171" t="str">
        <f>IF(Table1[[#This Row],[Various  ]]&lt;&gt;1,IF(Table1[[#This Row],[Technical Specifications]]=1,1,""),"")</f>
        <v/>
      </c>
      <c r="CY700" s="171" t="str">
        <f>IF(Table1[[#This Row],[Various  ]]&lt;&gt;1,IF(Table1[[#This Row],[Training Resources]]=1,1,""),"")</f>
        <v/>
      </c>
      <c r="CZ700" s="171" t="str">
        <f>IF(Table1[[#This Row],[Various  ]]&lt;&gt;1,IF(Table1[[#This Row],[Toolbox]]=1,1,""),"")</f>
        <v/>
      </c>
      <c r="DA700" s="169" t="str">
        <f>IF(Table1[[#This Row],[Various  ]]&lt;&gt;1,IF(Table1[[#This Row],[Video]]=1,1,""),"")</f>
        <v/>
      </c>
      <c r="DB700" s="169" t="str">
        <f>IF(Table1[[#This Row],[Various  ]]&lt;&gt;1,IF(Table1[[#This Row],[Case study]]=1,1,""),"")</f>
        <v/>
      </c>
      <c r="DC700" s="169" t="str">
        <f>IF(Table1[[#This Row],[Various  ]]&lt;&gt;1,IF(Table1[[#This Row],[Other   ]]=1,1,""),"")</f>
        <v/>
      </c>
      <c r="DD700" s="169" t="str">
        <f>IF(Table1[[#This Row],[Various  ]]&lt;&gt;1,IF(Table1[[#This Row],[Standards]]=1,1,""),"")</f>
        <v/>
      </c>
      <c r="DE700" s="169" t="str">
        <f>IF(Table1[[#This Row],[Various]]=1,1,IF(SUM(Table1[[#This Row],[Calculator / Software]:[Standards]])&gt;1,1,""))</f>
        <v/>
      </c>
      <c r="DF700" s="169" t="str">
        <f>IF(Table1[[#This Row],[Multiple NCC links]]&lt;&gt;1,IF(Table1[[#This Row],[Design]]=1,1,""),"")</f>
        <v/>
      </c>
      <c r="DG700" s="169" t="str">
        <f>IF(Table1[[#This Row],[Multiple NCC links]]&lt;&gt;1,IF(Table1[[#This Row],[Assessment / Verification]]=1,1,""),"")</f>
        <v/>
      </c>
      <c r="DH700" s="169" t="str">
        <f>IF(Table1[[#This Row],[Multiple NCC links]]&lt;&gt;1,IF(Table1[[#This Row],[Climate Specific ]]=1,1,""),"")</f>
        <v/>
      </c>
      <c r="DI700" s="169" t="str">
        <f>IF(Table1[[#This Row],[Multiple NCC links]]&lt;&gt;1,IF(Table1[[#This Row],[Alterations / Additions]]=1,1,""),"")</f>
        <v/>
      </c>
      <c r="DJ700" s="169" t="str">
        <f>IF(Table1[[#This Row],[Multiple NCC links]]&lt;&gt;1,IF(Table1[[#This Row],[Glazing]]=1,1,""),"")</f>
        <v/>
      </c>
      <c r="DK700" s="169" t="str">
        <f>IF(Table1[[#This Row],[Multiple NCC links]]&lt;&gt;1,IF(Table1[[#This Row],[Building Fabric / Thermal / Sealing]]=1,1,""),"")</f>
        <v/>
      </c>
      <c r="DL700" s="169" t="str">
        <f>IF(Table1[[#This Row],[Multiple NCC links]]&lt;&gt;1,IF(Table1[[#This Row],[Lighting]]=1,1,""),"")</f>
        <v/>
      </c>
      <c r="DM700" s="169" t="str">
        <f>IF(Table1[[#This Row],[Multiple NCC links]]&lt;&gt;1,IF(Table1[[#This Row],[HVAC]]=1,1,""),"")</f>
        <v/>
      </c>
      <c r="DN700" s="169" t="str">
        <f>IF(Table1[[#This Row],[Multiple NCC links]]&lt;&gt;1,IF(Table1[[#This Row],[Services]]=1,1,""),"")</f>
        <v/>
      </c>
      <c r="DO700" s="169" t="str">
        <f>IF(Table1[[#This Row],[Multiple NCC links]]&lt;&gt;1,IF(Table1[[#This Row],[Maintenance &amp; Monitoring]]=1,1,""),"")</f>
        <v/>
      </c>
      <c r="DP700" s="169" t="str">
        <f>IF(Table1[[#This Row],[Multiple NCC links]]&lt;&gt;1,IF(Table1[[#This Row],[Hand over / Operations]]=1,1,""),"")</f>
        <v/>
      </c>
      <c r="DQ700" s="169" t="str">
        <f>IF(Table1[[#This Row],[Multiple NCC links]]&lt;&gt;1,IF(Table1[[#This Row],[As built assessment]]=1,1,""),"")</f>
        <v/>
      </c>
      <c r="DR700" s="169" t="str">
        <f>IF(Table1[[#This Row],[Multiple NCC links]]&lt;&gt;1,IF(Table1[[#This Row],[Beyond compliance]]=1,1,""),"")</f>
        <v/>
      </c>
      <c r="DS700" s="169" t="str">
        <f>IF(SUM(Table1[[#This Row],[Design]:[Beyond compliance]])&gt;1,1,"")</f>
        <v/>
      </c>
      <c r="DT700" s="169" t="str">
        <f>IF(Table1[[#This Row],[Both Residential &amp; Commercial4]]&lt;&gt;1,IF(Table1[[#This Row],[Residential]]=1,1,""),"")</f>
        <v/>
      </c>
      <c r="DU700" s="169" t="str">
        <f>IF(Table1[[#This Row],[Both Residential &amp; Commercial4]]&lt;&gt;1,IF(Table1[[#This Row],[Commercial]]=1,1,""),"")</f>
        <v/>
      </c>
      <c r="DV700" s="169" t="str">
        <f>Table1[[#This Row],[Residential &amp; Commercial]]</f>
        <v/>
      </c>
      <c r="DW700" s="169"/>
    </row>
    <row r="701" spans="1:127" s="49" customFormat="1" ht="20.25" thickTop="1" thickBot="1" x14ac:dyDescent="0.35">
      <c r="A701" s="97"/>
      <c r="B701" s="97"/>
      <c r="C701" s="88"/>
      <c r="D701" s="88"/>
      <c r="E701" s="176"/>
      <c r="F701" s="176"/>
      <c r="G701" s="176"/>
      <c r="H701" s="176"/>
      <c r="I701" s="90" t="str">
        <f>IF(AND(Table1[[#This Row],[General]]=1,Table1[[#This Row],[Beginner]]=1,Table1[[#This Row],[Intermediate]]=1,Table1[[#This Row],[Advanced]]=1),1,"")</f>
        <v/>
      </c>
      <c r="J701" s="90" t="str">
        <f>CONCATENATE(IF(Table1[[#This Row],[General]]=1,"General, ",""), IF(Table1[[#This Row],[Beginner]]=1,"Beginner, ",""),IF(Table1[[#This Row],[Intermediate]]=1,"Intermediate, ",""), IF(Table1[[#This Row],[Advanced]]=1,"Advanced",""))</f>
        <v/>
      </c>
      <c r="K701" s="91"/>
      <c r="L701" s="179"/>
      <c r="M701" s="91"/>
      <c r="N701" s="91"/>
      <c r="O701" s="159"/>
      <c r="P701" s="91"/>
      <c r="Q701" s="91"/>
      <c r="R701" s="91"/>
      <c r="S70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01" s="102"/>
      <c r="U701" s="102"/>
      <c r="V701" s="240"/>
      <c r="W701" s="240"/>
      <c r="X701" s="102"/>
      <c r="Y701" s="102"/>
      <c r="Z701" s="102"/>
      <c r="AA701" s="102"/>
      <c r="AB701" s="102"/>
      <c r="AC701" s="102"/>
      <c r="AD701" s="102"/>
      <c r="AE701" s="102"/>
      <c r="AF701" s="102"/>
      <c r="AG70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01" s="103"/>
      <c r="AI701" s="103"/>
      <c r="AJ701" s="103"/>
      <c r="AK701" s="74" t="str">
        <f>CONCATENATE(IF(Table1[[#This Row],[Digital]]=1,"Digital, ",""),IF(Table1[[#This Row],[Face to Face]]=1,"Face to face, ",""),IF(Table1[[#This Row],[Blended]]=1,"Blended",""))</f>
        <v/>
      </c>
      <c r="AL701" s="99"/>
      <c r="AM701" s="104"/>
      <c r="AN701" s="130"/>
      <c r="AO701" s="94"/>
      <c r="AP701" s="182"/>
      <c r="AQ701" s="94"/>
      <c r="AR701" s="94"/>
      <c r="AS701" s="94"/>
      <c r="AT701" s="94"/>
      <c r="AU701" s="94"/>
      <c r="AV701" s="182"/>
      <c r="AW701" s="182"/>
      <c r="AX701" s="182"/>
      <c r="AY701" s="94"/>
      <c r="AZ70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0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01" s="95"/>
      <c r="BC701" s="95"/>
      <c r="BD701" s="90" t="str">
        <f>IF(AND(Table1[[#This Row],[Residential]]=1,Table1[[#This Row],[Commercial]]=1),1,"")</f>
        <v/>
      </c>
      <c r="BE701" s="90" t="str">
        <f>CONCATENATE(IF(Table1[[#This Row],[Residential]]=1,"Residential, ",""),IF(Table1[[#This Row],[Commercial]]=1,"Commercial",""))</f>
        <v/>
      </c>
      <c r="BF701" s="94"/>
      <c r="BG701" s="94"/>
      <c r="BH701" s="94"/>
      <c r="BI701" s="94"/>
      <c r="BJ701" s="94"/>
      <c r="BK701" s="94"/>
      <c r="BL701" s="94"/>
      <c r="BM701" s="182"/>
      <c r="BN701" s="94"/>
      <c r="BO70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01" s="178"/>
      <c r="BQ701" s="120"/>
      <c r="BR701" s="132"/>
      <c r="BS701" s="120"/>
      <c r="BT701" s="175"/>
      <c r="BU701" s="175"/>
      <c r="BV701" s="175"/>
      <c r="BW701" s="121"/>
      <c r="BX701" s="121"/>
      <c r="BY701" s="121"/>
      <c r="BZ701" s="227"/>
      <c r="CA70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01" s="48">
        <f>COUNTIF(Table1[[#This Row],[Validity]:[Alignment with NCC (Yes=1,No=0)]],"N/A")</f>
        <v>0</v>
      </c>
      <c r="CC701" s="48">
        <f>IF(ISERROR(Table1[[#This Row],[Total Quality Score (out of 10)]]/(4-Table1[[#This Row],[N/A Count]])),0,Table1[[#This Row],[Total Quality Score (out of 10)]]/(4-Table1[[#This Row],[N/A Count]]))</f>
        <v>0</v>
      </c>
      <c r="CD701" s="106"/>
      <c r="CE701" s="106"/>
      <c r="CF701" s="172" t="str">
        <f>IF(SUM(Table1[[#This Row],[Multiple]:[Level (all)62]])&lt;1,IF(Table1[[#This Row],[General]]=1,1,""),"")</f>
        <v/>
      </c>
      <c r="CG701" s="172" t="str">
        <f>IF(SUM(Table1[[#This Row],[Multiple]:[Level (all)62]])&lt;1,IF(Table1[[#This Row],[Beginner]]=1,1,""),"")</f>
        <v/>
      </c>
      <c r="CH701" s="171" t="str">
        <f>IF(SUM(Table1[[#This Row],[Multiple]:[Level (all)62]])&lt;1,IF(Table1[[#This Row],[Intermediate]]=1,1,""),"")</f>
        <v/>
      </c>
      <c r="CI701" s="171" t="str">
        <f>IF(SUM(Table1[[#This Row],[Multiple]:[Level (all)62]])&lt;1,IF(Table1[[#This Row],[Advanced]]=1,1,""),"")</f>
        <v/>
      </c>
      <c r="CJ701" s="171" t="str">
        <f>IF(AND(SUM(Table1[[#This Row],[General]:[Advanced]])&lt;4,SUM(Table1[[#This Row],[General]:[Advanced]])&gt;1),1,"")</f>
        <v/>
      </c>
      <c r="CK701" s="171" t="str">
        <f>Table1[[#This Row],[Level (all)]]</f>
        <v/>
      </c>
      <c r="CL701" s="171" t="str">
        <f>IF(Table1[[#This Row],[Multiple audience]]&lt;&gt;1,IF(Table1[[#This Row],[General Audience]]=1,1,""),"")</f>
        <v/>
      </c>
      <c r="CM701" s="171" t="str">
        <f>IF(Table1[[#This Row],[Multiple audience]]&lt;&gt;1,IF(Table1[[#This Row],[Planners / Designers ]]=1,1,""),"")</f>
        <v/>
      </c>
      <c r="CN701" s="171" t="str">
        <f>IF(Table1[[#This Row],[Multiple audience]]&lt;&gt;1,IF(Table1[[#This Row],[Regulatory Assessors]]=1,1,""),"")</f>
        <v/>
      </c>
      <c r="CO701" s="171" t="str">
        <f>IF(Table1[[#This Row],[Multiple audience]]&lt;&gt;1,IF(Table1[[#This Row],[Builders / Management]]=1,1,""),"")</f>
        <v/>
      </c>
      <c r="CP701" s="171" t="str">
        <f>IF(Table1[[#This Row],[Multiple audience]]&lt;&gt;1,IF(Table1[[#This Row],[Energy / Sus Assessors]]=1,1,""),"")</f>
        <v/>
      </c>
      <c r="CQ701" s="171" t="str">
        <f>IF(Table1[[#This Row],[Multiple audience]]&lt;&gt;1,IF(Table1[[#This Row],[Semi-skilled]]=1,1,""),"")</f>
        <v/>
      </c>
      <c r="CR701" s="171" t="str">
        <f>IF(Table1[[#This Row],[Multiple audience]]&lt;&gt;1,IF(Table1[[#This Row],[Trades]]=1,1,""),"")</f>
        <v/>
      </c>
      <c r="CS701" s="171" t="str">
        <f>IF(Table1[[#This Row],[Multiple audience]]&lt;&gt;1,IF(Table1[[#This Row],[Other]]=1,1,""),"")</f>
        <v/>
      </c>
      <c r="CT701" s="171" t="str">
        <f>IF(SUM(Table1[[#This Row],[General Audience]:[Other]])&gt;1,1,"")</f>
        <v/>
      </c>
      <c r="CU701" s="171" t="str">
        <f>IF(Table1[[#This Row],[Various  ]]&lt;&gt;1,IF(Table1[[#This Row],[Calculator / Software]]=1,1,""),"")</f>
        <v/>
      </c>
      <c r="CV701" s="171" t="str">
        <f>IF(Table1[[#This Row],[Various  ]]&lt;&gt;1,IF(Table1[[#This Row],[Information  ]]=1,1,""),"")</f>
        <v/>
      </c>
      <c r="CW701" s="171" t="str">
        <f>IF(Table1[[#This Row],[Various  ]]&lt;&gt;1,IF(Table1[[#This Row],[Interactive Tool]]=1,1,""),"")</f>
        <v/>
      </c>
      <c r="CX701" s="171" t="str">
        <f>IF(Table1[[#This Row],[Various  ]]&lt;&gt;1,IF(Table1[[#This Row],[Technical Specifications]]=1,1,""),"")</f>
        <v/>
      </c>
      <c r="CY701" s="171" t="str">
        <f>IF(Table1[[#This Row],[Various  ]]&lt;&gt;1,IF(Table1[[#This Row],[Training Resources]]=1,1,""),"")</f>
        <v/>
      </c>
      <c r="CZ701" s="171" t="str">
        <f>IF(Table1[[#This Row],[Various  ]]&lt;&gt;1,IF(Table1[[#This Row],[Toolbox]]=1,1,""),"")</f>
        <v/>
      </c>
      <c r="DA701" s="169" t="str">
        <f>IF(Table1[[#This Row],[Various  ]]&lt;&gt;1,IF(Table1[[#This Row],[Video]]=1,1,""),"")</f>
        <v/>
      </c>
      <c r="DB701" s="169" t="str">
        <f>IF(Table1[[#This Row],[Various  ]]&lt;&gt;1,IF(Table1[[#This Row],[Case study]]=1,1,""),"")</f>
        <v/>
      </c>
      <c r="DC701" s="169" t="str">
        <f>IF(Table1[[#This Row],[Various  ]]&lt;&gt;1,IF(Table1[[#This Row],[Other   ]]=1,1,""),"")</f>
        <v/>
      </c>
      <c r="DD701" s="169" t="str">
        <f>IF(Table1[[#This Row],[Various  ]]&lt;&gt;1,IF(Table1[[#This Row],[Standards]]=1,1,""),"")</f>
        <v/>
      </c>
      <c r="DE701" s="169" t="str">
        <f>IF(Table1[[#This Row],[Various]]=1,1,IF(SUM(Table1[[#This Row],[Calculator / Software]:[Standards]])&gt;1,1,""))</f>
        <v/>
      </c>
      <c r="DF701" s="169" t="str">
        <f>IF(Table1[[#This Row],[Multiple NCC links]]&lt;&gt;1,IF(Table1[[#This Row],[Design]]=1,1,""),"")</f>
        <v/>
      </c>
      <c r="DG701" s="169" t="str">
        <f>IF(Table1[[#This Row],[Multiple NCC links]]&lt;&gt;1,IF(Table1[[#This Row],[Assessment / Verification]]=1,1,""),"")</f>
        <v/>
      </c>
      <c r="DH701" s="169" t="str">
        <f>IF(Table1[[#This Row],[Multiple NCC links]]&lt;&gt;1,IF(Table1[[#This Row],[Climate Specific ]]=1,1,""),"")</f>
        <v/>
      </c>
      <c r="DI701" s="169" t="str">
        <f>IF(Table1[[#This Row],[Multiple NCC links]]&lt;&gt;1,IF(Table1[[#This Row],[Alterations / Additions]]=1,1,""),"")</f>
        <v/>
      </c>
      <c r="DJ701" s="169" t="str">
        <f>IF(Table1[[#This Row],[Multiple NCC links]]&lt;&gt;1,IF(Table1[[#This Row],[Glazing]]=1,1,""),"")</f>
        <v/>
      </c>
      <c r="DK701" s="169" t="str">
        <f>IF(Table1[[#This Row],[Multiple NCC links]]&lt;&gt;1,IF(Table1[[#This Row],[Building Fabric / Thermal / Sealing]]=1,1,""),"")</f>
        <v/>
      </c>
      <c r="DL701" s="169" t="str">
        <f>IF(Table1[[#This Row],[Multiple NCC links]]&lt;&gt;1,IF(Table1[[#This Row],[Lighting]]=1,1,""),"")</f>
        <v/>
      </c>
      <c r="DM701" s="169" t="str">
        <f>IF(Table1[[#This Row],[Multiple NCC links]]&lt;&gt;1,IF(Table1[[#This Row],[HVAC]]=1,1,""),"")</f>
        <v/>
      </c>
      <c r="DN701" s="169" t="str">
        <f>IF(Table1[[#This Row],[Multiple NCC links]]&lt;&gt;1,IF(Table1[[#This Row],[Services]]=1,1,""),"")</f>
        <v/>
      </c>
      <c r="DO701" s="169" t="str">
        <f>IF(Table1[[#This Row],[Multiple NCC links]]&lt;&gt;1,IF(Table1[[#This Row],[Maintenance &amp; Monitoring]]=1,1,""),"")</f>
        <v/>
      </c>
      <c r="DP701" s="169" t="str">
        <f>IF(Table1[[#This Row],[Multiple NCC links]]&lt;&gt;1,IF(Table1[[#This Row],[Hand over / Operations]]=1,1,""),"")</f>
        <v/>
      </c>
      <c r="DQ701" s="169" t="str">
        <f>IF(Table1[[#This Row],[Multiple NCC links]]&lt;&gt;1,IF(Table1[[#This Row],[As built assessment]]=1,1,""),"")</f>
        <v/>
      </c>
      <c r="DR701" s="169" t="str">
        <f>IF(Table1[[#This Row],[Multiple NCC links]]&lt;&gt;1,IF(Table1[[#This Row],[Beyond compliance]]=1,1,""),"")</f>
        <v/>
      </c>
      <c r="DS701" s="169" t="str">
        <f>IF(SUM(Table1[[#This Row],[Design]:[Beyond compliance]])&gt;1,1,"")</f>
        <v/>
      </c>
      <c r="DT701" s="169" t="str">
        <f>IF(Table1[[#This Row],[Both Residential &amp; Commercial4]]&lt;&gt;1,IF(Table1[[#This Row],[Residential]]=1,1,""),"")</f>
        <v/>
      </c>
      <c r="DU701" s="169" t="str">
        <f>IF(Table1[[#This Row],[Both Residential &amp; Commercial4]]&lt;&gt;1,IF(Table1[[#This Row],[Commercial]]=1,1,""),"")</f>
        <v/>
      </c>
      <c r="DV701" s="169" t="str">
        <f>Table1[[#This Row],[Residential &amp; Commercial]]</f>
        <v/>
      </c>
      <c r="DW701" s="169"/>
    </row>
    <row r="702" spans="1:127" s="49" customFormat="1" ht="20.25" thickTop="1" thickBot="1" x14ac:dyDescent="0.35">
      <c r="A702" s="97"/>
      <c r="B702" s="97"/>
      <c r="C702" s="88"/>
      <c r="D702" s="88"/>
      <c r="E702" s="176"/>
      <c r="F702" s="176"/>
      <c r="G702" s="176"/>
      <c r="H702" s="176"/>
      <c r="I702" s="90" t="str">
        <f>IF(AND(Table1[[#This Row],[General]]=1,Table1[[#This Row],[Beginner]]=1,Table1[[#This Row],[Intermediate]]=1,Table1[[#This Row],[Advanced]]=1),1,"")</f>
        <v/>
      </c>
      <c r="J702" s="90" t="str">
        <f>CONCATENATE(IF(Table1[[#This Row],[General]]=1,"General, ",""), IF(Table1[[#This Row],[Beginner]]=1,"Beginner, ",""),IF(Table1[[#This Row],[Intermediate]]=1,"Intermediate, ",""), IF(Table1[[#This Row],[Advanced]]=1,"Advanced",""))</f>
        <v/>
      </c>
      <c r="K702" s="91"/>
      <c r="L702" s="179"/>
      <c r="M702" s="91"/>
      <c r="N702" s="91"/>
      <c r="O702" s="159"/>
      <c r="P702" s="91"/>
      <c r="Q702" s="91"/>
      <c r="R702" s="91"/>
      <c r="S70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02" s="102"/>
      <c r="U702" s="102"/>
      <c r="V702" s="240"/>
      <c r="W702" s="240"/>
      <c r="X702" s="102"/>
      <c r="Y702" s="102"/>
      <c r="Z702" s="102"/>
      <c r="AA702" s="102"/>
      <c r="AB702" s="102"/>
      <c r="AC702" s="102"/>
      <c r="AD702" s="102"/>
      <c r="AE702" s="102"/>
      <c r="AF702" s="102"/>
      <c r="AG70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02" s="103"/>
      <c r="AI702" s="103"/>
      <c r="AJ702" s="103"/>
      <c r="AK702" s="74" t="str">
        <f>CONCATENATE(IF(Table1[[#This Row],[Digital]]=1,"Digital, ",""),IF(Table1[[#This Row],[Face to Face]]=1,"Face to face, ",""),IF(Table1[[#This Row],[Blended]]=1,"Blended",""))</f>
        <v/>
      </c>
      <c r="AL702" s="99"/>
      <c r="AM702" s="104"/>
      <c r="AN702" s="130"/>
      <c r="AO702" s="94"/>
      <c r="AP702" s="182"/>
      <c r="AQ702" s="94"/>
      <c r="AR702" s="94"/>
      <c r="AS702" s="94"/>
      <c r="AT702" s="94"/>
      <c r="AU702" s="94"/>
      <c r="AV702" s="182"/>
      <c r="AW702" s="182"/>
      <c r="AX702" s="182"/>
      <c r="AY702" s="94"/>
      <c r="AZ70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0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02" s="95"/>
      <c r="BC702" s="95"/>
      <c r="BD702" s="90" t="str">
        <f>IF(AND(Table1[[#This Row],[Residential]]=1,Table1[[#This Row],[Commercial]]=1),1,"")</f>
        <v/>
      </c>
      <c r="BE702" s="90" t="str">
        <f>CONCATENATE(IF(Table1[[#This Row],[Residential]]=1,"Residential, ",""),IF(Table1[[#This Row],[Commercial]]=1,"Commercial",""))</f>
        <v/>
      </c>
      <c r="BF702" s="94"/>
      <c r="BG702" s="94"/>
      <c r="BH702" s="94"/>
      <c r="BI702" s="94"/>
      <c r="BJ702" s="94"/>
      <c r="BK702" s="94"/>
      <c r="BL702" s="94"/>
      <c r="BM702" s="182"/>
      <c r="BN702" s="94"/>
      <c r="BO70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02" s="178"/>
      <c r="BQ702" s="120"/>
      <c r="BR702" s="132"/>
      <c r="BS702" s="120"/>
      <c r="BT702" s="175"/>
      <c r="BU702" s="175"/>
      <c r="BV702" s="175"/>
      <c r="BW702" s="121"/>
      <c r="BX702" s="121"/>
      <c r="BY702" s="121"/>
      <c r="BZ702" s="227"/>
      <c r="CA70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02" s="48">
        <f>COUNTIF(Table1[[#This Row],[Validity]:[Alignment with NCC (Yes=1,No=0)]],"N/A")</f>
        <v>0</v>
      </c>
      <c r="CC702" s="48">
        <f>IF(ISERROR(Table1[[#This Row],[Total Quality Score (out of 10)]]/(4-Table1[[#This Row],[N/A Count]])),0,Table1[[#This Row],[Total Quality Score (out of 10)]]/(4-Table1[[#This Row],[N/A Count]]))</f>
        <v>0</v>
      </c>
      <c r="CD702" s="106"/>
      <c r="CE702" s="106"/>
      <c r="CF702" s="172" t="str">
        <f>IF(SUM(Table1[[#This Row],[Multiple]:[Level (all)62]])&lt;1,IF(Table1[[#This Row],[General]]=1,1,""),"")</f>
        <v/>
      </c>
      <c r="CG702" s="172" t="str">
        <f>IF(SUM(Table1[[#This Row],[Multiple]:[Level (all)62]])&lt;1,IF(Table1[[#This Row],[Beginner]]=1,1,""),"")</f>
        <v/>
      </c>
      <c r="CH702" s="171" t="str">
        <f>IF(SUM(Table1[[#This Row],[Multiple]:[Level (all)62]])&lt;1,IF(Table1[[#This Row],[Intermediate]]=1,1,""),"")</f>
        <v/>
      </c>
      <c r="CI702" s="171" t="str">
        <f>IF(SUM(Table1[[#This Row],[Multiple]:[Level (all)62]])&lt;1,IF(Table1[[#This Row],[Advanced]]=1,1,""),"")</f>
        <v/>
      </c>
      <c r="CJ702" s="171" t="str">
        <f>IF(AND(SUM(Table1[[#This Row],[General]:[Advanced]])&lt;4,SUM(Table1[[#This Row],[General]:[Advanced]])&gt;1),1,"")</f>
        <v/>
      </c>
      <c r="CK702" s="171" t="str">
        <f>Table1[[#This Row],[Level (all)]]</f>
        <v/>
      </c>
      <c r="CL702" s="171" t="str">
        <f>IF(Table1[[#This Row],[Multiple audience]]&lt;&gt;1,IF(Table1[[#This Row],[General Audience]]=1,1,""),"")</f>
        <v/>
      </c>
      <c r="CM702" s="171" t="str">
        <f>IF(Table1[[#This Row],[Multiple audience]]&lt;&gt;1,IF(Table1[[#This Row],[Planners / Designers ]]=1,1,""),"")</f>
        <v/>
      </c>
      <c r="CN702" s="171" t="str">
        <f>IF(Table1[[#This Row],[Multiple audience]]&lt;&gt;1,IF(Table1[[#This Row],[Regulatory Assessors]]=1,1,""),"")</f>
        <v/>
      </c>
      <c r="CO702" s="171" t="str">
        <f>IF(Table1[[#This Row],[Multiple audience]]&lt;&gt;1,IF(Table1[[#This Row],[Builders / Management]]=1,1,""),"")</f>
        <v/>
      </c>
      <c r="CP702" s="171" t="str">
        <f>IF(Table1[[#This Row],[Multiple audience]]&lt;&gt;1,IF(Table1[[#This Row],[Energy / Sus Assessors]]=1,1,""),"")</f>
        <v/>
      </c>
      <c r="CQ702" s="171" t="str">
        <f>IF(Table1[[#This Row],[Multiple audience]]&lt;&gt;1,IF(Table1[[#This Row],[Semi-skilled]]=1,1,""),"")</f>
        <v/>
      </c>
      <c r="CR702" s="171" t="str">
        <f>IF(Table1[[#This Row],[Multiple audience]]&lt;&gt;1,IF(Table1[[#This Row],[Trades]]=1,1,""),"")</f>
        <v/>
      </c>
      <c r="CS702" s="171" t="str">
        <f>IF(Table1[[#This Row],[Multiple audience]]&lt;&gt;1,IF(Table1[[#This Row],[Other]]=1,1,""),"")</f>
        <v/>
      </c>
      <c r="CT702" s="171" t="str">
        <f>IF(SUM(Table1[[#This Row],[General Audience]:[Other]])&gt;1,1,"")</f>
        <v/>
      </c>
      <c r="CU702" s="171" t="str">
        <f>IF(Table1[[#This Row],[Various  ]]&lt;&gt;1,IF(Table1[[#This Row],[Calculator / Software]]=1,1,""),"")</f>
        <v/>
      </c>
      <c r="CV702" s="171" t="str">
        <f>IF(Table1[[#This Row],[Various  ]]&lt;&gt;1,IF(Table1[[#This Row],[Information  ]]=1,1,""),"")</f>
        <v/>
      </c>
      <c r="CW702" s="171" t="str">
        <f>IF(Table1[[#This Row],[Various  ]]&lt;&gt;1,IF(Table1[[#This Row],[Interactive Tool]]=1,1,""),"")</f>
        <v/>
      </c>
      <c r="CX702" s="171" t="str">
        <f>IF(Table1[[#This Row],[Various  ]]&lt;&gt;1,IF(Table1[[#This Row],[Technical Specifications]]=1,1,""),"")</f>
        <v/>
      </c>
      <c r="CY702" s="171" t="str">
        <f>IF(Table1[[#This Row],[Various  ]]&lt;&gt;1,IF(Table1[[#This Row],[Training Resources]]=1,1,""),"")</f>
        <v/>
      </c>
      <c r="CZ702" s="171" t="str">
        <f>IF(Table1[[#This Row],[Various  ]]&lt;&gt;1,IF(Table1[[#This Row],[Toolbox]]=1,1,""),"")</f>
        <v/>
      </c>
      <c r="DA702" s="169" t="str">
        <f>IF(Table1[[#This Row],[Various  ]]&lt;&gt;1,IF(Table1[[#This Row],[Video]]=1,1,""),"")</f>
        <v/>
      </c>
      <c r="DB702" s="169" t="str">
        <f>IF(Table1[[#This Row],[Various  ]]&lt;&gt;1,IF(Table1[[#This Row],[Case study]]=1,1,""),"")</f>
        <v/>
      </c>
      <c r="DC702" s="169" t="str">
        <f>IF(Table1[[#This Row],[Various  ]]&lt;&gt;1,IF(Table1[[#This Row],[Other   ]]=1,1,""),"")</f>
        <v/>
      </c>
      <c r="DD702" s="169" t="str">
        <f>IF(Table1[[#This Row],[Various  ]]&lt;&gt;1,IF(Table1[[#This Row],[Standards]]=1,1,""),"")</f>
        <v/>
      </c>
      <c r="DE702" s="169" t="str">
        <f>IF(Table1[[#This Row],[Various]]=1,1,IF(SUM(Table1[[#This Row],[Calculator / Software]:[Standards]])&gt;1,1,""))</f>
        <v/>
      </c>
      <c r="DF702" s="169" t="str">
        <f>IF(Table1[[#This Row],[Multiple NCC links]]&lt;&gt;1,IF(Table1[[#This Row],[Design]]=1,1,""),"")</f>
        <v/>
      </c>
      <c r="DG702" s="169" t="str">
        <f>IF(Table1[[#This Row],[Multiple NCC links]]&lt;&gt;1,IF(Table1[[#This Row],[Assessment / Verification]]=1,1,""),"")</f>
        <v/>
      </c>
      <c r="DH702" s="169" t="str">
        <f>IF(Table1[[#This Row],[Multiple NCC links]]&lt;&gt;1,IF(Table1[[#This Row],[Climate Specific ]]=1,1,""),"")</f>
        <v/>
      </c>
      <c r="DI702" s="169" t="str">
        <f>IF(Table1[[#This Row],[Multiple NCC links]]&lt;&gt;1,IF(Table1[[#This Row],[Alterations / Additions]]=1,1,""),"")</f>
        <v/>
      </c>
      <c r="DJ702" s="169" t="str">
        <f>IF(Table1[[#This Row],[Multiple NCC links]]&lt;&gt;1,IF(Table1[[#This Row],[Glazing]]=1,1,""),"")</f>
        <v/>
      </c>
      <c r="DK702" s="169" t="str">
        <f>IF(Table1[[#This Row],[Multiple NCC links]]&lt;&gt;1,IF(Table1[[#This Row],[Building Fabric / Thermal / Sealing]]=1,1,""),"")</f>
        <v/>
      </c>
      <c r="DL702" s="169" t="str">
        <f>IF(Table1[[#This Row],[Multiple NCC links]]&lt;&gt;1,IF(Table1[[#This Row],[Lighting]]=1,1,""),"")</f>
        <v/>
      </c>
      <c r="DM702" s="169" t="str">
        <f>IF(Table1[[#This Row],[Multiple NCC links]]&lt;&gt;1,IF(Table1[[#This Row],[HVAC]]=1,1,""),"")</f>
        <v/>
      </c>
      <c r="DN702" s="169" t="str">
        <f>IF(Table1[[#This Row],[Multiple NCC links]]&lt;&gt;1,IF(Table1[[#This Row],[Services]]=1,1,""),"")</f>
        <v/>
      </c>
      <c r="DO702" s="169" t="str">
        <f>IF(Table1[[#This Row],[Multiple NCC links]]&lt;&gt;1,IF(Table1[[#This Row],[Maintenance &amp; Monitoring]]=1,1,""),"")</f>
        <v/>
      </c>
      <c r="DP702" s="169" t="str">
        <f>IF(Table1[[#This Row],[Multiple NCC links]]&lt;&gt;1,IF(Table1[[#This Row],[Hand over / Operations]]=1,1,""),"")</f>
        <v/>
      </c>
      <c r="DQ702" s="169" t="str">
        <f>IF(Table1[[#This Row],[Multiple NCC links]]&lt;&gt;1,IF(Table1[[#This Row],[As built assessment]]=1,1,""),"")</f>
        <v/>
      </c>
      <c r="DR702" s="169" t="str">
        <f>IF(Table1[[#This Row],[Multiple NCC links]]&lt;&gt;1,IF(Table1[[#This Row],[Beyond compliance]]=1,1,""),"")</f>
        <v/>
      </c>
      <c r="DS702" s="169" t="str">
        <f>IF(SUM(Table1[[#This Row],[Design]:[Beyond compliance]])&gt;1,1,"")</f>
        <v/>
      </c>
      <c r="DT702" s="169" t="str">
        <f>IF(Table1[[#This Row],[Both Residential &amp; Commercial4]]&lt;&gt;1,IF(Table1[[#This Row],[Residential]]=1,1,""),"")</f>
        <v/>
      </c>
      <c r="DU702" s="169" t="str">
        <f>IF(Table1[[#This Row],[Both Residential &amp; Commercial4]]&lt;&gt;1,IF(Table1[[#This Row],[Commercial]]=1,1,""),"")</f>
        <v/>
      </c>
      <c r="DV702" s="169" t="str">
        <f>Table1[[#This Row],[Residential &amp; Commercial]]</f>
        <v/>
      </c>
      <c r="DW702" s="169"/>
    </row>
    <row r="703" spans="1:127" s="49" customFormat="1" ht="20.25" thickTop="1" thickBot="1" x14ac:dyDescent="0.35">
      <c r="A703" s="97"/>
      <c r="B703" s="97"/>
      <c r="C703" s="88"/>
      <c r="D703" s="88"/>
      <c r="E703" s="176"/>
      <c r="F703" s="176"/>
      <c r="G703" s="176"/>
      <c r="H703" s="176"/>
      <c r="I703" s="90" t="str">
        <f>IF(AND(Table1[[#This Row],[General]]=1,Table1[[#This Row],[Beginner]]=1,Table1[[#This Row],[Intermediate]]=1,Table1[[#This Row],[Advanced]]=1),1,"")</f>
        <v/>
      </c>
      <c r="J703" s="90" t="str">
        <f>CONCATENATE(IF(Table1[[#This Row],[General]]=1,"General, ",""), IF(Table1[[#This Row],[Beginner]]=1,"Beginner, ",""),IF(Table1[[#This Row],[Intermediate]]=1,"Intermediate, ",""), IF(Table1[[#This Row],[Advanced]]=1,"Advanced",""))</f>
        <v/>
      </c>
      <c r="K703" s="91"/>
      <c r="L703" s="179"/>
      <c r="M703" s="91"/>
      <c r="N703" s="91"/>
      <c r="O703" s="159"/>
      <c r="P703" s="91"/>
      <c r="Q703" s="91"/>
      <c r="R703" s="91"/>
      <c r="S70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03" s="102"/>
      <c r="U703" s="102"/>
      <c r="V703" s="240"/>
      <c r="W703" s="240"/>
      <c r="X703" s="102"/>
      <c r="Y703" s="102"/>
      <c r="Z703" s="102"/>
      <c r="AA703" s="102"/>
      <c r="AB703" s="102"/>
      <c r="AC703" s="102"/>
      <c r="AD703" s="102"/>
      <c r="AE703" s="102"/>
      <c r="AF703" s="102"/>
      <c r="AG70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03" s="103"/>
      <c r="AI703" s="103"/>
      <c r="AJ703" s="103"/>
      <c r="AK703" s="74" t="str">
        <f>CONCATENATE(IF(Table1[[#This Row],[Digital]]=1,"Digital, ",""),IF(Table1[[#This Row],[Face to Face]]=1,"Face to face, ",""),IF(Table1[[#This Row],[Blended]]=1,"Blended",""))</f>
        <v/>
      </c>
      <c r="AL703" s="99"/>
      <c r="AM703" s="104"/>
      <c r="AN703" s="130"/>
      <c r="AO703" s="94"/>
      <c r="AP703" s="182"/>
      <c r="AQ703" s="94"/>
      <c r="AR703" s="94"/>
      <c r="AS703" s="94"/>
      <c r="AT703" s="94"/>
      <c r="AU703" s="94"/>
      <c r="AV703" s="182"/>
      <c r="AW703" s="182"/>
      <c r="AX703" s="182"/>
      <c r="AY703" s="94"/>
      <c r="AZ70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0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03" s="95"/>
      <c r="BC703" s="95"/>
      <c r="BD703" s="90" t="str">
        <f>IF(AND(Table1[[#This Row],[Residential]]=1,Table1[[#This Row],[Commercial]]=1),1,"")</f>
        <v/>
      </c>
      <c r="BE703" s="90" t="str">
        <f>CONCATENATE(IF(Table1[[#This Row],[Residential]]=1,"Residential, ",""),IF(Table1[[#This Row],[Commercial]]=1,"Commercial",""))</f>
        <v/>
      </c>
      <c r="BF703" s="94"/>
      <c r="BG703" s="94"/>
      <c r="BH703" s="94"/>
      <c r="BI703" s="94"/>
      <c r="BJ703" s="94"/>
      <c r="BK703" s="94"/>
      <c r="BL703" s="94"/>
      <c r="BM703" s="182"/>
      <c r="BN703" s="94"/>
      <c r="BO70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03" s="178"/>
      <c r="BQ703" s="120"/>
      <c r="BR703" s="132"/>
      <c r="BS703" s="120"/>
      <c r="BT703" s="175"/>
      <c r="BU703" s="175"/>
      <c r="BV703" s="175"/>
      <c r="BW703" s="121"/>
      <c r="BX703" s="121"/>
      <c r="BY703" s="121"/>
      <c r="BZ703" s="227"/>
      <c r="CA70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03" s="48">
        <f>COUNTIF(Table1[[#This Row],[Validity]:[Alignment with NCC (Yes=1,No=0)]],"N/A")</f>
        <v>0</v>
      </c>
      <c r="CC703" s="48">
        <f>IF(ISERROR(Table1[[#This Row],[Total Quality Score (out of 10)]]/(4-Table1[[#This Row],[N/A Count]])),0,Table1[[#This Row],[Total Quality Score (out of 10)]]/(4-Table1[[#This Row],[N/A Count]]))</f>
        <v>0</v>
      </c>
      <c r="CD703" s="106"/>
      <c r="CE703" s="106"/>
      <c r="CF703" s="172" t="str">
        <f>IF(SUM(Table1[[#This Row],[Multiple]:[Level (all)62]])&lt;1,IF(Table1[[#This Row],[General]]=1,1,""),"")</f>
        <v/>
      </c>
      <c r="CG703" s="172" t="str">
        <f>IF(SUM(Table1[[#This Row],[Multiple]:[Level (all)62]])&lt;1,IF(Table1[[#This Row],[Beginner]]=1,1,""),"")</f>
        <v/>
      </c>
      <c r="CH703" s="171" t="str">
        <f>IF(SUM(Table1[[#This Row],[Multiple]:[Level (all)62]])&lt;1,IF(Table1[[#This Row],[Intermediate]]=1,1,""),"")</f>
        <v/>
      </c>
      <c r="CI703" s="171" t="str">
        <f>IF(SUM(Table1[[#This Row],[Multiple]:[Level (all)62]])&lt;1,IF(Table1[[#This Row],[Advanced]]=1,1,""),"")</f>
        <v/>
      </c>
      <c r="CJ703" s="171" t="str">
        <f>IF(AND(SUM(Table1[[#This Row],[General]:[Advanced]])&lt;4,SUM(Table1[[#This Row],[General]:[Advanced]])&gt;1),1,"")</f>
        <v/>
      </c>
      <c r="CK703" s="171" t="str">
        <f>Table1[[#This Row],[Level (all)]]</f>
        <v/>
      </c>
      <c r="CL703" s="171" t="str">
        <f>IF(Table1[[#This Row],[Multiple audience]]&lt;&gt;1,IF(Table1[[#This Row],[General Audience]]=1,1,""),"")</f>
        <v/>
      </c>
      <c r="CM703" s="171" t="str">
        <f>IF(Table1[[#This Row],[Multiple audience]]&lt;&gt;1,IF(Table1[[#This Row],[Planners / Designers ]]=1,1,""),"")</f>
        <v/>
      </c>
      <c r="CN703" s="171" t="str">
        <f>IF(Table1[[#This Row],[Multiple audience]]&lt;&gt;1,IF(Table1[[#This Row],[Regulatory Assessors]]=1,1,""),"")</f>
        <v/>
      </c>
      <c r="CO703" s="171" t="str">
        <f>IF(Table1[[#This Row],[Multiple audience]]&lt;&gt;1,IF(Table1[[#This Row],[Builders / Management]]=1,1,""),"")</f>
        <v/>
      </c>
      <c r="CP703" s="171" t="str">
        <f>IF(Table1[[#This Row],[Multiple audience]]&lt;&gt;1,IF(Table1[[#This Row],[Energy / Sus Assessors]]=1,1,""),"")</f>
        <v/>
      </c>
      <c r="CQ703" s="171" t="str">
        <f>IF(Table1[[#This Row],[Multiple audience]]&lt;&gt;1,IF(Table1[[#This Row],[Semi-skilled]]=1,1,""),"")</f>
        <v/>
      </c>
      <c r="CR703" s="171" t="str">
        <f>IF(Table1[[#This Row],[Multiple audience]]&lt;&gt;1,IF(Table1[[#This Row],[Trades]]=1,1,""),"")</f>
        <v/>
      </c>
      <c r="CS703" s="171" t="str">
        <f>IF(Table1[[#This Row],[Multiple audience]]&lt;&gt;1,IF(Table1[[#This Row],[Other]]=1,1,""),"")</f>
        <v/>
      </c>
      <c r="CT703" s="171" t="str">
        <f>IF(SUM(Table1[[#This Row],[General Audience]:[Other]])&gt;1,1,"")</f>
        <v/>
      </c>
      <c r="CU703" s="171" t="str">
        <f>IF(Table1[[#This Row],[Various  ]]&lt;&gt;1,IF(Table1[[#This Row],[Calculator / Software]]=1,1,""),"")</f>
        <v/>
      </c>
      <c r="CV703" s="171" t="str">
        <f>IF(Table1[[#This Row],[Various  ]]&lt;&gt;1,IF(Table1[[#This Row],[Information  ]]=1,1,""),"")</f>
        <v/>
      </c>
      <c r="CW703" s="171" t="str">
        <f>IF(Table1[[#This Row],[Various  ]]&lt;&gt;1,IF(Table1[[#This Row],[Interactive Tool]]=1,1,""),"")</f>
        <v/>
      </c>
      <c r="CX703" s="171" t="str">
        <f>IF(Table1[[#This Row],[Various  ]]&lt;&gt;1,IF(Table1[[#This Row],[Technical Specifications]]=1,1,""),"")</f>
        <v/>
      </c>
      <c r="CY703" s="171" t="str">
        <f>IF(Table1[[#This Row],[Various  ]]&lt;&gt;1,IF(Table1[[#This Row],[Training Resources]]=1,1,""),"")</f>
        <v/>
      </c>
      <c r="CZ703" s="171" t="str">
        <f>IF(Table1[[#This Row],[Various  ]]&lt;&gt;1,IF(Table1[[#This Row],[Toolbox]]=1,1,""),"")</f>
        <v/>
      </c>
      <c r="DA703" s="169" t="str">
        <f>IF(Table1[[#This Row],[Various  ]]&lt;&gt;1,IF(Table1[[#This Row],[Video]]=1,1,""),"")</f>
        <v/>
      </c>
      <c r="DB703" s="169" t="str">
        <f>IF(Table1[[#This Row],[Various  ]]&lt;&gt;1,IF(Table1[[#This Row],[Case study]]=1,1,""),"")</f>
        <v/>
      </c>
      <c r="DC703" s="169" t="str">
        <f>IF(Table1[[#This Row],[Various  ]]&lt;&gt;1,IF(Table1[[#This Row],[Other   ]]=1,1,""),"")</f>
        <v/>
      </c>
      <c r="DD703" s="169" t="str">
        <f>IF(Table1[[#This Row],[Various  ]]&lt;&gt;1,IF(Table1[[#This Row],[Standards]]=1,1,""),"")</f>
        <v/>
      </c>
      <c r="DE703" s="169" t="str">
        <f>IF(Table1[[#This Row],[Various]]=1,1,IF(SUM(Table1[[#This Row],[Calculator / Software]:[Standards]])&gt;1,1,""))</f>
        <v/>
      </c>
      <c r="DF703" s="169" t="str">
        <f>IF(Table1[[#This Row],[Multiple NCC links]]&lt;&gt;1,IF(Table1[[#This Row],[Design]]=1,1,""),"")</f>
        <v/>
      </c>
      <c r="DG703" s="169" t="str">
        <f>IF(Table1[[#This Row],[Multiple NCC links]]&lt;&gt;1,IF(Table1[[#This Row],[Assessment / Verification]]=1,1,""),"")</f>
        <v/>
      </c>
      <c r="DH703" s="169" t="str">
        <f>IF(Table1[[#This Row],[Multiple NCC links]]&lt;&gt;1,IF(Table1[[#This Row],[Climate Specific ]]=1,1,""),"")</f>
        <v/>
      </c>
      <c r="DI703" s="169" t="str">
        <f>IF(Table1[[#This Row],[Multiple NCC links]]&lt;&gt;1,IF(Table1[[#This Row],[Alterations / Additions]]=1,1,""),"")</f>
        <v/>
      </c>
      <c r="DJ703" s="169" t="str">
        <f>IF(Table1[[#This Row],[Multiple NCC links]]&lt;&gt;1,IF(Table1[[#This Row],[Glazing]]=1,1,""),"")</f>
        <v/>
      </c>
      <c r="DK703" s="169" t="str">
        <f>IF(Table1[[#This Row],[Multiple NCC links]]&lt;&gt;1,IF(Table1[[#This Row],[Building Fabric / Thermal / Sealing]]=1,1,""),"")</f>
        <v/>
      </c>
      <c r="DL703" s="169" t="str">
        <f>IF(Table1[[#This Row],[Multiple NCC links]]&lt;&gt;1,IF(Table1[[#This Row],[Lighting]]=1,1,""),"")</f>
        <v/>
      </c>
      <c r="DM703" s="169" t="str">
        <f>IF(Table1[[#This Row],[Multiple NCC links]]&lt;&gt;1,IF(Table1[[#This Row],[HVAC]]=1,1,""),"")</f>
        <v/>
      </c>
      <c r="DN703" s="169" t="str">
        <f>IF(Table1[[#This Row],[Multiple NCC links]]&lt;&gt;1,IF(Table1[[#This Row],[Services]]=1,1,""),"")</f>
        <v/>
      </c>
      <c r="DO703" s="169" t="str">
        <f>IF(Table1[[#This Row],[Multiple NCC links]]&lt;&gt;1,IF(Table1[[#This Row],[Maintenance &amp; Monitoring]]=1,1,""),"")</f>
        <v/>
      </c>
      <c r="DP703" s="169" t="str">
        <f>IF(Table1[[#This Row],[Multiple NCC links]]&lt;&gt;1,IF(Table1[[#This Row],[Hand over / Operations]]=1,1,""),"")</f>
        <v/>
      </c>
      <c r="DQ703" s="169" t="str">
        <f>IF(Table1[[#This Row],[Multiple NCC links]]&lt;&gt;1,IF(Table1[[#This Row],[As built assessment]]=1,1,""),"")</f>
        <v/>
      </c>
      <c r="DR703" s="169" t="str">
        <f>IF(Table1[[#This Row],[Multiple NCC links]]&lt;&gt;1,IF(Table1[[#This Row],[Beyond compliance]]=1,1,""),"")</f>
        <v/>
      </c>
      <c r="DS703" s="169" t="str">
        <f>IF(SUM(Table1[[#This Row],[Design]:[Beyond compliance]])&gt;1,1,"")</f>
        <v/>
      </c>
      <c r="DT703" s="169" t="str">
        <f>IF(Table1[[#This Row],[Both Residential &amp; Commercial4]]&lt;&gt;1,IF(Table1[[#This Row],[Residential]]=1,1,""),"")</f>
        <v/>
      </c>
      <c r="DU703" s="169" t="str">
        <f>IF(Table1[[#This Row],[Both Residential &amp; Commercial4]]&lt;&gt;1,IF(Table1[[#This Row],[Commercial]]=1,1,""),"")</f>
        <v/>
      </c>
      <c r="DV703" s="169" t="str">
        <f>Table1[[#This Row],[Residential &amp; Commercial]]</f>
        <v/>
      </c>
      <c r="DW703" s="169"/>
    </row>
    <row r="704" spans="1:127" s="49" customFormat="1" ht="20.25" thickTop="1" thickBot="1" x14ac:dyDescent="0.35">
      <c r="A704" s="97"/>
      <c r="B704" s="97"/>
      <c r="C704" s="88"/>
      <c r="D704" s="88"/>
      <c r="E704" s="176"/>
      <c r="F704" s="176"/>
      <c r="G704" s="176"/>
      <c r="H704" s="176"/>
      <c r="I704" s="90" t="str">
        <f>IF(AND(Table1[[#This Row],[General]]=1,Table1[[#This Row],[Beginner]]=1,Table1[[#This Row],[Intermediate]]=1,Table1[[#This Row],[Advanced]]=1),1,"")</f>
        <v/>
      </c>
      <c r="J704" s="90" t="str">
        <f>CONCATENATE(IF(Table1[[#This Row],[General]]=1,"General, ",""), IF(Table1[[#This Row],[Beginner]]=1,"Beginner, ",""),IF(Table1[[#This Row],[Intermediate]]=1,"Intermediate, ",""), IF(Table1[[#This Row],[Advanced]]=1,"Advanced",""))</f>
        <v/>
      </c>
      <c r="K704" s="91"/>
      <c r="L704" s="179"/>
      <c r="M704" s="91"/>
      <c r="N704" s="91"/>
      <c r="O704" s="159"/>
      <c r="P704" s="91"/>
      <c r="Q704" s="91"/>
      <c r="R704" s="91"/>
      <c r="S70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04" s="102"/>
      <c r="U704" s="102"/>
      <c r="V704" s="240"/>
      <c r="W704" s="240"/>
      <c r="X704" s="102"/>
      <c r="Y704" s="102"/>
      <c r="Z704" s="102"/>
      <c r="AA704" s="102"/>
      <c r="AB704" s="102"/>
      <c r="AC704" s="102"/>
      <c r="AD704" s="102"/>
      <c r="AE704" s="102"/>
      <c r="AF704" s="102"/>
      <c r="AG70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04" s="103"/>
      <c r="AI704" s="103"/>
      <c r="AJ704" s="103"/>
      <c r="AK704" s="74" t="str">
        <f>CONCATENATE(IF(Table1[[#This Row],[Digital]]=1,"Digital, ",""),IF(Table1[[#This Row],[Face to Face]]=1,"Face to face, ",""),IF(Table1[[#This Row],[Blended]]=1,"Blended",""))</f>
        <v/>
      </c>
      <c r="AL704" s="99"/>
      <c r="AM704" s="104"/>
      <c r="AN704" s="130"/>
      <c r="AO704" s="94"/>
      <c r="AP704" s="182"/>
      <c r="AQ704" s="94"/>
      <c r="AR704" s="94"/>
      <c r="AS704" s="94"/>
      <c r="AT704" s="94"/>
      <c r="AU704" s="94"/>
      <c r="AV704" s="182"/>
      <c r="AW704" s="182"/>
      <c r="AX704" s="182"/>
      <c r="AY704" s="94"/>
      <c r="AZ70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0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04" s="95"/>
      <c r="BC704" s="95"/>
      <c r="BD704" s="90" t="str">
        <f>IF(AND(Table1[[#This Row],[Residential]]=1,Table1[[#This Row],[Commercial]]=1),1,"")</f>
        <v/>
      </c>
      <c r="BE704" s="90" t="str">
        <f>CONCATENATE(IF(Table1[[#This Row],[Residential]]=1,"Residential, ",""),IF(Table1[[#This Row],[Commercial]]=1,"Commercial",""))</f>
        <v/>
      </c>
      <c r="BF704" s="94"/>
      <c r="BG704" s="94"/>
      <c r="BH704" s="94"/>
      <c r="BI704" s="94"/>
      <c r="BJ704" s="94"/>
      <c r="BK704" s="94"/>
      <c r="BL704" s="94"/>
      <c r="BM704" s="182"/>
      <c r="BN704" s="94"/>
      <c r="BO70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04" s="178"/>
      <c r="BQ704" s="120"/>
      <c r="BR704" s="132"/>
      <c r="BS704" s="120"/>
      <c r="BT704" s="175"/>
      <c r="BU704" s="175"/>
      <c r="BV704" s="175"/>
      <c r="BW704" s="121"/>
      <c r="BX704" s="121"/>
      <c r="BY704" s="121"/>
      <c r="BZ704" s="227"/>
      <c r="CA70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04" s="48">
        <f>COUNTIF(Table1[[#This Row],[Validity]:[Alignment with NCC (Yes=1,No=0)]],"N/A")</f>
        <v>0</v>
      </c>
      <c r="CC704" s="48">
        <f>IF(ISERROR(Table1[[#This Row],[Total Quality Score (out of 10)]]/(4-Table1[[#This Row],[N/A Count]])),0,Table1[[#This Row],[Total Quality Score (out of 10)]]/(4-Table1[[#This Row],[N/A Count]]))</f>
        <v>0</v>
      </c>
      <c r="CD704" s="106"/>
      <c r="CE704" s="106"/>
      <c r="CF704" s="172" t="str">
        <f>IF(SUM(Table1[[#This Row],[Multiple]:[Level (all)62]])&lt;1,IF(Table1[[#This Row],[General]]=1,1,""),"")</f>
        <v/>
      </c>
      <c r="CG704" s="172" t="str">
        <f>IF(SUM(Table1[[#This Row],[Multiple]:[Level (all)62]])&lt;1,IF(Table1[[#This Row],[Beginner]]=1,1,""),"")</f>
        <v/>
      </c>
      <c r="CH704" s="171" t="str">
        <f>IF(SUM(Table1[[#This Row],[Multiple]:[Level (all)62]])&lt;1,IF(Table1[[#This Row],[Intermediate]]=1,1,""),"")</f>
        <v/>
      </c>
      <c r="CI704" s="171" t="str">
        <f>IF(SUM(Table1[[#This Row],[Multiple]:[Level (all)62]])&lt;1,IF(Table1[[#This Row],[Advanced]]=1,1,""),"")</f>
        <v/>
      </c>
      <c r="CJ704" s="171" t="str">
        <f>IF(AND(SUM(Table1[[#This Row],[General]:[Advanced]])&lt;4,SUM(Table1[[#This Row],[General]:[Advanced]])&gt;1),1,"")</f>
        <v/>
      </c>
      <c r="CK704" s="171" t="str">
        <f>Table1[[#This Row],[Level (all)]]</f>
        <v/>
      </c>
      <c r="CL704" s="171" t="str">
        <f>IF(Table1[[#This Row],[Multiple audience]]&lt;&gt;1,IF(Table1[[#This Row],[General Audience]]=1,1,""),"")</f>
        <v/>
      </c>
      <c r="CM704" s="171" t="str">
        <f>IF(Table1[[#This Row],[Multiple audience]]&lt;&gt;1,IF(Table1[[#This Row],[Planners / Designers ]]=1,1,""),"")</f>
        <v/>
      </c>
      <c r="CN704" s="171" t="str">
        <f>IF(Table1[[#This Row],[Multiple audience]]&lt;&gt;1,IF(Table1[[#This Row],[Regulatory Assessors]]=1,1,""),"")</f>
        <v/>
      </c>
      <c r="CO704" s="171" t="str">
        <f>IF(Table1[[#This Row],[Multiple audience]]&lt;&gt;1,IF(Table1[[#This Row],[Builders / Management]]=1,1,""),"")</f>
        <v/>
      </c>
      <c r="CP704" s="171" t="str">
        <f>IF(Table1[[#This Row],[Multiple audience]]&lt;&gt;1,IF(Table1[[#This Row],[Energy / Sus Assessors]]=1,1,""),"")</f>
        <v/>
      </c>
      <c r="CQ704" s="171" t="str">
        <f>IF(Table1[[#This Row],[Multiple audience]]&lt;&gt;1,IF(Table1[[#This Row],[Semi-skilled]]=1,1,""),"")</f>
        <v/>
      </c>
      <c r="CR704" s="171" t="str">
        <f>IF(Table1[[#This Row],[Multiple audience]]&lt;&gt;1,IF(Table1[[#This Row],[Trades]]=1,1,""),"")</f>
        <v/>
      </c>
      <c r="CS704" s="171" t="str">
        <f>IF(Table1[[#This Row],[Multiple audience]]&lt;&gt;1,IF(Table1[[#This Row],[Other]]=1,1,""),"")</f>
        <v/>
      </c>
      <c r="CT704" s="171" t="str">
        <f>IF(SUM(Table1[[#This Row],[General Audience]:[Other]])&gt;1,1,"")</f>
        <v/>
      </c>
      <c r="CU704" s="171" t="str">
        <f>IF(Table1[[#This Row],[Various  ]]&lt;&gt;1,IF(Table1[[#This Row],[Calculator / Software]]=1,1,""),"")</f>
        <v/>
      </c>
      <c r="CV704" s="171" t="str">
        <f>IF(Table1[[#This Row],[Various  ]]&lt;&gt;1,IF(Table1[[#This Row],[Information  ]]=1,1,""),"")</f>
        <v/>
      </c>
      <c r="CW704" s="171" t="str">
        <f>IF(Table1[[#This Row],[Various  ]]&lt;&gt;1,IF(Table1[[#This Row],[Interactive Tool]]=1,1,""),"")</f>
        <v/>
      </c>
      <c r="CX704" s="171" t="str">
        <f>IF(Table1[[#This Row],[Various  ]]&lt;&gt;1,IF(Table1[[#This Row],[Technical Specifications]]=1,1,""),"")</f>
        <v/>
      </c>
      <c r="CY704" s="171" t="str">
        <f>IF(Table1[[#This Row],[Various  ]]&lt;&gt;1,IF(Table1[[#This Row],[Training Resources]]=1,1,""),"")</f>
        <v/>
      </c>
      <c r="CZ704" s="171" t="str">
        <f>IF(Table1[[#This Row],[Various  ]]&lt;&gt;1,IF(Table1[[#This Row],[Toolbox]]=1,1,""),"")</f>
        <v/>
      </c>
      <c r="DA704" s="169" t="str">
        <f>IF(Table1[[#This Row],[Various  ]]&lt;&gt;1,IF(Table1[[#This Row],[Video]]=1,1,""),"")</f>
        <v/>
      </c>
      <c r="DB704" s="169" t="str">
        <f>IF(Table1[[#This Row],[Various  ]]&lt;&gt;1,IF(Table1[[#This Row],[Case study]]=1,1,""),"")</f>
        <v/>
      </c>
      <c r="DC704" s="169" t="str">
        <f>IF(Table1[[#This Row],[Various  ]]&lt;&gt;1,IF(Table1[[#This Row],[Other   ]]=1,1,""),"")</f>
        <v/>
      </c>
      <c r="DD704" s="169" t="str">
        <f>IF(Table1[[#This Row],[Various  ]]&lt;&gt;1,IF(Table1[[#This Row],[Standards]]=1,1,""),"")</f>
        <v/>
      </c>
      <c r="DE704" s="169" t="str">
        <f>IF(Table1[[#This Row],[Various]]=1,1,IF(SUM(Table1[[#This Row],[Calculator / Software]:[Standards]])&gt;1,1,""))</f>
        <v/>
      </c>
      <c r="DF704" s="169" t="str">
        <f>IF(Table1[[#This Row],[Multiple NCC links]]&lt;&gt;1,IF(Table1[[#This Row],[Design]]=1,1,""),"")</f>
        <v/>
      </c>
      <c r="DG704" s="169" t="str">
        <f>IF(Table1[[#This Row],[Multiple NCC links]]&lt;&gt;1,IF(Table1[[#This Row],[Assessment / Verification]]=1,1,""),"")</f>
        <v/>
      </c>
      <c r="DH704" s="169" t="str">
        <f>IF(Table1[[#This Row],[Multiple NCC links]]&lt;&gt;1,IF(Table1[[#This Row],[Climate Specific ]]=1,1,""),"")</f>
        <v/>
      </c>
      <c r="DI704" s="169" t="str">
        <f>IF(Table1[[#This Row],[Multiple NCC links]]&lt;&gt;1,IF(Table1[[#This Row],[Alterations / Additions]]=1,1,""),"")</f>
        <v/>
      </c>
      <c r="DJ704" s="169" t="str">
        <f>IF(Table1[[#This Row],[Multiple NCC links]]&lt;&gt;1,IF(Table1[[#This Row],[Glazing]]=1,1,""),"")</f>
        <v/>
      </c>
      <c r="DK704" s="169" t="str">
        <f>IF(Table1[[#This Row],[Multiple NCC links]]&lt;&gt;1,IF(Table1[[#This Row],[Building Fabric / Thermal / Sealing]]=1,1,""),"")</f>
        <v/>
      </c>
      <c r="DL704" s="169" t="str">
        <f>IF(Table1[[#This Row],[Multiple NCC links]]&lt;&gt;1,IF(Table1[[#This Row],[Lighting]]=1,1,""),"")</f>
        <v/>
      </c>
      <c r="DM704" s="169" t="str">
        <f>IF(Table1[[#This Row],[Multiple NCC links]]&lt;&gt;1,IF(Table1[[#This Row],[HVAC]]=1,1,""),"")</f>
        <v/>
      </c>
      <c r="DN704" s="169" t="str">
        <f>IF(Table1[[#This Row],[Multiple NCC links]]&lt;&gt;1,IF(Table1[[#This Row],[Services]]=1,1,""),"")</f>
        <v/>
      </c>
      <c r="DO704" s="169" t="str">
        <f>IF(Table1[[#This Row],[Multiple NCC links]]&lt;&gt;1,IF(Table1[[#This Row],[Maintenance &amp; Monitoring]]=1,1,""),"")</f>
        <v/>
      </c>
      <c r="DP704" s="169" t="str">
        <f>IF(Table1[[#This Row],[Multiple NCC links]]&lt;&gt;1,IF(Table1[[#This Row],[Hand over / Operations]]=1,1,""),"")</f>
        <v/>
      </c>
      <c r="DQ704" s="169" t="str">
        <f>IF(Table1[[#This Row],[Multiple NCC links]]&lt;&gt;1,IF(Table1[[#This Row],[As built assessment]]=1,1,""),"")</f>
        <v/>
      </c>
      <c r="DR704" s="169" t="str">
        <f>IF(Table1[[#This Row],[Multiple NCC links]]&lt;&gt;1,IF(Table1[[#This Row],[Beyond compliance]]=1,1,""),"")</f>
        <v/>
      </c>
      <c r="DS704" s="169" t="str">
        <f>IF(SUM(Table1[[#This Row],[Design]:[Beyond compliance]])&gt;1,1,"")</f>
        <v/>
      </c>
      <c r="DT704" s="169" t="str">
        <f>IF(Table1[[#This Row],[Both Residential &amp; Commercial4]]&lt;&gt;1,IF(Table1[[#This Row],[Residential]]=1,1,""),"")</f>
        <v/>
      </c>
      <c r="DU704" s="169" t="str">
        <f>IF(Table1[[#This Row],[Both Residential &amp; Commercial4]]&lt;&gt;1,IF(Table1[[#This Row],[Commercial]]=1,1,""),"")</f>
        <v/>
      </c>
      <c r="DV704" s="169" t="str">
        <f>Table1[[#This Row],[Residential &amp; Commercial]]</f>
        <v/>
      </c>
      <c r="DW704" s="169"/>
    </row>
    <row r="705" spans="1:127" s="49" customFormat="1" ht="20.25" thickTop="1" thickBot="1" x14ac:dyDescent="0.35">
      <c r="A705" s="97"/>
      <c r="B705" s="97"/>
      <c r="C705" s="88"/>
      <c r="D705" s="88"/>
      <c r="E705" s="176"/>
      <c r="F705" s="176"/>
      <c r="G705" s="176"/>
      <c r="H705" s="176"/>
      <c r="I705" s="90" t="str">
        <f>IF(AND(Table1[[#This Row],[General]]=1,Table1[[#This Row],[Beginner]]=1,Table1[[#This Row],[Intermediate]]=1,Table1[[#This Row],[Advanced]]=1),1,"")</f>
        <v/>
      </c>
      <c r="J705" s="90" t="str">
        <f>CONCATENATE(IF(Table1[[#This Row],[General]]=1,"General, ",""), IF(Table1[[#This Row],[Beginner]]=1,"Beginner, ",""),IF(Table1[[#This Row],[Intermediate]]=1,"Intermediate, ",""), IF(Table1[[#This Row],[Advanced]]=1,"Advanced",""))</f>
        <v/>
      </c>
      <c r="K705" s="91"/>
      <c r="L705" s="179"/>
      <c r="M705" s="91"/>
      <c r="N705" s="91"/>
      <c r="O705" s="159"/>
      <c r="P705" s="91"/>
      <c r="Q705" s="91"/>
      <c r="R705" s="91"/>
      <c r="S70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05" s="102"/>
      <c r="U705" s="102"/>
      <c r="V705" s="240"/>
      <c r="W705" s="240"/>
      <c r="X705" s="102"/>
      <c r="Y705" s="102"/>
      <c r="Z705" s="102"/>
      <c r="AA705" s="102"/>
      <c r="AB705" s="102"/>
      <c r="AC705" s="102"/>
      <c r="AD705" s="102"/>
      <c r="AE705" s="102"/>
      <c r="AF705" s="102"/>
      <c r="AG70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05" s="103"/>
      <c r="AI705" s="103"/>
      <c r="AJ705" s="103"/>
      <c r="AK705" s="74" t="str">
        <f>CONCATENATE(IF(Table1[[#This Row],[Digital]]=1,"Digital, ",""),IF(Table1[[#This Row],[Face to Face]]=1,"Face to face, ",""),IF(Table1[[#This Row],[Blended]]=1,"Blended",""))</f>
        <v/>
      </c>
      <c r="AL705" s="99"/>
      <c r="AM705" s="104"/>
      <c r="AN705" s="130"/>
      <c r="AO705" s="94"/>
      <c r="AP705" s="182"/>
      <c r="AQ705" s="94"/>
      <c r="AR705" s="94"/>
      <c r="AS705" s="94"/>
      <c r="AT705" s="94"/>
      <c r="AU705" s="94"/>
      <c r="AV705" s="182"/>
      <c r="AW705" s="182"/>
      <c r="AX705" s="182"/>
      <c r="AY705" s="94"/>
      <c r="AZ70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0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05" s="95"/>
      <c r="BC705" s="95"/>
      <c r="BD705" s="90" t="str">
        <f>IF(AND(Table1[[#This Row],[Residential]]=1,Table1[[#This Row],[Commercial]]=1),1,"")</f>
        <v/>
      </c>
      <c r="BE705" s="90" t="str">
        <f>CONCATENATE(IF(Table1[[#This Row],[Residential]]=1,"Residential, ",""),IF(Table1[[#This Row],[Commercial]]=1,"Commercial",""))</f>
        <v/>
      </c>
      <c r="BF705" s="94"/>
      <c r="BG705" s="94"/>
      <c r="BH705" s="94"/>
      <c r="BI705" s="94"/>
      <c r="BJ705" s="94"/>
      <c r="BK705" s="94"/>
      <c r="BL705" s="94"/>
      <c r="BM705" s="182"/>
      <c r="BN705" s="94"/>
      <c r="BO70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05" s="178"/>
      <c r="BQ705" s="120"/>
      <c r="BR705" s="132"/>
      <c r="BS705" s="120"/>
      <c r="BT705" s="175"/>
      <c r="BU705" s="175"/>
      <c r="BV705" s="175"/>
      <c r="BW705" s="121"/>
      <c r="BX705" s="121"/>
      <c r="BY705" s="121"/>
      <c r="BZ705" s="227"/>
      <c r="CA70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05" s="48">
        <f>COUNTIF(Table1[[#This Row],[Validity]:[Alignment with NCC (Yes=1,No=0)]],"N/A")</f>
        <v>0</v>
      </c>
      <c r="CC705" s="48">
        <f>IF(ISERROR(Table1[[#This Row],[Total Quality Score (out of 10)]]/(4-Table1[[#This Row],[N/A Count]])),0,Table1[[#This Row],[Total Quality Score (out of 10)]]/(4-Table1[[#This Row],[N/A Count]]))</f>
        <v>0</v>
      </c>
      <c r="CD705" s="106"/>
      <c r="CE705" s="106"/>
      <c r="CF705" s="172" t="str">
        <f>IF(SUM(Table1[[#This Row],[Multiple]:[Level (all)62]])&lt;1,IF(Table1[[#This Row],[General]]=1,1,""),"")</f>
        <v/>
      </c>
      <c r="CG705" s="172" t="str">
        <f>IF(SUM(Table1[[#This Row],[Multiple]:[Level (all)62]])&lt;1,IF(Table1[[#This Row],[Beginner]]=1,1,""),"")</f>
        <v/>
      </c>
      <c r="CH705" s="171" t="str">
        <f>IF(SUM(Table1[[#This Row],[Multiple]:[Level (all)62]])&lt;1,IF(Table1[[#This Row],[Intermediate]]=1,1,""),"")</f>
        <v/>
      </c>
      <c r="CI705" s="171" t="str">
        <f>IF(SUM(Table1[[#This Row],[Multiple]:[Level (all)62]])&lt;1,IF(Table1[[#This Row],[Advanced]]=1,1,""),"")</f>
        <v/>
      </c>
      <c r="CJ705" s="171" t="str">
        <f>IF(AND(SUM(Table1[[#This Row],[General]:[Advanced]])&lt;4,SUM(Table1[[#This Row],[General]:[Advanced]])&gt;1),1,"")</f>
        <v/>
      </c>
      <c r="CK705" s="171" t="str">
        <f>Table1[[#This Row],[Level (all)]]</f>
        <v/>
      </c>
      <c r="CL705" s="171" t="str">
        <f>IF(Table1[[#This Row],[Multiple audience]]&lt;&gt;1,IF(Table1[[#This Row],[General Audience]]=1,1,""),"")</f>
        <v/>
      </c>
      <c r="CM705" s="171" t="str">
        <f>IF(Table1[[#This Row],[Multiple audience]]&lt;&gt;1,IF(Table1[[#This Row],[Planners / Designers ]]=1,1,""),"")</f>
        <v/>
      </c>
      <c r="CN705" s="171" t="str">
        <f>IF(Table1[[#This Row],[Multiple audience]]&lt;&gt;1,IF(Table1[[#This Row],[Regulatory Assessors]]=1,1,""),"")</f>
        <v/>
      </c>
      <c r="CO705" s="171" t="str">
        <f>IF(Table1[[#This Row],[Multiple audience]]&lt;&gt;1,IF(Table1[[#This Row],[Builders / Management]]=1,1,""),"")</f>
        <v/>
      </c>
      <c r="CP705" s="171" t="str">
        <f>IF(Table1[[#This Row],[Multiple audience]]&lt;&gt;1,IF(Table1[[#This Row],[Energy / Sus Assessors]]=1,1,""),"")</f>
        <v/>
      </c>
      <c r="CQ705" s="171" t="str">
        <f>IF(Table1[[#This Row],[Multiple audience]]&lt;&gt;1,IF(Table1[[#This Row],[Semi-skilled]]=1,1,""),"")</f>
        <v/>
      </c>
      <c r="CR705" s="171" t="str">
        <f>IF(Table1[[#This Row],[Multiple audience]]&lt;&gt;1,IF(Table1[[#This Row],[Trades]]=1,1,""),"")</f>
        <v/>
      </c>
      <c r="CS705" s="171" t="str">
        <f>IF(Table1[[#This Row],[Multiple audience]]&lt;&gt;1,IF(Table1[[#This Row],[Other]]=1,1,""),"")</f>
        <v/>
      </c>
      <c r="CT705" s="171" t="str">
        <f>IF(SUM(Table1[[#This Row],[General Audience]:[Other]])&gt;1,1,"")</f>
        <v/>
      </c>
      <c r="CU705" s="171" t="str">
        <f>IF(Table1[[#This Row],[Various  ]]&lt;&gt;1,IF(Table1[[#This Row],[Calculator / Software]]=1,1,""),"")</f>
        <v/>
      </c>
      <c r="CV705" s="171" t="str">
        <f>IF(Table1[[#This Row],[Various  ]]&lt;&gt;1,IF(Table1[[#This Row],[Information  ]]=1,1,""),"")</f>
        <v/>
      </c>
      <c r="CW705" s="171" t="str">
        <f>IF(Table1[[#This Row],[Various  ]]&lt;&gt;1,IF(Table1[[#This Row],[Interactive Tool]]=1,1,""),"")</f>
        <v/>
      </c>
      <c r="CX705" s="171" t="str">
        <f>IF(Table1[[#This Row],[Various  ]]&lt;&gt;1,IF(Table1[[#This Row],[Technical Specifications]]=1,1,""),"")</f>
        <v/>
      </c>
      <c r="CY705" s="171" t="str">
        <f>IF(Table1[[#This Row],[Various  ]]&lt;&gt;1,IF(Table1[[#This Row],[Training Resources]]=1,1,""),"")</f>
        <v/>
      </c>
      <c r="CZ705" s="171" t="str">
        <f>IF(Table1[[#This Row],[Various  ]]&lt;&gt;1,IF(Table1[[#This Row],[Toolbox]]=1,1,""),"")</f>
        <v/>
      </c>
      <c r="DA705" s="169" t="str">
        <f>IF(Table1[[#This Row],[Various  ]]&lt;&gt;1,IF(Table1[[#This Row],[Video]]=1,1,""),"")</f>
        <v/>
      </c>
      <c r="DB705" s="169" t="str">
        <f>IF(Table1[[#This Row],[Various  ]]&lt;&gt;1,IF(Table1[[#This Row],[Case study]]=1,1,""),"")</f>
        <v/>
      </c>
      <c r="DC705" s="169" t="str">
        <f>IF(Table1[[#This Row],[Various  ]]&lt;&gt;1,IF(Table1[[#This Row],[Other   ]]=1,1,""),"")</f>
        <v/>
      </c>
      <c r="DD705" s="169" t="str">
        <f>IF(Table1[[#This Row],[Various  ]]&lt;&gt;1,IF(Table1[[#This Row],[Standards]]=1,1,""),"")</f>
        <v/>
      </c>
      <c r="DE705" s="169" t="str">
        <f>IF(Table1[[#This Row],[Various]]=1,1,IF(SUM(Table1[[#This Row],[Calculator / Software]:[Standards]])&gt;1,1,""))</f>
        <v/>
      </c>
      <c r="DF705" s="169" t="str">
        <f>IF(Table1[[#This Row],[Multiple NCC links]]&lt;&gt;1,IF(Table1[[#This Row],[Design]]=1,1,""),"")</f>
        <v/>
      </c>
      <c r="DG705" s="169" t="str">
        <f>IF(Table1[[#This Row],[Multiple NCC links]]&lt;&gt;1,IF(Table1[[#This Row],[Assessment / Verification]]=1,1,""),"")</f>
        <v/>
      </c>
      <c r="DH705" s="169" t="str">
        <f>IF(Table1[[#This Row],[Multiple NCC links]]&lt;&gt;1,IF(Table1[[#This Row],[Climate Specific ]]=1,1,""),"")</f>
        <v/>
      </c>
      <c r="DI705" s="169" t="str">
        <f>IF(Table1[[#This Row],[Multiple NCC links]]&lt;&gt;1,IF(Table1[[#This Row],[Alterations / Additions]]=1,1,""),"")</f>
        <v/>
      </c>
      <c r="DJ705" s="169" t="str">
        <f>IF(Table1[[#This Row],[Multiple NCC links]]&lt;&gt;1,IF(Table1[[#This Row],[Glazing]]=1,1,""),"")</f>
        <v/>
      </c>
      <c r="DK705" s="169" t="str">
        <f>IF(Table1[[#This Row],[Multiple NCC links]]&lt;&gt;1,IF(Table1[[#This Row],[Building Fabric / Thermal / Sealing]]=1,1,""),"")</f>
        <v/>
      </c>
      <c r="DL705" s="169" t="str">
        <f>IF(Table1[[#This Row],[Multiple NCC links]]&lt;&gt;1,IF(Table1[[#This Row],[Lighting]]=1,1,""),"")</f>
        <v/>
      </c>
      <c r="DM705" s="169" t="str">
        <f>IF(Table1[[#This Row],[Multiple NCC links]]&lt;&gt;1,IF(Table1[[#This Row],[HVAC]]=1,1,""),"")</f>
        <v/>
      </c>
      <c r="DN705" s="169" t="str">
        <f>IF(Table1[[#This Row],[Multiple NCC links]]&lt;&gt;1,IF(Table1[[#This Row],[Services]]=1,1,""),"")</f>
        <v/>
      </c>
      <c r="DO705" s="169" t="str">
        <f>IF(Table1[[#This Row],[Multiple NCC links]]&lt;&gt;1,IF(Table1[[#This Row],[Maintenance &amp; Monitoring]]=1,1,""),"")</f>
        <v/>
      </c>
      <c r="DP705" s="169" t="str">
        <f>IF(Table1[[#This Row],[Multiple NCC links]]&lt;&gt;1,IF(Table1[[#This Row],[Hand over / Operations]]=1,1,""),"")</f>
        <v/>
      </c>
      <c r="DQ705" s="169" t="str">
        <f>IF(Table1[[#This Row],[Multiple NCC links]]&lt;&gt;1,IF(Table1[[#This Row],[As built assessment]]=1,1,""),"")</f>
        <v/>
      </c>
      <c r="DR705" s="169" t="str">
        <f>IF(Table1[[#This Row],[Multiple NCC links]]&lt;&gt;1,IF(Table1[[#This Row],[Beyond compliance]]=1,1,""),"")</f>
        <v/>
      </c>
      <c r="DS705" s="169" t="str">
        <f>IF(SUM(Table1[[#This Row],[Design]:[Beyond compliance]])&gt;1,1,"")</f>
        <v/>
      </c>
      <c r="DT705" s="169" t="str">
        <f>IF(Table1[[#This Row],[Both Residential &amp; Commercial4]]&lt;&gt;1,IF(Table1[[#This Row],[Residential]]=1,1,""),"")</f>
        <v/>
      </c>
      <c r="DU705" s="169" t="str">
        <f>IF(Table1[[#This Row],[Both Residential &amp; Commercial4]]&lt;&gt;1,IF(Table1[[#This Row],[Commercial]]=1,1,""),"")</f>
        <v/>
      </c>
      <c r="DV705" s="169" t="str">
        <f>Table1[[#This Row],[Residential &amp; Commercial]]</f>
        <v/>
      </c>
      <c r="DW705" s="169"/>
    </row>
    <row r="706" spans="1:127" s="49" customFormat="1" ht="20.25" thickTop="1" thickBot="1" x14ac:dyDescent="0.35">
      <c r="A706" s="97"/>
      <c r="B706" s="97"/>
      <c r="C706" s="88"/>
      <c r="D706" s="88"/>
      <c r="E706" s="176"/>
      <c r="F706" s="176"/>
      <c r="G706" s="176"/>
      <c r="H706" s="176"/>
      <c r="I706" s="90" t="str">
        <f>IF(AND(Table1[[#This Row],[General]]=1,Table1[[#This Row],[Beginner]]=1,Table1[[#This Row],[Intermediate]]=1,Table1[[#This Row],[Advanced]]=1),1,"")</f>
        <v/>
      </c>
      <c r="J706" s="90" t="str">
        <f>CONCATENATE(IF(Table1[[#This Row],[General]]=1,"General, ",""), IF(Table1[[#This Row],[Beginner]]=1,"Beginner, ",""),IF(Table1[[#This Row],[Intermediate]]=1,"Intermediate, ",""), IF(Table1[[#This Row],[Advanced]]=1,"Advanced",""))</f>
        <v/>
      </c>
      <c r="K706" s="91"/>
      <c r="L706" s="179"/>
      <c r="M706" s="91"/>
      <c r="N706" s="91"/>
      <c r="O706" s="159"/>
      <c r="P706" s="91"/>
      <c r="Q706" s="91"/>
      <c r="R706" s="91"/>
      <c r="S70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06" s="102"/>
      <c r="U706" s="102"/>
      <c r="V706" s="240"/>
      <c r="W706" s="240"/>
      <c r="X706" s="102"/>
      <c r="Y706" s="102"/>
      <c r="Z706" s="102"/>
      <c r="AA706" s="102"/>
      <c r="AB706" s="102"/>
      <c r="AC706" s="102"/>
      <c r="AD706" s="102"/>
      <c r="AE706" s="102"/>
      <c r="AF706" s="102"/>
      <c r="AG70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06" s="103"/>
      <c r="AI706" s="103"/>
      <c r="AJ706" s="103"/>
      <c r="AK706" s="74" t="str">
        <f>CONCATENATE(IF(Table1[[#This Row],[Digital]]=1,"Digital, ",""),IF(Table1[[#This Row],[Face to Face]]=1,"Face to face, ",""),IF(Table1[[#This Row],[Blended]]=1,"Blended",""))</f>
        <v/>
      </c>
      <c r="AL706" s="99"/>
      <c r="AM706" s="104"/>
      <c r="AN706" s="130"/>
      <c r="AO706" s="94"/>
      <c r="AP706" s="182"/>
      <c r="AQ706" s="94"/>
      <c r="AR706" s="94"/>
      <c r="AS706" s="94"/>
      <c r="AT706" s="94"/>
      <c r="AU706" s="94"/>
      <c r="AV706" s="182"/>
      <c r="AW706" s="182"/>
      <c r="AX706" s="182"/>
      <c r="AY706" s="94"/>
      <c r="AZ70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0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06" s="95"/>
      <c r="BC706" s="95"/>
      <c r="BD706" s="90" t="str">
        <f>IF(AND(Table1[[#This Row],[Residential]]=1,Table1[[#This Row],[Commercial]]=1),1,"")</f>
        <v/>
      </c>
      <c r="BE706" s="90" t="str">
        <f>CONCATENATE(IF(Table1[[#This Row],[Residential]]=1,"Residential, ",""),IF(Table1[[#This Row],[Commercial]]=1,"Commercial",""))</f>
        <v/>
      </c>
      <c r="BF706" s="94"/>
      <c r="BG706" s="94"/>
      <c r="BH706" s="94"/>
      <c r="BI706" s="94"/>
      <c r="BJ706" s="94"/>
      <c r="BK706" s="94"/>
      <c r="BL706" s="94"/>
      <c r="BM706" s="182"/>
      <c r="BN706" s="94"/>
      <c r="BO70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06" s="178"/>
      <c r="BQ706" s="120"/>
      <c r="BR706" s="132"/>
      <c r="BS706" s="120"/>
      <c r="BT706" s="175"/>
      <c r="BU706" s="175"/>
      <c r="BV706" s="175"/>
      <c r="BW706" s="121"/>
      <c r="BX706" s="121"/>
      <c r="BY706" s="121"/>
      <c r="BZ706" s="227"/>
      <c r="CA70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06" s="48">
        <f>COUNTIF(Table1[[#This Row],[Validity]:[Alignment with NCC (Yes=1,No=0)]],"N/A")</f>
        <v>0</v>
      </c>
      <c r="CC706" s="48">
        <f>IF(ISERROR(Table1[[#This Row],[Total Quality Score (out of 10)]]/(4-Table1[[#This Row],[N/A Count]])),0,Table1[[#This Row],[Total Quality Score (out of 10)]]/(4-Table1[[#This Row],[N/A Count]]))</f>
        <v>0</v>
      </c>
      <c r="CD706" s="106"/>
      <c r="CE706" s="106"/>
      <c r="CF706" s="172" t="str">
        <f>IF(SUM(Table1[[#This Row],[Multiple]:[Level (all)62]])&lt;1,IF(Table1[[#This Row],[General]]=1,1,""),"")</f>
        <v/>
      </c>
      <c r="CG706" s="172" t="str">
        <f>IF(SUM(Table1[[#This Row],[Multiple]:[Level (all)62]])&lt;1,IF(Table1[[#This Row],[Beginner]]=1,1,""),"")</f>
        <v/>
      </c>
      <c r="CH706" s="171" t="str">
        <f>IF(SUM(Table1[[#This Row],[Multiple]:[Level (all)62]])&lt;1,IF(Table1[[#This Row],[Intermediate]]=1,1,""),"")</f>
        <v/>
      </c>
      <c r="CI706" s="171" t="str">
        <f>IF(SUM(Table1[[#This Row],[Multiple]:[Level (all)62]])&lt;1,IF(Table1[[#This Row],[Advanced]]=1,1,""),"")</f>
        <v/>
      </c>
      <c r="CJ706" s="171" t="str">
        <f>IF(AND(SUM(Table1[[#This Row],[General]:[Advanced]])&lt;4,SUM(Table1[[#This Row],[General]:[Advanced]])&gt;1),1,"")</f>
        <v/>
      </c>
      <c r="CK706" s="171" t="str">
        <f>Table1[[#This Row],[Level (all)]]</f>
        <v/>
      </c>
      <c r="CL706" s="171" t="str">
        <f>IF(Table1[[#This Row],[Multiple audience]]&lt;&gt;1,IF(Table1[[#This Row],[General Audience]]=1,1,""),"")</f>
        <v/>
      </c>
      <c r="CM706" s="171" t="str">
        <f>IF(Table1[[#This Row],[Multiple audience]]&lt;&gt;1,IF(Table1[[#This Row],[Planners / Designers ]]=1,1,""),"")</f>
        <v/>
      </c>
      <c r="CN706" s="171" t="str">
        <f>IF(Table1[[#This Row],[Multiple audience]]&lt;&gt;1,IF(Table1[[#This Row],[Regulatory Assessors]]=1,1,""),"")</f>
        <v/>
      </c>
      <c r="CO706" s="171" t="str">
        <f>IF(Table1[[#This Row],[Multiple audience]]&lt;&gt;1,IF(Table1[[#This Row],[Builders / Management]]=1,1,""),"")</f>
        <v/>
      </c>
      <c r="CP706" s="171" t="str">
        <f>IF(Table1[[#This Row],[Multiple audience]]&lt;&gt;1,IF(Table1[[#This Row],[Energy / Sus Assessors]]=1,1,""),"")</f>
        <v/>
      </c>
      <c r="CQ706" s="171" t="str">
        <f>IF(Table1[[#This Row],[Multiple audience]]&lt;&gt;1,IF(Table1[[#This Row],[Semi-skilled]]=1,1,""),"")</f>
        <v/>
      </c>
      <c r="CR706" s="171" t="str">
        <f>IF(Table1[[#This Row],[Multiple audience]]&lt;&gt;1,IF(Table1[[#This Row],[Trades]]=1,1,""),"")</f>
        <v/>
      </c>
      <c r="CS706" s="171" t="str">
        <f>IF(Table1[[#This Row],[Multiple audience]]&lt;&gt;1,IF(Table1[[#This Row],[Other]]=1,1,""),"")</f>
        <v/>
      </c>
      <c r="CT706" s="171" t="str">
        <f>IF(SUM(Table1[[#This Row],[General Audience]:[Other]])&gt;1,1,"")</f>
        <v/>
      </c>
      <c r="CU706" s="171" t="str">
        <f>IF(Table1[[#This Row],[Various  ]]&lt;&gt;1,IF(Table1[[#This Row],[Calculator / Software]]=1,1,""),"")</f>
        <v/>
      </c>
      <c r="CV706" s="171" t="str">
        <f>IF(Table1[[#This Row],[Various  ]]&lt;&gt;1,IF(Table1[[#This Row],[Information  ]]=1,1,""),"")</f>
        <v/>
      </c>
      <c r="CW706" s="171" t="str">
        <f>IF(Table1[[#This Row],[Various  ]]&lt;&gt;1,IF(Table1[[#This Row],[Interactive Tool]]=1,1,""),"")</f>
        <v/>
      </c>
      <c r="CX706" s="171" t="str">
        <f>IF(Table1[[#This Row],[Various  ]]&lt;&gt;1,IF(Table1[[#This Row],[Technical Specifications]]=1,1,""),"")</f>
        <v/>
      </c>
      <c r="CY706" s="171" t="str">
        <f>IF(Table1[[#This Row],[Various  ]]&lt;&gt;1,IF(Table1[[#This Row],[Training Resources]]=1,1,""),"")</f>
        <v/>
      </c>
      <c r="CZ706" s="171" t="str">
        <f>IF(Table1[[#This Row],[Various  ]]&lt;&gt;1,IF(Table1[[#This Row],[Toolbox]]=1,1,""),"")</f>
        <v/>
      </c>
      <c r="DA706" s="169" t="str">
        <f>IF(Table1[[#This Row],[Various  ]]&lt;&gt;1,IF(Table1[[#This Row],[Video]]=1,1,""),"")</f>
        <v/>
      </c>
      <c r="DB706" s="169" t="str">
        <f>IF(Table1[[#This Row],[Various  ]]&lt;&gt;1,IF(Table1[[#This Row],[Case study]]=1,1,""),"")</f>
        <v/>
      </c>
      <c r="DC706" s="169" t="str">
        <f>IF(Table1[[#This Row],[Various  ]]&lt;&gt;1,IF(Table1[[#This Row],[Other   ]]=1,1,""),"")</f>
        <v/>
      </c>
      <c r="DD706" s="169" t="str">
        <f>IF(Table1[[#This Row],[Various  ]]&lt;&gt;1,IF(Table1[[#This Row],[Standards]]=1,1,""),"")</f>
        <v/>
      </c>
      <c r="DE706" s="169" t="str">
        <f>IF(Table1[[#This Row],[Various]]=1,1,IF(SUM(Table1[[#This Row],[Calculator / Software]:[Standards]])&gt;1,1,""))</f>
        <v/>
      </c>
      <c r="DF706" s="169" t="str">
        <f>IF(Table1[[#This Row],[Multiple NCC links]]&lt;&gt;1,IF(Table1[[#This Row],[Design]]=1,1,""),"")</f>
        <v/>
      </c>
      <c r="DG706" s="169" t="str">
        <f>IF(Table1[[#This Row],[Multiple NCC links]]&lt;&gt;1,IF(Table1[[#This Row],[Assessment / Verification]]=1,1,""),"")</f>
        <v/>
      </c>
      <c r="DH706" s="169" t="str">
        <f>IF(Table1[[#This Row],[Multiple NCC links]]&lt;&gt;1,IF(Table1[[#This Row],[Climate Specific ]]=1,1,""),"")</f>
        <v/>
      </c>
      <c r="DI706" s="169" t="str">
        <f>IF(Table1[[#This Row],[Multiple NCC links]]&lt;&gt;1,IF(Table1[[#This Row],[Alterations / Additions]]=1,1,""),"")</f>
        <v/>
      </c>
      <c r="DJ706" s="169" t="str">
        <f>IF(Table1[[#This Row],[Multiple NCC links]]&lt;&gt;1,IF(Table1[[#This Row],[Glazing]]=1,1,""),"")</f>
        <v/>
      </c>
      <c r="DK706" s="169" t="str">
        <f>IF(Table1[[#This Row],[Multiple NCC links]]&lt;&gt;1,IF(Table1[[#This Row],[Building Fabric / Thermal / Sealing]]=1,1,""),"")</f>
        <v/>
      </c>
      <c r="DL706" s="169" t="str">
        <f>IF(Table1[[#This Row],[Multiple NCC links]]&lt;&gt;1,IF(Table1[[#This Row],[Lighting]]=1,1,""),"")</f>
        <v/>
      </c>
      <c r="DM706" s="169" t="str">
        <f>IF(Table1[[#This Row],[Multiple NCC links]]&lt;&gt;1,IF(Table1[[#This Row],[HVAC]]=1,1,""),"")</f>
        <v/>
      </c>
      <c r="DN706" s="169" t="str">
        <f>IF(Table1[[#This Row],[Multiple NCC links]]&lt;&gt;1,IF(Table1[[#This Row],[Services]]=1,1,""),"")</f>
        <v/>
      </c>
      <c r="DO706" s="169" t="str">
        <f>IF(Table1[[#This Row],[Multiple NCC links]]&lt;&gt;1,IF(Table1[[#This Row],[Maintenance &amp; Monitoring]]=1,1,""),"")</f>
        <v/>
      </c>
      <c r="DP706" s="169" t="str">
        <f>IF(Table1[[#This Row],[Multiple NCC links]]&lt;&gt;1,IF(Table1[[#This Row],[Hand over / Operations]]=1,1,""),"")</f>
        <v/>
      </c>
      <c r="DQ706" s="169" t="str">
        <f>IF(Table1[[#This Row],[Multiple NCC links]]&lt;&gt;1,IF(Table1[[#This Row],[As built assessment]]=1,1,""),"")</f>
        <v/>
      </c>
      <c r="DR706" s="169" t="str">
        <f>IF(Table1[[#This Row],[Multiple NCC links]]&lt;&gt;1,IF(Table1[[#This Row],[Beyond compliance]]=1,1,""),"")</f>
        <v/>
      </c>
      <c r="DS706" s="169" t="str">
        <f>IF(SUM(Table1[[#This Row],[Design]:[Beyond compliance]])&gt;1,1,"")</f>
        <v/>
      </c>
      <c r="DT706" s="169" t="str">
        <f>IF(Table1[[#This Row],[Both Residential &amp; Commercial4]]&lt;&gt;1,IF(Table1[[#This Row],[Residential]]=1,1,""),"")</f>
        <v/>
      </c>
      <c r="DU706" s="169" t="str">
        <f>IF(Table1[[#This Row],[Both Residential &amp; Commercial4]]&lt;&gt;1,IF(Table1[[#This Row],[Commercial]]=1,1,""),"")</f>
        <v/>
      </c>
      <c r="DV706" s="169" t="str">
        <f>Table1[[#This Row],[Residential &amp; Commercial]]</f>
        <v/>
      </c>
      <c r="DW706" s="169"/>
    </row>
    <row r="707" spans="1:127" s="49" customFormat="1" ht="20.25" thickTop="1" thickBot="1" x14ac:dyDescent="0.35">
      <c r="A707" s="97"/>
      <c r="B707" s="97"/>
      <c r="C707" s="88"/>
      <c r="D707" s="88"/>
      <c r="E707" s="176"/>
      <c r="F707" s="176"/>
      <c r="G707" s="176"/>
      <c r="H707" s="176"/>
      <c r="I707" s="90" t="str">
        <f>IF(AND(Table1[[#This Row],[General]]=1,Table1[[#This Row],[Beginner]]=1,Table1[[#This Row],[Intermediate]]=1,Table1[[#This Row],[Advanced]]=1),1,"")</f>
        <v/>
      </c>
      <c r="J707" s="90" t="str">
        <f>CONCATENATE(IF(Table1[[#This Row],[General]]=1,"General, ",""), IF(Table1[[#This Row],[Beginner]]=1,"Beginner, ",""),IF(Table1[[#This Row],[Intermediate]]=1,"Intermediate, ",""), IF(Table1[[#This Row],[Advanced]]=1,"Advanced",""))</f>
        <v/>
      </c>
      <c r="K707" s="91"/>
      <c r="L707" s="179"/>
      <c r="M707" s="91"/>
      <c r="N707" s="91"/>
      <c r="O707" s="159"/>
      <c r="P707" s="91"/>
      <c r="Q707" s="91"/>
      <c r="R707" s="91"/>
      <c r="S70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07" s="102"/>
      <c r="U707" s="102"/>
      <c r="V707" s="240"/>
      <c r="W707" s="240"/>
      <c r="X707" s="102"/>
      <c r="Y707" s="102"/>
      <c r="Z707" s="102"/>
      <c r="AA707" s="102"/>
      <c r="AB707" s="102"/>
      <c r="AC707" s="102"/>
      <c r="AD707" s="102"/>
      <c r="AE707" s="102"/>
      <c r="AF707" s="102"/>
      <c r="AG70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07" s="103"/>
      <c r="AI707" s="103"/>
      <c r="AJ707" s="103"/>
      <c r="AK707" s="74" t="str">
        <f>CONCATENATE(IF(Table1[[#This Row],[Digital]]=1,"Digital, ",""),IF(Table1[[#This Row],[Face to Face]]=1,"Face to face, ",""),IF(Table1[[#This Row],[Blended]]=1,"Blended",""))</f>
        <v/>
      </c>
      <c r="AL707" s="99"/>
      <c r="AM707" s="104"/>
      <c r="AN707" s="130"/>
      <c r="AO707" s="94"/>
      <c r="AP707" s="182"/>
      <c r="AQ707" s="94"/>
      <c r="AR707" s="94"/>
      <c r="AS707" s="94"/>
      <c r="AT707" s="94"/>
      <c r="AU707" s="94"/>
      <c r="AV707" s="182"/>
      <c r="AW707" s="182"/>
      <c r="AX707" s="182"/>
      <c r="AY707" s="94"/>
      <c r="AZ70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0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07" s="95"/>
      <c r="BC707" s="95"/>
      <c r="BD707" s="90" t="str">
        <f>IF(AND(Table1[[#This Row],[Residential]]=1,Table1[[#This Row],[Commercial]]=1),1,"")</f>
        <v/>
      </c>
      <c r="BE707" s="90" t="str">
        <f>CONCATENATE(IF(Table1[[#This Row],[Residential]]=1,"Residential, ",""),IF(Table1[[#This Row],[Commercial]]=1,"Commercial",""))</f>
        <v/>
      </c>
      <c r="BF707" s="94"/>
      <c r="BG707" s="94"/>
      <c r="BH707" s="94"/>
      <c r="BI707" s="94"/>
      <c r="BJ707" s="94"/>
      <c r="BK707" s="94"/>
      <c r="BL707" s="94"/>
      <c r="BM707" s="182"/>
      <c r="BN707" s="94"/>
      <c r="BO70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07" s="178"/>
      <c r="BQ707" s="120"/>
      <c r="BR707" s="132"/>
      <c r="BS707" s="120"/>
      <c r="BT707" s="175"/>
      <c r="BU707" s="175"/>
      <c r="BV707" s="175"/>
      <c r="BW707" s="121"/>
      <c r="BX707" s="121"/>
      <c r="BY707" s="121"/>
      <c r="BZ707" s="227"/>
      <c r="CA70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07" s="48">
        <f>COUNTIF(Table1[[#This Row],[Validity]:[Alignment with NCC (Yes=1,No=0)]],"N/A")</f>
        <v>0</v>
      </c>
      <c r="CC707" s="48">
        <f>IF(ISERROR(Table1[[#This Row],[Total Quality Score (out of 10)]]/(4-Table1[[#This Row],[N/A Count]])),0,Table1[[#This Row],[Total Quality Score (out of 10)]]/(4-Table1[[#This Row],[N/A Count]]))</f>
        <v>0</v>
      </c>
      <c r="CD707" s="106"/>
      <c r="CE707" s="106"/>
      <c r="CF707" s="172" t="str">
        <f>IF(SUM(Table1[[#This Row],[Multiple]:[Level (all)62]])&lt;1,IF(Table1[[#This Row],[General]]=1,1,""),"")</f>
        <v/>
      </c>
      <c r="CG707" s="172" t="str">
        <f>IF(SUM(Table1[[#This Row],[Multiple]:[Level (all)62]])&lt;1,IF(Table1[[#This Row],[Beginner]]=1,1,""),"")</f>
        <v/>
      </c>
      <c r="CH707" s="171" t="str">
        <f>IF(SUM(Table1[[#This Row],[Multiple]:[Level (all)62]])&lt;1,IF(Table1[[#This Row],[Intermediate]]=1,1,""),"")</f>
        <v/>
      </c>
      <c r="CI707" s="171" t="str">
        <f>IF(SUM(Table1[[#This Row],[Multiple]:[Level (all)62]])&lt;1,IF(Table1[[#This Row],[Advanced]]=1,1,""),"")</f>
        <v/>
      </c>
      <c r="CJ707" s="171" t="str">
        <f>IF(AND(SUM(Table1[[#This Row],[General]:[Advanced]])&lt;4,SUM(Table1[[#This Row],[General]:[Advanced]])&gt;1),1,"")</f>
        <v/>
      </c>
      <c r="CK707" s="171" t="str">
        <f>Table1[[#This Row],[Level (all)]]</f>
        <v/>
      </c>
      <c r="CL707" s="171" t="str">
        <f>IF(Table1[[#This Row],[Multiple audience]]&lt;&gt;1,IF(Table1[[#This Row],[General Audience]]=1,1,""),"")</f>
        <v/>
      </c>
      <c r="CM707" s="171" t="str">
        <f>IF(Table1[[#This Row],[Multiple audience]]&lt;&gt;1,IF(Table1[[#This Row],[Planners / Designers ]]=1,1,""),"")</f>
        <v/>
      </c>
      <c r="CN707" s="171" t="str">
        <f>IF(Table1[[#This Row],[Multiple audience]]&lt;&gt;1,IF(Table1[[#This Row],[Regulatory Assessors]]=1,1,""),"")</f>
        <v/>
      </c>
      <c r="CO707" s="171" t="str">
        <f>IF(Table1[[#This Row],[Multiple audience]]&lt;&gt;1,IF(Table1[[#This Row],[Builders / Management]]=1,1,""),"")</f>
        <v/>
      </c>
      <c r="CP707" s="171" t="str">
        <f>IF(Table1[[#This Row],[Multiple audience]]&lt;&gt;1,IF(Table1[[#This Row],[Energy / Sus Assessors]]=1,1,""),"")</f>
        <v/>
      </c>
      <c r="CQ707" s="171" t="str">
        <f>IF(Table1[[#This Row],[Multiple audience]]&lt;&gt;1,IF(Table1[[#This Row],[Semi-skilled]]=1,1,""),"")</f>
        <v/>
      </c>
      <c r="CR707" s="171" t="str">
        <f>IF(Table1[[#This Row],[Multiple audience]]&lt;&gt;1,IF(Table1[[#This Row],[Trades]]=1,1,""),"")</f>
        <v/>
      </c>
      <c r="CS707" s="171" t="str">
        <f>IF(Table1[[#This Row],[Multiple audience]]&lt;&gt;1,IF(Table1[[#This Row],[Other]]=1,1,""),"")</f>
        <v/>
      </c>
      <c r="CT707" s="171" t="str">
        <f>IF(SUM(Table1[[#This Row],[General Audience]:[Other]])&gt;1,1,"")</f>
        <v/>
      </c>
      <c r="CU707" s="171" t="str">
        <f>IF(Table1[[#This Row],[Various  ]]&lt;&gt;1,IF(Table1[[#This Row],[Calculator / Software]]=1,1,""),"")</f>
        <v/>
      </c>
      <c r="CV707" s="171" t="str">
        <f>IF(Table1[[#This Row],[Various  ]]&lt;&gt;1,IF(Table1[[#This Row],[Information  ]]=1,1,""),"")</f>
        <v/>
      </c>
      <c r="CW707" s="171" t="str">
        <f>IF(Table1[[#This Row],[Various  ]]&lt;&gt;1,IF(Table1[[#This Row],[Interactive Tool]]=1,1,""),"")</f>
        <v/>
      </c>
      <c r="CX707" s="171" t="str">
        <f>IF(Table1[[#This Row],[Various  ]]&lt;&gt;1,IF(Table1[[#This Row],[Technical Specifications]]=1,1,""),"")</f>
        <v/>
      </c>
      <c r="CY707" s="171" t="str">
        <f>IF(Table1[[#This Row],[Various  ]]&lt;&gt;1,IF(Table1[[#This Row],[Training Resources]]=1,1,""),"")</f>
        <v/>
      </c>
      <c r="CZ707" s="171" t="str">
        <f>IF(Table1[[#This Row],[Various  ]]&lt;&gt;1,IF(Table1[[#This Row],[Toolbox]]=1,1,""),"")</f>
        <v/>
      </c>
      <c r="DA707" s="169" t="str">
        <f>IF(Table1[[#This Row],[Various  ]]&lt;&gt;1,IF(Table1[[#This Row],[Video]]=1,1,""),"")</f>
        <v/>
      </c>
      <c r="DB707" s="169" t="str">
        <f>IF(Table1[[#This Row],[Various  ]]&lt;&gt;1,IF(Table1[[#This Row],[Case study]]=1,1,""),"")</f>
        <v/>
      </c>
      <c r="DC707" s="169" t="str">
        <f>IF(Table1[[#This Row],[Various  ]]&lt;&gt;1,IF(Table1[[#This Row],[Other   ]]=1,1,""),"")</f>
        <v/>
      </c>
      <c r="DD707" s="169" t="str">
        <f>IF(Table1[[#This Row],[Various  ]]&lt;&gt;1,IF(Table1[[#This Row],[Standards]]=1,1,""),"")</f>
        <v/>
      </c>
      <c r="DE707" s="169" t="str">
        <f>IF(Table1[[#This Row],[Various]]=1,1,IF(SUM(Table1[[#This Row],[Calculator / Software]:[Standards]])&gt;1,1,""))</f>
        <v/>
      </c>
      <c r="DF707" s="169" t="str">
        <f>IF(Table1[[#This Row],[Multiple NCC links]]&lt;&gt;1,IF(Table1[[#This Row],[Design]]=1,1,""),"")</f>
        <v/>
      </c>
      <c r="DG707" s="169" t="str">
        <f>IF(Table1[[#This Row],[Multiple NCC links]]&lt;&gt;1,IF(Table1[[#This Row],[Assessment / Verification]]=1,1,""),"")</f>
        <v/>
      </c>
      <c r="DH707" s="169" t="str">
        <f>IF(Table1[[#This Row],[Multiple NCC links]]&lt;&gt;1,IF(Table1[[#This Row],[Climate Specific ]]=1,1,""),"")</f>
        <v/>
      </c>
      <c r="DI707" s="169" t="str">
        <f>IF(Table1[[#This Row],[Multiple NCC links]]&lt;&gt;1,IF(Table1[[#This Row],[Alterations / Additions]]=1,1,""),"")</f>
        <v/>
      </c>
      <c r="DJ707" s="169" t="str">
        <f>IF(Table1[[#This Row],[Multiple NCC links]]&lt;&gt;1,IF(Table1[[#This Row],[Glazing]]=1,1,""),"")</f>
        <v/>
      </c>
      <c r="DK707" s="169" t="str">
        <f>IF(Table1[[#This Row],[Multiple NCC links]]&lt;&gt;1,IF(Table1[[#This Row],[Building Fabric / Thermal / Sealing]]=1,1,""),"")</f>
        <v/>
      </c>
      <c r="DL707" s="169" t="str">
        <f>IF(Table1[[#This Row],[Multiple NCC links]]&lt;&gt;1,IF(Table1[[#This Row],[Lighting]]=1,1,""),"")</f>
        <v/>
      </c>
      <c r="DM707" s="169" t="str">
        <f>IF(Table1[[#This Row],[Multiple NCC links]]&lt;&gt;1,IF(Table1[[#This Row],[HVAC]]=1,1,""),"")</f>
        <v/>
      </c>
      <c r="DN707" s="169" t="str">
        <f>IF(Table1[[#This Row],[Multiple NCC links]]&lt;&gt;1,IF(Table1[[#This Row],[Services]]=1,1,""),"")</f>
        <v/>
      </c>
      <c r="DO707" s="169" t="str">
        <f>IF(Table1[[#This Row],[Multiple NCC links]]&lt;&gt;1,IF(Table1[[#This Row],[Maintenance &amp; Monitoring]]=1,1,""),"")</f>
        <v/>
      </c>
      <c r="DP707" s="169" t="str">
        <f>IF(Table1[[#This Row],[Multiple NCC links]]&lt;&gt;1,IF(Table1[[#This Row],[Hand over / Operations]]=1,1,""),"")</f>
        <v/>
      </c>
      <c r="DQ707" s="169" t="str">
        <f>IF(Table1[[#This Row],[Multiple NCC links]]&lt;&gt;1,IF(Table1[[#This Row],[As built assessment]]=1,1,""),"")</f>
        <v/>
      </c>
      <c r="DR707" s="169" t="str">
        <f>IF(Table1[[#This Row],[Multiple NCC links]]&lt;&gt;1,IF(Table1[[#This Row],[Beyond compliance]]=1,1,""),"")</f>
        <v/>
      </c>
      <c r="DS707" s="169" t="str">
        <f>IF(SUM(Table1[[#This Row],[Design]:[Beyond compliance]])&gt;1,1,"")</f>
        <v/>
      </c>
      <c r="DT707" s="169" t="str">
        <f>IF(Table1[[#This Row],[Both Residential &amp; Commercial4]]&lt;&gt;1,IF(Table1[[#This Row],[Residential]]=1,1,""),"")</f>
        <v/>
      </c>
      <c r="DU707" s="169" t="str">
        <f>IF(Table1[[#This Row],[Both Residential &amp; Commercial4]]&lt;&gt;1,IF(Table1[[#This Row],[Commercial]]=1,1,""),"")</f>
        <v/>
      </c>
      <c r="DV707" s="169" t="str">
        <f>Table1[[#This Row],[Residential &amp; Commercial]]</f>
        <v/>
      </c>
      <c r="DW707" s="169"/>
    </row>
    <row r="708" spans="1:127" s="49" customFormat="1" ht="20.25" thickTop="1" thickBot="1" x14ac:dyDescent="0.35">
      <c r="A708" s="97"/>
      <c r="B708" s="97"/>
      <c r="C708" s="88"/>
      <c r="D708" s="88"/>
      <c r="E708" s="176"/>
      <c r="F708" s="176"/>
      <c r="G708" s="176"/>
      <c r="H708" s="176"/>
      <c r="I708" s="90" t="str">
        <f>IF(AND(Table1[[#This Row],[General]]=1,Table1[[#This Row],[Beginner]]=1,Table1[[#This Row],[Intermediate]]=1,Table1[[#This Row],[Advanced]]=1),1,"")</f>
        <v/>
      </c>
      <c r="J708" s="90" t="str">
        <f>CONCATENATE(IF(Table1[[#This Row],[General]]=1,"General, ",""), IF(Table1[[#This Row],[Beginner]]=1,"Beginner, ",""),IF(Table1[[#This Row],[Intermediate]]=1,"Intermediate, ",""), IF(Table1[[#This Row],[Advanced]]=1,"Advanced",""))</f>
        <v/>
      </c>
      <c r="K708" s="91"/>
      <c r="L708" s="179"/>
      <c r="M708" s="91"/>
      <c r="N708" s="91"/>
      <c r="O708" s="159"/>
      <c r="P708" s="91"/>
      <c r="Q708" s="91"/>
      <c r="R708" s="91"/>
      <c r="S70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08" s="102"/>
      <c r="U708" s="102"/>
      <c r="V708" s="240"/>
      <c r="W708" s="240"/>
      <c r="X708" s="102"/>
      <c r="Y708" s="102"/>
      <c r="Z708" s="102"/>
      <c r="AA708" s="102"/>
      <c r="AB708" s="102"/>
      <c r="AC708" s="102"/>
      <c r="AD708" s="102"/>
      <c r="AE708" s="102"/>
      <c r="AF708" s="102"/>
      <c r="AG70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08" s="103"/>
      <c r="AI708" s="103"/>
      <c r="AJ708" s="103"/>
      <c r="AK708" s="74" t="str">
        <f>CONCATENATE(IF(Table1[[#This Row],[Digital]]=1,"Digital, ",""),IF(Table1[[#This Row],[Face to Face]]=1,"Face to face, ",""),IF(Table1[[#This Row],[Blended]]=1,"Blended",""))</f>
        <v/>
      </c>
      <c r="AL708" s="99"/>
      <c r="AM708" s="104"/>
      <c r="AN708" s="130"/>
      <c r="AO708" s="94"/>
      <c r="AP708" s="182"/>
      <c r="AQ708" s="94"/>
      <c r="AR708" s="94"/>
      <c r="AS708" s="94"/>
      <c r="AT708" s="94"/>
      <c r="AU708" s="94"/>
      <c r="AV708" s="182"/>
      <c r="AW708" s="182"/>
      <c r="AX708" s="182"/>
      <c r="AY708" s="94"/>
      <c r="AZ70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0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08" s="95"/>
      <c r="BC708" s="95"/>
      <c r="BD708" s="90" t="str">
        <f>IF(AND(Table1[[#This Row],[Residential]]=1,Table1[[#This Row],[Commercial]]=1),1,"")</f>
        <v/>
      </c>
      <c r="BE708" s="90" t="str">
        <f>CONCATENATE(IF(Table1[[#This Row],[Residential]]=1,"Residential, ",""),IF(Table1[[#This Row],[Commercial]]=1,"Commercial",""))</f>
        <v/>
      </c>
      <c r="BF708" s="94"/>
      <c r="BG708" s="94"/>
      <c r="BH708" s="94"/>
      <c r="BI708" s="94"/>
      <c r="BJ708" s="94"/>
      <c r="BK708" s="94"/>
      <c r="BL708" s="94"/>
      <c r="BM708" s="182"/>
      <c r="BN708" s="94"/>
      <c r="BO70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08" s="178"/>
      <c r="BQ708" s="120"/>
      <c r="BR708" s="132"/>
      <c r="BS708" s="120"/>
      <c r="BT708" s="175"/>
      <c r="BU708" s="175"/>
      <c r="BV708" s="175"/>
      <c r="BW708" s="121"/>
      <c r="BX708" s="121"/>
      <c r="BY708" s="121"/>
      <c r="BZ708" s="227"/>
      <c r="CA70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08" s="48">
        <f>COUNTIF(Table1[[#This Row],[Validity]:[Alignment with NCC (Yes=1,No=0)]],"N/A")</f>
        <v>0</v>
      </c>
      <c r="CC708" s="48">
        <f>IF(ISERROR(Table1[[#This Row],[Total Quality Score (out of 10)]]/(4-Table1[[#This Row],[N/A Count]])),0,Table1[[#This Row],[Total Quality Score (out of 10)]]/(4-Table1[[#This Row],[N/A Count]]))</f>
        <v>0</v>
      </c>
      <c r="CD708" s="106"/>
      <c r="CE708" s="106"/>
      <c r="CF708" s="172" t="str">
        <f>IF(SUM(Table1[[#This Row],[Multiple]:[Level (all)62]])&lt;1,IF(Table1[[#This Row],[General]]=1,1,""),"")</f>
        <v/>
      </c>
      <c r="CG708" s="172" t="str">
        <f>IF(SUM(Table1[[#This Row],[Multiple]:[Level (all)62]])&lt;1,IF(Table1[[#This Row],[Beginner]]=1,1,""),"")</f>
        <v/>
      </c>
      <c r="CH708" s="171" t="str">
        <f>IF(SUM(Table1[[#This Row],[Multiple]:[Level (all)62]])&lt;1,IF(Table1[[#This Row],[Intermediate]]=1,1,""),"")</f>
        <v/>
      </c>
      <c r="CI708" s="171" t="str">
        <f>IF(SUM(Table1[[#This Row],[Multiple]:[Level (all)62]])&lt;1,IF(Table1[[#This Row],[Advanced]]=1,1,""),"")</f>
        <v/>
      </c>
      <c r="CJ708" s="171" t="str">
        <f>IF(AND(SUM(Table1[[#This Row],[General]:[Advanced]])&lt;4,SUM(Table1[[#This Row],[General]:[Advanced]])&gt;1),1,"")</f>
        <v/>
      </c>
      <c r="CK708" s="171" t="str">
        <f>Table1[[#This Row],[Level (all)]]</f>
        <v/>
      </c>
      <c r="CL708" s="171" t="str">
        <f>IF(Table1[[#This Row],[Multiple audience]]&lt;&gt;1,IF(Table1[[#This Row],[General Audience]]=1,1,""),"")</f>
        <v/>
      </c>
      <c r="CM708" s="171" t="str">
        <f>IF(Table1[[#This Row],[Multiple audience]]&lt;&gt;1,IF(Table1[[#This Row],[Planners / Designers ]]=1,1,""),"")</f>
        <v/>
      </c>
      <c r="CN708" s="171" t="str">
        <f>IF(Table1[[#This Row],[Multiple audience]]&lt;&gt;1,IF(Table1[[#This Row],[Regulatory Assessors]]=1,1,""),"")</f>
        <v/>
      </c>
      <c r="CO708" s="171" t="str">
        <f>IF(Table1[[#This Row],[Multiple audience]]&lt;&gt;1,IF(Table1[[#This Row],[Builders / Management]]=1,1,""),"")</f>
        <v/>
      </c>
      <c r="CP708" s="171" t="str">
        <f>IF(Table1[[#This Row],[Multiple audience]]&lt;&gt;1,IF(Table1[[#This Row],[Energy / Sus Assessors]]=1,1,""),"")</f>
        <v/>
      </c>
      <c r="CQ708" s="171" t="str">
        <f>IF(Table1[[#This Row],[Multiple audience]]&lt;&gt;1,IF(Table1[[#This Row],[Semi-skilled]]=1,1,""),"")</f>
        <v/>
      </c>
      <c r="CR708" s="171" t="str">
        <f>IF(Table1[[#This Row],[Multiple audience]]&lt;&gt;1,IF(Table1[[#This Row],[Trades]]=1,1,""),"")</f>
        <v/>
      </c>
      <c r="CS708" s="171" t="str">
        <f>IF(Table1[[#This Row],[Multiple audience]]&lt;&gt;1,IF(Table1[[#This Row],[Other]]=1,1,""),"")</f>
        <v/>
      </c>
      <c r="CT708" s="171" t="str">
        <f>IF(SUM(Table1[[#This Row],[General Audience]:[Other]])&gt;1,1,"")</f>
        <v/>
      </c>
      <c r="CU708" s="171" t="str">
        <f>IF(Table1[[#This Row],[Various  ]]&lt;&gt;1,IF(Table1[[#This Row],[Calculator / Software]]=1,1,""),"")</f>
        <v/>
      </c>
      <c r="CV708" s="171" t="str">
        <f>IF(Table1[[#This Row],[Various  ]]&lt;&gt;1,IF(Table1[[#This Row],[Information  ]]=1,1,""),"")</f>
        <v/>
      </c>
      <c r="CW708" s="171" t="str">
        <f>IF(Table1[[#This Row],[Various  ]]&lt;&gt;1,IF(Table1[[#This Row],[Interactive Tool]]=1,1,""),"")</f>
        <v/>
      </c>
      <c r="CX708" s="171" t="str">
        <f>IF(Table1[[#This Row],[Various  ]]&lt;&gt;1,IF(Table1[[#This Row],[Technical Specifications]]=1,1,""),"")</f>
        <v/>
      </c>
      <c r="CY708" s="171" t="str">
        <f>IF(Table1[[#This Row],[Various  ]]&lt;&gt;1,IF(Table1[[#This Row],[Training Resources]]=1,1,""),"")</f>
        <v/>
      </c>
      <c r="CZ708" s="171" t="str">
        <f>IF(Table1[[#This Row],[Various  ]]&lt;&gt;1,IF(Table1[[#This Row],[Toolbox]]=1,1,""),"")</f>
        <v/>
      </c>
      <c r="DA708" s="169" t="str">
        <f>IF(Table1[[#This Row],[Various  ]]&lt;&gt;1,IF(Table1[[#This Row],[Video]]=1,1,""),"")</f>
        <v/>
      </c>
      <c r="DB708" s="169" t="str">
        <f>IF(Table1[[#This Row],[Various  ]]&lt;&gt;1,IF(Table1[[#This Row],[Case study]]=1,1,""),"")</f>
        <v/>
      </c>
      <c r="DC708" s="169" t="str">
        <f>IF(Table1[[#This Row],[Various  ]]&lt;&gt;1,IF(Table1[[#This Row],[Other   ]]=1,1,""),"")</f>
        <v/>
      </c>
      <c r="DD708" s="169" t="str">
        <f>IF(Table1[[#This Row],[Various  ]]&lt;&gt;1,IF(Table1[[#This Row],[Standards]]=1,1,""),"")</f>
        <v/>
      </c>
      <c r="DE708" s="169" t="str">
        <f>IF(Table1[[#This Row],[Various]]=1,1,IF(SUM(Table1[[#This Row],[Calculator / Software]:[Standards]])&gt;1,1,""))</f>
        <v/>
      </c>
      <c r="DF708" s="169" t="str">
        <f>IF(Table1[[#This Row],[Multiple NCC links]]&lt;&gt;1,IF(Table1[[#This Row],[Design]]=1,1,""),"")</f>
        <v/>
      </c>
      <c r="DG708" s="169" t="str">
        <f>IF(Table1[[#This Row],[Multiple NCC links]]&lt;&gt;1,IF(Table1[[#This Row],[Assessment / Verification]]=1,1,""),"")</f>
        <v/>
      </c>
      <c r="DH708" s="169" t="str">
        <f>IF(Table1[[#This Row],[Multiple NCC links]]&lt;&gt;1,IF(Table1[[#This Row],[Climate Specific ]]=1,1,""),"")</f>
        <v/>
      </c>
      <c r="DI708" s="169" t="str">
        <f>IF(Table1[[#This Row],[Multiple NCC links]]&lt;&gt;1,IF(Table1[[#This Row],[Alterations / Additions]]=1,1,""),"")</f>
        <v/>
      </c>
      <c r="DJ708" s="169" t="str">
        <f>IF(Table1[[#This Row],[Multiple NCC links]]&lt;&gt;1,IF(Table1[[#This Row],[Glazing]]=1,1,""),"")</f>
        <v/>
      </c>
      <c r="DK708" s="169" t="str">
        <f>IF(Table1[[#This Row],[Multiple NCC links]]&lt;&gt;1,IF(Table1[[#This Row],[Building Fabric / Thermal / Sealing]]=1,1,""),"")</f>
        <v/>
      </c>
      <c r="DL708" s="169" t="str">
        <f>IF(Table1[[#This Row],[Multiple NCC links]]&lt;&gt;1,IF(Table1[[#This Row],[Lighting]]=1,1,""),"")</f>
        <v/>
      </c>
      <c r="DM708" s="169" t="str">
        <f>IF(Table1[[#This Row],[Multiple NCC links]]&lt;&gt;1,IF(Table1[[#This Row],[HVAC]]=1,1,""),"")</f>
        <v/>
      </c>
      <c r="DN708" s="169" t="str">
        <f>IF(Table1[[#This Row],[Multiple NCC links]]&lt;&gt;1,IF(Table1[[#This Row],[Services]]=1,1,""),"")</f>
        <v/>
      </c>
      <c r="DO708" s="169" t="str">
        <f>IF(Table1[[#This Row],[Multiple NCC links]]&lt;&gt;1,IF(Table1[[#This Row],[Maintenance &amp; Monitoring]]=1,1,""),"")</f>
        <v/>
      </c>
      <c r="DP708" s="169" t="str">
        <f>IF(Table1[[#This Row],[Multiple NCC links]]&lt;&gt;1,IF(Table1[[#This Row],[Hand over / Operations]]=1,1,""),"")</f>
        <v/>
      </c>
      <c r="DQ708" s="169" t="str">
        <f>IF(Table1[[#This Row],[Multiple NCC links]]&lt;&gt;1,IF(Table1[[#This Row],[As built assessment]]=1,1,""),"")</f>
        <v/>
      </c>
      <c r="DR708" s="169" t="str">
        <f>IF(Table1[[#This Row],[Multiple NCC links]]&lt;&gt;1,IF(Table1[[#This Row],[Beyond compliance]]=1,1,""),"")</f>
        <v/>
      </c>
      <c r="DS708" s="169" t="str">
        <f>IF(SUM(Table1[[#This Row],[Design]:[Beyond compliance]])&gt;1,1,"")</f>
        <v/>
      </c>
      <c r="DT708" s="169" t="str">
        <f>IF(Table1[[#This Row],[Both Residential &amp; Commercial4]]&lt;&gt;1,IF(Table1[[#This Row],[Residential]]=1,1,""),"")</f>
        <v/>
      </c>
      <c r="DU708" s="169" t="str">
        <f>IF(Table1[[#This Row],[Both Residential &amp; Commercial4]]&lt;&gt;1,IF(Table1[[#This Row],[Commercial]]=1,1,""),"")</f>
        <v/>
      </c>
      <c r="DV708" s="169" t="str">
        <f>Table1[[#This Row],[Residential &amp; Commercial]]</f>
        <v/>
      </c>
      <c r="DW708" s="169"/>
    </row>
    <row r="709" spans="1:127" s="49" customFormat="1" ht="20.25" thickTop="1" thickBot="1" x14ac:dyDescent="0.35">
      <c r="A709" s="97"/>
      <c r="B709" s="97"/>
      <c r="C709" s="88"/>
      <c r="D709" s="88"/>
      <c r="E709" s="176"/>
      <c r="F709" s="176"/>
      <c r="G709" s="176"/>
      <c r="H709" s="176"/>
      <c r="I709" s="90" t="str">
        <f>IF(AND(Table1[[#This Row],[General]]=1,Table1[[#This Row],[Beginner]]=1,Table1[[#This Row],[Intermediate]]=1,Table1[[#This Row],[Advanced]]=1),1,"")</f>
        <v/>
      </c>
      <c r="J709" s="90" t="str">
        <f>CONCATENATE(IF(Table1[[#This Row],[General]]=1,"General, ",""), IF(Table1[[#This Row],[Beginner]]=1,"Beginner, ",""),IF(Table1[[#This Row],[Intermediate]]=1,"Intermediate, ",""), IF(Table1[[#This Row],[Advanced]]=1,"Advanced",""))</f>
        <v/>
      </c>
      <c r="K709" s="91"/>
      <c r="L709" s="179"/>
      <c r="M709" s="91"/>
      <c r="N709" s="91"/>
      <c r="O709" s="159"/>
      <c r="P709" s="91"/>
      <c r="Q709" s="91"/>
      <c r="R709" s="91"/>
      <c r="S70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09" s="102"/>
      <c r="U709" s="102"/>
      <c r="V709" s="240"/>
      <c r="W709" s="240"/>
      <c r="X709" s="102"/>
      <c r="Y709" s="102"/>
      <c r="Z709" s="102"/>
      <c r="AA709" s="102"/>
      <c r="AB709" s="102"/>
      <c r="AC709" s="102"/>
      <c r="AD709" s="102"/>
      <c r="AE709" s="102"/>
      <c r="AF709" s="102"/>
      <c r="AG70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09" s="103"/>
      <c r="AI709" s="103"/>
      <c r="AJ709" s="103"/>
      <c r="AK709" s="74" t="str">
        <f>CONCATENATE(IF(Table1[[#This Row],[Digital]]=1,"Digital, ",""),IF(Table1[[#This Row],[Face to Face]]=1,"Face to face, ",""),IF(Table1[[#This Row],[Blended]]=1,"Blended",""))</f>
        <v/>
      </c>
      <c r="AL709" s="99"/>
      <c r="AM709" s="104"/>
      <c r="AN709" s="130"/>
      <c r="AO709" s="94"/>
      <c r="AP709" s="182"/>
      <c r="AQ709" s="94"/>
      <c r="AR709" s="94"/>
      <c r="AS709" s="94"/>
      <c r="AT709" s="94"/>
      <c r="AU709" s="94"/>
      <c r="AV709" s="182"/>
      <c r="AW709" s="182"/>
      <c r="AX709" s="182"/>
      <c r="AY709" s="94"/>
      <c r="AZ70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0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09" s="95"/>
      <c r="BC709" s="95"/>
      <c r="BD709" s="90" t="str">
        <f>IF(AND(Table1[[#This Row],[Residential]]=1,Table1[[#This Row],[Commercial]]=1),1,"")</f>
        <v/>
      </c>
      <c r="BE709" s="90" t="str">
        <f>CONCATENATE(IF(Table1[[#This Row],[Residential]]=1,"Residential, ",""),IF(Table1[[#This Row],[Commercial]]=1,"Commercial",""))</f>
        <v/>
      </c>
      <c r="BF709" s="94"/>
      <c r="BG709" s="94"/>
      <c r="BH709" s="94"/>
      <c r="BI709" s="94"/>
      <c r="BJ709" s="94"/>
      <c r="BK709" s="94"/>
      <c r="BL709" s="94"/>
      <c r="BM709" s="182"/>
      <c r="BN709" s="94"/>
      <c r="BO70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09" s="178"/>
      <c r="BQ709" s="120"/>
      <c r="BR709" s="132"/>
      <c r="BS709" s="120"/>
      <c r="BT709" s="175"/>
      <c r="BU709" s="175"/>
      <c r="BV709" s="175"/>
      <c r="BW709" s="121"/>
      <c r="BX709" s="121"/>
      <c r="BY709" s="121"/>
      <c r="BZ709" s="227"/>
      <c r="CA70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09" s="48">
        <f>COUNTIF(Table1[[#This Row],[Validity]:[Alignment with NCC (Yes=1,No=0)]],"N/A")</f>
        <v>0</v>
      </c>
      <c r="CC709" s="48">
        <f>IF(ISERROR(Table1[[#This Row],[Total Quality Score (out of 10)]]/(4-Table1[[#This Row],[N/A Count]])),0,Table1[[#This Row],[Total Quality Score (out of 10)]]/(4-Table1[[#This Row],[N/A Count]]))</f>
        <v>0</v>
      </c>
      <c r="CD709" s="106"/>
      <c r="CE709" s="106"/>
      <c r="CF709" s="172" t="str">
        <f>IF(SUM(Table1[[#This Row],[Multiple]:[Level (all)62]])&lt;1,IF(Table1[[#This Row],[General]]=1,1,""),"")</f>
        <v/>
      </c>
      <c r="CG709" s="172" t="str">
        <f>IF(SUM(Table1[[#This Row],[Multiple]:[Level (all)62]])&lt;1,IF(Table1[[#This Row],[Beginner]]=1,1,""),"")</f>
        <v/>
      </c>
      <c r="CH709" s="171" t="str">
        <f>IF(SUM(Table1[[#This Row],[Multiple]:[Level (all)62]])&lt;1,IF(Table1[[#This Row],[Intermediate]]=1,1,""),"")</f>
        <v/>
      </c>
      <c r="CI709" s="171" t="str">
        <f>IF(SUM(Table1[[#This Row],[Multiple]:[Level (all)62]])&lt;1,IF(Table1[[#This Row],[Advanced]]=1,1,""),"")</f>
        <v/>
      </c>
      <c r="CJ709" s="171" t="str">
        <f>IF(AND(SUM(Table1[[#This Row],[General]:[Advanced]])&lt;4,SUM(Table1[[#This Row],[General]:[Advanced]])&gt;1),1,"")</f>
        <v/>
      </c>
      <c r="CK709" s="171" t="str">
        <f>Table1[[#This Row],[Level (all)]]</f>
        <v/>
      </c>
      <c r="CL709" s="171" t="str">
        <f>IF(Table1[[#This Row],[Multiple audience]]&lt;&gt;1,IF(Table1[[#This Row],[General Audience]]=1,1,""),"")</f>
        <v/>
      </c>
      <c r="CM709" s="171" t="str">
        <f>IF(Table1[[#This Row],[Multiple audience]]&lt;&gt;1,IF(Table1[[#This Row],[Planners / Designers ]]=1,1,""),"")</f>
        <v/>
      </c>
      <c r="CN709" s="171" t="str">
        <f>IF(Table1[[#This Row],[Multiple audience]]&lt;&gt;1,IF(Table1[[#This Row],[Regulatory Assessors]]=1,1,""),"")</f>
        <v/>
      </c>
      <c r="CO709" s="171" t="str">
        <f>IF(Table1[[#This Row],[Multiple audience]]&lt;&gt;1,IF(Table1[[#This Row],[Builders / Management]]=1,1,""),"")</f>
        <v/>
      </c>
      <c r="CP709" s="171" t="str">
        <f>IF(Table1[[#This Row],[Multiple audience]]&lt;&gt;1,IF(Table1[[#This Row],[Energy / Sus Assessors]]=1,1,""),"")</f>
        <v/>
      </c>
      <c r="CQ709" s="171" t="str">
        <f>IF(Table1[[#This Row],[Multiple audience]]&lt;&gt;1,IF(Table1[[#This Row],[Semi-skilled]]=1,1,""),"")</f>
        <v/>
      </c>
      <c r="CR709" s="171" t="str">
        <f>IF(Table1[[#This Row],[Multiple audience]]&lt;&gt;1,IF(Table1[[#This Row],[Trades]]=1,1,""),"")</f>
        <v/>
      </c>
      <c r="CS709" s="171" t="str">
        <f>IF(Table1[[#This Row],[Multiple audience]]&lt;&gt;1,IF(Table1[[#This Row],[Other]]=1,1,""),"")</f>
        <v/>
      </c>
      <c r="CT709" s="171" t="str">
        <f>IF(SUM(Table1[[#This Row],[General Audience]:[Other]])&gt;1,1,"")</f>
        <v/>
      </c>
      <c r="CU709" s="171" t="str">
        <f>IF(Table1[[#This Row],[Various  ]]&lt;&gt;1,IF(Table1[[#This Row],[Calculator / Software]]=1,1,""),"")</f>
        <v/>
      </c>
      <c r="CV709" s="171" t="str">
        <f>IF(Table1[[#This Row],[Various  ]]&lt;&gt;1,IF(Table1[[#This Row],[Information  ]]=1,1,""),"")</f>
        <v/>
      </c>
      <c r="CW709" s="171" t="str">
        <f>IF(Table1[[#This Row],[Various  ]]&lt;&gt;1,IF(Table1[[#This Row],[Interactive Tool]]=1,1,""),"")</f>
        <v/>
      </c>
      <c r="CX709" s="171" t="str">
        <f>IF(Table1[[#This Row],[Various  ]]&lt;&gt;1,IF(Table1[[#This Row],[Technical Specifications]]=1,1,""),"")</f>
        <v/>
      </c>
      <c r="CY709" s="171" t="str">
        <f>IF(Table1[[#This Row],[Various  ]]&lt;&gt;1,IF(Table1[[#This Row],[Training Resources]]=1,1,""),"")</f>
        <v/>
      </c>
      <c r="CZ709" s="171" t="str">
        <f>IF(Table1[[#This Row],[Various  ]]&lt;&gt;1,IF(Table1[[#This Row],[Toolbox]]=1,1,""),"")</f>
        <v/>
      </c>
      <c r="DA709" s="169" t="str">
        <f>IF(Table1[[#This Row],[Various  ]]&lt;&gt;1,IF(Table1[[#This Row],[Video]]=1,1,""),"")</f>
        <v/>
      </c>
      <c r="DB709" s="169" t="str">
        <f>IF(Table1[[#This Row],[Various  ]]&lt;&gt;1,IF(Table1[[#This Row],[Case study]]=1,1,""),"")</f>
        <v/>
      </c>
      <c r="DC709" s="169" t="str">
        <f>IF(Table1[[#This Row],[Various  ]]&lt;&gt;1,IF(Table1[[#This Row],[Other   ]]=1,1,""),"")</f>
        <v/>
      </c>
      <c r="DD709" s="169" t="str">
        <f>IF(Table1[[#This Row],[Various  ]]&lt;&gt;1,IF(Table1[[#This Row],[Standards]]=1,1,""),"")</f>
        <v/>
      </c>
      <c r="DE709" s="169" t="str">
        <f>IF(Table1[[#This Row],[Various]]=1,1,IF(SUM(Table1[[#This Row],[Calculator / Software]:[Standards]])&gt;1,1,""))</f>
        <v/>
      </c>
      <c r="DF709" s="169" t="str">
        <f>IF(Table1[[#This Row],[Multiple NCC links]]&lt;&gt;1,IF(Table1[[#This Row],[Design]]=1,1,""),"")</f>
        <v/>
      </c>
      <c r="DG709" s="169" t="str">
        <f>IF(Table1[[#This Row],[Multiple NCC links]]&lt;&gt;1,IF(Table1[[#This Row],[Assessment / Verification]]=1,1,""),"")</f>
        <v/>
      </c>
      <c r="DH709" s="169" t="str">
        <f>IF(Table1[[#This Row],[Multiple NCC links]]&lt;&gt;1,IF(Table1[[#This Row],[Climate Specific ]]=1,1,""),"")</f>
        <v/>
      </c>
      <c r="DI709" s="169" t="str">
        <f>IF(Table1[[#This Row],[Multiple NCC links]]&lt;&gt;1,IF(Table1[[#This Row],[Alterations / Additions]]=1,1,""),"")</f>
        <v/>
      </c>
      <c r="DJ709" s="169" t="str">
        <f>IF(Table1[[#This Row],[Multiple NCC links]]&lt;&gt;1,IF(Table1[[#This Row],[Glazing]]=1,1,""),"")</f>
        <v/>
      </c>
      <c r="DK709" s="169" t="str">
        <f>IF(Table1[[#This Row],[Multiple NCC links]]&lt;&gt;1,IF(Table1[[#This Row],[Building Fabric / Thermal / Sealing]]=1,1,""),"")</f>
        <v/>
      </c>
      <c r="DL709" s="169" t="str">
        <f>IF(Table1[[#This Row],[Multiple NCC links]]&lt;&gt;1,IF(Table1[[#This Row],[Lighting]]=1,1,""),"")</f>
        <v/>
      </c>
      <c r="DM709" s="169" t="str">
        <f>IF(Table1[[#This Row],[Multiple NCC links]]&lt;&gt;1,IF(Table1[[#This Row],[HVAC]]=1,1,""),"")</f>
        <v/>
      </c>
      <c r="DN709" s="169" t="str">
        <f>IF(Table1[[#This Row],[Multiple NCC links]]&lt;&gt;1,IF(Table1[[#This Row],[Services]]=1,1,""),"")</f>
        <v/>
      </c>
      <c r="DO709" s="169" t="str">
        <f>IF(Table1[[#This Row],[Multiple NCC links]]&lt;&gt;1,IF(Table1[[#This Row],[Maintenance &amp; Monitoring]]=1,1,""),"")</f>
        <v/>
      </c>
      <c r="DP709" s="169" t="str">
        <f>IF(Table1[[#This Row],[Multiple NCC links]]&lt;&gt;1,IF(Table1[[#This Row],[Hand over / Operations]]=1,1,""),"")</f>
        <v/>
      </c>
      <c r="DQ709" s="169" t="str">
        <f>IF(Table1[[#This Row],[Multiple NCC links]]&lt;&gt;1,IF(Table1[[#This Row],[As built assessment]]=1,1,""),"")</f>
        <v/>
      </c>
      <c r="DR709" s="169" t="str">
        <f>IF(Table1[[#This Row],[Multiple NCC links]]&lt;&gt;1,IF(Table1[[#This Row],[Beyond compliance]]=1,1,""),"")</f>
        <v/>
      </c>
      <c r="DS709" s="169" t="str">
        <f>IF(SUM(Table1[[#This Row],[Design]:[Beyond compliance]])&gt;1,1,"")</f>
        <v/>
      </c>
      <c r="DT709" s="169" t="str">
        <f>IF(Table1[[#This Row],[Both Residential &amp; Commercial4]]&lt;&gt;1,IF(Table1[[#This Row],[Residential]]=1,1,""),"")</f>
        <v/>
      </c>
      <c r="DU709" s="169" t="str">
        <f>IF(Table1[[#This Row],[Both Residential &amp; Commercial4]]&lt;&gt;1,IF(Table1[[#This Row],[Commercial]]=1,1,""),"")</f>
        <v/>
      </c>
      <c r="DV709" s="169" t="str">
        <f>Table1[[#This Row],[Residential &amp; Commercial]]</f>
        <v/>
      </c>
      <c r="DW709" s="169"/>
    </row>
    <row r="710" spans="1:127" s="49" customFormat="1" ht="20.25" thickTop="1" thickBot="1" x14ac:dyDescent="0.35">
      <c r="A710" s="97"/>
      <c r="B710" s="97"/>
      <c r="C710" s="88"/>
      <c r="D710" s="88"/>
      <c r="E710" s="176"/>
      <c r="F710" s="176"/>
      <c r="G710" s="176"/>
      <c r="H710" s="176"/>
      <c r="I710" s="90" t="str">
        <f>IF(AND(Table1[[#This Row],[General]]=1,Table1[[#This Row],[Beginner]]=1,Table1[[#This Row],[Intermediate]]=1,Table1[[#This Row],[Advanced]]=1),1,"")</f>
        <v/>
      </c>
      <c r="J710" s="90" t="str">
        <f>CONCATENATE(IF(Table1[[#This Row],[General]]=1,"General, ",""), IF(Table1[[#This Row],[Beginner]]=1,"Beginner, ",""),IF(Table1[[#This Row],[Intermediate]]=1,"Intermediate, ",""), IF(Table1[[#This Row],[Advanced]]=1,"Advanced",""))</f>
        <v/>
      </c>
      <c r="K710" s="91"/>
      <c r="L710" s="179"/>
      <c r="M710" s="91"/>
      <c r="N710" s="91"/>
      <c r="O710" s="159"/>
      <c r="P710" s="91"/>
      <c r="Q710" s="91"/>
      <c r="R710" s="91"/>
      <c r="S71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10" s="102"/>
      <c r="U710" s="102"/>
      <c r="V710" s="240"/>
      <c r="W710" s="240"/>
      <c r="X710" s="102"/>
      <c r="Y710" s="102"/>
      <c r="Z710" s="102"/>
      <c r="AA710" s="102"/>
      <c r="AB710" s="102"/>
      <c r="AC710" s="102"/>
      <c r="AD710" s="102"/>
      <c r="AE710" s="102"/>
      <c r="AF710" s="102"/>
      <c r="AG71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10" s="103"/>
      <c r="AI710" s="103"/>
      <c r="AJ710" s="103"/>
      <c r="AK710" s="74" t="str">
        <f>CONCATENATE(IF(Table1[[#This Row],[Digital]]=1,"Digital, ",""),IF(Table1[[#This Row],[Face to Face]]=1,"Face to face, ",""),IF(Table1[[#This Row],[Blended]]=1,"Blended",""))</f>
        <v/>
      </c>
      <c r="AL710" s="99"/>
      <c r="AM710" s="104"/>
      <c r="AN710" s="130"/>
      <c r="AO710" s="94"/>
      <c r="AP710" s="182"/>
      <c r="AQ710" s="94"/>
      <c r="AR710" s="94"/>
      <c r="AS710" s="94"/>
      <c r="AT710" s="94"/>
      <c r="AU710" s="94"/>
      <c r="AV710" s="182"/>
      <c r="AW710" s="182"/>
      <c r="AX710" s="182"/>
      <c r="AY710" s="94"/>
      <c r="AZ71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1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10" s="95"/>
      <c r="BC710" s="95"/>
      <c r="BD710" s="90" t="str">
        <f>IF(AND(Table1[[#This Row],[Residential]]=1,Table1[[#This Row],[Commercial]]=1),1,"")</f>
        <v/>
      </c>
      <c r="BE710" s="90" t="str">
        <f>CONCATENATE(IF(Table1[[#This Row],[Residential]]=1,"Residential, ",""),IF(Table1[[#This Row],[Commercial]]=1,"Commercial",""))</f>
        <v/>
      </c>
      <c r="BF710" s="94"/>
      <c r="BG710" s="94"/>
      <c r="BH710" s="94"/>
      <c r="BI710" s="94"/>
      <c r="BJ710" s="94"/>
      <c r="BK710" s="94"/>
      <c r="BL710" s="94"/>
      <c r="BM710" s="182"/>
      <c r="BN710" s="94"/>
      <c r="BO71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10" s="178"/>
      <c r="BQ710" s="120"/>
      <c r="BR710" s="132"/>
      <c r="BS710" s="120"/>
      <c r="BT710" s="175"/>
      <c r="BU710" s="175"/>
      <c r="BV710" s="175"/>
      <c r="BW710" s="121"/>
      <c r="BX710" s="121"/>
      <c r="BY710" s="121"/>
      <c r="BZ710" s="227"/>
      <c r="CA71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10" s="48">
        <f>COUNTIF(Table1[[#This Row],[Validity]:[Alignment with NCC (Yes=1,No=0)]],"N/A")</f>
        <v>0</v>
      </c>
      <c r="CC710" s="48">
        <f>IF(ISERROR(Table1[[#This Row],[Total Quality Score (out of 10)]]/(4-Table1[[#This Row],[N/A Count]])),0,Table1[[#This Row],[Total Quality Score (out of 10)]]/(4-Table1[[#This Row],[N/A Count]]))</f>
        <v>0</v>
      </c>
      <c r="CD710" s="106"/>
      <c r="CE710" s="106"/>
      <c r="CF710" s="172" t="str">
        <f>IF(SUM(Table1[[#This Row],[Multiple]:[Level (all)62]])&lt;1,IF(Table1[[#This Row],[General]]=1,1,""),"")</f>
        <v/>
      </c>
      <c r="CG710" s="172" t="str">
        <f>IF(SUM(Table1[[#This Row],[Multiple]:[Level (all)62]])&lt;1,IF(Table1[[#This Row],[Beginner]]=1,1,""),"")</f>
        <v/>
      </c>
      <c r="CH710" s="171" t="str">
        <f>IF(SUM(Table1[[#This Row],[Multiple]:[Level (all)62]])&lt;1,IF(Table1[[#This Row],[Intermediate]]=1,1,""),"")</f>
        <v/>
      </c>
      <c r="CI710" s="171" t="str">
        <f>IF(SUM(Table1[[#This Row],[Multiple]:[Level (all)62]])&lt;1,IF(Table1[[#This Row],[Advanced]]=1,1,""),"")</f>
        <v/>
      </c>
      <c r="CJ710" s="171" t="str">
        <f>IF(AND(SUM(Table1[[#This Row],[General]:[Advanced]])&lt;4,SUM(Table1[[#This Row],[General]:[Advanced]])&gt;1),1,"")</f>
        <v/>
      </c>
      <c r="CK710" s="171" t="str">
        <f>Table1[[#This Row],[Level (all)]]</f>
        <v/>
      </c>
      <c r="CL710" s="171" t="str">
        <f>IF(Table1[[#This Row],[Multiple audience]]&lt;&gt;1,IF(Table1[[#This Row],[General Audience]]=1,1,""),"")</f>
        <v/>
      </c>
      <c r="CM710" s="171" t="str">
        <f>IF(Table1[[#This Row],[Multiple audience]]&lt;&gt;1,IF(Table1[[#This Row],[Planners / Designers ]]=1,1,""),"")</f>
        <v/>
      </c>
      <c r="CN710" s="171" t="str">
        <f>IF(Table1[[#This Row],[Multiple audience]]&lt;&gt;1,IF(Table1[[#This Row],[Regulatory Assessors]]=1,1,""),"")</f>
        <v/>
      </c>
      <c r="CO710" s="171" t="str">
        <f>IF(Table1[[#This Row],[Multiple audience]]&lt;&gt;1,IF(Table1[[#This Row],[Builders / Management]]=1,1,""),"")</f>
        <v/>
      </c>
      <c r="CP710" s="171" t="str">
        <f>IF(Table1[[#This Row],[Multiple audience]]&lt;&gt;1,IF(Table1[[#This Row],[Energy / Sus Assessors]]=1,1,""),"")</f>
        <v/>
      </c>
      <c r="CQ710" s="171" t="str">
        <f>IF(Table1[[#This Row],[Multiple audience]]&lt;&gt;1,IF(Table1[[#This Row],[Semi-skilled]]=1,1,""),"")</f>
        <v/>
      </c>
      <c r="CR710" s="171" t="str">
        <f>IF(Table1[[#This Row],[Multiple audience]]&lt;&gt;1,IF(Table1[[#This Row],[Trades]]=1,1,""),"")</f>
        <v/>
      </c>
      <c r="CS710" s="171" t="str">
        <f>IF(Table1[[#This Row],[Multiple audience]]&lt;&gt;1,IF(Table1[[#This Row],[Other]]=1,1,""),"")</f>
        <v/>
      </c>
      <c r="CT710" s="171" t="str">
        <f>IF(SUM(Table1[[#This Row],[General Audience]:[Other]])&gt;1,1,"")</f>
        <v/>
      </c>
      <c r="CU710" s="171" t="str">
        <f>IF(Table1[[#This Row],[Various  ]]&lt;&gt;1,IF(Table1[[#This Row],[Calculator / Software]]=1,1,""),"")</f>
        <v/>
      </c>
      <c r="CV710" s="171" t="str">
        <f>IF(Table1[[#This Row],[Various  ]]&lt;&gt;1,IF(Table1[[#This Row],[Information  ]]=1,1,""),"")</f>
        <v/>
      </c>
      <c r="CW710" s="171" t="str">
        <f>IF(Table1[[#This Row],[Various  ]]&lt;&gt;1,IF(Table1[[#This Row],[Interactive Tool]]=1,1,""),"")</f>
        <v/>
      </c>
      <c r="CX710" s="171" t="str">
        <f>IF(Table1[[#This Row],[Various  ]]&lt;&gt;1,IF(Table1[[#This Row],[Technical Specifications]]=1,1,""),"")</f>
        <v/>
      </c>
      <c r="CY710" s="171" t="str">
        <f>IF(Table1[[#This Row],[Various  ]]&lt;&gt;1,IF(Table1[[#This Row],[Training Resources]]=1,1,""),"")</f>
        <v/>
      </c>
      <c r="CZ710" s="171" t="str">
        <f>IF(Table1[[#This Row],[Various  ]]&lt;&gt;1,IF(Table1[[#This Row],[Toolbox]]=1,1,""),"")</f>
        <v/>
      </c>
      <c r="DA710" s="169" t="str">
        <f>IF(Table1[[#This Row],[Various  ]]&lt;&gt;1,IF(Table1[[#This Row],[Video]]=1,1,""),"")</f>
        <v/>
      </c>
      <c r="DB710" s="169" t="str">
        <f>IF(Table1[[#This Row],[Various  ]]&lt;&gt;1,IF(Table1[[#This Row],[Case study]]=1,1,""),"")</f>
        <v/>
      </c>
      <c r="DC710" s="169" t="str">
        <f>IF(Table1[[#This Row],[Various  ]]&lt;&gt;1,IF(Table1[[#This Row],[Other   ]]=1,1,""),"")</f>
        <v/>
      </c>
      <c r="DD710" s="169" t="str">
        <f>IF(Table1[[#This Row],[Various  ]]&lt;&gt;1,IF(Table1[[#This Row],[Standards]]=1,1,""),"")</f>
        <v/>
      </c>
      <c r="DE710" s="169" t="str">
        <f>IF(Table1[[#This Row],[Various]]=1,1,IF(SUM(Table1[[#This Row],[Calculator / Software]:[Standards]])&gt;1,1,""))</f>
        <v/>
      </c>
      <c r="DF710" s="169" t="str">
        <f>IF(Table1[[#This Row],[Multiple NCC links]]&lt;&gt;1,IF(Table1[[#This Row],[Design]]=1,1,""),"")</f>
        <v/>
      </c>
      <c r="DG710" s="169" t="str">
        <f>IF(Table1[[#This Row],[Multiple NCC links]]&lt;&gt;1,IF(Table1[[#This Row],[Assessment / Verification]]=1,1,""),"")</f>
        <v/>
      </c>
      <c r="DH710" s="169" t="str">
        <f>IF(Table1[[#This Row],[Multiple NCC links]]&lt;&gt;1,IF(Table1[[#This Row],[Climate Specific ]]=1,1,""),"")</f>
        <v/>
      </c>
      <c r="DI710" s="169" t="str">
        <f>IF(Table1[[#This Row],[Multiple NCC links]]&lt;&gt;1,IF(Table1[[#This Row],[Alterations / Additions]]=1,1,""),"")</f>
        <v/>
      </c>
      <c r="DJ710" s="169" t="str">
        <f>IF(Table1[[#This Row],[Multiple NCC links]]&lt;&gt;1,IF(Table1[[#This Row],[Glazing]]=1,1,""),"")</f>
        <v/>
      </c>
      <c r="DK710" s="169" t="str">
        <f>IF(Table1[[#This Row],[Multiple NCC links]]&lt;&gt;1,IF(Table1[[#This Row],[Building Fabric / Thermal / Sealing]]=1,1,""),"")</f>
        <v/>
      </c>
      <c r="DL710" s="169" t="str">
        <f>IF(Table1[[#This Row],[Multiple NCC links]]&lt;&gt;1,IF(Table1[[#This Row],[Lighting]]=1,1,""),"")</f>
        <v/>
      </c>
      <c r="DM710" s="169" t="str">
        <f>IF(Table1[[#This Row],[Multiple NCC links]]&lt;&gt;1,IF(Table1[[#This Row],[HVAC]]=1,1,""),"")</f>
        <v/>
      </c>
      <c r="DN710" s="169" t="str">
        <f>IF(Table1[[#This Row],[Multiple NCC links]]&lt;&gt;1,IF(Table1[[#This Row],[Services]]=1,1,""),"")</f>
        <v/>
      </c>
      <c r="DO710" s="169" t="str">
        <f>IF(Table1[[#This Row],[Multiple NCC links]]&lt;&gt;1,IF(Table1[[#This Row],[Maintenance &amp; Monitoring]]=1,1,""),"")</f>
        <v/>
      </c>
      <c r="DP710" s="169" t="str">
        <f>IF(Table1[[#This Row],[Multiple NCC links]]&lt;&gt;1,IF(Table1[[#This Row],[Hand over / Operations]]=1,1,""),"")</f>
        <v/>
      </c>
      <c r="DQ710" s="169" t="str">
        <f>IF(Table1[[#This Row],[Multiple NCC links]]&lt;&gt;1,IF(Table1[[#This Row],[As built assessment]]=1,1,""),"")</f>
        <v/>
      </c>
      <c r="DR710" s="169" t="str">
        <f>IF(Table1[[#This Row],[Multiple NCC links]]&lt;&gt;1,IF(Table1[[#This Row],[Beyond compliance]]=1,1,""),"")</f>
        <v/>
      </c>
      <c r="DS710" s="169" t="str">
        <f>IF(SUM(Table1[[#This Row],[Design]:[Beyond compliance]])&gt;1,1,"")</f>
        <v/>
      </c>
      <c r="DT710" s="169" t="str">
        <f>IF(Table1[[#This Row],[Both Residential &amp; Commercial4]]&lt;&gt;1,IF(Table1[[#This Row],[Residential]]=1,1,""),"")</f>
        <v/>
      </c>
      <c r="DU710" s="169" t="str">
        <f>IF(Table1[[#This Row],[Both Residential &amp; Commercial4]]&lt;&gt;1,IF(Table1[[#This Row],[Commercial]]=1,1,""),"")</f>
        <v/>
      </c>
      <c r="DV710" s="169" t="str">
        <f>Table1[[#This Row],[Residential &amp; Commercial]]</f>
        <v/>
      </c>
      <c r="DW710" s="169"/>
    </row>
    <row r="711" spans="1:127" s="49" customFormat="1" ht="20.25" thickTop="1" thickBot="1" x14ac:dyDescent="0.35">
      <c r="A711" s="97"/>
      <c r="B711" s="97"/>
      <c r="C711" s="88"/>
      <c r="D711" s="88"/>
      <c r="E711" s="176"/>
      <c r="F711" s="176"/>
      <c r="G711" s="176"/>
      <c r="H711" s="176"/>
      <c r="I711" s="90" t="str">
        <f>IF(AND(Table1[[#This Row],[General]]=1,Table1[[#This Row],[Beginner]]=1,Table1[[#This Row],[Intermediate]]=1,Table1[[#This Row],[Advanced]]=1),1,"")</f>
        <v/>
      </c>
      <c r="J711" s="90" t="str">
        <f>CONCATENATE(IF(Table1[[#This Row],[General]]=1,"General, ",""), IF(Table1[[#This Row],[Beginner]]=1,"Beginner, ",""),IF(Table1[[#This Row],[Intermediate]]=1,"Intermediate, ",""), IF(Table1[[#This Row],[Advanced]]=1,"Advanced",""))</f>
        <v/>
      </c>
      <c r="K711" s="91"/>
      <c r="L711" s="179"/>
      <c r="M711" s="91"/>
      <c r="N711" s="91"/>
      <c r="O711" s="159"/>
      <c r="P711" s="91"/>
      <c r="Q711" s="91"/>
      <c r="R711" s="91"/>
      <c r="S71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11" s="102"/>
      <c r="U711" s="102"/>
      <c r="V711" s="240"/>
      <c r="W711" s="240"/>
      <c r="X711" s="102"/>
      <c r="Y711" s="102"/>
      <c r="Z711" s="102"/>
      <c r="AA711" s="102"/>
      <c r="AB711" s="102"/>
      <c r="AC711" s="102"/>
      <c r="AD711" s="102"/>
      <c r="AE711" s="102"/>
      <c r="AF711" s="102"/>
      <c r="AG71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11" s="103"/>
      <c r="AI711" s="103"/>
      <c r="AJ711" s="103"/>
      <c r="AK711" s="74" t="str">
        <f>CONCATENATE(IF(Table1[[#This Row],[Digital]]=1,"Digital, ",""),IF(Table1[[#This Row],[Face to Face]]=1,"Face to face, ",""),IF(Table1[[#This Row],[Blended]]=1,"Blended",""))</f>
        <v/>
      </c>
      <c r="AL711" s="99"/>
      <c r="AM711" s="104"/>
      <c r="AN711" s="130"/>
      <c r="AO711" s="94"/>
      <c r="AP711" s="182"/>
      <c r="AQ711" s="94"/>
      <c r="AR711" s="94"/>
      <c r="AS711" s="94"/>
      <c r="AT711" s="94"/>
      <c r="AU711" s="94"/>
      <c r="AV711" s="182"/>
      <c r="AW711" s="182"/>
      <c r="AX711" s="182"/>
      <c r="AY711" s="94"/>
      <c r="AZ71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1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11" s="95"/>
      <c r="BC711" s="95"/>
      <c r="BD711" s="90" t="str">
        <f>IF(AND(Table1[[#This Row],[Residential]]=1,Table1[[#This Row],[Commercial]]=1),1,"")</f>
        <v/>
      </c>
      <c r="BE711" s="90" t="str">
        <f>CONCATENATE(IF(Table1[[#This Row],[Residential]]=1,"Residential, ",""),IF(Table1[[#This Row],[Commercial]]=1,"Commercial",""))</f>
        <v/>
      </c>
      <c r="BF711" s="94"/>
      <c r="BG711" s="94"/>
      <c r="BH711" s="94"/>
      <c r="BI711" s="94"/>
      <c r="BJ711" s="94"/>
      <c r="BK711" s="94"/>
      <c r="BL711" s="94"/>
      <c r="BM711" s="182"/>
      <c r="BN711" s="94"/>
      <c r="BO71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11" s="178"/>
      <c r="BQ711" s="120"/>
      <c r="BR711" s="132"/>
      <c r="BS711" s="120"/>
      <c r="BT711" s="175"/>
      <c r="BU711" s="175"/>
      <c r="BV711" s="175"/>
      <c r="BW711" s="121"/>
      <c r="BX711" s="121"/>
      <c r="BY711" s="121"/>
      <c r="BZ711" s="227"/>
      <c r="CA71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11" s="48">
        <f>COUNTIF(Table1[[#This Row],[Validity]:[Alignment with NCC (Yes=1,No=0)]],"N/A")</f>
        <v>0</v>
      </c>
      <c r="CC711" s="48">
        <f>IF(ISERROR(Table1[[#This Row],[Total Quality Score (out of 10)]]/(4-Table1[[#This Row],[N/A Count]])),0,Table1[[#This Row],[Total Quality Score (out of 10)]]/(4-Table1[[#This Row],[N/A Count]]))</f>
        <v>0</v>
      </c>
      <c r="CD711" s="106"/>
      <c r="CE711" s="106"/>
      <c r="CF711" s="172" t="str">
        <f>IF(SUM(Table1[[#This Row],[Multiple]:[Level (all)62]])&lt;1,IF(Table1[[#This Row],[General]]=1,1,""),"")</f>
        <v/>
      </c>
      <c r="CG711" s="172" t="str">
        <f>IF(SUM(Table1[[#This Row],[Multiple]:[Level (all)62]])&lt;1,IF(Table1[[#This Row],[Beginner]]=1,1,""),"")</f>
        <v/>
      </c>
      <c r="CH711" s="171" t="str">
        <f>IF(SUM(Table1[[#This Row],[Multiple]:[Level (all)62]])&lt;1,IF(Table1[[#This Row],[Intermediate]]=1,1,""),"")</f>
        <v/>
      </c>
      <c r="CI711" s="171" t="str">
        <f>IF(SUM(Table1[[#This Row],[Multiple]:[Level (all)62]])&lt;1,IF(Table1[[#This Row],[Advanced]]=1,1,""),"")</f>
        <v/>
      </c>
      <c r="CJ711" s="171" t="str">
        <f>IF(AND(SUM(Table1[[#This Row],[General]:[Advanced]])&lt;4,SUM(Table1[[#This Row],[General]:[Advanced]])&gt;1),1,"")</f>
        <v/>
      </c>
      <c r="CK711" s="171" t="str">
        <f>Table1[[#This Row],[Level (all)]]</f>
        <v/>
      </c>
      <c r="CL711" s="171" t="str">
        <f>IF(Table1[[#This Row],[Multiple audience]]&lt;&gt;1,IF(Table1[[#This Row],[General Audience]]=1,1,""),"")</f>
        <v/>
      </c>
      <c r="CM711" s="171" t="str">
        <f>IF(Table1[[#This Row],[Multiple audience]]&lt;&gt;1,IF(Table1[[#This Row],[Planners / Designers ]]=1,1,""),"")</f>
        <v/>
      </c>
      <c r="CN711" s="171" t="str">
        <f>IF(Table1[[#This Row],[Multiple audience]]&lt;&gt;1,IF(Table1[[#This Row],[Regulatory Assessors]]=1,1,""),"")</f>
        <v/>
      </c>
      <c r="CO711" s="171" t="str">
        <f>IF(Table1[[#This Row],[Multiple audience]]&lt;&gt;1,IF(Table1[[#This Row],[Builders / Management]]=1,1,""),"")</f>
        <v/>
      </c>
      <c r="CP711" s="171" t="str">
        <f>IF(Table1[[#This Row],[Multiple audience]]&lt;&gt;1,IF(Table1[[#This Row],[Energy / Sus Assessors]]=1,1,""),"")</f>
        <v/>
      </c>
      <c r="CQ711" s="171" t="str">
        <f>IF(Table1[[#This Row],[Multiple audience]]&lt;&gt;1,IF(Table1[[#This Row],[Semi-skilled]]=1,1,""),"")</f>
        <v/>
      </c>
      <c r="CR711" s="171" t="str">
        <f>IF(Table1[[#This Row],[Multiple audience]]&lt;&gt;1,IF(Table1[[#This Row],[Trades]]=1,1,""),"")</f>
        <v/>
      </c>
      <c r="CS711" s="171" t="str">
        <f>IF(Table1[[#This Row],[Multiple audience]]&lt;&gt;1,IF(Table1[[#This Row],[Other]]=1,1,""),"")</f>
        <v/>
      </c>
      <c r="CT711" s="171" t="str">
        <f>IF(SUM(Table1[[#This Row],[General Audience]:[Other]])&gt;1,1,"")</f>
        <v/>
      </c>
      <c r="CU711" s="171" t="str">
        <f>IF(Table1[[#This Row],[Various  ]]&lt;&gt;1,IF(Table1[[#This Row],[Calculator / Software]]=1,1,""),"")</f>
        <v/>
      </c>
      <c r="CV711" s="171" t="str">
        <f>IF(Table1[[#This Row],[Various  ]]&lt;&gt;1,IF(Table1[[#This Row],[Information  ]]=1,1,""),"")</f>
        <v/>
      </c>
      <c r="CW711" s="171" t="str">
        <f>IF(Table1[[#This Row],[Various  ]]&lt;&gt;1,IF(Table1[[#This Row],[Interactive Tool]]=1,1,""),"")</f>
        <v/>
      </c>
      <c r="CX711" s="171" t="str">
        <f>IF(Table1[[#This Row],[Various  ]]&lt;&gt;1,IF(Table1[[#This Row],[Technical Specifications]]=1,1,""),"")</f>
        <v/>
      </c>
      <c r="CY711" s="171" t="str">
        <f>IF(Table1[[#This Row],[Various  ]]&lt;&gt;1,IF(Table1[[#This Row],[Training Resources]]=1,1,""),"")</f>
        <v/>
      </c>
      <c r="CZ711" s="171" t="str">
        <f>IF(Table1[[#This Row],[Various  ]]&lt;&gt;1,IF(Table1[[#This Row],[Toolbox]]=1,1,""),"")</f>
        <v/>
      </c>
      <c r="DA711" s="169" t="str">
        <f>IF(Table1[[#This Row],[Various  ]]&lt;&gt;1,IF(Table1[[#This Row],[Video]]=1,1,""),"")</f>
        <v/>
      </c>
      <c r="DB711" s="169" t="str">
        <f>IF(Table1[[#This Row],[Various  ]]&lt;&gt;1,IF(Table1[[#This Row],[Case study]]=1,1,""),"")</f>
        <v/>
      </c>
      <c r="DC711" s="169" t="str">
        <f>IF(Table1[[#This Row],[Various  ]]&lt;&gt;1,IF(Table1[[#This Row],[Other   ]]=1,1,""),"")</f>
        <v/>
      </c>
      <c r="DD711" s="169" t="str">
        <f>IF(Table1[[#This Row],[Various  ]]&lt;&gt;1,IF(Table1[[#This Row],[Standards]]=1,1,""),"")</f>
        <v/>
      </c>
      <c r="DE711" s="169" t="str">
        <f>IF(Table1[[#This Row],[Various]]=1,1,IF(SUM(Table1[[#This Row],[Calculator / Software]:[Standards]])&gt;1,1,""))</f>
        <v/>
      </c>
      <c r="DF711" s="169" t="str">
        <f>IF(Table1[[#This Row],[Multiple NCC links]]&lt;&gt;1,IF(Table1[[#This Row],[Design]]=1,1,""),"")</f>
        <v/>
      </c>
      <c r="DG711" s="169" t="str">
        <f>IF(Table1[[#This Row],[Multiple NCC links]]&lt;&gt;1,IF(Table1[[#This Row],[Assessment / Verification]]=1,1,""),"")</f>
        <v/>
      </c>
      <c r="DH711" s="169" t="str">
        <f>IF(Table1[[#This Row],[Multiple NCC links]]&lt;&gt;1,IF(Table1[[#This Row],[Climate Specific ]]=1,1,""),"")</f>
        <v/>
      </c>
      <c r="DI711" s="169" t="str">
        <f>IF(Table1[[#This Row],[Multiple NCC links]]&lt;&gt;1,IF(Table1[[#This Row],[Alterations / Additions]]=1,1,""),"")</f>
        <v/>
      </c>
      <c r="DJ711" s="169" t="str">
        <f>IF(Table1[[#This Row],[Multiple NCC links]]&lt;&gt;1,IF(Table1[[#This Row],[Glazing]]=1,1,""),"")</f>
        <v/>
      </c>
      <c r="DK711" s="169" t="str">
        <f>IF(Table1[[#This Row],[Multiple NCC links]]&lt;&gt;1,IF(Table1[[#This Row],[Building Fabric / Thermal / Sealing]]=1,1,""),"")</f>
        <v/>
      </c>
      <c r="DL711" s="169" t="str">
        <f>IF(Table1[[#This Row],[Multiple NCC links]]&lt;&gt;1,IF(Table1[[#This Row],[Lighting]]=1,1,""),"")</f>
        <v/>
      </c>
      <c r="DM711" s="169" t="str">
        <f>IF(Table1[[#This Row],[Multiple NCC links]]&lt;&gt;1,IF(Table1[[#This Row],[HVAC]]=1,1,""),"")</f>
        <v/>
      </c>
      <c r="DN711" s="169" t="str">
        <f>IF(Table1[[#This Row],[Multiple NCC links]]&lt;&gt;1,IF(Table1[[#This Row],[Services]]=1,1,""),"")</f>
        <v/>
      </c>
      <c r="DO711" s="169" t="str">
        <f>IF(Table1[[#This Row],[Multiple NCC links]]&lt;&gt;1,IF(Table1[[#This Row],[Maintenance &amp; Monitoring]]=1,1,""),"")</f>
        <v/>
      </c>
      <c r="DP711" s="169" t="str">
        <f>IF(Table1[[#This Row],[Multiple NCC links]]&lt;&gt;1,IF(Table1[[#This Row],[Hand over / Operations]]=1,1,""),"")</f>
        <v/>
      </c>
      <c r="DQ711" s="169" t="str">
        <f>IF(Table1[[#This Row],[Multiple NCC links]]&lt;&gt;1,IF(Table1[[#This Row],[As built assessment]]=1,1,""),"")</f>
        <v/>
      </c>
      <c r="DR711" s="169" t="str">
        <f>IF(Table1[[#This Row],[Multiple NCC links]]&lt;&gt;1,IF(Table1[[#This Row],[Beyond compliance]]=1,1,""),"")</f>
        <v/>
      </c>
      <c r="DS711" s="169" t="str">
        <f>IF(SUM(Table1[[#This Row],[Design]:[Beyond compliance]])&gt;1,1,"")</f>
        <v/>
      </c>
      <c r="DT711" s="169" t="str">
        <f>IF(Table1[[#This Row],[Both Residential &amp; Commercial4]]&lt;&gt;1,IF(Table1[[#This Row],[Residential]]=1,1,""),"")</f>
        <v/>
      </c>
      <c r="DU711" s="169" t="str">
        <f>IF(Table1[[#This Row],[Both Residential &amp; Commercial4]]&lt;&gt;1,IF(Table1[[#This Row],[Commercial]]=1,1,""),"")</f>
        <v/>
      </c>
      <c r="DV711" s="169" t="str">
        <f>Table1[[#This Row],[Residential &amp; Commercial]]</f>
        <v/>
      </c>
      <c r="DW711" s="169"/>
    </row>
    <row r="712" spans="1:127" s="49" customFormat="1" ht="20.25" thickTop="1" thickBot="1" x14ac:dyDescent="0.35">
      <c r="A712" s="97"/>
      <c r="B712" s="97"/>
      <c r="C712" s="88"/>
      <c r="D712" s="88"/>
      <c r="E712" s="176"/>
      <c r="F712" s="176"/>
      <c r="G712" s="176"/>
      <c r="H712" s="176"/>
      <c r="I712" s="90" t="str">
        <f>IF(AND(Table1[[#This Row],[General]]=1,Table1[[#This Row],[Beginner]]=1,Table1[[#This Row],[Intermediate]]=1,Table1[[#This Row],[Advanced]]=1),1,"")</f>
        <v/>
      </c>
      <c r="J712" s="90" t="str">
        <f>CONCATENATE(IF(Table1[[#This Row],[General]]=1,"General, ",""), IF(Table1[[#This Row],[Beginner]]=1,"Beginner, ",""),IF(Table1[[#This Row],[Intermediate]]=1,"Intermediate, ",""), IF(Table1[[#This Row],[Advanced]]=1,"Advanced",""))</f>
        <v/>
      </c>
      <c r="K712" s="91"/>
      <c r="L712" s="179"/>
      <c r="M712" s="91"/>
      <c r="N712" s="91"/>
      <c r="O712" s="159"/>
      <c r="P712" s="91"/>
      <c r="Q712" s="91"/>
      <c r="R712" s="91"/>
      <c r="S71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12" s="102"/>
      <c r="U712" s="102"/>
      <c r="V712" s="240"/>
      <c r="W712" s="240"/>
      <c r="X712" s="102"/>
      <c r="Y712" s="102"/>
      <c r="Z712" s="102"/>
      <c r="AA712" s="102"/>
      <c r="AB712" s="102"/>
      <c r="AC712" s="102"/>
      <c r="AD712" s="102"/>
      <c r="AE712" s="102"/>
      <c r="AF712" s="102"/>
      <c r="AG71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12" s="103"/>
      <c r="AI712" s="103"/>
      <c r="AJ712" s="103"/>
      <c r="AK712" s="74" t="str">
        <f>CONCATENATE(IF(Table1[[#This Row],[Digital]]=1,"Digital, ",""),IF(Table1[[#This Row],[Face to Face]]=1,"Face to face, ",""),IF(Table1[[#This Row],[Blended]]=1,"Blended",""))</f>
        <v/>
      </c>
      <c r="AL712" s="99"/>
      <c r="AM712" s="104"/>
      <c r="AN712" s="130"/>
      <c r="AO712" s="94"/>
      <c r="AP712" s="182"/>
      <c r="AQ712" s="94"/>
      <c r="AR712" s="94"/>
      <c r="AS712" s="94"/>
      <c r="AT712" s="94"/>
      <c r="AU712" s="94"/>
      <c r="AV712" s="182"/>
      <c r="AW712" s="182"/>
      <c r="AX712" s="182"/>
      <c r="AY712" s="94"/>
      <c r="AZ71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1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12" s="95"/>
      <c r="BC712" s="95"/>
      <c r="BD712" s="90" t="str">
        <f>IF(AND(Table1[[#This Row],[Residential]]=1,Table1[[#This Row],[Commercial]]=1),1,"")</f>
        <v/>
      </c>
      <c r="BE712" s="90" t="str">
        <f>CONCATENATE(IF(Table1[[#This Row],[Residential]]=1,"Residential, ",""),IF(Table1[[#This Row],[Commercial]]=1,"Commercial",""))</f>
        <v/>
      </c>
      <c r="BF712" s="94"/>
      <c r="BG712" s="94"/>
      <c r="BH712" s="94"/>
      <c r="BI712" s="94"/>
      <c r="BJ712" s="94"/>
      <c r="BK712" s="94"/>
      <c r="BL712" s="94"/>
      <c r="BM712" s="182"/>
      <c r="BN712" s="94"/>
      <c r="BO71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12" s="178"/>
      <c r="BQ712" s="120"/>
      <c r="BR712" s="132"/>
      <c r="BS712" s="120"/>
      <c r="BT712" s="175"/>
      <c r="BU712" s="175"/>
      <c r="BV712" s="175"/>
      <c r="BW712" s="121"/>
      <c r="BX712" s="121"/>
      <c r="BY712" s="121"/>
      <c r="BZ712" s="227"/>
      <c r="CA71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12" s="48">
        <f>COUNTIF(Table1[[#This Row],[Validity]:[Alignment with NCC (Yes=1,No=0)]],"N/A")</f>
        <v>0</v>
      </c>
      <c r="CC712" s="48">
        <f>IF(ISERROR(Table1[[#This Row],[Total Quality Score (out of 10)]]/(4-Table1[[#This Row],[N/A Count]])),0,Table1[[#This Row],[Total Quality Score (out of 10)]]/(4-Table1[[#This Row],[N/A Count]]))</f>
        <v>0</v>
      </c>
      <c r="CD712" s="106"/>
      <c r="CE712" s="106"/>
      <c r="CF712" s="172" t="str">
        <f>IF(SUM(Table1[[#This Row],[Multiple]:[Level (all)62]])&lt;1,IF(Table1[[#This Row],[General]]=1,1,""),"")</f>
        <v/>
      </c>
      <c r="CG712" s="172" t="str">
        <f>IF(SUM(Table1[[#This Row],[Multiple]:[Level (all)62]])&lt;1,IF(Table1[[#This Row],[Beginner]]=1,1,""),"")</f>
        <v/>
      </c>
      <c r="CH712" s="171" t="str">
        <f>IF(SUM(Table1[[#This Row],[Multiple]:[Level (all)62]])&lt;1,IF(Table1[[#This Row],[Intermediate]]=1,1,""),"")</f>
        <v/>
      </c>
      <c r="CI712" s="171" t="str">
        <f>IF(SUM(Table1[[#This Row],[Multiple]:[Level (all)62]])&lt;1,IF(Table1[[#This Row],[Advanced]]=1,1,""),"")</f>
        <v/>
      </c>
      <c r="CJ712" s="171" t="str">
        <f>IF(AND(SUM(Table1[[#This Row],[General]:[Advanced]])&lt;4,SUM(Table1[[#This Row],[General]:[Advanced]])&gt;1),1,"")</f>
        <v/>
      </c>
      <c r="CK712" s="171" t="str">
        <f>Table1[[#This Row],[Level (all)]]</f>
        <v/>
      </c>
      <c r="CL712" s="171" t="str">
        <f>IF(Table1[[#This Row],[Multiple audience]]&lt;&gt;1,IF(Table1[[#This Row],[General Audience]]=1,1,""),"")</f>
        <v/>
      </c>
      <c r="CM712" s="171" t="str">
        <f>IF(Table1[[#This Row],[Multiple audience]]&lt;&gt;1,IF(Table1[[#This Row],[Planners / Designers ]]=1,1,""),"")</f>
        <v/>
      </c>
      <c r="CN712" s="171" t="str">
        <f>IF(Table1[[#This Row],[Multiple audience]]&lt;&gt;1,IF(Table1[[#This Row],[Regulatory Assessors]]=1,1,""),"")</f>
        <v/>
      </c>
      <c r="CO712" s="171" t="str">
        <f>IF(Table1[[#This Row],[Multiple audience]]&lt;&gt;1,IF(Table1[[#This Row],[Builders / Management]]=1,1,""),"")</f>
        <v/>
      </c>
      <c r="CP712" s="171" t="str">
        <f>IF(Table1[[#This Row],[Multiple audience]]&lt;&gt;1,IF(Table1[[#This Row],[Energy / Sus Assessors]]=1,1,""),"")</f>
        <v/>
      </c>
      <c r="CQ712" s="171" t="str">
        <f>IF(Table1[[#This Row],[Multiple audience]]&lt;&gt;1,IF(Table1[[#This Row],[Semi-skilled]]=1,1,""),"")</f>
        <v/>
      </c>
      <c r="CR712" s="171" t="str">
        <f>IF(Table1[[#This Row],[Multiple audience]]&lt;&gt;1,IF(Table1[[#This Row],[Trades]]=1,1,""),"")</f>
        <v/>
      </c>
      <c r="CS712" s="171" t="str">
        <f>IF(Table1[[#This Row],[Multiple audience]]&lt;&gt;1,IF(Table1[[#This Row],[Other]]=1,1,""),"")</f>
        <v/>
      </c>
      <c r="CT712" s="171" t="str">
        <f>IF(SUM(Table1[[#This Row],[General Audience]:[Other]])&gt;1,1,"")</f>
        <v/>
      </c>
      <c r="CU712" s="171" t="str">
        <f>IF(Table1[[#This Row],[Various  ]]&lt;&gt;1,IF(Table1[[#This Row],[Calculator / Software]]=1,1,""),"")</f>
        <v/>
      </c>
      <c r="CV712" s="171" t="str">
        <f>IF(Table1[[#This Row],[Various  ]]&lt;&gt;1,IF(Table1[[#This Row],[Information  ]]=1,1,""),"")</f>
        <v/>
      </c>
      <c r="CW712" s="171" t="str">
        <f>IF(Table1[[#This Row],[Various  ]]&lt;&gt;1,IF(Table1[[#This Row],[Interactive Tool]]=1,1,""),"")</f>
        <v/>
      </c>
      <c r="CX712" s="171" t="str">
        <f>IF(Table1[[#This Row],[Various  ]]&lt;&gt;1,IF(Table1[[#This Row],[Technical Specifications]]=1,1,""),"")</f>
        <v/>
      </c>
      <c r="CY712" s="171" t="str">
        <f>IF(Table1[[#This Row],[Various  ]]&lt;&gt;1,IF(Table1[[#This Row],[Training Resources]]=1,1,""),"")</f>
        <v/>
      </c>
      <c r="CZ712" s="171" t="str">
        <f>IF(Table1[[#This Row],[Various  ]]&lt;&gt;1,IF(Table1[[#This Row],[Toolbox]]=1,1,""),"")</f>
        <v/>
      </c>
      <c r="DA712" s="169" t="str">
        <f>IF(Table1[[#This Row],[Various  ]]&lt;&gt;1,IF(Table1[[#This Row],[Video]]=1,1,""),"")</f>
        <v/>
      </c>
      <c r="DB712" s="169" t="str">
        <f>IF(Table1[[#This Row],[Various  ]]&lt;&gt;1,IF(Table1[[#This Row],[Case study]]=1,1,""),"")</f>
        <v/>
      </c>
      <c r="DC712" s="169" t="str">
        <f>IF(Table1[[#This Row],[Various  ]]&lt;&gt;1,IF(Table1[[#This Row],[Other   ]]=1,1,""),"")</f>
        <v/>
      </c>
      <c r="DD712" s="169" t="str">
        <f>IF(Table1[[#This Row],[Various  ]]&lt;&gt;1,IF(Table1[[#This Row],[Standards]]=1,1,""),"")</f>
        <v/>
      </c>
      <c r="DE712" s="169" t="str">
        <f>IF(Table1[[#This Row],[Various]]=1,1,IF(SUM(Table1[[#This Row],[Calculator / Software]:[Standards]])&gt;1,1,""))</f>
        <v/>
      </c>
      <c r="DF712" s="169" t="str">
        <f>IF(Table1[[#This Row],[Multiple NCC links]]&lt;&gt;1,IF(Table1[[#This Row],[Design]]=1,1,""),"")</f>
        <v/>
      </c>
      <c r="DG712" s="169" t="str">
        <f>IF(Table1[[#This Row],[Multiple NCC links]]&lt;&gt;1,IF(Table1[[#This Row],[Assessment / Verification]]=1,1,""),"")</f>
        <v/>
      </c>
      <c r="DH712" s="169" t="str">
        <f>IF(Table1[[#This Row],[Multiple NCC links]]&lt;&gt;1,IF(Table1[[#This Row],[Climate Specific ]]=1,1,""),"")</f>
        <v/>
      </c>
      <c r="DI712" s="169" t="str">
        <f>IF(Table1[[#This Row],[Multiple NCC links]]&lt;&gt;1,IF(Table1[[#This Row],[Alterations / Additions]]=1,1,""),"")</f>
        <v/>
      </c>
      <c r="DJ712" s="169" t="str">
        <f>IF(Table1[[#This Row],[Multiple NCC links]]&lt;&gt;1,IF(Table1[[#This Row],[Glazing]]=1,1,""),"")</f>
        <v/>
      </c>
      <c r="DK712" s="169" t="str">
        <f>IF(Table1[[#This Row],[Multiple NCC links]]&lt;&gt;1,IF(Table1[[#This Row],[Building Fabric / Thermal / Sealing]]=1,1,""),"")</f>
        <v/>
      </c>
      <c r="DL712" s="169" t="str">
        <f>IF(Table1[[#This Row],[Multiple NCC links]]&lt;&gt;1,IF(Table1[[#This Row],[Lighting]]=1,1,""),"")</f>
        <v/>
      </c>
      <c r="DM712" s="169" t="str">
        <f>IF(Table1[[#This Row],[Multiple NCC links]]&lt;&gt;1,IF(Table1[[#This Row],[HVAC]]=1,1,""),"")</f>
        <v/>
      </c>
      <c r="DN712" s="169" t="str">
        <f>IF(Table1[[#This Row],[Multiple NCC links]]&lt;&gt;1,IF(Table1[[#This Row],[Services]]=1,1,""),"")</f>
        <v/>
      </c>
      <c r="DO712" s="169" t="str">
        <f>IF(Table1[[#This Row],[Multiple NCC links]]&lt;&gt;1,IF(Table1[[#This Row],[Maintenance &amp; Monitoring]]=1,1,""),"")</f>
        <v/>
      </c>
      <c r="DP712" s="169" t="str">
        <f>IF(Table1[[#This Row],[Multiple NCC links]]&lt;&gt;1,IF(Table1[[#This Row],[Hand over / Operations]]=1,1,""),"")</f>
        <v/>
      </c>
      <c r="DQ712" s="169" t="str">
        <f>IF(Table1[[#This Row],[Multiple NCC links]]&lt;&gt;1,IF(Table1[[#This Row],[As built assessment]]=1,1,""),"")</f>
        <v/>
      </c>
      <c r="DR712" s="169" t="str">
        <f>IF(Table1[[#This Row],[Multiple NCC links]]&lt;&gt;1,IF(Table1[[#This Row],[Beyond compliance]]=1,1,""),"")</f>
        <v/>
      </c>
      <c r="DS712" s="169" t="str">
        <f>IF(SUM(Table1[[#This Row],[Design]:[Beyond compliance]])&gt;1,1,"")</f>
        <v/>
      </c>
      <c r="DT712" s="169" t="str">
        <f>IF(Table1[[#This Row],[Both Residential &amp; Commercial4]]&lt;&gt;1,IF(Table1[[#This Row],[Residential]]=1,1,""),"")</f>
        <v/>
      </c>
      <c r="DU712" s="169" t="str">
        <f>IF(Table1[[#This Row],[Both Residential &amp; Commercial4]]&lt;&gt;1,IF(Table1[[#This Row],[Commercial]]=1,1,""),"")</f>
        <v/>
      </c>
      <c r="DV712" s="169" t="str">
        <f>Table1[[#This Row],[Residential &amp; Commercial]]</f>
        <v/>
      </c>
      <c r="DW712" s="169"/>
    </row>
    <row r="713" spans="1:127" s="49" customFormat="1" ht="20.25" thickTop="1" thickBot="1" x14ac:dyDescent="0.35">
      <c r="A713" s="97"/>
      <c r="B713" s="97"/>
      <c r="C713" s="88"/>
      <c r="D713" s="88"/>
      <c r="E713" s="176"/>
      <c r="F713" s="176"/>
      <c r="G713" s="176"/>
      <c r="H713" s="176"/>
      <c r="I713" s="90" t="str">
        <f>IF(AND(Table1[[#This Row],[General]]=1,Table1[[#This Row],[Beginner]]=1,Table1[[#This Row],[Intermediate]]=1,Table1[[#This Row],[Advanced]]=1),1,"")</f>
        <v/>
      </c>
      <c r="J713" s="90" t="str">
        <f>CONCATENATE(IF(Table1[[#This Row],[General]]=1,"General, ",""), IF(Table1[[#This Row],[Beginner]]=1,"Beginner, ",""),IF(Table1[[#This Row],[Intermediate]]=1,"Intermediate, ",""), IF(Table1[[#This Row],[Advanced]]=1,"Advanced",""))</f>
        <v/>
      </c>
      <c r="K713" s="91"/>
      <c r="L713" s="179"/>
      <c r="M713" s="91"/>
      <c r="N713" s="91"/>
      <c r="O713" s="159"/>
      <c r="P713" s="91"/>
      <c r="Q713" s="91"/>
      <c r="R713" s="91"/>
      <c r="S71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13" s="102"/>
      <c r="U713" s="102"/>
      <c r="V713" s="240"/>
      <c r="W713" s="240"/>
      <c r="X713" s="102"/>
      <c r="Y713" s="102"/>
      <c r="Z713" s="102"/>
      <c r="AA713" s="102"/>
      <c r="AB713" s="102"/>
      <c r="AC713" s="102"/>
      <c r="AD713" s="102"/>
      <c r="AE713" s="102"/>
      <c r="AF713" s="102"/>
      <c r="AG71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13" s="103"/>
      <c r="AI713" s="103"/>
      <c r="AJ713" s="103"/>
      <c r="AK713" s="74" t="str">
        <f>CONCATENATE(IF(Table1[[#This Row],[Digital]]=1,"Digital, ",""),IF(Table1[[#This Row],[Face to Face]]=1,"Face to face, ",""),IF(Table1[[#This Row],[Blended]]=1,"Blended",""))</f>
        <v/>
      </c>
      <c r="AL713" s="99"/>
      <c r="AM713" s="104"/>
      <c r="AN713" s="130"/>
      <c r="AO713" s="94"/>
      <c r="AP713" s="182"/>
      <c r="AQ713" s="94"/>
      <c r="AR713" s="94"/>
      <c r="AS713" s="94"/>
      <c r="AT713" s="94"/>
      <c r="AU713" s="94"/>
      <c r="AV713" s="182"/>
      <c r="AW713" s="182"/>
      <c r="AX713" s="182"/>
      <c r="AY713" s="94"/>
      <c r="AZ71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1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13" s="95"/>
      <c r="BC713" s="95"/>
      <c r="BD713" s="90" t="str">
        <f>IF(AND(Table1[[#This Row],[Residential]]=1,Table1[[#This Row],[Commercial]]=1),1,"")</f>
        <v/>
      </c>
      <c r="BE713" s="90" t="str">
        <f>CONCATENATE(IF(Table1[[#This Row],[Residential]]=1,"Residential, ",""),IF(Table1[[#This Row],[Commercial]]=1,"Commercial",""))</f>
        <v/>
      </c>
      <c r="BF713" s="94"/>
      <c r="BG713" s="94"/>
      <c r="BH713" s="94"/>
      <c r="BI713" s="94"/>
      <c r="BJ713" s="94"/>
      <c r="BK713" s="94"/>
      <c r="BL713" s="94"/>
      <c r="BM713" s="182"/>
      <c r="BN713" s="94"/>
      <c r="BO71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13" s="178"/>
      <c r="BQ713" s="120"/>
      <c r="BR713" s="132"/>
      <c r="BS713" s="120"/>
      <c r="BT713" s="175"/>
      <c r="BU713" s="175"/>
      <c r="BV713" s="175"/>
      <c r="BW713" s="121"/>
      <c r="BX713" s="121"/>
      <c r="BY713" s="121"/>
      <c r="BZ713" s="227"/>
      <c r="CA71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13" s="48">
        <f>COUNTIF(Table1[[#This Row],[Validity]:[Alignment with NCC (Yes=1,No=0)]],"N/A")</f>
        <v>0</v>
      </c>
      <c r="CC713" s="48">
        <f>IF(ISERROR(Table1[[#This Row],[Total Quality Score (out of 10)]]/(4-Table1[[#This Row],[N/A Count]])),0,Table1[[#This Row],[Total Quality Score (out of 10)]]/(4-Table1[[#This Row],[N/A Count]]))</f>
        <v>0</v>
      </c>
      <c r="CD713" s="106"/>
      <c r="CE713" s="106"/>
      <c r="CF713" s="172" t="str">
        <f>IF(SUM(Table1[[#This Row],[Multiple]:[Level (all)62]])&lt;1,IF(Table1[[#This Row],[General]]=1,1,""),"")</f>
        <v/>
      </c>
      <c r="CG713" s="172" t="str">
        <f>IF(SUM(Table1[[#This Row],[Multiple]:[Level (all)62]])&lt;1,IF(Table1[[#This Row],[Beginner]]=1,1,""),"")</f>
        <v/>
      </c>
      <c r="CH713" s="171" t="str">
        <f>IF(SUM(Table1[[#This Row],[Multiple]:[Level (all)62]])&lt;1,IF(Table1[[#This Row],[Intermediate]]=1,1,""),"")</f>
        <v/>
      </c>
      <c r="CI713" s="171" t="str">
        <f>IF(SUM(Table1[[#This Row],[Multiple]:[Level (all)62]])&lt;1,IF(Table1[[#This Row],[Advanced]]=1,1,""),"")</f>
        <v/>
      </c>
      <c r="CJ713" s="171" t="str">
        <f>IF(AND(SUM(Table1[[#This Row],[General]:[Advanced]])&lt;4,SUM(Table1[[#This Row],[General]:[Advanced]])&gt;1),1,"")</f>
        <v/>
      </c>
      <c r="CK713" s="171" t="str">
        <f>Table1[[#This Row],[Level (all)]]</f>
        <v/>
      </c>
      <c r="CL713" s="171" t="str">
        <f>IF(Table1[[#This Row],[Multiple audience]]&lt;&gt;1,IF(Table1[[#This Row],[General Audience]]=1,1,""),"")</f>
        <v/>
      </c>
      <c r="CM713" s="171" t="str">
        <f>IF(Table1[[#This Row],[Multiple audience]]&lt;&gt;1,IF(Table1[[#This Row],[Planners / Designers ]]=1,1,""),"")</f>
        <v/>
      </c>
      <c r="CN713" s="171" t="str">
        <f>IF(Table1[[#This Row],[Multiple audience]]&lt;&gt;1,IF(Table1[[#This Row],[Regulatory Assessors]]=1,1,""),"")</f>
        <v/>
      </c>
      <c r="CO713" s="171" t="str">
        <f>IF(Table1[[#This Row],[Multiple audience]]&lt;&gt;1,IF(Table1[[#This Row],[Builders / Management]]=1,1,""),"")</f>
        <v/>
      </c>
      <c r="CP713" s="171" t="str">
        <f>IF(Table1[[#This Row],[Multiple audience]]&lt;&gt;1,IF(Table1[[#This Row],[Energy / Sus Assessors]]=1,1,""),"")</f>
        <v/>
      </c>
      <c r="CQ713" s="171" t="str">
        <f>IF(Table1[[#This Row],[Multiple audience]]&lt;&gt;1,IF(Table1[[#This Row],[Semi-skilled]]=1,1,""),"")</f>
        <v/>
      </c>
      <c r="CR713" s="171" t="str">
        <f>IF(Table1[[#This Row],[Multiple audience]]&lt;&gt;1,IF(Table1[[#This Row],[Trades]]=1,1,""),"")</f>
        <v/>
      </c>
      <c r="CS713" s="171" t="str">
        <f>IF(Table1[[#This Row],[Multiple audience]]&lt;&gt;1,IF(Table1[[#This Row],[Other]]=1,1,""),"")</f>
        <v/>
      </c>
      <c r="CT713" s="171" t="str">
        <f>IF(SUM(Table1[[#This Row],[General Audience]:[Other]])&gt;1,1,"")</f>
        <v/>
      </c>
      <c r="CU713" s="171" t="str">
        <f>IF(Table1[[#This Row],[Various  ]]&lt;&gt;1,IF(Table1[[#This Row],[Calculator / Software]]=1,1,""),"")</f>
        <v/>
      </c>
      <c r="CV713" s="171" t="str">
        <f>IF(Table1[[#This Row],[Various  ]]&lt;&gt;1,IF(Table1[[#This Row],[Information  ]]=1,1,""),"")</f>
        <v/>
      </c>
      <c r="CW713" s="171" t="str">
        <f>IF(Table1[[#This Row],[Various  ]]&lt;&gt;1,IF(Table1[[#This Row],[Interactive Tool]]=1,1,""),"")</f>
        <v/>
      </c>
      <c r="CX713" s="171" t="str">
        <f>IF(Table1[[#This Row],[Various  ]]&lt;&gt;1,IF(Table1[[#This Row],[Technical Specifications]]=1,1,""),"")</f>
        <v/>
      </c>
      <c r="CY713" s="171" t="str">
        <f>IF(Table1[[#This Row],[Various  ]]&lt;&gt;1,IF(Table1[[#This Row],[Training Resources]]=1,1,""),"")</f>
        <v/>
      </c>
      <c r="CZ713" s="171" t="str">
        <f>IF(Table1[[#This Row],[Various  ]]&lt;&gt;1,IF(Table1[[#This Row],[Toolbox]]=1,1,""),"")</f>
        <v/>
      </c>
      <c r="DA713" s="169" t="str">
        <f>IF(Table1[[#This Row],[Various  ]]&lt;&gt;1,IF(Table1[[#This Row],[Video]]=1,1,""),"")</f>
        <v/>
      </c>
      <c r="DB713" s="169" t="str">
        <f>IF(Table1[[#This Row],[Various  ]]&lt;&gt;1,IF(Table1[[#This Row],[Case study]]=1,1,""),"")</f>
        <v/>
      </c>
      <c r="DC713" s="169" t="str">
        <f>IF(Table1[[#This Row],[Various  ]]&lt;&gt;1,IF(Table1[[#This Row],[Other   ]]=1,1,""),"")</f>
        <v/>
      </c>
      <c r="DD713" s="169" t="str">
        <f>IF(Table1[[#This Row],[Various  ]]&lt;&gt;1,IF(Table1[[#This Row],[Standards]]=1,1,""),"")</f>
        <v/>
      </c>
      <c r="DE713" s="169" t="str">
        <f>IF(Table1[[#This Row],[Various]]=1,1,IF(SUM(Table1[[#This Row],[Calculator / Software]:[Standards]])&gt;1,1,""))</f>
        <v/>
      </c>
      <c r="DF713" s="169" t="str">
        <f>IF(Table1[[#This Row],[Multiple NCC links]]&lt;&gt;1,IF(Table1[[#This Row],[Design]]=1,1,""),"")</f>
        <v/>
      </c>
      <c r="DG713" s="169" t="str">
        <f>IF(Table1[[#This Row],[Multiple NCC links]]&lt;&gt;1,IF(Table1[[#This Row],[Assessment / Verification]]=1,1,""),"")</f>
        <v/>
      </c>
      <c r="DH713" s="169" t="str">
        <f>IF(Table1[[#This Row],[Multiple NCC links]]&lt;&gt;1,IF(Table1[[#This Row],[Climate Specific ]]=1,1,""),"")</f>
        <v/>
      </c>
      <c r="DI713" s="169" t="str">
        <f>IF(Table1[[#This Row],[Multiple NCC links]]&lt;&gt;1,IF(Table1[[#This Row],[Alterations / Additions]]=1,1,""),"")</f>
        <v/>
      </c>
      <c r="DJ713" s="169" t="str">
        <f>IF(Table1[[#This Row],[Multiple NCC links]]&lt;&gt;1,IF(Table1[[#This Row],[Glazing]]=1,1,""),"")</f>
        <v/>
      </c>
      <c r="DK713" s="169" t="str">
        <f>IF(Table1[[#This Row],[Multiple NCC links]]&lt;&gt;1,IF(Table1[[#This Row],[Building Fabric / Thermal / Sealing]]=1,1,""),"")</f>
        <v/>
      </c>
      <c r="DL713" s="169" t="str">
        <f>IF(Table1[[#This Row],[Multiple NCC links]]&lt;&gt;1,IF(Table1[[#This Row],[Lighting]]=1,1,""),"")</f>
        <v/>
      </c>
      <c r="DM713" s="169" t="str">
        <f>IF(Table1[[#This Row],[Multiple NCC links]]&lt;&gt;1,IF(Table1[[#This Row],[HVAC]]=1,1,""),"")</f>
        <v/>
      </c>
      <c r="DN713" s="169" t="str">
        <f>IF(Table1[[#This Row],[Multiple NCC links]]&lt;&gt;1,IF(Table1[[#This Row],[Services]]=1,1,""),"")</f>
        <v/>
      </c>
      <c r="DO713" s="169" t="str">
        <f>IF(Table1[[#This Row],[Multiple NCC links]]&lt;&gt;1,IF(Table1[[#This Row],[Maintenance &amp; Monitoring]]=1,1,""),"")</f>
        <v/>
      </c>
      <c r="DP713" s="169" t="str">
        <f>IF(Table1[[#This Row],[Multiple NCC links]]&lt;&gt;1,IF(Table1[[#This Row],[Hand over / Operations]]=1,1,""),"")</f>
        <v/>
      </c>
      <c r="DQ713" s="169" t="str">
        <f>IF(Table1[[#This Row],[Multiple NCC links]]&lt;&gt;1,IF(Table1[[#This Row],[As built assessment]]=1,1,""),"")</f>
        <v/>
      </c>
      <c r="DR713" s="169" t="str">
        <f>IF(Table1[[#This Row],[Multiple NCC links]]&lt;&gt;1,IF(Table1[[#This Row],[Beyond compliance]]=1,1,""),"")</f>
        <v/>
      </c>
      <c r="DS713" s="169" t="str">
        <f>IF(SUM(Table1[[#This Row],[Design]:[Beyond compliance]])&gt;1,1,"")</f>
        <v/>
      </c>
      <c r="DT713" s="169" t="str">
        <f>IF(Table1[[#This Row],[Both Residential &amp; Commercial4]]&lt;&gt;1,IF(Table1[[#This Row],[Residential]]=1,1,""),"")</f>
        <v/>
      </c>
      <c r="DU713" s="169" t="str">
        <f>IF(Table1[[#This Row],[Both Residential &amp; Commercial4]]&lt;&gt;1,IF(Table1[[#This Row],[Commercial]]=1,1,""),"")</f>
        <v/>
      </c>
      <c r="DV713" s="169" t="str">
        <f>Table1[[#This Row],[Residential &amp; Commercial]]</f>
        <v/>
      </c>
      <c r="DW713" s="169"/>
    </row>
    <row r="714" spans="1:127" s="49" customFormat="1" ht="20.25" thickTop="1" thickBot="1" x14ac:dyDescent="0.35">
      <c r="A714" s="97"/>
      <c r="B714" s="97"/>
      <c r="C714" s="88"/>
      <c r="D714" s="88"/>
      <c r="E714" s="176"/>
      <c r="F714" s="176"/>
      <c r="G714" s="176"/>
      <c r="H714" s="176"/>
      <c r="I714" s="90" t="str">
        <f>IF(AND(Table1[[#This Row],[General]]=1,Table1[[#This Row],[Beginner]]=1,Table1[[#This Row],[Intermediate]]=1,Table1[[#This Row],[Advanced]]=1),1,"")</f>
        <v/>
      </c>
      <c r="J714" s="90" t="str">
        <f>CONCATENATE(IF(Table1[[#This Row],[General]]=1,"General, ",""), IF(Table1[[#This Row],[Beginner]]=1,"Beginner, ",""),IF(Table1[[#This Row],[Intermediate]]=1,"Intermediate, ",""), IF(Table1[[#This Row],[Advanced]]=1,"Advanced",""))</f>
        <v/>
      </c>
      <c r="K714" s="91"/>
      <c r="L714" s="179"/>
      <c r="M714" s="91"/>
      <c r="N714" s="91"/>
      <c r="O714" s="159"/>
      <c r="P714" s="91"/>
      <c r="Q714" s="91"/>
      <c r="R714" s="91"/>
      <c r="S71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14" s="102"/>
      <c r="U714" s="102"/>
      <c r="V714" s="240"/>
      <c r="W714" s="240"/>
      <c r="X714" s="102"/>
      <c r="Y714" s="102"/>
      <c r="Z714" s="102"/>
      <c r="AA714" s="102"/>
      <c r="AB714" s="102"/>
      <c r="AC714" s="102"/>
      <c r="AD714" s="102"/>
      <c r="AE714" s="102"/>
      <c r="AF714" s="102"/>
      <c r="AG71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14" s="103"/>
      <c r="AI714" s="103"/>
      <c r="AJ714" s="103"/>
      <c r="AK714" s="74" t="str">
        <f>CONCATENATE(IF(Table1[[#This Row],[Digital]]=1,"Digital, ",""),IF(Table1[[#This Row],[Face to Face]]=1,"Face to face, ",""),IF(Table1[[#This Row],[Blended]]=1,"Blended",""))</f>
        <v/>
      </c>
      <c r="AL714" s="99"/>
      <c r="AM714" s="104"/>
      <c r="AN714" s="130"/>
      <c r="AO714" s="94"/>
      <c r="AP714" s="182"/>
      <c r="AQ714" s="94"/>
      <c r="AR714" s="94"/>
      <c r="AS714" s="94"/>
      <c r="AT714" s="94"/>
      <c r="AU714" s="94"/>
      <c r="AV714" s="182"/>
      <c r="AW714" s="182"/>
      <c r="AX714" s="182"/>
      <c r="AY714" s="94"/>
      <c r="AZ71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1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14" s="95"/>
      <c r="BC714" s="95"/>
      <c r="BD714" s="90" t="str">
        <f>IF(AND(Table1[[#This Row],[Residential]]=1,Table1[[#This Row],[Commercial]]=1),1,"")</f>
        <v/>
      </c>
      <c r="BE714" s="90" t="str">
        <f>CONCATENATE(IF(Table1[[#This Row],[Residential]]=1,"Residential, ",""),IF(Table1[[#This Row],[Commercial]]=1,"Commercial",""))</f>
        <v/>
      </c>
      <c r="BF714" s="94"/>
      <c r="BG714" s="94"/>
      <c r="BH714" s="94"/>
      <c r="BI714" s="94"/>
      <c r="BJ714" s="94"/>
      <c r="BK714" s="94"/>
      <c r="BL714" s="94"/>
      <c r="BM714" s="182"/>
      <c r="BN714" s="94"/>
      <c r="BO71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14" s="178"/>
      <c r="BQ714" s="120"/>
      <c r="BR714" s="132"/>
      <c r="BS714" s="120"/>
      <c r="BT714" s="175"/>
      <c r="BU714" s="175"/>
      <c r="BV714" s="175"/>
      <c r="BW714" s="121"/>
      <c r="BX714" s="121"/>
      <c r="BY714" s="121"/>
      <c r="BZ714" s="227"/>
      <c r="CA71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14" s="48">
        <f>COUNTIF(Table1[[#This Row],[Validity]:[Alignment with NCC (Yes=1,No=0)]],"N/A")</f>
        <v>0</v>
      </c>
      <c r="CC714" s="48">
        <f>IF(ISERROR(Table1[[#This Row],[Total Quality Score (out of 10)]]/(4-Table1[[#This Row],[N/A Count]])),0,Table1[[#This Row],[Total Quality Score (out of 10)]]/(4-Table1[[#This Row],[N/A Count]]))</f>
        <v>0</v>
      </c>
      <c r="CD714" s="106"/>
      <c r="CE714" s="106"/>
      <c r="CF714" s="172" t="str">
        <f>IF(SUM(Table1[[#This Row],[Multiple]:[Level (all)62]])&lt;1,IF(Table1[[#This Row],[General]]=1,1,""),"")</f>
        <v/>
      </c>
      <c r="CG714" s="172" t="str">
        <f>IF(SUM(Table1[[#This Row],[Multiple]:[Level (all)62]])&lt;1,IF(Table1[[#This Row],[Beginner]]=1,1,""),"")</f>
        <v/>
      </c>
      <c r="CH714" s="171" t="str">
        <f>IF(SUM(Table1[[#This Row],[Multiple]:[Level (all)62]])&lt;1,IF(Table1[[#This Row],[Intermediate]]=1,1,""),"")</f>
        <v/>
      </c>
      <c r="CI714" s="171" t="str">
        <f>IF(SUM(Table1[[#This Row],[Multiple]:[Level (all)62]])&lt;1,IF(Table1[[#This Row],[Advanced]]=1,1,""),"")</f>
        <v/>
      </c>
      <c r="CJ714" s="171" t="str">
        <f>IF(AND(SUM(Table1[[#This Row],[General]:[Advanced]])&lt;4,SUM(Table1[[#This Row],[General]:[Advanced]])&gt;1),1,"")</f>
        <v/>
      </c>
      <c r="CK714" s="171" t="str">
        <f>Table1[[#This Row],[Level (all)]]</f>
        <v/>
      </c>
      <c r="CL714" s="171" t="str">
        <f>IF(Table1[[#This Row],[Multiple audience]]&lt;&gt;1,IF(Table1[[#This Row],[General Audience]]=1,1,""),"")</f>
        <v/>
      </c>
      <c r="CM714" s="171" t="str">
        <f>IF(Table1[[#This Row],[Multiple audience]]&lt;&gt;1,IF(Table1[[#This Row],[Planners / Designers ]]=1,1,""),"")</f>
        <v/>
      </c>
      <c r="CN714" s="171" t="str">
        <f>IF(Table1[[#This Row],[Multiple audience]]&lt;&gt;1,IF(Table1[[#This Row],[Regulatory Assessors]]=1,1,""),"")</f>
        <v/>
      </c>
      <c r="CO714" s="171" t="str">
        <f>IF(Table1[[#This Row],[Multiple audience]]&lt;&gt;1,IF(Table1[[#This Row],[Builders / Management]]=1,1,""),"")</f>
        <v/>
      </c>
      <c r="CP714" s="171" t="str">
        <f>IF(Table1[[#This Row],[Multiple audience]]&lt;&gt;1,IF(Table1[[#This Row],[Energy / Sus Assessors]]=1,1,""),"")</f>
        <v/>
      </c>
      <c r="CQ714" s="171" t="str">
        <f>IF(Table1[[#This Row],[Multiple audience]]&lt;&gt;1,IF(Table1[[#This Row],[Semi-skilled]]=1,1,""),"")</f>
        <v/>
      </c>
      <c r="CR714" s="171" t="str">
        <f>IF(Table1[[#This Row],[Multiple audience]]&lt;&gt;1,IF(Table1[[#This Row],[Trades]]=1,1,""),"")</f>
        <v/>
      </c>
      <c r="CS714" s="171" t="str">
        <f>IF(Table1[[#This Row],[Multiple audience]]&lt;&gt;1,IF(Table1[[#This Row],[Other]]=1,1,""),"")</f>
        <v/>
      </c>
      <c r="CT714" s="171" t="str">
        <f>IF(SUM(Table1[[#This Row],[General Audience]:[Other]])&gt;1,1,"")</f>
        <v/>
      </c>
      <c r="CU714" s="171" t="str">
        <f>IF(Table1[[#This Row],[Various  ]]&lt;&gt;1,IF(Table1[[#This Row],[Calculator / Software]]=1,1,""),"")</f>
        <v/>
      </c>
      <c r="CV714" s="171" t="str">
        <f>IF(Table1[[#This Row],[Various  ]]&lt;&gt;1,IF(Table1[[#This Row],[Information  ]]=1,1,""),"")</f>
        <v/>
      </c>
      <c r="CW714" s="171" t="str">
        <f>IF(Table1[[#This Row],[Various  ]]&lt;&gt;1,IF(Table1[[#This Row],[Interactive Tool]]=1,1,""),"")</f>
        <v/>
      </c>
      <c r="CX714" s="171" t="str">
        <f>IF(Table1[[#This Row],[Various  ]]&lt;&gt;1,IF(Table1[[#This Row],[Technical Specifications]]=1,1,""),"")</f>
        <v/>
      </c>
      <c r="CY714" s="171" t="str">
        <f>IF(Table1[[#This Row],[Various  ]]&lt;&gt;1,IF(Table1[[#This Row],[Training Resources]]=1,1,""),"")</f>
        <v/>
      </c>
      <c r="CZ714" s="171" t="str">
        <f>IF(Table1[[#This Row],[Various  ]]&lt;&gt;1,IF(Table1[[#This Row],[Toolbox]]=1,1,""),"")</f>
        <v/>
      </c>
      <c r="DA714" s="169" t="str">
        <f>IF(Table1[[#This Row],[Various  ]]&lt;&gt;1,IF(Table1[[#This Row],[Video]]=1,1,""),"")</f>
        <v/>
      </c>
      <c r="DB714" s="169" t="str">
        <f>IF(Table1[[#This Row],[Various  ]]&lt;&gt;1,IF(Table1[[#This Row],[Case study]]=1,1,""),"")</f>
        <v/>
      </c>
      <c r="DC714" s="169" t="str">
        <f>IF(Table1[[#This Row],[Various  ]]&lt;&gt;1,IF(Table1[[#This Row],[Other   ]]=1,1,""),"")</f>
        <v/>
      </c>
      <c r="DD714" s="169" t="str">
        <f>IF(Table1[[#This Row],[Various  ]]&lt;&gt;1,IF(Table1[[#This Row],[Standards]]=1,1,""),"")</f>
        <v/>
      </c>
      <c r="DE714" s="169" t="str">
        <f>IF(Table1[[#This Row],[Various]]=1,1,IF(SUM(Table1[[#This Row],[Calculator / Software]:[Standards]])&gt;1,1,""))</f>
        <v/>
      </c>
      <c r="DF714" s="169" t="str">
        <f>IF(Table1[[#This Row],[Multiple NCC links]]&lt;&gt;1,IF(Table1[[#This Row],[Design]]=1,1,""),"")</f>
        <v/>
      </c>
      <c r="DG714" s="169" t="str">
        <f>IF(Table1[[#This Row],[Multiple NCC links]]&lt;&gt;1,IF(Table1[[#This Row],[Assessment / Verification]]=1,1,""),"")</f>
        <v/>
      </c>
      <c r="DH714" s="169" t="str">
        <f>IF(Table1[[#This Row],[Multiple NCC links]]&lt;&gt;1,IF(Table1[[#This Row],[Climate Specific ]]=1,1,""),"")</f>
        <v/>
      </c>
      <c r="DI714" s="169" t="str">
        <f>IF(Table1[[#This Row],[Multiple NCC links]]&lt;&gt;1,IF(Table1[[#This Row],[Alterations / Additions]]=1,1,""),"")</f>
        <v/>
      </c>
      <c r="DJ714" s="169" t="str">
        <f>IF(Table1[[#This Row],[Multiple NCC links]]&lt;&gt;1,IF(Table1[[#This Row],[Glazing]]=1,1,""),"")</f>
        <v/>
      </c>
      <c r="DK714" s="169" t="str">
        <f>IF(Table1[[#This Row],[Multiple NCC links]]&lt;&gt;1,IF(Table1[[#This Row],[Building Fabric / Thermal / Sealing]]=1,1,""),"")</f>
        <v/>
      </c>
      <c r="DL714" s="169" t="str">
        <f>IF(Table1[[#This Row],[Multiple NCC links]]&lt;&gt;1,IF(Table1[[#This Row],[Lighting]]=1,1,""),"")</f>
        <v/>
      </c>
      <c r="DM714" s="169" t="str">
        <f>IF(Table1[[#This Row],[Multiple NCC links]]&lt;&gt;1,IF(Table1[[#This Row],[HVAC]]=1,1,""),"")</f>
        <v/>
      </c>
      <c r="DN714" s="169" t="str">
        <f>IF(Table1[[#This Row],[Multiple NCC links]]&lt;&gt;1,IF(Table1[[#This Row],[Services]]=1,1,""),"")</f>
        <v/>
      </c>
      <c r="DO714" s="169" t="str">
        <f>IF(Table1[[#This Row],[Multiple NCC links]]&lt;&gt;1,IF(Table1[[#This Row],[Maintenance &amp; Monitoring]]=1,1,""),"")</f>
        <v/>
      </c>
      <c r="DP714" s="169" t="str">
        <f>IF(Table1[[#This Row],[Multiple NCC links]]&lt;&gt;1,IF(Table1[[#This Row],[Hand over / Operations]]=1,1,""),"")</f>
        <v/>
      </c>
      <c r="DQ714" s="169" t="str">
        <f>IF(Table1[[#This Row],[Multiple NCC links]]&lt;&gt;1,IF(Table1[[#This Row],[As built assessment]]=1,1,""),"")</f>
        <v/>
      </c>
      <c r="DR714" s="169" t="str">
        <f>IF(Table1[[#This Row],[Multiple NCC links]]&lt;&gt;1,IF(Table1[[#This Row],[Beyond compliance]]=1,1,""),"")</f>
        <v/>
      </c>
      <c r="DS714" s="169" t="str">
        <f>IF(SUM(Table1[[#This Row],[Design]:[Beyond compliance]])&gt;1,1,"")</f>
        <v/>
      </c>
      <c r="DT714" s="169" t="str">
        <f>IF(Table1[[#This Row],[Both Residential &amp; Commercial4]]&lt;&gt;1,IF(Table1[[#This Row],[Residential]]=1,1,""),"")</f>
        <v/>
      </c>
      <c r="DU714" s="169" t="str">
        <f>IF(Table1[[#This Row],[Both Residential &amp; Commercial4]]&lt;&gt;1,IF(Table1[[#This Row],[Commercial]]=1,1,""),"")</f>
        <v/>
      </c>
      <c r="DV714" s="169" t="str">
        <f>Table1[[#This Row],[Residential &amp; Commercial]]</f>
        <v/>
      </c>
      <c r="DW714" s="169"/>
    </row>
    <row r="715" spans="1:127" s="49" customFormat="1" ht="20.25" thickTop="1" thickBot="1" x14ac:dyDescent="0.35">
      <c r="A715" s="97"/>
      <c r="B715" s="97"/>
      <c r="C715" s="88"/>
      <c r="D715" s="88"/>
      <c r="E715" s="176"/>
      <c r="F715" s="176"/>
      <c r="G715" s="176"/>
      <c r="H715" s="176"/>
      <c r="I715" s="90" t="str">
        <f>IF(AND(Table1[[#This Row],[General]]=1,Table1[[#This Row],[Beginner]]=1,Table1[[#This Row],[Intermediate]]=1,Table1[[#This Row],[Advanced]]=1),1,"")</f>
        <v/>
      </c>
      <c r="J715" s="90" t="str">
        <f>CONCATENATE(IF(Table1[[#This Row],[General]]=1,"General, ",""), IF(Table1[[#This Row],[Beginner]]=1,"Beginner, ",""),IF(Table1[[#This Row],[Intermediate]]=1,"Intermediate, ",""), IF(Table1[[#This Row],[Advanced]]=1,"Advanced",""))</f>
        <v/>
      </c>
      <c r="K715" s="91"/>
      <c r="L715" s="179"/>
      <c r="M715" s="91"/>
      <c r="N715" s="91"/>
      <c r="O715" s="159"/>
      <c r="P715" s="91"/>
      <c r="Q715" s="91"/>
      <c r="R715" s="91"/>
      <c r="S71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15" s="102"/>
      <c r="U715" s="102"/>
      <c r="V715" s="240"/>
      <c r="W715" s="240"/>
      <c r="X715" s="102"/>
      <c r="Y715" s="102"/>
      <c r="Z715" s="102"/>
      <c r="AA715" s="102"/>
      <c r="AB715" s="102"/>
      <c r="AC715" s="102"/>
      <c r="AD715" s="102"/>
      <c r="AE715" s="102"/>
      <c r="AF715" s="102"/>
      <c r="AG71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15" s="103"/>
      <c r="AI715" s="103"/>
      <c r="AJ715" s="103"/>
      <c r="AK715" s="74" t="str">
        <f>CONCATENATE(IF(Table1[[#This Row],[Digital]]=1,"Digital, ",""),IF(Table1[[#This Row],[Face to Face]]=1,"Face to face, ",""),IF(Table1[[#This Row],[Blended]]=1,"Blended",""))</f>
        <v/>
      </c>
      <c r="AL715" s="99"/>
      <c r="AM715" s="104"/>
      <c r="AN715" s="130"/>
      <c r="AO715" s="94"/>
      <c r="AP715" s="182"/>
      <c r="AQ715" s="94"/>
      <c r="AR715" s="94"/>
      <c r="AS715" s="94"/>
      <c r="AT715" s="94"/>
      <c r="AU715" s="94"/>
      <c r="AV715" s="182"/>
      <c r="AW715" s="182"/>
      <c r="AX715" s="182"/>
      <c r="AY715" s="94"/>
      <c r="AZ71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1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15" s="95"/>
      <c r="BC715" s="95"/>
      <c r="BD715" s="90" t="str">
        <f>IF(AND(Table1[[#This Row],[Residential]]=1,Table1[[#This Row],[Commercial]]=1),1,"")</f>
        <v/>
      </c>
      <c r="BE715" s="90" t="str">
        <f>CONCATENATE(IF(Table1[[#This Row],[Residential]]=1,"Residential, ",""),IF(Table1[[#This Row],[Commercial]]=1,"Commercial",""))</f>
        <v/>
      </c>
      <c r="BF715" s="94"/>
      <c r="BG715" s="94"/>
      <c r="BH715" s="94"/>
      <c r="BI715" s="94"/>
      <c r="BJ715" s="94"/>
      <c r="BK715" s="94"/>
      <c r="BL715" s="94"/>
      <c r="BM715" s="182"/>
      <c r="BN715" s="94"/>
      <c r="BO71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15" s="178"/>
      <c r="BQ715" s="120"/>
      <c r="BR715" s="132"/>
      <c r="BS715" s="120"/>
      <c r="BT715" s="175"/>
      <c r="BU715" s="175"/>
      <c r="BV715" s="175"/>
      <c r="BW715" s="121"/>
      <c r="BX715" s="121"/>
      <c r="BY715" s="121"/>
      <c r="BZ715" s="227"/>
      <c r="CA71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15" s="48">
        <f>COUNTIF(Table1[[#This Row],[Validity]:[Alignment with NCC (Yes=1,No=0)]],"N/A")</f>
        <v>0</v>
      </c>
      <c r="CC715" s="48">
        <f>IF(ISERROR(Table1[[#This Row],[Total Quality Score (out of 10)]]/(4-Table1[[#This Row],[N/A Count]])),0,Table1[[#This Row],[Total Quality Score (out of 10)]]/(4-Table1[[#This Row],[N/A Count]]))</f>
        <v>0</v>
      </c>
      <c r="CD715" s="106"/>
      <c r="CE715" s="106"/>
      <c r="CF715" s="172" t="str">
        <f>IF(SUM(Table1[[#This Row],[Multiple]:[Level (all)62]])&lt;1,IF(Table1[[#This Row],[General]]=1,1,""),"")</f>
        <v/>
      </c>
      <c r="CG715" s="172" t="str">
        <f>IF(SUM(Table1[[#This Row],[Multiple]:[Level (all)62]])&lt;1,IF(Table1[[#This Row],[Beginner]]=1,1,""),"")</f>
        <v/>
      </c>
      <c r="CH715" s="171" t="str">
        <f>IF(SUM(Table1[[#This Row],[Multiple]:[Level (all)62]])&lt;1,IF(Table1[[#This Row],[Intermediate]]=1,1,""),"")</f>
        <v/>
      </c>
      <c r="CI715" s="171" t="str">
        <f>IF(SUM(Table1[[#This Row],[Multiple]:[Level (all)62]])&lt;1,IF(Table1[[#This Row],[Advanced]]=1,1,""),"")</f>
        <v/>
      </c>
      <c r="CJ715" s="171" t="str">
        <f>IF(AND(SUM(Table1[[#This Row],[General]:[Advanced]])&lt;4,SUM(Table1[[#This Row],[General]:[Advanced]])&gt;1),1,"")</f>
        <v/>
      </c>
      <c r="CK715" s="171" t="str">
        <f>Table1[[#This Row],[Level (all)]]</f>
        <v/>
      </c>
      <c r="CL715" s="171" t="str">
        <f>IF(Table1[[#This Row],[Multiple audience]]&lt;&gt;1,IF(Table1[[#This Row],[General Audience]]=1,1,""),"")</f>
        <v/>
      </c>
      <c r="CM715" s="171" t="str">
        <f>IF(Table1[[#This Row],[Multiple audience]]&lt;&gt;1,IF(Table1[[#This Row],[Planners / Designers ]]=1,1,""),"")</f>
        <v/>
      </c>
      <c r="CN715" s="171" t="str">
        <f>IF(Table1[[#This Row],[Multiple audience]]&lt;&gt;1,IF(Table1[[#This Row],[Regulatory Assessors]]=1,1,""),"")</f>
        <v/>
      </c>
      <c r="CO715" s="171" t="str">
        <f>IF(Table1[[#This Row],[Multiple audience]]&lt;&gt;1,IF(Table1[[#This Row],[Builders / Management]]=1,1,""),"")</f>
        <v/>
      </c>
      <c r="CP715" s="171" t="str">
        <f>IF(Table1[[#This Row],[Multiple audience]]&lt;&gt;1,IF(Table1[[#This Row],[Energy / Sus Assessors]]=1,1,""),"")</f>
        <v/>
      </c>
      <c r="CQ715" s="171" t="str">
        <f>IF(Table1[[#This Row],[Multiple audience]]&lt;&gt;1,IF(Table1[[#This Row],[Semi-skilled]]=1,1,""),"")</f>
        <v/>
      </c>
      <c r="CR715" s="171" t="str">
        <f>IF(Table1[[#This Row],[Multiple audience]]&lt;&gt;1,IF(Table1[[#This Row],[Trades]]=1,1,""),"")</f>
        <v/>
      </c>
      <c r="CS715" s="171" t="str">
        <f>IF(Table1[[#This Row],[Multiple audience]]&lt;&gt;1,IF(Table1[[#This Row],[Other]]=1,1,""),"")</f>
        <v/>
      </c>
      <c r="CT715" s="171" t="str">
        <f>IF(SUM(Table1[[#This Row],[General Audience]:[Other]])&gt;1,1,"")</f>
        <v/>
      </c>
      <c r="CU715" s="171" t="str">
        <f>IF(Table1[[#This Row],[Various  ]]&lt;&gt;1,IF(Table1[[#This Row],[Calculator / Software]]=1,1,""),"")</f>
        <v/>
      </c>
      <c r="CV715" s="171" t="str">
        <f>IF(Table1[[#This Row],[Various  ]]&lt;&gt;1,IF(Table1[[#This Row],[Information  ]]=1,1,""),"")</f>
        <v/>
      </c>
      <c r="CW715" s="171" t="str">
        <f>IF(Table1[[#This Row],[Various  ]]&lt;&gt;1,IF(Table1[[#This Row],[Interactive Tool]]=1,1,""),"")</f>
        <v/>
      </c>
      <c r="CX715" s="171" t="str">
        <f>IF(Table1[[#This Row],[Various  ]]&lt;&gt;1,IF(Table1[[#This Row],[Technical Specifications]]=1,1,""),"")</f>
        <v/>
      </c>
      <c r="CY715" s="171" t="str">
        <f>IF(Table1[[#This Row],[Various  ]]&lt;&gt;1,IF(Table1[[#This Row],[Training Resources]]=1,1,""),"")</f>
        <v/>
      </c>
      <c r="CZ715" s="171" t="str">
        <f>IF(Table1[[#This Row],[Various  ]]&lt;&gt;1,IF(Table1[[#This Row],[Toolbox]]=1,1,""),"")</f>
        <v/>
      </c>
      <c r="DA715" s="169" t="str">
        <f>IF(Table1[[#This Row],[Various  ]]&lt;&gt;1,IF(Table1[[#This Row],[Video]]=1,1,""),"")</f>
        <v/>
      </c>
      <c r="DB715" s="169" t="str">
        <f>IF(Table1[[#This Row],[Various  ]]&lt;&gt;1,IF(Table1[[#This Row],[Case study]]=1,1,""),"")</f>
        <v/>
      </c>
      <c r="DC715" s="169" t="str">
        <f>IF(Table1[[#This Row],[Various  ]]&lt;&gt;1,IF(Table1[[#This Row],[Other   ]]=1,1,""),"")</f>
        <v/>
      </c>
      <c r="DD715" s="169" t="str">
        <f>IF(Table1[[#This Row],[Various  ]]&lt;&gt;1,IF(Table1[[#This Row],[Standards]]=1,1,""),"")</f>
        <v/>
      </c>
      <c r="DE715" s="169" t="str">
        <f>IF(Table1[[#This Row],[Various]]=1,1,IF(SUM(Table1[[#This Row],[Calculator / Software]:[Standards]])&gt;1,1,""))</f>
        <v/>
      </c>
      <c r="DF715" s="169" t="str">
        <f>IF(Table1[[#This Row],[Multiple NCC links]]&lt;&gt;1,IF(Table1[[#This Row],[Design]]=1,1,""),"")</f>
        <v/>
      </c>
      <c r="DG715" s="169" t="str">
        <f>IF(Table1[[#This Row],[Multiple NCC links]]&lt;&gt;1,IF(Table1[[#This Row],[Assessment / Verification]]=1,1,""),"")</f>
        <v/>
      </c>
      <c r="DH715" s="169" t="str">
        <f>IF(Table1[[#This Row],[Multiple NCC links]]&lt;&gt;1,IF(Table1[[#This Row],[Climate Specific ]]=1,1,""),"")</f>
        <v/>
      </c>
      <c r="DI715" s="169" t="str">
        <f>IF(Table1[[#This Row],[Multiple NCC links]]&lt;&gt;1,IF(Table1[[#This Row],[Alterations / Additions]]=1,1,""),"")</f>
        <v/>
      </c>
      <c r="DJ715" s="169" t="str">
        <f>IF(Table1[[#This Row],[Multiple NCC links]]&lt;&gt;1,IF(Table1[[#This Row],[Glazing]]=1,1,""),"")</f>
        <v/>
      </c>
      <c r="DK715" s="169" t="str">
        <f>IF(Table1[[#This Row],[Multiple NCC links]]&lt;&gt;1,IF(Table1[[#This Row],[Building Fabric / Thermal / Sealing]]=1,1,""),"")</f>
        <v/>
      </c>
      <c r="DL715" s="169" t="str">
        <f>IF(Table1[[#This Row],[Multiple NCC links]]&lt;&gt;1,IF(Table1[[#This Row],[Lighting]]=1,1,""),"")</f>
        <v/>
      </c>
      <c r="DM715" s="169" t="str">
        <f>IF(Table1[[#This Row],[Multiple NCC links]]&lt;&gt;1,IF(Table1[[#This Row],[HVAC]]=1,1,""),"")</f>
        <v/>
      </c>
      <c r="DN715" s="169" t="str">
        <f>IF(Table1[[#This Row],[Multiple NCC links]]&lt;&gt;1,IF(Table1[[#This Row],[Services]]=1,1,""),"")</f>
        <v/>
      </c>
      <c r="DO715" s="169" t="str">
        <f>IF(Table1[[#This Row],[Multiple NCC links]]&lt;&gt;1,IF(Table1[[#This Row],[Maintenance &amp; Monitoring]]=1,1,""),"")</f>
        <v/>
      </c>
      <c r="DP715" s="169" t="str">
        <f>IF(Table1[[#This Row],[Multiple NCC links]]&lt;&gt;1,IF(Table1[[#This Row],[Hand over / Operations]]=1,1,""),"")</f>
        <v/>
      </c>
      <c r="DQ715" s="169" t="str">
        <f>IF(Table1[[#This Row],[Multiple NCC links]]&lt;&gt;1,IF(Table1[[#This Row],[As built assessment]]=1,1,""),"")</f>
        <v/>
      </c>
      <c r="DR715" s="169" t="str">
        <f>IF(Table1[[#This Row],[Multiple NCC links]]&lt;&gt;1,IF(Table1[[#This Row],[Beyond compliance]]=1,1,""),"")</f>
        <v/>
      </c>
      <c r="DS715" s="169" t="str">
        <f>IF(SUM(Table1[[#This Row],[Design]:[Beyond compliance]])&gt;1,1,"")</f>
        <v/>
      </c>
      <c r="DT715" s="169" t="str">
        <f>IF(Table1[[#This Row],[Both Residential &amp; Commercial4]]&lt;&gt;1,IF(Table1[[#This Row],[Residential]]=1,1,""),"")</f>
        <v/>
      </c>
      <c r="DU715" s="169" t="str">
        <f>IF(Table1[[#This Row],[Both Residential &amp; Commercial4]]&lt;&gt;1,IF(Table1[[#This Row],[Commercial]]=1,1,""),"")</f>
        <v/>
      </c>
      <c r="DV715" s="169" t="str">
        <f>Table1[[#This Row],[Residential &amp; Commercial]]</f>
        <v/>
      </c>
      <c r="DW715" s="169"/>
    </row>
    <row r="716" spans="1:127" s="49" customFormat="1" ht="20.25" thickTop="1" thickBot="1" x14ac:dyDescent="0.35">
      <c r="A716" s="97"/>
      <c r="B716" s="97"/>
      <c r="C716" s="88"/>
      <c r="D716" s="88"/>
      <c r="E716" s="176"/>
      <c r="F716" s="176"/>
      <c r="G716" s="176"/>
      <c r="H716" s="176"/>
      <c r="I716" s="90" t="str">
        <f>IF(AND(Table1[[#This Row],[General]]=1,Table1[[#This Row],[Beginner]]=1,Table1[[#This Row],[Intermediate]]=1,Table1[[#This Row],[Advanced]]=1),1,"")</f>
        <v/>
      </c>
      <c r="J716" s="90" t="str">
        <f>CONCATENATE(IF(Table1[[#This Row],[General]]=1,"General, ",""), IF(Table1[[#This Row],[Beginner]]=1,"Beginner, ",""),IF(Table1[[#This Row],[Intermediate]]=1,"Intermediate, ",""), IF(Table1[[#This Row],[Advanced]]=1,"Advanced",""))</f>
        <v/>
      </c>
      <c r="K716" s="91"/>
      <c r="L716" s="179"/>
      <c r="M716" s="91"/>
      <c r="N716" s="91"/>
      <c r="O716" s="159"/>
      <c r="P716" s="91"/>
      <c r="Q716" s="91"/>
      <c r="R716" s="91"/>
      <c r="S71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16" s="102"/>
      <c r="U716" s="102"/>
      <c r="V716" s="240"/>
      <c r="W716" s="240"/>
      <c r="X716" s="102"/>
      <c r="Y716" s="102"/>
      <c r="Z716" s="102"/>
      <c r="AA716" s="102"/>
      <c r="AB716" s="102"/>
      <c r="AC716" s="102"/>
      <c r="AD716" s="102"/>
      <c r="AE716" s="102"/>
      <c r="AF716" s="102"/>
      <c r="AG71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16" s="103"/>
      <c r="AI716" s="103"/>
      <c r="AJ716" s="103"/>
      <c r="AK716" s="74" t="str">
        <f>CONCATENATE(IF(Table1[[#This Row],[Digital]]=1,"Digital, ",""),IF(Table1[[#This Row],[Face to Face]]=1,"Face to face, ",""),IF(Table1[[#This Row],[Blended]]=1,"Blended",""))</f>
        <v/>
      </c>
      <c r="AL716" s="99"/>
      <c r="AM716" s="104"/>
      <c r="AN716" s="130"/>
      <c r="AO716" s="94"/>
      <c r="AP716" s="182"/>
      <c r="AQ716" s="94"/>
      <c r="AR716" s="94"/>
      <c r="AS716" s="94"/>
      <c r="AT716" s="94"/>
      <c r="AU716" s="94"/>
      <c r="AV716" s="182"/>
      <c r="AW716" s="182"/>
      <c r="AX716" s="182"/>
      <c r="AY716" s="94"/>
      <c r="AZ71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1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16" s="95"/>
      <c r="BC716" s="95"/>
      <c r="BD716" s="90" t="str">
        <f>IF(AND(Table1[[#This Row],[Residential]]=1,Table1[[#This Row],[Commercial]]=1),1,"")</f>
        <v/>
      </c>
      <c r="BE716" s="90" t="str">
        <f>CONCATENATE(IF(Table1[[#This Row],[Residential]]=1,"Residential, ",""),IF(Table1[[#This Row],[Commercial]]=1,"Commercial",""))</f>
        <v/>
      </c>
      <c r="BF716" s="94"/>
      <c r="BG716" s="94"/>
      <c r="BH716" s="94"/>
      <c r="BI716" s="94"/>
      <c r="BJ716" s="94"/>
      <c r="BK716" s="94"/>
      <c r="BL716" s="94"/>
      <c r="BM716" s="182"/>
      <c r="BN716" s="94"/>
      <c r="BO71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16" s="178"/>
      <c r="BQ716" s="120"/>
      <c r="BR716" s="132"/>
      <c r="BS716" s="120"/>
      <c r="BT716" s="175"/>
      <c r="BU716" s="175"/>
      <c r="BV716" s="175"/>
      <c r="BW716" s="121"/>
      <c r="BX716" s="121"/>
      <c r="BY716" s="121"/>
      <c r="BZ716" s="227"/>
      <c r="CA71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16" s="48">
        <f>COUNTIF(Table1[[#This Row],[Validity]:[Alignment with NCC (Yes=1,No=0)]],"N/A")</f>
        <v>0</v>
      </c>
      <c r="CC716" s="48">
        <f>IF(ISERROR(Table1[[#This Row],[Total Quality Score (out of 10)]]/(4-Table1[[#This Row],[N/A Count]])),0,Table1[[#This Row],[Total Quality Score (out of 10)]]/(4-Table1[[#This Row],[N/A Count]]))</f>
        <v>0</v>
      </c>
      <c r="CD716" s="106"/>
      <c r="CE716" s="106"/>
      <c r="CF716" s="172" t="str">
        <f>IF(SUM(Table1[[#This Row],[Multiple]:[Level (all)62]])&lt;1,IF(Table1[[#This Row],[General]]=1,1,""),"")</f>
        <v/>
      </c>
      <c r="CG716" s="172" t="str">
        <f>IF(SUM(Table1[[#This Row],[Multiple]:[Level (all)62]])&lt;1,IF(Table1[[#This Row],[Beginner]]=1,1,""),"")</f>
        <v/>
      </c>
      <c r="CH716" s="171" t="str">
        <f>IF(SUM(Table1[[#This Row],[Multiple]:[Level (all)62]])&lt;1,IF(Table1[[#This Row],[Intermediate]]=1,1,""),"")</f>
        <v/>
      </c>
      <c r="CI716" s="171" t="str">
        <f>IF(SUM(Table1[[#This Row],[Multiple]:[Level (all)62]])&lt;1,IF(Table1[[#This Row],[Advanced]]=1,1,""),"")</f>
        <v/>
      </c>
      <c r="CJ716" s="171" t="str">
        <f>IF(AND(SUM(Table1[[#This Row],[General]:[Advanced]])&lt;4,SUM(Table1[[#This Row],[General]:[Advanced]])&gt;1),1,"")</f>
        <v/>
      </c>
      <c r="CK716" s="171" t="str">
        <f>Table1[[#This Row],[Level (all)]]</f>
        <v/>
      </c>
      <c r="CL716" s="171" t="str">
        <f>IF(Table1[[#This Row],[Multiple audience]]&lt;&gt;1,IF(Table1[[#This Row],[General Audience]]=1,1,""),"")</f>
        <v/>
      </c>
      <c r="CM716" s="171" t="str">
        <f>IF(Table1[[#This Row],[Multiple audience]]&lt;&gt;1,IF(Table1[[#This Row],[Planners / Designers ]]=1,1,""),"")</f>
        <v/>
      </c>
      <c r="CN716" s="171" t="str">
        <f>IF(Table1[[#This Row],[Multiple audience]]&lt;&gt;1,IF(Table1[[#This Row],[Regulatory Assessors]]=1,1,""),"")</f>
        <v/>
      </c>
      <c r="CO716" s="171" t="str">
        <f>IF(Table1[[#This Row],[Multiple audience]]&lt;&gt;1,IF(Table1[[#This Row],[Builders / Management]]=1,1,""),"")</f>
        <v/>
      </c>
      <c r="CP716" s="171" t="str">
        <f>IF(Table1[[#This Row],[Multiple audience]]&lt;&gt;1,IF(Table1[[#This Row],[Energy / Sus Assessors]]=1,1,""),"")</f>
        <v/>
      </c>
      <c r="CQ716" s="171" t="str">
        <f>IF(Table1[[#This Row],[Multiple audience]]&lt;&gt;1,IF(Table1[[#This Row],[Semi-skilled]]=1,1,""),"")</f>
        <v/>
      </c>
      <c r="CR716" s="171" t="str">
        <f>IF(Table1[[#This Row],[Multiple audience]]&lt;&gt;1,IF(Table1[[#This Row],[Trades]]=1,1,""),"")</f>
        <v/>
      </c>
      <c r="CS716" s="171" t="str">
        <f>IF(Table1[[#This Row],[Multiple audience]]&lt;&gt;1,IF(Table1[[#This Row],[Other]]=1,1,""),"")</f>
        <v/>
      </c>
      <c r="CT716" s="171" t="str">
        <f>IF(SUM(Table1[[#This Row],[General Audience]:[Other]])&gt;1,1,"")</f>
        <v/>
      </c>
      <c r="CU716" s="171" t="str">
        <f>IF(Table1[[#This Row],[Various  ]]&lt;&gt;1,IF(Table1[[#This Row],[Calculator / Software]]=1,1,""),"")</f>
        <v/>
      </c>
      <c r="CV716" s="171" t="str">
        <f>IF(Table1[[#This Row],[Various  ]]&lt;&gt;1,IF(Table1[[#This Row],[Information  ]]=1,1,""),"")</f>
        <v/>
      </c>
      <c r="CW716" s="171" t="str">
        <f>IF(Table1[[#This Row],[Various  ]]&lt;&gt;1,IF(Table1[[#This Row],[Interactive Tool]]=1,1,""),"")</f>
        <v/>
      </c>
      <c r="CX716" s="171" t="str">
        <f>IF(Table1[[#This Row],[Various  ]]&lt;&gt;1,IF(Table1[[#This Row],[Technical Specifications]]=1,1,""),"")</f>
        <v/>
      </c>
      <c r="CY716" s="171" t="str">
        <f>IF(Table1[[#This Row],[Various  ]]&lt;&gt;1,IF(Table1[[#This Row],[Training Resources]]=1,1,""),"")</f>
        <v/>
      </c>
      <c r="CZ716" s="171" t="str">
        <f>IF(Table1[[#This Row],[Various  ]]&lt;&gt;1,IF(Table1[[#This Row],[Toolbox]]=1,1,""),"")</f>
        <v/>
      </c>
      <c r="DA716" s="169" t="str">
        <f>IF(Table1[[#This Row],[Various  ]]&lt;&gt;1,IF(Table1[[#This Row],[Video]]=1,1,""),"")</f>
        <v/>
      </c>
      <c r="DB716" s="169" t="str">
        <f>IF(Table1[[#This Row],[Various  ]]&lt;&gt;1,IF(Table1[[#This Row],[Case study]]=1,1,""),"")</f>
        <v/>
      </c>
      <c r="DC716" s="169" t="str">
        <f>IF(Table1[[#This Row],[Various  ]]&lt;&gt;1,IF(Table1[[#This Row],[Other   ]]=1,1,""),"")</f>
        <v/>
      </c>
      <c r="DD716" s="169" t="str">
        <f>IF(Table1[[#This Row],[Various  ]]&lt;&gt;1,IF(Table1[[#This Row],[Standards]]=1,1,""),"")</f>
        <v/>
      </c>
      <c r="DE716" s="169" t="str">
        <f>IF(Table1[[#This Row],[Various]]=1,1,IF(SUM(Table1[[#This Row],[Calculator / Software]:[Standards]])&gt;1,1,""))</f>
        <v/>
      </c>
      <c r="DF716" s="169" t="str">
        <f>IF(Table1[[#This Row],[Multiple NCC links]]&lt;&gt;1,IF(Table1[[#This Row],[Design]]=1,1,""),"")</f>
        <v/>
      </c>
      <c r="DG716" s="169" t="str">
        <f>IF(Table1[[#This Row],[Multiple NCC links]]&lt;&gt;1,IF(Table1[[#This Row],[Assessment / Verification]]=1,1,""),"")</f>
        <v/>
      </c>
      <c r="DH716" s="169" t="str">
        <f>IF(Table1[[#This Row],[Multiple NCC links]]&lt;&gt;1,IF(Table1[[#This Row],[Climate Specific ]]=1,1,""),"")</f>
        <v/>
      </c>
      <c r="DI716" s="169" t="str">
        <f>IF(Table1[[#This Row],[Multiple NCC links]]&lt;&gt;1,IF(Table1[[#This Row],[Alterations / Additions]]=1,1,""),"")</f>
        <v/>
      </c>
      <c r="DJ716" s="169" t="str">
        <f>IF(Table1[[#This Row],[Multiple NCC links]]&lt;&gt;1,IF(Table1[[#This Row],[Glazing]]=1,1,""),"")</f>
        <v/>
      </c>
      <c r="DK716" s="169" t="str">
        <f>IF(Table1[[#This Row],[Multiple NCC links]]&lt;&gt;1,IF(Table1[[#This Row],[Building Fabric / Thermal / Sealing]]=1,1,""),"")</f>
        <v/>
      </c>
      <c r="DL716" s="169" t="str">
        <f>IF(Table1[[#This Row],[Multiple NCC links]]&lt;&gt;1,IF(Table1[[#This Row],[Lighting]]=1,1,""),"")</f>
        <v/>
      </c>
      <c r="DM716" s="169" t="str">
        <f>IF(Table1[[#This Row],[Multiple NCC links]]&lt;&gt;1,IF(Table1[[#This Row],[HVAC]]=1,1,""),"")</f>
        <v/>
      </c>
      <c r="DN716" s="169" t="str">
        <f>IF(Table1[[#This Row],[Multiple NCC links]]&lt;&gt;1,IF(Table1[[#This Row],[Services]]=1,1,""),"")</f>
        <v/>
      </c>
      <c r="DO716" s="169" t="str">
        <f>IF(Table1[[#This Row],[Multiple NCC links]]&lt;&gt;1,IF(Table1[[#This Row],[Maintenance &amp; Monitoring]]=1,1,""),"")</f>
        <v/>
      </c>
      <c r="DP716" s="169" t="str">
        <f>IF(Table1[[#This Row],[Multiple NCC links]]&lt;&gt;1,IF(Table1[[#This Row],[Hand over / Operations]]=1,1,""),"")</f>
        <v/>
      </c>
      <c r="DQ716" s="169" t="str">
        <f>IF(Table1[[#This Row],[Multiple NCC links]]&lt;&gt;1,IF(Table1[[#This Row],[As built assessment]]=1,1,""),"")</f>
        <v/>
      </c>
      <c r="DR716" s="169" t="str">
        <f>IF(Table1[[#This Row],[Multiple NCC links]]&lt;&gt;1,IF(Table1[[#This Row],[Beyond compliance]]=1,1,""),"")</f>
        <v/>
      </c>
      <c r="DS716" s="169" t="str">
        <f>IF(SUM(Table1[[#This Row],[Design]:[Beyond compliance]])&gt;1,1,"")</f>
        <v/>
      </c>
      <c r="DT716" s="169" t="str">
        <f>IF(Table1[[#This Row],[Both Residential &amp; Commercial4]]&lt;&gt;1,IF(Table1[[#This Row],[Residential]]=1,1,""),"")</f>
        <v/>
      </c>
      <c r="DU716" s="169" t="str">
        <f>IF(Table1[[#This Row],[Both Residential &amp; Commercial4]]&lt;&gt;1,IF(Table1[[#This Row],[Commercial]]=1,1,""),"")</f>
        <v/>
      </c>
      <c r="DV716" s="169" t="str">
        <f>Table1[[#This Row],[Residential &amp; Commercial]]</f>
        <v/>
      </c>
      <c r="DW716" s="169"/>
    </row>
    <row r="717" spans="1:127" s="49" customFormat="1" ht="20.25" thickTop="1" thickBot="1" x14ac:dyDescent="0.35">
      <c r="A717" s="97"/>
      <c r="B717" s="97"/>
      <c r="C717" s="88"/>
      <c r="D717" s="88"/>
      <c r="E717" s="176"/>
      <c r="F717" s="176"/>
      <c r="G717" s="176"/>
      <c r="H717" s="176"/>
      <c r="I717" s="90" t="str">
        <f>IF(AND(Table1[[#This Row],[General]]=1,Table1[[#This Row],[Beginner]]=1,Table1[[#This Row],[Intermediate]]=1,Table1[[#This Row],[Advanced]]=1),1,"")</f>
        <v/>
      </c>
      <c r="J717" s="90" t="str">
        <f>CONCATENATE(IF(Table1[[#This Row],[General]]=1,"General, ",""), IF(Table1[[#This Row],[Beginner]]=1,"Beginner, ",""),IF(Table1[[#This Row],[Intermediate]]=1,"Intermediate, ",""), IF(Table1[[#This Row],[Advanced]]=1,"Advanced",""))</f>
        <v/>
      </c>
      <c r="K717" s="91"/>
      <c r="L717" s="179"/>
      <c r="M717" s="91"/>
      <c r="N717" s="91"/>
      <c r="O717" s="159"/>
      <c r="P717" s="91"/>
      <c r="Q717" s="91"/>
      <c r="R717" s="91"/>
      <c r="S71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17" s="102"/>
      <c r="U717" s="102"/>
      <c r="V717" s="240"/>
      <c r="W717" s="240"/>
      <c r="X717" s="102"/>
      <c r="Y717" s="102"/>
      <c r="Z717" s="102"/>
      <c r="AA717" s="102"/>
      <c r="AB717" s="102"/>
      <c r="AC717" s="102"/>
      <c r="AD717" s="102"/>
      <c r="AE717" s="102"/>
      <c r="AF717" s="102"/>
      <c r="AG71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17" s="103"/>
      <c r="AI717" s="103"/>
      <c r="AJ717" s="103"/>
      <c r="AK717" s="74" t="str">
        <f>CONCATENATE(IF(Table1[[#This Row],[Digital]]=1,"Digital, ",""),IF(Table1[[#This Row],[Face to Face]]=1,"Face to face, ",""),IF(Table1[[#This Row],[Blended]]=1,"Blended",""))</f>
        <v/>
      </c>
      <c r="AL717" s="99"/>
      <c r="AM717" s="104"/>
      <c r="AN717" s="130"/>
      <c r="AO717" s="94"/>
      <c r="AP717" s="182"/>
      <c r="AQ717" s="94"/>
      <c r="AR717" s="94"/>
      <c r="AS717" s="94"/>
      <c r="AT717" s="94"/>
      <c r="AU717" s="94"/>
      <c r="AV717" s="182"/>
      <c r="AW717" s="182"/>
      <c r="AX717" s="182"/>
      <c r="AY717" s="94"/>
      <c r="AZ71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1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17" s="95"/>
      <c r="BC717" s="95"/>
      <c r="BD717" s="90" t="str">
        <f>IF(AND(Table1[[#This Row],[Residential]]=1,Table1[[#This Row],[Commercial]]=1),1,"")</f>
        <v/>
      </c>
      <c r="BE717" s="90" t="str">
        <f>CONCATENATE(IF(Table1[[#This Row],[Residential]]=1,"Residential, ",""),IF(Table1[[#This Row],[Commercial]]=1,"Commercial",""))</f>
        <v/>
      </c>
      <c r="BF717" s="94"/>
      <c r="BG717" s="94"/>
      <c r="BH717" s="94"/>
      <c r="BI717" s="94"/>
      <c r="BJ717" s="94"/>
      <c r="BK717" s="94"/>
      <c r="BL717" s="94"/>
      <c r="BM717" s="182"/>
      <c r="BN717" s="94"/>
      <c r="BO71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17" s="178"/>
      <c r="BQ717" s="120"/>
      <c r="BR717" s="132"/>
      <c r="BS717" s="120"/>
      <c r="BT717" s="175"/>
      <c r="BU717" s="175"/>
      <c r="BV717" s="175"/>
      <c r="BW717" s="121"/>
      <c r="BX717" s="121"/>
      <c r="BY717" s="121"/>
      <c r="BZ717" s="227"/>
      <c r="CA71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17" s="48">
        <f>COUNTIF(Table1[[#This Row],[Validity]:[Alignment with NCC (Yes=1,No=0)]],"N/A")</f>
        <v>0</v>
      </c>
      <c r="CC717" s="48">
        <f>IF(ISERROR(Table1[[#This Row],[Total Quality Score (out of 10)]]/(4-Table1[[#This Row],[N/A Count]])),0,Table1[[#This Row],[Total Quality Score (out of 10)]]/(4-Table1[[#This Row],[N/A Count]]))</f>
        <v>0</v>
      </c>
      <c r="CD717" s="106"/>
      <c r="CE717" s="106"/>
      <c r="CF717" s="172" t="str">
        <f>IF(SUM(Table1[[#This Row],[Multiple]:[Level (all)62]])&lt;1,IF(Table1[[#This Row],[General]]=1,1,""),"")</f>
        <v/>
      </c>
      <c r="CG717" s="172" t="str">
        <f>IF(SUM(Table1[[#This Row],[Multiple]:[Level (all)62]])&lt;1,IF(Table1[[#This Row],[Beginner]]=1,1,""),"")</f>
        <v/>
      </c>
      <c r="CH717" s="171" t="str">
        <f>IF(SUM(Table1[[#This Row],[Multiple]:[Level (all)62]])&lt;1,IF(Table1[[#This Row],[Intermediate]]=1,1,""),"")</f>
        <v/>
      </c>
      <c r="CI717" s="171" t="str">
        <f>IF(SUM(Table1[[#This Row],[Multiple]:[Level (all)62]])&lt;1,IF(Table1[[#This Row],[Advanced]]=1,1,""),"")</f>
        <v/>
      </c>
      <c r="CJ717" s="171" t="str">
        <f>IF(AND(SUM(Table1[[#This Row],[General]:[Advanced]])&lt;4,SUM(Table1[[#This Row],[General]:[Advanced]])&gt;1),1,"")</f>
        <v/>
      </c>
      <c r="CK717" s="171" t="str">
        <f>Table1[[#This Row],[Level (all)]]</f>
        <v/>
      </c>
      <c r="CL717" s="171" t="str">
        <f>IF(Table1[[#This Row],[Multiple audience]]&lt;&gt;1,IF(Table1[[#This Row],[General Audience]]=1,1,""),"")</f>
        <v/>
      </c>
      <c r="CM717" s="171" t="str">
        <f>IF(Table1[[#This Row],[Multiple audience]]&lt;&gt;1,IF(Table1[[#This Row],[Planners / Designers ]]=1,1,""),"")</f>
        <v/>
      </c>
      <c r="CN717" s="171" t="str">
        <f>IF(Table1[[#This Row],[Multiple audience]]&lt;&gt;1,IF(Table1[[#This Row],[Regulatory Assessors]]=1,1,""),"")</f>
        <v/>
      </c>
      <c r="CO717" s="171" t="str">
        <f>IF(Table1[[#This Row],[Multiple audience]]&lt;&gt;1,IF(Table1[[#This Row],[Builders / Management]]=1,1,""),"")</f>
        <v/>
      </c>
      <c r="CP717" s="171" t="str">
        <f>IF(Table1[[#This Row],[Multiple audience]]&lt;&gt;1,IF(Table1[[#This Row],[Energy / Sus Assessors]]=1,1,""),"")</f>
        <v/>
      </c>
      <c r="CQ717" s="171" t="str">
        <f>IF(Table1[[#This Row],[Multiple audience]]&lt;&gt;1,IF(Table1[[#This Row],[Semi-skilled]]=1,1,""),"")</f>
        <v/>
      </c>
      <c r="CR717" s="171" t="str">
        <f>IF(Table1[[#This Row],[Multiple audience]]&lt;&gt;1,IF(Table1[[#This Row],[Trades]]=1,1,""),"")</f>
        <v/>
      </c>
      <c r="CS717" s="171" t="str">
        <f>IF(Table1[[#This Row],[Multiple audience]]&lt;&gt;1,IF(Table1[[#This Row],[Other]]=1,1,""),"")</f>
        <v/>
      </c>
      <c r="CT717" s="171" t="str">
        <f>IF(SUM(Table1[[#This Row],[General Audience]:[Other]])&gt;1,1,"")</f>
        <v/>
      </c>
      <c r="CU717" s="171" t="str">
        <f>IF(Table1[[#This Row],[Various  ]]&lt;&gt;1,IF(Table1[[#This Row],[Calculator / Software]]=1,1,""),"")</f>
        <v/>
      </c>
      <c r="CV717" s="171" t="str">
        <f>IF(Table1[[#This Row],[Various  ]]&lt;&gt;1,IF(Table1[[#This Row],[Information  ]]=1,1,""),"")</f>
        <v/>
      </c>
      <c r="CW717" s="171" t="str">
        <f>IF(Table1[[#This Row],[Various  ]]&lt;&gt;1,IF(Table1[[#This Row],[Interactive Tool]]=1,1,""),"")</f>
        <v/>
      </c>
      <c r="CX717" s="171" t="str">
        <f>IF(Table1[[#This Row],[Various  ]]&lt;&gt;1,IF(Table1[[#This Row],[Technical Specifications]]=1,1,""),"")</f>
        <v/>
      </c>
      <c r="CY717" s="171" t="str">
        <f>IF(Table1[[#This Row],[Various  ]]&lt;&gt;1,IF(Table1[[#This Row],[Training Resources]]=1,1,""),"")</f>
        <v/>
      </c>
      <c r="CZ717" s="171" t="str">
        <f>IF(Table1[[#This Row],[Various  ]]&lt;&gt;1,IF(Table1[[#This Row],[Toolbox]]=1,1,""),"")</f>
        <v/>
      </c>
      <c r="DA717" s="169" t="str">
        <f>IF(Table1[[#This Row],[Various  ]]&lt;&gt;1,IF(Table1[[#This Row],[Video]]=1,1,""),"")</f>
        <v/>
      </c>
      <c r="DB717" s="169" t="str">
        <f>IF(Table1[[#This Row],[Various  ]]&lt;&gt;1,IF(Table1[[#This Row],[Case study]]=1,1,""),"")</f>
        <v/>
      </c>
      <c r="DC717" s="169" t="str">
        <f>IF(Table1[[#This Row],[Various  ]]&lt;&gt;1,IF(Table1[[#This Row],[Other   ]]=1,1,""),"")</f>
        <v/>
      </c>
      <c r="DD717" s="169" t="str">
        <f>IF(Table1[[#This Row],[Various  ]]&lt;&gt;1,IF(Table1[[#This Row],[Standards]]=1,1,""),"")</f>
        <v/>
      </c>
      <c r="DE717" s="169" t="str">
        <f>IF(Table1[[#This Row],[Various]]=1,1,IF(SUM(Table1[[#This Row],[Calculator / Software]:[Standards]])&gt;1,1,""))</f>
        <v/>
      </c>
      <c r="DF717" s="169" t="str">
        <f>IF(Table1[[#This Row],[Multiple NCC links]]&lt;&gt;1,IF(Table1[[#This Row],[Design]]=1,1,""),"")</f>
        <v/>
      </c>
      <c r="DG717" s="169" t="str">
        <f>IF(Table1[[#This Row],[Multiple NCC links]]&lt;&gt;1,IF(Table1[[#This Row],[Assessment / Verification]]=1,1,""),"")</f>
        <v/>
      </c>
      <c r="DH717" s="169" t="str">
        <f>IF(Table1[[#This Row],[Multiple NCC links]]&lt;&gt;1,IF(Table1[[#This Row],[Climate Specific ]]=1,1,""),"")</f>
        <v/>
      </c>
      <c r="DI717" s="169" t="str">
        <f>IF(Table1[[#This Row],[Multiple NCC links]]&lt;&gt;1,IF(Table1[[#This Row],[Alterations / Additions]]=1,1,""),"")</f>
        <v/>
      </c>
      <c r="DJ717" s="169" t="str">
        <f>IF(Table1[[#This Row],[Multiple NCC links]]&lt;&gt;1,IF(Table1[[#This Row],[Glazing]]=1,1,""),"")</f>
        <v/>
      </c>
      <c r="DK717" s="169" t="str">
        <f>IF(Table1[[#This Row],[Multiple NCC links]]&lt;&gt;1,IF(Table1[[#This Row],[Building Fabric / Thermal / Sealing]]=1,1,""),"")</f>
        <v/>
      </c>
      <c r="DL717" s="169" t="str">
        <f>IF(Table1[[#This Row],[Multiple NCC links]]&lt;&gt;1,IF(Table1[[#This Row],[Lighting]]=1,1,""),"")</f>
        <v/>
      </c>
      <c r="DM717" s="169" t="str">
        <f>IF(Table1[[#This Row],[Multiple NCC links]]&lt;&gt;1,IF(Table1[[#This Row],[HVAC]]=1,1,""),"")</f>
        <v/>
      </c>
      <c r="DN717" s="169" t="str">
        <f>IF(Table1[[#This Row],[Multiple NCC links]]&lt;&gt;1,IF(Table1[[#This Row],[Services]]=1,1,""),"")</f>
        <v/>
      </c>
      <c r="DO717" s="169" t="str">
        <f>IF(Table1[[#This Row],[Multiple NCC links]]&lt;&gt;1,IF(Table1[[#This Row],[Maintenance &amp; Monitoring]]=1,1,""),"")</f>
        <v/>
      </c>
      <c r="DP717" s="169" t="str">
        <f>IF(Table1[[#This Row],[Multiple NCC links]]&lt;&gt;1,IF(Table1[[#This Row],[Hand over / Operations]]=1,1,""),"")</f>
        <v/>
      </c>
      <c r="DQ717" s="169" t="str">
        <f>IF(Table1[[#This Row],[Multiple NCC links]]&lt;&gt;1,IF(Table1[[#This Row],[As built assessment]]=1,1,""),"")</f>
        <v/>
      </c>
      <c r="DR717" s="169" t="str">
        <f>IF(Table1[[#This Row],[Multiple NCC links]]&lt;&gt;1,IF(Table1[[#This Row],[Beyond compliance]]=1,1,""),"")</f>
        <v/>
      </c>
      <c r="DS717" s="169" t="str">
        <f>IF(SUM(Table1[[#This Row],[Design]:[Beyond compliance]])&gt;1,1,"")</f>
        <v/>
      </c>
      <c r="DT717" s="169" t="str">
        <f>IF(Table1[[#This Row],[Both Residential &amp; Commercial4]]&lt;&gt;1,IF(Table1[[#This Row],[Residential]]=1,1,""),"")</f>
        <v/>
      </c>
      <c r="DU717" s="169" t="str">
        <f>IF(Table1[[#This Row],[Both Residential &amp; Commercial4]]&lt;&gt;1,IF(Table1[[#This Row],[Commercial]]=1,1,""),"")</f>
        <v/>
      </c>
      <c r="DV717" s="169" t="str">
        <f>Table1[[#This Row],[Residential &amp; Commercial]]</f>
        <v/>
      </c>
      <c r="DW717" s="169"/>
    </row>
    <row r="718" spans="1:127" s="49" customFormat="1" ht="20.25" thickTop="1" thickBot="1" x14ac:dyDescent="0.35">
      <c r="A718" s="97"/>
      <c r="B718" s="97"/>
      <c r="C718" s="88"/>
      <c r="D718" s="88"/>
      <c r="E718" s="176"/>
      <c r="F718" s="176"/>
      <c r="G718" s="176"/>
      <c r="H718" s="176"/>
      <c r="I718" s="90" t="str">
        <f>IF(AND(Table1[[#This Row],[General]]=1,Table1[[#This Row],[Beginner]]=1,Table1[[#This Row],[Intermediate]]=1,Table1[[#This Row],[Advanced]]=1),1,"")</f>
        <v/>
      </c>
      <c r="J718" s="90" t="str">
        <f>CONCATENATE(IF(Table1[[#This Row],[General]]=1,"General, ",""), IF(Table1[[#This Row],[Beginner]]=1,"Beginner, ",""),IF(Table1[[#This Row],[Intermediate]]=1,"Intermediate, ",""), IF(Table1[[#This Row],[Advanced]]=1,"Advanced",""))</f>
        <v/>
      </c>
      <c r="K718" s="91"/>
      <c r="L718" s="179"/>
      <c r="M718" s="91"/>
      <c r="N718" s="91"/>
      <c r="O718" s="159"/>
      <c r="P718" s="91"/>
      <c r="Q718" s="91"/>
      <c r="R718" s="91"/>
      <c r="S71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18" s="102"/>
      <c r="U718" s="102"/>
      <c r="V718" s="240"/>
      <c r="W718" s="240"/>
      <c r="X718" s="102"/>
      <c r="Y718" s="102"/>
      <c r="Z718" s="102"/>
      <c r="AA718" s="102"/>
      <c r="AB718" s="102"/>
      <c r="AC718" s="102"/>
      <c r="AD718" s="102"/>
      <c r="AE718" s="102"/>
      <c r="AF718" s="102"/>
      <c r="AG71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18" s="103"/>
      <c r="AI718" s="103"/>
      <c r="AJ718" s="103"/>
      <c r="AK718" s="74" t="str">
        <f>CONCATENATE(IF(Table1[[#This Row],[Digital]]=1,"Digital, ",""),IF(Table1[[#This Row],[Face to Face]]=1,"Face to face, ",""),IF(Table1[[#This Row],[Blended]]=1,"Blended",""))</f>
        <v/>
      </c>
      <c r="AL718" s="99"/>
      <c r="AM718" s="104"/>
      <c r="AN718" s="130"/>
      <c r="AO718" s="94"/>
      <c r="AP718" s="182"/>
      <c r="AQ718" s="94"/>
      <c r="AR718" s="94"/>
      <c r="AS718" s="94"/>
      <c r="AT718" s="94"/>
      <c r="AU718" s="94"/>
      <c r="AV718" s="182"/>
      <c r="AW718" s="182"/>
      <c r="AX718" s="182"/>
      <c r="AY718" s="94"/>
      <c r="AZ71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1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18" s="95"/>
      <c r="BC718" s="95"/>
      <c r="BD718" s="90" t="str">
        <f>IF(AND(Table1[[#This Row],[Residential]]=1,Table1[[#This Row],[Commercial]]=1),1,"")</f>
        <v/>
      </c>
      <c r="BE718" s="90" t="str">
        <f>CONCATENATE(IF(Table1[[#This Row],[Residential]]=1,"Residential, ",""),IF(Table1[[#This Row],[Commercial]]=1,"Commercial",""))</f>
        <v/>
      </c>
      <c r="BF718" s="94"/>
      <c r="BG718" s="94"/>
      <c r="BH718" s="94"/>
      <c r="BI718" s="94"/>
      <c r="BJ718" s="94"/>
      <c r="BK718" s="94"/>
      <c r="BL718" s="94"/>
      <c r="BM718" s="182"/>
      <c r="BN718" s="94"/>
      <c r="BO71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18" s="178"/>
      <c r="BQ718" s="120"/>
      <c r="BR718" s="132"/>
      <c r="BS718" s="120"/>
      <c r="BT718" s="175"/>
      <c r="BU718" s="175"/>
      <c r="BV718" s="175"/>
      <c r="BW718" s="121"/>
      <c r="BX718" s="121"/>
      <c r="BY718" s="121"/>
      <c r="BZ718" s="227"/>
      <c r="CA71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18" s="48">
        <f>COUNTIF(Table1[[#This Row],[Validity]:[Alignment with NCC (Yes=1,No=0)]],"N/A")</f>
        <v>0</v>
      </c>
      <c r="CC718" s="48">
        <f>IF(ISERROR(Table1[[#This Row],[Total Quality Score (out of 10)]]/(4-Table1[[#This Row],[N/A Count]])),0,Table1[[#This Row],[Total Quality Score (out of 10)]]/(4-Table1[[#This Row],[N/A Count]]))</f>
        <v>0</v>
      </c>
      <c r="CD718" s="106"/>
      <c r="CE718" s="106"/>
      <c r="CF718" s="172" t="str">
        <f>IF(SUM(Table1[[#This Row],[Multiple]:[Level (all)62]])&lt;1,IF(Table1[[#This Row],[General]]=1,1,""),"")</f>
        <v/>
      </c>
      <c r="CG718" s="172" t="str">
        <f>IF(SUM(Table1[[#This Row],[Multiple]:[Level (all)62]])&lt;1,IF(Table1[[#This Row],[Beginner]]=1,1,""),"")</f>
        <v/>
      </c>
      <c r="CH718" s="171" t="str">
        <f>IF(SUM(Table1[[#This Row],[Multiple]:[Level (all)62]])&lt;1,IF(Table1[[#This Row],[Intermediate]]=1,1,""),"")</f>
        <v/>
      </c>
      <c r="CI718" s="171" t="str">
        <f>IF(SUM(Table1[[#This Row],[Multiple]:[Level (all)62]])&lt;1,IF(Table1[[#This Row],[Advanced]]=1,1,""),"")</f>
        <v/>
      </c>
      <c r="CJ718" s="171" t="str">
        <f>IF(AND(SUM(Table1[[#This Row],[General]:[Advanced]])&lt;4,SUM(Table1[[#This Row],[General]:[Advanced]])&gt;1),1,"")</f>
        <v/>
      </c>
      <c r="CK718" s="171" t="str">
        <f>Table1[[#This Row],[Level (all)]]</f>
        <v/>
      </c>
      <c r="CL718" s="171" t="str">
        <f>IF(Table1[[#This Row],[Multiple audience]]&lt;&gt;1,IF(Table1[[#This Row],[General Audience]]=1,1,""),"")</f>
        <v/>
      </c>
      <c r="CM718" s="171" t="str">
        <f>IF(Table1[[#This Row],[Multiple audience]]&lt;&gt;1,IF(Table1[[#This Row],[Planners / Designers ]]=1,1,""),"")</f>
        <v/>
      </c>
      <c r="CN718" s="171" t="str">
        <f>IF(Table1[[#This Row],[Multiple audience]]&lt;&gt;1,IF(Table1[[#This Row],[Regulatory Assessors]]=1,1,""),"")</f>
        <v/>
      </c>
      <c r="CO718" s="171" t="str">
        <f>IF(Table1[[#This Row],[Multiple audience]]&lt;&gt;1,IF(Table1[[#This Row],[Builders / Management]]=1,1,""),"")</f>
        <v/>
      </c>
      <c r="CP718" s="171" t="str">
        <f>IF(Table1[[#This Row],[Multiple audience]]&lt;&gt;1,IF(Table1[[#This Row],[Energy / Sus Assessors]]=1,1,""),"")</f>
        <v/>
      </c>
      <c r="CQ718" s="171" t="str">
        <f>IF(Table1[[#This Row],[Multiple audience]]&lt;&gt;1,IF(Table1[[#This Row],[Semi-skilled]]=1,1,""),"")</f>
        <v/>
      </c>
      <c r="CR718" s="171" t="str">
        <f>IF(Table1[[#This Row],[Multiple audience]]&lt;&gt;1,IF(Table1[[#This Row],[Trades]]=1,1,""),"")</f>
        <v/>
      </c>
      <c r="CS718" s="171" t="str">
        <f>IF(Table1[[#This Row],[Multiple audience]]&lt;&gt;1,IF(Table1[[#This Row],[Other]]=1,1,""),"")</f>
        <v/>
      </c>
      <c r="CT718" s="171" t="str">
        <f>IF(SUM(Table1[[#This Row],[General Audience]:[Other]])&gt;1,1,"")</f>
        <v/>
      </c>
      <c r="CU718" s="171" t="str">
        <f>IF(Table1[[#This Row],[Various  ]]&lt;&gt;1,IF(Table1[[#This Row],[Calculator / Software]]=1,1,""),"")</f>
        <v/>
      </c>
      <c r="CV718" s="171" t="str">
        <f>IF(Table1[[#This Row],[Various  ]]&lt;&gt;1,IF(Table1[[#This Row],[Information  ]]=1,1,""),"")</f>
        <v/>
      </c>
      <c r="CW718" s="171" t="str">
        <f>IF(Table1[[#This Row],[Various  ]]&lt;&gt;1,IF(Table1[[#This Row],[Interactive Tool]]=1,1,""),"")</f>
        <v/>
      </c>
      <c r="CX718" s="171" t="str">
        <f>IF(Table1[[#This Row],[Various  ]]&lt;&gt;1,IF(Table1[[#This Row],[Technical Specifications]]=1,1,""),"")</f>
        <v/>
      </c>
      <c r="CY718" s="171" t="str">
        <f>IF(Table1[[#This Row],[Various  ]]&lt;&gt;1,IF(Table1[[#This Row],[Training Resources]]=1,1,""),"")</f>
        <v/>
      </c>
      <c r="CZ718" s="171" t="str">
        <f>IF(Table1[[#This Row],[Various  ]]&lt;&gt;1,IF(Table1[[#This Row],[Toolbox]]=1,1,""),"")</f>
        <v/>
      </c>
      <c r="DA718" s="169" t="str">
        <f>IF(Table1[[#This Row],[Various  ]]&lt;&gt;1,IF(Table1[[#This Row],[Video]]=1,1,""),"")</f>
        <v/>
      </c>
      <c r="DB718" s="169" t="str">
        <f>IF(Table1[[#This Row],[Various  ]]&lt;&gt;1,IF(Table1[[#This Row],[Case study]]=1,1,""),"")</f>
        <v/>
      </c>
      <c r="DC718" s="169" t="str">
        <f>IF(Table1[[#This Row],[Various  ]]&lt;&gt;1,IF(Table1[[#This Row],[Other   ]]=1,1,""),"")</f>
        <v/>
      </c>
      <c r="DD718" s="169" t="str">
        <f>IF(Table1[[#This Row],[Various  ]]&lt;&gt;1,IF(Table1[[#This Row],[Standards]]=1,1,""),"")</f>
        <v/>
      </c>
      <c r="DE718" s="169" t="str">
        <f>IF(Table1[[#This Row],[Various]]=1,1,IF(SUM(Table1[[#This Row],[Calculator / Software]:[Standards]])&gt;1,1,""))</f>
        <v/>
      </c>
      <c r="DF718" s="169" t="str">
        <f>IF(Table1[[#This Row],[Multiple NCC links]]&lt;&gt;1,IF(Table1[[#This Row],[Design]]=1,1,""),"")</f>
        <v/>
      </c>
      <c r="DG718" s="169" t="str">
        <f>IF(Table1[[#This Row],[Multiple NCC links]]&lt;&gt;1,IF(Table1[[#This Row],[Assessment / Verification]]=1,1,""),"")</f>
        <v/>
      </c>
      <c r="DH718" s="169" t="str">
        <f>IF(Table1[[#This Row],[Multiple NCC links]]&lt;&gt;1,IF(Table1[[#This Row],[Climate Specific ]]=1,1,""),"")</f>
        <v/>
      </c>
      <c r="DI718" s="169" t="str">
        <f>IF(Table1[[#This Row],[Multiple NCC links]]&lt;&gt;1,IF(Table1[[#This Row],[Alterations / Additions]]=1,1,""),"")</f>
        <v/>
      </c>
      <c r="DJ718" s="169" t="str">
        <f>IF(Table1[[#This Row],[Multiple NCC links]]&lt;&gt;1,IF(Table1[[#This Row],[Glazing]]=1,1,""),"")</f>
        <v/>
      </c>
      <c r="DK718" s="169" t="str">
        <f>IF(Table1[[#This Row],[Multiple NCC links]]&lt;&gt;1,IF(Table1[[#This Row],[Building Fabric / Thermal / Sealing]]=1,1,""),"")</f>
        <v/>
      </c>
      <c r="DL718" s="169" t="str">
        <f>IF(Table1[[#This Row],[Multiple NCC links]]&lt;&gt;1,IF(Table1[[#This Row],[Lighting]]=1,1,""),"")</f>
        <v/>
      </c>
      <c r="DM718" s="169" t="str">
        <f>IF(Table1[[#This Row],[Multiple NCC links]]&lt;&gt;1,IF(Table1[[#This Row],[HVAC]]=1,1,""),"")</f>
        <v/>
      </c>
      <c r="DN718" s="169" t="str">
        <f>IF(Table1[[#This Row],[Multiple NCC links]]&lt;&gt;1,IF(Table1[[#This Row],[Services]]=1,1,""),"")</f>
        <v/>
      </c>
      <c r="DO718" s="169" t="str">
        <f>IF(Table1[[#This Row],[Multiple NCC links]]&lt;&gt;1,IF(Table1[[#This Row],[Maintenance &amp; Monitoring]]=1,1,""),"")</f>
        <v/>
      </c>
      <c r="DP718" s="169" t="str">
        <f>IF(Table1[[#This Row],[Multiple NCC links]]&lt;&gt;1,IF(Table1[[#This Row],[Hand over / Operations]]=1,1,""),"")</f>
        <v/>
      </c>
      <c r="DQ718" s="169" t="str">
        <f>IF(Table1[[#This Row],[Multiple NCC links]]&lt;&gt;1,IF(Table1[[#This Row],[As built assessment]]=1,1,""),"")</f>
        <v/>
      </c>
      <c r="DR718" s="169" t="str">
        <f>IF(Table1[[#This Row],[Multiple NCC links]]&lt;&gt;1,IF(Table1[[#This Row],[Beyond compliance]]=1,1,""),"")</f>
        <v/>
      </c>
      <c r="DS718" s="169" t="str">
        <f>IF(SUM(Table1[[#This Row],[Design]:[Beyond compliance]])&gt;1,1,"")</f>
        <v/>
      </c>
      <c r="DT718" s="169" t="str">
        <f>IF(Table1[[#This Row],[Both Residential &amp; Commercial4]]&lt;&gt;1,IF(Table1[[#This Row],[Residential]]=1,1,""),"")</f>
        <v/>
      </c>
      <c r="DU718" s="169" t="str">
        <f>IF(Table1[[#This Row],[Both Residential &amp; Commercial4]]&lt;&gt;1,IF(Table1[[#This Row],[Commercial]]=1,1,""),"")</f>
        <v/>
      </c>
      <c r="DV718" s="169" t="str">
        <f>Table1[[#This Row],[Residential &amp; Commercial]]</f>
        <v/>
      </c>
      <c r="DW718" s="169"/>
    </row>
    <row r="719" spans="1:127" s="49" customFormat="1" ht="20.25" thickTop="1" thickBot="1" x14ac:dyDescent="0.35">
      <c r="A719" s="97"/>
      <c r="B719" s="97"/>
      <c r="C719" s="88"/>
      <c r="D719" s="88"/>
      <c r="E719" s="176"/>
      <c r="F719" s="176"/>
      <c r="G719" s="176"/>
      <c r="H719" s="176"/>
      <c r="I719" s="90" t="str">
        <f>IF(AND(Table1[[#This Row],[General]]=1,Table1[[#This Row],[Beginner]]=1,Table1[[#This Row],[Intermediate]]=1,Table1[[#This Row],[Advanced]]=1),1,"")</f>
        <v/>
      </c>
      <c r="J719" s="90" t="str">
        <f>CONCATENATE(IF(Table1[[#This Row],[General]]=1,"General, ",""), IF(Table1[[#This Row],[Beginner]]=1,"Beginner, ",""),IF(Table1[[#This Row],[Intermediate]]=1,"Intermediate, ",""), IF(Table1[[#This Row],[Advanced]]=1,"Advanced",""))</f>
        <v/>
      </c>
      <c r="K719" s="91"/>
      <c r="L719" s="179"/>
      <c r="M719" s="91"/>
      <c r="N719" s="91"/>
      <c r="O719" s="159"/>
      <c r="P719" s="91"/>
      <c r="Q719" s="91"/>
      <c r="R719" s="91"/>
      <c r="S71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19" s="102"/>
      <c r="U719" s="102"/>
      <c r="V719" s="240"/>
      <c r="W719" s="240"/>
      <c r="X719" s="102"/>
      <c r="Y719" s="102"/>
      <c r="Z719" s="102"/>
      <c r="AA719" s="102"/>
      <c r="AB719" s="102"/>
      <c r="AC719" s="102"/>
      <c r="AD719" s="102"/>
      <c r="AE719" s="102"/>
      <c r="AF719" s="102"/>
      <c r="AG71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19" s="103"/>
      <c r="AI719" s="103"/>
      <c r="AJ719" s="103"/>
      <c r="AK719" s="74" t="str">
        <f>CONCATENATE(IF(Table1[[#This Row],[Digital]]=1,"Digital, ",""),IF(Table1[[#This Row],[Face to Face]]=1,"Face to face, ",""),IF(Table1[[#This Row],[Blended]]=1,"Blended",""))</f>
        <v/>
      </c>
      <c r="AL719" s="99"/>
      <c r="AM719" s="104"/>
      <c r="AN719" s="130"/>
      <c r="AO719" s="94"/>
      <c r="AP719" s="182"/>
      <c r="AQ719" s="94"/>
      <c r="AR719" s="94"/>
      <c r="AS719" s="94"/>
      <c r="AT719" s="94"/>
      <c r="AU719" s="94"/>
      <c r="AV719" s="182"/>
      <c r="AW719" s="182"/>
      <c r="AX719" s="182"/>
      <c r="AY719" s="94"/>
      <c r="AZ71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1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19" s="95"/>
      <c r="BC719" s="95"/>
      <c r="BD719" s="90" t="str">
        <f>IF(AND(Table1[[#This Row],[Residential]]=1,Table1[[#This Row],[Commercial]]=1),1,"")</f>
        <v/>
      </c>
      <c r="BE719" s="90" t="str">
        <f>CONCATENATE(IF(Table1[[#This Row],[Residential]]=1,"Residential, ",""),IF(Table1[[#This Row],[Commercial]]=1,"Commercial",""))</f>
        <v/>
      </c>
      <c r="BF719" s="94"/>
      <c r="BG719" s="94"/>
      <c r="BH719" s="94"/>
      <c r="BI719" s="94"/>
      <c r="BJ719" s="94"/>
      <c r="BK719" s="94"/>
      <c r="BL719" s="94"/>
      <c r="BM719" s="182"/>
      <c r="BN719" s="94"/>
      <c r="BO71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19" s="178"/>
      <c r="BQ719" s="120"/>
      <c r="BR719" s="132"/>
      <c r="BS719" s="120"/>
      <c r="BT719" s="175"/>
      <c r="BU719" s="175"/>
      <c r="BV719" s="175"/>
      <c r="BW719" s="121"/>
      <c r="BX719" s="121"/>
      <c r="BY719" s="121"/>
      <c r="BZ719" s="227"/>
      <c r="CA71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19" s="48">
        <f>COUNTIF(Table1[[#This Row],[Validity]:[Alignment with NCC (Yes=1,No=0)]],"N/A")</f>
        <v>0</v>
      </c>
      <c r="CC719" s="48">
        <f>IF(ISERROR(Table1[[#This Row],[Total Quality Score (out of 10)]]/(4-Table1[[#This Row],[N/A Count]])),0,Table1[[#This Row],[Total Quality Score (out of 10)]]/(4-Table1[[#This Row],[N/A Count]]))</f>
        <v>0</v>
      </c>
      <c r="CD719" s="106"/>
      <c r="CE719" s="106"/>
      <c r="CF719" s="172" t="str">
        <f>IF(SUM(Table1[[#This Row],[Multiple]:[Level (all)62]])&lt;1,IF(Table1[[#This Row],[General]]=1,1,""),"")</f>
        <v/>
      </c>
      <c r="CG719" s="172" t="str">
        <f>IF(SUM(Table1[[#This Row],[Multiple]:[Level (all)62]])&lt;1,IF(Table1[[#This Row],[Beginner]]=1,1,""),"")</f>
        <v/>
      </c>
      <c r="CH719" s="171" t="str">
        <f>IF(SUM(Table1[[#This Row],[Multiple]:[Level (all)62]])&lt;1,IF(Table1[[#This Row],[Intermediate]]=1,1,""),"")</f>
        <v/>
      </c>
      <c r="CI719" s="171" t="str">
        <f>IF(SUM(Table1[[#This Row],[Multiple]:[Level (all)62]])&lt;1,IF(Table1[[#This Row],[Advanced]]=1,1,""),"")</f>
        <v/>
      </c>
      <c r="CJ719" s="171" t="str">
        <f>IF(AND(SUM(Table1[[#This Row],[General]:[Advanced]])&lt;4,SUM(Table1[[#This Row],[General]:[Advanced]])&gt;1),1,"")</f>
        <v/>
      </c>
      <c r="CK719" s="171" t="str">
        <f>Table1[[#This Row],[Level (all)]]</f>
        <v/>
      </c>
      <c r="CL719" s="171" t="str">
        <f>IF(Table1[[#This Row],[Multiple audience]]&lt;&gt;1,IF(Table1[[#This Row],[General Audience]]=1,1,""),"")</f>
        <v/>
      </c>
      <c r="CM719" s="171" t="str">
        <f>IF(Table1[[#This Row],[Multiple audience]]&lt;&gt;1,IF(Table1[[#This Row],[Planners / Designers ]]=1,1,""),"")</f>
        <v/>
      </c>
      <c r="CN719" s="171" t="str">
        <f>IF(Table1[[#This Row],[Multiple audience]]&lt;&gt;1,IF(Table1[[#This Row],[Regulatory Assessors]]=1,1,""),"")</f>
        <v/>
      </c>
      <c r="CO719" s="171" t="str">
        <f>IF(Table1[[#This Row],[Multiple audience]]&lt;&gt;1,IF(Table1[[#This Row],[Builders / Management]]=1,1,""),"")</f>
        <v/>
      </c>
      <c r="CP719" s="171" t="str">
        <f>IF(Table1[[#This Row],[Multiple audience]]&lt;&gt;1,IF(Table1[[#This Row],[Energy / Sus Assessors]]=1,1,""),"")</f>
        <v/>
      </c>
      <c r="CQ719" s="171" t="str">
        <f>IF(Table1[[#This Row],[Multiple audience]]&lt;&gt;1,IF(Table1[[#This Row],[Semi-skilled]]=1,1,""),"")</f>
        <v/>
      </c>
      <c r="CR719" s="171" t="str">
        <f>IF(Table1[[#This Row],[Multiple audience]]&lt;&gt;1,IF(Table1[[#This Row],[Trades]]=1,1,""),"")</f>
        <v/>
      </c>
      <c r="CS719" s="171" t="str">
        <f>IF(Table1[[#This Row],[Multiple audience]]&lt;&gt;1,IF(Table1[[#This Row],[Other]]=1,1,""),"")</f>
        <v/>
      </c>
      <c r="CT719" s="171" t="str">
        <f>IF(SUM(Table1[[#This Row],[General Audience]:[Other]])&gt;1,1,"")</f>
        <v/>
      </c>
      <c r="CU719" s="171" t="str">
        <f>IF(Table1[[#This Row],[Various  ]]&lt;&gt;1,IF(Table1[[#This Row],[Calculator / Software]]=1,1,""),"")</f>
        <v/>
      </c>
      <c r="CV719" s="171" t="str">
        <f>IF(Table1[[#This Row],[Various  ]]&lt;&gt;1,IF(Table1[[#This Row],[Information  ]]=1,1,""),"")</f>
        <v/>
      </c>
      <c r="CW719" s="171" t="str">
        <f>IF(Table1[[#This Row],[Various  ]]&lt;&gt;1,IF(Table1[[#This Row],[Interactive Tool]]=1,1,""),"")</f>
        <v/>
      </c>
      <c r="CX719" s="171" t="str">
        <f>IF(Table1[[#This Row],[Various  ]]&lt;&gt;1,IF(Table1[[#This Row],[Technical Specifications]]=1,1,""),"")</f>
        <v/>
      </c>
      <c r="CY719" s="171" t="str">
        <f>IF(Table1[[#This Row],[Various  ]]&lt;&gt;1,IF(Table1[[#This Row],[Training Resources]]=1,1,""),"")</f>
        <v/>
      </c>
      <c r="CZ719" s="171" t="str">
        <f>IF(Table1[[#This Row],[Various  ]]&lt;&gt;1,IF(Table1[[#This Row],[Toolbox]]=1,1,""),"")</f>
        <v/>
      </c>
      <c r="DA719" s="169" t="str">
        <f>IF(Table1[[#This Row],[Various  ]]&lt;&gt;1,IF(Table1[[#This Row],[Video]]=1,1,""),"")</f>
        <v/>
      </c>
      <c r="DB719" s="169" t="str">
        <f>IF(Table1[[#This Row],[Various  ]]&lt;&gt;1,IF(Table1[[#This Row],[Case study]]=1,1,""),"")</f>
        <v/>
      </c>
      <c r="DC719" s="169" t="str">
        <f>IF(Table1[[#This Row],[Various  ]]&lt;&gt;1,IF(Table1[[#This Row],[Other   ]]=1,1,""),"")</f>
        <v/>
      </c>
      <c r="DD719" s="169" t="str">
        <f>IF(Table1[[#This Row],[Various  ]]&lt;&gt;1,IF(Table1[[#This Row],[Standards]]=1,1,""),"")</f>
        <v/>
      </c>
      <c r="DE719" s="169" t="str">
        <f>IF(Table1[[#This Row],[Various]]=1,1,IF(SUM(Table1[[#This Row],[Calculator / Software]:[Standards]])&gt;1,1,""))</f>
        <v/>
      </c>
      <c r="DF719" s="169" t="str">
        <f>IF(Table1[[#This Row],[Multiple NCC links]]&lt;&gt;1,IF(Table1[[#This Row],[Design]]=1,1,""),"")</f>
        <v/>
      </c>
      <c r="DG719" s="169" t="str">
        <f>IF(Table1[[#This Row],[Multiple NCC links]]&lt;&gt;1,IF(Table1[[#This Row],[Assessment / Verification]]=1,1,""),"")</f>
        <v/>
      </c>
      <c r="DH719" s="169" t="str">
        <f>IF(Table1[[#This Row],[Multiple NCC links]]&lt;&gt;1,IF(Table1[[#This Row],[Climate Specific ]]=1,1,""),"")</f>
        <v/>
      </c>
      <c r="DI719" s="169" t="str">
        <f>IF(Table1[[#This Row],[Multiple NCC links]]&lt;&gt;1,IF(Table1[[#This Row],[Alterations / Additions]]=1,1,""),"")</f>
        <v/>
      </c>
      <c r="DJ719" s="169" t="str">
        <f>IF(Table1[[#This Row],[Multiple NCC links]]&lt;&gt;1,IF(Table1[[#This Row],[Glazing]]=1,1,""),"")</f>
        <v/>
      </c>
      <c r="DK719" s="169" t="str">
        <f>IF(Table1[[#This Row],[Multiple NCC links]]&lt;&gt;1,IF(Table1[[#This Row],[Building Fabric / Thermal / Sealing]]=1,1,""),"")</f>
        <v/>
      </c>
      <c r="DL719" s="169" t="str">
        <f>IF(Table1[[#This Row],[Multiple NCC links]]&lt;&gt;1,IF(Table1[[#This Row],[Lighting]]=1,1,""),"")</f>
        <v/>
      </c>
      <c r="DM719" s="169" t="str">
        <f>IF(Table1[[#This Row],[Multiple NCC links]]&lt;&gt;1,IF(Table1[[#This Row],[HVAC]]=1,1,""),"")</f>
        <v/>
      </c>
      <c r="DN719" s="169" t="str">
        <f>IF(Table1[[#This Row],[Multiple NCC links]]&lt;&gt;1,IF(Table1[[#This Row],[Services]]=1,1,""),"")</f>
        <v/>
      </c>
      <c r="DO719" s="169" t="str">
        <f>IF(Table1[[#This Row],[Multiple NCC links]]&lt;&gt;1,IF(Table1[[#This Row],[Maintenance &amp; Monitoring]]=1,1,""),"")</f>
        <v/>
      </c>
      <c r="DP719" s="169" t="str">
        <f>IF(Table1[[#This Row],[Multiple NCC links]]&lt;&gt;1,IF(Table1[[#This Row],[Hand over / Operations]]=1,1,""),"")</f>
        <v/>
      </c>
      <c r="DQ719" s="169" t="str">
        <f>IF(Table1[[#This Row],[Multiple NCC links]]&lt;&gt;1,IF(Table1[[#This Row],[As built assessment]]=1,1,""),"")</f>
        <v/>
      </c>
      <c r="DR719" s="169" t="str">
        <f>IF(Table1[[#This Row],[Multiple NCC links]]&lt;&gt;1,IF(Table1[[#This Row],[Beyond compliance]]=1,1,""),"")</f>
        <v/>
      </c>
      <c r="DS719" s="169" t="str">
        <f>IF(SUM(Table1[[#This Row],[Design]:[Beyond compliance]])&gt;1,1,"")</f>
        <v/>
      </c>
      <c r="DT719" s="169" t="str">
        <f>IF(Table1[[#This Row],[Both Residential &amp; Commercial4]]&lt;&gt;1,IF(Table1[[#This Row],[Residential]]=1,1,""),"")</f>
        <v/>
      </c>
      <c r="DU719" s="169" t="str">
        <f>IF(Table1[[#This Row],[Both Residential &amp; Commercial4]]&lt;&gt;1,IF(Table1[[#This Row],[Commercial]]=1,1,""),"")</f>
        <v/>
      </c>
      <c r="DV719" s="169" t="str">
        <f>Table1[[#This Row],[Residential &amp; Commercial]]</f>
        <v/>
      </c>
      <c r="DW719" s="169"/>
    </row>
    <row r="720" spans="1:127" s="49" customFormat="1" ht="20.25" thickTop="1" thickBot="1" x14ac:dyDescent="0.35">
      <c r="A720" s="97"/>
      <c r="B720" s="97"/>
      <c r="C720" s="88"/>
      <c r="D720" s="88"/>
      <c r="E720" s="176"/>
      <c r="F720" s="176"/>
      <c r="G720" s="176"/>
      <c r="H720" s="176"/>
      <c r="I720" s="90" t="str">
        <f>IF(AND(Table1[[#This Row],[General]]=1,Table1[[#This Row],[Beginner]]=1,Table1[[#This Row],[Intermediate]]=1,Table1[[#This Row],[Advanced]]=1),1,"")</f>
        <v/>
      </c>
      <c r="J720" s="90" t="str">
        <f>CONCATENATE(IF(Table1[[#This Row],[General]]=1,"General, ",""), IF(Table1[[#This Row],[Beginner]]=1,"Beginner, ",""),IF(Table1[[#This Row],[Intermediate]]=1,"Intermediate, ",""), IF(Table1[[#This Row],[Advanced]]=1,"Advanced",""))</f>
        <v/>
      </c>
      <c r="K720" s="91"/>
      <c r="L720" s="179"/>
      <c r="M720" s="91"/>
      <c r="N720" s="91"/>
      <c r="O720" s="159"/>
      <c r="P720" s="91"/>
      <c r="Q720" s="91"/>
      <c r="R720" s="91"/>
      <c r="S72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20" s="102"/>
      <c r="U720" s="102"/>
      <c r="V720" s="240"/>
      <c r="W720" s="240"/>
      <c r="X720" s="102"/>
      <c r="Y720" s="102"/>
      <c r="Z720" s="102"/>
      <c r="AA720" s="102"/>
      <c r="AB720" s="102"/>
      <c r="AC720" s="102"/>
      <c r="AD720" s="102"/>
      <c r="AE720" s="102"/>
      <c r="AF720" s="102"/>
      <c r="AG72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20" s="103"/>
      <c r="AI720" s="103"/>
      <c r="AJ720" s="103"/>
      <c r="AK720" s="74" t="str">
        <f>CONCATENATE(IF(Table1[[#This Row],[Digital]]=1,"Digital, ",""),IF(Table1[[#This Row],[Face to Face]]=1,"Face to face, ",""),IF(Table1[[#This Row],[Blended]]=1,"Blended",""))</f>
        <v/>
      </c>
      <c r="AL720" s="99"/>
      <c r="AM720" s="104"/>
      <c r="AN720" s="130"/>
      <c r="AO720" s="94"/>
      <c r="AP720" s="182"/>
      <c r="AQ720" s="94"/>
      <c r="AR720" s="94"/>
      <c r="AS720" s="94"/>
      <c r="AT720" s="94"/>
      <c r="AU720" s="94"/>
      <c r="AV720" s="182"/>
      <c r="AW720" s="182"/>
      <c r="AX720" s="182"/>
      <c r="AY720" s="94"/>
      <c r="AZ72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2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20" s="95"/>
      <c r="BC720" s="95"/>
      <c r="BD720" s="90" t="str">
        <f>IF(AND(Table1[[#This Row],[Residential]]=1,Table1[[#This Row],[Commercial]]=1),1,"")</f>
        <v/>
      </c>
      <c r="BE720" s="90" t="str">
        <f>CONCATENATE(IF(Table1[[#This Row],[Residential]]=1,"Residential, ",""),IF(Table1[[#This Row],[Commercial]]=1,"Commercial",""))</f>
        <v/>
      </c>
      <c r="BF720" s="94"/>
      <c r="BG720" s="94"/>
      <c r="BH720" s="94"/>
      <c r="BI720" s="94"/>
      <c r="BJ720" s="94"/>
      <c r="BK720" s="94"/>
      <c r="BL720" s="94"/>
      <c r="BM720" s="182"/>
      <c r="BN720" s="94"/>
      <c r="BO72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20" s="178"/>
      <c r="BQ720" s="120"/>
      <c r="BR720" s="132"/>
      <c r="BS720" s="120"/>
      <c r="BT720" s="175"/>
      <c r="BU720" s="175"/>
      <c r="BV720" s="175"/>
      <c r="BW720" s="121"/>
      <c r="BX720" s="121"/>
      <c r="BY720" s="121"/>
      <c r="BZ720" s="227"/>
      <c r="CA72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20" s="48">
        <f>COUNTIF(Table1[[#This Row],[Validity]:[Alignment with NCC (Yes=1,No=0)]],"N/A")</f>
        <v>0</v>
      </c>
      <c r="CC720" s="48">
        <f>IF(ISERROR(Table1[[#This Row],[Total Quality Score (out of 10)]]/(4-Table1[[#This Row],[N/A Count]])),0,Table1[[#This Row],[Total Quality Score (out of 10)]]/(4-Table1[[#This Row],[N/A Count]]))</f>
        <v>0</v>
      </c>
      <c r="CD720" s="106"/>
      <c r="CE720" s="106"/>
      <c r="CF720" s="172" t="str">
        <f>IF(SUM(Table1[[#This Row],[Multiple]:[Level (all)62]])&lt;1,IF(Table1[[#This Row],[General]]=1,1,""),"")</f>
        <v/>
      </c>
      <c r="CG720" s="172" t="str">
        <f>IF(SUM(Table1[[#This Row],[Multiple]:[Level (all)62]])&lt;1,IF(Table1[[#This Row],[Beginner]]=1,1,""),"")</f>
        <v/>
      </c>
      <c r="CH720" s="171" t="str">
        <f>IF(SUM(Table1[[#This Row],[Multiple]:[Level (all)62]])&lt;1,IF(Table1[[#This Row],[Intermediate]]=1,1,""),"")</f>
        <v/>
      </c>
      <c r="CI720" s="171" t="str">
        <f>IF(SUM(Table1[[#This Row],[Multiple]:[Level (all)62]])&lt;1,IF(Table1[[#This Row],[Advanced]]=1,1,""),"")</f>
        <v/>
      </c>
      <c r="CJ720" s="171" t="str">
        <f>IF(AND(SUM(Table1[[#This Row],[General]:[Advanced]])&lt;4,SUM(Table1[[#This Row],[General]:[Advanced]])&gt;1),1,"")</f>
        <v/>
      </c>
      <c r="CK720" s="171" t="str">
        <f>Table1[[#This Row],[Level (all)]]</f>
        <v/>
      </c>
      <c r="CL720" s="171" t="str">
        <f>IF(Table1[[#This Row],[Multiple audience]]&lt;&gt;1,IF(Table1[[#This Row],[General Audience]]=1,1,""),"")</f>
        <v/>
      </c>
      <c r="CM720" s="171" t="str">
        <f>IF(Table1[[#This Row],[Multiple audience]]&lt;&gt;1,IF(Table1[[#This Row],[Planners / Designers ]]=1,1,""),"")</f>
        <v/>
      </c>
      <c r="CN720" s="171" t="str">
        <f>IF(Table1[[#This Row],[Multiple audience]]&lt;&gt;1,IF(Table1[[#This Row],[Regulatory Assessors]]=1,1,""),"")</f>
        <v/>
      </c>
      <c r="CO720" s="171" t="str">
        <f>IF(Table1[[#This Row],[Multiple audience]]&lt;&gt;1,IF(Table1[[#This Row],[Builders / Management]]=1,1,""),"")</f>
        <v/>
      </c>
      <c r="CP720" s="171" t="str">
        <f>IF(Table1[[#This Row],[Multiple audience]]&lt;&gt;1,IF(Table1[[#This Row],[Energy / Sus Assessors]]=1,1,""),"")</f>
        <v/>
      </c>
      <c r="CQ720" s="171" t="str">
        <f>IF(Table1[[#This Row],[Multiple audience]]&lt;&gt;1,IF(Table1[[#This Row],[Semi-skilled]]=1,1,""),"")</f>
        <v/>
      </c>
      <c r="CR720" s="171" t="str">
        <f>IF(Table1[[#This Row],[Multiple audience]]&lt;&gt;1,IF(Table1[[#This Row],[Trades]]=1,1,""),"")</f>
        <v/>
      </c>
      <c r="CS720" s="171" t="str">
        <f>IF(Table1[[#This Row],[Multiple audience]]&lt;&gt;1,IF(Table1[[#This Row],[Other]]=1,1,""),"")</f>
        <v/>
      </c>
      <c r="CT720" s="171" t="str">
        <f>IF(SUM(Table1[[#This Row],[General Audience]:[Other]])&gt;1,1,"")</f>
        <v/>
      </c>
      <c r="CU720" s="171" t="str">
        <f>IF(Table1[[#This Row],[Various  ]]&lt;&gt;1,IF(Table1[[#This Row],[Calculator / Software]]=1,1,""),"")</f>
        <v/>
      </c>
      <c r="CV720" s="171" t="str">
        <f>IF(Table1[[#This Row],[Various  ]]&lt;&gt;1,IF(Table1[[#This Row],[Information  ]]=1,1,""),"")</f>
        <v/>
      </c>
      <c r="CW720" s="171" t="str">
        <f>IF(Table1[[#This Row],[Various  ]]&lt;&gt;1,IF(Table1[[#This Row],[Interactive Tool]]=1,1,""),"")</f>
        <v/>
      </c>
      <c r="CX720" s="171" t="str">
        <f>IF(Table1[[#This Row],[Various  ]]&lt;&gt;1,IF(Table1[[#This Row],[Technical Specifications]]=1,1,""),"")</f>
        <v/>
      </c>
      <c r="CY720" s="171" t="str">
        <f>IF(Table1[[#This Row],[Various  ]]&lt;&gt;1,IF(Table1[[#This Row],[Training Resources]]=1,1,""),"")</f>
        <v/>
      </c>
      <c r="CZ720" s="171" t="str">
        <f>IF(Table1[[#This Row],[Various  ]]&lt;&gt;1,IF(Table1[[#This Row],[Toolbox]]=1,1,""),"")</f>
        <v/>
      </c>
      <c r="DA720" s="169" t="str">
        <f>IF(Table1[[#This Row],[Various  ]]&lt;&gt;1,IF(Table1[[#This Row],[Video]]=1,1,""),"")</f>
        <v/>
      </c>
      <c r="DB720" s="169" t="str">
        <f>IF(Table1[[#This Row],[Various  ]]&lt;&gt;1,IF(Table1[[#This Row],[Case study]]=1,1,""),"")</f>
        <v/>
      </c>
      <c r="DC720" s="169" t="str">
        <f>IF(Table1[[#This Row],[Various  ]]&lt;&gt;1,IF(Table1[[#This Row],[Other   ]]=1,1,""),"")</f>
        <v/>
      </c>
      <c r="DD720" s="169" t="str">
        <f>IF(Table1[[#This Row],[Various  ]]&lt;&gt;1,IF(Table1[[#This Row],[Standards]]=1,1,""),"")</f>
        <v/>
      </c>
      <c r="DE720" s="169" t="str">
        <f>IF(Table1[[#This Row],[Various]]=1,1,IF(SUM(Table1[[#This Row],[Calculator / Software]:[Standards]])&gt;1,1,""))</f>
        <v/>
      </c>
      <c r="DF720" s="169" t="str">
        <f>IF(Table1[[#This Row],[Multiple NCC links]]&lt;&gt;1,IF(Table1[[#This Row],[Design]]=1,1,""),"")</f>
        <v/>
      </c>
      <c r="DG720" s="169" t="str">
        <f>IF(Table1[[#This Row],[Multiple NCC links]]&lt;&gt;1,IF(Table1[[#This Row],[Assessment / Verification]]=1,1,""),"")</f>
        <v/>
      </c>
      <c r="DH720" s="169" t="str">
        <f>IF(Table1[[#This Row],[Multiple NCC links]]&lt;&gt;1,IF(Table1[[#This Row],[Climate Specific ]]=1,1,""),"")</f>
        <v/>
      </c>
      <c r="DI720" s="169" t="str">
        <f>IF(Table1[[#This Row],[Multiple NCC links]]&lt;&gt;1,IF(Table1[[#This Row],[Alterations / Additions]]=1,1,""),"")</f>
        <v/>
      </c>
      <c r="DJ720" s="169" t="str">
        <f>IF(Table1[[#This Row],[Multiple NCC links]]&lt;&gt;1,IF(Table1[[#This Row],[Glazing]]=1,1,""),"")</f>
        <v/>
      </c>
      <c r="DK720" s="169" t="str">
        <f>IF(Table1[[#This Row],[Multiple NCC links]]&lt;&gt;1,IF(Table1[[#This Row],[Building Fabric / Thermal / Sealing]]=1,1,""),"")</f>
        <v/>
      </c>
      <c r="DL720" s="169" t="str">
        <f>IF(Table1[[#This Row],[Multiple NCC links]]&lt;&gt;1,IF(Table1[[#This Row],[Lighting]]=1,1,""),"")</f>
        <v/>
      </c>
      <c r="DM720" s="169" t="str">
        <f>IF(Table1[[#This Row],[Multiple NCC links]]&lt;&gt;1,IF(Table1[[#This Row],[HVAC]]=1,1,""),"")</f>
        <v/>
      </c>
      <c r="DN720" s="169" t="str">
        <f>IF(Table1[[#This Row],[Multiple NCC links]]&lt;&gt;1,IF(Table1[[#This Row],[Services]]=1,1,""),"")</f>
        <v/>
      </c>
      <c r="DO720" s="169" t="str">
        <f>IF(Table1[[#This Row],[Multiple NCC links]]&lt;&gt;1,IF(Table1[[#This Row],[Maintenance &amp; Monitoring]]=1,1,""),"")</f>
        <v/>
      </c>
      <c r="DP720" s="169" t="str">
        <f>IF(Table1[[#This Row],[Multiple NCC links]]&lt;&gt;1,IF(Table1[[#This Row],[Hand over / Operations]]=1,1,""),"")</f>
        <v/>
      </c>
      <c r="DQ720" s="169" t="str">
        <f>IF(Table1[[#This Row],[Multiple NCC links]]&lt;&gt;1,IF(Table1[[#This Row],[As built assessment]]=1,1,""),"")</f>
        <v/>
      </c>
      <c r="DR720" s="169" t="str">
        <f>IF(Table1[[#This Row],[Multiple NCC links]]&lt;&gt;1,IF(Table1[[#This Row],[Beyond compliance]]=1,1,""),"")</f>
        <v/>
      </c>
      <c r="DS720" s="169" t="str">
        <f>IF(SUM(Table1[[#This Row],[Design]:[Beyond compliance]])&gt;1,1,"")</f>
        <v/>
      </c>
      <c r="DT720" s="169" t="str">
        <f>IF(Table1[[#This Row],[Both Residential &amp; Commercial4]]&lt;&gt;1,IF(Table1[[#This Row],[Residential]]=1,1,""),"")</f>
        <v/>
      </c>
      <c r="DU720" s="169" t="str">
        <f>IF(Table1[[#This Row],[Both Residential &amp; Commercial4]]&lt;&gt;1,IF(Table1[[#This Row],[Commercial]]=1,1,""),"")</f>
        <v/>
      </c>
      <c r="DV720" s="169" t="str">
        <f>Table1[[#This Row],[Residential &amp; Commercial]]</f>
        <v/>
      </c>
      <c r="DW720" s="169"/>
    </row>
    <row r="721" spans="1:127" s="49" customFormat="1" ht="20.25" thickTop="1" thickBot="1" x14ac:dyDescent="0.35">
      <c r="A721" s="97"/>
      <c r="B721" s="97"/>
      <c r="C721" s="88"/>
      <c r="D721" s="88"/>
      <c r="E721" s="176"/>
      <c r="F721" s="176"/>
      <c r="G721" s="176"/>
      <c r="H721" s="176"/>
      <c r="I721" s="90" t="str">
        <f>IF(AND(Table1[[#This Row],[General]]=1,Table1[[#This Row],[Beginner]]=1,Table1[[#This Row],[Intermediate]]=1,Table1[[#This Row],[Advanced]]=1),1,"")</f>
        <v/>
      </c>
      <c r="J721" s="90" t="str">
        <f>CONCATENATE(IF(Table1[[#This Row],[General]]=1,"General, ",""), IF(Table1[[#This Row],[Beginner]]=1,"Beginner, ",""),IF(Table1[[#This Row],[Intermediate]]=1,"Intermediate, ",""), IF(Table1[[#This Row],[Advanced]]=1,"Advanced",""))</f>
        <v/>
      </c>
      <c r="K721" s="91"/>
      <c r="L721" s="179"/>
      <c r="M721" s="91"/>
      <c r="N721" s="91"/>
      <c r="O721" s="159"/>
      <c r="P721" s="91"/>
      <c r="Q721" s="91"/>
      <c r="R721" s="91"/>
      <c r="S72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21" s="102"/>
      <c r="U721" s="102"/>
      <c r="V721" s="240"/>
      <c r="W721" s="240"/>
      <c r="X721" s="102"/>
      <c r="Y721" s="102"/>
      <c r="Z721" s="102"/>
      <c r="AA721" s="102"/>
      <c r="AB721" s="102"/>
      <c r="AC721" s="102"/>
      <c r="AD721" s="102"/>
      <c r="AE721" s="102"/>
      <c r="AF721" s="102"/>
      <c r="AG72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21" s="103"/>
      <c r="AI721" s="103"/>
      <c r="AJ721" s="103"/>
      <c r="AK721" s="74" t="str">
        <f>CONCATENATE(IF(Table1[[#This Row],[Digital]]=1,"Digital, ",""),IF(Table1[[#This Row],[Face to Face]]=1,"Face to face, ",""),IF(Table1[[#This Row],[Blended]]=1,"Blended",""))</f>
        <v/>
      </c>
      <c r="AL721" s="99"/>
      <c r="AM721" s="104"/>
      <c r="AN721" s="130"/>
      <c r="AO721" s="94"/>
      <c r="AP721" s="182"/>
      <c r="AQ721" s="94"/>
      <c r="AR721" s="94"/>
      <c r="AS721" s="94"/>
      <c r="AT721" s="94"/>
      <c r="AU721" s="94"/>
      <c r="AV721" s="182"/>
      <c r="AW721" s="182"/>
      <c r="AX721" s="182"/>
      <c r="AY721" s="94"/>
      <c r="AZ72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2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21" s="95"/>
      <c r="BC721" s="95"/>
      <c r="BD721" s="90" t="str">
        <f>IF(AND(Table1[[#This Row],[Residential]]=1,Table1[[#This Row],[Commercial]]=1),1,"")</f>
        <v/>
      </c>
      <c r="BE721" s="90" t="str">
        <f>CONCATENATE(IF(Table1[[#This Row],[Residential]]=1,"Residential, ",""),IF(Table1[[#This Row],[Commercial]]=1,"Commercial",""))</f>
        <v/>
      </c>
      <c r="BF721" s="94"/>
      <c r="BG721" s="94"/>
      <c r="BH721" s="94"/>
      <c r="BI721" s="94"/>
      <c r="BJ721" s="94"/>
      <c r="BK721" s="94"/>
      <c r="BL721" s="94"/>
      <c r="BM721" s="182"/>
      <c r="BN721" s="94"/>
      <c r="BO72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21" s="178"/>
      <c r="BQ721" s="120"/>
      <c r="BR721" s="132"/>
      <c r="BS721" s="120"/>
      <c r="BT721" s="175"/>
      <c r="BU721" s="175"/>
      <c r="BV721" s="175"/>
      <c r="BW721" s="121"/>
      <c r="BX721" s="121"/>
      <c r="BY721" s="121"/>
      <c r="BZ721" s="227"/>
      <c r="CA72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21" s="48">
        <f>COUNTIF(Table1[[#This Row],[Validity]:[Alignment with NCC (Yes=1,No=0)]],"N/A")</f>
        <v>0</v>
      </c>
      <c r="CC721" s="48">
        <f>IF(ISERROR(Table1[[#This Row],[Total Quality Score (out of 10)]]/(4-Table1[[#This Row],[N/A Count]])),0,Table1[[#This Row],[Total Quality Score (out of 10)]]/(4-Table1[[#This Row],[N/A Count]]))</f>
        <v>0</v>
      </c>
      <c r="CD721" s="106"/>
      <c r="CE721" s="106"/>
      <c r="CF721" s="172" t="str">
        <f>IF(SUM(Table1[[#This Row],[Multiple]:[Level (all)62]])&lt;1,IF(Table1[[#This Row],[General]]=1,1,""),"")</f>
        <v/>
      </c>
      <c r="CG721" s="172" t="str">
        <f>IF(SUM(Table1[[#This Row],[Multiple]:[Level (all)62]])&lt;1,IF(Table1[[#This Row],[Beginner]]=1,1,""),"")</f>
        <v/>
      </c>
      <c r="CH721" s="171" t="str">
        <f>IF(SUM(Table1[[#This Row],[Multiple]:[Level (all)62]])&lt;1,IF(Table1[[#This Row],[Intermediate]]=1,1,""),"")</f>
        <v/>
      </c>
      <c r="CI721" s="171" t="str">
        <f>IF(SUM(Table1[[#This Row],[Multiple]:[Level (all)62]])&lt;1,IF(Table1[[#This Row],[Advanced]]=1,1,""),"")</f>
        <v/>
      </c>
      <c r="CJ721" s="171" t="str">
        <f>IF(AND(SUM(Table1[[#This Row],[General]:[Advanced]])&lt;4,SUM(Table1[[#This Row],[General]:[Advanced]])&gt;1),1,"")</f>
        <v/>
      </c>
      <c r="CK721" s="171" t="str">
        <f>Table1[[#This Row],[Level (all)]]</f>
        <v/>
      </c>
      <c r="CL721" s="171" t="str">
        <f>IF(Table1[[#This Row],[Multiple audience]]&lt;&gt;1,IF(Table1[[#This Row],[General Audience]]=1,1,""),"")</f>
        <v/>
      </c>
      <c r="CM721" s="171" t="str">
        <f>IF(Table1[[#This Row],[Multiple audience]]&lt;&gt;1,IF(Table1[[#This Row],[Planners / Designers ]]=1,1,""),"")</f>
        <v/>
      </c>
      <c r="CN721" s="171" t="str">
        <f>IF(Table1[[#This Row],[Multiple audience]]&lt;&gt;1,IF(Table1[[#This Row],[Regulatory Assessors]]=1,1,""),"")</f>
        <v/>
      </c>
      <c r="CO721" s="171" t="str">
        <f>IF(Table1[[#This Row],[Multiple audience]]&lt;&gt;1,IF(Table1[[#This Row],[Builders / Management]]=1,1,""),"")</f>
        <v/>
      </c>
      <c r="CP721" s="171" t="str">
        <f>IF(Table1[[#This Row],[Multiple audience]]&lt;&gt;1,IF(Table1[[#This Row],[Energy / Sus Assessors]]=1,1,""),"")</f>
        <v/>
      </c>
      <c r="CQ721" s="171" t="str">
        <f>IF(Table1[[#This Row],[Multiple audience]]&lt;&gt;1,IF(Table1[[#This Row],[Semi-skilled]]=1,1,""),"")</f>
        <v/>
      </c>
      <c r="CR721" s="171" t="str">
        <f>IF(Table1[[#This Row],[Multiple audience]]&lt;&gt;1,IF(Table1[[#This Row],[Trades]]=1,1,""),"")</f>
        <v/>
      </c>
      <c r="CS721" s="171" t="str">
        <f>IF(Table1[[#This Row],[Multiple audience]]&lt;&gt;1,IF(Table1[[#This Row],[Other]]=1,1,""),"")</f>
        <v/>
      </c>
      <c r="CT721" s="171" t="str">
        <f>IF(SUM(Table1[[#This Row],[General Audience]:[Other]])&gt;1,1,"")</f>
        <v/>
      </c>
      <c r="CU721" s="171" t="str">
        <f>IF(Table1[[#This Row],[Various  ]]&lt;&gt;1,IF(Table1[[#This Row],[Calculator / Software]]=1,1,""),"")</f>
        <v/>
      </c>
      <c r="CV721" s="171" t="str">
        <f>IF(Table1[[#This Row],[Various  ]]&lt;&gt;1,IF(Table1[[#This Row],[Information  ]]=1,1,""),"")</f>
        <v/>
      </c>
      <c r="CW721" s="171" t="str">
        <f>IF(Table1[[#This Row],[Various  ]]&lt;&gt;1,IF(Table1[[#This Row],[Interactive Tool]]=1,1,""),"")</f>
        <v/>
      </c>
      <c r="CX721" s="171" t="str">
        <f>IF(Table1[[#This Row],[Various  ]]&lt;&gt;1,IF(Table1[[#This Row],[Technical Specifications]]=1,1,""),"")</f>
        <v/>
      </c>
      <c r="CY721" s="171" t="str">
        <f>IF(Table1[[#This Row],[Various  ]]&lt;&gt;1,IF(Table1[[#This Row],[Training Resources]]=1,1,""),"")</f>
        <v/>
      </c>
      <c r="CZ721" s="171" t="str">
        <f>IF(Table1[[#This Row],[Various  ]]&lt;&gt;1,IF(Table1[[#This Row],[Toolbox]]=1,1,""),"")</f>
        <v/>
      </c>
      <c r="DA721" s="169" t="str">
        <f>IF(Table1[[#This Row],[Various  ]]&lt;&gt;1,IF(Table1[[#This Row],[Video]]=1,1,""),"")</f>
        <v/>
      </c>
      <c r="DB721" s="169" t="str">
        <f>IF(Table1[[#This Row],[Various  ]]&lt;&gt;1,IF(Table1[[#This Row],[Case study]]=1,1,""),"")</f>
        <v/>
      </c>
      <c r="DC721" s="169" t="str">
        <f>IF(Table1[[#This Row],[Various  ]]&lt;&gt;1,IF(Table1[[#This Row],[Other   ]]=1,1,""),"")</f>
        <v/>
      </c>
      <c r="DD721" s="169" t="str">
        <f>IF(Table1[[#This Row],[Various  ]]&lt;&gt;1,IF(Table1[[#This Row],[Standards]]=1,1,""),"")</f>
        <v/>
      </c>
      <c r="DE721" s="169" t="str">
        <f>IF(Table1[[#This Row],[Various]]=1,1,IF(SUM(Table1[[#This Row],[Calculator / Software]:[Standards]])&gt;1,1,""))</f>
        <v/>
      </c>
      <c r="DF721" s="169" t="str">
        <f>IF(Table1[[#This Row],[Multiple NCC links]]&lt;&gt;1,IF(Table1[[#This Row],[Design]]=1,1,""),"")</f>
        <v/>
      </c>
      <c r="DG721" s="169" t="str">
        <f>IF(Table1[[#This Row],[Multiple NCC links]]&lt;&gt;1,IF(Table1[[#This Row],[Assessment / Verification]]=1,1,""),"")</f>
        <v/>
      </c>
      <c r="DH721" s="169" t="str">
        <f>IF(Table1[[#This Row],[Multiple NCC links]]&lt;&gt;1,IF(Table1[[#This Row],[Climate Specific ]]=1,1,""),"")</f>
        <v/>
      </c>
      <c r="DI721" s="169" t="str">
        <f>IF(Table1[[#This Row],[Multiple NCC links]]&lt;&gt;1,IF(Table1[[#This Row],[Alterations / Additions]]=1,1,""),"")</f>
        <v/>
      </c>
      <c r="DJ721" s="169" t="str">
        <f>IF(Table1[[#This Row],[Multiple NCC links]]&lt;&gt;1,IF(Table1[[#This Row],[Glazing]]=1,1,""),"")</f>
        <v/>
      </c>
      <c r="DK721" s="169" t="str">
        <f>IF(Table1[[#This Row],[Multiple NCC links]]&lt;&gt;1,IF(Table1[[#This Row],[Building Fabric / Thermal / Sealing]]=1,1,""),"")</f>
        <v/>
      </c>
      <c r="DL721" s="169" t="str">
        <f>IF(Table1[[#This Row],[Multiple NCC links]]&lt;&gt;1,IF(Table1[[#This Row],[Lighting]]=1,1,""),"")</f>
        <v/>
      </c>
      <c r="DM721" s="169" t="str">
        <f>IF(Table1[[#This Row],[Multiple NCC links]]&lt;&gt;1,IF(Table1[[#This Row],[HVAC]]=1,1,""),"")</f>
        <v/>
      </c>
      <c r="DN721" s="169" t="str">
        <f>IF(Table1[[#This Row],[Multiple NCC links]]&lt;&gt;1,IF(Table1[[#This Row],[Services]]=1,1,""),"")</f>
        <v/>
      </c>
      <c r="DO721" s="169" t="str">
        <f>IF(Table1[[#This Row],[Multiple NCC links]]&lt;&gt;1,IF(Table1[[#This Row],[Maintenance &amp; Monitoring]]=1,1,""),"")</f>
        <v/>
      </c>
      <c r="DP721" s="169" t="str">
        <f>IF(Table1[[#This Row],[Multiple NCC links]]&lt;&gt;1,IF(Table1[[#This Row],[Hand over / Operations]]=1,1,""),"")</f>
        <v/>
      </c>
      <c r="DQ721" s="169" t="str">
        <f>IF(Table1[[#This Row],[Multiple NCC links]]&lt;&gt;1,IF(Table1[[#This Row],[As built assessment]]=1,1,""),"")</f>
        <v/>
      </c>
      <c r="DR721" s="169" t="str">
        <f>IF(Table1[[#This Row],[Multiple NCC links]]&lt;&gt;1,IF(Table1[[#This Row],[Beyond compliance]]=1,1,""),"")</f>
        <v/>
      </c>
      <c r="DS721" s="169" t="str">
        <f>IF(SUM(Table1[[#This Row],[Design]:[Beyond compliance]])&gt;1,1,"")</f>
        <v/>
      </c>
      <c r="DT721" s="169" t="str">
        <f>IF(Table1[[#This Row],[Both Residential &amp; Commercial4]]&lt;&gt;1,IF(Table1[[#This Row],[Residential]]=1,1,""),"")</f>
        <v/>
      </c>
      <c r="DU721" s="169" t="str">
        <f>IF(Table1[[#This Row],[Both Residential &amp; Commercial4]]&lt;&gt;1,IF(Table1[[#This Row],[Commercial]]=1,1,""),"")</f>
        <v/>
      </c>
      <c r="DV721" s="169" t="str">
        <f>Table1[[#This Row],[Residential &amp; Commercial]]</f>
        <v/>
      </c>
      <c r="DW721" s="169"/>
    </row>
    <row r="722" spans="1:127" s="49" customFormat="1" ht="20.25" thickTop="1" thickBot="1" x14ac:dyDescent="0.35">
      <c r="A722" s="97"/>
      <c r="B722" s="97"/>
      <c r="C722" s="88"/>
      <c r="D722" s="88"/>
      <c r="E722" s="176"/>
      <c r="F722" s="176"/>
      <c r="G722" s="176"/>
      <c r="H722" s="176"/>
      <c r="I722" s="90" t="str">
        <f>IF(AND(Table1[[#This Row],[General]]=1,Table1[[#This Row],[Beginner]]=1,Table1[[#This Row],[Intermediate]]=1,Table1[[#This Row],[Advanced]]=1),1,"")</f>
        <v/>
      </c>
      <c r="J722" s="90" t="str">
        <f>CONCATENATE(IF(Table1[[#This Row],[General]]=1,"General, ",""), IF(Table1[[#This Row],[Beginner]]=1,"Beginner, ",""),IF(Table1[[#This Row],[Intermediate]]=1,"Intermediate, ",""), IF(Table1[[#This Row],[Advanced]]=1,"Advanced",""))</f>
        <v/>
      </c>
      <c r="K722" s="91"/>
      <c r="L722" s="179"/>
      <c r="M722" s="91"/>
      <c r="N722" s="91"/>
      <c r="O722" s="159"/>
      <c r="P722" s="91"/>
      <c r="Q722" s="91"/>
      <c r="R722" s="91"/>
      <c r="S72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22" s="102"/>
      <c r="U722" s="102"/>
      <c r="V722" s="240"/>
      <c r="W722" s="240"/>
      <c r="X722" s="102"/>
      <c r="Y722" s="102"/>
      <c r="Z722" s="102"/>
      <c r="AA722" s="102"/>
      <c r="AB722" s="102"/>
      <c r="AC722" s="102"/>
      <c r="AD722" s="102"/>
      <c r="AE722" s="102"/>
      <c r="AF722" s="102"/>
      <c r="AG72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22" s="103"/>
      <c r="AI722" s="103"/>
      <c r="AJ722" s="103"/>
      <c r="AK722" s="74" t="str">
        <f>CONCATENATE(IF(Table1[[#This Row],[Digital]]=1,"Digital, ",""),IF(Table1[[#This Row],[Face to Face]]=1,"Face to face, ",""),IF(Table1[[#This Row],[Blended]]=1,"Blended",""))</f>
        <v/>
      </c>
      <c r="AL722" s="99"/>
      <c r="AM722" s="104"/>
      <c r="AN722" s="130"/>
      <c r="AO722" s="94"/>
      <c r="AP722" s="182"/>
      <c r="AQ722" s="94"/>
      <c r="AR722" s="94"/>
      <c r="AS722" s="94"/>
      <c r="AT722" s="94"/>
      <c r="AU722" s="94"/>
      <c r="AV722" s="182"/>
      <c r="AW722" s="182"/>
      <c r="AX722" s="182"/>
      <c r="AY722" s="94"/>
      <c r="AZ72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2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22" s="95"/>
      <c r="BC722" s="95"/>
      <c r="BD722" s="90" t="str">
        <f>IF(AND(Table1[[#This Row],[Residential]]=1,Table1[[#This Row],[Commercial]]=1),1,"")</f>
        <v/>
      </c>
      <c r="BE722" s="90" t="str">
        <f>CONCATENATE(IF(Table1[[#This Row],[Residential]]=1,"Residential, ",""),IF(Table1[[#This Row],[Commercial]]=1,"Commercial",""))</f>
        <v/>
      </c>
      <c r="BF722" s="94"/>
      <c r="BG722" s="94"/>
      <c r="BH722" s="94"/>
      <c r="BI722" s="94"/>
      <c r="BJ722" s="94"/>
      <c r="BK722" s="94"/>
      <c r="BL722" s="94"/>
      <c r="BM722" s="182"/>
      <c r="BN722" s="94"/>
      <c r="BO72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22" s="178"/>
      <c r="BQ722" s="120"/>
      <c r="BR722" s="132"/>
      <c r="BS722" s="120"/>
      <c r="BT722" s="175"/>
      <c r="BU722" s="175"/>
      <c r="BV722" s="175"/>
      <c r="BW722" s="121"/>
      <c r="BX722" s="121"/>
      <c r="BY722" s="121"/>
      <c r="BZ722" s="227"/>
      <c r="CA72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22" s="48">
        <f>COUNTIF(Table1[[#This Row],[Validity]:[Alignment with NCC (Yes=1,No=0)]],"N/A")</f>
        <v>0</v>
      </c>
      <c r="CC722" s="48">
        <f>IF(ISERROR(Table1[[#This Row],[Total Quality Score (out of 10)]]/(4-Table1[[#This Row],[N/A Count]])),0,Table1[[#This Row],[Total Quality Score (out of 10)]]/(4-Table1[[#This Row],[N/A Count]]))</f>
        <v>0</v>
      </c>
      <c r="CD722" s="106"/>
      <c r="CE722" s="106"/>
      <c r="CF722" s="172" t="str">
        <f>IF(SUM(Table1[[#This Row],[Multiple]:[Level (all)62]])&lt;1,IF(Table1[[#This Row],[General]]=1,1,""),"")</f>
        <v/>
      </c>
      <c r="CG722" s="172" t="str">
        <f>IF(SUM(Table1[[#This Row],[Multiple]:[Level (all)62]])&lt;1,IF(Table1[[#This Row],[Beginner]]=1,1,""),"")</f>
        <v/>
      </c>
      <c r="CH722" s="171" t="str">
        <f>IF(SUM(Table1[[#This Row],[Multiple]:[Level (all)62]])&lt;1,IF(Table1[[#This Row],[Intermediate]]=1,1,""),"")</f>
        <v/>
      </c>
      <c r="CI722" s="171" t="str">
        <f>IF(SUM(Table1[[#This Row],[Multiple]:[Level (all)62]])&lt;1,IF(Table1[[#This Row],[Advanced]]=1,1,""),"")</f>
        <v/>
      </c>
      <c r="CJ722" s="171" t="str">
        <f>IF(AND(SUM(Table1[[#This Row],[General]:[Advanced]])&lt;4,SUM(Table1[[#This Row],[General]:[Advanced]])&gt;1),1,"")</f>
        <v/>
      </c>
      <c r="CK722" s="171" t="str">
        <f>Table1[[#This Row],[Level (all)]]</f>
        <v/>
      </c>
      <c r="CL722" s="171" t="str">
        <f>IF(Table1[[#This Row],[Multiple audience]]&lt;&gt;1,IF(Table1[[#This Row],[General Audience]]=1,1,""),"")</f>
        <v/>
      </c>
      <c r="CM722" s="171" t="str">
        <f>IF(Table1[[#This Row],[Multiple audience]]&lt;&gt;1,IF(Table1[[#This Row],[Planners / Designers ]]=1,1,""),"")</f>
        <v/>
      </c>
      <c r="CN722" s="171" t="str">
        <f>IF(Table1[[#This Row],[Multiple audience]]&lt;&gt;1,IF(Table1[[#This Row],[Regulatory Assessors]]=1,1,""),"")</f>
        <v/>
      </c>
      <c r="CO722" s="171" t="str">
        <f>IF(Table1[[#This Row],[Multiple audience]]&lt;&gt;1,IF(Table1[[#This Row],[Builders / Management]]=1,1,""),"")</f>
        <v/>
      </c>
      <c r="CP722" s="171" t="str">
        <f>IF(Table1[[#This Row],[Multiple audience]]&lt;&gt;1,IF(Table1[[#This Row],[Energy / Sus Assessors]]=1,1,""),"")</f>
        <v/>
      </c>
      <c r="CQ722" s="171" t="str">
        <f>IF(Table1[[#This Row],[Multiple audience]]&lt;&gt;1,IF(Table1[[#This Row],[Semi-skilled]]=1,1,""),"")</f>
        <v/>
      </c>
      <c r="CR722" s="171" t="str">
        <f>IF(Table1[[#This Row],[Multiple audience]]&lt;&gt;1,IF(Table1[[#This Row],[Trades]]=1,1,""),"")</f>
        <v/>
      </c>
      <c r="CS722" s="171" t="str">
        <f>IF(Table1[[#This Row],[Multiple audience]]&lt;&gt;1,IF(Table1[[#This Row],[Other]]=1,1,""),"")</f>
        <v/>
      </c>
      <c r="CT722" s="171" t="str">
        <f>IF(SUM(Table1[[#This Row],[General Audience]:[Other]])&gt;1,1,"")</f>
        <v/>
      </c>
      <c r="CU722" s="171" t="str">
        <f>IF(Table1[[#This Row],[Various  ]]&lt;&gt;1,IF(Table1[[#This Row],[Calculator / Software]]=1,1,""),"")</f>
        <v/>
      </c>
      <c r="CV722" s="171" t="str">
        <f>IF(Table1[[#This Row],[Various  ]]&lt;&gt;1,IF(Table1[[#This Row],[Information  ]]=1,1,""),"")</f>
        <v/>
      </c>
      <c r="CW722" s="171" t="str">
        <f>IF(Table1[[#This Row],[Various  ]]&lt;&gt;1,IF(Table1[[#This Row],[Interactive Tool]]=1,1,""),"")</f>
        <v/>
      </c>
      <c r="CX722" s="171" t="str">
        <f>IF(Table1[[#This Row],[Various  ]]&lt;&gt;1,IF(Table1[[#This Row],[Technical Specifications]]=1,1,""),"")</f>
        <v/>
      </c>
      <c r="CY722" s="171" t="str">
        <f>IF(Table1[[#This Row],[Various  ]]&lt;&gt;1,IF(Table1[[#This Row],[Training Resources]]=1,1,""),"")</f>
        <v/>
      </c>
      <c r="CZ722" s="171" t="str">
        <f>IF(Table1[[#This Row],[Various  ]]&lt;&gt;1,IF(Table1[[#This Row],[Toolbox]]=1,1,""),"")</f>
        <v/>
      </c>
      <c r="DA722" s="169" t="str">
        <f>IF(Table1[[#This Row],[Various  ]]&lt;&gt;1,IF(Table1[[#This Row],[Video]]=1,1,""),"")</f>
        <v/>
      </c>
      <c r="DB722" s="169" t="str">
        <f>IF(Table1[[#This Row],[Various  ]]&lt;&gt;1,IF(Table1[[#This Row],[Case study]]=1,1,""),"")</f>
        <v/>
      </c>
      <c r="DC722" s="169" t="str">
        <f>IF(Table1[[#This Row],[Various  ]]&lt;&gt;1,IF(Table1[[#This Row],[Other   ]]=1,1,""),"")</f>
        <v/>
      </c>
      <c r="DD722" s="169" t="str">
        <f>IF(Table1[[#This Row],[Various  ]]&lt;&gt;1,IF(Table1[[#This Row],[Standards]]=1,1,""),"")</f>
        <v/>
      </c>
      <c r="DE722" s="169" t="str">
        <f>IF(Table1[[#This Row],[Various]]=1,1,IF(SUM(Table1[[#This Row],[Calculator / Software]:[Standards]])&gt;1,1,""))</f>
        <v/>
      </c>
      <c r="DF722" s="169" t="str">
        <f>IF(Table1[[#This Row],[Multiple NCC links]]&lt;&gt;1,IF(Table1[[#This Row],[Design]]=1,1,""),"")</f>
        <v/>
      </c>
      <c r="DG722" s="169" t="str">
        <f>IF(Table1[[#This Row],[Multiple NCC links]]&lt;&gt;1,IF(Table1[[#This Row],[Assessment / Verification]]=1,1,""),"")</f>
        <v/>
      </c>
      <c r="DH722" s="169" t="str">
        <f>IF(Table1[[#This Row],[Multiple NCC links]]&lt;&gt;1,IF(Table1[[#This Row],[Climate Specific ]]=1,1,""),"")</f>
        <v/>
      </c>
      <c r="DI722" s="169" t="str">
        <f>IF(Table1[[#This Row],[Multiple NCC links]]&lt;&gt;1,IF(Table1[[#This Row],[Alterations / Additions]]=1,1,""),"")</f>
        <v/>
      </c>
      <c r="DJ722" s="169" t="str">
        <f>IF(Table1[[#This Row],[Multiple NCC links]]&lt;&gt;1,IF(Table1[[#This Row],[Glazing]]=1,1,""),"")</f>
        <v/>
      </c>
      <c r="DK722" s="169" t="str">
        <f>IF(Table1[[#This Row],[Multiple NCC links]]&lt;&gt;1,IF(Table1[[#This Row],[Building Fabric / Thermal / Sealing]]=1,1,""),"")</f>
        <v/>
      </c>
      <c r="DL722" s="169" t="str">
        <f>IF(Table1[[#This Row],[Multiple NCC links]]&lt;&gt;1,IF(Table1[[#This Row],[Lighting]]=1,1,""),"")</f>
        <v/>
      </c>
      <c r="DM722" s="169" t="str">
        <f>IF(Table1[[#This Row],[Multiple NCC links]]&lt;&gt;1,IF(Table1[[#This Row],[HVAC]]=1,1,""),"")</f>
        <v/>
      </c>
      <c r="DN722" s="169" t="str">
        <f>IF(Table1[[#This Row],[Multiple NCC links]]&lt;&gt;1,IF(Table1[[#This Row],[Services]]=1,1,""),"")</f>
        <v/>
      </c>
      <c r="DO722" s="169" t="str">
        <f>IF(Table1[[#This Row],[Multiple NCC links]]&lt;&gt;1,IF(Table1[[#This Row],[Maintenance &amp; Monitoring]]=1,1,""),"")</f>
        <v/>
      </c>
      <c r="DP722" s="169" t="str">
        <f>IF(Table1[[#This Row],[Multiple NCC links]]&lt;&gt;1,IF(Table1[[#This Row],[Hand over / Operations]]=1,1,""),"")</f>
        <v/>
      </c>
      <c r="DQ722" s="169" t="str">
        <f>IF(Table1[[#This Row],[Multiple NCC links]]&lt;&gt;1,IF(Table1[[#This Row],[As built assessment]]=1,1,""),"")</f>
        <v/>
      </c>
      <c r="DR722" s="169" t="str">
        <f>IF(Table1[[#This Row],[Multiple NCC links]]&lt;&gt;1,IF(Table1[[#This Row],[Beyond compliance]]=1,1,""),"")</f>
        <v/>
      </c>
      <c r="DS722" s="169" t="str">
        <f>IF(SUM(Table1[[#This Row],[Design]:[Beyond compliance]])&gt;1,1,"")</f>
        <v/>
      </c>
      <c r="DT722" s="169" t="str">
        <f>IF(Table1[[#This Row],[Both Residential &amp; Commercial4]]&lt;&gt;1,IF(Table1[[#This Row],[Residential]]=1,1,""),"")</f>
        <v/>
      </c>
      <c r="DU722" s="169" t="str">
        <f>IF(Table1[[#This Row],[Both Residential &amp; Commercial4]]&lt;&gt;1,IF(Table1[[#This Row],[Commercial]]=1,1,""),"")</f>
        <v/>
      </c>
      <c r="DV722" s="169" t="str">
        <f>Table1[[#This Row],[Residential &amp; Commercial]]</f>
        <v/>
      </c>
      <c r="DW722" s="169"/>
    </row>
    <row r="723" spans="1:127" s="49" customFormat="1" ht="20.25" thickTop="1" thickBot="1" x14ac:dyDescent="0.35">
      <c r="A723" s="97"/>
      <c r="B723" s="97"/>
      <c r="C723" s="88"/>
      <c r="D723" s="88"/>
      <c r="E723" s="176"/>
      <c r="F723" s="176"/>
      <c r="G723" s="176"/>
      <c r="H723" s="176"/>
      <c r="I723" s="90" t="str">
        <f>IF(AND(Table1[[#This Row],[General]]=1,Table1[[#This Row],[Beginner]]=1,Table1[[#This Row],[Intermediate]]=1,Table1[[#This Row],[Advanced]]=1),1,"")</f>
        <v/>
      </c>
      <c r="J723" s="90" t="str">
        <f>CONCATENATE(IF(Table1[[#This Row],[General]]=1,"General, ",""), IF(Table1[[#This Row],[Beginner]]=1,"Beginner, ",""),IF(Table1[[#This Row],[Intermediate]]=1,"Intermediate, ",""), IF(Table1[[#This Row],[Advanced]]=1,"Advanced",""))</f>
        <v/>
      </c>
      <c r="K723" s="91"/>
      <c r="L723" s="179"/>
      <c r="M723" s="91"/>
      <c r="N723" s="91"/>
      <c r="O723" s="159"/>
      <c r="P723" s="91"/>
      <c r="Q723" s="91"/>
      <c r="R723" s="91"/>
      <c r="S72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23" s="102"/>
      <c r="U723" s="102"/>
      <c r="V723" s="240"/>
      <c r="W723" s="240"/>
      <c r="X723" s="102"/>
      <c r="Y723" s="102"/>
      <c r="Z723" s="102"/>
      <c r="AA723" s="102"/>
      <c r="AB723" s="102"/>
      <c r="AC723" s="102"/>
      <c r="AD723" s="102"/>
      <c r="AE723" s="102"/>
      <c r="AF723" s="102"/>
      <c r="AG72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23" s="103"/>
      <c r="AI723" s="103"/>
      <c r="AJ723" s="103"/>
      <c r="AK723" s="74" t="str">
        <f>CONCATENATE(IF(Table1[[#This Row],[Digital]]=1,"Digital, ",""),IF(Table1[[#This Row],[Face to Face]]=1,"Face to face, ",""),IF(Table1[[#This Row],[Blended]]=1,"Blended",""))</f>
        <v/>
      </c>
      <c r="AL723" s="99"/>
      <c r="AM723" s="104"/>
      <c r="AN723" s="130"/>
      <c r="AO723" s="94"/>
      <c r="AP723" s="182"/>
      <c r="AQ723" s="94"/>
      <c r="AR723" s="94"/>
      <c r="AS723" s="94"/>
      <c r="AT723" s="94"/>
      <c r="AU723" s="94"/>
      <c r="AV723" s="182"/>
      <c r="AW723" s="182"/>
      <c r="AX723" s="182"/>
      <c r="AY723" s="94"/>
      <c r="AZ72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2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23" s="95"/>
      <c r="BC723" s="95"/>
      <c r="BD723" s="90" t="str">
        <f>IF(AND(Table1[[#This Row],[Residential]]=1,Table1[[#This Row],[Commercial]]=1),1,"")</f>
        <v/>
      </c>
      <c r="BE723" s="90" t="str">
        <f>CONCATENATE(IF(Table1[[#This Row],[Residential]]=1,"Residential, ",""),IF(Table1[[#This Row],[Commercial]]=1,"Commercial",""))</f>
        <v/>
      </c>
      <c r="BF723" s="94"/>
      <c r="BG723" s="94"/>
      <c r="BH723" s="94"/>
      <c r="BI723" s="94"/>
      <c r="BJ723" s="94"/>
      <c r="BK723" s="94"/>
      <c r="BL723" s="94"/>
      <c r="BM723" s="182"/>
      <c r="BN723" s="94"/>
      <c r="BO72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23" s="178"/>
      <c r="BQ723" s="120"/>
      <c r="BR723" s="132"/>
      <c r="BS723" s="120"/>
      <c r="BT723" s="175"/>
      <c r="BU723" s="175"/>
      <c r="BV723" s="175"/>
      <c r="BW723" s="121"/>
      <c r="BX723" s="121"/>
      <c r="BY723" s="121"/>
      <c r="BZ723" s="227"/>
      <c r="CA72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23" s="48">
        <f>COUNTIF(Table1[[#This Row],[Validity]:[Alignment with NCC (Yes=1,No=0)]],"N/A")</f>
        <v>0</v>
      </c>
      <c r="CC723" s="48">
        <f>IF(ISERROR(Table1[[#This Row],[Total Quality Score (out of 10)]]/(4-Table1[[#This Row],[N/A Count]])),0,Table1[[#This Row],[Total Quality Score (out of 10)]]/(4-Table1[[#This Row],[N/A Count]]))</f>
        <v>0</v>
      </c>
      <c r="CD723" s="106"/>
      <c r="CE723" s="106"/>
      <c r="CF723" s="172" t="str">
        <f>IF(SUM(Table1[[#This Row],[Multiple]:[Level (all)62]])&lt;1,IF(Table1[[#This Row],[General]]=1,1,""),"")</f>
        <v/>
      </c>
      <c r="CG723" s="172" t="str">
        <f>IF(SUM(Table1[[#This Row],[Multiple]:[Level (all)62]])&lt;1,IF(Table1[[#This Row],[Beginner]]=1,1,""),"")</f>
        <v/>
      </c>
      <c r="CH723" s="171" t="str">
        <f>IF(SUM(Table1[[#This Row],[Multiple]:[Level (all)62]])&lt;1,IF(Table1[[#This Row],[Intermediate]]=1,1,""),"")</f>
        <v/>
      </c>
      <c r="CI723" s="171" t="str">
        <f>IF(SUM(Table1[[#This Row],[Multiple]:[Level (all)62]])&lt;1,IF(Table1[[#This Row],[Advanced]]=1,1,""),"")</f>
        <v/>
      </c>
      <c r="CJ723" s="171" t="str">
        <f>IF(AND(SUM(Table1[[#This Row],[General]:[Advanced]])&lt;4,SUM(Table1[[#This Row],[General]:[Advanced]])&gt;1),1,"")</f>
        <v/>
      </c>
      <c r="CK723" s="171" t="str">
        <f>Table1[[#This Row],[Level (all)]]</f>
        <v/>
      </c>
      <c r="CL723" s="171" t="str">
        <f>IF(Table1[[#This Row],[Multiple audience]]&lt;&gt;1,IF(Table1[[#This Row],[General Audience]]=1,1,""),"")</f>
        <v/>
      </c>
      <c r="CM723" s="171" t="str">
        <f>IF(Table1[[#This Row],[Multiple audience]]&lt;&gt;1,IF(Table1[[#This Row],[Planners / Designers ]]=1,1,""),"")</f>
        <v/>
      </c>
      <c r="CN723" s="171" t="str">
        <f>IF(Table1[[#This Row],[Multiple audience]]&lt;&gt;1,IF(Table1[[#This Row],[Regulatory Assessors]]=1,1,""),"")</f>
        <v/>
      </c>
      <c r="CO723" s="171" t="str">
        <f>IF(Table1[[#This Row],[Multiple audience]]&lt;&gt;1,IF(Table1[[#This Row],[Builders / Management]]=1,1,""),"")</f>
        <v/>
      </c>
      <c r="CP723" s="171" t="str">
        <f>IF(Table1[[#This Row],[Multiple audience]]&lt;&gt;1,IF(Table1[[#This Row],[Energy / Sus Assessors]]=1,1,""),"")</f>
        <v/>
      </c>
      <c r="CQ723" s="171" t="str">
        <f>IF(Table1[[#This Row],[Multiple audience]]&lt;&gt;1,IF(Table1[[#This Row],[Semi-skilled]]=1,1,""),"")</f>
        <v/>
      </c>
      <c r="CR723" s="171" t="str">
        <f>IF(Table1[[#This Row],[Multiple audience]]&lt;&gt;1,IF(Table1[[#This Row],[Trades]]=1,1,""),"")</f>
        <v/>
      </c>
      <c r="CS723" s="171" t="str">
        <f>IF(Table1[[#This Row],[Multiple audience]]&lt;&gt;1,IF(Table1[[#This Row],[Other]]=1,1,""),"")</f>
        <v/>
      </c>
      <c r="CT723" s="171" t="str">
        <f>IF(SUM(Table1[[#This Row],[General Audience]:[Other]])&gt;1,1,"")</f>
        <v/>
      </c>
      <c r="CU723" s="171" t="str">
        <f>IF(Table1[[#This Row],[Various  ]]&lt;&gt;1,IF(Table1[[#This Row],[Calculator / Software]]=1,1,""),"")</f>
        <v/>
      </c>
      <c r="CV723" s="171" t="str">
        <f>IF(Table1[[#This Row],[Various  ]]&lt;&gt;1,IF(Table1[[#This Row],[Information  ]]=1,1,""),"")</f>
        <v/>
      </c>
      <c r="CW723" s="171" t="str">
        <f>IF(Table1[[#This Row],[Various  ]]&lt;&gt;1,IF(Table1[[#This Row],[Interactive Tool]]=1,1,""),"")</f>
        <v/>
      </c>
      <c r="CX723" s="171" t="str">
        <f>IF(Table1[[#This Row],[Various  ]]&lt;&gt;1,IF(Table1[[#This Row],[Technical Specifications]]=1,1,""),"")</f>
        <v/>
      </c>
      <c r="CY723" s="171" t="str">
        <f>IF(Table1[[#This Row],[Various  ]]&lt;&gt;1,IF(Table1[[#This Row],[Training Resources]]=1,1,""),"")</f>
        <v/>
      </c>
      <c r="CZ723" s="171" t="str">
        <f>IF(Table1[[#This Row],[Various  ]]&lt;&gt;1,IF(Table1[[#This Row],[Toolbox]]=1,1,""),"")</f>
        <v/>
      </c>
      <c r="DA723" s="169" t="str">
        <f>IF(Table1[[#This Row],[Various  ]]&lt;&gt;1,IF(Table1[[#This Row],[Video]]=1,1,""),"")</f>
        <v/>
      </c>
      <c r="DB723" s="169" t="str">
        <f>IF(Table1[[#This Row],[Various  ]]&lt;&gt;1,IF(Table1[[#This Row],[Case study]]=1,1,""),"")</f>
        <v/>
      </c>
      <c r="DC723" s="169" t="str">
        <f>IF(Table1[[#This Row],[Various  ]]&lt;&gt;1,IF(Table1[[#This Row],[Other   ]]=1,1,""),"")</f>
        <v/>
      </c>
      <c r="DD723" s="169" t="str">
        <f>IF(Table1[[#This Row],[Various  ]]&lt;&gt;1,IF(Table1[[#This Row],[Standards]]=1,1,""),"")</f>
        <v/>
      </c>
      <c r="DE723" s="169" t="str">
        <f>IF(Table1[[#This Row],[Various]]=1,1,IF(SUM(Table1[[#This Row],[Calculator / Software]:[Standards]])&gt;1,1,""))</f>
        <v/>
      </c>
      <c r="DF723" s="169" t="str">
        <f>IF(Table1[[#This Row],[Multiple NCC links]]&lt;&gt;1,IF(Table1[[#This Row],[Design]]=1,1,""),"")</f>
        <v/>
      </c>
      <c r="DG723" s="169" t="str">
        <f>IF(Table1[[#This Row],[Multiple NCC links]]&lt;&gt;1,IF(Table1[[#This Row],[Assessment / Verification]]=1,1,""),"")</f>
        <v/>
      </c>
      <c r="DH723" s="169" t="str">
        <f>IF(Table1[[#This Row],[Multiple NCC links]]&lt;&gt;1,IF(Table1[[#This Row],[Climate Specific ]]=1,1,""),"")</f>
        <v/>
      </c>
      <c r="DI723" s="169" t="str">
        <f>IF(Table1[[#This Row],[Multiple NCC links]]&lt;&gt;1,IF(Table1[[#This Row],[Alterations / Additions]]=1,1,""),"")</f>
        <v/>
      </c>
      <c r="DJ723" s="169" t="str">
        <f>IF(Table1[[#This Row],[Multiple NCC links]]&lt;&gt;1,IF(Table1[[#This Row],[Glazing]]=1,1,""),"")</f>
        <v/>
      </c>
      <c r="DK723" s="169" t="str">
        <f>IF(Table1[[#This Row],[Multiple NCC links]]&lt;&gt;1,IF(Table1[[#This Row],[Building Fabric / Thermal / Sealing]]=1,1,""),"")</f>
        <v/>
      </c>
      <c r="DL723" s="169" t="str">
        <f>IF(Table1[[#This Row],[Multiple NCC links]]&lt;&gt;1,IF(Table1[[#This Row],[Lighting]]=1,1,""),"")</f>
        <v/>
      </c>
      <c r="DM723" s="169" t="str">
        <f>IF(Table1[[#This Row],[Multiple NCC links]]&lt;&gt;1,IF(Table1[[#This Row],[HVAC]]=1,1,""),"")</f>
        <v/>
      </c>
      <c r="DN723" s="169" t="str">
        <f>IF(Table1[[#This Row],[Multiple NCC links]]&lt;&gt;1,IF(Table1[[#This Row],[Services]]=1,1,""),"")</f>
        <v/>
      </c>
      <c r="DO723" s="169" t="str">
        <f>IF(Table1[[#This Row],[Multiple NCC links]]&lt;&gt;1,IF(Table1[[#This Row],[Maintenance &amp; Monitoring]]=1,1,""),"")</f>
        <v/>
      </c>
      <c r="DP723" s="169" t="str">
        <f>IF(Table1[[#This Row],[Multiple NCC links]]&lt;&gt;1,IF(Table1[[#This Row],[Hand over / Operations]]=1,1,""),"")</f>
        <v/>
      </c>
      <c r="DQ723" s="169" t="str">
        <f>IF(Table1[[#This Row],[Multiple NCC links]]&lt;&gt;1,IF(Table1[[#This Row],[As built assessment]]=1,1,""),"")</f>
        <v/>
      </c>
      <c r="DR723" s="169" t="str">
        <f>IF(Table1[[#This Row],[Multiple NCC links]]&lt;&gt;1,IF(Table1[[#This Row],[Beyond compliance]]=1,1,""),"")</f>
        <v/>
      </c>
      <c r="DS723" s="169" t="str">
        <f>IF(SUM(Table1[[#This Row],[Design]:[Beyond compliance]])&gt;1,1,"")</f>
        <v/>
      </c>
      <c r="DT723" s="169" t="str">
        <f>IF(Table1[[#This Row],[Both Residential &amp; Commercial4]]&lt;&gt;1,IF(Table1[[#This Row],[Residential]]=1,1,""),"")</f>
        <v/>
      </c>
      <c r="DU723" s="169" t="str">
        <f>IF(Table1[[#This Row],[Both Residential &amp; Commercial4]]&lt;&gt;1,IF(Table1[[#This Row],[Commercial]]=1,1,""),"")</f>
        <v/>
      </c>
      <c r="DV723" s="169" t="str">
        <f>Table1[[#This Row],[Residential &amp; Commercial]]</f>
        <v/>
      </c>
      <c r="DW723" s="169"/>
    </row>
    <row r="724" spans="1:127" s="49" customFormat="1" ht="20.25" thickTop="1" thickBot="1" x14ac:dyDescent="0.35">
      <c r="A724" s="97"/>
      <c r="B724" s="97"/>
      <c r="C724" s="88"/>
      <c r="D724" s="88"/>
      <c r="E724" s="176"/>
      <c r="F724" s="176"/>
      <c r="G724" s="176"/>
      <c r="H724" s="176"/>
      <c r="I724" s="90" t="str">
        <f>IF(AND(Table1[[#This Row],[General]]=1,Table1[[#This Row],[Beginner]]=1,Table1[[#This Row],[Intermediate]]=1,Table1[[#This Row],[Advanced]]=1),1,"")</f>
        <v/>
      </c>
      <c r="J724" s="90" t="str">
        <f>CONCATENATE(IF(Table1[[#This Row],[General]]=1,"General, ",""), IF(Table1[[#This Row],[Beginner]]=1,"Beginner, ",""),IF(Table1[[#This Row],[Intermediate]]=1,"Intermediate, ",""), IF(Table1[[#This Row],[Advanced]]=1,"Advanced",""))</f>
        <v/>
      </c>
      <c r="K724" s="91"/>
      <c r="L724" s="179"/>
      <c r="M724" s="91"/>
      <c r="N724" s="91"/>
      <c r="O724" s="159"/>
      <c r="P724" s="91"/>
      <c r="Q724" s="91"/>
      <c r="R724" s="91"/>
      <c r="S72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24" s="102"/>
      <c r="U724" s="102"/>
      <c r="V724" s="240"/>
      <c r="W724" s="240"/>
      <c r="X724" s="102"/>
      <c r="Y724" s="102"/>
      <c r="Z724" s="102"/>
      <c r="AA724" s="102"/>
      <c r="AB724" s="102"/>
      <c r="AC724" s="102"/>
      <c r="AD724" s="102"/>
      <c r="AE724" s="102"/>
      <c r="AF724" s="102"/>
      <c r="AG72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24" s="103"/>
      <c r="AI724" s="103"/>
      <c r="AJ724" s="103"/>
      <c r="AK724" s="74" t="str">
        <f>CONCATENATE(IF(Table1[[#This Row],[Digital]]=1,"Digital, ",""),IF(Table1[[#This Row],[Face to Face]]=1,"Face to face, ",""),IF(Table1[[#This Row],[Blended]]=1,"Blended",""))</f>
        <v/>
      </c>
      <c r="AL724" s="99"/>
      <c r="AM724" s="104"/>
      <c r="AN724" s="130"/>
      <c r="AO724" s="94"/>
      <c r="AP724" s="182"/>
      <c r="AQ724" s="94"/>
      <c r="AR724" s="94"/>
      <c r="AS724" s="94"/>
      <c r="AT724" s="94"/>
      <c r="AU724" s="94"/>
      <c r="AV724" s="182"/>
      <c r="AW724" s="182"/>
      <c r="AX724" s="182"/>
      <c r="AY724" s="94"/>
      <c r="AZ72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2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24" s="95"/>
      <c r="BC724" s="95"/>
      <c r="BD724" s="90" t="str">
        <f>IF(AND(Table1[[#This Row],[Residential]]=1,Table1[[#This Row],[Commercial]]=1),1,"")</f>
        <v/>
      </c>
      <c r="BE724" s="90" t="str">
        <f>CONCATENATE(IF(Table1[[#This Row],[Residential]]=1,"Residential, ",""),IF(Table1[[#This Row],[Commercial]]=1,"Commercial",""))</f>
        <v/>
      </c>
      <c r="BF724" s="94"/>
      <c r="BG724" s="94"/>
      <c r="BH724" s="94"/>
      <c r="BI724" s="94"/>
      <c r="BJ724" s="94"/>
      <c r="BK724" s="94"/>
      <c r="BL724" s="94"/>
      <c r="BM724" s="182"/>
      <c r="BN724" s="94"/>
      <c r="BO72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24" s="178"/>
      <c r="BQ724" s="120"/>
      <c r="BR724" s="132"/>
      <c r="BS724" s="120"/>
      <c r="BT724" s="175"/>
      <c r="BU724" s="175"/>
      <c r="BV724" s="175"/>
      <c r="BW724" s="121"/>
      <c r="BX724" s="121"/>
      <c r="BY724" s="121"/>
      <c r="BZ724" s="227"/>
      <c r="CA72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24" s="48">
        <f>COUNTIF(Table1[[#This Row],[Validity]:[Alignment with NCC (Yes=1,No=0)]],"N/A")</f>
        <v>0</v>
      </c>
      <c r="CC724" s="48">
        <f>IF(ISERROR(Table1[[#This Row],[Total Quality Score (out of 10)]]/(4-Table1[[#This Row],[N/A Count]])),0,Table1[[#This Row],[Total Quality Score (out of 10)]]/(4-Table1[[#This Row],[N/A Count]]))</f>
        <v>0</v>
      </c>
      <c r="CD724" s="106"/>
      <c r="CE724" s="106"/>
      <c r="CF724" s="172" t="str">
        <f>IF(SUM(Table1[[#This Row],[Multiple]:[Level (all)62]])&lt;1,IF(Table1[[#This Row],[General]]=1,1,""),"")</f>
        <v/>
      </c>
      <c r="CG724" s="172" t="str">
        <f>IF(SUM(Table1[[#This Row],[Multiple]:[Level (all)62]])&lt;1,IF(Table1[[#This Row],[Beginner]]=1,1,""),"")</f>
        <v/>
      </c>
      <c r="CH724" s="171" t="str">
        <f>IF(SUM(Table1[[#This Row],[Multiple]:[Level (all)62]])&lt;1,IF(Table1[[#This Row],[Intermediate]]=1,1,""),"")</f>
        <v/>
      </c>
      <c r="CI724" s="171" t="str">
        <f>IF(SUM(Table1[[#This Row],[Multiple]:[Level (all)62]])&lt;1,IF(Table1[[#This Row],[Advanced]]=1,1,""),"")</f>
        <v/>
      </c>
      <c r="CJ724" s="171" t="str">
        <f>IF(AND(SUM(Table1[[#This Row],[General]:[Advanced]])&lt;4,SUM(Table1[[#This Row],[General]:[Advanced]])&gt;1),1,"")</f>
        <v/>
      </c>
      <c r="CK724" s="171" t="str">
        <f>Table1[[#This Row],[Level (all)]]</f>
        <v/>
      </c>
      <c r="CL724" s="171" t="str">
        <f>IF(Table1[[#This Row],[Multiple audience]]&lt;&gt;1,IF(Table1[[#This Row],[General Audience]]=1,1,""),"")</f>
        <v/>
      </c>
      <c r="CM724" s="171" t="str">
        <f>IF(Table1[[#This Row],[Multiple audience]]&lt;&gt;1,IF(Table1[[#This Row],[Planners / Designers ]]=1,1,""),"")</f>
        <v/>
      </c>
      <c r="CN724" s="171" t="str">
        <f>IF(Table1[[#This Row],[Multiple audience]]&lt;&gt;1,IF(Table1[[#This Row],[Regulatory Assessors]]=1,1,""),"")</f>
        <v/>
      </c>
      <c r="CO724" s="171" t="str">
        <f>IF(Table1[[#This Row],[Multiple audience]]&lt;&gt;1,IF(Table1[[#This Row],[Builders / Management]]=1,1,""),"")</f>
        <v/>
      </c>
      <c r="CP724" s="171" t="str">
        <f>IF(Table1[[#This Row],[Multiple audience]]&lt;&gt;1,IF(Table1[[#This Row],[Energy / Sus Assessors]]=1,1,""),"")</f>
        <v/>
      </c>
      <c r="CQ724" s="171" t="str">
        <f>IF(Table1[[#This Row],[Multiple audience]]&lt;&gt;1,IF(Table1[[#This Row],[Semi-skilled]]=1,1,""),"")</f>
        <v/>
      </c>
      <c r="CR724" s="171" t="str">
        <f>IF(Table1[[#This Row],[Multiple audience]]&lt;&gt;1,IF(Table1[[#This Row],[Trades]]=1,1,""),"")</f>
        <v/>
      </c>
      <c r="CS724" s="171" t="str">
        <f>IF(Table1[[#This Row],[Multiple audience]]&lt;&gt;1,IF(Table1[[#This Row],[Other]]=1,1,""),"")</f>
        <v/>
      </c>
      <c r="CT724" s="171" t="str">
        <f>IF(SUM(Table1[[#This Row],[General Audience]:[Other]])&gt;1,1,"")</f>
        <v/>
      </c>
      <c r="CU724" s="171" t="str">
        <f>IF(Table1[[#This Row],[Various  ]]&lt;&gt;1,IF(Table1[[#This Row],[Calculator / Software]]=1,1,""),"")</f>
        <v/>
      </c>
      <c r="CV724" s="171" t="str">
        <f>IF(Table1[[#This Row],[Various  ]]&lt;&gt;1,IF(Table1[[#This Row],[Information  ]]=1,1,""),"")</f>
        <v/>
      </c>
      <c r="CW724" s="171" t="str">
        <f>IF(Table1[[#This Row],[Various  ]]&lt;&gt;1,IF(Table1[[#This Row],[Interactive Tool]]=1,1,""),"")</f>
        <v/>
      </c>
      <c r="CX724" s="171" t="str">
        <f>IF(Table1[[#This Row],[Various  ]]&lt;&gt;1,IF(Table1[[#This Row],[Technical Specifications]]=1,1,""),"")</f>
        <v/>
      </c>
      <c r="CY724" s="171" t="str">
        <f>IF(Table1[[#This Row],[Various  ]]&lt;&gt;1,IF(Table1[[#This Row],[Training Resources]]=1,1,""),"")</f>
        <v/>
      </c>
      <c r="CZ724" s="171" t="str">
        <f>IF(Table1[[#This Row],[Various  ]]&lt;&gt;1,IF(Table1[[#This Row],[Toolbox]]=1,1,""),"")</f>
        <v/>
      </c>
      <c r="DA724" s="169" t="str">
        <f>IF(Table1[[#This Row],[Various  ]]&lt;&gt;1,IF(Table1[[#This Row],[Video]]=1,1,""),"")</f>
        <v/>
      </c>
      <c r="DB724" s="169" t="str">
        <f>IF(Table1[[#This Row],[Various  ]]&lt;&gt;1,IF(Table1[[#This Row],[Case study]]=1,1,""),"")</f>
        <v/>
      </c>
      <c r="DC724" s="169" t="str">
        <f>IF(Table1[[#This Row],[Various  ]]&lt;&gt;1,IF(Table1[[#This Row],[Other   ]]=1,1,""),"")</f>
        <v/>
      </c>
      <c r="DD724" s="169" t="str">
        <f>IF(Table1[[#This Row],[Various  ]]&lt;&gt;1,IF(Table1[[#This Row],[Standards]]=1,1,""),"")</f>
        <v/>
      </c>
      <c r="DE724" s="169" t="str">
        <f>IF(Table1[[#This Row],[Various]]=1,1,IF(SUM(Table1[[#This Row],[Calculator / Software]:[Standards]])&gt;1,1,""))</f>
        <v/>
      </c>
      <c r="DF724" s="169" t="str">
        <f>IF(Table1[[#This Row],[Multiple NCC links]]&lt;&gt;1,IF(Table1[[#This Row],[Design]]=1,1,""),"")</f>
        <v/>
      </c>
      <c r="DG724" s="169" t="str">
        <f>IF(Table1[[#This Row],[Multiple NCC links]]&lt;&gt;1,IF(Table1[[#This Row],[Assessment / Verification]]=1,1,""),"")</f>
        <v/>
      </c>
      <c r="DH724" s="169" t="str">
        <f>IF(Table1[[#This Row],[Multiple NCC links]]&lt;&gt;1,IF(Table1[[#This Row],[Climate Specific ]]=1,1,""),"")</f>
        <v/>
      </c>
      <c r="DI724" s="169" t="str">
        <f>IF(Table1[[#This Row],[Multiple NCC links]]&lt;&gt;1,IF(Table1[[#This Row],[Alterations / Additions]]=1,1,""),"")</f>
        <v/>
      </c>
      <c r="DJ724" s="169" t="str">
        <f>IF(Table1[[#This Row],[Multiple NCC links]]&lt;&gt;1,IF(Table1[[#This Row],[Glazing]]=1,1,""),"")</f>
        <v/>
      </c>
      <c r="DK724" s="169" t="str">
        <f>IF(Table1[[#This Row],[Multiple NCC links]]&lt;&gt;1,IF(Table1[[#This Row],[Building Fabric / Thermal / Sealing]]=1,1,""),"")</f>
        <v/>
      </c>
      <c r="DL724" s="169" t="str">
        <f>IF(Table1[[#This Row],[Multiple NCC links]]&lt;&gt;1,IF(Table1[[#This Row],[Lighting]]=1,1,""),"")</f>
        <v/>
      </c>
      <c r="DM724" s="169" t="str">
        <f>IF(Table1[[#This Row],[Multiple NCC links]]&lt;&gt;1,IF(Table1[[#This Row],[HVAC]]=1,1,""),"")</f>
        <v/>
      </c>
      <c r="DN724" s="169" t="str">
        <f>IF(Table1[[#This Row],[Multiple NCC links]]&lt;&gt;1,IF(Table1[[#This Row],[Services]]=1,1,""),"")</f>
        <v/>
      </c>
      <c r="DO724" s="169" t="str">
        <f>IF(Table1[[#This Row],[Multiple NCC links]]&lt;&gt;1,IF(Table1[[#This Row],[Maintenance &amp; Monitoring]]=1,1,""),"")</f>
        <v/>
      </c>
      <c r="DP724" s="169" t="str">
        <f>IF(Table1[[#This Row],[Multiple NCC links]]&lt;&gt;1,IF(Table1[[#This Row],[Hand over / Operations]]=1,1,""),"")</f>
        <v/>
      </c>
      <c r="DQ724" s="169" t="str">
        <f>IF(Table1[[#This Row],[Multiple NCC links]]&lt;&gt;1,IF(Table1[[#This Row],[As built assessment]]=1,1,""),"")</f>
        <v/>
      </c>
      <c r="DR724" s="169" t="str">
        <f>IF(Table1[[#This Row],[Multiple NCC links]]&lt;&gt;1,IF(Table1[[#This Row],[Beyond compliance]]=1,1,""),"")</f>
        <v/>
      </c>
      <c r="DS724" s="169" t="str">
        <f>IF(SUM(Table1[[#This Row],[Design]:[Beyond compliance]])&gt;1,1,"")</f>
        <v/>
      </c>
      <c r="DT724" s="169" t="str">
        <f>IF(Table1[[#This Row],[Both Residential &amp; Commercial4]]&lt;&gt;1,IF(Table1[[#This Row],[Residential]]=1,1,""),"")</f>
        <v/>
      </c>
      <c r="DU724" s="169" t="str">
        <f>IF(Table1[[#This Row],[Both Residential &amp; Commercial4]]&lt;&gt;1,IF(Table1[[#This Row],[Commercial]]=1,1,""),"")</f>
        <v/>
      </c>
      <c r="DV724" s="169" t="str">
        <f>Table1[[#This Row],[Residential &amp; Commercial]]</f>
        <v/>
      </c>
      <c r="DW724" s="169"/>
    </row>
    <row r="725" spans="1:127" s="49" customFormat="1" ht="20.25" thickTop="1" thickBot="1" x14ac:dyDescent="0.35">
      <c r="A725" s="97"/>
      <c r="B725" s="97"/>
      <c r="C725" s="88"/>
      <c r="D725" s="88"/>
      <c r="E725" s="176"/>
      <c r="F725" s="176"/>
      <c r="G725" s="176"/>
      <c r="H725" s="176"/>
      <c r="I725" s="90" t="str">
        <f>IF(AND(Table1[[#This Row],[General]]=1,Table1[[#This Row],[Beginner]]=1,Table1[[#This Row],[Intermediate]]=1,Table1[[#This Row],[Advanced]]=1),1,"")</f>
        <v/>
      </c>
      <c r="J725" s="90" t="str">
        <f>CONCATENATE(IF(Table1[[#This Row],[General]]=1,"General, ",""), IF(Table1[[#This Row],[Beginner]]=1,"Beginner, ",""),IF(Table1[[#This Row],[Intermediate]]=1,"Intermediate, ",""), IF(Table1[[#This Row],[Advanced]]=1,"Advanced",""))</f>
        <v/>
      </c>
      <c r="K725" s="91"/>
      <c r="L725" s="179"/>
      <c r="M725" s="91"/>
      <c r="N725" s="91"/>
      <c r="O725" s="159"/>
      <c r="P725" s="91"/>
      <c r="Q725" s="91"/>
      <c r="R725" s="91"/>
      <c r="S72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25" s="102"/>
      <c r="U725" s="102"/>
      <c r="V725" s="240"/>
      <c r="W725" s="240"/>
      <c r="X725" s="102"/>
      <c r="Y725" s="102"/>
      <c r="Z725" s="102"/>
      <c r="AA725" s="102"/>
      <c r="AB725" s="102"/>
      <c r="AC725" s="102"/>
      <c r="AD725" s="102"/>
      <c r="AE725" s="102"/>
      <c r="AF725" s="102"/>
      <c r="AG72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25" s="103"/>
      <c r="AI725" s="103"/>
      <c r="AJ725" s="103"/>
      <c r="AK725" s="74" t="str">
        <f>CONCATENATE(IF(Table1[[#This Row],[Digital]]=1,"Digital, ",""),IF(Table1[[#This Row],[Face to Face]]=1,"Face to face, ",""),IF(Table1[[#This Row],[Blended]]=1,"Blended",""))</f>
        <v/>
      </c>
      <c r="AL725" s="99"/>
      <c r="AM725" s="104"/>
      <c r="AN725" s="130"/>
      <c r="AO725" s="94"/>
      <c r="AP725" s="182"/>
      <c r="AQ725" s="94"/>
      <c r="AR725" s="94"/>
      <c r="AS725" s="94"/>
      <c r="AT725" s="94"/>
      <c r="AU725" s="94"/>
      <c r="AV725" s="182"/>
      <c r="AW725" s="182"/>
      <c r="AX725" s="182"/>
      <c r="AY725" s="94"/>
      <c r="AZ72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2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25" s="95"/>
      <c r="BC725" s="95"/>
      <c r="BD725" s="90" t="str">
        <f>IF(AND(Table1[[#This Row],[Residential]]=1,Table1[[#This Row],[Commercial]]=1),1,"")</f>
        <v/>
      </c>
      <c r="BE725" s="90" t="str">
        <f>CONCATENATE(IF(Table1[[#This Row],[Residential]]=1,"Residential, ",""),IF(Table1[[#This Row],[Commercial]]=1,"Commercial",""))</f>
        <v/>
      </c>
      <c r="BF725" s="94"/>
      <c r="BG725" s="94"/>
      <c r="BH725" s="94"/>
      <c r="BI725" s="94"/>
      <c r="BJ725" s="94"/>
      <c r="BK725" s="94"/>
      <c r="BL725" s="94"/>
      <c r="BM725" s="182"/>
      <c r="BN725" s="94"/>
      <c r="BO72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25" s="178"/>
      <c r="BQ725" s="120"/>
      <c r="BR725" s="132"/>
      <c r="BS725" s="120"/>
      <c r="BT725" s="175"/>
      <c r="BU725" s="175"/>
      <c r="BV725" s="175"/>
      <c r="BW725" s="121"/>
      <c r="BX725" s="121"/>
      <c r="BY725" s="121"/>
      <c r="BZ725" s="227"/>
      <c r="CA72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25" s="48">
        <f>COUNTIF(Table1[[#This Row],[Validity]:[Alignment with NCC (Yes=1,No=0)]],"N/A")</f>
        <v>0</v>
      </c>
      <c r="CC725" s="48">
        <f>IF(ISERROR(Table1[[#This Row],[Total Quality Score (out of 10)]]/(4-Table1[[#This Row],[N/A Count]])),0,Table1[[#This Row],[Total Quality Score (out of 10)]]/(4-Table1[[#This Row],[N/A Count]]))</f>
        <v>0</v>
      </c>
      <c r="CD725" s="106"/>
      <c r="CE725" s="106"/>
      <c r="CF725" s="172" t="str">
        <f>IF(SUM(Table1[[#This Row],[Multiple]:[Level (all)62]])&lt;1,IF(Table1[[#This Row],[General]]=1,1,""),"")</f>
        <v/>
      </c>
      <c r="CG725" s="172" t="str">
        <f>IF(SUM(Table1[[#This Row],[Multiple]:[Level (all)62]])&lt;1,IF(Table1[[#This Row],[Beginner]]=1,1,""),"")</f>
        <v/>
      </c>
      <c r="CH725" s="171" t="str">
        <f>IF(SUM(Table1[[#This Row],[Multiple]:[Level (all)62]])&lt;1,IF(Table1[[#This Row],[Intermediate]]=1,1,""),"")</f>
        <v/>
      </c>
      <c r="CI725" s="171" t="str">
        <f>IF(SUM(Table1[[#This Row],[Multiple]:[Level (all)62]])&lt;1,IF(Table1[[#This Row],[Advanced]]=1,1,""),"")</f>
        <v/>
      </c>
      <c r="CJ725" s="171" t="str">
        <f>IF(AND(SUM(Table1[[#This Row],[General]:[Advanced]])&lt;4,SUM(Table1[[#This Row],[General]:[Advanced]])&gt;1),1,"")</f>
        <v/>
      </c>
      <c r="CK725" s="171" t="str">
        <f>Table1[[#This Row],[Level (all)]]</f>
        <v/>
      </c>
      <c r="CL725" s="171" t="str">
        <f>IF(Table1[[#This Row],[Multiple audience]]&lt;&gt;1,IF(Table1[[#This Row],[General Audience]]=1,1,""),"")</f>
        <v/>
      </c>
      <c r="CM725" s="171" t="str">
        <f>IF(Table1[[#This Row],[Multiple audience]]&lt;&gt;1,IF(Table1[[#This Row],[Planners / Designers ]]=1,1,""),"")</f>
        <v/>
      </c>
      <c r="CN725" s="171" t="str">
        <f>IF(Table1[[#This Row],[Multiple audience]]&lt;&gt;1,IF(Table1[[#This Row],[Regulatory Assessors]]=1,1,""),"")</f>
        <v/>
      </c>
      <c r="CO725" s="171" t="str">
        <f>IF(Table1[[#This Row],[Multiple audience]]&lt;&gt;1,IF(Table1[[#This Row],[Builders / Management]]=1,1,""),"")</f>
        <v/>
      </c>
      <c r="CP725" s="171" t="str">
        <f>IF(Table1[[#This Row],[Multiple audience]]&lt;&gt;1,IF(Table1[[#This Row],[Energy / Sus Assessors]]=1,1,""),"")</f>
        <v/>
      </c>
      <c r="CQ725" s="171" t="str">
        <f>IF(Table1[[#This Row],[Multiple audience]]&lt;&gt;1,IF(Table1[[#This Row],[Semi-skilled]]=1,1,""),"")</f>
        <v/>
      </c>
      <c r="CR725" s="171" t="str">
        <f>IF(Table1[[#This Row],[Multiple audience]]&lt;&gt;1,IF(Table1[[#This Row],[Trades]]=1,1,""),"")</f>
        <v/>
      </c>
      <c r="CS725" s="171" t="str">
        <f>IF(Table1[[#This Row],[Multiple audience]]&lt;&gt;1,IF(Table1[[#This Row],[Other]]=1,1,""),"")</f>
        <v/>
      </c>
      <c r="CT725" s="171" t="str">
        <f>IF(SUM(Table1[[#This Row],[General Audience]:[Other]])&gt;1,1,"")</f>
        <v/>
      </c>
      <c r="CU725" s="171" t="str">
        <f>IF(Table1[[#This Row],[Various  ]]&lt;&gt;1,IF(Table1[[#This Row],[Calculator / Software]]=1,1,""),"")</f>
        <v/>
      </c>
      <c r="CV725" s="171" t="str">
        <f>IF(Table1[[#This Row],[Various  ]]&lt;&gt;1,IF(Table1[[#This Row],[Information  ]]=1,1,""),"")</f>
        <v/>
      </c>
      <c r="CW725" s="171" t="str">
        <f>IF(Table1[[#This Row],[Various  ]]&lt;&gt;1,IF(Table1[[#This Row],[Interactive Tool]]=1,1,""),"")</f>
        <v/>
      </c>
      <c r="CX725" s="171" t="str">
        <f>IF(Table1[[#This Row],[Various  ]]&lt;&gt;1,IF(Table1[[#This Row],[Technical Specifications]]=1,1,""),"")</f>
        <v/>
      </c>
      <c r="CY725" s="171" t="str">
        <f>IF(Table1[[#This Row],[Various  ]]&lt;&gt;1,IF(Table1[[#This Row],[Training Resources]]=1,1,""),"")</f>
        <v/>
      </c>
      <c r="CZ725" s="171" t="str">
        <f>IF(Table1[[#This Row],[Various  ]]&lt;&gt;1,IF(Table1[[#This Row],[Toolbox]]=1,1,""),"")</f>
        <v/>
      </c>
      <c r="DA725" s="169" t="str">
        <f>IF(Table1[[#This Row],[Various  ]]&lt;&gt;1,IF(Table1[[#This Row],[Video]]=1,1,""),"")</f>
        <v/>
      </c>
      <c r="DB725" s="169" t="str">
        <f>IF(Table1[[#This Row],[Various  ]]&lt;&gt;1,IF(Table1[[#This Row],[Case study]]=1,1,""),"")</f>
        <v/>
      </c>
      <c r="DC725" s="169" t="str">
        <f>IF(Table1[[#This Row],[Various  ]]&lt;&gt;1,IF(Table1[[#This Row],[Other   ]]=1,1,""),"")</f>
        <v/>
      </c>
      <c r="DD725" s="169" t="str">
        <f>IF(Table1[[#This Row],[Various  ]]&lt;&gt;1,IF(Table1[[#This Row],[Standards]]=1,1,""),"")</f>
        <v/>
      </c>
      <c r="DE725" s="169" t="str">
        <f>IF(Table1[[#This Row],[Various]]=1,1,IF(SUM(Table1[[#This Row],[Calculator / Software]:[Standards]])&gt;1,1,""))</f>
        <v/>
      </c>
      <c r="DF725" s="169" t="str">
        <f>IF(Table1[[#This Row],[Multiple NCC links]]&lt;&gt;1,IF(Table1[[#This Row],[Design]]=1,1,""),"")</f>
        <v/>
      </c>
      <c r="DG725" s="169" t="str">
        <f>IF(Table1[[#This Row],[Multiple NCC links]]&lt;&gt;1,IF(Table1[[#This Row],[Assessment / Verification]]=1,1,""),"")</f>
        <v/>
      </c>
      <c r="DH725" s="169" t="str">
        <f>IF(Table1[[#This Row],[Multiple NCC links]]&lt;&gt;1,IF(Table1[[#This Row],[Climate Specific ]]=1,1,""),"")</f>
        <v/>
      </c>
      <c r="DI725" s="169" t="str">
        <f>IF(Table1[[#This Row],[Multiple NCC links]]&lt;&gt;1,IF(Table1[[#This Row],[Alterations / Additions]]=1,1,""),"")</f>
        <v/>
      </c>
      <c r="DJ725" s="169" t="str">
        <f>IF(Table1[[#This Row],[Multiple NCC links]]&lt;&gt;1,IF(Table1[[#This Row],[Glazing]]=1,1,""),"")</f>
        <v/>
      </c>
      <c r="DK725" s="169" t="str">
        <f>IF(Table1[[#This Row],[Multiple NCC links]]&lt;&gt;1,IF(Table1[[#This Row],[Building Fabric / Thermal / Sealing]]=1,1,""),"")</f>
        <v/>
      </c>
      <c r="DL725" s="169" t="str">
        <f>IF(Table1[[#This Row],[Multiple NCC links]]&lt;&gt;1,IF(Table1[[#This Row],[Lighting]]=1,1,""),"")</f>
        <v/>
      </c>
      <c r="DM725" s="169" t="str">
        <f>IF(Table1[[#This Row],[Multiple NCC links]]&lt;&gt;1,IF(Table1[[#This Row],[HVAC]]=1,1,""),"")</f>
        <v/>
      </c>
      <c r="DN725" s="169" t="str">
        <f>IF(Table1[[#This Row],[Multiple NCC links]]&lt;&gt;1,IF(Table1[[#This Row],[Services]]=1,1,""),"")</f>
        <v/>
      </c>
      <c r="DO725" s="169" t="str">
        <f>IF(Table1[[#This Row],[Multiple NCC links]]&lt;&gt;1,IF(Table1[[#This Row],[Maintenance &amp; Monitoring]]=1,1,""),"")</f>
        <v/>
      </c>
      <c r="DP725" s="169" t="str">
        <f>IF(Table1[[#This Row],[Multiple NCC links]]&lt;&gt;1,IF(Table1[[#This Row],[Hand over / Operations]]=1,1,""),"")</f>
        <v/>
      </c>
      <c r="DQ725" s="169" t="str">
        <f>IF(Table1[[#This Row],[Multiple NCC links]]&lt;&gt;1,IF(Table1[[#This Row],[As built assessment]]=1,1,""),"")</f>
        <v/>
      </c>
      <c r="DR725" s="169" t="str">
        <f>IF(Table1[[#This Row],[Multiple NCC links]]&lt;&gt;1,IF(Table1[[#This Row],[Beyond compliance]]=1,1,""),"")</f>
        <v/>
      </c>
      <c r="DS725" s="169" t="str">
        <f>IF(SUM(Table1[[#This Row],[Design]:[Beyond compliance]])&gt;1,1,"")</f>
        <v/>
      </c>
      <c r="DT725" s="169" t="str">
        <f>IF(Table1[[#This Row],[Both Residential &amp; Commercial4]]&lt;&gt;1,IF(Table1[[#This Row],[Residential]]=1,1,""),"")</f>
        <v/>
      </c>
      <c r="DU725" s="169" t="str">
        <f>IF(Table1[[#This Row],[Both Residential &amp; Commercial4]]&lt;&gt;1,IF(Table1[[#This Row],[Commercial]]=1,1,""),"")</f>
        <v/>
      </c>
      <c r="DV725" s="169" t="str">
        <f>Table1[[#This Row],[Residential &amp; Commercial]]</f>
        <v/>
      </c>
      <c r="DW725" s="169"/>
    </row>
    <row r="726" spans="1:127" s="49" customFormat="1" ht="20.25" thickTop="1" thickBot="1" x14ac:dyDescent="0.35">
      <c r="A726" s="97"/>
      <c r="B726" s="97"/>
      <c r="C726" s="88"/>
      <c r="D726" s="88"/>
      <c r="E726" s="176"/>
      <c r="F726" s="176"/>
      <c r="G726" s="176"/>
      <c r="H726" s="176"/>
      <c r="I726" s="90" t="str">
        <f>IF(AND(Table1[[#This Row],[General]]=1,Table1[[#This Row],[Beginner]]=1,Table1[[#This Row],[Intermediate]]=1,Table1[[#This Row],[Advanced]]=1),1,"")</f>
        <v/>
      </c>
      <c r="J726" s="90" t="str">
        <f>CONCATENATE(IF(Table1[[#This Row],[General]]=1,"General, ",""), IF(Table1[[#This Row],[Beginner]]=1,"Beginner, ",""),IF(Table1[[#This Row],[Intermediate]]=1,"Intermediate, ",""), IF(Table1[[#This Row],[Advanced]]=1,"Advanced",""))</f>
        <v/>
      </c>
      <c r="K726" s="91"/>
      <c r="L726" s="179"/>
      <c r="M726" s="91"/>
      <c r="N726" s="91"/>
      <c r="O726" s="159"/>
      <c r="P726" s="91"/>
      <c r="Q726" s="91"/>
      <c r="R726" s="91"/>
      <c r="S72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26" s="102"/>
      <c r="U726" s="102"/>
      <c r="V726" s="240"/>
      <c r="W726" s="240"/>
      <c r="X726" s="102"/>
      <c r="Y726" s="102"/>
      <c r="Z726" s="102"/>
      <c r="AA726" s="102"/>
      <c r="AB726" s="102"/>
      <c r="AC726" s="102"/>
      <c r="AD726" s="102"/>
      <c r="AE726" s="102"/>
      <c r="AF726" s="102"/>
      <c r="AG72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26" s="103"/>
      <c r="AI726" s="103"/>
      <c r="AJ726" s="103"/>
      <c r="AK726" s="74" t="str">
        <f>CONCATENATE(IF(Table1[[#This Row],[Digital]]=1,"Digital, ",""),IF(Table1[[#This Row],[Face to Face]]=1,"Face to face, ",""),IF(Table1[[#This Row],[Blended]]=1,"Blended",""))</f>
        <v/>
      </c>
      <c r="AL726" s="99"/>
      <c r="AM726" s="104"/>
      <c r="AN726" s="130"/>
      <c r="AO726" s="94"/>
      <c r="AP726" s="182"/>
      <c r="AQ726" s="94"/>
      <c r="AR726" s="94"/>
      <c r="AS726" s="94"/>
      <c r="AT726" s="94"/>
      <c r="AU726" s="94"/>
      <c r="AV726" s="182"/>
      <c r="AW726" s="182"/>
      <c r="AX726" s="182"/>
      <c r="AY726" s="94"/>
      <c r="AZ72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2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26" s="95"/>
      <c r="BC726" s="95"/>
      <c r="BD726" s="90" t="str">
        <f>IF(AND(Table1[[#This Row],[Residential]]=1,Table1[[#This Row],[Commercial]]=1),1,"")</f>
        <v/>
      </c>
      <c r="BE726" s="90" t="str">
        <f>CONCATENATE(IF(Table1[[#This Row],[Residential]]=1,"Residential, ",""),IF(Table1[[#This Row],[Commercial]]=1,"Commercial",""))</f>
        <v/>
      </c>
      <c r="BF726" s="94"/>
      <c r="BG726" s="94"/>
      <c r="BH726" s="94"/>
      <c r="BI726" s="94"/>
      <c r="BJ726" s="94"/>
      <c r="BK726" s="94"/>
      <c r="BL726" s="94"/>
      <c r="BM726" s="182"/>
      <c r="BN726" s="94"/>
      <c r="BO72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26" s="178"/>
      <c r="BQ726" s="120"/>
      <c r="BR726" s="132"/>
      <c r="BS726" s="120"/>
      <c r="BT726" s="175"/>
      <c r="BU726" s="175"/>
      <c r="BV726" s="175"/>
      <c r="BW726" s="121"/>
      <c r="BX726" s="121"/>
      <c r="BY726" s="121"/>
      <c r="BZ726" s="227"/>
      <c r="CA72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26" s="48">
        <f>COUNTIF(Table1[[#This Row],[Validity]:[Alignment with NCC (Yes=1,No=0)]],"N/A")</f>
        <v>0</v>
      </c>
      <c r="CC726" s="48">
        <f>IF(ISERROR(Table1[[#This Row],[Total Quality Score (out of 10)]]/(4-Table1[[#This Row],[N/A Count]])),0,Table1[[#This Row],[Total Quality Score (out of 10)]]/(4-Table1[[#This Row],[N/A Count]]))</f>
        <v>0</v>
      </c>
      <c r="CD726" s="106"/>
      <c r="CE726" s="106"/>
      <c r="CF726" s="172" t="str">
        <f>IF(SUM(Table1[[#This Row],[Multiple]:[Level (all)62]])&lt;1,IF(Table1[[#This Row],[General]]=1,1,""),"")</f>
        <v/>
      </c>
      <c r="CG726" s="172" t="str">
        <f>IF(SUM(Table1[[#This Row],[Multiple]:[Level (all)62]])&lt;1,IF(Table1[[#This Row],[Beginner]]=1,1,""),"")</f>
        <v/>
      </c>
      <c r="CH726" s="171" t="str">
        <f>IF(SUM(Table1[[#This Row],[Multiple]:[Level (all)62]])&lt;1,IF(Table1[[#This Row],[Intermediate]]=1,1,""),"")</f>
        <v/>
      </c>
      <c r="CI726" s="171" t="str">
        <f>IF(SUM(Table1[[#This Row],[Multiple]:[Level (all)62]])&lt;1,IF(Table1[[#This Row],[Advanced]]=1,1,""),"")</f>
        <v/>
      </c>
      <c r="CJ726" s="171" t="str">
        <f>IF(AND(SUM(Table1[[#This Row],[General]:[Advanced]])&lt;4,SUM(Table1[[#This Row],[General]:[Advanced]])&gt;1),1,"")</f>
        <v/>
      </c>
      <c r="CK726" s="171" t="str">
        <f>Table1[[#This Row],[Level (all)]]</f>
        <v/>
      </c>
      <c r="CL726" s="171" t="str">
        <f>IF(Table1[[#This Row],[Multiple audience]]&lt;&gt;1,IF(Table1[[#This Row],[General Audience]]=1,1,""),"")</f>
        <v/>
      </c>
      <c r="CM726" s="171" t="str">
        <f>IF(Table1[[#This Row],[Multiple audience]]&lt;&gt;1,IF(Table1[[#This Row],[Planners / Designers ]]=1,1,""),"")</f>
        <v/>
      </c>
      <c r="CN726" s="171" t="str">
        <f>IF(Table1[[#This Row],[Multiple audience]]&lt;&gt;1,IF(Table1[[#This Row],[Regulatory Assessors]]=1,1,""),"")</f>
        <v/>
      </c>
      <c r="CO726" s="171" t="str">
        <f>IF(Table1[[#This Row],[Multiple audience]]&lt;&gt;1,IF(Table1[[#This Row],[Builders / Management]]=1,1,""),"")</f>
        <v/>
      </c>
      <c r="CP726" s="171" t="str">
        <f>IF(Table1[[#This Row],[Multiple audience]]&lt;&gt;1,IF(Table1[[#This Row],[Energy / Sus Assessors]]=1,1,""),"")</f>
        <v/>
      </c>
      <c r="CQ726" s="171" t="str">
        <f>IF(Table1[[#This Row],[Multiple audience]]&lt;&gt;1,IF(Table1[[#This Row],[Semi-skilled]]=1,1,""),"")</f>
        <v/>
      </c>
      <c r="CR726" s="171" t="str">
        <f>IF(Table1[[#This Row],[Multiple audience]]&lt;&gt;1,IF(Table1[[#This Row],[Trades]]=1,1,""),"")</f>
        <v/>
      </c>
      <c r="CS726" s="171" t="str">
        <f>IF(Table1[[#This Row],[Multiple audience]]&lt;&gt;1,IF(Table1[[#This Row],[Other]]=1,1,""),"")</f>
        <v/>
      </c>
      <c r="CT726" s="171" t="str">
        <f>IF(SUM(Table1[[#This Row],[General Audience]:[Other]])&gt;1,1,"")</f>
        <v/>
      </c>
      <c r="CU726" s="171" t="str">
        <f>IF(Table1[[#This Row],[Various  ]]&lt;&gt;1,IF(Table1[[#This Row],[Calculator / Software]]=1,1,""),"")</f>
        <v/>
      </c>
      <c r="CV726" s="171" t="str">
        <f>IF(Table1[[#This Row],[Various  ]]&lt;&gt;1,IF(Table1[[#This Row],[Information  ]]=1,1,""),"")</f>
        <v/>
      </c>
      <c r="CW726" s="171" t="str">
        <f>IF(Table1[[#This Row],[Various  ]]&lt;&gt;1,IF(Table1[[#This Row],[Interactive Tool]]=1,1,""),"")</f>
        <v/>
      </c>
      <c r="CX726" s="171" t="str">
        <f>IF(Table1[[#This Row],[Various  ]]&lt;&gt;1,IF(Table1[[#This Row],[Technical Specifications]]=1,1,""),"")</f>
        <v/>
      </c>
      <c r="CY726" s="171" t="str">
        <f>IF(Table1[[#This Row],[Various  ]]&lt;&gt;1,IF(Table1[[#This Row],[Training Resources]]=1,1,""),"")</f>
        <v/>
      </c>
      <c r="CZ726" s="171" t="str">
        <f>IF(Table1[[#This Row],[Various  ]]&lt;&gt;1,IF(Table1[[#This Row],[Toolbox]]=1,1,""),"")</f>
        <v/>
      </c>
      <c r="DA726" s="169" t="str">
        <f>IF(Table1[[#This Row],[Various  ]]&lt;&gt;1,IF(Table1[[#This Row],[Video]]=1,1,""),"")</f>
        <v/>
      </c>
      <c r="DB726" s="169" t="str">
        <f>IF(Table1[[#This Row],[Various  ]]&lt;&gt;1,IF(Table1[[#This Row],[Case study]]=1,1,""),"")</f>
        <v/>
      </c>
      <c r="DC726" s="169" t="str">
        <f>IF(Table1[[#This Row],[Various  ]]&lt;&gt;1,IF(Table1[[#This Row],[Other   ]]=1,1,""),"")</f>
        <v/>
      </c>
      <c r="DD726" s="169" t="str">
        <f>IF(Table1[[#This Row],[Various  ]]&lt;&gt;1,IF(Table1[[#This Row],[Standards]]=1,1,""),"")</f>
        <v/>
      </c>
      <c r="DE726" s="169" t="str">
        <f>IF(Table1[[#This Row],[Various]]=1,1,IF(SUM(Table1[[#This Row],[Calculator / Software]:[Standards]])&gt;1,1,""))</f>
        <v/>
      </c>
      <c r="DF726" s="169" t="str">
        <f>IF(Table1[[#This Row],[Multiple NCC links]]&lt;&gt;1,IF(Table1[[#This Row],[Design]]=1,1,""),"")</f>
        <v/>
      </c>
      <c r="DG726" s="169" t="str">
        <f>IF(Table1[[#This Row],[Multiple NCC links]]&lt;&gt;1,IF(Table1[[#This Row],[Assessment / Verification]]=1,1,""),"")</f>
        <v/>
      </c>
      <c r="DH726" s="169" t="str">
        <f>IF(Table1[[#This Row],[Multiple NCC links]]&lt;&gt;1,IF(Table1[[#This Row],[Climate Specific ]]=1,1,""),"")</f>
        <v/>
      </c>
      <c r="DI726" s="169" t="str">
        <f>IF(Table1[[#This Row],[Multiple NCC links]]&lt;&gt;1,IF(Table1[[#This Row],[Alterations / Additions]]=1,1,""),"")</f>
        <v/>
      </c>
      <c r="DJ726" s="169" t="str">
        <f>IF(Table1[[#This Row],[Multiple NCC links]]&lt;&gt;1,IF(Table1[[#This Row],[Glazing]]=1,1,""),"")</f>
        <v/>
      </c>
      <c r="DK726" s="169" t="str">
        <f>IF(Table1[[#This Row],[Multiple NCC links]]&lt;&gt;1,IF(Table1[[#This Row],[Building Fabric / Thermal / Sealing]]=1,1,""),"")</f>
        <v/>
      </c>
      <c r="DL726" s="169" t="str">
        <f>IF(Table1[[#This Row],[Multiple NCC links]]&lt;&gt;1,IF(Table1[[#This Row],[Lighting]]=1,1,""),"")</f>
        <v/>
      </c>
      <c r="DM726" s="169" t="str">
        <f>IF(Table1[[#This Row],[Multiple NCC links]]&lt;&gt;1,IF(Table1[[#This Row],[HVAC]]=1,1,""),"")</f>
        <v/>
      </c>
      <c r="DN726" s="169" t="str">
        <f>IF(Table1[[#This Row],[Multiple NCC links]]&lt;&gt;1,IF(Table1[[#This Row],[Services]]=1,1,""),"")</f>
        <v/>
      </c>
      <c r="DO726" s="169" t="str">
        <f>IF(Table1[[#This Row],[Multiple NCC links]]&lt;&gt;1,IF(Table1[[#This Row],[Maintenance &amp; Monitoring]]=1,1,""),"")</f>
        <v/>
      </c>
      <c r="DP726" s="169" t="str">
        <f>IF(Table1[[#This Row],[Multiple NCC links]]&lt;&gt;1,IF(Table1[[#This Row],[Hand over / Operations]]=1,1,""),"")</f>
        <v/>
      </c>
      <c r="DQ726" s="169" t="str">
        <f>IF(Table1[[#This Row],[Multiple NCC links]]&lt;&gt;1,IF(Table1[[#This Row],[As built assessment]]=1,1,""),"")</f>
        <v/>
      </c>
      <c r="DR726" s="169" t="str">
        <f>IF(Table1[[#This Row],[Multiple NCC links]]&lt;&gt;1,IF(Table1[[#This Row],[Beyond compliance]]=1,1,""),"")</f>
        <v/>
      </c>
      <c r="DS726" s="169" t="str">
        <f>IF(SUM(Table1[[#This Row],[Design]:[Beyond compliance]])&gt;1,1,"")</f>
        <v/>
      </c>
      <c r="DT726" s="169" t="str">
        <f>IF(Table1[[#This Row],[Both Residential &amp; Commercial4]]&lt;&gt;1,IF(Table1[[#This Row],[Residential]]=1,1,""),"")</f>
        <v/>
      </c>
      <c r="DU726" s="169" t="str">
        <f>IF(Table1[[#This Row],[Both Residential &amp; Commercial4]]&lt;&gt;1,IF(Table1[[#This Row],[Commercial]]=1,1,""),"")</f>
        <v/>
      </c>
      <c r="DV726" s="169" t="str">
        <f>Table1[[#This Row],[Residential &amp; Commercial]]</f>
        <v/>
      </c>
      <c r="DW726" s="169"/>
    </row>
    <row r="727" spans="1:127" s="49" customFormat="1" ht="20.25" thickTop="1" thickBot="1" x14ac:dyDescent="0.35">
      <c r="A727" s="97"/>
      <c r="B727" s="97"/>
      <c r="C727" s="88"/>
      <c r="D727" s="88"/>
      <c r="E727" s="176"/>
      <c r="F727" s="176"/>
      <c r="G727" s="176"/>
      <c r="H727" s="176"/>
      <c r="I727" s="90" t="str">
        <f>IF(AND(Table1[[#This Row],[General]]=1,Table1[[#This Row],[Beginner]]=1,Table1[[#This Row],[Intermediate]]=1,Table1[[#This Row],[Advanced]]=1),1,"")</f>
        <v/>
      </c>
      <c r="J727" s="90" t="str">
        <f>CONCATENATE(IF(Table1[[#This Row],[General]]=1,"General, ",""), IF(Table1[[#This Row],[Beginner]]=1,"Beginner, ",""),IF(Table1[[#This Row],[Intermediate]]=1,"Intermediate, ",""), IF(Table1[[#This Row],[Advanced]]=1,"Advanced",""))</f>
        <v/>
      </c>
      <c r="K727" s="91"/>
      <c r="L727" s="179"/>
      <c r="M727" s="91"/>
      <c r="N727" s="91"/>
      <c r="O727" s="159"/>
      <c r="P727" s="91"/>
      <c r="Q727" s="91"/>
      <c r="R727" s="91"/>
      <c r="S72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27" s="102"/>
      <c r="U727" s="102"/>
      <c r="V727" s="240"/>
      <c r="W727" s="240"/>
      <c r="X727" s="102"/>
      <c r="Y727" s="102"/>
      <c r="Z727" s="102"/>
      <c r="AA727" s="102"/>
      <c r="AB727" s="102"/>
      <c r="AC727" s="102"/>
      <c r="AD727" s="102"/>
      <c r="AE727" s="102"/>
      <c r="AF727" s="102"/>
      <c r="AG72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27" s="103"/>
      <c r="AI727" s="103"/>
      <c r="AJ727" s="103"/>
      <c r="AK727" s="74" t="str">
        <f>CONCATENATE(IF(Table1[[#This Row],[Digital]]=1,"Digital, ",""),IF(Table1[[#This Row],[Face to Face]]=1,"Face to face, ",""),IF(Table1[[#This Row],[Blended]]=1,"Blended",""))</f>
        <v/>
      </c>
      <c r="AL727" s="99"/>
      <c r="AM727" s="104"/>
      <c r="AN727" s="130"/>
      <c r="AO727" s="94"/>
      <c r="AP727" s="182"/>
      <c r="AQ727" s="94"/>
      <c r="AR727" s="94"/>
      <c r="AS727" s="94"/>
      <c r="AT727" s="94"/>
      <c r="AU727" s="94"/>
      <c r="AV727" s="182"/>
      <c r="AW727" s="182"/>
      <c r="AX727" s="182"/>
      <c r="AY727" s="94"/>
      <c r="AZ72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2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27" s="95"/>
      <c r="BC727" s="95"/>
      <c r="BD727" s="90" t="str">
        <f>IF(AND(Table1[[#This Row],[Residential]]=1,Table1[[#This Row],[Commercial]]=1),1,"")</f>
        <v/>
      </c>
      <c r="BE727" s="90" t="str">
        <f>CONCATENATE(IF(Table1[[#This Row],[Residential]]=1,"Residential, ",""),IF(Table1[[#This Row],[Commercial]]=1,"Commercial",""))</f>
        <v/>
      </c>
      <c r="BF727" s="94"/>
      <c r="BG727" s="94"/>
      <c r="BH727" s="94"/>
      <c r="BI727" s="94"/>
      <c r="BJ727" s="94"/>
      <c r="BK727" s="94"/>
      <c r="BL727" s="94"/>
      <c r="BM727" s="182"/>
      <c r="BN727" s="94"/>
      <c r="BO72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27" s="178"/>
      <c r="BQ727" s="120"/>
      <c r="BR727" s="132"/>
      <c r="BS727" s="120"/>
      <c r="BT727" s="175"/>
      <c r="BU727" s="175"/>
      <c r="BV727" s="175"/>
      <c r="BW727" s="121"/>
      <c r="BX727" s="121"/>
      <c r="BY727" s="121"/>
      <c r="BZ727" s="227"/>
      <c r="CA72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27" s="48">
        <f>COUNTIF(Table1[[#This Row],[Validity]:[Alignment with NCC (Yes=1,No=0)]],"N/A")</f>
        <v>0</v>
      </c>
      <c r="CC727" s="48">
        <f>IF(ISERROR(Table1[[#This Row],[Total Quality Score (out of 10)]]/(4-Table1[[#This Row],[N/A Count]])),0,Table1[[#This Row],[Total Quality Score (out of 10)]]/(4-Table1[[#This Row],[N/A Count]]))</f>
        <v>0</v>
      </c>
      <c r="CD727" s="106"/>
      <c r="CE727" s="106"/>
      <c r="CF727" s="172" t="str">
        <f>IF(SUM(Table1[[#This Row],[Multiple]:[Level (all)62]])&lt;1,IF(Table1[[#This Row],[General]]=1,1,""),"")</f>
        <v/>
      </c>
      <c r="CG727" s="172" t="str">
        <f>IF(SUM(Table1[[#This Row],[Multiple]:[Level (all)62]])&lt;1,IF(Table1[[#This Row],[Beginner]]=1,1,""),"")</f>
        <v/>
      </c>
      <c r="CH727" s="171" t="str">
        <f>IF(SUM(Table1[[#This Row],[Multiple]:[Level (all)62]])&lt;1,IF(Table1[[#This Row],[Intermediate]]=1,1,""),"")</f>
        <v/>
      </c>
      <c r="CI727" s="171" t="str">
        <f>IF(SUM(Table1[[#This Row],[Multiple]:[Level (all)62]])&lt;1,IF(Table1[[#This Row],[Advanced]]=1,1,""),"")</f>
        <v/>
      </c>
      <c r="CJ727" s="171" t="str">
        <f>IF(AND(SUM(Table1[[#This Row],[General]:[Advanced]])&lt;4,SUM(Table1[[#This Row],[General]:[Advanced]])&gt;1),1,"")</f>
        <v/>
      </c>
      <c r="CK727" s="171" t="str">
        <f>Table1[[#This Row],[Level (all)]]</f>
        <v/>
      </c>
      <c r="CL727" s="171" t="str">
        <f>IF(Table1[[#This Row],[Multiple audience]]&lt;&gt;1,IF(Table1[[#This Row],[General Audience]]=1,1,""),"")</f>
        <v/>
      </c>
      <c r="CM727" s="171" t="str">
        <f>IF(Table1[[#This Row],[Multiple audience]]&lt;&gt;1,IF(Table1[[#This Row],[Planners / Designers ]]=1,1,""),"")</f>
        <v/>
      </c>
      <c r="CN727" s="171" t="str">
        <f>IF(Table1[[#This Row],[Multiple audience]]&lt;&gt;1,IF(Table1[[#This Row],[Regulatory Assessors]]=1,1,""),"")</f>
        <v/>
      </c>
      <c r="CO727" s="171" t="str">
        <f>IF(Table1[[#This Row],[Multiple audience]]&lt;&gt;1,IF(Table1[[#This Row],[Builders / Management]]=1,1,""),"")</f>
        <v/>
      </c>
      <c r="CP727" s="171" t="str">
        <f>IF(Table1[[#This Row],[Multiple audience]]&lt;&gt;1,IF(Table1[[#This Row],[Energy / Sus Assessors]]=1,1,""),"")</f>
        <v/>
      </c>
      <c r="CQ727" s="171" t="str">
        <f>IF(Table1[[#This Row],[Multiple audience]]&lt;&gt;1,IF(Table1[[#This Row],[Semi-skilled]]=1,1,""),"")</f>
        <v/>
      </c>
      <c r="CR727" s="171" t="str">
        <f>IF(Table1[[#This Row],[Multiple audience]]&lt;&gt;1,IF(Table1[[#This Row],[Trades]]=1,1,""),"")</f>
        <v/>
      </c>
      <c r="CS727" s="171" t="str">
        <f>IF(Table1[[#This Row],[Multiple audience]]&lt;&gt;1,IF(Table1[[#This Row],[Other]]=1,1,""),"")</f>
        <v/>
      </c>
      <c r="CT727" s="171" t="str">
        <f>IF(SUM(Table1[[#This Row],[General Audience]:[Other]])&gt;1,1,"")</f>
        <v/>
      </c>
      <c r="CU727" s="171" t="str">
        <f>IF(Table1[[#This Row],[Various  ]]&lt;&gt;1,IF(Table1[[#This Row],[Calculator / Software]]=1,1,""),"")</f>
        <v/>
      </c>
      <c r="CV727" s="171" t="str">
        <f>IF(Table1[[#This Row],[Various  ]]&lt;&gt;1,IF(Table1[[#This Row],[Information  ]]=1,1,""),"")</f>
        <v/>
      </c>
      <c r="CW727" s="171" t="str">
        <f>IF(Table1[[#This Row],[Various  ]]&lt;&gt;1,IF(Table1[[#This Row],[Interactive Tool]]=1,1,""),"")</f>
        <v/>
      </c>
      <c r="CX727" s="171" t="str">
        <f>IF(Table1[[#This Row],[Various  ]]&lt;&gt;1,IF(Table1[[#This Row],[Technical Specifications]]=1,1,""),"")</f>
        <v/>
      </c>
      <c r="CY727" s="171" t="str">
        <f>IF(Table1[[#This Row],[Various  ]]&lt;&gt;1,IF(Table1[[#This Row],[Training Resources]]=1,1,""),"")</f>
        <v/>
      </c>
      <c r="CZ727" s="171" t="str">
        <f>IF(Table1[[#This Row],[Various  ]]&lt;&gt;1,IF(Table1[[#This Row],[Toolbox]]=1,1,""),"")</f>
        <v/>
      </c>
      <c r="DA727" s="169" t="str">
        <f>IF(Table1[[#This Row],[Various  ]]&lt;&gt;1,IF(Table1[[#This Row],[Video]]=1,1,""),"")</f>
        <v/>
      </c>
      <c r="DB727" s="169" t="str">
        <f>IF(Table1[[#This Row],[Various  ]]&lt;&gt;1,IF(Table1[[#This Row],[Case study]]=1,1,""),"")</f>
        <v/>
      </c>
      <c r="DC727" s="169" t="str">
        <f>IF(Table1[[#This Row],[Various  ]]&lt;&gt;1,IF(Table1[[#This Row],[Other   ]]=1,1,""),"")</f>
        <v/>
      </c>
      <c r="DD727" s="169" t="str">
        <f>IF(Table1[[#This Row],[Various  ]]&lt;&gt;1,IF(Table1[[#This Row],[Standards]]=1,1,""),"")</f>
        <v/>
      </c>
      <c r="DE727" s="169" t="str">
        <f>IF(Table1[[#This Row],[Various]]=1,1,IF(SUM(Table1[[#This Row],[Calculator / Software]:[Standards]])&gt;1,1,""))</f>
        <v/>
      </c>
      <c r="DF727" s="169" t="str">
        <f>IF(Table1[[#This Row],[Multiple NCC links]]&lt;&gt;1,IF(Table1[[#This Row],[Design]]=1,1,""),"")</f>
        <v/>
      </c>
      <c r="DG727" s="169" t="str">
        <f>IF(Table1[[#This Row],[Multiple NCC links]]&lt;&gt;1,IF(Table1[[#This Row],[Assessment / Verification]]=1,1,""),"")</f>
        <v/>
      </c>
      <c r="DH727" s="169" t="str">
        <f>IF(Table1[[#This Row],[Multiple NCC links]]&lt;&gt;1,IF(Table1[[#This Row],[Climate Specific ]]=1,1,""),"")</f>
        <v/>
      </c>
      <c r="DI727" s="169" t="str">
        <f>IF(Table1[[#This Row],[Multiple NCC links]]&lt;&gt;1,IF(Table1[[#This Row],[Alterations / Additions]]=1,1,""),"")</f>
        <v/>
      </c>
      <c r="DJ727" s="169" t="str">
        <f>IF(Table1[[#This Row],[Multiple NCC links]]&lt;&gt;1,IF(Table1[[#This Row],[Glazing]]=1,1,""),"")</f>
        <v/>
      </c>
      <c r="DK727" s="169" t="str">
        <f>IF(Table1[[#This Row],[Multiple NCC links]]&lt;&gt;1,IF(Table1[[#This Row],[Building Fabric / Thermal / Sealing]]=1,1,""),"")</f>
        <v/>
      </c>
      <c r="DL727" s="169" t="str">
        <f>IF(Table1[[#This Row],[Multiple NCC links]]&lt;&gt;1,IF(Table1[[#This Row],[Lighting]]=1,1,""),"")</f>
        <v/>
      </c>
      <c r="DM727" s="169" t="str">
        <f>IF(Table1[[#This Row],[Multiple NCC links]]&lt;&gt;1,IF(Table1[[#This Row],[HVAC]]=1,1,""),"")</f>
        <v/>
      </c>
      <c r="DN727" s="169" t="str">
        <f>IF(Table1[[#This Row],[Multiple NCC links]]&lt;&gt;1,IF(Table1[[#This Row],[Services]]=1,1,""),"")</f>
        <v/>
      </c>
      <c r="DO727" s="169" t="str">
        <f>IF(Table1[[#This Row],[Multiple NCC links]]&lt;&gt;1,IF(Table1[[#This Row],[Maintenance &amp; Monitoring]]=1,1,""),"")</f>
        <v/>
      </c>
      <c r="DP727" s="169" t="str">
        <f>IF(Table1[[#This Row],[Multiple NCC links]]&lt;&gt;1,IF(Table1[[#This Row],[Hand over / Operations]]=1,1,""),"")</f>
        <v/>
      </c>
      <c r="DQ727" s="169" t="str">
        <f>IF(Table1[[#This Row],[Multiple NCC links]]&lt;&gt;1,IF(Table1[[#This Row],[As built assessment]]=1,1,""),"")</f>
        <v/>
      </c>
      <c r="DR727" s="169" t="str">
        <f>IF(Table1[[#This Row],[Multiple NCC links]]&lt;&gt;1,IF(Table1[[#This Row],[Beyond compliance]]=1,1,""),"")</f>
        <v/>
      </c>
      <c r="DS727" s="169" t="str">
        <f>IF(SUM(Table1[[#This Row],[Design]:[Beyond compliance]])&gt;1,1,"")</f>
        <v/>
      </c>
      <c r="DT727" s="169" t="str">
        <f>IF(Table1[[#This Row],[Both Residential &amp; Commercial4]]&lt;&gt;1,IF(Table1[[#This Row],[Residential]]=1,1,""),"")</f>
        <v/>
      </c>
      <c r="DU727" s="169" t="str">
        <f>IF(Table1[[#This Row],[Both Residential &amp; Commercial4]]&lt;&gt;1,IF(Table1[[#This Row],[Commercial]]=1,1,""),"")</f>
        <v/>
      </c>
      <c r="DV727" s="169" t="str">
        <f>Table1[[#This Row],[Residential &amp; Commercial]]</f>
        <v/>
      </c>
      <c r="DW727" s="169"/>
    </row>
    <row r="728" spans="1:127" s="49" customFormat="1" ht="20.25" thickTop="1" thickBot="1" x14ac:dyDescent="0.35">
      <c r="A728" s="97"/>
      <c r="B728" s="97"/>
      <c r="C728" s="88"/>
      <c r="D728" s="88"/>
      <c r="E728" s="176"/>
      <c r="F728" s="176"/>
      <c r="G728" s="176"/>
      <c r="H728" s="176"/>
      <c r="I728" s="90" t="str">
        <f>IF(AND(Table1[[#This Row],[General]]=1,Table1[[#This Row],[Beginner]]=1,Table1[[#This Row],[Intermediate]]=1,Table1[[#This Row],[Advanced]]=1),1,"")</f>
        <v/>
      </c>
      <c r="J728" s="90" t="str">
        <f>CONCATENATE(IF(Table1[[#This Row],[General]]=1,"General, ",""), IF(Table1[[#This Row],[Beginner]]=1,"Beginner, ",""),IF(Table1[[#This Row],[Intermediate]]=1,"Intermediate, ",""), IF(Table1[[#This Row],[Advanced]]=1,"Advanced",""))</f>
        <v/>
      </c>
      <c r="K728" s="91"/>
      <c r="L728" s="179"/>
      <c r="M728" s="91"/>
      <c r="N728" s="91"/>
      <c r="O728" s="159"/>
      <c r="P728" s="91"/>
      <c r="Q728" s="91"/>
      <c r="R728" s="91"/>
      <c r="S72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28" s="102"/>
      <c r="U728" s="102"/>
      <c r="V728" s="240"/>
      <c r="W728" s="240"/>
      <c r="X728" s="102"/>
      <c r="Y728" s="102"/>
      <c r="Z728" s="102"/>
      <c r="AA728" s="102"/>
      <c r="AB728" s="102"/>
      <c r="AC728" s="102"/>
      <c r="AD728" s="102"/>
      <c r="AE728" s="102"/>
      <c r="AF728" s="102"/>
      <c r="AG72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28" s="103"/>
      <c r="AI728" s="103"/>
      <c r="AJ728" s="103"/>
      <c r="AK728" s="74" t="str">
        <f>CONCATENATE(IF(Table1[[#This Row],[Digital]]=1,"Digital, ",""),IF(Table1[[#This Row],[Face to Face]]=1,"Face to face, ",""),IF(Table1[[#This Row],[Blended]]=1,"Blended",""))</f>
        <v/>
      </c>
      <c r="AL728" s="99"/>
      <c r="AM728" s="104"/>
      <c r="AN728" s="130"/>
      <c r="AO728" s="94"/>
      <c r="AP728" s="182"/>
      <c r="AQ728" s="94"/>
      <c r="AR728" s="94"/>
      <c r="AS728" s="94"/>
      <c r="AT728" s="94"/>
      <c r="AU728" s="94"/>
      <c r="AV728" s="182"/>
      <c r="AW728" s="182"/>
      <c r="AX728" s="182"/>
      <c r="AY728" s="94"/>
      <c r="AZ72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2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28" s="95"/>
      <c r="BC728" s="95"/>
      <c r="BD728" s="90" t="str">
        <f>IF(AND(Table1[[#This Row],[Residential]]=1,Table1[[#This Row],[Commercial]]=1),1,"")</f>
        <v/>
      </c>
      <c r="BE728" s="90" t="str">
        <f>CONCATENATE(IF(Table1[[#This Row],[Residential]]=1,"Residential, ",""),IF(Table1[[#This Row],[Commercial]]=1,"Commercial",""))</f>
        <v/>
      </c>
      <c r="BF728" s="94"/>
      <c r="BG728" s="94"/>
      <c r="BH728" s="94"/>
      <c r="BI728" s="94"/>
      <c r="BJ728" s="94"/>
      <c r="BK728" s="94"/>
      <c r="BL728" s="94"/>
      <c r="BM728" s="182"/>
      <c r="BN728" s="94"/>
      <c r="BO72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28" s="178"/>
      <c r="BQ728" s="120"/>
      <c r="BR728" s="132"/>
      <c r="BS728" s="120"/>
      <c r="BT728" s="175"/>
      <c r="BU728" s="175"/>
      <c r="BV728" s="175"/>
      <c r="BW728" s="121"/>
      <c r="BX728" s="121"/>
      <c r="BY728" s="121"/>
      <c r="BZ728" s="227"/>
      <c r="CA72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28" s="48">
        <f>COUNTIF(Table1[[#This Row],[Validity]:[Alignment with NCC (Yes=1,No=0)]],"N/A")</f>
        <v>0</v>
      </c>
      <c r="CC728" s="48">
        <f>IF(ISERROR(Table1[[#This Row],[Total Quality Score (out of 10)]]/(4-Table1[[#This Row],[N/A Count]])),0,Table1[[#This Row],[Total Quality Score (out of 10)]]/(4-Table1[[#This Row],[N/A Count]]))</f>
        <v>0</v>
      </c>
      <c r="CD728" s="106"/>
      <c r="CE728" s="106"/>
      <c r="CF728" s="172" t="str">
        <f>IF(SUM(Table1[[#This Row],[Multiple]:[Level (all)62]])&lt;1,IF(Table1[[#This Row],[General]]=1,1,""),"")</f>
        <v/>
      </c>
      <c r="CG728" s="172" t="str">
        <f>IF(SUM(Table1[[#This Row],[Multiple]:[Level (all)62]])&lt;1,IF(Table1[[#This Row],[Beginner]]=1,1,""),"")</f>
        <v/>
      </c>
      <c r="CH728" s="171" t="str">
        <f>IF(SUM(Table1[[#This Row],[Multiple]:[Level (all)62]])&lt;1,IF(Table1[[#This Row],[Intermediate]]=1,1,""),"")</f>
        <v/>
      </c>
      <c r="CI728" s="171" t="str">
        <f>IF(SUM(Table1[[#This Row],[Multiple]:[Level (all)62]])&lt;1,IF(Table1[[#This Row],[Advanced]]=1,1,""),"")</f>
        <v/>
      </c>
      <c r="CJ728" s="171" t="str">
        <f>IF(AND(SUM(Table1[[#This Row],[General]:[Advanced]])&lt;4,SUM(Table1[[#This Row],[General]:[Advanced]])&gt;1),1,"")</f>
        <v/>
      </c>
      <c r="CK728" s="171" t="str">
        <f>Table1[[#This Row],[Level (all)]]</f>
        <v/>
      </c>
      <c r="CL728" s="171" t="str">
        <f>IF(Table1[[#This Row],[Multiple audience]]&lt;&gt;1,IF(Table1[[#This Row],[General Audience]]=1,1,""),"")</f>
        <v/>
      </c>
      <c r="CM728" s="171" t="str">
        <f>IF(Table1[[#This Row],[Multiple audience]]&lt;&gt;1,IF(Table1[[#This Row],[Planners / Designers ]]=1,1,""),"")</f>
        <v/>
      </c>
      <c r="CN728" s="171" t="str">
        <f>IF(Table1[[#This Row],[Multiple audience]]&lt;&gt;1,IF(Table1[[#This Row],[Regulatory Assessors]]=1,1,""),"")</f>
        <v/>
      </c>
      <c r="CO728" s="171" t="str">
        <f>IF(Table1[[#This Row],[Multiple audience]]&lt;&gt;1,IF(Table1[[#This Row],[Builders / Management]]=1,1,""),"")</f>
        <v/>
      </c>
      <c r="CP728" s="171" t="str">
        <f>IF(Table1[[#This Row],[Multiple audience]]&lt;&gt;1,IF(Table1[[#This Row],[Energy / Sus Assessors]]=1,1,""),"")</f>
        <v/>
      </c>
      <c r="CQ728" s="171" t="str">
        <f>IF(Table1[[#This Row],[Multiple audience]]&lt;&gt;1,IF(Table1[[#This Row],[Semi-skilled]]=1,1,""),"")</f>
        <v/>
      </c>
      <c r="CR728" s="171" t="str">
        <f>IF(Table1[[#This Row],[Multiple audience]]&lt;&gt;1,IF(Table1[[#This Row],[Trades]]=1,1,""),"")</f>
        <v/>
      </c>
      <c r="CS728" s="171" t="str">
        <f>IF(Table1[[#This Row],[Multiple audience]]&lt;&gt;1,IF(Table1[[#This Row],[Other]]=1,1,""),"")</f>
        <v/>
      </c>
      <c r="CT728" s="171" t="str">
        <f>IF(SUM(Table1[[#This Row],[General Audience]:[Other]])&gt;1,1,"")</f>
        <v/>
      </c>
      <c r="CU728" s="171" t="str">
        <f>IF(Table1[[#This Row],[Various  ]]&lt;&gt;1,IF(Table1[[#This Row],[Calculator / Software]]=1,1,""),"")</f>
        <v/>
      </c>
      <c r="CV728" s="171" t="str">
        <f>IF(Table1[[#This Row],[Various  ]]&lt;&gt;1,IF(Table1[[#This Row],[Information  ]]=1,1,""),"")</f>
        <v/>
      </c>
      <c r="CW728" s="171" t="str">
        <f>IF(Table1[[#This Row],[Various  ]]&lt;&gt;1,IF(Table1[[#This Row],[Interactive Tool]]=1,1,""),"")</f>
        <v/>
      </c>
      <c r="CX728" s="171" t="str">
        <f>IF(Table1[[#This Row],[Various  ]]&lt;&gt;1,IF(Table1[[#This Row],[Technical Specifications]]=1,1,""),"")</f>
        <v/>
      </c>
      <c r="CY728" s="171" t="str">
        <f>IF(Table1[[#This Row],[Various  ]]&lt;&gt;1,IF(Table1[[#This Row],[Training Resources]]=1,1,""),"")</f>
        <v/>
      </c>
      <c r="CZ728" s="171" t="str">
        <f>IF(Table1[[#This Row],[Various  ]]&lt;&gt;1,IF(Table1[[#This Row],[Toolbox]]=1,1,""),"")</f>
        <v/>
      </c>
      <c r="DA728" s="169" t="str">
        <f>IF(Table1[[#This Row],[Various  ]]&lt;&gt;1,IF(Table1[[#This Row],[Video]]=1,1,""),"")</f>
        <v/>
      </c>
      <c r="DB728" s="169" t="str">
        <f>IF(Table1[[#This Row],[Various  ]]&lt;&gt;1,IF(Table1[[#This Row],[Case study]]=1,1,""),"")</f>
        <v/>
      </c>
      <c r="DC728" s="169" t="str">
        <f>IF(Table1[[#This Row],[Various  ]]&lt;&gt;1,IF(Table1[[#This Row],[Other   ]]=1,1,""),"")</f>
        <v/>
      </c>
      <c r="DD728" s="169" t="str">
        <f>IF(Table1[[#This Row],[Various  ]]&lt;&gt;1,IF(Table1[[#This Row],[Standards]]=1,1,""),"")</f>
        <v/>
      </c>
      <c r="DE728" s="169" t="str">
        <f>IF(Table1[[#This Row],[Various]]=1,1,IF(SUM(Table1[[#This Row],[Calculator / Software]:[Standards]])&gt;1,1,""))</f>
        <v/>
      </c>
      <c r="DF728" s="169" t="str">
        <f>IF(Table1[[#This Row],[Multiple NCC links]]&lt;&gt;1,IF(Table1[[#This Row],[Design]]=1,1,""),"")</f>
        <v/>
      </c>
      <c r="DG728" s="169" t="str">
        <f>IF(Table1[[#This Row],[Multiple NCC links]]&lt;&gt;1,IF(Table1[[#This Row],[Assessment / Verification]]=1,1,""),"")</f>
        <v/>
      </c>
      <c r="DH728" s="169" t="str">
        <f>IF(Table1[[#This Row],[Multiple NCC links]]&lt;&gt;1,IF(Table1[[#This Row],[Climate Specific ]]=1,1,""),"")</f>
        <v/>
      </c>
      <c r="DI728" s="169" t="str">
        <f>IF(Table1[[#This Row],[Multiple NCC links]]&lt;&gt;1,IF(Table1[[#This Row],[Alterations / Additions]]=1,1,""),"")</f>
        <v/>
      </c>
      <c r="DJ728" s="169" t="str">
        <f>IF(Table1[[#This Row],[Multiple NCC links]]&lt;&gt;1,IF(Table1[[#This Row],[Glazing]]=1,1,""),"")</f>
        <v/>
      </c>
      <c r="DK728" s="169" t="str">
        <f>IF(Table1[[#This Row],[Multiple NCC links]]&lt;&gt;1,IF(Table1[[#This Row],[Building Fabric / Thermal / Sealing]]=1,1,""),"")</f>
        <v/>
      </c>
      <c r="DL728" s="169" t="str">
        <f>IF(Table1[[#This Row],[Multiple NCC links]]&lt;&gt;1,IF(Table1[[#This Row],[Lighting]]=1,1,""),"")</f>
        <v/>
      </c>
      <c r="DM728" s="169" t="str">
        <f>IF(Table1[[#This Row],[Multiple NCC links]]&lt;&gt;1,IF(Table1[[#This Row],[HVAC]]=1,1,""),"")</f>
        <v/>
      </c>
      <c r="DN728" s="169" t="str">
        <f>IF(Table1[[#This Row],[Multiple NCC links]]&lt;&gt;1,IF(Table1[[#This Row],[Services]]=1,1,""),"")</f>
        <v/>
      </c>
      <c r="DO728" s="169" t="str">
        <f>IF(Table1[[#This Row],[Multiple NCC links]]&lt;&gt;1,IF(Table1[[#This Row],[Maintenance &amp; Monitoring]]=1,1,""),"")</f>
        <v/>
      </c>
      <c r="DP728" s="169" t="str">
        <f>IF(Table1[[#This Row],[Multiple NCC links]]&lt;&gt;1,IF(Table1[[#This Row],[Hand over / Operations]]=1,1,""),"")</f>
        <v/>
      </c>
      <c r="DQ728" s="169" t="str">
        <f>IF(Table1[[#This Row],[Multiple NCC links]]&lt;&gt;1,IF(Table1[[#This Row],[As built assessment]]=1,1,""),"")</f>
        <v/>
      </c>
      <c r="DR728" s="169" t="str">
        <f>IF(Table1[[#This Row],[Multiple NCC links]]&lt;&gt;1,IF(Table1[[#This Row],[Beyond compliance]]=1,1,""),"")</f>
        <v/>
      </c>
      <c r="DS728" s="169" t="str">
        <f>IF(SUM(Table1[[#This Row],[Design]:[Beyond compliance]])&gt;1,1,"")</f>
        <v/>
      </c>
      <c r="DT728" s="169" t="str">
        <f>IF(Table1[[#This Row],[Both Residential &amp; Commercial4]]&lt;&gt;1,IF(Table1[[#This Row],[Residential]]=1,1,""),"")</f>
        <v/>
      </c>
      <c r="DU728" s="169" t="str">
        <f>IF(Table1[[#This Row],[Both Residential &amp; Commercial4]]&lt;&gt;1,IF(Table1[[#This Row],[Commercial]]=1,1,""),"")</f>
        <v/>
      </c>
      <c r="DV728" s="169" t="str">
        <f>Table1[[#This Row],[Residential &amp; Commercial]]</f>
        <v/>
      </c>
      <c r="DW728" s="169"/>
    </row>
    <row r="729" spans="1:127" s="49" customFormat="1" ht="20.25" thickTop="1" thickBot="1" x14ac:dyDescent="0.35">
      <c r="A729" s="97"/>
      <c r="B729" s="97"/>
      <c r="C729" s="88"/>
      <c r="D729" s="88"/>
      <c r="E729" s="176"/>
      <c r="F729" s="176"/>
      <c r="G729" s="176"/>
      <c r="H729" s="176"/>
      <c r="I729" s="90" t="str">
        <f>IF(AND(Table1[[#This Row],[General]]=1,Table1[[#This Row],[Beginner]]=1,Table1[[#This Row],[Intermediate]]=1,Table1[[#This Row],[Advanced]]=1),1,"")</f>
        <v/>
      </c>
      <c r="J729" s="90" t="str">
        <f>CONCATENATE(IF(Table1[[#This Row],[General]]=1,"General, ",""), IF(Table1[[#This Row],[Beginner]]=1,"Beginner, ",""),IF(Table1[[#This Row],[Intermediate]]=1,"Intermediate, ",""), IF(Table1[[#This Row],[Advanced]]=1,"Advanced",""))</f>
        <v/>
      </c>
      <c r="K729" s="91"/>
      <c r="L729" s="179"/>
      <c r="M729" s="91"/>
      <c r="N729" s="91"/>
      <c r="O729" s="159"/>
      <c r="P729" s="91"/>
      <c r="Q729" s="91"/>
      <c r="R729" s="91"/>
      <c r="S72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29" s="102"/>
      <c r="U729" s="102"/>
      <c r="V729" s="240"/>
      <c r="W729" s="240"/>
      <c r="X729" s="102"/>
      <c r="Y729" s="102"/>
      <c r="Z729" s="102"/>
      <c r="AA729" s="102"/>
      <c r="AB729" s="102"/>
      <c r="AC729" s="102"/>
      <c r="AD729" s="102"/>
      <c r="AE729" s="102"/>
      <c r="AF729" s="102"/>
      <c r="AG72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29" s="103"/>
      <c r="AI729" s="103"/>
      <c r="AJ729" s="103"/>
      <c r="AK729" s="74" t="str">
        <f>CONCATENATE(IF(Table1[[#This Row],[Digital]]=1,"Digital, ",""),IF(Table1[[#This Row],[Face to Face]]=1,"Face to face, ",""),IF(Table1[[#This Row],[Blended]]=1,"Blended",""))</f>
        <v/>
      </c>
      <c r="AL729" s="99"/>
      <c r="AM729" s="104"/>
      <c r="AN729" s="130"/>
      <c r="AO729" s="94"/>
      <c r="AP729" s="182"/>
      <c r="AQ729" s="94"/>
      <c r="AR729" s="94"/>
      <c r="AS729" s="94"/>
      <c r="AT729" s="94"/>
      <c r="AU729" s="94"/>
      <c r="AV729" s="182"/>
      <c r="AW729" s="182"/>
      <c r="AX729" s="182"/>
      <c r="AY729" s="94"/>
      <c r="AZ72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2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29" s="95"/>
      <c r="BC729" s="95"/>
      <c r="BD729" s="90" t="str">
        <f>IF(AND(Table1[[#This Row],[Residential]]=1,Table1[[#This Row],[Commercial]]=1),1,"")</f>
        <v/>
      </c>
      <c r="BE729" s="90" t="str">
        <f>CONCATENATE(IF(Table1[[#This Row],[Residential]]=1,"Residential, ",""),IF(Table1[[#This Row],[Commercial]]=1,"Commercial",""))</f>
        <v/>
      </c>
      <c r="BF729" s="94"/>
      <c r="BG729" s="94"/>
      <c r="BH729" s="94"/>
      <c r="BI729" s="94"/>
      <c r="BJ729" s="94"/>
      <c r="BK729" s="94"/>
      <c r="BL729" s="94"/>
      <c r="BM729" s="182"/>
      <c r="BN729" s="94"/>
      <c r="BO72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29" s="178"/>
      <c r="BQ729" s="120"/>
      <c r="BR729" s="132"/>
      <c r="BS729" s="120"/>
      <c r="BT729" s="175"/>
      <c r="BU729" s="175"/>
      <c r="BV729" s="175"/>
      <c r="BW729" s="121"/>
      <c r="BX729" s="121"/>
      <c r="BY729" s="121"/>
      <c r="BZ729" s="227"/>
      <c r="CA72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29" s="48">
        <f>COUNTIF(Table1[[#This Row],[Validity]:[Alignment with NCC (Yes=1,No=0)]],"N/A")</f>
        <v>0</v>
      </c>
      <c r="CC729" s="48">
        <f>IF(ISERROR(Table1[[#This Row],[Total Quality Score (out of 10)]]/(4-Table1[[#This Row],[N/A Count]])),0,Table1[[#This Row],[Total Quality Score (out of 10)]]/(4-Table1[[#This Row],[N/A Count]]))</f>
        <v>0</v>
      </c>
      <c r="CD729" s="106"/>
      <c r="CE729" s="106"/>
      <c r="CF729" s="172" t="str">
        <f>IF(SUM(Table1[[#This Row],[Multiple]:[Level (all)62]])&lt;1,IF(Table1[[#This Row],[General]]=1,1,""),"")</f>
        <v/>
      </c>
      <c r="CG729" s="172" t="str">
        <f>IF(SUM(Table1[[#This Row],[Multiple]:[Level (all)62]])&lt;1,IF(Table1[[#This Row],[Beginner]]=1,1,""),"")</f>
        <v/>
      </c>
      <c r="CH729" s="171" t="str">
        <f>IF(SUM(Table1[[#This Row],[Multiple]:[Level (all)62]])&lt;1,IF(Table1[[#This Row],[Intermediate]]=1,1,""),"")</f>
        <v/>
      </c>
      <c r="CI729" s="171" t="str">
        <f>IF(SUM(Table1[[#This Row],[Multiple]:[Level (all)62]])&lt;1,IF(Table1[[#This Row],[Advanced]]=1,1,""),"")</f>
        <v/>
      </c>
      <c r="CJ729" s="171" t="str">
        <f>IF(AND(SUM(Table1[[#This Row],[General]:[Advanced]])&lt;4,SUM(Table1[[#This Row],[General]:[Advanced]])&gt;1),1,"")</f>
        <v/>
      </c>
      <c r="CK729" s="171" t="str">
        <f>Table1[[#This Row],[Level (all)]]</f>
        <v/>
      </c>
      <c r="CL729" s="171" t="str">
        <f>IF(Table1[[#This Row],[Multiple audience]]&lt;&gt;1,IF(Table1[[#This Row],[General Audience]]=1,1,""),"")</f>
        <v/>
      </c>
      <c r="CM729" s="171" t="str">
        <f>IF(Table1[[#This Row],[Multiple audience]]&lt;&gt;1,IF(Table1[[#This Row],[Planners / Designers ]]=1,1,""),"")</f>
        <v/>
      </c>
      <c r="CN729" s="171" t="str">
        <f>IF(Table1[[#This Row],[Multiple audience]]&lt;&gt;1,IF(Table1[[#This Row],[Regulatory Assessors]]=1,1,""),"")</f>
        <v/>
      </c>
      <c r="CO729" s="171" t="str">
        <f>IF(Table1[[#This Row],[Multiple audience]]&lt;&gt;1,IF(Table1[[#This Row],[Builders / Management]]=1,1,""),"")</f>
        <v/>
      </c>
      <c r="CP729" s="171" t="str">
        <f>IF(Table1[[#This Row],[Multiple audience]]&lt;&gt;1,IF(Table1[[#This Row],[Energy / Sus Assessors]]=1,1,""),"")</f>
        <v/>
      </c>
      <c r="CQ729" s="171" t="str">
        <f>IF(Table1[[#This Row],[Multiple audience]]&lt;&gt;1,IF(Table1[[#This Row],[Semi-skilled]]=1,1,""),"")</f>
        <v/>
      </c>
      <c r="CR729" s="171" t="str">
        <f>IF(Table1[[#This Row],[Multiple audience]]&lt;&gt;1,IF(Table1[[#This Row],[Trades]]=1,1,""),"")</f>
        <v/>
      </c>
      <c r="CS729" s="171" t="str">
        <f>IF(Table1[[#This Row],[Multiple audience]]&lt;&gt;1,IF(Table1[[#This Row],[Other]]=1,1,""),"")</f>
        <v/>
      </c>
      <c r="CT729" s="171" t="str">
        <f>IF(SUM(Table1[[#This Row],[General Audience]:[Other]])&gt;1,1,"")</f>
        <v/>
      </c>
      <c r="CU729" s="171" t="str">
        <f>IF(Table1[[#This Row],[Various  ]]&lt;&gt;1,IF(Table1[[#This Row],[Calculator / Software]]=1,1,""),"")</f>
        <v/>
      </c>
      <c r="CV729" s="171" t="str">
        <f>IF(Table1[[#This Row],[Various  ]]&lt;&gt;1,IF(Table1[[#This Row],[Information  ]]=1,1,""),"")</f>
        <v/>
      </c>
      <c r="CW729" s="171" t="str">
        <f>IF(Table1[[#This Row],[Various  ]]&lt;&gt;1,IF(Table1[[#This Row],[Interactive Tool]]=1,1,""),"")</f>
        <v/>
      </c>
      <c r="CX729" s="171" t="str">
        <f>IF(Table1[[#This Row],[Various  ]]&lt;&gt;1,IF(Table1[[#This Row],[Technical Specifications]]=1,1,""),"")</f>
        <v/>
      </c>
      <c r="CY729" s="171" t="str">
        <f>IF(Table1[[#This Row],[Various  ]]&lt;&gt;1,IF(Table1[[#This Row],[Training Resources]]=1,1,""),"")</f>
        <v/>
      </c>
      <c r="CZ729" s="171" t="str">
        <f>IF(Table1[[#This Row],[Various  ]]&lt;&gt;1,IF(Table1[[#This Row],[Toolbox]]=1,1,""),"")</f>
        <v/>
      </c>
      <c r="DA729" s="169" t="str">
        <f>IF(Table1[[#This Row],[Various  ]]&lt;&gt;1,IF(Table1[[#This Row],[Video]]=1,1,""),"")</f>
        <v/>
      </c>
      <c r="DB729" s="169" t="str">
        <f>IF(Table1[[#This Row],[Various  ]]&lt;&gt;1,IF(Table1[[#This Row],[Case study]]=1,1,""),"")</f>
        <v/>
      </c>
      <c r="DC729" s="169" t="str">
        <f>IF(Table1[[#This Row],[Various  ]]&lt;&gt;1,IF(Table1[[#This Row],[Other   ]]=1,1,""),"")</f>
        <v/>
      </c>
      <c r="DD729" s="169" t="str">
        <f>IF(Table1[[#This Row],[Various  ]]&lt;&gt;1,IF(Table1[[#This Row],[Standards]]=1,1,""),"")</f>
        <v/>
      </c>
      <c r="DE729" s="169" t="str">
        <f>IF(Table1[[#This Row],[Various]]=1,1,IF(SUM(Table1[[#This Row],[Calculator / Software]:[Standards]])&gt;1,1,""))</f>
        <v/>
      </c>
      <c r="DF729" s="169" t="str">
        <f>IF(Table1[[#This Row],[Multiple NCC links]]&lt;&gt;1,IF(Table1[[#This Row],[Design]]=1,1,""),"")</f>
        <v/>
      </c>
      <c r="DG729" s="169" t="str">
        <f>IF(Table1[[#This Row],[Multiple NCC links]]&lt;&gt;1,IF(Table1[[#This Row],[Assessment / Verification]]=1,1,""),"")</f>
        <v/>
      </c>
      <c r="DH729" s="169" t="str">
        <f>IF(Table1[[#This Row],[Multiple NCC links]]&lt;&gt;1,IF(Table1[[#This Row],[Climate Specific ]]=1,1,""),"")</f>
        <v/>
      </c>
      <c r="DI729" s="169" t="str">
        <f>IF(Table1[[#This Row],[Multiple NCC links]]&lt;&gt;1,IF(Table1[[#This Row],[Alterations / Additions]]=1,1,""),"")</f>
        <v/>
      </c>
      <c r="DJ729" s="169" t="str">
        <f>IF(Table1[[#This Row],[Multiple NCC links]]&lt;&gt;1,IF(Table1[[#This Row],[Glazing]]=1,1,""),"")</f>
        <v/>
      </c>
      <c r="DK729" s="169" t="str">
        <f>IF(Table1[[#This Row],[Multiple NCC links]]&lt;&gt;1,IF(Table1[[#This Row],[Building Fabric / Thermal / Sealing]]=1,1,""),"")</f>
        <v/>
      </c>
      <c r="DL729" s="169" t="str">
        <f>IF(Table1[[#This Row],[Multiple NCC links]]&lt;&gt;1,IF(Table1[[#This Row],[Lighting]]=1,1,""),"")</f>
        <v/>
      </c>
      <c r="DM729" s="169" t="str">
        <f>IF(Table1[[#This Row],[Multiple NCC links]]&lt;&gt;1,IF(Table1[[#This Row],[HVAC]]=1,1,""),"")</f>
        <v/>
      </c>
      <c r="DN729" s="169" t="str">
        <f>IF(Table1[[#This Row],[Multiple NCC links]]&lt;&gt;1,IF(Table1[[#This Row],[Services]]=1,1,""),"")</f>
        <v/>
      </c>
      <c r="DO729" s="169" t="str">
        <f>IF(Table1[[#This Row],[Multiple NCC links]]&lt;&gt;1,IF(Table1[[#This Row],[Maintenance &amp; Monitoring]]=1,1,""),"")</f>
        <v/>
      </c>
      <c r="DP729" s="169" t="str">
        <f>IF(Table1[[#This Row],[Multiple NCC links]]&lt;&gt;1,IF(Table1[[#This Row],[Hand over / Operations]]=1,1,""),"")</f>
        <v/>
      </c>
      <c r="DQ729" s="169" t="str">
        <f>IF(Table1[[#This Row],[Multiple NCC links]]&lt;&gt;1,IF(Table1[[#This Row],[As built assessment]]=1,1,""),"")</f>
        <v/>
      </c>
      <c r="DR729" s="169" t="str">
        <f>IF(Table1[[#This Row],[Multiple NCC links]]&lt;&gt;1,IF(Table1[[#This Row],[Beyond compliance]]=1,1,""),"")</f>
        <v/>
      </c>
      <c r="DS729" s="169" t="str">
        <f>IF(SUM(Table1[[#This Row],[Design]:[Beyond compliance]])&gt;1,1,"")</f>
        <v/>
      </c>
      <c r="DT729" s="169" t="str">
        <f>IF(Table1[[#This Row],[Both Residential &amp; Commercial4]]&lt;&gt;1,IF(Table1[[#This Row],[Residential]]=1,1,""),"")</f>
        <v/>
      </c>
      <c r="DU729" s="169" t="str">
        <f>IF(Table1[[#This Row],[Both Residential &amp; Commercial4]]&lt;&gt;1,IF(Table1[[#This Row],[Commercial]]=1,1,""),"")</f>
        <v/>
      </c>
      <c r="DV729" s="169" t="str">
        <f>Table1[[#This Row],[Residential &amp; Commercial]]</f>
        <v/>
      </c>
      <c r="DW729" s="169"/>
    </row>
    <row r="730" spans="1:127" s="49" customFormat="1" ht="20.25" thickTop="1" thickBot="1" x14ac:dyDescent="0.35">
      <c r="A730" s="97"/>
      <c r="B730" s="97"/>
      <c r="C730" s="88"/>
      <c r="D730" s="88"/>
      <c r="E730" s="176"/>
      <c r="F730" s="176"/>
      <c r="G730" s="176"/>
      <c r="H730" s="176"/>
      <c r="I730" s="90" t="str">
        <f>IF(AND(Table1[[#This Row],[General]]=1,Table1[[#This Row],[Beginner]]=1,Table1[[#This Row],[Intermediate]]=1,Table1[[#This Row],[Advanced]]=1),1,"")</f>
        <v/>
      </c>
      <c r="J730" s="90" t="str">
        <f>CONCATENATE(IF(Table1[[#This Row],[General]]=1,"General, ",""), IF(Table1[[#This Row],[Beginner]]=1,"Beginner, ",""),IF(Table1[[#This Row],[Intermediate]]=1,"Intermediate, ",""), IF(Table1[[#This Row],[Advanced]]=1,"Advanced",""))</f>
        <v/>
      </c>
      <c r="K730" s="91"/>
      <c r="L730" s="179"/>
      <c r="M730" s="91"/>
      <c r="N730" s="91"/>
      <c r="O730" s="159"/>
      <c r="P730" s="91"/>
      <c r="Q730" s="91"/>
      <c r="R730" s="91"/>
      <c r="S73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30" s="102"/>
      <c r="U730" s="102"/>
      <c r="V730" s="240"/>
      <c r="W730" s="240"/>
      <c r="X730" s="102"/>
      <c r="Y730" s="102"/>
      <c r="Z730" s="102"/>
      <c r="AA730" s="102"/>
      <c r="AB730" s="102"/>
      <c r="AC730" s="102"/>
      <c r="AD730" s="102"/>
      <c r="AE730" s="102"/>
      <c r="AF730" s="102"/>
      <c r="AG73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30" s="103"/>
      <c r="AI730" s="103"/>
      <c r="AJ730" s="103"/>
      <c r="AK730" s="74" t="str">
        <f>CONCATENATE(IF(Table1[[#This Row],[Digital]]=1,"Digital, ",""),IF(Table1[[#This Row],[Face to Face]]=1,"Face to face, ",""),IF(Table1[[#This Row],[Blended]]=1,"Blended",""))</f>
        <v/>
      </c>
      <c r="AL730" s="99"/>
      <c r="AM730" s="104"/>
      <c r="AN730" s="130"/>
      <c r="AO730" s="94"/>
      <c r="AP730" s="182"/>
      <c r="AQ730" s="94"/>
      <c r="AR730" s="94"/>
      <c r="AS730" s="94"/>
      <c r="AT730" s="94"/>
      <c r="AU730" s="94"/>
      <c r="AV730" s="182"/>
      <c r="AW730" s="182"/>
      <c r="AX730" s="182"/>
      <c r="AY730" s="94"/>
      <c r="AZ73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3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30" s="95"/>
      <c r="BC730" s="95"/>
      <c r="BD730" s="90" t="str">
        <f>IF(AND(Table1[[#This Row],[Residential]]=1,Table1[[#This Row],[Commercial]]=1),1,"")</f>
        <v/>
      </c>
      <c r="BE730" s="90" t="str">
        <f>CONCATENATE(IF(Table1[[#This Row],[Residential]]=1,"Residential, ",""),IF(Table1[[#This Row],[Commercial]]=1,"Commercial",""))</f>
        <v/>
      </c>
      <c r="BF730" s="94"/>
      <c r="BG730" s="94"/>
      <c r="BH730" s="94"/>
      <c r="BI730" s="94"/>
      <c r="BJ730" s="94"/>
      <c r="BK730" s="94"/>
      <c r="BL730" s="94"/>
      <c r="BM730" s="182"/>
      <c r="BN730" s="94"/>
      <c r="BO73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30" s="178"/>
      <c r="BQ730" s="120"/>
      <c r="BR730" s="132"/>
      <c r="BS730" s="120"/>
      <c r="BT730" s="175"/>
      <c r="BU730" s="175"/>
      <c r="BV730" s="175"/>
      <c r="BW730" s="121"/>
      <c r="BX730" s="121"/>
      <c r="BY730" s="121"/>
      <c r="BZ730" s="227"/>
      <c r="CA73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30" s="48">
        <f>COUNTIF(Table1[[#This Row],[Validity]:[Alignment with NCC (Yes=1,No=0)]],"N/A")</f>
        <v>0</v>
      </c>
      <c r="CC730" s="48">
        <f>IF(ISERROR(Table1[[#This Row],[Total Quality Score (out of 10)]]/(4-Table1[[#This Row],[N/A Count]])),0,Table1[[#This Row],[Total Quality Score (out of 10)]]/(4-Table1[[#This Row],[N/A Count]]))</f>
        <v>0</v>
      </c>
      <c r="CD730" s="106"/>
      <c r="CE730" s="106"/>
      <c r="CF730" s="172" t="str">
        <f>IF(SUM(Table1[[#This Row],[Multiple]:[Level (all)62]])&lt;1,IF(Table1[[#This Row],[General]]=1,1,""),"")</f>
        <v/>
      </c>
      <c r="CG730" s="172" t="str">
        <f>IF(SUM(Table1[[#This Row],[Multiple]:[Level (all)62]])&lt;1,IF(Table1[[#This Row],[Beginner]]=1,1,""),"")</f>
        <v/>
      </c>
      <c r="CH730" s="171" t="str">
        <f>IF(SUM(Table1[[#This Row],[Multiple]:[Level (all)62]])&lt;1,IF(Table1[[#This Row],[Intermediate]]=1,1,""),"")</f>
        <v/>
      </c>
      <c r="CI730" s="171" t="str">
        <f>IF(SUM(Table1[[#This Row],[Multiple]:[Level (all)62]])&lt;1,IF(Table1[[#This Row],[Advanced]]=1,1,""),"")</f>
        <v/>
      </c>
      <c r="CJ730" s="171" t="str">
        <f>IF(AND(SUM(Table1[[#This Row],[General]:[Advanced]])&lt;4,SUM(Table1[[#This Row],[General]:[Advanced]])&gt;1),1,"")</f>
        <v/>
      </c>
      <c r="CK730" s="171" t="str">
        <f>Table1[[#This Row],[Level (all)]]</f>
        <v/>
      </c>
      <c r="CL730" s="171" t="str">
        <f>IF(Table1[[#This Row],[Multiple audience]]&lt;&gt;1,IF(Table1[[#This Row],[General Audience]]=1,1,""),"")</f>
        <v/>
      </c>
      <c r="CM730" s="171" t="str">
        <f>IF(Table1[[#This Row],[Multiple audience]]&lt;&gt;1,IF(Table1[[#This Row],[Planners / Designers ]]=1,1,""),"")</f>
        <v/>
      </c>
      <c r="CN730" s="171" t="str">
        <f>IF(Table1[[#This Row],[Multiple audience]]&lt;&gt;1,IF(Table1[[#This Row],[Regulatory Assessors]]=1,1,""),"")</f>
        <v/>
      </c>
      <c r="CO730" s="171" t="str">
        <f>IF(Table1[[#This Row],[Multiple audience]]&lt;&gt;1,IF(Table1[[#This Row],[Builders / Management]]=1,1,""),"")</f>
        <v/>
      </c>
      <c r="CP730" s="171" t="str">
        <f>IF(Table1[[#This Row],[Multiple audience]]&lt;&gt;1,IF(Table1[[#This Row],[Energy / Sus Assessors]]=1,1,""),"")</f>
        <v/>
      </c>
      <c r="CQ730" s="171" t="str">
        <f>IF(Table1[[#This Row],[Multiple audience]]&lt;&gt;1,IF(Table1[[#This Row],[Semi-skilled]]=1,1,""),"")</f>
        <v/>
      </c>
      <c r="CR730" s="171" t="str">
        <f>IF(Table1[[#This Row],[Multiple audience]]&lt;&gt;1,IF(Table1[[#This Row],[Trades]]=1,1,""),"")</f>
        <v/>
      </c>
      <c r="CS730" s="171" t="str">
        <f>IF(Table1[[#This Row],[Multiple audience]]&lt;&gt;1,IF(Table1[[#This Row],[Other]]=1,1,""),"")</f>
        <v/>
      </c>
      <c r="CT730" s="171" t="str">
        <f>IF(SUM(Table1[[#This Row],[General Audience]:[Other]])&gt;1,1,"")</f>
        <v/>
      </c>
      <c r="CU730" s="171" t="str">
        <f>IF(Table1[[#This Row],[Various  ]]&lt;&gt;1,IF(Table1[[#This Row],[Calculator / Software]]=1,1,""),"")</f>
        <v/>
      </c>
      <c r="CV730" s="171" t="str">
        <f>IF(Table1[[#This Row],[Various  ]]&lt;&gt;1,IF(Table1[[#This Row],[Information  ]]=1,1,""),"")</f>
        <v/>
      </c>
      <c r="CW730" s="171" t="str">
        <f>IF(Table1[[#This Row],[Various  ]]&lt;&gt;1,IF(Table1[[#This Row],[Interactive Tool]]=1,1,""),"")</f>
        <v/>
      </c>
      <c r="CX730" s="171" t="str">
        <f>IF(Table1[[#This Row],[Various  ]]&lt;&gt;1,IF(Table1[[#This Row],[Technical Specifications]]=1,1,""),"")</f>
        <v/>
      </c>
      <c r="CY730" s="171" t="str">
        <f>IF(Table1[[#This Row],[Various  ]]&lt;&gt;1,IF(Table1[[#This Row],[Training Resources]]=1,1,""),"")</f>
        <v/>
      </c>
      <c r="CZ730" s="171" t="str">
        <f>IF(Table1[[#This Row],[Various  ]]&lt;&gt;1,IF(Table1[[#This Row],[Toolbox]]=1,1,""),"")</f>
        <v/>
      </c>
      <c r="DA730" s="169" t="str">
        <f>IF(Table1[[#This Row],[Various  ]]&lt;&gt;1,IF(Table1[[#This Row],[Video]]=1,1,""),"")</f>
        <v/>
      </c>
      <c r="DB730" s="169" t="str">
        <f>IF(Table1[[#This Row],[Various  ]]&lt;&gt;1,IF(Table1[[#This Row],[Case study]]=1,1,""),"")</f>
        <v/>
      </c>
      <c r="DC730" s="169" t="str">
        <f>IF(Table1[[#This Row],[Various  ]]&lt;&gt;1,IF(Table1[[#This Row],[Other   ]]=1,1,""),"")</f>
        <v/>
      </c>
      <c r="DD730" s="169" t="str">
        <f>IF(Table1[[#This Row],[Various  ]]&lt;&gt;1,IF(Table1[[#This Row],[Standards]]=1,1,""),"")</f>
        <v/>
      </c>
      <c r="DE730" s="169" t="str">
        <f>IF(Table1[[#This Row],[Various]]=1,1,IF(SUM(Table1[[#This Row],[Calculator / Software]:[Standards]])&gt;1,1,""))</f>
        <v/>
      </c>
      <c r="DF730" s="169" t="str">
        <f>IF(Table1[[#This Row],[Multiple NCC links]]&lt;&gt;1,IF(Table1[[#This Row],[Design]]=1,1,""),"")</f>
        <v/>
      </c>
      <c r="DG730" s="169" t="str">
        <f>IF(Table1[[#This Row],[Multiple NCC links]]&lt;&gt;1,IF(Table1[[#This Row],[Assessment / Verification]]=1,1,""),"")</f>
        <v/>
      </c>
      <c r="DH730" s="169" t="str">
        <f>IF(Table1[[#This Row],[Multiple NCC links]]&lt;&gt;1,IF(Table1[[#This Row],[Climate Specific ]]=1,1,""),"")</f>
        <v/>
      </c>
      <c r="DI730" s="169" t="str">
        <f>IF(Table1[[#This Row],[Multiple NCC links]]&lt;&gt;1,IF(Table1[[#This Row],[Alterations / Additions]]=1,1,""),"")</f>
        <v/>
      </c>
      <c r="DJ730" s="169" t="str">
        <f>IF(Table1[[#This Row],[Multiple NCC links]]&lt;&gt;1,IF(Table1[[#This Row],[Glazing]]=1,1,""),"")</f>
        <v/>
      </c>
      <c r="DK730" s="169" t="str">
        <f>IF(Table1[[#This Row],[Multiple NCC links]]&lt;&gt;1,IF(Table1[[#This Row],[Building Fabric / Thermal / Sealing]]=1,1,""),"")</f>
        <v/>
      </c>
      <c r="DL730" s="169" t="str">
        <f>IF(Table1[[#This Row],[Multiple NCC links]]&lt;&gt;1,IF(Table1[[#This Row],[Lighting]]=1,1,""),"")</f>
        <v/>
      </c>
      <c r="DM730" s="169" t="str">
        <f>IF(Table1[[#This Row],[Multiple NCC links]]&lt;&gt;1,IF(Table1[[#This Row],[HVAC]]=1,1,""),"")</f>
        <v/>
      </c>
      <c r="DN730" s="169" t="str">
        <f>IF(Table1[[#This Row],[Multiple NCC links]]&lt;&gt;1,IF(Table1[[#This Row],[Services]]=1,1,""),"")</f>
        <v/>
      </c>
      <c r="DO730" s="169" t="str">
        <f>IF(Table1[[#This Row],[Multiple NCC links]]&lt;&gt;1,IF(Table1[[#This Row],[Maintenance &amp; Monitoring]]=1,1,""),"")</f>
        <v/>
      </c>
      <c r="DP730" s="169" t="str">
        <f>IF(Table1[[#This Row],[Multiple NCC links]]&lt;&gt;1,IF(Table1[[#This Row],[Hand over / Operations]]=1,1,""),"")</f>
        <v/>
      </c>
      <c r="DQ730" s="169" t="str">
        <f>IF(Table1[[#This Row],[Multiple NCC links]]&lt;&gt;1,IF(Table1[[#This Row],[As built assessment]]=1,1,""),"")</f>
        <v/>
      </c>
      <c r="DR730" s="169" t="str">
        <f>IF(Table1[[#This Row],[Multiple NCC links]]&lt;&gt;1,IF(Table1[[#This Row],[Beyond compliance]]=1,1,""),"")</f>
        <v/>
      </c>
      <c r="DS730" s="169" t="str">
        <f>IF(SUM(Table1[[#This Row],[Design]:[Beyond compliance]])&gt;1,1,"")</f>
        <v/>
      </c>
      <c r="DT730" s="169" t="str">
        <f>IF(Table1[[#This Row],[Both Residential &amp; Commercial4]]&lt;&gt;1,IF(Table1[[#This Row],[Residential]]=1,1,""),"")</f>
        <v/>
      </c>
      <c r="DU730" s="169" t="str">
        <f>IF(Table1[[#This Row],[Both Residential &amp; Commercial4]]&lt;&gt;1,IF(Table1[[#This Row],[Commercial]]=1,1,""),"")</f>
        <v/>
      </c>
      <c r="DV730" s="169" t="str">
        <f>Table1[[#This Row],[Residential &amp; Commercial]]</f>
        <v/>
      </c>
      <c r="DW730" s="169"/>
    </row>
    <row r="731" spans="1:127" s="49" customFormat="1" ht="20.25" thickTop="1" thickBot="1" x14ac:dyDescent="0.35">
      <c r="A731" s="97"/>
      <c r="B731" s="97"/>
      <c r="C731" s="88"/>
      <c r="D731" s="88"/>
      <c r="E731" s="176"/>
      <c r="F731" s="176"/>
      <c r="G731" s="176"/>
      <c r="H731" s="176"/>
      <c r="I731" s="90" t="str">
        <f>IF(AND(Table1[[#This Row],[General]]=1,Table1[[#This Row],[Beginner]]=1,Table1[[#This Row],[Intermediate]]=1,Table1[[#This Row],[Advanced]]=1),1,"")</f>
        <v/>
      </c>
      <c r="J731" s="90" t="str">
        <f>CONCATENATE(IF(Table1[[#This Row],[General]]=1,"General, ",""), IF(Table1[[#This Row],[Beginner]]=1,"Beginner, ",""),IF(Table1[[#This Row],[Intermediate]]=1,"Intermediate, ",""), IF(Table1[[#This Row],[Advanced]]=1,"Advanced",""))</f>
        <v/>
      </c>
      <c r="K731" s="91"/>
      <c r="L731" s="179"/>
      <c r="M731" s="91"/>
      <c r="N731" s="91"/>
      <c r="O731" s="159"/>
      <c r="P731" s="91"/>
      <c r="Q731" s="91"/>
      <c r="R731" s="91"/>
      <c r="S73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31" s="102"/>
      <c r="U731" s="102"/>
      <c r="V731" s="240"/>
      <c r="W731" s="240"/>
      <c r="X731" s="102"/>
      <c r="Y731" s="102"/>
      <c r="Z731" s="102"/>
      <c r="AA731" s="102"/>
      <c r="AB731" s="102"/>
      <c r="AC731" s="102"/>
      <c r="AD731" s="102"/>
      <c r="AE731" s="102"/>
      <c r="AF731" s="102"/>
      <c r="AG73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31" s="103"/>
      <c r="AI731" s="103"/>
      <c r="AJ731" s="103"/>
      <c r="AK731" s="74" t="str">
        <f>CONCATENATE(IF(Table1[[#This Row],[Digital]]=1,"Digital, ",""),IF(Table1[[#This Row],[Face to Face]]=1,"Face to face, ",""),IF(Table1[[#This Row],[Blended]]=1,"Blended",""))</f>
        <v/>
      </c>
      <c r="AL731" s="99"/>
      <c r="AM731" s="104"/>
      <c r="AN731" s="130"/>
      <c r="AO731" s="94"/>
      <c r="AP731" s="182"/>
      <c r="AQ731" s="94"/>
      <c r="AR731" s="94"/>
      <c r="AS731" s="94"/>
      <c r="AT731" s="94"/>
      <c r="AU731" s="94"/>
      <c r="AV731" s="182"/>
      <c r="AW731" s="182"/>
      <c r="AX731" s="182"/>
      <c r="AY731" s="94"/>
      <c r="AZ73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3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31" s="95"/>
      <c r="BC731" s="95"/>
      <c r="BD731" s="90" t="str">
        <f>IF(AND(Table1[[#This Row],[Residential]]=1,Table1[[#This Row],[Commercial]]=1),1,"")</f>
        <v/>
      </c>
      <c r="BE731" s="90" t="str">
        <f>CONCATENATE(IF(Table1[[#This Row],[Residential]]=1,"Residential, ",""),IF(Table1[[#This Row],[Commercial]]=1,"Commercial",""))</f>
        <v/>
      </c>
      <c r="BF731" s="94"/>
      <c r="BG731" s="94"/>
      <c r="BH731" s="94"/>
      <c r="BI731" s="94"/>
      <c r="BJ731" s="94"/>
      <c r="BK731" s="94"/>
      <c r="BL731" s="94"/>
      <c r="BM731" s="182"/>
      <c r="BN731" s="94"/>
      <c r="BO73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31" s="178"/>
      <c r="BQ731" s="120"/>
      <c r="BR731" s="132"/>
      <c r="BS731" s="120"/>
      <c r="BT731" s="175"/>
      <c r="BU731" s="175"/>
      <c r="BV731" s="175"/>
      <c r="BW731" s="121"/>
      <c r="BX731" s="121"/>
      <c r="BY731" s="121"/>
      <c r="BZ731" s="227"/>
      <c r="CA73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31" s="48">
        <f>COUNTIF(Table1[[#This Row],[Validity]:[Alignment with NCC (Yes=1,No=0)]],"N/A")</f>
        <v>0</v>
      </c>
      <c r="CC731" s="48">
        <f>IF(ISERROR(Table1[[#This Row],[Total Quality Score (out of 10)]]/(4-Table1[[#This Row],[N/A Count]])),0,Table1[[#This Row],[Total Quality Score (out of 10)]]/(4-Table1[[#This Row],[N/A Count]]))</f>
        <v>0</v>
      </c>
      <c r="CD731" s="106"/>
      <c r="CE731" s="106"/>
      <c r="CF731" s="172" t="str">
        <f>IF(SUM(Table1[[#This Row],[Multiple]:[Level (all)62]])&lt;1,IF(Table1[[#This Row],[General]]=1,1,""),"")</f>
        <v/>
      </c>
      <c r="CG731" s="172" t="str">
        <f>IF(SUM(Table1[[#This Row],[Multiple]:[Level (all)62]])&lt;1,IF(Table1[[#This Row],[Beginner]]=1,1,""),"")</f>
        <v/>
      </c>
      <c r="CH731" s="171" t="str">
        <f>IF(SUM(Table1[[#This Row],[Multiple]:[Level (all)62]])&lt;1,IF(Table1[[#This Row],[Intermediate]]=1,1,""),"")</f>
        <v/>
      </c>
      <c r="CI731" s="171" t="str">
        <f>IF(SUM(Table1[[#This Row],[Multiple]:[Level (all)62]])&lt;1,IF(Table1[[#This Row],[Advanced]]=1,1,""),"")</f>
        <v/>
      </c>
      <c r="CJ731" s="171" t="str">
        <f>IF(AND(SUM(Table1[[#This Row],[General]:[Advanced]])&lt;4,SUM(Table1[[#This Row],[General]:[Advanced]])&gt;1),1,"")</f>
        <v/>
      </c>
      <c r="CK731" s="171" t="str">
        <f>Table1[[#This Row],[Level (all)]]</f>
        <v/>
      </c>
      <c r="CL731" s="171" t="str">
        <f>IF(Table1[[#This Row],[Multiple audience]]&lt;&gt;1,IF(Table1[[#This Row],[General Audience]]=1,1,""),"")</f>
        <v/>
      </c>
      <c r="CM731" s="171" t="str">
        <f>IF(Table1[[#This Row],[Multiple audience]]&lt;&gt;1,IF(Table1[[#This Row],[Planners / Designers ]]=1,1,""),"")</f>
        <v/>
      </c>
      <c r="CN731" s="171" t="str">
        <f>IF(Table1[[#This Row],[Multiple audience]]&lt;&gt;1,IF(Table1[[#This Row],[Regulatory Assessors]]=1,1,""),"")</f>
        <v/>
      </c>
      <c r="CO731" s="171" t="str">
        <f>IF(Table1[[#This Row],[Multiple audience]]&lt;&gt;1,IF(Table1[[#This Row],[Builders / Management]]=1,1,""),"")</f>
        <v/>
      </c>
      <c r="CP731" s="171" t="str">
        <f>IF(Table1[[#This Row],[Multiple audience]]&lt;&gt;1,IF(Table1[[#This Row],[Energy / Sus Assessors]]=1,1,""),"")</f>
        <v/>
      </c>
      <c r="CQ731" s="171" t="str">
        <f>IF(Table1[[#This Row],[Multiple audience]]&lt;&gt;1,IF(Table1[[#This Row],[Semi-skilled]]=1,1,""),"")</f>
        <v/>
      </c>
      <c r="CR731" s="171" t="str">
        <f>IF(Table1[[#This Row],[Multiple audience]]&lt;&gt;1,IF(Table1[[#This Row],[Trades]]=1,1,""),"")</f>
        <v/>
      </c>
      <c r="CS731" s="171" t="str">
        <f>IF(Table1[[#This Row],[Multiple audience]]&lt;&gt;1,IF(Table1[[#This Row],[Other]]=1,1,""),"")</f>
        <v/>
      </c>
      <c r="CT731" s="171" t="str">
        <f>IF(SUM(Table1[[#This Row],[General Audience]:[Other]])&gt;1,1,"")</f>
        <v/>
      </c>
      <c r="CU731" s="171" t="str">
        <f>IF(Table1[[#This Row],[Various  ]]&lt;&gt;1,IF(Table1[[#This Row],[Calculator / Software]]=1,1,""),"")</f>
        <v/>
      </c>
      <c r="CV731" s="171" t="str">
        <f>IF(Table1[[#This Row],[Various  ]]&lt;&gt;1,IF(Table1[[#This Row],[Information  ]]=1,1,""),"")</f>
        <v/>
      </c>
      <c r="CW731" s="171" t="str">
        <f>IF(Table1[[#This Row],[Various  ]]&lt;&gt;1,IF(Table1[[#This Row],[Interactive Tool]]=1,1,""),"")</f>
        <v/>
      </c>
      <c r="CX731" s="171" t="str">
        <f>IF(Table1[[#This Row],[Various  ]]&lt;&gt;1,IF(Table1[[#This Row],[Technical Specifications]]=1,1,""),"")</f>
        <v/>
      </c>
      <c r="CY731" s="171" t="str">
        <f>IF(Table1[[#This Row],[Various  ]]&lt;&gt;1,IF(Table1[[#This Row],[Training Resources]]=1,1,""),"")</f>
        <v/>
      </c>
      <c r="CZ731" s="171" t="str">
        <f>IF(Table1[[#This Row],[Various  ]]&lt;&gt;1,IF(Table1[[#This Row],[Toolbox]]=1,1,""),"")</f>
        <v/>
      </c>
      <c r="DA731" s="169" t="str">
        <f>IF(Table1[[#This Row],[Various  ]]&lt;&gt;1,IF(Table1[[#This Row],[Video]]=1,1,""),"")</f>
        <v/>
      </c>
      <c r="DB731" s="169" t="str">
        <f>IF(Table1[[#This Row],[Various  ]]&lt;&gt;1,IF(Table1[[#This Row],[Case study]]=1,1,""),"")</f>
        <v/>
      </c>
      <c r="DC731" s="169" t="str">
        <f>IF(Table1[[#This Row],[Various  ]]&lt;&gt;1,IF(Table1[[#This Row],[Other   ]]=1,1,""),"")</f>
        <v/>
      </c>
      <c r="DD731" s="169" t="str">
        <f>IF(Table1[[#This Row],[Various  ]]&lt;&gt;1,IF(Table1[[#This Row],[Standards]]=1,1,""),"")</f>
        <v/>
      </c>
      <c r="DE731" s="169" t="str">
        <f>IF(Table1[[#This Row],[Various]]=1,1,IF(SUM(Table1[[#This Row],[Calculator / Software]:[Standards]])&gt;1,1,""))</f>
        <v/>
      </c>
      <c r="DF731" s="169" t="str">
        <f>IF(Table1[[#This Row],[Multiple NCC links]]&lt;&gt;1,IF(Table1[[#This Row],[Design]]=1,1,""),"")</f>
        <v/>
      </c>
      <c r="DG731" s="169" t="str">
        <f>IF(Table1[[#This Row],[Multiple NCC links]]&lt;&gt;1,IF(Table1[[#This Row],[Assessment / Verification]]=1,1,""),"")</f>
        <v/>
      </c>
      <c r="DH731" s="169" t="str">
        <f>IF(Table1[[#This Row],[Multiple NCC links]]&lt;&gt;1,IF(Table1[[#This Row],[Climate Specific ]]=1,1,""),"")</f>
        <v/>
      </c>
      <c r="DI731" s="169" t="str">
        <f>IF(Table1[[#This Row],[Multiple NCC links]]&lt;&gt;1,IF(Table1[[#This Row],[Alterations / Additions]]=1,1,""),"")</f>
        <v/>
      </c>
      <c r="DJ731" s="169" t="str">
        <f>IF(Table1[[#This Row],[Multiple NCC links]]&lt;&gt;1,IF(Table1[[#This Row],[Glazing]]=1,1,""),"")</f>
        <v/>
      </c>
      <c r="DK731" s="169" t="str">
        <f>IF(Table1[[#This Row],[Multiple NCC links]]&lt;&gt;1,IF(Table1[[#This Row],[Building Fabric / Thermal / Sealing]]=1,1,""),"")</f>
        <v/>
      </c>
      <c r="DL731" s="169" t="str">
        <f>IF(Table1[[#This Row],[Multiple NCC links]]&lt;&gt;1,IF(Table1[[#This Row],[Lighting]]=1,1,""),"")</f>
        <v/>
      </c>
      <c r="DM731" s="169" t="str">
        <f>IF(Table1[[#This Row],[Multiple NCC links]]&lt;&gt;1,IF(Table1[[#This Row],[HVAC]]=1,1,""),"")</f>
        <v/>
      </c>
      <c r="DN731" s="169" t="str">
        <f>IF(Table1[[#This Row],[Multiple NCC links]]&lt;&gt;1,IF(Table1[[#This Row],[Services]]=1,1,""),"")</f>
        <v/>
      </c>
      <c r="DO731" s="169" t="str">
        <f>IF(Table1[[#This Row],[Multiple NCC links]]&lt;&gt;1,IF(Table1[[#This Row],[Maintenance &amp; Monitoring]]=1,1,""),"")</f>
        <v/>
      </c>
      <c r="DP731" s="169" t="str">
        <f>IF(Table1[[#This Row],[Multiple NCC links]]&lt;&gt;1,IF(Table1[[#This Row],[Hand over / Operations]]=1,1,""),"")</f>
        <v/>
      </c>
      <c r="DQ731" s="169" t="str">
        <f>IF(Table1[[#This Row],[Multiple NCC links]]&lt;&gt;1,IF(Table1[[#This Row],[As built assessment]]=1,1,""),"")</f>
        <v/>
      </c>
      <c r="DR731" s="169" t="str">
        <f>IF(Table1[[#This Row],[Multiple NCC links]]&lt;&gt;1,IF(Table1[[#This Row],[Beyond compliance]]=1,1,""),"")</f>
        <v/>
      </c>
      <c r="DS731" s="169" t="str">
        <f>IF(SUM(Table1[[#This Row],[Design]:[Beyond compliance]])&gt;1,1,"")</f>
        <v/>
      </c>
      <c r="DT731" s="169" t="str">
        <f>IF(Table1[[#This Row],[Both Residential &amp; Commercial4]]&lt;&gt;1,IF(Table1[[#This Row],[Residential]]=1,1,""),"")</f>
        <v/>
      </c>
      <c r="DU731" s="169" t="str">
        <f>IF(Table1[[#This Row],[Both Residential &amp; Commercial4]]&lt;&gt;1,IF(Table1[[#This Row],[Commercial]]=1,1,""),"")</f>
        <v/>
      </c>
      <c r="DV731" s="169" t="str">
        <f>Table1[[#This Row],[Residential &amp; Commercial]]</f>
        <v/>
      </c>
      <c r="DW731" s="169"/>
    </row>
    <row r="732" spans="1:127" s="49" customFormat="1" ht="20.25" thickTop="1" thickBot="1" x14ac:dyDescent="0.35">
      <c r="A732" s="97"/>
      <c r="B732" s="97"/>
      <c r="C732" s="88"/>
      <c r="D732" s="88"/>
      <c r="E732" s="176"/>
      <c r="F732" s="176"/>
      <c r="G732" s="176"/>
      <c r="H732" s="176"/>
      <c r="I732" s="90" t="str">
        <f>IF(AND(Table1[[#This Row],[General]]=1,Table1[[#This Row],[Beginner]]=1,Table1[[#This Row],[Intermediate]]=1,Table1[[#This Row],[Advanced]]=1),1,"")</f>
        <v/>
      </c>
      <c r="J732" s="90" t="str">
        <f>CONCATENATE(IF(Table1[[#This Row],[General]]=1,"General, ",""), IF(Table1[[#This Row],[Beginner]]=1,"Beginner, ",""),IF(Table1[[#This Row],[Intermediate]]=1,"Intermediate, ",""), IF(Table1[[#This Row],[Advanced]]=1,"Advanced",""))</f>
        <v/>
      </c>
      <c r="K732" s="91"/>
      <c r="L732" s="179"/>
      <c r="M732" s="91"/>
      <c r="N732" s="91"/>
      <c r="O732" s="159"/>
      <c r="P732" s="91"/>
      <c r="Q732" s="91"/>
      <c r="R732" s="91"/>
      <c r="S73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32" s="102"/>
      <c r="U732" s="102"/>
      <c r="V732" s="240"/>
      <c r="W732" s="240"/>
      <c r="X732" s="102"/>
      <c r="Y732" s="102"/>
      <c r="Z732" s="102"/>
      <c r="AA732" s="102"/>
      <c r="AB732" s="102"/>
      <c r="AC732" s="102"/>
      <c r="AD732" s="102"/>
      <c r="AE732" s="102"/>
      <c r="AF732" s="102"/>
      <c r="AG73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32" s="103"/>
      <c r="AI732" s="103"/>
      <c r="AJ732" s="103"/>
      <c r="AK732" s="74" t="str">
        <f>CONCATENATE(IF(Table1[[#This Row],[Digital]]=1,"Digital, ",""),IF(Table1[[#This Row],[Face to Face]]=1,"Face to face, ",""),IF(Table1[[#This Row],[Blended]]=1,"Blended",""))</f>
        <v/>
      </c>
      <c r="AL732" s="99"/>
      <c r="AM732" s="104"/>
      <c r="AN732" s="130"/>
      <c r="AO732" s="94"/>
      <c r="AP732" s="182"/>
      <c r="AQ732" s="94"/>
      <c r="AR732" s="94"/>
      <c r="AS732" s="94"/>
      <c r="AT732" s="94"/>
      <c r="AU732" s="94"/>
      <c r="AV732" s="182"/>
      <c r="AW732" s="182"/>
      <c r="AX732" s="182"/>
      <c r="AY732" s="94"/>
      <c r="AZ73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3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32" s="95"/>
      <c r="BC732" s="95"/>
      <c r="BD732" s="90" t="str">
        <f>IF(AND(Table1[[#This Row],[Residential]]=1,Table1[[#This Row],[Commercial]]=1),1,"")</f>
        <v/>
      </c>
      <c r="BE732" s="90" t="str">
        <f>CONCATENATE(IF(Table1[[#This Row],[Residential]]=1,"Residential, ",""),IF(Table1[[#This Row],[Commercial]]=1,"Commercial",""))</f>
        <v/>
      </c>
      <c r="BF732" s="94"/>
      <c r="BG732" s="94"/>
      <c r="BH732" s="94"/>
      <c r="BI732" s="94"/>
      <c r="BJ732" s="94"/>
      <c r="BK732" s="94"/>
      <c r="BL732" s="94"/>
      <c r="BM732" s="182"/>
      <c r="BN732" s="94"/>
      <c r="BO73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32" s="178"/>
      <c r="BQ732" s="120"/>
      <c r="BR732" s="132"/>
      <c r="BS732" s="120"/>
      <c r="BT732" s="175"/>
      <c r="BU732" s="175"/>
      <c r="BV732" s="175"/>
      <c r="BW732" s="121"/>
      <c r="BX732" s="121"/>
      <c r="BY732" s="121"/>
      <c r="BZ732" s="227"/>
      <c r="CA73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32" s="48">
        <f>COUNTIF(Table1[[#This Row],[Validity]:[Alignment with NCC (Yes=1,No=0)]],"N/A")</f>
        <v>0</v>
      </c>
      <c r="CC732" s="48">
        <f>IF(ISERROR(Table1[[#This Row],[Total Quality Score (out of 10)]]/(4-Table1[[#This Row],[N/A Count]])),0,Table1[[#This Row],[Total Quality Score (out of 10)]]/(4-Table1[[#This Row],[N/A Count]]))</f>
        <v>0</v>
      </c>
      <c r="CD732" s="106"/>
      <c r="CE732" s="106"/>
      <c r="CF732" s="172" t="str">
        <f>IF(SUM(Table1[[#This Row],[Multiple]:[Level (all)62]])&lt;1,IF(Table1[[#This Row],[General]]=1,1,""),"")</f>
        <v/>
      </c>
      <c r="CG732" s="172" t="str">
        <f>IF(SUM(Table1[[#This Row],[Multiple]:[Level (all)62]])&lt;1,IF(Table1[[#This Row],[Beginner]]=1,1,""),"")</f>
        <v/>
      </c>
      <c r="CH732" s="171" t="str">
        <f>IF(SUM(Table1[[#This Row],[Multiple]:[Level (all)62]])&lt;1,IF(Table1[[#This Row],[Intermediate]]=1,1,""),"")</f>
        <v/>
      </c>
      <c r="CI732" s="171" t="str">
        <f>IF(SUM(Table1[[#This Row],[Multiple]:[Level (all)62]])&lt;1,IF(Table1[[#This Row],[Advanced]]=1,1,""),"")</f>
        <v/>
      </c>
      <c r="CJ732" s="171" t="str">
        <f>IF(AND(SUM(Table1[[#This Row],[General]:[Advanced]])&lt;4,SUM(Table1[[#This Row],[General]:[Advanced]])&gt;1),1,"")</f>
        <v/>
      </c>
      <c r="CK732" s="171" t="str">
        <f>Table1[[#This Row],[Level (all)]]</f>
        <v/>
      </c>
      <c r="CL732" s="171" t="str">
        <f>IF(Table1[[#This Row],[Multiple audience]]&lt;&gt;1,IF(Table1[[#This Row],[General Audience]]=1,1,""),"")</f>
        <v/>
      </c>
      <c r="CM732" s="171" t="str">
        <f>IF(Table1[[#This Row],[Multiple audience]]&lt;&gt;1,IF(Table1[[#This Row],[Planners / Designers ]]=1,1,""),"")</f>
        <v/>
      </c>
      <c r="CN732" s="171" t="str">
        <f>IF(Table1[[#This Row],[Multiple audience]]&lt;&gt;1,IF(Table1[[#This Row],[Regulatory Assessors]]=1,1,""),"")</f>
        <v/>
      </c>
      <c r="CO732" s="171" t="str">
        <f>IF(Table1[[#This Row],[Multiple audience]]&lt;&gt;1,IF(Table1[[#This Row],[Builders / Management]]=1,1,""),"")</f>
        <v/>
      </c>
      <c r="CP732" s="171" t="str">
        <f>IF(Table1[[#This Row],[Multiple audience]]&lt;&gt;1,IF(Table1[[#This Row],[Energy / Sus Assessors]]=1,1,""),"")</f>
        <v/>
      </c>
      <c r="CQ732" s="171" t="str">
        <f>IF(Table1[[#This Row],[Multiple audience]]&lt;&gt;1,IF(Table1[[#This Row],[Semi-skilled]]=1,1,""),"")</f>
        <v/>
      </c>
      <c r="CR732" s="171" t="str">
        <f>IF(Table1[[#This Row],[Multiple audience]]&lt;&gt;1,IF(Table1[[#This Row],[Trades]]=1,1,""),"")</f>
        <v/>
      </c>
      <c r="CS732" s="171" t="str">
        <f>IF(Table1[[#This Row],[Multiple audience]]&lt;&gt;1,IF(Table1[[#This Row],[Other]]=1,1,""),"")</f>
        <v/>
      </c>
      <c r="CT732" s="171" t="str">
        <f>IF(SUM(Table1[[#This Row],[General Audience]:[Other]])&gt;1,1,"")</f>
        <v/>
      </c>
      <c r="CU732" s="171" t="str">
        <f>IF(Table1[[#This Row],[Various  ]]&lt;&gt;1,IF(Table1[[#This Row],[Calculator / Software]]=1,1,""),"")</f>
        <v/>
      </c>
      <c r="CV732" s="171" t="str">
        <f>IF(Table1[[#This Row],[Various  ]]&lt;&gt;1,IF(Table1[[#This Row],[Information  ]]=1,1,""),"")</f>
        <v/>
      </c>
      <c r="CW732" s="171" t="str">
        <f>IF(Table1[[#This Row],[Various  ]]&lt;&gt;1,IF(Table1[[#This Row],[Interactive Tool]]=1,1,""),"")</f>
        <v/>
      </c>
      <c r="CX732" s="171" t="str">
        <f>IF(Table1[[#This Row],[Various  ]]&lt;&gt;1,IF(Table1[[#This Row],[Technical Specifications]]=1,1,""),"")</f>
        <v/>
      </c>
      <c r="CY732" s="171" t="str">
        <f>IF(Table1[[#This Row],[Various  ]]&lt;&gt;1,IF(Table1[[#This Row],[Training Resources]]=1,1,""),"")</f>
        <v/>
      </c>
      <c r="CZ732" s="171" t="str">
        <f>IF(Table1[[#This Row],[Various  ]]&lt;&gt;1,IF(Table1[[#This Row],[Toolbox]]=1,1,""),"")</f>
        <v/>
      </c>
      <c r="DA732" s="169" t="str">
        <f>IF(Table1[[#This Row],[Various  ]]&lt;&gt;1,IF(Table1[[#This Row],[Video]]=1,1,""),"")</f>
        <v/>
      </c>
      <c r="DB732" s="169" t="str">
        <f>IF(Table1[[#This Row],[Various  ]]&lt;&gt;1,IF(Table1[[#This Row],[Case study]]=1,1,""),"")</f>
        <v/>
      </c>
      <c r="DC732" s="169" t="str">
        <f>IF(Table1[[#This Row],[Various  ]]&lt;&gt;1,IF(Table1[[#This Row],[Other   ]]=1,1,""),"")</f>
        <v/>
      </c>
      <c r="DD732" s="169" t="str">
        <f>IF(Table1[[#This Row],[Various  ]]&lt;&gt;1,IF(Table1[[#This Row],[Standards]]=1,1,""),"")</f>
        <v/>
      </c>
      <c r="DE732" s="169" t="str">
        <f>IF(Table1[[#This Row],[Various]]=1,1,IF(SUM(Table1[[#This Row],[Calculator / Software]:[Standards]])&gt;1,1,""))</f>
        <v/>
      </c>
      <c r="DF732" s="169" t="str">
        <f>IF(Table1[[#This Row],[Multiple NCC links]]&lt;&gt;1,IF(Table1[[#This Row],[Design]]=1,1,""),"")</f>
        <v/>
      </c>
      <c r="DG732" s="169" t="str">
        <f>IF(Table1[[#This Row],[Multiple NCC links]]&lt;&gt;1,IF(Table1[[#This Row],[Assessment / Verification]]=1,1,""),"")</f>
        <v/>
      </c>
      <c r="DH732" s="169" t="str">
        <f>IF(Table1[[#This Row],[Multiple NCC links]]&lt;&gt;1,IF(Table1[[#This Row],[Climate Specific ]]=1,1,""),"")</f>
        <v/>
      </c>
      <c r="DI732" s="169" t="str">
        <f>IF(Table1[[#This Row],[Multiple NCC links]]&lt;&gt;1,IF(Table1[[#This Row],[Alterations / Additions]]=1,1,""),"")</f>
        <v/>
      </c>
      <c r="DJ732" s="169" t="str">
        <f>IF(Table1[[#This Row],[Multiple NCC links]]&lt;&gt;1,IF(Table1[[#This Row],[Glazing]]=1,1,""),"")</f>
        <v/>
      </c>
      <c r="DK732" s="169" t="str">
        <f>IF(Table1[[#This Row],[Multiple NCC links]]&lt;&gt;1,IF(Table1[[#This Row],[Building Fabric / Thermal / Sealing]]=1,1,""),"")</f>
        <v/>
      </c>
      <c r="DL732" s="169" t="str">
        <f>IF(Table1[[#This Row],[Multiple NCC links]]&lt;&gt;1,IF(Table1[[#This Row],[Lighting]]=1,1,""),"")</f>
        <v/>
      </c>
      <c r="DM732" s="169" t="str">
        <f>IF(Table1[[#This Row],[Multiple NCC links]]&lt;&gt;1,IF(Table1[[#This Row],[HVAC]]=1,1,""),"")</f>
        <v/>
      </c>
      <c r="DN732" s="169" t="str">
        <f>IF(Table1[[#This Row],[Multiple NCC links]]&lt;&gt;1,IF(Table1[[#This Row],[Services]]=1,1,""),"")</f>
        <v/>
      </c>
      <c r="DO732" s="169" t="str">
        <f>IF(Table1[[#This Row],[Multiple NCC links]]&lt;&gt;1,IF(Table1[[#This Row],[Maintenance &amp; Monitoring]]=1,1,""),"")</f>
        <v/>
      </c>
      <c r="DP732" s="169" t="str">
        <f>IF(Table1[[#This Row],[Multiple NCC links]]&lt;&gt;1,IF(Table1[[#This Row],[Hand over / Operations]]=1,1,""),"")</f>
        <v/>
      </c>
      <c r="DQ732" s="169" t="str">
        <f>IF(Table1[[#This Row],[Multiple NCC links]]&lt;&gt;1,IF(Table1[[#This Row],[As built assessment]]=1,1,""),"")</f>
        <v/>
      </c>
      <c r="DR732" s="169" t="str">
        <f>IF(Table1[[#This Row],[Multiple NCC links]]&lt;&gt;1,IF(Table1[[#This Row],[Beyond compliance]]=1,1,""),"")</f>
        <v/>
      </c>
      <c r="DS732" s="169" t="str">
        <f>IF(SUM(Table1[[#This Row],[Design]:[Beyond compliance]])&gt;1,1,"")</f>
        <v/>
      </c>
      <c r="DT732" s="169" t="str">
        <f>IF(Table1[[#This Row],[Both Residential &amp; Commercial4]]&lt;&gt;1,IF(Table1[[#This Row],[Residential]]=1,1,""),"")</f>
        <v/>
      </c>
      <c r="DU732" s="169" t="str">
        <f>IF(Table1[[#This Row],[Both Residential &amp; Commercial4]]&lt;&gt;1,IF(Table1[[#This Row],[Commercial]]=1,1,""),"")</f>
        <v/>
      </c>
      <c r="DV732" s="169" t="str">
        <f>Table1[[#This Row],[Residential &amp; Commercial]]</f>
        <v/>
      </c>
      <c r="DW732" s="169"/>
    </row>
    <row r="733" spans="1:127" s="49" customFormat="1" ht="20.25" thickTop="1" thickBot="1" x14ac:dyDescent="0.35">
      <c r="A733" s="97"/>
      <c r="B733" s="97"/>
      <c r="C733" s="88"/>
      <c r="D733" s="88"/>
      <c r="E733" s="176"/>
      <c r="F733" s="176"/>
      <c r="G733" s="176"/>
      <c r="H733" s="176"/>
      <c r="I733" s="90" t="str">
        <f>IF(AND(Table1[[#This Row],[General]]=1,Table1[[#This Row],[Beginner]]=1,Table1[[#This Row],[Intermediate]]=1,Table1[[#This Row],[Advanced]]=1),1,"")</f>
        <v/>
      </c>
      <c r="J733" s="90" t="str">
        <f>CONCATENATE(IF(Table1[[#This Row],[General]]=1,"General, ",""), IF(Table1[[#This Row],[Beginner]]=1,"Beginner, ",""),IF(Table1[[#This Row],[Intermediate]]=1,"Intermediate, ",""), IF(Table1[[#This Row],[Advanced]]=1,"Advanced",""))</f>
        <v/>
      </c>
      <c r="K733" s="91"/>
      <c r="L733" s="179"/>
      <c r="M733" s="91"/>
      <c r="N733" s="91"/>
      <c r="O733" s="159"/>
      <c r="P733" s="91"/>
      <c r="Q733" s="91"/>
      <c r="R733" s="91"/>
      <c r="S73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33" s="102"/>
      <c r="U733" s="102"/>
      <c r="V733" s="240"/>
      <c r="W733" s="240"/>
      <c r="X733" s="102"/>
      <c r="Y733" s="102"/>
      <c r="Z733" s="102"/>
      <c r="AA733" s="102"/>
      <c r="AB733" s="102"/>
      <c r="AC733" s="102"/>
      <c r="AD733" s="102"/>
      <c r="AE733" s="102"/>
      <c r="AF733" s="102"/>
      <c r="AG73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33" s="103"/>
      <c r="AI733" s="103"/>
      <c r="AJ733" s="103"/>
      <c r="AK733" s="74" t="str">
        <f>CONCATENATE(IF(Table1[[#This Row],[Digital]]=1,"Digital, ",""),IF(Table1[[#This Row],[Face to Face]]=1,"Face to face, ",""),IF(Table1[[#This Row],[Blended]]=1,"Blended",""))</f>
        <v/>
      </c>
      <c r="AL733" s="99"/>
      <c r="AM733" s="104"/>
      <c r="AN733" s="130"/>
      <c r="AO733" s="94"/>
      <c r="AP733" s="182"/>
      <c r="AQ733" s="94"/>
      <c r="AR733" s="94"/>
      <c r="AS733" s="94"/>
      <c r="AT733" s="94"/>
      <c r="AU733" s="94"/>
      <c r="AV733" s="182"/>
      <c r="AW733" s="182"/>
      <c r="AX733" s="182"/>
      <c r="AY733" s="94"/>
      <c r="AZ73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3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33" s="95"/>
      <c r="BC733" s="95"/>
      <c r="BD733" s="90" t="str">
        <f>IF(AND(Table1[[#This Row],[Residential]]=1,Table1[[#This Row],[Commercial]]=1),1,"")</f>
        <v/>
      </c>
      <c r="BE733" s="90" t="str">
        <f>CONCATENATE(IF(Table1[[#This Row],[Residential]]=1,"Residential, ",""),IF(Table1[[#This Row],[Commercial]]=1,"Commercial",""))</f>
        <v/>
      </c>
      <c r="BF733" s="94"/>
      <c r="BG733" s="94"/>
      <c r="BH733" s="94"/>
      <c r="BI733" s="94"/>
      <c r="BJ733" s="94"/>
      <c r="BK733" s="94"/>
      <c r="BL733" s="94"/>
      <c r="BM733" s="182"/>
      <c r="BN733" s="94"/>
      <c r="BO73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33" s="178"/>
      <c r="BQ733" s="120"/>
      <c r="BR733" s="132"/>
      <c r="BS733" s="120"/>
      <c r="BT733" s="175"/>
      <c r="BU733" s="175"/>
      <c r="BV733" s="175"/>
      <c r="BW733" s="121"/>
      <c r="BX733" s="121"/>
      <c r="BY733" s="121"/>
      <c r="BZ733" s="227"/>
      <c r="CA73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33" s="48">
        <f>COUNTIF(Table1[[#This Row],[Validity]:[Alignment with NCC (Yes=1,No=0)]],"N/A")</f>
        <v>0</v>
      </c>
      <c r="CC733" s="48">
        <f>IF(ISERROR(Table1[[#This Row],[Total Quality Score (out of 10)]]/(4-Table1[[#This Row],[N/A Count]])),0,Table1[[#This Row],[Total Quality Score (out of 10)]]/(4-Table1[[#This Row],[N/A Count]]))</f>
        <v>0</v>
      </c>
      <c r="CD733" s="106"/>
      <c r="CE733" s="106"/>
      <c r="CF733" s="172" t="str">
        <f>IF(SUM(Table1[[#This Row],[Multiple]:[Level (all)62]])&lt;1,IF(Table1[[#This Row],[General]]=1,1,""),"")</f>
        <v/>
      </c>
      <c r="CG733" s="172" t="str">
        <f>IF(SUM(Table1[[#This Row],[Multiple]:[Level (all)62]])&lt;1,IF(Table1[[#This Row],[Beginner]]=1,1,""),"")</f>
        <v/>
      </c>
      <c r="CH733" s="171" t="str">
        <f>IF(SUM(Table1[[#This Row],[Multiple]:[Level (all)62]])&lt;1,IF(Table1[[#This Row],[Intermediate]]=1,1,""),"")</f>
        <v/>
      </c>
      <c r="CI733" s="171" t="str">
        <f>IF(SUM(Table1[[#This Row],[Multiple]:[Level (all)62]])&lt;1,IF(Table1[[#This Row],[Advanced]]=1,1,""),"")</f>
        <v/>
      </c>
      <c r="CJ733" s="171" t="str">
        <f>IF(AND(SUM(Table1[[#This Row],[General]:[Advanced]])&lt;4,SUM(Table1[[#This Row],[General]:[Advanced]])&gt;1),1,"")</f>
        <v/>
      </c>
      <c r="CK733" s="171" t="str">
        <f>Table1[[#This Row],[Level (all)]]</f>
        <v/>
      </c>
      <c r="CL733" s="171" t="str">
        <f>IF(Table1[[#This Row],[Multiple audience]]&lt;&gt;1,IF(Table1[[#This Row],[General Audience]]=1,1,""),"")</f>
        <v/>
      </c>
      <c r="CM733" s="171" t="str">
        <f>IF(Table1[[#This Row],[Multiple audience]]&lt;&gt;1,IF(Table1[[#This Row],[Planners / Designers ]]=1,1,""),"")</f>
        <v/>
      </c>
      <c r="CN733" s="171" t="str">
        <f>IF(Table1[[#This Row],[Multiple audience]]&lt;&gt;1,IF(Table1[[#This Row],[Regulatory Assessors]]=1,1,""),"")</f>
        <v/>
      </c>
      <c r="CO733" s="171" t="str">
        <f>IF(Table1[[#This Row],[Multiple audience]]&lt;&gt;1,IF(Table1[[#This Row],[Builders / Management]]=1,1,""),"")</f>
        <v/>
      </c>
      <c r="CP733" s="171" t="str">
        <f>IF(Table1[[#This Row],[Multiple audience]]&lt;&gt;1,IF(Table1[[#This Row],[Energy / Sus Assessors]]=1,1,""),"")</f>
        <v/>
      </c>
      <c r="CQ733" s="171" t="str">
        <f>IF(Table1[[#This Row],[Multiple audience]]&lt;&gt;1,IF(Table1[[#This Row],[Semi-skilled]]=1,1,""),"")</f>
        <v/>
      </c>
      <c r="CR733" s="171" t="str">
        <f>IF(Table1[[#This Row],[Multiple audience]]&lt;&gt;1,IF(Table1[[#This Row],[Trades]]=1,1,""),"")</f>
        <v/>
      </c>
      <c r="CS733" s="171" t="str">
        <f>IF(Table1[[#This Row],[Multiple audience]]&lt;&gt;1,IF(Table1[[#This Row],[Other]]=1,1,""),"")</f>
        <v/>
      </c>
      <c r="CT733" s="171" t="str">
        <f>IF(SUM(Table1[[#This Row],[General Audience]:[Other]])&gt;1,1,"")</f>
        <v/>
      </c>
      <c r="CU733" s="171" t="str">
        <f>IF(Table1[[#This Row],[Various  ]]&lt;&gt;1,IF(Table1[[#This Row],[Calculator / Software]]=1,1,""),"")</f>
        <v/>
      </c>
      <c r="CV733" s="171" t="str">
        <f>IF(Table1[[#This Row],[Various  ]]&lt;&gt;1,IF(Table1[[#This Row],[Information  ]]=1,1,""),"")</f>
        <v/>
      </c>
      <c r="CW733" s="171" t="str">
        <f>IF(Table1[[#This Row],[Various  ]]&lt;&gt;1,IF(Table1[[#This Row],[Interactive Tool]]=1,1,""),"")</f>
        <v/>
      </c>
      <c r="CX733" s="171" t="str">
        <f>IF(Table1[[#This Row],[Various  ]]&lt;&gt;1,IF(Table1[[#This Row],[Technical Specifications]]=1,1,""),"")</f>
        <v/>
      </c>
      <c r="CY733" s="171" t="str">
        <f>IF(Table1[[#This Row],[Various  ]]&lt;&gt;1,IF(Table1[[#This Row],[Training Resources]]=1,1,""),"")</f>
        <v/>
      </c>
      <c r="CZ733" s="171" t="str">
        <f>IF(Table1[[#This Row],[Various  ]]&lt;&gt;1,IF(Table1[[#This Row],[Toolbox]]=1,1,""),"")</f>
        <v/>
      </c>
      <c r="DA733" s="169" t="str">
        <f>IF(Table1[[#This Row],[Various  ]]&lt;&gt;1,IF(Table1[[#This Row],[Video]]=1,1,""),"")</f>
        <v/>
      </c>
      <c r="DB733" s="169" t="str">
        <f>IF(Table1[[#This Row],[Various  ]]&lt;&gt;1,IF(Table1[[#This Row],[Case study]]=1,1,""),"")</f>
        <v/>
      </c>
      <c r="DC733" s="169" t="str">
        <f>IF(Table1[[#This Row],[Various  ]]&lt;&gt;1,IF(Table1[[#This Row],[Other   ]]=1,1,""),"")</f>
        <v/>
      </c>
      <c r="DD733" s="169" t="str">
        <f>IF(Table1[[#This Row],[Various  ]]&lt;&gt;1,IF(Table1[[#This Row],[Standards]]=1,1,""),"")</f>
        <v/>
      </c>
      <c r="DE733" s="169" t="str">
        <f>IF(Table1[[#This Row],[Various]]=1,1,IF(SUM(Table1[[#This Row],[Calculator / Software]:[Standards]])&gt;1,1,""))</f>
        <v/>
      </c>
      <c r="DF733" s="169" t="str">
        <f>IF(Table1[[#This Row],[Multiple NCC links]]&lt;&gt;1,IF(Table1[[#This Row],[Design]]=1,1,""),"")</f>
        <v/>
      </c>
      <c r="DG733" s="169" t="str">
        <f>IF(Table1[[#This Row],[Multiple NCC links]]&lt;&gt;1,IF(Table1[[#This Row],[Assessment / Verification]]=1,1,""),"")</f>
        <v/>
      </c>
      <c r="DH733" s="169" t="str">
        <f>IF(Table1[[#This Row],[Multiple NCC links]]&lt;&gt;1,IF(Table1[[#This Row],[Climate Specific ]]=1,1,""),"")</f>
        <v/>
      </c>
      <c r="DI733" s="169" t="str">
        <f>IF(Table1[[#This Row],[Multiple NCC links]]&lt;&gt;1,IF(Table1[[#This Row],[Alterations / Additions]]=1,1,""),"")</f>
        <v/>
      </c>
      <c r="DJ733" s="169" t="str">
        <f>IF(Table1[[#This Row],[Multiple NCC links]]&lt;&gt;1,IF(Table1[[#This Row],[Glazing]]=1,1,""),"")</f>
        <v/>
      </c>
      <c r="DK733" s="169" t="str">
        <f>IF(Table1[[#This Row],[Multiple NCC links]]&lt;&gt;1,IF(Table1[[#This Row],[Building Fabric / Thermal / Sealing]]=1,1,""),"")</f>
        <v/>
      </c>
      <c r="DL733" s="169" t="str">
        <f>IF(Table1[[#This Row],[Multiple NCC links]]&lt;&gt;1,IF(Table1[[#This Row],[Lighting]]=1,1,""),"")</f>
        <v/>
      </c>
      <c r="DM733" s="169" t="str">
        <f>IF(Table1[[#This Row],[Multiple NCC links]]&lt;&gt;1,IF(Table1[[#This Row],[HVAC]]=1,1,""),"")</f>
        <v/>
      </c>
      <c r="DN733" s="169" t="str">
        <f>IF(Table1[[#This Row],[Multiple NCC links]]&lt;&gt;1,IF(Table1[[#This Row],[Services]]=1,1,""),"")</f>
        <v/>
      </c>
      <c r="DO733" s="169" t="str">
        <f>IF(Table1[[#This Row],[Multiple NCC links]]&lt;&gt;1,IF(Table1[[#This Row],[Maintenance &amp; Monitoring]]=1,1,""),"")</f>
        <v/>
      </c>
      <c r="DP733" s="169" t="str">
        <f>IF(Table1[[#This Row],[Multiple NCC links]]&lt;&gt;1,IF(Table1[[#This Row],[Hand over / Operations]]=1,1,""),"")</f>
        <v/>
      </c>
      <c r="DQ733" s="169" t="str">
        <f>IF(Table1[[#This Row],[Multiple NCC links]]&lt;&gt;1,IF(Table1[[#This Row],[As built assessment]]=1,1,""),"")</f>
        <v/>
      </c>
      <c r="DR733" s="169" t="str">
        <f>IF(Table1[[#This Row],[Multiple NCC links]]&lt;&gt;1,IF(Table1[[#This Row],[Beyond compliance]]=1,1,""),"")</f>
        <v/>
      </c>
      <c r="DS733" s="169" t="str">
        <f>IF(SUM(Table1[[#This Row],[Design]:[Beyond compliance]])&gt;1,1,"")</f>
        <v/>
      </c>
      <c r="DT733" s="169" t="str">
        <f>IF(Table1[[#This Row],[Both Residential &amp; Commercial4]]&lt;&gt;1,IF(Table1[[#This Row],[Residential]]=1,1,""),"")</f>
        <v/>
      </c>
      <c r="DU733" s="169" t="str">
        <f>IF(Table1[[#This Row],[Both Residential &amp; Commercial4]]&lt;&gt;1,IF(Table1[[#This Row],[Commercial]]=1,1,""),"")</f>
        <v/>
      </c>
      <c r="DV733" s="169" t="str">
        <f>Table1[[#This Row],[Residential &amp; Commercial]]</f>
        <v/>
      </c>
      <c r="DW733" s="169"/>
    </row>
    <row r="734" spans="1:127" s="49" customFormat="1" ht="20.25" thickTop="1" thickBot="1" x14ac:dyDescent="0.35">
      <c r="A734" s="97"/>
      <c r="B734" s="97"/>
      <c r="C734" s="88"/>
      <c r="D734" s="88"/>
      <c r="E734" s="176"/>
      <c r="F734" s="176"/>
      <c r="G734" s="176"/>
      <c r="H734" s="176"/>
      <c r="I734" s="90" t="str">
        <f>IF(AND(Table1[[#This Row],[General]]=1,Table1[[#This Row],[Beginner]]=1,Table1[[#This Row],[Intermediate]]=1,Table1[[#This Row],[Advanced]]=1),1,"")</f>
        <v/>
      </c>
      <c r="J734" s="90" t="str">
        <f>CONCATENATE(IF(Table1[[#This Row],[General]]=1,"General, ",""), IF(Table1[[#This Row],[Beginner]]=1,"Beginner, ",""),IF(Table1[[#This Row],[Intermediate]]=1,"Intermediate, ",""), IF(Table1[[#This Row],[Advanced]]=1,"Advanced",""))</f>
        <v/>
      </c>
      <c r="K734" s="91"/>
      <c r="L734" s="179"/>
      <c r="M734" s="91"/>
      <c r="N734" s="91"/>
      <c r="O734" s="159"/>
      <c r="P734" s="91"/>
      <c r="Q734" s="91"/>
      <c r="R734" s="91"/>
      <c r="S73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34" s="102"/>
      <c r="U734" s="102"/>
      <c r="V734" s="240"/>
      <c r="W734" s="240"/>
      <c r="X734" s="102"/>
      <c r="Y734" s="102"/>
      <c r="Z734" s="102"/>
      <c r="AA734" s="102"/>
      <c r="AB734" s="102"/>
      <c r="AC734" s="102"/>
      <c r="AD734" s="102"/>
      <c r="AE734" s="102"/>
      <c r="AF734" s="102"/>
      <c r="AG73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34" s="103"/>
      <c r="AI734" s="103"/>
      <c r="AJ734" s="103"/>
      <c r="AK734" s="74" t="str">
        <f>CONCATENATE(IF(Table1[[#This Row],[Digital]]=1,"Digital, ",""),IF(Table1[[#This Row],[Face to Face]]=1,"Face to face, ",""),IF(Table1[[#This Row],[Blended]]=1,"Blended",""))</f>
        <v/>
      </c>
      <c r="AL734" s="99"/>
      <c r="AM734" s="104"/>
      <c r="AN734" s="130"/>
      <c r="AO734" s="94"/>
      <c r="AP734" s="182"/>
      <c r="AQ734" s="94"/>
      <c r="AR734" s="94"/>
      <c r="AS734" s="94"/>
      <c r="AT734" s="94"/>
      <c r="AU734" s="94"/>
      <c r="AV734" s="182"/>
      <c r="AW734" s="182"/>
      <c r="AX734" s="182"/>
      <c r="AY734" s="94"/>
      <c r="AZ73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3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34" s="95"/>
      <c r="BC734" s="95"/>
      <c r="BD734" s="90" t="str">
        <f>IF(AND(Table1[[#This Row],[Residential]]=1,Table1[[#This Row],[Commercial]]=1),1,"")</f>
        <v/>
      </c>
      <c r="BE734" s="90" t="str">
        <f>CONCATENATE(IF(Table1[[#This Row],[Residential]]=1,"Residential, ",""),IF(Table1[[#This Row],[Commercial]]=1,"Commercial",""))</f>
        <v/>
      </c>
      <c r="BF734" s="94"/>
      <c r="BG734" s="94"/>
      <c r="BH734" s="94"/>
      <c r="BI734" s="94"/>
      <c r="BJ734" s="94"/>
      <c r="BK734" s="94"/>
      <c r="BL734" s="94"/>
      <c r="BM734" s="182"/>
      <c r="BN734" s="94"/>
      <c r="BO73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34" s="178"/>
      <c r="BQ734" s="120"/>
      <c r="BR734" s="132"/>
      <c r="BS734" s="120"/>
      <c r="BT734" s="175"/>
      <c r="BU734" s="175"/>
      <c r="BV734" s="175"/>
      <c r="BW734" s="121"/>
      <c r="BX734" s="121"/>
      <c r="BY734" s="121"/>
      <c r="BZ734" s="227"/>
      <c r="CA73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34" s="48">
        <f>COUNTIF(Table1[[#This Row],[Validity]:[Alignment with NCC (Yes=1,No=0)]],"N/A")</f>
        <v>0</v>
      </c>
      <c r="CC734" s="48">
        <f>IF(ISERROR(Table1[[#This Row],[Total Quality Score (out of 10)]]/(4-Table1[[#This Row],[N/A Count]])),0,Table1[[#This Row],[Total Quality Score (out of 10)]]/(4-Table1[[#This Row],[N/A Count]]))</f>
        <v>0</v>
      </c>
      <c r="CD734" s="106"/>
      <c r="CE734" s="106"/>
      <c r="CF734" s="172" t="str">
        <f>IF(SUM(Table1[[#This Row],[Multiple]:[Level (all)62]])&lt;1,IF(Table1[[#This Row],[General]]=1,1,""),"")</f>
        <v/>
      </c>
      <c r="CG734" s="172" t="str">
        <f>IF(SUM(Table1[[#This Row],[Multiple]:[Level (all)62]])&lt;1,IF(Table1[[#This Row],[Beginner]]=1,1,""),"")</f>
        <v/>
      </c>
      <c r="CH734" s="171" t="str">
        <f>IF(SUM(Table1[[#This Row],[Multiple]:[Level (all)62]])&lt;1,IF(Table1[[#This Row],[Intermediate]]=1,1,""),"")</f>
        <v/>
      </c>
      <c r="CI734" s="171" t="str">
        <f>IF(SUM(Table1[[#This Row],[Multiple]:[Level (all)62]])&lt;1,IF(Table1[[#This Row],[Advanced]]=1,1,""),"")</f>
        <v/>
      </c>
      <c r="CJ734" s="171" t="str">
        <f>IF(AND(SUM(Table1[[#This Row],[General]:[Advanced]])&lt;4,SUM(Table1[[#This Row],[General]:[Advanced]])&gt;1),1,"")</f>
        <v/>
      </c>
      <c r="CK734" s="171" t="str">
        <f>Table1[[#This Row],[Level (all)]]</f>
        <v/>
      </c>
      <c r="CL734" s="171" t="str">
        <f>IF(Table1[[#This Row],[Multiple audience]]&lt;&gt;1,IF(Table1[[#This Row],[General Audience]]=1,1,""),"")</f>
        <v/>
      </c>
      <c r="CM734" s="171" t="str">
        <f>IF(Table1[[#This Row],[Multiple audience]]&lt;&gt;1,IF(Table1[[#This Row],[Planners / Designers ]]=1,1,""),"")</f>
        <v/>
      </c>
      <c r="CN734" s="171" t="str">
        <f>IF(Table1[[#This Row],[Multiple audience]]&lt;&gt;1,IF(Table1[[#This Row],[Regulatory Assessors]]=1,1,""),"")</f>
        <v/>
      </c>
      <c r="CO734" s="171" t="str">
        <f>IF(Table1[[#This Row],[Multiple audience]]&lt;&gt;1,IF(Table1[[#This Row],[Builders / Management]]=1,1,""),"")</f>
        <v/>
      </c>
      <c r="CP734" s="171" t="str">
        <f>IF(Table1[[#This Row],[Multiple audience]]&lt;&gt;1,IF(Table1[[#This Row],[Energy / Sus Assessors]]=1,1,""),"")</f>
        <v/>
      </c>
      <c r="CQ734" s="171" t="str">
        <f>IF(Table1[[#This Row],[Multiple audience]]&lt;&gt;1,IF(Table1[[#This Row],[Semi-skilled]]=1,1,""),"")</f>
        <v/>
      </c>
      <c r="CR734" s="171" t="str">
        <f>IF(Table1[[#This Row],[Multiple audience]]&lt;&gt;1,IF(Table1[[#This Row],[Trades]]=1,1,""),"")</f>
        <v/>
      </c>
      <c r="CS734" s="171" t="str">
        <f>IF(Table1[[#This Row],[Multiple audience]]&lt;&gt;1,IF(Table1[[#This Row],[Other]]=1,1,""),"")</f>
        <v/>
      </c>
      <c r="CT734" s="171" t="str">
        <f>IF(SUM(Table1[[#This Row],[General Audience]:[Other]])&gt;1,1,"")</f>
        <v/>
      </c>
      <c r="CU734" s="171" t="str">
        <f>IF(Table1[[#This Row],[Various  ]]&lt;&gt;1,IF(Table1[[#This Row],[Calculator / Software]]=1,1,""),"")</f>
        <v/>
      </c>
      <c r="CV734" s="171" t="str">
        <f>IF(Table1[[#This Row],[Various  ]]&lt;&gt;1,IF(Table1[[#This Row],[Information  ]]=1,1,""),"")</f>
        <v/>
      </c>
      <c r="CW734" s="171" t="str">
        <f>IF(Table1[[#This Row],[Various  ]]&lt;&gt;1,IF(Table1[[#This Row],[Interactive Tool]]=1,1,""),"")</f>
        <v/>
      </c>
      <c r="CX734" s="171" t="str">
        <f>IF(Table1[[#This Row],[Various  ]]&lt;&gt;1,IF(Table1[[#This Row],[Technical Specifications]]=1,1,""),"")</f>
        <v/>
      </c>
      <c r="CY734" s="171" t="str">
        <f>IF(Table1[[#This Row],[Various  ]]&lt;&gt;1,IF(Table1[[#This Row],[Training Resources]]=1,1,""),"")</f>
        <v/>
      </c>
      <c r="CZ734" s="171" t="str">
        <f>IF(Table1[[#This Row],[Various  ]]&lt;&gt;1,IF(Table1[[#This Row],[Toolbox]]=1,1,""),"")</f>
        <v/>
      </c>
      <c r="DA734" s="169" t="str">
        <f>IF(Table1[[#This Row],[Various  ]]&lt;&gt;1,IF(Table1[[#This Row],[Video]]=1,1,""),"")</f>
        <v/>
      </c>
      <c r="DB734" s="169" t="str">
        <f>IF(Table1[[#This Row],[Various  ]]&lt;&gt;1,IF(Table1[[#This Row],[Case study]]=1,1,""),"")</f>
        <v/>
      </c>
      <c r="DC734" s="169" t="str">
        <f>IF(Table1[[#This Row],[Various  ]]&lt;&gt;1,IF(Table1[[#This Row],[Other   ]]=1,1,""),"")</f>
        <v/>
      </c>
      <c r="DD734" s="169" t="str">
        <f>IF(Table1[[#This Row],[Various  ]]&lt;&gt;1,IF(Table1[[#This Row],[Standards]]=1,1,""),"")</f>
        <v/>
      </c>
      <c r="DE734" s="169" t="str">
        <f>IF(Table1[[#This Row],[Various]]=1,1,IF(SUM(Table1[[#This Row],[Calculator / Software]:[Standards]])&gt;1,1,""))</f>
        <v/>
      </c>
      <c r="DF734" s="169" t="str">
        <f>IF(Table1[[#This Row],[Multiple NCC links]]&lt;&gt;1,IF(Table1[[#This Row],[Design]]=1,1,""),"")</f>
        <v/>
      </c>
      <c r="DG734" s="169" t="str">
        <f>IF(Table1[[#This Row],[Multiple NCC links]]&lt;&gt;1,IF(Table1[[#This Row],[Assessment / Verification]]=1,1,""),"")</f>
        <v/>
      </c>
      <c r="DH734" s="169" t="str">
        <f>IF(Table1[[#This Row],[Multiple NCC links]]&lt;&gt;1,IF(Table1[[#This Row],[Climate Specific ]]=1,1,""),"")</f>
        <v/>
      </c>
      <c r="DI734" s="169" t="str">
        <f>IF(Table1[[#This Row],[Multiple NCC links]]&lt;&gt;1,IF(Table1[[#This Row],[Alterations / Additions]]=1,1,""),"")</f>
        <v/>
      </c>
      <c r="DJ734" s="169" t="str">
        <f>IF(Table1[[#This Row],[Multiple NCC links]]&lt;&gt;1,IF(Table1[[#This Row],[Glazing]]=1,1,""),"")</f>
        <v/>
      </c>
      <c r="DK734" s="169" t="str">
        <f>IF(Table1[[#This Row],[Multiple NCC links]]&lt;&gt;1,IF(Table1[[#This Row],[Building Fabric / Thermal / Sealing]]=1,1,""),"")</f>
        <v/>
      </c>
      <c r="DL734" s="169" t="str">
        <f>IF(Table1[[#This Row],[Multiple NCC links]]&lt;&gt;1,IF(Table1[[#This Row],[Lighting]]=1,1,""),"")</f>
        <v/>
      </c>
      <c r="DM734" s="169" t="str">
        <f>IF(Table1[[#This Row],[Multiple NCC links]]&lt;&gt;1,IF(Table1[[#This Row],[HVAC]]=1,1,""),"")</f>
        <v/>
      </c>
      <c r="DN734" s="169" t="str">
        <f>IF(Table1[[#This Row],[Multiple NCC links]]&lt;&gt;1,IF(Table1[[#This Row],[Services]]=1,1,""),"")</f>
        <v/>
      </c>
      <c r="DO734" s="169" t="str">
        <f>IF(Table1[[#This Row],[Multiple NCC links]]&lt;&gt;1,IF(Table1[[#This Row],[Maintenance &amp; Monitoring]]=1,1,""),"")</f>
        <v/>
      </c>
      <c r="DP734" s="169" t="str">
        <f>IF(Table1[[#This Row],[Multiple NCC links]]&lt;&gt;1,IF(Table1[[#This Row],[Hand over / Operations]]=1,1,""),"")</f>
        <v/>
      </c>
      <c r="DQ734" s="169" t="str">
        <f>IF(Table1[[#This Row],[Multiple NCC links]]&lt;&gt;1,IF(Table1[[#This Row],[As built assessment]]=1,1,""),"")</f>
        <v/>
      </c>
      <c r="DR734" s="169" t="str">
        <f>IF(Table1[[#This Row],[Multiple NCC links]]&lt;&gt;1,IF(Table1[[#This Row],[Beyond compliance]]=1,1,""),"")</f>
        <v/>
      </c>
      <c r="DS734" s="169" t="str">
        <f>IF(SUM(Table1[[#This Row],[Design]:[Beyond compliance]])&gt;1,1,"")</f>
        <v/>
      </c>
      <c r="DT734" s="169" t="str">
        <f>IF(Table1[[#This Row],[Both Residential &amp; Commercial4]]&lt;&gt;1,IF(Table1[[#This Row],[Residential]]=1,1,""),"")</f>
        <v/>
      </c>
      <c r="DU734" s="169" t="str">
        <f>IF(Table1[[#This Row],[Both Residential &amp; Commercial4]]&lt;&gt;1,IF(Table1[[#This Row],[Commercial]]=1,1,""),"")</f>
        <v/>
      </c>
      <c r="DV734" s="169" t="str">
        <f>Table1[[#This Row],[Residential &amp; Commercial]]</f>
        <v/>
      </c>
      <c r="DW734" s="169"/>
    </row>
    <row r="735" spans="1:127" s="49" customFormat="1" ht="20.25" thickTop="1" thickBot="1" x14ac:dyDescent="0.35">
      <c r="A735" s="97"/>
      <c r="B735" s="97"/>
      <c r="C735" s="88"/>
      <c r="D735" s="88"/>
      <c r="E735" s="176"/>
      <c r="F735" s="176"/>
      <c r="G735" s="176"/>
      <c r="H735" s="176"/>
      <c r="I735" s="90" t="str">
        <f>IF(AND(Table1[[#This Row],[General]]=1,Table1[[#This Row],[Beginner]]=1,Table1[[#This Row],[Intermediate]]=1,Table1[[#This Row],[Advanced]]=1),1,"")</f>
        <v/>
      </c>
      <c r="J735" s="90" t="str">
        <f>CONCATENATE(IF(Table1[[#This Row],[General]]=1,"General, ",""), IF(Table1[[#This Row],[Beginner]]=1,"Beginner, ",""),IF(Table1[[#This Row],[Intermediate]]=1,"Intermediate, ",""), IF(Table1[[#This Row],[Advanced]]=1,"Advanced",""))</f>
        <v/>
      </c>
      <c r="K735" s="91"/>
      <c r="L735" s="179"/>
      <c r="M735" s="91"/>
      <c r="N735" s="91"/>
      <c r="O735" s="159"/>
      <c r="P735" s="91"/>
      <c r="Q735" s="91"/>
      <c r="R735" s="91"/>
      <c r="S73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35" s="102"/>
      <c r="U735" s="102"/>
      <c r="V735" s="240"/>
      <c r="W735" s="240"/>
      <c r="X735" s="102"/>
      <c r="Y735" s="102"/>
      <c r="Z735" s="102"/>
      <c r="AA735" s="102"/>
      <c r="AB735" s="102"/>
      <c r="AC735" s="102"/>
      <c r="AD735" s="102"/>
      <c r="AE735" s="102"/>
      <c r="AF735" s="102"/>
      <c r="AG73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35" s="103"/>
      <c r="AI735" s="103"/>
      <c r="AJ735" s="103"/>
      <c r="AK735" s="74" t="str">
        <f>CONCATENATE(IF(Table1[[#This Row],[Digital]]=1,"Digital, ",""),IF(Table1[[#This Row],[Face to Face]]=1,"Face to face, ",""),IF(Table1[[#This Row],[Blended]]=1,"Blended",""))</f>
        <v/>
      </c>
      <c r="AL735" s="99"/>
      <c r="AM735" s="104"/>
      <c r="AN735" s="130"/>
      <c r="AO735" s="94"/>
      <c r="AP735" s="182"/>
      <c r="AQ735" s="94"/>
      <c r="AR735" s="94"/>
      <c r="AS735" s="94"/>
      <c r="AT735" s="94"/>
      <c r="AU735" s="94"/>
      <c r="AV735" s="182"/>
      <c r="AW735" s="182"/>
      <c r="AX735" s="182"/>
      <c r="AY735" s="94"/>
      <c r="AZ73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3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35" s="95"/>
      <c r="BC735" s="95"/>
      <c r="BD735" s="90" t="str">
        <f>IF(AND(Table1[[#This Row],[Residential]]=1,Table1[[#This Row],[Commercial]]=1),1,"")</f>
        <v/>
      </c>
      <c r="BE735" s="90" t="str">
        <f>CONCATENATE(IF(Table1[[#This Row],[Residential]]=1,"Residential, ",""),IF(Table1[[#This Row],[Commercial]]=1,"Commercial",""))</f>
        <v/>
      </c>
      <c r="BF735" s="94"/>
      <c r="BG735" s="94"/>
      <c r="BH735" s="94"/>
      <c r="BI735" s="94"/>
      <c r="BJ735" s="94"/>
      <c r="BK735" s="94"/>
      <c r="BL735" s="94"/>
      <c r="BM735" s="182"/>
      <c r="BN735" s="94"/>
      <c r="BO73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35" s="178"/>
      <c r="BQ735" s="120"/>
      <c r="BR735" s="132"/>
      <c r="BS735" s="120"/>
      <c r="BT735" s="175"/>
      <c r="BU735" s="175"/>
      <c r="BV735" s="175"/>
      <c r="BW735" s="121"/>
      <c r="BX735" s="121"/>
      <c r="BY735" s="121"/>
      <c r="BZ735" s="227"/>
      <c r="CA73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35" s="48">
        <f>COUNTIF(Table1[[#This Row],[Validity]:[Alignment with NCC (Yes=1,No=0)]],"N/A")</f>
        <v>0</v>
      </c>
      <c r="CC735" s="48">
        <f>IF(ISERROR(Table1[[#This Row],[Total Quality Score (out of 10)]]/(4-Table1[[#This Row],[N/A Count]])),0,Table1[[#This Row],[Total Quality Score (out of 10)]]/(4-Table1[[#This Row],[N/A Count]]))</f>
        <v>0</v>
      </c>
      <c r="CD735" s="106"/>
      <c r="CE735" s="106"/>
      <c r="CF735" s="172" t="str">
        <f>IF(SUM(Table1[[#This Row],[Multiple]:[Level (all)62]])&lt;1,IF(Table1[[#This Row],[General]]=1,1,""),"")</f>
        <v/>
      </c>
      <c r="CG735" s="172" t="str">
        <f>IF(SUM(Table1[[#This Row],[Multiple]:[Level (all)62]])&lt;1,IF(Table1[[#This Row],[Beginner]]=1,1,""),"")</f>
        <v/>
      </c>
      <c r="CH735" s="171" t="str">
        <f>IF(SUM(Table1[[#This Row],[Multiple]:[Level (all)62]])&lt;1,IF(Table1[[#This Row],[Intermediate]]=1,1,""),"")</f>
        <v/>
      </c>
      <c r="CI735" s="171" t="str">
        <f>IF(SUM(Table1[[#This Row],[Multiple]:[Level (all)62]])&lt;1,IF(Table1[[#This Row],[Advanced]]=1,1,""),"")</f>
        <v/>
      </c>
      <c r="CJ735" s="171" t="str">
        <f>IF(AND(SUM(Table1[[#This Row],[General]:[Advanced]])&lt;4,SUM(Table1[[#This Row],[General]:[Advanced]])&gt;1),1,"")</f>
        <v/>
      </c>
      <c r="CK735" s="171" t="str">
        <f>Table1[[#This Row],[Level (all)]]</f>
        <v/>
      </c>
      <c r="CL735" s="171" t="str">
        <f>IF(Table1[[#This Row],[Multiple audience]]&lt;&gt;1,IF(Table1[[#This Row],[General Audience]]=1,1,""),"")</f>
        <v/>
      </c>
      <c r="CM735" s="171" t="str">
        <f>IF(Table1[[#This Row],[Multiple audience]]&lt;&gt;1,IF(Table1[[#This Row],[Planners / Designers ]]=1,1,""),"")</f>
        <v/>
      </c>
      <c r="CN735" s="171" t="str">
        <f>IF(Table1[[#This Row],[Multiple audience]]&lt;&gt;1,IF(Table1[[#This Row],[Regulatory Assessors]]=1,1,""),"")</f>
        <v/>
      </c>
      <c r="CO735" s="171" t="str">
        <f>IF(Table1[[#This Row],[Multiple audience]]&lt;&gt;1,IF(Table1[[#This Row],[Builders / Management]]=1,1,""),"")</f>
        <v/>
      </c>
      <c r="CP735" s="171" t="str">
        <f>IF(Table1[[#This Row],[Multiple audience]]&lt;&gt;1,IF(Table1[[#This Row],[Energy / Sus Assessors]]=1,1,""),"")</f>
        <v/>
      </c>
      <c r="CQ735" s="171" t="str">
        <f>IF(Table1[[#This Row],[Multiple audience]]&lt;&gt;1,IF(Table1[[#This Row],[Semi-skilled]]=1,1,""),"")</f>
        <v/>
      </c>
      <c r="CR735" s="171" t="str">
        <f>IF(Table1[[#This Row],[Multiple audience]]&lt;&gt;1,IF(Table1[[#This Row],[Trades]]=1,1,""),"")</f>
        <v/>
      </c>
      <c r="CS735" s="171" t="str">
        <f>IF(Table1[[#This Row],[Multiple audience]]&lt;&gt;1,IF(Table1[[#This Row],[Other]]=1,1,""),"")</f>
        <v/>
      </c>
      <c r="CT735" s="171" t="str">
        <f>IF(SUM(Table1[[#This Row],[General Audience]:[Other]])&gt;1,1,"")</f>
        <v/>
      </c>
      <c r="CU735" s="171" t="str">
        <f>IF(Table1[[#This Row],[Various  ]]&lt;&gt;1,IF(Table1[[#This Row],[Calculator / Software]]=1,1,""),"")</f>
        <v/>
      </c>
      <c r="CV735" s="171" t="str">
        <f>IF(Table1[[#This Row],[Various  ]]&lt;&gt;1,IF(Table1[[#This Row],[Information  ]]=1,1,""),"")</f>
        <v/>
      </c>
      <c r="CW735" s="171" t="str">
        <f>IF(Table1[[#This Row],[Various  ]]&lt;&gt;1,IF(Table1[[#This Row],[Interactive Tool]]=1,1,""),"")</f>
        <v/>
      </c>
      <c r="CX735" s="171" t="str">
        <f>IF(Table1[[#This Row],[Various  ]]&lt;&gt;1,IF(Table1[[#This Row],[Technical Specifications]]=1,1,""),"")</f>
        <v/>
      </c>
      <c r="CY735" s="171" t="str">
        <f>IF(Table1[[#This Row],[Various  ]]&lt;&gt;1,IF(Table1[[#This Row],[Training Resources]]=1,1,""),"")</f>
        <v/>
      </c>
      <c r="CZ735" s="171" t="str">
        <f>IF(Table1[[#This Row],[Various  ]]&lt;&gt;1,IF(Table1[[#This Row],[Toolbox]]=1,1,""),"")</f>
        <v/>
      </c>
      <c r="DA735" s="169" t="str">
        <f>IF(Table1[[#This Row],[Various  ]]&lt;&gt;1,IF(Table1[[#This Row],[Video]]=1,1,""),"")</f>
        <v/>
      </c>
      <c r="DB735" s="169" t="str">
        <f>IF(Table1[[#This Row],[Various  ]]&lt;&gt;1,IF(Table1[[#This Row],[Case study]]=1,1,""),"")</f>
        <v/>
      </c>
      <c r="DC735" s="169" t="str">
        <f>IF(Table1[[#This Row],[Various  ]]&lt;&gt;1,IF(Table1[[#This Row],[Other   ]]=1,1,""),"")</f>
        <v/>
      </c>
      <c r="DD735" s="169" t="str">
        <f>IF(Table1[[#This Row],[Various  ]]&lt;&gt;1,IF(Table1[[#This Row],[Standards]]=1,1,""),"")</f>
        <v/>
      </c>
      <c r="DE735" s="169" t="str">
        <f>IF(Table1[[#This Row],[Various]]=1,1,IF(SUM(Table1[[#This Row],[Calculator / Software]:[Standards]])&gt;1,1,""))</f>
        <v/>
      </c>
      <c r="DF735" s="169" t="str">
        <f>IF(Table1[[#This Row],[Multiple NCC links]]&lt;&gt;1,IF(Table1[[#This Row],[Design]]=1,1,""),"")</f>
        <v/>
      </c>
      <c r="DG735" s="169" t="str">
        <f>IF(Table1[[#This Row],[Multiple NCC links]]&lt;&gt;1,IF(Table1[[#This Row],[Assessment / Verification]]=1,1,""),"")</f>
        <v/>
      </c>
      <c r="DH735" s="169" t="str">
        <f>IF(Table1[[#This Row],[Multiple NCC links]]&lt;&gt;1,IF(Table1[[#This Row],[Climate Specific ]]=1,1,""),"")</f>
        <v/>
      </c>
      <c r="DI735" s="169" t="str">
        <f>IF(Table1[[#This Row],[Multiple NCC links]]&lt;&gt;1,IF(Table1[[#This Row],[Alterations / Additions]]=1,1,""),"")</f>
        <v/>
      </c>
      <c r="DJ735" s="169" t="str">
        <f>IF(Table1[[#This Row],[Multiple NCC links]]&lt;&gt;1,IF(Table1[[#This Row],[Glazing]]=1,1,""),"")</f>
        <v/>
      </c>
      <c r="DK735" s="169" t="str">
        <f>IF(Table1[[#This Row],[Multiple NCC links]]&lt;&gt;1,IF(Table1[[#This Row],[Building Fabric / Thermal / Sealing]]=1,1,""),"")</f>
        <v/>
      </c>
      <c r="DL735" s="169" t="str">
        <f>IF(Table1[[#This Row],[Multiple NCC links]]&lt;&gt;1,IF(Table1[[#This Row],[Lighting]]=1,1,""),"")</f>
        <v/>
      </c>
      <c r="DM735" s="169" t="str">
        <f>IF(Table1[[#This Row],[Multiple NCC links]]&lt;&gt;1,IF(Table1[[#This Row],[HVAC]]=1,1,""),"")</f>
        <v/>
      </c>
      <c r="DN735" s="169" t="str">
        <f>IF(Table1[[#This Row],[Multiple NCC links]]&lt;&gt;1,IF(Table1[[#This Row],[Services]]=1,1,""),"")</f>
        <v/>
      </c>
      <c r="DO735" s="169" t="str">
        <f>IF(Table1[[#This Row],[Multiple NCC links]]&lt;&gt;1,IF(Table1[[#This Row],[Maintenance &amp; Monitoring]]=1,1,""),"")</f>
        <v/>
      </c>
      <c r="DP735" s="169" t="str">
        <f>IF(Table1[[#This Row],[Multiple NCC links]]&lt;&gt;1,IF(Table1[[#This Row],[Hand over / Operations]]=1,1,""),"")</f>
        <v/>
      </c>
      <c r="DQ735" s="169" t="str">
        <f>IF(Table1[[#This Row],[Multiple NCC links]]&lt;&gt;1,IF(Table1[[#This Row],[As built assessment]]=1,1,""),"")</f>
        <v/>
      </c>
      <c r="DR735" s="169" t="str">
        <f>IF(Table1[[#This Row],[Multiple NCC links]]&lt;&gt;1,IF(Table1[[#This Row],[Beyond compliance]]=1,1,""),"")</f>
        <v/>
      </c>
      <c r="DS735" s="169" t="str">
        <f>IF(SUM(Table1[[#This Row],[Design]:[Beyond compliance]])&gt;1,1,"")</f>
        <v/>
      </c>
      <c r="DT735" s="169" t="str">
        <f>IF(Table1[[#This Row],[Both Residential &amp; Commercial4]]&lt;&gt;1,IF(Table1[[#This Row],[Residential]]=1,1,""),"")</f>
        <v/>
      </c>
      <c r="DU735" s="169" t="str">
        <f>IF(Table1[[#This Row],[Both Residential &amp; Commercial4]]&lt;&gt;1,IF(Table1[[#This Row],[Commercial]]=1,1,""),"")</f>
        <v/>
      </c>
      <c r="DV735" s="169" t="str">
        <f>Table1[[#This Row],[Residential &amp; Commercial]]</f>
        <v/>
      </c>
      <c r="DW735" s="169"/>
    </row>
    <row r="736" spans="1:127" s="49" customFormat="1" ht="20.25" thickTop="1" thickBot="1" x14ac:dyDescent="0.35">
      <c r="A736" s="97"/>
      <c r="B736" s="97"/>
      <c r="C736" s="88"/>
      <c r="D736" s="88"/>
      <c r="E736" s="176"/>
      <c r="F736" s="176"/>
      <c r="G736" s="176"/>
      <c r="H736" s="176"/>
      <c r="I736" s="90" t="str">
        <f>IF(AND(Table1[[#This Row],[General]]=1,Table1[[#This Row],[Beginner]]=1,Table1[[#This Row],[Intermediate]]=1,Table1[[#This Row],[Advanced]]=1),1,"")</f>
        <v/>
      </c>
      <c r="J736" s="90" t="str">
        <f>CONCATENATE(IF(Table1[[#This Row],[General]]=1,"General, ",""), IF(Table1[[#This Row],[Beginner]]=1,"Beginner, ",""),IF(Table1[[#This Row],[Intermediate]]=1,"Intermediate, ",""), IF(Table1[[#This Row],[Advanced]]=1,"Advanced",""))</f>
        <v/>
      </c>
      <c r="K736" s="91"/>
      <c r="L736" s="179"/>
      <c r="M736" s="91"/>
      <c r="N736" s="91"/>
      <c r="O736" s="159"/>
      <c r="P736" s="91"/>
      <c r="Q736" s="91"/>
      <c r="R736" s="91"/>
      <c r="S73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36" s="102"/>
      <c r="U736" s="102"/>
      <c r="V736" s="240"/>
      <c r="W736" s="240"/>
      <c r="X736" s="102"/>
      <c r="Y736" s="102"/>
      <c r="Z736" s="102"/>
      <c r="AA736" s="102"/>
      <c r="AB736" s="102"/>
      <c r="AC736" s="102"/>
      <c r="AD736" s="102"/>
      <c r="AE736" s="102"/>
      <c r="AF736" s="102"/>
      <c r="AG73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36" s="103"/>
      <c r="AI736" s="103"/>
      <c r="AJ736" s="103"/>
      <c r="AK736" s="74" t="str">
        <f>CONCATENATE(IF(Table1[[#This Row],[Digital]]=1,"Digital, ",""),IF(Table1[[#This Row],[Face to Face]]=1,"Face to face, ",""),IF(Table1[[#This Row],[Blended]]=1,"Blended",""))</f>
        <v/>
      </c>
      <c r="AL736" s="99"/>
      <c r="AM736" s="104"/>
      <c r="AN736" s="130"/>
      <c r="AO736" s="94"/>
      <c r="AP736" s="182"/>
      <c r="AQ736" s="94"/>
      <c r="AR736" s="94"/>
      <c r="AS736" s="94"/>
      <c r="AT736" s="94"/>
      <c r="AU736" s="94"/>
      <c r="AV736" s="182"/>
      <c r="AW736" s="182"/>
      <c r="AX736" s="182"/>
      <c r="AY736" s="94"/>
      <c r="AZ73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3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36" s="95"/>
      <c r="BC736" s="95"/>
      <c r="BD736" s="90" t="str">
        <f>IF(AND(Table1[[#This Row],[Residential]]=1,Table1[[#This Row],[Commercial]]=1),1,"")</f>
        <v/>
      </c>
      <c r="BE736" s="90" t="str">
        <f>CONCATENATE(IF(Table1[[#This Row],[Residential]]=1,"Residential, ",""),IF(Table1[[#This Row],[Commercial]]=1,"Commercial",""))</f>
        <v/>
      </c>
      <c r="BF736" s="94"/>
      <c r="BG736" s="94"/>
      <c r="BH736" s="94"/>
      <c r="BI736" s="94"/>
      <c r="BJ736" s="94"/>
      <c r="BK736" s="94"/>
      <c r="BL736" s="94"/>
      <c r="BM736" s="182"/>
      <c r="BN736" s="94"/>
      <c r="BO73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36" s="178"/>
      <c r="BQ736" s="120"/>
      <c r="BR736" s="132"/>
      <c r="BS736" s="120"/>
      <c r="BT736" s="175"/>
      <c r="BU736" s="175"/>
      <c r="BV736" s="175"/>
      <c r="BW736" s="121"/>
      <c r="BX736" s="121"/>
      <c r="BY736" s="121"/>
      <c r="BZ736" s="227"/>
      <c r="CA73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36" s="48">
        <f>COUNTIF(Table1[[#This Row],[Validity]:[Alignment with NCC (Yes=1,No=0)]],"N/A")</f>
        <v>0</v>
      </c>
      <c r="CC736" s="48">
        <f>IF(ISERROR(Table1[[#This Row],[Total Quality Score (out of 10)]]/(4-Table1[[#This Row],[N/A Count]])),0,Table1[[#This Row],[Total Quality Score (out of 10)]]/(4-Table1[[#This Row],[N/A Count]]))</f>
        <v>0</v>
      </c>
      <c r="CD736" s="106"/>
      <c r="CE736" s="106"/>
      <c r="CF736" s="172" t="str">
        <f>IF(SUM(Table1[[#This Row],[Multiple]:[Level (all)62]])&lt;1,IF(Table1[[#This Row],[General]]=1,1,""),"")</f>
        <v/>
      </c>
      <c r="CG736" s="172" t="str">
        <f>IF(SUM(Table1[[#This Row],[Multiple]:[Level (all)62]])&lt;1,IF(Table1[[#This Row],[Beginner]]=1,1,""),"")</f>
        <v/>
      </c>
      <c r="CH736" s="171" t="str">
        <f>IF(SUM(Table1[[#This Row],[Multiple]:[Level (all)62]])&lt;1,IF(Table1[[#This Row],[Intermediate]]=1,1,""),"")</f>
        <v/>
      </c>
      <c r="CI736" s="171" t="str">
        <f>IF(SUM(Table1[[#This Row],[Multiple]:[Level (all)62]])&lt;1,IF(Table1[[#This Row],[Advanced]]=1,1,""),"")</f>
        <v/>
      </c>
      <c r="CJ736" s="171" t="str">
        <f>IF(AND(SUM(Table1[[#This Row],[General]:[Advanced]])&lt;4,SUM(Table1[[#This Row],[General]:[Advanced]])&gt;1),1,"")</f>
        <v/>
      </c>
      <c r="CK736" s="171" t="str">
        <f>Table1[[#This Row],[Level (all)]]</f>
        <v/>
      </c>
      <c r="CL736" s="171" t="str">
        <f>IF(Table1[[#This Row],[Multiple audience]]&lt;&gt;1,IF(Table1[[#This Row],[General Audience]]=1,1,""),"")</f>
        <v/>
      </c>
      <c r="CM736" s="171" t="str">
        <f>IF(Table1[[#This Row],[Multiple audience]]&lt;&gt;1,IF(Table1[[#This Row],[Planners / Designers ]]=1,1,""),"")</f>
        <v/>
      </c>
      <c r="CN736" s="171" t="str">
        <f>IF(Table1[[#This Row],[Multiple audience]]&lt;&gt;1,IF(Table1[[#This Row],[Regulatory Assessors]]=1,1,""),"")</f>
        <v/>
      </c>
      <c r="CO736" s="171" t="str">
        <f>IF(Table1[[#This Row],[Multiple audience]]&lt;&gt;1,IF(Table1[[#This Row],[Builders / Management]]=1,1,""),"")</f>
        <v/>
      </c>
      <c r="CP736" s="171" t="str">
        <f>IF(Table1[[#This Row],[Multiple audience]]&lt;&gt;1,IF(Table1[[#This Row],[Energy / Sus Assessors]]=1,1,""),"")</f>
        <v/>
      </c>
      <c r="CQ736" s="171" t="str">
        <f>IF(Table1[[#This Row],[Multiple audience]]&lt;&gt;1,IF(Table1[[#This Row],[Semi-skilled]]=1,1,""),"")</f>
        <v/>
      </c>
      <c r="CR736" s="171" t="str">
        <f>IF(Table1[[#This Row],[Multiple audience]]&lt;&gt;1,IF(Table1[[#This Row],[Trades]]=1,1,""),"")</f>
        <v/>
      </c>
      <c r="CS736" s="171" t="str">
        <f>IF(Table1[[#This Row],[Multiple audience]]&lt;&gt;1,IF(Table1[[#This Row],[Other]]=1,1,""),"")</f>
        <v/>
      </c>
      <c r="CT736" s="171" t="str">
        <f>IF(SUM(Table1[[#This Row],[General Audience]:[Other]])&gt;1,1,"")</f>
        <v/>
      </c>
      <c r="CU736" s="171" t="str">
        <f>IF(Table1[[#This Row],[Various  ]]&lt;&gt;1,IF(Table1[[#This Row],[Calculator / Software]]=1,1,""),"")</f>
        <v/>
      </c>
      <c r="CV736" s="171" t="str">
        <f>IF(Table1[[#This Row],[Various  ]]&lt;&gt;1,IF(Table1[[#This Row],[Information  ]]=1,1,""),"")</f>
        <v/>
      </c>
      <c r="CW736" s="171" t="str">
        <f>IF(Table1[[#This Row],[Various  ]]&lt;&gt;1,IF(Table1[[#This Row],[Interactive Tool]]=1,1,""),"")</f>
        <v/>
      </c>
      <c r="CX736" s="171" t="str">
        <f>IF(Table1[[#This Row],[Various  ]]&lt;&gt;1,IF(Table1[[#This Row],[Technical Specifications]]=1,1,""),"")</f>
        <v/>
      </c>
      <c r="CY736" s="171" t="str">
        <f>IF(Table1[[#This Row],[Various  ]]&lt;&gt;1,IF(Table1[[#This Row],[Training Resources]]=1,1,""),"")</f>
        <v/>
      </c>
      <c r="CZ736" s="171" t="str">
        <f>IF(Table1[[#This Row],[Various  ]]&lt;&gt;1,IF(Table1[[#This Row],[Toolbox]]=1,1,""),"")</f>
        <v/>
      </c>
      <c r="DA736" s="169" t="str">
        <f>IF(Table1[[#This Row],[Various  ]]&lt;&gt;1,IF(Table1[[#This Row],[Video]]=1,1,""),"")</f>
        <v/>
      </c>
      <c r="DB736" s="169" t="str">
        <f>IF(Table1[[#This Row],[Various  ]]&lt;&gt;1,IF(Table1[[#This Row],[Case study]]=1,1,""),"")</f>
        <v/>
      </c>
      <c r="DC736" s="169" t="str">
        <f>IF(Table1[[#This Row],[Various  ]]&lt;&gt;1,IF(Table1[[#This Row],[Other   ]]=1,1,""),"")</f>
        <v/>
      </c>
      <c r="DD736" s="169" t="str">
        <f>IF(Table1[[#This Row],[Various  ]]&lt;&gt;1,IF(Table1[[#This Row],[Standards]]=1,1,""),"")</f>
        <v/>
      </c>
      <c r="DE736" s="169" t="str">
        <f>IF(Table1[[#This Row],[Various]]=1,1,IF(SUM(Table1[[#This Row],[Calculator / Software]:[Standards]])&gt;1,1,""))</f>
        <v/>
      </c>
      <c r="DF736" s="169" t="str">
        <f>IF(Table1[[#This Row],[Multiple NCC links]]&lt;&gt;1,IF(Table1[[#This Row],[Design]]=1,1,""),"")</f>
        <v/>
      </c>
      <c r="DG736" s="169" t="str">
        <f>IF(Table1[[#This Row],[Multiple NCC links]]&lt;&gt;1,IF(Table1[[#This Row],[Assessment / Verification]]=1,1,""),"")</f>
        <v/>
      </c>
      <c r="DH736" s="169" t="str">
        <f>IF(Table1[[#This Row],[Multiple NCC links]]&lt;&gt;1,IF(Table1[[#This Row],[Climate Specific ]]=1,1,""),"")</f>
        <v/>
      </c>
      <c r="DI736" s="169" t="str">
        <f>IF(Table1[[#This Row],[Multiple NCC links]]&lt;&gt;1,IF(Table1[[#This Row],[Alterations / Additions]]=1,1,""),"")</f>
        <v/>
      </c>
      <c r="DJ736" s="169" t="str">
        <f>IF(Table1[[#This Row],[Multiple NCC links]]&lt;&gt;1,IF(Table1[[#This Row],[Glazing]]=1,1,""),"")</f>
        <v/>
      </c>
      <c r="DK736" s="169" t="str">
        <f>IF(Table1[[#This Row],[Multiple NCC links]]&lt;&gt;1,IF(Table1[[#This Row],[Building Fabric / Thermal / Sealing]]=1,1,""),"")</f>
        <v/>
      </c>
      <c r="DL736" s="169" t="str">
        <f>IF(Table1[[#This Row],[Multiple NCC links]]&lt;&gt;1,IF(Table1[[#This Row],[Lighting]]=1,1,""),"")</f>
        <v/>
      </c>
      <c r="DM736" s="169" t="str">
        <f>IF(Table1[[#This Row],[Multiple NCC links]]&lt;&gt;1,IF(Table1[[#This Row],[HVAC]]=1,1,""),"")</f>
        <v/>
      </c>
      <c r="DN736" s="169" t="str">
        <f>IF(Table1[[#This Row],[Multiple NCC links]]&lt;&gt;1,IF(Table1[[#This Row],[Services]]=1,1,""),"")</f>
        <v/>
      </c>
      <c r="DO736" s="169" t="str">
        <f>IF(Table1[[#This Row],[Multiple NCC links]]&lt;&gt;1,IF(Table1[[#This Row],[Maintenance &amp; Monitoring]]=1,1,""),"")</f>
        <v/>
      </c>
      <c r="DP736" s="169" t="str">
        <f>IF(Table1[[#This Row],[Multiple NCC links]]&lt;&gt;1,IF(Table1[[#This Row],[Hand over / Operations]]=1,1,""),"")</f>
        <v/>
      </c>
      <c r="DQ736" s="169" t="str">
        <f>IF(Table1[[#This Row],[Multiple NCC links]]&lt;&gt;1,IF(Table1[[#This Row],[As built assessment]]=1,1,""),"")</f>
        <v/>
      </c>
      <c r="DR736" s="169" t="str">
        <f>IF(Table1[[#This Row],[Multiple NCC links]]&lt;&gt;1,IF(Table1[[#This Row],[Beyond compliance]]=1,1,""),"")</f>
        <v/>
      </c>
      <c r="DS736" s="169" t="str">
        <f>IF(SUM(Table1[[#This Row],[Design]:[Beyond compliance]])&gt;1,1,"")</f>
        <v/>
      </c>
      <c r="DT736" s="169" t="str">
        <f>IF(Table1[[#This Row],[Both Residential &amp; Commercial4]]&lt;&gt;1,IF(Table1[[#This Row],[Residential]]=1,1,""),"")</f>
        <v/>
      </c>
      <c r="DU736" s="169" t="str">
        <f>IF(Table1[[#This Row],[Both Residential &amp; Commercial4]]&lt;&gt;1,IF(Table1[[#This Row],[Commercial]]=1,1,""),"")</f>
        <v/>
      </c>
      <c r="DV736" s="169" t="str">
        <f>Table1[[#This Row],[Residential &amp; Commercial]]</f>
        <v/>
      </c>
      <c r="DW736" s="169"/>
    </row>
    <row r="737" spans="1:127" s="49" customFormat="1" ht="20.25" thickTop="1" thickBot="1" x14ac:dyDescent="0.35">
      <c r="A737" s="97"/>
      <c r="B737" s="97"/>
      <c r="C737" s="88"/>
      <c r="D737" s="88"/>
      <c r="E737" s="176"/>
      <c r="F737" s="176"/>
      <c r="G737" s="176"/>
      <c r="H737" s="176"/>
      <c r="I737" s="90" t="str">
        <f>IF(AND(Table1[[#This Row],[General]]=1,Table1[[#This Row],[Beginner]]=1,Table1[[#This Row],[Intermediate]]=1,Table1[[#This Row],[Advanced]]=1),1,"")</f>
        <v/>
      </c>
      <c r="J737" s="90" t="str">
        <f>CONCATENATE(IF(Table1[[#This Row],[General]]=1,"General, ",""), IF(Table1[[#This Row],[Beginner]]=1,"Beginner, ",""),IF(Table1[[#This Row],[Intermediate]]=1,"Intermediate, ",""), IF(Table1[[#This Row],[Advanced]]=1,"Advanced",""))</f>
        <v/>
      </c>
      <c r="K737" s="91"/>
      <c r="L737" s="179"/>
      <c r="M737" s="91"/>
      <c r="N737" s="91"/>
      <c r="O737" s="159"/>
      <c r="P737" s="91"/>
      <c r="Q737" s="91"/>
      <c r="R737" s="91"/>
      <c r="S73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37" s="102"/>
      <c r="U737" s="102"/>
      <c r="V737" s="240"/>
      <c r="W737" s="240"/>
      <c r="X737" s="102"/>
      <c r="Y737" s="102"/>
      <c r="Z737" s="102"/>
      <c r="AA737" s="102"/>
      <c r="AB737" s="102"/>
      <c r="AC737" s="102"/>
      <c r="AD737" s="102"/>
      <c r="AE737" s="102"/>
      <c r="AF737" s="102"/>
      <c r="AG73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37" s="103"/>
      <c r="AI737" s="103"/>
      <c r="AJ737" s="103"/>
      <c r="AK737" s="74" t="str">
        <f>CONCATENATE(IF(Table1[[#This Row],[Digital]]=1,"Digital, ",""),IF(Table1[[#This Row],[Face to Face]]=1,"Face to face, ",""),IF(Table1[[#This Row],[Blended]]=1,"Blended",""))</f>
        <v/>
      </c>
      <c r="AL737" s="99"/>
      <c r="AM737" s="104"/>
      <c r="AN737" s="130"/>
      <c r="AO737" s="94"/>
      <c r="AP737" s="182"/>
      <c r="AQ737" s="94"/>
      <c r="AR737" s="94"/>
      <c r="AS737" s="94"/>
      <c r="AT737" s="94"/>
      <c r="AU737" s="94"/>
      <c r="AV737" s="182"/>
      <c r="AW737" s="182"/>
      <c r="AX737" s="182"/>
      <c r="AY737" s="94"/>
      <c r="AZ73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3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37" s="95"/>
      <c r="BC737" s="95"/>
      <c r="BD737" s="90" t="str">
        <f>IF(AND(Table1[[#This Row],[Residential]]=1,Table1[[#This Row],[Commercial]]=1),1,"")</f>
        <v/>
      </c>
      <c r="BE737" s="90" t="str">
        <f>CONCATENATE(IF(Table1[[#This Row],[Residential]]=1,"Residential, ",""),IF(Table1[[#This Row],[Commercial]]=1,"Commercial",""))</f>
        <v/>
      </c>
      <c r="BF737" s="94"/>
      <c r="BG737" s="94"/>
      <c r="BH737" s="94"/>
      <c r="BI737" s="94"/>
      <c r="BJ737" s="94"/>
      <c r="BK737" s="94"/>
      <c r="BL737" s="94"/>
      <c r="BM737" s="182"/>
      <c r="BN737" s="94"/>
      <c r="BO73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37" s="178"/>
      <c r="BQ737" s="120"/>
      <c r="BR737" s="132"/>
      <c r="BS737" s="120"/>
      <c r="BT737" s="175"/>
      <c r="BU737" s="175"/>
      <c r="BV737" s="175"/>
      <c r="BW737" s="121"/>
      <c r="BX737" s="121"/>
      <c r="BY737" s="121"/>
      <c r="BZ737" s="227"/>
      <c r="CA73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37" s="48">
        <f>COUNTIF(Table1[[#This Row],[Validity]:[Alignment with NCC (Yes=1,No=0)]],"N/A")</f>
        <v>0</v>
      </c>
      <c r="CC737" s="48">
        <f>IF(ISERROR(Table1[[#This Row],[Total Quality Score (out of 10)]]/(4-Table1[[#This Row],[N/A Count]])),0,Table1[[#This Row],[Total Quality Score (out of 10)]]/(4-Table1[[#This Row],[N/A Count]]))</f>
        <v>0</v>
      </c>
      <c r="CD737" s="106"/>
      <c r="CE737" s="106"/>
      <c r="CF737" s="172" t="str">
        <f>IF(SUM(Table1[[#This Row],[Multiple]:[Level (all)62]])&lt;1,IF(Table1[[#This Row],[General]]=1,1,""),"")</f>
        <v/>
      </c>
      <c r="CG737" s="172" t="str">
        <f>IF(SUM(Table1[[#This Row],[Multiple]:[Level (all)62]])&lt;1,IF(Table1[[#This Row],[Beginner]]=1,1,""),"")</f>
        <v/>
      </c>
      <c r="CH737" s="171" t="str">
        <f>IF(SUM(Table1[[#This Row],[Multiple]:[Level (all)62]])&lt;1,IF(Table1[[#This Row],[Intermediate]]=1,1,""),"")</f>
        <v/>
      </c>
      <c r="CI737" s="171" t="str">
        <f>IF(SUM(Table1[[#This Row],[Multiple]:[Level (all)62]])&lt;1,IF(Table1[[#This Row],[Advanced]]=1,1,""),"")</f>
        <v/>
      </c>
      <c r="CJ737" s="171" t="str">
        <f>IF(AND(SUM(Table1[[#This Row],[General]:[Advanced]])&lt;4,SUM(Table1[[#This Row],[General]:[Advanced]])&gt;1),1,"")</f>
        <v/>
      </c>
      <c r="CK737" s="171" t="str">
        <f>Table1[[#This Row],[Level (all)]]</f>
        <v/>
      </c>
      <c r="CL737" s="171" t="str">
        <f>IF(Table1[[#This Row],[Multiple audience]]&lt;&gt;1,IF(Table1[[#This Row],[General Audience]]=1,1,""),"")</f>
        <v/>
      </c>
      <c r="CM737" s="171" t="str">
        <f>IF(Table1[[#This Row],[Multiple audience]]&lt;&gt;1,IF(Table1[[#This Row],[Planners / Designers ]]=1,1,""),"")</f>
        <v/>
      </c>
      <c r="CN737" s="171" t="str">
        <f>IF(Table1[[#This Row],[Multiple audience]]&lt;&gt;1,IF(Table1[[#This Row],[Regulatory Assessors]]=1,1,""),"")</f>
        <v/>
      </c>
      <c r="CO737" s="171" t="str">
        <f>IF(Table1[[#This Row],[Multiple audience]]&lt;&gt;1,IF(Table1[[#This Row],[Builders / Management]]=1,1,""),"")</f>
        <v/>
      </c>
      <c r="CP737" s="171" t="str">
        <f>IF(Table1[[#This Row],[Multiple audience]]&lt;&gt;1,IF(Table1[[#This Row],[Energy / Sus Assessors]]=1,1,""),"")</f>
        <v/>
      </c>
      <c r="CQ737" s="171" t="str">
        <f>IF(Table1[[#This Row],[Multiple audience]]&lt;&gt;1,IF(Table1[[#This Row],[Semi-skilled]]=1,1,""),"")</f>
        <v/>
      </c>
      <c r="CR737" s="171" t="str">
        <f>IF(Table1[[#This Row],[Multiple audience]]&lt;&gt;1,IF(Table1[[#This Row],[Trades]]=1,1,""),"")</f>
        <v/>
      </c>
      <c r="CS737" s="171" t="str">
        <f>IF(Table1[[#This Row],[Multiple audience]]&lt;&gt;1,IF(Table1[[#This Row],[Other]]=1,1,""),"")</f>
        <v/>
      </c>
      <c r="CT737" s="171" t="str">
        <f>IF(SUM(Table1[[#This Row],[General Audience]:[Other]])&gt;1,1,"")</f>
        <v/>
      </c>
      <c r="CU737" s="171" t="str">
        <f>IF(Table1[[#This Row],[Various  ]]&lt;&gt;1,IF(Table1[[#This Row],[Calculator / Software]]=1,1,""),"")</f>
        <v/>
      </c>
      <c r="CV737" s="171" t="str">
        <f>IF(Table1[[#This Row],[Various  ]]&lt;&gt;1,IF(Table1[[#This Row],[Information  ]]=1,1,""),"")</f>
        <v/>
      </c>
      <c r="CW737" s="171" t="str">
        <f>IF(Table1[[#This Row],[Various  ]]&lt;&gt;1,IF(Table1[[#This Row],[Interactive Tool]]=1,1,""),"")</f>
        <v/>
      </c>
      <c r="CX737" s="171" t="str">
        <f>IF(Table1[[#This Row],[Various  ]]&lt;&gt;1,IF(Table1[[#This Row],[Technical Specifications]]=1,1,""),"")</f>
        <v/>
      </c>
      <c r="CY737" s="171" t="str">
        <f>IF(Table1[[#This Row],[Various  ]]&lt;&gt;1,IF(Table1[[#This Row],[Training Resources]]=1,1,""),"")</f>
        <v/>
      </c>
      <c r="CZ737" s="171" t="str">
        <f>IF(Table1[[#This Row],[Various  ]]&lt;&gt;1,IF(Table1[[#This Row],[Toolbox]]=1,1,""),"")</f>
        <v/>
      </c>
      <c r="DA737" s="169" t="str">
        <f>IF(Table1[[#This Row],[Various  ]]&lt;&gt;1,IF(Table1[[#This Row],[Video]]=1,1,""),"")</f>
        <v/>
      </c>
      <c r="DB737" s="169" t="str">
        <f>IF(Table1[[#This Row],[Various  ]]&lt;&gt;1,IF(Table1[[#This Row],[Case study]]=1,1,""),"")</f>
        <v/>
      </c>
      <c r="DC737" s="169" t="str">
        <f>IF(Table1[[#This Row],[Various  ]]&lt;&gt;1,IF(Table1[[#This Row],[Other   ]]=1,1,""),"")</f>
        <v/>
      </c>
      <c r="DD737" s="169" t="str">
        <f>IF(Table1[[#This Row],[Various  ]]&lt;&gt;1,IF(Table1[[#This Row],[Standards]]=1,1,""),"")</f>
        <v/>
      </c>
      <c r="DE737" s="169" t="str">
        <f>IF(Table1[[#This Row],[Various]]=1,1,IF(SUM(Table1[[#This Row],[Calculator / Software]:[Standards]])&gt;1,1,""))</f>
        <v/>
      </c>
      <c r="DF737" s="169" t="str">
        <f>IF(Table1[[#This Row],[Multiple NCC links]]&lt;&gt;1,IF(Table1[[#This Row],[Design]]=1,1,""),"")</f>
        <v/>
      </c>
      <c r="DG737" s="169" t="str">
        <f>IF(Table1[[#This Row],[Multiple NCC links]]&lt;&gt;1,IF(Table1[[#This Row],[Assessment / Verification]]=1,1,""),"")</f>
        <v/>
      </c>
      <c r="DH737" s="169" t="str">
        <f>IF(Table1[[#This Row],[Multiple NCC links]]&lt;&gt;1,IF(Table1[[#This Row],[Climate Specific ]]=1,1,""),"")</f>
        <v/>
      </c>
      <c r="DI737" s="169" t="str">
        <f>IF(Table1[[#This Row],[Multiple NCC links]]&lt;&gt;1,IF(Table1[[#This Row],[Alterations / Additions]]=1,1,""),"")</f>
        <v/>
      </c>
      <c r="DJ737" s="169" t="str">
        <f>IF(Table1[[#This Row],[Multiple NCC links]]&lt;&gt;1,IF(Table1[[#This Row],[Glazing]]=1,1,""),"")</f>
        <v/>
      </c>
      <c r="DK737" s="169" t="str">
        <f>IF(Table1[[#This Row],[Multiple NCC links]]&lt;&gt;1,IF(Table1[[#This Row],[Building Fabric / Thermal / Sealing]]=1,1,""),"")</f>
        <v/>
      </c>
      <c r="DL737" s="169" t="str">
        <f>IF(Table1[[#This Row],[Multiple NCC links]]&lt;&gt;1,IF(Table1[[#This Row],[Lighting]]=1,1,""),"")</f>
        <v/>
      </c>
      <c r="DM737" s="169" t="str">
        <f>IF(Table1[[#This Row],[Multiple NCC links]]&lt;&gt;1,IF(Table1[[#This Row],[HVAC]]=1,1,""),"")</f>
        <v/>
      </c>
      <c r="DN737" s="169" t="str">
        <f>IF(Table1[[#This Row],[Multiple NCC links]]&lt;&gt;1,IF(Table1[[#This Row],[Services]]=1,1,""),"")</f>
        <v/>
      </c>
      <c r="DO737" s="169" t="str">
        <f>IF(Table1[[#This Row],[Multiple NCC links]]&lt;&gt;1,IF(Table1[[#This Row],[Maintenance &amp; Monitoring]]=1,1,""),"")</f>
        <v/>
      </c>
      <c r="DP737" s="169" t="str">
        <f>IF(Table1[[#This Row],[Multiple NCC links]]&lt;&gt;1,IF(Table1[[#This Row],[Hand over / Operations]]=1,1,""),"")</f>
        <v/>
      </c>
      <c r="DQ737" s="169" t="str">
        <f>IF(Table1[[#This Row],[Multiple NCC links]]&lt;&gt;1,IF(Table1[[#This Row],[As built assessment]]=1,1,""),"")</f>
        <v/>
      </c>
      <c r="DR737" s="169" t="str">
        <f>IF(Table1[[#This Row],[Multiple NCC links]]&lt;&gt;1,IF(Table1[[#This Row],[Beyond compliance]]=1,1,""),"")</f>
        <v/>
      </c>
      <c r="DS737" s="169" t="str">
        <f>IF(SUM(Table1[[#This Row],[Design]:[Beyond compliance]])&gt;1,1,"")</f>
        <v/>
      </c>
      <c r="DT737" s="169" t="str">
        <f>IF(Table1[[#This Row],[Both Residential &amp; Commercial4]]&lt;&gt;1,IF(Table1[[#This Row],[Residential]]=1,1,""),"")</f>
        <v/>
      </c>
      <c r="DU737" s="169" t="str">
        <f>IF(Table1[[#This Row],[Both Residential &amp; Commercial4]]&lt;&gt;1,IF(Table1[[#This Row],[Commercial]]=1,1,""),"")</f>
        <v/>
      </c>
      <c r="DV737" s="169" t="str">
        <f>Table1[[#This Row],[Residential &amp; Commercial]]</f>
        <v/>
      </c>
      <c r="DW737" s="169"/>
    </row>
    <row r="738" spans="1:127" s="49" customFormat="1" ht="20.25" thickTop="1" thickBot="1" x14ac:dyDescent="0.35">
      <c r="A738" s="97"/>
      <c r="B738" s="97"/>
      <c r="C738" s="88"/>
      <c r="D738" s="88"/>
      <c r="E738" s="176"/>
      <c r="F738" s="176"/>
      <c r="G738" s="176"/>
      <c r="H738" s="176"/>
      <c r="I738" s="90" t="str">
        <f>IF(AND(Table1[[#This Row],[General]]=1,Table1[[#This Row],[Beginner]]=1,Table1[[#This Row],[Intermediate]]=1,Table1[[#This Row],[Advanced]]=1),1,"")</f>
        <v/>
      </c>
      <c r="J738" s="90" t="str">
        <f>CONCATENATE(IF(Table1[[#This Row],[General]]=1,"General, ",""), IF(Table1[[#This Row],[Beginner]]=1,"Beginner, ",""),IF(Table1[[#This Row],[Intermediate]]=1,"Intermediate, ",""), IF(Table1[[#This Row],[Advanced]]=1,"Advanced",""))</f>
        <v/>
      </c>
      <c r="K738" s="91"/>
      <c r="L738" s="179"/>
      <c r="M738" s="91"/>
      <c r="N738" s="91"/>
      <c r="O738" s="159"/>
      <c r="P738" s="91"/>
      <c r="Q738" s="91"/>
      <c r="R738" s="91"/>
      <c r="S73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38" s="102"/>
      <c r="U738" s="102"/>
      <c r="V738" s="240"/>
      <c r="W738" s="240"/>
      <c r="X738" s="102"/>
      <c r="Y738" s="102"/>
      <c r="Z738" s="102"/>
      <c r="AA738" s="102"/>
      <c r="AB738" s="102"/>
      <c r="AC738" s="102"/>
      <c r="AD738" s="102"/>
      <c r="AE738" s="102"/>
      <c r="AF738" s="102"/>
      <c r="AG73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38" s="103"/>
      <c r="AI738" s="103"/>
      <c r="AJ738" s="103"/>
      <c r="AK738" s="74" t="str">
        <f>CONCATENATE(IF(Table1[[#This Row],[Digital]]=1,"Digital, ",""),IF(Table1[[#This Row],[Face to Face]]=1,"Face to face, ",""),IF(Table1[[#This Row],[Blended]]=1,"Blended",""))</f>
        <v/>
      </c>
      <c r="AL738" s="99"/>
      <c r="AM738" s="104"/>
      <c r="AN738" s="130"/>
      <c r="AO738" s="94"/>
      <c r="AP738" s="182"/>
      <c r="AQ738" s="94"/>
      <c r="AR738" s="94"/>
      <c r="AS738" s="94"/>
      <c r="AT738" s="94"/>
      <c r="AU738" s="94"/>
      <c r="AV738" s="182"/>
      <c r="AW738" s="182"/>
      <c r="AX738" s="182"/>
      <c r="AY738" s="94"/>
      <c r="AZ73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3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38" s="95"/>
      <c r="BC738" s="95"/>
      <c r="BD738" s="90" t="str">
        <f>IF(AND(Table1[[#This Row],[Residential]]=1,Table1[[#This Row],[Commercial]]=1),1,"")</f>
        <v/>
      </c>
      <c r="BE738" s="90" t="str">
        <f>CONCATENATE(IF(Table1[[#This Row],[Residential]]=1,"Residential, ",""),IF(Table1[[#This Row],[Commercial]]=1,"Commercial",""))</f>
        <v/>
      </c>
      <c r="BF738" s="94"/>
      <c r="BG738" s="94"/>
      <c r="BH738" s="94"/>
      <c r="BI738" s="94"/>
      <c r="BJ738" s="94"/>
      <c r="BK738" s="94"/>
      <c r="BL738" s="94"/>
      <c r="BM738" s="182"/>
      <c r="BN738" s="94"/>
      <c r="BO73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38" s="178"/>
      <c r="BQ738" s="120"/>
      <c r="BR738" s="132"/>
      <c r="BS738" s="120"/>
      <c r="BT738" s="175"/>
      <c r="BU738" s="175"/>
      <c r="BV738" s="175"/>
      <c r="BW738" s="121"/>
      <c r="BX738" s="121"/>
      <c r="BY738" s="121"/>
      <c r="BZ738" s="227"/>
      <c r="CA73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38" s="48">
        <f>COUNTIF(Table1[[#This Row],[Validity]:[Alignment with NCC (Yes=1,No=0)]],"N/A")</f>
        <v>0</v>
      </c>
      <c r="CC738" s="48">
        <f>IF(ISERROR(Table1[[#This Row],[Total Quality Score (out of 10)]]/(4-Table1[[#This Row],[N/A Count]])),0,Table1[[#This Row],[Total Quality Score (out of 10)]]/(4-Table1[[#This Row],[N/A Count]]))</f>
        <v>0</v>
      </c>
      <c r="CD738" s="106"/>
      <c r="CE738" s="106"/>
      <c r="CF738" s="172" t="str">
        <f>IF(SUM(Table1[[#This Row],[Multiple]:[Level (all)62]])&lt;1,IF(Table1[[#This Row],[General]]=1,1,""),"")</f>
        <v/>
      </c>
      <c r="CG738" s="172" t="str">
        <f>IF(SUM(Table1[[#This Row],[Multiple]:[Level (all)62]])&lt;1,IF(Table1[[#This Row],[Beginner]]=1,1,""),"")</f>
        <v/>
      </c>
      <c r="CH738" s="171" t="str">
        <f>IF(SUM(Table1[[#This Row],[Multiple]:[Level (all)62]])&lt;1,IF(Table1[[#This Row],[Intermediate]]=1,1,""),"")</f>
        <v/>
      </c>
      <c r="CI738" s="171" t="str">
        <f>IF(SUM(Table1[[#This Row],[Multiple]:[Level (all)62]])&lt;1,IF(Table1[[#This Row],[Advanced]]=1,1,""),"")</f>
        <v/>
      </c>
      <c r="CJ738" s="171" t="str">
        <f>IF(AND(SUM(Table1[[#This Row],[General]:[Advanced]])&lt;4,SUM(Table1[[#This Row],[General]:[Advanced]])&gt;1),1,"")</f>
        <v/>
      </c>
      <c r="CK738" s="171" t="str">
        <f>Table1[[#This Row],[Level (all)]]</f>
        <v/>
      </c>
      <c r="CL738" s="171" t="str">
        <f>IF(Table1[[#This Row],[Multiple audience]]&lt;&gt;1,IF(Table1[[#This Row],[General Audience]]=1,1,""),"")</f>
        <v/>
      </c>
      <c r="CM738" s="171" t="str">
        <f>IF(Table1[[#This Row],[Multiple audience]]&lt;&gt;1,IF(Table1[[#This Row],[Planners / Designers ]]=1,1,""),"")</f>
        <v/>
      </c>
      <c r="CN738" s="171" t="str">
        <f>IF(Table1[[#This Row],[Multiple audience]]&lt;&gt;1,IF(Table1[[#This Row],[Regulatory Assessors]]=1,1,""),"")</f>
        <v/>
      </c>
      <c r="CO738" s="171" t="str">
        <f>IF(Table1[[#This Row],[Multiple audience]]&lt;&gt;1,IF(Table1[[#This Row],[Builders / Management]]=1,1,""),"")</f>
        <v/>
      </c>
      <c r="CP738" s="171" t="str">
        <f>IF(Table1[[#This Row],[Multiple audience]]&lt;&gt;1,IF(Table1[[#This Row],[Energy / Sus Assessors]]=1,1,""),"")</f>
        <v/>
      </c>
      <c r="CQ738" s="171" t="str">
        <f>IF(Table1[[#This Row],[Multiple audience]]&lt;&gt;1,IF(Table1[[#This Row],[Semi-skilled]]=1,1,""),"")</f>
        <v/>
      </c>
      <c r="CR738" s="171" t="str">
        <f>IF(Table1[[#This Row],[Multiple audience]]&lt;&gt;1,IF(Table1[[#This Row],[Trades]]=1,1,""),"")</f>
        <v/>
      </c>
      <c r="CS738" s="171" t="str">
        <f>IF(Table1[[#This Row],[Multiple audience]]&lt;&gt;1,IF(Table1[[#This Row],[Other]]=1,1,""),"")</f>
        <v/>
      </c>
      <c r="CT738" s="171" t="str">
        <f>IF(SUM(Table1[[#This Row],[General Audience]:[Other]])&gt;1,1,"")</f>
        <v/>
      </c>
      <c r="CU738" s="171" t="str">
        <f>IF(Table1[[#This Row],[Various  ]]&lt;&gt;1,IF(Table1[[#This Row],[Calculator / Software]]=1,1,""),"")</f>
        <v/>
      </c>
      <c r="CV738" s="171" t="str">
        <f>IF(Table1[[#This Row],[Various  ]]&lt;&gt;1,IF(Table1[[#This Row],[Information  ]]=1,1,""),"")</f>
        <v/>
      </c>
      <c r="CW738" s="171" t="str">
        <f>IF(Table1[[#This Row],[Various  ]]&lt;&gt;1,IF(Table1[[#This Row],[Interactive Tool]]=1,1,""),"")</f>
        <v/>
      </c>
      <c r="CX738" s="171" t="str">
        <f>IF(Table1[[#This Row],[Various  ]]&lt;&gt;1,IF(Table1[[#This Row],[Technical Specifications]]=1,1,""),"")</f>
        <v/>
      </c>
      <c r="CY738" s="171" t="str">
        <f>IF(Table1[[#This Row],[Various  ]]&lt;&gt;1,IF(Table1[[#This Row],[Training Resources]]=1,1,""),"")</f>
        <v/>
      </c>
      <c r="CZ738" s="171" t="str">
        <f>IF(Table1[[#This Row],[Various  ]]&lt;&gt;1,IF(Table1[[#This Row],[Toolbox]]=1,1,""),"")</f>
        <v/>
      </c>
      <c r="DA738" s="169" t="str">
        <f>IF(Table1[[#This Row],[Various  ]]&lt;&gt;1,IF(Table1[[#This Row],[Video]]=1,1,""),"")</f>
        <v/>
      </c>
      <c r="DB738" s="169" t="str">
        <f>IF(Table1[[#This Row],[Various  ]]&lt;&gt;1,IF(Table1[[#This Row],[Case study]]=1,1,""),"")</f>
        <v/>
      </c>
      <c r="DC738" s="169" t="str">
        <f>IF(Table1[[#This Row],[Various  ]]&lt;&gt;1,IF(Table1[[#This Row],[Other   ]]=1,1,""),"")</f>
        <v/>
      </c>
      <c r="DD738" s="169" t="str">
        <f>IF(Table1[[#This Row],[Various  ]]&lt;&gt;1,IF(Table1[[#This Row],[Standards]]=1,1,""),"")</f>
        <v/>
      </c>
      <c r="DE738" s="169" t="str">
        <f>IF(Table1[[#This Row],[Various]]=1,1,IF(SUM(Table1[[#This Row],[Calculator / Software]:[Standards]])&gt;1,1,""))</f>
        <v/>
      </c>
      <c r="DF738" s="169" t="str">
        <f>IF(Table1[[#This Row],[Multiple NCC links]]&lt;&gt;1,IF(Table1[[#This Row],[Design]]=1,1,""),"")</f>
        <v/>
      </c>
      <c r="DG738" s="169" t="str">
        <f>IF(Table1[[#This Row],[Multiple NCC links]]&lt;&gt;1,IF(Table1[[#This Row],[Assessment / Verification]]=1,1,""),"")</f>
        <v/>
      </c>
      <c r="DH738" s="169" t="str">
        <f>IF(Table1[[#This Row],[Multiple NCC links]]&lt;&gt;1,IF(Table1[[#This Row],[Climate Specific ]]=1,1,""),"")</f>
        <v/>
      </c>
      <c r="DI738" s="169" t="str">
        <f>IF(Table1[[#This Row],[Multiple NCC links]]&lt;&gt;1,IF(Table1[[#This Row],[Alterations / Additions]]=1,1,""),"")</f>
        <v/>
      </c>
      <c r="DJ738" s="169" t="str">
        <f>IF(Table1[[#This Row],[Multiple NCC links]]&lt;&gt;1,IF(Table1[[#This Row],[Glazing]]=1,1,""),"")</f>
        <v/>
      </c>
      <c r="DK738" s="169" t="str">
        <f>IF(Table1[[#This Row],[Multiple NCC links]]&lt;&gt;1,IF(Table1[[#This Row],[Building Fabric / Thermal / Sealing]]=1,1,""),"")</f>
        <v/>
      </c>
      <c r="DL738" s="169" t="str">
        <f>IF(Table1[[#This Row],[Multiple NCC links]]&lt;&gt;1,IF(Table1[[#This Row],[Lighting]]=1,1,""),"")</f>
        <v/>
      </c>
      <c r="DM738" s="169" t="str">
        <f>IF(Table1[[#This Row],[Multiple NCC links]]&lt;&gt;1,IF(Table1[[#This Row],[HVAC]]=1,1,""),"")</f>
        <v/>
      </c>
      <c r="DN738" s="169" t="str">
        <f>IF(Table1[[#This Row],[Multiple NCC links]]&lt;&gt;1,IF(Table1[[#This Row],[Services]]=1,1,""),"")</f>
        <v/>
      </c>
      <c r="DO738" s="169" t="str">
        <f>IF(Table1[[#This Row],[Multiple NCC links]]&lt;&gt;1,IF(Table1[[#This Row],[Maintenance &amp; Monitoring]]=1,1,""),"")</f>
        <v/>
      </c>
      <c r="DP738" s="169" t="str">
        <f>IF(Table1[[#This Row],[Multiple NCC links]]&lt;&gt;1,IF(Table1[[#This Row],[Hand over / Operations]]=1,1,""),"")</f>
        <v/>
      </c>
      <c r="DQ738" s="169" t="str">
        <f>IF(Table1[[#This Row],[Multiple NCC links]]&lt;&gt;1,IF(Table1[[#This Row],[As built assessment]]=1,1,""),"")</f>
        <v/>
      </c>
      <c r="DR738" s="169" t="str">
        <f>IF(Table1[[#This Row],[Multiple NCC links]]&lt;&gt;1,IF(Table1[[#This Row],[Beyond compliance]]=1,1,""),"")</f>
        <v/>
      </c>
      <c r="DS738" s="169" t="str">
        <f>IF(SUM(Table1[[#This Row],[Design]:[Beyond compliance]])&gt;1,1,"")</f>
        <v/>
      </c>
      <c r="DT738" s="169" t="str">
        <f>IF(Table1[[#This Row],[Both Residential &amp; Commercial4]]&lt;&gt;1,IF(Table1[[#This Row],[Residential]]=1,1,""),"")</f>
        <v/>
      </c>
      <c r="DU738" s="169" t="str">
        <f>IF(Table1[[#This Row],[Both Residential &amp; Commercial4]]&lt;&gt;1,IF(Table1[[#This Row],[Commercial]]=1,1,""),"")</f>
        <v/>
      </c>
      <c r="DV738" s="169" t="str">
        <f>Table1[[#This Row],[Residential &amp; Commercial]]</f>
        <v/>
      </c>
      <c r="DW738" s="169"/>
    </row>
    <row r="739" spans="1:127" s="49" customFormat="1" ht="20.25" thickTop="1" thickBot="1" x14ac:dyDescent="0.35">
      <c r="A739" s="97"/>
      <c r="B739" s="97"/>
      <c r="C739" s="88"/>
      <c r="D739" s="88"/>
      <c r="E739" s="176"/>
      <c r="F739" s="176"/>
      <c r="G739" s="176"/>
      <c r="H739" s="176"/>
      <c r="I739" s="90" t="str">
        <f>IF(AND(Table1[[#This Row],[General]]=1,Table1[[#This Row],[Beginner]]=1,Table1[[#This Row],[Intermediate]]=1,Table1[[#This Row],[Advanced]]=1),1,"")</f>
        <v/>
      </c>
      <c r="J739" s="90" t="str">
        <f>CONCATENATE(IF(Table1[[#This Row],[General]]=1,"General, ",""), IF(Table1[[#This Row],[Beginner]]=1,"Beginner, ",""),IF(Table1[[#This Row],[Intermediate]]=1,"Intermediate, ",""), IF(Table1[[#This Row],[Advanced]]=1,"Advanced",""))</f>
        <v/>
      </c>
      <c r="K739" s="91"/>
      <c r="L739" s="179"/>
      <c r="M739" s="91"/>
      <c r="N739" s="91"/>
      <c r="O739" s="159"/>
      <c r="P739" s="91"/>
      <c r="Q739" s="91"/>
      <c r="R739" s="91"/>
      <c r="S73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39" s="102"/>
      <c r="U739" s="102"/>
      <c r="V739" s="240"/>
      <c r="W739" s="240"/>
      <c r="X739" s="102"/>
      <c r="Y739" s="102"/>
      <c r="Z739" s="102"/>
      <c r="AA739" s="102"/>
      <c r="AB739" s="102"/>
      <c r="AC739" s="102"/>
      <c r="AD739" s="102"/>
      <c r="AE739" s="102"/>
      <c r="AF739" s="102"/>
      <c r="AG73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39" s="103"/>
      <c r="AI739" s="103"/>
      <c r="AJ739" s="103"/>
      <c r="AK739" s="74" t="str">
        <f>CONCATENATE(IF(Table1[[#This Row],[Digital]]=1,"Digital, ",""),IF(Table1[[#This Row],[Face to Face]]=1,"Face to face, ",""),IF(Table1[[#This Row],[Blended]]=1,"Blended",""))</f>
        <v/>
      </c>
      <c r="AL739" s="99"/>
      <c r="AM739" s="104"/>
      <c r="AN739" s="130"/>
      <c r="AO739" s="94"/>
      <c r="AP739" s="182"/>
      <c r="AQ739" s="94"/>
      <c r="AR739" s="94"/>
      <c r="AS739" s="94"/>
      <c r="AT739" s="94"/>
      <c r="AU739" s="94"/>
      <c r="AV739" s="182"/>
      <c r="AW739" s="182"/>
      <c r="AX739" s="182"/>
      <c r="AY739" s="94"/>
      <c r="AZ73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3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39" s="95"/>
      <c r="BC739" s="95"/>
      <c r="BD739" s="90" t="str">
        <f>IF(AND(Table1[[#This Row],[Residential]]=1,Table1[[#This Row],[Commercial]]=1),1,"")</f>
        <v/>
      </c>
      <c r="BE739" s="90" t="str">
        <f>CONCATENATE(IF(Table1[[#This Row],[Residential]]=1,"Residential, ",""),IF(Table1[[#This Row],[Commercial]]=1,"Commercial",""))</f>
        <v/>
      </c>
      <c r="BF739" s="94"/>
      <c r="BG739" s="94"/>
      <c r="BH739" s="94"/>
      <c r="BI739" s="94"/>
      <c r="BJ739" s="94"/>
      <c r="BK739" s="94"/>
      <c r="BL739" s="94"/>
      <c r="BM739" s="182"/>
      <c r="BN739" s="94"/>
      <c r="BO73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39" s="178"/>
      <c r="BQ739" s="120"/>
      <c r="BR739" s="132"/>
      <c r="BS739" s="120"/>
      <c r="BT739" s="175"/>
      <c r="BU739" s="175"/>
      <c r="BV739" s="175"/>
      <c r="BW739" s="121"/>
      <c r="BX739" s="121"/>
      <c r="BY739" s="121"/>
      <c r="BZ739" s="227"/>
      <c r="CA73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39" s="48">
        <f>COUNTIF(Table1[[#This Row],[Validity]:[Alignment with NCC (Yes=1,No=0)]],"N/A")</f>
        <v>0</v>
      </c>
      <c r="CC739" s="48">
        <f>IF(ISERROR(Table1[[#This Row],[Total Quality Score (out of 10)]]/(4-Table1[[#This Row],[N/A Count]])),0,Table1[[#This Row],[Total Quality Score (out of 10)]]/(4-Table1[[#This Row],[N/A Count]]))</f>
        <v>0</v>
      </c>
      <c r="CD739" s="106"/>
      <c r="CE739" s="106"/>
      <c r="CF739" s="172" t="str">
        <f>IF(SUM(Table1[[#This Row],[Multiple]:[Level (all)62]])&lt;1,IF(Table1[[#This Row],[General]]=1,1,""),"")</f>
        <v/>
      </c>
      <c r="CG739" s="172" t="str">
        <f>IF(SUM(Table1[[#This Row],[Multiple]:[Level (all)62]])&lt;1,IF(Table1[[#This Row],[Beginner]]=1,1,""),"")</f>
        <v/>
      </c>
      <c r="CH739" s="171" t="str">
        <f>IF(SUM(Table1[[#This Row],[Multiple]:[Level (all)62]])&lt;1,IF(Table1[[#This Row],[Intermediate]]=1,1,""),"")</f>
        <v/>
      </c>
      <c r="CI739" s="171" t="str">
        <f>IF(SUM(Table1[[#This Row],[Multiple]:[Level (all)62]])&lt;1,IF(Table1[[#This Row],[Advanced]]=1,1,""),"")</f>
        <v/>
      </c>
      <c r="CJ739" s="171" t="str">
        <f>IF(AND(SUM(Table1[[#This Row],[General]:[Advanced]])&lt;4,SUM(Table1[[#This Row],[General]:[Advanced]])&gt;1),1,"")</f>
        <v/>
      </c>
      <c r="CK739" s="171" t="str">
        <f>Table1[[#This Row],[Level (all)]]</f>
        <v/>
      </c>
      <c r="CL739" s="171" t="str">
        <f>IF(Table1[[#This Row],[Multiple audience]]&lt;&gt;1,IF(Table1[[#This Row],[General Audience]]=1,1,""),"")</f>
        <v/>
      </c>
      <c r="CM739" s="171" t="str">
        <f>IF(Table1[[#This Row],[Multiple audience]]&lt;&gt;1,IF(Table1[[#This Row],[Planners / Designers ]]=1,1,""),"")</f>
        <v/>
      </c>
      <c r="CN739" s="171" t="str">
        <f>IF(Table1[[#This Row],[Multiple audience]]&lt;&gt;1,IF(Table1[[#This Row],[Regulatory Assessors]]=1,1,""),"")</f>
        <v/>
      </c>
      <c r="CO739" s="171" t="str">
        <f>IF(Table1[[#This Row],[Multiple audience]]&lt;&gt;1,IF(Table1[[#This Row],[Builders / Management]]=1,1,""),"")</f>
        <v/>
      </c>
      <c r="CP739" s="171" t="str">
        <f>IF(Table1[[#This Row],[Multiple audience]]&lt;&gt;1,IF(Table1[[#This Row],[Energy / Sus Assessors]]=1,1,""),"")</f>
        <v/>
      </c>
      <c r="CQ739" s="171" t="str">
        <f>IF(Table1[[#This Row],[Multiple audience]]&lt;&gt;1,IF(Table1[[#This Row],[Semi-skilled]]=1,1,""),"")</f>
        <v/>
      </c>
      <c r="CR739" s="171" t="str">
        <f>IF(Table1[[#This Row],[Multiple audience]]&lt;&gt;1,IF(Table1[[#This Row],[Trades]]=1,1,""),"")</f>
        <v/>
      </c>
      <c r="CS739" s="171" t="str">
        <f>IF(Table1[[#This Row],[Multiple audience]]&lt;&gt;1,IF(Table1[[#This Row],[Other]]=1,1,""),"")</f>
        <v/>
      </c>
      <c r="CT739" s="171" t="str">
        <f>IF(SUM(Table1[[#This Row],[General Audience]:[Other]])&gt;1,1,"")</f>
        <v/>
      </c>
      <c r="CU739" s="171" t="str">
        <f>IF(Table1[[#This Row],[Various  ]]&lt;&gt;1,IF(Table1[[#This Row],[Calculator / Software]]=1,1,""),"")</f>
        <v/>
      </c>
      <c r="CV739" s="171" t="str">
        <f>IF(Table1[[#This Row],[Various  ]]&lt;&gt;1,IF(Table1[[#This Row],[Information  ]]=1,1,""),"")</f>
        <v/>
      </c>
      <c r="CW739" s="171" t="str">
        <f>IF(Table1[[#This Row],[Various  ]]&lt;&gt;1,IF(Table1[[#This Row],[Interactive Tool]]=1,1,""),"")</f>
        <v/>
      </c>
      <c r="CX739" s="171" t="str">
        <f>IF(Table1[[#This Row],[Various  ]]&lt;&gt;1,IF(Table1[[#This Row],[Technical Specifications]]=1,1,""),"")</f>
        <v/>
      </c>
      <c r="CY739" s="171" t="str">
        <f>IF(Table1[[#This Row],[Various  ]]&lt;&gt;1,IF(Table1[[#This Row],[Training Resources]]=1,1,""),"")</f>
        <v/>
      </c>
      <c r="CZ739" s="171" t="str">
        <f>IF(Table1[[#This Row],[Various  ]]&lt;&gt;1,IF(Table1[[#This Row],[Toolbox]]=1,1,""),"")</f>
        <v/>
      </c>
      <c r="DA739" s="169" t="str">
        <f>IF(Table1[[#This Row],[Various  ]]&lt;&gt;1,IF(Table1[[#This Row],[Video]]=1,1,""),"")</f>
        <v/>
      </c>
      <c r="DB739" s="169" t="str">
        <f>IF(Table1[[#This Row],[Various  ]]&lt;&gt;1,IF(Table1[[#This Row],[Case study]]=1,1,""),"")</f>
        <v/>
      </c>
      <c r="DC739" s="169" t="str">
        <f>IF(Table1[[#This Row],[Various  ]]&lt;&gt;1,IF(Table1[[#This Row],[Other   ]]=1,1,""),"")</f>
        <v/>
      </c>
      <c r="DD739" s="169" t="str">
        <f>IF(Table1[[#This Row],[Various  ]]&lt;&gt;1,IF(Table1[[#This Row],[Standards]]=1,1,""),"")</f>
        <v/>
      </c>
      <c r="DE739" s="169" t="str">
        <f>IF(Table1[[#This Row],[Various]]=1,1,IF(SUM(Table1[[#This Row],[Calculator / Software]:[Standards]])&gt;1,1,""))</f>
        <v/>
      </c>
      <c r="DF739" s="169" t="str">
        <f>IF(Table1[[#This Row],[Multiple NCC links]]&lt;&gt;1,IF(Table1[[#This Row],[Design]]=1,1,""),"")</f>
        <v/>
      </c>
      <c r="DG739" s="169" t="str">
        <f>IF(Table1[[#This Row],[Multiple NCC links]]&lt;&gt;1,IF(Table1[[#This Row],[Assessment / Verification]]=1,1,""),"")</f>
        <v/>
      </c>
      <c r="DH739" s="169" t="str">
        <f>IF(Table1[[#This Row],[Multiple NCC links]]&lt;&gt;1,IF(Table1[[#This Row],[Climate Specific ]]=1,1,""),"")</f>
        <v/>
      </c>
      <c r="DI739" s="169" t="str">
        <f>IF(Table1[[#This Row],[Multiple NCC links]]&lt;&gt;1,IF(Table1[[#This Row],[Alterations / Additions]]=1,1,""),"")</f>
        <v/>
      </c>
      <c r="DJ739" s="169" t="str">
        <f>IF(Table1[[#This Row],[Multiple NCC links]]&lt;&gt;1,IF(Table1[[#This Row],[Glazing]]=1,1,""),"")</f>
        <v/>
      </c>
      <c r="DK739" s="169" t="str">
        <f>IF(Table1[[#This Row],[Multiple NCC links]]&lt;&gt;1,IF(Table1[[#This Row],[Building Fabric / Thermal / Sealing]]=1,1,""),"")</f>
        <v/>
      </c>
      <c r="DL739" s="169" t="str">
        <f>IF(Table1[[#This Row],[Multiple NCC links]]&lt;&gt;1,IF(Table1[[#This Row],[Lighting]]=1,1,""),"")</f>
        <v/>
      </c>
      <c r="DM739" s="169" t="str">
        <f>IF(Table1[[#This Row],[Multiple NCC links]]&lt;&gt;1,IF(Table1[[#This Row],[HVAC]]=1,1,""),"")</f>
        <v/>
      </c>
      <c r="DN739" s="169" t="str">
        <f>IF(Table1[[#This Row],[Multiple NCC links]]&lt;&gt;1,IF(Table1[[#This Row],[Services]]=1,1,""),"")</f>
        <v/>
      </c>
      <c r="DO739" s="169" t="str">
        <f>IF(Table1[[#This Row],[Multiple NCC links]]&lt;&gt;1,IF(Table1[[#This Row],[Maintenance &amp; Monitoring]]=1,1,""),"")</f>
        <v/>
      </c>
      <c r="DP739" s="169" t="str">
        <f>IF(Table1[[#This Row],[Multiple NCC links]]&lt;&gt;1,IF(Table1[[#This Row],[Hand over / Operations]]=1,1,""),"")</f>
        <v/>
      </c>
      <c r="DQ739" s="169" t="str">
        <f>IF(Table1[[#This Row],[Multiple NCC links]]&lt;&gt;1,IF(Table1[[#This Row],[As built assessment]]=1,1,""),"")</f>
        <v/>
      </c>
      <c r="DR739" s="169" t="str">
        <f>IF(Table1[[#This Row],[Multiple NCC links]]&lt;&gt;1,IF(Table1[[#This Row],[Beyond compliance]]=1,1,""),"")</f>
        <v/>
      </c>
      <c r="DS739" s="169" t="str">
        <f>IF(SUM(Table1[[#This Row],[Design]:[Beyond compliance]])&gt;1,1,"")</f>
        <v/>
      </c>
      <c r="DT739" s="169" t="str">
        <f>IF(Table1[[#This Row],[Both Residential &amp; Commercial4]]&lt;&gt;1,IF(Table1[[#This Row],[Residential]]=1,1,""),"")</f>
        <v/>
      </c>
      <c r="DU739" s="169" t="str">
        <f>IF(Table1[[#This Row],[Both Residential &amp; Commercial4]]&lt;&gt;1,IF(Table1[[#This Row],[Commercial]]=1,1,""),"")</f>
        <v/>
      </c>
      <c r="DV739" s="169" t="str">
        <f>Table1[[#This Row],[Residential &amp; Commercial]]</f>
        <v/>
      </c>
      <c r="DW739" s="169"/>
    </row>
    <row r="740" spans="1:127" s="49" customFormat="1" ht="20.25" thickTop="1" thickBot="1" x14ac:dyDescent="0.35">
      <c r="A740" s="97"/>
      <c r="B740" s="97"/>
      <c r="C740" s="88"/>
      <c r="D740" s="88"/>
      <c r="E740" s="176"/>
      <c r="F740" s="176"/>
      <c r="G740" s="176"/>
      <c r="H740" s="176"/>
      <c r="I740" s="90" t="str">
        <f>IF(AND(Table1[[#This Row],[General]]=1,Table1[[#This Row],[Beginner]]=1,Table1[[#This Row],[Intermediate]]=1,Table1[[#This Row],[Advanced]]=1),1,"")</f>
        <v/>
      </c>
      <c r="J740" s="90" t="str">
        <f>CONCATENATE(IF(Table1[[#This Row],[General]]=1,"General, ",""), IF(Table1[[#This Row],[Beginner]]=1,"Beginner, ",""),IF(Table1[[#This Row],[Intermediate]]=1,"Intermediate, ",""), IF(Table1[[#This Row],[Advanced]]=1,"Advanced",""))</f>
        <v/>
      </c>
      <c r="K740" s="91"/>
      <c r="L740" s="179"/>
      <c r="M740" s="91"/>
      <c r="N740" s="91"/>
      <c r="O740" s="159"/>
      <c r="P740" s="91"/>
      <c r="Q740" s="91"/>
      <c r="R740" s="91"/>
      <c r="S74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40" s="102"/>
      <c r="U740" s="102"/>
      <c r="V740" s="240"/>
      <c r="W740" s="240"/>
      <c r="X740" s="102"/>
      <c r="Y740" s="102"/>
      <c r="Z740" s="102"/>
      <c r="AA740" s="102"/>
      <c r="AB740" s="102"/>
      <c r="AC740" s="102"/>
      <c r="AD740" s="102"/>
      <c r="AE740" s="102"/>
      <c r="AF740" s="102"/>
      <c r="AG74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40" s="103"/>
      <c r="AI740" s="103"/>
      <c r="AJ740" s="103"/>
      <c r="AK740" s="74" t="str">
        <f>CONCATENATE(IF(Table1[[#This Row],[Digital]]=1,"Digital, ",""),IF(Table1[[#This Row],[Face to Face]]=1,"Face to face, ",""),IF(Table1[[#This Row],[Blended]]=1,"Blended",""))</f>
        <v/>
      </c>
      <c r="AL740" s="99"/>
      <c r="AM740" s="104"/>
      <c r="AN740" s="130"/>
      <c r="AO740" s="94"/>
      <c r="AP740" s="182"/>
      <c r="AQ740" s="94"/>
      <c r="AR740" s="94"/>
      <c r="AS740" s="94"/>
      <c r="AT740" s="94"/>
      <c r="AU740" s="94"/>
      <c r="AV740" s="182"/>
      <c r="AW740" s="182"/>
      <c r="AX740" s="182"/>
      <c r="AY740" s="94"/>
      <c r="AZ74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4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40" s="95"/>
      <c r="BC740" s="95"/>
      <c r="BD740" s="90" t="str">
        <f>IF(AND(Table1[[#This Row],[Residential]]=1,Table1[[#This Row],[Commercial]]=1),1,"")</f>
        <v/>
      </c>
      <c r="BE740" s="90" t="str">
        <f>CONCATENATE(IF(Table1[[#This Row],[Residential]]=1,"Residential, ",""),IF(Table1[[#This Row],[Commercial]]=1,"Commercial",""))</f>
        <v/>
      </c>
      <c r="BF740" s="94"/>
      <c r="BG740" s="94"/>
      <c r="BH740" s="94"/>
      <c r="BI740" s="94"/>
      <c r="BJ740" s="94"/>
      <c r="BK740" s="94"/>
      <c r="BL740" s="94"/>
      <c r="BM740" s="182"/>
      <c r="BN740" s="94"/>
      <c r="BO74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40" s="178"/>
      <c r="BQ740" s="120"/>
      <c r="BR740" s="132"/>
      <c r="BS740" s="120"/>
      <c r="BT740" s="175"/>
      <c r="BU740" s="175"/>
      <c r="BV740" s="175"/>
      <c r="BW740" s="121"/>
      <c r="BX740" s="121"/>
      <c r="BY740" s="121"/>
      <c r="BZ740" s="227"/>
      <c r="CA74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40" s="48">
        <f>COUNTIF(Table1[[#This Row],[Validity]:[Alignment with NCC (Yes=1,No=0)]],"N/A")</f>
        <v>0</v>
      </c>
      <c r="CC740" s="48">
        <f>IF(ISERROR(Table1[[#This Row],[Total Quality Score (out of 10)]]/(4-Table1[[#This Row],[N/A Count]])),0,Table1[[#This Row],[Total Quality Score (out of 10)]]/(4-Table1[[#This Row],[N/A Count]]))</f>
        <v>0</v>
      </c>
      <c r="CD740" s="106"/>
      <c r="CE740" s="106"/>
      <c r="CF740" s="172" t="str">
        <f>IF(SUM(Table1[[#This Row],[Multiple]:[Level (all)62]])&lt;1,IF(Table1[[#This Row],[General]]=1,1,""),"")</f>
        <v/>
      </c>
      <c r="CG740" s="172" t="str">
        <f>IF(SUM(Table1[[#This Row],[Multiple]:[Level (all)62]])&lt;1,IF(Table1[[#This Row],[Beginner]]=1,1,""),"")</f>
        <v/>
      </c>
      <c r="CH740" s="171" t="str">
        <f>IF(SUM(Table1[[#This Row],[Multiple]:[Level (all)62]])&lt;1,IF(Table1[[#This Row],[Intermediate]]=1,1,""),"")</f>
        <v/>
      </c>
      <c r="CI740" s="171" t="str">
        <f>IF(SUM(Table1[[#This Row],[Multiple]:[Level (all)62]])&lt;1,IF(Table1[[#This Row],[Advanced]]=1,1,""),"")</f>
        <v/>
      </c>
      <c r="CJ740" s="171" t="str">
        <f>IF(AND(SUM(Table1[[#This Row],[General]:[Advanced]])&lt;4,SUM(Table1[[#This Row],[General]:[Advanced]])&gt;1),1,"")</f>
        <v/>
      </c>
      <c r="CK740" s="171" t="str">
        <f>Table1[[#This Row],[Level (all)]]</f>
        <v/>
      </c>
      <c r="CL740" s="171" t="str">
        <f>IF(Table1[[#This Row],[Multiple audience]]&lt;&gt;1,IF(Table1[[#This Row],[General Audience]]=1,1,""),"")</f>
        <v/>
      </c>
      <c r="CM740" s="171" t="str">
        <f>IF(Table1[[#This Row],[Multiple audience]]&lt;&gt;1,IF(Table1[[#This Row],[Planners / Designers ]]=1,1,""),"")</f>
        <v/>
      </c>
      <c r="CN740" s="171" t="str">
        <f>IF(Table1[[#This Row],[Multiple audience]]&lt;&gt;1,IF(Table1[[#This Row],[Regulatory Assessors]]=1,1,""),"")</f>
        <v/>
      </c>
      <c r="CO740" s="171" t="str">
        <f>IF(Table1[[#This Row],[Multiple audience]]&lt;&gt;1,IF(Table1[[#This Row],[Builders / Management]]=1,1,""),"")</f>
        <v/>
      </c>
      <c r="CP740" s="171" t="str">
        <f>IF(Table1[[#This Row],[Multiple audience]]&lt;&gt;1,IF(Table1[[#This Row],[Energy / Sus Assessors]]=1,1,""),"")</f>
        <v/>
      </c>
      <c r="CQ740" s="171" t="str">
        <f>IF(Table1[[#This Row],[Multiple audience]]&lt;&gt;1,IF(Table1[[#This Row],[Semi-skilled]]=1,1,""),"")</f>
        <v/>
      </c>
      <c r="CR740" s="171" t="str">
        <f>IF(Table1[[#This Row],[Multiple audience]]&lt;&gt;1,IF(Table1[[#This Row],[Trades]]=1,1,""),"")</f>
        <v/>
      </c>
      <c r="CS740" s="171" t="str">
        <f>IF(Table1[[#This Row],[Multiple audience]]&lt;&gt;1,IF(Table1[[#This Row],[Other]]=1,1,""),"")</f>
        <v/>
      </c>
      <c r="CT740" s="171" t="str">
        <f>IF(SUM(Table1[[#This Row],[General Audience]:[Other]])&gt;1,1,"")</f>
        <v/>
      </c>
      <c r="CU740" s="171" t="str">
        <f>IF(Table1[[#This Row],[Various  ]]&lt;&gt;1,IF(Table1[[#This Row],[Calculator / Software]]=1,1,""),"")</f>
        <v/>
      </c>
      <c r="CV740" s="171" t="str">
        <f>IF(Table1[[#This Row],[Various  ]]&lt;&gt;1,IF(Table1[[#This Row],[Information  ]]=1,1,""),"")</f>
        <v/>
      </c>
      <c r="CW740" s="171" t="str">
        <f>IF(Table1[[#This Row],[Various  ]]&lt;&gt;1,IF(Table1[[#This Row],[Interactive Tool]]=1,1,""),"")</f>
        <v/>
      </c>
      <c r="CX740" s="171" t="str">
        <f>IF(Table1[[#This Row],[Various  ]]&lt;&gt;1,IF(Table1[[#This Row],[Technical Specifications]]=1,1,""),"")</f>
        <v/>
      </c>
      <c r="CY740" s="171" t="str">
        <f>IF(Table1[[#This Row],[Various  ]]&lt;&gt;1,IF(Table1[[#This Row],[Training Resources]]=1,1,""),"")</f>
        <v/>
      </c>
      <c r="CZ740" s="171" t="str">
        <f>IF(Table1[[#This Row],[Various  ]]&lt;&gt;1,IF(Table1[[#This Row],[Toolbox]]=1,1,""),"")</f>
        <v/>
      </c>
      <c r="DA740" s="169" t="str">
        <f>IF(Table1[[#This Row],[Various  ]]&lt;&gt;1,IF(Table1[[#This Row],[Video]]=1,1,""),"")</f>
        <v/>
      </c>
      <c r="DB740" s="169" t="str">
        <f>IF(Table1[[#This Row],[Various  ]]&lt;&gt;1,IF(Table1[[#This Row],[Case study]]=1,1,""),"")</f>
        <v/>
      </c>
      <c r="DC740" s="169" t="str">
        <f>IF(Table1[[#This Row],[Various  ]]&lt;&gt;1,IF(Table1[[#This Row],[Other   ]]=1,1,""),"")</f>
        <v/>
      </c>
      <c r="DD740" s="169" t="str">
        <f>IF(Table1[[#This Row],[Various  ]]&lt;&gt;1,IF(Table1[[#This Row],[Standards]]=1,1,""),"")</f>
        <v/>
      </c>
      <c r="DE740" s="169" t="str">
        <f>IF(Table1[[#This Row],[Various]]=1,1,IF(SUM(Table1[[#This Row],[Calculator / Software]:[Standards]])&gt;1,1,""))</f>
        <v/>
      </c>
      <c r="DF740" s="169" t="str">
        <f>IF(Table1[[#This Row],[Multiple NCC links]]&lt;&gt;1,IF(Table1[[#This Row],[Design]]=1,1,""),"")</f>
        <v/>
      </c>
      <c r="DG740" s="169" t="str">
        <f>IF(Table1[[#This Row],[Multiple NCC links]]&lt;&gt;1,IF(Table1[[#This Row],[Assessment / Verification]]=1,1,""),"")</f>
        <v/>
      </c>
      <c r="DH740" s="169" t="str">
        <f>IF(Table1[[#This Row],[Multiple NCC links]]&lt;&gt;1,IF(Table1[[#This Row],[Climate Specific ]]=1,1,""),"")</f>
        <v/>
      </c>
      <c r="DI740" s="169" t="str">
        <f>IF(Table1[[#This Row],[Multiple NCC links]]&lt;&gt;1,IF(Table1[[#This Row],[Alterations / Additions]]=1,1,""),"")</f>
        <v/>
      </c>
      <c r="DJ740" s="169" t="str">
        <f>IF(Table1[[#This Row],[Multiple NCC links]]&lt;&gt;1,IF(Table1[[#This Row],[Glazing]]=1,1,""),"")</f>
        <v/>
      </c>
      <c r="DK740" s="169" t="str">
        <f>IF(Table1[[#This Row],[Multiple NCC links]]&lt;&gt;1,IF(Table1[[#This Row],[Building Fabric / Thermal / Sealing]]=1,1,""),"")</f>
        <v/>
      </c>
      <c r="DL740" s="169" t="str">
        <f>IF(Table1[[#This Row],[Multiple NCC links]]&lt;&gt;1,IF(Table1[[#This Row],[Lighting]]=1,1,""),"")</f>
        <v/>
      </c>
      <c r="DM740" s="169" t="str">
        <f>IF(Table1[[#This Row],[Multiple NCC links]]&lt;&gt;1,IF(Table1[[#This Row],[HVAC]]=1,1,""),"")</f>
        <v/>
      </c>
      <c r="DN740" s="169" t="str">
        <f>IF(Table1[[#This Row],[Multiple NCC links]]&lt;&gt;1,IF(Table1[[#This Row],[Services]]=1,1,""),"")</f>
        <v/>
      </c>
      <c r="DO740" s="169" t="str">
        <f>IF(Table1[[#This Row],[Multiple NCC links]]&lt;&gt;1,IF(Table1[[#This Row],[Maintenance &amp; Monitoring]]=1,1,""),"")</f>
        <v/>
      </c>
      <c r="DP740" s="169" t="str">
        <f>IF(Table1[[#This Row],[Multiple NCC links]]&lt;&gt;1,IF(Table1[[#This Row],[Hand over / Operations]]=1,1,""),"")</f>
        <v/>
      </c>
      <c r="DQ740" s="169" t="str">
        <f>IF(Table1[[#This Row],[Multiple NCC links]]&lt;&gt;1,IF(Table1[[#This Row],[As built assessment]]=1,1,""),"")</f>
        <v/>
      </c>
      <c r="DR740" s="169" t="str">
        <f>IF(Table1[[#This Row],[Multiple NCC links]]&lt;&gt;1,IF(Table1[[#This Row],[Beyond compliance]]=1,1,""),"")</f>
        <v/>
      </c>
      <c r="DS740" s="169" t="str">
        <f>IF(SUM(Table1[[#This Row],[Design]:[Beyond compliance]])&gt;1,1,"")</f>
        <v/>
      </c>
      <c r="DT740" s="169" t="str">
        <f>IF(Table1[[#This Row],[Both Residential &amp; Commercial4]]&lt;&gt;1,IF(Table1[[#This Row],[Residential]]=1,1,""),"")</f>
        <v/>
      </c>
      <c r="DU740" s="169" t="str">
        <f>IF(Table1[[#This Row],[Both Residential &amp; Commercial4]]&lt;&gt;1,IF(Table1[[#This Row],[Commercial]]=1,1,""),"")</f>
        <v/>
      </c>
      <c r="DV740" s="169" t="str">
        <f>Table1[[#This Row],[Residential &amp; Commercial]]</f>
        <v/>
      </c>
      <c r="DW740" s="169"/>
    </row>
    <row r="741" spans="1:127" s="49" customFormat="1" ht="20.25" thickTop="1" thickBot="1" x14ac:dyDescent="0.35">
      <c r="A741" s="97"/>
      <c r="B741" s="97"/>
      <c r="C741" s="88"/>
      <c r="D741" s="88"/>
      <c r="E741" s="176"/>
      <c r="F741" s="176"/>
      <c r="G741" s="176"/>
      <c r="H741" s="176"/>
      <c r="I741" s="90" t="str">
        <f>IF(AND(Table1[[#This Row],[General]]=1,Table1[[#This Row],[Beginner]]=1,Table1[[#This Row],[Intermediate]]=1,Table1[[#This Row],[Advanced]]=1),1,"")</f>
        <v/>
      </c>
      <c r="J741" s="90" t="str">
        <f>CONCATENATE(IF(Table1[[#This Row],[General]]=1,"General, ",""), IF(Table1[[#This Row],[Beginner]]=1,"Beginner, ",""),IF(Table1[[#This Row],[Intermediate]]=1,"Intermediate, ",""), IF(Table1[[#This Row],[Advanced]]=1,"Advanced",""))</f>
        <v/>
      </c>
      <c r="K741" s="91"/>
      <c r="L741" s="179"/>
      <c r="M741" s="91"/>
      <c r="N741" s="91"/>
      <c r="O741" s="159"/>
      <c r="P741" s="91"/>
      <c r="Q741" s="91"/>
      <c r="R741" s="91"/>
      <c r="S74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41" s="102"/>
      <c r="U741" s="102"/>
      <c r="V741" s="240"/>
      <c r="W741" s="240"/>
      <c r="X741" s="102"/>
      <c r="Y741" s="102"/>
      <c r="Z741" s="102"/>
      <c r="AA741" s="102"/>
      <c r="AB741" s="102"/>
      <c r="AC741" s="102"/>
      <c r="AD741" s="102"/>
      <c r="AE741" s="102"/>
      <c r="AF741" s="102"/>
      <c r="AG74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41" s="103"/>
      <c r="AI741" s="103"/>
      <c r="AJ741" s="103"/>
      <c r="AK741" s="74" t="str">
        <f>CONCATENATE(IF(Table1[[#This Row],[Digital]]=1,"Digital, ",""),IF(Table1[[#This Row],[Face to Face]]=1,"Face to face, ",""),IF(Table1[[#This Row],[Blended]]=1,"Blended",""))</f>
        <v/>
      </c>
      <c r="AL741" s="99"/>
      <c r="AM741" s="104"/>
      <c r="AN741" s="130"/>
      <c r="AO741" s="94"/>
      <c r="AP741" s="182"/>
      <c r="AQ741" s="94"/>
      <c r="AR741" s="94"/>
      <c r="AS741" s="94"/>
      <c r="AT741" s="94"/>
      <c r="AU741" s="94"/>
      <c r="AV741" s="182"/>
      <c r="AW741" s="182"/>
      <c r="AX741" s="182"/>
      <c r="AY741" s="94"/>
      <c r="AZ74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4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41" s="95"/>
      <c r="BC741" s="95"/>
      <c r="BD741" s="90" t="str">
        <f>IF(AND(Table1[[#This Row],[Residential]]=1,Table1[[#This Row],[Commercial]]=1),1,"")</f>
        <v/>
      </c>
      <c r="BE741" s="90" t="str">
        <f>CONCATENATE(IF(Table1[[#This Row],[Residential]]=1,"Residential, ",""),IF(Table1[[#This Row],[Commercial]]=1,"Commercial",""))</f>
        <v/>
      </c>
      <c r="BF741" s="94"/>
      <c r="BG741" s="94"/>
      <c r="BH741" s="94"/>
      <c r="BI741" s="94"/>
      <c r="BJ741" s="94"/>
      <c r="BK741" s="94"/>
      <c r="BL741" s="94"/>
      <c r="BM741" s="182"/>
      <c r="BN741" s="94"/>
      <c r="BO74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41" s="178"/>
      <c r="BQ741" s="120"/>
      <c r="BR741" s="132"/>
      <c r="BS741" s="120"/>
      <c r="BT741" s="175"/>
      <c r="BU741" s="175"/>
      <c r="BV741" s="175"/>
      <c r="BW741" s="121"/>
      <c r="BX741" s="121"/>
      <c r="BY741" s="121"/>
      <c r="BZ741" s="227"/>
      <c r="CA74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41" s="48">
        <f>COUNTIF(Table1[[#This Row],[Validity]:[Alignment with NCC (Yes=1,No=0)]],"N/A")</f>
        <v>0</v>
      </c>
      <c r="CC741" s="48">
        <f>IF(ISERROR(Table1[[#This Row],[Total Quality Score (out of 10)]]/(4-Table1[[#This Row],[N/A Count]])),0,Table1[[#This Row],[Total Quality Score (out of 10)]]/(4-Table1[[#This Row],[N/A Count]]))</f>
        <v>0</v>
      </c>
      <c r="CD741" s="106"/>
      <c r="CE741" s="106"/>
      <c r="CF741" s="172" t="str">
        <f>IF(SUM(Table1[[#This Row],[Multiple]:[Level (all)62]])&lt;1,IF(Table1[[#This Row],[General]]=1,1,""),"")</f>
        <v/>
      </c>
      <c r="CG741" s="172" t="str">
        <f>IF(SUM(Table1[[#This Row],[Multiple]:[Level (all)62]])&lt;1,IF(Table1[[#This Row],[Beginner]]=1,1,""),"")</f>
        <v/>
      </c>
      <c r="CH741" s="171" t="str">
        <f>IF(SUM(Table1[[#This Row],[Multiple]:[Level (all)62]])&lt;1,IF(Table1[[#This Row],[Intermediate]]=1,1,""),"")</f>
        <v/>
      </c>
      <c r="CI741" s="171" t="str">
        <f>IF(SUM(Table1[[#This Row],[Multiple]:[Level (all)62]])&lt;1,IF(Table1[[#This Row],[Advanced]]=1,1,""),"")</f>
        <v/>
      </c>
      <c r="CJ741" s="171" t="str">
        <f>IF(AND(SUM(Table1[[#This Row],[General]:[Advanced]])&lt;4,SUM(Table1[[#This Row],[General]:[Advanced]])&gt;1),1,"")</f>
        <v/>
      </c>
      <c r="CK741" s="171" t="str">
        <f>Table1[[#This Row],[Level (all)]]</f>
        <v/>
      </c>
      <c r="CL741" s="171" t="str">
        <f>IF(Table1[[#This Row],[Multiple audience]]&lt;&gt;1,IF(Table1[[#This Row],[General Audience]]=1,1,""),"")</f>
        <v/>
      </c>
      <c r="CM741" s="171" t="str">
        <f>IF(Table1[[#This Row],[Multiple audience]]&lt;&gt;1,IF(Table1[[#This Row],[Planners / Designers ]]=1,1,""),"")</f>
        <v/>
      </c>
      <c r="CN741" s="171" t="str">
        <f>IF(Table1[[#This Row],[Multiple audience]]&lt;&gt;1,IF(Table1[[#This Row],[Regulatory Assessors]]=1,1,""),"")</f>
        <v/>
      </c>
      <c r="CO741" s="171" t="str">
        <f>IF(Table1[[#This Row],[Multiple audience]]&lt;&gt;1,IF(Table1[[#This Row],[Builders / Management]]=1,1,""),"")</f>
        <v/>
      </c>
      <c r="CP741" s="171" t="str">
        <f>IF(Table1[[#This Row],[Multiple audience]]&lt;&gt;1,IF(Table1[[#This Row],[Energy / Sus Assessors]]=1,1,""),"")</f>
        <v/>
      </c>
      <c r="CQ741" s="171" t="str">
        <f>IF(Table1[[#This Row],[Multiple audience]]&lt;&gt;1,IF(Table1[[#This Row],[Semi-skilled]]=1,1,""),"")</f>
        <v/>
      </c>
      <c r="CR741" s="171" t="str">
        <f>IF(Table1[[#This Row],[Multiple audience]]&lt;&gt;1,IF(Table1[[#This Row],[Trades]]=1,1,""),"")</f>
        <v/>
      </c>
      <c r="CS741" s="171" t="str">
        <f>IF(Table1[[#This Row],[Multiple audience]]&lt;&gt;1,IF(Table1[[#This Row],[Other]]=1,1,""),"")</f>
        <v/>
      </c>
      <c r="CT741" s="171" t="str">
        <f>IF(SUM(Table1[[#This Row],[General Audience]:[Other]])&gt;1,1,"")</f>
        <v/>
      </c>
      <c r="CU741" s="171" t="str">
        <f>IF(Table1[[#This Row],[Various  ]]&lt;&gt;1,IF(Table1[[#This Row],[Calculator / Software]]=1,1,""),"")</f>
        <v/>
      </c>
      <c r="CV741" s="171" t="str">
        <f>IF(Table1[[#This Row],[Various  ]]&lt;&gt;1,IF(Table1[[#This Row],[Information  ]]=1,1,""),"")</f>
        <v/>
      </c>
      <c r="CW741" s="171" t="str">
        <f>IF(Table1[[#This Row],[Various  ]]&lt;&gt;1,IF(Table1[[#This Row],[Interactive Tool]]=1,1,""),"")</f>
        <v/>
      </c>
      <c r="CX741" s="171" t="str">
        <f>IF(Table1[[#This Row],[Various  ]]&lt;&gt;1,IF(Table1[[#This Row],[Technical Specifications]]=1,1,""),"")</f>
        <v/>
      </c>
      <c r="CY741" s="171" t="str">
        <f>IF(Table1[[#This Row],[Various  ]]&lt;&gt;1,IF(Table1[[#This Row],[Training Resources]]=1,1,""),"")</f>
        <v/>
      </c>
      <c r="CZ741" s="171" t="str">
        <f>IF(Table1[[#This Row],[Various  ]]&lt;&gt;1,IF(Table1[[#This Row],[Toolbox]]=1,1,""),"")</f>
        <v/>
      </c>
      <c r="DA741" s="169" t="str">
        <f>IF(Table1[[#This Row],[Various  ]]&lt;&gt;1,IF(Table1[[#This Row],[Video]]=1,1,""),"")</f>
        <v/>
      </c>
      <c r="DB741" s="169" t="str">
        <f>IF(Table1[[#This Row],[Various  ]]&lt;&gt;1,IF(Table1[[#This Row],[Case study]]=1,1,""),"")</f>
        <v/>
      </c>
      <c r="DC741" s="169" t="str">
        <f>IF(Table1[[#This Row],[Various  ]]&lt;&gt;1,IF(Table1[[#This Row],[Other   ]]=1,1,""),"")</f>
        <v/>
      </c>
      <c r="DD741" s="169" t="str">
        <f>IF(Table1[[#This Row],[Various  ]]&lt;&gt;1,IF(Table1[[#This Row],[Standards]]=1,1,""),"")</f>
        <v/>
      </c>
      <c r="DE741" s="169" t="str">
        <f>IF(Table1[[#This Row],[Various]]=1,1,IF(SUM(Table1[[#This Row],[Calculator / Software]:[Standards]])&gt;1,1,""))</f>
        <v/>
      </c>
      <c r="DF741" s="169" t="str">
        <f>IF(Table1[[#This Row],[Multiple NCC links]]&lt;&gt;1,IF(Table1[[#This Row],[Design]]=1,1,""),"")</f>
        <v/>
      </c>
      <c r="DG741" s="169" t="str">
        <f>IF(Table1[[#This Row],[Multiple NCC links]]&lt;&gt;1,IF(Table1[[#This Row],[Assessment / Verification]]=1,1,""),"")</f>
        <v/>
      </c>
      <c r="DH741" s="169" t="str">
        <f>IF(Table1[[#This Row],[Multiple NCC links]]&lt;&gt;1,IF(Table1[[#This Row],[Climate Specific ]]=1,1,""),"")</f>
        <v/>
      </c>
      <c r="DI741" s="169" t="str">
        <f>IF(Table1[[#This Row],[Multiple NCC links]]&lt;&gt;1,IF(Table1[[#This Row],[Alterations / Additions]]=1,1,""),"")</f>
        <v/>
      </c>
      <c r="DJ741" s="169" t="str">
        <f>IF(Table1[[#This Row],[Multiple NCC links]]&lt;&gt;1,IF(Table1[[#This Row],[Glazing]]=1,1,""),"")</f>
        <v/>
      </c>
      <c r="DK741" s="169" t="str">
        <f>IF(Table1[[#This Row],[Multiple NCC links]]&lt;&gt;1,IF(Table1[[#This Row],[Building Fabric / Thermal / Sealing]]=1,1,""),"")</f>
        <v/>
      </c>
      <c r="DL741" s="169" t="str">
        <f>IF(Table1[[#This Row],[Multiple NCC links]]&lt;&gt;1,IF(Table1[[#This Row],[Lighting]]=1,1,""),"")</f>
        <v/>
      </c>
      <c r="DM741" s="169" t="str">
        <f>IF(Table1[[#This Row],[Multiple NCC links]]&lt;&gt;1,IF(Table1[[#This Row],[HVAC]]=1,1,""),"")</f>
        <v/>
      </c>
      <c r="DN741" s="169" t="str">
        <f>IF(Table1[[#This Row],[Multiple NCC links]]&lt;&gt;1,IF(Table1[[#This Row],[Services]]=1,1,""),"")</f>
        <v/>
      </c>
      <c r="DO741" s="169" t="str">
        <f>IF(Table1[[#This Row],[Multiple NCC links]]&lt;&gt;1,IF(Table1[[#This Row],[Maintenance &amp; Monitoring]]=1,1,""),"")</f>
        <v/>
      </c>
      <c r="DP741" s="169" t="str">
        <f>IF(Table1[[#This Row],[Multiple NCC links]]&lt;&gt;1,IF(Table1[[#This Row],[Hand over / Operations]]=1,1,""),"")</f>
        <v/>
      </c>
      <c r="DQ741" s="169" t="str">
        <f>IF(Table1[[#This Row],[Multiple NCC links]]&lt;&gt;1,IF(Table1[[#This Row],[As built assessment]]=1,1,""),"")</f>
        <v/>
      </c>
      <c r="DR741" s="169" t="str">
        <f>IF(Table1[[#This Row],[Multiple NCC links]]&lt;&gt;1,IF(Table1[[#This Row],[Beyond compliance]]=1,1,""),"")</f>
        <v/>
      </c>
      <c r="DS741" s="169" t="str">
        <f>IF(SUM(Table1[[#This Row],[Design]:[Beyond compliance]])&gt;1,1,"")</f>
        <v/>
      </c>
      <c r="DT741" s="169" t="str">
        <f>IF(Table1[[#This Row],[Both Residential &amp; Commercial4]]&lt;&gt;1,IF(Table1[[#This Row],[Residential]]=1,1,""),"")</f>
        <v/>
      </c>
      <c r="DU741" s="169" t="str">
        <f>IF(Table1[[#This Row],[Both Residential &amp; Commercial4]]&lt;&gt;1,IF(Table1[[#This Row],[Commercial]]=1,1,""),"")</f>
        <v/>
      </c>
      <c r="DV741" s="169" t="str">
        <f>Table1[[#This Row],[Residential &amp; Commercial]]</f>
        <v/>
      </c>
      <c r="DW741" s="169"/>
    </row>
    <row r="742" spans="1:127" s="49" customFormat="1" ht="20.25" thickTop="1" thickBot="1" x14ac:dyDescent="0.35">
      <c r="A742" s="97"/>
      <c r="B742" s="97"/>
      <c r="C742" s="88"/>
      <c r="D742" s="88"/>
      <c r="E742" s="176"/>
      <c r="F742" s="176"/>
      <c r="G742" s="176"/>
      <c r="H742" s="176"/>
      <c r="I742" s="90" t="str">
        <f>IF(AND(Table1[[#This Row],[General]]=1,Table1[[#This Row],[Beginner]]=1,Table1[[#This Row],[Intermediate]]=1,Table1[[#This Row],[Advanced]]=1),1,"")</f>
        <v/>
      </c>
      <c r="J742" s="90" t="str">
        <f>CONCATENATE(IF(Table1[[#This Row],[General]]=1,"General, ",""), IF(Table1[[#This Row],[Beginner]]=1,"Beginner, ",""),IF(Table1[[#This Row],[Intermediate]]=1,"Intermediate, ",""), IF(Table1[[#This Row],[Advanced]]=1,"Advanced",""))</f>
        <v/>
      </c>
      <c r="K742" s="91"/>
      <c r="L742" s="179"/>
      <c r="M742" s="91"/>
      <c r="N742" s="91"/>
      <c r="O742" s="159"/>
      <c r="P742" s="91"/>
      <c r="Q742" s="91"/>
      <c r="R742" s="91"/>
      <c r="S74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42" s="102"/>
      <c r="U742" s="102"/>
      <c r="V742" s="240"/>
      <c r="W742" s="240"/>
      <c r="X742" s="102"/>
      <c r="Y742" s="102"/>
      <c r="Z742" s="102"/>
      <c r="AA742" s="102"/>
      <c r="AB742" s="102"/>
      <c r="AC742" s="102"/>
      <c r="AD742" s="102"/>
      <c r="AE742" s="102"/>
      <c r="AF742" s="102"/>
      <c r="AG74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42" s="103"/>
      <c r="AI742" s="103"/>
      <c r="AJ742" s="103"/>
      <c r="AK742" s="74" t="str">
        <f>CONCATENATE(IF(Table1[[#This Row],[Digital]]=1,"Digital, ",""),IF(Table1[[#This Row],[Face to Face]]=1,"Face to face, ",""),IF(Table1[[#This Row],[Blended]]=1,"Blended",""))</f>
        <v/>
      </c>
      <c r="AL742" s="99"/>
      <c r="AM742" s="104"/>
      <c r="AN742" s="130"/>
      <c r="AO742" s="94"/>
      <c r="AP742" s="182"/>
      <c r="AQ742" s="94"/>
      <c r="AR742" s="94"/>
      <c r="AS742" s="94"/>
      <c r="AT742" s="94"/>
      <c r="AU742" s="94"/>
      <c r="AV742" s="182"/>
      <c r="AW742" s="182"/>
      <c r="AX742" s="182"/>
      <c r="AY742" s="94"/>
      <c r="AZ74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4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42" s="95"/>
      <c r="BC742" s="95"/>
      <c r="BD742" s="90" t="str">
        <f>IF(AND(Table1[[#This Row],[Residential]]=1,Table1[[#This Row],[Commercial]]=1),1,"")</f>
        <v/>
      </c>
      <c r="BE742" s="90" t="str">
        <f>CONCATENATE(IF(Table1[[#This Row],[Residential]]=1,"Residential, ",""),IF(Table1[[#This Row],[Commercial]]=1,"Commercial",""))</f>
        <v/>
      </c>
      <c r="BF742" s="94"/>
      <c r="BG742" s="94"/>
      <c r="BH742" s="94"/>
      <c r="BI742" s="94"/>
      <c r="BJ742" s="94"/>
      <c r="BK742" s="94"/>
      <c r="BL742" s="94"/>
      <c r="BM742" s="182"/>
      <c r="BN742" s="94"/>
      <c r="BO74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42" s="178"/>
      <c r="BQ742" s="120"/>
      <c r="BR742" s="132"/>
      <c r="BS742" s="120"/>
      <c r="BT742" s="175"/>
      <c r="BU742" s="175"/>
      <c r="BV742" s="175"/>
      <c r="BW742" s="121"/>
      <c r="BX742" s="121"/>
      <c r="BY742" s="121"/>
      <c r="BZ742" s="227"/>
      <c r="CA74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42" s="48">
        <f>COUNTIF(Table1[[#This Row],[Validity]:[Alignment with NCC (Yes=1,No=0)]],"N/A")</f>
        <v>0</v>
      </c>
      <c r="CC742" s="48">
        <f>IF(ISERROR(Table1[[#This Row],[Total Quality Score (out of 10)]]/(4-Table1[[#This Row],[N/A Count]])),0,Table1[[#This Row],[Total Quality Score (out of 10)]]/(4-Table1[[#This Row],[N/A Count]]))</f>
        <v>0</v>
      </c>
      <c r="CD742" s="106"/>
      <c r="CE742" s="106"/>
      <c r="CF742" s="172" t="str">
        <f>IF(SUM(Table1[[#This Row],[Multiple]:[Level (all)62]])&lt;1,IF(Table1[[#This Row],[General]]=1,1,""),"")</f>
        <v/>
      </c>
      <c r="CG742" s="172" t="str">
        <f>IF(SUM(Table1[[#This Row],[Multiple]:[Level (all)62]])&lt;1,IF(Table1[[#This Row],[Beginner]]=1,1,""),"")</f>
        <v/>
      </c>
      <c r="CH742" s="171" t="str">
        <f>IF(SUM(Table1[[#This Row],[Multiple]:[Level (all)62]])&lt;1,IF(Table1[[#This Row],[Intermediate]]=1,1,""),"")</f>
        <v/>
      </c>
      <c r="CI742" s="171" t="str">
        <f>IF(SUM(Table1[[#This Row],[Multiple]:[Level (all)62]])&lt;1,IF(Table1[[#This Row],[Advanced]]=1,1,""),"")</f>
        <v/>
      </c>
      <c r="CJ742" s="171" t="str">
        <f>IF(AND(SUM(Table1[[#This Row],[General]:[Advanced]])&lt;4,SUM(Table1[[#This Row],[General]:[Advanced]])&gt;1),1,"")</f>
        <v/>
      </c>
      <c r="CK742" s="171" t="str">
        <f>Table1[[#This Row],[Level (all)]]</f>
        <v/>
      </c>
      <c r="CL742" s="171" t="str">
        <f>IF(Table1[[#This Row],[Multiple audience]]&lt;&gt;1,IF(Table1[[#This Row],[General Audience]]=1,1,""),"")</f>
        <v/>
      </c>
      <c r="CM742" s="171" t="str">
        <f>IF(Table1[[#This Row],[Multiple audience]]&lt;&gt;1,IF(Table1[[#This Row],[Planners / Designers ]]=1,1,""),"")</f>
        <v/>
      </c>
      <c r="CN742" s="171" t="str">
        <f>IF(Table1[[#This Row],[Multiple audience]]&lt;&gt;1,IF(Table1[[#This Row],[Regulatory Assessors]]=1,1,""),"")</f>
        <v/>
      </c>
      <c r="CO742" s="171" t="str">
        <f>IF(Table1[[#This Row],[Multiple audience]]&lt;&gt;1,IF(Table1[[#This Row],[Builders / Management]]=1,1,""),"")</f>
        <v/>
      </c>
      <c r="CP742" s="171" t="str">
        <f>IF(Table1[[#This Row],[Multiple audience]]&lt;&gt;1,IF(Table1[[#This Row],[Energy / Sus Assessors]]=1,1,""),"")</f>
        <v/>
      </c>
      <c r="CQ742" s="171" t="str">
        <f>IF(Table1[[#This Row],[Multiple audience]]&lt;&gt;1,IF(Table1[[#This Row],[Semi-skilled]]=1,1,""),"")</f>
        <v/>
      </c>
      <c r="CR742" s="171" t="str">
        <f>IF(Table1[[#This Row],[Multiple audience]]&lt;&gt;1,IF(Table1[[#This Row],[Trades]]=1,1,""),"")</f>
        <v/>
      </c>
      <c r="CS742" s="171" t="str">
        <f>IF(Table1[[#This Row],[Multiple audience]]&lt;&gt;1,IF(Table1[[#This Row],[Other]]=1,1,""),"")</f>
        <v/>
      </c>
      <c r="CT742" s="171" t="str">
        <f>IF(SUM(Table1[[#This Row],[General Audience]:[Other]])&gt;1,1,"")</f>
        <v/>
      </c>
      <c r="CU742" s="171" t="str">
        <f>IF(Table1[[#This Row],[Various  ]]&lt;&gt;1,IF(Table1[[#This Row],[Calculator / Software]]=1,1,""),"")</f>
        <v/>
      </c>
      <c r="CV742" s="171" t="str">
        <f>IF(Table1[[#This Row],[Various  ]]&lt;&gt;1,IF(Table1[[#This Row],[Information  ]]=1,1,""),"")</f>
        <v/>
      </c>
      <c r="CW742" s="171" t="str">
        <f>IF(Table1[[#This Row],[Various  ]]&lt;&gt;1,IF(Table1[[#This Row],[Interactive Tool]]=1,1,""),"")</f>
        <v/>
      </c>
      <c r="CX742" s="171" t="str">
        <f>IF(Table1[[#This Row],[Various  ]]&lt;&gt;1,IF(Table1[[#This Row],[Technical Specifications]]=1,1,""),"")</f>
        <v/>
      </c>
      <c r="CY742" s="171" t="str">
        <f>IF(Table1[[#This Row],[Various  ]]&lt;&gt;1,IF(Table1[[#This Row],[Training Resources]]=1,1,""),"")</f>
        <v/>
      </c>
      <c r="CZ742" s="171" t="str">
        <f>IF(Table1[[#This Row],[Various  ]]&lt;&gt;1,IF(Table1[[#This Row],[Toolbox]]=1,1,""),"")</f>
        <v/>
      </c>
      <c r="DA742" s="169" t="str">
        <f>IF(Table1[[#This Row],[Various  ]]&lt;&gt;1,IF(Table1[[#This Row],[Video]]=1,1,""),"")</f>
        <v/>
      </c>
      <c r="DB742" s="169" t="str">
        <f>IF(Table1[[#This Row],[Various  ]]&lt;&gt;1,IF(Table1[[#This Row],[Case study]]=1,1,""),"")</f>
        <v/>
      </c>
      <c r="DC742" s="169" t="str">
        <f>IF(Table1[[#This Row],[Various  ]]&lt;&gt;1,IF(Table1[[#This Row],[Other   ]]=1,1,""),"")</f>
        <v/>
      </c>
      <c r="DD742" s="169" t="str">
        <f>IF(Table1[[#This Row],[Various  ]]&lt;&gt;1,IF(Table1[[#This Row],[Standards]]=1,1,""),"")</f>
        <v/>
      </c>
      <c r="DE742" s="169" t="str">
        <f>IF(Table1[[#This Row],[Various]]=1,1,IF(SUM(Table1[[#This Row],[Calculator / Software]:[Standards]])&gt;1,1,""))</f>
        <v/>
      </c>
      <c r="DF742" s="169" t="str">
        <f>IF(Table1[[#This Row],[Multiple NCC links]]&lt;&gt;1,IF(Table1[[#This Row],[Design]]=1,1,""),"")</f>
        <v/>
      </c>
      <c r="DG742" s="169" t="str">
        <f>IF(Table1[[#This Row],[Multiple NCC links]]&lt;&gt;1,IF(Table1[[#This Row],[Assessment / Verification]]=1,1,""),"")</f>
        <v/>
      </c>
      <c r="DH742" s="169" t="str">
        <f>IF(Table1[[#This Row],[Multiple NCC links]]&lt;&gt;1,IF(Table1[[#This Row],[Climate Specific ]]=1,1,""),"")</f>
        <v/>
      </c>
      <c r="DI742" s="169" t="str">
        <f>IF(Table1[[#This Row],[Multiple NCC links]]&lt;&gt;1,IF(Table1[[#This Row],[Alterations / Additions]]=1,1,""),"")</f>
        <v/>
      </c>
      <c r="DJ742" s="169" t="str">
        <f>IF(Table1[[#This Row],[Multiple NCC links]]&lt;&gt;1,IF(Table1[[#This Row],[Glazing]]=1,1,""),"")</f>
        <v/>
      </c>
      <c r="DK742" s="169" t="str">
        <f>IF(Table1[[#This Row],[Multiple NCC links]]&lt;&gt;1,IF(Table1[[#This Row],[Building Fabric / Thermal / Sealing]]=1,1,""),"")</f>
        <v/>
      </c>
      <c r="DL742" s="169" t="str">
        <f>IF(Table1[[#This Row],[Multiple NCC links]]&lt;&gt;1,IF(Table1[[#This Row],[Lighting]]=1,1,""),"")</f>
        <v/>
      </c>
      <c r="DM742" s="169" t="str">
        <f>IF(Table1[[#This Row],[Multiple NCC links]]&lt;&gt;1,IF(Table1[[#This Row],[HVAC]]=1,1,""),"")</f>
        <v/>
      </c>
      <c r="DN742" s="169" t="str">
        <f>IF(Table1[[#This Row],[Multiple NCC links]]&lt;&gt;1,IF(Table1[[#This Row],[Services]]=1,1,""),"")</f>
        <v/>
      </c>
      <c r="DO742" s="169" t="str">
        <f>IF(Table1[[#This Row],[Multiple NCC links]]&lt;&gt;1,IF(Table1[[#This Row],[Maintenance &amp; Monitoring]]=1,1,""),"")</f>
        <v/>
      </c>
      <c r="DP742" s="169" t="str">
        <f>IF(Table1[[#This Row],[Multiple NCC links]]&lt;&gt;1,IF(Table1[[#This Row],[Hand over / Operations]]=1,1,""),"")</f>
        <v/>
      </c>
      <c r="DQ742" s="169" t="str">
        <f>IF(Table1[[#This Row],[Multiple NCC links]]&lt;&gt;1,IF(Table1[[#This Row],[As built assessment]]=1,1,""),"")</f>
        <v/>
      </c>
      <c r="DR742" s="169" t="str">
        <f>IF(Table1[[#This Row],[Multiple NCC links]]&lt;&gt;1,IF(Table1[[#This Row],[Beyond compliance]]=1,1,""),"")</f>
        <v/>
      </c>
      <c r="DS742" s="169" t="str">
        <f>IF(SUM(Table1[[#This Row],[Design]:[Beyond compliance]])&gt;1,1,"")</f>
        <v/>
      </c>
      <c r="DT742" s="169" t="str">
        <f>IF(Table1[[#This Row],[Both Residential &amp; Commercial4]]&lt;&gt;1,IF(Table1[[#This Row],[Residential]]=1,1,""),"")</f>
        <v/>
      </c>
      <c r="DU742" s="169" t="str">
        <f>IF(Table1[[#This Row],[Both Residential &amp; Commercial4]]&lt;&gt;1,IF(Table1[[#This Row],[Commercial]]=1,1,""),"")</f>
        <v/>
      </c>
      <c r="DV742" s="169" t="str">
        <f>Table1[[#This Row],[Residential &amp; Commercial]]</f>
        <v/>
      </c>
      <c r="DW742" s="169"/>
    </row>
    <row r="743" spans="1:127" s="49" customFormat="1" ht="20.25" thickTop="1" thickBot="1" x14ac:dyDescent="0.35">
      <c r="A743" s="97"/>
      <c r="B743" s="97"/>
      <c r="C743" s="88"/>
      <c r="D743" s="88"/>
      <c r="E743" s="176"/>
      <c r="F743" s="176"/>
      <c r="G743" s="176"/>
      <c r="H743" s="176"/>
      <c r="I743" s="90" t="str">
        <f>IF(AND(Table1[[#This Row],[General]]=1,Table1[[#This Row],[Beginner]]=1,Table1[[#This Row],[Intermediate]]=1,Table1[[#This Row],[Advanced]]=1),1,"")</f>
        <v/>
      </c>
      <c r="J743" s="90" t="str">
        <f>CONCATENATE(IF(Table1[[#This Row],[General]]=1,"General, ",""), IF(Table1[[#This Row],[Beginner]]=1,"Beginner, ",""),IF(Table1[[#This Row],[Intermediate]]=1,"Intermediate, ",""), IF(Table1[[#This Row],[Advanced]]=1,"Advanced",""))</f>
        <v/>
      </c>
      <c r="K743" s="91"/>
      <c r="L743" s="179"/>
      <c r="M743" s="91"/>
      <c r="N743" s="91"/>
      <c r="O743" s="159"/>
      <c r="P743" s="91"/>
      <c r="Q743" s="91"/>
      <c r="R743" s="91"/>
      <c r="S74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43" s="102"/>
      <c r="U743" s="102"/>
      <c r="V743" s="240"/>
      <c r="W743" s="240"/>
      <c r="X743" s="102"/>
      <c r="Y743" s="102"/>
      <c r="Z743" s="102"/>
      <c r="AA743" s="102"/>
      <c r="AB743" s="102"/>
      <c r="AC743" s="102"/>
      <c r="AD743" s="102"/>
      <c r="AE743" s="102"/>
      <c r="AF743" s="102"/>
      <c r="AG74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43" s="103"/>
      <c r="AI743" s="103"/>
      <c r="AJ743" s="103"/>
      <c r="AK743" s="74" t="str">
        <f>CONCATENATE(IF(Table1[[#This Row],[Digital]]=1,"Digital, ",""),IF(Table1[[#This Row],[Face to Face]]=1,"Face to face, ",""),IF(Table1[[#This Row],[Blended]]=1,"Blended",""))</f>
        <v/>
      </c>
      <c r="AL743" s="99"/>
      <c r="AM743" s="104"/>
      <c r="AN743" s="130"/>
      <c r="AO743" s="94"/>
      <c r="AP743" s="182"/>
      <c r="AQ743" s="94"/>
      <c r="AR743" s="94"/>
      <c r="AS743" s="94"/>
      <c r="AT743" s="94"/>
      <c r="AU743" s="94"/>
      <c r="AV743" s="182"/>
      <c r="AW743" s="182"/>
      <c r="AX743" s="182"/>
      <c r="AY743" s="94"/>
      <c r="AZ74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4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43" s="95"/>
      <c r="BC743" s="95"/>
      <c r="BD743" s="90" t="str">
        <f>IF(AND(Table1[[#This Row],[Residential]]=1,Table1[[#This Row],[Commercial]]=1),1,"")</f>
        <v/>
      </c>
      <c r="BE743" s="90" t="str">
        <f>CONCATENATE(IF(Table1[[#This Row],[Residential]]=1,"Residential, ",""),IF(Table1[[#This Row],[Commercial]]=1,"Commercial",""))</f>
        <v/>
      </c>
      <c r="BF743" s="94"/>
      <c r="BG743" s="94"/>
      <c r="BH743" s="94"/>
      <c r="BI743" s="94"/>
      <c r="BJ743" s="94"/>
      <c r="BK743" s="94"/>
      <c r="BL743" s="94"/>
      <c r="BM743" s="182"/>
      <c r="BN743" s="94"/>
      <c r="BO74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43" s="178"/>
      <c r="BQ743" s="120"/>
      <c r="BR743" s="132"/>
      <c r="BS743" s="120"/>
      <c r="BT743" s="175"/>
      <c r="BU743" s="175"/>
      <c r="BV743" s="175"/>
      <c r="BW743" s="121"/>
      <c r="BX743" s="121"/>
      <c r="BY743" s="121"/>
      <c r="BZ743" s="227"/>
      <c r="CA74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43" s="48">
        <f>COUNTIF(Table1[[#This Row],[Validity]:[Alignment with NCC (Yes=1,No=0)]],"N/A")</f>
        <v>0</v>
      </c>
      <c r="CC743" s="48">
        <f>IF(ISERROR(Table1[[#This Row],[Total Quality Score (out of 10)]]/(4-Table1[[#This Row],[N/A Count]])),0,Table1[[#This Row],[Total Quality Score (out of 10)]]/(4-Table1[[#This Row],[N/A Count]]))</f>
        <v>0</v>
      </c>
      <c r="CD743" s="106"/>
      <c r="CE743" s="106"/>
      <c r="CF743" s="172" t="str">
        <f>IF(SUM(Table1[[#This Row],[Multiple]:[Level (all)62]])&lt;1,IF(Table1[[#This Row],[General]]=1,1,""),"")</f>
        <v/>
      </c>
      <c r="CG743" s="172" t="str">
        <f>IF(SUM(Table1[[#This Row],[Multiple]:[Level (all)62]])&lt;1,IF(Table1[[#This Row],[Beginner]]=1,1,""),"")</f>
        <v/>
      </c>
      <c r="CH743" s="171" t="str">
        <f>IF(SUM(Table1[[#This Row],[Multiple]:[Level (all)62]])&lt;1,IF(Table1[[#This Row],[Intermediate]]=1,1,""),"")</f>
        <v/>
      </c>
      <c r="CI743" s="171" t="str">
        <f>IF(SUM(Table1[[#This Row],[Multiple]:[Level (all)62]])&lt;1,IF(Table1[[#This Row],[Advanced]]=1,1,""),"")</f>
        <v/>
      </c>
      <c r="CJ743" s="171" t="str">
        <f>IF(AND(SUM(Table1[[#This Row],[General]:[Advanced]])&lt;4,SUM(Table1[[#This Row],[General]:[Advanced]])&gt;1),1,"")</f>
        <v/>
      </c>
      <c r="CK743" s="171" t="str">
        <f>Table1[[#This Row],[Level (all)]]</f>
        <v/>
      </c>
      <c r="CL743" s="171" t="str">
        <f>IF(Table1[[#This Row],[Multiple audience]]&lt;&gt;1,IF(Table1[[#This Row],[General Audience]]=1,1,""),"")</f>
        <v/>
      </c>
      <c r="CM743" s="171" t="str">
        <f>IF(Table1[[#This Row],[Multiple audience]]&lt;&gt;1,IF(Table1[[#This Row],[Planners / Designers ]]=1,1,""),"")</f>
        <v/>
      </c>
      <c r="CN743" s="171" t="str">
        <f>IF(Table1[[#This Row],[Multiple audience]]&lt;&gt;1,IF(Table1[[#This Row],[Regulatory Assessors]]=1,1,""),"")</f>
        <v/>
      </c>
      <c r="CO743" s="171" t="str">
        <f>IF(Table1[[#This Row],[Multiple audience]]&lt;&gt;1,IF(Table1[[#This Row],[Builders / Management]]=1,1,""),"")</f>
        <v/>
      </c>
      <c r="CP743" s="171" t="str">
        <f>IF(Table1[[#This Row],[Multiple audience]]&lt;&gt;1,IF(Table1[[#This Row],[Energy / Sus Assessors]]=1,1,""),"")</f>
        <v/>
      </c>
      <c r="CQ743" s="171" t="str">
        <f>IF(Table1[[#This Row],[Multiple audience]]&lt;&gt;1,IF(Table1[[#This Row],[Semi-skilled]]=1,1,""),"")</f>
        <v/>
      </c>
      <c r="CR743" s="171" t="str">
        <f>IF(Table1[[#This Row],[Multiple audience]]&lt;&gt;1,IF(Table1[[#This Row],[Trades]]=1,1,""),"")</f>
        <v/>
      </c>
      <c r="CS743" s="171" t="str">
        <f>IF(Table1[[#This Row],[Multiple audience]]&lt;&gt;1,IF(Table1[[#This Row],[Other]]=1,1,""),"")</f>
        <v/>
      </c>
      <c r="CT743" s="171" t="str">
        <f>IF(SUM(Table1[[#This Row],[General Audience]:[Other]])&gt;1,1,"")</f>
        <v/>
      </c>
      <c r="CU743" s="171" t="str">
        <f>IF(Table1[[#This Row],[Various  ]]&lt;&gt;1,IF(Table1[[#This Row],[Calculator / Software]]=1,1,""),"")</f>
        <v/>
      </c>
      <c r="CV743" s="171" t="str">
        <f>IF(Table1[[#This Row],[Various  ]]&lt;&gt;1,IF(Table1[[#This Row],[Information  ]]=1,1,""),"")</f>
        <v/>
      </c>
      <c r="CW743" s="171" t="str">
        <f>IF(Table1[[#This Row],[Various  ]]&lt;&gt;1,IF(Table1[[#This Row],[Interactive Tool]]=1,1,""),"")</f>
        <v/>
      </c>
      <c r="CX743" s="171" t="str">
        <f>IF(Table1[[#This Row],[Various  ]]&lt;&gt;1,IF(Table1[[#This Row],[Technical Specifications]]=1,1,""),"")</f>
        <v/>
      </c>
      <c r="CY743" s="171" t="str">
        <f>IF(Table1[[#This Row],[Various  ]]&lt;&gt;1,IF(Table1[[#This Row],[Training Resources]]=1,1,""),"")</f>
        <v/>
      </c>
      <c r="CZ743" s="171" t="str">
        <f>IF(Table1[[#This Row],[Various  ]]&lt;&gt;1,IF(Table1[[#This Row],[Toolbox]]=1,1,""),"")</f>
        <v/>
      </c>
      <c r="DA743" s="169" t="str">
        <f>IF(Table1[[#This Row],[Various  ]]&lt;&gt;1,IF(Table1[[#This Row],[Video]]=1,1,""),"")</f>
        <v/>
      </c>
      <c r="DB743" s="169" t="str">
        <f>IF(Table1[[#This Row],[Various  ]]&lt;&gt;1,IF(Table1[[#This Row],[Case study]]=1,1,""),"")</f>
        <v/>
      </c>
      <c r="DC743" s="169" t="str">
        <f>IF(Table1[[#This Row],[Various  ]]&lt;&gt;1,IF(Table1[[#This Row],[Other   ]]=1,1,""),"")</f>
        <v/>
      </c>
      <c r="DD743" s="169" t="str">
        <f>IF(Table1[[#This Row],[Various  ]]&lt;&gt;1,IF(Table1[[#This Row],[Standards]]=1,1,""),"")</f>
        <v/>
      </c>
      <c r="DE743" s="169" t="str">
        <f>IF(Table1[[#This Row],[Various]]=1,1,IF(SUM(Table1[[#This Row],[Calculator / Software]:[Standards]])&gt;1,1,""))</f>
        <v/>
      </c>
      <c r="DF743" s="169" t="str">
        <f>IF(Table1[[#This Row],[Multiple NCC links]]&lt;&gt;1,IF(Table1[[#This Row],[Design]]=1,1,""),"")</f>
        <v/>
      </c>
      <c r="DG743" s="169" t="str">
        <f>IF(Table1[[#This Row],[Multiple NCC links]]&lt;&gt;1,IF(Table1[[#This Row],[Assessment / Verification]]=1,1,""),"")</f>
        <v/>
      </c>
      <c r="DH743" s="169" t="str">
        <f>IF(Table1[[#This Row],[Multiple NCC links]]&lt;&gt;1,IF(Table1[[#This Row],[Climate Specific ]]=1,1,""),"")</f>
        <v/>
      </c>
      <c r="DI743" s="169" t="str">
        <f>IF(Table1[[#This Row],[Multiple NCC links]]&lt;&gt;1,IF(Table1[[#This Row],[Alterations / Additions]]=1,1,""),"")</f>
        <v/>
      </c>
      <c r="DJ743" s="169" t="str">
        <f>IF(Table1[[#This Row],[Multiple NCC links]]&lt;&gt;1,IF(Table1[[#This Row],[Glazing]]=1,1,""),"")</f>
        <v/>
      </c>
      <c r="DK743" s="169" t="str">
        <f>IF(Table1[[#This Row],[Multiple NCC links]]&lt;&gt;1,IF(Table1[[#This Row],[Building Fabric / Thermal / Sealing]]=1,1,""),"")</f>
        <v/>
      </c>
      <c r="DL743" s="169" t="str">
        <f>IF(Table1[[#This Row],[Multiple NCC links]]&lt;&gt;1,IF(Table1[[#This Row],[Lighting]]=1,1,""),"")</f>
        <v/>
      </c>
      <c r="DM743" s="169" t="str">
        <f>IF(Table1[[#This Row],[Multiple NCC links]]&lt;&gt;1,IF(Table1[[#This Row],[HVAC]]=1,1,""),"")</f>
        <v/>
      </c>
      <c r="DN743" s="169" t="str">
        <f>IF(Table1[[#This Row],[Multiple NCC links]]&lt;&gt;1,IF(Table1[[#This Row],[Services]]=1,1,""),"")</f>
        <v/>
      </c>
      <c r="DO743" s="169" t="str">
        <f>IF(Table1[[#This Row],[Multiple NCC links]]&lt;&gt;1,IF(Table1[[#This Row],[Maintenance &amp; Monitoring]]=1,1,""),"")</f>
        <v/>
      </c>
      <c r="DP743" s="169" t="str">
        <f>IF(Table1[[#This Row],[Multiple NCC links]]&lt;&gt;1,IF(Table1[[#This Row],[Hand over / Operations]]=1,1,""),"")</f>
        <v/>
      </c>
      <c r="DQ743" s="169" t="str">
        <f>IF(Table1[[#This Row],[Multiple NCC links]]&lt;&gt;1,IF(Table1[[#This Row],[As built assessment]]=1,1,""),"")</f>
        <v/>
      </c>
      <c r="DR743" s="169" t="str">
        <f>IF(Table1[[#This Row],[Multiple NCC links]]&lt;&gt;1,IF(Table1[[#This Row],[Beyond compliance]]=1,1,""),"")</f>
        <v/>
      </c>
      <c r="DS743" s="169" t="str">
        <f>IF(SUM(Table1[[#This Row],[Design]:[Beyond compliance]])&gt;1,1,"")</f>
        <v/>
      </c>
      <c r="DT743" s="169" t="str">
        <f>IF(Table1[[#This Row],[Both Residential &amp; Commercial4]]&lt;&gt;1,IF(Table1[[#This Row],[Residential]]=1,1,""),"")</f>
        <v/>
      </c>
      <c r="DU743" s="169" t="str">
        <f>IF(Table1[[#This Row],[Both Residential &amp; Commercial4]]&lt;&gt;1,IF(Table1[[#This Row],[Commercial]]=1,1,""),"")</f>
        <v/>
      </c>
      <c r="DV743" s="169" t="str">
        <f>Table1[[#This Row],[Residential &amp; Commercial]]</f>
        <v/>
      </c>
      <c r="DW743" s="169"/>
    </row>
    <row r="744" spans="1:127" s="49" customFormat="1" ht="20.25" thickTop="1" thickBot="1" x14ac:dyDescent="0.35">
      <c r="A744" s="97"/>
      <c r="B744" s="97"/>
      <c r="C744" s="88"/>
      <c r="D744" s="88"/>
      <c r="E744" s="176"/>
      <c r="F744" s="176"/>
      <c r="G744" s="176"/>
      <c r="H744" s="176"/>
      <c r="I744" s="90" t="str">
        <f>IF(AND(Table1[[#This Row],[General]]=1,Table1[[#This Row],[Beginner]]=1,Table1[[#This Row],[Intermediate]]=1,Table1[[#This Row],[Advanced]]=1),1,"")</f>
        <v/>
      </c>
      <c r="J744" s="90" t="str">
        <f>CONCATENATE(IF(Table1[[#This Row],[General]]=1,"General, ",""), IF(Table1[[#This Row],[Beginner]]=1,"Beginner, ",""),IF(Table1[[#This Row],[Intermediate]]=1,"Intermediate, ",""), IF(Table1[[#This Row],[Advanced]]=1,"Advanced",""))</f>
        <v/>
      </c>
      <c r="K744" s="91"/>
      <c r="L744" s="179"/>
      <c r="M744" s="91"/>
      <c r="N744" s="91"/>
      <c r="O744" s="159"/>
      <c r="P744" s="91"/>
      <c r="Q744" s="91"/>
      <c r="R744" s="91"/>
      <c r="S74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44" s="102"/>
      <c r="U744" s="102"/>
      <c r="V744" s="240"/>
      <c r="W744" s="240"/>
      <c r="X744" s="102"/>
      <c r="Y744" s="102"/>
      <c r="Z744" s="102"/>
      <c r="AA744" s="102"/>
      <c r="AB744" s="102"/>
      <c r="AC744" s="102"/>
      <c r="AD744" s="102"/>
      <c r="AE744" s="102"/>
      <c r="AF744" s="102"/>
      <c r="AG74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44" s="103"/>
      <c r="AI744" s="103"/>
      <c r="AJ744" s="103"/>
      <c r="AK744" s="74" t="str">
        <f>CONCATENATE(IF(Table1[[#This Row],[Digital]]=1,"Digital, ",""),IF(Table1[[#This Row],[Face to Face]]=1,"Face to face, ",""),IF(Table1[[#This Row],[Blended]]=1,"Blended",""))</f>
        <v/>
      </c>
      <c r="AL744" s="99"/>
      <c r="AM744" s="104"/>
      <c r="AN744" s="130"/>
      <c r="AO744" s="94"/>
      <c r="AP744" s="182"/>
      <c r="AQ744" s="94"/>
      <c r="AR744" s="94"/>
      <c r="AS744" s="94"/>
      <c r="AT744" s="94"/>
      <c r="AU744" s="94"/>
      <c r="AV744" s="182"/>
      <c r="AW744" s="182"/>
      <c r="AX744" s="182"/>
      <c r="AY744" s="94"/>
      <c r="AZ74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4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44" s="95"/>
      <c r="BC744" s="95"/>
      <c r="BD744" s="90" t="str">
        <f>IF(AND(Table1[[#This Row],[Residential]]=1,Table1[[#This Row],[Commercial]]=1),1,"")</f>
        <v/>
      </c>
      <c r="BE744" s="90" t="str">
        <f>CONCATENATE(IF(Table1[[#This Row],[Residential]]=1,"Residential, ",""),IF(Table1[[#This Row],[Commercial]]=1,"Commercial",""))</f>
        <v/>
      </c>
      <c r="BF744" s="94"/>
      <c r="BG744" s="94"/>
      <c r="BH744" s="94"/>
      <c r="BI744" s="94"/>
      <c r="BJ744" s="94"/>
      <c r="BK744" s="94"/>
      <c r="BL744" s="94"/>
      <c r="BM744" s="182"/>
      <c r="BN744" s="94"/>
      <c r="BO74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44" s="178"/>
      <c r="BQ744" s="120"/>
      <c r="BR744" s="132"/>
      <c r="BS744" s="120"/>
      <c r="BT744" s="175"/>
      <c r="BU744" s="175"/>
      <c r="BV744" s="175"/>
      <c r="BW744" s="121"/>
      <c r="BX744" s="121"/>
      <c r="BY744" s="121"/>
      <c r="BZ744" s="227"/>
      <c r="CA74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44" s="48">
        <f>COUNTIF(Table1[[#This Row],[Validity]:[Alignment with NCC (Yes=1,No=0)]],"N/A")</f>
        <v>0</v>
      </c>
      <c r="CC744" s="48">
        <f>IF(ISERROR(Table1[[#This Row],[Total Quality Score (out of 10)]]/(4-Table1[[#This Row],[N/A Count]])),0,Table1[[#This Row],[Total Quality Score (out of 10)]]/(4-Table1[[#This Row],[N/A Count]]))</f>
        <v>0</v>
      </c>
      <c r="CD744" s="106"/>
      <c r="CE744" s="106"/>
      <c r="CF744" s="172" t="str">
        <f>IF(SUM(Table1[[#This Row],[Multiple]:[Level (all)62]])&lt;1,IF(Table1[[#This Row],[General]]=1,1,""),"")</f>
        <v/>
      </c>
      <c r="CG744" s="172" t="str">
        <f>IF(SUM(Table1[[#This Row],[Multiple]:[Level (all)62]])&lt;1,IF(Table1[[#This Row],[Beginner]]=1,1,""),"")</f>
        <v/>
      </c>
      <c r="CH744" s="171" t="str">
        <f>IF(SUM(Table1[[#This Row],[Multiple]:[Level (all)62]])&lt;1,IF(Table1[[#This Row],[Intermediate]]=1,1,""),"")</f>
        <v/>
      </c>
      <c r="CI744" s="171" t="str">
        <f>IF(SUM(Table1[[#This Row],[Multiple]:[Level (all)62]])&lt;1,IF(Table1[[#This Row],[Advanced]]=1,1,""),"")</f>
        <v/>
      </c>
      <c r="CJ744" s="171" t="str">
        <f>IF(AND(SUM(Table1[[#This Row],[General]:[Advanced]])&lt;4,SUM(Table1[[#This Row],[General]:[Advanced]])&gt;1),1,"")</f>
        <v/>
      </c>
      <c r="CK744" s="171" t="str">
        <f>Table1[[#This Row],[Level (all)]]</f>
        <v/>
      </c>
      <c r="CL744" s="171" t="str">
        <f>IF(Table1[[#This Row],[Multiple audience]]&lt;&gt;1,IF(Table1[[#This Row],[General Audience]]=1,1,""),"")</f>
        <v/>
      </c>
      <c r="CM744" s="171" t="str">
        <f>IF(Table1[[#This Row],[Multiple audience]]&lt;&gt;1,IF(Table1[[#This Row],[Planners / Designers ]]=1,1,""),"")</f>
        <v/>
      </c>
      <c r="CN744" s="171" t="str">
        <f>IF(Table1[[#This Row],[Multiple audience]]&lt;&gt;1,IF(Table1[[#This Row],[Regulatory Assessors]]=1,1,""),"")</f>
        <v/>
      </c>
      <c r="CO744" s="171" t="str">
        <f>IF(Table1[[#This Row],[Multiple audience]]&lt;&gt;1,IF(Table1[[#This Row],[Builders / Management]]=1,1,""),"")</f>
        <v/>
      </c>
      <c r="CP744" s="171" t="str">
        <f>IF(Table1[[#This Row],[Multiple audience]]&lt;&gt;1,IF(Table1[[#This Row],[Energy / Sus Assessors]]=1,1,""),"")</f>
        <v/>
      </c>
      <c r="CQ744" s="171" t="str">
        <f>IF(Table1[[#This Row],[Multiple audience]]&lt;&gt;1,IF(Table1[[#This Row],[Semi-skilled]]=1,1,""),"")</f>
        <v/>
      </c>
      <c r="CR744" s="171" t="str">
        <f>IF(Table1[[#This Row],[Multiple audience]]&lt;&gt;1,IF(Table1[[#This Row],[Trades]]=1,1,""),"")</f>
        <v/>
      </c>
      <c r="CS744" s="171" t="str">
        <f>IF(Table1[[#This Row],[Multiple audience]]&lt;&gt;1,IF(Table1[[#This Row],[Other]]=1,1,""),"")</f>
        <v/>
      </c>
      <c r="CT744" s="171" t="str">
        <f>IF(SUM(Table1[[#This Row],[General Audience]:[Other]])&gt;1,1,"")</f>
        <v/>
      </c>
      <c r="CU744" s="171" t="str">
        <f>IF(Table1[[#This Row],[Various  ]]&lt;&gt;1,IF(Table1[[#This Row],[Calculator / Software]]=1,1,""),"")</f>
        <v/>
      </c>
      <c r="CV744" s="171" t="str">
        <f>IF(Table1[[#This Row],[Various  ]]&lt;&gt;1,IF(Table1[[#This Row],[Information  ]]=1,1,""),"")</f>
        <v/>
      </c>
      <c r="CW744" s="171" t="str">
        <f>IF(Table1[[#This Row],[Various  ]]&lt;&gt;1,IF(Table1[[#This Row],[Interactive Tool]]=1,1,""),"")</f>
        <v/>
      </c>
      <c r="CX744" s="171" t="str">
        <f>IF(Table1[[#This Row],[Various  ]]&lt;&gt;1,IF(Table1[[#This Row],[Technical Specifications]]=1,1,""),"")</f>
        <v/>
      </c>
      <c r="CY744" s="171" t="str">
        <f>IF(Table1[[#This Row],[Various  ]]&lt;&gt;1,IF(Table1[[#This Row],[Training Resources]]=1,1,""),"")</f>
        <v/>
      </c>
      <c r="CZ744" s="171" t="str">
        <f>IF(Table1[[#This Row],[Various  ]]&lt;&gt;1,IF(Table1[[#This Row],[Toolbox]]=1,1,""),"")</f>
        <v/>
      </c>
      <c r="DA744" s="169" t="str">
        <f>IF(Table1[[#This Row],[Various  ]]&lt;&gt;1,IF(Table1[[#This Row],[Video]]=1,1,""),"")</f>
        <v/>
      </c>
      <c r="DB744" s="169" t="str">
        <f>IF(Table1[[#This Row],[Various  ]]&lt;&gt;1,IF(Table1[[#This Row],[Case study]]=1,1,""),"")</f>
        <v/>
      </c>
      <c r="DC744" s="169" t="str">
        <f>IF(Table1[[#This Row],[Various  ]]&lt;&gt;1,IF(Table1[[#This Row],[Other   ]]=1,1,""),"")</f>
        <v/>
      </c>
      <c r="DD744" s="169" t="str">
        <f>IF(Table1[[#This Row],[Various  ]]&lt;&gt;1,IF(Table1[[#This Row],[Standards]]=1,1,""),"")</f>
        <v/>
      </c>
      <c r="DE744" s="169" t="str">
        <f>IF(Table1[[#This Row],[Various]]=1,1,IF(SUM(Table1[[#This Row],[Calculator / Software]:[Standards]])&gt;1,1,""))</f>
        <v/>
      </c>
      <c r="DF744" s="169" t="str">
        <f>IF(Table1[[#This Row],[Multiple NCC links]]&lt;&gt;1,IF(Table1[[#This Row],[Design]]=1,1,""),"")</f>
        <v/>
      </c>
      <c r="DG744" s="169" t="str">
        <f>IF(Table1[[#This Row],[Multiple NCC links]]&lt;&gt;1,IF(Table1[[#This Row],[Assessment / Verification]]=1,1,""),"")</f>
        <v/>
      </c>
      <c r="DH744" s="169" t="str">
        <f>IF(Table1[[#This Row],[Multiple NCC links]]&lt;&gt;1,IF(Table1[[#This Row],[Climate Specific ]]=1,1,""),"")</f>
        <v/>
      </c>
      <c r="DI744" s="169" t="str">
        <f>IF(Table1[[#This Row],[Multiple NCC links]]&lt;&gt;1,IF(Table1[[#This Row],[Alterations / Additions]]=1,1,""),"")</f>
        <v/>
      </c>
      <c r="DJ744" s="169" t="str">
        <f>IF(Table1[[#This Row],[Multiple NCC links]]&lt;&gt;1,IF(Table1[[#This Row],[Glazing]]=1,1,""),"")</f>
        <v/>
      </c>
      <c r="DK744" s="169" t="str">
        <f>IF(Table1[[#This Row],[Multiple NCC links]]&lt;&gt;1,IF(Table1[[#This Row],[Building Fabric / Thermal / Sealing]]=1,1,""),"")</f>
        <v/>
      </c>
      <c r="DL744" s="169" t="str">
        <f>IF(Table1[[#This Row],[Multiple NCC links]]&lt;&gt;1,IF(Table1[[#This Row],[Lighting]]=1,1,""),"")</f>
        <v/>
      </c>
      <c r="DM744" s="169" t="str">
        <f>IF(Table1[[#This Row],[Multiple NCC links]]&lt;&gt;1,IF(Table1[[#This Row],[HVAC]]=1,1,""),"")</f>
        <v/>
      </c>
      <c r="DN744" s="169" t="str">
        <f>IF(Table1[[#This Row],[Multiple NCC links]]&lt;&gt;1,IF(Table1[[#This Row],[Services]]=1,1,""),"")</f>
        <v/>
      </c>
      <c r="DO744" s="169" t="str">
        <f>IF(Table1[[#This Row],[Multiple NCC links]]&lt;&gt;1,IF(Table1[[#This Row],[Maintenance &amp; Monitoring]]=1,1,""),"")</f>
        <v/>
      </c>
      <c r="DP744" s="169" t="str">
        <f>IF(Table1[[#This Row],[Multiple NCC links]]&lt;&gt;1,IF(Table1[[#This Row],[Hand over / Operations]]=1,1,""),"")</f>
        <v/>
      </c>
      <c r="DQ744" s="169" t="str">
        <f>IF(Table1[[#This Row],[Multiple NCC links]]&lt;&gt;1,IF(Table1[[#This Row],[As built assessment]]=1,1,""),"")</f>
        <v/>
      </c>
      <c r="DR744" s="169" t="str">
        <f>IF(Table1[[#This Row],[Multiple NCC links]]&lt;&gt;1,IF(Table1[[#This Row],[Beyond compliance]]=1,1,""),"")</f>
        <v/>
      </c>
      <c r="DS744" s="169" t="str">
        <f>IF(SUM(Table1[[#This Row],[Design]:[Beyond compliance]])&gt;1,1,"")</f>
        <v/>
      </c>
      <c r="DT744" s="169" t="str">
        <f>IF(Table1[[#This Row],[Both Residential &amp; Commercial4]]&lt;&gt;1,IF(Table1[[#This Row],[Residential]]=1,1,""),"")</f>
        <v/>
      </c>
      <c r="DU744" s="169" t="str">
        <f>IF(Table1[[#This Row],[Both Residential &amp; Commercial4]]&lt;&gt;1,IF(Table1[[#This Row],[Commercial]]=1,1,""),"")</f>
        <v/>
      </c>
      <c r="DV744" s="169" t="str">
        <f>Table1[[#This Row],[Residential &amp; Commercial]]</f>
        <v/>
      </c>
      <c r="DW744" s="169"/>
    </row>
    <row r="745" spans="1:127" s="49" customFormat="1" ht="20.25" thickTop="1" thickBot="1" x14ac:dyDescent="0.35">
      <c r="A745" s="97"/>
      <c r="B745" s="97"/>
      <c r="C745" s="88"/>
      <c r="D745" s="88"/>
      <c r="E745" s="176"/>
      <c r="F745" s="176"/>
      <c r="G745" s="176"/>
      <c r="H745" s="176"/>
      <c r="I745" s="90" t="str">
        <f>IF(AND(Table1[[#This Row],[General]]=1,Table1[[#This Row],[Beginner]]=1,Table1[[#This Row],[Intermediate]]=1,Table1[[#This Row],[Advanced]]=1),1,"")</f>
        <v/>
      </c>
      <c r="J745" s="90" t="str">
        <f>CONCATENATE(IF(Table1[[#This Row],[General]]=1,"General, ",""), IF(Table1[[#This Row],[Beginner]]=1,"Beginner, ",""),IF(Table1[[#This Row],[Intermediate]]=1,"Intermediate, ",""), IF(Table1[[#This Row],[Advanced]]=1,"Advanced",""))</f>
        <v/>
      </c>
      <c r="K745" s="91"/>
      <c r="L745" s="179"/>
      <c r="M745" s="91"/>
      <c r="N745" s="91"/>
      <c r="O745" s="159"/>
      <c r="P745" s="91"/>
      <c r="Q745" s="91"/>
      <c r="R745" s="91"/>
      <c r="S74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45" s="102"/>
      <c r="U745" s="102"/>
      <c r="V745" s="240"/>
      <c r="W745" s="240"/>
      <c r="X745" s="102"/>
      <c r="Y745" s="102"/>
      <c r="Z745" s="102"/>
      <c r="AA745" s="102"/>
      <c r="AB745" s="102"/>
      <c r="AC745" s="102"/>
      <c r="AD745" s="102"/>
      <c r="AE745" s="102"/>
      <c r="AF745" s="102"/>
      <c r="AG74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45" s="103"/>
      <c r="AI745" s="103"/>
      <c r="AJ745" s="103"/>
      <c r="AK745" s="74" t="str">
        <f>CONCATENATE(IF(Table1[[#This Row],[Digital]]=1,"Digital, ",""),IF(Table1[[#This Row],[Face to Face]]=1,"Face to face, ",""),IF(Table1[[#This Row],[Blended]]=1,"Blended",""))</f>
        <v/>
      </c>
      <c r="AL745" s="99"/>
      <c r="AM745" s="104"/>
      <c r="AN745" s="130"/>
      <c r="AO745" s="94"/>
      <c r="AP745" s="182"/>
      <c r="AQ745" s="94"/>
      <c r="AR745" s="94"/>
      <c r="AS745" s="94"/>
      <c r="AT745" s="94"/>
      <c r="AU745" s="94"/>
      <c r="AV745" s="182"/>
      <c r="AW745" s="182"/>
      <c r="AX745" s="182"/>
      <c r="AY745" s="94"/>
      <c r="AZ74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4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45" s="95"/>
      <c r="BC745" s="95"/>
      <c r="BD745" s="90" t="str">
        <f>IF(AND(Table1[[#This Row],[Residential]]=1,Table1[[#This Row],[Commercial]]=1),1,"")</f>
        <v/>
      </c>
      <c r="BE745" s="90" t="str">
        <f>CONCATENATE(IF(Table1[[#This Row],[Residential]]=1,"Residential, ",""),IF(Table1[[#This Row],[Commercial]]=1,"Commercial",""))</f>
        <v/>
      </c>
      <c r="BF745" s="94"/>
      <c r="BG745" s="94"/>
      <c r="BH745" s="94"/>
      <c r="BI745" s="94"/>
      <c r="BJ745" s="94"/>
      <c r="BK745" s="94"/>
      <c r="BL745" s="94"/>
      <c r="BM745" s="182"/>
      <c r="BN745" s="94"/>
      <c r="BO74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45" s="178"/>
      <c r="BQ745" s="120"/>
      <c r="BR745" s="132"/>
      <c r="BS745" s="120"/>
      <c r="BT745" s="175"/>
      <c r="BU745" s="175"/>
      <c r="BV745" s="175"/>
      <c r="BW745" s="121"/>
      <c r="BX745" s="121"/>
      <c r="BY745" s="121"/>
      <c r="BZ745" s="227"/>
      <c r="CA74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45" s="48">
        <f>COUNTIF(Table1[[#This Row],[Validity]:[Alignment with NCC (Yes=1,No=0)]],"N/A")</f>
        <v>0</v>
      </c>
      <c r="CC745" s="48">
        <f>IF(ISERROR(Table1[[#This Row],[Total Quality Score (out of 10)]]/(4-Table1[[#This Row],[N/A Count]])),0,Table1[[#This Row],[Total Quality Score (out of 10)]]/(4-Table1[[#This Row],[N/A Count]]))</f>
        <v>0</v>
      </c>
      <c r="CD745" s="106"/>
      <c r="CE745" s="106"/>
      <c r="CF745" s="172" t="str">
        <f>IF(SUM(Table1[[#This Row],[Multiple]:[Level (all)62]])&lt;1,IF(Table1[[#This Row],[General]]=1,1,""),"")</f>
        <v/>
      </c>
      <c r="CG745" s="172" t="str">
        <f>IF(SUM(Table1[[#This Row],[Multiple]:[Level (all)62]])&lt;1,IF(Table1[[#This Row],[Beginner]]=1,1,""),"")</f>
        <v/>
      </c>
      <c r="CH745" s="171" t="str">
        <f>IF(SUM(Table1[[#This Row],[Multiple]:[Level (all)62]])&lt;1,IF(Table1[[#This Row],[Intermediate]]=1,1,""),"")</f>
        <v/>
      </c>
      <c r="CI745" s="171" t="str">
        <f>IF(SUM(Table1[[#This Row],[Multiple]:[Level (all)62]])&lt;1,IF(Table1[[#This Row],[Advanced]]=1,1,""),"")</f>
        <v/>
      </c>
      <c r="CJ745" s="171" t="str">
        <f>IF(AND(SUM(Table1[[#This Row],[General]:[Advanced]])&lt;4,SUM(Table1[[#This Row],[General]:[Advanced]])&gt;1),1,"")</f>
        <v/>
      </c>
      <c r="CK745" s="171" t="str">
        <f>Table1[[#This Row],[Level (all)]]</f>
        <v/>
      </c>
      <c r="CL745" s="171" t="str">
        <f>IF(Table1[[#This Row],[Multiple audience]]&lt;&gt;1,IF(Table1[[#This Row],[General Audience]]=1,1,""),"")</f>
        <v/>
      </c>
      <c r="CM745" s="171" t="str">
        <f>IF(Table1[[#This Row],[Multiple audience]]&lt;&gt;1,IF(Table1[[#This Row],[Planners / Designers ]]=1,1,""),"")</f>
        <v/>
      </c>
      <c r="CN745" s="171" t="str">
        <f>IF(Table1[[#This Row],[Multiple audience]]&lt;&gt;1,IF(Table1[[#This Row],[Regulatory Assessors]]=1,1,""),"")</f>
        <v/>
      </c>
      <c r="CO745" s="171" t="str">
        <f>IF(Table1[[#This Row],[Multiple audience]]&lt;&gt;1,IF(Table1[[#This Row],[Builders / Management]]=1,1,""),"")</f>
        <v/>
      </c>
      <c r="CP745" s="171" t="str">
        <f>IF(Table1[[#This Row],[Multiple audience]]&lt;&gt;1,IF(Table1[[#This Row],[Energy / Sus Assessors]]=1,1,""),"")</f>
        <v/>
      </c>
      <c r="CQ745" s="171" t="str">
        <f>IF(Table1[[#This Row],[Multiple audience]]&lt;&gt;1,IF(Table1[[#This Row],[Semi-skilled]]=1,1,""),"")</f>
        <v/>
      </c>
      <c r="CR745" s="171" t="str">
        <f>IF(Table1[[#This Row],[Multiple audience]]&lt;&gt;1,IF(Table1[[#This Row],[Trades]]=1,1,""),"")</f>
        <v/>
      </c>
      <c r="CS745" s="171" t="str">
        <f>IF(Table1[[#This Row],[Multiple audience]]&lt;&gt;1,IF(Table1[[#This Row],[Other]]=1,1,""),"")</f>
        <v/>
      </c>
      <c r="CT745" s="171" t="str">
        <f>IF(SUM(Table1[[#This Row],[General Audience]:[Other]])&gt;1,1,"")</f>
        <v/>
      </c>
      <c r="CU745" s="171" t="str">
        <f>IF(Table1[[#This Row],[Various  ]]&lt;&gt;1,IF(Table1[[#This Row],[Calculator / Software]]=1,1,""),"")</f>
        <v/>
      </c>
      <c r="CV745" s="171" t="str">
        <f>IF(Table1[[#This Row],[Various  ]]&lt;&gt;1,IF(Table1[[#This Row],[Information  ]]=1,1,""),"")</f>
        <v/>
      </c>
      <c r="CW745" s="171" t="str">
        <f>IF(Table1[[#This Row],[Various  ]]&lt;&gt;1,IF(Table1[[#This Row],[Interactive Tool]]=1,1,""),"")</f>
        <v/>
      </c>
      <c r="CX745" s="171" t="str">
        <f>IF(Table1[[#This Row],[Various  ]]&lt;&gt;1,IF(Table1[[#This Row],[Technical Specifications]]=1,1,""),"")</f>
        <v/>
      </c>
      <c r="CY745" s="171" t="str">
        <f>IF(Table1[[#This Row],[Various  ]]&lt;&gt;1,IF(Table1[[#This Row],[Training Resources]]=1,1,""),"")</f>
        <v/>
      </c>
      <c r="CZ745" s="171" t="str">
        <f>IF(Table1[[#This Row],[Various  ]]&lt;&gt;1,IF(Table1[[#This Row],[Toolbox]]=1,1,""),"")</f>
        <v/>
      </c>
      <c r="DA745" s="169" t="str">
        <f>IF(Table1[[#This Row],[Various  ]]&lt;&gt;1,IF(Table1[[#This Row],[Video]]=1,1,""),"")</f>
        <v/>
      </c>
      <c r="DB745" s="169" t="str">
        <f>IF(Table1[[#This Row],[Various  ]]&lt;&gt;1,IF(Table1[[#This Row],[Case study]]=1,1,""),"")</f>
        <v/>
      </c>
      <c r="DC745" s="169" t="str">
        <f>IF(Table1[[#This Row],[Various  ]]&lt;&gt;1,IF(Table1[[#This Row],[Other   ]]=1,1,""),"")</f>
        <v/>
      </c>
      <c r="DD745" s="169" t="str">
        <f>IF(Table1[[#This Row],[Various  ]]&lt;&gt;1,IF(Table1[[#This Row],[Standards]]=1,1,""),"")</f>
        <v/>
      </c>
      <c r="DE745" s="169" t="str">
        <f>IF(Table1[[#This Row],[Various]]=1,1,IF(SUM(Table1[[#This Row],[Calculator / Software]:[Standards]])&gt;1,1,""))</f>
        <v/>
      </c>
      <c r="DF745" s="169" t="str">
        <f>IF(Table1[[#This Row],[Multiple NCC links]]&lt;&gt;1,IF(Table1[[#This Row],[Design]]=1,1,""),"")</f>
        <v/>
      </c>
      <c r="DG745" s="169" t="str">
        <f>IF(Table1[[#This Row],[Multiple NCC links]]&lt;&gt;1,IF(Table1[[#This Row],[Assessment / Verification]]=1,1,""),"")</f>
        <v/>
      </c>
      <c r="DH745" s="169" t="str">
        <f>IF(Table1[[#This Row],[Multiple NCC links]]&lt;&gt;1,IF(Table1[[#This Row],[Climate Specific ]]=1,1,""),"")</f>
        <v/>
      </c>
      <c r="DI745" s="169" t="str">
        <f>IF(Table1[[#This Row],[Multiple NCC links]]&lt;&gt;1,IF(Table1[[#This Row],[Alterations / Additions]]=1,1,""),"")</f>
        <v/>
      </c>
      <c r="DJ745" s="169" t="str">
        <f>IF(Table1[[#This Row],[Multiple NCC links]]&lt;&gt;1,IF(Table1[[#This Row],[Glazing]]=1,1,""),"")</f>
        <v/>
      </c>
      <c r="DK745" s="169" t="str">
        <f>IF(Table1[[#This Row],[Multiple NCC links]]&lt;&gt;1,IF(Table1[[#This Row],[Building Fabric / Thermal / Sealing]]=1,1,""),"")</f>
        <v/>
      </c>
      <c r="DL745" s="169" t="str">
        <f>IF(Table1[[#This Row],[Multiple NCC links]]&lt;&gt;1,IF(Table1[[#This Row],[Lighting]]=1,1,""),"")</f>
        <v/>
      </c>
      <c r="DM745" s="169" t="str">
        <f>IF(Table1[[#This Row],[Multiple NCC links]]&lt;&gt;1,IF(Table1[[#This Row],[HVAC]]=1,1,""),"")</f>
        <v/>
      </c>
      <c r="DN745" s="169" t="str">
        <f>IF(Table1[[#This Row],[Multiple NCC links]]&lt;&gt;1,IF(Table1[[#This Row],[Services]]=1,1,""),"")</f>
        <v/>
      </c>
      <c r="DO745" s="169" t="str">
        <f>IF(Table1[[#This Row],[Multiple NCC links]]&lt;&gt;1,IF(Table1[[#This Row],[Maintenance &amp; Monitoring]]=1,1,""),"")</f>
        <v/>
      </c>
      <c r="DP745" s="169" t="str">
        <f>IF(Table1[[#This Row],[Multiple NCC links]]&lt;&gt;1,IF(Table1[[#This Row],[Hand over / Operations]]=1,1,""),"")</f>
        <v/>
      </c>
      <c r="DQ745" s="169" t="str">
        <f>IF(Table1[[#This Row],[Multiple NCC links]]&lt;&gt;1,IF(Table1[[#This Row],[As built assessment]]=1,1,""),"")</f>
        <v/>
      </c>
      <c r="DR745" s="169" t="str">
        <f>IF(Table1[[#This Row],[Multiple NCC links]]&lt;&gt;1,IF(Table1[[#This Row],[Beyond compliance]]=1,1,""),"")</f>
        <v/>
      </c>
      <c r="DS745" s="169" t="str">
        <f>IF(SUM(Table1[[#This Row],[Design]:[Beyond compliance]])&gt;1,1,"")</f>
        <v/>
      </c>
      <c r="DT745" s="169" t="str">
        <f>IF(Table1[[#This Row],[Both Residential &amp; Commercial4]]&lt;&gt;1,IF(Table1[[#This Row],[Residential]]=1,1,""),"")</f>
        <v/>
      </c>
      <c r="DU745" s="169" t="str">
        <f>IF(Table1[[#This Row],[Both Residential &amp; Commercial4]]&lt;&gt;1,IF(Table1[[#This Row],[Commercial]]=1,1,""),"")</f>
        <v/>
      </c>
      <c r="DV745" s="169" t="str">
        <f>Table1[[#This Row],[Residential &amp; Commercial]]</f>
        <v/>
      </c>
      <c r="DW745" s="169"/>
    </row>
    <row r="746" spans="1:127" s="49" customFormat="1" ht="20.25" thickTop="1" thickBot="1" x14ac:dyDescent="0.35">
      <c r="A746" s="97"/>
      <c r="B746" s="97"/>
      <c r="C746" s="88"/>
      <c r="D746" s="88"/>
      <c r="E746" s="176"/>
      <c r="F746" s="176"/>
      <c r="G746" s="176"/>
      <c r="H746" s="176"/>
      <c r="I746" s="90" t="str">
        <f>IF(AND(Table1[[#This Row],[General]]=1,Table1[[#This Row],[Beginner]]=1,Table1[[#This Row],[Intermediate]]=1,Table1[[#This Row],[Advanced]]=1),1,"")</f>
        <v/>
      </c>
      <c r="J746" s="90" t="str">
        <f>CONCATENATE(IF(Table1[[#This Row],[General]]=1,"General, ",""), IF(Table1[[#This Row],[Beginner]]=1,"Beginner, ",""),IF(Table1[[#This Row],[Intermediate]]=1,"Intermediate, ",""), IF(Table1[[#This Row],[Advanced]]=1,"Advanced",""))</f>
        <v/>
      </c>
      <c r="K746" s="91"/>
      <c r="L746" s="179"/>
      <c r="M746" s="91"/>
      <c r="N746" s="91"/>
      <c r="O746" s="159"/>
      <c r="P746" s="91"/>
      <c r="Q746" s="91"/>
      <c r="R746" s="91"/>
      <c r="S74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46" s="102"/>
      <c r="U746" s="102"/>
      <c r="V746" s="240"/>
      <c r="W746" s="240"/>
      <c r="X746" s="102"/>
      <c r="Y746" s="102"/>
      <c r="Z746" s="102"/>
      <c r="AA746" s="102"/>
      <c r="AB746" s="102"/>
      <c r="AC746" s="102"/>
      <c r="AD746" s="102"/>
      <c r="AE746" s="102"/>
      <c r="AF746" s="102"/>
      <c r="AG74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46" s="103"/>
      <c r="AI746" s="103"/>
      <c r="AJ746" s="103"/>
      <c r="AK746" s="74" t="str">
        <f>CONCATENATE(IF(Table1[[#This Row],[Digital]]=1,"Digital, ",""),IF(Table1[[#This Row],[Face to Face]]=1,"Face to face, ",""),IF(Table1[[#This Row],[Blended]]=1,"Blended",""))</f>
        <v/>
      </c>
      <c r="AL746" s="99"/>
      <c r="AM746" s="104"/>
      <c r="AN746" s="130"/>
      <c r="AO746" s="94"/>
      <c r="AP746" s="182"/>
      <c r="AQ746" s="94"/>
      <c r="AR746" s="94"/>
      <c r="AS746" s="94"/>
      <c r="AT746" s="94"/>
      <c r="AU746" s="94"/>
      <c r="AV746" s="182"/>
      <c r="AW746" s="182"/>
      <c r="AX746" s="182"/>
      <c r="AY746" s="94"/>
      <c r="AZ74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4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46" s="95"/>
      <c r="BC746" s="95"/>
      <c r="BD746" s="90" t="str">
        <f>IF(AND(Table1[[#This Row],[Residential]]=1,Table1[[#This Row],[Commercial]]=1),1,"")</f>
        <v/>
      </c>
      <c r="BE746" s="90" t="str">
        <f>CONCATENATE(IF(Table1[[#This Row],[Residential]]=1,"Residential, ",""),IF(Table1[[#This Row],[Commercial]]=1,"Commercial",""))</f>
        <v/>
      </c>
      <c r="BF746" s="94"/>
      <c r="BG746" s="94"/>
      <c r="BH746" s="94"/>
      <c r="BI746" s="94"/>
      <c r="BJ746" s="94"/>
      <c r="BK746" s="94"/>
      <c r="BL746" s="94"/>
      <c r="BM746" s="182"/>
      <c r="BN746" s="94"/>
      <c r="BO74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46" s="178"/>
      <c r="BQ746" s="120"/>
      <c r="BR746" s="132"/>
      <c r="BS746" s="120"/>
      <c r="BT746" s="175"/>
      <c r="BU746" s="175"/>
      <c r="BV746" s="175"/>
      <c r="BW746" s="121"/>
      <c r="BX746" s="121"/>
      <c r="BY746" s="121"/>
      <c r="BZ746" s="227"/>
      <c r="CA74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46" s="48">
        <f>COUNTIF(Table1[[#This Row],[Validity]:[Alignment with NCC (Yes=1,No=0)]],"N/A")</f>
        <v>0</v>
      </c>
      <c r="CC746" s="48">
        <f>IF(ISERROR(Table1[[#This Row],[Total Quality Score (out of 10)]]/(4-Table1[[#This Row],[N/A Count]])),0,Table1[[#This Row],[Total Quality Score (out of 10)]]/(4-Table1[[#This Row],[N/A Count]]))</f>
        <v>0</v>
      </c>
      <c r="CD746" s="106"/>
      <c r="CE746" s="106"/>
      <c r="CF746" s="172" t="str">
        <f>IF(SUM(Table1[[#This Row],[Multiple]:[Level (all)62]])&lt;1,IF(Table1[[#This Row],[General]]=1,1,""),"")</f>
        <v/>
      </c>
      <c r="CG746" s="172" t="str">
        <f>IF(SUM(Table1[[#This Row],[Multiple]:[Level (all)62]])&lt;1,IF(Table1[[#This Row],[Beginner]]=1,1,""),"")</f>
        <v/>
      </c>
      <c r="CH746" s="171" t="str">
        <f>IF(SUM(Table1[[#This Row],[Multiple]:[Level (all)62]])&lt;1,IF(Table1[[#This Row],[Intermediate]]=1,1,""),"")</f>
        <v/>
      </c>
      <c r="CI746" s="171" t="str">
        <f>IF(SUM(Table1[[#This Row],[Multiple]:[Level (all)62]])&lt;1,IF(Table1[[#This Row],[Advanced]]=1,1,""),"")</f>
        <v/>
      </c>
      <c r="CJ746" s="171" t="str">
        <f>IF(AND(SUM(Table1[[#This Row],[General]:[Advanced]])&lt;4,SUM(Table1[[#This Row],[General]:[Advanced]])&gt;1),1,"")</f>
        <v/>
      </c>
      <c r="CK746" s="171" t="str">
        <f>Table1[[#This Row],[Level (all)]]</f>
        <v/>
      </c>
      <c r="CL746" s="171" t="str">
        <f>IF(Table1[[#This Row],[Multiple audience]]&lt;&gt;1,IF(Table1[[#This Row],[General Audience]]=1,1,""),"")</f>
        <v/>
      </c>
      <c r="CM746" s="171" t="str">
        <f>IF(Table1[[#This Row],[Multiple audience]]&lt;&gt;1,IF(Table1[[#This Row],[Planners / Designers ]]=1,1,""),"")</f>
        <v/>
      </c>
      <c r="CN746" s="171" t="str">
        <f>IF(Table1[[#This Row],[Multiple audience]]&lt;&gt;1,IF(Table1[[#This Row],[Regulatory Assessors]]=1,1,""),"")</f>
        <v/>
      </c>
      <c r="CO746" s="171" t="str">
        <f>IF(Table1[[#This Row],[Multiple audience]]&lt;&gt;1,IF(Table1[[#This Row],[Builders / Management]]=1,1,""),"")</f>
        <v/>
      </c>
      <c r="CP746" s="171" t="str">
        <f>IF(Table1[[#This Row],[Multiple audience]]&lt;&gt;1,IF(Table1[[#This Row],[Energy / Sus Assessors]]=1,1,""),"")</f>
        <v/>
      </c>
      <c r="CQ746" s="171" t="str">
        <f>IF(Table1[[#This Row],[Multiple audience]]&lt;&gt;1,IF(Table1[[#This Row],[Semi-skilled]]=1,1,""),"")</f>
        <v/>
      </c>
      <c r="CR746" s="171" t="str">
        <f>IF(Table1[[#This Row],[Multiple audience]]&lt;&gt;1,IF(Table1[[#This Row],[Trades]]=1,1,""),"")</f>
        <v/>
      </c>
      <c r="CS746" s="171" t="str">
        <f>IF(Table1[[#This Row],[Multiple audience]]&lt;&gt;1,IF(Table1[[#This Row],[Other]]=1,1,""),"")</f>
        <v/>
      </c>
      <c r="CT746" s="171" t="str">
        <f>IF(SUM(Table1[[#This Row],[General Audience]:[Other]])&gt;1,1,"")</f>
        <v/>
      </c>
      <c r="CU746" s="171" t="str">
        <f>IF(Table1[[#This Row],[Various  ]]&lt;&gt;1,IF(Table1[[#This Row],[Calculator / Software]]=1,1,""),"")</f>
        <v/>
      </c>
      <c r="CV746" s="171" t="str">
        <f>IF(Table1[[#This Row],[Various  ]]&lt;&gt;1,IF(Table1[[#This Row],[Information  ]]=1,1,""),"")</f>
        <v/>
      </c>
      <c r="CW746" s="171" t="str">
        <f>IF(Table1[[#This Row],[Various  ]]&lt;&gt;1,IF(Table1[[#This Row],[Interactive Tool]]=1,1,""),"")</f>
        <v/>
      </c>
      <c r="CX746" s="171" t="str">
        <f>IF(Table1[[#This Row],[Various  ]]&lt;&gt;1,IF(Table1[[#This Row],[Technical Specifications]]=1,1,""),"")</f>
        <v/>
      </c>
      <c r="CY746" s="171" t="str">
        <f>IF(Table1[[#This Row],[Various  ]]&lt;&gt;1,IF(Table1[[#This Row],[Training Resources]]=1,1,""),"")</f>
        <v/>
      </c>
      <c r="CZ746" s="171" t="str">
        <f>IF(Table1[[#This Row],[Various  ]]&lt;&gt;1,IF(Table1[[#This Row],[Toolbox]]=1,1,""),"")</f>
        <v/>
      </c>
      <c r="DA746" s="169" t="str">
        <f>IF(Table1[[#This Row],[Various  ]]&lt;&gt;1,IF(Table1[[#This Row],[Video]]=1,1,""),"")</f>
        <v/>
      </c>
      <c r="DB746" s="169" t="str">
        <f>IF(Table1[[#This Row],[Various  ]]&lt;&gt;1,IF(Table1[[#This Row],[Case study]]=1,1,""),"")</f>
        <v/>
      </c>
      <c r="DC746" s="169" t="str">
        <f>IF(Table1[[#This Row],[Various  ]]&lt;&gt;1,IF(Table1[[#This Row],[Other   ]]=1,1,""),"")</f>
        <v/>
      </c>
      <c r="DD746" s="169" t="str">
        <f>IF(Table1[[#This Row],[Various  ]]&lt;&gt;1,IF(Table1[[#This Row],[Standards]]=1,1,""),"")</f>
        <v/>
      </c>
      <c r="DE746" s="169" t="str">
        <f>IF(Table1[[#This Row],[Various]]=1,1,IF(SUM(Table1[[#This Row],[Calculator / Software]:[Standards]])&gt;1,1,""))</f>
        <v/>
      </c>
      <c r="DF746" s="169" t="str">
        <f>IF(Table1[[#This Row],[Multiple NCC links]]&lt;&gt;1,IF(Table1[[#This Row],[Design]]=1,1,""),"")</f>
        <v/>
      </c>
      <c r="DG746" s="169" t="str">
        <f>IF(Table1[[#This Row],[Multiple NCC links]]&lt;&gt;1,IF(Table1[[#This Row],[Assessment / Verification]]=1,1,""),"")</f>
        <v/>
      </c>
      <c r="DH746" s="169" t="str">
        <f>IF(Table1[[#This Row],[Multiple NCC links]]&lt;&gt;1,IF(Table1[[#This Row],[Climate Specific ]]=1,1,""),"")</f>
        <v/>
      </c>
      <c r="DI746" s="169" t="str">
        <f>IF(Table1[[#This Row],[Multiple NCC links]]&lt;&gt;1,IF(Table1[[#This Row],[Alterations / Additions]]=1,1,""),"")</f>
        <v/>
      </c>
      <c r="DJ746" s="169" t="str">
        <f>IF(Table1[[#This Row],[Multiple NCC links]]&lt;&gt;1,IF(Table1[[#This Row],[Glazing]]=1,1,""),"")</f>
        <v/>
      </c>
      <c r="DK746" s="169" t="str">
        <f>IF(Table1[[#This Row],[Multiple NCC links]]&lt;&gt;1,IF(Table1[[#This Row],[Building Fabric / Thermal / Sealing]]=1,1,""),"")</f>
        <v/>
      </c>
      <c r="DL746" s="169" t="str">
        <f>IF(Table1[[#This Row],[Multiple NCC links]]&lt;&gt;1,IF(Table1[[#This Row],[Lighting]]=1,1,""),"")</f>
        <v/>
      </c>
      <c r="DM746" s="169" t="str">
        <f>IF(Table1[[#This Row],[Multiple NCC links]]&lt;&gt;1,IF(Table1[[#This Row],[HVAC]]=1,1,""),"")</f>
        <v/>
      </c>
      <c r="DN746" s="169" t="str">
        <f>IF(Table1[[#This Row],[Multiple NCC links]]&lt;&gt;1,IF(Table1[[#This Row],[Services]]=1,1,""),"")</f>
        <v/>
      </c>
      <c r="DO746" s="169" t="str">
        <f>IF(Table1[[#This Row],[Multiple NCC links]]&lt;&gt;1,IF(Table1[[#This Row],[Maintenance &amp; Monitoring]]=1,1,""),"")</f>
        <v/>
      </c>
      <c r="DP746" s="169" t="str">
        <f>IF(Table1[[#This Row],[Multiple NCC links]]&lt;&gt;1,IF(Table1[[#This Row],[Hand over / Operations]]=1,1,""),"")</f>
        <v/>
      </c>
      <c r="DQ746" s="169" t="str">
        <f>IF(Table1[[#This Row],[Multiple NCC links]]&lt;&gt;1,IF(Table1[[#This Row],[As built assessment]]=1,1,""),"")</f>
        <v/>
      </c>
      <c r="DR746" s="169" t="str">
        <f>IF(Table1[[#This Row],[Multiple NCC links]]&lt;&gt;1,IF(Table1[[#This Row],[Beyond compliance]]=1,1,""),"")</f>
        <v/>
      </c>
      <c r="DS746" s="169" t="str">
        <f>IF(SUM(Table1[[#This Row],[Design]:[Beyond compliance]])&gt;1,1,"")</f>
        <v/>
      </c>
      <c r="DT746" s="169" t="str">
        <f>IF(Table1[[#This Row],[Both Residential &amp; Commercial4]]&lt;&gt;1,IF(Table1[[#This Row],[Residential]]=1,1,""),"")</f>
        <v/>
      </c>
      <c r="DU746" s="169" t="str">
        <f>IF(Table1[[#This Row],[Both Residential &amp; Commercial4]]&lt;&gt;1,IF(Table1[[#This Row],[Commercial]]=1,1,""),"")</f>
        <v/>
      </c>
      <c r="DV746" s="169" t="str">
        <f>Table1[[#This Row],[Residential &amp; Commercial]]</f>
        <v/>
      </c>
      <c r="DW746" s="169"/>
    </row>
    <row r="747" spans="1:127" s="49" customFormat="1" ht="20.25" thickTop="1" thickBot="1" x14ac:dyDescent="0.35">
      <c r="A747" s="97"/>
      <c r="B747" s="97"/>
      <c r="C747" s="88"/>
      <c r="D747" s="88"/>
      <c r="E747" s="176"/>
      <c r="F747" s="176"/>
      <c r="G747" s="176"/>
      <c r="H747" s="176"/>
      <c r="I747" s="90" t="str">
        <f>IF(AND(Table1[[#This Row],[General]]=1,Table1[[#This Row],[Beginner]]=1,Table1[[#This Row],[Intermediate]]=1,Table1[[#This Row],[Advanced]]=1),1,"")</f>
        <v/>
      </c>
      <c r="J747" s="90" t="str">
        <f>CONCATENATE(IF(Table1[[#This Row],[General]]=1,"General, ",""), IF(Table1[[#This Row],[Beginner]]=1,"Beginner, ",""),IF(Table1[[#This Row],[Intermediate]]=1,"Intermediate, ",""), IF(Table1[[#This Row],[Advanced]]=1,"Advanced",""))</f>
        <v/>
      </c>
      <c r="K747" s="91"/>
      <c r="L747" s="179"/>
      <c r="M747" s="91"/>
      <c r="N747" s="91"/>
      <c r="O747" s="159"/>
      <c r="P747" s="91"/>
      <c r="Q747" s="91"/>
      <c r="R747" s="91"/>
      <c r="S74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47" s="102"/>
      <c r="U747" s="102"/>
      <c r="V747" s="240"/>
      <c r="W747" s="240"/>
      <c r="X747" s="102"/>
      <c r="Y747" s="102"/>
      <c r="Z747" s="102"/>
      <c r="AA747" s="102"/>
      <c r="AB747" s="102"/>
      <c r="AC747" s="102"/>
      <c r="AD747" s="102"/>
      <c r="AE747" s="102"/>
      <c r="AF747" s="102"/>
      <c r="AG74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47" s="103"/>
      <c r="AI747" s="103"/>
      <c r="AJ747" s="103"/>
      <c r="AK747" s="74" t="str">
        <f>CONCATENATE(IF(Table1[[#This Row],[Digital]]=1,"Digital, ",""),IF(Table1[[#This Row],[Face to Face]]=1,"Face to face, ",""),IF(Table1[[#This Row],[Blended]]=1,"Blended",""))</f>
        <v/>
      </c>
      <c r="AL747" s="99"/>
      <c r="AM747" s="104"/>
      <c r="AN747" s="130"/>
      <c r="AO747" s="94"/>
      <c r="AP747" s="182"/>
      <c r="AQ747" s="94"/>
      <c r="AR747" s="94"/>
      <c r="AS747" s="94"/>
      <c r="AT747" s="94"/>
      <c r="AU747" s="94"/>
      <c r="AV747" s="182"/>
      <c r="AW747" s="182"/>
      <c r="AX747" s="182"/>
      <c r="AY747" s="94"/>
      <c r="AZ74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4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47" s="95"/>
      <c r="BC747" s="95"/>
      <c r="BD747" s="90" t="str">
        <f>IF(AND(Table1[[#This Row],[Residential]]=1,Table1[[#This Row],[Commercial]]=1),1,"")</f>
        <v/>
      </c>
      <c r="BE747" s="90" t="str">
        <f>CONCATENATE(IF(Table1[[#This Row],[Residential]]=1,"Residential, ",""),IF(Table1[[#This Row],[Commercial]]=1,"Commercial",""))</f>
        <v/>
      </c>
      <c r="BF747" s="94"/>
      <c r="BG747" s="94"/>
      <c r="BH747" s="94"/>
      <c r="BI747" s="94"/>
      <c r="BJ747" s="94"/>
      <c r="BK747" s="94"/>
      <c r="BL747" s="94"/>
      <c r="BM747" s="182"/>
      <c r="BN747" s="94"/>
      <c r="BO74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47" s="178"/>
      <c r="BQ747" s="120"/>
      <c r="BR747" s="132"/>
      <c r="BS747" s="120"/>
      <c r="BT747" s="175"/>
      <c r="BU747" s="175"/>
      <c r="BV747" s="175"/>
      <c r="BW747" s="121"/>
      <c r="BX747" s="121"/>
      <c r="BY747" s="121"/>
      <c r="BZ747" s="227"/>
      <c r="CA74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47" s="48">
        <f>COUNTIF(Table1[[#This Row],[Validity]:[Alignment with NCC (Yes=1,No=0)]],"N/A")</f>
        <v>0</v>
      </c>
      <c r="CC747" s="48">
        <f>IF(ISERROR(Table1[[#This Row],[Total Quality Score (out of 10)]]/(4-Table1[[#This Row],[N/A Count]])),0,Table1[[#This Row],[Total Quality Score (out of 10)]]/(4-Table1[[#This Row],[N/A Count]]))</f>
        <v>0</v>
      </c>
      <c r="CD747" s="106"/>
      <c r="CE747" s="106"/>
      <c r="CF747" s="172" t="str">
        <f>IF(SUM(Table1[[#This Row],[Multiple]:[Level (all)62]])&lt;1,IF(Table1[[#This Row],[General]]=1,1,""),"")</f>
        <v/>
      </c>
      <c r="CG747" s="172" t="str">
        <f>IF(SUM(Table1[[#This Row],[Multiple]:[Level (all)62]])&lt;1,IF(Table1[[#This Row],[Beginner]]=1,1,""),"")</f>
        <v/>
      </c>
      <c r="CH747" s="171" t="str">
        <f>IF(SUM(Table1[[#This Row],[Multiple]:[Level (all)62]])&lt;1,IF(Table1[[#This Row],[Intermediate]]=1,1,""),"")</f>
        <v/>
      </c>
      <c r="CI747" s="171" t="str">
        <f>IF(SUM(Table1[[#This Row],[Multiple]:[Level (all)62]])&lt;1,IF(Table1[[#This Row],[Advanced]]=1,1,""),"")</f>
        <v/>
      </c>
      <c r="CJ747" s="171" t="str">
        <f>IF(AND(SUM(Table1[[#This Row],[General]:[Advanced]])&lt;4,SUM(Table1[[#This Row],[General]:[Advanced]])&gt;1),1,"")</f>
        <v/>
      </c>
      <c r="CK747" s="171" t="str">
        <f>Table1[[#This Row],[Level (all)]]</f>
        <v/>
      </c>
      <c r="CL747" s="171" t="str">
        <f>IF(Table1[[#This Row],[Multiple audience]]&lt;&gt;1,IF(Table1[[#This Row],[General Audience]]=1,1,""),"")</f>
        <v/>
      </c>
      <c r="CM747" s="171" t="str">
        <f>IF(Table1[[#This Row],[Multiple audience]]&lt;&gt;1,IF(Table1[[#This Row],[Planners / Designers ]]=1,1,""),"")</f>
        <v/>
      </c>
      <c r="CN747" s="171" t="str">
        <f>IF(Table1[[#This Row],[Multiple audience]]&lt;&gt;1,IF(Table1[[#This Row],[Regulatory Assessors]]=1,1,""),"")</f>
        <v/>
      </c>
      <c r="CO747" s="171" t="str">
        <f>IF(Table1[[#This Row],[Multiple audience]]&lt;&gt;1,IF(Table1[[#This Row],[Builders / Management]]=1,1,""),"")</f>
        <v/>
      </c>
      <c r="CP747" s="171" t="str">
        <f>IF(Table1[[#This Row],[Multiple audience]]&lt;&gt;1,IF(Table1[[#This Row],[Energy / Sus Assessors]]=1,1,""),"")</f>
        <v/>
      </c>
      <c r="CQ747" s="171" t="str">
        <f>IF(Table1[[#This Row],[Multiple audience]]&lt;&gt;1,IF(Table1[[#This Row],[Semi-skilled]]=1,1,""),"")</f>
        <v/>
      </c>
      <c r="CR747" s="171" t="str">
        <f>IF(Table1[[#This Row],[Multiple audience]]&lt;&gt;1,IF(Table1[[#This Row],[Trades]]=1,1,""),"")</f>
        <v/>
      </c>
      <c r="CS747" s="171" t="str">
        <f>IF(Table1[[#This Row],[Multiple audience]]&lt;&gt;1,IF(Table1[[#This Row],[Other]]=1,1,""),"")</f>
        <v/>
      </c>
      <c r="CT747" s="171" t="str">
        <f>IF(SUM(Table1[[#This Row],[General Audience]:[Other]])&gt;1,1,"")</f>
        <v/>
      </c>
      <c r="CU747" s="171" t="str">
        <f>IF(Table1[[#This Row],[Various  ]]&lt;&gt;1,IF(Table1[[#This Row],[Calculator / Software]]=1,1,""),"")</f>
        <v/>
      </c>
      <c r="CV747" s="171" t="str">
        <f>IF(Table1[[#This Row],[Various  ]]&lt;&gt;1,IF(Table1[[#This Row],[Information  ]]=1,1,""),"")</f>
        <v/>
      </c>
      <c r="CW747" s="171" t="str">
        <f>IF(Table1[[#This Row],[Various  ]]&lt;&gt;1,IF(Table1[[#This Row],[Interactive Tool]]=1,1,""),"")</f>
        <v/>
      </c>
      <c r="CX747" s="171" t="str">
        <f>IF(Table1[[#This Row],[Various  ]]&lt;&gt;1,IF(Table1[[#This Row],[Technical Specifications]]=1,1,""),"")</f>
        <v/>
      </c>
      <c r="CY747" s="171" t="str">
        <f>IF(Table1[[#This Row],[Various  ]]&lt;&gt;1,IF(Table1[[#This Row],[Training Resources]]=1,1,""),"")</f>
        <v/>
      </c>
      <c r="CZ747" s="171" t="str">
        <f>IF(Table1[[#This Row],[Various  ]]&lt;&gt;1,IF(Table1[[#This Row],[Toolbox]]=1,1,""),"")</f>
        <v/>
      </c>
      <c r="DA747" s="169" t="str">
        <f>IF(Table1[[#This Row],[Various  ]]&lt;&gt;1,IF(Table1[[#This Row],[Video]]=1,1,""),"")</f>
        <v/>
      </c>
      <c r="DB747" s="169" t="str">
        <f>IF(Table1[[#This Row],[Various  ]]&lt;&gt;1,IF(Table1[[#This Row],[Case study]]=1,1,""),"")</f>
        <v/>
      </c>
      <c r="DC747" s="169" t="str">
        <f>IF(Table1[[#This Row],[Various  ]]&lt;&gt;1,IF(Table1[[#This Row],[Other   ]]=1,1,""),"")</f>
        <v/>
      </c>
      <c r="DD747" s="169" t="str">
        <f>IF(Table1[[#This Row],[Various  ]]&lt;&gt;1,IF(Table1[[#This Row],[Standards]]=1,1,""),"")</f>
        <v/>
      </c>
      <c r="DE747" s="169" t="str">
        <f>IF(Table1[[#This Row],[Various]]=1,1,IF(SUM(Table1[[#This Row],[Calculator / Software]:[Standards]])&gt;1,1,""))</f>
        <v/>
      </c>
      <c r="DF747" s="169" t="str">
        <f>IF(Table1[[#This Row],[Multiple NCC links]]&lt;&gt;1,IF(Table1[[#This Row],[Design]]=1,1,""),"")</f>
        <v/>
      </c>
      <c r="DG747" s="169" t="str">
        <f>IF(Table1[[#This Row],[Multiple NCC links]]&lt;&gt;1,IF(Table1[[#This Row],[Assessment / Verification]]=1,1,""),"")</f>
        <v/>
      </c>
      <c r="DH747" s="169" t="str">
        <f>IF(Table1[[#This Row],[Multiple NCC links]]&lt;&gt;1,IF(Table1[[#This Row],[Climate Specific ]]=1,1,""),"")</f>
        <v/>
      </c>
      <c r="DI747" s="169" t="str">
        <f>IF(Table1[[#This Row],[Multiple NCC links]]&lt;&gt;1,IF(Table1[[#This Row],[Alterations / Additions]]=1,1,""),"")</f>
        <v/>
      </c>
      <c r="DJ747" s="169" t="str">
        <f>IF(Table1[[#This Row],[Multiple NCC links]]&lt;&gt;1,IF(Table1[[#This Row],[Glazing]]=1,1,""),"")</f>
        <v/>
      </c>
      <c r="DK747" s="169" t="str">
        <f>IF(Table1[[#This Row],[Multiple NCC links]]&lt;&gt;1,IF(Table1[[#This Row],[Building Fabric / Thermal / Sealing]]=1,1,""),"")</f>
        <v/>
      </c>
      <c r="DL747" s="169" t="str">
        <f>IF(Table1[[#This Row],[Multiple NCC links]]&lt;&gt;1,IF(Table1[[#This Row],[Lighting]]=1,1,""),"")</f>
        <v/>
      </c>
      <c r="DM747" s="169" t="str">
        <f>IF(Table1[[#This Row],[Multiple NCC links]]&lt;&gt;1,IF(Table1[[#This Row],[HVAC]]=1,1,""),"")</f>
        <v/>
      </c>
      <c r="DN747" s="169" t="str">
        <f>IF(Table1[[#This Row],[Multiple NCC links]]&lt;&gt;1,IF(Table1[[#This Row],[Services]]=1,1,""),"")</f>
        <v/>
      </c>
      <c r="DO747" s="169" t="str">
        <f>IF(Table1[[#This Row],[Multiple NCC links]]&lt;&gt;1,IF(Table1[[#This Row],[Maintenance &amp; Monitoring]]=1,1,""),"")</f>
        <v/>
      </c>
      <c r="DP747" s="169" t="str">
        <f>IF(Table1[[#This Row],[Multiple NCC links]]&lt;&gt;1,IF(Table1[[#This Row],[Hand over / Operations]]=1,1,""),"")</f>
        <v/>
      </c>
      <c r="DQ747" s="169" t="str">
        <f>IF(Table1[[#This Row],[Multiple NCC links]]&lt;&gt;1,IF(Table1[[#This Row],[As built assessment]]=1,1,""),"")</f>
        <v/>
      </c>
      <c r="DR747" s="169" t="str">
        <f>IF(Table1[[#This Row],[Multiple NCC links]]&lt;&gt;1,IF(Table1[[#This Row],[Beyond compliance]]=1,1,""),"")</f>
        <v/>
      </c>
      <c r="DS747" s="169" t="str">
        <f>IF(SUM(Table1[[#This Row],[Design]:[Beyond compliance]])&gt;1,1,"")</f>
        <v/>
      </c>
      <c r="DT747" s="169" t="str">
        <f>IF(Table1[[#This Row],[Both Residential &amp; Commercial4]]&lt;&gt;1,IF(Table1[[#This Row],[Residential]]=1,1,""),"")</f>
        <v/>
      </c>
      <c r="DU747" s="169" t="str">
        <f>IF(Table1[[#This Row],[Both Residential &amp; Commercial4]]&lt;&gt;1,IF(Table1[[#This Row],[Commercial]]=1,1,""),"")</f>
        <v/>
      </c>
      <c r="DV747" s="169" t="str">
        <f>Table1[[#This Row],[Residential &amp; Commercial]]</f>
        <v/>
      </c>
      <c r="DW747" s="169"/>
    </row>
    <row r="748" spans="1:127" s="49" customFormat="1" ht="20.25" thickTop="1" thickBot="1" x14ac:dyDescent="0.35">
      <c r="A748" s="97"/>
      <c r="B748" s="97"/>
      <c r="C748" s="88"/>
      <c r="D748" s="88"/>
      <c r="E748" s="176"/>
      <c r="F748" s="176"/>
      <c r="G748" s="176"/>
      <c r="H748" s="176"/>
      <c r="I748" s="90" t="str">
        <f>IF(AND(Table1[[#This Row],[General]]=1,Table1[[#This Row],[Beginner]]=1,Table1[[#This Row],[Intermediate]]=1,Table1[[#This Row],[Advanced]]=1),1,"")</f>
        <v/>
      </c>
      <c r="J748" s="90" t="str">
        <f>CONCATENATE(IF(Table1[[#This Row],[General]]=1,"General, ",""), IF(Table1[[#This Row],[Beginner]]=1,"Beginner, ",""),IF(Table1[[#This Row],[Intermediate]]=1,"Intermediate, ",""), IF(Table1[[#This Row],[Advanced]]=1,"Advanced",""))</f>
        <v/>
      </c>
      <c r="K748" s="91"/>
      <c r="L748" s="179"/>
      <c r="M748" s="91"/>
      <c r="N748" s="91"/>
      <c r="O748" s="159"/>
      <c r="P748" s="91"/>
      <c r="Q748" s="91"/>
      <c r="R748" s="91"/>
      <c r="S74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48" s="102"/>
      <c r="U748" s="102"/>
      <c r="V748" s="240"/>
      <c r="W748" s="240"/>
      <c r="X748" s="102"/>
      <c r="Y748" s="102"/>
      <c r="Z748" s="102"/>
      <c r="AA748" s="102"/>
      <c r="AB748" s="102"/>
      <c r="AC748" s="102"/>
      <c r="AD748" s="102"/>
      <c r="AE748" s="102"/>
      <c r="AF748" s="102"/>
      <c r="AG74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48" s="103"/>
      <c r="AI748" s="103"/>
      <c r="AJ748" s="103"/>
      <c r="AK748" s="74" t="str">
        <f>CONCATENATE(IF(Table1[[#This Row],[Digital]]=1,"Digital, ",""),IF(Table1[[#This Row],[Face to Face]]=1,"Face to face, ",""),IF(Table1[[#This Row],[Blended]]=1,"Blended",""))</f>
        <v/>
      </c>
      <c r="AL748" s="99"/>
      <c r="AM748" s="104"/>
      <c r="AN748" s="130"/>
      <c r="AO748" s="94"/>
      <c r="AP748" s="182"/>
      <c r="AQ748" s="94"/>
      <c r="AR748" s="94"/>
      <c r="AS748" s="94"/>
      <c r="AT748" s="94"/>
      <c r="AU748" s="94"/>
      <c r="AV748" s="182"/>
      <c r="AW748" s="182"/>
      <c r="AX748" s="182"/>
      <c r="AY748" s="94"/>
      <c r="AZ74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4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48" s="95"/>
      <c r="BC748" s="95"/>
      <c r="BD748" s="90" t="str">
        <f>IF(AND(Table1[[#This Row],[Residential]]=1,Table1[[#This Row],[Commercial]]=1),1,"")</f>
        <v/>
      </c>
      <c r="BE748" s="90" t="str">
        <f>CONCATENATE(IF(Table1[[#This Row],[Residential]]=1,"Residential, ",""),IF(Table1[[#This Row],[Commercial]]=1,"Commercial",""))</f>
        <v/>
      </c>
      <c r="BF748" s="94"/>
      <c r="BG748" s="94"/>
      <c r="BH748" s="94"/>
      <c r="BI748" s="94"/>
      <c r="BJ748" s="94"/>
      <c r="BK748" s="94"/>
      <c r="BL748" s="94"/>
      <c r="BM748" s="182"/>
      <c r="BN748" s="94"/>
      <c r="BO74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48" s="178"/>
      <c r="BQ748" s="120"/>
      <c r="BR748" s="132"/>
      <c r="BS748" s="120"/>
      <c r="BT748" s="175"/>
      <c r="BU748" s="175"/>
      <c r="BV748" s="175"/>
      <c r="BW748" s="121"/>
      <c r="BX748" s="121"/>
      <c r="BY748" s="121"/>
      <c r="BZ748" s="227"/>
      <c r="CA74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48" s="48">
        <f>COUNTIF(Table1[[#This Row],[Validity]:[Alignment with NCC (Yes=1,No=0)]],"N/A")</f>
        <v>0</v>
      </c>
      <c r="CC748" s="48">
        <f>IF(ISERROR(Table1[[#This Row],[Total Quality Score (out of 10)]]/(4-Table1[[#This Row],[N/A Count]])),0,Table1[[#This Row],[Total Quality Score (out of 10)]]/(4-Table1[[#This Row],[N/A Count]]))</f>
        <v>0</v>
      </c>
      <c r="CD748" s="106"/>
      <c r="CE748" s="106"/>
      <c r="CF748" s="172" t="str">
        <f>IF(SUM(Table1[[#This Row],[Multiple]:[Level (all)62]])&lt;1,IF(Table1[[#This Row],[General]]=1,1,""),"")</f>
        <v/>
      </c>
      <c r="CG748" s="172" t="str">
        <f>IF(SUM(Table1[[#This Row],[Multiple]:[Level (all)62]])&lt;1,IF(Table1[[#This Row],[Beginner]]=1,1,""),"")</f>
        <v/>
      </c>
      <c r="CH748" s="171" t="str">
        <f>IF(SUM(Table1[[#This Row],[Multiple]:[Level (all)62]])&lt;1,IF(Table1[[#This Row],[Intermediate]]=1,1,""),"")</f>
        <v/>
      </c>
      <c r="CI748" s="171" t="str">
        <f>IF(SUM(Table1[[#This Row],[Multiple]:[Level (all)62]])&lt;1,IF(Table1[[#This Row],[Advanced]]=1,1,""),"")</f>
        <v/>
      </c>
      <c r="CJ748" s="171" t="str">
        <f>IF(AND(SUM(Table1[[#This Row],[General]:[Advanced]])&lt;4,SUM(Table1[[#This Row],[General]:[Advanced]])&gt;1),1,"")</f>
        <v/>
      </c>
      <c r="CK748" s="171" t="str">
        <f>Table1[[#This Row],[Level (all)]]</f>
        <v/>
      </c>
      <c r="CL748" s="171" t="str">
        <f>IF(Table1[[#This Row],[Multiple audience]]&lt;&gt;1,IF(Table1[[#This Row],[General Audience]]=1,1,""),"")</f>
        <v/>
      </c>
      <c r="CM748" s="171" t="str">
        <f>IF(Table1[[#This Row],[Multiple audience]]&lt;&gt;1,IF(Table1[[#This Row],[Planners / Designers ]]=1,1,""),"")</f>
        <v/>
      </c>
      <c r="CN748" s="171" t="str">
        <f>IF(Table1[[#This Row],[Multiple audience]]&lt;&gt;1,IF(Table1[[#This Row],[Regulatory Assessors]]=1,1,""),"")</f>
        <v/>
      </c>
      <c r="CO748" s="171" t="str">
        <f>IF(Table1[[#This Row],[Multiple audience]]&lt;&gt;1,IF(Table1[[#This Row],[Builders / Management]]=1,1,""),"")</f>
        <v/>
      </c>
      <c r="CP748" s="171" t="str">
        <f>IF(Table1[[#This Row],[Multiple audience]]&lt;&gt;1,IF(Table1[[#This Row],[Energy / Sus Assessors]]=1,1,""),"")</f>
        <v/>
      </c>
      <c r="CQ748" s="171" t="str">
        <f>IF(Table1[[#This Row],[Multiple audience]]&lt;&gt;1,IF(Table1[[#This Row],[Semi-skilled]]=1,1,""),"")</f>
        <v/>
      </c>
      <c r="CR748" s="171" t="str">
        <f>IF(Table1[[#This Row],[Multiple audience]]&lt;&gt;1,IF(Table1[[#This Row],[Trades]]=1,1,""),"")</f>
        <v/>
      </c>
      <c r="CS748" s="171" t="str">
        <f>IF(Table1[[#This Row],[Multiple audience]]&lt;&gt;1,IF(Table1[[#This Row],[Other]]=1,1,""),"")</f>
        <v/>
      </c>
      <c r="CT748" s="171" t="str">
        <f>IF(SUM(Table1[[#This Row],[General Audience]:[Other]])&gt;1,1,"")</f>
        <v/>
      </c>
      <c r="CU748" s="171" t="str">
        <f>IF(Table1[[#This Row],[Various  ]]&lt;&gt;1,IF(Table1[[#This Row],[Calculator / Software]]=1,1,""),"")</f>
        <v/>
      </c>
      <c r="CV748" s="171" t="str">
        <f>IF(Table1[[#This Row],[Various  ]]&lt;&gt;1,IF(Table1[[#This Row],[Information  ]]=1,1,""),"")</f>
        <v/>
      </c>
      <c r="CW748" s="171" t="str">
        <f>IF(Table1[[#This Row],[Various  ]]&lt;&gt;1,IF(Table1[[#This Row],[Interactive Tool]]=1,1,""),"")</f>
        <v/>
      </c>
      <c r="CX748" s="171" t="str">
        <f>IF(Table1[[#This Row],[Various  ]]&lt;&gt;1,IF(Table1[[#This Row],[Technical Specifications]]=1,1,""),"")</f>
        <v/>
      </c>
      <c r="CY748" s="171" t="str">
        <f>IF(Table1[[#This Row],[Various  ]]&lt;&gt;1,IF(Table1[[#This Row],[Training Resources]]=1,1,""),"")</f>
        <v/>
      </c>
      <c r="CZ748" s="171" t="str">
        <f>IF(Table1[[#This Row],[Various  ]]&lt;&gt;1,IF(Table1[[#This Row],[Toolbox]]=1,1,""),"")</f>
        <v/>
      </c>
      <c r="DA748" s="169" t="str">
        <f>IF(Table1[[#This Row],[Various  ]]&lt;&gt;1,IF(Table1[[#This Row],[Video]]=1,1,""),"")</f>
        <v/>
      </c>
      <c r="DB748" s="169" t="str">
        <f>IF(Table1[[#This Row],[Various  ]]&lt;&gt;1,IF(Table1[[#This Row],[Case study]]=1,1,""),"")</f>
        <v/>
      </c>
      <c r="DC748" s="169" t="str">
        <f>IF(Table1[[#This Row],[Various  ]]&lt;&gt;1,IF(Table1[[#This Row],[Other   ]]=1,1,""),"")</f>
        <v/>
      </c>
      <c r="DD748" s="169" t="str">
        <f>IF(Table1[[#This Row],[Various  ]]&lt;&gt;1,IF(Table1[[#This Row],[Standards]]=1,1,""),"")</f>
        <v/>
      </c>
      <c r="DE748" s="169" t="str">
        <f>IF(Table1[[#This Row],[Various]]=1,1,IF(SUM(Table1[[#This Row],[Calculator / Software]:[Standards]])&gt;1,1,""))</f>
        <v/>
      </c>
      <c r="DF748" s="169" t="str">
        <f>IF(Table1[[#This Row],[Multiple NCC links]]&lt;&gt;1,IF(Table1[[#This Row],[Design]]=1,1,""),"")</f>
        <v/>
      </c>
      <c r="DG748" s="169" t="str">
        <f>IF(Table1[[#This Row],[Multiple NCC links]]&lt;&gt;1,IF(Table1[[#This Row],[Assessment / Verification]]=1,1,""),"")</f>
        <v/>
      </c>
      <c r="DH748" s="169" t="str">
        <f>IF(Table1[[#This Row],[Multiple NCC links]]&lt;&gt;1,IF(Table1[[#This Row],[Climate Specific ]]=1,1,""),"")</f>
        <v/>
      </c>
      <c r="DI748" s="169" t="str">
        <f>IF(Table1[[#This Row],[Multiple NCC links]]&lt;&gt;1,IF(Table1[[#This Row],[Alterations / Additions]]=1,1,""),"")</f>
        <v/>
      </c>
      <c r="DJ748" s="169" t="str">
        <f>IF(Table1[[#This Row],[Multiple NCC links]]&lt;&gt;1,IF(Table1[[#This Row],[Glazing]]=1,1,""),"")</f>
        <v/>
      </c>
      <c r="DK748" s="169" t="str">
        <f>IF(Table1[[#This Row],[Multiple NCC links]]&lt;&gt;1,IF(Table1[[#This Row],[Building Fabric / Thermal / Sealing]]=1,1,""),"")</f>
        <v/>
      </c>
      <c r="DL748" s="169" t="str">
        <f>IF(Table1[[#This Row],[Multiple NCC links]]&lt;&gt;1,IF(Table1[[#This Row],[Lighting]]=1,1,""),"")</f>
        <v/>
      </c>
      <c r="DM748" s="169" t="str">
        <f>IF(Table1[[#This Row],[Multiple NCC links]]&lt;&gt;1,IF(Table1[[#This Row],[HVAC]]=1,1,""),"")</f>
        <v/>
      </c>
      <c r="DN748" s="169" t="str">
        <f>IF(Table1[[#This Row],[Multiple NCC links]]&lt;&gt;1,IF(Table1[[#This Row],[Services]]=1,1,""),"")</f>
        <v/>
      </c>
      <c r="DO748" s="169" t="str">
        <f>IF(Table1[[#This Row],[Multiple NCC links]]&lt;&gt;1,IF(Table1[[#This Row],[Maintenance &amp; Monitoring]]=1,1,""),"")</f>
        <v/>
      </c>
      <c r="DP748" s="169" t="str">
        <f>IF(Table1[[#This Row],[Multiple NCC links]]&lt;&gt;1,IF(Table1[[#This Row],[Hand over / Operations]]=1,1,""),"")</f>
        <v/>
      </c>
      <c r="DQ748" s="169" t="str">
        <f>IF(Table1[[#This Row],[Multiple NCC links]]&lt;&gt;1,IF(Table1[[#This Row],[As built assessment]]=1,1,""),"")</f>
        <v/>
      </c>
      <c r="DR748" s="169" t="str">
        <f>IF(Table1[[#This Row],[Multiple NCC links]]&lt;&gt;1,IF(Table1[[#This Row],[Beyond compliance]]=1,1,""),"")</f>
        <v/>
      </c>
      <c r="DS748" s="169" t="str">
        <f>IF(SUM(Table1[[#This Row],[Design]:[Beyond compliance]])&gt;1,1,"")</f>
        <v/>
      </c>
      <c r="DT748" s="169" t="str">
        <f>IF(Table1[[#This Row],[Both Residential &amp; Commercial4]]&lt;&gt;1,IF(Table1[[#This Row],[Residential]]=1,1,""),"")</f>
        <v/>
      </c>
      <c r="DU748" s="169" t="str">
        <f>IF(Table1[[#This Row],[Both Residential &amp; Commercial4]]&lt;&gt;1,IF(Table1[[#This Row],[Commercial]]=1,1,""),"")</f>
        <v/>
      </c>
      <c r="DV748" s="169" t="str">
        <f>Table1[[#This Row],[Residential &amp; Commercial]]</f>
        <v/>
      </c>
      <c r="DW748" s="169"/>
    </row>
    <row r="749" spans="1:127" s="49" customFormat="1" ht="20.25" thickTop="1" thickBot="1" x14ac:dyDescent="0.35">
      <c r="A749" s="97"/>
      <c r="B749" s="97"/>
      <c r="C749" s="88"/>
      <c r="D749" s="88"/>
      <c r="E749" s="176"/>
      <c r="F749" s="176"/>
      <c r="G749" s="176"/>
      <c r="H749" s="176"/>
      <c r="I749" s="90" t="str">
        <f>IF(AND(Table1[[#This Row],[General]]=1,Table1[[#This Row],[Beginner]]=1,Table1[[#This Row],[Intermediate]]=1,Table1[[#This Row],[Advanced]]=1),1,"")</f>
        <v/>
      </c>
      <c r="J749" s="90" t="str">
        <f>CONCATENATE(IF(Table1[[#This Row],[General]]=1,"General, ",""), IF(Table1[[#This Row],[Beginner]]=1,"Beginner, ",""),IF(Table1[[#This Row],[Intermediate]]=1,"Intermediate, ",""), IF(Table1[[#This Row],[Advanced]]=1,"Advanced",""))</f>
        <v/>
      </c>
      <c r="K749" s="91"/>
      <c r="L749" s="179"/>
      <c r="M749" s="91"/>
      <c r="N749" s="91"/>
      <c r="O749" s="159"/>
      <c r="P749" s="91"/>
      <c r="Q749" s="91"/>
      <c r="R749" s="91"/>
      <c r="S74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49" s="102"/>
      <c r="U749" s="102"/>
      <c r="V749" s="240"/>
      <c r="W749" s="240"/>
      <c r="X749" s="102"/>
      <c r="Y749" s="102"/>
      <c r="Z749" s="102"/>
      <c r="AA749" s="102"/>
      <c r="AB749" s="102"/>
      <c r="AC749" s="102"/>
      <c r="AD749" s="102"/>
      <c r="AE749" s="102"/>
      <c r="AF749" s="102"/>
      <c r="AG74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49" s="103"/>
      <c r="AI749" s="103"/>
      <c r="AJ749" s="103"/>
      <c r="AK749" s="74" t="str">
        <f>CONCATENATE(IF(Table1[[#This Row],[Digital]]=1,"Digital, ",""),IF(Table1[[#This Row],[Face to Face]]=1,"Face to face, ",""),IF(Table1[[#This Row],[Blended]]=1,"Blended",""))</f>
        <v/>
      </c>
      <c r="AL749" s="99"/>
      <c r="AM749" s="104"/>
      <c r="AN749" s="130"/>
      <c r="AO749" s="94"/>
      <c r="AP749" s="182"/>
      <c r="AQ749" s="94"/>
      <c r="AR749" s="94"/>
      <c r="AS749" s="94"/>
      <c r="AT749" s="94"/>
      <c r="AU749" s="94"/>
      <c r="AV749" s="182"/>
      <c r="AW749" s="182"/>
      <c r="AX749" s="182"/>
      <c r="AY749" s="94"/>
      <c r="AZ74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4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49" s="95"/>
      <c r="BC749" s="95"/>
      <c r="BD749" s="90" t="str">
        <f>IF(AND(Table1[[#This Row],[Residential]]=1,Table1[[#This Row],[Commercial]]=1),1,"")</f>
        <v/>
      </c>
      <c r="BE749" s="90" t="str">
        <f>CONCATENATE(IF(Table1[[#This Row],[Residential]]=1,"Residential, ",""),IF(Table1[[#This Row],[Commercial]]=1,"Commercial",""))</f>
        <v/>
      </c>
      <c r="BF749" s="94"/>
      <c r="BG749" s="94"/>
      <c r="BH749" s="94"/>
      <c r="BI749" s="94"/>
      <c r="BJ749" s="94"/>
      <c r="BK749" s="94"/>
      <c r="BL749" s="94"/>
      <c r="BM749" s="182"/>
      <c r="BN749" s="94"/>
      <c r="BO74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49" s="178"/>
      <c r="BQ749" s="120"/>
      <c r="BR749" s="132"/>
      <c r="BS749" s="120"/>
      <c r="BT749" s="175"/>
      <c r="BU749" s="175"/>
      <c r="BV749" s="175"/>
      <c r="BW749" s="121"/>
      <c r="BX749" s="121"/>
      <c r="BY749" s="121"/>
      <c r="BZ749" s="227"/>
      <c r="CA74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49" s="48">
        <f>COUNTIF(Table1[[#This Row],[Validity]:[Alignment with NCC (Yes=1,No=0)]],"N/A")</f>
        <v>0</v>
      </c>
      <c r="CC749" s="48">
        <f>IF(ISERROR(Table1[[#This Row],[Total Quality Score (out of 10)]]/(4-Table1[[#This Row],[N/A Count]])),0,Table1[[#This Row],[Total Quality Score (out of 10)]]/(4-Table1[[#This Row],[N/A Count]]))</f>
        <v>0</v>
      </c>
      <c r="CD749" s="106"/>
      <c r="CE749" s="106"/>
      <c r="CF749" s="172" t="str">
        <f>IF(SUM(Table1[[#This Row],[Multiple]:[Level (all)62]])&lt;1,IF(Table1[[#This Row],[General]]=1,1,""),"")</f>
        <v/>
      </c>
      <c r="CG749" s="172" t="str">
        <f>IF(SUM(Table1[[#This Row],[Multiple]:[Level (all)62]])&lt;1,IF(Table1[[#This Row],[Beginner]]=1,1,""),"")</f>
        <v/>
      </c>
      <c r="CH749" s="171" t="str">
        <f>IF(SUM(Table1[[#This Row],[Multiple]:[Level (all)62]])&lt;1,IF(Table1[[#This Row],[Intermediate]]=1,1,""),"")</f>
        <v/>
      </c>
      <c r="CI749" s="171" t="str">
        <f>IF(SUM(Table1[[#This Row],[Multiple]:[Level (all)62]])&lt;1,IF(Table1[[#This Row],[Advanced]]=1,1,""),"")</f>
        <v/>
      </c>
      <c r="CJ749" s="171" t="str">
        <f>IF(AND(SUM(Table1[[#This Row],[General]:[Advanced]])&lt;4,SUM(Table1[[#This Row],[General]:[Advanced]])&gt;1),1,"")</f>
        <v/>
      </c>
      <c r="CK749" s="171" t="str">
        <f>Table1[[#This Row],[Level (all)]]</f>
        <v/>
      </c>
      <c r="CL749" s="171" t="str">
        <f>IF(Table1[[#This Row],[Multiple audience]]&lt;&gt;1,IF(Table1[[#This Row],[General Audience]]=1,1,""),"")</f>
        <v/>
      </c>
      <c r="CM749" s="171" t="str">
        <f>IF(Table1[[#This Row],[Multiple audience]]&lt;&gt;1,IF(Table1[[#This Row],[Planners / Designers ]]=1,1,""),"")</f>
        <v/>
      </c>
      <c r="CN749" s="171" t="str">
        <f>IF(Table1[[#This Row],[Multiple audience]]&lt;&gt;1,IF(Table1[[#This Row],[Regulatory Assessors]]=1,1,""),"")</f>
        <v/>
      </c>
      <c r="CO749" s="171" t="str">
        <f>IF(Table1[[#This Row],[Multiple audience]]&lt;&gt;1,IF(Table1[[#This Row],[Builders / Management]]=1,1,""),"")</f>
        <v/>
      </c>
      <c r="CP749" s="171" t="str">
        <f>IF(Table1[[#This Row],[Multiple audience]]&lt;&gt;1,IF(Table1[[#This Row],[Energy / Sus Assessors]]=1,1,""),"")</f>
        <v/>
      </c>
      <c r="CQ749" s="171" t="str">
        <f>IF(Table1[[#This Row],[Multiple audience]]&lt;&gt;1,IF(Table1[[#This Row],[Semi-skilled]]=1,1,""),"")</f>
        <v/>
      </c>
      <c r="CR749" s="171" t="str">
        <f>IF(Table1[[#This Row],[Multiple audience]]&lt;&gt;1,IF(Table1[[#This Row],[Trades]]=1,1,""),"")</f>
        <v/>
      </c>
      <c r="CS749" s="171" t="str">
        <f>IF(Table1[[#This Row],[Multiple audience]]&lt;&gt;1,IF(Table1[[#This Row],[Other]]=1,1,""),"")</f>
        <v/>
      </c>
      <c r="CT749" s="171" t="str">
        <f>IF(SUM(Table1[[#This Row],[General Audience]:[Other]])&gt;1,1,"")</f>
        <v/>
      </c>
      <c r="CU749" s="171" t="str">
        <f>IF(Table1[[#This Row],[Various  ]]&lt;&gt;1,IF(Table1[[#This Row],[Calculator / Software]]=1,1,""),"")</f>
        <v/>
      </c>
      <c r="CV749" s="171" t="str">
        <f>IF(Table1[[#This Row],[Various  ]]&lt;&gt;1,IF(Table1[[#This Row],[Information  ]]=1,1,""),"")</f>
        <v/>
      </c>
      <c r="CW749" s="171" t="str">
        <f>IF(Table1[[#This Row],[Various  ]]&lt;&gt;1,IF(Table1[[#This Row],[Interactive Tool]]=1,1,""),"")</f>
        <v/>
      </c>
      <c r="CX749" s="171" t="str">
        <f>IF(Table1[[#This Row],[Various  ]]&lt;&gt;1,IF(Table1[[#This Row],[Technical Specifications]]=1,1,""),"")</f>
        <v/>
      </c>
      <c r="CY749" s="171" t="str">
        <f>IF(Table1[[#This Row],[Various  ]]&lt;&gt;1,IF(Table1[[#This Row],[Training Resources]]=1,1,""),"")</f>
        <v/>
      </c>
      <c r="CZ749" s="171" t="str">
        <f>IF(Table1[[#This Row],[Various  ]]&lt;&gt;1,IF(Table1[[#This Row],[Toolbox]]=1,1,""),"")</f>
        <v/>
      </c>
      <c r="DA749" s="169" t="str">
        <f>IF(Table1[[#This Row],[Various  ]]&lt;&gt;1,IF(Table1[[#This Row],[Video]]=1,1,""),"")</f>
        <v/>
      </c>
      <c r="DB749" s="169" t="str">
        <f>IF(Table1[[#This Row],[Various  ]]&lt;&gt;1,IF(Table1[[#This Row],[Case study]]=1,1,""),"")</f>
        <v/>
      </c>
      <c r="DC749" s="169" t="str">
        <f>IF(Table1[[#This Row],[Various  ]]&lt;&gt;1,IF(Table1[[#This Row],[Other   ]]=1,1,""),"")</f>
        <v/>
      </c>
      <c r="DD749" s="169" t="str">
        <f>IF(Table1[[#This Row],[Various  ]]&lt;&gt;1,IF(Table1[[#This Row],[Standards]]=1,1,""),"")</f>
        <v/>
      </c>
      <c r="DE749" s="169" t="str">
        <f>IF(Table1[[#This Row],[Various]]=1,1,IF(SUM(Table1[[#This Row],[Calculator / Software]:[Standards]])&gt;1,1,""))</f>
        <v/>
      </c>
      <c r="DF749" s="169" t="str">
        <f>IF(Table1[[#This Row],[Multiple NCC links]]&lt;&gt;1,IF(Table1[[#This Row],[Design]]=1,1,""),"")</f>
        <v/>
      </c>
      <c r="DG749" s="169" t="str">
        <f>IF(Table1[[#This Row],[Multiple NCC links]]&lt;&gt;1,IF(Table1[[#This Row],[Assessment / Verification]]=1,1,""),"")</f>
        <v/>
      </c>
      <c r="DH749" s="169" t="str">
        <f>IF(Table1[[#This Row],[Multiple NCC links]]&lt;&gt;1,IF(Table1[[#This Row],[Climate Specific ]]=1,1,""),"")</f>
        <v/>
      </c>
      <c r="DI749" s="169" t="str">
        <f>IF(Table1[[#This Row],[Multiple NCC links]]&lt;&gt;1,IF(Table1[[#This Row],[Alterations / Additions]]=1,1,""),"")</f>
        <v/>
      </c>
      <c r="DJ749" s="169" t="str">
        <f>IF(Table1[[#This Row],[Multiple NCC links]]&lt;&gt;1,IF(Table1[[#This Row],[Glazing]]=1,1,""),"")</f>
        <v/>
      </c>
      <c r="DK749" s="169" t="str">
        <f>IF(Table1[[#This Row],[Multiple NCC links]]&lt;&gt;1,IF(Table1[[#This Row],[Building Fabric / Thermal / Sealing]]=1,1,""),"")</f>
        <v/>
      </c>
      <c r="DL749" s="169" t="str">
        <f>IF(Table1[[#This Row],[Multiple NCC links]]&lt;&gt;1,IF(Table1[[#This Row],[Lighting]]=1,1,""),"")</f>
        <v/>
      </c>
      <c r="DM749" s="169" t="str">
        <f>IF(Table1[[#This Row],[Multiple NCC links]]&lt;&gt;1,IF(Table1[[#This Row],[HVAC]]=1,1,""),"")</f>
        <v/>
      </c>
      <c r="DN749" s="169" t="str">
        <f>IF(Table1[[#This Row],[Multiple NCC links]]&lt;&gt;1,IF(Table1[[#This Row],[Services]]=1,1,""),"")</f>
        <v/>
      </c>
      <c r="DO749" s="169" t="str">
        <f>IF(Table1[[#This Row],[Multiple NCC links]]&lt;&gt;1,IF(Table1[[#This Row],[Maintenance &amp; Monitoring]]=1,1,""),"")</f>
        <v/>
      </c>
      <c r="DP749" s="169" t="str">
        <f>IF(Table1[[#This Row],[Multiple NCC links]]&lt;&gt;1,IF(Table1[[#This Row],[Hand over / Operations]]=1,1,""),"")</f>
        <v/>
      </c>
      <c r="DQ749" s="169" t="str">
        <f>IF(Table1[[#This Row],[Multiple NCC links]]&lt;&gt;1,IF(Table1[[#This Row],[As built assessment]]=1,1,""),"")</f>
        <v/>
      </c>
      <c r="DR749" s="169" t="str">
        <f>IF(Table1[[#This Row],[Multiple NCC links]]&lt;&gt;1,IF(Table1[[#This Row],[Beyond compliance]]=1,1,""),"")</f>
        <v/>
      </c>
      <c r="DS749" s="169" t="str">
        <f>IF(SUM(Table1[[#This Row],[Design]:[Beyond compliance]])&gt;1,1,"")</f>
        <v/>
      </c>
      <c r="DT749" s="169" t="str">
        <f>IF(Table1[[#This Row],[Both Residential &amp; Commercial4]]&lt;&gt;1,IF(Table1[[#This Row],[Residential]]=1,1,""),"")</f>
        <v/>
      </c>
      <c r="DU749" s="169" t="str">
        <f>IF(Table1[[#This Row],[Both Residential &amp; Commercial4]]&lt;&gt;1,IF(Table1[[#This Row],[Commercial]]=1,1,""),"")</f>
        <v/>
      </c>
      <c r="DV749" s="169" t="str">
        <f>Table1[[#This Row],[Residential &amp; Commercial]]</f>
        <v/>
      </c>
      <c r="DW749" s="169"/>
    </row>
    <row r="750" spans="1:127" s="49" customFormat="1" ht="20.25" thickTop="1" thickBot="1" x14ac:dyDescent="0.35">
      <c r="A750" s="97"/>
      <c r="B750" s="97"/>
      <c r="C750" s="88"/>
      <c r="D750" s="88"/>
      <c r="E750" s="176"/>
      <c r="F750" s="176"/>
      <c r="G750" s="176"/>
      <c r="H750" s="176"/>
      <c r="I750" s="90" t="str">
        <f>IF(AND(Table1[[#This Row],[General]]=1,Table1[[#This Row],[Beginner]]=1,Table1[[#This Row],[Intermediate]]=1,Table1[[#This Row],[Advanced]]=1),1,"")</f>
        <v/>
      </c>
      <c r="J750" s="90" t="str">
        <f>CONCATENATE(IF(Table1[[#This Row],[General]]=1,"General, ",""), IF(Table1[[#This Row],[Beginner]]=1,"Beginner, ",""),IF(Table1[[#This Row],[Intermediate]]=1,"Intermediate, ",""), IF(Table1[[#This Row],[Advanced]]=1,"Advanced",""))</f>
        <v/>
      </c>
      <c r="K750" s="91"/>
      <c r="L750" s="179"/>
      <c r="M750" s="91"/>
      <c r="N750" s="91"/>
      <c r="O750" s="159"/>
      <c r="P750" s="91"/>
      <c r="Q750" s="91"/>
      <c r="R750" s="91"/>
      <c r="S75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50" s="102"/>
      <c r="U750" s="102"/>
      <c r="V750" s="240"/>
      <c r="W750" s="240"/>
      <c r="X750" s="102"/>
      <c r="Y750" s="102"/>
      <c r="Z750" s="102"/>
      <c r="AA750" s="102"/>
      <c r="AB750" s="102"/>
      <c r="AC750" s="102"/>
      <c r="AD750" s="102"/>
      <c r="AE750" s="102"/>
      <c r="AF750" s="102"/>
      <c r="AG75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50" s="103"/>
      <c r="AI750" s="103"/>
      <c r="AJ750" s="103"/>
      <c r="AK750" s="74" t="str">
        <f>CONCATENATE(IF(Table1[[#This Row],[Digital]]=1,"Digital, ",""),IF(Table1[[#This Row],[Face to Face]]=1,"Face to face, ",""),IF(Table1[[#This Row],[Blended]]=1,"Blended",""))</f>
        <v/>
      </c>
      <c r="AL750" s="99"/>
      <c r="AM750" s="104"/>
      <c r="AN750" s="130"/>
      <c r="AO750" s="94"/>
      <c r="AP750" s="182"/>
      <c r="AQ750" s="94"/>
      <c r="AR750" s="94"/>
      <c r="AS750" s="94"/>
      <c r="AT750" s="94"/>
      <c r="AU750" s="94"/>
      <c r="AV750" s="182"/>
      <c r="AW750" s="182"/>
      <c r="AX750" s="182"/>
      <c r="AY750" s="94"/>
      <c r="AZ75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5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50" s="95"/>
      <c r="BC750" s="95"/>
      <c r="BD750" s="90" t="str">
        <f>IF(AND(Table1[[#This Row],[Residential]]=1,Table1[[#This Row],[Commercial]]=1),1,"")</f>
        <v/>
      </c>
      <c r="BE750" s="90" t="str">
        <f>CONCATENATE(IF(Table1[[#This Row],[Residential]]=1,"Residential, ",""),IF(Table1[[#This Row],[Commercial]]=1,"Commercial",""))</f>
        <v/>
      </c>
      <c r="BF750" s="94"/>
      <c r="BG750" s="94"/>
      <c r="BH750" s="94"/>
      <c r="BI750" s="94"/>
      <c r="BJ750" s="94"/>
      <c r="BK750" s="94"/>
      <c r="BL750" s="94"/>
      <c r="BM750" s="182"/>
      <c r="BN750" s="94"/>
      <c r="BO75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50" s="178"/>
      <c r="BQ750" s="120"/>
      <c r="BR750" s="132"/>
      <c r="BS750" s="120"/>
      <c r="BT750" s="175"/>
      <c r="BU750" s="175"/>
      <c r="BV750" s="175"/>
      <c r="BW750" s="121"/>
      <c r="BX750" s="121"/>
      <c r="BY750" s="121"/>
      <c r="BZ750" s="227"/>
      <c r="CA75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50" s="48">
        <f>COUNTIF(Table1[[#This Row],[Validity]:[Alignment with NCC (Yes=1,No=0)]],"N/A")</f>
        <v>0</v>
      </c>
      <c r="CC750" s="48">
        <f>IF(ISERROR(Table1[[#This Row],[Total Quality Score (out of 10)]]/(4-Table1[[#This Row],[N/A Count]])),0,Table1[[#This Row],[Total Quality Score (out of 10)]]/(4-Table1[[#This Row],[N/A Count]]))</f>
        <v>0</v>
      </c>
      <c r="CD750" s="106"/>
      <c r="CE750" s="106"/>
      <c r="CF750" s="172" t="str">
        <f>IF(SUM(Table1[[#This Row],[Multiple]:[Level (all)62]])&lt;1,IF(Table1[[#This Row],[General]]=1,1,""),"")</f>
        <v/>
      </c>
      <c r="CG750" s="172" t="str">
        <f>IF(SUM(Table1[[#This Row],[Multiple]:[Level (all)62]])&lt;1,IF(Table1[[#This Row],[Beginner]]=1,1,""),"")</f>
        <v/>
      </c>
      <c r="CH750" s="171" t="str">
        <f>IF(SUM(Table1[[#This Row],[Multiple]:[Level (all)62]])&lt;1,IF(Table1[[#This Row],[Intermediate]]=1,1,""),"")</f>
        <v/>
      </c>
      <c r="CI750" s="171" t="str">
        <f>IF(SUM(Table1[[#This Row],[Multiple]:[Level (all)62]])&lt;1,IF(Table1[[#This Row],[Advanced]]=1,1,""),"")</f>
        <v/>
      </c>
      <c r="CJ750" s="171" t="str">
        <f>IF(AND(SUM(Table1[[#This Row],[General]:[Advanced]])&lt;4,SUM(Table1[[#This Row],[General]:[Advanced]])&gt;1),1,"")</f>
        <v/>
      </c>
      <c r="CK750" s="171" t="str">
        <f>Table1[[#This Row],[Level (all)]]</f>
        <v/>
      </c>
      <c r="CL750" s="171" t="str">
        <f>IF(Table1[[#This Row],[Multiple audience]]&lt;&gt;1,IF(Table1[[#This Row],[General Audience]]=1,1,""),"")</f>
        <v/>
      </c>
      <c r="CM750" s="171" t="str">
        <f>IF(Table1[[#This Row],[Multiple audience]]&lt;&gt;1,IF(Table1[[#This Row],[Planners / Designers ]]=1,1,""),"")</f>
        <v/>
      </c>
      <c r="CN750" s="171" t="str">
        <f>IF(Table1[[#This Row],[Multiple audience]]&lt;&gt;1,IF(Table1[[#This Row],[Regulatory Assessors]]=1,1,""),"")</f>
        <v/>
      </c>
      <c r="CO750" s="171" t="str">
        <f>IF(Table1[[#This Row],[Multiple audience]]&lt;&gt;1,IF(Table1[[#This Row],[Builders / Management]]=1,1,""),"")</f>
        <v/>
      </c>
      <c r="CP750" s="171" t="str">
        <f>IF(Table1[[#This Row],[Multiple audience]]&lt;&gt;1,IF(Table1[[#This Row],[Energy / Sus Assessors]]=1,1,""),"")</f>
        <v/>
      </c>
      <c r="CQ750" s="171" t="str">
        <f>IF(Table1[[#This Row],[Multiple audience]]&lt;&gt;1,IF(Table1[[#This Row],[Semi-skilled]]=1,1,""),"")</f>
        <v/>
      </c>
      <c r="CR750" s="171" t="str">
        <f>IF(Table1[[#This Row],[Multiple audience]]&lt;&gt;1,IF(Table1[[#This Row],[Trades]]=1,1,""),"")</f>
        <v/>
      </c>
      <c r="CS750" s="171" t="str">
        <f>IF(Table1[[#This Row],[Multiple audience]]&lt;&gt;1,IF(Table1[[#This Row],[Other]]=1,1,""),"")</f>
        <v/>
      </c>
      <c r="CT750" s="171" t="str">
        <f>IF(SUM(Table1[[#This Row],[General Audience]:[Other]])&gt;1,1,"")</f>
        <v/>
      </c>
      <c r="CU750" s="171" t="str">
        <f>IF(Table1[[#This Row],[Various  ]]&lt;&gt;1,IF(Table1[[#This Row],[Calculator / Software]]=1,1,""),"")</f>
        <v/>
      </c>
      <c r="CV750" s="171" t="str">
        <f>IF(Table1[[#This Row],[Various  ]]&lt;&gt;1,IF(Table1[[#This Row],[Information  ]]=1,1,""),"")</f>
        <v/>
      </c>
      <c r="CW750" s="171" t="str">
        <f>IF(Table1[[#This Row],[Various  ]]&lt;&gt;1,IF(Table1[[#This Row],[Interactive Tool]]=1,1,""),"")</f>
        <v/>
      </c>
      <c r="CX750" s="171" t="str">
        <f>IF(Table1[[#This Row],[Various  ]]&lt;&gt;1,IF(Table1[[#This Row],[Technical Specifications]]=1,1,""),"")</f>
        <v/>
      </c>
      <c r="CY750" s="171" t="str">
        <f>IF(Table1[[#This Row],[Various  ]]&lt;&gt;1,IF(Table1[[#This Row],[Training Resources]]=1,1,""),"")</f>
        <v/>
      </c>
      <c r="CZ750" s="171" t="str">
        <f>IF(Table1[[#This Row],[Various  ]]&lt;&gt;1,IF(Table1[[#This Row],[Toolbox]]=1,1,""),"")</f>
        <v/>
      </c>
      <c r="DA750" s="169" t="str">
        <f>IF(Table1[[#This Row],[Various  ]]&lt;&gt;1,IF(Table1[[#This Row],[Video]]=1,1,""),"")</f>
        <v/>
      </c>
      <c r="DB750" s="169" t="str">
        <f>IF(Table1[[#This Row],[Various  ]]&lt;&gt;1,IF(Table1[[#This Row],[Case study]]=1,1,""),"")</f>
        <v/>
      </c>
      <c r="DC750" s="169" t="str">
        <f>IF(Table1[[#This Row],[Various  ]]&lt;&gt;1,IF(Table1[[#This Row],[Other   ]]=1,1,""),"")</f>
        <v/>
      </c>
      <c r="DD750" s="169" t="str">
        <f>IF(Table1[[#This Row],[Various  ]]&lt;&gt;1,IF(Table1[[#This Row],[Standards]]=1,1,""),"")</f>
        <v/>
      </c>
      <c r="DE750" s="169" t="str">
        <f>IF(Table1[[#This Row],[Various]]=1,1,IF(SUM(Table1[[#This Row],[Calculator / Software]:[Standards]])&gt;1,1,""))</f>
        <v/>
      </c>
      <c r="DF750" s="169" t="str">
        <f>IF(Table1[[#This Row],[Multiple NCC links]]&lt;&gt;1,IF(Table1[[#This Row],[Design]]=1,1,""),"")</f>
        <v/>
      </c>
      <c r="DG750" s="169" t="str">
        <f>IF(Table1[[#This Row],[Multiple NCC links]]&lt;&gt;1,IF(Table1[[#This Row],[Assessment / Verification]]=1,1,""),"")</f>
        <v/>
      </c>
      <c r="DH750" s="169" t="str">
        <f>IF(Table1[[#This Row],[Multiple NCC links]]&lt;&gt;1,IF(Table1[[#This Row],[Climate Specific ]]=1,1,""),"")</f>
        <v/>
      </c>
      <c r="DI750" s="169" t="str">
        <f>IF(Table1[[#This Row],[Multiple NCC links]]&lt;&gt;1,IF(Table1[[#This Row],[Alterations / Additions]]=1,1,""),"")</f>
        <v/>
      </c>
      <c r="DJ750" s="169" t="str">
        <f>IF(Table1[[#This Row],[Multiple NCC links]]&lt;&gt;1,IF(Table1[[#This Row],[Glazing]]=1,1,""),"")</f>
        <v/>
      </c>
      <c r="DK750" s="169" t="str">
        <f>IF(Table1[[#This Row],[Multiple NCC links]]&lt;&gt;1,IF(Table1[[#This Row],[Building Fabric / Thermal / Sealing]]=1,1,""),"")</f>
        <v/>
      </c>
      <c r="DL750" s="169" t="str">
        <f>IF(Table1[[#This Row],[Multiple NCC links]]&lt;&gt;1,IF(Table1[[#This Row],[Lighting]]=1,1,""),"")</f>
        <v/>
      </c>
      <c r="DM750" s="169" t="str">
        <f>IF(Table1[[#This Row],[Multiple NCC links]]&lt;&gt;1,IF(Table1[[#This Row],[HVAC]]=1,1,""),"")</f>
        <v/>
      </c>
      <c r="DN750" s="169" t="str">
        <f>IF(Table1[[#This Row],[Multiple NCC links]]&lt;&gt;1,IF(Table1[[#This Row],[Services]]=1,1,""),"")</f>
        <v/>
      </c>
      <c r="DO750" s="169" t="str">
        <f>IF(Table1[[#This Row],[Multiple NCC links]]&lt;&gt;1,IF(Table1[[#This Row],[Maintenance &amp; Monitoring]]=1,1,""),"")</f>
        <v/>
      </c>
      <c r="DP750" s="169" t="str">
        <f>IF(Table1[[#This Row],[Multiple NCC links]]&lt;&gt;1,IF(Table1[[#This Row],[Hand over / Operations]]=1,1,""),"")</f>
        <v/>
      </c>
      <c r="DQ750" s="169" t="str">
        <f>IF(Table1[[#This Row],[Multiple NCC links]]&lt;&gt;1,IF(Table1[[#This Row],[As built assessment]]=1,1,""),"")</f>
        <v/>
      </c>
      <c r="DR750" s="169" t="str">
        <f>IF(Table1[[#This Row],[Multiple NCC links]]&lt;&gt;1,IF(Table1[[#This Row],[Beyond compliance]]=1,1,""),"")</f>
        <v/>
      </c>
      <c r="DS750" s="169" t="str">
        <f>IF(SUM(Table1[[#This Row],[Design]:[Beyond compliance]])&gt;1,1,"")</f>
        <v/>
      </c>
      <c r="DT750" s="169" t="str">
        <f>IF(Table1[[#This Row],[Both Residential &amp; Commercial4]]&lt;&gt;1,IF(Table1[[#This Row],[Residential]]=1,1,""),"")</f>
        <v/>
      </c>
      <c r="DU750" s="169" t="str">
        <f>IF(Table1[[#This Row],[Both Residential &amp; Commercial4]]&lt;&gt;1,IF(Table1[[#This Row],[Commercial]]=1,1,""),"")</f>
        <v/>
      </c>
      <c r="DV750" s="169" t="str">
        <f>Table1[[#This Row],[Residential &amp; Commercial]]</f>
        <v/>
      </c>
      <c r="DW750" s="169"/>
    </row>
    <row r="751" spans="1:127" s="49" customFormat="1" ht="20.25" thickTop="1" thickBot="1" x14ac:dyDescent="0.35">
      <c r="A751" s="97"/>
      <c r="B751" s="97"/>
      <c r="C751" s="88"/>
      <c r="D751" s="88"/>
      <c r="E751" s="176"/>
      <c r="F751" s="176"/>
      <c r="G751" s="176"/>
      <c r="H751" s="176"/>
      <c r="I751" s="90" t="str">
        <f>IF(AND(Table1[[#This Row],[General]]=1,Table1[[#This Row],[Beginner]]=1,Table1[[#This Row],[Intermediate]]=1,Table1[[#This Row],[Advanced]]=1),1,"")</f>
        <v/>
      </c>
      <c r="J751" s="90" t="str">
        <f>CONCATENATE(IF(Table1[[#This Row],[General]]=1,"General, ",""), IF(Table1[[#This Row],[Beginner]]=1,"Beginner, ",""),IF(Table1[[#This Row],[Intermediate]]=1,"Intermediate, ",""), IF(Table1[[#This Row],[Advanced]]=1,"Advanced",""))</f>
        <v/>
      </c>
      <c r="K751" s="91"/>
      <c r="L751" s="179"/>
      <c r="M751" s="91"/>
      <c r="N751" s="91"/>
      <c r="O751" s="159"/>
      <c r="P751" s="91"/>
      <c r="Q751" s="91"/>
      <c r="R751" s="91"/>
      <c r="S75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51" s="102"/>
      <c r="U751" s="102"/>
      <c r="V751" s="240"/>
      <c r="W751" s="240"/>
      <c r="X751" s="102"/>
      <c r="Y751" s="102"/>
      <c r="Z751" s="102"/>
      <c r="AA751" s="102"/>
      <c r="AB751" s="102"/>
      <c r="AC751" s="102"/>
      <c r="AD751" s="102"/>
      <c r="AE751" s="102"/>
      <c r="AF751" s="102"/>
      <c r="AG75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51" s="103"/>
      <c r="AI751" s="103"/>
      <c r="AJ751" s="103"/>
      <c r="AK751" s="74" t="str">
        <f>CONCATENATE(IF(Table1[[#This Row],[Digital]]=1,"Digital, ",""),IF(Table1[[#This Row],[Face to Face]]=1,"Face to face, ",""),IF(Table1[[#This Row],[Blended]]=1,"Blended",""))</f>
        <v/>
      </c>
      <c r="AL751" s="99"/>
      <c r="AM751" s="104"/>
      <c r="AN751" s="130"/>
      <c r="AO751" s="94"/>
      <c r="AP751" s="182"/>
      <c r="AQ751" s="94"/>
      <c r="AR751" s="94"/>
      <c r="AS751" s="94"/>
      <c r="AT751" s="94"/>
      <c r="AU751" s="94"/>
      <c r="AV751" s="182"/>
      <c r="AW751" s="182"/>
      <c r="AX751" s="182"/>
      <c r="AY751" s="94"/>
      <c r="AZ75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5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51" s="95"/>
      <c r="BC751" s="95"/>
      <c r="BD751" s="90" t="str">
        <f>IF(AND(Table1[[#This Row],[Residential]]=1,Table1[[#This Row],[Commercial]]=1),1,"")</f>
        <v/>
      </c>
      <c r="BE751" s="90" t="str">
        <f>CONCATENATE(IF(Table1[[#This Row],[Residential]]=1,"Residential, ",""),IF(Table1[[#This Row],[Commercial]]=1,"Commercial",""))</f>
        <v/>
      </c>
      <c r="BF751" s="94"/>
      <c r="BG751" s="94"/>
      <c r="BH751" s="94"/>
      <c r="BI751" s="94"/>
      <c r="BJ751" s="94"/>
      <c r="BK751" s="94"/>
      <c r="BL751" s="94"/>
      <c r="BM751" s="182"/>
      <c r="BN751" s="94"/>
      <c r="BO75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51" s="178"/>
      <c r="BQ751" s="120"/>
      <c r="BR751" s="132"/>
      <c r="BS751" s="120"/>
      <c r="BT751" s="175"/>
      <c r="BU751" s="175"/>
      <c r="BV751" s="175"/>
      <c r="BW751" s="121"/>
      <c r="BX751" s="121"/>
      <c r="BY751" s="121"/>
      <c r="BZ751" s="227"/>
      <c r="CA75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51" s="48">
        <f>COUNTIF(Table1[[#This Row],[Validity]:[Alignment with NCC (Yes=1,No=0)]],"N/A")</f>
        <v>0</v>
      </c>
      <c r="CC751" s="48">
        <f>IF(ISERROR(Table1[[#This Row],[Total Quality Score (out of 10)]]/(4-Table1[[#This Row],[N/A Count]])),0,Table1[[#This Row],[Total Quality Score (out of 10)]]/(4-Table1[[#This Row],[N/A Count]]))</f>
        <v>0</v>
      </c>
      <c r="CD751" s="106"/>
      <c r="CE751" s="106"/>
      <c r="CF751" s="172" t="str">
        <f>IF(SUM(Table1[[#This Row],[Multiple]:[Level (all)62]])&lt;1,IF(Table1[[#This Row],[General]]=1,1,""),"")</f>
        <v/>
      </c>
      <c r="CG751" s="172" t="str">
        <f>IF(SUM(Table1[[#This Row],[Multiple]:[Level (all)62]])&lt;1,IF(Table1[[#This Row],[Beginner]]=1,1,""),"")</f>
        <v/>
      </c>
      <c r="CH751" s="171" t="str">
        <f>IF(SUM(Table1[[#This Row],[Multiple]:[Level (all)62]])&lt;1,IF(Table1[[#This Row],[Intermediate]]=1,1,""),"")</f>
        <v/>
      </c>
      <c r="CI751" s="171" t="str">
        <f>IF(SUM(Table1[[#This Row],[Multiple]:[Level (all)62]])&lt;1,IF(Table1[[#This Row],[Advanced]]=1,1,""),"")</f>
        <v/>
      </c>
      <c r="CJ751" s="171" t="str">
        <f>IF(AND(SUM(Table1[[#This Row],[General]:[Advanced]])&lt;4,SUM(Table1[[#This Row],[General]:[Advanced]])&gt;1),1,"")</f>
        <v/>
      </c>
      <c r="CK751" s="171" t="str">
        <f>Table1[[#This Row],[Level (all)]]</f>
        <v/>
      </c>
      <c r="CL751" s="171" t="str">
        <f>IF(Table1[[#This Row],[Multiple audience]]&lt;&gt;1,IF(Table1[[#This Row],[General Audience]]=1,1,""),"")</f>
        <v/>
      </c>
      <c r="CM751" s="171" t="str">
        <f>IF(Table1[[#This Row],[Multiple audience]]&lt;&gt;1,IF(Table1[[#This Row],[Planners / Designers ]]=1,1,""),"")</f>
        <v/>
      </c>
      <c r="CN751" s="171" t="str">
        <f>IF(Table1[[#This Row],[Multiple audience]]&lt;&gt;1,IF(Table1[[#This Row],[Regulatory Assessors]]=1,1,""),"")</f>
        <v/>
      </c>
      <c r="CO751" s="171" t="str">
        <f>IF(Table1[[#This Row],[Multiple audience]]&lt;&gt;1,IF(Table1[[#This Row],[Builders / Management]]=1,1,""),"")</f>
        <v/>
      </c>
      <c r="CP751" s="171" t="str">
        <f>IF(Table1[[#This Row],[Multiple audience]]&lt;&gt;1,IF(Table1[[#This Row],[Energy / Sus Assessors]]=1,1,""),"")</f>
        <v/>
      </c>
      <c r="CQ751" s="171" t="str">
        <f>IF(Table1[[#This Row],[Multiple audience]]&lt;&gt;1,IF(Table1[[#This Row],[Semi-skilled]]=1,1,""),"")</f>
        <v/>
      </c>
      <c r="CR751" s="171" t="str">
        <f>IF(Table1[[#This Row],[Multiple audience]]&lt;&gt;1,IF(Table1[[#This Row],[Trades]]=1,1,""),"")</f>
        <v/>
      </c>
      <c r="CS751" s="171" t="str">
        <f>IF(Table1[[#This Row],[Multiple audience]]&lt;&gt;1,IF(Table1[[#This Row],[Other]]=1,1,""),"")</f>
        <v/>
      </c>
      <c r="CT751" s="171" t="str">
        <f>IF(SUM(Table1[[#This Row],[General Audience]:[Other]])&gt;1,1,"")</f>
        <v/>
      </c>
      <c r="CU751" s="171" t="str">
        <f>IF(Table1[[#This Row],[Various  ]]&lt;&gt;1,IF(Table1[[#This Row],[Calculator / Software]]=1,1,""),"")</f>
        <v/>
      </c>
      <c r="CV751" s="171" t="str">
        <f>IF(Table1[[#This Row],[Various  ]]&lt;&gt;1,IF(Table1[[#This Row],[Information  ]]=1,1,""),"")</f>
        <v/>
      </c>
      <c r="CW751" s="171" t="str">
        <f>IF(Table1[[#This Row],[Various  ]]&lt;&gt;1,IF(Table1[[#This Row],[Interactive Tool]]=1,1,""),"")</f>
        <v/>
      </c>
      <c r="CX751" s="171" t="str">
        <f>IF(Table1[[#This Row],[Various  ]]&lt;&gt;1,IF(Table1[[#This Row],[Technical Specifications]]=1,1,""),"")</f>
        <v/>
      </c>
      <c r="CY751" s="171" t="str">
        <f>IF(Table1[[#This Row],[Various  ]]&lt;&gt;1,IF(Table1[[#This Row],[Training Resources]]=1,1,""),"")</f>
        <v/>
      </c>
      <c r="CZ751" s="171" t="str">
        <f>IF(Table1[[#This Row],[Various  ]]&lt;&gt;1,IF(Table1[[#This Row],[Toolbox]]=1,1,""),"")</f>
        <v/>
      </c>
      <c r="DA751" s="169" t="str">
        <f>IF(Table1[[#This Row],[Various  ]]&lt;&gt;1,IF(Table1[[#This Row],[Video]]=1,1,""),"")</f>
        <v/>
      </c>
      <c r="DB751" s="169" t="str">
        <f>IF(Table1[[#This Row],[Various  ]]&lt;&gt;1,IF(Table1[[#This Row],[Case study]]=1,1,""),"")</f>
        <v/>
      </c>
      <c r="DC751" s="169" t="str">
        <f>IF(Table1[[#This Row],[Various  ]]&lt;&gt;1,IF(Table1[[#This Row],[Other   ]]=1,1,""),"")</f>
        <v/>
      </c>
      <c r="DD751" s="169" t="str">
        <f>IF(Table1[[#This Row],[Various  ]]&lt;&gt;1,IF(Table1[[#This Row],[Standards]]=1,1,""),"")</f>
        <v/>
      </c>
      <c r="DE751" s="169" t="str">
        <f>IF(Table1[[#This Row],[Various]]=1,1,IF(SUM(Table1[[#This Row],[Calculator / Software]:[Standards]])&gt;1,1,""))</f>
        <v/>
      </c>
      <c r="DF751" s="169" t="str">
        <f>IF(Table1[[#This Row],[Multiple NCC links]]&lt;&gt;1,IF(Table1[[#This Row],[Design]]=1,1,""),"")</f>
        <v/>
      </c>
      <c r="DG751" s="169" t="str">
        <f>IF(Table1[[#This Row],[Multiple NCC links]]&lt;&gt;1,IF(Table1[[#This Row],[Assessment / Verification]]=1,1,""),"")</f>
        <v/>
      </c>
      <c r="DH751" s="169" t="str">
        <f>IF(Table1[[#This Row],[Multiple NCC links]]&lt;&gt;1,IF(Table1[[#This Row],[Climate Specific ]]=1,1,""),"")</f>
        <v/>
      </c>
      <c r="DI751" s="169" t="str">
        <f>IF(Table1[[#This Row],[Multiple NCC links]]&lt;&gt;1,IF(Table1[[#This Row],[Alterations / Additions]]=1,1,""),"")</f>
        <v/>
      </c>
      <c r="DJ751" s="169" t="str">
        <f>IF(Table1[[#This Row],[Multiple NCC links]]&lt;&gt;1,IF(Table1[[#This Row],[Glazing]]=1,1,""),"")</f>
        <v/>
      </c>
      <c r="DK751" s="169" t="str">
        <f>IF(Table1[[#This Row],[Multiple NCC links]]&lt;&gt;1,IF(Table1[[#This Row],[Building Fabric / Thermal / Sealing]]=1,1,""),"")</f>
        <v/>
      </c>
      <c r="DL751" s="169" t="str">
        <f>IF(Table1[[#This Row],[Multiple NCC links]]&lt;&gt;1,IF(Table1[[#This Row],[Lighting]]=1,1,""),"")</f>
        <v/>
      </c>
      <c r="DM751" s="169" t="str">
        <f>IF(Table1[[#This Row],[Multiple NCC links]]&lt;&gt;1,IF(Table1[[#This Row],[HVAC]]=1,1,""),"")</f>
        <v/>
      </c>
      <c r="DN751" s="169" t="str">
        <f>IF(Table1[[#This Row],[Multiple NCC links]]&lt;&gt;1,IF(Table1[[#This Row],[Services]]=1,1,""),"")</f>
        <v/>
      </c>
      <c r="DO751" s="169" t="str">
        <f>IF(Table1[[#This Row],[Multiple NCC links]]&lt;&gt;1,IF(Table1[[#This Row],[Maintenance &amp; Monitoring]]=1,1,""),"")</f>
        <v/>
      </c>
      <c r="DP751" s="169" t="str">
        <f>IF(Table1[[#This Row],[Multiple NCC links]]&lt;&gt;1,IF(Table1[[#This Row],[Hand over / Operations]]=1,1,""),"")</f>
        <v/>
      </c>
      <c r="DQ751" s="169" t="str">
        <f>IF(Table1[[#This Row],[Multiple NCC links]]&lt;&gt;1,IF(Table1[[#This Row],[As built assessment]]=1,1,""),"")</f>
        <v/>
      </c>
      <c r="DR751" s="169" t="str">
        <f>IF(Table1[[#This Row],[Multiple NCC links]]&lt;&gt;1,IF(Table1[[#This Row],[Beyond compliance]]=1,1,""),"")</f>
        <v/>
      </c>
      <c r="DS751" s="169" t="str">
        <f>IF(SUM(Table1[[#This Row],[Design]:[Beyond compliance]])&gt;1,1,"")</f>
        <v/>
      </c>
      <c r="DT751" s="169" t="str">
        <f>IF(Table1[[#This Row],[Both Residential &amp; Commercial4]]&lt;&gt;1,IF(Table1[[#This Row],[Residential]]=1,1,""),"")</f>
        <v/>
      </c>
      <c r="DU751" s="169" t="str">
        <f>IF(Table1[[#This Row],[Both Residential &amp; Commercial4]]&lt;&gt;1,IF(Table1[[#This Row],[Commercial]]=1,1,""),"")</f>
        <v/>
      </c>
      <c r="DV751" s="169" t="str">
        <f>Table1[[#This Row],[Residential &amp; Commercial]]</f>
        <v/>
      </c>
      <c r="DW751" s="169"/>
    </row>
    <row r="752" spans="1:127" s="49" customFormat="1" ht="20.25" thickTop="1" thickBot="1" x14ac:dyDescent="0.35">
      <c r="A752" s="97"/>
      <c r="B752" s="97"/>
      <c r="C752" s="88"/>
      <c r="D752" s="88"/>
      <c r="E752" s="176"/>
      <c r="F752" s="176"/>
      <c r="G752" s="176"/>
      <c r="H752" s="176"/>
      <c r="I752" s="90" t="str">
        <f>IF(AND(Table1[[#This Row],[General]]=1,Table1[[#This Row],[Beginner]]=1,Table1[[#This Row],[Intermediate]]=1,Table1[[#This Row],[Advanced]]=1),1,"")</f>
        <v/>
      </c>
      <c r="J752" s="90" t="str">
        <f>CONCATENATE(IF(Table1[[#This Row],[General]]=1,"General, ",""), IF(Table1[[#This Row],[Beginner]]=1,"Beginner, ",""),IF(Table1[[#This Row],[Intermediate]]=1,"Intermediate, ",""), IF(Table1[[#This Row],[Advanced]]=1,"Advanced",""))</f>
        <v/>
      </c>
      <c r="K752" s="91"/>
      <c r="L752" s="179"/>
      <c r="M752" s="91"/>
      <c r="N752" s="91"/>
      <c r="O752" s="159"/>
      <c r="P752" s="91"/>
      <c r="Q752" s="91"/>
      <c r="R752" s="91"/>
      <c r="S75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52" s="102"/>
      <c r="U752" s="102"/>
      <c r="V752" s="240"/>
      <c r="W752" s="240"/>
      <c r="X752" s="102"/>
      <c r="Y752" s="102"/>
      <c r="Z752" s="102"/>
      <c r="AA752" s="102"/>
      <c r="AB752" s="102"/>
      <c r="AC752" s="102"/>
      <c r="AD752" s="102"/>
      <c r="AE752" s="102"/>
      <c r="AF752" s="102"/>
      <c r="AG75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52" s="103"/>
      <c r="AI752" s="103"/>
      <c r="AJ752" s="103"/>
      <c r="AK752" s="74" t="str">
        <f>CONCATENATE(IF(Table1[[#This Row],[Digital]]=1,"Digital, ",""),IF(Table1[[#This Row],[Face to Face]]=1,"Face to face, ",""),IF(Table1[[#This Row],[Blended]]=1,"Blended",""))</f>
        <v/>
      </c>
      <c r="AL752" s="99"/>
      <c r="AM752" s="104"/>
      <c r="AN752" s="130"/>
      <c r="AO752" s="94"/>
      <c r="AP752" s="182"/>
      <c r="AQ752" s="94"/>
      <c r="AR752" s="94"/>
      <c r="AS752" s="94"/>
      <c r="AT752" s="94"/>
      <c r="AU752" s="94"/>
      <c r="AV752" s="182"/>
      <c r="AW752" s="182"/>
      <c r="AX752" s="182"/>
      <c r="AY752" s="94"/>
      <c r="AZ75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5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52" s="95"/>
      <c r="BC752" s="95"/>
      <c r="BD752" s="90" t="str">
        <f>IF(AND(Table1[[#This Row],[Residential]]=1,Table1[[#This Row],[Commercial]]=1),1,"")</f>
        <v/>
      </c>
      <c r="BE752" s="90" t="str">
        <f>CONCATENATE(IF(Table1[[#This Row],[Residential]]=1,"Residential, ",""),IF(Table1[[#This Row],[Commercial]]=1,"Commercial",""))</f>
        <v/>
      </c>
      <c r="BF752" s="94"/>
      <c r="BG752" s="94"/>
      <c r="BH752" s="94"/>
      <c r="BI752" s="94"/>
      <c r="BJ752" s="94"/>
      <c r="BK752" s="94"/>
      <c r="BL752" s="94"/>
      <c r="BM752" s="182"/>
      <c r="BN752" s="94"/>
      <c r="BO75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52" s="178"/>
      <c r="BQ752" s="120"/>
      <c r="BR752" s="132"/>
      <c r="BS752" s="120"/>
      <c r="BT752" s="175"/>
      <c r="BU752" s="175"/>
      <c r="BV752" s="175"/>
      <c r="BW752" s="121"/>
      <c r="BX752" s="121"/>
      <c r="BY752" s="121"/>
      <c r="BZ752" s="227"/>
      <c r="CA75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52" s="48">
        <f>COUNTIF(Table1[[#This Row],[Validity]:[Alignment with NCC (Yes=1,No=0)]],"N/A")</f>
        <v>0</v>
      </c>
      <c r="CC752" s="48">
        <f>IF(ISERROR(Table1[[#This Row],[Total Quality Score (out of 10)]]/(4-Table1[[#This Row],[N/A Count]])),0,Table1[[#This Row],[Total Quality Score (out of 10)]]/(4-Table1[[#This Row],[N/A Count]]))</f>
        <v>0</v>
      </c>
      <c r="CD752" s="106"/>
      <c r="CE752" s="106"/>
      <c r="CF752" s="172" t="str">
        <f>IF(SUM(Table1[[#This Row],[Multiple]:[Level (all)62]])&lt;1,IF(Table1[[#This Row],[General]]=1,1,""),"")</f>
        <v/>
      </c>
      <c r="CG752" s="172" t="str">
        <f>IF(SUM(Table1[[#This Row],[Multiple]:[Level (all)62]])&lt;1,IF(Table1[[#This Row],[Beginner]]=1,1,""),"")</f>
        <v/>
      </c>
      <c r="CH752" s="171" t="str">
        <f>IF(SUM(Table1[[#This Row],[Multiple]:[Level (all)62]])&lt;1,IF(Table1[[#This Row],[Intermediate]]=1,1,""),"")</f>
        <v/>
      </c>
      <c r="CI752" s="171" t="str">
        <f>IF(SUM(Table1[[#This Row],[Multiple]:[Level (all)62]])&lt;1,IF(Table1[[#This Row],[Advanced]]=1,1,""),"")</f>
        <v/>
      </c>
      <c r="CJ752" s="171" t="str">
        <f>IF(AND(SUM(Table1[[#This Row],[General]:[Advanced]])&lt;4,SUM(Table1[[#This Row],[General]:[Advanced]])&gt;1),1,"")</f>
        <v/>
      </c>
      <c r="CK752" s="171" t="str">
        <f>Table1[[#This Row],[Level (all)]]</f>
        <v/>
      </c>
      <c r="CL752" s="171" t="str">
        <f>IF(Table1[[#This Row],[Multiple audience]]&lt;&gt;1,IF(Table1[[#This Row],[General Audience]]=1,1,""),"")</f>
        <v/>
      </c>
      <c r="CM752" s="171" t="str">
        <f>IF(Table1[[#This Row],[Multiple audience]]&lt;&gt;1,IF(Table1[[#This Row],[Planners / Designers ]]=1,1,""),"")</f>
        <v/>
      </c>
      <c r="CN752" s="171" t="str">
        <f>IF(Table1[[#This Row],[Multiple audience]]&lt;&gt;1,IF(Table1[[#This Row],[Regulatory Assessors]]=1,1,""),"")</f>
        <v/>
      </c>
      <c r="CO752" s="171" t="str">
        <f>IF(Table1[[#This Row],[Multiple audience]]&lt;&gt;1,IF(Table1[[#This Row],[Builders / Management]]=1,1,""),"")</f>
        <v/>
      </c>
      <c r="CP752" s="171" t="str">
        <f>IF(Table1[[#This Row],[Multiple audience]]&lt;&gt;1,IF(Table1[[#This Row],[Energy / Sus Assessors]]=1,1,""),"")</f>
        <v/>
      </c>
      <c r="CQ752" s="171" t="str">
        <f>IF(Table1[[#This Row],[Multiple audience]]&lt;&gt;1,IF(Table1[[#This Row],[Semi-skilled]]=1,1,""),"")</f>
        <v/>
      </c>
      <c r="CR752" s="171" t="str">
        <f>IF(Table1[[#This Row],[Multiple audience]]&lt;&gt;1,IF(Table1[[#This Row],[Trades]]=1,1,""),"")</f>
        <v/>
      </c>
      <c r="CS752" s="171" t="str">
        <f>IF(Table1[[#This Row],[Multiple audience]]&lt;&gt;1,IF(Table1[[#This Row],[Other]]=1,1,""),"")</f>
        <v/>
      </c>
      <c r="CT752" s="171" t="str">
        <f>IF(SUM(Table1[[#This Row],[General Audience]:[Other]])&gt;1,1,"")</f>
        <v/>
      </c>
      <c r="CU752" s="171" t="str">
        <f>IF(Table1[[#This Row],[Various  ]]&lt;&gt;1,IF(Table1[[#This Row],[Calculator / Software]]=1,1,""),"")</f>
        <v/>
      </c>
      <c r="CV752" s="171" t="str">
        <f>IF(Table1[[#This Row],[Various  ]]&lt;&gt;1,IF(Table1[[#This Row],[Information  ]]=1,1,""),"")</f>
        <v/>
      </c>
      <c r="CW752" s="171" t="str">
        <f>IF(Table1[[#This Row],[Various  ]]&lt;&gt;1,IF(Table1[[#This Row],[Interactive Tool]]=1,1,""),"")</f>
        <v/>
      </c>
      <c r="CX752" s="171" t="str">
        <f>IF(Table1[[#This Row],[Various  ]]&lt;&gt;1,IF(Table1[[#This Row],[Technical Specifications]]=1,1,""),"")</f>
        <v/>
      </c>
      <c r="CY752" s="171" t="str">
        <f>IF(Table1[[#This Row],[Various  ]]&lt;&gt;1,IF(Table1[[#This Row],[Training Resources]]=1,1,""),"")</f>
        <v/>
      </c>
      <c r="CZ752" s="171" t="str">
        <f>IF(Table1[[#This Row],[Various  ]]&lt;&gt;1,IF(Table1[[#This Row],[Toolbox]]=1,1,""),"")</f>
        <v/>
      </c>
      <c r="DA752" s="169" t="str">
        <f>IF(Table1[[#This Row],[Various  ]]&lt;&gt;1,IF(Table1[[#This Row],[Video]]=1,1,""),"")</f>
        <v/>
      </c>
      <c r="DB752" s="169" t="str">
        <f>IF(Table1[[#This Row],[Various  ]]&lt;&gt;1,IF(Table1[[#This Row],[Case study]]=1,1,""),"")</f>
        <v/>
      </c>
      <c r="DC752" s="169" t="str">
        <f>IF(Table1[[#This Row],[Various  ]]&lt;&gt;1,IF(Table1[[#This Row],[Other   ]]=1,1,""),"")</f>
        <v/>
      </c>
      <c r="DD752" s="169" t="str">
        <f>IF(Table1[[#This Row],[Various  ]]&lt;&gt;1,IF(Table1[[#This Row],[Standards]]=1,1,""),"")</f>
        <v/>
      </c>
      <c r="DE752" s="169" t="str">
        <f>IF(Table1[[#This Row],[Various]]=1,1,IF(SUM(Table1[[#This Row],[Calculator / Software]:[Standards]])&gt;1,1,""))</f>
        <v/>
      </c>
      <c r="DF752" s="169" t="str">
        <f>IF(Table1[[#This Row],[Multiple NCC links]]&lt;&gt;1,IF(Table1[[#This Row],[Design]]=1,1,""),"")</f>
        <v/>
      </c>
      <c r="DG752" s="169" t="str">
        <f>IF(Table1[[#This Row],[Multiple NCC links]]&lt;&gt;1,IF(Table1[[#This Row],[Assessment / Verification]]=1,1,""),"")</f>
        <v/>
      </c>
      <c r="DH752" s="169" t="str">
        <f>IF(Table1[[#This Row],[Multiple NCC links]]&lt;&gt;1,IF(Table1[[#This Row],[Climate Specific ]]=1,1,""),"")</f>
        <v/>
      </c>
      <c r="DI752" s="169" t="str">
        <f>IF(Table1[[#This Row],[Multiple NCC links]]&lt;&gt;1,IF(Table1[[#This Row],[Alterations / Additions]]=1,1,""),"")</f>
        <v/>
      </c>
      <c r="DJ752" s="169" t="str">
        <f>IF(Table1[[#This Row],[Multiple NCC links]]&lt;&gt;1,IF(Table1[[#This Row],[Glazing]]=1,1,""),"")</f>
        <v/>
      </c>
      <c r="DK752" s="169" t="str">
        <f>IF(Table1[[#This Row],[Multiple NCC links]]&lt;&gt;1,IF(Table1[[#This Row],[Building Fabric / Thermal / Sealing]]=1,1,""),"")</f>
        <v/>
      </c>
      <c r="DL752" s="169" t="str">
        <f>IF(Table1[[#This Row],[Multiple NCC links]]&lt;&gt;1,IF(Table1[[#This Row],[Lighting]]=1,1,""),"")</f>
        <v/>
      </c>
      <c r="DM752" s="169" t="str">
        <f>IF(Table1[[#This Row],[Multiple NCC links]]&lt;&gt;1,IF(Table1[[#This Row],[HVAC]]=1,1,""),"")</f>
        <v/>
      </c>
      <c r="DN752" s="169" t="str">
        <f>IF(Table1[[#This Row],[Multiple NCC links]]&lt;&gt;1,IF(Table1[[#This Row],[Services]]=1,1,""),"")</f>
        <v/>
      </c>
      <c r="DO752" s="169" t="str">
        <f>IF(Table1[[#This Row],[Multiple NCC links]]&lt;&gt;1,IF(Table1[[#This Row],[Maintenance &amp; Monitoring]]=1,1,""),"")</f>
        <v/>
      </c>
      <c r="DP752" s="169" t="str">
        <f>IF(Table1[[#This Row],[Multiple NCC links]]&lt;&gt;1,IF(Table1[[#This Row],[Hand over / Operations]]=1,1,""),"")</f>
        <v/>
      </c>
      <c r="DQ752" s="169" t="str">
        <f>IF(Table1[[#This Row],[Multiple NCC links]]&lt;&gt;1,IF(Table1[[#This Row],[As built assessment]]=1,1,""),"")</f>
        <v/>
      </c>
      <c r="DR752" s="169" t="str">
        <f>IF(Table1[[#This Row],[Multiple NCC links]]&lt;&gt;1,IF(Table1[[#This Row],[Beyond compliance]]=1,1,""),"")</f>
        <v/>
      </c>
      <c r="DS752" s="169" t="str">
        <f>IF(SUM(Table1[[#This Row],[Design]:[Beyond compliance]])&gt;1,1,"")</f>
        <v/>
      </c>
      <c r="DT752" s="169" t="str">
        <f>IF(Table1[[#This Row],[Both Residential &amp; Commercial4]]&lt;&gt;1,IF(Table1[[#This Row],[Residential]]=1,1,""),"")</f>
        <v/>
      </c>
      <c r="DU752" s="169" t="str">
        <f>IF(Table1[[#This Row],[Both Residential &amp; Commercial4]]&lt;&gt;1,IF(Table1[[#This Row],[Commercial]]=1,1,""),"")</f>
        <v/>
      </c>
      <c r="DV752" s="169" t="str">
        <f>Table1[[#This Row],[Residential &amp; Commercial]]</f>
        <v/>
      </c>
      <c r="DW752" s="169"/>
    </row>
    <row r="753" spans="1:127" s="49" customFormat="1" ht="20.25" thickTop="1" thickBot="1" x14ac:dyDescent="0.35">
      <c r="A753" s="97"/>
      <c r="B753" s="97"/>
      <c r="C753" s="88"/>
      <c r="D753" s="88"/>
      <c r="E753" s="176"/>
      <c r="F753" s="176"/>
      <c r="G753" s="176"/>
      <c r="H753" s="176"/>
      <c r="I753" s="90" t="str">
        <f>IF(AND(Table1[[#This Row],[General]]=1,Table1[[#This Row],[Beginner]]=1,Table1[[#This Row],[Intermediate]]=1,Table1[[#This Row],[Advanced]]=1),1,"")</f>
        <v/>
      </c>
      <c r="J753" s="90" t="str">
        <f>CONCATENATE(IF(Table1[[#This Row],[General]]=1,"General, ",""), IF(Table1[[#This Row],[Beginner]]=1,"Beginner, ",""),IF(Table1[[#This Row],[Intermediate]]=1,"Intermediate, ",""), IF(Table1[[#This Row],[Advanced]]=1,"Advanced",""))</f>
        <v/>
      </c>
      <c r="K753" s="91"/>
      <c r="L753" s="179"/>
      <c r="M753" s="91"/>
      <c r="N753" s="91"/>
      <c r="O753" s="159"/>
      <c r="P753" s="91"/>
      <c r="Q753" s="91"/>
      <c r="R753" s="91"/>
      <c r="S75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53" s="102"/>
      <c r="U753" s="102"/>
      <c r="V753" s="240"/>
      <c r="W753" s="240"/>
      <c r="X753" s="102"/>
      <c r="Y753" s="102"/>
      <c r="Z753" s="102"/>
      <c r="AA753" s="102"/>
      <c r="AB753" s="102"/>
      <c r="AC753" s="102"/>
      <c r="AD753" s="102"/>
      <c r="AE753" s="102"/>
      <c r="AF753" s="102"/>
      <c r="AG75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53" s="103"/>
      <c r="AI753" s="103"/>
      <c r="AJ753" s="103"/>
      <c r="AK753" s="74" t="str">
        <f>CONCATENATE(IF(Table1[[#This Row],[Digital]]=1,"Digital, ",""),IF(Table1[[#This Row],[Face to Face]]=1,"Face to face, ",""),IF(Table1[[#This Row],[Blended]]=1,"Blended",""))</f>
        <v/>
      </c>
      <c r="AL753" s="99"/>
      <c r="AM753" s="104"/>
      <c r="AN753" s="130"/>
      <c r="AO753" s="94"/>
      <c r="AP753" s="182"/>
      <c r="AQ753" s="94"/>
      <c r="AR753" s="94"/>
      <c r="AS753" s="94"/>
      <c r="AT753" s="94"/>
      <c r="AU753" s="94"/>
      <c r="AV753" s="182"/>
      <c r="AW753" s="182"/>
      <c r="AX753" s="182"/>
      <c r="AY753" s="94"/>
      <c r="AZ75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5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53" s="95"/>
      <c r="BC753" s="95"/>
      <c r="BD753" s="90" t="str">
        <f>IF(AND(Table1[[#This Row],[Residential]]=1,Table1[[#This Row],[Commercial]]=1),1,"")</f>
        <v/>
      </c>
      <c r="BE753" s="90" t="str">
        <f>CONCATENATE(IF(Table1[[#This Row],[Residential]]=1,"Residential, ",""),IF(Table1[[#This Row],[Commercial]]=1,"Commercial",""))</f>
        <v/>
      </c>
      <c r="BF753" s="94"/>
      <c r="BG753" s="94"/>
      <c r="BH753" s="94"/>
      <c r="BI753" s="94"/>
      <c r="BJ753" s="94"/>
      <c r="BK753" s="94"/>
      <c r="BL753" s="94"/>
      <c r="BM753" s="182"/>
      <c r="BN753" s="94"/>
      <c r="BO75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53" s="178"/>
      <c r="BQ753" s="120"/>
      <c r="BR753" s="132"/>
      <c r="BS753" s="120"/>
      <c r="BT753" s="175"/>
      <c r="BU753" s="175"/>
      <c r="BV753" s="175"/>
      <c r="BW753" s="121"/>
      <c r="BX753" s="121"/>
      <c r="BY753" s="121"/>
      <c r="BZ753" s="227"/>
      <c r="CA75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53" s="48">
        <f>COUNTIF(Table1[[#This Row],[Validity]:[Alignment with NCC (Yes=1,No=0)]],"N/A")</f>
        <v>0</v>
      </c>
      <c r="CC753" s="48">
        <f>IF(ISERROR(Table1[[#This Row],[Total Quality Score (out of 10)]]/(4-Table1[[#This Row],[N/A Count]])),0,Table1[[#This Row],[Total Quality Score (out of 10)]]/(4-Table1[[#This Row],[N/A Count]]))</f>
        <v>0</v>
      </c>
      <c r="CD753" s="106"/>
      <c r="CE753" s="106"/>
      <c r="CF753" s="172" t="str">
        <f>IF(SUM(Table1[[#This Row],[Multiple]:[Level (all)62]])&lt;1,IF(Table1[[#This Row],[General]]=1,1,""),"")</f>
        <v/>
      </c>
      <c r="CG753" s="172" t="str">
        <f>IF(SUM(Table1[[#This Row],[Multiple]:[Level (all)62]])&lt;1,IF(Table1[[#This Row],[Beginner]]=1,1,""),"")</f>
        <v/>
      </c>
      <c r="CH753" s="171" t="str">
        <f>IF(SUM(Table1[[#This Row],[Multiple]:[Level (all)62]])&lt;1,IF(Table1[[#This Row],[Intermediate]]=1,1,""),"")</f>
        <v/>
      </c>
      <c r="CI753" s="171" t="str">
        <f>IF(SUM(Table1[[#This Row],[Multiple]:[Level (all)62]])&lt;1,IF(Table1[[#This Row],[Advanced]]=1,1,""),"")</f>
        <v/>
      </c>
      <c r="CJ753" s="171" t="str">
        <f>IF(AND(SUM(Table1[[#This Row],[General]:[Advanced]])&lt;4,SUM(Table1[[#This Row],[General]:[Advanced]])&gt;1),1,"")</f>
        <v/>
      </c>
      <c r="CK753" s="171" t="str">
        <f>Table1[[#This Row],[Level (all)]]</f>
        <v/>
      </c>
      <c r="CL753" s="171" t="str">
        <f>IF(Table1[[#This Row],[Multiple audience]]&lt;&gt;1,IF(Table1[[#This Row],[General Audience]]=1,1,""),"")</f>
        <v/>
      </c>
      <c r="CM753" s="171" t="str">
        <f>IF(Table1[[#This Row],[Multiple audience]]&lt;&gt;1,IF(Table1[[#This Row],[Planners / Designers ]]=1,1,""),"")</f>
        <v/>
      </c>
      <c r="CN753" s="171" t="str">
        <f>IF(Table1[[#This Row],[Multiple audience]]&lt;&gt;1,IF(Table1[[#This Row],[Regulatory Assessors]]=1,1,""),"")</f>
        <v/>
      </c>
      <c r="CO753" s="171" t="str">
        <f>IF(Table1[[#This Row],[Multiple audience]]&lt;&gt;1,IF(Table1[[#This Row],[Builders / Management]]=1,1,""),"")</f>
        <v/>
      </c>
      <c r="CP753" s="171" t="str">
        <f>IF(Table1[[#This Row],[Multiple audience]]&lt;&gt;1,IF(Table1[[#This Row],[Energy / Sus Assessors]]=1,1,""),"")</f>
        <v/>
      </c>
      <c r="CQ753" s="171" t="str">
        <f>IF(Table1[[#This Row],[Multiple audience]]&lt;&gt;1,IF(Table1[[#This Row],[Semi-skilled]]=1,1,""),"")</f>
        <v/>
      </c>
      <c r="CR753" s="171" t="str">
        <f>IF(Table1[[#This Row],[Multiple audience]]&lt;&gt;1,IF(Table1[[#This Row],[Trades]]=1,1,""),"")</f>
        <v/>
      </c>
      <c r="CS753" s="171" t="str">
        <f>IF(Table1[[#This Row],[Multiple audience]]&lt;&gt;1,IF(Table1[[#This Row],[Other]]=1,1,""),"")</f>
        <v/>
      </c>
      <c r="CT753" s="171" t="str">
        <f>IF(SUM(Table1[[#This Row],[General Audience]:[Other]])&gt;1,1,"")</f>
        <v/>
      </c>
      <c r="CU753" s="171" t="str">
        <f>IF(Table1[[#This Row],[Various  ]]&lt;&gt;1,IF(Table1[[#This Row],[Calculator / Software]]=1,1,""),"")</f>
        <v/>
      </c>
      <c r="CV753" s="171" t="str">
        <f>IF(Table1[[#This Row],[Various  ]]&lt;&gt;1,IF(Table1[[#This Row],[Information  ]]=1,1,""),"")</f>
        <v/>
      </c>
      <c r="CW753" s="171" t="str">
        <f>IF(Table1[[#This Row],[Various  ]]&lt;&gt;1,IF(Table1[[#This Row],[Interactive Tool]]=1,1,""),"")</f>
        <v/>
      </c>
      <c r="CX753" s="171" t="str">
        <f>IF(Table1[[#This Row],[Various  ]]&lt;&gt;1,IF(Table1[[#This Row],[Technical Specifications]]=1,1,""),"")</f>
        <v/>
      </c>
      <c r="CY753" s="171" t="str">
        <f>IF(Table1[[#This Row],[Various  ]]&lt;&gt;1,IF(Table1[[#This Row],[Training Resources]]=1,1,""),"")</f>
        <v/>
      </c>
      <c r="CZ753" s="171" t="str">
        <f>IF(Table1[[#This Row],[Various  ]]&lt;&gt;1,IF(Table1[[#This Row],[Toolbox]]=1,1,""),"")</f>
        <v/>
      </c>
      <c r="DA753" s="169" t="str">
        <f>IF(Table1[[#This Row],[Various  ]]&lt;&gt;1,IF(Table1[[#This Row],[Video]]=1,1,""),"")</f>
        <v/>
      </c>
      <c r="DB753" s="169" t="str">
        <f>IF(Table1[[#This Row],[Various  ]]&lt;&gt;1,IF(Table1[[#This Row],[Case study]]=1,1,""),"")</f>
        <v/>
      </c>
      <c r="DC753" s="169" t="str">
        <f>IF(Table1[[#This Row],[Various  ]]&lt;&gt;1,IF(Table1[[#This Row],[Other   ]]=1,1,""),"")</f>
        <v/>
      </c>
      <c r="DD753" s="169" t="str">
        <f>IF(Table1[[#This Row],[Various  ]]&lt;&gt;1,IF(Table1[[#This Row],[Standards]]=1,1,""),"")</f>
        <v/>
      </c>
      <c r="DE753" s="169" t="str">
        <f>IF(Table1[[#This Row],[Various]]=1,1,IF(SUM(Table1[[#This Row],[Calculator / Software]:[Standards]])&gt;1,1,""))</f>
        <v/>
      </c>
      <c r="DF753" s="169" t="str">
        <f>IF(Table1[[#This Row],[Multiple NCC links]]&lt;&gt;1,IF(Table1[[#This Row],[Design]]=1,1,""),"")</f>
        <v/>
      </c>
      <c r="DG753" s="169" t="str">
        <f>IF(Table1[[#This Row],[Multiple NCC links]]&lt;&gt;1,IF(Table1[[#This Row],[Assessment / Verification]]=1,1,""),"")</f>
        <v/>
      </c>
      <c r="DH753" s="169" t="str">
        <f>IF(Table1[[#This Row],[Multiple NCC links]]&lt;&gt;1,IF(Table1[[#This Row],[Climate Specific ]]=1,1,""),"")</f>
        <v/>
      </c>
      <c r="DI753" s="169" t="str">
        <f>IF(Table1[[#This Row],[Multiple NCC links]]&lt;&gt;1,IF(Table1[[#This Row],[Alterations / Additions]]=1,1,""),"")</f>
        <v/>
      </c>
      <c r="DJ753" s="169" t="str">
        <f>IF(Table1[[#This Row],[Multiple NCC links]]&lt;&gt;1,IF(Table1[[#This Row],[Glazing]]=1,1,""),"")</f>
        <v/>
      </c>
      <c r="DK753" s="169" t="str">
        <f>IF(Table1[[#This Row],[Multiple NCC links]]&lt;&gt;1,IF(Table1[[#This Row],[Building Fabric / Thermal / Sealing]]=1,1,""),"")</f>
        <v/>
      </c>
      <c r="DL753" s="169" t="str">
        <f>IF(Table1[[#This Row],[Multiple NCC links]]&lt;&gt;1,IF(Table1[[#This Row],[Lighting]]=1,1,""),"")</f>
        <v/>
      </c>
      <c r="DM753" s="169" t="str">
        <f>IF(Table1[[#This Row],[Multiple NCC links]]&lt;&gt;1,IF(Table1[[#This Row],[HVAC]]=1,1,""),"")</f>
        <v/>
      </c>
      <c r="DN753" s="169" t="str">
        <f>IF(Table1[[#This Row],[Multiple NCC links]]&lt;&gt;1,IF(Table1[[#This Row],[Services]]=1,1,""),"")</f>
        <v/>
      </c>
      <c r="DO753" s="169" t="str">
        <f>IF(Table1[[#This Row],[Multiple NCC links]]&lt;&gt;1,IF(Table1[[#This Row],[Maintenance &amp; Monitoring]]=1,1,""),"")</f>
        <v/>
      </c>
      <c r="DP753" s="169" t="str">
        <f>IF(Table1[[#This Row],[Multiple NCC links]]&lt;&gt;1,IF(Table1[[#This Row],[Hand over / Operations]]=1,1,""),"")</f>
        <v/>
      </c>
      <c r="DQ753" s="169" t="str">
        <f>IF(Table1[[#This Row],[Multiple NCC links]]&lt;&gt;1,IF(Table1[[#This Row],[As built assessment]]=1,1,""),"")</f>
        <v/>
      </c>
      <c r="DR753" s="169" t="str">
        <f>IF(Table1[[#This Row],[Multiple NCC links]]&lt;&gt;1,IF(Table1[[#This Row],[Beyond compliance]]=1,1,""),"")</f>
        <v/>
      </c>
      <c r="DS753" s="169" t="str">
        <f>IF(SUM(Table1[[#This Row],[Design]:[Beyond compliance]])&gt;1,1,"")</f>
        <v/>
      </c>
      <c r="DT753" s="169" t="str">
        <f>IF(Table1[[#This Row],[Both Residential &amp; Commercial4]]&lt;&gt;1,IF(Table1[[#This Row],[Residential]]=1,1,""),"")</f>
        <v/>
      </c>
      <c r="DU753" s="169" t="str">
        <f>IF(Table1[[#This Row],[Both Residential &amp; Commercial4]]&lt;&gt;1,IF(Table1[[#This Row],[Commercial]]=1,1,""),"")</f>
        <v/>
      </c>
      <c r="DV753" s="169" t="str">
        <f>Table1[[#This Row],[Residential &amp; Commercial]]</f>
        <v/>
      </c>
      <c r="DW753" s="169"/>
    </row>
    <row r="754" spans="1:127" s="49" customFormat="1" ht="20.25" thickTop="1" thickBot="1" x14ac:dyDescent="0.35">
      <c r="A754" s="97"/>
      <c r="B754" s="97"/>
      <c r="C754" s="88"/>
      <c r="D754" s="88"/>
      <c r="E754" s="176"/>
      <c r="F754" s="176"/>
      <c r="G754" s="176"/>
      <c r="H754" s="176"/>
      <c r="I754" s="90" t="str">
        <f>IF(AND(Table1[[#This Row],[General]]=1,Table1[[#This Row],[Beginner]]=1,Table1[[#This Row],[Intermediate]]=1,Table1[[#This Row],[Advanced]]=1),1,"")</f>
        <v/>
      </c>
      <c r="J754" s="90" t="str">
        <f>CONCATENATE(IF(Table1[[#This Row],[General]]=1,"General, ",""), IF(Table1[[#This Row],[Beginner]]=1,"Beginner, ",""),IF(Table1[[#This Row],[Intermediate]]=1,"Intermediate, ",""), IF(Table1[[#This Row],[Advanced]]=1,"Advanced",""))</f>
        <v/>
      </c>
      <c r="K754" s="91"/>
      <c r="L754" s="179"/>
      <c r="M754" s="91"/>
      <c r="N754" s="91"/>
      <c r="O754" s="159"/>
      <c r="P754" s="91"/>
      <c r="Q754" s="91"/>
      <c r="R754" s="91"/>
      <c r="S75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54" s="102"/>
      <c r="U754" s="102"/>
      <c r="V754" s="240"/>
      <c r="W754" s="240"/>
      <c r="X754" s="102"/>
      <c r="Y754" s="102"/>
      <c r="Z754" s="102"/>
      <c r="AA754" s="102"/>
      <c r="AB754" s="102"/>
      <c r="AC754" s="102"/>
      <c r="AD754" s="102"/>
      <c r="AE754" s="102"/>
      <c r="AF754" s="102"/>
      <c r="AG75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54" s="103"/>
      <c r="AI754" s="103"/>
      <c r="AJ754" s="103"/>
      <c r="AK754" s="74" t="str">
        <f>CONCATENATE(IF(Table1[[#This Row],[Digital]]=1,"Digital, ",""),IF(Table1[[#This Row],[Face to Face]]=1,"Face to face, ",""),IF(Table1[[#This Row],[Blended]]=1,"Blended",""))</f>
        <v/>
      </c>
      <c r="AL754" s="99"/>
      <c r="AM754" s="104"/>
      <c r="AN754" s="130"/>
      <c r="AO754" s="94"/>
      <c r="AP754" s="182"/>
      <c r="AQ754" s="94"/>
      <c r="AR754" s="94"/>
      <c r="AS754" s="94"/>
      <c r="AT754" s="94"/>
      <c r="AU754" s="94"/>
      <c r="AV754" s="182"/>
      <c r="AW754" s="182"/>
      <c r="AX754" s="182"/>
      <c r="AY754" s="94"/>
      <c r="AZ75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5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54" s="95"/>
      <c r="BC754" s="95"/>
      <c r="BD754" s="90" t="str">
        <f>IF(AND(Table1[[#This Row],[Residential]]=1,Table1[[#This Row],[Commercial]]=1),1,"")</f>
        <v/>
      </c>
      <c r="BE754" s="90" t="str">
        <f>CONCATENATE(IF(Table1[[#This Row],[Residential]]=1,"Residential, ",""),IF(Table1[[#This Row],[Commercial]]=1,"Commercial",""))</f>
        <v/>
      </c>
      <c r="BF754" s="94"/>
      <c r="BG754" s="94"/>
      <c r="BH754" s="94"/>
      <c r="BI754" s="94"/>
      <c r="BJ754" s="94"/>
      <c r="BK754" s="94"/>
      <c r="BL754" s="94"/>
      <c r="BM754" s="182"/>
      <c r="BN754" s="94"/>
      <c r="BO75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54" s="178"/>
      <c r="BQ754" s="120"/>
      <c r="BR754" s="132"/>
      <c r="BS754" s="120"/>
      <c r="BT754" s="175"/>
      <c r="BU754" s="175"/>
      <c r="BV754" s="175"/>
      <c r="BW754" s="121"/>
      <c r="BX754" s="121"/>
      <c r="BY754" s="121"/>
      <c r="BZ754" s="227"/>
      <c r="CA75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54" s="48">
        <f>COUNTIF(Table1[[#This Row],[Validity]:[Alignment with NCC (Yes=1,No=0)]],"N/A")</f>
        <v>0</v>
      </c>
      <c r="CC754" s="48">
        <f>IF(ISERROR(Table1[[#This Row],[Total Quality Score (out of 10)]]/(4-Table1[[#This Row],[N/A Count]])),0,Table1[[#This Row],[Total Quality Score (out of 10)]]/(4-Table1[[#This Row],[N/A Count]]))</f>
        <v>0</v>
      </c>
      <c r="CD754" s="106"/>
      <c r="CE754" s="106"/>
      <c r="CF754" s="172" t="str">
        <f>IF(SUM(Table1[[#This Row],[Multiple]:[Level (all)62]])&lt;1,IF(Table1[[#This Row],[General]]=1,1,""),"")</f>
        <v/>
      </c>
      <c r="CG754" s="172" t="str">
        <f>IF(SUM(Table1[[#This Row],[Multiple]:[Level (all)62]])&lt;1,IF(Table1[[#This Row],[Beginner]]=1,1,""),"")</f>
        <v/>
      </c>
      <c r="CH754" s="171" t="str">
        <f>IF(SUM(Table1[[#This Row],[Multiple]:[Level (all)62]])&lt;1,IF(Table1[[#This Row],[Intermediate]]=1,1,""),"")</f>
        <v/>
      </c>
      <c r="CI754" s="171" t="str">
        <f>IF(SUM(Table1[[#This Row],[Multiple]:[Level (all)62]])&lt;1,IF(Table1[[#This Row],[Advanced]]=1,1,""),"")</f>
        <v/>
      </c>
      <c r="CJ754" s="171" t="str">
        <f>IF(AND(SUM(Table1[[#This Row],[General]:[Advanced]])&lt;4,SUM(Table1[[#This Row],[General]:[Advanced]])&gt;1),1,"")</f>
        <v/>
      </c>
      <c r="CK754" s="171" t="str">
        <f>Table1[[#This Row],[Level (all)]]</f>
        <v/>
      </c>
      <c r="CL754" s="171" t="str">
        <f>IF(Table1[[#This Row],[Multiple audience]]&lt;&gt;1,IF(Table1[[#This Row],[General Audience]]=1,1,""),"")</f>
        <v/>
      </c>
      <c r="CM754" s="171" t="str">
        <f>IF(Table1[[#This Row],[Multiple audience]]&lt;&gt;1,IF(Table1[[#This Row],[Planners / Designers ]]=1,1,""),"")</f>
        <v/>
      </c>
      <c r="CN754" s="171" t="str">
        <f>IF(Table1[[#This Row],[Multiple audience]]&lt;&gt;1,IF(Table1[[#This Row],[Regulatory Assessors]]=1,1,""),"")</f>
        <v/>
      </c>
      <c r="CO754" s="171" t="str">
        <f>IF(Table1[[#This Row],[Multiple audience]]&lt;&gt;1,IF(Table1[[#This Row],[Builders / Management]]=1,1,""),"")</f>
        <v/>
      </c>
      <c r="CP754" s="171" t="str">
        <f>IF(Table1[[#This Row],[Multiple audience]]&lt;&gt;1,IF(Table1[[#This Row],[Energy / Sus Assessors]]=1,1,""),"")</f>
        <v/>
      </c>
      <c r="CQ754" s="171" t="str">
        <f>IF(Table1[[#This Row],[Multiple audience]]&lt;&gt;1,IF(Table1[[#This Row],[Semi-skilled]]=1,1,""),"")</f>
        <v/>
      </c>
      <c r="CR754" s="171" t="str">
        <f>IF(Table1[[#This Row],[Multiple audience]]&lt;&gt;1,IF(Table1[[#This Row],[Trades]]=1,1,""),"")</f>
        <v/>
      </c>
      <c r="CS754" s="171" t="str">
        <f>IF(Table1[[#This Row],[Multiple audience]]&lt;&gt;1,IF(Table1[[#This Row],[Other]]=1,1,""),"")</f>
        <v/>
      </c>
      <c r="CT754" s="171" t="str">
        <f>IF(SUM(Table1[[#This Row],[General Audience]:[Other]])&gt;1,1,"")</f>
        <v/>
      </c>
      <c r="CU754" s="171" t="str">
        <f>IF(Table1[[#This Row],[Various  ]]&lt;&gt;1,IF(Table1[[#This Row],[Calculator / Software]]=1,1,""),"")</f>
        <v/>
      </c>
      <c r="CV754" s="171" t="str">
        <f>IF(Table1[[#This Row],[Various  ]]&lt;&gt;1,IF(Table1[[#This Row],[Information  ]]=1,1,""),"")</f>
        <v/>
      </c>
      <c r="CW754" s="171" t="str">
        <f>IF(Table1[[#This Row],[Various  ]]&lt;&gt;1,IF(Table1[[#This Row],[Interactive Tool]]=1,1,""),"")</f>
        <v/>
      </c>
      <c r="CX754" s="171" t="str">
        <f>IF(Table1[[#This Row],[Various  ]]&lt;&gt;1,IF(Table1[[#This Row],[Technical Specifications]]=1,1,""),"")</f>
        <v/>
      </c>
      <c r="CY754" s="171" t="str">
        <f>IF(Table1[[#This Row],[Various  ]]&lt;&gt;1,IF(Table1[[#This Row],[Training Resources]]=1,1,""),"")</f>
        <v/>
      </c>
      <c r="CZ754" s="171" t="str">
        <f>IF(Table1[[#This Row],[Various  ]]&lt;&gt;1,IF(Table1[[#This Row],[Toolbox]]=1,1,""),"")</f>
        <v/>
      </c>
      <c r="DA754" s="169" t="str">
        <f>IF(Table1[[#This Row],[Various  ]]&lt;&gt;1,IF(Table1[[#This Row],[Video]]=1,1,""),"")</f>
        <v/>
      </c>
      <c r="DB754" s="169" t="str">
        <f>IF(Table1[[#This Row],[Various  ]]&lt;&gt;1,IF(Table1[[#This Row],[Case study]]=1,1,""),"")</f>
        <v/>
      </c>
      <c r="DC754" s="169" t="str">
        <f>IF(Table1[[#This Row],[Various  ]]&lt;&gt;1,IF(Table1[[#This Row],[Other   ]]=1,1,""),"")</f>
        <v/>
      </c>
      <c r="DD754" s="169" t="str">
        <f>IF(Table1[[#This Row],[Various  ]]&lt;&gt;1,IF(Table1[[#This Row],[Standards]]=1,1,""),"")</f>
        <v/>
      </c>
      <c r="DE754" s="169" t="str">
        <f>IF(Table1[[#This Row],[Various]]=1,1,IF(SUM(Table1[[#This Row],[Calculator / Software]:[Standards]])&gt;1,1,""))</f>
        <v/>
      </c>
      <c r="DF754" s="169" t="str">
        <f>IF(Table1[[#This Row],[Multiple NCC links]]&lt;&gt;1,IF(Table1[[#This Row],[Design]]=1,1,""),"")</f>
        <v/>
      </c>
      <c r="DG754" s="169" t="str">
        <f>IF(Table1[[#This Row],[Multiple NCC links]]&lt;&gt;1,IF(Table1[[#This Row],[Assessment / Verification]]=1,1,""),"")</f>
        <v/>
      </c>
      <c r="DH754" s="169" t="str">
        <f>IF(Table1[[#This Row],[Multiple NCC links]]&lt;&gt;1,IF(Table1[[#This Row],[Climate Specific ]]=1,1,""),"")</f>
        <v/>
      </c>
      <c r="DI754" s="169" t="str">
        <f>IF(Table1[[#This Row],[Multiple NCC links]]&lt;&gt;1,IF(Table1[[#This Row],[Alterations / Additions]]=1,1,""),"")</f>
        <v/>
      </c>
      <c r="DJ754" s="169" t="str">
        <f>IF(Table1[[#This Row],[Multiple NCC links]]&lt;&gt;1,IF(Table1[[#This Row],[Glazing]]=1,1,""),"")</f>
        <v/>
      </c>
      <c r="DK754" s="169" t="str">
        <f>IF(Table1[[#This Row],[Multiple NCC links]]&lt;&gt;1,IF(Table1[[#This Row],[Building Fabric / Thermal / Sealing]]=1,1,""),"")</f>
        <v/>
      </c>
      <c r="DL754" s="169" t="str">
        <f>IF(Table1[[#This Row],[Multiple NCC links]]&lt;&gt;1,IF(Table1[[#This Row],[Lighting]]=1,1,""),"")</f>
        <v/>
      </c>
      <c r="DM754" s="169" t="str">
        <f>IF(Table1[[#This Row],[Multiple NCC links]]&lt;&gt;1,IF(Table1[[#This Row],[HVAC]]=1,1,""),"")</f>
        <v/>
      </c>
      <c r="DN754" s="169" t="str">
        <f>IF(Table1[[#This Row],[Multiple NCC links]]&lt;&gt;1,IF(Table1[[#This Row],[Services]]=1,1,""),"")</f>
        <v/>
      </c>
      <c r="DO754" s="169" t="str">
        <f>IF(Table1[[#This Row],[Multiple NCC links]]&lt;&gt;1,IF(Table1[[#This Row],[Maintenance &amp; Monitoring]]=1,1,""),"")</f>
        <v/>
      </c>
      <c r="DP754" s="169" t="str">
        <f>IF(Table1[[#This Row],[Multiple NCC links]]&lt;&gt;1,IF(Table1[[#This Row],[Hand over / Operations]]=1,1,""),"")</f>
        <v/>
      </c>
      <c r="DQ754" s="169" t="str">
        <f>IF(Table1[[#This Row],[Multiple NCC links]]&lt;&gt;1,IF(Table1[[#This Row],[As built assessment]]=1,1,""),"")</f>
        <v/>
      </c>
      <c r="DR754" s="169" t="str">
        <f>IF(Table1[[#This Row],[Multiple NCC links]]&lt;&gt;1,IF(Table1[[#This Row],[Beyond compliance]]=1,1,""),"")</f>
        <v/>
      </c>
      <c r="DS754" s="169" t="str">
        <f>IF(SUM(Table1[[#This Row],[Design]:[Beyond compliance]])&gt;1,1,"")</f>
        <v/>
      </c>
      <c r="DT754" s="169" t="str">
        <f>IF(Table1[[#This Row],[Both Residential &amp; Commercial4]]&lt;&gt;1,IF(Table1[[#This Row],[Residential]]=1,1,""),"")</f>
        <v/>
      </c>
      <c r="DU754" s="169" t="str">
        <f>IF(Table1[[#This Row],[Both Residential &amp; Commercial4]]&lt;&gt;1,IF(Table1[[#This Row],[Commercial]]=1,1,""),"")</f>
        <v/>
      </c>
      <c r="DV754" s="169" t="str">
        <f>Table1[[#This Row],[Residential &amp; Commercial]]</f>
        <v/>
      </c>
      <c r="DW754" s="169"/>
    </row>
    <row r="755" spans="1:127" s="49" customFormat="1" ht="20.25" thickTop="1" thickBot="1" x14ac:dyDescent="0.35">
      <c r="A755" s="97"/>
      <c r="B755" s="97"/>
      <c r="C755" s="88"/>
      <c r="D755" s="88"/>
      <c r="E755" s="176"/>
      <c r="F755" s="176"/>
      <c r="G755" s="176"/>
      <c r="H755" s="176"/>
      <c r="I755" s="90" t="str">
        <f>IF(AND(Table1[[#This Row],[General]]=1,Table1[[#This Row],[Beginner]]=1,Table1[[#This Row],[Intermediate]]=1,Table1[[#This Row],[Advanced]]=1),1,"")</f>
        <v/>
      </c>
      <c r="J755" s="90" t="str">
        <f>CONCATENATE(IF(Table1[[#This Row],[General]]=1,"General, ",""), IF(Table1[[#This Row],[Beginner]]=1,"Beginner, ",""),IF(Table1[[#This Row],[Intermediate]]=1,"Intermediate, ",""), IF(Table1[[#This Row],[Advanced]]=1,"Advanced",""))</f>
        <v/>
      </c>
      <c r="K755" s="91"/>
      <c r="L755" s="179"/>
      <c r="M755" s="91"/>
      <c r="N755" s="91"/>
      <c r="O755" s="159"/>
      <c r="P755" s="91"/>
      <c r="Q755" s="91"/>
      <c r="R755" s="91"/>
      <c r="S75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55" s="102"/>
      <c r="U755" s="102"/>
      <c r="V755" s="240"/>
      <c r="W755" s="240"/>
      <c r="X755" s="102"/>
      <c r="Y755" s="102"/>
      <c r="Z755" s="102"/>
      <c r="AA755" s="102"/>
      <c r="AB755" s="102"/>
      <c r="AC755" s="102"/>
      <c r="AD755" s="102"/>
      <c r="AE755" s="102"/>
      <c r="AF755" s="102"/>
      <c r="AG75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55" s="103"/>
      <c r="AI755" s="103"/>
      <c r="AJ755" s="103"/>
      <c r="AK755" s="74" t="str">
        <f>CONCATENATE(IF(Table1[[#This Row],[Digital]]=1,"Digital, ",""),IF(Table1[[#This Row],[Face to Face]]=1,"Face to face, ",""),IF(Table1[[#This Row],[Blended]]=1,"Blended",""))</f>
        <v/>
      </c>
      <c r="AL755" s="99"/>
      <c r="AM755" s="104"/>
      <c r="AN755" s="130"/>
      <c r="AO755" s="94"/>
      <c r="AP755" s="182"/>
      <c r="AQ755" s="94"/>
      <c r="AR755" s="94"/>
      <c r="AS755" s="94"/>
      <c r="AT755" s="94"/>
      <c r="AU755" s="94"/>
      <c r="AV755" s="182"/>
      <c r="AW755" s="182"/>
      <c r="AX755" s="182"/>
      <c r="AY755" s="94"/>
      <c r="AZ75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5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55" s="95"/>
      <c r="BC755" s="95"/>
      <c r="BD755" s="90" t="str">
        <f>IF(AND(Table1[[#This Row],[Residential]]=1,Table1[[#This Row],[Commercial]]=1),1,"")</f>
        <v/>
      </c>
      <c r="BE755" s="90" t="str">
        <f>CONCATENATE(IF(Table1[[#This Row],[Residential]]=1,"Residential, ",""),IF(Table1[[#This Row],[Commercial]]=1,"Commercial",""))</f>
        <v/>
      </c>
      <c r="BF755" s="94"/>
      <c r="BG755" s="94"/>
      <c r="BH755" s="94"/>
      <c r="BI755" s="94"/>
      <c r="BJ755" s="94"/>
      <c r="BK755" s="94"/>
      <c r="BL755" s="94"/>
      <c r="BM755" s="182"/>
      <c r="BN755" s="94"/>
      <c r="BO75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55" s="178"/>
      <c r="BQ755" s="120"/>
      <c r="BR755" s="132"/>
      <c r="BS755" s="120"/>
      <c r="BT755" s="175"/>
      <c r="BU755" s="175"/>
      <c r="BV755" s="175"/>
      <c r="BW755" s="121"/>
      <c r="BX755" s="121"/>
      <c r="BY755" s="121"/>
      <c r="BZ755" s="227"/>
      <c r="CA75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55" s="48">
        <f>COUNTIF(Table1[[#This Row],[Validity]:[Alignment with NCC (Yes=1,No=0)]],"N/A")</f>
        <v>0</v>
      </c>
      <c r="CC755" s="48">
        <f>IF(ISERROR(Table1[[#This Row],[Total Quality Score (out of 10)]]/(4-Table1[[#This Row],[N/A Count]])),0,Table1[[#This Row],[Total Quality Score (out of 10)]]/(4-Table1[[#This Row],[N/A Count]]))</f>
        <v>0</v>
      </c>
      <c r="CD755" s="106"/>
      <c r="CE755" s="106"/>
      <c r="CF755" s="172" t="str">
        <f>IF(SUM(Table1[[#This Row],[Multiple]:[Level (all)62]])&lt;1,IF(Table1[[#This Row],[General]]=1,1,""),"")</f>
        <v/>
      </c>
      <c r="CG755" s="172" t="str">
        <f>IF(SUM(Table1[[#This Row],[Multiple]:[Level (all)62]])&lt;1,IF(Table1[[#This Row],[Beginner]]=1,1,""),"")</f>
        <v/>
      </c>
      <c r="CH755" s="171" t="str">
        <f>IF(SUM(Table1[[#This Row],[Multiple]:[Level (all)62]])&lt;1,IF(Table1[[#This Row],[Intermediate]]=1,1,""),"")</f>
        <v/>
      </c>
      <c r="CI755" s="171" t="str">
        <f>IF(SUM(Table1[[#This Row],[Multiple]:[Level (all)62]])&lt;1,IF(Table1[[#This Row],[Advanced]]=1,1,""),"")</f>
        <v/>
      </c>
      <c r="CJ755" s="171" t="str">
        <f>IF(AND(SUM(Table1[[#This Row],[General]:[Advanced]])&lt;4,SUM(Table1[[#This Row],[General]:[Advanced]])&gt;1),1,"")</f>
        <v/>
      </c>
      <c r="CK755" s="171" t="str">
        <f>Table1[[#This Row],[Level (all)]]</f>
        <v/>
      </c>
      <c r="CL755" s="171" t="str">
        <f>IF(Table1[[#This Row],[Multiple audience]]&lt;&gt;1,IF(Table1[[#This Row],[General Audience]]=1,1,""),"")</f>
        <v/>
      </c>
      <c r="CM755" s="171" t="str">
        <f>IF(Table1[[#This Row],[Multiple audience]]&lt;&gt;1,IF(Table1[[#This Row],[Planners / Designers ]]=1,1,""),"")</f>
        <v/>
      </c>
      <c r="CN755" s="171" t="str">
        <f>IF(Table1[[#This Row],[Multiple audience]]&lt;&gt;1,IF(Table1[[#This Row],[Regulatory Assessors]]=1,1,""),"")</f>
        <v/>
      </c>
      <c r="CO755" s="171" t="str">
        <f>IF(Table1[[#This Row],[Multiple audience]]&lt;&gt;1,IF(Table1[[#This Row],[Builders / Management]]=1,1,""),"")</f>
        <v/>
      </c>
      <c r="CP755" s="171" t="str">
        <f>IF(Table1[[#This Row],[Multiple audience]]&lt;&gt;1,IF(Table1[[#This Row],[Energy / Sus Assessors]]=1,1,""),"")</f>
        <v/>
      </c>
      <c r="CQ755" s="171" t="str">
        <f>IF(Table1[[#This Row],[Multiple audience]]&lt;&gt;1,IF(Table1[[#This Row],[Semi-skilled]]=1,1,""),"")</f>
        <v/>
      </c>
      <c r="CR755" s="171" t="str">
        <f>IF(Table1[[#This Row],[Multiple audience]]&lt;&gt;1,IF(Table1[[#This Row],[Trades]]=1,1,""),"")</f>
        <v/>
      </c>
      <c r="CS755" s="171" t="str">
        <f>IF(Table1[[#This Row],[Multiple audience]]&lt;&gt;1,IF(Table1[[#This Row],[Other]]=1,1,""),"")</f>
        <v/>
      </c>
      <c r="CT755" s="171" t="str">
        <f>IF(SUM(Table1[[#This Row],[General Audience]:[Other]])&gt;1,1,"")</f>
        <v/>
      </c>
      <c r="CU755" s="171" t="str">
        <f>IF(Table1[[#This Row],[Various  ]]&lt;&gt;1,IF(Table1[[#This Row],[Calculator / Software]]=1,1,""),"")</f>
        <v/>
      </c>
      <c r="CV755" s="171" t="str">
        <f>IF(Table1[[#This Row],[Various  ]]&lt;&gt;1,IF(Table1[[#This Row],[Information  ]]=1,1,""),"")</f>
        <v/>
      </c>
      <c r="CW755" s="171" t="str">
        <f>IF(Table1[[#This Row],[Various  ]]&lt;&gt;1,IF(Table1[[#This Row],[Interactive Tool]]=1,1,""),"")</f>
        <v/>
      </c>
      <c r="CX755" s="171" t="str">
        <f>IF(Table1[[#This Row],[Various  ]]&lt;&gt;1,IF(Table1[[#This Row],[Technical Specifications]]=1,1,""),"")</f>
        <v/>
      </c>
      <c r="CY755" s="171" t="str">
        <f>IF(Table1[[#This Row],[Various  ]]&lt;&gt;1,IF(Table1[[#This Row],[Training Resources]]=1,1,""),"")</f>
        <v/>
      </c>
      <c r="CZ755" s="171" t="str">
        <f>IF(Table1[[#This Row],[Various  ]]&lt;&gt;1,IF(Table1[[#This Row],[Toolbox]]=1,1,""),"")</f>
        <v/>
      </c>
      <c r="DA755" s="169" t="str">
        <f>IF(Table1[[#This Row],[Various  ]]&lt;&gt;1,IF(Table1[[#This Row],[Video]]=1,1,""),"")</f>
        <v/>
      </c>
      <c r="DB755" s="169" t="str">
        <f>IF(Table1[[#This Row],[Various  ]]&lt;&gt;1,IF(Table1[[#This Row],[Case study]]=1,1,""),"")</f>
        <v/>
      </c>
      <c r="DC755" s="169" t="str">
        <f>IF(Table1[[#This Row],[Various  ]]&lt;&gt;1,IF(Table1[[#This Row],[Other   ]]=1,1,""),"")</f>
        <v/>
      </c>
      <c r="DD755" s="169" t="str">
        <f>IF(Table1[[#This Row],[Various  ]]&lt;&gt;1,IF(Table1[[#This Row],[Standards]]=1,1,""),"")</f>
        <v/>
      </c>
      <c r="DE755" s="169" t="str">
        <f>IF(Table1[[#This Row],[Various]]=1,1,IF(SUM(Table1[[#This Row],[Calculator / Software]:[Standards]])&gt;1,1,""))</f>
        <v/>
      </c>
      <c r="DF755" s="169" t="str">
        <f>IF(Table1[[#This Row],[Multiple NCC links]]&lt;&gt;1,IF(Table1[[#This Row],[Design]]=1,1,""),"")</f>
        <v/>
      </c>
      <c r="DG755" s="169" t="str">
        <f>IF(Table1[[#This Row],[Multiple NCC links]]&lt;&gt;1,IF(Table1[[#This Row],[Assessment / Verification]]=1,1,""),"")</f>
        <v/>
      </c>
      <c r="DH755" s="169" t="str">
        <f>IF(Table1[[#This Row],[Multiple NCC links]]&lt;&gt;1,IF(Table1[[#This Row],[Climate Specific ]]=1,1,""),"")</f>
        <v/>
      </c>
      <c r="DI755" s="169" t="str">
        <f>IF(Table1[[#This Row],[Multiple NCC links]]&lt;&gt;1,IF(Table1[[#This Row],[Alterations / Additions]]=1,1,""),"")</f>
        <v/>
      </c>
      <c r="DJ755" s="169" t="str">
        <f>IF(Table1[[#This Row],[Multiple NCC links]]&lt;&gt;1,IF(Table1[[#This Row],[Glazing]]=1,1,""),"")</f>
        <v/>
      </c>
      <c r="DK755" s="169" t="str">
        <f>IF(Table1[[#This Row],[Multiple NCC links]]&lt;&gt;1,IF(Table1[[#This Row],[Building Fabric / Thermal / Sealing]]=1,1,""),"")</f>
        <v/>
      </c>
      <c r="DL755" s="169" t="str">
        <f>IF(Table1[[#This Row],[Multiple NCC links]]&lt;&gt;1,IF(Table1[[#This Row],[Lighting]]=1,1,""),"")</f>
        <v/>
      </c>
      <c r="DM755" s="169" t="str">
        <f>IF(Table1[[#This Row],[Multiple NCC links]]&lt;&gt;1,IF(Table1[[#This Row],[HVAC]]=1,1,""),"")</f>
        <v/>
      </c>
      <c r="DN755" s="169" t="str">
        <f>IF(Table1[[#This Row],[Multiple NCC links]]&lt;&gt;1,IF(Table1[[#This Row],[Services]]=1,1,""),"")</f>
        <v/>
      </c>
      <c r="DO755" s="169" t="str">
        <f>IF(Table1[[#This Row],[Multiple NCC links]]&lt;&gt;1,IF(Table1[[#This Row],[Maintenance &amp; Monitoring]]=1,1,""),"")</f>
        <v/>
      </c>
      <c r="DP755" s="169" t="str">
        <f>IF(Table1[[#This Row],[Multiple NCC links]]&lt;&gt;1,IF(Table1[[#This Row],[Hand over / Operations]]=1,1,""),"")</f>
        <v/>
      </c>
      <c r="DQ755" s="169" t="str">
        <f>IF(Table1[[#This Row],[Multiple NCC links]]&lt;&gt;1,IF(Table1[[#This Row],[As built assessment]]=1,1,""),"")</f>
        <v/>
      </c>
      <c r="DR755" s="169" t="str">
        <f>IF(Table1[[#This Row],[Multiple NCC links]]&lt;&gt;1,IF(Table1[[#This Row],[Beyond compliance]]=1,1,""),"")</f>
        <v/>
      </c>
      <c r="DS755" s="169" t="str">
        <f>IF(SUM(Table1[[#This Row],[Design]:[Beyond compliance]])&gt;1,1,"")</f>
        <v/>
      </c>
      <c r="DT755" s="169" t="str">
        <f>IF(Table1[[#This Row],[Both Residential &amp; Commercial4]]&lt;&gt;1,IF(Table1[[#This Row],[Residential]]=1,1,""),"")</f>
        <v/>
      </c>
      <c r="DU755" s="169" t="str">
        <f>IF(Table1[[#This Row],[Both Residential &amp; Commercial4]]&lt;&gt;1,IF(Table1[[#This Row],[Commercial]]=1,1,""),"")</f>
        <v/>
      </c>
      <c r="DV755" s="169" t="str">
        <f>Table1[[#This Row],[Residential &amp; Commercial]]</f>
        <v/>
      </c>
      <c r="DW755" s="169"/>
    </row>
    <row r="756" spans="1:127" s="49" customFormat="1" ht="20.25" thickTop="1" thickBot="1" x14ac:dyDescent="0.35">
      <c r="A756" s="97"/>
      <c r="B756" s="97"/>
      <c r="C756" s="88"/>
      <c r="D756" s="88"/>
      <c r="E756" s="176"/>
      <c r="F756" s="176"/>
      <c r="G756" s="176"/>
      <c r="H756" s="176"/>
      <c r="I756" s="90" t="str">
        <f>IF(AND(Table1[[#This Row],[General]]=1,Table1[[#This Row],[Beginner]]=1,Table1[[#This Row],[Intermediate]]=1,Table1[[#This Row],[Advanced]]=1),1,"")</f>
        <v/>
      </c>
      <c r="J756" s="90" t="str">
        <f>CONCATENATE(IF(Table1[[#This Row],[General]]=1,"General, ",""), IF(Table1[[#This Row],[Beginner]]=1,"Beginner, ",""),IF(Table1[[#This Row],[Intermediate]]=1,"Intermediate, ",""), IF(Table1[[#This Row],[Advanced]]=1,"Advanced",""))</f>
        <v/>
      </c>
      <c r="K756" s="91"/>
      <c r="L756" s="179"/>
      <c r="M756" s="91"/>
      <c r="N756" s="91"/>
      <c r="O756" s="159"/>
      <c r="P756" s="91"/>
      <c r="Q756" s="91"/>
      <c r="R756" s="91"/>
      <c r="S75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56" s="102"/>
      <c r="U756" s="102"/>
      <c r="V756" s="240"/>
      <c r="W756" s="240"/>
      <c r="X756" s="102"/>
      <c r="Y756" s="102"/>
      <c r="Z756" s="102"/>
      <c r="AA756" s="102"/>
      <c r="AB756" s="102"/>
      <c r="AC756" s="102"/>
      <c r="AD756" s="102"/>
      <c r="AE756" s="102"/>
      <c r="AF756" s="102"/>
      <c r="AG75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56" s="103"/>
      <c r="AI756" s="103"/>
      <c r="AJ756" s="103"/>
      <c r="AK756" s="74" t="str">
        <f>CONCATENATE(IF(Table1[[#This Row],[Digital]]=1,"Digital, ",""),IF(Table1[[#This Row],[Face to Face]]=1,"Face to face, ",""),IF(Table1[[#This Row],[Blended]]=1,"Blended",""))</f>
        <v/>
      </c>
      <c r="AL756" s="99"/>
      <c r="AM756" s="104"/>
      <c r="AN756" s="130"/>
      <c r="AO756" s="94"/>
      <c r="AP756" s="182"/>
      <c r="AQ756" s="94"/>
      <c r="AR756" s="94"/>
      <c r="AS756" s="94"/>
      <c r="AT756" s="94"/>
      <c r="AU756" s="94"/>
      <c r="AV756" s="182"/>
      <c r="AW756" s="182"/>
      <c r="AX756" s="182"/>
      <c r="AY756" s="94"/>
      <c r="AZ75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5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56" s="95"/>
      <c r="BC756" s="95"/>
      <c r="BD756" s="90" t="str">
        <f>IF(AND(Table1[[#This Row],[Residential]]=1,Table1[[#This Row],[Commercial]]=1),1,"")</f>
        <v/>
      </c>
      <c r="BE756" s="90" t="str">
        <f>CONCATENATE(IF(Table1[[#This Row],[Residential]]=1,"Residential, ",""),IF(Table1[[#This Row],[Commercial]]=1,"Commercial",""))</f>
        <v/>
      </c>
      <c r="BF756" s="94"/>
      <c r="BG756" s="94"/>
      <c r="BH756" s="94"/>
      <c r="BI756" s="94"/>
      <c r="BJ756" s="94"/>
      <c r="BK756" s="94"/>
      <c r="BL756" s="94"/>
      <c r="BM756" s="182"/>
      <c r="BN756" s="94"/>
      <c r="BO75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56" s="178"/>
      <c r="BQ756" s="120"/>
      <c r="BR756" s="132"/>
      <c r="BS756" s="120"/>
      <c r="BT756" s="175"/>
      <c r="BU756" s="175"/>
      <c r="BV756" s="175"/>
      <c r="BW756" s="121"/>
      <c r="BX756" s="121"/>
      <c r="BY756" s="121"/>
      <c r="BZ756" s="227"/>
      <c r="CA75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56" s="48">
        <f>COUNTIF(Table1[[#This Row],[Validity]:[Alignment with NCC (Yes=1,No=0)]],"N/A")</f>
        <v>0</v>
      </c>
      <c r="CC756" s="48">
        <f>IF(ISERROR(Table1[[#This Row],[Total Quality Score (out of 10)]]/(4-Table1[[#This Row],[N/A Count]])),0,Table1[[#This Row],[Total Quality Score (out of 10)]]/(4-Table1[[#This Row],[N/A Count]]))</f>
        <v>0</v>
      </c>
      <c r="CD756" s="106"/>
      <c r="CE756" s="106"/>
      <c r="CF756" s="172" t="str">
        <f>IF(SUM(Table1[[#This Row],[Multiple]:[Level (all)62]])&lt;1,IF(Table1[[#This Row],[General]]=1,1,""),"")</f>
        <v/>
      </c>
      <c r="CG756" s="172" t="str">
        <f>IF(SUM(Table1[[#This Row],[Multiple]:[Level (all)62]])&lt;1,IF(Table1[[#This Row],[Beginner]]=1,1,""),"")</f>
        <v/>
      </c>
      <c r="CH756" s="171" t="str">
        <f>IF(SUM(Table1[[#This Row],[Multiple]:[Level (all)62]])&lt;1,IF(Table1[[#This Row],[Intermediate]]=1,1,""),"")</f>
        <v/>
      </c>
      <c r="CI756" s="171" t="str">
        <f>IF(SUM(Table1[[#This Row],[Multiple]:[Level (all)62]])&lt;1,IF(Table1[[#This Row],[Advanced]]=1,1,""),"")</f>
        <v/>
      </c>
      <c r="CJ756" s="171" t="str">
        <f>IF(AND(SUM(Table1[[#This Row],[General]:[Advanced]])&lt;4,SUM(Table1[[#This Row],[General]:[Advanced]])&gt;1),1,"")</f>
        <v/>
      </c>
      <c r="CK756" s="171" t="str">
        <f>Table1[[#This Row],[Level (all)]]</f>
        <v/>
      </c>
      <c r="CL756" s="171" t="str">
        <f>IF(Table1[[#This Row],[Multiple audience]]&lt;&gt;1,IF(Table1[[#This Row],[General Audience]]=1,1,""),"")</f>
        <v/>
      </c>
      <c r="CM756" s="171" t="str">
        <f>IF(Table1[[#This Row],[Multiple audience]]&lt;&gt;1,IF(Table1[[#This Row],[Planners / Designers ]]=1,1,""),"")</f>
        <v/>
      </c>
      <c r="CN756" s="171" t="str">
        <f>IF(Table1[[#This Row],[Multiple audience]]&lt;&gt;1,IF(Table1[[#This Row],[Regulatory Assessors]]=1,1,""),"")</f>
        <v/>
      </c>
      <c r="CO756" s="171" t="str">
        <f>IF(Table1[[#This Row],[Multiple audience]]&lt;&gt;1,IF(Table1[[#This Row],[Builders / Management]]=1,1,""),"")</f>
        <v/>
      </c>
      <c r="CP756" s="171" t="str">
        <f>IF(Table1[[#This Row],[Multiple audience]]&lt;&gt;1,IF(Table1[[#This Row],[Energy / Sus Assessors]]=1,1,""),"")</f>
        <v/>
      </c>
      <c r="CQ756" s="171" t="str">
        <f>IF(Table1[[#This Row],[Multiple audience]]&lt;&gt;1,IF(Table1[[#This Row],[Semi-skilled]]=1,1,""),"")</f>
        <v/>
      </c>
      <c r="CR756" s="171" t="str">
        <f>IF(Table1[[#This Row],[Multiple audience]]&lt;&gt;1,IF(Table1[[#This Row],[Trades]]=1,1,""),"")</f>
        <v/>
      </c>
      <c r="CS756" s="171" t="str">
        <f>IF(Table1[[#This Row],[Multiple audience]]&lt;&gt;1,IF(Table1[[#This Row],[Other]]=1,1,""),"")</f>
        <v/>
      </c>
      <c r="CT756" s="171" t="str">
        <f>IF(SUM(Table1[[#This Row],[General Audience]:[Other]])&gt;1,1,"")</f>
        <v/>
      </c>
      <c r="CU756" s="171" t="str">
        <f>IF(Table1[[#This Row],[Various  ]]&lt;&gt;1,IF(Table1[[#This Row],[Calculator / Software]]=1,1,""),"")</f>
        <v/>
      </c>
      <c r="CV756" s="171" t="str">
        <f>IF(Table1[[#This Row],[Various  ]]&lt;&gt;1,IF(Table1[[#This Row],[Information  ]]=1,1,""),"")</f>
        <v/>
      </c>
      <c r="CW756" s="171" t="str">
        <f>IF(Table1[[#This Row],[Various  ]]&lt;&gt;1,IF(Table1[[#This Row],[Interactive Tool]]=1,1,""),"")</f>
        <v/>
      </c>
      <c r="CX756" s="171" t="str">
        <f>IF(Table1[[#This Row],[Various  ]]&lt;&gt;1,IF(Table1[[#This Row],[Technical Specifications]]=1,1,""),"")</f>
        <v/>
      </c>
      <c r="CY756" s="171" t="str">
        <f>IF(Table1[[#This Row],[Various  ]]&lt;&gt;1,IF(Table1[[#This Row],[Training Resources]]=1,1,""),"")</f>
        <v/>
      </c>
      <c r="CZ756" s="171" t="str">
        <f>IF(Table1[[#This Row],[Various  ]]&lt;&gt;1,IF(Table1[[#This Row],[Toolbox]]=1,1,""),"")</f>
        <v/>
      </c>
      <c r="DA756" s="169" t="str">
        <f>IF(Table1[[#This Row],[Various  ]]&lt;&gt;1,IF(Table1[[#This Row],[Video]]=1,1,""),"")</f>
        <v/>
      </c>
      <c r="DB756" s="169" t="str">
        <f>IF(Table1[[#This Row],[Various  ]]&lt;&gt;1,IF(Table1[[#This Row],[Case study]]=1,1,""),"")</f>
        <v/>
      </c>
      <c r="DC756" s="169" t="str">
        <f>IF(Table1[[#This Row],[Various  ]]&lt;&gt;1,IF(Table1[[#This Row],[Other   ]]=1,1,""),"")</f>
        <v/>
      </c>
      <c r="DD756" s="169" t="str">
        <f>IF(Table1[[#This Row],[Various  ]]&lt;&gt;1,IF(Table1[[#This Row],[Standards]]=1,1,""),"")</f>
        <v/>
      </c>
      <c r="DE756" s="169" t="str">
        <f>IF(Table1[[#This Row],[Various]]=1,1,IF(SUM(Table1[[#This Row],[Calculator / Software]:[Standards]])&gt;1,1,""))</f>
        <v/>
      </c>
      <c r="DF756" s="169" t="str">
        <f>IF(Table1[[#This Row],[Multiple NCC links]]&lt;&gt;1,IF(Table1[[#This Row],[Design]]=1,1,""),"")</f>
        <v/>
      </c>
      <c r="DG756" s="169" t="str">
        <f>IF(Table1[[#This Row],[Multiple NCC links]]&lt;&gt;1,IF(Table1[[#This Row],[Assessment / Verification]]=1,1,""),"")</f>
        <v/>
      </c>
      <c r="DH756" s="169" t="str">
        <f>IF(Table1[[#This Row],[Multiple NCC links]]&lt;&gt;1,IF(Table1[[#This Row],[Climate Specific ]]=1,1,""),"")</f>
        <v/>
      </c>
      <c r="DI756" s="169" t="str">
        <f>IF(Table1[[#This Row],[Multiple NCC links]]&lt;&gt;1,IF(Table1[[#This Row],[Alterations / Additions]]=1,1,""),"")</f>
        <v/>
      </c>
      <c r="DJ756" s="169" t="str">
        <f>IF(Table1[[#This Row],[Multiple NCC links]]&lt;&gt;1,IF(Table1[[#This Row],[Glazing]]=1,1,""),"")</f>
        <v/>
      </c>
      <c r="DK756" s="169" t="str">
        <f>IF(Table1[[#This Row],[Multiple NCC links]]&lt;&gt;1,IF(Table1[[#This Row],[Building Fabric / Thermal / Sealing]]=1,1,""),"")</f>
        <v/>
      </c>
      <c r="DL756" s="169" t="str">
        <f>IF(Table1[[#This Row],[Multiple NCC links]]&lt;&gt;1,IF(Table1[[#This Row],[Lighting]]=1,1,""),"")</f>
        <v/>
      </c>
      <c r="DM756" s="169" t="str">
        <f>IF(Table1[[#This Row],[Multiple NCC links]]&lt;&gt;1,IF(Table1[[#This Row],[HVAC]]=1,1,""),"")</f>
        <v/>
      </c>
      <c r="DN756" s="169" t="str">
        <f>IF(Table1[[#This Row],[Multiple NCC links]]&lt;&gt;1,IF(Table1[[#This Row],[Services]]=1,1,""),"")</f>
        <v/>
      </c>
      <c r="DO756" s="169" t="str">
        <f>IF(Table1[[#This Row],[Multiple NCC links]]&lt;&gt;1,IF(Table1[[#This Row],[Maintenance &amp; Monitoring]]=1,1,""),"")</f>
        <v/>
      </c>
      <c r="DP756" s="169" t="str">
        <f>IF(Table1[[#This Row],[Multiple NCC links]]&lt;&gt;1,IF(Table1[[#This Row],[Hand over / Operations]]=1,1,""),"")</f>
        <v/>
      </c>
      <c r="DQ756" s="169" t="str">
        <f>IF(Table1[[#This Row],[Multiple NCC links]]&lt;&gt;1,IF(Table1[[#This Row],[As built assessment]]=1,1,""),"")</f>
        <v/>
      </c>
      <c r="DR756" s="169" t="str">
        <f>IF(Table1[[#This Row],[Multiple NCC links]]&lt;&gt;1,IF(Table1[[#This Row],[Beyond compliance]]=1,1,""),"")</f>
        <v/>
      </c>
      <c r="DS756" s="169" t="str">
        <f>IF(SUM(Table1[[#This Row],[Design]:[Beyond compliance]])&gt;1,1,"")</f>
        <v/>
      </c>
      <c r="DT756" s="169" t="str">
        <f>IF(Table1[[#This Row],[Both Residential &amp; Commercial4]]&lt;&gt;1,IF(Table1[[#This Row],[Residential]]=1,1,""),"")</f>
        <v/>
      </c>
      <c r="DU756" s="169" t="str">
        <f>IF(Table1[[#This Row],[Both Residential &amp; Commercial4]]&lt;&gt;1,IF(Table1[[#This Row],[Commercial]]=1,1,""),"")</f>
        <v/>
      </c>
      <c r="DV756" s="169" t="str">
        <f>Table1[[#This Row],[Residential &amp; Commercial]]</f>
        <v/>
      </c>
      <c r="DW756" s="169"/>
    </row>
    <row r="757" spans="1:127" s="49" customFormat="1" ht="20.25" thickTop="1" thickBot="1" x14ac:dyDescent="0.35">
      <c r="A757" s="97"/>
      <c r="B757" s="97"/>
      <c r="C757" s="88"/>
      <c r="D757" s="88"/>
      <c r="E757" s="176"/>
      <c r="F757" s="176"/>
      <c r="G757" s="176"/>
      <c r="H757" s="176"/>
      <c r="I757" s="90" t="str">
        <f>IF(AND(Table1[[#This Row],[General]]=1,Table1[[#This Row],[Beginner]]=1,Table1[[#This Row],[Intermediate]]=1,Table1[[#This Row],[Advanced]]=1),1,"")</f>
        <v/>
      </c>
      <c r="J757" s="90" t="str">
        <f>CONCATENATE(IF(Table1[[#This Row],[General]]=1,"General, ",""), IF(Table1[[#This Row],[Beginner]]=1,"Beginner, ",""),IF(Table1[[#This Row],[Intermediate]]=1,"Intermediate, ",""), IF(Table1[[#This Row],[Advanced]]=1,"Advanced",""))</f>
        <v/>
      </c>
      <c r="K757" s="91"/>
      <c r="L757" s="179"/>
      <c r="M757" s="91"/>
      <c r="N757" s="91"/>
      <c r="O757" s="159"/>
      <c r="P757" s="91"/>
      <c r="Q757" s="91"/>
      <c r="R757" s="91"/>
      <c r="S75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57" s="102"/>
      <c r="U757" s="102"/>
      <c r="V757" s="240"/>
      <c r="W757" s="240"/>
      <c r="X757" s="102"/>
      <c r="Y757" s="102"/>
      <c r="Z757" s="102"/>
      <c r="AA757" s="102"/>
      <c r="AB757" s="102"/>
      <c r="AC757" s="102"/>
      <c r="AD757" s="102"/>
      <c r="AE757" s="102"/>
      <c r="AF757" s="102"/>
      <c r="AG75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57" s="103"/>
      <c r="AI757" s="103"/>
      <c r="AJ757" s="103"/>
      <c r="AK757" s="74" t="str">
        <f>CONCATENATE(IF(Table1[[#This Row],[Digital]]=1,"Digital, ",""),IF(Table1[[#This Row],[Face to Face]]=1,"Face to face, ",""),IF(Table1[[#This Row],[Blended]]=1,"Blended",""))</f>
        <v/>
      </c>
      <c r="AL757" s="99"/>
      <c r="AM757" s="104"/>
      <c r="AN757" s="130"/>
      <c r="AO757" s="94"/>
      <c r="AP757" s="182"/>
      <c r="AQ757" s="94"/>
      <c r="AR757" s="94"/>
      <c r="AS757" s="94"/>
      <c r="AT757" s="94"/>
      <c r="AU757" s="94"/>
      <c r="AV757" s="182"/>
      <c r="AW757" s="182"/>
      <c r="AX757" s="182"/>
      <c r="AY757" s="94"/>
      <c r="AZ75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5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57" s="95"/>
      <c r="BC757" s="95"/>
      <c r="BD757" s="90" t="str">
        <f>IF(AND(Table1[[#This Row],[Residential]]=1,Table1[[#This Row],[Commercial]]=1),1,"")</f>
        <v/>
      </c>
      <c r="BE757" s="90" t="str">
        <f>CONCATENATE(IF(Table1[[#This Row],[Residential]]=1,"Residential, ",""),IF(Table1[[#This Row],[Commercial]]=1,"Commercial",""))</f>
        <v/>
      </c>
      <c r="BF757" s="94"/>
      <c r="BG757" s="94"/>
      <c r="BH757" s="94"/>
      <c r="BI757" s="94"/>
      <c r="BJ757" s="94"/>
      <c r="BK757" s="94"/>
      <c r="BL757" s="94"/>
      <c r="BM757" s="182"/>
      <c r="BN757" s="94"/>
      <c r="BO75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57" s="178"/>
      <c r="BQ757" s="120"/>
      <c r="BR757" s="132"/>
      <c r="BS757" s="120"/>
      <c r="BT757" s="175"/>
      <c r="BU757" s="175"/>
      <c r="BV757" s="175"/>
      <c r="BW757" s="121"/>
      <c r="BX757" s="121"/>
      <c r="BY757" s="121"/>
      <c r="BZ757" s="227"/>
      <c r="CA75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57" s="48">
        <f>COUNTIF(Table1[[#This Row],[Validity]:[Alignment with NCC (Yes=1,No=0)]],"N/A")</f>
        <v>0</v>
      </c>
      <c r="CC757" s="48">
        <f>IF(ISERROR(Table1[[#This Row],[Total Quality Score (out of 10)]]/(4-Table1[[#This Row],[N/A Count]])),0,Table1[[#This Row],[Total Quality Score (out of 10)]]/(4-Table1[[#This Row],[N/A Count]]))</f>
        <v>0</v>
      </c>
      <c r="CD757" s="106"/>
      <c r="CE757" s="106"/>
      <c r="CF757" s="172" t="str">
        <f>IF(SUM(Table1[[#This Row],[Multiple]:[Level (all)62]])&lt;1,IF(Table1[[#This Row],[General]]=1,1,""),"")</f>
        <v/>
      </c>
      <c r="CG757" s="172" t="str">
        <f>IF(SUM(Table1[[#This Row],[Multiple]:[Level (all)62]])&lt;1,IF(Table1[[#This Row],[Beginner]]=1,1,""),"")</f>
        <v/>
      </c>
      <c r="CH757" s="171" t="str">
        <f>IF(SUM(Table1[[#This Row],[Multiple]:[Level (all)62]])&lt;1,IF(Table1[[#This Row],[Intermediate]]=1,1,""),"")</f>
        <v/>
      </c>
      <c r="CI757" s="171" t="str">
        <f>IF(SUM(Table1[[#This Row],[Multiple]:[Level (all)62]])&lt;1,IF(Table1[[#This Row],[Advanced]]=1,1,""),"")</f>
        <v/>
      </c>
      <c r="CJ757" s="171" t="str">
        <f>IF(AND(SUM(Table1[[#This Row],[General]:[Advanced]])&lt;4,SUM(Table1[[#This Row],[General]:[Advanced]])&gt;1),1,"")</f>
        <v/>
      </c>
      <c r="CK757" s="171" t="str">
        <f>Table1[[#This Row],[Level (all)]]</f>
        <v/>
      </c>
      <c r="CL757" s="171" t="str">
        <f>IF(Table1[[#This Row],[Multiple audience]]&lt;&gt;1,IF(Table1[[#This Row],[General Audience]]=1,1,""),"")</f>
        <v/>
      </c>
      <c r="CM757" s="171" t="str">
        <f>IF(Table1[[#This Row],[Multiple audience]]&lt;&gt;1,IF(Table1[[#This Row],[Planners / Designers ]]=1,1,""),"")</f>
        <v/>
      </c>
      <c r="CN757" s="171" t="str">
        <f>IF(Table1[[#This Row],[Multiple audience]]&lt;&gt;1,IF(Table1[[#This Row],[Regulatory Assessors]]=1,1,""),"")</f>
        <v/>
      </c>
      <c r="CO757" s="171" t="str">
        <f>IF(Table1[[#This Row],[Multiple audience]]&lt;&gt;1,IF(Table1[[#This Row],[Builders / Management]]=1,1,""),"")</f>
        <v/>
      </c>
      <c r="CP757" s="171" t="str">
        <f>IF(Table1[[#This Row],[Multiple audience]]&lt;&gt;1,IF(Table1[[#This Row],[Energy / Sus Assessors]]=1,1,""),"")</f>
        <v/>
      </c>
      <c r="CQ757" s="171" t="str">
        <f>IF(Table1[[#This Row],[Multiple audience]]&lt;&gt;1,IF(Table1[[#This Row],[Semi-skilled]]=1,1,""),"")</f>
        <v/>
      </c>
      <c r="CR757" s="171" t="str">
        <f>IF(Table1[[#This Row],[Multiple audience]]&lt;&gt;1,IF(Table1[[#This Row],[Trades]]=1,1,""),"")</f>
        <v/>
      </c>
      <c r="CS757" s="171" t="str">
        <f>IF(Table1[[#This Row],[Multiple audience]]&lt;&gt;1,IF(Table1[[#This Row],[Other]]=1,1,""),"")</f>
        <v/>
      </c>
      <c r="CT757" s="171" t="str">
        <f>IF(SUM(Table1[[#This Row],[General Audience]:[Other]])&gt;1,1,"")</f>
        <v/>
      </c>
      <c r="CU757" s="171" t="str">
        <f>IF(Table1[[#This Row],[Various  ]]&lt;&gt;1,IF(Table1[[#This Row],[Calculator / Software]]=1,1,""),"")</f>
        <v/>
      </c>
      <c r="CV757" s="171" t="str">
        <f>IF(Table1[[#This Row],[Various  ]]&lt;&gt;1,IF(Table1[[#This Row],[Information  ]]=1,1,""),"")</f>
        <v/>
      </c>
      <c r="CW757" s="171" t="str">
        <f>IF(Table1[[#This Row],[Various  ]]&lt;&gt;1,IF(Table1[[#This Row],[Interactive Tool]]=1,1,""),"")</f>
        <v/>
      </c>
      <c r="CX757" s="171" t="str">
        <f>IF(Table1[[#This Row],[Various  ]]&lt;&gt;1,IF(Table1[[#This Row],[Technical Specifications]]=1,1,""),"")</f>
        <v/>
      </c>
      <c r="CY757" s="171" t="str">
        <f>IF(Table1[[#This Row],[Various  ]]&lt;&gt;1,IF(Table1[[#This Row],[Training Resources]]=1,1,""),"")</f>
        <v/>
      </c>
      <c r="CZ757" s="171" t="str">
        <f>IF(Table1[[#This Row],[Various  ]]&lt;&gt;1,IF(Table1[[#This Row],[Toolbox]]=1,1,""),"")</f>
        <v/>
      </c>
      <c r="DA757" s="169" t="str">
        <f>IF(Table1[[#This Row],[Various  ]]&lt;&gt;1,IF(Table1[[#This Row],[Video]]=1,1,""),"")</f>
        <v/>
      </c>
      <c r="DB757" s="169" t="str">
        <f>IF(Table1[[#This Row],[Various  ]]&lt;&gt;1,IF(Table1[[#This Row],[Case study]]=1,1,""),"")</f>
        <v/>
      </c>
      <c r="DC757" s="169" t="str">
        <f>IF(Table1[[#This Row],[Various  ]]&lt;&gt;1,IF(Table1[[#This Row],[Other   ]]=1,1,""),"")</f>
        <v/>
      </c>
      <c r="DD757" s="169" t="str">
        <f>IF(Table1[[#This Row],[Various  ]]&lt;&gt;1,IF(Table1[[#This Row],[Standards]]=1,1,""),"")</f>
        <v/>
      </c>
      <c r="DE757" s="169" t="str">
        <f>IF(Table1[[#This Row],[Various]]=1,1,IF(SUM(Table1[[#This Row],[Calculator / Software]:[Standards]])&gt;1,1,""))</f>
        <v/>
      </c>
      <c r="DF757" s="169" t="str">
        <f>IF(Table1[[#This Row],[Multiple NCC links]]&lt;&gt;1,IF(Table1[[#This Row],[Design]]=1,1,""),"")</f>
        <v/>
      </c>
      <c r="DG757" s="169" t="str">
        <f>IF(Table1[[#This Row],[Multiple NCC links]]&lt;&gt;1,IF(Table1[[#This Row],[Assessment / Verification]]=1,1,""),"")</f>
        <v/>
      </c>
      <c r="DH757" s="169" t="str">
        <f>IF(Table1[[#This Row],[Multiple NCC links]]&lt;&gt;1,IF(Table1[[#This Row],[Climate Specific ]]=1,1,""),"")</f>
        <v/>
      </c>
      <c r="DI757" s="169" t="str">
        <f>IF(Table1[[#This Row],[Multiple NCC links]]&lt;&gt;1,IF(Table1[[#This Row],[Alterations / Additions]]=1,1,""),"")</f>
        <v/>
      </c>
      <c r="DJ757" s="169" t="str">
        <f>IF(Table1[[#This Row],[Multiple NCC links]]&lt;&gt;1,IF(Table1[[#This Row],[Glazing]]=1,1,""),"")</f>
        <v/>
      </c>
      <c r="DK757" s="169" t="str">
        <f>IF(Table1[[#This Row],[Multiple NCC links]]&lt;&gt;1,IF(Table1[[#This Row],[Building Fabric / Thermal / Sealing]]=1,1,""),"")</f>
        <v/>
      </c>
      <c r="DL757" s="169" t="str">
        <f>IF(Table1[[#This Row],[Multiple NCC links]]&lt;&gt;1,IF(Table1[[#This Row],[Lighting]]=1,1,""),"")</f>
        <v/>
      </c>
      <c r="DM757" s="169" t="str">
        <f>IF(Table1[[#This Row],[Multiple NCC links]]&lt;&gt;1,IF(Table1[[#This Row],[HVAC]]=1,1,""),"")</f>
        <v/>
      </c>
      <c r="DN757" s="169" t="str">
        <f>IF(Table1[[#This Row],[Multiple NCC links]]&lt;&gt;1,IF(Table1[[#This Row],[Services]]=1,1,""),"")</f>
        <v/>
      </c>
      <c r="DO757" s="169" t="str">
        <f>IF(Table1[[#This Row],[Multiple NCC links]]&lt;&gt;1,IF(Table1[[#This Row],[Maintenance &amp; Monitoring]]=1,1,""),"")</f>
        <v/>
      </c>
      <c r="DP757" s="169" t="str">
        <f>IF(Table1[[#This Row],[Multiple NCC links]]&lt;&gt;1,IF(Table1[[#This Row],[Hand over / Operations]]=1,1,""),"")</f>
        <v/>
      </c>
      <c r="DQ757" s="169" t="str">
        <f>IF(Table1[[#This Row],[Multiple NCC links]]&lt;&gt;1,IF(Table1[[#This Row],[As built assessment]]=1,1,""),"")</f>
        <v/>
      </c>
      <c r="DR757" s="169" t="str">
        <f>IF(Table1[[#This Row],[Multiple NCC links]]&lt;&gt;1,IF(Table1[[#This Row],[Beyond compliance]]=1,1,""),"")</f>
        <v/>
      </c>
      <c r="DS757" s="169" t="str">
        <f>IF(SUM(Table1[[#This Row],[Design]:[Beyond compliance]])&gt;1,1,"")</f>
        <v/>
      </c>
      <c r="DT757" s="169" t="str">
        <f>IF(Table1[[#This Row],[Both Residential &amp; Commercial4]]&lt;&gt;1,IF(Table1[[#This Row],[Residential]]=1,1,""),"")</f>
        <v/>
      </c>
      <c r="DU757" s="169" t="str">
        <f>IF(Table1[[#This Row],[Both Residential &amp; Commercial4]]&lt;&gt;1,IF(Table1[[#This Row],[Commercial]]=1,1,""),"")</f>
        <v/>
      </c>
      <c r="DV757" s="169" t="str">
        <f>Table1[[#This Row],[Residential &amp; Commercial]]</f>
        <v/>
      </c>
      <c r="DW757" s="169"/>
    </row>
    <row r="758" spans="1:127" s="49" customFormat="1" ht="20.25" thickTop="1" thickBot="1" x14ac:dyDescent="0.35">
      <c r="A758" s="97"/>
      <c r="B758" s="97"/>
      <c r="C758" s="88"/>
      <c r="D758" s="88"/>
      <c r="E758" s="176"/>
      <c r="F758" s="176"/>
      <c r="G758" s="176"/>
      <c r="H758" s="176"/>
      <c r="I758" s="90" t="str">
        <f>IF(AND(Table1[[#This Row],[General]]=1,Table1[[#This Row],[Beginner]]=1,Table1[[#This Row],[Intermediate]]=1,Table1[[#This Row],[Advanced]]=1),1,"")</f>
        <v/>
      </c>
      <c r="J758" s="90" t="str">
        <f>CONCATENATE(IF(Table1[[#This Row],[General]]=1,"General, ",""), IF(Table1[[#This Row],[Beginner]]=1,"Beginner, ",""),IF(Table1[[#This Row],[Intermediate]]=1,"Intermediate, ",""), IF(Table1[[#This Row],[Advanced]]=1,"Advanced",""))</f>
        <v/>
      </c>
      <c r="K758" s="91"/>
      <c r="L758" s="179"/>
      <c r="M758" s="91"/>
      <c r="N758" s="91"/>
      <c r="O758" s="159"/>
      <c r="P758" s="91"/>
      <c r="Q758" s="91"/>
      <c r="R758" s="91"/>
      <c r="S75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58" s="102"/>
      <c r="U758" s="102"/>
      <c r="V758" s="240"/>
      <c r="W758" s="240"/>
      <c r="X758" s="102"/>
      <c r="Y758" s="102"/>
      <c r="Z758" s="102"/>
      <c r="AA758" s="102"/>
      <c r="AB758" s="102"/>
      <c r="AC758" s="102"/>
      <c r="AD758" s="102"/>
      <c r="AE758" s="102"/>
      <c r="AF758" s="102"/>
      <c r="AG75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58" s="103"/>
      <c r="AI758" s="103"/>
      <c r="AJ758" s="103"/>
      <c r="AK758" s="74" t="str">
        <f>CONCATENATE(IF(Table1[[#This Row],[Digital]]=1,"Digital, ",""),IF(Table1[[#This Row],[Face to Face]]=1,"Face to face, ",""),IF(Table1[[#This Row],[Blended]]=1,"Blended",""))</f>
        <v/>
      </c>
      <c r="AL758" s="99"/>
      <c r="AM758" s="104"/>
      <c r="AN758" s="130"/>
      <c r="AO758" s="94"/>
      <c r="AP758" s="182"/>
      <c r="AQ758" s="94"/>
      <c r="AR758" s="94"/>
      <c r="AS758" s="94"/>
      <c r="AT758" s="94"/>
      <c r="AU758" s="94"/>
      <c r="AV758" s="182"/>
      <c r="AW758" s="182"/>
      <c r="AX758" s="182"/>
      <c r="AY758" s="94"/>
      <c r="AZ75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5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58" s="95"/>
      <c r="BC758" s="95"/>
      <c r="BD758" s="90" t="str">
        <f>IF(AND(Table1[[#This Row],[Residential]]=1,Table1[[#This Row],[Commercial]]=1),1,"")</f>
        <v/>
      </c>
      <c r="BE758" s="90" t="str">
        <f>CONCATENATE(IF(Table1[[#This Row],[Residential]]=1,"Residential, ",""),IF(Table1[[#This Row],[Commercial]]=1,"Commercial",""))</f>
        <v/>
      </c>
      <c r="BF758" s="94"/>
      <c r="BG758" s="94"/>
      <c r="BH758" s="94"/>
      <c r="BI758" s="94"/>
      <c r="BJ758" s="94"/>
      <c r="BK758" s="94"/>
      <c r="BL758" s="94"/>
      <c r="BM758" s="182"/>
      <c r="BN758" s="94"/>
      <c r="BO75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58" s="178"/>
      <c r="BQ758" s="120"/>
      <c r="BR758" s="132"/>
      <c r="BS758" s="120"/>
      <c r="BT758" s="175"/>
      <c r="BU758" s="175"/>
      <c r="BV758" s="175"/>
      <c r="BW758" s="121"/>
      <c r="BX758" s="121"/>
      <c r="BY758" s="121"/>
      <c r="BZ758" s="227"/>
      <c r="CA75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58" s="48">
        <f>COUNTIF(Table1[[#This Row],[Validity]:[Alignment with NCC (Yes=1,No=0)]],"N/A")</f>
        <v>0</v>
      </c>
      <c r="CC758" s="48">
        <f>IF(ISERROR(Table1[[#This Row],[Total Quality Score (out of 10)]]/(4-Table1[[#This Row],[N/A Count]])),0,Table1[[#This Row],[Total Quality Score (out of 10)]]/(4-Table1[[#This Row],[N/A Count]]))</f>
        <v>0</v>
      </c>
      <c r="CD758" s="106"/>
      <c r="CE758" s="106"/>
      <c r="CF758" s="172" t="str">
        <f>IF(SUM(Table1[[#This Row],[Multiple]:[Level (all)62]])&lt;1,IF(Table1[[#This Row],[General]]=1,1,""),"")</f>
        <v/>
      </c>
      <c r="CG758" s="172" t="str">
        <f>IF(SUM(Table1[[#This Row],[Multiple]:[Level (all)62]])&lt;1,IF(Table1[[#This Row],[Beginner]]=1,1,""),"")</f>
        <v/>
      </c>
      <c r="CH758" s="171" t="str">
        <f>IF(SUM(Table1[[#This Row],[Multiple]:[Level (all)62]])&lt;1,IF(Table1[[#This Row],[Intermediate]]=1,1,""),"")</f>
        <v/>
      </c>
      <c r="CI758" s="171" t="str">
        <f>IF(SUM(Table1[[#This Row],[Multiple]:[Level (all)62]])&lt;1,IF(Table1[[#This Row],[Advanced]]=1,1,""),"")</f>
        <v/>
      </c>
      <c r="CJ758" s="171" t="str">
        <f>IF(AND(SUM(Table1[[#This Row],[General]:[Advanced]])&lt;4,SUM(Table1[[#This Row],[General]:[Advanced]])&gt;1),1,"")</f>
        <v/>
      </c>
      <c r="CK758" s="171" t="str">
        <f>Table1[[#This Row],[Level (all)]]</f>
        <v/>
      </c>
      <c r="CL758" s="171" t="str">
        <f>IF(Table1[[#This Row],[Multiple audience]]&lt;&gt;1,IF(Table1[[#This Row],[General Audience]]=1,1,""),"")</f>
        <v/>
      </c>
      <c r="CM758" s="171" t="str">
        <f>IF(Table1[[#This Row],[Multiple audience]]&lt;&gt;1,IF(Table1[[#This Row],[Planners / Designers ]]=1,1,""),"")</f>
        <v/>
      </c>
      <c r="CN758" s="171" t="str">
        <f>IF(Table1[[#This Row],[Multiple audience]]&lt;&gt;1,IF(Table1[[#This Row],[Regulatory Assessors]]=1,1,""),"")</f>
        <v/>
      </c>
      <c r="CO758" s="171" t="str">
        <f>IF(Table1[[#This Row],[Multiple audience]]&lt;&gt;1,IF(Table1[[#This Row],[Builders / Management]]=1,1,""),"")</f>
        <v/>
      </c>
      <c r="CP758" s="171" t="str">
        <f>IF(Table1[[#This Row],[Multiple audience]]&lt;&gt;1,IF(Table1[[#This Row],[Energy / Sus Assessors]]=1,1,""),"")</f>
        <v/>
      </c>
      <c r="CQ758" s="171" t="str">
        <f>IF(Table1[[#This Row],[Multiple audience]]&lt;&gt;1,IF(Table1[[#This Row],[Semi-skilled]]=1,1,""),"")</f>
        <v/>
      </c>
      <c r="CR758" s="171" t="str">
        <f>IF(Table1[[#This Row],[Multiple audience]]&lt;&gt;1,IF(Table1[[#This Row],[Trades]]=1,1,""),"")</f>
        <v/>
      </c>
      <c r="CS758" s="171" t="str">
        <f>IF(Table1[[#This Row],[Multiple audience]]&lt;&gt;1,IF(Table1[[#This Row],[Other]]=1,1,""),"")</f>
        <v/>
      </c>
      <c r="CT758" s="171" t="str">
        <f>IF(SUM(Table1[[#This Row],[General Audience]:[Other]])&gt;1,1,"")</f>
        <v/>
      </c>
      <c r="CU758" s="171" t="str">
        <f>IF(Table1[[#This Row],[Various  ]]&lt;&gt;1,IF(Table1[[#This Row],[Calculator / Software]]=1,1,""),"")</f>
        <v/>
      </c>
      <c r="CV758" s="171" t="str">
        <f>IF(Table1[[#This Row],[Various  ]]&lt;&gt;1,IF(Table1[[#This Row],[Information  ]]=1,1,""),"")</f>
        <v/>
      </c>
      <c r="CW758" s="171" t="str">
        <f>IF(Table1[[#This Row],[Various  ]]&lt;&gt;1,IF(Table1[[#This Row],[Interactive Tool]]=1,1,""),"")</f>
        <v/>
      </c>
      <c r="CX758" s="171" t="str">
        <f>IF(Table1[[#This Row],[Various  ]]&lt;&gt;1,IF(Table1[[#This Row],[Technical Specifications]]=1,1,""),"")</f>
        <v/>
      </c>
      <c r="CY758" s="171" t="str">
        <f>IF(Table1[[#This Row],[Various  ]]&lt;&gt;1,IF(Table1[[#This Row],[Training Resources]]=1,1,""),"")</f>
        <v/>
      </c>
      <c r="CZ758" s="171" t="str">
        <f>IF(Table1[[#This Row],[Various  ]]&lt;&gt;1,IF(Table1[[#This Row],[Toolbox]]=1,1,""),"")</f>
        <v/>
      </c>
      <c r="DA758" s="169" t="str">
        <f>IF(Table1[[#This Row],[Various  ]]&lt;&gt;1,IF(Table1[[#This Row],[Video]]=1,1,""),"")</f>
        <v/>
      </c>
      <c r="DB758" s="169" t="str">
        <f>IF(Table1[[#This Row],[Various  ]]&lt;&gt;1,IF(Table1[[#This Row],[Case study]]=1,1,""),"")</f>
        <v/>
      </c>
      <c r="DC758" s="169" t="str">
        <f>IF(Table1[[#This Row],[Various  ]]&lt;&gt;1,IF(Table1[[#This Row],[Other   ]]=1,1,""),"")</f>
        <v/>
      </c>
      <c r="DD758" s="169" t="str">
        <f>IF(Table1[[#This Row],[Various  ]]&lt;&gt;1,IF(Table1[[#This Row],[Standards]]=1,1,""),"")</f>
        <v/>
      </c>
      <c r="DE758" s="169" t="str">
        <f>IF(Table1[[#This Row],[Various]]=1,1,IF(SUM(Table1[[#This Row],[Calculator / Software]:[Standards]])&gt;1,1,""))</f>
        <v/>
      </c>
      <c r="DF758" s="169" t="str">
        <f>IF(Table1[[#This Row],[Multiple NCC links]]&lt;&gt;1,IF(Table1[[#This Row],[Design]]=1,1,""),"")</f>
        <v/>
      </c>
      <c r="DG758" s="169" t="str">
        <f>IF(Table1[[#This Row],[Multiple NCC links]]&lt;&gt;1,IF(Table1[[#This Row],[Assessment / Verification]]=1,1,""),"")</f>
        <v/>
      </c>
      <c r="DH758" s="169" t="str">
        <f>IF(Table1[[#This Row],[Multiple NCC links]]&lt;&gt;1,IF(Table1[[#This Row],[Climate Specific ]]=1,1,""),"")</f>
        <v/>
      </c>
      <c r="DI758" s="169" t="str">
        <f>IF(Table1[[#This Row],[Multiple NCC links]]&lt;&gt;1,IF(Table1[[#This Row],[Alterations / Additions]]=1,1,""),"")</f>
        <v/>
      </c>
      <c r="DJ758" s="169" t="str">
        <f>IF(Table1[[#This Row],[Multiple NCC links]]&lt;&gt;1,IF(Table1[[#This Row],[Glazing]]=1,1,""),"")</f>
        <v/>
      </c>
      <c r="DK758" s="169" t="str">
        <f>IF(Table1[[#This Row],[Multiple NCC links]]&lt;&gt;1,IF(Table1[[#This Row],[Building Fabric / Thermal / Sealing]]=1,1,""),"")</f>
        <v/>
      </c>
      <c r="DL758" s="169" t="str">
        <f>IF(Table1[[#This Row],[Multiple NCC links]]&lt;&gt;1,IF(Table1[[#This Row],[Lighting]]=1,1,""),"")</f>
        <v/>
      </c>
      <c r="DM758" s="169" t="str">
        <f>IF(Table1[[#This Row],[Multiple NCC links]]&lt;&gt;1,IF(Table1[[#This Row],[HVAC]]=1,1,""),"")</f>
        <v/>
      </c>
      <c r="DN758" s="169" t="str">
        <f>IF(Table1[[#This Row],[Multiple NCC links]]&lt;&gt;1,IF(Table1[[#This Row],[Services]]=1,1,""),"")</f>
        <v/>
      </c>
      <c r="DO758" s="169" t="str">
        <f>IF(Table1[[#This Row],[Multiple NCC links]]&lt;&gt;1,IF(Table1[[#This Row],[Maintenance &amp; Monitoring]]=1,1,""),"")</f>
        <v/>
      </c>
      <c r="DP758" s="169" t="str">
        <f>IF(Table1[[#This Row],[Multiple NCC links]]&lt;&gt;1,IF(Table1[[#This Row],[Hand over / Operations]]=1,1,""),"")</f>
        <v/>
      </c>
      <c r="DQ758" s="169" t="str">
        <f>IF(Table1[[#This Row],[Multiple NCC links]]&lt;&gt;1,IF(Table1[[#This Row],[As built assessment]]=1,1,""),"")</f>
        <v/>
      </c>
      <c r="DR758" s="169" t="str">
        <f>IF(Table1[[#This Row],[Multiple NCC links]]&lt;&gt;1,IF(Table1[[#This Row],[Beyond compliance]]=1,1,""),"")</f>
        <v/>
      </c>
      <c r="DS758" s="169" t="str">
        <f>IF(SUM(Table1[[#This Row],[Design]:[Beyond compliance]])&gt;1,1,"")</f>
        <v/>
      </c>
      <c r="DT758" s="169" t="str">
        <f>IF(Table1[[#This Row],[Both Residential &amp; Commercial4]]&lt;&gt;1,IF(Table1[[#This Row],[Residential]]=1,1,""),"")</f>
        <v/>
      </c>
      <c r="DU758" s="169" t="str">
        <f>IF(Table1[[#This Row],[Both Residential &amp; Commercial4]]&lt;&gt;1,IF(Table1[[#This Row],[Commercial]]=1,1,""),"")</f>
        <v/>
      </c>
      <c r="DV758" s="169" t="str">
        <f>Table1[[#This Row],[Residential &amp; Commercial]]</f>
        <v/>
      </c>
      <c r="DW758" s="169"/>
    </row>
    <row r="759" spans="1:127" s="49" customFormat="1" ht="20.25" thickTop="1" thickBot="1" x14ac:dyDescent="0.35">
      <c r="A759" s="97"/>
      <c r="B759" s="97"/>
      <c r="C759" s="88"/>
      <c r="D759" s="88"/>
      <c r="E759" s="176"/>
      <c r="F759" s="176"/>
      <c r="G759" s="176"/>
      <c r="H759" s="176"/>
      <c r="I759" s="90" t="str">
        <f>IF(AND(Table1[[#This Row],[General]]=1,Table1[[#This Row],[Beginner]]=1,Table1[[#This Row],[Intermediate]]=1,Table1[[#This Row],[Advanced]]=1),1,"")</f>
        <v/>
      </c>
      <c r="J759" s="90" t="str">
        <f>CONCATENATE(IF(Table1[[#This Row],[General]]=1,"General, ",""), IF(Table1[[#This Row],[Beginner]]=1,"Beginner, ",""),IF(Table1[[#This Row],[Intermediate]]=1,"Intermediate, ",""), IF(Table1[[#This Row],[Advanced]]=1,"Advanced",""))</f>
        <v/>
      </c>
      <c r="K759" s="91"/>
      <c r="L759" s="179"/>
      <c r="M759" s="91"/>
      <c r="N759" s="91"/>
      <c r="O759" s="159"/>
      <c r="P759" s="91"/>
      <c r="Q759" s="91"/>
      <c r="R759" s="91"/>
      <c r="S75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59" s="102"/>
      <c r="U759" s="102"/>
      <c r="V759" s="240"/>
      <c r="W759" s="240"/>
      <c r="X759" s="102"/>
      <c r="Y759" s="102"/>
      <c r="Z759" s="102"/>
      <c r="AA759" s="102"/>
      <c r="AB759" s="102"/>
      <c r="AC759" s="102"/>
      <c r="AD759" s="102"/>
      <c r="AE759" s="102"/>
      <c r="AF759" s="102"/>
      <c r="AG75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59" s="103"/>
      <c r="AI759" s="103"/>
      <c r="AJ759" s="103"/>
      <c r="AK759" s="74" t="str">
        <f>CONCATENATE(IF(Table1[[#This Row],[Digital]]=1,"Digital, ",""),IF(Table1[[#This Row],[Face to Face]]=1,"Face to face, ",""),IF(Table1[[#This Row],[Blended]]=1,"Blended",""))</f>
        <v/>
      </c>
      <c r="AL759" s="99"/>
      <c r="AM759" s="104"/>
      <c r="AN759" s="130"/>
      <c r="AO759" s="94"/>
      <c r="AP759" s="182"/>
      <c r="AQ759" s="94"/>
      <c r="AR759" s="94"/>
      <c r="AS759" s="94"/>
      <c r="AT759" s="94"/>
      <c r="AU759" s="94"/>
      <c r="AV759" s="182"/>
      <c r="AW759" s="182"/>
      <c r="AX759" s="182"/>
      <c r="AY759" s="94"/>
      <c r="AZ75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5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59" s="95"/>
      <c r="BC759" s="95"/>
      <c r="BD759" s="90" t="str">
        <f>IF(AND(Table1[[#This Row],[Residential]]=1,Table1[[#This Row],[Commercial]]=1),1,"")</f>
        <v/>
      </c>
      <c r="BE759" s="90" t="str">
        <f>CONCATENATE(IF(Table1[[#This Row],[Residential]]=1,"Residential, ",""),IF(Table1[[#This Row],[Commercial]]=1,"Commercial",""))</f>
        <v/>
      </c>
      <c r="BF759" s="94"/>
      <c r="BG759" s="94"/>
      <c r="BH759" s="94"/>
      <c r="BI759" s="94"/>
      <c r="BJ759" s="94"/>
      <c r="BK759" s="94"/>
      <c r="BL759" s="94"/>
      <c r="BM759" s="182"/>
      <c r="BN759" s="94"/>
      <c r="BO75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59" s="178"/>
      <c r="BQ759" s="120"/>
      <c r="BR759" s="132"/>
      <c r="BS759" s="120"/>
      <c r="BT759" s="175"/>
      <c r="BU759" s="175"/>
      <c r="BV759" s="175"/>
      <c r="BW759" s="121"/>
      <c r="BX759" s="121"/>
      <c r="BY759" s="121"/>
      <c r="BZ759" s="227"/>
      <c r="CA75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59" s="48">
        <f>COUNTIF(Table1[[#This Row],[Validity]:[Alignment with NCC (Yes=1,No=0)]],"N/A")</f>
        <v>0</v>
      </c>
      <c r="CC759" s="48">
        <f>IF(ISERROR(Table1[[#This Row],[Total Quality Score (out of 10)]]/(4-Table1[[#This Row],[N/A Count]])),0,Table1[[#This Row],[Total Quality Score (out of 10)]]/(4-Table1[[#This Row],[N/A Count]]))</f>
        <v>0</v>
      </c>
      <c r="CD759" s="106"/>
      <c r="CE759" s="106"/>
      <c r="CF759" s="172" t="str">
        <f>IF(SUM(Table1[[#This Row],[Multiple]:[Level (all)62]])&lt;1,IF(Table1[[#This Row],[General]]=1,1,""),"")</f>
        <v/>
      </c>
      <c r="CG759" s="172" t="str">
        <f>IF(SUM(Table1[[#This Row],[Multiple]:[Level (all)62]])&lt;1,IF(Table1[[#This Row],[Beginner]]=1,1,""),"")</f>
        <v/>
      </c>
      <c r="CH759" s="171" t="str">
        <f>IF(SUM(Table1[[#This Row],[Multiple]:[Level (all)62]])&lt;1,IF(Table1[[#This Row],[Intermediate]]=1,1,""),"")</f>
        <v/>
      </c>
      <c r="CI759" s="171" t="str">
        <f>IF(SUM(Table1[[#This Row],[Multiple]:[Level (all)62]])&lt;1,IF(Table1[[#This Row],[Advanced]]=1,1,""),"")</f>
        <v/>
      </c>
      <c r="CJ759" s="171" t="str">
        <f>IF(AND(SUM(Table1[[#This Row],[General]:[Advanced]])&lt;4,SUM(Table1[[#This Row],[General]:[Advanced]])&gt;1),1,"")</f>
        <v/>
      </c>
      <c r="CK759" s="171" t="str">
        <f>Table1[[#This Row],[Level (all)]]</f>
        <v/>
      </c>
      <c r="CL759" s="171" t="str">
        <f>IF(Table1[[#This Row],[Multiple audience]]&lt;&gt;1,IF(Table1[[#This Row],[General Audience]]=1,1,""),"")</f>
        <v/>
      </c>
      <c r="CM759" s="171" t="str">
        <f>IF(Table1[[#This Row],[Multiple audience]]&lt;&gt;1,IF(Table1[[#This Row],[Planners / Designers ]]=1,1,""),"")</f>
        <v/>
      </c>
      <c r="CN759" s="171" t="str">
        <f>IF(Table1[[#This Row],[Multiple audience]]&lt;&gt;1,IF(Table1[[#This Row],[Regulatory Assessors]]=1,1,""),"")</f>
        <v/>
      </c>
      <c r="CO759" s="171" t="str">
        <f>IF(Table1[[#This Row],[Multiple audience]]&lt;&gt;1,IF(Table1[[#This Row],[Builders / Management]]=1,1,""),"")</f>
        <v/>
      </c>
      <c r="CP759" s="171" t="str">
        <f>IF(Table1[[#This Row],[Multiple audience]]&lt;&gt;1,IF(Table1[[#This Row],[Energy / Sus Assessors]]=1,1,""),"")</f>
        <v/>
      </c>
      <c r="CQ759" s="171" t="str">
        <f>IF(Table1[[#This Row],[Multiple audience]]&lt;&gt;1,IF(Table1[[#This Row],[Semi-skilled]]=1,1,""),"")</f>
        <v/>
      </c>
      <c r="CR759" s="171" t="str">
        <f>IF(Table1[[#This Row],[Multiple audience]]&lt;&gt;1,IF(Table1[[#This Row],[Trades]]=1,1,""),"")</f>
        <v/>
      </c>
      <c r="CS759" s="171" t="str">
        <f>IF(Table1[[#This Row],[Multiple audience]]&lt;&gt;1,IF(Table1[[#This Row],[Other]]=1,1,""),"")</f>
        <v/>
      </c>
      <c r="CT759" s="171" t="str">
        <f>IF(SUM(Table1[[#This Row],[General Audience]:[Other]])&gt;1,1,"")</f>
        <v/>
      </c>
      <c r="CU759" s="171" t="str">
        <f>IF(Table1[[#This Row],[Various  ]]&lt;&gt;1,IF(Table1[[#This Row],[Calculator / Software]]=1,1,""),"")</f>
        <v/>
      </c>
      <c r="CV759" s="171" t="str">
        <f>IF(Table1[[#This Row],[Various  ]]&lt;&gt;1,IF(Table1[[#This Row],[Information  ]]=1,1,""),"")</f>
        <v/>
      </c>
      <c r="CW759" s="171" t="str">
        <f>IF(Table1[[#This Row],[Various  ]]&lt;&gt;1,IF(Table1[[#This Row],[Interactive Tool]]=1,1,""),"")</f>
        <v/>
      </c>
      <c r="CX759" s="171" t="str">
        <f>IF(Table1[[#This Row],[Various  ]]&lt;&gt;1,IF(Table1[[#This Row],[Technical Specifications]]=1,1,""),"")</f>
        <v/>
      </c>
      <c r="CY759" s="171" t="str">
        <f>IF(Table1[[#This Row],[Various  ]]&lt;&gt;1,IF(Table1[[#This Row],[Training Resources]]=1,1,""),"")</f>
        <v/>
      </c>
      <c r="CZ759" s="171" t="str">
        <f>IF(Table1[[#This Row],[Various  ]]&lt;&gt;1,IF(Table1[[#This Row],[Toolbox]]=1,1,""),"")</f>
        <v/>
      </c>
      <c r="DA759" s="169" t="str">
        <f>IF(Table1[[#This Row],[Various  ]]&lt;&gt;1,IF(Table1[[#This Row],[Video]]=1,1,""),"")</f>
        <v/>
      </c>
      <c r="DB759" s="169" t="str">
        <f>IF(Table1[[#This Row],[Various  ]]&lt;&gt;1,IF(Table1[[#This Row],[Case study]]=1,1,""),"")</f>
        <v/>
      </c>
      <c r="DC759" s="169" t="str">
        <f>IF(Table1[[#This Row],[Various  ]]&lt;&gt;1,IF(Table1[[#This Row],[Other   ]]=1,1,""),"")</f>
        <v/>
      </c>
      <c r="DD759" s="169" t="str">
        <f>IF(Table1[[#This Row],[Various  ]]&lt;&gt;1,IF(Table1[[#This Row],[Standards]]=1,1,""),"")</f>
        <v/>
      </c>
      <c r="DE759" s="169" t="str">
        <f>IF(Table1[[#This Row],[Various]]=1,1,IF(SUM(Table1[[#This Row],[Calculator / Software]:[Standards]])&gt;1,1,""))</f>
        <v/>
      </c>
      <c r="DF759" s="169" t="str">
        <f>IF(Table1[[#This Row],[Multiple NCC links]]&lt;&gt;1,IF(Table1[[#This Row],[Design]]=1,1,""),"")</f>
        <v/>
      </c>
      <c r="DG759" s="169" t="str">
        <f>IF(Table1[[#This Row],[Multiple NCC links]]&lt;&gt;1,IF(Table1[[#This Row],[Assessment / Verification]]=1,1,""),"")</f>
        <v/>
      </c>
      <c r="DH759" s="169" t="str">
        <f>IF(Table1[[#This Row],[Multiple NCC links]]&lt;&gt;1,IF(Table1[[#This Row],[Climate Specific ]]=1,1,""),"")</f>
        <v/>
      </c>
      <c r="DI759" s="169" t="str">
        <f>IF(Table1[[#This Row],[Multiple NCC links]]&lt;&gt;1,IF(Table1[[#This Row],[Alterations / Additions]]=1,1,""),"")</f>
        <v/>
      </c>
      <c r="DJ759" s="169" t="str">
        <f>IF(Table1[[#This Row],[Multiple NCC links]]&lt;&gt;1,IF(Table1[[#This Row],[Glazing]]=1,1,""),"")</f>
        <v/>
      </c>
      <c r="DK759" s="169" t="str">
        <f>IF(Table1[[#This Row],[Multiple NCC links]]&lt;&gt;1,IF(Table1[[#This Row],[Building Fabric / Thermal / Sealing]]=1,1,""),"")</f>
        <v/>
      </c>
      <c r="DL759" s="169" t="str">
        <f>IF(Table1[[#This Row],[Multiple NCC links]]&lt;&gt;1,IF(Table1[[#This Row],[Lighting]]=1,1,""),"")</f>
        <v/>
      </c>
      <c r="DM759" s="169" t="str">
        <f>IF(Table1[[#This Row],[Multiple NCC links]]&lt;&gt;1,IF(Table1[[#This Row],[HVAC]]=1,1,""),"")</f>
        <v/>
      </c>
      <c r="DN759" s="169" t="str">
        <f>IF(Table1[[#This Row],[Multiple NCC links]]&lt;&gt;1,IF(Table1[[#This Row],[Services]]=1,1,""),"")</f>
        <v/>
      </c>
      <c r="DO759" s="169" t="str">
        <f>IF(Table1[[#This Row],[Multiple NCC links]]&lt;&gt;1,IF(Table1[[#This Row],[Maintenance &amp; Monitoring]]=1,1,""),"")</f>
        <v/>
      </c>
      <c r="DP759" s="169" t="str">
        <f>IF(Table1[[#This Row],[Multiple NCC links]]&lt;&gt;1,IF(Table1[[#This Row],[Hand over / Operations]]=1,1,""),"")</f>
        <v/>
      </c>
      <c r="DQ759" s="169" t="str">
        <f>IF(Table1[[#This Row],[Multiple NCC links]]&lt;&gt;1,IF(Table1[[#This Row],[As built assessment]]=1,1,""),"")</f>
        <v/>
      </c>
      <c r="DR759" s="169" t="str">
        <f>IF(Table1[[#This Row],[Multiple NCC links]]&lt;&gt;1,IF(Table1[[#This Row],[Beyond compliance]]=1,1,""),"")</f>
        <v/>
      </c>
      <c r="DS759" s="169" t="str">
        <f>IF(SUM(Table1[[#This Row],[Design]:[Beyond compliance]])&gt;1,1,"")</f>
        <v/>
      </c>
      <c r="DT759" s="169" t="str">
        <f>IF(Table1[[#This Row],[Both Residential &amp; Commercial4]]&lt;&gt;1,IF(Table1[[#This Row],[Residential]]=1,1,""),"")</f>
        <v/>
      </c>
      <c r="DU759" s="169" t="str">
        <f>IF(Table1[[#This Row],[Both Residential &amp; Commercial4]]&lt;&gt;1,IF(Table1[[#This Row],[Commercial]]=1,1,""),"")</f>
        <v/>
      </c>
      <c r="DV759" s="169" t="str">
        <f>Table1[[#This Row],[Residential &amp; Commercial]]</f>
        <v/>
      </c>
      <c r="DW759" s="169"/>
    </row>
    <row r="760" spans="1:127" s="49" customFormat="1" ht="20.25" thickTop="1" thickBot="1" x14ac:dyDescent="0.35">
      <c r="A760" s="97"/>
      <c r="B760" s="97"/>
      <c r="C760" s="88"/>
      <c r="D760" s="88"/>
      <c r="E760" s="176"/>
      <c r="F760" s="176"/>
      <c r="G760" s="176"/>
      <c r="H760" s="176"/>
      <c r="I760" s="90" t="str">
        <f>IF(AND(Table1[[#This Row],[General]]=1,Table1[[#This Row],[Beginner]]=1,Table1[[#This Row],[Intermediate]]=1,Table1[[#This Row],[Advanced]]=1),1,"")</f>
        <v/>
      </c>
      <c r="J760" s="90" t="str">
        <f>CONCATENATE(IF(Table1[[#This Row],[General]]=1,"General, ",""), IF(Table1[[#This Row],[Beginner]]=1,"Beginner, ",""),IF(Table1[[#This Row],[Intermediate]]=1,"Intermediate, ",""), IF(Table1[[#This Row],[Advanced]]=1,"Advanced",""))</f>
        <v/>
      </c>
      <c r="K760" s="91"/>
      <c r="L760" s="179"/>
      <c r="M760" s="91"/>
      <c r="N760" s="91"/>
      <c r="O760" s="159"/>
      <c r="P760" s="91"/>
      <c r="Q760" s="91"/>
      <c r="R760" s="91"/>
      <c r="S76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60" s="102"/>
      <c r="U760" s="102"/>
      <c r="V760" s="240"/>
      <c r="W760" s="240"/>
      <c r="X760" s="102"/>
      <c r="Y760" s="102"/>
      <c r="Z760" s="102"/>
      <c r="AA760" s="102"/>
      <c r="AB760" s="102"/>
      <c r="AC760" s="102"/>
      <c r="AD760" s="102"/>
      <c r="AE760" s="102"/>
      <c r="AF760" s="102"/>
      <c r="AG76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60" s="103"/>
      <c r="AI760" s="103"/>
      <c r="AJ760" s="103"/>
      <c r="AK760" s="74" t="str">
        <f>CONCATENATE(IF(Table1[[#This Row],[Digital]]=1,"Digital, ",""),IF(Table1[[#This Row],[Face to Face]]=1,"Face to face, ",""),IF(Table1[[#This Row],[Blended]]=1,"Blended",""))</f>
        <v/>
      </c>
      <c r="AL760" s="99"/>
      <c r="AM760" s="104"/>
      <c r="AN760" s="130"/>
      <c r="AO760" s="94"/>
      <c r="AP760" s="182"/>
      <c r="AQ760" s="94"/>
      <c r="AR760" s="94"/>
      <c r="AS760" s="94"/>
      <c r="AT760" s="94"/>
      <c r="AU760" s="94"/>
      <c r="AV760" s="182"/>
      <c r="AW760" s="182"/>
      <c r="AX760" s="182"/>
      <c r="AY760" s="94"/>
      <c r="AZ76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6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60" s="95"/>
      <c r="BC760" s="95"/>
      <c r="BD760" s="90" t="str">
        <f>IF(AND(Table1[[#This Row],[Residential]]=1,Table1[[#This Row],[Commercial]]=1),1,"")</f>
        <v/>
      </c>
      <c r="BE760" s="90" t="str">
        <f>CONCATENATE(IF(Table1[[#This Row],[Residential]]=1,"Residential, ",""),IF(Table1[[#This Row],[Commercial]]=1,"Commercial",""))</f>
        <v/>
      </c>
      <c r="BF760" s="94"/>
      <c r="BG760" s="94"/>
      <c r="BH760" s="94"/>
      <c r="BI760" s="94"/>
      <c r="BJ760" s="94"/>
      <c r="BK760" s="94"/>
      <c r="BL760" s="94"/>
      <c r="BM760" s="182"/>
      <c r="BN760" s="94"/>
      <c r="BO76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60" s="178"/>
      <c r="BQ760" s="120"/>
      <c r="BR760" s="132"/>
      <c r="BS760" s="120"/>
      <c r="BT760" s="175"/>
      <c r="BU760" s="175"/>
      <c r="BV760" s="175"/>
      <c r="BW760" s="121"/>
      <c r="BX760" s="121"/>
      <c r="BY760" s="121"/>
      <c r="BZ760" s="227"/>
      <c r="CA76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60" s="48">
        <f>COUNTIF(Table1[[#This Row],[Validity]:[Alignment with NCC (Yes=1,No=0)]],"N/A")</f>
        <v>0</v>
      </c>
      <c r="CC760" s="48">
        <f>IF(ISERROR(Table1[[#This Row],[Total Quality Score (out of 10)]]/(4-Table1[[#This Row],[N/A Count]])),0,Table1[[#This Row],[Total Quality Score (out of 10)]]/(4-Table1[[#This Row],[N/A Count]]))</f>
        <v>0</v>
      </c>
      <c r="CD760" s="106"/>
      <c r="CE760" s="106"/>
      <c r="CF760" s="172" t="str">
        <f>IF(SUM(Table1[[#This Row],[Multiple]:[Level (all)62]])&lt;1,IF(Table1[[#This Row],[General]]=1,1,""),"")</f>
        <v/>
      </c>
      <c r="CG760" s="172" t="str">
        <f>IF(SUM(Table1[[#This Row],[Multiple]:[Level (all)62]])&lt;1,IF(Table1[[#This Row],[Beginner]]=1,1,""),"")</f>
        <v/>
      </c>
      <c r="CH760" s="171" t="str">
        <f>IF(SUM(Table1[[#This Row],[Multiple]:[Level (all)62]])&lt;1,IF(Table1[[#This Row],[Intermediate]]=1,1,""),"")</f>
        <v/>
      </c>
      <c r="CI760" s="171" t="str">
        <f>IF(SUM(Table1[[#This Row],[Multiple]:[Level (all)62]])&lt;1,IF(Table1[[#This Row],[Advanced]]=1,1,""),"")</f>
        <v/>
      </c>
      <c r="CJ760" s="171" t="str">
        <f>IF(AND(SUM(Table1[[#This Row],[General]:[Advanced]])&lt;4,SUM(Table1[[#This Row],[General]:[Advanced]])&gt;1),1,"")</f>
        <v/>
      </c>
      <c r="CK760" s="171" t="str">
        <f>Table1[[#This Row],[Level (all)]]</f>
        <v/>
      </c>
      <c r="CL760" s="171" t="str">
        <f>IF(Table1[[#This Row],[Multiple audience]]&lt;&gt;1,IF(Table1[[#This Row],[General Audience]]=1,1,""),"")</f>
        <v/>
      </c>
      <c r="CM760" s="171" t="str">
        <f>IF(Table1[[#This Row],[Multiple audience]]&lt;&gt;1,IF(Table1[[#This Row],[Planners / Designers ]]=1,1,""),"")</f>
        <v/>
      </c>
      <c r="CN760" s="171" t="str">
        <f>IF(Table1[[#This Row],[Multiple audience]]&lt;&gt;1,IF(Table1[[#This Row],[Regulatory Assessors]]=1,1,""),"")</f>
        <v/>
      </c>
      <c r="CO760" s="171" t="str">
        <f>IF(Table1[[#This Row],[Multiple audience]]&lt;&gt;1,IF(Table1[[#This Row],[Builders / Management]]=1,1,""),"")</f>
        <v/>
      </c>
      <c r="CP760" s="171" t="str">
        <f>IF(Table1[[#This Row],[Multiple audience]]&lt;&gt;1,IF(Table1[[#This Row],[Energy / Sus Assessors]]=1,1,""),"")</f>
        <v/>
      </c>
      <c r="CQ760" s="171" t="str">
        <f>IF(Table1[[#This Row],[Multiple audience]]&lt;&gt;1,IF(Table1[[#This Row],[Semi-skilled]]=1,1,""),"")</f>
        <v/>
      </c>
      <c r="CR760" s="171" t="str">
        <f>IF(Table1[[#This Row],[Multiple audience]]&lt;&gt;1,IF(Table1[[#This Row],[Trades]]=1,1,""),"")</f>
        <v/>
      </c>
      <c r="CS760" s="171" t="str">
        <f>IF(Table1[[#This Row],[Multiple audience]]&lt;&gt;1,IF(Table1[[#This Row],[Other]]=1,1,""),"")</f>
        <v/>
      </c>
      <c r="CT760" s="171" t="str">
        <f>IF(SUM(Table1[[#This Row],[General Audience]:[Other]])&gt;1,1,"")</f>
        <v/>
      </c>
      <c r="CU760" s="171" t="str">
        <f>IF(Table1[[#This Row],[Various  ]]&lt;&gt;1,IF(Table1[[#This Row],[Calculator / Software]]=1,1,""),"")</f>
        <v/>
      </c>
      <c r="CV760" s="171" t="str">
        <f>IF(Table1[[#This Row],[Various  ]]&lt;&gt;1,IF(Table1[[#This Row],[Information  ]]=1,1,""),"")</f>
        <v/>
      </c>
      <c r="CW760" s="171" t="str">
        <f>IF(Table1[[#This Row],[Various  ]]&lt;&gt;1,IF(Table1[[#This Row],[Interactive Tool]]=1,1,""),"")</f>
        <v/>
      </c>
      <c r="CX760" s="171" t="str">
        <f>IF(Table1[[#This Row],[Various  ]]&lt;&gt;1,IF(Table1[[#This Row],[Technical Specifications]]=1,1,""),"")</f>
        <v/>
      </c>
      <c r="CY760" s="171" t="str">
        <f>IF(Table1[[#This Row],[Various  ]]&lt;&gt;1,IF(Table1[[#This Row],[Training Resources]]=1,1,""),"")</f>
        <v/>
      </c>
      <c r="CZ760" s="171" t="str">
        <f>IF(Table1[[#This Row],[Various  ]]&lt;&gt;1,IF(Table1[[#This Row],[Toolbox]]=1,1,""),"")</f>
        <v/>
      </c>
      <c r="DA760" s="169" t="str">
        <f>IF(Table1[[#This Row],[Various  ]]&lt;&gt;1,IF(Table1[[#This Row],[Video]]=1,1,""),"")</f>
        <v/>
      </c>
      <c r="DB760" s="169" t="str">
        <f>IF(Table1[[#This Row],[Various  ]]&lt;&gt;1,IF(Table1[[#This Row],[Case study]]=1,1,""),"")</f>
        <v/>
      </c>
      <c r="DC760" s="169" t="str">
        <f>IF(Table1[[#This Row],[Various  ]]&lt;&gt;1,IF(Table1[[#This Row],[Other   ]]=1,1,""),"")</f>
        <v/>
      </c>
      <c r="DD760" s="169" t="str">
        <f>IF(Table1[[#This Row],[Various  ]]&lt;&gt;1,IF(Table1[[#This Row],[Standards]]=1,1,""),"")</f>
        <v/>
      </c>
      <c r="DE760" s="169" t="str">
        <f>IF(Table1[[#This Row],[Various]]=1,1,IF(SUM(Table1[[#This Row],[Calculator / Software]:[Standards]])&gt;1,1,""))</f>
        <v/>
      </c>
      <c r="DF760" s="169" t="str">
        <f>IF(Table1[[#This Row],[Multiple NCC links]]&lt;&gt;1,IF(Table1[[#This Row],[Design]]=1,1,""),"")</f>
        <v/>
      </c>
      <c r="DG760" s="169" t="str">
        <f>IF(Table1[[#This Row],[Multiple NCC links]]&lt;&gt;1,IF(Table1[[#This Row],[Assessment / Verification]]=1,1,""),"")</f>
        <v/>
      </c>
      <c r="DH760" s="169" t="str">
        <f>IF(Table1[[#This Row],[Multiple NCC links]]&lt;&gt;1,IF(Table1[[#This Row],[Climate Specific ]]=1,1,""),"")</f>
        <v/>
      </c>
      <c r="DI760" s="169" t="str">
        <f>IF(Table1[[#This Row],[Multiple NCC links]]&lt;&gt;1,IF(Table1[[#This Row],[Alterations / Additions]]=1,1,""),"")</f>
        <v/>
      </c>
      <c r="DJ760" s="169" t="str">
        <f>IF(Table1[[#This Row],[Multiple NCC links]]&lt;&gt;1,IF(Table1[[#This Row],[Glazing]]=1,1,""),"")</f>
        <v/>
      </c>
      <c r="DK760" s="169" t="str">
        <f>IF(Table1[[#This Row],[Multiple NCC links]]&lt;&gt;1,IF(Table1[[#This Row],[Building Fabric / Thermal / Sealing]]=1,1,""),"")</f>
        <v/>
      </c>
      <c r="DL760" s="169" t="str">
        <f>IF(Table1[[#This Row],[Multiple NCC links]]&lt;&gt;1,IF(Table1[[#This Row],[Lighting]]=1,1,""),"")</f>
        <v/>
      </c>
      <c r="DM760" s="169" t="str">
        <f>IF(Table1[[#This Row],[Multiple NCC links]]&lt;&gt;1,IF(Table1[[#This Row],[HVAC]]=1,1,""),"")</f>
        <v/>
      </c>
      <c r="DN760" s="169" t="str">
        <f>IF(Table1[[#This Row],[Multiple NCC links]]&lt;&gt;1,IF(Table1[[#This Row],[Services]]=1,1,""),"")</f>
        <v/>
      </c>
      <c r="DO760" s="169" t="str">
        <f>IF(Table1[[#This Row],[Multiple NCC links]]&lt;&gt;1,IF(Table1[[#This Row],[Maintenance &amp; Monitoring]]=1,1,""),"")</f>
        <v/>
      </c>
      <c r="DP760" s="169" t="str">
        <f>IF(Table1[[#This Row],[Multiple NCC links]]&lt;&gt;1,IF(Table1[[#This Row],[Hand over / Operations]]=1,1,""),"")</f>
        <v/>
      </c>
      <c r="DQ760" s="169" t="str">
        <f>IF(Table1[[#This Row],[Multiple NCC links]]&lt;&gt;1,IF(Table1[[#This Row],[As built assessment]]=1,1,""),"")</f>
        <v/>
      </c>
      <c r="DR760" s="169" t="str">
        <f>IF(Table1[[#This Row],[Multiple NCC links]]&lt;&gt;1,IF(Table1[[#This Row],[Beyond compliance]]=1,1,""),"")</f>
        <v/>
      </c>
      <c r="DS760" s="169" t="str">
        <f>IF(SUM(Table1[[#This Row],[Design]:[Beyond compliance]])&gt;1,1,"")</f>
        <v/>
      </c>
      <c r="DT760" s="169" t="str">
        <f>IF(Table1[[#This Row],[Both Residential &amp; Commercial4]]&lt;&gt;1,IF(Table1[[#This Row],[Residential]]=1,1,""),"")</f>
        <v/>
      </c>
      <c r="DU760" s="169" t="str">
        <f>IF(Table1[[#This Row],[Both Residential &amp; Commercial4]]&lt;&gt;1,IF(Table1[[#This Row],[Commercial]]=1,1,""),"")</f>
        <v/>
      </c>
      <c r="DV760" s="169" t="str">
        <f>Table1[[#This Row],[Residential &amp; Commercial]]</f>
        <v/>
      </c>
      <c r="DW760" s="169"/>
    </row>
    <row r="761" spans="1:127" s="49" customFormat="1" ht="20.25" thickTop="1" thickBot="1" x14ac:dyDescent="0.35">
      <c r="A761" s="97"/>
      <c r="B761" s="97"/>
      <c r="C761" s="88"/>
      <c r="D761" s="88"/>
      <c r="E761" s="176"/>
      <c r="F761" s="176"/>
      <c r="G761" s="176"/>
      <c r="H761" s="176"/>
      <c r="I761" s="90" t="str">
        <f>IF(AND(Table1[[#This Row],[General]]=1,Table1[[#This Row],[Beginner]]=1,Table1[[#This Row],[Intermediate]]=1,Table1[[#This Row],[Advanced]]=1),1,"")</f>
        <v/>
      </c>
      <c r="J761" s="90" t="str">
        <f>CONCATENATE(IF(Table1[[#This Row],[General]]=1,"General, ",""), IF(Table1[[#This Row],[Beginner]]=1,"Beginner, ",""),IF(Table1[[#This Row],[Intermediate]]=1,"Intermediate, ",""), IF(Table1[[#This Row],[Advanced]]=1,"Advanced",""))</f>
        <v/>
      </c>
      <c r="K761" s="91"/>
      <c r="L761" s="179"/>
      <c r="M761" s="91"/>
      <c r="N761" s="91"/>
      <c r="O761" s="159"/>
      <c r="P761" s="91"/>
      <c r="Q761" s="91"/>
      <c r="R761" s="91"/>
      <c r="S76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61" s="102"/>
      <c r="U761" s="102"/>
      <c r="V761" s="240"/>
      <c r="W761" s="240"/>
      <c r="X761" s="102"/>
      <c r="Y761" s="102"/>
      <c r="Z761" s="102"/>
      <c r="AA761" s="102"/>
      <c r="AB761" s="102"/>
      <c r="AC761" s="102"/>
      <c r="AD761" s="102"/>
      <c r="AE761" s="102"/>
      <c r="AF761" s="102"/>
      <c r="AG76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61" s="103"/>
      <c r="AI761" s="103"/>
      <c r="AJ761" s="103"/>
      <c r="AK761" s="74" t="str">
        <f>CONCATENATE(IF(Table1[[#This Row],[Digital]]=1,"Digital, ",""),IF(Table1[[#This Row],[Face to Face]]=1,"Face to face, ",""),IF(Table1[[#This Row],[Blended]]=1,"Blended",""))</f>
        <v/>
      </c>
      <c r="AL761" s="99"/>
      <c r="AM761" s="104"/>
      <c r="AN761" s="130"/>
      <c r="AO761" s="94"/>
      <c r="AP761" s="182"/>
      <c r="AQ761" s="94"/>
      <c r="AR761" s="94"/>
      <c r="AS761" s="94"/>
      <c r="AT761" s="94"/>
      <c r="AU761" s="94"/>
      <c r="AV761" s="182"/>
      <c r="AW761" s="182"/>
      <c r="AX761" s="182"/>
      <c r="AY761" s="94"/>
      <c r="AZ76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6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61" s="95"/>
      <c r="BC761" s="95"/>
      <c r="BD761" s="90" t="str">
        <f>IF(AND(Table1[[#This Row],[Residential]]=1,Table1[[#This Row],[Commercial]]=1),1,"")</f>
        <v/>
      </c>
      <c r="BE761" s="90" t="str">
        <f>CONCATENATE(IF(Table1[[#This Row],[Residential]]=1,"Residential, ",""),IF(Table1[[#This Row],[Commercial]]=1,"Commercial",""))</f>
        <v/>
      </c>
      <c r="BF761" s="94"/>
      <c r="BG761" s="94"/>
      <c r="BH761" s="94"/>
      <c r="BI761" s="94"/>
      <c r="BJ761" s="94"/>
      <c r="BK761" s="94"/>
      <c r="BL761" s="94"/>
      <c r="BM761" s="182"/>
      <c r="BN761" s="94"/>
      <c r="BO76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61" s="178"/>
      <c r="BQ761" s="120"/>
      <c r="BR761" s="132"/>
      <c r="BS761" s="120"/>
      <c r="BT761" s="175"/>
      <c r="BU761" s="175"/>
      <c r="BV761" s="175"/>
      <c r="BW761" s="121"/>
      <c r="BX761" s="121"/>
      <c r="BY761" s="121"/>
      <c r="BZ761" s="227"/>
      <c r="CA76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61" s="48">
        <f>COUNTIF(Table1[[#This Row],[Validity]:[Alignment with NCC (Yes=1,No=0)]],"N/A")</f>
        <v>0</v>
      </c>
      <c r="CC761" s="48">
        <f>IF(ISERROR(Table1[[#This Row],[Total Quality Score (out of 10)]]/(4-Table1[[#This Row],[N/A Count]])),0,Table1[[#This Row],[Total Quality Score (out of 10)]]/(4-Table1[[#This Row],[N/A Count]]))</f>
        <v>0</v>
      </c>
      <c r="CD761" s="106"/>
      <c r="CE761" s="106"/>
      <c r="CF761" s="172" t="str">
        <f>IF(SUM(Table1[[#This Row],[Multiple]:[Level (all)62]])&lt;1,IF(Table1[[#This Row],[General]]=1,1,""),"")</f>
        <v/>
      </c>
      <c r="CG761" s="172" t="str">
        <f>IF(SUM(Table1[[#This Row],[Multiple]:[Level (all)62]])&lt;1,IF(Table1[[#This Row],[Beginner]]=1,1,""),"")</f>
        <v/>
      </c>
      <c r="CH761" s="171" t="str">
        <f>IF(SUM(Table1[[#This Row],[Multiple]:[Level (all)62]])&lt;1,IF(Table1[[#This Row],[Intermediate]]=1,1,""),"")</f>
        <v/>
      </c>
      <c r="CI761" s="171" t="str">
        <f>IF(SUM(Table1[[#This Row],[Multiple]:[Level (all)62]])&lt;1,IF(Table1[[#This Row],[Advanced]]=1,1,""),"")</f>
        <v/>
      </c>
      <c r="CJ761" s="171" t="str">
        <f>IF(AND(SUM(Table1[[#This Row],[General]:[Advanced]])&lt;4,SUM(Table1[[#This Row],[General]:[Advanced]])&gt;1),1,"")</f>
        <v/>
      </c>
      <c r="CK761" s="171" t="str">
        <f>Table1[[#This Row],[Level (all)]]</f>
        <v/>
      </c>
      <c r="CL761" s="171" t="str">
        <f>IF(Table1[[#This Row],[Multiple audience]]&lt;&gt;1,IF(Table1[[#This Row],[General Audience]]=1,1,""),"")</f>
        <v/>
      </c>
      <c r="CM761" s="171" t="str">
        <f>IF(Table1[[#This Row],[Multiple audience]]&lt;&gt;1,IF(Table1[[#This Row],[Planners / Designers ]]=1,1,""),"")</f>
        <v/>
      </c>
      <c r="CN761" s="171" t="str">
        <f>IF(Table1[[#This Row],[Multiple audience]]&lt;&gt;1,IF(Table1[[#This Row],[Regulatory Assessors]]=1,1,""),"")</f>
        <v/>
      </c>
      <c r="CO761" s="171" t="str">
        <f>IF(Table1[[#This Row],[Multiple audience]]&lt;&gt;1,IF(Table1[[#This Row],[Builders / Management]]=1,1,""),"")</f>
        <v/>
      </c>
      <c r="CP761" s="171" t="str">
        <f>IF(Table1[[#This Row],[Multiple audience]]&lt;&gt;1,IF(Table1[[#This Row],[Energy / Sus Assessors]]=1,1,""),"")</f>
        <v/>
      </c>
      <c r="CQ761" s="171" t="str">
        <f>IF(Table1[[#This Row],[Multiple audience]]&lt;&gt;1,IF(Table1[[#This Row],[Semi-skilled]]=1,1,""),"")</f>
        <v/>
      </c>
      <c r="CR761" s="171" t="str">
        <f>IF(Table1[[#This Row],[Multiple audience]]&lt;&gt;1,IF(Table1[[#This Row],[Trades]]=1,1,""),"")</f>
        <v/>
      </c>
      <c r="CS761" s="171" t="str">
        <f>IF(Table1[[#This Row],[Multiple audience]]&lt;&gt;1,IF(Table1[[#This Row],[Other]]=1,1,""),"")</f>
        <v/>
      </c>
      <c r="CT761" s="171" t="str">
        <f>IF(SUM(Table1[[#This Row],[General Audience]:[Other]])&gt;1,1,"")</f>
        <v/>
      </c>
      <c r="CU761" s="171" t="str">
        <f>IF(Table1[[#This Row],[Various  ]]&lt;&gt;1,IF(Table1[[#This Row],[Calculator / Software]]=1,1,""),"")</f>
        <v/>
      </c>
      <c r="CV761" s="171" t="str">
        <f>IF(Table1[[#This Row],[Various  ]]&lt;&gt;1,IF(Table1[[#This Row],[Information  ]]=1,1,""),"")</f>
        <v/>
      </c>
      <c r="CW761" s="171" t="str">
        <f>IF(Table1[[#This Row],[Various  ]]&lt;&gt;1,IF(Table1[[#This Row],[Interactive Tool]]=1,1,""),"")</f>
        <v/>
      </c>
      <c r="CX761" s="171" t="str">
        <f>IF(Table1[[#This Row],[Various  ]]&lt;&gt;1,IF(Table1[[#This Row],[Technical Specifications]]=1,1,""),"")</f>
        <v/>
      </c>
      <c r="CY761" s="171" t="str">
        <f>IF(Table1[[#This Row],[Various  ]]&lt;&gt;1,IF(Table1[[#This Row],[Training Resources]]=1,1,""),"")</f>
        <v/>
      </c>
      <c r="CZ761" s="171" t="str">
        <f>IF(Table1[[#This Row],[Various  ]]&lt;&gt;1,IF(Table1[[#This Row],[Toolbox]]=1,1,""),"")</f>
        <v/>
      </c>
      <c r="DA761" s="169" t="str">
        <f>IF(Table1[[#This Row],[Various  ]]&lt;&gt;1,IF(Table1[[#This Row],[Video]]=1,1,""),"")</f>
        <v/>
      </c>
      <c r="DB761" s="169" t="str">
        <f>IF(Table1[[#This Row],[Various  ]]&lt;&gt;1,IF(Table1[[#This Row],[Case study]]=1,1,""),"")</f>
        <v/>
      </c>
      <c r="DC761" s="169" t="str">
        <f>IF(Table1[[#This Row],[Various  ]]&lt;&gt;1,IF(Table1[[#This Row],[Other   ]]=1,1,""),"")</f>
        <v/>
      </c>
      <c r="DD761" s="169" t="str">
        <f>IF(Table1[[#This Row],[Various  ]]&lt;&gt;1,IF(Table1[[#This Row],[Standards]]=1,1,""),"")</f>
        <v/>
      </c>
      <c r="DE761" s="169" t="str">
        <f>IF(Table1[[#This Row],[Various]]=1,1,IF(SUM(Table1[[#This Row],[Calculator / Software]:[Standards]])&gt;1,1,""))</f>
        <v/>
      </c>
      <c r="DF761" s="169" t="str">
        <f>IF(Table1[[#This Row],[Multiple NCC links]]&lt;&gt;1,IF(Table1[[#This Row],[Design]]=1,1,""),"")</f>
        <v/>
      </c>
      <c r="DG761" s="169" t="str">
        <f>IF(Table1[[#This Row],[Multiple NCC links]]&lt;&gt;1,IF(Table1[[#This Row],[Assessment / Verification]]=1,1,""),"")</f>
        <v/>
      </c>
      <c r="DH761" s="169" t="str">
        <f>IF(Table1[[#This Row],[Multiple NCC links]]&lt;&gt;1,IF(Table1[[#This Row],[Climate Specific ]]=1,1,""),"")</f>
        <v/>
      </c>
      <c r="DI761" s="169" t="str">
        <f>IF(Table1[[#This Row],[Multiple NCC links]]&lt;&gt;1,IF(Table1[[#This Row],[Alterations / Additions]]=1,1,""),"")</f>
        <v/>
      </c>
      <c r="DJ761" s="169" t="str">
        <f>IF(Table1[[#This Row],[Multiple NCC links]]&lt;&gt;1,IF(Table1[[#This Row],[Glazing]]=1,1,""),"")</f>
        <v/>
      </c>
      <c r="DK761" s="169" t="str">
        <f>IF(Table1[[#This Row],[Multiple NCC links]]&lt;&gt;1,IF(Table1[[#This Row],[Building Fabric / Thermal / Sealing]]=1,1,""),"")</f>
        <v/>
      </c>
      <c r="DL761" s="169" t="str">
        <f>IF(Table1[[#This Row],[Multiple NCC links]]&lt;&gt;1,IF(Table1[[#This Row],[Lighting]]=1,1,""),"")</f>
        <v/>
      </c>
      <c r="DM761" s="169" t="str">
        <f>IF(Table1[[#This Row],[Multiple NCC links]]&lt;&gt;1,IF(Table1[[#This Row],[HVAC]]=1,1,""),"")</f>
        <v/>
      </c>
      <c r="DN761" s="169" t="str">
        <f>IF(Table1[[#This Row],[Multiple NCC links]]&lt;&gt;1,IF(Table1[[#This Row],[Services]]=1,1,""),"")</f>
        <v/>
      </c>
      <c r="DO761" s="169" t="str">
        <f>IF(Table1[[#This Row],[Multiple NCC links]]&lt;&gt;1,IF(Table1[[#This Row],[Maintenance &amp; Monitoring]]=1,1,""),"")</f>
        <v/>
      </c>
      <c r="DP761" s="169" t="str">
        <f>IF(Table1[[#This Row],[Multiple NCC links]]&lt;&gt;1,IF(Table1[[#This Row],[Hand over / Operations]]=1,1,""),"")</f>
        <v/>
      </c>
      <c r="DQ761" s="169" t="str">
        <f>IF(Table1[[#This Row],[Multiple NCC links]]&lt;&gt;1,IF(Table1[[#This Row],[As built assessment]]=1,1,""),"")</f>
        <v/>
      </c>
      <c r="DR761" s="169" t="str">
        <f>IF(Table1[[#This Row],[Multiple NCC links]]&lt;&gt;1,IF(Table1[[#This Row],[Beyond compliance]]=1,1,""),"")</f>
        <v/>
      </c>
      <c r="DS761" s="169" t="str">
        <f>IF(SUM(Table1[[#This Row],[Design]:[Beyond compliance]])&gt;1,1,"")</f>
        <v/>
      </c>
      <c r="DT761" s="169" t="str">
        <f>IF(Table1[[#This Row],[Both Residential &amp; Commercial4]]&lt;&gt;1,IF(Table1[[#This Row],[Residential]]=1,1,""),"")</f>
        <v/>
      </c>
      <c r="DU761" s="169" t="str">
        <f>IF(Table1[[#This Row],[Both Residential &amp; Commercial4]]&lt;&gt;1,IF(Table1[[#This Row],[Commercial]]=1,1,""),"")</f>
        <v/>
      </c>
      <c r="DV761" s="169" t="str">
        <f>Table1[[#This Row],[Residential &amp; Commercial]]</f>
        <v/>
      </c>
      <c r="DW761" s="169"/>
    </row>
    <row r="762" spans="1:127" s="49" customFormat="1" ht="20.25" thickTop="1" thickBot="1" x14ac:dyDescent="0.35">
      <c r="A762" s="97"/>
      <c r="B762" s="97"/>
      <c r="C762" s="88"/>
      <c r="D762" s="88"/>
      <c r="E762" s="176"/>
      <c r="F762" s="176"/>
      <c r="G762" s="176"/>
      <c r="H762" s="176"/>
      <c r="I762" s="90" t="str">
        <f>IF(AND(Table1[[#This Row],[General]]=1,Table1[[#This Row],[Beginner]]=1,Table1[[#This Row],[Intermediate]]=1,Table1[[#This Row],[Advanced]]=1),1,"")</f>
        <v/>
      </c>
      <c r="J762" s="90" t="str">
        <f>CONCATENATE(IF(Table1[[#This Row],[General]]=1,"General, ",""), IF(Table1[[#This Row],[Beginner]]=1,"Beginner, ",""),IF(Table1[[#This Row],[Intermediate]]=1,"Intermediate, ",""), IF(Table1[[#This Row],[Advanced]]=1,"Advanced",""))</f>
        <v/>
      </c>
      <c r="K762" s="91"/>
      <c r="L762" s="179"/>
      <c r="M762" s="91"/>
      <c r="N762" s="91"/>
      <c r="O762" s="159"/>
      <c r="P762" s="91"/>
      <c r="Q762" s="91"/>
      <c r="R762" s="91"/>
      <c r="S76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62" s="102"/>
      <c r="U762" s="102"/>
      <c r="V762" s="240"/>
      <c r="W762" s="240"/>
      <c r="X762" s="102"/>
      <c r="Y762" s="102"/>
      <c r="Z762" s="102"/>
      <c r="AA762" s="102"/>
      <c r="AB762" s="102"/>
      <c r="AC762" s="102"/>
      <c r="AD762" s="102"/>
      <c r="AE762" s="102"/>
      <c r="AF762" s="102"/>
      <c r="AG76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62" s="103"/>
      <c r="AI762" s="103"/>
      <c r="AJ762" s="103"/>
      <c r="AK762" s="74" t="str">
        <f>CONCATENATE(IF(Table1[[#This Row],[Digital]]=1,"Digital, ",""),IF(Table1[[#This Row],[Face to Face]]=1,"Face to face, ",""),IF(Table1[[#This Row],[Blended]]=1,"Blended",""))</f>
        <v/>
      </c>
      <c r="AL762" s="99"/>
      <c r="AM762" s="104"/>
      <c r="AN762" s="130"/>
      <c r="AO762" s="94"/>
      <c r="AP762" s="182"/>
      <c r="AQ762" s="94"/>
      <c r="AR762" s="94"/>
      <c r="AS762" s="94"/>
      <c r="AT762" s="94"/>
      <c r="AU762" s="94"/>
      <c r="AV762" s="182"/>
      <c r="AW762" s="182"/>
      <c r="AX762" s="182"/>
      <c r="AY762" s="94"/>
      <c r="AZ76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6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62" s="95"/>
      <c r="BC762" s="95"/>
      <c r="BD762" s="90" t="str">
        <f>IF(AND(Table1[[#This Row],[Residential]]=1,Table1[[#This Row],[Commercial]]=1),1,"")</f>
        <v/>
      </c>
      <c r="BE762" s="90" t="str">
        <f>CONCATENATE(IF(Table1[[#This Row],[Residential]]=1,"Residential, ",""),IF(Table1[[#This Row],[Commercial]]=1,"Commercial",""))</f>
        <v/>
      </c>
      <c r="BF762" s="94"/>
      <c r="BG762" s="94"/>
      <c r="BH762" s="94"/>
      <c r="BI762" s="94"/>
      <c r="BJ762" s="94"/>
      <c r="BK762" s="94"/>
      <c r="BL762" s="94"/>
      <c r="BM762" s="182"/>
      <c r="BN762" s="94"/>
      <c r="BO76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62" s="178"/>
      <c r="BQ762" s="120"/>
      <c r="BR762" s="132"/>
      <c r="BS762" s="120"/>
      <c r="BT762" s="175"/>
      <c r="BU762" s="175"/>
      <c r="BV762" s="175"/>
      <c r="BW762" s="121"/>
      <c r="BX762" s="121"/>
      <c r="BY762" s="121"/>
      <c r="BZ762" s="227"/>
      <c r="CA76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62" s="48">
        <f>COUNTIF(Table1[[#This Row],[Validity]:[Alignment with NCC (Yes=1,No=0)]],"N/A")</f>
        <v>0</v>
      </c>
      <c r="CC762" s="48">
        <f>IF(ISERROR(Table1[[#This Row],[Total Quality Score (out of 10)]]/(4-Table1[[#This Row],[N/A Count]])),0,Table1[[#This Row],[Total Quality Score (out of 10)]]/(4-Table1[[#This Row],[N/A Count]]))</f>
        <v>0</v>
      </c>
      <c r="CD762" s="106"/>
      <c r="CE762" s="106"/>
      <c r="CF762" s="172" t="str">
        <f>IF(SUM(Table1[[#This Row],[Multiple]:[Level (all)62]])&lt;1,IF(Table1[[#This Row],[General]]=1,1,""),"")</f>
        <v/>
      </c>
      <c r="CG762" s="172" t="str">
        <f>IF(SUM(Table1[[#This Row],[Multiple]:[Level (all)62]])&lt;1,IF(Table1[[#This Row],[Beginner]]=1,1,""),"")</f>
        <v/>
      </c>
      <c r="CH762" s="171" t="str">
        <f>IF(SUM(Table1[[#This Row],[Multiple]:[Level (all)62]])&lt;1,IF(Table1[[#This Row],[Intermediate]]=1,1,""),"")</f>
        <v/>
      </c>
      <c r="CI762" s="171" t="str">
        <f>IF(SUM(Table1[[#This Row],[Multiple]:[Level (all)62]])&lt;1,IF(Table1[[#This Row],[Advanced]]=1,1,""),"")</f>
        <v/>
      </c>
      <c r="CJ762" s="171" t="str">
        <f>IF(AND(SUM(Table1[[#This Row],[General]:[Advanced]])&lt;4,SUM(Table1[[#This Row],[General]:[Advanced]])&gt;1),1,"")</f>
        <v/>
      </c>
      <c r="CK762" s="171" t="str">
        <f>Table1[[#This Row],[Level (all)]]</f>
        <v/>
      </c>
      <c r="CL762" s="171" t="str">
        <f>IF(Table1[[#This Row],[Multiple audience]]&lt;&gt;1,IF(Table1[[#This Row],[General Audience]]=1,1,""),"")</f>
        <v/>
      </c>
      <c r="CM762" s="171" t="str">
        <f>IF(Table1[[#This Row],[Multiple audience]]&lt;&gt;1,IF(Table1[[#This Row],[Planners / Designers ]]=1,1,""),"")</f>
        <v/>
      </c>
      <c r="CN762" s="171" t="str">
        <f>IF(Table1[[#This Row],[Multiple audience]]&lt;&gt;1,IF(Table1[[#This Row],[Regulatory Assessors]]=1,1,""),"")</f>
        <v/>
      </c>
      <c r="CO762" s="171" t="str">
        <f>IF(Table1[[#This Row],[Multiple audience]]&lt;&gt;1,IF(Table1[[#This Row],[Builders / Management]]=1,1,""),"")</f>
        <v/>
      </c>
      <c r="CP762" s="171" t="str">
        <f>IF(Table1[[#This Row],[Multiple audience]]&lt;&gt;1,IF(Table1[[#This Row],[Energy / Sus Assessors]]=1,1,""),"")</f>
        <v/>
      </c>
      <c r="CQ762" s="171" t="str">
        <f>IF(Table1[[#This Row],[Multiple audience]]&lt;&gt;1,IF(Table1[[#This Row],[Semi-skilled]]=1,1,""),"")</f>
        <v/>
      </c>
      <c r="CR762" s="171" t="str">
        <f>IF(Table1[[#This Row],[Multiple audience]]&lt;&gt;1,IF(Table1[[#This Row],[Trades]]=1,1,""),"")</f>
        <v/>
      </c>
      <c r="CS762" s="171" t="str">
        <f>IF(Table1[[#This Row],[Multiple audience]]&lt;&gt;1,IF(Table1[[#This Row],[Other]]=1,1,""),"")</f>
        <v/>
      </c>
      <c r="CT762" s="171" t="str">
        <f>IF(SUM(Table1[[#This Row],[General Audience]:[Other]])&gt;1,1,"")</f>
        <v/>
      </c>
      <c r="CU762" s="171" t="str">
        <f>IF(Table1[[#This Row],[Various  ]]&lt;&gt;1,IF(Table1[[#This Row],[Calculator / Software]]=1,1,""),"")</f>
        <v/>
      </c>
      <c r="CV762" s="171" t="str">
        <f>IF(Table1[[#This Row],[Various  ]]&lt;&gt;1,IF(Table1[[#This Row],[Information  ]]=1,1,""),"")</f>
        <v/>
      </c>
      <c r="CW762" s="171" t="str">
        <f>IF(Table1[[#This Row],[Various  ]]&lt;&gt;1,IF(Table1[[#This Row],[Interactive Tool]]=1,1,""),"")</f>
        <v/>
      </c>
      <c r="CX762" s="171" t="str">
        <f>IF(Table1[[#This Row],[Various  ]]&lt;&gt;1,IF(Table1[[#This Row],[Technical Specifications]]=1,1,""),"")</f>
        <v/>
      </c>
      <c r="CY762" s="171" t="str">
        <f>IF(Table1[[#This Row],[Various  ]]&lt;&gt;1,IF(Table1[[#This Row],[Training Resources]]=1,1,""),"")</f>
        <v/>
      </c>
      <c r="CZ762" s="171" t="str">
        <f>IF(Table1[[#This Row],[Various  ]]&lt;&gt;1,IF(Table1[[#This Row],[Toolbox]]=1,1,""),"")</f>
        <v/>
      </c>
      <c r="DA762" s="169" t="str">
        <f>IF(Table1[[#This Row],[Various  ]]&lt;&gt;1,IF(Table1[[#This Row],[Video]]=1,1,""),"")</f>
        <v/>
      </c>
      <c r="DB762" s="169" t="str">
        <f>IF(Table1[[#This Row],[Various  ]]&lt;&gt;1,IF(Table1[[#This Row],[Case study]]=1,1,""),"")</f>
        <v/>
      </c>
      <c r="DC762" s="169" t="str">
        <f>IF(Table1[[#This Row],[Various  ]]&lt;&gt;1,IF(Table1[[#This Row],[Other   ]]=1,1,""),"")</f>
        <v/>
      </c>
      <c r="DD762" s="169" t="str">
        <f>IF(Table1[[#This Row],[Various  ]]&lt;&gt;1,IF(Table1[[#This Row],[Standards]]=1,1,""),"")</f>
        <v/>
      </c>
      <c r="DE762" s="169" t="str">
        <f>IF(Table1[[#This Row],[Various]]=1,1,IF(SUM(Table1[[#This Row],[Calculator / Software]:[Standards]])&gt;1,1,""))</f>
        <v/>
      </c>
      <c r="DF762" s="169" t="str">
        <f>IF(Table1[[#This Row],[Multiple NCC links]]&lt;&gt;1,IF(Table1[[#This Row],[Design]]=1,1,""),"")</f>
        <v/>
      </c>
      <c r="DG762" s="169" t="str">
        <f>IF(Table1[[#This Row],[Multiple NCC links]]&lt;&gt;1,IF(Table1[[#This Row],[Assessment / Verification]]=1,1,""),"")</f>
        <v/>
      </c>
      <c r="DH762" s="169" t="str">
        <f>IF(Table1[[#This Row],[Multiple NCC links]]&lt;&gt;1,IF(Table1[[#This Row],[Climate Specific ]]=1,1,""),"")</f>
        <v/>
      </c>
      <c r="DI762" s="169" t="str">
        <f>IF(Table1[[#This Row],[Multiple NCC links]]&lt;&gt;1,IF(Table1[[#This Row],[Alterations / Additions]]=1,1,""),"")</f>
        <v/>
      </c>
      <c r="DJ762" s="169" t="str">
        <f>IF(Table1[[#This Row],[Multiple NCC links]]&lt;&gt;1,IF(Table1[[#This Row],[Glazing]]=1,1,""),"")</f>
        <v/>
      </c>
      <c r="DK762" s="169" t="str">
        <f>IF(Table1[[#This Row],[Multiple NCC links]]&lt;&gt;1,IF(Table1[[#This Row],[Building Fabric / Thermal / Sealing]]=1,1,""),"")</f>
        <v/>
      </c>
      <c r="DL762" s="169" t="str">
        <f>IF(Table1[[#This Row],[Multiple NCC links]]&lt;&gt;1,IF(Table1[[#This Row],[Lighting]]=1,1,""),"")</f>
        <v/>
      </c>
      <c r="DM762" s="169" t="str">
        <f>IF(Table1[[#This Row],[Multiple NCC links]]&lt;&gt;1,IF(Table1[[#This Row],[HVAC]]=1,1,""),"")</f>
        <v/>
      </c>
      <c r="DN762" s="169" t="str">
        <f>IF(Table1[[#This Row],[Multiple NCC links]]&lt;&gt;1,IF(Table1[[#This Row],[Services]]=1,1,""),"")</f>
        <v/>
      </c>
      <c r="DO762" s="169" t="str">
        <f>IF(Table1[[#This Row],[Multiple NCC links]]&lt;&gt;1,IF(Table1[[#This Row],[Maintenance &amp; Monitoring]]=1,1,""),"")</f>
        <v/>
      </c>
      <c r="DP762" s="169" t="str">
        <f>IF(Table1[[#This Row],[Multiple NCC links]]&lt;&gt;1,IF(Table1[[#This Row],[Hand over / Operations]]=1,1,""),"")</f>
        <v/>
      </c>
      <c r="DQ762" s="169" t="str">
        <f>IF(Table1[[#This Row],[Multiple NCC links]]&lt;&gt;1,IF(Table1[[#This Row],[As built assessment]]=1,1,""),"")</f>
        <v/>
      </c>
      <c r="DR762" s="169" t="str">
        <f>IF(Table1[[#This Row],[Multiple NCC links]]&lt;&gt;1,IF(Table1[[#This Row],[Beyond compliance]]=1,1,""),"")</f>
        <v/>
      </c>
      <c r="DS762" s="169" t="str">
        <f>IF(SUM(Table1[[#This Row],[Design]:[Beyond compliance]])&gt;1,1,"")</f>
        <v/>
      </c>
      <c r="DT762" s="169" t="str">
        <f>IF(Table1[[#This Row],[Both Residential &amp; Commercial4]]&lt;&gt;1,IF(Table1[[#This Row],[Residential]]=1,1,""),"")</f>
        <v/>
      </c>
      <c r="DU762" s="169" t="str">
        <f>IF(Table1[[#This Row],[Both Residential &amp; Commercial4]]&lt;&gt;1,IF(Table1[[#This Row],[Commercial]]=1,1,""),"")</f>
        <v/>
      </c>
      <c r="DV762" s="169" t="str">
        <f>Table1[[#This Row],[Residential &amp; Commercial]]</f>
        <v/>
      </c>
      <c r="DW762" s="169"/>
    </row>
    <row r="763" spans="1:127" s="49" customFormat="1" ht="20.25" thickTop="1" thickBot="1" x14ac:dyDescent="0.35">
      <c r="A763" s="97"/>
      <c r="B763" s="97"/>
      <c r="C763" s="88"/>
      <c r="D763" s="88"/>
      <c r="E763" s="176"/>
      <c r="F763" s="176"/>
      <c r="G763" s="176"/>
      <c r="H763" s="176"/>
      <c r="I763" s="90" t="str">
        <f>IF(AND(Table1[[#This Row],[General]]=1,Table1[[#This Row],[Beginner]]=1,Table1[[#This Row],[Intermediate]]=1,Table1[[#This Row],[Advanced]]=1),1,"")</f>
        <v/>
      </c>
      <c r="J763" s="90" t="str">
        <f>CONCATENATE(IF(Table1[[#This Row],[General]]=1,"General, ",""), IF(Table1[[#This Row],[Beginner]]=1,"Beginner, ",""),IF(Table1[[#This Row],[Intermediate]]=1,"Intermediate, ",""), IF(Table1[[#This Row],[Advanced]]=1,"Advanced",""))</f>
        <v/>
      </c>
      <c r="K763" s="91"/>
      <c r="L763" s="179"/>
      <c r="M763" s="91"/>
      <c r="N763" s="91"/>
      <c r="O763" s="159"/>
      <c r="P763" s="91"/>
      <c r="Q763" s="91"/>
      <c r="R763" s="91"/>
      <c r="S76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63" s="102"/>
      <c r="U763" s="102"/>
      <c r="V763" s="240"/>
      <c r="W763" s="240"/>
      <c r="X763" s="102"/>
      <c r="Y763" s="102"/>
      <c r="Z763" s="102"/>
      <c r="AA763" s="102"/>
      <c r="AB763" s="102"/>
      <c r="AC763" s="102"/>
      <c r="AD763" s="102"/>
      <c r="AE763" s="102"/>
      <c r="AF763" s="102"/>
      <c r="AG76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63" s="103"/>
      <c r="AI763" s="103"/>
      <c r="AJ763" s="103"/>
      <c r="AK763" s="74" t="str">
        <f>CONCATENATE(IF(Table1[[#This Row],[Digital]]=1,"Digital, ",""),IF(Table1[[#This Row],[Face to Face]]=1,"Face to face, ",""),IF(Table1[[#This Row],[Blended]]=1,"Blended",""))</f>
        <v/>
      </c>
      <c r="AL763" s="99"/>
      <c r="AM763" s="104"/>
      <c r="AN763" s="130"/>
      <c r="AO763" s="94"/>
      <c r="AP763" s="182"/>
      <c r="AQ763" s="94"/>
      <c r="AR763" s="94"/>
      <c r="AS763" s="94"/>
      <c r="AT763" s="94"/>
      <c r="AU763" s="94"/>
      <c r="AV763" s="182"/>
      <c r="AW763" s="182"/>
      <c r="AX763" s="182"/>
      <c r="AY763" s="94"/>
      <c r="AZ76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6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63" s="95"/>
      <c r="BC763" s="95"/>
      <c r="BD763" s="90" t="str">
        <f>IF(AND(Table1[[#This Row],[Residential]]=1,Table1[[#This Row],[Commercial]]=1),1,"")</f>
        <v/>
      </c>
      <c r="BE763" s="90" t="str">
        <f>CONCATENATE(IF(Table1[[#This Row],[Residential]]=1,"Residential, ",""),IF(Table1[[#This Row],[Commercial]]=1,"Commercial",""))</f>
        <v/>
      </c>
      <c r="BF763" s="94"/>
      <c r="BG763" s="94"/>
      <c r="BH763" s="94"/>
      <c r="BI763" s="94"/>
      <c r="BJ763" s="94"/>
      <c r="BK763" s="94"/>
      <c r="BL763" s="94"/>
      <c r="BM763" s="182"/>
      <c r="BN763" s="94"/>
      <c r="BO76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63" s="178"/>
      <c r="BQ763" s="120"/>
      <c r="BR763" s="132"/>
      <c r="BS763" s="120"/>
      <c r="BT763" s="175"/>
      <c r="BU763" s="175"/>
      <c r="BV763" s="175"/>
      <c r="BW763" s="121"/>
      <c r="BX763" s="121"/>
      <c r="BY763" s="121"/>
      <c r="BZ763" s="227"/>
      <c r="CA76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63" s="48">
        <f>COUNTIF(Table1[[#This Row],[Validity]:[Alignment with NCC (Yes=1,No=0)]],"N/A")</f>
        <v>0</v>
      </c>
      <c r="CC763" s="48">
        <f>IF(ISERROR(Table1[[#This Row],[Total Quality Score (out of 10)]]/(4-Table1[[#This Row],[N/A Count]])),0,Table1[[#This Row],[Total Quality Score (out of 10)]]/(4-Table1[[#This Row],[N/A Count]]))</f>
        <v>0</v>
      </c>
      <c r="CD763" s="106"/>
      <c r="CE763" s="106"/>
      <c r="CF763" s="172" t="str">
        <f>IF(SUM(Table1[[#This Row],[Multiple]:[Level (all)62]])&lt;1,IF(Table1[[#This Row],[General]]=1,1,""),"")</f>
        <v/>
      </c>
      <c r="CG763" s="172" t="str">
        <f>IF(SUM(Table1[[#This Row],[Multiple]:[Level (all)62]])&lt;1,IF(Table1[[#This Row],[Beginner]]=1,1,""),"")</f>
        <v/>
      </c>
      <c r="CH763" s="171" t="str">
        <f>IF(SUM(Table1[[#This Row],[Multiple]:[Level (all)62]])&lt;1,IF(Table1[[#This Row],[Intermediate]]=1,1,""),"")</f>
        <v/>
      </c>
      <c r="CI763" s="171" t="str">
        <f>IF(SUM(Table1[[#This Row],[Multiple]:[Level (all)62]])&lt;1,IF(Table1[[#This Row],[Advanced]]=1,1,""),"")</f>
        <v/>
      </c>
      <c r="CJ763" s="171" t="str">
        <f>IF(AND(SUM(Table1[[#This Row],[General]:[Advanced]])&lt;4,SUM(Table1[[#This Row],[General]:[Advanced]])&gt;1),1,"")</f>
        <v/>
      </c>
      <c r="CK763" s="171" t="str">
        <f>Table1[[#This Row],[Level (all)]]</f>
        <v/>
      </c>
      <c r="CL763" s="171" t="str">
        <f>IF(Table1[[#This Row],[Multiple audience]]&lt;&gt;1,IF(Table1[[#This Row],[General Audience]]=1,1,""),"")</f>
        <v/>
      </c>
      <c r="CM763" s="171" t="str">
        <f>IF(Table1[[#This Row],[Multiple audience]]&lt;&gt;1,IF(Table1[[#This Row],[Planners / Designers ]]=1,1,""),"")</f>
        <v/>
      </c>
      <c r="CN763" s="171" t="str">
        <f>IF(Table1[[#This Row],[Multiple audience]]&lt;&gt;1,IF(Table1[[#This Row],[Regulatory Assessors]]=1,1,""),"")</f>
        <v/>
      </c>
      <c r="CO763" s="171" t="str">
        <f>IF(Table1[[#This Row],[Multiple audience]]&lt;&gt;1,IF(Table1[[#This Row],[Builders / Management]]=1,1,""),"")</f>
        <v/>
      </c>
      <c r="CP763" s="171" t="str">
        <f>IF(Table1[[#This Row],[Multiple audience]]&lt;&gt;1,IF(Table1[[#This Row],[Energy / Sus Assessors]]=1,1,""),"")</f>
        <v/>
      </c>
      <c r="CQ763" s="171" t="str">
        <f>IF(Table1[[#This Row],[Multiple audience]]&lt;&gt;1,IF(Table1[[#This Row],[Semi-skilled]]=1,1,""),"")</f>
        <v/>
      </c>
      <c r="CR763" s="171" t="str">
        <f>IF(Table1[[#This Row],[Multiple audience]]&lt;&gt;1,IF(Table1[[#This Row],[Trades]]=1,1,""),"")</f>
        <v/>
      </c>
      <c r="CS763" s="171" t="str">
        <f>IF(Table1[[#This Row],[Multiple audience]]&lt;&gt;1,IF(Table1[[#This Row],[Other]]=1,1,""),"")</f>
        <v/>
      </c>
      <c r="CT763" s="171" t="str">
        <f>IF(SUM(Table1[[#This Row],[General Audience]:[Other]])&gt;1,1,"")</f>
        <v/>
      </c>
      <c r="CU763" s="171" t="str">
        <f>IF(Table1[[#This Row],[Various  ]]&lt;&gt;1,IF(Table1[[#This Row],[Calculator / Software]]=1,1,""),"")</f>
        <v/>
      </c>
      <c r="CV763" s="171" t="str">
        <f>IF(Table1[[#This Row],[Various  ]]&lt;&gt;1,IF(Table1[[#This Row],[Information  ]]=1,1,""),"")</f>
        <v/>
      </c>
      <c r="CW763" s="171" t="str">
        <f>IF(Table1[[#This Row],[Various  ]]&lt;&gt;1,IF(Table1[[#This Row],[Interactive Tool]]=1,1,""),"")</f>
        <v/>
      </c>
      <c r="CX763" s="171" t="str">
        <f>IF(Table1[[#This Row],[Various  ]]&lt;&gt;1,IF(Table1[[#This Row],[Technical Specifications]]=1,1,""),"")</f>
        <v/>
      </c>
      <c r="CY763" s="171" t="str">
        <f>IF(Table1[[#This Row],[Various  ]]&lt;&gt;1,IF(Table1[[#This Row],[Training Resources]]=1,1,""),"")</f>
        <v/>
      </c>
      <c r="CZ763" s="171" t="str">
        <f>IF(Table1[[#This Row],[Various  ]]&lt;&gt;1,IF(Table1[[#This Row],[Toolbox]]=1,1,""),"")</f>
        <v/>
      </c>
      <c r="DA763" s="169" t="str">
        <f>IF(Table1[[#This Row],[Various  ]]&lt;&gt;1,IF(Table1[[#This Row],[Video]]=1,1,""),"")</f>
        <v/>
      </c>
      <c r="DB763" s="169" t="str">
        <f>IF(Table1[[#This Row],[Various  ]]&lt;&gt;1,IF(Table1[[#This Row],[Case study]]=1,1,""),"")</f>
        <v/>
      </c>
      <c r="DC763" s="169" t="str">
        <f>IF(Table1[[#This Row],[Various  ]]&lt;&gt;1,IF(Table1[[#This Row],[Other   ]]=1,1,""),"")</f>
        <v/>
      </c>
      <c r="DD763" s="169" t="str">
        <f>IF(Table1[[#This Row],[Various  ]]&lt;&gt;1,IF(Table1[[#This Row],[Standards]]=1,1,""),"")</f>
        <v/>
      </c>
      <c r="DE763" s="169" t="str">
        <f>IF(Table1[[#This Row],[Various]]=1,1,IF(SUM(Table1[[#This Row],[Calculator / Software]:[Standards]])&gt;1,1,""))</f>
        <v/>
      </c>
      <c r="DF763" s="169" t="str">
        <f>IF(Table1[[#This Row],[Multiple NCC links]]&lt;&gt;1,IF(Table1[[#This Row],[Design]]=1,1,""),"")</f>
        <v/>
      </c>
      <c r="DG763" s="169" t="str">
        <f>IF(Table1[[#This Row],[Multiple NCC links]]&lt;&gt;1,IF(Table1[[#This Row],[Assessment / Verification]]=1,1,""),"")</f>
        <v/>
      </c>
      <c r="DH763" s="169" t="str">
        <f>IF(Table1[[#This Row],[Multiple NCC links]]&lt;&gt;1,IF(Table1[[#This Row],[Climate Specific ]]=1,1,""),"")</f>
        <v/>
      </c>
      <c r="DI763" s="169" t="str">
        <f>IF(Table1[[#This Row],[Multiple NCC links]]&lt;&gt;1,IF(Table1[[#This Row],[Alterations / Additions]]=1,1,""),"")</f>
        <v/>
      </c>
      <c r="DJ763" s="169" t="str">
        <f>IF(Table1[[#This Row],[Multiple NCC links]]&lt;&gt;1,IF(Table1[[#This Row],[Glazing]]=1,1,""),"")</f>
        <v/>
      </c>
      <c r="DK763" s="169" t="str">
        <f>IF(Table1[[#This Row],[Multiple NCC links]]&lt;&gt;1,IF(Table1[[#This Row],[Building Fabric / Thermal / Sealing]]=1,1,""),"")</f>
        <v/>
      </c>
      <c r="DL763" s="169" t="str">
        <f>IF(Table1[[#This Row],[Multiple NCC links]]&lt;&gt;1,IF(Table1[[#This Row],[Lighting]]=1,1,""),"")</f>
        <v/>
      </c>
      <c r="DM763" s="169" t="str">
        <f>IF(Table1[[#This Row],[Multiple NCC links]]&lt;&gt;1,IF(Table1[[#This Row],[HVAC]]=1,1,""),"")</f>
        <v/>
      </c>
      <c r="DN763" s="169" t="str">
        <f>IF(Table1[[#This Row],[Multiple NCC links]]&lt;&gt;1,IF(Table1[[#This Row],[Services]]=1,1,""),"")</f>
        <v/>
      </c>
      <c r="DO763" s="169" t="str">
        <f>IF(Table1[[#This Row],[Multiple NCC links]]&lt;&gt;1,IF(Table1[[#This Row],[Maintenance &amp; Monitoring]]=1,1,""),"")</f>
        <v/>
      </c>
      <c r="DP763" s="169" t="str">
        <f>IF(Table1[[#This Row],[Multiple NCC links]]&lt;&gt;1,IF(Table1[[#This Row],[Hand over / Operations]]=1,1,""),"")</f>
        <v/>
      </c>
      <c r="DQ763" s="169" t="str">
        <f>IF(Table1[[#This Row],[Multiple NCC links]]&lt;&gt;1,IF(Table1[[#This Row],[As built assessment]]=1,1,""),"")</f>
        <v/>
      </c>
      <c r="DR763" s="169" t="str">
        <f>IF(Table1[[#This Row],[Multiple NCC links]]&lt;&gt;1,IF(Table1[[#This Row],[Beyond compliance]]=1,1,""),"")</f>
        <v/>
      </c>
      <c r="DS763" s="169" t="str">
        <f>IF(SUM(Table1[[#This Row],[Design]:[Beyond compliance]])&gt;1,1,"")</f>
        <v/>
      </c>
      <c r="DT763" s="169" t="str">
        <f>IF(Table1[[#This Row],[Both Residential &amp; Commercial4]]&lt;&gt;1,IF(Table1[[#This Row],[Residential]]=1,1,""),"")</f>
        <v/>
      </c>
      <c r="DU763" s="169" t="str">
        <f>IF(Table1[[#This Row],[Both Residential &amp; Commercial4]]&lt;&gt;1,IF(Table1[[#This Row],[Commercial]]=1,1,""),"")</f>
        <v/>
      </c>
      <c r="DV763" s="169" t="str">
        <f>Table1[[#This Row],[Residential &amp; Commercial]]</f>
        <v/>
      </c>
      <c r="DW763" s="169"/>
    </row>
    <row r="764" spans="1:127" s="49" customFormat="1" ht="20.25" thickTop="1" thickBot="1" x14ac:dyDescent="0.35">
      <c r="A764" s="97"/>
      <c r="B764" s="97"/>
      <c r="C764" s="88"/>
      <c r="D764" s="88"/>
      <c r="E764" s="176"/>
      <c r="F764" s="176"/>
      <c r="G764" s="176"/>
      <c r="H764" s="176"/>
      <c r="I764" s="90" t="str">
        <f>IF(AND(Table1[[#This Row],[General]]=1,Table1[[#This Row],[Beginner]]=1,Table1[[#This Row],[Intermediate]]=1,Table1[[#This Row],[Advanced]]=1),1,"")</f>
        <v/>
      </c>
      <c r="J764" s="90" t="str">
        <f>CONCATENATE(IF(Table1[[#This Row],[General]]=1,"General, ",""), IF(Table1[[#This Row],[Beginner]]=1,"Beginner, ",""),IF(Table1[[#This Row],[Intermediate]]=1,"Intermediate, ",""), IF(Table1[[#This Row],[Advanced]]=1,"Advanced",""))</f>
        <v/>
      </c>
      <c r="K764" s="91"/>
      <c r="L764" s="179"/>
      <c r="M764" s="91"/>
      <c r="N764" s="91"/>
      <c r="O764" s="159"/>
      <c r="P764" s="91"/>
      <c r="Q764" s="91"/>
      <c r="R764" s="91"/>
      <c r="S76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64" s="102"/>
      <c r="U764" s="102"/>
      <c r="V764" s="240"/>
      <c r="W764" s="240"/>
      <c r="X764" s="102"/>
      <c r="Y764" s="102"/>
      <c r="Z764" s="102"/>
      <c r="AA764" s="102"/>
      <c r="AB764" s="102"/>
      <c r="AC764" s="102"/>
      <c r="AD764" s="102"/>
      <c r="AE764" s="102"/>
      <c r="AF764" s="102"/>
      <c r="AG76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64" s="103"/>
      <c r="AI764" s="103"/>
      <c r="AJ764" s="103"/>
      <c r="AK764" s="74" t="str">
        <f>CONCATENATE(IF(Table1[[#This Row],[Digital]]=1,"Digital, ",""),IF(Table1[[#This Row],[Face to Face]]=1,"Face to face, ",""),IF(Table1[[#This Row],[Blended]]=1,"Blended",""))</f>
        <v/>
      </c>
      <c r="AL764" s="99"/>
      <c r="AM764" s="104"/>
      <c r="AN764" s="130"/>
      <c r="AO764" s="94"/>
      <c r="AP764" s="182"/>
      <c r="AQ764" s="94"/>
      <c r="AR764" s="94"/>
      <c r="AS764" s="94"/>
      <c r="AT764" s="94"/>
      <c r="AU764" s="94"/>
      <c r="AV764" s="182"/>
      <c r="AW764" s="182"/>
      <c r="AX764" s="182"/>
      <c r="AY764" s="94"/>
      <c r="AZ76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6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64" s="95"/>
      <c r="BC764" s="95"/>
      <c r="BD764" s="90" t="str">
        <f>IF(AND(Table1[[#This Row],[Residential]]=1,Table1[[#This Row],[Commercial]]=1),1,"")</f>
        <v/>
      </c>
      <c r="BE764" s="90" t="str">
        <f>CONCATENATE(IF(Table1[[#This Row],[Residential]]=1,"Residential, ",""),IF(Table1[[#This Row],[Commercial]]=1,"Commercial",""))</f>
        <v/>
      </c>
      <c r="BF764" s="94"/>
      <c r="BG764" s="94"/>
      <c r="BH764" s="94"/>
      <c r="BI764" s="94"/>
      <c r="BJ764" s="94"/>
      <c r="BK764" s="94"/>
      <c r="BL764" s="94"/>
      <c r="BM764" s="182"/>
      <c r="BN764" s="94"/>
      <c r="BO76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64" s="178"/>
      <c r="BQ764" s="120"/>
      <c r="BR764" s="132"/>
      <c r="BS764" s="120"/>
      <c r="BT764" s="175"/>
      <c r="BU764" s="175"/>
      <c r="BV764" s="175"/>
      <c r="BW764" s="121"/>
      <c r="BX764" s="121"/>
      <c r="BY764" s="121"/>
      <c r="BZ764" s="227"/>
      <c r="CA76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64" s="48">
        <f>COUNTIF(Table1[[#This Row],[Validity]:[Alignment with NCC (Yes=1,No=0)]],"N/A")</f>
        <v>0</v>
      </c>
      <c r="CC764" s="48">
        <f>IF(ISERROR(Table1[[#This Row],[Total Quality Score (out of 10)]]/(4-Table1[[#This Row],[N/A Count]])),0,Table1[[#This Row],[Total Quality Score (out of 10)]]/(4-Table1[[#This Row],[N/A Count]]))</f>
        <v>0</v>
      </c>
      <c r="CD764" s="106"/>
      <c r="CE764" s="106"/>
      <c r="CF764" s="172" t="str">
        <f>IF(SUM(Table1[[#This Row],[Multiple]:[Level (all)62]])&lt;1,IF(Table1[[#This Row],[General]]=1,1,""),"")</f>
        <v/>
      </c>
      <c r="CG764" s="172" t="str">
        <f>IF(SUM(Table1[[#This Row],[Multiple]:[Level (all)62]])&lt;1,IF(Table1[[#This Row],[Beginner]]=1,1,""),"")</f>
        <v/>
      </c>
      <c r="CH764" s="171" t="str">
        <f>IF(SUM(Table1[[#This Row],[Multiple]:[Level (all)62]])&lt;1,IF(Table1[[#This Row],[Intermediate]]=1,1,""),"")</f>
        <v/>
      </c>
      <c r="CI764" s="171" t="str">
        <f>IF(SUM(Table1[[#This Row],[Multiple]:[Level (all)62]])&lt;1,IF(Table1[[#This Row],[Advanced]]=1,1,""),"")</f>
        <v/>
      </c>
      <c r="CJ764" s="171" t="str">
        <f>IF(AND(SUM(Table1[[#This Row],[General]:[Advanced]])&lt;4,SUM(Table1[[#This Row],[General]:[Advanced]])&gt;1),1,"")</f>
        <v/>
      </c>
      <c r="CK764" s="171" t="str">
        <f>Table1[[#This Row],[Level (all)]]</f>
        <v/>
      </c>
      <c r="CL764" s="171" t="str">
        <f>IF(Table1[[#This Row],[Multiple audience]]&lt;&gt;1,IF(Table1[[#This Row],[General Audience]]=1,1,""),"")</f>
        <v/>
      </c>
      <c r="CM764" s="171" t="str">
        <f>IF(Table1[[#This Row],[Multiple audience]]&lt;&gt;1,IF(Table1[[#This Row],[Planners / Designers ]]=1,1,""),"")</f>
        <v/>
      </c>
      <c r="CN764" s="171" t="str">
        <f>IF(Table1[[#This Row],[Multiple audience]]&lt;&gt;1,IF(Table1[[#This Row],[Regulatory Assessors]]=1,1,""),"")</f>
        <v/>
      </c>
      <c r="CO764" s="171" t="str">
        <f>IF(Table1[[#This Row],[Multiple audience]]&lt;&gt;1,IF(Table1[[#This Row],[Builders / Management]]=1,1,""),"")</f>
        <v/>
      </c>
      <c r="CP764" s="171" t="str">
        <f>IF(Table1[[#This Row],[Multiple audience]]&lt;&gt;1,IF(Table1[[#This Row],[Energy / Sus Assessors]]=1,1,""),"")</f>
        <v/>
      </c>
      <c r="CQ764" s="171" t="str">
        <f>IF(Table1[[#This Row],[Multiple audience]]&lt;&gt;1,IF(Table1[[#This Row],[Semi-skilled]]=1,1,""),"")</f>
        <v/>
      </c>
      <c r="CR764" s="171" t="str">
        <f>IF(Table1[[#This Row],[Multiple audience]]&lt;&gt;1,IF(Table1[[#This Row],[Trades]]=1,1,""),"")</f>
        <v/>
      </c>
      <c r="CS764" s="171" t="str">
        <f>IF(Table1[[#This Row],[Multiple audience]]&lt;&gt;1,IF(Table1[[#This Row],[Other]]=1,1,""),"")</f>
        <v/>
      </c>
      <c r="CT764" s="171" t="str">
        <f>IF(SUM(Table1[[#This Row],[General Audience]:[Other]])&gt;1,1,"")</f>
        <v/>
      </c>
      <c r="CU764" s="171" t="str">
        <f>IF(Table1[[#This Row],[Various  ]]&lt;&gt;1,IF(Table1[[#This Row],[Calculator / Software]]=1,1,""),"")</f>
        <v/>
      </c>
      <c r="CV764" s="171" t="str">
        <f>IF(Table1[[#This Row],[Various  ]]&lt;&gt;1,IF(Table1[[#This Row],[Information  ]]=1,1,""),"")</f>
        <v/>
      </c>
      <c r="CW764" s="171" t="str">
        <f>IF(Table1[[#This Row],[Various  ]]&lt;&gt;1,IF(Table1[[#This Row],[Interactive Tool]]=1,1,""),"")</f>
        <v/>
      </c>
      <c r="CX764" s="171" t="str">
        <f>IF(Table1[[#This Row],[Various  ]]&lt;&gt;1,IF(Table1[[#This Row],[Technical Specifications]]=1,1,""),"")</f>
        <v/>
      </c>
      <c r="CY764" s="171" t="str">
        <f>IF(Table1[[#This Row],[Various  ]]&lt;&gt;1,IF(Table1[[#This Row],[Training Resources]]=1,1,""),"")</f>
        <v/>
      </c>
      <c r="CZ764" s="171" t="str">
        <f>IF(Table1[[#This Row],[Various  ]]&lt;&gt;1,IF(Table1[[#This Row],[Toolbox]]=1,1,""),"")</f>
        <v/>
      </c>
      <c r="DA764" s="169" t="str">
        <f>IF(Table1[[#This Row],[Various  ]]&lt;&gt;1,IF(Table1[[#This Row],[Video]]=1,1,""),"")</f>
        <v/>
      </c>
      <c r="DB764" s="169" t="str">
        <f>IF(Table1[[#This Row],[Various  ]]&lt;&gt;1,IF(Table1[[#This Row],[Case study]]=1,1,""),"")</f>
        <v/>
      </c>
      <c r="DC764" s="169" t="str">
        <f>IF(Table1[[#This Row],[Various  ]]&lt;&gt;1,IF(Table1[[#This Row],[Other   ]]=1,1,""),"")</f>
        <v/>
      </c>
      <c r="DD764" s="169" t="str">
        <f>IF(Table1[[#This Row],[Various  ]]&lt;&gt;1,IF(Table1[[#This Row],[Standards]]=1,1,""),"")</f>
        <v/>
      </c>
      <c r="DE764" s="169" t="str">
        <f>IF(Table1[[#This Row],[Various]]=1,1,IF(SUM(Table1[[#This Row],[Calculator / Software]:[Standards]])&gt;1,1,""))</f>
        <v/>
      </c>
      <c r="DF764" s="169" t="str">
        <f>IF(Table1[[#This Row],[Multiple NCC links]]&lt;&gt;1,IF(Table1[[#This Row],[Design]]=1,1,""),"")</f>
        <v/>
      </c>
      <c r="DG764" s="169" t="str">
        <f>IF(Table1[[#This Row],[Multiple NCC links]]&lt;&gt;1,IF(Table1[[#This Row],[Assessment / Verification]]=1,1,""),"")</f>
        <v/>
      </c>
      <c r="DH764" s="169" t="str">
        <f>IF(Table1[[#This Row],[Multiple NCC links]]&lt;&gt;1,IF(Table1[[#This Row],[Climate Specific ]]=1,1,""),"")</f>
        <v/>
      </c>
      <c r="DI764" s="169" t="str">
        <f>IF(Table1[[#This Row],[Multiple NCC links]]&lt;&gt;1,IF(Table1[[#This Row],[Alterations / Additions]]=1,1,""),"")</f>
        <v/>
      </c>
      <c r="DJ764" s="169" t="str">
        <f>IF(Table1[[#This Row],[Multiple NCC links]]&lt;&gt;1,IF(Table1[[#This Row],[Glazing]]=1,1,""),"")</f>
        <v/>
      </c>
      <c r="DK764" s="169" t="str">
        <f>IF(Table1[[#This Row],[Multiple NCC links]]&lt;&gt;1,IF(Table1[[#This Row],[Building Fabric / Thermal / Sealing]]=1,1,""),"")</f>
        <v/>
      </c>
      <c r="DL764" s="169" t="str">
        <f>IF(Table1[[#This Row],[Multiple NCC links]]&lt;&gt;1,IF(Table1[[#This Row],[Lighting]]=1,1,""),"")</f>
        <v/>
      </c>
      <c r="DM764" s="169" t="str">
        <f>IF(Table1[[#This Row],[Multiple NCC links]]&lt;&gt;1,IF(Table1[[#This Row],[HVAC]]=1,1,""),"")</f>
        <v/>
      </c>
      <c r="DN764" s="169" t="str">
        <f>IF(Table1[[#This Row],[Multiple NCC links]]&lt;&gt;1,IF(Table1[[#This Row],[Services]]=1,1,""),"")</f>
        <v/>
      </c>
      <c r="DO764" s="169" t="str">
        <f>IF(Table1[[#This Row],[Multiple NCC links]]&lt;&gt;1,IF(Table1[[#This Row],[Maintenance &amp; Monitoring]]=1,1,""),"")</f>
        <v/>
      </c>
      <c r="DP764" s="169" t="str">
        <f>IF(Table1[[#This Row],[Multiple NCC links]]&lt;&gt;1,IF(Table1[[#This Row],[Hand over / Operations]]=1,1,""),"")</f>
        <v/>
      </c>
      <c r="DQ764" s="169" t="str">
        <f>IF(Table1[[#This Row],[Multiple NCC links]]&lt;&gt;1,IF(Table1[[#This Row],[As built assessment]]=1,1,""),"")</f>
        <v/>
      </c>
      <c r="DR764" s="169" t="str">
        <f>IF(Table1[[#This Row],[Multiple NCC links]]&lt;&gt;1,IF(Table1[[#This Row],[Beyond compliance]]=1,1,""),"")</f>
        <v/>
      </c>
      <c r="DS764" s="169" t="str">
        <f>IF(SUM(Table1[[#This Row],[Design]:[Beyond compliance]])&gt;1,1,"")</f>
        <v/>
      </c>
      <c r="DT764" s="169" t="str">
        <f>IF(Table1[[#This Row],[Both Residential &amp; Commercial4]]&lt;&gt;1,IF(Table1[[#This Row],[Residential]]=1,1,""),"")</f>
        <v/>
      </c>
      <c r="DU764" s="169" t="str">
        <f>IF(Table1[[#This Row],[Both Residential &amp; Commercial4]]&lt;&gt;1,IF(Table1[[#This Row],[Commercial]]=1,1,""),"")</f>
        <v/>
      </c>
      <c r="DV764" s="169" t="str">
        <f>Table1[[#This Row],[Residential &amp; Commercial]]</f>
        <v/>
      </c>
      <c r="DW764" s="169"/>
    </row>
    <row r="765" spans="1:127" s="49" customFormat="1" ht="20.25" thickTop="1" thickBot="1" x14ac:dyDescent="0.35">
      <c r="A765" s="97"/>
      <c r="B765" s="97"/>
      <c r="C765" s="88"/>
      <c r="D765" s="88"/>
      <c r="E765" s="176"/>
      <c r="F765" s="176"/>
      <c r="G765" s="176"/>
      <c r="H765" s="176"/>
      <c r="I765" s="90" t="str">
        <f>IF(AND(Table1[[#This Row],[General]]=1,Table1[[#This Row],[Beginner]]=1,Table1[[#This Row],[Intermediate]]=1,Table1[[#This Row],[Advanced]]=1),1,"")</f>
        <v/>
      </c>
      <c r="J765" s="90" t="str">
        <f>CONCATENATE(IF(Table1[[#This Row],[General]]=1,"General, ",""), IF(Table1[[#This Row],[Beginner]]=1,"Beginner, ",""),IF(Table1[[#This Row],[Intermediate]]=1,"Intermediate, ",""), IF(Table1[[#This Row],[Advanced]]=1,"Advanced",""))</f>
        <v/>
      </c>
      <c r="K765" s="91"/>
      <c r="L765" s="179"/>
      <c r="M765" s="91"/>
      <c r="N765" s="91"/>
      <c r="O765" s="159"/>
      <c r="P765" s="91"/>
      <c r="Q765" s="91"/>
      <c r="R765" s="91"/>
      <c r="S76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65" s="102"/>
      <c r="U765" s="102"/>
      <c r="V765" s="240"/>
      <c r="W765" s="240"/>
      <c r="X765" s="102"/>
      <c r="Y765" s="102"/>
      <c r="Z765" s="102"/>
      <c r="AA765" s="102"/>
      <c r="AB765" s="102"/>
      <c r="AC765" s="102"/>
      <c r="AD765" s="102"/>
      <c r="AE765" s="102"/>
      <c r="AF765" s="102"/>
      <c r="AG76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65" s="103"/>
      <c r="AI765" s="103"/>
      <c r="AJ765" s="103"/>
      <c r="AK765" s="74" t="str">
        <f>CONCATENATE(IF(Table1[[#This Row],[Digital]]=1,"Digital, ",""),IF(Table1[[#This Row],[Face to Face]]=1,"Face to face, ",""),IF(Table1[[#This Row],[Blended]]=1,"Blended",""))</f>
        <v/>
      </c>
      <c r="AL765" s="99"/>
      <c r="AM765" s="104"/>
      <c r="AN765" s="130"/>
      <c r="AO765" s="94"/>
      <c r="AP765" s="182"/>
      <c r="AQ765" s="94"/>
      <c r="AR765" s="94"/>
      <c r="AS765" s="94"/>
      <c r="AT765" s="94"/>
      <c r="AU765" s="94"/>
      <c r="AV765" s="182"/>
      <c r="AW765" s="182"/>
      <c r="AX765" s="182"/>
      <c r="AY765" s="94"/>
      <c r="AZ76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6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65" s="95"/>
      <c r="BC765" s="95"/>
      <c r="BD765" s="90" t="str">
        <f>IF(AND(Table1[[#This Row],[Residential]]=1,Table1[[#This Row],[Commercial]]=1),1,"")</f>
        <v/>
      </c>
      <c r="BE765" s="90" t="str">
        <f>CONCATENATE(IF(Table1[[#This Row],[Residential]]=1,"Residential, ",""),IF(Table1[[#This Row],[Commercial]]=1,"Commercial",""))</f>
        <v/>
      </c>
      <c r="BF765" s="94"/>
      <c r="BG765" s="94"/>
      <c r="BH765" s="94"/>
      <c r="BI765" s="94"/>
      <c r="BJ765" s="94"/>
      <c r="BK765" s="94"/>
      <c r="BL765" s="94"/>
      <c r="BM765" s="182"/>
      <c r="BN765" s="94"/>
      <c r="BO76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65" s="178"/>
      <c r="BQ765" s="120"/>
      <c r="BR765" s="132"/>
      <c r="BS765" s="120"/>
      <c r="BT765" s="175"/>
      <c r="BU765" s="175"/>
      <c r="BV765" s="175"/>
      <c r="BW765" s="121"/>
      <c r="BX765" s="121"/>
      <c r="BY765" s="121"/>
      <c r="BZ765" s="227"/>
      <c r="CA76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65" s="48">
        <f>COUNTIF(Table1[[#This Row],[Validity]:[Alignment with NCC (Yes=1,No=0)]],"N/A")</f>
        <v>0</v>
      </c>
      <c r="CC765" s="48">
        <f>IF(ISERROR(Table1[[#This Row],[Total Quality Score (out of 10)]]/(4-Table1[[#This Row],[N/A Count]])),0,Table1[[#This Row],[Total Quality Score (out of 10)]]/(4-Table1[[#This Row],[N/A Count]]))</f>
        <v>0</v>
      </c>
      <c r="CD765" s="106"/>
      <c r="CE765" s="106"/>
      <c r="CF765" s="172" t="str">
        <f>IF(SUM(Table1[[#This Row],[Multiple]:[Level (all)62]])&lt;1,IF(Table1[[#This Row],[General]]=1,1,""),"")</f>
        <v/>
      </c>
      <c r="CG765" s="172" t="str">
        <f>IF(SUM(Table1[[#This Row],[Multiple]:[Level (all)62]])&lt;1,IF(Table1[[#This Row],[Beginner]]=1,1,""),"")</f>
        <v/>
      </c>
      <c r="CH765" s="171" t="str">
        <f>IF(SUM(Table1[[#This Row],[Multiple]:[Level (all)62]])&lt;1,IF(Table1[[#This Row],[Intermediate]]=1,1,""),"")</f>
        <v/>
      </c>
      <c r="CI765" s="171" t="str">
        <f>IF(SUM(Table1[[#This Row],[Multiple]:[Level (all)62]])&lt;1,IF(Table1[[#This Row],[Advanced]]=1,1,""),"")</f>
        <v/>
      </c>
      <c r="CJ765" s="171" t="str">
        <f>IF(AND(SUM(Table1[[#This Row],[General]:[Advanced]])&lt;4,SUM(Table1[[#This Row],[General]:[Advanced]])&gt;1),1,"")</f>
        <v/>
      </c>
      <c r="CK765" s="171" t="str">
        <f>Table1[[#This Row],[Level (all)]]</f>
        <v/>
      </c>
      <c r="CL765" s="171" t="str">
        <f>IF(Table1[[#This Row],[Multiple audience]]&lt;&gt;1,IF(Table1[[#This Row],[General Audience]]=1,1,""),"")</f>
        <v/>
      </c>
      <c r="CM765" s="171" t="str">
        <f>IF(Table1[[#This Row],[Multiple audience]]&lt;&gt;1,IF(Table1[[#This Row],[Planners / Designers ]]=1,1,""),"")</f>
        <v/>
      </c>
      <c r="CN765" s="171" t="str">
        <f>IF(Table1[[#This Row],[Multiple audience]]&lt;&gt;1,IF(Table1[[#This Row],[Regulatory Assessors]]=1,1,""),"")</f>
        <v/>
      </c>
      <c r="CO765" s="171" t="str">
        <f>IF(Table1[[#This Row],[Multiple audience]]&lt;&gt;1,IF(Table1[[#This Row],[Builders / Management]]=1,1,""),"")</f>
        <v/>
      </c>
      <c r="CP765" s="171" t="str">
        <f>IF(Table1[[#This Row],[Multiple audience]]&lt;&gt;1,IF(Table1[[#This Row],[Energy / Sus Assessors]]=1,1,""),"")</f>
        <v/>
      </c>
      <c r="CQ765" s="171" t="str">
        <f>IF(Table1[[#This Row],[Multiple audience]]&lt;&gt;1,IF(Table1[[#This Row],[Semi-skilled]]=1,1,""),"")</f>
        <v/>
      </c>
      <c r="CR765" s="171" t="str">
        <f>IF(Table1[[#This Row],[Multiple audience]]&lt;&gt;1,IF(Table1[[#This Row],[Trades]]=1,1,""),"")</f>
        <v/>
      </c>
      <c r="CS765" s="171" t="str">
        <f>IF(Table1[[#This Row],[Multiple audience]]&lt;&gt;1,IF(Table1[[#This Row],[Other]]=1,1,""),"")</f>
        <v/>
      </c>
      <c r="CT765" s="171" t="str">
        <f>IF(SUM(Table1[[#This Row],[General Audience]:[Other]])&gt;1,1,"")</f>
        <v/>
      </c>
      <c r="CU765" s="171" t="str">
        <f>IF(Table1[[#This Row],[Various  ]]&lt;&gt;1,IF(Table1[[#This Row],[Calculator / Software]]=1,1,""),"")</f>
        <v/>
      </c>
      <c r="CV765" s="171" t="str">
        <f>IF(Table1[[#This Row],[Various  ]]&lt;&gt;1,IF(Table1[[#This Row],[Information  ]]=1,1,""),"")</f>
        <v/>
      </c>
      <c r="CW765" s="171" t="str">
        <f>IF(Table1[[#This Row],[Various  ]]&lt;&gt;1,IF(Table1[[#This Row],[Interactive Tool]]=1,1,""),"")</f>
        <v/>
      </c>
      <c r="CX765" s="171" t="str">
        <f>IF(Table1[[#This Row],[Various  ]]&lt;&gt;1,IF(Table1[[#This Row],[Technical Specifications]]=1,1,""),"")</f>
        <v/>
      </c>
      <c r="CY765" s="171" t="str">
        <f>IF(Table1[[#This Row],[Various  ]]&lt;&gt;1,IF(Table1[[#This Row],[Training Resources]]=1,1,""),"")</f>
        <v/>
      </c>
      <c r="CZ765" s="171" t="str">
        <f>IF(Table1[[#This Row],[Various  ]]&lt;&gt;1,IF(Table1[[#This Row],[Toolbox]]=1,1,""),"")</f>
        <v/>
      </c>
      <c r="DA765" s="169" t="str">
        <f>IF(Table1[[#This Row],[Various  ]]&lt;&gt;1,IF(Table1[[#This Row],[Video]]=1,1,""),"")</f>
        <v/>
      </c>
      <c r="DB765" s="169" t="str">
        <f>IF(Table1[[#This Row],[Various  ]]&lt;&gt;1,IF(Table1[[#This Row],[Case study]]=1,1,""),"")</f>
        <v/>
      </c>
      <c r="DC765" s="169" t="str">
        <f>IF(Table1[[#This Row],[Various  ]]&lt;&gt;1,IF(Table1[[#This Row],[Other   ]]=1,1,""),"")</f>
        <v/>
      </c>
      <c r="DD765" s="169" t="str">
        <f>IF(Table1[[#This Row],[Various  ]]&lt;&gt;1,IF(Table1[[#This Row],[Standards]]=1,1,""),"")</f>
        <v/>
      </c>
      <c r="DE765" s="169" t="str">
        <f>IF(Table1[[#This Row],[Various]]=1,1,IF(SUM(Table1[[#This Row],[Calculator / Software]:[Standards]])&gt;1,1,""))</f>
        <v/>
      </c>
      <c r="DF765" s="169" t="str">
        <f>IF(Table1[[#This Row],[Multiple NCC links]]&lt;&gt;1,IF(Table1[[#This Row],[Design]]=1,1,""),"")</f>
        <v/>
      </c>
      <c r="DG765" s="169" t="str">
        <f>IF(Table1[[#This Row],[Multiple NCC links]]&lt;&gt;1,IF(Table1[[#This Row],[Assessment / Verification]]=1,1,""),"")</f>
        <v/>
      </c>
      <c r="DH765" s="169" t="str">
        <f>IF(Table1[[#This Row],[Multiple NCC links]]&lt;&gt;1,IF(Table1[[#This Row],[Climate Specific ]]=1,1,""),"")</f>
        <v/>
      </c>
      <c r="DI765" s="169" t="str">
        <f>IF(Table1[[#This Row],[Multiple NCC links]]&lt;&gt;1,IF(Table1[[#This Row],[Alterations / Additions]]=1,1,""),"")</f>
        <v/>
      </c>
      <c r="DJ765" s="169" t="str">
        <f>IF(Table1[[#This Row],[Multiple NCC links]]&lt;&gt;1,IF(Table1[[#This Row],[Glazing]]=1,1,""),"")</f>
        <v/>
      </c>
      <c r="DK765" s="169" t="str">
        <f>IF(Table1[[#This Row],[Multiple NCC links]]&lt;&gt;1,IF(Table1[[#This Row],[Building Fabric / Thermal / Sealing]]=1,1,""),"")</f>
        <v/>
      </c>
      <c r="DL765" s="169" t="str">
        <f>IF(Table1[[#This Row],[Multiple NCC links]]&lt;&gt;1,IF(Table1[[#This Row],[Lighting]]=1,1,""),"")</f>
        <v/>
      </c>
      <c r="DM765" s="169" t="str">
        <f>IF(Table1[[#This Row],[Multiple NCC links]]&lt;&gt;1,IF(Table1[[#This Row],[HVAC]]=1,1,""),"")</f>
        <v/>
      </c>
      <c r="DN765" s="169" t="str">
        <f>IF(Table1[[#This Row],[Multiple NCC links]]&lt;&gt;1,IF(Table1[[#This Row],[Services]]=1,1,""),"")</f>
        <v/>
      </c>
      <c r="DO765" s="169" t="str">
        <f>IF(Table1[[#This Row],[Multiple NCC links]]&lt;&gt;1,IF(Table1[[#This Row],[Maintenance &amp; Monitoring]]=1,1,""),"")</f>
        <v/>
      </c>
      <c r="DP765" s="169" t="str">
        <f>IF(Table1[[#This Row],[Multiple NCC links]]&lt;&gt;1,IF(Table1[[#This Row],[Hand over / Operations]]=1,1,""),"")</f>
        <v/>
      </c>
      <c r="DQ765" s="169" t="str">
        <f>IF(Table1[[#This Row],[Multiple NCC links]]&lt;&gt;1,IF(Table1[[#This Row],[As built assessment]]=1,1,""),"")</f>
        <v/>
      </c>
      <c r="DR765" s="169" t="str">
        <f>IF(Table1[[#This Row],[Multiple NCC links]]&lt;&gt;1,IF(Table1[[#This Row],[Beyond compliance]]=1,1,""),"")</f>
        <v/>
      </c>
      <c r="DS765" s="169" t="str">
        <f>IF(SUM(Table1[[#This Row],[Design]:[Beyond compliance]])&gt;1,1,"")</f>
        <v/>
      </c>
      <c r="DT765" s="169" t="str">
        <f>IF(Table1[[#This Row],[Both Residential &amp; Commercial4]]&lt;&gt;1,IF(Table1[[#This Row],[Residential]]=1,1,""),"")</f>
        <v/>
      </c>
      <c r="DU765" s="169" t="str">
        <f>IF(Table1[[#This Row],[Both Residential &amp; Commercial4]]&lt;&gt;1,IF(Table1[[#This Row],[Commercial]]=1,1,""),"")</f>
        <v/>
      </c>
      <c r="DV765" s="169" t="str">
        <f>Table1[[#This Row],[Residential &amp; Commercial]]</f>
        <v/>
      </c>
      <c r="DW765" s="169"/>
    </row>
    <row r="766" spans="1:127" s="49" customFormat="1" ht="20.25" thickTop="1" thickBot="1" x14ac:dyDescent="0.35">
      <c r="A766" s="97"/>
      <c r="B766" s="97"/>
      <c r="C766" s="88"/>
      <c r="D766" s="88"/>
      <c r="E766" s="176"/>
      <c r="F766" s="176"/>
      <c r="G766" s="176"/>
      <c r="H766" s="176"/>
      <c r="I766" s="90" t="str">
        <f>IF(AND(Table1[[#This Row],[General]]=1,Table1[[#This Row],[Beginner]]=1,Table1[[#This Row],[Intermediate]]=1,Table1[[#This Row],[Advanced]]=1),1,"")</f>
        <v/>
      </c>
      <c r="J766" s="90" t="str">
        <f>CONCATENATE(IF(Table1[[#This Row],[General]]=1,"General, ",""), IF(Table1[[#This Row],[Beginner]]=1,"Beginner, ",""),IF(Table1[[#This Row],[Intermediate]]=1,"Intermediate, ",""), IF(Table1[[#This Row],[Advanced]]=1,"Advanced",""))</f>
        <v/>
      </c>
      <c r="K766" s="91"/>
      <c r="L766" s="179"/>
      <c r="M766" s="91"/>
      <c r="N766" s="91"/>
      <c r="O766" s="159"/>
      <c r="P766" s="91"/>
      <c r="Q766" s="91"/>
      <c r="R766" s="91"/>
      <c r="S76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66" s="102"/>
      <c r="U766" s="102"/>
      <c r="V766" s="240"/>
      <c r="W766" s="240"/>
      <c r="X766" s="102"/>
      <c r="Y766" s="102"/>
      <c r="Z766" s="102"/>
      <c r="AA766" s="102"/>
      <c r="AB766" s="102"/>
      <c r="AC766" s="102"/>
      <c r="AD766" s="102"/>
      <c r="AE766" s="102"/>
      <c r="AF766" s="102"/>
      <c r="AG76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66" s="103"/>
      <c r="AI766" s="103"/>
      <c r="AJ766" s="103"/>
      <c r="AK766" s="74" t="str">
        <f>CONCATENATE(IF(Table1[[#This Row],[Digital]]=1,"Digital, ",""),IF(Table1[[#This Row],[Face to Face]]=1,"Face to face, ",""),IF(Table1[[#This Row],[Blended]]=1,"Blended",""))</f>
        <v/>
      </c>
      <c r="AL766" s="99"/>
      <c r="AM766" s="104"/>
      <c r="AN766" s="130"/>
      <c r="AO766" s="94"/>
      <c r="AP766" s="182"/>
      <c r="AQ766" s="94"/>
      <c r="AR766" s="94"/>
      <c r="AS766" s="94"/>
      <c r="AT766" s="94"/>
      <c r="AU766" s="94"/>
      <c r="AV766" s="182"/>
      <c r="AW766" s="182"/>
      <c r="AX766" s="182"/>
      <c r="AY766" s="94"/>
      <c r="AZ76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6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66" s="95"/>
      <c r="BC766" s="95"/>
      <c r="BD766" s="90" t="str">
        <f>IF(AND(Table1[[#This Row],[Residential]]=1,Table1[[#This Row],[Commercial]]=1),1,"")</f>
        <v/>
      </c>
      <c r="BE766" s="90" t="str">
        <f>CONCATENATE(IF(Table1[[#This Row],[Residential]]=1,"Residential, ",""),IF(Table1[[#This Row],[Commercial]]=1,"Commercial",""))</f>
        <v/>
      </c>
      <c r="BF766" s="94"/>
      <c r="BG766" s="94"/>
      <c r="BH766" s="94"/>
      <c r="BI766" s="94"/>
      <c r="BJ766" s="94"/>
      <c r="BK766" s="94"/>
      <c r="BL766" s="94"/>
      <c r="BM766" s="182"/>
      <c r="BN766" s="94"/>
      <c r="BO76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66" s="178"/>
      <c r="BQ766" s="120"/>
      <c r="BR766" s="132"/>
      <c r="BS766" s="120"/>
      <c r="BT766" s="175"/>
      <c r="BU766" s="175"/>
      <c r="BV766" s="175"/>
      <c r="BW766" s="121"/>
      <c r="BX766" s="121"/>
      <c r="BY766" s="121"/>
      <c r="BZ766" s="227"/>
      <c r="CA76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66" s="48">
        <f>COUNTIF(Table1[[#This Row],[Validity]:[Alignment with NCC (Yes=1,No=0)]],"N/A")</f>
        <v>0</v>
      </c>
      <c r="CC766" s="48">
        <f>IF(ISERROR(Table1[[#This Row],[Total Quality Score (out of 10)]]/(4-Table1[[#This Row],[N/A Count]])),0,Table1[[#This Row],[Total Quality Score (out of 10)]]/(4-Table1[[#This Row],[N/A Count]]))</f>
        <v>0</v>
      </c>
      <c r="CD766" s="106"/>
      <c r="CE766" s="106"/>
      <c r="CF766" s="172" t="str">
        <f>IF(SUM(Table1[[#This Row],[Multiple]:[Level (all)62]])&lt;1,IF(Table1[[#This Row],[General]]=1,1,""),"")</f>
        <v/>
      </c>
      <c r="CG766" s="172" t="str">
        <f>IF(SUM(Table1[[#This Row],[Multiple]:[Level (all)62]])&lt;1,IF(Table1[[#This Row],[Beginner]]=1,1,""),"")</f>
        <v/>
      </c>
      <c r="CH766" s="171" t="str">
        <f>IF(SUM(Table1[[#This Row],[Multiple]:[Level (all)62]])&lt;1,IF(Table1[[#This Row],[Intermediate]]=1,1,""),"")</f>
        <v/>
      </c>
      <c r="CI766" s="171" t="str">
        <f>IF(SUM(Table1[[#This Row],[Multiple]:[Level (all)62]])&lt;1,IF(Table1[[#This Row],[Advanced]]=1,1,""),"")</f>
        <v/>
      </c>
      <c r="CJ766" s="171" t="str">
        <f>IF(AND(SUM(Table1[[#This Row],[General]:[Advanced]])&lt;4,SUM(Table1[[#This Row],[General]:[Advanced]])&gt;1),1,"")</f>
        <v/>
      </c>
      <c r="CK766" s="171" t="str">
        <f>Table1[[#This Row],[Level (all)]]</f>
        <v/>
      </c>
      <c r="CL766" s="171" t="str">
        <f>IF(Table1[[#This Row],[Multiple audience]]&lt;&gt;1,IF(Table1[[#This Row],[General Audience]]=1,1,""),"")</f>
        <v/>
      </c>
      <c r="CM766" s="171" t="str">
        <f>IF(Table1[[#This Row],[Multiple audience]]&lt;&gt;1,IF(Table1[[#This Row],[Planners / Designers ]]=1,1,""),"")</f>
        <v/>
      </c>
      <c r="CN766" s="171" t="str">
        <f>IF(Table1[[#This Row],[Multiple audience]]&lt;&gt;1,IF(Table1[[#This Row],[Regulatory Assessors]]=1,1,""),"")</f>
        <v/>
      </c>
      <c r="CO766" s="171" t="str">
        <f>IF(Table1[[#This Row],[Multiple audience]]&lt;&gt;1,IF(Table1[[#This Row],[Builders / Management]]=1,1,""),"")</f>
        <v/>
      </c>
      <c r="CP766" s="171" t="str">
        <f>IF(Table1[[#This Row],[Multiple audience]]&lt;&gt;1,IF(Table1[[#This Row],[Energy / Sus Assessors]]=1,1,""),"")</f>
        <v/>
      </c>
      <c r="CQ766" s="171" t="str">
        <f>IF(Table1[[#This Row],[Multiple audience]]&lt;&gt;1,IF(Table1[[#This Row],[Semi-skilled]]=1,1,""),"")</f>
        <v/>
      </c>
      <c r="CR766" s="171" t="str">
        <f>IF(Table1[[#This Row],[Multiple audience]]&lt;&gt;1,IF(Table1[[#This Row],[Trades]]=1,1,""),"")</f>
        <v/>
      </c>
      <c r="CS766" s="171" t="str">
        <f>IF(Table1[[#This Row],[Multiple audience]]&lt;&gt;1,IF(Table1[[#This Row],[Other]]=1,1,""),"")</f>
        <v/>
      </c>
      <c r="CT766" s="171" t="str">
        <f>IF(SUM(Table1[[#This Row],[General Audience]:[Other]])&gt;1,1,"")</f>
        <v/>
      </c>
      <c r="CU766" s="171" t="str">
        <f>IF(Table1[[#This Row],[Various  ]]&lt;&gt;1,IF(Table1[[#This Row],[Calculator / Software]]=1,1,""),"")</f>
        <v/>
      </c>
      <c r="CV766" s="171" t="str">
        <f>IF(Table1[[#This Row],[Various  ]]&lt;&gt;1,IF(Table1[[#This Row],[Information  ]]=1,1,""),"")</f>
        <v/>
      </c>
      <c r="CW766" s="171" t="str">
        <f>IF(Table1[[#This Row],[Various  ]]&lt;&gt;1,IF(Table1[[#This Row],[Interactive Tool]]=1,1,""),"")</f>
        <v/>
      </c>
      <c r="CX766" s="171" t="str">
        <f>IF(Table1[[#This Row],[Various  ]]&lt;&gt;1,IF(Table1[[#This Row],[Technical Specifications]]=1,1,""),"")</f>
        <v/>
      </c>
      <c r="CY766" s="171" t="str">
        <f>IF(Table1[[#This Row],[Various  ]]&lt;&gt;1,IF(Table1[[#This Row],[Training Resources]]=1,1,""),"")</f>
        <v/>
      </c>
      <c r="CZ766" s="171" t="str">
        <f>IF(Table1[[#This Row],[Various  ]]&lt;&gt;1,IF(Table1[[#This Row],[Toolbox]]=1,1,""),"")</f>
        <v/>
      </c>
      <c r="DA766" s="169" t="str">
        <f>IF(Table1[[#This Row],[Various  ]]&lt;&gt;1,IF(Table1[[#This Row],[Video]]=1,1,""),"")</f>
        <v/>
      </c>
      <c r="DB766" s="169" t="str">
        <f>IF(Table1[[#This Row],[Various  ]]&lt;&gt;1,IF(Table1[[#This Row],[Case study]]=1,1,""),"")</f>
        <v/>
      </c>
      <c r="DC766" s="169" t="str">
        <f>IF(Table1[[#This Row],[Various  ]]&lt;&gt;1,IF(Table1[[#This Row],[Other   ]]=1,1,""),"")</f>
        <v/>
      </c>
      <c r="DD766" s="169" t="str">
        <f>IF(Table1[[#This Row],[Various  ]]&lt;&gt;1,IF(Table1[[#This Row],[Standards]]=1,1,""),"")</f>
        <v/>
      </c>
      <c r="DE766" s="169" t="str">
        <f>IF(Table1[[#This Row],[Various]]=1,1,IF(SUM(Table1[[#This Row],[Calculator / Software]:[Standards]])&gt;1,1,""))</f>
        <v/>
      </c>
      <c r="DF766" s="169" t="str">
        <f>IF(Table1[[#This Row],[Multiple NCC links]]&lt;&gt;1,IF(Table1[[#This Row],[Design]]=1,1,""),"")</f>
        <v/>
      </c>
      <c r="DG766" s="169" t="str">
        <f>IF(Table1[[#This Row],[Multiple NCC links]]&lt;&gt;1,IF(Table1[[#This Row],[Assessment / Verification]]=1,1,""),"")</f>
        <v/>
      </c>
      <c r="DH766" s="169" t="str">
        <f>IF(Table1[[#This Row],[Multiple NCC links]]&lt;&gt;1,IF(Table1[[#This Row],[Climate Specific ]]=1,1,""),"")</f>
        <v/>
      </c>
      <c r="DI766" s="169" t="str">
        <f>IF(Table1[[#This Row],[Multiple NCC links]]&lt;&gt;1,IF(Table1[[#This Row],[Alterations / Additions]]=1,1,""),"")</f>
        <v/>
      </c>
      <c r="DJ766" s="169" t="str">
        <f>IF(Table1[[#This Row],[Multiple NCC links]]&lt;&gt;1,IF(Table1[[#This Row],[Glazing]]=1,1,""),"")</f>
        <v/>
      </c>
      <c r="DK766" s="169" t="str">
        <f>IF(Table1[[#This Row],[Multiple NCC links]]&lt;&gt;1,IF(Table1[[#This Row],[Building Fabric / Thermal / Sealing]]=1,1,""),"")</f>
        <v/>
      </c>
      <c r="DL766" s="169" t="str">
        <f>IF(Table1[[#This Row],[Multiple NCC links]]&lt;&gt;1,IF(Table1[[#This Row],[Lighting]]=1,1,""),"")</f>
        <v/>
      </c>
      <c r="DM766" s="169" t="str">
        <f>IF(Table1[[#This Row],[Multiple NCC links]]&lt;&gt;1,IF(Table1[[#This Row],[HVAC]]=1,1,""),"")</f>
        <v/>
      </c>
      <c r="DN766" s="169" t="str">
        <f>IF(Table1[[#This Row],[Multiple NCC links]]&lt;&gt;1,IF(Table1[[#This Row],[Services]]=1,1,""),"")</f>
        <v/>
      </c>
      <c r="DO766" s="169" t="str">
        <f>IF(Table1[[#This Row],[Multiple NCC links]]&lt;&gt;1,IF(Table1[[#This Row],[Maintenance &amp; Monitoring]]=1,1,""),"")</f>
        <v/>
      </c>
      <c r="DP766" s="169" t="str">
        <f>IF(Table1[[#This Row],[Multiple NCC links]]&lt;&gt;1,IF(Table1[[#This Row],[Hand over / Operations]]=1,1,""),"")</f>
        <v/>
      </c>
      <c r="DQ766" s="169" t="str">
        <f>IF(Table1[[#This Row],[Multiple NCC links]]&lt;&gt;1,IF(Table1[[#This Row],[As built assessment]]=1,1,""),"")</f>
        <v/>
      </c>
      <c r="DR766" s="169" t="str">
        <f>IF(Table1[[#This Row],[Multiple NCC links]]&lt;&gt;1,IF(Table1[[#This Row],[Beyond compliance]]=1,1,""),"")</f>
        <v/>
      </c>
      <c r="DS766" s="169" t="str">
        <f>IF(SUM(Table1[[#This Row],[Design]:[Beyond compliance]])&gt;1,1,"")</f>
        <v/>
      </c>
      <c r="DT766" s="169" t="str">
        <f>IF(Table1[[#This Row],[Both Residential &amp; Commercial4]]&lt;&gt;1,IF(Table1[[#This Row],[Residential]]=1,1,""),"")</f>
        <v/>
      </c>
      <c r="DU766" s="169" t="str">
        <f>IF(Table1[[#This Row],[Both Residential &amp; Commercial4]]&lt;&gt;1,IF(Table1[[#This Row],[Commercial]]=1,1,""),"")</f>
        <v/>
      </c>
      <c r="DV766" s="169" t="str">
        <f>Table1[[#This Row],[Residential &amp; Commercial]]</f>
        <v/>
      </c>
      <c r="DW766" s="169"/>
    </row>
    <row r="767" spans="1:127" s="49" customFormat="1" ht="20.25" thickTop="1" thickBot="1" x14ac:dyDescent="0.35">
      <c r="A767" s="97"/>
      <c r="B767" s="97"/>
      <c r="C767" s="88"/>
      <c r="D767" s="88"/>
      <c r="E767" s="176"/>
      <c r="F767" s="176"/>
      <c r="G767" s="176"/>
      <c r="H767" s="176"/>
      <c r="I767" s="90" t="str">
        <f>IF(AND(Table1[[#This Row],[General]]=1,Table1[[#This Row],[Beginner]]=1,Table1[[#This Row],[Intermediate]]=1,Table1[[#This Row],[Advanced]]=1),1,"")</f>
        <v/>
      </c>
      <c r="J767" s="90" t="str">
        <f>CONCATENATE(IF(Table1[[#This Row],[General]]=1,"General, ",""), IF(Table1[[#This Row],[Beginner]]=1,"Beginner, ",""),IF(Table1[[#This Row],[Intermediate]]=1,"Intermediate, ",""), IF(Table1[[#This Row],[Advanced]]=1,"Advanced",""))</f>
        <v/>
      </c>
      <c r="K767" s="91"/>
      <c r="L767" s="179"/>
      <c r="M767" s="91"/>
      <c r="N767" s="91"/>
      <c r="O767" s="159"/>
      <c r="P767" s="91"/>
      <c r="Q767" s="91"/>
      <c r="R767" s="91"/>
      <c r="S76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67" s="102"/>
      <c r="U767" s="102"/>
      <c r="V767" s="240"/>
      <c r="W767" s="240"/>
      <c r="X767" s="102"/>
      <c r="Y767" s="102"/>
      <c r="Z767" s="102"/>
      <c r="AA767" s="102"/>
      <c r="AB767" s="102"/>
      <c r="AC767" s="102"/>
      <c r="AD767" s="102"/>
      <c r="AE767" s="102"/>
      <c r="AF767" s="102"/>
      <c r="AG76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67" s="103"/>
      <c r="AI767" s="103"/>
      <c r="AJ767" s="103"/>
      <c r="AK767" s="74" t="str">
        <f>CONCATENATE(IF(Table1[[#This Row],[Digital]]=1,"Digital, ",""),IF(Table1[[#This Row],[Face to Face]]=1,"Face to face, ",""),IF(Table1[[#This Row],[Blended]]=1,"Blended",""))</f>
        <v/>
      </c>
      <c r="AL767" s="99"/>
      <c r="AM767" s="104"/>
      <c r="AN767" s="130"/>
      <c r="AO767" s="94"/>
      <c r="AP767" s="182"/>
      <c r="AQ767" s="94"/>
      <c r="AR767" s="94"/>
      <c r="AS767" s="94"/>
      <c r="AT767" s="94"/>
      <c r="AU767" s="94"/>
      <c r="AV767" s="182"/>
      <c r="AW767" s="182"/>
      <c r="AX767" s="182"/>
      <c r="AY767" s="94"/>
      <c r="AZ76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6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67" s="95"/>
      <c r="BC767" s="95"/>
      <c r="BD767" s="90" t="str">
        <f>IF(AND(Table1[[#This Row],[Residential]]=1,Table1[[#This Row],[Commercial]]=1),1,"")</f>
        <v/>
      </c>
      <c r="BE767" s="90" t="str">
        <f>CONCATENATE(IF(Table1[[#This Row],[Residential]]=1,"Residential, ",""),IF(Table1[[#This Row],[Commercial]]=1,"Commercial",""))</f>
        <v/>
      </c>
      <c r="BF767" s="94"/>
      <c r="BG767" s="94"/>
      <c r="BH767" s="94"/>
      <c r="BI767" s="94"/>
      <c r="BJ767" s="94"/>
      <c r="BK767" s="94"/>
      <c r="BL767" s="94"/>
      <c r="BM767" s="182"/>
      <c r="BN767" s="94"/>
      <c r="BO76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67" s="178"/>
      <c r="BQ767" s="120"/>
      <c r="BR767" s="132"/>
      <c r="BS767" s="120"/>
      <c r="BT767" s="175"/>
      <c r="BU767" s="175"/>
      <c r="BV767" s="175"/>
      <c r="BW767" s="121"/>
      <c r="BX767" s="121"/>
      <c r="BY767" s="121"/>
      <c r="BZ767" s="227"/>
      <c r="CA76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67" s="48">
        <f>COUNTIF(Table1[[#This Row],[Validity]:[Alignment with NCC (Yes=1,No=0)]],"N/A")</f>
        <v>0</v>
      </c>
      <c r="CC767" s="48">
        <f>IF(ISERROR(Table1[[#This Row],[Total Quality Score (out of 10)]]/(4-Table1[[#This Row],[N/A Count]])),0,Table1[[#This Row],[Total Quality Score (out of 10)]]/(4-Table1[[#This Row],[N/A Count]]))</f>
        <v>0</v>
      </c>
      <c r="CD767" s="106"/>
      <c r="CE767" s="106"/>
      <c r="CF767" s="172" t="str">
        <f>IF(SUM(Table1[[#This Row],[Multiple]:[Level (all)62]])&lt;1,IF(Table1[[#This Row],[General]]=1,1,""),"")</f>
        <v/>
      </c>
      <c r="CG767" s="172" t="str">
        <f>IF(SUM(Table1[[#This Row],[Multiple]:[Level (all)62]])&lt;1,IF(Table1[[#This Row],[Beginner]]=1,1,""),"")</f>
        <v/>
      </c>
      <c r="CH767" s="171" t="str">
        <f>IF(SUM(Table1[[#This Row],[Multiple]:[Level (all)62]])&lt;1,IF(Table1[[#This Row],[Intermediate]]=1,1,""),"")</f>
        <v/>
      </c>
      <c r="CI767" s="171" t="str">
        <f>IF(SUM(Table1[[#This Row],[Multiple]:[Level (all)62]])&lt;1,IF(Table1[[#This Row],[Advanced]]=1,1,""),"")</f>
        <v/>
      </c>
      <c r="CJ767" s="171" t="str">
        <f>IF(AND(SUM(Table1[[#This Row],[General]:[Advanced]])&lt;4,SUM(Table1[[#This Row],[General]:[Advanced]])&gt;1),1,"")</f>
        <v/>
      </c>
      <c r="CK767" s="171" t="str">
        <f>Table1[[#This Row],[Level (all)]]</f>
        <v/>
      </c>
      <c r="CL767" s="171" t="str">
        <f>IF(Table1[[#This Row],[Multiple audience]]&lt;&gt;1,IF(Table1[[#This Row],[General Audience]]=1,1,""),"")</f>
        <v/>
      </c>
      <c r="CM767" s="171" t="str">
        <f>IF(Table1[[#This Row],[Multiple audience]]&lt;&gt;1,IF(Table1[[#This Row],[Planners / Designers ]]=1,1,""),"")</f>
        <v/>
      </c>
      <c r="CN767" s="171" t="str">
        <f>IF(Table1[[#This Row],[Multiple audience]]&lt;&gt;1,IF(Table1[[#This Row],[Regulatory Assessors]]=1,1,""),"")</f>
        <v/>
      </c>
      <c r="CO767" s="171" t="str">
        <f>IF(Table1[[#This Row],[Multiple audience]]&lt;&gt;1,IF(Table1[[#This Row],[Builders / Management]]=1,1,""),"")</f>
        <v/>
      </c>
      <c r="CP767" s="171" t="str">
        <f>IF(Table1[[#This Row],[Multiple audience]]&lt;&gt;1,IF(Table1[[#This Row],[Energy / Sus Assessors]]=1,1,""),"")</f>
        <v/>
      </c>
      <c r="CQ767" s="171" t="str">
        <f>IF(Table1[[#This Row],[Multiple audience]]&lt;&gt;1,IF(Table1[[#This Row],[Semi-skilled]]=1,1,""),"")</f>
        <v/>
      </c>
      <c r="CR767" s="171" t="str">
        <f>IF(Table1[[#This Row],[Multiple audience]]&lt;&gt;1,IF(Table1[[#This Row],[Trades]]=1,1,""),"")</f>
        <v/>
      </c>
      <c r="CS767" s="171" t="str">
        <f>IF(Table1[[#This Row],[Multiple audience]]&lt;&gt;1,IF(Table1[[#This Row],[Other]]=1,1,""),"")</f>
        <v/>
      </c>
      <c r="CT767" s="171" t="str">
        <f>IF(SUM(Table1[[#This Row],[General Audience]:[Other]])&gt;1,1,"")</f>
        <v/>
      </c>
      <c r="CU767" s="171" t="str">
        <f>IF(Table1[[#This Row],[Various  ]]&lt;&gt;1,IF(Table1[[#This Row],[Calculator / Software]]=1,1,""),"")</f>
        <v/>
      </c>
      <c r="CV767" s="171" t="str">
        <f>IF(Table1[[#This Row],[Various  ]]&lt;&gt;1,IF(Table1[[#This Row],[Information  ]]=1,1,""),"")</f>
        <v/>
      </c>
      <c r="CW767" s="171" t="str">
        <f>IF(Table1[[#This Row],[Various  ]]&lt;&gt;1,IF(Table1[[#This Row],[Interactive Tool]]=1,1,""),"")</f>
        <v/>
      </c>
      <c r="CX767" s="171" t="str">
        <f>IF(Table1[[#This Row],[Various  ]]&lt;&gt;1,IF(Table1[[#This Row],[Technical Specifications]]=1,1,""),"")</f>
        <v/>
      </c>
      <c r="CY767" s="171" t="str">
        <f>IF(Table1[[#This Row],[Various  ]]&lt;&gt;1,IF(Table1[[#This Row],[Training Resources]]=1,1,""),"")</f>
        <v/>
      </c>
      <c r="CZ767" s="171" t="str">
        <f>IF(Table1[[#This Row],[Various  ]]&lt;&gt;1,IF(Table1[[#This Row],[Toolbox]]=1,1,""),"")</f>
        <v/>
      </c>
      <c r="DA767" s="169" t="str">
        <f>IF(Table1[[#This Row],[Various  ]]&lt;&gt;1,IF(Table1[[#This Row],[Video]]=1,1,""),"")</f>
        <v/>
      </c>
      <c r="DB767" s="169" t="str">
        <f>IF(Table1[[#This Row],[Various  ]]&lt;&gt;1,IF(Table1[[#This Row],[Case study]]=1,1,""),"")</f>
        <v/>
      </c>
      <c r="DC767" s="169" t="str">
        <f>IF(Table1[[#This Row],[Various  ]]&lt;&gt;1,IF(Table1[[#This Row],[Other   ]]=1,1,""),"")</f>
        <v/>
      </c>
      <c r="DD767" s="169" t="str">
        <f>IF(Table1[[#This Row],[Various  ]]&lt;&gt;1,IF(Table1[[#This Row],[Standards]]=1,1,""),"")</f>
        <v/>
      </c>
      <c r="DE767" s="169" t="str">
        <f>IF(Table1[[#This Row],[Various]]=1,1,IF(SUM(Table1[[#This Row],[Calculator / Software]:[Standards]])&gt;1,1,""))</f>
        <v/>
      </c>
      <c r="DF767" s="169" t="str">
        <f>IF(Table1[[#This Row],[Multiple NCC links]]&lt;&gt;1,IF(Table1[[#This Row],[Design]]=1,1,""),"")</f>
        <v/>
      </c>
      <c r="DG767" s="169" t="str">
        <f>IF(Table1[[#This Row],[Multiple NCC links]]&lt;&gt;1,IF(Table1[[#This Row],[Assessment / Verification]]=1,1,""),"")</f>
        <v/>
      </c>
      <c r="DH767" s="169" t="str">
        <f>IF(Table1[[#This Row],[Multiple NCC links]]&lt;&gt;1,IF(Table1[[#This Row],[Climate Specific ]]=1,1,""),"")</f>
        <v/>
      </c>
      <c r="DI767" s="169" t="str">
        <f>IF(Table1[[#This Row],[Multiple NCC links]]&lt;&gt;1,IF(Table1[[#This Row],[Alterations / Additions]]=1,1,""),"")</f>
        <v/>
      </c>
      <c r="DJ767" s="169" t="str">
        <f>IF(Table1[[#This Row],[Multiple NCC links]]&lt;&gt;1,IF(Table1[[#This Row],[Glazing]]=1,1,""),"")</f>
        <v/>
      </c>
      <c r="DK767" s="169" t="str">
        <f>IF(Table1[[#This Row],[Multiple NCC links]]&lt;&gt;1,IF(Table1[[#This Row],[Building Fabric / Thermal / Sealing]]=1,1,""),"")</f>
        <v/>
      </c>
      <c r="DL767" s="169" t="str">
        <f>IF(Table1[[#This Row],[Multiple NCC links]]&lt;&gt;1,IF(Table1[[#This Row],[Lighting]]=1,1,""),"")</f>
        <v/>
      </c>
      <c r="DM767" s="169" t="str">
        <f>IF(Table1[[#This Row],[Multiple NCC links]]&lt;&gt;1,IF(Table1[[#This Row],[HVAC]]=1,1,""),"")</f>
        <v/>
      </c>
      <c r="DN767" s="169" t="str">
        <f>IF(Table1[[#This Row],[Multiple NCC links]]&lt;&gt;1,IF(Table1[[#This Row],[Services]]=1,1,""),"")</f>
        <v/>
      </c>
      <c r="DO767" s="169" t="str">
        <f>IF(Table1[[#This Row],[Multiple NCC links]]&lt;&gt;1,IF(Table1[[#This Row],[Maintenance &amp; Monitoring]]=1,1,""),"")</f>
        <v/>
      </c>
      <c r="DP767" s="169" t="str">
        <f>IF(Table1[[#This Row],[Multiple NCC links]]&lt;&gt;1,IF(Table1[[#This Row],[Hand over / Operations]]=1,1,""),"")</f>
        <v/>
      </c>
      <c r="DQ767" s="169" t="str">
        <f>IF(Table1[[#This Row],[Multiple NCC links]]&lt;&gt;1,IF(Table1[[#This Row],[As built assessment]]=1,1,""),"")</f>
        <v/>
      </c>
      <c r="DR767" s="169" t="str">
        <f>IF(Table1[[#This Row],[Multiple NCC links]]&lt;&gt;1,IF(Table1[[#This Row],[Beyond compliance]]=1,1,""),"")</f>
        <v/>
      </c>
      <c r="DS767" s="169" t="str">
        <f>IF(SUM(Table1[[#This Row],[Design]:[Beyond compliance]])&gt;1,1,"")</f>
        <v/>
      </c>
      <c r="DT767" s="169" t="str">
        <f>IF(Table1[[#This Row],[Both Residential &amp; Commercial4]]&lt;&gt;1,IF(Table1[[#This Row],[Residential]]=1,1,""),"")</f>
        <v/>
      </c>
      <c r="DU767" s="169" t="str">
        <f>IF(Table1[[#This Row],[Both Residential &amp; Commercial4]]&lt;&gt;1,IF(Table1[[#This Row],[Commercial]]=1,1,""),"")</f>
        <v/>
      </c>
      <c r="DV767" s="169" t="str">
        <f>Table1[[#This Row],[Residential &amp; Commercial]]</f>
        <v/>
      </c>
      <c r="DW767" s="169"/>
    </row>
    <row r="768" spans="1:127" s="49" customFormat="1" ht="20.25" thickTop="1" thickBot="1" x14ac:dyDescent="0.35">
      <c r="A768" s="97"/>
      <c r="B768" s="97"/>
      <c r="C768" s="88"/>
      <c r="D768" s="88"/>
      <c r="E768" s="176"/>
      <c r="F768" s="176"/>
      <c r="G768" s="176"/>
      <c r="H768" s="176"/>
      <c r="I768" s="90" t="str">
        <f>IF(AND(Table1[[#This Row],[General]]=1,Table1[[#This Row],[Beginner]]=1,Table1[[#This Row],[Intermediate]]=1,Table1[[#This Row],[Advanced]]=1),1,"")</f>
        <v/>
      </c>
      <c r="J768" s="90" t="str">
        <f>CONCATENATE(IF(Table1[[#This Row],[General]]=1,"General, ",""), IF(Table1[[#This Row],[Beginner]]=1,"Beginner, ",""),IF(Table1[[#This Row],[Intermediate]]=1,"Intermediate, ",""), IF(Table1[[#This Row],[Advanced]]=1,"Advanced",""))</f>
        <v/>
      </c>
      <c r="K768" s="91"/>
      <c r="L768" s="179"/>
      <c r="M768" s="91"/>
      <c r="N768" s="91"/>
      <c r="O768" s="159"/>
      <c r="P768" s="91"/>
      <c r="Q768" s="91"/>
      <c r="R768" s="91"/>
      <c r="S76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68" s="102"/>
      <c r="U768" s="102"/>
      <c r="V768" s="240"/>
      <c r="W768" s="240"/>
      <c r="X768" s="102"/>
      <c r="Y768" s="102"/>
      <c r="Z768" s="102"/>
      <c r="AA768" s="102"/>
      <c r="AB768" s="102"/>
      <c r="AC768" s="102"/>
      <c r="AD768" s="102"/>
      <c r="AE768" s="102"/>
      <c r="AF768" s="102"/>
      <c r="AG76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68" s="103"/>
      <c r="AI768" s="103"/>
      <c r="AJ768" s="103"/>
      <c r="AK768" s="74" t="str">
        <f>CONCATENATE(IF(Table1[[#This Row],[Digital]]=1,"Digital, ",""),IF(Table1[[#This Row],[Face to Face]]=1,"Face to face, ",""),IF(Table1[[#This Row],[Blended]]=1,"Blended",""))</f>
        <v/>
      </c>
      <c r="AL768" s="99"/>
      <c r="AM768" s="104"/>
      <c r="AN768" s="130"/>
      <c r="AO768" s="94"/>
      <c r="AP768" s="182"/>
      <c r="AQ768" s="94"/>
      <c r="AR768" s="94"/>
      <c r="AS768" s="94"/>
      <c r="AT768" s="94"/>
      <c r="AU768" s="94"/>
      <c r="AV768" s="182"/>
      <c r="AW768" s="182"/>
      <c r="AX768" s="182"/>
      <c r="AY768" s="94"/>
      <c r="AZ76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6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68" s="95"/>
      <c r="BC768" s="95"/>
      <c r="BD768" s="90" t="str">
        <f>IF(AND(Table1[[#This Row],[Residential]]=1,Table1[[#This Row],[Commercial]]=1),1,"")</f>
        <v/>
      </c>
      <c r="BE768" s="90" t="str">
        <f>CONCATENATE(IF(Table1[[#This Row],[Residential]]=1,"Residential, ",""),IF(Table1[[#This Row],[Commercial]]=1,"Commercial",""))</f>
        <v/>
      </c>
      <c r="BF768" s="94"/>
      <c r="BG768" s="94"/>
      <c r="BH768" s="94"/>
      <c r="BI768" s="94"/>
      <c r="BJ768" s="94"/>
      <c r="BK768" s="94"/>
      <c r="BL768" s="94"/>
      <c r="BM768" s="182"/>
      <c r="BN768" s="94"/>
      <c r="BO76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68" s="178"/>
      <c r="BQ768" s="120"/>
      <c r="BR768" s="132"/>
      <c r="BS768" s="120"/>
      <c r="BT768" s="175"/>
      <c r="BU768" s="175"/>
      <c r="BV768" s="175"/>
      <c r="BW768" s="121"/>
      <c r="BX768" s="121"/>
      <c r="BY768" s="121"/>
      <c r="BZ768" s="227"/>
      <c r="CA76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68" s="48">
        <f>COUNTIF(Table1[[#This Row],[Validity]:[Alignment with NCC (Yes=1,No=0)]],"N/A")</f>
        <v>0</v>
      </c>
      <c r="CC768" s="48">
        <f>IF(ISERROR(Table1[[#This Row],[Total Quality Score (out of 10)]]/(4-Table1[[#This Row],[N/A Count]])),0,Table1[[#This Row],[Total Quality Score (out of 10)]]/(4-Table1[[#This Row],[N/A Count]]))</f>
        <v>0</v>
      </c>
      <c r="CD768" s="106"/>
      <c r="CE768" s="106"/>
      <c r="CF768" s="172" t="str">
        <f>IF(SUM(Table1[[#This Row],[Multiple]:[Level (all)62]])&lt;1,IF(Table1[[#This Row],[General]]=1,1,""),"")</f>
        <v/>
      </c>
      <c r="CG768" s="172" t="str">
        <f>IF(SUM(Table1[[#This Row],[Multiple]:[Level (all)62]])&lt;1,IF(Table1[[#This Row],[Beginner]]=1,1,""),"")</f>
        <v/>
      </c>
      <c r="CH768" s="171" t="str">
        <f>IF(SUM(Table1[[#This Row],[Multiple]:[Level (all)62]])&lt;1,IF(Table1[[#This Row],[Intermediate]]=1,1,""),"")</f>
        <v/>
      </c>
      <c r="CI768" s="171" t="str">
        <f>IF(SUM(Table1[[#This Row],[Multiple]:[Level (all)62]])&lt;1,IF(Table1[[#This Row],[Advanced]]=1,1,""),"")</f>
        <v/>
      </c>
      <c r="CJ768" s="171" t="str">
        <f>IF(AND(SUM(Table1[[#This Row],[General]:[Advanced]])&lt;4,SUM(Table1[[#This Row],[General]:[Advanced]])&gt;1),1,"")</f>
        <v/>
      </c>
      <c r="CK768" s="171" t="str">
        <f>Table1[[#This Row],[Level (all)]]</f>
        <v/>
      </c>
      <c r="CL768" s="171" t="str">
        <f>IF(Table1[[#This Row],[Multiple audience]]&lt;&gt;1,IF(Table1[[#This Row],[General Audience]]=1,1,""),"")</f>
        <v/>
      </c>
      <c r="CM768" s="171" t="str">
        <f>IF(Table1[[#This Row],[Multiple audience]]&lt;&gt;1,IF(Table1[[#This Row],[Planners / Designers ]]=1,1,""),"")</f>
        <v/>
      </c>
      <c r="CN768" s="171" t="str">
        <f>IF(Table1[[#This Row],[Multiple audience]]&lt;&gt;1,IF(Table1[[#This Row],[Regulatory Assessors]]=1,1,""),"")</f>
        <v/>
      </c>
      <c r="CO768" s="171" t="str">
        <f>IF(Table1[[#This Row],[Multiple audience]]&lt;&gt;1,IF(Table1[[#This Row],[Builders / Management]]=1,1,""),"")</f>
        <v/>
      </c>
      <c r="CP768" s="171" t="str">
        <f>IF(Table1[[#This Row],[Multiple audience]]&lt;&gt;1,IF(Table1[[#This Row],[Energy / Sus Assessors]]=1,1,""),"")</f>
        <v/>
      </c>
      <c r="CQ768" s="171" t="str">
        <f>IF(Table1[[#This Row],[Multiple audience]]&lt;&gt;1,IF(Table1[[#This Row],[Semi-skilled]]=1,1,""),"")</f>
        <v/>
      </c>
      <c r="CR768" s="171" t="str">
        <f>IF(Table1[[#This Row],[Multiple audience]]&lt;&gt;1,IF(Table1[[#This Row],[Trades]]=1,1,""),"")</f>
        <v/>
      </c>
      <c r="CS768" s="171" t="str">
        <f>IF(Table1[[#This Row],[Multiple audience]]&lt;&gt;1,IF(Table1[[#This Row],[Other]]=1,1,""),"")</f>
        <v/>
      </c>
      <c r="CT768" s="171" t="str">
        <f>IF(SUM(Table1[[#This Row],[General Audience]:[Other]])&gt;1,1,"")</f>
        <v/>
      </c>
      <c r="CU768" s="171" t="str">
        <f>IF(Table1[[#This Row],[Various  ]]&lt;&gt;1,IF(Table1[[#This Row],[Calculator / Software]]=1,1,""),"")</f>
        <v/>
      </c>
      <c r="CV768" s="171" t="str">
        <f>IF(Table1[[#This Row],[Various  ]]&lt;&gt;1,IF(Table1[[#This Row],[Information  ]]=1,1,""),"")</f>
        <v/>
      </c>
      <c r="CW768" s="171" t="str">
        <f>IF(Table1[[#This Row],[Various  ]]&lt;&gt;1,IF(Table1[[#This Row],[Interactive Tool]]=1,1,""),"")</f>
        <v/>
      </c>
      <c r="CX768" s="171" t="str">
        <f>IF(Table1[[#This Row],[Various  ]]&lt;&gt;1,IF(Table1[[#This Row],[Technical Specifications]]=1,1,""),"")</f>
        <v/>
      </c>
      <c r="CY768" s="171" t="str">
        <f>IF(Table1[[#This Row],[Various  ]]&lt;&gt;1,IF(Table1[[#This Row],[Training Resources]]=1,1,""),"")</f>
        <v/>
      </c>
      <c r="CZ768" s="171" t="str">
        <f>IF(Table1[[#This Row],[Various  ]]&lt;&gt;1,IF(Table1[[#This Row],[Toolbox]]=1,1,""),"")</f>
        <v/>
      </c>
      <c r="DA768" s="169" t="str">
        <f>IF(Table1[[#This Row],[Various  ]]&lt;&gt;1,IF(Table1[[#This Row],[Video]]=1,1,""),"")</f>
        <v/>
      </c>
      <c r="DB768" s="169" t="str">
        <f>IF(Table1[[#This Row],[Various  ]]&lt;&gt;1,IF(Table1[[#This Row],[Case study]]=1,1,""),"")</f>
        <v/>
      </c>
      <c r="DC768" s="169" t="str">
        <f>IF(Table1[[#This Row],[Various  ]]&lt;&gt;1,IF(Table1[[#This Row],[Other   ]]=1,1,""),"")</f>
        <v/>
      </c>
      <c r="DD768" s="169" t="str">
        <f>IF(Table1[[#This Row],[Various  ]]&lt;&gt;1,IF(Table1[[#This Row],[Standards]]=1,1,""),"")</f>
        <v/>
      </c>
      <c r="DE768" s="169" t="str">
        <f>IF(Table1[[#This Row],[Various]]=1,1,IF(SUM(Table1[[#This Row],[Calculator / Software]:[Standards]])&gt;1,1,""))</f>
        <v/>
      </c>
      <c r="DF768" s="169" t="str">
        <f>IF(Table1[[#This Row],[Multiple NCC links]]&lt;&gt;1,IF(Table1[[#This Row],[Design]]=1,1,""),"")</f>
        <v/>
      </c>
      <c r="DG768" s="169" t="str">
        <f>IF(Table1[[#This Row],[Multiple NCC links]]&lt;&gt;1,IF(Table1[[#This Row],[Assessment / Verification]]=1,1,""),"")</f>
        <v/>
      </c>
      <c r="DH768" s="169" t="str">
        <f>IF(Table1[[#This Row],[Multiple NCC links]]&lt;&gt;1,IF(Table1[[#This Row],[Climate Specific ]]=1,1,""),"")</f>
        <v/>
      </c>
      <c r="DI768" s="169" t="str">
        <f>IF(Table1[[#This Row],[Multiple NCC links]]&lt;&gt;1,IF(Table1[[#This Row],[Alterations / Additions]]=1,1,""),"")</f>
        <v/>
      </c>
      <c r="DJ768" s="169" t="str">
        <f>IF(Table1[[#This Row],[Multiple NCC links]]&lt;&gt;1,IF(Table1[[#This Row],[Glazing]]=1,1,""),"")</f>
        <v/>
      </c>
      <c r="DK768" s="169" t="str">
        <f>IF(Table1[[#This Row],[Multiple NCC links]]&lt;&gt;1,IF(Table1[[#This Row],[Building Fabric / Thermal / Sealing]]=1,1,""),"")</f>
        <v/>
      </c>
      <c r="DL768" s="169" t="str">
        <f>IF(Table1[[#This Row],[Multiple NCC links]]&lt;&gt;1,IF(Table1[[#This Row],[Lighting]]=1,1,""),"")</f>
        <v/>
      </c>
      <c r="DM768" s="169" t="str">
        <f>IF(Table1[[#This Row],[Multiple NCC links]]&lt;&gt;1,IF(Table1[[#This Row],[HVAC]]=1,1,""),"")</f>
        <v/>
      </c>
      <c r="DN768" s="169" t="str">
        <f>IF(Table1[[#This Row],[Multiple NCC links]]&lt;&gt;1,IF(Table1[[#This Row],[Services]]=1,1,""),"")</f>
        <v/>
      </c>
      <c r="DO768" s="169" t="str">
        <f>IF(Table1[[#This Row],[Multiple NCC links]]&lt;&gt;1,IF(Table1[[#This Row],[Maintenance &amp; Monitoring]]=1,1,""),"")</f>
        <v/>
      </c>
      <c r="DP768" s="169" t="str">
        <f>IF(Table1[[#This Row],[Multiple NCC links]]&lt;&gt;1,IF(Table1[[#This Row],[Hand over / Operations]]=1,1,""),"")</f>
        <v/>
      </c>
      <c r="DQ768" s="169" t="str">
        <f>IF(Table1[[#This Row],[Multiple NCC links]]&lt;&gt;1,IF(Table1[[#This Row],[As built assessment]]=1,1,""),"")</f>
        <v/>
      </c>
      <c r="DR768" s="169" t="str">
        <f>IF(Table1[[#This Row],[Multiple NCC links]]&lt;&gt;1,IF(Table1[[#This Row],[Beyond compliance]]=1,1,""),"")</f>
        <v/>
      </c>
      <c r="DS768" s="169" t="str">
        <f>IF(SUM(Table1[[#This Row],[Design]:[Beyond compliance]])&gt;1,1,"")</f>
        <v/>
      </c>
      <c r="DT768" s="169" t="str">
        <f>IF(Table1[[#This Row],[Both Residential &amp; Commercial4]]&lt;&gt;1,IF(Table1[[#This Row],[Residential]]=1,1,""),"")</f>
        <v/>
      </c>
      <c r="DU768" s="169" t="str">
        <f>IF(Table1[[#This Row],[Both Residential &amp; Commercial4]]&lt;&gt;1,IF(Table1[[#This Row],[Commercial]]=1,1,""),"")</f>
        <v/>
      </c>
      <c r="DV768" s="169" t="str">
        <f>Table1[[#This Row],[Residential &amp; Commercial]]</f>
        <v/>
      </c>
      <c r="DW768" s="169"/>
    </row>
    <row r="769" spans="1:127" s="49" customFormat="1" ht="20.25" thickTop="1" thickBot="1" x14ac:dyDescent="0.35">
      <c r="A769" s="97"/>
      <c r="B769" s="97"/>
      <c r="C769" s="88"/>
      <c r="D769" s="88"/>
      <c r="E769" s="176"/>
      <c r="F769" s="176"/>
      <c r="G769" s="176"/>
      <c r="H769" s="176"/>
      <c r="I769" s="90" t="str">
        <f>IF(AND(Table1[[#This Row],[General]]=1,Table1[[#This Row],[Beginner]]=1,Table1[[#This Row],[Intermediate]]=1,Table1[[#This Row],[Advanced]]=1),1,"")</f>
        <v/>
      </c>
      <c r="J769" s="90" t="str">
        <f>CONCATENATE(IF(Table1[[#This Row],[General]]=1,"General, ",""), IF(Table1[[#This Row],[Beginner]]=1,"Beginner, ",""),IF(Table1[[#This Row],[Intermediate]]=1,"Intermediate, ",""), IF(Table1[[#This Row],[Advanced]]=1,"Advanced",""))</f>
        <v/>
      </c>
      <c r="K769" s="91"/>
      <c r="L769" s="179"/>
      <c r="M769" s="91"/>
      <c r="N769" s="91"/>
      <c r="O769" s="159"/>
      <c r="P769" s="91"/>
      <c r="Q769" s="91"/>
      <c r="R769" s="91"/>
      <c r="S76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69" s="102"/>
      <c r="U769" s="102"/>
      <c r="V769" s="240"/>
      <c r="W769" s="240"/>
      <c r="X769" s="102"/>
      <c r="Y769" s="102"/>
      <c r="Z769" s="102"/>
      <c r="AA769" s="102"/>
      <c r="AB769" s="102"/>
      <c r="AC769" s="102"/>
      <c r="AD769" s="102"/>
      <c r="AE769" s="102"/>
      <c r="AF769" s="102"/>
      <c r="AG76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69" s="103"/>
      <c r="AI769" s="103"/>
      <c r="AJ769" s="103"/>
      <c r="AK769" s="74" t="str">
        <f>CONCATENATE(IF(Table1[[#This Row],[Digital]]=1,"Digital, ",""),IF(Table1[[#This Row],[Face to Face]]=1,"Face to face, ",""),IF(Table1[[#This Row],[Blended]]=1,"Blended",""))</f>
        <v/>
      </c>
      <c r="AL769" s="99"/>
      <c r="AM769" s="104"/>
      <c r="AN769" s="130"/>
      <c r="AO769" s="94"/>
      <c r="AP769" s="182"/>
      <c r="AQ769" s="94"/>
      <c r="AR769" s="94"/>
      <c r="AS769" s="94"/>
      <c r="AT769" s="94"/>
      <c r="AU769" s="94"/>
      <c r="AV769" s="182"/>
      <c r="AW769" s="182"/>
      <c r="AX769" s="182"/>
      <c r="AY769" s="94"/>
      <c r="AZ76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6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69" s="95"/>
      <c r="BC769" s="95"/>
      <c r="BD769" s="90" t="str">
        <f>IF(AND(Table1[[#This Row],[Residential]]=1,Table1[[#This Row],[Commercial]]=1),1,"")</f>
        <v/>
      </c>
      <c r="BE769" s="90" t="str">
        <f>CONCATENATE(IF(Table1[[#This Row],[Residential]]=1,"Residential, ",""),IF(Table1[[#This Row],[Commercial]]=1,"Commercial",""))</f>
        <v/>
      </c>
      <c r="BF769" s="94"/>
      <c r="BG769" s="94"/>
      <c r="BH769" s="94"/>
      <c r="BI769" s="94"/>
      <c r="BJ769" s="94"/>
      <c r="BK769" s="94"/>
      <c r="BL769" s="94"/>
      <c r="BM769" s="182"/>
      <c r="BN769" s="94"/>
      <c r="BO76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69" s="178"/>
      <c r="BQ769" s="120"/>
      <c r="BR769" s="132"/>
      <c r="BS769" s="120"/>
      <c r="BT769" s="175"/>
      <c r="BU769" s="175"/>
      <c r="BV769" s="175"/>
      <c r="BW769" s="121"/>
      <c r="BX769" s="121"/>
      <c r="BY769" s="121"/>
      <c r="BZ769" s="227"/>
      <c r="CA76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69" s="48">
        <f>COUNTIF(Table1[[#This Row],[Validity]:[Alignment with NCC (Yes=1,No=0)]],"N/A")</f>
        <v>0</v>
      </c>
      <c r="CC769" s="48">
        <f>IF(ISERROR(Table1[[#This Row],[Total Quality Score (out of 10)]]/(4-Table1[[#This Row],[N/A Count]])),0,Table1[[#This Row],[Total Quality Score (out of 10)]]/(4-Table1[[#This Row],[N/A Count]]))</f>
        <v>0</v>
      </c>
      <c r="CD769" s="106"/>
      <c r="CE769" s="106"/>
      <c r="CF769" s="172" t="str">
        <f>IF(SUM(Table1[[#This Row],[Multiple]:[Level (all)62]])&lt;1,IF(Table1[[#This Row],[General]]=1,1,""),"")</f>
        <v/>
      </c>
      <c r="CG769" s="172" t="str">
        <f>IF(SUM(Table1[[#This Row],[Multiple]:[Level (all)62]])&lt;1,IF(Table1[[#This Row],[Beginner]]=1,1,""),"")</f>
        <v/>
      </c>
      <c r="CH769" s="171" t="str">
        <f>IF(SUM(Table1[[#This Row],[Multiple]:[Level (all)62]])&lt;1,IF(Table1[[#This Row],[Intermediate]]=1,1,""),"")</f>
        <v/>
      </c>
      <c r="CI769" s="171" t="str">
        <f>IF(SUM(Table1[[#This Row],[Multiple]:[Level (all)62]])&lt;1,IF(Table1[[#This Row],[Advanced]]=1,1,""),"")</f>
        <v/>
      </c>
      <c r="CJ769" s="171" t="str">
        <f>IF(AND(SUM(Table1[[#This Row],[General]:[Advanced]])&lt;4,SUM(Table1[[#This Row],[General]:[Advanced]])&gt;1),1,"")</f>
        <v/>
      </c>
      <c r="CK769" s="171" t="str">
        <f>Table1[[#This Row],[Level (all)]]</f>
        <v/>
      </c>
      <c r="CL769" s="171" t="str">
        <f>IF(Table1[[#This Row],[Multiple audience]]&lt;&gt;1,IF(Table1[[#This Row],[General Audience]]=1,1,""),"")</f>
        <v/>
      </c>
      <c r="CM769" s="171" t="str">
        <f>IF(Table1[[#This Row],[Multiple audience]]&lt;&gt;1,IF(Table1[[#This Row],[Planners / Designers ]]=1,1,""),"")</f>
        <v/>
      </c>
      <c r="CN769" s="171" t="str">
        <f>IF(Table1[[#This Row],[Multiple audience]]&lt;&gt;1,IF(Table1[[#This Row],[Regulatory Assessors]]=1,1,""),"")</f>
        <v/>
      </c>
      <c r="CO769" s="171" t="str">
        <f>IF(Table1[[#This Row],[Multiple audience]]&lt;&gt;1,IF(Table1[[#This Row],[Builders / Management]]=1,1,""),"")</f>
        <v/>
      </c>
      <c r="CP769" s="171" t="str">
        <f>IF(Table1[[#This Row],[Multiple audience]]&lt;&gt;1,IF(Table1[[#This Row],[Energy / Sus Assessors]]=1,1,""),"")</f>
        <v/>
      </c>
      <c r="CQ769" s="171" t="str">
        <f>IF(Table1[[#This Row],[Multiple audience]]&lt;&gt;1,IF(Table1[[#This Row],[Semi-skilled]]=1,1,""),"")</f>
        <v/>
      </c>
      <c r="CR769" s="171" t="str">
        <f>IF(Table1[[#This Row],[Multiple audience]]&lt;&gt;1,IF(Table1[[#This Row],[Trades]]=1,1,""),"")</f>
        <v/>
      </c>
      <c r="CS769" s="171" t="str">
        <f>IF(Table1[[#This Row],[Multiple audience]]&lt;&gt;1,IF(Table1[[#This Row],[Other]]=1,1,""),"")</f>
        <v/>
      </c>
      <c r="CT769" s="171" t="str">
        <f>IF(SUM(Table1[[#This Row],[General Audience]:[Other]])&gt;1,1,"")</f>
        <v/>
      </c>
      <c r="CU769" s="171" t="str">
        <f>IF(Table1[[#This Row],[Various  ]]&lt;&gt;1,IF(Table1[[#This Row],[Calculator / Software]]=1,1,""),"")</f>
        <v/>
      </c>
      <c r="CV769" s="171" t="str">
        <f>IF(Table1[[#This Row],[Various  ]]&lt;&gt;1,IF(Table1[[#This Row],[Information  ]]=1,1,""),"")</f>
        <v/>
      </c>
      <c r="CW769" s="171" t="str">
        <f>IF(Table1[[#This Row],[Various  ]]&lt;&gt;1,IF(Table1[[#This Row],[Interactive Tool]]=1,1,""),"")</f>
        <v/>
      </c>
      <c r="CX769" s="171" t="str">
        <f>IF(Table1[[#This Row],[Various  ]]&lt;&gt;1,IF(Table1[[#This Row],[Technical Specifications]]=1,1,""),"")</f>
        <v/>
      </c>
      <c r="CY769" s="171" t="str">
        <f>IF(Table1[[#This Row],[Various  ]]&lt;&gt;1,IF(Table1[[#This Row],[Training Resources]]=1,1,""),"")</f>
        <v/>
      </c>
      <c r="CZ769" s="171" t="str">
        <f>IF(Table1[[#This Row],[Various  ]]&lt;&gt;1,IF(Table1[[#This Row],[Toolbox]]=1,1,""),"")</f>
        <v/>
      </c>
      <c r="DA769" s="169" t="str">
        <f>IF(Table1[[#This Row],[Various  ]]&lt;&gt;1,IF(Table1[[#This Row],[Video]]=1,1,""),"")</f>
        <v/>
      </c>
      <c r="DB769" s="169" t="str">
        <f>IF(Table1[[#This Row],[Various  ]]&lt;&gt;1,IF(Table1[[#This Row],[Case study]]=1,1,""),"")</f>
        <v/>
      </c>
      <c r="DC769" s="169" t="str">
        <f>IF(Table1[[#This Row],[Various  ]]&lt;&gt;1,IF(Table1[[#This Row],[Other   ]]=1,1,""),"")</f>
        <v/>
      </c>
      <c r="DD769" s="169" t="str">
        <f>IF(Table1[[#This Row],[Various  ]]&lt;&gt;1,IF(Table1[[#This Row],[Standards]]=1,1,""),"")</f>
        <v/>
      </c>
      <c r="DE769" s="169" t="str">
        <f>IF(Table1[[#This Row],[Various]]=1,1,IF(SUM(Table1[[#This Row],[Calculator / Software]:[Standards]])&gt;1,1,""))</f>
        <v/>
      </c>
      <c r="DF769" s="169" t="str">
        <f>IF(Table1[[#This Row],[Multiple NCC links]]&lt;&gt;1,IF(Table1[[#This Row],[Design]]=1,1,""),"")</f>
        <v/>
      </c>
      <c r="DG769" s="169" t="str">
        <f>IF(Table1[[#This Row],[Multiple NCC links]]&lt;&gt;1,IF(Table1[[#This Row],[Assessment / Verification]]=1,1,""),"")</f>
        <v/>
      </c>
      <c r="DH769" s="169" t="str">
        <f>IF(Table1[[#This Row],[Multiple NCC links]]&lt;&gt;1,IF(Table1[[#This Row],[Climate Specific ]]=1,1,""),"")</f>
        <v/>
      </c>
      <c r="DI769" s="169" t="str">
        <f>IF(Table1[[#This Row],[Multiple NCC links]]&lt;&gt;1,IF(Table1[[#This Row],[Alterations / Additions]]=1,1,""),"")</f>
        <v/>
      </c>
      <c r="DJ769" s="169" t="str">
        <f>IF(Table1[[#This Row],[Multiple NCC links]]&lt;&gt;1,IF(Table1[[#This Row],[Glazing]]=1,1,""),"")</f>
        <v/>
      </c>
      <c r="DK769" s="169" t="str">
        <f>IF(Table1[[#This Row],[Multiple NCC links]]&lt;&gt;1,IF(Table1[[#This Row],[Building Fabric / Thermal / Sealing]]=1,1,""),"")</f>
        <v/>
      </c>
      <c r="DL769" s="169" t="str">
        <f>IF(Table1[[#This Row],[Multiple NCC links]]&lt;&gt;1,IF(Table1[[#This Row],[Lighting]]=1,1,""),"")</f>
        <v/>
      </c>
      <c r="DM769" s="169" t="str">
        <f>IF(Table1[[#This Row],[Multiple NCC links]]&lt;&gt;1,IF(Table1[[#This Row],[HVAC]]=1,1,""),"")</f>
        <v/>
      </c>
      <c r="DN769" s="169" t="str">
        <f>IF(Table1[[#This Row],[Multiple NCC links]]&lt;&gt;1,IF(Table1[[#This Row],[Services]]=1,1,""),"")</f>
        <v/>
      </c>
      <c r="DO769" s="169" t="str">
        <f>IF(Table1[[#This Row],[Multiple NCC links]]&lt;&gt;1,IF(Table1[[#This Row],[Maintenance &amp; Monitoring]]=1,1,""),"")</f>
        <v/>
      </c>
      <c r="DP769" s="169" t="str">
        <f>IF(Table1[[#This Row],[Multiple NCC links]]&lt;&gt;1,IF(Table1[[#This Row],[Hand over / Operations]]=1,1,""),"")</f>
        <v/>
      </c>
      <c r="DQ769" s="169" t="str">
        <f>IF(Table1[[#This Row],[Multiple NCC links]]&lt;&gt;1,IF(Table1[[#This Row],[As built assessment]]=1,1,""),"")</f>
        <v/>
      </c>
      <c r="DR769" s="169" t="str">
        <f>IF(Table1[[#This Row],[Multiple NCC links]]&lt;&gt;1,IF(Table1[[#This Row],[Beyond compliance]]=1,1,""),"")</f>
        <v/>
      </c>
      <c r="DS769" s="169" t="str">
        <f>IF(SUM(Table1[[#This Row],[Design]:[Beyond compliance]])&gt;1,1,"")</f>
        <v/>
      </c>
      <c r="DT769" s="169" t="str">
        <f>IF(Table1[[#This Row],[Both Residential &amp; Commercial4]]&lt;&gt;1,IF(Table1[[#This Row],[Residential]]=1,1,""),"")</f>
        <v/>
      </c>
      <c r="DU769" s="169" t="str">
        <f>IF(Table1[[#This Row],[Both Residential &amp; Commercial4]]&lt;&gt;1,IF(Table1[[#This Row],[Commercial]]=1,1,""),"")</f>
        <v/>
      </c>
      <c r="DV769" s="169" t="str">
        <f>Table1[[#This Row],[Residential &amp; Commercial]]</f>
        <v/>
      </c>
      <c r="DW769" s="169"/>
    </row>
    <row r="770" spans="1:127" s="49" customFormat="1" ht="20.25" thickTop="1" thickBot="1" x14ac:dyDescent="0.35">
      <c r="A770" s="97"/>
      <c r="B770" s="97"/>
      <c r="C770" s="88"/>
      <c r="D770" s="88"/>
      <c r="E770" s="176"/>
      <c r="F770" s="176"/>
      <c r="G770" s="176"/>
      <c r="H770" s="176"/>
      <c r="I770" s="90" t="str">
        <f>IF(AND(Table1[[#This Row],[General]]=1,Table1[[#This Row],[Beginner]]=1,Table1[[#This Row],[Intermediate]]=1,Table1[[#This Row],[Advanced]]=1),1,"")</f>
        <v/>
      </c>
      <c r="J770" s="90" t="str">
        <f>CONCATENATE(IF(Table1[[#This Row],[General]]=1,"General, ",""), IF(Table1[[#This Row],[Beginner]]=1,"Beginner, ",""),IF(Table1[[#This Row],[Intermediate]]=1,"Intermediate, ",""), IF(Table1[[#This Row],[Advanced]]=1,"Advanced",""))</f>
        <v/>
      </c>
      <c r="K770" s="91"/>
      <c r="L770" s="179"/>
      <c r="M770" s="91"/>
      <c r="N770" s="91"/>
      <c r="O770" s="159"/>
      <c r="P770" s="91"/>
      <c r="Q770" s="91"/>
      <c r="R770" s="91"/>
      <c r="S77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70" s="102"/>
      <c r="U770" s="102"/>
      <c r="V770" s="240"/>
      <c r="W770" s="240"/>
      <c r="X770" s="102"/>
      <c r="Y770" s="102"/>
      <c r="Z770" s="102"/>
      <c r="AA770" s="102"/>
      <c r="AB770" s="102"/>
      <c r="AC770" s="102"/>
      <c r="AD770" s="102"/>
      <c r="AE770" s="102"/>
      <c r="AF770" s="102"/>
      <c r="AG77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70" s="103"/>
      <c r="AI770" s="103"/>
      <c r="AJ770" s="103"/>
      <c r="AK770" s="74" t="str">
        <f>CONCATENATE(IF(Table1[[#This Row],[Digital]]=1,"Digital, ",""),IF(Table1[[#This Row],[Face to Face]]=1,"Face to face, ",""),IF(Table1[[#This Row],[Blended]]=1,"Blended",""))</f>
        <v/>
      </c>
      <c r="AL770" s="99"/>
      <c r="AM770" s="104"/>
      <c r="AN770" s="130"/>
      <c r="AO770" s="94"/>
      <c r="AP770" s="182"/>
      <c r="AQ770" s="94"/>
      <c r="AR770" s="94"/>
      <c r="AS770" s="94"/>
      <c r="AT770" s="94"/>
      <c r="AU770" s="94"/>
      <c r="AV770" s="182"/>
      <c r="AW770" s="182"/>
      <c r="AX770" s="182"/>
      <c r="AY770" s="94"/>
      <c r="AZ77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7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70" s="95"/>
      <c r="BC770" s="95"/>
      <c r="BD770" s="90" t="str">
        <f>IF(AND(Table1[[#This Row],[Residential]]=1,Table1[[#This Row],[Commercial]]=1),1,"")</f>
        <v/>
      </c>
      <c r="BE770" s="90" t="str">
        <f>CONCATENATE(IF(Table1[[#This Row],[Residential]]=1,"Residential, ",""),IF(Table1[[#This Row],[Commercial]]=1,"Commercial",""))</f>
        <v/>
      </c>
      <c r="BF770" s="94"/>
      <c r="BG770" s="94"/>
      <c r="BH770" s="94"/>
      <c r="BI770" s="94"/>
      <c r="BJ770" s="94"/>
      <c r="BK770" s="94"/>
      <c r="BL770" s="94"/>
      <c r="BM770" s="182"/>
      <c r="BN770" s="94"/>
      <c r="BO77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70" s="178"/>
      <c r="BQ770" s="120"/>
      <c r="BR770" s="132"/>
      <c r="BS770" s="120"/>
      <c r="BT770" s="175"/>
      <c r="BU770" s="175"/>
      <c r="BV770" s="175"/>
      <c r="BW770" s="121"/>
      <c r="BX770" s="121"/>
      <c r="BY770" s="121"/>
      <c r="BZ770" s="227"/>
      <c r="CA77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70" s="48">
        <f>COUNTIF(Table1[[#This Row],[Validity]:[Alignment with NCC (Yes=1,No=0)]],"N/A")</f>
        <v>0</v>
      </c>
      <c r="CC770" s="48">
        <f>IF(ISERROR(Table1[[#This Row],[Total Quality Score (out of 10)]]/(4-Table1[[#This Row],[N/A Count]])),0,Table1[[#This Row],[Total Quality Score (out of 10)]]/(4-Table1[[#This Row],[N/A Count]]))</f>
        <v>0</v>
      </c>
      <c r="CD770" s="106"/>
      <c r="CE770" s="106"/>
      <c r="CF770" s="172" t="str">
        <f>IF(SUM(Table1[[#This Row],[Multiple]:[Level (all)62]])&lt;1,IF(Table1[[#This Row],[General]]=1,1,""),"")</f>
        <v/>
      </c>
      <c r="CG770" s="172" t="str">
        <f>IF(SUM(Table1[[#This Row],[Multiple]:[Level (all)62]])&lt;1,IF(Table1[[#This Row],[Beginner]]=1,1,""),"")</f>
        <v/>
      </c>
      <c r="CH770" s="171" t="str">
        <f>IF(SUM(Table1[[#This Row],[Multiple]:[Level (all)62]])&lt;1,IF(Table1[[#This Row],[Intermediate]]=1,1,""),"")</f>
        <v/>
      </c>
      <c r="CI770" s="171" t="str">
        <f>IF(SUM(Table1[[#This Row],[Multiple]:[Level (all)62]])&lt;1,IF(Table1[[#This Row],[Advanced]]=1,1,""),"")</f>
        <v/>
      </c>
      <c r="CJ770" s="171" t="str">
        <f>IF(AND(SUM(Table1[[#This Row],[General]:[Advanced]])&lt;4,SUM(Table1[[#This Row],[General]:[Advanced]])&gt;1),1,"")</f>
        <v/>
      </c>
      <c r="CK770" s="171" t="str">
        <f>Table1[[#This Row],[Level (all)]]</f>
        <v/>
      </c>
      <c r="CL770" s="171" t="str">
        <f>IF(Table1[[#This Row],[Multiple audience]]&lt;&gt;1,IF(Table1[[#This Row],[General Audience]]=1,1,""),"")</f>
        <v/>
      </c>
      <c r="CM770" s="171" t="str">
        <f>IF(Table1[[#This Row],[Multiple audience]]&lt;&gt;1,IF(Table1[[#This Row],[Planners / Designers ]]=1,1,""),"")</f>
        <v/>
      </c>
      <c r="CN770" s="171" t="str">
        <f>IF(Table1[[#This Row],[Multiple audience]]&lt;&gt;1,IF(Table1[[#This Row],[Regulatory Assessors]]=1,1,""),"")</f>
        <v/>
      </c>
      <c r="CO770" s="171" t="str">
        <f>IF(Table1[[#This Row],[Multiple audience]]&lt;&gt;1,IF(Table1[[#This Row],[Builders / Management]]=1,1,""),"")</f>
        <v/>
      </c>
      <c r="CP770" s="171" t="str">
        <f>IF(Table1[[#This Row],[Multiple audience]]&lt;&gt;1,IF(Table1[[#This Row],[Energy / Sus Assessors]]=1,1,""),"")</f>
        <v/>
      </c>
      <c r="CQ770" s="171" t="str">
        <f>IF(Table1[[#This Row],[Multiple audience]]&lt;&gt;1,IF(Table1[[#This Row],[Semi-skilled]]=1,1,""),"")</f>
        <v/>
      </c>
      <c r="CR770" s="171" t="str">
        <f>IF(Table1[[#This Row],[Multiple audience]]&lt;&gt;1,IF(Table1[[#This Row],[Trades]]=1,1,""),"")</f>
        <v/>
      </c>
      <c r="CS770" s="171" t="str">
        <f>IF(Table1[[#This Row],[Multiple audience]]&lt;&gt;1,IF(Table1[[#This Row],[Other]]=1,1,""),"")</f>
        <v/>
      </c>
      <c r="CT770" s="171" t="str">
        <f>IF(SUM(Table1[[#This Row],[General Audience]:[Other]])&gt;1,1,"")</f>
        <v/>
      </c>
      <c r="CU770" s="171" t="str">
        <f>IF(Table1[[#This Row],[Various  ]]&lt;&gt;1,IF(Table1[[#This Row],[Calculator / Software]]=1,1,""),"")</f>
        <v/>
      </c>
      <c r="CV770" s="171" t="str">
        <f>IF(Table1[[#This Row],[Various  ]]&lt;&gt;1,IF(Table1[[#This Row],[Information  ]]=1,1,""),"")</f>
        <v/>
      </c>
      <c r="CW770" s="171" t="str">
        <f>IF(Table1[[#This Row],[Various  ]]&lt;&gt;1,IF(Table1[[#This Row],[Interactive Tool]]=1,1,""),"")</f>
        <v/>
      </c>
      <c r="CX770" s="171" t="str">
        <f>IF(Table1[[#This Row],[Various  ]]&lt;&gt;1,IF(Table1[[#This Row],[Technical Specifications]]=1,1,""),"")</f>
        <v/>
      </c>
      <c r="CY770" s="171" t="str">
        <f>IF(Table1[[#This Row],[Various  ]]&lt;&gt;1,IF(Table1[[#This Row],[Training Resources]]=1,1,""),"")</f>
        <v/>
      </c>
      <c r="CZ770" s="171" t="str">
        <f>IF(Table1[[#This Row],[Various  ]]&lt;&gt;1,IF(Table1[[#This Row],[Toolbox]]=1,1,""),"")</f>
        <v/>
      </c>
      <c r="DA770" s="169" t="str">
        <f>IF(Table1[[#This Row],[Various  ]]&lt;&gt;1,IF(Table1[[#This Row],[Video]]=1,1,""),"")</f>
        <v/>
      </c>
      <c r="DB770" s="169" t="str">
        <f>IF(Table1[[#This Row],[Various  ]]&lt;&gt;1,IF(Table1[[#This Row],[Case study]]=1,1,""),"")</f>
        <v/>
      </c>
      <c r="DC770" s="169" t="str">
        <f>IF(Table1[[#This Row],[Various  ]]&lt;&gt;1,IF(Table1[[#This Row],[Other   ]]=1,1,""),"")</f>
        <v/>
      </c>
      <c r="DD770" s="169" t="str">
        <f>IF(Table1[[#This Row],[Various  ]]&lt;&gt;1,IF(Table1[[#This Row],[Standards]]=1,1,""),"")</f>
        <v/>
      </c>
      <c r="DE770" s="169" t="str">
        <f>IF(Table1[[#This Row],[Various]]=1,1,IF(SUM(Table1[[#This Row],[Calculator / Software]:[Standards]])&gt;1,1,""))</f>
        <v/>
      </c>
      <c r="DF770" s="169" t="str">
        <f>IF(Table1[[#This Row],[Multiple NCC links]]&lt;&gt;1,IF(Table1[[#This Row],[Design]]=1,1,""),"")</f>
        <v/>
      </c>
      <c r="DG770" s="169" t="str">
        <f>IF(Table1[[#This Row],[Multiple NCC links]]&lt;&gt;1,IF(Table1[[#This Row],[Assessment / Verification]]=1,1,""),"")</f>
        <v/>
      </c>
      <c r="DH770" s="169" t="str">
        <f>IF(Table1[[#This Row],[Multiple NCC links]]&lt;&gt;1,IF(Table1[[#This Row],[Climate Specific ]]=1,1,""),"")</f>
        <v/>
      </c>
      <c r="DI770" s="169" t="str">
        <f>IF(Table1[[#This Row],[Multiple NCC links]]&lt;&gt;1,IF(Table1[[#This Row],[Alterations / Additions]]=1,1,""),"")</f>
        <v/>
      </c>
      <c r="DJ770" s="169" t="str">
        <f>IF(Table1[[#This Row],[Multiple NCC links]]&lt;&gt;1,IF(Table1[[#This Row],[Glazing]]=1,1,""),"")</f>
        <v/>
      </c>
      <c r="DK770" s="169" t="str">
        <f>IF(Table1[[#This Row],[Multiple NCC links]]&lt;&gt;1,IF(Table1[[#This Row],[Building Fabric / Thermal / Sealing]]=1,1,""),"")</f>
        <v/>
      </c>
      <c r="DL770" s="169" t="str">
        <f>IF(Table1[[#This Row],[Multiple NCC links]]&lt;&gt;1,IF(Table1[[#This Row],[Lighting]]=1,1,""),"")</f>
        <v/>
      </c>
      <c r="DM770" s="169" t="str">
        <f>IF(Table1[[#This Row],[Multiple NCC links]]&lt;&gt;1,IF(Table1[[#This Row],[HVAC]]=1,1,""),"")</f>
        <v/>
      </c>
      <c r="DN770" s="169" t="str">
        <f>IF(Table1[[#This Row],[Multiple NCC links]]&lt;&gt;1,IF(Table1[[#This Row],[Services]]=1,1,""),"")</f>
        <v/>
      </c>
      <c r="DO770" s="169" t="str">
        <f>IF(Table1[[#This Row],[Multiple NCC links]]&lt;&gt;1,IF(Table1[[#This Row],[Maintenance &amp; Monitoring]]=1,1,""),"")</f>
        <v/>
      </c>
      <c r="DP770" s="169" t="str">
        <f>IF(Table1[[#This Row],[Multiple NCC links]]&lt;&gt;1,IF(Table1[[#This Row],[Hand over / Operations]]=1,1,""),"")</f>
        <v/>
      </c>
      <c r="DQ770" s="169" t="str">
        <f>IF(Table1[[#This Row],[Multiple NCC links]]&lt;&gt;1,IF(Table1[[#This Row],[As built assessment]]=1,1,""),"")</f>
        <v/>
      </c>
      <c r="DR770" s="169" t="str">
        <f>IF(Table1[[#This Row],[Multiple NCC links]]&lt;&gt;1,IF(Table1[[#This Row],[Beyond compliance]]=1,1,""),"")</f>
        <v/>
      </c>
      <c r="DS770" s="169" t="str">
        <f>IF(SUM(Table1[[#This Row],[Design]:[Beyond compliance]])&gt;1,1,"")</f>
        <v/>
      </c>
      <c r="DT770" s="169" t="str">
        <f>IF(Table1[[#This Row],[Both Residential &amp; Commercial4]]&lt;&gt;1,IF(Table1[[#This Row],[Residential]]=1,1,""),"")</f>
        <v/>
      </c>
      <c r="DU770" s="169" t="str">
        <f>IF(Table1[[#This Row],[Both Residential &amp; Commercial4]]&lt;&gt;1,IF(Table1[[#This Row],[Commercial]]=1,1,""),"")</f>
        <v/>
      </c>
      <c r="DV770" s="169" t="str">
        <f>Table1[[#This Row],[Residential &amp; Commercial]]</f>
        <v/>
      </c>
      <c r="DW770" s="169"/>
    </row>
    <row r="771" spans="1:127" s="49" customFormat="1" ht="20.25" thickTop="1" thickBot="1" x14ac:dyDescent="0.35">
      <c r="A771" s="97"/>
      <c r="B771" s="97"/>
      <c r="C771" s="88"/>
      <c r="D771" s="88"/>
      <c r="E771" s="176"/>
      <c r="F771" s="176"/>
      <c r="G771" s="176"/>
      <c r="H771" s="176"/>
      <c r="I771" s="90" t="str">
        <f>IF(AND(Table1[[#This Row],[General]]=1,Table1[[#This Row],[Beginner]]=1,Table1[[#This Row],[Intermediate]]=1,Table1[[#This Row],[Advanced]]=1),1,"")</f>
        <v/>
      </c>
      <c r="J771" s="90" t="str">
        <f>CONCATENATE(IF(Table1[[#This Row],[General]]=1,"General, ",""), IF(Table1[[#This Row],[Beginner]]=1,"Beginner, ",""),IF(Table1[[#This Row],[Intermediate]]=1,"Intermediate, ",""), IF(Table1[[#This Row],[Advanced]]=1,"Advanced",""))</f>
        <v/>
      </c>
      <c r="K771" s="91"/>
      <c r="L771" s="179"/>
      <c r="M771" s="91"/>
      <c r="N771" s="91"/>
      <c r="O771" s="159"/>
      <c r="P771" s="91"/>
      <c r="Q771" s="91"/>
      <c r="R771" s="91"/>
      <c r="S77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71" s="102"/>
      <c r="U771" s="102"/>
      <c r="V771" s="240"/>
      <c r="W771" s="240"/>
      <c r="X771" s="102"/>
      <c r="Y771" s="102"/>
      <c r="Z771" s="102"/>
      <c r="AA771" s="102"/>
      <c r="AB771" s="102"/>
      <c r="AC771" s="102"/>
      <c r="AD771" s="102"/>
      <c r="AE771" s="102"/>
      <c r="AF771" s="102"/>
      <c r="AG77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71" s="103"/>
      <c r="AI771" s="103"/>
      <c r="AJ771" s="103"/>
      <c r="AK771" s="74" t="str">
        <f>CONCATENATE(IF(Table1[[#This Row],[Digital]]=1,"Digital, ",""),IF(Table1[[#This Row],[Face to Face]]=1,"Face to face, ",""),IF(Table1[[#This Row],[Blended]]=1,"Blended",""))</f>
        <v/>
      </c>
      <c r="AL771" s="99"/>
      <c r="AM771" s="104"/>
      <c r="AN771" s="130"/>
      <c r="AO771" s="94"/>
      <c r="AP771" s="182"/>
      <c r="AQ771" s="94"/>
      <c r="AR771" s="94"/>
      <c r="AS771" s="94"/>
      <c r="AT771" s="94"/>
      <c r="AU771" s="94"/>
      <c r="AV771" s="182"/>
      <c r="AW771" s="182"/>
      <c r="AX771" s="182"/>
      <c r="AY771" s="94"/>
      <c r="AZ77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7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71" s="95"/>
      <c r="BC771" s="95"/>
      <c r="BD771" s="90" t="str">
        <f>IF(AND(Table1[[#This Row],[Residential]]=1,Table1[[#This Row],[Commercial]]=1),1,"")</f>
        <v/>
      </c>
      <c r="BE771" s="90" t="str">
        <f>CONCATENATE(IF(Table1[[#This Row],[Residential]]=1,"Residential, ",""),IF(Table1[[#This Row],[Commercial]]=1,"Commercial",""))</f>
        <v/>
      </c>
      <c r="BF771" s="94"/>
      <c r="BG771" s="94"/>
      <c r="BH771" s="94"/>
      <c r="BI771" s="94"/>
      <c r="BJ771" s="94"/>
      <c r="BK771" s="94"/>
      <c r="BL771" s="94"/>
      <c r="BM771" s="182"/>
      <c r="BN771" s="94"/>
      <c r="BO77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71" s="178"/>
      <c r="BQ771" s="120"/>
      <c r="BR771" s="132"/>
      <c r="BS771" s="120"/>
      <c r="BT771" s="175"/>
      <c r="BU771" s="175"/>
      <c r="BV771" s="175"/>
      <c r="BW771" s="121"/>
      <c r="BX771" s="121"/>
      <c r="BY771" s="121"/>
      <c r="BZ771" s="227"/>
      <c r="CA77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71" s="48">
        <f>COUNTIF(Table1[[#This Row],[Validity]:[Alignment with NCC (Yes=1,No=0)]],"N/A")</f>
        <v>0</v>
      </c>
      <c r="CC771" s="48">
        <f>IF(ISERROR(Table1[[#This Row],[Total Quality Score (out of 10)]]/(4-Table1[[#This Row],[N/A Count]])),0,Table1[[#This Row],[Total Quality Score (out of 10)]]/(4-Table1[[#This Row],[N/A Count]]))</f>
        <v>0</v>
      </c>
      <c r="CD771" s="106"/>
      <c r="CE771" s="106"/>
      <c r="CF771" s="172" t="str">
        <f>IF(SUM(Table1[[#This Row],[Multiple]:[Level (all)62]])&lt;1,IF(Table1[[#This Row],[General]]=1,1,""),"")</f>
        <v/>
      </c>
      <c r="CG771" s="172" t="str">
        <f>IF(SUM(Table1[[#This Row],[Multiple]:[Level (all)62]])&lt;1,IF(Table1[[#This Row],[Beginner]]=1,1,""),"")</f>
        <v/>
      </c>
      <c r="CH771" s="171" t="str">
        <f>IF(SUM(Table1[[#This Row],[Multiple]:[Level (all)62]])&lt;1,IF(Table1[[#This Row],[Intermediate]]=1,1,""),"")</f>
        <v/>
      </c>
      <c r="CI771" s="171" t="str">
        <f>IF(SUM(Table1[[#This Row],[Multiple]:[Level (all)62]])&lt;1,IF(Table1[[#This Row],[Advanced]]=1,1,""),"")</f>
        <v/>
      </c>
      <c r="CJ771" s="171" t="str">
        <f>IF(AND(SUM(Table1[[#This Row],[General]:[Advanced]])&lt;4,SUM(Table1[[#This Row],[General]:[Advanced]])&gt;1),1,"")</f>
        <v/>
      </c>
      <c r="CK771" s="171" t="str">
        <f>Table1[[#This Row],[Level (all)]]</f>
        <v/>
      </c>
      <c r="CL771" s="171" t="str">
        <f>IF(Table1[[#This Row],[Multiple audience]]&lt;&gt;1,IF(Table1[[#This Row],[General Audience]]=1,1,""),"")</f>
        <v/>
      </c>
      <c r="CM771" s="171" t="str">
        <f>IF(Table1[[#This Row],[Multiple audience]]&lt;&gt;1,IF(Table1[[#This Row],[Planners / Designers ]]=1,1,""),"")</f>
        <v/>
      </c>
      <c r="CN771" s="171" t="str">
        <f>IF(Table1[[#This Row],[Multiple audience]]&lt;&gt;1,IF(Table1[[#This Row],[Regulatory Assessors]]=1,1,""),"")</f>
        <v/>
      </c>
      <c r="CO771" s="171" t="str">
        <f>IF(Table1[[#This Row],[Multiple audience]]&lt;&gt;1,IF(Table1[[#This Row],[Builders / Management]]=1,1,""),"")</f>
        <v/>
      </c>
      <c r="CP771" s="171" t="str">
        <f>IF(Table1[[#This Row],[Multiple audience]]&lt;&gt;1,IF(Table1[[#This Row],[Energy / Sus Assessors]]=1,1,""),"")</f>
        <v/>
      </c>
      <c r="CQ771" s="171" t="str">
        <f>IF(Table1[[#This Row],[Multiple audience]]&lt;&gt;1,IF(Table1[[#This Row],[Semi-skilled]]=1,1,""),"")</f>
        <v/>
      </c>
      <c r="CR771" s="171" t="str">
        <f>IF(Table1[[#This Row],[Multiple audience]]&lt;&gt;1,IF(Table1[[#This Row],[Trades]]=1,1,""),"")</f>
        <v/>
      </c>
      <c r="CS771" s="171" t="str">
        <f>IF(Table1[[#This Row],[Multiple audience]]&lt;&gt;1,IF(Table1[[#This Row],[Other]]=1,1,""),"")</f>
        <v/>
      </c>
      <c r="CT771" s="171" t="str">
        <f>IF(SUM(Table1[[#This Row],[General Audience]:[Other]])&gt;1,1,"")</f>
        <v/>
      </c>
      <c r="CU771" s="171" t="str">
        <f>IF(Table1[[#This Row],[Various  ]]&lt;&gt;1,IF(Table1[[#This Row],[Calculator / Software]]=1,1,""),"")</f>
        <v/>
      </c>
      <c r="CV771" s="171" t="str">
        <f>IF(Table1[[#This Row],[Various  ]]&lt;&gt;1,IF(Table1[[#This Row],[Information  ]]=1,1,""),"")</f>
        <v/>
      </c>
      <c r="CW771" s="171" t="str">
        <f>IF(Table1[[#This Row],[Various  ]]&lt;&gt;1,IF(Table1[[#This Row],[Interactive Tool]]=1,1,""),"")</f>
        <v/>
      </c>
      <c r="CX771" s="171" t="str">
        <f>IF(Table1[[#This Row],[Various  ]]&lt;&gt;1,IF(Table1[[#This Row],[Technical Specifications]]=1,1,""),"")</f>
        <v/>
      </c>
      <c r="CY771" s="171" t="str">
        <f>IF(Table1[[#This Row],[Various  ]]&lt;&gt;1,IF(Table1[[#This Row],[Training Resources]]=1,1,""),"")</f>
        <v/>
      </c>
      <c r="CZ771" s="171" t="str">
        <f>IF(Table1[[#This Row],[Various  ]]&lt;&gt;1,IF(Table1[[#This Row],[Toolbox]]=1,1,""),"")</f>
        <v/>
      </c>
      <c r="DA771" s="169" t="str">
        <f>IF(Table1[[#This Row],[Various  ]]&lt;&gt;1,IF(Table1[[#This Row],[Video]]=1,1,""),"")</f>
        <v/>
      </c>
      <c r="DB771" s="169" t="str">
        <f>IF(Table1[[#This Row],[Various  ]]&lt;&gt;1,IF(Table1[[#This Row],[Case study]]=1,1,""),"")</f>
        <v/>
      </c>
      <c r="DC771" s="169" t="str">
        <f>IF(Table1[[#This Row],[Various  ]]&lt;&gt;1,IF(Table1[[#This Row],[Other   ]]=1,1,""),"")</f>
        <v/>
      </c>
      <c r="DD771" s="169" t="str">
        <f>IF(Table1[[#This Row],[Various  ]]&lt;&gt;1,IF(Table1[[#This Row],[Standards]]=1,1,""),"")</f>
        <v/>
      </c>
      <c r="DE771" s="169" t="str">
        <f>IF(Table1[[#This Row],[Various]]=1,1,IF(SUM(Table1[[#This Row],[Calculator / Software]:[Standards]])&gt;1,1,""))</f>
        <v/>
      </c>
      <c r="DF771" s="169" t="str">
        <f>IF(Table1[[#This Row],[Multiple NCC links]]&lt;&gt;1,IF(Table1[[#This Row],[Design]]=1,1,""),"")</f>
        <v/>
      </c>
      <c r="DG771" s="169" t="str">
        <f>IF(Table1[[#This Row],[Multiple NCC links]]&lt;&gt;1,IF(Table1[[#This Row],[Assessment / Verification]]=1,1,""),"")</f>
        <v/>
      </c>
      <c r="DH771" s="169" t="str">
        <f>IF(Table1[[#This Row],[Multiple NCC links]]&lt;&gt;1,IF(Table1[[#This Row],[Climate Specific ]]=1,1,""),"")</f>
        <v/>
      </c>
      <c r="DI771" s="169" t="str">
        <f>IF(Table1[[#This Row],[Multiple NCC links]]&lt;&gt;1,IF(Table1[[#This Row],[Alterations / Additions]]=1,1,""),"")</f>
        <v/>
      </c>
      <c r="DJ771" s="169" t="str">
        <f>IF(Table1[[#This Row],[Multiple NCC links]]&lt;&gt;1,IF(Table1[[#This Row],[Glazing]]=1,1,""),"")</f>
        <v/>
      </c>
      <c r="DK771" s="169" t="str">
        <f>IF(Table1[[#This Row],[Multiple NCC links]]&lt;&gt;1,IF(Table1[[#This Row],[Building Fabric / Thermal / Sealing]]=1,1,""),"")</f>
        <v/>
      </c>
      <c r="DL771" s="169" t="str">
        <f>IF(Table1[[#This Row],[Multiple NCC links]]&lt;&gt;1,IF(Table1[[#This Row],[Lighting]]=1,1,""),"")</f>
        <v/>
      </c>
      <c r="DM771" s="169" t="str">
        <f>IF(Table1[[#This Row],[Multiple NCC links]]&lt;&gt;1,IF(Table1[[#This Row],[HVAC]]=1,1,""),"")</f>
        <v/>
      </c>
      <c r="DN771" s="169" t="str">
        <f>IF(Table1[[#This Row],[Multiple NCC links]]&lt;&gt;1,IF(Table1[[#This Row],[Services]]=1,1,""),"")</f>
        <v/>
      </c>
      <c r="DO771" s="169" t="str">
        <f>IF(Table1[[#This Row],[Multiple NCC links]]&lt;&gt;1,IF(Table1[[#This Row],[Maintenance &amp; Monitoring]]=1,1,""),"")</f>
        <v/>
      </c>
      <c r="DP771" s="169" t="str">
        <f>IF(Table1[[#This Row],[Multiple NCC links]]&lt;&gt;1,IF(Table1[[#This Row],[Hand over / Operations]]=1,1,""),"")</f>
        <v/>
      </c>
      <c r="DQ771" s="169" t="str">
        <f>IF(Table1[[#This Row],[Multiple NCC links]]&lt;&gt;1,IF(Table1[[#This Row],[As built assessment]]=1,1,""),"")</f>
        <v/>
      </c>
      <c r="DR771" s="169" t="str">
        <f>IF(Table1[[#This Row],[Multiple NCC links]]&lt;&gt;1,IF(Table1[[#This Row],[Beyond compliance]]=1,1,""),"")</f>
        <v/>
      </c>
      <c r="DS771" s="169" t="str">
        <f>IF(SUM(Table1[[#This Row],[Design]:[Beyond compliance]])&gt;1,1,"")</f>
        <v/>
      </c>
      <c r="DT771" s="169" t="str">
        <f>IF(Table1[[#This Row],[Both Residential &amp; Commercial4]]&lt;&gt;1,IF(Table1[[#This Row],[Residential]]=1,1,""),"")</f>
        <v/>
      </c>
      <c r="DU771" s="169" t="str">
        <f>IF(Table1[[#This Row],[Both Residential &amp; Commercial4]]&lt;&gt;1,IF(Table1[[#This Row],[Commercial]]=1,1,""),"")</f>
        <v/>
      </c>
      <c r="DV771" s="169" t="str">
        <f>Table1[[#This Row],[Residential &amp; Commercial]]</f>
        <v/>
      </c>
      <c r="DW771" s="169"/>
    </row>
    <row r="772" spans="1:127" s="49" customFormat="1" ht="20.25" thickTop="1" thickBot="1" x14ac:dyDescent="0.35">
      <c r="A772" s="97"/>
      <c r="B772" s="97"/>
      <c r="C772" s="88"/>
      <c r="D772" s="88"/>
      <c r="E772" s="176"/>
      <c r="F772" s="176"/>
      <c r="G772" s="176"/>
      <c r="H772" s="176"/>
      <c r="I772" s="90" t="str">
        <f>IF(AND(Table1[[#This Row],[General]]=1,Table1[[#This Row],[Beginner]]=1,Table1[[#This Row],[Intermediate]]=1,Table1[[#This Row],[Advanced]]=1),1,"")</f>
        <v/>
      </c>
      <c r="J772" s="90" t="str">
        <f>CONCATENATE(IF(Table1[[#This Row],[General]]=1,"General, ",""), IF(Table1[[#This Row],[Beginner]]=1,"Beginner, ",""),IF(Table1[[#This Row],[Intermediate]]=1,"Intermediate, ",""), IF(Table1[[#This Row],[Advanced]]=1,"Advanced",""))</f>
        <v/>
      </c>
      <c r="K772" s="91"/>
      <c r="L772" s="179"/>
      <c r="M772" s="91"/>
      <c r="N772" s="91"/>
      <c r="O772" s="159"/>
      <c r="P772" s="91"/>
      <c r="Q772" s="91"/>
      <c r="R772" s="91"/>
      <c r="S77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72" s="102"/>
      <c r="U772" s="102"/>
      <c r="V772" s="240"/>
      <c r="W772" s="240"/>
      <c r="X772" s="102"/>
      <c r="Y772" s="102"/>
      <c r="Z772" s="102"/>
      <c r="AA772" s="102"/>
      <c r="AB772" s="102"/>
      <c r="AC772" s="102"/>
      <c r="AD772" s="102"/>
      <c r="AE772" s="102"/>
      <c r="AF772" s="102"/>
      <c r="AG77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72" s="103"/>
      <c r="AI772" s="103"/>
      <c r="AJ772" s="103"/>
      <c r="AK772" s="74" t="str">
        <f>CONCATENATE(IF(Table1[[#This Row],[Digital]]=1,"Digital, ",""),IF(Table1[[#This Row],[Face to Face]]=1,"Face to face, ",""),IF(Table1[[#This Row],[Blended]]=1,"Blended",""))</f>
        <v/>
      </c>
      <c r="AL772" s="99"/>
      <c r="AM772" s="104"/>
      <c r="AN772" s="130"/>
      <c r="AO772" s="94"/>
      <c r="AP772" s="182"/>
      <c r="AQ772" s="94"/>
      <c r="AR772" s="94"/>
      <c r="AS772" s="94"/>
      <c r="AT772" s="94"/>
      <c r="AU772" s="94"/>
      <c r="AV772" s="182"/>
      <c r="AW772" s="182"/>
      <c r="AX772" s="182"/>
      <c r="AY772" s="94"/>
      <c r="AZ77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7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72" s="95"/>
      <c r="BC772" s="95"/>
      <c r="BD772" s="90" t="str">
        <f>IF(AND(Table1[[#This Row],[Residential]]=1,Table1[[#This Row],[Commercial]]=1),1,"")</f>
        <v/>
      </c>
      <c r="BE772" s="90" t="str">
        <f>CONCATENATE(IF(Table1[[#This Row],[Residential]]=1,"Residential, ",""),IF(Table1[[#This Row],[Commercial]]=1,"Commercial",""))</f>
        <v/>
      </c>
      <c r="BF772" s="94"/>
      <c r="BG772" s="94"/>
      <c r="BH772" s="94"/>
      <c r="BI772" s="94"/>
      <c r="BJ772" s="94"/>
      <c r="BK772" s="94"/>
      <c r="BL772" s="94"/>
      <c r="BM772" s="182"/>
      <c r="BN772" s="94"/>
      <c r="BO77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72" s="178"/>
      <c r="BQ772" s="120"/>
      <c r="BR772" s="132"/>
      <c r="BS772" s="120"/>
      <c r="BT772" s="175"/>
      <c r="BU772" s="175"/>
      <c r="BV772" s="175"/>
      <c r="BW772" s="121"/>
      <c r="BX772" s="121"/>
      <c r="BY772" s="121"/>
      <c r="BZ772" s="227"/>
      <c r="CA77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72" s="48">
        <f>COUNTIF(Table1[[#This Row],[Validity]:[Alignment with NCC (Yes=1,No=0)]],"N/A")</f>
        <v>0</v>
      </c>
      <c r="CC772" s="48">
        <f>IF(ISERROR(Table1[[#This Row],[Total Quality Score (out of 10)]]/(4-Table1[[#This Row],[N/A Count]])),0,Table1[[#This Row],[Total Quality Score (out of 10)]]/(4-Table1[[#This Row],[N/A Count]]))</f>
        <v>0</v>
      </c>
      <c r="CD772" s="106"/>
      <c r="CE772" s="106"/>
      <c r="CF772" s="172" t="str">
        <f>IF(SUM(Table1[[#This Row],[Multiple]:[Level (all)62]])&lt;1,IF(Table1[[#This Row],[General]]=1,1,""),"")</f>
        <v/>
      </c>
      <c r="CG772" s="172" t="str">
        <f>IF(SUM(Table1[[#This Row],[Multiple]:[Level (all)62]])&lt;1,IF(Table1[[#This Row],[Beginner]]=1,1,""),"")</f>
        <v/>
      </c>
      <c r="CH772" s="171" t="str">
        <f>IF(SUM(Table1[[#This Row],[Multiple]:[Level (all)62]])&lt;1,IF(Table1[[#This Row],[Intermediate]]=1,1,""),"")</f>
        <v/>
      </c>
      <c r="CI772" s="171" t="str">
        <f>IF(SUM(Table1[[#This Row],[Multiple]:[Level (all)62]])&lt;1,IF(Table1[[#This Row],[Advanced]]=1,1,""),"")</f>
        <v/>
      </c>
      <c r="CJ772" s="171" t="str">
        <f>IF(AND(SUM(Table1[[#This Row],[General]:[Advanced]])&lt;4,SUM(Table1[[#This Row],[General]:[Advanced]])&gt;1),1,"")</f>
        <v/>
      </c>
      <c r="CK772" s="171" t="str">
        <f>Table1[[#This Row],[Level (all)]]</f>
        <v/>
      </c>
      <c r="CL772" s="171" t="str">
        <f>IF(Table1[[#This Row],[Multiple audience]]&lt;&gt;1,IF(Table1[[#This Row],[General Audience]]=1,1,""),"")</f>
        <v/>
      </c>
      <c r="CM772" s="171" t="str">
        <f>IF(Table1[[#This Row],[Multiple audience]]&lt;&gt;1,IF(Table1[[#This Row],[Planners / Designers ]]=1,1,""),"")</f>
        <v/>
      </c>
      <c r="CN772" s="171" t="str">
        <f>IF(Table1[[#This Row],[Multiple audience]]&lt;&gt;1,IF(Table1[[#This Row],[Regulatory Assessors]]=1,1,""),"")</f>
        <v/>
      </c>
      <c r="CO772" s="171" t="str">
        <f>IF(Table1[[#This Row],[Multiple audience]]&lt;&gt;1,IF(Table1[[#This Row],[Builders / Management]]=1,1,""),"")</f>
        <v/>
      </c>
      <c r="CP772" s="171" t="str">
        <f>IF(Table1[[#This Row],[Multiple audience]]&lt;&gt;1,IF(Table1[[#This Row],[Energy / Sus Assessors]]=1,1,""),"")</f>
        <v/>
      </c>
      <c r="CQ772" s="171" t="str">
        <f>IF(Table1[[#This Row],[Multiple audience]]&lt;&gt;1,IF(Table1[[#This Row],[Semi-skilled]]=1,1,""),"")</f>
        <v/>
      </c>
      <c r="CR772" s="171" t="str">
        <f>IF(Table1[[#This Row],[Multiple audience]]&lt;&gt;1,IF(Table1[[#This Row],[Trades]]=1,1,""),"")</f>
        <v/>
      </c>
      <c r="CS772" s="171" t="str">
        <f>IF(Table1[[#This Row],[Multiple audience]]&lt;&gt;1,IF(Table1[[#This Row],[Other]]=1,1,""),"")</f>
        <v/>
      </c>
      <c r="CT772" s="171" t="str">
        <f>IF(SUM(Table1[[#This Row],[General Audience]:[Other]])&gt;1,1,"")</f>
        <v/>
      </c>
      <c r="CU772" s="171" t="str">
        <f>IF(Table1[[#This Row],[Various  ]]&lt;&gt;1,IF(Table1[[#This Row],[Calculator / Software]]=1,1,""),"")</f>
        <v/>
      </c>
      <c r="CV772" s="171" t="str">
        <f>IF(Table1[[#This Row],[Various  ]]&lt;&gt;1,IF(Table1[[#This Row],[Information  ]]=1,1,""),"")</f>
        <v/>
      </c>
      <c r="CW772" s="171" t="str">
        <f>IF(Table1[[#This Row],[Various  ]]&lt;&gt;1,IF(Table1[[#This Row],[Interactive Tool]]=1,1,""),"")</f>
        <v/>
      </c>
      <c r="CX772" s="171" t="str">
        <f>IF(Table1[[#This Row],[Various  ]]&lt;&gt;1,IF(Table1[[#This Row],[Technical Specifications]]=1,1,""),"")</f>
        <v/>
      </c>
      <c r="CY772" s="171" t="str">
        <f>IF(Table1[[#This Row],[Various  ]]&lt;&gt;1,IF(Table1[[#This Row],[Training Resources]]=1,1,""),"")</f>
        <v/>
      </c>
      <c r="CZ772" s="171" t="str">
        <f>IF(Table1[[#This Row],[Various  ]]&lt;&gt;1,IF(Table1[[#This Row],[Toolbox]]=1,1,""),"")</f>
        <v/>
      </c>
      <c r="DA772" s="169" t="str">
        <f>IF(Table1[[#This Row],[Various  ]]&lt;&gt;1,IF(Table1[[#This Row],[Video]]=1,1,""),"")</f>
        <v/>
      </c>
      <c r="DB772" s="169" t="str">
        <f>IF(Table1[[#This Row],[Various  ]]&lt;&gt;1,IF(Table1[[#This Row],[Case study]]=1,1,""),"")</f>
        <v/>
      </c>
      <c r="DC772" s="169" t="str">
        <f>IF(Table1[[#This Row],[Various  ]]&lt;&gt;1,IF(Table1[[#This Row],[Other   ]]=1,1,""),"")</f>
        <v/>
      </c>
      <c r="DD772" s="169" t="str">
        <f>IF(Table1[[#This Row],[Various  ]]&lt;&gt;1,IF(Table1[[#This Row],[Standards]]=1,1,""),"")</f>
        <v/>
      </c>
      <c r="DE772" s="169" t="str">
        <f>IF(Table1[[#This Row],[Various]]=1,1,IF(SUM(Table1[[#This Row],[Calculator / Software]:[Standards]])&gt;1,1,""))</f>
        <v/>
      </c>
      <c r="DF772" s="169" t="str">
        <f>IF(Table1[[#This Row],[Multiple NCC links]]&lt;&gt;1,IF(Table1[[#This Row],[Design]]=1,1,""),"")</f>
        <v/>
      </c>
      <c r="DG772" s="169" t="str">
        <f>IF(Table1[[#This Row],[Multiple NCC links]]&lt;&gt;1,IF(Table1[[#This Row],[Assessment / Verification]]=1,1,""),"")</f>
        <v/>
      </c>
      <c r="DH772" s="169" t="str">
        <f>IF(Table1[[#This Row],[Multiple NCC links]]&lt;&gt;1,IF(Table1[[#This Row],[Climate Specific ]]=1,1,""),"")</f>
        <v/>
      </c>
      <c r="DI772" s="169" t="str">
        <f>IF(Table1[[#This Row],[Multiple NCC links]]&lt;&gt;1,IF(Table1[[#This Row],[Alterations / Additions]]=1,1,""),"")</f>
        <v/>
      </c>
      <c r="DJ772" s="169" t="str">
        <f>IF(Table1[[#This Row],[Multiple NCC links]]&lt;&gt;1,IF(Table1[[#This Row],[Glazing]]=1,1,""),"")</f>
        <v/>
      </c>
      <c r="DK772" s="169" t="str">
        <f>IF(Table1[[#This Row],[Multiple NCC links]]&lt;&gt;1,IF(Table1[[#This Row],[Building Fabric / Thermal / Sealing]]=1,1,""),"")</f>
        <v/>
      </c>
      <c r="DL772" s="169" t="str">
        <f>IF(Table1[[#This Row],[Multiple NCC links]]&lt;&gt;1,IF(Table1[[#This Row],[Lighting]]=1,1,""),"")</f>
        <v/>
      </c>
      <c r="DM772" s="169" t="str">
        <f>IF(Table1[[#This Row],[Multiple NCC links]]&lt;&gt;1,IF(Table1[[#This Row],[HVAC]]=1,1,""),"")</f>
        <v/>
      </c>
      <c r="DN772" s="169" t="str">
        <f>IF(Table1[[#This Row],[Multiple NCC links]]&lt;&gt;1,IF(Table1[[#This Row],[Services]]=1,1,""),"")</f>
        <v/>
      </c>
      <c r="DO772" s="169" t="str">
        <f>IF(Table1[[#This Row],[Multiple NCC links]]&lt;&gt;1,IF(Table1[[#This Row],[Maintenance &amp; Monitoring]]=1,1,""),"")</f>
        <v/>
      </c>
      <c r="DP772" s="169" t="str">
        <f>IF(Table1[[#This Row],[Multiple NCC links]]&lt;&gt;1,IF(Table1[[#This Row],[Hand over / Operations]]=1,1,""),"")</f>
        <v/>
      </c>
      <c r="DQ772" s="169" t="str">
        <f>IF(Table1[[#This Row],[Multiple NCC links]]&lt;&gt;1,IF(Table1[[#This Row],[As built assessment]]=1,1,""),"")</f>
        <v/>
      </c>
      <c r="DR772" s="169" t="str">
        <f>IF(Table1[[#This Row],[Multiple NCC links]]&lt;&gt;1,IF(Table1[[#This Row],[Beyond compliance]]=1,1,""),"")</f>
        <v/>
      </c>
      <c r="DS772" s="169" t="str">
        <f>IF(SUM(Table1[[#This Row],[Design]:[Beyond compliance]])&gt;1,1,"")</f>
        <v/>
      </c>
      <c r="DT772" s="169" t="str">
        <f>IF(Table1[[#This Row],[Both Residential &amp; Commercial4]]&lt;&gt;1,IF(Table1[[#This Row],[Residential]]=1,1,""),"")</f>
        <v/>
      </c>
      <c r="DU772" s="169" t="str">
        <f>IF(Table1[[#This Row],[Both Residential &amp; Commercial4]]&lt;&gt;1,IF(Table1[[#This Row],[Commercial]]=1,1,""),"")</f>
        <v/>
      </c>
      <c r="DV772" s="169" t="str">
        <f>Table1[[#This Row],[Residential &amp; Commercial]]</f>
        <v/>
      </c>
      <c r="DW772" s="169"/>
    </row>
    <row r="773" spans="1:127" s="49" customFormat="1" ht="20.25" thickTop="1" thickBot="1" x14ac:dyDescent="0.35">
      <c r="A773" s="97"/>
      <c r="B773" s="97"/>
      <c r="C773" s="88"/>
      <c r="D773" s="88"/>
      <c r="E773" s="176"/>
      <c r="F773" s="176"/>
      <c r="G773" s="176"/>
      <c r="H773" s="176"/>
      <c r="I773" s="90" t="str">
        <f>IF(AND(Table1[[#This Row],[General]]=1,Table1[[#This Row],[Beginner]]=1,Table1[[#This Row],[Intermediate]]=1,Table1[[#This Row],[Advanced]]=1),1,"")</f>
        <v/>
      </c>
      <c r="J773" s="90" t="str">
        <f>CONCATENATE(IF(Table1[[#This Row],[General]]=1,"General, ",""), IF(Table1[[#This Row],[Beginner]]=1,"Beginner, ",""),IF(Table1[[#This Row],[Intermediate]]=1,"Intermediate, ",""), IF(Table1[[#This Row],[Advanced]]=1,"Advanced",""))</f>
        <v/>
      </c>
      <c r="K773" s="91"/>
      <c r="L773" s="179"/>
      <c r="M773" s="91"/>
      <c r="N773" s="91"/>
      <c r="O773" s="159"/>
      <c r="P773" s="91"/>
      <c r="Q773" s="91"/>
      <c r="R773" s="91"/>
      <c r="S77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73" s="102"/>
      <c r="U773" s="102"/>
      <c r="V773" s="240"/>
      <c r="W773" s="240"/>
      <c r="X773" s="102"/>
      <c r="Y773" s="102"/>
      <c r="Z773" s="102"/>
      <c r="AA773" s="102"/>
      <c r="AB773" s="102"/>
      <c r="AC773" s="102"/>
      <c r="AD773" s="102"/>
      <c r="AE773" s="102"/>
      <c r="AF773" s="102"/>
      <c r="AG77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73" s="103"/>
      <c r="AI773" s="103"/>
      <c r="AJ773" s="103"/>
      <c r="AK773" s="74" t="str">
        <f>CONCATENATE(IF(Table1[[#This Row],[Digital]]=1,"Digital, ",""),IF(Table1[[#This Row],[Face to Face]]=1,"Face to face, ",""),IF(Table1[[#This Row],[Blended]]=1,"Blended",""))</f>
        <v/>
      </c>
      <c r="AL773" s="99"/>
      <c r="AM773" s="104"/>
      <c r="AN773" s="130"/>
      <c r="AO773" s="94"/>
      <c r="AP773" s="182"/>
      <c r="AQ773" s="94"/>
      <c r="AR773" s="94"/>
      <c r="AS773" s="94"/>
      <c r="AT773" s="94"/>
      <c r="AU773" s="94"/>
      <c r="AV773" s="182"/>
      <c r="AW773" s="182"/>
      <c r="AX773" s="182"/>
      <c r="AY773" s="94"/>
      <c r="AZ77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7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73" s="95"/>
      <c r="BC773" s="95"/>
      <c r="BD773" s="90" t="str">
        <f>IF(AND(Table1[[#This Row],[Residential]]=1,Table1[[#This Row],[Commercial]]=1),1,"")</f>
        <v/>
      </c>
      <c r="BE773" s="90" t="str">
        <f>CONCATENATE(IF(Table1[[#This Row],[Residential]]=1,"Residential, ",""),IF(Table1[[#This Row],[Commercial]]=1,"Commercial",""))</f>
        <v/>
      </c>
      <c r="BF773" s="94"/>
      <c r="BG773" s="94"/>
      <c r="BH773" s="94"/>
      <c r="BI773" s="94"/>
      <c r="BJ773" s="94"/>
      <c r="BK773" s="94"/>
      <c r="BL773" s="94"/>
      <c r="BM773" s="182"/>
      <c r="BN773" s="94"/>
      <c r="BO77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73" s="178"/>
      <c r="BQ773" s="120"/>
      <c r="BR773" s="132"/>
      <c r="BS773" s="120"/>
      <c r="BT773" s="175"/>
      <c r="BU773" s="175"/>
      <c r="BV773" s="175"/>
      <c r="BW773" s="121"/>
      <c r="BX773" s="121"/>
      <c r="BY773" s="121"/>
      <c r="BZ773" s="227"/>
      <c r="CA77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73" s="48">
        <f>COUNTIF(Table1[[#This Row],[Validity]:[Alignment with NCC (Yes=1,No=0)]],"N/A")</f>
        <v>0</v>
      </c>
      <c r="CC773" s="48">
        <f>IF(ISERROR(Table1[[#This Row],[Total Quality Score (out of 10)]]/(4-Table1[[#This Row],[N/A Count]])),0,Table1[[#This Row],[Total Quality Score (out of 10)]]/(4-Table1[[#This Row],[N/A Count]]))</f>
        <v>0</v>
      </c>
      <c r="CD773" s="106"/>
      <c r="CE773" s="106"/>
      <c r="CF773" s="172" t="str">
        <f>IF(SUM(Table1[[#This Row],[Multiple]:[Level (all)62]])&lt;1,IF(Table1[[#This Row],[General]]=1,1,""),"")</f>
        <v/>
      </c>
      <c r="CG773" s="172" t="str">
        <f>IF(SUM(Table1[[#This Row],[Multiple]:[Level (all)62]])&lt;1,IF(Table1[[#This Row],[Beginner]]=1,1,""),"")</f>
        <v/>
      </c>
      <c r="CH773" s="171" t="str">
        <f>IF(SUM(Table1[[#This Row],[Multiple]:[Level (all)62]])&lt;1,IF(Table1[[#This Row],[Intermediate]]=1,1,""),"")</f>
        <v/>
      </c>
      <c r="CI773" s="171" t="str">
        <f>IF(SUM(Table1[[#This Row],[Multiple]:[Level (all)62]])&lt;1,IF(Table1[[#This Row],[Advanced]]=1,1,""),"")</f>
        <v/>
      </c>
      <c r="CJ773" s="171" t="str">
        <f>IF(AND(SUM(Table1[[#This Row],[General]:[Advanced]])&lt;4,SUM(Table1[[#This Row],[General]:[Advanced]])&gt;1),1,"")</f>
        <v/>
      </c>
      <c r="CK773" s="171" t="str">
        <f>Table1[[#This Row],[Level (all)]]</f>
        <v/>
      </c>
      <c r="CL773" s="171" t="str">
        <f>IF(Table1[[#This Row],[Multiple audience]]&lt;&gt;1,IF(Table1[[#This Row],[General Audience]]=1,1,""),"")</f>
        <v/>
      </c>
      <c r="CM773" s="171" t="str">
        <f>IF(Table1[[#This Row],[Multiple audience]]&lt;&gt;1,IF(Table1[[#This Row],[Planners / Designers ]]=1,1,""),"")</f>
        <v/>
      </c>
      <c r="CN773" s="171" t="str">
        <f>IF(Table1[[#This Row],[Multiple audience]]&lt;&gt;1,IF(Table1[[#This Row],[Regulatory Assessors]]=1,1,""),"")</f>
        <v/>
      </c>
      <c r="CO773" s="171" t="str">
        <f>IF(Table1[[#This Row],[Multiple audience]]&lt;&gt;1,IF(Table1[[#This Row],[Builders / Management]]=1,1,""),"")</f>
        <v/>
      </c>
      <c r="CP773" s="171" t="str">
        <f>IF(Table1[[#This Row],[Multiple audience]]&lt;&gt;1,IF(Table1[[#This Row],[Energy / Sus Assessors]]=1,1,""),"")</f>
        <v/>
      </c>
      <c r="CQ773" s="171" t="str">
        <f>IF(Table1[[#This Row],[Multiple audience]]&lt;&gt;1,IF(Table1[[#This Row],[Semi-skilled]]=1,1,""),"")</f>
        <v/>
      </c>
      <c r="CR773" s="171" t="str">
        <f>IF(Table1[[#This Row],[Multiple audience]]&lt;&gt;1,IF(Table1[[#This Row],[Trades]]=1,1,""),"")</f>
        <v/>
      </c>
      <c r="CS773" s="171" t="str">
        <f>IF(Table1[[#This Row],[Multiple audience]]&lt;&gt;1,IF(Table1[[#This Row],[Other]]=1,1,""),"")</f>
        <v/>
      </c>
      <c r="CT773" s="171" t="str">
        <f>IF(SUM(Table1[[#This Row],[General Audience]:[Other]])&gt;1,1,"")</f>
        <v/>
      </c>
      <c r="CU773" s="171" t="str">
        <f>IF(Table1[[#This Row],[Various  ]]&lt;&gt;1,IF(Table1[[#This Row],[Calculator / Software]]=1,1,""),"")</f>
        <v/>
      </c>
      <c r="CV773" s="171" t="str">
        <f>IF(Table1[[#This Row],[Various  ]]&lt;&gt;1,IF(Table1[[#This Row],[Information  ]]=1,1,""),"")</f>
        <v/>
      </c>
      <c r="CW773" s="171" t="str">
        <f>IF(Table1[[#This Row],[Various  ]]&lt;&gt;1,IF(Table1[[#This Row],[Interactive Tool]]=1,1,""),"")</f>
        <v/>
      </c>
      <c r="CX773" s="171" t="str">
        <f>IF(Table1[[#This Row],[Various  ]]&lt;&gt;1,IF(Table1[[#This Row],[Technical Specifications]]=1,1,""),"")</f>
        <v/>
      </c>
      <c r="CY773" s="171" t="str">
        <f>IF(Table1[[#This Row],[Various  ]]&lt;&gt;1,IF(Table1[[#This Row],[Training Resources]]=1,1,""),"")</f>
        <v/>
      </c>
      <c r="CZ773" s="171" t="str">
        <f>IF(Table1[[#This Row],[Various  ]]&lt;&gt;1,IF(Table1[[#This Row],[Toolbox]]=1,1,""),"")</f>
        <v/>
      </c>
      <c r="DA773" s="169" t="str">
        <f>IF(Table1[[#This Row],[Various  ]]&lt;&gt;1,IF(Table1[[#This Row],[Video]]=1,1,""),"")</f>
        <v/>
      </c>
      <c r="DB773" s="169" t="str">
        <f>IF(Table1[[#This Row],[Various  ]]&lt;&gt;1,IF(Table1[[#This Row],[Case study]]=1,1,""),"")</f>
        <v/>
      </c>
      <c r="DC773" s="169" t="str">
        <f>IF(Table1[[#This Row],[Various  ]]&lt;&gt;1,IF(Table1[[#This Row],[Other   ]]=1,1,""),"")</f>
        <v/>
      </c>
      <c r="DD773" s="169" t="str">
        <f>IF(Table1[[#This Row],[Various  ]]&lt;&gt;1,IF(Table1[[#This Row],[Standards]]=1,1,""),"")</f>
        <v/>
      </c>
      <c r="DE773" s="169" t="str">
        <f>IF(Table1[[#This Row],[Various]]=1,1,IF(SUM(Table1[[#This Row],[Calculator / Software]:[Standards]])&gt;1,1,""))</f>
        <v/>
      </c>
      <c r="DF773" s="169" t="str">
        <f>IF(Table1[[#This Row],[Multiple NCC links]]&lt;&gt;1,IF(Table1[[#This Row],[Design]]=1,1,""),"")</f>
        <v/>
      </c>
      <c r="DG773" s="169" t="str">
        <f>IF(Table1[[#This Row],[Multiple NCC links]]&lt;&gt;1,IF(Table1[[#This Row],[Assessment / Verification]]=1,1,""),"")</f>
        <v/>
      </c>
      <c r="DH773" s="169" t="str">
        <f>IF(Table1[[#This Row],[Multiple NCC links]]&lt;&gt;1,IF(Table1[[#This Row],[Climate Specific ]]=1,1,""),"")</f>
        <v/>
      </c>
      <c r="DI773" s="169" t="str">
        <f>IF(Table1[[#This Row],[Multiple NCC links]]&lt;&gt;1,IF(Table1[[#This Row],[Alterations / Additions]]=1,1,""),"")</f>
        <v/>
      </c>
      <c r="DJ773" s="169" t="str">
        <f>IF(Table1[[#This Row],[Multiple NCC links]]&lt;&gt;1,IF(Table1[[#This Row],[Glazing]]=1,1,""),"")</f>
        <v/>
      </c>
      <c r="DK773" s="169" t="str">
        <f>IF(Table1[[#This Row],[Multiple NCC links]]&lt;&gt;1,IF(Table1[[#This Row],[Building Fabric / Thermal / Sealing]]=1,1,""),"")</f>
        <v/>
      </c>
      <c r="DL773" s="169" t="str">
        <f>IF(Table1[[#This Row],[Multiple NCC links]]&lt;&gt;1,IF(Table1[[#This Row],[Lighting]]=1,1,""),"")</f>
        <v/>
      </c>
      <c r="DM773" s="169" t="str">
        <f>IF(Table1[[#This Row],[Multiple NCC links]]&lt;&gt;1,IF(Table1[[#This Row],[HVAC]]=1,1,""),"")</f>
        <v/>
      </c>
      <c r="DN773" s="169" t="str">
        <f>IF(Table1[[#This Row],[Multiple NCC links]]&lt;&gt;1,IF(Table1[[#This Row],[Services]]=1,1,""),"")</f>
        <v/>
      </c>
      <c r="DO773" s="169" t="str">
        <f>IF(Table1[[#This Row],[Multiple NCC links]]&lt;&gt;1,IF(Table1[[#This Row],[Maintenance &amp; Monitoring]]=1,1,""),"")</f>
        <v/>
      </c>
      <c r="DP773" s="169" t="str">
        <f>IF(Table1[[#This Row],[Multiple NCC links]]&lt;&gt;1,IF(Table1[[#This Row],[Hand over / Operations]]=1,1,""),"")</f>
        <v/>
      </c>
      <c r="DQ773" s="169" t="str">
        <f>IF(Table1[[#This Row],[Multiple NCC links]]&lt;&gt;1,IF(Table1[[#This Row],[As built assessment]]=1,1,""),"")</f>
        <v/>
      </c>
      <c r="DR773" s="169" t="str">
        <f>IF(Table1[[#This Row],[Multiple NCC links]]&lt;&gt;1,IF(Table1[[#This Row],[Beyond compliance]]=1,1,""),"")</f>
        <v/>
      </c>
      <c r="DS773" s="169" t="str">
        <f>IF(SUM(Table1[[#This Row],[Design]:[Beyond compliance]])&gt;1,1,"")</f>
        <v/>
      </c>
      <c r="DT773" s="169" t="str">
        <f>IF(Table1[[#This Row],[Both Residential &amp; Commercial4]]&lt;&gt;1,IF(Table1[[#This Row],[Residential]]=1,1,""),"")</f>
        <v/>
      </c>
      <c r="DU773" s="169" t="str">
        <f>IF(Table1[[#This Row],[Both Residential &amp; Commercial4]]&lt;&gt;1,IF(Table1[[#This Row],[Commercial]]=1,1,""),"")</f>
        <v/>
      </c>
      <c r="DV773" s="169" t="str">
        <f>Table1[[#This Row],[Residential &amp; Commercial]]</f>
        <v/>
      </c>
      <c r="DW773" s="169"/>
    </row>
    <row r="774" spans="1:127" s="49" customFormat="1" ht="20.25" thickTop="1" thickBot="1" x14ac:dyDescent="0.35">
      <c r="A774" s="97"/>
      <c r="B774" s="97"/>
      <c r="C774" s="88"/>
      <c r="D774" s="88"/>
      <c r="E774" s="176"/>
      <c r="F774" s="176"/>
      <c r="G774" s="176"/>
      <c r="H774" s="176"/>
      <c r="I774" s="90" t="str">
        <f>IF(AND(Table1[[#This Row],[General]]=1,Table1[[#This Row],[Beginner]]=1,Table1[[#This Row],[Intermediate]]=1,Table1[[#This Row],[Advanced]]=1),1,"")</f>
        <v/>
      </c>
      <c r="J774" s="90" t="str">
        <f>CONCATENATE(IF(Table1[[#This Row],[General]]=1,"General, ",""), IF(Table1[[#This Row],[Beginner]]=1,"Beginner, ",""),IF(Table1[[#This Row],[Intermediate]]=1,"Intermediate, ",""), IF(Table1[[#This Row],[Advanced]]=1,"Advanced",""))</f>
        <v/>
      </c>
      <c r="K774" s="91"/>
      <c r="L774" s="179"/>
      <c r="M774" s="91"/>
      <c r="N774" s="91"/>
      <c r="O774" s="159"/>
      <c r="P774" s="91"/>
      <c r="Q774" s="91"/>
      <c r="R774" s="91"/>
      <c r="S77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74" s="102"/>
      <c r="U774" s="102"/>
      <c r="V774" s="240"/>
      <c r="W774" s="240"/>
      <c r="X774" s="102"/>
      <c r="Y774" s="102"/>
      <c r="Z774" s="102"/>
      <c r="AA774" s="102"/>
      <c r="AB774" s="102"/>
      <c r="AC774" s="102"/>
      <c r="AD774" s="102"/>
      <c r="AE774" s="102"/>
      <c r="AF774" s="102"/>
      <c r="AG77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74" s="103"/>
      <c r="AI774" s="103"/>
      <c r="AJ774" s="103"/>
      <c r="AK774" s="74" t="str">
        <f>CONCATENATE(IF(Table1[[#This Row],[Digital]]=1,"Digital, ",""),IF(Table1[[#This Row],[Face to Face]]=1,"Face to face, ",""),IF(Table1[[#This Row],[Blended]]=1,"Blended",""))</f>
        <v/>
      </c>
      <c r="AL774" s="99"/>
      <c r="AM774" s="104"/>
      <c r="AN774" s="130"/>
      <c r="AO774" s="94"/>
      <c r="AP774" s="182"/>
      <c r="AQ774" s="94"/>
      <c r="AR774" s="94"/>
      <c r="AS774" s="94"/>
      <c r="AT774" s="94"/>
      <c r="AU774" s="94"/>
      <c r="AV774" s="182"/>
      <c r="AW774" s="182"/>
      <c r="AX774" s="182"/>
      <c r="AY774" s="94"/>
      <c r="AZ77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7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74" s="95"/>
      <c r="BC774" s="95"/>
      <c r="BD774" s="90" t="str">
        <f>IF(AND(Table1[[#This Row],[Residential]]=1,Table1[[#This Row],[Commercial]]=1),1,"")</f>
        <v/>
      </c>
      <c r="BE774" s="90" t="str">
        <f>CONCATENATE(IF(Table1[[#This Row],[Residential]]=1,"Residential, ",""),IF(Table1[[#This Row],[Commercial]]=1,"Commercial",""))</f>
        <v/>
      </c>
      <c r="BF774" s="94"/>
      <c r="BG774" s="94"/>
      <c r="BH774" s="94"/>
      <c r="BI774" s="94"/>
      <c r="BJ774" s="94"/>
      <c r="BK774" s="94"/>
      <c r="BL774" s="94"/>
      <c r="BM774" s="182"/>
      <c r="BN774" s="94"/>
      <c r="BO77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74" s="178"/>
      <c r="BQ774" s="120"/>
      <c r="BR774" s="132"/>
      <c r="BS774" s="120"/>
      <c r="BT774" s="175"/>
      <c r="BU774" s="175"/>
      <c r="BV774" s="175"/>
      <c r="BW774" s="121"/>
      <c r="BX774" s="121"/>
      <c r="BY774" s="121"/>
      <c r="BZ774" s="227"/>
      <c r="CA77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74" s="48">
        <f>COUNTIF(Table1[[#This Row],[Validity]:[Alignment with NCC (Yes=1,No=0)]],"N/A")</f>
        <v>0</v>
      </c>
      <c r="CC774" s="48">
        <f>IF(ISERROR(Table1[[#This Row],[Total Quality Score (out of 10)]]/(4-Table1[[#This Row],[N/A Count]])),0,Table1[[#This Row],[Total Quality Score (out of 10)]]/(4-Table1[[#This Row],[N/A Count]]))</f>
        <v>0</v>
      </c>
      <c r="CD774" s="106"/>
      <c r="CE774" s="106"/>
      <c r="CF774" s="172" t="str">
        <f>IF(SUM(Table1[[#This Row],[Multiple]:[Level (all)62]])&lt;1,IF(Table1[[#This Row],[General]]=1,1,""),"")</f>
        <v/>
      </c>
      <c r="CG774" s="172" t="str">
        <f>IF(SUM(Table1[[#This Row],[Multiple]:[Level (all)62]])&lt;1,IF(Table1[[#This Row],[Beginner]]=1,1,""),"")</f>
        <v/>
      </c>
      <c r="CH774" s="171" t="str">
        <f>IF(SUM(Table1[[#This Row],[Multiple]:[Level (all)62]])&lt;1,IF(Table1[[#This Row],[Intermediate]]=1,1,""),"")</f>
        <v/>
      </c>
      <c r="CI774" s="171" t="str">
        <f>IF(SUM(Table1[[#This Row],[Multiple]:[Level (all)62]])&lt;1,IF(Table1[[#This Row],[Advanced]]=1,1,""),"")</f>
        <v/>
      </c>
      <c r="CJ774" s="171" t="str">
        <f>IF(AND(SUM(Table1[[#This Row],[General]:[Advanced]])&lt;4,SUM(Table1[[#This Row],[General]:[Advanced]])&gt;1),1,"")</f>
        <v/>
      </c>
      <c r="CK774" s="171" t="str">
        <f>Table1[[#This Row],[Level (all)]]</f>
        <v/>
      </c>
      <c r="CL774" s="171" t="str">
        <f>IF(Table1[[#This Row],[Multiple audience]]&lt;&gt;1,IF(Table1[[#This Row],[General Audience]]=1,1,""),"")</f>
        <v/>
      </c>
      <c r="CM774" s="171" t="str">
        <f>IF(Table1[[#This Row],[Multiple audience]]&lt;&gt;1,IF(Table1[[#This Row],[Planners / Designers ]]=1,1,""),"")</f>
        <v/>
      </c>
      <c r="CN774" s="171" t="str">
        <f>IF(Table1[[#This Row],[Multiple audience]]&lt;&gt;1,IF(Table1[[#This Row],[Regulatory Assessors]]=1,1,""),"")</f>
        <v/>
      </c>
      <c r="CO774" s="171" t="str">
        <f>IF(Table1[[#This Row],[Multiple audience]]&lt;&gt;1,IF(Table1[[#This Row],[Builders / Management]]=1,1,""),"")</f>
        <v/>
      </c>
      <c r="CP774" s="171" t="str">
        <f>IF(Table1[[#This Row],[Multiple audience]]&lt;&gt;1,IF(Table1[[#This Row],[Energy / Sus Assessors]]=1,1,""),"")</f>
        <v/>
      </c>
      <c r="CQ774" s="171" t="str">
        <f>IF(Table1[[#This Row],[Multiple audience]]&lt;&gt;1,IF(Table1[[#This Row],[Semi-skilled]]=1,1,""),"")</f>
        <v/>
      </c>
      <c r="CR774" s="171" t="str">
        <f>IF(Table1[[#This Row],[Multiple audience]]&lt;&gt;1,IF(Table1[[#This Row],[Trades]]=1,1,""),"")</f>
        <v/>
      </c>
      <c r="CS774" s="171" t="str">
        <f>IF(Table1[[#This Row],[Multiple audience]]&lt;&gt;1,IF(Table1[[#This Row],[Other]]=1,1,""),"")</f>
        <v/>
      </c>
      <c r="CT774" s="171" t="str">
        <f>IF(SUM(Table1[[#This Row],[General Audience]:[Other]])&gt;1,1,"")</f>
        <v/>
      </c>
      <c r="CU774" s="171" t="str">
        <f>IF(Table1[[#This Row],[Various  ]]&lt;&gt;1,IF(Table1[[#This Row],[Calculator / Software]]=1,1,""),"")</f>
        <v/>
      </c>
      <c r="CV774" s="171" t="str">
        <f>IF(Table1[[#This Row],[Various  ]]&lt;&gt;1,IF(Table1[[#This Row],[Information  ]]=1,1,""),"")</f>
        <v/>
      </c>
      <c r="CW774" s="171" t="str">
        <f>IF(Table1[[#This Row],[Various  ]]&lt;&gt;1,IF(Table1[[#This Row],[Interactive Tool]]=1,1,""),"")</f>
        <v/>
      </c>
      <c r="CX774" s="171" t="str">
        <f>IF(Table1[[#This Row],[Various  ]]&lt;&gt;1,IF(Table1[[#This Row],[Technical Specifications]]=1,1,""),"")</f>
        <v/>
      </c>
      <c r="CY774" s="171" t="str">
        <f>IF(Table1[[#This Row],[Various  ]]&lt;&gt;1,IF(Table1[[#This Row],[Training Resources]]=1,1,""),"")</f>
        <v/>
      </c>
      <c r="CZ774" s="171" t="str">
        <f>IF(Table1[[#This Row],[Various  ]]&lt;&gt;1,IF(Table1[[#This Row],[Toolbox]]=1,1,""),"")</f>
        <v/>
      </c>
      <c r="DA774" s="169" t="str">
        <f>IF(Table1[[#This Row],[Various  ]]&lt;&gt;1,IF(Table1[[#This Row],[Video]]=1,1,""),"")</f>
        <v/>
      </c>
      <c r="DB774" s="169" t="str">
        <f>IF(Table1[[#This Row],[Various  ]]&lt;&gt;1,IF(Table1[[#This Row],[Case study]]=1,1,""),"")</f>
        <v/>
      </c>
      <c r="DC774" s="169" t="str">
        <f>IF(Table1[[#This Row],[Various  ]]&lt;&gt;1,IF(Table1[[#This Row],[Other   ]]=1,1,""),"")</f>
        <v/>
      </c>
      <c r="DD774" s="169" t="str">
        <f>IF(Table1[[#This Row],[Various  ]]&lt;&gt;1,IF(Table1[[#This Row],[Standards]]=1,1,""),"")</f>
        <v/>
      </c>
      <c r="DE774" s="169" t="str">
        <f>IF(Table1[[#This Row],[Various]]=1,1,IF(SUM(Table1[[#This Row],[Calculator / Software]:[Standards]])&gt;1,1,""))</f>
        <v/>
      </c>
      <c r="DF774" s="169" t="str">
        <f>IF(Table1[[#This Row],[Multiple NCC links]]&lt;&gt;1,IF(Table1[[#This Row],[Design]]=1,1,""),"")</f>
        <v/>
      </c>
      <c r="DG774" s="169" t="str">
        <f>IF(Table1[[#This Row],[Multiple NCC links]]&lt;&gt;1,IF(Table1[[#This Row],[Assessment / Verification]]=1,1,""),"")</f>
        <v/>
      </c>
      <c r="DH774" s="169" t="str">
        <f>IF(Table1[[#This Row],[Multiple NCC links]]&lt;&gt;1,IF(Table1[[#This Row],[Climate Specific ]]=1,1,""),"")</f>
        <v/>
      </c>
      <c r="DI774" s="169" t="str">
        <f>IF(Table1[[#This Row],[Multiple NCC links]]&lt;&gt;1,IF(Table1[[#This Row],[Alterations / Additions]]=1,1,""),"")</f>
        <v/>
      </c>
      <c r="DJ774" s="169" t="str">
        <f>IF(Table1[[#This Row],[Multiple NCC links]]&lt;&gt;1,IF(Table1[[#This Row],[Glazing]]=1,1,""),"")</f>
        <v/>
      </c>
      <c r="DK774" s="169" t="str">
        <f>IF(Table1[[#This Row],[Multiple NCC links]]&lt;&gt;1,IF(Table1[[#This Row],[Building Fabric / Thermal / Sealing]]=1,1,""),"")</f>
        <v/>
      </c>
      <c r="DL774" s="169" t="str">
        <f>IF(Table1[[#This Row],[Multiple NCC links]]&lt;&gt;1,IF(Table1[[#This Row],[Lighting]]=1,1,""),"")</f>
        <v/>
      </c>
      <c r="DM774" s="169" t="str">
        <f>IF(Table1[[#This Row],[Multiple NCC links]]&lt;&gt;1,IF(Table1[[#This Row],[HVAC]]=1,1,""),"")</f>
        <v/>
      </c>
      <c r="DN774" s="169" t="str">
        <f>IF(Table1[[#This Row],[Multiple NCC links]]&lt;&gt;1,IF(Table1[[#This Row],[Services]]=1,1,""),"")</f>
        <v/>
      </c>
      <c r="DO774" s="169" t="str">
        <f>IF(Table1[[#This Row],[Multiple NCC links]]&lt;&gt;1,IF(Table1[[#This Row],[Maintenance &amp; Monitoring]]=1,1,""),"")</f>
        <v/>
      </c>
      <c r="DP774" s="169" t="str">
        <f>IF(Table1[[#This Row],[Multiple NCC links]]&lt;&gt;1,IF(Table1[[#This Row],[Hand over / Operations]]=1,1,""),"")</f>
        <v/>
      </c>
      <c r="DQ774" s="169" t="str">
        <f>IF(Table1[[#This Row],[Multiple NCC links]]&lt;&gt;1,IF(Table1[[#This Row],[As built assessment]]=1,1,""),"")</f>
        <v/>
      </c>
      <c r="DR774" s="169" t="str">
        <f>IF(Table1[[#This Row],[Multiple NCC links]]&lt;&gt;1,IF(Table1[[#This Row],[Beyond compliance]]=1,1,""),"")</f>
        <v/>
      </c>
      <c r="DS774" s="169" t="str">
        <f>IF(SUM(Table1[[#This Row],[Design]:[Beyond compliance]])&gt;1,1,"")</f>
        <v/>
      </c>
      <c r="DT774" s="169" t="str">
        <f>IF(Table1[[#This Row],[Both Residential &amp; Commercial4]]&lt;&gt;1,IF(Table1[[#This Row],[Residential]]=1,1,""),"")</f>
        <v/>
      </c>
      <c r="DU774" s="169" t="str">
        <f>IF(Table1[[#This Row],[Both Residential &amp; Commercial4]]&lt;&gt;1,IF(Table1[[#This Row],[Commercial]]=1,1,""),"")</f>
        <v/>
      </c>
      <c r="DV774" s="169" t="str">
        <f>Table1[[#This Row],[Residential &amp; Commercial]]</f>
        <v/>
      </c>
      <c r="DW774" s="169"/>
    </row>
    <row r="775" spans="1:127" s="49" customFormat="1" ht="20.25" thickTop="1" thickBot="1" x14ac:dyDescent="0.35">
      <c r="A775" s="97"/>
      <c r="B775" s="97"/>
      <c r="C775" s="88"/>
      <c r="D775" s="88"/>
      <c r="E775" s="176"/>
      <c r="F775" s="176"/>
      <c r="G775" s="176"/>
      <c r="H775" s="176"/>
      <c r="I775" s="90" t="str">
        <f>IF(AND(Table1[[#This Row],[General]]=1,Table1[[#This Row],[Beginner]]=1,Table1[[#This Row],[Intermediate]]=1,Table1[[#This Row],[Advanced]]=1),1,"")</f>
        <v/>
      </c>
      <c r="J775" s="90" t="str">
        <f>CONCATENATE(IF(Table1[[#This Row],[General]]=1,"General, ",""), IF(Table1[[#This Row],[Beginner]]=1,"Beginner, ",""),IF(Table1[[#This Row],[Intermediate]]=1,"Intermediate, ",""), IF(Table1[[#This Row],[Advanced]]=1,"Advanced",""))</f>
        <v/>
      </c>
      <c r="K775" s="91"/>
      <c r="L775" s="179"/>
      <c r="M775" s="91"/>
      <c r="N775" s="91"/>
      <c r="O775" s="159"/>
      <c r="P775" s="91"/>
      <c r="Q775" s="91"/>
      <c r="R775" s="91"/>
      <c r="S77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75" s="102"/>
      <c r="U775" s="102"/>
      <c r="V775" s="240"/>
      <c r="W775" s="240"/>
      <c r="X775" s="102"/>
      <c r="Y775" s="102"/>
      <c r="Z775" s="102"/>
      <c r="AA775" s="102"/>
      <c r="AB775" s="102"/>
      <c r="AC775" s="102"/>
      <c r="AD775" s="102"/>
      <c r="AE775" s="102"/>
      <c r="AF775" s="102"/>
      <c r="AG77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75" s="103"/>
      <c r="AI775" s="103"/>
      <c r="AJ775" s="103"/>
      <c r="AK775" s="74" t="str">
        <f>CONCATENATE(IF(Table1[[#This Row],[Digital]]=1,"Digital, ",""),IF(Table1[[#This Row],[Face to Face]]=1,"Face to face, ",""),IF(Table1[[#This Row],[Blended]]=1,"Blended",""))</f>
        <v/>
      </c>
      <c r="AL775" s="99"/>
      <c r="AM775" s="104"/>
      <c r="AN775" s="130"/>
      <c r="AO775" s="94"/>
      <c r="AP775" s="182"/>
      <c r="AQ775" s="94"/>
      <c r="AR775" s="94"/>
      <c r="AS775" s="94"/>
      <c r="AT775" s="94"/>
      <c r="AU775" s="94"/>
      <c r="AV775" s="182"/>
      <c r="AW775" s="182"/>
      <c r="AX775" s="182"/>
      <c r="AY775" s="94"/>
      <c r="AZ77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7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75" s="95"/>
      <c r="BC775" s="95"/>
      <c r="BD775" s="90" t="str">
        <f>IF(AND(Table1[[#This Row],[Residential]]=1,Table1[[#This Row],[Commercial]]=1),1,"")</f>
        <v/>
      </c>
      <c r="BE775" s="90" t="str">
        <f>CONCATENATE(IF(Table1[[#This Row],[Residential]]=1,"Residential, ",""),IF(Table1[[#This Row],[Commercial]]=1,"Commercial",""))</f>
        <v/>
      </c>
      <c r="BF775" s="94"/>
      <c r="BG775" s="94"/>
      <c r="BH775" s="94"/>
      <c r="BI775" s="94"/>
      <c r="BJ775" s="94"/>
      <c r="BK775" s="94"/>
      <c r="BL775" s="94"/>
      <c r="BM775" s="182"/>
      <c r="BN775" s="94"/>
      <c r="BO77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75" s="178"/>
      <c r="BQ775" s="120"/>
      <c r="BR775" s="132"/>
      <c r="BS775" s="120"/>
      <c r="BT775" s="175"/>
      <c r="BU775" s="175"/>
      <c r="BV775" s="175"/>
      <c r="BW775" s="121"/>
      <c r="BX775" s="121"/>
      <c r="BY775" s="121"/>
      <c r="BZ775" s="227"/>
      <c r="CA77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75" s="48">
        <f>COUNTIF(Table1[[#This Row],[Validity]:[Alignment with NCC (Yes=1,No=0)]],"N/A")</f>
        <v>0</v>
      </c>
      <c r="CC775" s="48">
        <f>IF(ISERROR(Table1[[#This Row],[Total Quality Score (out of 10)]]/(4-Table1[[#This Row],[N/A Count]])),0,Table1[[#This Row],[Total Quality Score (out of 10)]]/(4-Table1[[#This Row],[N/A Count]]))</f>
        <v>0</v>
      </c>
      <c r="CD775" s="106"/>
      <c r="CE775" s="106"/>
      <c r="CF775" s="172" t="str">
        <f>IF(SUM(Table1[[#This Row],[Multiple]:[Level (all)62]])&lt;1,IF(Table1[[#This Row],[General]]=1,1,""),"")</f>
        <v/>
      </c>
      <c r="CG775" s="172" t="str">
        <f>IF(SUM(Table1[[#This Row],[Multiple]:[Level (all)62]])&lt;1,IF(Table1[[#This Row],[Beginner]]=1,1,""),"")</f>
        <v/>
      </c>
      <c r="CH775" s="171" t="str">
        <f>IF(SUM(Table1[[#This Row],[Multiple]:[Level (all)62]])&lt;1,IF(Table1[[#This Row],[Intermediate]]=1,1,""),"")</f>
        <v/>
      </c>
      <c r="CI775" s="171" t="str">
        <f>IF(SUM(Table1[[#This Row],[Multiple]:[Level (all)62]])&lt;1,IF(Table1[[#This Row],[Advanced]]=1,1,""),"")</f>
        <v/>
      </c>
      <c r="CJ775" s="171" t="str">
        <f>IF(AND(SUM(Table1[[#This Row],[General]:[Advanced]])&lt;4,SUM(Table1[[#This Row],[General]:[Advanced]])&gt;1),1,"")</f>
        <v/>
      </c>
      <c r="CK775" s="171" t="str">
        <f>Table1[[#This Row],[Level (all)]]</f>
        <v/>
      </c>
      <c r="CL775" s="171" t="str">
        <f>IF(Table1[[#This Row],[Multiple audience]]&lt;&gt;1,IF(Table1[[#This Row],[General Audience]]=1,1,""),"")</f>
        <v/>
      </c>
      <c r="CM775" s="171" t="str">
        <f>IF(Table1[[#This Row],[Multiple audience]]&lt;&gt;1,IF(Table1[[#This Row],[Planners / Designers ]]=1,1,""),"")</f>
        <v/>
      </c>
      <c r="CN775" s="171" t="str">
        <f>IF(Table1[[#This Row],[Multiple audience]]&lt;&gt;1,IF(Table1[[#This Row],[Regulatory Assessors]]=1,1,""),"")</f>
        <v/>
      </c>
      <c r="CO775" s="171" t="str">
        <f>IF(Table1[[#This Row],[Multiple audience]]&lt;&gt;1,IF(Table1[[#This Row],[Builders / Management]]=1,1,""),"")</f>
        <v/>
      </c>
      <c r="CP775" s="171" t="str">
        <f>IF(Table1[[#This Row],[Multiple audience]]&lt;&gt;1,IF(Table1[[#This Row],[Energy / Sus Assessors]]=1,1,""),"")</f>
        <v/>
      </c>
      <c r="CQ775" s="171" t="str">
        <f>IF(Table1[[#This Row],[Multiple audience]]&lt;&gt;1,IF(Table1[[#This Row],[Semi-skilled]]=1,1,""),"")</f>
        <v/>
      </c>
      <c r="CR775" s="171" t="str">
        <f>IF(Table1[[#This Row],[Multiple audience]]&lt;&gt;1,IF(Table1[[#This Row],[Trades]]=1,1,""),"")</f>
        <v/>
      </c>
      <c r="CS775" s="171" t="str">
        <f>IF(Table1[[#This Row],[Multiple audience]]&lt;&gt;1,IF(Table1[[#This Row],[Other]]=1,1,""),"")</f>
        <v/>
      </c>
      <c r="CT775" s="171" t="str">
        <f>IF(SUM(Table1[[#This Row],[General Audience]:[Other]])&gt;1,1,"")</f>
        <v/>
      </c>
      <c r="CU775" s="171" t="str">
        <f>IF(Table1[[#This Row],[Various  ]]&lt;&gt;1,IF(Table1[[#This Row],[Calculator / Software]]=1,1,""),"")</f>
        <v/>
      </c>
      <c r="CV775" s="171" t="str">
        <f>IF(Table1[[#This Row],[Various  ]]&lt;&gt;1,IF(Table1[[#This Row],[Information  ]]=1,1,""),"")</f>
        <v/>
      </c>
      <c r="CW775" s="171" t="str">
        <f>IF(Table1[[#This Row],[Various  ]]&lt;&gt;1,IF(Table1[[#This Row],[Interactive Tool]]=1,1,""),"")</f>
        <v/>
      </c>
      <c r="CX775" s="171" t="str">
        <f>IF(Table1[[#This Row],[Various  ]]&lt;&gt;1,IF(Table1[[#This Row],[Technical Specifications]]=1,1,""),"")</f>
        <v/>
      </c>
      <c r="CY775" s="171" t="str">
        <f>IF(Table1[[#This Row],[Various  ]]&lt;&gt;1,IF(Table1[[#This Row],[Training Resources]]=1,1,""),"")</f>
        <v/>
      </c>
      <c r="CZ775" s="171" t="str">
        <f>IF(Table1[[#This Row],[Various  ]]&lt;&gt;1,IF(Table1[[#This Row],[Toolbox]]=1,1,""),"")</f>
        <v/>
      </c>
      <c r="DA775" s="169" t="str">
        <f>IF(Table1[[#This Row],[Various  ]]&lt;&gt;1,IF(Table1[[#This Row],[Video]]=1,1,""),"")</f>
        <v/>
      </c>
      <c r="DB775" s="169" t="str">
        <f>IF(Table1[[#This Row],[Various  ]]&lt;&gt;1,IF(Table1[[#This Row],[Case study]]=1,1,""),"")</f>
        <v/>
      </c>
      <c r="DC775" s="169" t="str">
        <f>IF(Table1[[#This Row],[Various  ]]&lt;&gt;1,IF(Table1[[#This Row],[Other   ]]=1,1,""),"")</f>
        <v/>
      </c>
      <c r="DD775" s="169" t="str">
        <f>IF(Table1[[#This Row],[Various  ]]&lt;&gt;1,IF(Table1[[#This Row],[Standards]]=1,1,""),"")</f>
        <v/>
      </c>
      <c r="DE775" s="169" t="str">
        <f>IF(Table1[[#This Row],[Various]]=1,1,IF(SUM(Table1[[#This Row],[Calculator / Software]:[Standards]])&gt;1,1,""))</f>
        <v/>
      </c>
      <c r="DF775" s="169" t="str">
        <f>IF(Table1[[#This Row],[Multiple NCC links]]&lt;&gt;1,IF(Table1[[#This Row],[Design]]=1,1,""),"")</f>
        <v/>
      </c>
      <c r="DG775" s="169" t="str">
        <f>IF(Table1[[#This Row],[Multiple NCC links]]&lt;&gt;1,IF(Table1[[#This Row],[Assessment / Verification]]=1,1,""),"")</f>
        <v/>
      </c>
      <c r="DH775" s="169" t="str">
        <f>IF(Table1[[#This Row],[Multiple NCC links]]&lt;&gt;1,IF(Table1[[#This Row],[Climate Specific ]]=1,1,""),"")</f>
        <v/>
      </c>
      <c r="DI775" s="169" t="str">
        <f>IF(Table1[[#This Row],[Multiple NCC links]]&lt;&gt;1,IF(Table1[[#This Row],[Alterations / Additions]]=1,1,""),"")</f>
        <v/>
      </c>
      <c r="DJ775" s="169" t="str">
        <f>IF(Table1[[#This Row],[Multiple NCC links]]&lt;&gt;1,IF(Table1[[#This Row],[Glazing]]=1,1,""),"")</f>
        <v/>
      </c>
      <c r="DK775" s="169" t="str">
        <f>IF(Table1[[#This Row],[Multiple NCC links]]&lt;&gt;1,IF(Table1[[#This Row],[Building Fabric / Thermal / Sealing]]=1,1,""),"")</f>
        <v/>
      </c>
      <c r="DL775" s="169" t="str">
        <f>IF(Table1[[#This Row],[Multiple NCC links]]&lt;&gt;1,IF(Table1[[#This Row],[Lighting]]=1,1,""),"")</f>
        <v/>
      </c>
      <c r="DM775" s="169" t="str">
        <f>IF(Table1[[#This Row],[Multiple NCC links]]&lt;&gt;1,IF(Table1[[#This Row],[HVAC]]=1,1,""),"")</f>
        <v/>
      </c>
      <c r="DN775" s="169" t="str">
        <f>IF(Table1[[#This Row],[Multiple NCC links]]&lt;&gt;1,IF(Table1[[#This Row],[Services]]=1,1,""),"")</f>
        <v/>
      </c>
      <c r="DO775" s="169" t="str">
        <f>IF(Table1[[#This Row],[Multiple NCC links]]&lt;&gt;1,IF(Table1[[#This Row],[Maintenance &amp; Monitoring]]=1,1,""),"")</f>
        <v/>
      </c>
      <c r="DP775" s="169" t="str">
        <f>IF(Table1[[#This Row],[Multiple NCC links]]&lt;&gt;1,IF(Table1[[#This Row],[Hand over / Operations]]=1,1,""),"")</f>
        <v/>
      </c>
      <c r="DQ775" s="169" t="str">
        <f>IF(Table1[[#This Row],[Multiple NCC links]]&lt;&gt;1,IF(Table1[[#This Row],[As built assessment]]=1,1,""),"")</f>
        <v/>
      </c>
      <c r="DR775" s="169" t="str">
        <f>IF(Table1[[#This Row],[Multiple NCC links]]&lt;&gt;1,IF(Table1[[#This Row],[Beyond compliance]]=1,1,""),"")</f>
        <v/>
      </c>
      <c r="DS775" s="169" t="str">
        <f>IF(SUM(Table1[[#This Row],[Design]:[Beyond compliance]])&gt;1,1,"")</f>
        <v/>
      </c>
      <c r="DT775" s="169" t="str">
        <f>IF(Table1[[#This Row],[Both Residential &amp; Commercial4]]&lt;&gt;1,IF(Table1[[#This Row],[Residential]]=1,1,""),"")</f>
        <v/>
      </c>
      <c r="DU775" s="169" t="str">
        <f>IF(Table1[[#This Row],[Both Residential &amp; Commercial4]]&lt;&gt;1,IF(Table1[[#This Row],[Commercial]]=1,1,""),"")</f>
        <v/>
      </c>
      <c r="DV775" s="169" t="str">
        <f>Table1[[#This Row],[Residential &amp; Commercial]]</f>
        <v/>
      </c>
      <c r="DW775" s="169"/>
    </row>
    <row r="776" spans="1:127" s="49" customFormat="1" ht="20.25" thickTop="1" thickBot="1" x14ac:dyDescent="0.35">
      <c r="A776" s="97"/>
      <c r="B776" s="97"/>
      <c r="C776" s="88"/>
      <c r="D776" s="88"/>
      <c r="E776" s="176"/>
      <c r="F776" s="176"/>
      <c r="G776" s="176"/>
      <c r="H776" s="176"/>
      <c r="I776" s="90" t="str">
        <f>IF(AND(Table1[[#This Row],[General]]=1,Table1[[#This Row],[Beginner]]=1,Table1[[#This Row],[Intermediate]]=1,Table1[[#This Row],[Advanced]]=1),1,"")</f>
        <v/>
      </c>
      <c r="J776" s="90" t="str">
        <f>CONCATENATE(IF(Table1[[#This Row],[General]]=1,"General, ",""), IF(Table1[[#This Row],[Beginner]]=1,"Beginner, ",""),IF(Table1[[#This Row],[Intermediate]]=1,"Intermediate, ",""), IF(Table1[[#This Row],[Advanced]]=1,"Advanced",""))</f>
        <v/>
      </c>
      <c r="K776" s="91"/>
      <c r="L776" s="179"/>
      <c r="M776" s="91"/>
      <c r="N776" s="91"/>
      <c r="O776" s="159"/>
      <c r="P776" s="91"/>
      <c r="Q776" s="91"/>
      <c r="R776" s="91"/>
      <c r="S77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76" s="102"/>
      <c r="U776" s="102"/>
      <c r="V776" s="240"/>
      <c r="W776" s="240"/>
      <c r="X776" s="102"/>
      <c r="Y776" s="102"/>
      <c r="Z776" s="102"/>
      <c r="AA776" s="102"/>
      <c r="AB776" s="102"/>
      <c r="AC776" s="102"/>
      <c r="AD776" s="102"/>
      <c r="AE776" s="102"/>
      <c r="AF776" s="102"/>
      <c r="AG77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76" s="103"/>
      <c r="AI776" s="103"/>
      <c r="AJ776" s="103"/>
      <c r="AK776" s="74" t="str">
        <f>CONCATENATE(IF(Table1[[#This Row],[Digital]]=1,"Digital, ",""),IF(Table1[[#This Row],[Face to Face]]=1,"Face to face, ",""),IF(Table1[[#This Row],[Blended]]=1,"Blended",""))</f>
        <v/>
      </c>
      <c r="AL776" s="99"/>
      <c r="AM776" s="104"/>
      <c r="AN776" s="130"/>
      <c r="AO776" s="94"/>
      <c r="AP776" s="182"/>
      <c r="AQ776" s="94"/>
      <c r="AR776" s="94"/>
      <c r="AS776" s="94"/>
      <c r="AT776" s="94"/>
      <c r="AU776" s="94"/>
      <c r="AV776" s="182"/>
      <c r="AW776" s="182"/>
      <c r="AX776" s="182"/>
      <c r="AY776" s="94"/>
      <c r="AZ77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7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76" s="95"/>
      <c r="BC776" s="95"/>
      <c r="BD776" s="90" t="str">
        <f>IF(AND(Table1[[#This Row],[Residential]]=1,Table1[[#This Row],[Commercial]]=1),1,"")</f>
        <v/>
      </c>
      <c r="BE776" s="90" t="str">
        <f>CONCATENATE(IF(Table1[[#This Row],[Residential]]=1,"Residential, ",""),IF(Table1[[#This Row],[Commercial]]=1,"Commercial",""))</f>
        <v/>
      </c>
      <c r="BF776" s="94"/>
      <c r="BG776" s="94"/>
      <c r="BH776" s="94"/>
      <c r="BI776" s="94"/>
      <c r="BJ776" s="94"/>
      <c r="BK776" s="94"/>
      <c r="BL776" s="94"/>
      <c r="BM776" s="182"/>
      <c r="BN776" s="94"/>
      <c r="BO77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76" s="178"/>
      <c r="BQ776" s="120"/>
      <c r="BR776" s="132"/>
      <c r="BS776" s="120"/>
      <c r="BT776" s="175"/>
      <c r="BU776" s="175"/>
      <c r="BV776" s="175"/>
      <c r="BW776" s="121"/>
      <c r="BX776" s="121"/>
      <c r="BY776" s="121"/>
      <c r="BZ776" s="227"/>
      <c r="CA77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76" s="48">
        <f>COUNTIF(Table1[[#This Row],[Validity]:[Alignment with NCC (Yes=1,No=0)]],"N/A")</f>
        <v>0</v>
      </c>
      <c r="CC776" s="48">
        <f>IF(ISERROR(Table1[[#This Row],[Total Quality Score (out of 10)]]/(4-Table1[[#This Row],[N/A Count]])),0,Table1[[#This Row],[Total Quality Score (out of 10)]]/(4-Table1[[#This Row],[N/A Count]]))</f>
        <v>0</v>
      </c>
      <c r="CD776" s="106"/>
      <c r="CE776" s="106"/>
      <c r="CF776" s="172" t="str">
        <f>IF(SUM(Table1[[#This Row],[Multiple]:[Level (all)62]])&lt;1,IF(Table1[[#This Row],[General]]=1,1,""),"")</f>
        <v/>
      </c>
      <c r="CG776" s="172" t="str">
        <f>IF(SUM(Table1[[#This Row],[Multiple]:[Level (all)62]])&lt;1,IF(Table1[[#This Row],[Beginner]]=1,1,""),"")</f>
        <v/>
      </c>
      <c r="CH776" s="171" t="str">
        <f>IF(SUM(Table1[[#This Row],[Multiple]:[Level (all)62]])&lt;1,IF(Table1[[#This Row],[Intermediate]]=1,1,""),"")</f>
        <v/>
      </c>
      <c r="CI776" s="171" t="str">
        <f>IF(SUM(Table1[[#This Row],[Multiple]:[Level (all)62]])&lt;1,IF(Table1[[#This Row],[Advanced]]=1,1,""),"")</f>
        <v/>
      </c>
      <c r="CJ776" s="171" t="str">
        <f>IF(AND(SUM(Table1[[#This Row],[General]:[Advanced]])&lt;4,SUM(Table1[[#This Row],[General]:[Advanced]])&gt;1),1,"")</f>
        <v/>
      </c>
      <c r="CK776" s="171" t="str">
        <f>Table1[[#This Row],[Level (all)]]</f>
        <v/>
      </c>
      <c r="CL776" s="171" t="str">
        <f>IF(Table1[[#This Row],[Multiple audience]]&lt;&gt;1,IF(Table1[[#This Row],[General Audience]]=1,1,""),"")</f>
        <v/>
      </c>
      <c r="CM776" s="171" t="str">
        <f>IF(Table1[[#This Row],[Multiple audience]]&lt;&gt;1,IF(Table1[[#This Row],[Planners / Designers ]]=1,1,""),"")</f>
        <v/>
      </c>
      <c r="CN776" s="171" t="str">
        <f>IF(Table1[[#This Row],[Multiple audience]]&lt;&gt;1,IF(Table1[[#This Row],[Regulatory Assessors]]=1,1,""),"")</f>
        <v/>
      </c>
      <c r="CO776" s="171" t="str">
        <f>IF(Table1[[#This Row],[Multiple audience]]&lt;&gt;1,IF(Table1[[#This Row],[Builders / Management]]=1,1,""),"")</f>
        <v/>
      </c>
      <c r="CP776" s="171" t="str">
        <f>IF(Table1[[#This Row],[Multiple audience]]&lt;&gt;1,IF(Table1[[#This Row],[Energy / Sus Assessors]]=1,1,""),"")</f>
        <v/>
      </c>
      <c r="CQ776" s="171" t="str">
        <f>IF(Table1[[#This Row],[Multiple audience]]&lt;&gt;1,IF(Table1[[#This Row],[Semi-skilled]]=1,1,""),"")</f>
        <v/>
      </c>
      <c r="CR776" s="171" t="str">
        <f>IF(Table1[[#This Row],[Multiple audience]]&lt;&gt;1,IF(Table1[[#This Row],[Trades]]=1,1,""),"")</f>
        <v/>
      </c>
      <c r="CS776" s="171" t="str">
        <f>IF(Table1[[#This Row],[Multiple audience]]&lt;&gt;1,IF(Table1[[#This Row],[Other]]=1,1,""),"")</f>
        <v/>
      </c>
      <c r="CT776" s="171" t="str">
        <f>IF(SUM(Table1[[#This Row],[General Audience]:[Other]])&gt;1,1,"")</f>
        <v/>
      </c>
      <c r="CU776" s="171" t="str">
        <f>IF(Table1[[#This Row],[Various  ]]&lt;&gt;1,IF(Table1[[#This Row],[Calculator / Software]]=1,1,""),"")</f>
        <v/>
      </c>
      <c r="CV776" s="171" t="str">
        <f>IF(Table1[[#This Row],[Various  ]]&lt;&gt;1,IF(Table1[[#This Row],[Information  ]]=1,1,""),"")</f>
        <v/>
      </c>
      <c r="CW776" s="171" t="str">
        <f>IF(Table1[[#This Row],[Various  ]]&lt;&gt;1,IF(Table1[[#This Row],[Interactive Tool]]=1,1,""),"")</f>
        <v/>
      </c>
      <c r="CX776" s="171" t="str">
        <f>IF(Table1[[#This Row],[Various  ]]&lt;&gt;1,IF(Table1[[#This Row],[Technical Specifications]]=1,1,""),"")</f>
        <v/>
      </c>
      <c r="CY776" s="171" t="str">
        <f>IF(Table1[[#This Row],[Various  ]]&lt;&gt;1,IF(Table1[[#This Row],[Training Resources]]=1,1,""),"")</f>
        <v/>
      </c>
      <c r="CZ776" s="171" t="str">
        <f>IF(Table1[[#This Row],[Various  ]]&lt;&gt;1,IF(Table1[[#This Row],[Toolbox]]=1,1,""),"")</f>
        <v/>
      </c>
      <c r="DA776" s="169" t="str">
        <f>IF(Table1[[#This Row],[Various  ]]&lt;&gt;1,IF(Table1[[#This Row],[Video]]=1,1,""),"")</f>
        <v/>
      </c>
      <c r="DB776" s="169" t="str">
        <f>IF(Table1[[#This Row],[Various  ]]&lt;&gt;1,IF(Table1[[#This Row],[Case study]]=1,1,""),"")</f>
        <v/>
      </c>
      <c r="DC776" s="169" t="str">
        <f>IF(Table1[[#This Row],[Various  ]]&lt;&gt;1,IF(Table1[[#This Row],[Other   ]]=1,1,""),"")</f>
        <v/>
      </c>
      <c r="DD776" s="169" t="str">
        <f>IF(Table1[[#This Row],[Various  ]]&lt;&gt;1,IF(Table1[[#This Row],[Standards]]=1,1,""),"")</f>
        <v/>
      </c>
      <c r="DE776" s="169" t="str">
        <f>IF(Table1[[#This Row],[Various]]=1,1,IF(SUM(Table1[[#This Row],[Calculator / Software]:[Standards]])&gt;1,1,""))</f>
        <v/>
      </c>
      <c r="DF776" s="169" t="str">
        <f>IF(Table1[[#This Row],[Multiple NCC links]]&lt;&gt;1,IF(Table1[[#This Row],[Design]]=1,1,""),"")</f>
        <v/>
      </c>
      <c r="DG776" s="169" t="str">
        <f>IF(Table1[[#This Row],[Multiple NCC links]]&lt;&gt;1,IF(Table1[[#This Row],[Assessment / Verification]]=1,1,""),"")</f>
        <v/>
      </c>
      <c r="DH776" s="169" t="str">
        <f>IF(Table1[[#This Row],[Multiple NCC links]]&lt;&gt;1,IF(Table1[[#This Row],[Climate Specific ]]=1,1,""),"")</f>
        <v/>
      </c>
      <c r="DI776" s="169" t="str">
        <f>IF(Table1[[#This Row],[Multiple NCC links]]&lt;&gt;1,IF(Table1[[#This Row],[Alterations / Additions]]=1,1,""),"")</f>
        <v/>
      </c>
      <c r="DJ776" s="169" t="str">
        <f>IF(Table1[[#This Row],[Multiple NCC links]]&lt;&gt;1,IF(Table1[[#This Row],[Glazing]]=1,1,""),"")</f>
        <v/>
      </c>
      <c r="DK776" s="169" t="str">
        <f>IF(Table1[[#This Row],[Multiple NCC links]]&lt;&gt;1,IF(Table1[[#This Row],[Building Fabric / Thermal / Sealing]]=1,1,""),"")</f>
        <v/>
      </c>
      <c r="DL776" s="169" t="str">
        <f>IF(Table1[[#This Row],[Multiple NCC links]]&lt;&gt;1,IF(Table1[[#This Row],[Lighting]]=1,1,""),"")</f>
        <v/>
      </c>
      <c r="DM776" s="169" t="str">
        <f>IF(Table1[[#This Row],[Multiple NCC links]]&lt;&gt;1,IF(Table1[[#This Row],[HVAC]]=1,1,""),"")</f>
        <v/>
      </c>
      <c r="DN776" s="169" t="str">
        <f>IF(Table1[[#This Row],[Multiple NCC links]]&lt;&gt;1,IF(Table1[[#This Row],[Services]]=1,1,""),"")</f>
        <v/>
      </c>
      <c r="DO776" s="169" t="str">
        <f>IF(Table1[[#This Row],[Multiple NCC links]]&lt;&gt;1,IF(Table1[[#This Row],[Maintenance &amp; Monitoring]]=1,1,""),"")</f>
        <v/>
      </c>
      <c r="DP776" s="169" t="str">
        <f>IF(Table1[[#This Row],[Multiple NCC links]]&lt;&gt;1,IF(Table1[[#This Row],[Hand over / Operations]]=1,1,""),"")</f>
        <v/>
      </c>
      <c r="DQ776" s="169" t="str">
        <f>IF(Table1[[#This Row],[Multiple NCC links]]&lt;&gt;1,IF(Table1[[#This Row],[As built assessment]]=1,1,""),"")</f>
        <v/>
      </c>
      <c r="DR776" s="169" t="str">
        <f>IF(Table1[[#This Row],[Multiple NCC links]]&lt;&gt;1,IF(Table1[[#This Row],[Beyond compliance]]=1,1,""),"")</f>
        <v/>
      </c>
      <c r="DS776" s="169" t="str">
        <f>IF(SUM(Table1[[#This Row],[Design]:[Beyond compliance]])&gt;1,1,"")</f>
        <v/>
      </c>
      <c r="DT776" s="169" t="str">
        <f>IF(Table1[[#This Row],[Both Residential &amp; Commercial4]]&lt;&gt;1,IF(Table1[[#This Row],[Residential]]=1,1,""),"")</f>
        <v/>
      </c>
      <c r="DU776" s="169" t="str">
        <f>IF(Table1[[#This Row],[Both Residential &amp; Commercial4]]&lt;&gt;1,IF(Table1[[#This Row],[Commercial]]=1,1,""),"")</f>
        <v/>
      </c>
      <c r="DV776" s="169" t="str">
        <f>Table1[[#This Row],[Residential &amp; Commercial]]</f>
        <v/>
      </c>
      <c r="DW776" s="169"/>
    </row>
    <row r="777" spans="1:127" s="49" customFormat="1" ht="20.25" thickTop="1" thickBot="1" x14ac:dyDescent="0.35">
      <c r="A777" s="97"/>
      <c r="B777" s="97"/>
      <c r="C777" s="88"/>
      <c r="D777" s="88"/>
      <c r="E777" s="176"/>
      <c r="F777" s="176"/>
      <c r="G777" s="176"/>
      <c r="H777" s="176"/>
      <c r="I777" s="90" t="str">
        <f>IF(AND(Table1[[#This Row],[General]]=1,Table1[[#This Row],[Beginner]]=1,Table1[[#This Row],[Intermediate]]=1,Table1[[#This Row],[Advanced]]=1),1,"")</f>
        <v/>
      </c>
      <c r="J777" s="90" t="str">
        <f>CONCATENATE(IF(Table1[[#This Row],[General]]=1,"General, ",""), IF(Table1[[#This Row],[Beginner]]=1,"Beginner, ",""),IF(Table1[[#This Row],[Intermediate]]=1,"Intermediate, ",""), IF(Table1[[#This Row],[Advanced]]=1,"Advanced",""))</f>
        <v/>
      </c>
      <c r="K777" s="91"/>
      <c r="L777" s="179"/>
      <c r="M777" s="91"/>
      <c r="N777" s="91"/>
      <c r="O777" s="159"/>
      <c r="P777" s="91"/>
      <c r="Q777" s="91"/>
      <c r="R777" s="91"/>
      <c r="S77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77" s="102"/>
      <c r="U777" s="102"/>
      <c r="V777" s="240"/>
      <c r="W777" s="240"/>
      <c r="X777" s="102"/>
      <c r="Y777" s="102"/>
      <c r="Z777" s="102"/>
      <c r="AA777" s="102"/>
      <c r="AB777" s="102"/>
      <c r="AC777" s="102"/>
      <c r="AD777" s="102"/>
      <c r="AE777" s="102"/>
      <c r="AF777" s="102"/>
      <c r="AG77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77" s="103"/>
      <c r="AI777" s="103"/>
      <c r="AJ777" s="103"/>
      <c r="AK777" s="74" t="str">
        <f>CONCATENATE(IF(Table1[[#This Row],[Digital]]=1,"Digital, ",""),IF(Table1[[#This Row],[Face to Face]]=1,"Face to face, ",""),IF(Table1[[#This Row],[Blended]]=1,"Blended",""))</f>
        <v/>
      </c>
      <c r="AL777" s="99"/>
      <c r="AM777" s="104"/>
      <c r="AN777" s="130"/>
      <c r="AO777" s="94"/>
      <c r="AP777" s="182"/>
      <c r="AQ777" s="94"/>
      <c r="AR777" s="94"/>
      <c r="AS777" s="94"/>
      <c r="AT777" s="94"/>
      <c r="AU777" s="94"/>
      <c r="AV777" s="182"/>
      <c r="AW777" s="182"/>
      <c r="AX777" s="182"/>
      <c r="AY777" s="94"/>
      <c r="AZ77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7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77" s="95"/>
      <c r="BC777" s="95"/>
      <c r="BD777" s="90" t="str">
        <f>IF(AND(Table1[[#This Row],[Residential]]=1,Table1[[#This Row],[Commercial]]=1),1,"")</f>
        <v/>
      </c>
      <c r="BE777" s="90" t="str">
        <f>CONCATENATE(IF(Table1[[#This Row],[Residential]]=1,"Residential, ",""),IF(Table1[[#This Row],[Commercial]]=1,"Commercial",""))</f>
        <v/>
      </c>
      <c r="BF777" s="94"/>
      <c r="BG777" s="94"/>
      <c r="BH777" s="94"/>
      <c r="BI777" s="94"/>
      <c r="BJ777" s="94"/>
      <c r="BK777" s="94"/>
      <c r="BL777" s="94"/>
      <c r="BM777" s="182"/>
      <c r="BN777" s="94"/>
      <c r="BO77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77" s="178"/>
      <c r="BQ777" s="120"/>
      <c r="BR777" s="132"/>
      <c r="BS777" s="120"/>
      <c r="BT777" s="175"/>
      <c r="BU777" s="175"/>
      <c r="BV777" s="175"/>
      <c r="BW777" s="121"/>
      <c r="BX777" s="121"/>
      <c r="BY777" s="121"/>
      <c r="BZ777" s="227"/>
      <c r="CA77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77" s="48">
        <f>COUNTIF(Table1[[#This Row],[Validity]:[Alignment with NCC (Yes=1,No=0)]],"N/A")</f>
        <v>0</v>
      </c>
      <c r="CC777" s="48">
        <f>IF(ISERROR(Table1[[#This Row],[Total Quality Score (out of 10)]]/(4-Table1[[#This Row],[N/A Count]])),0,Table1[[#This Row],[Total Quality Score (out of 10)]]/(4-Table1[[#This Row],[N/A Count]]))</f>
        <v>0</v>
      </c>
      <c r="CD777" s="106"/>
      <c r="CE777" s="106"/>
      <c r="CF777" s="172" t="str">
        <f>IF(SUM(Table1[[#This Row],[Multiple]:[Level (all)62]])&lt;1,IF(Table1[[#This Row],[General]]=1,1,""),"")</f>
        <v/>
      </c>
      <c r="CG777" s="172" t="str">
        <f>IF(SUM(Table1[[#This Row],[Multiple]:[Level (all)62]])&lt;1,IF(Table1[[#This Row],[Beginner]]=1,1,""),"")</f>
        <v/>
      </c>
      <c r="CH777" s="171" t="str">
        <f>IF(SUM(Table1[[#This Row],[Multiple]:[Level (all)62]])&lt;1,IF(Table1[[#This Row],[Intermediate]]=1,1,""),"")</f>
        <v/>
      </c>
      <c r="CI777" s="171" t="str">
        <f>IF(SUM(Table1[[#This Row],[Multiple]:[Level (all)62]])&lt;1,IF(Table1[[#This Row],[Advanced]]=1,1,""),"")</f>
        <v/>
      </c>
      <c r="CJ777" s="171" t="str">
        <f>IF(AND(SUM(Table1[[#This Row],[General]:[Advanced]])&lt;4,SUM(Table1[[#This Row],[General]:[Advanced]])&gt;1),1,"")</f>
        <v/>
      </c>
      <c r="CK777" s="171" t="str">
        <f>Table1[[#This Row],[Level (all)]]</f>
        <v/>
      </c>
      <c r="CL777" s="171" t="str">
        <f>IF(Table1[[#This Row],[Multiple audience]]&lt;&gt;1,IF(Table1[[#This Row],[General Audience]]=1,1,""),"")</f>
        <v/>
      </c>
      <c r="CM777" s="171" t="str">
        <f>IF(Table1[[#This Row],[Multiple audience]]&lt;&gt;1,IF(Table1[[#This Row],[Planners / Designers ]]=1,1,""),"")</f>
        <v/>
      </c>
      <c r="CN777" s="171" t="str">
        <f>IF(Table1[[#This Row],[Multiple audience]]&lt;&gt;1,IF(Table1[[#This Row],[Regulatory Assessors]]=1,1,""),"")</f>
        <v/>
      </c>
      <c r="CO777" s="171" t="str">
        <f>IF(Table1[[#This Row],[Multiple audience]]&lt;&gt;1,IF(Table1[[#This Row],[Builders / Management]]=1,1,""),"")</f>
        <v/>
      </c>
      <c r="CP777" s="171" t="str">
        <f>IF(Table1[[#This Row],[Multiple audience]]&lt;&gt;1,IF(Table1[[#This Row],[Energy / Sus Assessors]]=1,1,""),"")</f>
        <v/>
      </c>
      <c r="CQ777" s="171" t="str">
        <f>IF(Table1[[#This Row],[Multiple audience]]&lt;&gt;1,IF(Table1[[#This Row],[Semi-skilled]]=1,1,""),"")</f>
        <v/>
      </c>
      <c r="CR777" s="171" t="str">
        <f>IF(Table1[[#This Row],[Multiple audience]]&lt;&gt;1,IF(Table1[[#This Row],[Trades]]=1,1,""),"")</f>
        <v/>
      </c>
      <c r="CS777" s="171" t="str">
        <f>IF(Table1[[#This Row],[Multiple audience]]&lt;&gt;1,IF(Table1[[#This Row],[Other]]=1,1,""),"")</f>
        <v/>
      </c>
      <c r="CT777" s="171" t="str">
        <f>IF(SUM(Table1[[#This Row],[General Audience]:[Other]])&gt;1,1,"")</f>
        <v/>
      </c>
      <c r="CU777" s="171" t="str">
        <f>IF(Table1[[#This Row],[Various  ]]&lt;&gt;1,IF(Table1[[#This Row],[Calculator / Software]]=1,1,""),"")</f>
        <v/>
      </c>
      <c r="CV777" s="171" t="str">
        <f>IF(Table1[[#This Row],[Various  ]]&lt;&gt;1,IF(Table1[[#This Row],[Information  ]]=1,1,""),"")</f>
        <v/>
      </c>
      <c r="CW777" s="171" t="str">
        <f>IF(Table1[[#This Row],[Various  ]]&lt;&gt;1,IF(Table1[[#This Row],[Interactive Tool]]=1,1,""),"")</f>
        <v/>
      </c>
      <c r="CX777" s="171" t="str">
        <f>IF(Table1[[#This Row],[Various  ]]&lt;&gt;1,IF(Table1[[#This Row],[Technical Specifications]]=1,1,""),"")</f>
        <v/>
      </c>
      <c r="CY777" s="171" t="str">
        <f>IF(Table1[[#This Row],[Various  ]]&lt;&gt;1,IF(Table1[[#This Row],[Training Resources]]=1,1,""),"")</f>
        <v/>
      </c>
      <c r="CZ777" s="171" t="str">
        <f>IF(Table1[[#This Row],[Various  ]]&lt;&gt;1,IF(Table1[[#This Row],[Toolbox]]=1,1,""),"")</f>
        <v/>
      </c>
      <c r="DA777" s="169" t="str">
        <f>IF(Table1[[#This Row],[Various  ]]&lt;&gt;1,IF(Table1[[#This Row],[Video]]=1,1,""),"")</f>
        <v/>
      </c>
      <c r="DB777" s="169" t="str">
        <f>IF(Table1[[#This Row],[Various  ]]&lt;&gt;1,IF(Table1[[#This Row],[Case study]]=1,1,""),"")</f>
        <v/>
      </c>
      <c r="DC777" s="169" t="str">
        <f>IF(Table1[[#This Row],[Various  ]]&lt;&gt;1,IF(Table1[[#This Row],[Other   ]]=1,1,""),"")</f>
        <v/>
      </c>
      <c r="DD777" s="169" t="str">
        <f>IF(Table1[[#This Row],[Various  ]]&lt;&gt;1,IF(Table1[[#This Row],[Standards]]=1,1,""),"")</f>
        <v/>
      </c>
      <c r="DE777" s="169" t="str">
        <f>IF(Table1[[#This Row],[Various]]=1,1,IF(SUM(Table1[[#This Row],[Calculator / Software]:[Standards]])&gt;1,1,""))</f>
        <v/>
      </c>
      <c r="DF777" s="169" t="str">
        <f>IF(Table1[[#This Row],[Multiple NCC links]]&lt;&gt;1,IF(Table1[[#This Row],[Design]]=1,1,""),"")</f>
        <v/>
      </c>
      <c r="DG777" s="169" t="str">
        <f>IF(Table1[[#This Row],[Multiple NCC links]]&lt;&gt;1,IF(Table1[[#This Row],[Assessment / Verification]]=1,1,""),"")</f>
        <v/>
      </c>
      <c r="DH777" s="169" t="str">
        <f>IF(Table1[[#This Row],[Multiple NCC links]]&lt;&gt;1,IF(Table1[[#This Row],[Climate Specific ]]=1,1,""),"")</f>
        <v/>
      </c>
      <c r="DI777" s="169" t="str">
        <f>IF(Table1[[#This Row],[Multiple NCC links]]&lt;&gt;1,IF(Table1[[#This Row],[Alterations / Additions]]=1,1,""),"")</f>
        <v/>
      </c>
      <c r="DJ777" s="169" t="str">
        <f>IF(Table1[[#This Row],[Multiple NCC links]]&lt;&gt;1,IF(Table1[[#This Row],[Glazing]]=1,1,""),"")</f>
        <v/>
      </c>
      <c r="DK777" s="169" t="str">
        <f>IF(Table1[[#This Row],[Multiple NCC links]]&lt;&gt;1,IF(Table1[[#This Row],[Building Fabric / Thermal / Sealing]]=1,1,""),"")</f>
        <v/>
      </c>
      <c r="DL777" s="169" t="str">
        <f>IF(Table1[[#This Row],[Multiple NCC links]]&lt;&gt;1,IF(Table1[[#This Row],[Lighting]]=1,1,""),"")</f>
        <v/>
      </c>
      <c r="DM777" s="169" t="str">
        <f>IF(Table1[[#This Row],[Multiple NCC links]]&lt;&gt;1,IF(Table1[[#This Row],[HVAC]]=1,1,""),"")</f>
        <v/>
      </c>
      <c r="DN777" s="169" t="str">
        <f>IF(Table1[[#This Row],[Multiple NCC links]]&lt;&gt;1,IF(Table1[[#This Row],[Services]]=1,1,""),"")</f>
        <v/>
      </c>
      <c r="DO777" s="169" t="str">
        <f>IF(Table1[[#This Row],[Multiple NCC links]]&lt;&gt;1,IF(Table1[[#This Row],[Maintenance &amp; Monitoring]]=1,1,""),"")</f>
        <v/>
      </c>
      <c r="DP777" s="169" t="str">
        <f>IF(Table1[[#This Row],[Multiple NCC links]]&lt;&gt;1,IF(Table1[[#This Row],[Hand over / Operations]]=1,1,""),"")</f>
        <v/>
      </c>
      <c r="DQ777" s="169" t="str">
        <f>IF(Table1[[#This Row],[Multiple NCC links]]&lt;&gt;1,IF(Table1[[#This Row],[As built assessment]]=1,1,""),"")</f>
        <v/>
      </c>
      <c r="DR777" s="169" t="str">
        <f>IF(Table1[[#This Row],[Multiple NCC links]]&lt;&gt;1,IF(Table1[[#This Row],[Beyond compliance]]=1,1,""),"")</f>
        <v/>
      </c>
      <c r="DS777" s="169" t="str">
        <f>IF(SUM(Table1[[#This Row],[Design]:[Beyond compliance]])&gt;1,1,"")</f>
        <v/>
      </c>
      <c r="DT777" s="169" t="str">
        <f>IF(Table1[[#This Row],[Both Residential &amp; Commercial4]]&lt;&gt;1,IF(Table1[[#This Row],[Residential]]=1,1,""),"")</f>
        <v/>
      </c>
      <c r="DU777" s="169" t="str">
        <f>IF(Table1[[#This Row],[Both Residential &amp; Commercial4]]&lt;&gt;1,IF(Table1[[#This Row],[Commercial]]=1,1,""),"")</f>
        <v/>
      </c>
      <c r="DV777" s="169" t="str">
        <f>Table1[[#This Row],[Residential &amp; Commercial]]</f>
        <v/>
      </c>
      <c r="DW777" s="169"/>
    </row>
    <row r="778" spans="1:127" s="49" customFormat="1" ht="20.25" thickTop="1" thickBot="1" x14ac:dyDescent="0.35">
      <c r="A778" s="97"/>
      <c r="B778" s="97"/>
      <c r="C778" s="88"/>
      <c r="D778" s="88"/>
      <c r="E778" s="176"/>
      <c r="F778" s="176"/>
      <c r="G778" s="176"/>
      <c r="H778" s="176"/>
      <c r="I778" s="90" t="str">
        <f>IF(AND(Table1[[#This Row],[General]]=1,Table1[[#This Row],[Beginner]]=1,Table1[[#This Row],[Intermediate]]=1,Table1[[#This Row],[Advanced]]=1),1,"")</f>
        <v/>
      </c>
      <c r="J778" s="90" t="str">
        <f>CONCATENATE(IF(Table1[[#This Row],[General]]=1,"General, ",""), IF(Table1[[#This Row],[Beginner]]=1,"Beginner, ",""),IF(Table1[[#This Row],[Intermediate]]=1,"Intermediate, ",""), IF(Table1[[#This Row],[Advanced]]=1,"Advanced",""))</f>
        <v/>
      </c>
      <c r="K778" s="91"/>
      <c r="L778" s="179"/>
      <c r="M778" s="91"/>
      <c r="N778" s="91"/>
      <c r="O778" s="159"/>
      <c r="P778" s="91"/>
      <c r="Q778" s="91"/>
      <c r="R778" s="91"/>
      <c r="S77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78" s="102"/>
      <c r="U778" s="102"/>
      <c r="V778" s="240"/>
      <c r="W778" s="240"/>
      <c r="X778" s="102"/>
      <c r="Y778" s="102"/>
      <c r="Z778" s="102"/>
      <c r="AA778" s="102"/>
      <c r="AB778" s="102"/>
      <c r="AC778" s="102"/>
      <c r="AD778" s="102"/>
      <c r="AE778" s="102"/>
      <c r="AF778" s="102"/>
      <c r="AG77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78" s="103"/>
      <c r="AI778" s="103"/>
      <c r="AJ778" s="103"/>
      <c r="AK778" s="74" t="str">
        <f>CONCATENATE(IF(Table1[[#This Row],[Digital]]=1,"Digital, ",""),IF(Table1[[#This Row],[Face to Face]]=1,"Face to face, ",""),IF(Table1[[#This Row],[Blended]]=1,"Blended",""))</f>
        <v/>
      </c>
      <c r="AL778" s="99"/>
      <c r="AM778" s="104"/>
      <c r="AN778" s="130"/>
      <c r="AO778" s="94"/>
      <c r="AP778" s="182"/>
      <c r="AQ778" s="94"/>
      <c r="AR778" s="94"/>
      <c r="AS778" s="94"/>
      <c r="AT778" s="94"/>
      <c r="AU778" s="94"/>
      <c r="AV778" s="182"/>
      <c r="AW778" s="182"/>
      <c r="AX778" s="182"/>
      <c r="AY778" s="94"/>
      <c r="AZ77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7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78" s="95"/>
      <c r="BC778" s="95"/>
      <c r="BD778" s="90" t="str">
        <f>IF(AND(Table1[[#This Row],[Residential]]=1,Table1[[#This Row],[Commercial]]=1),1,"")</f>
        <v/>
      </c>
      <c r="BE778" s="90" t="str">
        <f>CONCATENATE(IF(Table1[[#This Row],[Residential]]=1,"Residential, ",""),IF(Table1[[#This Row],[Commercial]]=1,"Commercial",""))</f>
        <v/>
      </c>
      <c r="BF778" s="94"/>
      <c r="BG778" s="94"/>
      <c r="BH778" s="94"/>
      <c r="BI778" s="94"/>
      <c r="BJ778" s="94"/>
      <c r="BK778" s="94"/>
      <c r="BL778" s="94"/>
      <c r="BM778" s="182"/>
      <c r="BN778" s="94"/>
      <c r="BO77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78" s="178"/>
      <c r="BQ778" s="120"/>
      <c r="BR778" s="132"/>
      <c r="BS778" s="120"/>
      <c r="BT778" s="175"/>
      <c r="BU778" s="175"/>
      <c r="BV778" s="175"/>
      <c r="BW778" s="121"/>
      <c r="BX778" s="121"/>
      <c r="BY778" s="121"/>
      <c r="BZ778" s="227"/>
      <c r="CA77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78" s="48">
        <f>COUNTIF(Table1[[#This Row],[Validity]:[Alignment with NCC (Yes=1,No=0)]],"N/A")</f>
        <v>0</v>
      </c>
      <c r="CC778" s="48">
        <f>IF(ISERROR(Table1[[#This Row],[Total Quality Score (out of 10)]]/(4-Table1[[#This Row],[N/A Count]])),0,Table1[[#This Row],[Total Quality Score (out of 10)]]/(4-Table1[[#This Row],[N/A Count]]))</f>
        <v>0</v>
      </c>
      <c r="CD778" s="106"/>
      <c r="CE778" s="106"/>
      <c r="CF778" s="172" t="str">
        <f>IF(SUM(Table1[[#This Row],[Multiple]:[Level (all)62]])&lt;1,IF(Table1[[#This Row],[General]]=1,1,""),"")</f>
        <v/>
      </c>
      <c r="CG778" s="172" t="str">
        <f>IF(SUM(Table1[[#This Row],[Multiple]:[Level (all)62]])&lt;1,IF(Table1[[#This Row],[Beginner]]=1,1,""),"")</f>
        <v/>
      </c>
      <c r="CH778" s="171" t="str">
        <f>IF(SUM(Table1[[#This Row],[Multiple]:[Level (all)62]])&lt;1,IF(Table1[[#This Row],[Intermediate]]=1,1,""),"")</f>
        <v/>
      </c>
      <c r="CI778" s="171" t="str">
        <f>IF(SUM(Table1[[#This Row],[Multiple]:[Level (all)62]])&lt;1,IF(Table1[[#This Row],[Advanced]]=1,1,""),"")</f>
        <v/>
      </c>
      <c r="CJ778" s="171" t="str">
        <f>IF(AND(SUM(Table1[[#This Row],[General]:[Advanced]])&lt;4,SUM(Table1[[#This Row],[General]:[Advanced]])&gt;1),1,"")</f>
        <v/>
      </c>
      <c r="CK778" s="171" t="str">
        <f>Table1[[#This Row],[Level (all)]]</f>
        <v/>
      </c>
      <c r="CL778" s="171" t="str">
        <f>IF(Table1[[#This Row],[Multiple audience]]&lt;&gt;1,IF(Table1[[#This Row],[General Audience]]=1,1,""),"")</f>
        <v/>
      </c>
      <c r="CM778" s="171" t="str">
        <f>IF(Table1[[#This Row],[Multiple audience]]&lt;&gt;1,IF(Table1[[#This Row],[Planners / Designers ]]=1,1,""),"")</f>
        <v/>
      </c>
      <c r="CN778" s="171" t="str">
        <f>IF(Table1[[#This Row],[Multiple audience]]&lt;&gt;1,IF(Table1[[#This Row],[Regulatory Assessors]]=1,1,""),"")</f>
        <v/>
      </c>
      <c r="CO778" s="171" t="str">
        <f>IF(Table1[[#This Row],[Multiple audience]]&lt;&gt;1,IF(Table1[[#This Row],[Builders / Management]]=1,1,""),"")</f>
        <v/>
      </c>
      <c r="CP778" s="171" t="str">
        <f>IF(Table1[[#This Row],[Multiple audience]]&lt;&gt;1,IF(Table1[[#This Row],[Energy / Sus Assessors]]=1,1,""),"")</f>
        <v/>
      </c>
      <c r="CQ778" s="171" t="str">
        <f>IF(Table1[[#This Row],[Multiple audience]]&lt;&gt;1,IF(Table1[[#This Row],[Semi-skilled]]=1,1,""),"")</f>
        <v/>
      </c>
      <c r="CR778" s="171" t="str">
        <f>IF(Table1[[#This Row],[Multiple audience]]&lt;&gt;1,IF(Table1[[#This Row],[Trades]]=1,1,""),"")</f>
        <v/>
      </c>
      <c r="CS778" s="171" t="str">
        <f>IF(Table1[[#This Row],[Multiple audience]]&lt;&gt;1,IF(Table1[[#This Row],[Other]]=1,1,""),"")</f>
        <v/>
      </c>
      <c r="CT778" s="171" t="str">
        <f>IF(SUM(Table1[[#This Row],[General Audience]:[Other]])&gt;1,1,"")</f>
        <v/>
      </c>
      <c r="CU778" s="171" t="str">
        <f>IF(Table1[[#This Row],[Various  ]]&lt;&gt;1,IF(Table1[[#This Row],[Calculator / Software]]=1,1,""),"")</f>
        <v/>
      </c>
      <c r="CV778" s="171" t="str">
        <f>IF(Table1[[#This Row],[Various  ]]&lt;&gt;1,IF(Table1[[#This Row],[Information  ]]=1,1,""),"")</f>
        <v/>
      </c>
      <c r="CW778" s="171" t="str">
        <f>IF(Table1[[#This Row],[Various  ]]&lt;&gt;1,IF(Table1[[#This Row],[Interactive Tool]]=1,1,""),"")</f>
        <v/>
      </c>
      <c r="CX778" s="171" t="str">
        <f>IF(Table1[[#This Row],[Various  ]]&lt;&gt;1,IF(Table1[[#This Row],[Technical Specifications]]=1,1,""),"")</f>
        <v/>
      </c>
      <c r="CY778" s="171" t="str">
        <f>IF(Table1[[#This Row],[Various  ]]&lt;&gt;1,IF(Table1[[#This Row],[Training Resources]]=1,1,""),"")</f>
        <v/>
      </c>
      <c r="CZ778" s="171" t="str">
        <f>IF(Table1[[#This Row],[Various  ]]&lt;&gt;1,IF(Table1[[#This Row],[Toolbox]]=1,1,""),"")</f>
        <v/>
      </c>
      <c r="DA778" s="169" t="str">
        <f>IF(Table1[[#This Row],[Various  ]]&lt;&gt;1,IF(Table1[[#This Row],[Video]]=1,1,""),"")</f>
        <v/>
      </c>
      <c r="DB778" s="169" t="str">
        <f>IF(Table1[[#This Row],[Various  ]]&lt;&gt;1,IF(Table1[[#This Row],[Case study]]=1,1,""),"")</f>
        <v/>
      </c>
      <c r="DC778" s="169" t="str">
        <f>IF(Table1[[#This Row],[Various  ]]&lt;&gt;1,IF(Table1[[#This Row],[Other   ]]=1,1,""),"")</f>
        <v/>
      </c>
      <c r="DD778" s="169" t="str">
        <f>IF(Table1[[#This Row],[Various  ]]&lt;&gt;1,IF(Table1[[#This Row],[Standards]]=1,1,""),"")</f>
        <v/>
      </c>
      <c r="DE778" s="169" t="str">
        <f>IF(Table1[[#This Row],[Various]]=1,1,IF(SUM(Table1[[#This Row],[Calculator / Software]:[Standards]])&gt;1,1,""))</f>
        <v/>
      </c>
      <c r="DF778" s="169" t="str">
        <f>IF(Table1[[#This Row],[Multiple NCC links]]&lt;&gt;1,IF(Table1[[#This Row],[Design]]=1,1,""),"")</f>
        <v/>
      </c>
      <c r="DG778" s="169" t="str">
        <f>IF(Table1[[#This Row],[Multiple NCC links]]&lt;&gt;1,IF(Table1[[#This Row],[Assessment / Verification]]=1,1,""),"")</f>
        <v/>
      </c>
      <c r="DH778" s="169" t="str">
        <f>IF(Table1[[#This Row],[Multiple NCC links]]&lt;&gt;1,IF(Table1[[#This Row],[Climate Specific ]]=1,1,""),"")</f>
        <v/>
      </c>
      <c r="DI778" s="169" t="str">
        <f>IF(Table1[[#This Row],[Multiple NCC links]]&lt;&gt;1,IF(Table1[[#This Row],[Alterations / Additions]]=1,1,""),"")</f>
        <v/>
      </c>
      <c r="DJ778" s="169" t="str">
        <f>IF(Table1[[#This Row],[Multiple NCC links]]&lt;&gt;1,IF(Table1[[#This Row],[Glazing]]=1,1,""),"")</f>
        <v/>
      </c>
      <c r="DK778" s="169" t="str">
        <f>IF(Table1[[#This Row],[Multiple NCC links]]&lt;&gt;1,IF(Table1[[#This Row],[Building Fabric / Thermal / Sealing]]=1,1,""),"")</f>
        <v/>
      </c>
      <c r="DL778" s="169" t="str">
        <f>IF(Table1[[#This Row],[Multiple NCC links]]&lt;&gt;1,IF(Table1[[#This Row],[Lighting]]=1,1,""),"")</f>
        <v/>
      </c>
      <c r="DM778" s="169" t="str">
        <f>IF(Table1[[#This Row],[Multiple NCC links]]&lt;&gt;1,IF(Table1[[#This Row],[HVAC]]=1,1,""),"")</f>
        <v/>
      </c>
      <c r="DN778" s="169" t="str">
        <f>IF(Table1[[#This Row],[Multiple NCC links]]&lt;&gt;1,IF(Table1[[#This Row],[Services]]=1,1,""),"")</f>
        <v/>
      </c>
      <c r="DO778" s="169" t="str">
        <f>IF(Table1[[#This Row],[Multiple NCC links]]&lt;&gt;1,IF(Table1[[#This Row],[Maintenance &amp; Monitoring]]=1,1,""),"")</f>
        <v/>
      </c>
      <c r="DP778" s="169" t="str">
        <f>IF(Table1[[#This Row],[Multiple NCC links]]&lt;&gt;1,IF(Table1[[#This Row],[Hand over / Operations]]=1,1,""),"")</f>
        <v/>
      </c>
      <c r="DQ778" s="169" t="str">
        <f>IF(Table1[[#This Row],[Multiple NCC links]]&lt;&gt;1,IF(Table1[[#This Row],[As built assessment]]=1,1,""),"")</f>
        <v/>
      </c>
      <c r="DR778" s="169" t="str">
        <f>IF(Table1[[#This Row],[Multiple NCC links]]&lt;&gt;1,IF(Table1[[#This Row],[Beyond compliance]]=1,1,""),"")</f>
        <v/>
      </c>
      <c r="DS778" s="169" t="str">
        <f>IF(SUM(Table1[[#This Row],[Design]:[Beyond compliance]])&gt;1,1,"")</f>
        <v/>
      </c>
      <c r="DT778" s="169" t="str">
        <f>IF(Table1[[#This Row],[Both Residential &amp; Commercial4]]&lt;&gt;1,IF(Table1[[#This Row],[Residential]]=1,1,""),"")</f>
        <v/>
      </c>
      <c r="DU778" s="169" t="str">
        <f>IF(Table1[[#This Row],[Both Residential &amp; Commercial4]]&lt;&gt;1,IF(Table1[[#This Row],[Commercial]]=1,1,""),"")</f>
        <v/>
      </c>
      <c r="DV778" s="169" t="str">
        <f>Table1[[#This Row],[Residential &amp; Commercial]]</f>
        <v/>
      </c>
      <c r="DW778" s="169"/>
    </row>
    <row r="779" spans="1:127" s="49" customFormat="1" ht="20.25" thickTop="1" thickBot="1" x14ac:dyDescent="0.35">
      <c r="A779" s="97"/>
      <c r="B779" s="97"/>
      <c r="C779" s="88"/>
      <c r="D779" s="88"/>
      <c r="E779" s="176"/>
      <c r="F779" s="176"/>
      <c r="G779" s="176"/>
      <c r="H779" s="176"/>
      <c r="I779" s="90" t="str">
        <f>IF(AND(Table1[[#This Row],[General]]=1,Table1[[#This Row],[Beginner]]=1,Table1[[#This Row],[Intermediate]]=1,Table1[[#This Row],[Advanced]]=1),1,"")</f>
        <v/>
      </c>
      <c r="J779" s="90" t="str">
        <f>CONCATENATE(IF(Table1[[#This Row],[General]]=1,"General, ",""), IF(Table1[[#This Row],[Beginner]]=1,"Beginner, ",""),IF(Table1[[#This Row],[Intermediate]]=1,"Intermediate, ",""), IF(Table1[[#This Row],[Advanced]]=1,"Advanced",""))</f>
        <v/>
      </c>
      <c r="K779" s="91"/>
      <c r="L779" s="179"/>
      <c r="M779" s="91"/>
      <c r="N779" s="91"/>
      <c r="O779" s="159"/>
      <c r="P779" s="91"/>
      <c r="Q779" s="91"/>
      <c r="R779" s="91"/>
      <c r="S77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79" s="102"/>
      <c r="U779" s="102"/>
      <c r="V779" s="240"/>
      <c r="W779" s="240"/>
      <c r="X779" s="102"/>
      <c r="Y779" s="102"/>
      <c r="Z779" s="102"/>
      <c r="AA779" s="102"/>
      <c r="AB779" s="102"/>
      <c r="AC779" s="102"/>
      <c r="AD779" s="102"/>
      <c r="AE779" s="102"/>
      <c r="AF779" s="102"/>
      <c r="AG77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79" s="103"/>
      <c r="AI779" s="103"/>
      <c r="AJ779" s="103"/>
      <c r="AK779" s="74" t="str">
        <f>CONCATENATE(IF(Table1[[#This Row],[Digital]]=1,"Digital, ",""),IF(Table1[[#This Row],[Face to Face]]=1,"Face to face, ",""),IF(Table1[[#This Row],[Blended]]=1,"Blended",""))</f>
        <v/>
      </c>
      <c r="AL779" s="99"/>
      <c r="AM779" s="104"/>
      <c r="AN779" s="130"/>
      <c r="AO779" s="94"/>
      <c r="AP779" s="182"/>
      <c r="AQ779" s="94"/>
      <c r="AR779" s="94"/>
      <c r="AS779" s="94"/>
      <c r="AT779" s="94"/>
      <c r="AU779" s="94"/>
      <c r="AV779" s="182"/>
      <c r="AW779" s="182"/>
      <c r="AX779" s="182"/>
      <c r="AY779" s="94"/>
      <c r="AZ77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7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79" s="95"/>
      <c r="BC779" s="95"/>
      <c r="BD779" s="90" t="str">
        <f>IF(AND(Table1[[#This Row],[Residential]]=1,Table1[[#This Row],[Commercial]]=1),1,"")</f>
        <v/>
      </c>
      <c r="BE779" s="90" t="str">
        <f>CONCATENATE(IF(Table1[[#This Row],[Residential]]=1,"Residential, ",""),IF(Table1[[#This Row],[Commercial]]=1,"Commercial",""))</f>
        <v/>
      </c>
      <c r="BF779" s="94"/>
      <c r="BG779" s="94"/>
      <c r="BH779" s="94"/>
      <c r="BI779" s="94"/>
      <c r="BJ779" s="94"/>
      <c r="BK779" s="94"/>
      <c r="BL779" s="94"/>
      <c r="BM779" s="182"/>
      <c r="BN779" s="94"/>
      <c r="BO77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79" s="178"/>
      <c r="BQ779" s="120"/>
      <c r="BR779" s="132"/>
      <c r="BS779" s="120"/>
      <c r="BT779" s="175"/>
      <c r="BU779" s="175"/>
      <c r="BV779" s="175"/>
      <c r="BW779" s="121"/>
      <c r="BX779" s="121"/>
      <c r="BY779" s="121"/>
      <c r="BZ779" s="227"/>
      <c r="CA77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79" s="48">
        <f>COUNTIF(Table1[[#This Row],[Validity]:[Alignment with NCC (Yes=1,No=0)]],"N/A")</f>
        <v>0</v>
      </c>
      <c r="CC779" s="48">
        <f>IF(ISERROR(Table1[[#This Row],[Total Quality Score (out of 10)]]/(4-Table1[[#This Row],[N/A Count]])),0,Table1[[#This Row],[Total Quality Score (out of 10)]]/(4-Table1[[#This Row],[N/A Count]]))</f>
        <v>0</v>
      </c>
      <c r="CD779" s="106"/>
      <c r="CE779" s="106"/>
      <c r="CF779" s="172" t="str">
        <f>IF(SUM(Table1[[#This Row],[Multiple]:[Level (all)62]])&lt;1,IF(Table1[[#This Row],[General]]=1,1,""),"")</f>
        <v/>
      </c>
      <c r="CG779" s="172" t="str">
        <f>IF(SUM(Table1[[#This Row],[Multiple]:[Level (all)62]])&lt;1,IF(Table1[[#This Row],[Beginner]]=1,1,""),"")</f>
        <v/>
      </c>
      <c r="CH779" s="171" t="str">
        <f>IF(SUM(Table1[[#This Row],[Multiple]:[Level (all)62]])&lt;1,IF(Table1[[#This Row],[Intermediate]]=1,1,""),"")</f>
        <v/>
      </c>
      <c r="CI779" s="171" t="str">
        <f>IF(SUM(Table1[[#This Row],[Multiple]:[Level (all)62]])&lt;1,IF(Table1[[#This Row],[Advanced]]=1,1,""),"")</f>
        <v/>
      </c>
      <c r="CJ779" s="171" t="str">
        <f>IF(AND(SUM(Table1[[#This Row],[General]:[Advanced]])&lt;4,SUM(Table1[[#This Row],[General]:[Advanced]])&gt;1),1,"")</f>
        <v/>
      </c>
      <c r="CK779" s="171" t="str">
        <f>Table1[[#This Row],[Level (all)]]</f>
        <v/>
      </c>
      <c r="CL779" s="171" t="str">
        <f>IF(Table1[[#This Row],[Multiple audience]]&lt;&gt;1,IF(Table1[[#This Row],[General Audience]]=1,1,""),"")</f>
        <v/>
      </c>
      <c r="CM779" s="171" t="str">
        <f>IF(Table1[[#This Row],[Multiple audience]]&lt;&gt;1,IF(Table1[[#This Row],[Planners / Designers ]]=1,1,""),"")</f>
        <v/>
      </c>
      <c r="CN779" s="171" t="str">
        <f>IF(Table1[[#This Row],[Multiple audience]]&lt;&gt;1,IF(Table1[[#This Row],[Regulatory Assessors]]=1,1,""),"")</f>
        <v/>
      </c>
      <c r="CO779" s="171" t="str">
        <f>IF(Table1[[#This Row],[Multiple audience]]&lt;&gt;1,IF(Table1[[#This Row],[Builders / Management]]=1,1,""),"")</f>
        <v/>
      </c>
      <c r="CP779" s="171" t="str">
        <f>IF(Table1[[#This Row],[Multiple audience]]&lt;&gt;1,IF(Table1[[#This Row],[Energy / Sus Assessors]]=1,1,""),"")</f>
        <v/>
      </c>
      <c r="CQ779" s="171" t="str">
        <f>IF(Table1[[#This Row],[Multiple audience]]&lt;&gt;1,IF(Table1[[#This Row],[Semi-skilled]]=1,1,""),"")</f>
        <v/>
      </c>
      <c r="CR779" s="171" t="str">
        <f>IF(Table1[[#This Row],[Multiple audience]]&lt;&gt;1,IF(Table1[[#This Row],[Trades]]=1,1,""),"")</f>
        <v/>
      </c>
      <c r="CS779" s="171" t="str">
        <f>IF(Table1[[#This Row],[Multiple audience]]&lt;&gt;1,IF(Table1[[#This Row],[Other]]=1,1,""),"")</f>
        <v/>
      </c>
      <c r="CT779" s="171" t="str">
        <f>IF(SUM(Table1[[#This Row],[General Audience]:[Other]])&gt;1,1,"")</f>
        <v/>
      </c>
      <c r="CU779" s="171" t="str">
        <f>IF(Table1[[#This Row],[Various  ]]&lt;&gt;1,IF(Table1[[#This Row],[Calculator / Software]]=1,1,""),"")</f>
        <v/>
      </c>
      <c r="CV779" s="171" t="str">
        <f>IF(Table1[[#This Row],[Various  ]]&lt;&gt;1,IF(Table1[[#This Row],[Information  ]]=1,1,""),"")</f>
        <v/>
      </c>
      <c r="CW779" s="171" t="str">
        <f>IF(Table1[[#This Row],[Various  ]]&lt;&gt;1,IF(Table1[[#This Row],[Interactive Tool]]=1,1,""),"")</f>
        <v/>
      </c>
      <c r="CX779" s="171" t="str">
        <f>IF(Table1[[#This Row],[Various  ]]&lt;&gt;1,IF(Table1[[#This Row],[Technical Specifications]]=1,1,""),"")</f>
        <v/>
      </c>
      <c r="CY779" s="171" t="str">
        <f>IF(Table1[[#This Row],[Various  ]]&lt;&gt;1,IF(Table1[[#This Row],[Training Resources]]=1,1,""),"")</f>
        <v/>
      </c>
      <c r="CZ779" s="171" t="str">
        <f>IF(Table1[[#This Row],[Various  ]]&lt;&gt;1,IF(Table1[[#This Row],[Toolbox]]=1,1,""),"")</f>
        <v/>
      </c>
      <c r="DA779" s="169" t="str">
        <f>IF(Table1[[#This Row],[Various  ]]&lt;&gt;1,IF(Table1[[#This Row],[Video]]=1,1,""),"")</f>
        <v/>
      </c>
      <c r="DB779" s="169" t="str">
        <f>IF(Table1[[#This Row],[Various  ]]&lt;&gt;1,IF(Table1[[#This Row],[Case study]]=1,1,""),"")</f>
        <v/>
      </c>
      <c r="DC779" s="169" t="str">
        <f>IF(Table1[[#This Row],[Various  ]]&lt;&gt;1,IF(Table1[[#This Row],[Other   ]]=1,1,""),"")</f>
        <v/>
      </c>
      <c r="DD779" s="169" t="str">
        <f>IF(Table1[[#This Row],[Various  ]]&lt;&gt;1,IF(Table1[[#This Row],[Standards]]=1,1,""),"")</f>
        <v/>
      </c>
      <c r="DE779" s="169" t="str">
        <f>IF(Table1[[#This Row],[Various]]=1,1,IF(SUM(Table1[[#This Row],[Calculator / Software]:[Standards]])&gt;1,1,""))</f>
        <v/>
      </c>
      <c r="DF779" s="169" t="str">
        <f>IF(Table1[[#This Row],[Multiple NCC links]]&lt;&gt;1,IF(Table1[[#This Row],[Design]]=1,1,""),"")</f>
        <v/>
      </c>
      <c r="DG779" s="169" t="str">
        <f>IF(Table1[[#This Row],[Multiple NCC links]]&lt;&gt;1,IF(Table1[[#This Row],[Assessment / Verification]]=1,1,""),"")</f>
        <v/>
      </c>
      <c r="DH779" s="169" t="str">
        <f>IF(Table1[[#This Row],[Multiple NCC links]]&lt;&gt;1,IF(Table1[[#This Row],[Climate Specific ]]=1,1,""),"")</f>
        <v/>
      </c>
      <c r="DI779" s="169" t="str">
        <f>IF(Table1[[#This Row],[Multiple NCC links]]&lt;&gt;1,IF(Table1[[#This Row],[Alterations / Additions]]=1,1,""),"")</f>
        <v/>
      </c>
      <c r="DJ779" s="169" t="str">
        <f>IF(Table1[[#This Row],[Multiple NCC links]]&lt;&gt;1,IF(Table1[[#This Row],[Glazing]]=1,1,""),"")</f>
        <v/>
      </c>
      <c r="DK779" s="169" t="str">
        <f>IF(Table1[[#This Row],[Multiple NCC links]]&lt;&gt;1,IF(Table1[[#This Row],[Building Fabric / Thermal / Sealing]]=1,1,""),"")</f>
        <v/>
      </c>
      <c r="DL779" s="169" t="str">
        <f>IF(Table1[[#This Row],[Multiple NCC links]]&lt;&gt;1,IF(Table1[[#This Row],[Lighting]]=1,1,""),"")</f>
        <v/>
      </c>
      <c r="DM779" s="169" t="str">
        <f>IF(Table1[[#This Row],[Multiple NCC links]]&lt;&gt;1,IF(Table1[[#This Row],[HVAC]]=1,1,""),"")</f>
        <v/>
      </c>
      <c r="DN779" s="169" t="str">
        <f>IF(Table1[[#This Row],[Multiple NCC links]]&lt;&gt;1,IF(Table1[[#This Row],[Services]]=1,1,""),"")</f>
        <v/>
      </c>
      <c r="DO779" s="169" t="str">
        <f>IF(Table1[[#This Row],[Multiple NCC links]]&lt;&gt;1,IF(Table1[[#This Row],[Maintenance &amp; Monitoring]]=1,1,""),"")</f>
        <v/>
      </c>
      <c r="DP779" s="169" t="str">
        <f>IF(Table1[[#This Row],[Multiple NCC links]]&lt;&gt;1,IF(Table1[[#This Row],[Hand over / Operations]]=1,1,""),"")</f>
        <v/>
      </c>
      <c r="DQ779" s="169" t="str">
        <f>IF(Table1[[#This Row],[Multiple NCC links]]&lt;&gt;1,IF(Table1[[#This Row],[As built assessment]]=1,1,""),"")</f>
        <v/>
      </c>
      <c r="DR779" s="169" t="str">
        <f>IF(Table1[[#This Row],[Multiple NCC links]]&lt;&gt;1,IF(Table1[[#This Row],[Beyond compliance]]=1,1,""),"")</f>
        <v/>
      </c>
      <c r="DS779" s="169" t="str">
        <f>IF(SUM(Table1[[#This Row],[Design]:[Beyond compliance]])&gt;1,1,"")</f>
        <v/>
      </c>
      <c r="DT779" s="169" t="str">
        <f>IF(Table1[[#This Row],[Both Residential &amp; Commercial4]]&lt;&gt;1,IF(Table1[[#This Row],[Residential]]=1,1,""),"")</f>
        <v/>
      </c>
      <c r="DU779" s="169" t="str">
        <f>IF(Table1[[#This Row],[Both Residential &amp; Commercial4]]&lt;&gt;1,IF(Table1[[#This Row],[Commercial]]=1,1,""),"")</f>
        <v/>
      </c>
      <c r="DV779" s="169" t="str">
        <f>Table1[[#This Row],[Residential &amp; Commercial]]</f>
        <v/>
      </c>
      <c r="DW779" s="169"/>
    </row>
    <row r="780" spans="1:127" s="49" customFormat="1" ht="20.25" thickTop="1" thickBot="1" x14ac:dyDescent="0.35">
      <c r="A780" s="97"/>
      <c r="B780" s="97"/>
      <c r="C780" s="88"/>
      <c r="D780" s="88"/>
      <c r="E780" s="176"/>
      <c r="F780" s="176"/>
      <c r="G780" s="176"/>
      <c r="H780" s="176"/>
      <c r="I780" s="90" t="str">
        <f>IF(AND(Table1[[#This Row],[General]]=1,Table1[[#This Row],[Beginner]]=1,Table1[[#This Row],[Intermediate]]=1,Table1[[#This Row],[Advanced]]=1),1,"")</f>
        <v/>
      </c>
      <c r="J780" s="90" t="str">
        <f>CONCATENATE(IF(Table1[[#This Row],[General]]=1,"General, ",""), IF(Table1[[#This Row],[Beginner]]=1,"Beginner, ",""),IF(Table1[[#This Row],[Intermediate]]=1,"Intermediate, ",""), IF(Table1[[#This Row],[Advanced]]=1,"Advanced",""))</f>
        <v/>
      </c>
      <c r="K780" s="91"/>
      <c r="L780" s="179"/>
      <c r="M780" s="91"/>
      <c r="N780" s="91"/>
      <c r="O780" s="159"/>
      <c r="P780" s="91"/>
      <c r="Q780" s="91"/>
      <c r="R780" s="91"/>
      <c r="S78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80" s="102"/>
      <c r="U780" s="102"/>
      <c r="V780" s="240"/>
      <c r="W780" s="240"/>
      <c r="X780" s="102"/>
      <c r="Y780" s="102"/>
      <c r="Z780" s="102"/>
      <c r="AA780" s="102"/>
      <c r="AB780" s="102"/>
      <c r="AC780" s="102"/>
      <c r="AD780" s="102"/>
      <c r="AE780" s="102"/>
      <c r="AF780" s="102"/>
      <c r="AG78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80" s="103"/>
      <c r="AI780" s="103"/>
      <c r="AJ780" s="103"/>
      <c r="AK780" s="74" t="str">
        <f>CONCATENATE(IF(Table1[[#This Row],[Digital]]=1,"Digital, ",""),IF(Table1[[#This Row],[Face to Face]]=1,"Face to face, ",""),IF(Table1[[#This Row],[Blended]]=1,"Blended",""))</f>
        <v/>
      </c>
      <c r="AL780" s="99"/>
      <c r="AM780" s="104"/>
      <c r="AN780" s="130"/>
      <c r="AO780" s="94"/>
      <c r="AP780" s="182"/>
      <c r="AQ780" s="94"/>
      <c r="AR780" s="94"/>
      <c r="AS780" s="94"/>
      <c r="AT780" s="94"/>
      <c r="AU780" s="94"/>
      <c r="AV780" s="182"/>
      <c r="AW780" s="182"/>
      <c r="AX780" s="182"/>
      <c r="AY780" s="94"/>
      <c r="AZ78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8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80" s="95"/>
      <c r="BC780" s="95"/>
      <c r="BD780" s="90" t="str">
        <f>IF(AND(Table1[[#This Row],[Residential]]=1,Table1[[#This Row],[Commercial]]=1),1,"")</f>
        <v/>
      </c>
      <c r="BE780" s="90" t="str">
        <f>CONCATENATE(IF(Table1[[#This Row],[Residential]]=1,"Residential, ",""),IF(Table1[[#This Row],[Commercial]]=1,"Commercial",""))</f>
        <v/>
      </c>
      <c r="BF780" s="94"/>
      <c r="BG780" s="94"/>
      <c r="BH780" s="94"/>
      <c r="BI780" s="94"/>
      <c r="BJ780" s="94"/>
      <c r="BK780" s="94"/>
      <c r="BL780" s="94"/>
      <c r="BM780" s="182"/>
      <c r="BN780" s="94"/>
      <c r="BO78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80" s="178"/>
      <c r="BQ780" s="120"/>
      <c r="BR780" s="132"/>
      <c r="BS780" s="120"/>
      <c r="BT780" s="175"/>
      <c r="BU780" s="175"/>
      <c r="BV780" s="175"/>
      <c r="BW780" s="121"/>
      <c r="BX780" s="121"/>
      <c r="BY780" s="121"/>
      <c r="BZ780" s="227"/>
      <c r="CA78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80" s="48">
        <f>COUNTIF(Table1[[#This Row],[Validity]:[Alignment with NCC (Yes=1,No=0)]],"N/A")</f>
        <v>0</v>
      </c>
      <c r="CC780" s="48">
        <f>IF(ISERROR(Table1[[#This Row],[Total Quality Score (out of 10)]]/(4-Table1[[#This Row],[N/A Count]])),0,Table1[[#This Row],[Total Quality Score (out of 10)]]/(4-Table1[[#This Row],[N/A Count]]))</f>
        <v>0</v>
      </c>
      <c r="CD780" s="106"/>
      <c r="CE780" s="106"/>
      <c r="CF780" s="172" t="str">
        <f>IF(SUM(Table1[[#This Row],[Multiple]:[Level (all)62]])&lt;1,IF(Table1[[#This Row],[General]]=1,1,""),"")</f>
        <v/>
      </c>
      <c r="CG780" s="172" t="str">
        <f>IF(SUM(Table1[[#This Row],[Multiple]:[Level (all)62]])&lt;1,IF(Table1[[#This Row],[Beginner]]=1,1,""),"")</f>
        <v/>
      </c>
      <c r="CH780" s="171" t="str">
        <f>IF(SUM(Table1[[#This Row],[Multiple]:[Level (all)62]])&lt;1,IF(Table1[[#This Row],[Intermediate]]=1,1,""),"")</f>
        <v/>
      </c>
      <c r="CI780" s="171" t="str">
        <f>IF(SUM(Table1[[#This Row],[Multiple]:[Level (all)62]])&lt;1,IF(Table1[[#This Row],[Advanced]]=1,1,""),"")</f>
        <v/>
      </c>
      <c r="CJ780" s="171" t="str">
        <f>IF(AND(SUM(Table1[[#This Row],[General]:[Advanced]])&lt;4,SUM(Table1[[#This Row],[General]:[Advanced]])&gt;1),1,"")</f>
        <v/>
      </c>
      <c r="CK780" s="171" t="str">
        <f>Table1[[#This Row],[Level (all)]]</f>
        <v/>
      </c>
      <c r="CL780" s="171" t="str">
        <f>IF(Table1[[#This Row],[Multiple audience]]&lt;&gt;1,IF(Table1[[#This Row],[General Audience]]=1,1,""),"")</f>
        <v/>
      </c>
      <c r="CM780" s="171" t="str">
        <f>IF(Table1[[#This Row],[Multiple audience]]&lt;&gt;1,IF(Table1[[#This Row],[Planners / Designers ]]=1,1,""),"")</f>
        <v/>
      </c>
      <c r="CN780" s="171" t="str">
        <f>IF(Table1[[#This Row],[Multiple audience]]&lt;&gt;1,IF(Table1[[#This Row],[Regulatory Assessors]]=1,1,""),"")</f>
        <v/>
      </c>
      <c r="CO780" s="171" t="str">
        <f>IF(Table1[[#This Row],[Multiple audience]]&lt;&gt;1,IF(Table1[[#This Row],[Builders / Management]]=1,1,""),"")</f>
        <v/>
      </c>
      <c r="CP780" s="171" t="str">
        <f>IF(Table1[[#This Row],[Multiple audience]]&lt;&gt;1,IF(Table1[[#This Row],[Energy / Sus Assessors]]=1,1,""),"")</f>
        <v/>
      </c>
      <c r="CQ780" s="171" t="str">
        <f>IF(Table1[[#This Row],[Multiple audience]]&lt;&gt;1,IF(Table1[[#This Row],[Semi-skilled]]=1,1,""),"")</f>
        <v/>
      </c>
      <c r="CR780" s="171" t="str">
        <f>IF(Table1[[#This Row],[Multiple audience]]&lt;&gt;1,IF(Table1[[#This Row],[Trades]]=1,1,""),"")</f>
        <v/>
      </c>
      <c r="CS780" s="171" t="str">
        <f>IF(Table1[[#This Row],[Multiple audience]]&lt;&gt;1,IF(Table1[[#This Row],[Other]]=1,1,""),"")</f>
        <v/>
      </c>
      <c r="CT780" s="171" t="str">
        <f>IF(SUM(Table1[[#This Row],[General Audience]:[Other]])&gt;1,1,"")</f>
        <v/>
      </c>
      <c r="CU780" s="171" t="str">
        <f>IF(Table1[[#This Row],[Various  ]]&lt;&gt;1,IF(Table1[[#This Row],[Calculator / Software]]=1,1,""),"")</f>
        <v/>
      </c>
      <c r="CV780" s="171" t="str">
        <f>IF(Table1[[#This Row],[Various  ]]&lt;&gt;1,IF(Table1[[#This Row],[Information  ]]=1,1,""),"")</f>
        <v/>
      </c>
      <c r="CW780" s="171" t="str">
        <f>IF(Table1[[#This Row],[Various  ]]&lt;&gt;1,IF(Table1[[#This Row],[Interactive Tool]]=1,1,""),"")</f>
        <v/>
      </c>
      <c r="CX780" s="171" t="str">
        <f>IF(Table1[[#This Row],[Various  ]]&lt;&gt;1,IF(Table1[[#This Row],[Technical Specifications]]=1,1,""),"")</f>
        <v/>
      </c>
      <c r="CY780" s="171" t="str">
        <f>IF(Table1[[#This Row],[Various  ]]&lt;&gt;1,IF(Table1[[#This Row],[Training Resources]]=1,1,""),"")</f>
        <v/>
      </c>
      <c r="CZ780" s="171" t="str">
        <f>IF(Table1[[#This Row],[Various  ]]&lt;&gt;1,IF(Table1[[#This Row],[Toolbox]]=1,1,""),"")</f>
        <v/>
      </c>
      <c r="DA780" s="169" t="str">
        <f>IF(Table1[[#This Row],[Various  ]]&lt;&gt;1,IF(Table1[[#This Row],[Video]]=1,1,""),"")</f>
        <v/>
      </c>
      <c r="DB780" s="169" t="str">
        <f>IF(Table1[[#This Row],[Various  ]]&lt;&gt;1,IF(Table1[[#This Row],[Case study]]=1,1,""),"")</f>
        <v/>
      </c>
      <c r="DC780" s="169" t="str">
        <f>IF(Table1[[#This Row],[Various  ]]&lt;&gt;1,IF(Table1[[#This Row],[Other   ]]=1,1,""),"")</f>
        <v/>
      </c>
      <c r="DD780" s="169" t="str">
        <f>IF(Table1[[#This Row],[Various  ]]&lt;&gt;1,IF(Table1[[#This Row],[Standards]]=1,1,""),"")</f>
        <v/>
      </c>
      <c r="DE780" s="169" t="str">
        <f>IF(Table1[[#This Row],[Various]]=1,1,IF(SUM(Table1[[#This Row],[Calculator / Software]:[Standards]])&gt;1,1,""))</f>
        <v/>
      </c>
      <c r="DF780" s="169" t="str">
        <f>IF(Table1[[#This Row],[Multiple NCC links]]&lt;&gt;1,IF(Table1[[#This Row],[Design]]=1,1,""),"")</f>
        <v/>
      </c>
      <c r="DG780" s="169" t="str">
        <f>IF(Table1[[#This Row],[Multiple NCC links]]&lt;&gt;1,IF(Table1[[#This Row],[Assessment / Verification]]=1,1,""),"")</f>
        <v/>
      </c>
      <c r="DH780" s="169" t="str">
        <f>IF(Table1[[#This Row],[Multiple NCC links]]&lt;&gt;1,IF(Table1[[#This Row],[Climate Specific ]]=1,1,""),"")</f>
        <v/>
      </c>
      <c r="DI780" s="169" t="str">
        <f>IF(Table1[[#This Row],[Multiple NCC links]]&lt;&gt;1,IF(Table1[[#This Row],[Alterations / Additions]]=1,1,""),"")</f>
        <v/>
      </c>
      <c r="DJ780" s="169" t="str">
        <f>IF(Table1[[#This Row],[Multiple NCC links]]&lt;&gt;1,IF(Table1[[#This Row],[Glazing]]=1,1,""),"")</f>
        <v/>
      </c>
      <c r="DK780" s="169" t="str">
        <f>IF(Table1[[#This Row],[Multiple NCC links]]&lt;&gt;1,IF(Table1[[#This Row],[Building Fabric / Thermal / Sealing]]=1,1,""),"")</f>
        <v/>
      </c>
      <c r="DL780" s="169" t="str">
        <f>IF(Table1[[#This Row],[Multiple NCC links]]&lt;&gt;1,IF(Table1[[#This Row],[Lighting]]=1,1,""),"")</f>
        <v/>
      </c>
      <c r="DM780" s="169" t="str">
        <f>IF(Table1[[#This Row],[Multiple NCC links]]&lt;&gt;1,IF(Table1[[#This Row],[HVAC]]=1,1,""),"")</f>
        <v/>
      </c>
      <c r="DN780" s="169" t="str">
        <f>IF(Table1[[#This Row],[Multiple NCC links]]&lt;&gt;1,IF(Table1[[#This Row],[Services]]=1,1,""),"")</f>
        <v/>
      </c>
      <c r="DO780" s="169" t="str">
        <f>IF(Table1[[#This Row],[Multiple NCC links]]&lt;&gt;1,IF(Table1[[#This Row],[Maintenance &amp; Monitoring]]=1,1,""),"")</f>
        <v/>
      </c>
      <c r="DP780" s="169" t="str">
        <f>IF(Table1[[#This Row],[Multiple NCC links]]&lt;&gt;1,IF(Table1[[#This Row],[Hand over / Operations]]=1,1,""),"")</f>
        <v/>
      </c>
      <c r="DQ780" s="169" t="str">
        <f>IF(Table1[[#This Row],[Multiple NCC links]]&lt;&gt;1,IF(Table1[[#This Row],[As built assessment]]=1,1,""),"")</f>
        <v/>
      </c>
      <c r="DR780" s="169" t="str">
        <f>IF(Table1[[#This Row],[Multiple NCC links]]&lt;&gt;1,IF(Table1[[#This Row],[Beyond compliance]]=1,1,""),"")</f>
        <v/>
      </c>
      <c r="DS780" s="169" t="str">
        <f>IF(SUM(Table1[[#This Row],[Design]:[Beyond compliance]])&gt;1,1,"")</f>
        <v/>
      </c>
      <c r="DT780" s="169" t="str">
        <f>IF(Table1[[#This Row],[Both Residential &amp; Commercial4]]&lt;&gt;1,IF(Table1[[#This Row],[Residential]]=1,1,""),"")</f>
        <v/>
      </c>
      <c r="DU780" s="169" t="str">
        <f>IF(Table1[[#This Row],[Both Residential &amp; Commercial4]]&lt;&gt;1,IF(Table1[[#This Row],[Commercial]]=1,1,""),"")</f>
        <v/>
      </c>
      <c r="DV780" s="169" t="str">
        <f>Table1[[#This Row],[Residential &amp; Commercial]]</f>
        <v/>
      </c>
      <c r="DW780" s="169"/>
    </row>
    <row r="781" spans="1:127" s="49" customFormat="1" ht="20.25" thickTop="1" thickBot="1" x14ac:dyDescent="0.35">
      <c r="A781" s="97"/>
      <c r="B781" s="97"/>
      <c r="C781" s="88"/>
      <c r="D781" s="88"/>
      <c r="E781" s="176"/>
      <c r="F781" s="176"/>
      <c r="G781" s="176"/>
      <c r="H781" s="176"/>
      <c r="I781" s="90" t="str">
        <f>IF(AND(Table1[[#This Row],[General]]=1,Table1[[#This Row],[Beginner]]=1,Table1[[#This Row],[Intermediate]]=1,Table1[[#This Row],[Advanced]]=1),1,"")</f>
        <v/>
      </c>
      <c r="J781" s="90" t="str">
        <f>CONCATENATE(IF(Table1[[#This Row],[General]]=1,"General, ",""), IF(Table1[[#This Row],[Beginner]]=1,"Beginner, ",""),IF(Table1[[#This Row],[Intermediate]]=1,"Intermediate, ",""), IF(Table1[[#This Row],[Advanced]]=1,"Advanced",""))</f>
        <v/>
      </c>
      <c r="K781" s="91"/>
      <c r="L781" s="179"/>
      <c r="M781" s="91"/>
      <c r="N781" s="91"/>
      <c r="O781" s="159"/>
      <c r="P781" s="91"/>
      <c r="Q781" s="91"/>
      <c r="R781" s="91"/>
      <c r="S78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81" s="102"/>
      <c r="U781" s="102"/>
      <c r="V781" s="240"/>
      <c r="W781" s="240"/>
      <c r="X781" s="102"/>
      <c r="Y781" s="102"/>
      <c r="Z781" s="102"/>
      <c r="AA781" s="102"/>
      <c r="AB781" s="102"/>
      <c r="AC781" s="102"/>
      <c r="AD781" s="102"/>
      <c r="AE781" s="102"/>
      <c r="AF781" s="102"/>
      <c r="AG78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81" s="103"/>
      <c r="AI781" s="103"/>
      <c r="AJ781" s="103"/>
      <c r="AK781" s="74" t="str">
        <f>CONCATENATE(IF(Table1[[#This Row],[Digital]]=1,"Digital, ",""),IF(Table1[[#This Row],[Face to Face]]=1,"Face to face, ",""),IF(Table1[[#This Row],[Blended]]=1,"Blended",""))</f>
        <v/>
      </c>
      <c r="AL781" s="99"/>
      <c r="AM781" s="104"/>
      <c r="AN781" s="130"/>
      <c r="AO781" s="94"/>
      <c r="AP781" s="182"/>
      <c r="AQ781" s="94"/>
      <c r="AR781" s="94"/>
      <c r="AS781" s="94"/>
      <c r="AT781" s="94"/>
      <c r="AU781" s="94"/>
      <c r="AV781" s="182"/>
      <c r="AW781" s="182"/>
      <c r="AX781" s="182"/>
      <c r="AY781" s="94"/>
      <c r="AZ78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8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81" s="95"/>
      <c r="BC781" s="95"/>
      <c r="BD781" s="90" t="str">
        <f>IF(AND(Table1[[#This Row],[Residential]]=1,Table1[[#This Row],[Commercial]]=1),1,"")</f>
        <v/>
      </c>
      <c r="BE781" s="90" t="str">
        <f>CONCATENATE(IF(Table1[[#This Row],[Residential]]=1,"Residential, ",""),IF(Table1[[#This Row],[Commercial]]=1,"Commercial",""))</f>
        <v/>
      </c>
      <c r="BF781" s="94"/>
      <c r="BG781" s="94"/>
      <c r="BH781" s="94"/>
      <c r="BI781" s="94"/>
      <c r="BJ781" s="94"/>
      <c r="BK781" s="94"/>
      <c r="BL781" s="94"/>
      <c r="BM781" s="182"/>
      <c r="BN781" s="94"/>
      <c r="BO78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81" s="178"/>
      <c r="BQ781" s="120"/>
      <c r="BR781" s="132"/>
      <c r="BS781" s="120"/>
      <c r="BT781" s="175"/>
      <c r="BU781" s="175"/>
      <c r="BV781" s="175"/>
      <c r="BW781" s="121"/>
      <c r="BX781" s="121"/>
      <c r="BY781" s="121"/>
      <c r="BZ781" s="227"/>
      <c r="CA78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81" s="48">
        <f>COUNTIF(Table1[[#This Row],[Validity]:[Alignment with NCC (Yes=1,No=0)]],"N/A")</f>
        <v>0</v>
      </c>
      <c r="CC781" s="48">
        <f>IF(ISERROR(Table1[[#This Row],[Total Quality Score (out of 10)]]/(4-Table1[[#This Row],[N/A Count]])),0,Table1[[#This Row],[Total Quality Score (out of 10)]]/(4-Table1[[#This Row],[N/A Count]]))</f>
        <v>0</v>
      </c>
      <c r="CD781" s="106"/>
      <c r="CE781" s="106"/>
      <c r="CF781" s="172" t="str">
        <f>IF(SUM(Table1[[#This Row],[Multiple]:[Level (all)62]])&lt;1,IF(Table1[[#This Row],[General]]=1,1,""),"")</f>
        <v/>
      </c>
      <c r="CG781" s="172" t="str">
        <f>IF(SUM(Table1[[#This Row],[Multiple]:[Level (all)62]])&lt;1,IF(Table1[[#This Row],[Beginner]]=1,1,""),"")</f>
        <v/>
      </c>
      <c r="CH781" s="171" t="str">
        <f>IF(SUM(Table1[[#This Row],[Multiple]:[Level (all)62]])&lt;1,IF(Table1[[#This Row],[Intermediate]]=1,1,""),"")</f>
        <v/>
      </c>
      <c r="CI781" s="171" t="str">
        <f>IF(SUM(Table1[[#This Row],[Multiple]:[Level (all)62]])&lt;1,IF(Table1[[#This Row],[Advanced]]=1,1,""),"")</f>
        <v/>
      </c>
      <c r="CJ781" s="171" t="str">
        <f>IF(AND(SUM(Table1[[#This Row],[General]:[Advanced]])&lt;4,SUM(Table1[[#This Row],[General]:[Advanced]])&gt;1),1,"")</f>
        <v/>
      </c>
      <c r="CK781" s="171" t="str">
        <f>Table1[[#This Row],[Level (all)]]</f>
        <v/>
      </c>
      <c r="CL781" s="171" t="str">
        <f>IF(Table1[[#This Row],[Multiple audience]]&lt;&gt;1,IF(Table1[[#This Row],[General Audience]]=1,1,""),"")</f>
        <v/>
      </c>
      <c r="CM781" s="171" t="str">
        <f>IF(Table1[[#This Row],[Multiple audience]]&lt;&gt;1,IF(Table1[[#This Row],[Planners / Designers ]]=1,1,""),"")</f>
        <v/>
      </c>
      <c r="CN781" s="171" t="str">
        <f>IF(Table1[[#This Row],[Multiple audience]]&lt;&gt;1,IF(Table1[[#This Row],[Regulatory Assessors]]=1,1,""),"")</f>
        <v/>
      </c>
      <c r="CO781" s="171" t="str">
        <f>IF(Table1[[#This Row],[Multiple audience]]&lt;&gt;1,IF(Table1[[#This Row],[Builders / Management]]=1,1,""),"")</f>
        <v/>
      </c>
      <c r="CP781" s="171" t="str">
        <f>IF(Table1[[#This Row],[Multiple audience]]&lt;&gt;1,IF(Table1[[#This Row],[Energy / Sus Assessors]]=1,1,""),"")</f>
        <v/>
      </c>
      <c r="CQ781" s="171" t="str">
        <f>IF(Table1[[#This Row],[Multiple audience]]&lt;&gt;1,IF(Table1[[#This Row],[Semi-skilled]]=1,1,""),"")</f>
        <v/>
      </c>
      <c r="CR781" s="171" t="str">
        <f>IF(Table1[[#This Row],[Multiple audience]]&lt;&gt;1,IF(Table1[[#This Row],[Trades]]=1,1,""),"")</f>
        <v/>
      </c>
      <c r="CS781" s="171" t="str">
        <f>IF(Table1[[#This Row],[Multiple audience]]&lt;&gt;1,IF(Table1[[#This Row],[Other]]=1,1,""),"")</f>
        <v/>
      </c>
      <c r="CT781" s="171" t="str">
        <f>IF(SUM(Table1[[#This Row],[General Audience]:[Other]])&gt;1,1,"")</f>
        <v/>
      </c>
      <c r="CU781" s="171" t="str">
        <f>IF(Table1[[#This Row],[Various  ]]&lt;&gt;1,IF(Table1[[#This Row],[Calculator / Software]]=1,1,""),"")</f>
        <v/>
      </c>
      <c r="CV781" s="171" t="str">
        <f>IF(Table1[[#This Row],[Various  ]]&lt;&gt;1,IF(Table1[[#This Row],[Information  ]]=1,1,""),"")</f>
        <v/>
      </c>
      <c r="CW781" s="171" t="str">
        <f>IF(Table1[[#This Row],[Various  ]]&lt;&gt;1,IF(Table1[[#This Row],[Interactive Tool]]=1,1,""),"")</f>
        <v/>
      </c>
      <c r="CX781" s="171" t="str">
        <f>IF(Table1[[#This Row],[Various  ]]&lt;&gt;1,IF(Table1[[#This Row],[Technical Specifications]]=1,1,""),"")</f>
        <v/>
      </c>
      <c r="CY781" s="171" t="str">
        <f>IF(Table1[[#This Row],[Various  ]]&lt;&gt;1,IF(Table1[[#This Row],[Training Resources]]=1,1,""),"")</f>
        <v/>
      </c>
      <c r="CZ781" s="171" t="str">
        <f>IF(Table1[[#This Row],[Various  ]]&lt;&gt;1,IF(Table1[[#This Row],[Toolbox]]=1,1,""),"")</f>
        <v/>
      </c>
      <c r="DA781" s="169" t="str">
        <f>IF(Table1[[#This Row],[Various  ]]&lt;&gt;1,IF(Table1[[#This Row],[Video]]=1,1,""),"")</f>
        <v/>
      </c>
      <c r="DB781" s="169" t="str">
        <f>IF(Table1[[#This Row],[Various  ]]&lt;&gt;1,IF(Table1[[#This Row],[Case study]]=1,1,""),"")</f>
        <v/>
      </c>
      <c r="DC781" s="169" t="str">
        <f>IF(Table1[[#This Row],[Various  ]]&lt;&gt;1,IF(Table1[[#This Row],[Other   ]]=1,1,""),"")</f>
        <v/>
      </c>
      <c r="DD781" s="169" t="str">
        <f>IF(Table1[[#This Row],[Various  ]]&lt;&gt;1,IF(Table1[[#This Row],[Standards]]=1,1,""),"")</f>
        <v/>
      </c>
      <c r="DE781" s="169" t="str">
        <f>IF(Table1[[#This Row],[Various]]=1,1,IF(SUM(Table1[[#This Row],[Calculator / Software]:[Standards]])&gt;1,1,""))</f>
        <v/>
      </c>
      <c r="DF781" s="169" t="str">
        <f>IF(Table1[[#This Row],[Multiple NCC links]]&lt;&gt;1,IF(Table1[[#This Row],[Design]]=1,1,""),"")</f>
        <v/>
      </c>
      <c r="DG781" s="169" t="str">
        <f>IF(Table1[[#This Row],[Multiple NCC links]]&lt;&gt;1,IF(Table1[[#This Row],[Assessment / Verification]]=1,1,""),"")</f>
        <v/>
      </c>
      <c r="DH781" s="169" t="str">
        <f>IF(Table1[[#This Row],[Multiple NCC links]]&lt;&gt;1,IF(Table1[[#This Row],[Climate Specific ]]=1,1,""),"")</f>
        <v/>
      </c>
      <c r="DI781" s="169" t="str">
        <f>IF(Table1[[#This Row],[Multiple NCC links]]&lt;&gt;1,IF(Table1[[#This Row],[Alterations / Additions]]=1,1,""),"")</f>
        <v/>
      </c>
      <c r="DJ781" s="169" t="str">
        <f>IF(Table1[[#This Row],[Multiple NCC links]]&lt;&gt;1,IF(Table1[[#This Row],[Glazing]]=1,1,""),"")</f>
        <v/>
      </c>
      <c r="DK781" s="169" t="str">
        <f>IF(Table1[[#This Row],[Multiple NCC links]]&lt;&gt;1,IF(Table1[[#This Row],[Building Fabric / Thermal / Sealing]]=1,1,""),"")</f>
        <v/>
      </c>
      <c r="DL781" s="169" t="str">
        <f>IF(Table1[[#This Row],[Multiple NCC links]]&lt;&gt;1,IF(Table1[[#This Row],[Lighting]]=1,1,""),"")</f>
        <v/>
      </c>
      <c r="DM781" s="169" t="str">
        <f>IF(Table1[[#This Row],[Multiple NCC links]]&lt;&gt;1,IF(Table1[[#This Row],[HVAC]]=1,1,""),"")</f>
        <v/>
      </c>
      <c r="DN781" s="169" t="str">
        <f>IF(Table1[[#This Row],[Multiple NCC links]]&lt;&gt;1,IF(Table1[[#This Row],[Services]]=1,1,""),"")</f>
        <v/>
      </c>
      <c r="DO781" s="169" t="str">
        <f>IF(Table1[[#This Row],[Multiple NCC links]]&lt;&gt;1,IF(Table1[[#This Row],[Maintenance &amp; Monitoring]]=1,1,""),"")</f>
        <v/>
      </c>
      <c r="DP781" s="169" t="str">
        <f>IF(Table1[[#This Row],[Multiple NCC links]]&lt;&gt;1,IF(Table1[[#This Row],[Hand over / Operations]]=1,1,""),"")</f>
        <v/>
      </c>
      <c r="DQ781" s="169" t="str">
        <f>IF(Table1[[#This Row],[Multiple NCC links]]&lt;&gt;1,IF(Table1[[#This Row],[As built assessment]]=1,1,""),"")</f>
        <v/>
      </c>
      <c r="DR781" s="169" t="str">
        <f>IF(Table1[[#This Row],[Multiple NCC links]]&lt;&gt;1,IF(Table1[[#This Row],[Beyond compliance]]=1,1,""),"")</f>
        <v/>
      </c>
      <c r="DS781" s="169" t="str">
        <f>IF(SUM(Table1[[#This Row],[Design]:[Beyond compliance]])&gt;1,1,"")</f>
        <v/>
      </c>
      <c r="DT781" s="169" t="str">
        <f>IF(Table1[[#This Row],[Both Residential &amp; Commercial4]]&lt;&gt;1,IF(Table1[[#This Row],[Residential]]=1,1,""),"")</f>
        <v/>
      </c>
      <c r="DU781" s="169" t="str">
        <f>IF(Table1[[#This Row],[Both Residential &amp; Commercial4]]&lt;&gt;1,IF(Table1[[#This Row],[Commercial]]=1,1,""),"")</f>
        <v/>
      </c>
      <c r="DV781" s="169" t="str">
        <f>Table1[[#This Row],[Residential &amp; Commercial]]</f>
        <v/>
      </c>
      <c r="DW781" s="169"/>
    </row>
    <row r="782" spans="1:127" s="49" customFormat="1" ht="20.25" thickTop="1" thickBot="1" x14ac:dyDescent="0.35">
      <c r="A782" s="97"/>
      <c r="B782" s="97"/>
      <c r="C782" s="88"/>
      <c r="D782" s="88"/>
      <c r="E782" s="176"/>
      <c r="F782" s="176"/>
      <c r="G782" s="176"/>
      <c r="H782" s="176"/>
      <c r="I782" s="90" t="str">
        <f>IF(AND(Table1[[#This Row],[General]]=1,Table1[[#This Row],[Beginner]]=1,Table1[[#This Row],[Intermediate]]=1,Table1[[#This Row],[Advanced]]=1),1,"")</f>
        <v/>
      </c>
      <c r="J782" s="90" t="str">
        <f>CONCATENATE(IF(Table1[[#This Row],[General]]=1,"General, ",""), IF(Table1[[#This Row],[Beginner]]=1,"Beginner, ",""),IF(Table1[[#This Row],[Intermediate]]=1,"Intermediate, ",""), IF(Table1[[#This Row],[Advanced]]=1,"Advanced",""))</f>
        <v/>
      </c>
      <c r="K782" s="91"/>
      <c r="L782" s="179"/>
      <c r="M782" s="91"/>
      <c r="N782" s="91"/>
      <c r="O782" s="159"/>
      <c r="P782" s="91"/>
      <c r="Q782" s="91"/>
      <c r="R782" s="91"/>
      <c r="S78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82" s="102"/>
      <c r="U782" s="102"/>
      <c r="V782" s="240"/>
      <c r="W782" s="240"/>
      <c r="X782" s="102"/>
      <c r="Y782" s="102"/>
      <c r="Z782" s="102"/>
      <c r="AA782" s="102"/>
      <c r="AB782" s="102"/>
      <c r="AC782" s="102"/>
      <c r="AD782" s="102"/>
      <c r="AE782" s="102"/>
      <c r="AF782" s="102"/>
      <c r="AG78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82" s="103"/>
      <c r="AI782" s="103"/>
      <c r="AJ782" s="103"/>
      <c r="AK782" s="74" t="str">
        <f>CONCATENATE(IF(Table1[[#This Row],[Digital]]=1,"Digital, ",""),IF(Table1[[#This Row],[Face to Face]]=1,"Face to face, ",""),IF(Table1[[#This Row],[Blended]]=1,"Blended",""))</f>
        <v/>
      </c>
      <c r="AL782" s="99"/>
      <c r="AM782" s="104"/>
      <c r="AN782" s="130"/>
      <c r="AO782" s="94"/>
      <c r="AP782" s="182"/>
      <c r="AQ782" s="94"/>
      <c r="AR782" s="94"/>
      <c r="AS782" s="94"/>
      <c r="AT782" s="94"/>
      <c r="AU782" s="94"/>
      <c r="AV782" s="182"/>
      <c r="AW782" s="182"/>
      <c r="AX782" s="182"/>
      <c r="AY782" s="94"/>
      <c r="AZ78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8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82" s="95"/>
      <c r="BC782" s="95"/>
      <c r="BD782" s="90" t="str">
        <f>IF(AND(Table1[[#This Row],[Residential]]=1,Table1[[#This Row],[Commercial]]=1),1,"")</f>
        <v/>
      </c>
      <c r="BE782" s="90" t="str">
        <f>CONCATENATE(IF(Table1[[#This Row],[Residential]]=1,"Residential, ",""),IF(Table1[[#This Row],[Commercial]]=1,"Commercial",""))</f>
        <v/>
      </c>
      <c r="BF782" s="94"/>
      <c r="BG782" s="94"/>
      <c r="BH782" s="94"/>
      <c r="BI782" s="94"/>
      <c r="BJ782" s="94"/>
      <c r="BK782" s="94"/>
      <c r="BL782" s="94"/>
      <c r="BM782" s="182"/>
      <c r="BN782" s="94"/>
      <c r="BO78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82" s="178"/>
      <c r="BQ782" s="120"/>
      <c r="BR782" s="132"/>
      <c r="BS782" s="120"/>
      <c r="BT782" s="175"/>
      <c r="BU782" s="175"/>
      <c r="BV782" s="175"/>
      <c r="BW782" s="121"/>
      <c r="BX782" s="121"/>
      <c r="BY782" s="121"/>
      <c r="BZ782" s="227"/>
      <c r="CA78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82" s="48">
        <f>COUNTIF(Table1[[#This Row],[Validity]:[Alignment with NCC (Yes=1,No=0)]],"N/A")</f>
        <v>0</v>
      </c>
      <c r="CC782" s="48">
        <f>IF(ISERROR(Table1[[#This Row],[Total Quality Score (out of 10)]]/(4-Table1[[#This Row],[N/A Count]])),0,Table1[[#This Row],[Total Quality Score (out of 10)]]/(4-Table1[[#This Row],[N/A Count]]))</f>
        <v>0</v>
      </c>
      <c r="CD782" s="106"/>
      <c r="CE782" s="106"/>
      <c r="CF782" s="172" t="str">
        <f>IF(SUM(Table1[[#This Row],[Multiple]:[Level (all)62]])&lt;1,IF(Table1[[#This Row],[General]]=1,1,""),"")</f>
        <v/>
      </c>
      <c r="CG782" s="172" t="str">
        <f>IF(SUM(Table1[[#This Row],[Multiple]:[Level (all)62]])&lt;1,IF(Table1[[#This Row],[Beginner]]=1,1,""),"")</f>
        <v/>
      </c>
      <c r="CH782" s="171" t="str">
        <f>IF(SUM(Table1[[#This Row],[Multiple]:[Level (all)62]])&lt;1,IF(Table1[[#This Row],[Intermediate]]=1,1,""),"")</f>
        <v/>
      </c>
      <c r="CI782" s="171" t="str">
        <f>IF(SUM(Table1[[#This Row],[Multiple]:[Level (all)62]])&lt;1,IF(Table1[[#This Row],[Advanced]]=1,1,""),"")</f>
        <v/>
      </c>
      <c r="CJ782" s="171" t="str">
        <f>IF(AND(SUM(Table1[[#This Row],[General]:[Advanced]])&lt;4,SUM(Table1[[#This Row],[General]:[Advanced]])&gt;1),1,"")</f>
        <v/>
      </c>
      <c r="CK782" s="171" t="str">
        <f>Table1[[#This Row],[Level (all)]]</f>
        <v/>
      </c>
      <c r="CL782" s="171" t="str">
        <f>IF(Table1[[#This Row],[Multiple audience]]&lt;&gt;1,IF(Table1[[#This Row],[General Audience]]=1,1,""),"")</f>
        <v/>
      </c>
      <c r="CM782" s="171" t="str">
        <f>IF(Table1[[#This Row],[Multiple audience]]&lt;&gt;1,IF(Table1[[#This Row],[Planners / Designers ]]=1,1,""),"")</f>
        <v/>
      </c>
      <c r="CN782" s="171" t="str">
        <f>IF(Table1[[#This Row],[Multiple audience]]&lt;&gt;1,IF(Table1[[#This Row],[Regulatory Assessors]]=1,1,""),"")</f>
        <v/>
      </c>
      <c r="CO782" s="171" t="str">
        <f>IF(Table1[[#This Row],[Multiple audience]]&lt;&gt;1,IF(Table1[[#This Row],[Builders / Management]]=1,1,""),"")</f>
        <v/>
      </c>
      <c r="CP782" s="171" t="str">
        <f>IF(Table1[[#This Row],[Multiple audience]]&lt;&gt;1,IF(Table1[[#This Row],[Energy / Sus Assessors]]=1,1,""),"")</f>
        <v/>
      </c>
      <c r="CQ782" s="171" t="str">
        <f>IF(Table1[[#This Row],[Multiple audience]]&lt;&gt;1,IF(Table1[[#This Row],[Semi-skilled]]=1,1,""),"")</f>
        <v/>
      </c>
      <c r="CR782" s="171" t="str">
        <f>IF(Table1[[#This Row],[Multiple audience]]&lt;&gt;1,IF(Table1[[#This Row],[Trades]]=1,1,""),"")</f>
        <v/>
      </c>
      <c r="CS782" s="171" t="str">
        <f>IF(Table1[[#This Row],[Multiple audience]]&lt;&gt;1,IF(Table1[[#This Row],[Other]]=1,1,""),"")</f>
        <v/>
      </c>
      <c r="CT782" s="171" t="str">
        <f>IF(SUM(Table1[[#This Row],[General Audience]:[Other]])&gt;1,1,"")</f>
        <v/>
      </c>
      <c r="CU782" s="171" t="str">
        <f>IF(Table1[[#This Row],[Various  ]]&lt;&gt;1,IF(Table1[[#This Row],[Calculator / Software]]=1,1,""),"")</f>
        <v/>
      </c>
      <c r="CV782" s="171" t="str">
        <f>IF(Table1[[#This Row],[Various  ]]&lt;&gt;1,IF(Table1[[#This Row],[Information  ]]=1,1,""),"")</f>
        <v/>
      </c>
      <c r="CW782" s="171" t="str">
        <f>IF(Table1[[#This Row],[Various  ]]&lt;&gt;1,IF(Table1[[#This Row],[Interactive Tool]]=1,1,""),"")</f>
        <v/>
      </c>
      <c r="CX782" s="171" t="str">
        <f>IF(Table1[[#This Row],[Various  ]]&lt;&gt;1,IF(Table1[[#This Row],[Technical Specifications]]=1,1,""),"")</f>
        <v/>
      </c>
      <c r="CY782" s="171" t="str">
        <f>IF(Table1[[#This Row],[Various  ]]&lt;&gt;1,IF(Table1[[#This Row],[Training Resources]]=1,1,""),"")</f>
        <v/>
      </c>
      <c r="CZ782" s="171" t="str">
        <f>IF(Table1[[#This Row],[Various  ]]&lt;&gt;1,IF(Table1[[#This Row],[Toolbox]]=1,1,""),"")</f>
        <v/>
      </c>
      <c r="DA782" s="169" t="str">
        <f>IF(Table1[[#This Row],[Various  ]]&lt;&gt;1,IF(Table1[[#This Row],[Video]]=1,1,""),"")</f>
        <v/>
      </c>
      <c r="DB782" s="169" t="str">
        <f>IF(Table1[[#This Row],[Various  ]]&lt;&gt;1,IF(Table1[[#This Row],[Case study]]=1,1,""),"")</f>
        <v/>
      </c>
      <c r="DC782" s="169" t="str">
        <f>IF(Table1[[#This Row],[Various  ]]&lt;&gt;1,IF(Table1[[#This Row],[Other   ]]=1,1,""),"")</f>
        <v/>
      </c>
      <c r="DD782" s="169" t="str">
        <f>IF(Table1[[#This Row],[Various  ]]&lt;&gt;1,IF(Table1[[#This Row],[Standards]]=1,1,""),"")</f>
        <v/>
      </c>
      <c r="DE782" s="169" t="str">
        <f>IF(Table1[[#This Row],[Various]]=1,1,IF(SUM(Table1[[#This Row],[Calculator / Software]:[Standards]])&gt;1,1,""))</f>
        <v/>
      </c>
      <c r="DF782" s="169" t="str">
        <f>IF(Table1[[#This Row],[Multiple NCC links]]&lt;&gt;1,IF(Table1[[#This Row],[Design]]=1,1,""),"")</f>
        <v/>
      </c>
      <c r="DG782" s="169" t="str">
        <f>IF(Table1[[#This Row],[Multiple NCC links]]&lt;&gt;1,IF(Table1[[#This Row],[Assessment / Verification]]=1,1,""),"")</f>
        <v/>
      </c>
      <c r="DH782" s="169" t="str">
        <f>IF(Table1[[#This Row],[Multiple NCC links]]&lt;&gt;1,IF(Table1[[#This Row],[Climate Specific ]]=1,1,""),"")</f>
        <v/>
      </c>
      <c r="DI782" s="169" t="str">
        <f>IF(Table1[[#This Row],[Multiple NCC links]]&lt;&gt;1,IF(Table1[[#This Row],[Alterations / Additions]]=1,1,""),"")</f>
        <v/>
      </c>
      <c r="DJ782" s="169" t="str">
        <f>IF(Table1[[#This Row],[Multiple NCC links]]&lt;&gt;1,IF(Table1[[#This Row],[Glazing]]=1,1,""),"")</f>
        <v/>
      </c>
      <c r="DK782" s="169" t="str">
        <f>IF(Table1[[#This Row],[Multiple NCC links]]&lt;&gt;1,IF(Table1[[#This Row],[Building Fabric / Thermal / Sealing]]=1,1,""),"")</f>
        <v/>
      </c>
      <c r="DL782" s="169" t="str">
        <f>IF(Table1[[#This Row],[Multiple NCC links]]&lt;&gt;1,IF(Table1[[#This Row],[Lighting]]=1,1,""),"")</f>
        <v/>
      </c>
      <c r="DM782" s="169" t="str">
        <f>IF(Table1[[#This Row],[Multiple NCC links]]&lt;&gt;1,IF(Table1[[#This Row],[HVAC]]=1,1,""),"")</f>
        <v/>
      </c>
      <c r="DN782" s="169" t="str">
        <f>IF(Table1[[#This Row],[Multiple NCC links]]&lt;&gt;1,IF(Table1[[#This Row],[Services]]=1,1,""),"")</f>
        <v/>
      </c>
      <c r="DO782" s="169" t="str">
        <f>IF(Table1[[#This Row],[Multiple NCC links]]&lt;&gt;1,IF(Table1[[#This Row],[Maintenance &amp; Monitoring]]=1,1,""),"")</f>
        <v/>
      </c>
      <c r="DP782" s="169" t="str">
        <f>IF(Table1[[#This Row],[Multiple NCC links]]&lt;&gt;1,IF(Table1[[#This Row],[Hand over / Operations]]=1,1,""),"")</f>
        <v/>
      </c>
      <c r="DQ782" s="169" t="str">
        <f>IF(Table1[[#This Row],[Multiple NCC links]]&lt;&gt;1,IF(Table1[[#This Row],[As built assessment]]=1,1,""),"")</f>
        <v/>
      </c>
      <c r="DR782" s="169" t="str">
        <f>IF(Table1[[#This Row],[Multiple NCC links]]&lt;&gt;1,IF(Table1[[#This Row],[Beyond compliance]]=1,1,""),"")</f>
        <v/>
      </c>
      <c r="DS782" s="169" t="str">
        <f>IF(SUM(Table1[[#This Row],[Design]:[Beyond compliance]])&gt;1,1,"")</f>
        <v/>
      </c>
      <c r="DT782" s="169" t="str">
        <f>IF(Table1[[#This Row],[Both Residential &amp; Commercial4]]&lt;&gt;1,IF(Table1[[#This Row],[Residential]]=1,1,""),"")</f>
        <v/>
      </c>
      <c r="DU782" s="169" t="str">
        <f>IF(Table1[[#This Row],[Both Residential &amp; Commercial4]]&lt;&gt;1,IF(Table1[[#This Row],[Commercial]]=1,1,""),"")</f>
        <v/>
      </c>
      <c r="DV782" s="169" t="str">
        <f>Table1[[#This Row],[Residential &amp; Commercial]]</f>
        <v/>
      </c>
      <c r="DW782" s="169"/>
    </row>
    <row r="783" spans="1:127" s="49" customFormat="1" ht="20.25" thickTop="1" thickBot="1" x14ac:dyDescent="0.35">
      <c r="A783" s="97"/>
      <c r="B783" s="97"/>
      <c r="C783" s="88"/>
      <c r="D783" s="88"/>
      <c r="E783" s="176"/>
      <c r="F783" s="176"/>
      <c r="G783" s="176"/>
      <c r="H783" s="176"/>
      <c r="I783" s="90" t="str">
        <f>IF(AND(Table1[[#This Row],[General]]=1,Table1[[#This Row],[Beginner]]=1,Table1[[#This Row],[Intermediate]]=1,Table1[[#This Row],[Advanced]]=1),1,"")</f>
        <v/>
      </c>
      <c r="J783" s="90" t="str">
        <f>CONCATENATE(IF(Table1[[#This Row],[General]]=1,"General, ",""), IF(Table1[[#This Row],[Beginner]]=1,"Beginner, ",""),IF(Table1[[#This Row],[Intermediate]]=1,"Intermediate, ",""), IF(Table1[[#This Row],[Advanced]]=1,"Advanced",""))</f>
        <v/>
      </c>
      <c r="K783" s="91"/>
      <c r="L783" s="179"/>
      <c r="M783" s="91"/>
      <c r="N783" s="91"/>
      <c r="O783" s="159"/>
      <c r="P783" s="91"/>
      <c r="Q783" s="91"/>
      <c r="R783" s="91"/>
      <c r="S78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83" s="102"/>
      <c r="U783" s="102"/>
      <c r="V783" s="240"/>
      <c r="W783" s="240"/>
      <c r="X783" s="102"/>
      <c r="Y783" s="102"/>
      <c r="Z783" s="102"/>
      <c r="AA783" s="102"/>
      <c r="AB783" s="102"/>
      <c r="AC783" s="102"/>
      <c r="AD783" s="102"/>
      <c r="AE783" s="102"/>
      <c r="AF783" s="102"/>
      <c r="AG78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83" s="103"/>
      <c r="AI783" s="103"/>
      <c r="AJ783" s="103"/>
      <c r="AK783" s="74" t="str">
        <f>CONCATENATE(IF(Table1[[#This Row],[Digital]]=1,"Digital, ",""),IF(Table1[[#This Row],[Face to Face]]=1,"Face to face, ",""),IF(Table1[[#This Row],[Blended]]=1,"Blended",""))</f>
        <v/>
      </c>
      <c r="AL783" s="99"/>
      <c r="AM783" s="104"/>
      <c r="AN783" s="130"/>
      <c r="AO783" s="94"/>
      <c r="AP783" s="182"/>
      <c r="AQ783" s="94"/>
      <c r="AR783" s="94"/>
      <c r="AS783" s="94"/>
      <c r="AT783" s="94"/>
      <c r="AU783" s="94"/>
      <c r="AV783" s="182"/>
      <c r="AW783" s="182"/>
      <c r="AX783" s="182"/>
      <c r="AY783" s="94"/>
      <c r="AZ78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8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83" s="95"/>
      <c r="BC783" s="95"/>
      <c r="BD783" s="90" t="str">
        <f>IF(AND(Table1[[#This Row],[Residential]]=1,Table1[[#This Row],[Commercial]]=1),1,"")</f>
        <v/>
      </c>
      <c r="BE783" s="90" t="str">
        <f>CONCATENATE(IF(Table1[[#This Row],[Residential]]=1,"Residential, ",""),IF(Table1[[#This Row],[Commercial]]=1,"Commercial",""))</f>
        <v/>
      </c>
      <c r="BF783" s="94"/>
      <c r="BG783" s="94"/>
      <c r="BH783" s="94"/>
      <c r="BI783" s="94"/>
      <c r="BJ783" s="94"/>
      <c r="BK783" s="94"/>
      <c r="BL783" s="94"/>
      <c r="BM783" s="182"/>
      <c r="BN783" s="94"/>
      <c r="BO78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83" s="178"/>
      <c r="BQ783" s="120"/>
      <c r="BR783" s="132"/>
      <c r="BS783" s="120"/>
      <c r="BT783" s="175"/>
      <c r="BU783" s="175"/>
      <c r="BV783" s="175"/>
      <c r="BW783" s="121"/>
      <c r="BX783" s="121"/>
      <c r="BY783" s="121"/>
      <c r="BZ783" s="227"/>
      <c r="CA78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83" s="48">
        <f>COUNTIF(Table1[[#This Row],[Validity]:[Alignment with NCC (Yes=1,No=0)]],"N/A")</f>
        <v>0</v>
      </c>
      <c r="CC783" s="48">
        <f>IF(ISERROR(Table1[[#This Row],[Total Quality Score (out of 10)]]/(4-Table1[[#This Row],[N/A Count]])),0,Table1[[#This Row],[Total Quality Score (out of 10)]]/(4-Table1[[#This Row],[N/A Count]]))</f>
        <v>0</v>
      </c>
      <c r="CD783" s="106"/>
      <c r="CE783" s="106"/>
      <c r="CF783" s="172" t="str">
        <f>IF(SUM(Table1[[#This Row],[Multiple]:[Level (all)62]])&lt;1,IF(Table1[[#This Row],[General]]=1,1,""),"")</f>
        <v/>
      </c>
      <c r="CG783" s="172" t="str">
        <f>IF(SUM(Table1[[#This Row],[Multiple]:[Level (all)62]])&lt;1,IF(Table1[[#This Row],[Beginner]]=1,1,""),"")</f>
        <v/>
      </c>
      <c r="CH783" s="171" t="str">
        <f>IF(SUM(Table1[[#This Row],[Multiple]:[Level (all)62]])&lt;1,IF(Table1[[#This Row],[Intermediate]]=1,1,""),"")</f>
        <v/>
      </c>
      <c r="CI783" s="171" t="str">
        <f>IF(SUM(Table1[[#This Row],[Multiple]:[Level (all)62]])&lt;1,IF(Table1[[#This Row],[Advanced]]=1,1,""),"")</f>
        <v/>
      </c>
      <c r="CJ783" s="171" t="str">
        <f>IF(AND(SUM(Table1[[#This Row],[General]:[Advanced]])&lt;4,SUM(Table1[[#This Row],[General]:[Advanced]])&gt;1),1,"")</f>
        <v/>
      </c>
      <c r="CK783" s="171" t="str">
        <f>Table1[[#This Row],[Level (all)]]</f>
        <v/>
      </c>
      <c r="CL783" s="171" t="str">
        <f>IF(Table1[[#This Row],[Multiple audience]]&lt;&gt;1,IF(Table1[[#This Row],[General Audience]]=1,1,""),"")</f>
        <v/>
      </c>
      <c r="CM783" s="171" t="str">
        <f>IF(Table1[[#This Row],[Multiple audience]]&lt;&gt;1,IF(Table1[[#This Row],[Planners / Designers ]]=1,1,""),"")</f>
        <v/>
      </c>
      <c r="CN783" s="171" t="str">
        <f>IF(Table1[[#This Row],[Multiple audience]]&lt;&gt;1,IF(Table1[[#This Row],[Regulatory Assessors]]=1,1,""),"")</f>
        <v/>
      </c>
      <c r="CO783" s="171" t="str">
        <f>IF(Table1[[#This Row],[Multiple audience]]&lt;&gt;1,IF(Table1[[#This Row],[Builders / Management]]=1,1,""),"")</f>
        <v/>
      </c>
      <c r="CP783" s="171" t="str">
        <f>IF(Table1[[#This Row],[Multiple audience]]&lt;&gt;1,IF(Table1[[#This Row],[Energy / Sus Assessors]]=1,1,""),"")</f>
        <v/>
      </c>
      <c r="CQ783" s="171" t="str">
        <f>IF(Table1[[#This Row],[Multiple audience]]&lt;&gt;1,IF(Table1[[#This Row],[Semi-skilled]]=1,1,""),"")</f>
        <v/>
      </c>
      <c r="CR783" s="171" t="str">
        <f>IF(Table1[[#This Row],[Multiple audience]]&lt;&gt;1,IF(Table1[[#This Row],[Trades]]=1,1,""),"")</f>
        <v/>
      </c>
      <c r="CS783" s="171" t="str">
        <f>IF(Table1[[#This Row],[Multiple audience]]&lt;&gt;1,IF(Table1[[#This Row],[Other]]=1,1,""),"")</f>
        <v/>
      </c>
      <c r="CT783" s="171" t="str">
        <f>IF(SUM(Table1[[#This Row],[General Audience]:[Other]])&gt;1,1,"")</f>
        <v/>
      </c>
      <c r="CU783" s="171" t="str">
        <f>IF(Table1[[#This Row],[Various  ]]&lt;&gt;1,IF(Table1[[#This Row],[Calculator / Software]]=1,1,""),"")</f>
        <v/>
      </c>
      <c r="CV783" s="171" t="str">
        <f>IF(Table1[[#This Row],[Various  ]]&lt;&gt;1,IF(Table1[[#This Row],[Information  ]]=1,1,""),"")</f>
        <v/>
      </c>
      <c r="CW783" s="171" t="str">
        <f>IF(Table1[[#This Row],[Various  ]]&lt;&gt;1,IF(Table1[[#This Row],[Interactive Tool]]=1,1,""),"")</f>
        <v/>
      </c>
      <c r="CX783" s="171" t="str">
        <f>IF(Table1[[#This Row],[Various  ]]&lt;&gt;1,IF(Table1[[#This Row],[Technical Specifications]]=1,1,""),"")</f>
        <v/>
      </c>
      <c r="CY783" s="171" t="str">
        <f>IF(Table1[[#This Row],[Various  ]]&lt;&gt;1,IF(Table1[[#This Row],[Training Resources]]=1,1,""),"")</f>
        <v/>
      </c>
      <c r="CZ783" s="171" t="str">
        <f>IF(Table1[[#This Row],[Various  ]]&lt;&gt;1,IF(Table1[[#This Row],[Toolbox]]=1,1,""),"")</f>
        <v/>
      </c>
      <c r="DA783" s="169" t="str">
        <f>IF(Table1[[#This Row],[Various  ]]&lt;&gt;1,IF(Table1[[#This Row],[Video]]=1,1,""),"")</f>
        <v/>
      </c>
      <c r="DB783" s="169" t="str">
        <f>IF(Table1[[#This Row],[Various  ]]&lt;&gt;1,IF(Table1[[#This Row],[Case study]]=1,1,""),"")</f>
        <v/>
      </c>
      <c r="DC783" s="169" t="str">
        <f>IF(Table1[[#This Row],[Various  ]]&lt;&gt;1,IF(Table1[[#This Row],[Other   ]]=1,1,""),"")</f>
        <v/>
      </c>
      <c r="DD783" s="169" t="str">
        <f>IF(Table1[[#This Row],[Various  ]]&lt;&gt;1,IF(Table1[[#This Row],[Standards]]=1,1,""),"")</f>
        <v/>
      </c>
      <c r="DE783" s="169" t="str">
        <f>IF(Table1[[#This Row],[Various]]=1,1,IF(SUM(Table1[[#This Row],[Calculator / Software]:[Standards]])&gt;1,1,""))</f>
        <v/>
      </c>
      <c r="DF783" s="169" t="str">
        <f>IF(Table1[[#This Row],[Multiple NCC links]]&lt;&gt;1,IF(Table1[[#This Row],[Design]]=1,1,""),"")</f>
        <v/>
      </c>
      <c r="DG783" s="169" t="str">
        <f>IF(Table1[[#This Row],[Multiple NCC links]]&lt;&gt;1,IF(Table1[[#This Row],[Assessment / Verification]]=1,1,""),"")</f>
        <v/>
      </c>
      <c r="DH783" s="169" t="str">
        <f>IF(Table1[[#This Row],[Multiple NCC links]]&lt;&gt;1,IF(Table1[[#This Row],[Climate Specific ]]=1,1,""),"")</f>
        <v/>
      </c>
      <c r="DI783" s="169" t="str">
        <f>IF(Table1[[#This Row],[Multiple NCC links]]&lt;&gt;1,IF(Table1[[#This Row],[Alterations / Additions]]=1,1,""),"")</f>
        <v/>
      </c>
      <c r="DJ783" s="169" t="str">
        <f>IF(Table1[[#This Row],[Multiple NCC links]]&lt;&gt;1,IF(Table1[[#This Row],[Glazing]]=1,1,""),"")</f>
        <v/>
      </c>
      <c r="DK783" s="169" t="str">
        <f>IF(Table1[[#This Row],[Multiple NCC links]]&lt;&gt;1,IF(Table1[[#This Row],[Building Fabric / Thermal / Sealing]]=1,1,""),"")</f>
        <v/>
      </c>
      <c r="DL783" s="169" t="str">
        <f>IF(Table1[[#This Row],[Multiple NCC links]]&lt;&gt;1,IF(Table1[[#This Row],[Lighting]]=1,1,""),"")</f>
        <v/>
      </c>
      <c r="DM783" s="169" t="str">
        <f>IF(Table1[[#This Row],[Multiple NCC links]]&lt;&gt;1,IF(Table1[[#This Row],[HVAC]]=1,1,""),"")</f>
        <v/>
      </c>
      <c r="DN783" s="169" t="str">
        <f>IF(Table1[[#This Row],[Multiple NCC links]]&lt;&gt;1,IF(Table1[[#This Row],[Services]]=1,1,""),"")</f>
        <v/>
      </c>
      <c r="DO783" s="169" t="str">
        <f>IF(Table1[[#This Row],[Multiple NCC links]]&lt;&gt;1,IF(Table1[[#This Row],[Maintenance &amp; Monitoring]]=1,1,""),"")</f>
        <v/>
      </c>
      <c r="DP783" s="169" t="str">
        <f>IF(Table1[[#This Row],[Multiple NCC links]]&lt;&gt;1,IF(Table1[[#This Row],[Hand over / Operations]]=1,1,""),"")</f>
        <v/>
      </c>
      <c r="DQ783" s="169" t="str">
        <f>IF(Table1[[#This Row],[Multiple NCC links]]&lt;&gt;1,IF(Table1[[#This Row],[As built assessment]]=1,1,""),"")</f>
        <v/>
      </c>
      <c r="DR783" s="169" t="str">
        <f>IF(Table1[[#This Row],[Multiple NCC links]]&lt;&gt;1,IF(Table1[[#This Row],[Beyond compliance]]=1,1,""),"")</f>
        <v/>
      </c>
      <c r="DS783" s="169" t="str">
        <f>IF(SUM(Table1[[#This Row],[Design]:[Beyond compliance]])&gt;1,1,"")</f>
        <v/>
      </c>
      <c r="DT783" s="169" t="str">
        <f>IF(Table1[[#This Row],[Both Residential &amp; Commercial4]]&lt;&gt;1,IF(Table1[[#This Row],[Residential]]=1,1,""),"")</f>
        <v/>
      </c>
      <c r="DU783" s="169" t="str">
        <f>IF(Table1[[#This Row],[Both Residential &amp; Commercial4]]&lt;&gt;1,IF(Table1[[#This Row],[Commercial]]=1,1,""),"")</f>
        <v/>
      </c>
      <c r="DV783" s="169" t="str">
        <f>Table1[[#This Row],[Residential &amp; Commercial]]</f>
        <v/>
      </c>
      <c r="DW783" s="169"/>
    </row>
    <row r="784" spans="1:127" s="49" customFormat="1" ht="20.25" thickTop="1" thickBot="1" x14ac:dyDescent="0.35">
      <c r="A784" s="97"/>
      <c r="B784" s="97"/>
      <c r="C784" s="88"/>
      <c r="D784" s="88"/>
      <c r="E784" s="176"/>
      <c r="F784" s="176"/>
      <c r="G784" s="176"/>
      <c r="H784" s="176"/>
      <c r="I784" s="90" t="str">
        <f>IF(AND(Table1[[#This Row],[General]]=1,Table1[[#This Row],[Beginner]]=1,Table1[[#This Row],[Intermediate]]=1,Table1[[#This Row],[Advanced]]=1),1,"")</f>
        <v/>
      </c>
      <c r="J784" s="90" t="str">
        <f>CONCATENATE(IF(Table1[[#This Row],[General]]=1,"General, ",""), IF(Table1[[#This Row],[Beginner]]=1,"Beginner, ",""),IF(Table1[[#This Row],[Intermediate]]=1,"Intermediate, ",""), IF(Table1[[#This Row],[Advanced]]=1,"Advanced",""))</f>
        <v/>
      </c>
      <c r="K784" s="91"/>
      <c r="L784" s="179"/>
      <c r="M784" s="91"/>
      <c r="N784" s="91"/>
      <c r="O784" s="159"/>
      <c r="P784" s="91"/>
      <c r="Q784" s="91"/>
      <c r="R784" s="91"/>
      <c r="S78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84" s="102"/>
      <c r="U784" s="102"/>
      <c r="V784" s="240"/>
      <c r="W784" s="240"/>
      <c r="X784" s="102"/>
      <c r="Y784" s="102"/>
      <c r="Z784" s="102"/>
      <c r="AA784" s="102"/>
      <c r="AB784" s="102"/>
      <c r="AC784" s="102"/>
      <c r="AD784" s="102"/>
      <c r="AE784" s="102"/>
      <c r="AF784" s="102"/>
      <c r="AG78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84" s="103"/>
      <c r="AI784" s="103"/>
      <c r="AJ784" s="103"/>
      <c r="AK784" s="74" t="str">
        <f>CONCATENATE(IF(Table1[[#This Row],[Digital]]=1,"Digital, ",""),IF(Table1[[#This Row],[Face to Face]]=1,"Face to face, ",""),IF(Table1[[#This Row],[Blended]]=1,"Blended",""))</f>
        <v/>
      </c>
      <c r="AL784" s="99"/>
      <c r="AM784" s="104"/>
      <c r="AN784" s="130"/>
      <c r="AO784" s="94"/>
      <c r="AP784" s="182"/>
      <c r="AQ784" s="94"/>
      <c r="AR784" s="94"/>
      <c r="AS784" s="94"/>
      <c r="AT784" s="94"/>
      <c r="AU784" s="94"/>
      <c r="AV784" s="182"/>
      <c r="AW784" s="182"/>
      <c r="AX784" s="182"/>
      <c r="AY784" s="94"/>
      <c r="AZ78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8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84" s="95"/>
      <c r="BC784" s="95"/>
      <c r="BD784" s="90" t="str">
        <f>IF(AND(Table1[[#This Row],[Residential]]=1,Table1[[#This Row],[Commercial]]=1),1,"")</f>
        <v/>
      </c>
      <c r="BE784" s="90" t="str">
        <f>CONCATENATE(IF(Table1[[#This Row],[Residential]]=1,"Residential, ",""),IF(Table1[[#This Row],[Commercial]]=1,"Commercial",""))</f>
        <v/>
      </c>
      <c r="BF784" s="94"/>
      <c r="BG784" s="94"/>
      <c r="BH784" s="94"/>
      <c r="BI784" s="94"/>
      <c r="BJ784" s="94"/>
      <c r="BK784" s="94"/>
      <c r="BL784" s="94"/>
      <c r="BM784" s="182"/>
      <c r="BN784" s="94"/>
      <c r="BO78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84" s="178"/>
      <c r="BQ784" s="120"/>
      <c r="BR784" s="132"/>
      <c r="BS784" s="120"/>
      <c r="BT784" s="175"/>
      <c r="BU784" s="175"/>
      <c r="BV784" s="175"/>
      <c r="BW784" s="121"/>
      <c r="BX784" s="121"/>
      <c r="BY784" s="121"/>
      <c r="BZ784" s="227"/>
      <c r="CA78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84" s="48">
        <f>COUNTIF(Table1[[#This Row],[Validity]:[Alignment with NCC (Yes=1,No=0)]],"N/A")</f>
        <v>0</v>
      </c>
      <c r="CC784" s="48">
        <f>IF(ISERROR(Table1[[#This Row],[Total Quality Score (out of 10)]]/(4-Table1[[#This Row],[N/A Count]])),0,Table1[[#This Row],[Total Quality Score (out of 10)]]/(4-Table1[[#This Row],[N/A Count]]))</f>
        <v>0</v>
      </c>
      <c r="CD784" s="106"/>
      <c r="CE784" s="106"/>
      <c r="CF784" s="172" t="str">
        <f>IF(SUM(Table1[[#This Row],[Multiple]:[Level (all)62]])&lt;1,IF(Table1[[#This Row],[General]]=1,1,""),"")</f>
        <v/>
      </c>
      <c r="CG784" s="172" t="str">
        <f>IF(SUM(Table1[[#This Row],[Multiple]:[Level (all)62]])&lt;1,IF(Table1[[#This Row],[Beginner]]=1,1,""),"")</f>
        <v/>
      </c>
      <c r="CH784" s="171" t="str">
        <f>IF(SUM(Table1[[#This Row],[Multiple]:[Level (all)62]])&lt;1,IF(Table1[[#This Row],[Intermediate]]=1,1,""),"")</f>
        <v/>
      </c>
      <c r="CI784" s="171" t="str">
        <f>IF(SUM(Table1[[#This Row],[Multiple]:[Level (all)62]])&lt;1,IF(Table1[[#This Row],[Advanced]]=1,1,""),"")</f>
        <v/>
      </c>
      <c r="CJ784" s="171" t="str">
        <f>IF(AND(SUM(Table1[[#This Row],[General]:[Advanced]])&lt;4,SUM(Table1[[#This Row],[General]:[Advanced]])&gt;1),1,"")</f>
        <v/>
      </c>
      <c r="CK784" s="171" t="str">
        <f>Table1[[#This Row],[Level (all)]]</f>
        <v/>
      </c>
      <c r="CL784" s="171" t="str">
        <f>IF(Table1[[#This Row],[Multiple audience]]&lt;&gt;1,IF(Table1[[#This Row],[General Audience]]=1,1,""),"")</f>
        <v/>
      </c>
      <c r="CM784" s="171" t="str">
        <f>IF(Table1[[#This Row],[Multiple audience]]&lt;&gt;1,IF(Table1[[#This Row],[Planners / Designers ]]=1,1,""),"")</f>
        <v/>
      </c>
      <c r="CN784" s="171" t="str">
        <f>IF(Table1[[#This Row],[Multiple audience]]&lt;&gt;1,IF(Table1[[#This Row],[Regulatory Assessors]]=1,1,""),"")</f>
        <v/>
      </c>
      <c r="CO784" s="171" t="str">
        <f>IF(Table1[[#This Row],[Multiple audience]]&lt;&gt;1,IF(Table1[[#This Row],[Builders / Management]]=1,1,""),"")</f>
        <v/>
      </c>
      <c r="CP784" s="171" t="str">
        <f>IF(Table1[[#This Row],[Multiple audience]]&lt;&gt;1,IF(Table1[[#This Row],[Energy / Sus Assessors]]=1,1,""),"")</f>
        <v/>
      </c>
      <c r="CQ784" s="171" t="str">
        <f>IF(Table1[[#This Row],[Multiple audience]]&lt;&gt;1,IF(Table1[[#This Row],[Semi-skilled]]=1,1,""),"")</f>
        <v/>
      </c>
      <c r="CR784" s="171" t="str">
        <f>IF(Table1[[#This Row],[Multiple audience]]&lt;&gt;1,IF(Table1[[#This Row],[Trades]]=1,1,""),"")</f>
        <v/>
      </c>
      <c r="CS784" s="171" t="str">
        <f>IF(Table1[[#This Row],[Multiple audience]]&lt;&gt;1,IF(Table1[[#This Row],[Other]]=1,1,""),"")</f>
        <v/>
      </c>
      <c r="CT784" s="171" t="str">
        <f>IF(SUM(Table1[[#This Row],[General Audience]:[Other]])&gt;1,1,"")</f>
        <v/>
      </c>
      <c r="CU784" s="171" t="str">
        <f>IF(Table1[[#This Row],[Various  ]]&lt;&gt;1,IF(Table1[[#This Row],[Calculator / Software]]=1,1,""),"")</f>
        <v/>
      </c>
      <c r="CV784" s="171" t="str">
        <f>IF(Table1[[#This Row],[Various  ]]&lt;&gt;1,IF(Table1[[#This Row],[Information  ]]=1,1,""),"")</f>
        <v/>
      </c>
      <c r="CW784" s="171" t="str">
        <f>IF(Table1[[#This Row],[Various  ]]&lt;&gt;1,IF(Table1[[#This Row],[Interactive Tool]]=1,1,""),"")</f>
        <v/>
      </c>
      <c r="CX784" s="171" t="str">
        <f>IF(Table1[[#This Row],[Various  ]]&lt;&gt;1,IF(Table1[[#This Row],[Technical Specifications]]=1,1,""),"")</f>
        <v/>
      </c>
      <c r="CY784" s="171" t="str">
        <f>IF(Table1[[#This Row],[Various  ]]&lt;&gt;1,IF(Table1[[#This Row],[Training Resources]]=1,1,""),"")</f>
        <v/>
      </c>
      <c r="CZ784" s="171" t="str">
        <f>IF(Table1[[#This Row],[Various  ]]&lt;&gt;1,IF(Table1[[#This Row],[Toolbox]]=1,1,""),"")</f>
        <v/>
      </c>
      <c r="DA784" s="169" t="str">
        <f>IF(Table1[[#This Row],[Various  ]]&lt;&gt;1,IF(Table1[[#This Row],[Video]]=1,1,""),"")</f>
        <v/>
      </c>
      <c r="DB784" s="169" t="str">
        <f>IF(Table1[[#This Row],[Various  ]]&lt;&gt;1,IF(Table1[[#This Row],[Case study]]=1,1,""),"")</f>
        <v/>
      </c>
      <c r="DC784" s="169" t="str">
        <f>IF(Table1[[#This Row],[Various  ]]&lt;&gt;1,IF(Table1[[#This Row],[Other   ]]=1,1,""),"")</f>
        <v/>
      </c>
      <c r="DD784" s="169" t="str">
        <f>IF(Table1[[#This Row],[Various  ]]&lt;&gt;1,IF(Table1[[#This Row],[Standards]]=1,1,""),"")</f>
        <v/>
      </c>
      <c r="DE784" s="169" t="str">
        <f>IF(Table1[[#This Row],[Various]]=1,1,IF(SUM(Table1[[#This Row],[Calculator / Software]:[Standards]])&gt;1,1,""))</f>
        <v/>
      </c>
      <c r="DF784" s="169" t="str">
        <f>IF(Table1[[#This Row],[Multiple NCC links]]&lt;&gt;1,IF(Table1[[#This Row],[Design]]=1,1,""),"")</f>
        <v/>
      </c>
      <c r="DG784" s="169" t="str">
        <f>IF(Table1[[#This Row],[Multiple NCC links]]&lt;&gt;1,IF(Table1[[#This Row],[Assessment / Verification]]=1,1,""),"")</f>
        <v/>
      </c>
      <c r="DH784" s="169" t="str">
        <f>IF(Table1[[#This Row],[Multiple NCC links]]&lt;&gt;1,IF(Table1[[#This Row],[Climate Specific ]]=1,1,""),"")</f>
        <v/>
      </c>
      <c r="DI784" s="169" t="str">
        <f>IF(Table1[[#This Row],[Multiple NCC links]]&lt;&gt;1,IF(Table1[[#This Row],[Alterations / Additions]]=1,1,""),"")</f>
        <v/>
      </c>
      <c r="DJ784" s="169" t="str">
        <f>IF(Table1[[#This Row],[Multiple NCC links]]&lt;&gt;1,IF(Table1[[#This Row],[Glazing]]=1,1,""),"")</f>
        <v/>
      </c>
      <c r="DK784" s="169" t="str">
        <f>IF(Table1[[#This Row],[Multiple NCC links]]&lt;&gt;1,IF(Table1[[#This Row],[Building Fabric / Thermal / Sealing]]=1,1,""),"")</f>
        <v/>
      </c>
      <c r="DL784" s="169" t="str">
        <f>IF(Table1[[#This Row],[Multiple NCC links]]&lt;&gt;1,IF(Table1[[#This Row],[Lighting]]=1,1,""),"")</f>
        <v/>
      </c>
      <c r="DM784" s="169" t="str">
        <f>IF(Table1[[#This Row],[Multiple NCC links]]&lt;&gt;1,IF(Table1[[#This Row],[HVAC]]=1,1,""),"")</f>
        <v/>
      </c>
      <c r="DN784" s="169" t="str">
        <f>IF(Table1[[#This Row],[Multiple NCC links]]&lt;&gt;1,IF(Table1[[#This Row],[Services]]=1,1,""),"")</f>
        <v/>
      </c>
      <c r="DO784" s="169" t="str">
        <f>IF(Table1[[#This Row],[Multiple NCC links]]&lt;&gt;1,IF(Table1[[#This Row],[Maintenance &amp; Monitoring]]=1,1,""),"")</f>
        <v/>
      </c>
      <c r="DP784" s="169" t="str">
        <f>IF(Table1[[#This Row],[Multiple NCC links]]&lt;&gt;1,IF(Table1[[#This Row],[Hand over / Operations]]=1,1,""),"")</f>
        <v/>
      </c>
      <c r="DQ784" s="169" t="str">
        <f>IF(Table1[[#This Row],[Multiple NCC links]]&lt;&gt;1,IF(Table1[[#This Row],[As built assessment]]=1,1,""),"")</f>
        <v/>
      </c>
      <c r="DR784" s="169" t="str">
        <f>IF(Table1[[#This Row],[Multiple NCC links]]&lt;&gt;1,IF(Table1[[#This Row],[Beyond compliance]]=1,1,""),"")</f>
        <v/>
      </c>
      <c r="DS784" s="169" t="str">
        <f>IF(SUM(Table1[[#This Row],[Design]:[Beyond compliance]])&gt;1,1,"")</f>
        <v/>
      </c>
      <c r="DT784" s="169" t="str">
        <f>IF(Table1[[#This Row],[Both Residential &amp; Commercial4]]&lt;&gt;1,IF(Table1[[#This Row],[Residential]]=1,1,""),"")</f>
        <v/>
      </c>
      <c r="DU784" s="169" t="str">
        <f>IF(Table1[[#This Row],[Both Residential &amp; Commercial4]]&lt;&gt;1,IF(Table1[[#This Row],[Commercial]]=1,1,""),"")</f>
        <v/>
      </c>
      <c r="DV784" s="169" t="str">
        <f>Table1[[#This Row],[Residential &amp; Commercial]]</f>
        <v/>
      </c>
      <c r="DW784" s="169"/>
    </row>
    <row r="785" spans="1:127" s="49" customFormat="1" ht="20.25" thickTop="1" thickBot="1" x14ac:dyDescent="0.35">
      <c r="A785" s="97"/>
      <c r="B785" s="97"/>
      <c r="C785" s="88"/>
      <c r="D785" s="88"/>
      <c r="E785" s="176"/>
      <c r="F785" s="176"/>
      <c r="G785" s="176"/>
      <c r="H785" s="176"/>
      <c r="I785" s="90" t="str">
        <f>IF(AND(Table1[[#This Row],[General]]=1,Table1[[#This Row],[Beginner]]=1,Table1[[#This Row],[Intermediate]]=1,Table1[[#This Row],[Advanced]]=1),1,"")</f>
        <v/>
      </c>
      <c r="J785" s="90" t="str">
        <f>CONCATENATE(IF(Table1[[#This Row],[General]]=1,"General, ",""), IF(Table1[[#This Row],[Beginner]]=1,"Beginner, ",""),IF(Table1[[#This Row],[Intermediate]]=1,"Intermediate, ",""), IF(Table1[[#This Row],[Advanced]]=1,"Advanced",""))</f>
        <v/>
      </c>
      <c r="K785" s="91"/>
      <c r="L785" s="179"/>
      <c r="M785" s="91"/>
      <c r="N785" s="91"/>
      <c r="O785" s="159"/>
      <c r="P785" s="91"/>
      <c r="Q785" s="91"/>
      <c r="R785" s="91"/>
      <c r="S78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85" s="102"/>
      <c r="U785" s="102"/>
      <c r="V785" s="240"/>
      <c r="W785" s="240"/>
      <c r="X785" s="102"/>
      <c r="Y785" s="102"/>
      <c r="Z785" s="102"/>
      <c r="AA785" s="102"/>
      <c r="AB785" s="102"/>
      <c r="AC785" s="102"/>
      <c r="AD785" s="102"/>
      <c r="AE785" s="102"/>
      <c r="AF785" s="102"/>
      <c r="AG78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85" s="103"/>
      <c r="AI785" s="103"/>
      <c r="AJ785" s="103"/>
      <c r="AK785" s="74" t="str">
        <f>CONCATENATE(IF(Table1[[#This Row],[Digital]]=1,"Digital, ",""),IF(Table1[[#This Row],[Face to Face]]=1,"Face to face, ",""),IF(Table1[[#This Row],[Blended]]=1,"Blended",""))</f>
        <v/>
      </c>
      <c r="AL785" s="99"/>
      <c r="AM785" s="104"/>
      <c r="AN785" s="130"/>
      <c r="AO785" s="94"/>
      <c r="AP785" s="182"/>
      <c r="AQ785" s="94"/>
      <c r="AR785" s="94"/>
      <c r="AS785" s="94"/>
      <c r="AT785" s="94"/>
      <c r="AU785" s="94"/>
      <c r="AV785" s="182"/>
      <c r="AW785" s="182"/>
      <c r="AX785" s="182"/>
      <c r="AY785" s="94"/>
      <c r="AZ78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8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85" s="95"/>
      <c r="BC785" s="95"/>
      <c r="BD785" s="90" t="str">
        <f>IF(AND(Table1[[#This Row],[Residential]]=1,Table1[[#This Row],[Commercial]]=1),1,"")</f>
        <v/>
      </c>
      <c r="BE785" s="90" t="str">
        <f>CONCATENATE(IF(Table1[[#This Row],[Residential]]=1,"Residential, ",""),IF(Table1[[#This Row],[Commercial]]=1,"Commercial",""))</f>
        <v/>
      </c>
      <c r="BF785" s="94"/>
      <c r="BG785" s="94"/>
      <c r="BH785" s="94"/>
      <c r="BI785" s="94"/>
      <c r="BJ785" s="94"/>
      <c r="BK785" s="94"/>
      <c r="BL785" s="94"/>
      <c r="BM785" s="182"/>
      <c r="BN785" s="94"/>
      <c r="BO78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85" s="178"/>
      <c r="BQ785" s="120"/>
      <c r="BR785" s="132"/>
      <c r="BS785" s="120"/>
      <c r="BT785" s="175"/>
      <c r="BU785" s="175"/>
      <c r="BV785" s="175"/>
      <c r="BW785" s="121"/>
      <c r="BX785" s="121"/>
      <c r="BY785" s="121"/>
      <c r="BZ785" s="227"/>
      <c r="CA78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85" s="48">
        <f>COUNTIF(Table1[[#This Row],[Validity]:[Alignment with NCC (Yes=1,No=0)]],"N/A")</f>
        <v>0</v>
      </c>
      <c r="CC785" s="48">
        <f>IF(ISERROR(Table1[[#This Row],[Total Quality Score (out of 10)]]/(4-Table1[[#This Row],[N/A Count]])),0,Table1[[#This Row],[Total Quality Score (out of 10)]]/(4-Table1[[#This Row],[N/A Count]]))</f>
        <v>0</v>
      </c>
      <c r="CD785" s="106"/>
      <c r="CE785" s="106"/>
      <c r="CF785" s="172" t="str">
        <f>IF(SUM(Table1[[#This Row],[Multiple]:[Level (all)62]])&lt;1,IF(Table1[[#This Row],[General]]=1,1,""),"")</f>
        <v/>
      </c>
      <c r="CG785" s="172" t="str">
        <f>IF(SUM(Table1[[#This Row],[Multiple]:[Level (all)62]])&lt;1,IF(Table1[[#This Row],[Beginner]]=1,1,""),"")</f>
        <v/>
      </c>
      <c r="CH785" s="171" t="str">
        <f>IF(SUM(Table1[[#This Row],[Multiple]:[Level (all)62]])&lt;1,IF(Table1[[#This Row],[Intermediate]]=1,1,""),"")</f>
        <v/>
      </c>
      <c r="CI785" s="171" t="str">
        <f>IF(SUM(Table1[[#This Row],[Multiple]:[Level (all)62]])&lt;1,IF(Table1[[#This Row],[Advanced]]=1,1,""),"")</f>
        <v/>
      </c>
      <c r="CJ785" s="171" t="str">
        <f>IF(AND(SUM(Table1[[#This Row],[General]:[Advanced]])&lt;4,SUM(Table1[[#This Row],[General]:[Advanced]])&gt;1),1,"")</f>
        <v/>
      </c>
      <c r="CK785" s="171" t="str">
        <f>Table1[[#This Row],[Level (all)]]</f>
        <v/>
      </c>
      <c r="CL785" s="171" t="str">
        <f>IF(Table1[[#This Row],[Multiple audience]]&lt;&gt;1,IF(Table1[[#This Row],[General Audience]]=1,1,""),"")</f>
        <v/>
      </c>
      <c r="CM785" s="171" t="str">
        <f>IF(Table1[[#This Row],[Multiple audience]]&lt;&gt;1,IF(Table1[[#This Row],[Planners / Designers ]]=1,1,""),"")</f>
        <v/>
      </c>
      <c r="CN785" s="171" t="str">
        <f>IF(Table1[[#This Row],[Multiple audience]]&lt;&gt;1,IF(Table1[[#This Row],[Regulatory Assessors]]=1,1,""),"")</f>
        <v/>
      </c>
      <c r="CO785" s="171" t="str">
        <f>IF(Table1[[#This Row],[Multiple audience]]&lt;&gt;1,IF(Table1[[#This Row],[Builders / Management]]=1,1,""),"")</f>
        <v/>
      </c>
      <c r="CP785" s="171" t="str">
        <f>IF(Table1[[#This Row],[Multiple audience]]&lt;&gt;1,IF(Table1[[#This Row],[Energy / Sus Assessors]]=1,1,""),"")</f>
        <v/>
      </c>
      <c r="CQ785" s="171" t="str">
        <f>IF(Table1[[#This Row],[Multiple audience]]&lt;&gt;1,IF(Table1[[#This Row],[Semi-skilled]]=1,1,""),"")</f>
        <v/>
      </c>
      <c r="CR785" s="171" t="str">
        <f>IF(Table1[[#This Row],[Multiple audience]]&lt;&gt;1,IF(Table1[[#This Row],[Trades]]=1,1,""),"")</f>
        <v/>
      </c>
      <c r="CS785" s="171" t="str">
        <f>IF(Table1[[#This Row],[Multiple audience]]&lt;&gt;1,IF(Table1[[#This Row],[Other]]=1,1,""),"")</f>
        <v/>
      </c>
      <c r="CT785" s="171" t="str">
        <f>IF(SUM(Table1[[#This Row],[General Audience]:[Other]])&gt;1,1,"")</f>
        <v/>
      </c>
      <c r="CU785" s="171" t="str">
        <f>IF(Table1[[#This Row],[Various  ]]&lt;&gt;1,IF(Table1[[#This Row],[Calculator / Software]]=1,1,""),"")</f>
        <v/>
      </c>
      <c r="CV785" s="171" t="str">
        <f>IF(Table1[[#This Row],[Various  ]]&lt;&gt;1,IF(Table1[[#This Row],[Information  ]]=1,1,""),"")</f>
        <v/>
      </c>
      <c r="CW785" s="171" t="str">
        <f>IF(Table1[[#This Row],[Various  ]]&lt;&gt;1,IF(Table1[[#This Row],[Interactive Tool]]=1,1,""),"")</f>
        <v/>
      </c>
      <c r="CX785" s="171" t="str">
        <f>IF(Table1[[#This Row],[Various  ]]&lt;&gt;1,IF(Table1[[#This Row],[Technical Specifications]]=1,1,""),"")</f>
        <v/>
      </c>
      <c r="CY785" s="171" t="str">
        <f>IF(Table1[[#This Row],[Various  ]]&lt;&gt;1,IF(Table1[[#This Row],[Training Resources]]=1,1,""),"")</f>
        <v/>
      </c>
      <c r="CZ785" s="171" t="str">
        <f>IF(Table1[[#This Row],[Various  ]]&lt;&gt;1,IF(Table1[[#This Row],[Toolbox]]=1,1,""),"")</f>
        <v/>
      </c>
      <c r="DA785" s="169" t="str">
        <f>IF(Table1[[#This Row],[Various  ]]&lt;&gt;1,IF(Table1[[#This Row],[Video]]=1,1,""),"")</f>
        <v/>
      </c>
      <c r="DB785" s="169" t="str">
        <f>IF(Table1[[#This Row],[Various  ]]&lt;&gt;1,IF(Table1[[#This Row],[Case study]]=1,1,""),"")</f>
        <v/>
      </c>
      <c r="DC785" s="169" t="str">
        <f>IF(Table1[[#This Row],[Various  ]]&lt;&gt;1,IF(Table1[[#This Row],[Other   ]]=1,1,""),"")</f>
        <v/>
      </c>
      <c r="DD785" s="169" t="str">
        <f>IF(Table1[[#This Row],[Various  ]]&lt;&gt;1,IF(Table1[[#This Row],[Standards]]=1,1,""),"")</f>
        <v/>
      </c>
      <c r="DE785" s="169" t="str">
        <f>IF(Table1[[#This Row],[Various]]=1,1,IF(SUM(Table1[[#This Row],[Calculator / Software]:[Standards]])&gt;1,1,""))</f>
        <v/>
      </c>
      <c r="DF785" s="169" t="str">
        <f>IF(Table1[[#This Row],[Multiple NCC links]]&lt;&gt;1,IF(Table1[[#This Row],[Design]]=1,1,""),"")</f>
        <v/>
      </c>
      <c r="DG785" s="169" t="str">
        <f>IF(Table1[[#This Row],[Multiple NCC links]]&lt;&gt;1,IF(Table1[[#This Row],[Assessment / Verification]]=1,1,""),"")</f>
        <v/>
      </c>
      <c r="DH785" s="169" t="str">
        <f>IF(Table1[[#This Row],[Multiple NCC links]]&lt;&gt;1,IF(Table1[[#This Row],[Climate Specific ]]=1,1,""),"")</f>
        <v/>
      </c>
      <c r="DI785" s="169" t="str">
        <f>IF(Table1[[#This Row],[Multiple NCC links]]&lt;&gt;1,IF(Table1[[#This Row],[Alterations / Additions]]=1,1,""),"")</f>
        <v/>
      </c>
      <c r="DJ785" s="169" t="str">
        <f>IF(Table1[[#This Row],[Multiple NCC links]]&lt;&gt;1,IF(Table1[[#This Row],[Glazing]]=1,1,""),"")</f>
        <v/>
      </c>
      <c r="DK785" s="169" t="str">
        <f>IF(Table1[[#This Row],[Multiple NCC links]]&lt;&gt;1,IF(Table1[[#This Row],[Building Fabric / Thermal / Sealing]]=1,1,""),"")</f>
        <v/>
      </c>
      <c r="DL785" s="169" t="str">
        <f>IF(Table1[[#This Row],[Multiple NCC links]]&lt;&gt;1,IF(Table1[[#This Row],[Lighting]]=1,1,""),"")</f>
        <v/>
      </c>
      <c r="DM785" s="169" t="str">
        <f>IF(Table1[[#This Row],[Multiple NCC links]]&lt;&gt;1,IF(Table1[[#This Row],[HVAC]]=1,1,""),"")</f>
        <v/>
      </c>
      <c r="DN785" s="169" t="str">
        <f>IF(Table1[[#This Row],[Multiple NCC links]]&lt;&gt;1,IF(Table1[[#This Row],[Services]]=1,1,""),"")</f>
        <v/>
      </c>
      <c r="DO785" s="169" t="str">
        <f>IF(Table1[[#This Row],[Multiple NCC links]]&lt;&gt;1,IF(Table1[[#This Row],[Maintenance &amp; Monitoring]]=1,1,""),"")</f>
        <v/>
      </c>
      <c r="DP785" s="169" t="str">
        <f>IF(Table1[[#This Row],[Multiple NCC links]]&lt;&gt;1,IF(Table1[[#This Row],[Hand over / Operations]]=1,1,""),"")</f>
        <v/>
      </c>
      <c r="DQ785" s="169" t="str">
        <f>IF(Table1[[#This Row],[Multiple NCC links]]&lt;&gt;1,IF(Table1[[#This Row],[As built assessment]]=1,1,""),"")</f>
        <v/>
      </c>
      <c r="DR785" s="169" t="str">
        <f>IF(Table1[[#This Row],[Multiple NCC links]]&lt;&gt;1,IF(Table1[[#This Row],[Beyond compliance]]=1,1,""),"")</f>
        <v/>
      </c>
      <c r="DS785" s="169" t="str">
        <f>IF(SUM(Table1[[#This Row],[Design]:[Beyond compliance]])&gt;1,1,"")</f>
        <v/>
      </c>
      <c r="DT785" s="169" t="str">
        <f>IF(Table1[[#This Row],[Both Residential &amp; Commercial4]]&lt;&gt;1,IF(Table1[[#This Row],[Residential]]=1,1,""),"")</f>
        <v/>
      </c>
      <c r="DU785" s="169" t="str">
        <f>IF(Table1[[#This Row],[Both Residential &amp; Commercial4]]&lt;&gt;1,IF(Table1[[#This Row],[Commercial]]=1,1,""),"")</f>
        <v/>
      </c>
      <c r="DV785" s="169" t="str">
        <f>Table1[[#This Row],[Residential &amp; Commercial]]</f>
        <v/>
      </c>
      <c r="DW785" s="169"/>
    </row>
    <row r="786" spans="1:127" s="49" customFormat="1" ht="20.25" thickTop="1" thickBot="1" x14ac:dyDescent="0.35">
      <c r="A786" s="97"/>
      <c r="B786" s="97"/>
      <c r="C786" s="88"/>
      <c r="D786" s="88"/>
      <c r="E786" s="176"/>
      <c r="F786" s="176"/>
      <c r="G786" s="176"/>
      <c r="H786" s="176"/>
      <c r="I786" s="90" t="str">
        <f>IF(AND(Table1[[#This Row],[General]]=1,Table1[[#This Row],[Beginner]]=1,Table1[[#This Row],[Intermediate]]=1,Table1[[#This Row],[Advanced]]=1),1,"")</f>
        <v/>
      </c>
      <c r="J786" s="90" t="str">
        <f>CONCATENATE(IF(Table1[[#This Row],[General]]=1,"General, ",""), IF(Table1[[#This Row],[Beginner]]=1,"Beginner, ",""),IF(Table1[[#This Row],[Intermediate]]=1,"Intermediate, ",""), IF(Table1[[#This Row],[Advanced]]=1,"Advanced",""))</f>
        <v/>
      </c>
      <c r="K786" s="91"/>
      <c r="L786" s="179"/>
      <c r="M786" s="91"/>
      <c r="N786" s="91"/>
      <c r="O786" s="159"/>
      <c r="P786" s="91"/>
      <c r="Q786" s="91"/>
      <c r="R786" s="91"/>
      <c r="S78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86" s="102"/>
      <c r="U786" s="102"/>
      <c r="V786" s="240"/>
      <c r="W786" s="240"/>
      <c r="X786" s="102"/>
      <c r="Y786" s="102"/>
      <c r="Z786" s="102"/>
      <c r="AA786" s="102"/>
      <c r="AB786" s="102"/>
      <c r="AC786" s="102"/>
      <c r="AD786" s="102"/>
      <c r="AE786" s="102"/>
      <c r="AF786" s="102"/>
      <c r="AG78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86" s="103"/>
      <c r="AI786" s="103"/>
      <c r="AJ786" s="103"/>
      <c r="AK786" s="74" t="str">
        <f>CONCATENATE(IF(Table1[[#This Row],[Digital]]=1,"Digital, ",""),IF(Table1[[#This Row],[Face to Face]]=1,"Face to face, ",""),IF(Table1[[#This Row],[Blended]]=1,"Blended",""))</f>
        <v/>
      </c>
      <c r="AL786" s="99"/>
      <c r="AM786" s="104"/>
      <c r="AN786" s="130"/>
      <c r="AO786" s="94"/>
      <c r="AP786" s="182"/>
      <c r="AQ786" s="94"/>
      <c r="AR786" s="94"/>
      <c r="AS786" s="94"/>
      <c r="AT786" s="94"/>
      <c r="AU786" s="94"/>
      <c r="AV786" s="182"/>
      <c r="AW786" s="182"/>
      <c r="AX786" s="182"/>
      <c r="AY786" s="94"/>
      <c r="AZ78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8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86" s="95"/>
      <c r="BC786" s="95"/>
      <c r="BD786" s="90" t="str">
        <f>IF(AND(Table1[[#This Row],[Residential]]=1,Table1[[#This Row],[Commercial]]=1),1,"")</f>
        <v/>
      </c>
      <c r="BE786" s="90" t="str">
        <f>CONCATENATE(IF(Table1[[#This Row],[Residential]]=1,"Residential, ",""),IF(Table1[[#This Row],[Commercial]]=1,"Commercial",""))</f>
        <v/>
      </c>
      <c r="BF786" s="94"/>
      <c r="BG786" s="94"/>
      <c r="BH786" s="94"/>
      <c r="BI786" s="94"/>
      <c r="BJ786" s="94"/>
      <c r="BK786" s="94"/>
      <c r="BL786" s="94"/>
      <c r="BM786" s="182"/>
      <c r="BN786" s="94"/>
      <c r="BO78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86" s="178"/>
      <c r="BQ786" s="120"/>
      <c r="BR786" s="132"/>
      <c r="BS786" s="120"/>
      <c r="BT786" s="175"/>
      <c r="BU786" s="175"/>
      <c r="BV786" s="175"/>
      <c r="BW786" s="121"/>
      <c r="BX786" s="121"/>
      <c r="BY786" s="121"/>
      <c r="BZ786" s="227"/>
      <c r="CA78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86" s="48">
        <f>COUNTIF(Table1[[#This Row],[Validity]:[Alignment with NCC (Yes=1,No=0)]],"N/A")</f>
        <v>0</v>
      </c>
      <c r="CC786" s="48">
        <f>IF(ISERROR(Table1[[#This Row],[Total Quality Score (out of 10)]]/(4-Table1[[#This Row],[N/A Count]])),0,Table1[[#This Row],[Total Quality Score (out of 10)]]/(4-Table1[[#This Row],[N/A Count]]))</f>
        <v>0</v>
      </c>
      <c r="CD786" s="106"/>
      <c r="CE786" s="106"/>
      <c r="CF786" s="172" t="str">
        <f>IF(SUM(Table1[[#This Row],[Multiple]:[Level (all)62]])&lt;1,IF(Table1[[#This Row],[General]]=1,1,""),"")</f>
        <v/>
      </c>
      <c r="CG786" s="172" t="str">
        <f>IF(SUM(Table1[[#This Row],[Multiple]:[Level (all)62]])&lt;1,IF(Table1[[#This Row],[Beginner]]=1,1,""),"")</f>
        <v/>
      </c>
      <c r="CH786" s="171" t="str">
        <f>IF(SUM(Table1[[#This Row],[Multiple]:[Level (all)62]])&lt;1,IF(Table1[[#This Row],[Intermediate]]=1,1,""),"")</f>
        <v/>
      </c>
      <c r="CI786" s="171" t="str">
        <f>IF(SUM(Table1[[#This Row],[Multiple]:[Level (all)62]])&lt;1,IF(Table1[[#This Row],[Advanced]]=1,1,""),"")</f>
        <v/>
      </c>
      <c r="CJ786" s="171" t="str">
        <f>IF(AND(SUM(Table1[[#This Row],[General]:[Advanced]])&lt;4,SUM(Table1[[#This Row],[General]:[Advanced]])&gt;1),1,"")</f>
        <v/>
      </c>
      <c r="CK786" s="171" t="str">
        <f>Table1[[#This Row],[Level (all)]]</f>
        <v/>
      </c>
      <c r="CL786" s="171" t="str">
        <f>IF(Table1[[#This Row],[Multiple audience]]&lt;&gt;1,IF(Table1[[#This Row],[General Audience]]=1,1,""),"")</f>
        <v/>
      </c>
      <c r="CM786" s="171" t="str">
        <f>IF(Table1[[#This Row],[Multiple audience]]&lt;&gt;1,IF(Table1[[#This Row],[Planners / Designers ]]=1,1,""),"")</f>
        <v/>
      </c>
      <c r="CN786" s="171" t="str">
        <f>IF(Table1[[#This Row],[Multiple audience]]&lt;&gt;1,IF(Table1[[#This Row],[Regulatory Assessors]]=1,1,""),"")</f>
        <v/>
      </c>
      <c r="CO786" s="171" t="str">
        <f>IF(Table1[[#This Row],[Multiple audience]]&lt;&gt;1,IF(Table1[[#This Row],[Builders / Management]]=1,1,""),"")</f>
        <v/>
      </c>
      <c r="CP786" s="171" t="str">
        <f>IF(Table1[[#This Row],[Multiple audience]]&lt;&gt;1,IF(Table1[[#This Row],[Energy / Sus Assessors]]=1,1,""),"")</f>
        <v/>
      </c>
      <c r="CQ786" s="171" t="str">
        <f>IF(Table1[[#This Row],[Multiple audience]]&lt;&gt;1,IF(Table1[[#This Row],[Semi-skilled]]=1,1,""),"")</f>
        <v/>
      </c>
      <c r="CR786" s="171" t="str">
        <f>IF(Table1[[#This Row],[Multiple audience]]&lt;&gt;1,IF(Table1[[#This Row],[Trades]]=1,1,""),"")</f>
        <v/>
      </c>
      <c r="CS786" s="171" t="str">
        <f>IF(Table1[[#This Row],[Multiple audience]]&lt;&gt;1,IF(Table1[[#This Row],[Other]]=1,1,""),"")</f>
        <v/>
      </c>
      <c r="CT786" s="171" t="str">
        <f>IF(SUM(Table1[[#This Row],[General Audience]:[Other]])&gt;1,1,"")</f>
        <v/>
      </c>
      <c r="CU786" s="171" t="str">
        <f>IF(Table1[[#This Row],[Various  ]]&lt;&gt;1,IF(Table1[[#This Row],[Calculator / Software]]=1,1,""),"")</f>
        <v/>
      </c>
      <c r="CV786" s="171" t="str">
        <f>IF(Table1[[#This Row],[Various  ]]&lt;&gt;1,IF(Table1[[#This Row],[Information  ]]=1,1,""),"")</f>
        <v/>
      </c>
      <c r="CW786" s="171" t="str">
        <f>IF(Table1[[#This Row],[Various  ]]&lt;&gt;1,IF(Table1[[#This Row],[Interactive Tool]]=1,1,""),"")</f>
        <v/>
      </c>
      <c r="CX786" s="171" t="str">
        <f>IF(Table1[[#This Row],[Various  ]]&lt;&gt;1,IF(Table1[[#This Row],[Technical Specifications]]=1,1,""),"")</f>
        <v/>
      </c>
      <c r="CY786" s="171" t="str">
        <f>IF(Table1[[#This Row],[Various  ]]&lt;&gt;1,IF(Table1[[#This Row],[Training Resources]]=1,1,""),"")</f>
        <v/>
      </c>
      <c r="CZ786" s="171" t="str">
        <f>IF(Table1[[#This Row],[Various  ]]&lt;&gt;1,IF(Table1[[#This Row],[Toolbox]]=1,1,""),"")</f>
        <v/>
      </c>
      <c r="DA786" s="169" t="str">
        <f>IF(Table1[[#This Row],[Various  ]]&lt;&gt;1,IF(Table1[[#This Row],[Video]]=1,1,""),"")</f>
        <v/>
      </c>
      <c r="DB786" s="169" t="str">
        <f>IF(Table1[[#This Row],[Various  ]]&lt;&gt;1,IF(Table1[[#This Row],[Case study]]=1,1,""),"")</f>
        <v/>
      </c>
      <c r="DC786" s="169" t="str">
        <f>IF(Table1[[#This Row],[Various  ]]&lt;&gt;1,IF(Table1[[#This Row],[Other   ]]=1,1,""),"")</f>
        <v/>
      </c>
      <c r="DD786" s="169" t="str">
        <f>IF(Table1[[#This Row],[Various  ]]&lt;&gt;1,IF(Table1[[#This Row],[Standards]]=1,1,""),"")</f>
        <v/>
      </c>
      <c r="DE786" s="169" t="str">
        <f>IF(Table1[[#This Row],[Various]]=1,1,IF(SUM(Table1[[#This Row],[Calculator / Software]:[Standards]])&gt;1,1,""))</f>
        <v/>
      </c>
      <c r="DF786" s="169" t="str">
        <f>IF(Table1[[#This Row],[Multiple NCC links]]&lt;&gt;1,IF(Table1[[#This Row],[Design]]=1,1,""),"")</f>
        <v/>
      </c>
      <c r="DG786" s="169" t="str">
        <f>IF(Table1[[#This Row],[Multiple NCC links]]&lt;&gt;1,IF(Table1[[#This Row],[Assessment / Verification]]=1,1,""),"")</f>
        <v/>
      </c>
      <c r="DH786" s="169" t="str">
        <f>IF(Table1[[#This Row],[Multiple NCC links]]&lt;&gt;1,IF(Table1[[#This Row],[Climate Specific ]]=1,1,""),"")</f>
        <v/>
      </c>
      <c r="DI786" s="169" t="str">
        <f>IF(Table1[[#This Row],[Multiple NCC links]]&lt;&gt;1,IF(Table1[[#This Row],[Alterations / Additions]]=1,1,""),"")</f>
        <v/>
      </c>
      <c r="DJ786" s="169" t="str">
        <f>IF(Table1[[#This Row],[Multiple NCC links]]&lt;&gt;1,IF(Table1[[#This Row],[Glazing]]=1,1,""),"")</f>
        <v/>
      </c>
      <c r="DK786" s="169" t="str">
        <f>IF(Table1[[#This Row],[Multiple NCC links]]&lt;&gt;1,IF(Table1[[#This Row],[Building Fabric / Thermal / Sealing]]=1,1,""),"")</f>
        <v/>
      </c>
      <c r="DL786" s="169" t="str">
        <f>IF(Table1[[#This Row],[Multiple NCC links]]&lt;&gt;1,IF(Table1[[#This Row],[Lighting]]=1,1,""),"")</f>
        <v/>
      </c>
      <c r="DM786" s="169" t="str">
        <f>IF(Table1[[#This Row],[Multiple NCC links]]&lt;&gt;1,IF(Table1[[#This Row],[HVAC]]=1,1,""),"")</f>
        <v/>
      </c>
      <c r="DN786" s="169" t="str">
        <f>IF(Table1[[#This Row],[Multiple NCC links]]&lt;&gt;1,IF(Table1[[#This Row],[Services]]=1,1,""),"")</f>
        <v/>
      </c>
      <c r="DO786" s="169" t="str">
        <f>IF(Table1[[#This Row],[Multiple NCC links]]&lt;&gt;1,IF(Table1[[#This Row],[Maintenance &amp; Monitoring]]=1,1,""),"")</f>
        <v/>
      </c>
      <c r="DP786" s="169" t="str">
        <f>IF(Table1[[#This Row],[Multiple NCC links]]&lt;&gt;1,IF(Table1[[#This Row],[Hand over / Operations]]=1,1,""),"")</f>
        <v/>
      </c>
      <c r="DQ786" s="169" t="str">
        <f>IF(Table1[[#This Row],[Multiple NCC links]]&lt;&gt;1,IF(Table1[[#This Row],[As built assessment]]=1,1,""),"")</f>
        <v/>
      </c>
      <c r="DR786" s="169" t="str">
        <f>IF(Table1[[#This Row],[Multiple NCC links]]&lt;&gt;1,IF(Table1[[#This Row],[Beyond compliance]]=1,1,""),"")</f>
        <v/>
      </c>
      <c r="DS786" s="169" t="str">
        <f>IF(SUM(Table1[[#This Row],[Design]:[Beyond compliance]])&gt;1,1,"")</f>
        <v/>
      </c>
      <c r="DT786" s="169" t="str">
        <f>IF(Table1[[#This Row],[Both Residential &amp; Commercial4]]&lt;&gt;1,IF(Table1[[#This Row],[Residential]]=1,1,""),"")</f>
        <v/>
      </c>
      <c r="DU786" s="169" t="str">
        <f>IF(Table1[[#This Row],[Both Residential &amp; Commercial4]]&lt;&gt;1,IF(Table1[[#This Row],[Commercial]]=1,1,""),"")</f>
        <v/>
      </c>
      <c r="DV786" s="169" t="str">
        <f>Table1[[#This Row],[Residential &amp; Commercial]]</f>
        <v/>
      </c>
      <c r="DW786" s="169"/>
    </row>
    <row r="787" spans="1:127" s="49" customFormat="1" ht="20.25" thickTop="1" thickBot="1" x14ac:dyDescent="0.35">
      <c r="A787" s="97"/>
      <c r="B787" s="97"/>
      <c r="C787" s="88"/>
      <c r="D787" s="88"/>
      <c r="E787" s="176"/>
      <c r="F787" s="176"/>
      <c r="G787" s="176"/>
      <c r="H787" s="176"/>
      <c r="I787" s="90" t="str">
        <f>IF(AND(Table1[[#This Row],[General]]=1,Table1[[#This Row],[Beginner]]=1,Table1[[#This Row],[Intermediate]]=1,Table1[[#This Row],[Advanced]]=1),1,"")</f>
        <v/>
      </c>
      <c r="J787" s="90" t="str">
        <f>CONCATENATE(IF(Table1[[#This Row],[General]]=1,"General, ",""), IF(Table1[[#This Row],[Beginner]]=1,"Beginner, ",""),IF(Table1[[#This Row],[Intermediate]]=1,"Intermediate, ",""), IF(Table1[[#This Row],[Advanced]]=1,"Advanced",""))</f>
        <v/>
      </c>
      <c r="K787" s="91"/>
      <c r="L787" s="179"/>
      <c r="M787" s="91"/>
      <c r="N787" s="91"/>
      <c r="O787" s="159"/>
      <c r="P787" s="91"/>
      <c r="Q787" s="91"/>
      <c r="R787" s="91"/>
      <c r="S78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87" s="102"/>
      <c r="U787" s="102"/>
      <c r="V787" s="240"/>
      <c r="W787" s="240"/>
      <c r="X787" s="102"/>
      <c r="Y787" s="102"/>
      <c r="Z787" s="102"/>
      <c r="AA787" s="102"/>
      <c r="AB787" s="102"/>
      <c r="AC787" s="102"/>
      <c r="AD787" s="102"/>
      <c r="AE787" s="102"/>
      <c r="AF787" s="102"/>
      <c r="AG78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87" s="103"/>
      <c r="AI787" s="103"/>
      <c r="AJ787" s="103"/>
      <c r="AK787" s="74" t="str">
        <f>CONCATENATE(IF(Table1[[#This Row],[Digital]]=1,"Digital, ",""),IF(Table1[[#This Row],[Face to Face]]=1,"Face to face, ",""),IF(Table1[[#This Row],[Blended]]=1,"Blended",""))</f>
        <v/>
      </c>
      <c r="AL787" s="99"/>
      <c r="AM787" s="104"/>
      <c r="AN787" s="130"/>
      <c r="AO787" s="94"/>
      <c r="AP787" s="182"/>
      <c r="AQ787" s="94"/>
      <c r="AR787" s="94"/>
      <c r="AS787" s="94"/>
      <c r="AT787" s="94"/>
      <c r="AU787" s="94"/>
      <c r="AV787" s="182"/>
      <c r="AW787" s="182"/>
      <c r="AX787" s="182"/>
      <c r="AY787" s="94"/>
      <c r="AZ78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8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87" s="95"/>
      <c r="BC787" s="95"/>
      <c r="BD787" s="90" t="str">
        <f>IF(AND(Table1[[#This Row],[Residential]]=1,Table1[[#This Row],[Commercial]]=1),1,"")</f>
        <v/>
      </c>
      <c r="BE787" s="90" t="str">
        <f>CONCATENATE(IF(Table1[[#This Row],[Residential]]=1,"Residential, ",""),IF(Table1[[#This Row],[Commercial]]=1,"Commercial",""))</f>
        <v/>
      </c>
      <c r="BF787" s="94"/>
      <c r="BG787" s="94"/>
      <c r="BH787" s="94"/>
      <c r="BI787" s="94"/>
      <c r="BJ787" s="94"/>
      <c r="BK787" s="94"/>
      <c r="BL787" s="94"/>
      <c r="BM787" s="182"/>
      <c r="BN787" s="94"/>
      <c r="BO78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87" s="178"/>
      <c r="BQ787" s="120"/>
      <c r="BR787" s="132"/>
      <c r="BS787" s="120"/>
      <c r="BT787" s="175"/>
      <c r="BU787" s="175"/>
      <c r="BV787" s="175"/>
      <c r="BW787" s="121"/>
      <c r="BX787" s="121"/>
      <c r="BY787" s="121"/>
      <c r="BZ787" s="227"/>
      <c r="CA78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87" s="48">
        <f>COUNTIF(Table1[[#This Row],[Validity]:[Alignment with NCC (Yes=1,No=0)]],"N/A")</f>
        <v>0</v>
      </c>
      <c r="CC787" s="48">
        <f>IF(ISERROR(Table1[[#This Row],[Total Quality Score (out of 10)]]/(4-Table1[[#This Row],[N/A Count]])),0,Table1[[#This Row],[Total Quality Score (out of 10)]]/(4-Table1[[#This Row],[N/A Count]]))</f>
        <v>0</v>
      </c>
      <c r="CD787" s="106"/>
      <c r="CE787" s="106"/>
      <c r="CF787" s="172" t="str">
        <f>IF(SUM(Table1[[#This Row],[Multiple]:[Level (all)62]])&lt;1,IF(Table1[[#This Row],[General]]=1,1,""),"")</f>
        <v/>
      </c>
      <c r="CG787" s="172" t="str">
        <f>IF(SUM(Table1[[#This Row],[Multiple]:[Level (all)62]])&lt;1,IF(Table1[[#This Row],[Beginner]]=1,1,""),"")</f>
        <v/>
      </c>
      <c r="CH787" s="171" t="str">
        <f>IF(SUM(Table1[[#This Row],[Multiple]:[Level (all)62]])&lt;1,IF(Table1[[#This Row],[Intermediate]]=1,1,""),"")</f>
        <v/>
      </c>
      <c r="CI787" s="171" t="str">
        <f>IF(SUM(Table1[[#This Row],[Multiple]:[Level (all)62]])&lt;1,IF(Table1[[#This Row],[Advanced]]=1,1,""),"")</f>
        <v/>
      </c>
      <c r="CJ787" s="171" t="str">
        <f>IF(AND(SUM(Table1[[#This Row],[General]:[Advanced]])&lt;4,SUM(Table1[[#This Row],[General]:[Advanced]])&gt;1),1,"")</f>
        <v/>
      </c>
      <c r="CK787" s="171" t="str">
        <f>Table1[[#This Row],[Level (all)]]</f>
        <v/>
      </c>
      <c r="CL787" s="171" t="str">
        <f>IF(Table1[[#This Row],[Multiple audience]]&lt;&gt;1,IF(Table1[[#This Row],[General Audience]]=1,1,""),"")</f>
        <v/>
      </c>
      <c r="CM787" s="171" t="str">
        <f>IF(Table1[[#This Row],[Multiple audience]]&lt;&gt;1,IF(Table1[[#This Row],[Planners / Designers ]]=1,1,""),"")</f>
        <v/>
      </c>
      <c r="CN787" s="171" t="str">
        <f>IF(Table1[[#This Row],[Multiple audience]]&lt;&gt;1,IF(Table1[[#This Row],[Regulatory Assessors]]=1,1,""),"")</f>
        <v/>
      </c>
      <c r="CO787" s="171" t="str">
        <f>IF(Table1[[#This Row],[Multiple audience]]&lt;&gt;1,IF(Table1[[#This Row],[Builders / Management]]=1,1,""),"")</f>
        <v/>
      </c>
      <c r="CP787" s="171" t="str">
        <f>IF(Table1[[#This Row],[Multiple audience]]&lt;&gt;1,IF(Table1[[#This Row],[Energy / Sus Assessors]]=1,1,""),"")</f>
        <v/>
      </c>
      <c r="CQ787" s="171" t="str">
        <f>IF(Table1[[#This Row],[Multiple audience]]&lt;&gt;1,IF(Table1[[#This Row],[Semi-skilled]]=1,1,""),"")</f>
        <v/>
      </c>
      <c r="CR787" s="171" t="str">
        <f>IF(Table1[[#This Row],[Multiple audience]]&lt;&gt;1,IF(Table1[[#This Row],[Trades]]=1,1,""),"")</f>
        <v/>
      </c>
      <c r="CS787" s="171" t="str">
        <f>IF(Table1[[#This Row],[Multiple audience]]&lt;&gt;1,IF(Table1[[#This Row],[Other]]=1,1,""),"")</f>
        <v/>
      </c>
      <c r="CT787" s="171" t="str">
        <f>IF(SUM(Table1[[#This Row],[General Audience]:[Other]])&gt;1,1,"")</f>
        <v/>
      </c>
      <c r="CU787" s="171" t="str">
        <f>IF(Table1[[#This Row],[Various  ]]&lt;&gt;1,IF(Table1[[#This Row],[Calculator / Software]]=1,1,""),"")</f>
        <v/>
      </c>
      <c r="CV787" s="171" t="str">
        <f>IF(Table1[[#This Row],[Various  ]]&lt;&gt;1,IF(Table1[[#This Row],[Information  ]]=1,1,""),"")</f>
        <v/>
      </c>
      <c r="CW787" s="171" t="str">
        <f>IF(Table1[[#This Row],[Various  ]]&lt;&gt;1,IF(Table1[[#This Row],[Interactive Tool]]=1,1,""),"")</f>
        <v/>
      </c>
      <c r="CX787" s="171" t="str">
        <f>IF(Table1[[#This Row],[Various  ]]&lt;&gt;1,IF(Table1[[#This Row],[Technical Specifications]]=1,1,""),"")</f>
        <v/>
      </c>
      <c r="CY787" s="171" t="str">
        <f>IF(Table1[[#This Row],[Various  ]]&lt;&gt;1,IF(Table1[[#This Row],[Training Resources]]=1,1,""),"")</f>
        <v/>
      </c>
      <c r="CZ787" s="171" t="str">
        <f>IF(Table1[[#This Row],[Various  ]]&lt;&gt;1,IF(Table1[[#This Row],[Toolbox]]=1,1,""),"")</f>
        <v/>
      </c>
      <c r="DA787" s="169" t="str">
        <f>IF(Table1[[#This Row],[Various  ]]&lt;&gt;1,IF(Table1[[#This Row],[Video]]=1,1,""),"")</f>
        <v/>
      </c>
      <c r="DB787" s="169" t="str">
        <f>IF(Table1[[#This Row],[Various  ]]&lt;&gt;1,IF(Table1[[#This Row],[Case study]]=1,1,""),"")</f>
        <v/>
      </c>
      <c r="DC787" s="169" t="str">
        <f>IF(Table1[[#This Row],[Various  ]]&lt;&gt;1,IF(Table1[[#This Row],[Other   ]]=1,1,""),"")</f>
        <v/>
      </c>
      <c r="DD787" s="169" t="str">
        <f>IF(Table1[[#This Row],[Various  ]]&lt;&gt;1,IF(Table1[[#This Row],[Standards]]=1,1,""),"")</f>
        <v/>
      </c>
      <c r="DE787" s="169" t="str">
        <f>IF(Table1[[#This Row],[Various]]=1,1,IF(SUM(Table1[[#This Row],[Calculator / Software]:[Standards]])&gt;1,1,""))</f>
        <v/>
      </c>
      <c r="DF787" s="169" t="str">
        <f>IF(Table1[[#This Row],[Multiple NCC links]]&lt;&gt;1,IF(Table1[[#This Row],[Design]]=1,1,""),"")</f>
        <v/>
      </c>
      <c r="DG787" s="169" t="str">
        <f>IF(Table1[[#This Row],[Multiple NCC links]]&lt;&gt;1,IF(Table1[[#This Row],[Assessment / Verification]]=1,1,""),"")</f>
        <v/>
      </c>
      <c r="DH787" s="169" t="str">
        <f>IF(Table1[[#This Row],[Multiple NCC links]]&lt;&gt;1,IF(Table1[[#This Row],[Climate Specific ]]=1,1,""),"")</f>
        <v/>
      </c>
      <c r="DI787" s="169" t="str">
        <f>IF(Table1[[#This Row],[Multiple NCC links]]&lt;&gt;1,IF(Table1[[#This Row],[Alterations / Additions]]=1,1,""),"")</f>
        <v/>
      </c>
      <c r="DJ787" s="169" t="str">
        <f>IF(Table1[[#This Row],[Multiple NCC links]]&lt;&gt;1,IF(Table1[[#This Row],[Glazing]]=1,1,""),"")</f>
        <v/>
      </c>
      <c r="DK787" s="169" t="str">
        <f>IF(Table1[[#This Row],[Multiple NCC links]]&lt;&gt;1,IF(Table1[[#This Row],[Building Fabric / Thermal / Sealing]]=1,1,""),"")</f>
        <v/>
      </c>
      <c r="DL787" s="169" t="str">
        <f>IF(Table1[[#This Row],[Multiple NCC links]]&lt;&gt;1,IF(Table1[[#This Row],[Lighting]]=1,1,""),"")</f>
        <v/>
      </c>
      <c r="DM787" s="169" t="str">
        <f>IF(Table1[[#This Row],[Multiple NCC links]]&lt;&gt;1,IF(Table1[[#This Row],[HVAC]]=1,1,""),"")</f>
        <v/>
      </c>
      <c r="DN787" s="169" t="str">
        <f>IF(Table1[[#This Row],[Multiple NCC links]]&lt;&gt;1,IF(Table1[[#This Row],[Services]]=1,1,""),"")</f>
        <v/>
      </c>
      <c r="DO787" s="169" t="str">
        <f>IF(Table1[[#This Row],[Multiple NCC links]]&lt;&gt;1,IF(Table1[[#This Row],[Maintenance &amp; Monitoring]]=1,1,""),"")</f>
        <v/>
      </c>
      <c r="DP787" s="169" t="str">
        <f>IF(Table1[[#This Row],[Multiple NCC links]]&lt;&gt;1,IF(Table1[[#This Row],[Hand over / Operations]]=1,1,""),"")</f>
        <v/>
      </c>
      <c r="DQ787" s="169" t="str">
        <f>IF(Table1[[#This Row],[Multiple NCC links]]&lt;&gt;1,IF(Table1[[#This Row],[As built assessment]]=1,1,""),"")</f>
        <v/>
      </c>
      <c r="DR787" s="169" t="str">
        <f>IF(Table1[[#This Row],[Multiple NCC links]]&lt;&gt;1,IF(Table1[[#This Row],[Beyond compliance]]=1,1,""),"")</f>
        <v/>
      </c>
      <c r="DS787" s="169" t="str">
        <f>IF(SUM(Table1[[#This Row],[Design]:[Beyond compliance]])&gt;1,1,"")</f>
        <v/>
      </c>
      <c r="DT787" s="169" t="str">
        <f>IF(Table1[[#This Row],[Both Residential &amp; Commercial4]]&lt;&gt;1,IF(Table1[[#This Row],[Residential]]=1,1,""),"")</f>
        <v/>
      </c>
      <c r="DU787" s="169" t="str">
        <f>IF(Table1[[#This Row],[Both Residential &amp; Commercial4]]&lt;&gt;1,IF(Table1[[#This Row],[Commercial]]=1,1,""),"")</f>
        <v/>
      </c>
      <c r="DV787" s="169" t="str">
        <f>Table1[[#This Row],[Residential &amp; Commercial]]</f>
        <v/>
      </c>
      <c r="DW787" s="169"/>
    </row>
    <row r="788" spans="1:127" s="49" customFormat="1" ht="20.25" thickTop="1" thickBot="1" x14ac:dyDescent="0.35">
      <c r="A788" s="97"/>
      <c r="B788" s="97"/>
      <c r="C788" s="88"/>
      <c r="D788" s="88"/>
      <c r="E788" s="176"/>
      <c r="F788" s="176"/>
      <c r="G788" s="176"/>
      <c r="H788" s="176"/>
      <c r="I788" s="90" t="str">
        <f>IF(AND(Table1[[#This Row],[General]]=1,Table1[[#This Row],[Beginner]]=1,Table1[[#This Row],[Intermediate]]=1,Table1[[#This Row],[Advanced]]=1),1,"")</f>
        <v/>
      </c>
      <c r="J788" s="90" t="str">
        <f>CONCATENATE(IF(Table1[[#This Row],[General]]=1,"General, ",""), IF(Table1[[#This Row],[Beginner]]=1,"Beginner, ",""),IF(Table1[[#This Row],[Intermediate]]=1,"Intermediate, ",""), IF(Table1[[#This Row],[Advanced]]=1,"Advanced",""))</f>
        <v/>
      </c>
      <c r="K788" s="91"/>
      <c r="L788" s="179"/>
      <c r="M788" s="91"/>
      <c r="N788" s="91"/>
      <c r="O788" s="159"/>
      <c r="P788" s="91"/>
      <c r="Q788" s="91"/>
      <c r="R788" s="91"/>
      <c r="S78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88" s="102"/>
      <c r="U788" s="102"/>
      <c r="V788" s="240"/>
      <c r="W788" s="240"/>
      <c r="X788" s="102"/>
      <c r="Y788" s="102"/>
      <c r="Z788" s="102"/>
      <c r="AA788" s="102"/>
      <c r="AB788" s="102"/>
      <c r="AC788" s="102"/>
      <c r="AD788" s="102"/>
      <c r="AE788" s="102"/>
      <c r="AF788" s="102"/>
      <c r="AG78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88" s="103"/>
      <c r="AI788" s="103"/>
      <c r="AJ788" s="103"/>
      <c r="AK788" s="74" t="str">
        <f>CONCATENATE(IF(Table1[[#This Row],[Digital]]=1,"Digital, ",""),IF(Table1[[#This Row],[Face to Face]]=1,"Face to face, ",""),IF(Table1[[#This Row],[Blended]]=1,"Blended",""))</f>
        <v/>
      </c>
      <c r="AL788" s="99"/>
      <c r="AM788" s="104"/>
      <c r="AN788" s="130"/>
      <c r="AO788" s="94"/>
      <c r="AP788" s="182"/>
      <c r="AQ788" s="94"/>
      <c r="AR788" s="94"/>
      <c r="AS788" s="94"/>
      <c r="AT788" s="94"/>
      <c r="AU788" s="94"/>
      <c r="AV788" s="182"/>
      <c r="AW788" s="182"/>
      <c r="AX788" s="182"/>
      <c r="AY788" s="94"/>
      <c r="AZ78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8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88" s="95"/>
      <c r="BC788" s="95"/>
      <c r="BD788" s="90" t="str">
        <f>IF(AND(Table1[[#This Row],[Residential]]=1,Table1[[#This Row],[Commercial]]=1),1,"")</f>
        <v/>
      </c>
      <c r="BE788" s="90" t="str">
        <f>CONCATENATE(IF(Table1[[#This Row],[Residential]]=1,"Residential, ",""),IF(Table1[[#This Row],[Commercial]]=1,"Commercial",""))</f>
        <v/>
      </c>
      <c r="BF788" s="94"/>
      <c r="BG788" s="94"/>
      <c r="BH788" s="94"/>
      <c r="BI788" s="94"/>
      <c r="BJ788" s="94"/>
      <c r="BK788" s="94"/>
      <c r="BL788" s="94"/>
      <c r="BM788" s="182"/>
      <c r="BN788" s="94"/>
      <c r="BO78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88" s="178"/>
      <c r="BQ788" s="120"/>
      <c r="BR788" s="132"/>
      <c r="BS788" s="120"/>
      <c r="BT788" s="175"/>
      <c r="BU788" s="175"/>
      <c r="BV788" s="175"/>
      <c r="BW788" s="121"/>
      <c r="BX788" s="121"/>
      <c r="BY788" s="121"/>
      <c r="BZ788" s="227"/>
      <c r="CA78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88" s="48">
        <f>COUNTIF(Table1[[#This Row],[Validity]:[Alignment with NCC (Yes=1,No=0)]],"N/A")</f>
        <v>0</v>
      </c>
      <c r="CC788" s="48">
        <f>IF(ISERROR(Table1[[#This Row],[Total Quality Score (out of 10)]]/(4-Table1[[#This Row],[N/A Count]])),0,Table1[[#This Row],[Total Quality Score (out of 10)]]/(4-Table1[[#This Row],[N/A Count]]))</f>
        <v>0</v>
      </c>
      <c r="CD788" s="106"/>
      <c r="CE788" s="106"/>
      <c r="CF788" s="172" t="str">
        <f>IF(SUM(Table1[[#This Row],[Multiple]:[Level (all)62]])&lt;1,IF(Table1[[#This Row],[General]]=1,1,""),"")</f>
        <v/>
      </c>
      <c r="CG788" s="172" t="str">
        <f>IF(SUM(Table1[[#This Row],[Multiple]:[Level (all)62]])&lt;1,IF(Table1[[#This Row],[Beginner]]=1,1,""),"")</f>
        <v/>
      </c>
      <c r="CH788" s="171" t="str">
        <f>IF(SUM(Table1[[#This Row],[Multiple]:[Level (all)62]])&lt;1,IF(Table1[[#This Row],[Intermediate]]=1,1,""),"")</f>
        <v/>
      </c>
      <c r="CI788" s="171" t="str">
        <f>IF(SUM(Table1[[#This Row],[Multiple]:[Level (all)62]])&lt;1,IF(Table1[[#This Row],[Advanced]]=1,1,""),"")</f>
        <v/>
      </c>
      <c r="CJ788" s="171" t="str">
        <f>IF(AND(SUM(Table1[[#This Row],[General]:[Advanced]])&lt;4,SUM(Table1[[#This Row],[General]:[Advanced]])&gt;1),1,"")</f>
        <v/>
      </c>
      <c r="CK788" s="171" t="str">
        <f>Table1[[#This Row],[Level (all)]]</f>
        <v/>
      </c>
      <c r="CL788" s="171" t="str">
        <f>IF(Table1[[#This Row],[Multiple audience]]&lt;&gt;1,IF(Table1[[#This Row],[General Audience]]=1,1,""),"")</f>
        <v/>
      </c>
      <c r="CM788" s="171" t="str">
        <f>IF(Table1[[#This Row],[Multiple audience]]&lt;&gt;1,IF(Table1[[#This Row],[Planners / Designers ]]=1,1,""),"")</f>
        <v/>
      </c>
      <c r="CN788" s="171" t="str">
        <f>IF(Table1[[#This Row],[Multiple audience]]&lt;&gt;1,IF(Table1[[#This Row],[Regulatory Assessors]]=1,1,""),"")</f>
        <v/>
      </c>
      <c r="CO788" s="171" t="str">
        <f>IF(Table1[[#This Row],[Multiple audience]]&lt;&gt;1,IF(Table1[[#This Row],[Builders / Management]]=1,1,""),"")</f>
        <v/>
      </c>
      <c r="CP788" s="171" t="str">
        <f>IF(Table1[[#This Row],[Multiple audience]]&lt;&gt;1,IF(Table1[[#This Row],[Energy / Sus Assessors]]=1,1,""),"")</f>
        <v/>
      </c>
      <c r="CQ788" s="171" t="str">
        <f>IF(Table1[[#This Row],[Multiple audience]]&lt;&gt;1,IF(Table1[[#This Row],[Semi-skilled]]=1,1,""),"")</f>
        <v/>
      </c>
      <c r="CR788" s="171" t="str">
        <f>IF(Table1[[#This Row],[Multiple audience]]&lt;&gt;1,IF(Table1[[#This Row],[Trades]]=1,1,""),"")</f>
        <v/>
      </c>
      <c r="CS788" s="171" t="str">
        <f>IF(Table1[[#This Row],[Multiple audience]]&lt;&gt;1,IF(Table1[[#This Row],[Other]]=1,1,""),"")</f>
        <v/>
      </c>
      <c r="CT788" s="171" t="str">
        <f>IF(SUM(Table1[[#This Row],[General Audience]:[Other]])&gt;1,1,"")</f>
        <v/>
      </c>
      <c r="CU788" s="171" t="str">
        <f>IF(Table1[[#This Row],[Various  ]]&lt;&gt;1,IF(Table1[[#This Row],[Calculator / Software]]=1,1,""),"")</f>
        <v/>
      </c>
      <c r="CV788" s="171" t="str">
        <f>IF(Table1[[#This Row],[Various  ]]&lt;&gt;1,IF(Table1[[#This Row],[Information  ]]=1,1,""),"")</f>
        <v/>
      </c>
      <c r="CW788" s="171" t="str">
        <f>IF(Table1[[#This Row],[Various  ]]&lt;&gt;1,IF(Table1[[#This Row],[Interactive Tool]]=1,1,""),"")</f>
        <v/>
      </c>
      <c r="CX788" s="171" t="str">
        <f>IF(Table1[[#This Row],[Various  ]]&lt;&gt;1,IF(Table1[[#This Row],[Technical Specifications]]=1,1,""),"")</f>
        <v/>
      </c>
      <c r="CY788" s="171" t="str">
        <f>IF(Table1[[#This Row],[Various  ]]&lt;&gt;1,IF(Table1[[#This Row],[Training Resources]]=1,1,""),"")</f>
        <v/>
      </c>
      <c r="CZ788" s="171" t="str">
        <f>IF(Table1[[#This Row],[Various  ]]&lt;&gt;1,IF(Table1[[#This Row],[Toolbox]]=1,1,""),"")</f>
        <v/>
      </c>
      <c r="DA788" s="169" t="str">
        <f>IF(Table1[[#This Row],[Various  ]]&lt;&gt;1,IF(Table1[[#This Row],[Video]]=1,1,""),"")</f>
        <v/>
      </c>
      <c r="DB788" s="169" t="str">
        <f>IF(Table1[[#This Row],[Various  ]]&lt;&gt;1,IF(Table1[[#This Row],[Case study]]=1,1,""),"")</f>
        <v/>
      </c>
      <c r="DC788" s="169" t="str">
        <f>IF(Table1[[#This Row],[Various  ]]&lt;&gt;1,IF(Table1[[#This Row],[Other   ]]=1,1,""),"")</f>
        <v/>
      </c>
      <c r="DD788" s="169" t="str">
        <f>IF(Table1[[#This Row],[Various  ]]&lt;&gt;1,IF(Table1[[#This Row],[Standards]]=1,1,""),"")</f>
        <v/>
      </c>
      <c r="DE788" s="169" t="str">
        <f>IF(Table1[[#This Row],[Various]]=1,1,IF(SUM(Table1[[#This Row],[Calculator / Software]:[Standards]])&gt;1,1,""))</f>
        <v/>
      </c>
      <c r="DF788" s="169" t="str">
        <f>IF(Table1[[#This Row],[Multiple NCC links]]&lt;&gt;1,IF(Table1[[#This Row],[Design]]=1,1,""),"")</f>
        <v/>
      </c>
      <c r="DG788" s="169" t="str">
        <f>IF(Table1[[#This Row],[Multiple NCC links]]&lt;&gt;1,IF(Table1[[#This Row],[Assessment / Verification]]=1,1,""),"")</f>
        <v/>
      </c>
      <c r="DH788" s="169" t="str">
        <f>IF(Table1[[#This Row],[Multiple NCC links]]&lt;&gt;1,IF(Table1[[#This Row],[Climate Specific ]]=1,1,""),"")</f>
        <v/>
      </c>
      <c r="DI788" s="169" t="str">
        <f>IF(Table1[[#This Row],[Multiple NCC links]]&lt;&gt;1,IF(Table1[[#This Row],[Alterations / Additions]]=1,1,""),"")</f>
        <v/>
      </c>
      <c r="DJ788" s="169" t="str">
        <f>IF(Table1[[#This Row],[Multiple NCC links]]&lt;&gt;1,IF(Table1[[#This Row],[Glazing]]=1,1,""),"")</f>
        <v/>
      </c>
      <c r="DK788" s="169" t="str">
        <f>IF(Table1[[#This Row],[Multiple NCC links]]&lt;&gt;1,IF(Table1[[#This Row],[Building Fabric / Thermal / Sealing]]=1,1,""),"")</f>
        <v/>
      </c>
      <c r="DL788" s="169" t="str">
        <f>IF(Table1[[#This Row],[Multiple NCC links]]&lt;&gt;1,IF(Table1[[#This Row],[Lighting]]=1,1,""),"")</f>
        <v/>
      </c>
      <c r="DM788" s="169" t="str">
        <f>IF(Table1[[#This Row],[Multiple NCC links]]&lt;&gt;1,IF(Table1[[#This Row],[HVAC]]=1,1,""),"")</f>
        <v/>
      </c>
      <c r="DN788" s="169" t="str">
        <f>IF(Table1[[#This Row],[Multiple NCC links]]&lt;&gt;1,IF(Table1[[#This Row],[Services]]=1,1,""),"")</f>
        <v/>
      </c>
      <c r="DO788" s="169" t="str">
        <f>IF(Table1[[#This Row],[Multiple NCC links]]&lt;&gt;1,IF(Table1[[#This Row],[Maintenance &amp; Monitoring]]=1,1,""),"")</f>
        <v/>
      </c>
      <c r="DP788" s="169" t="str">
        <f>IF(Table1[[#This Row],[Multiple NCC links]]&lt;&gt;1,IF(Table1[[#This Row],[Hand over / Operations]]=1,1,""),"")</f>
        <v/>
      </c>
      <c r="DQ788" s="169" t="str">
        <f>IF(Table1[[#This Row],[Multiple NCC links]]&lt;&gt;1,IF(Table1[[#This Row],[As built assessment]]=1,1,""),"")</f>
        <v/>
      </c>
      <c r="DR788" s="169" t="str">
        <f>IF(Table1[[#This Row],[Multiple NCC links]]&lt;&gt;1,IF(Table1[[#This Row],[Beyond compliance]]=1,1,""),"")</f>
        <v/>
      </c>
      <c r="DS788" s="169" t="str">
        <f>IF(SUM(Table1[[#This Row],[Design]:[Beyond compliance]])&gt;1,1,"")</f>
        <v/>
      </c>
      <c r="DT788" s="169" t="str">
        <f>IF(Table1[[#This Row],[Both Residential &amp; Commercial4]]&lt;&gt;1,IF(Table1[[#This Row],[Residential]]=1,1,""),"")</f>
        <v/>
      </c>
      <c r="DU788" s="169" t="str">
        <f>IF(Table1[[#This Row],[Both Residential &amp; Commercial4]]&lt;&gt;1,IF(Table1[[#This Row],[Commercial]]=1,1,""),"")</f>
        <v/>
      </c>
      <c r="DV788" s="169" t="str">
        <f>Table1[[#This Row],[Residential &amp; Commercial]]</f>
        <v/>
      </c>
      <c r="DW788" s="169"/>
    </row>
    <row r="789" spans="1:127" s="49" customFormat="1" ht="20.25" thickTop="1" thickBot="1" x14ac:dyDescent="0.35">
      <c r="A789" s="97"/>
      <c r="B789" s="97"/>
      <c r="C789" s="88"/>
      <c r="D789" s="88"/>
      <c r="E789" s="176"/>
      <c r="F789" s="176"/>
      <c r="G789" s="176"/>
      <c r="H789" s="176"/>
      <c r="I789" s="90" t="str">
        <f>IF(AND(Table1[[#This Row],[General]]=1,Table1[[#This Row],[Beginner]]=1,Table1[[#This Row],[Intermediate]]=1,Table1[[#This Row],[Advanced]]=1),1,"")</f>
        <v/>
      </c>
      <c r="J789" s="90" t="str">
        <f>CONCATENATE(IF(Table1[[#This Row],[General]]=1,"General, ",""), IF(Table1[[#This Row],[Beginner]]=1,"Beginner, ",""),IF(Table1[[#This Row],[Intermediate]]=1,"Intermediate, ",""), IF(Table1[[#This Row],[Advanced]]=1,"Advanced",""))</f>
        <v/>
      </c>
      <c r="K789" s="91"/>
      <c r="L789" s="179"/>
      <c r="M789" s="91"/>
      <c r="N789" s="91"/>
      <c r="O789" s="159"/>
      <c r="P789" s="91"/>
      <c r="Q789" s="91"/>
      <c r="R789" s="91"/>
      <c r="S78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89" s="102"/>
      <c r="U789" s="102"/>
      <c r="V789" s="240"/>
      <c r="W789" s="240"/>
      <c r="X789" s="102"/>
      <c r="Y789" s="102"/>
      <c r="Z789" s="102"/>
      <c r="AA789" s="102"/>
      <c r="AB789" s="102"/>
      <c r="AC789" s="102"/>
      <c r="AD789" s="102"/>
      <c r="AE789" s="102"/>
      <c r="AF789" s="102"/>
      <c r="AG78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89" s="103"/>
      <c r="AI789" s="103"/>
      <c r="AJ789" s="103"/>
      <c r="AK789" s="74" t="str">
        <f>CONCATENATE(IF(Table1[[#This Row],[Digital]]=1,"Digital, ",""),IF(Table1[[#This Row],[Face to Face]]=1,"Face to face, ",""),IF(Table1[[#This Row],[Blended]]=1,"Blended",""))</f>
        <v/>
      </c>
      <c r="AL789" s="99"/>
      <c r="AM789" s="104"/>
      <c r="AN789" s="130"/>
      <c r="AO789" s="94"/>
      <c r="AP789" s="182"/>
      <c r="AQ789" s="94"/>
      <c r="AR789" s="94"/>
      <c r="AS789" s="94"/>
      <c r="AT789" s="94"/>
      <c r="AU789" s="94"/>
      <c r="AV789" s="182"/>
      <c r="AW789" s="182"/>
      <c r="AX789" s="182"/>
      <c r="AY789" s="94"/>
      <c r="AZ78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8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89" s="95"/>
      <c r="BC789" s="95"/>
      <c r="BD789" s="90" t="str">
        <f>IF(AND(Table1[[#This Row],[Residential]]=1,Table1[[#This Row],[Commercial]]=1),1,"")</f>
        <v/>
      </c>
      <c r="BE789" s="90" t="str">
        <f>CONCATENATE(IF(Table1[[#This Row],[Residential]]=1,"Residential, ",""),IF(Table1[[#This Row],[Commercial]]=1,"Commercial",""))</f>
        <v/>
      </c>
      <c r="BF789" s="94"/>
      <c r="BG789" s="94"/>
      <c r="BH789" s="94"/>
      <c r="BI789" s="94"/>
      <c r="BJ789" s="94"/>
      <c r="BK789" s="94"/>
      <c r="BL789" s="94"/>
      <c r="BM789" s="182"/>
      <c r="BN789" s="94"/>
      <c r="BO78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89" s="178"/>
      <c r="BQ789" s="120"/>
      <c r="BR789" s="132"/>
      <c r="BS789" s="120"/>
      <c r="BT789" s="175"/>
      <c r="BU789" s="175"/>
      <c r="BV789" s="175"/>
      <c r="BW789" s="121"/>
      <c r="BX789" s="121"/>
      <c r="BY789" s="121"/>
      <c r="BZ789" s="227"/>
      <c r="CA78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89" s="48">
        <f>COUNTIF(Table1[[#This Row],[Validity]:[Alignment with NCC (Yes=1,No=0)]],"N/A")</f>
        <v>0</v>
      </c>
      <c r="CC789" s="48">
        <f>IF(ISERROR(Table1[[#This Row],[Total Quality Score (out of 10)]]/(4-Table1[[#This Row],[N/A Count]])),0,Table1[[#This Row],[Total Quality Score (out of 10)]]/(4-Table1[[#This Row],[N/A Count]]))</f>
        <v>0</v>
      </c>
      <c r="CD789" s="106"/>
      <c r="CE789" s="106"/>
      <c r="CF789" s="172" t="str">
        <f>IF(SUM(Table1[[#This Row],[Multiple]:[Level (all)62]])&lt;1,IF(Table1[[#This Row],[General]]=1,1,""),"")</f>
        <v/>
      </c>
      <c r="CG789" s="172" t="str">
        <f>IF(SUM(Table1[[#This Row],[Multiple]:[Level (all)62]])&lt;1,IF(Table1[[#This Row],[Beginner]]=1,1,""),"")</f>
        <v/>
      </c>
      <c r="CH789" s="171" t="str">
        <f>IF(SUM(Table1[[#This Row],[Multiple]:[Level (all)62]])&lt;1,IF(Table1[[#This Row],[Intermediate]]=1,1,""),"")</f>
        <v/>
      </c>
      <c r="CI789" s="171" t="str">
        <f>IF(SUM(Table1[[#This Row],[Multiple]:[Level (all)62]])&lt;1,IF(Table1[[#This Row],[Advanced]]=1,1,""),"")</f>
        <v/>
      </c>
      <c r="CJ789" s="171" t="str">
        <f>IF(AND(SUM(Table1[[#This Row],[General]:[Advanced]])&lt;4,SUM(Table1[[#This Row],[General]:[Advanced]])&gt;1),1,"")</f>
        <v/>
      </c>
      <c r="CK789" s="171" t="str">
        <f>Table1[[#This Row],[Level (all)]]</f>
        <v/>
      </c>
      <c r="CL789" s="171" t="str">
        <f>IF(Table1[[#This Row],[Multiple audience]]&lt;&gt;1,IF(Table1[[#This Row],[General Audience]]=1,1,""),"")</f>
        <v/>
      </c>
      <c r="CM789" s="171" t="str">
        <f>IF(Table1[[#This Row],[Multiple audience]]&lt;&gt;1,IF(Table1[[#This Row],[Planners / Designers ]]=1,1,""),"")</f>
        <v/>
      </c>
      <c r="CN789" s="171" t="str">
        <f>IF(Table1[[#This Row],[Multiple audience]]&lt;&gt;1,IF(Table1[[#This Row],[Regulatory Assessors]]=1,1,""),"")</f>
        <v/>
      </c>
      <c r="CO789" s="171" t="str">
        <f>IF(Table1[[#This Row],[Multiple audience]]&lt;&gt;1,IF(Table1[[#This Row],[Builders / Management]]=1,1,""),"")</f>
        <v/>
      </c>
      <c r="CP789" s="171" t="str">
        <f>IF(Table1[[#This Row],[Multiple audience]]&lt;&gt;1,IF(Table1[[#This Row],[Energy / Sus Assessors]]=1,1,""),"")</f>
        <v/>
      </c>
      <c r="CQ789" s="171" t="str">
        <f>IF(Table1[[#This Row],[Multiple audience]]&lt;&gt;1,IF(Table1[[#This Row],[Semi-skilled]]=1,1,""),"")</f>
        <v/>
      </c>
      <c r="CR789" s="171" t="str">
        <f>IF(Table1[[#This Row],[Multiple audience]]&lt;&gt;1,IF(Table1[[#This Row],[Trades]]=1,1,""),"")</f>
        <v/>
      </c>
      <c r="CS789" s="171" t="str">
        <f>IF(Table1[[#This Row],[Multiple audience]]&lt;&gt;1,IF(Table1[[#This Row],[Other]]=1,1,""),"")</f>
        <v/>
      </c>
      <c r="CT789" s="171" t="str">
        <f>IF(SUM(Table1[[#This Row],[General Audience]:[Other]])&gt;1,1,"")</f>
        <v/>
      </c>
      <c r="CU789" s="171" t="str">
        <f>IF(Table1[[#This Row],[Various  ]]&lt;&gt;1,IF(Table1[[#This Row],[Calculator / Software]]=1,1,""),"")</f>
        <v/>
      </c>
      <c r="CV789" s="171" t="str">
        <f>IF(Table1[[#This Row],[Various  ]]&lt;&gt;1,IF(Table1[[#This Row],[Information  ]]=1,1,""),"")</f>
        <v/>
      </c>
      <c r="CW789" s="171" t="str">
        <f>IF(Table1[[#This Row],[Various  ]]&lt;&gt;1,IF(Table1[[#This Row],[Interactive Tool]]=1,1,""),"")</f>
        <v/>
      </c>
      <c r="CX789" s="171" t="str">
        <f>IF(Table1[[#This Row],[Various  ]]&lt;&gt;1,IF(Table1[[#This Row],[Technical Specifications]]=1,1,""),"")</f>
        <v/>
      </c>
      <c r="CY789" s="171" t="str">
        <f>IF(Table1[[#This Row],[Various  ]]&lt;&gt;1,IF(Table1[[#This Row],[Training Resources]]=1,1,""),"")</f>
        <v/>
      </c>
      <c r="CZ789" s="171" t="str">
        <f>IF(Table1[[#This Row],[Various  ]]&lt;&gt;1,IF(Table1[[#This Row],[Toolbox]]=1,1,""),"")</f>
        <v/>
      </c>
      <c r="DA789" s="169" t="str">
        <f>IF(Table1[[#This Row],[Various  ]]&lt;&gt;1,IF(Table1[[#This Row],[Video]]=1,1,""),"")</f>
        <v/>
      </c>
      <c r="DB789" s="169" t="str">
        <f>IF(Table1[[#This Row],[Various  ]]&lt;&gt;1,IF(Table1[[#This Row],[Case study]]=1,1,""),"")</f>
        <v/>
      </c>
      <c r="DC789" s="169" t="str">
        <f>IF(Table1[[#This Row],[Various  ]]&lt;&gt;1,IF(Table1[[#This Row],[Other   ]]=1,1,""),"")</f>
        <v/>
      </c>
      <c r="DD789" s="169" t="str">
        <f>IF(Table1[[#This Row],[Various  ]]&lt;&gt;1,IF(Table1[[#This Row],[Standards]]=1,1,""),"")</f>
        <v/>
      </c>
      <c r="DE789" s="169" t="str">
        <f>IF(Table1[[#This Row],[Various]]=1,1,IF(SUM(Table1[[#This Row],[Calculator / Software]:[Standards]])&gt;1,1,""))</f>
        <v/>
      </c>
      <c r="DF789" s="169" t="str">
        <f>IF(Table1[[#This Row],[Multiple NCC links]]&lt;&gt;1,IF(Table1[[#This Row],[Design]]=1,1,""),"")</f>
        <v/>
      </c>
      <c r="DG789" s="169" t="str">
        <f>IF(Table1[[#This Row],[Multiple NCC links]]&lt;&gt;1,IF(Table1[[#This Row],[Assessment / Verification]]=1,1,""),"")</f>
        <v/>
      </c>
      <c r="DH789" s="169" t="str">
        <f>IF(Table1[[#This Row],[Multiple NCC links]]&lt;&gt;1,IF(Table1[[#This Row],[Climate Specific ]]=1,1,""),"")</f>
        <v/>
      </c>
      <c r="DI789" s="169" t="str">
        <f>IF(Table1[[#This Row],[Multiple NCC links]]&lt;&gt;1,IF(Table1[[#This Row],[Alterations / Additions]]=1,1,""),"")</f>
        <v/>
      </c>
      <c r="DJ789" s="169" t="str">
        <f>IF(Table1[[#This Row],[Multiple NCC links]]&lt;&gt;1,IF(Table1[[#This Row],[Glazing]]=1,1,""),"")</f>
        <v/>
      </c>
      <c r="DK789" s="169" t="str">
        <f>IF(Table1[[#This Row],[Multiple NCC links]]&lt;&gt;1,IF(Table1[[#This Row],[Building Fabric / Thermal / Sealing]]=1,1,""),"")</f>
        <v/>
      </c>
      <c r="DL789" s="169" t="str">
        <f>IF(Table1[[#This Row],[Multiple NCC links]]&lt;&gt;1,IF(Table1[[#This Row],[Lighting]]=1,1,""),"")</f>
        <v/>
      </c>
      <c r="DM789" s="169" t="str">
        <f>IF(Table1[[#This Row],[Multiple NCC links]]&lt;&gt;1,IF(Table1[[#This Row],[HVAC]]=1,1,""),"")</f>
        <v/>
      </c>
      <c r="DN789" s="169" t="str">
        <f>IF(Table1[[#This Row],[Multiple NCC links]]&lt;&gt;1,IF(Table1[[#This Row],[Services]]=1,1,""),"")</f>
        <v/>
      </c>
      <c r="DO789" s="169" t="str">
        <f>IF(Table1[[#This Row],[Multiple NCC links]]&lt;&gt;1,IF(Table1[[#This Row],[Maintenance &amp; Monitoring]]=1,1,""),"")</f>
        <v/>
      </c>
      <c r="DP789" s="169" t="str">
        <f>IF(Table1[[#This Row],[Multiple NCC links]]&lt;&gt;1,IF(Table1[[#This Row],[Hand over / Operations]]=1,1,""),"")</f>
        <v/>
      </c>
      <c r="DQ789" s="169" t="str">
        <f>IF(Table1[[#This Row],[Multiple NCC links]]&lt;&gt;1,IF(Table1[[#This Row],[As built assessment]]=1,1,""),"")</f>
        <v/>
      </c>
      <c r="DR789" s="169" t="str">
        <f>IF(Table1[[#This Row],[Multiple NCC links]]&lt;&gt;1,IF(Table1[[#This Row],[Beyond compliance]]=1,1,""),"")</f>
        <v/>
      </c>
      <c r="DS789" s="169" t="str">
        <f>IF(SUM(Table1[[#This Row],[Design]:[Beyond compliance]])&gt;1,1,"")</f>
        <v/>
      </c>
      <c r="DT789" s="169" t="str">
        <f>IF(Table1[[#This Row],[Both Residential &amp; Commercial4]]&lt;&gt;1,IF(Table1[[#This Row],[Residential]]=1,1,""),"")</f>
        <v/>
      </c>
      <c r="DU789" s="169" t="str">
        <f>IF(Table1[[#This Row],[Both Residential &amp; Commercial4]]&lt;&gt;1,IF(Table1[[#This Row],[Commercial]]=1,1,""),"")</f>
        <v/>
      </c>
      <c r="DV789" s="169" t="str">
        <f>Table1[[#This Row],[Residential &amp; Commercial]]</f>
        <v/>
      </c>
      <c r="DW789" s="169"/>
    </row>
    <row r="790" spans="1:127" s="49" customFormat="1" ht="20.25" thickTop="1" thickBot="1" x14ac:dyDescent="0.35">
      <c r="A790" s="97"/>
      <c r="B790" s="97"/>
      <c r="C790" s="88"/>
      <c r="D790" s="88"/>
      <c r="E790" s="176"/>
      <c r="F790" s="176"/>
      <c r="G790" s="176"/>
      <c r="H790" s="176"/>
      <c r="I790" s="90" t="str">
        <f>IF(AND(Table1[[#This Row],[General]]=1,Table1[[#This Row],[Beginner]]=1,Table1[[#This Row],[Intermediate]]=1,Table1[[#This Row],[Advanced]]=1),1,"")</f>
        <v/>
      </c>
      <c r="J790" s="90" t="str">
        <f>CONCATENATE(IF(Table1[[#This Row],[General]]=1,"General, ",""), IF(Table1[[#This Row],[Beginner]]=1,"Beginner, ",""),IF(Table1[[#This Row],[Intermediate]]=1,"Intermediate, ",""), IF(Table1[[#This Row],[Advanced]]=1,"Advanced",""))</f>
        <v/>
      </c>
      <c r="K790" s="91"/>
      <c r="L790" s="179"/>
      <c r="M790" s="91"/>
      <c r="N790" s="91"/>
      <c r="O790" s="159"/>
      <c r="P790" s="91"/>
      <c r="Q790" s="91"/>
      <c r="R790" s="91"/>
      <c r="S79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90" s="102"/>
      <c r="U790" s="102"/>
      <c r="V790" s="240"/>
      <c r="W790" s="240"/>
      <c r="X790" s="102"/>
      <c r="Y790" s="102"/>
      <c r="Z790" s="102"/>
      <c r="AA790" s="102"/>
      <c r="AB790" s="102"/>
      <c r="AC790" s="102"/>
      <c r="AD790" s="102"/>
      <c r="AE790" s="102"/>
      <c r="AF790" s="102"/>
      <c r="AG79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90" s="103"/>
      <c r="AI790" s="103"/>
      <c r="AJ790" s="103"/>
      <c r="AK790" s="74" t="str">
        <f>CONCATENATE(IF(Table1[[#This Row],[Digital]]=1,"Digital, ",""),IF(Table1[[#This Row],[Face to Face]]=1,"Face to face, ",""),IF(Table1[[#This Row],[Blended]]=1,"Blended",""))</f>
        <v/>
      </c>
      <c r="AL790" s="99"/>
      <c r="AM790" s="104"/>
      <c r="AN790" s="130"/>
      <c r="AO790" s="94"/>
      <c r="AP790" s="182"/>
      <c r="AQ790" s="94"/>
      <c r="AR790" s="94"/>
      <c r="AS790" s="94"/>
      <c r="AT790" s="94"/>
      <c r="AU790" s="94"/>
      <c r="AV790" s="182"/>
      <c r="AW790" s="182"/>
      <c r="AX790" s="182"/>
      <c r="AY790" s="94"/>
      <c r="AZ79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9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90" s="95"/>
      <c r="BC790" s="95"/>
      <c r="BD790" s="90" t="str">
        <f>IF(AND(Table1[[#This Row],[Residential]]=1,Table1[[#This Row],[Commercial]]=1),1,"")</f>
        <v/>
      </c>
      <c r="BE790" s="90" t="str">
        <f>CONCATENATE(IF(Table1[[#This Row],[Residential]]=1,"Residential, ",""),IF(Table1[[#This Row],[Commercial]]=1,"Commercial",""))</f>
        <v/>
      </c>
      <c r="BF790" s="94"/>
      <c r="BG790" s="94"/>
      <c r="BH790" s="94"/>
      <c r="BI790" s="94"/>
      <c r="BJ790" s="94"/>
      <c r="BK790" s="94"/>
      <c r="BL790" s="94"/>
      <c r="BM790" s="182"/>
      <c r="BN790" s="94"/>
      <c r="BO79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90" s="178"/>
      <c r="BQ790" s="120"/>
      <c r="BR790" s="132"/>
      <c r="BS790" s="120"/>
      <c r="BT790" s="175"/>
      <c r="BU790" s="175"/>
      <c r="BV790" s="175"/>
      <c r="BW790" s="121"/>
      <c r="BX790" s="121"/>
      <c r="BY790" s="121"/>
      <c r="BZ790" s="227"/>
      <c r="CA79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90" s="48">
        <f>COUNTIF(Table1[[#This Row],[Validity]:[Alignment with NCC (Yes=1,No=0)]],"N/A")</f>
        <v>0</v>
      </c>
      <c r="CC790" s="48">
        <f>IF(ISERROR(Table1[[#This Row],[Total Quality Score (out of 10)]]/(4-Table1[[#This Row],[N/A Count]])),0,Table1[[#This Row],[Total Quality Score (out of 10)]]/(4-Table1[[#This Row],[N/A Count]]))</f>
        <v>0</v>
      </c>
      <c r="CD790" s="106"/>
      <c r="CE790" s="106"/>
      <c r="CF790" s="172" t="str">
        <f>IF(SUM(Table1[[#This Row],[Multiple]:[Level (all)62]])&lt;1,IF(Table1[[#This Row],[General]]=1,1,""),"")</f>
        <v/>
      </c>
      <c r="CG790" s="172" t="str">
        <f>IF(SUM(Table1[[#This Row],[Multiple]:[Level (all)62]])&lt;1,IF(Table1[[#This Row],[Beginner]]=1,1,""),"")</f>
        <v/>
      </c>
      <c r="CH790" s="171" t="str">
        <f>IF(SUM(Table1[[#This Row],[Multiple]:[Level (all)62]])&lt;1,IF(Table1[[#This Row],[Intermediate]]=1,1,""),"")</f>
        <v/>
      </c>
      <c r="CI790" s="171" t="str">
        <f>IF(SUM(Table1[[#This Row],[Multiple]:[Level (all)62]])&lt;1,IF(Table1[[#This Row],[Advanced]]=1,1,""),"")</f>
        <v/>
      </c>
      <c r="CJ790" s="171" t="str">
        <f>IF(AND(SUM(Table1[[#This Row],[General]:[Advanced]])&lt;4,SUM(Table1[[#This Row],[General]:[Advanced]])&gt;1),1,"")</f>
        <v/>
      </c>
      <c r="CK790" s="171" t="str">
        <f>Table1[[#This Row],[Level (all)]]</f>
        <v/>
      </c>
      <c r="CL790" s="171" t="str">
        <f>IF(Table1[[#This Row],[Multiple audience]]&lt;&gt;1,IF(Table1[[#This Row],[General Audience]]=1,1,""),"")</f>
        <v/>
      </c>
      <c r="CM790" s="171" t="str">
        <f>IF(Table1[[#This Row],[Multiple audience]]&lt;&gt;1,IF(Table1[[#This Row],[Planners / Designers ]]=1,1,""),"")</f>
        <v/>
      </c>
      <c r="CN790" s="171" t="str">
        <f>IF(Table1[[#This Row],[Multiple audience]]&lt;&gt;1,IF(Table1[[#This Row],[Regulatory Assessors]]=1,1,""),"")</f>
        <v/>
      </c>
      <c r="CO790" s="171" t="str">
        <f>IF(Table1[[#This Row],[Multiple audience]]&lt;&gt;1,IF(Table1[[#This Row],[Builders / Management]]=1,1,""),"")</f>
        <v/>
      </c>
      <c r="CP790" s="171" t="str">
        <f>IF(Table1[[#This Row],[Multiple audience]]&lt;&gt;1,IF(Table1[[#This Row],[Energy / Sus Assessors]]=1,1,""),"")</f>
        <v/>
      </c>
      <c r="CQ790" s="171" t="str">
        <f>IF(Table1[[#This Row],[Multiple audience]]&lt;&gt;1,IF(Table1[[#This Row],[Semi-skilled]]=1,1,""),"")</f>
        <v/>
      </c>
      <c r="CR790" s="171" t="str">
        <f>IF(Table1[[#This Row],[Multiple audience]]&lt;&gt;1,IF(Table1[[#This Row],[Trades]]=1,1,""),"")</f>
        <v/>
      </c>
      <c r="CS790" s="171" t="str">
        <f>IF(Table1[[#This Row],[Multiple audience]]&lt;&gt;1,IF(Table1[[#This Row],[Other]]=1,1,""),"")</f>
        <v/>
      </c>
      <c r="CT790" s="171" t="str">
        <f>IF(SUM(Table1[[#This Row],[General Audience]:[Other]])&gt;1,1,"")</f>
        <v/>
      </c>
      <c r="CU790" s="171" t="str">
        <f>IF(Table1[[#This Row],[Various  ]]&lt;&gt;1,IF(Table1[[#This Row],[Calculator / Software]]=1,1,""),"")</f>
        <v/>
      </c>
      <c r="CV790" s="171" t="str">
        <f>IF(Table1[[#This Row],[Various  ]]&lt;&gt;1,IF(Table1[[#This Row],[Information  ]]=1,1,""),"")</f>
        <v/>
      </c>
      <c r="CW790" s="171" t="str">
        <f>IF(Table1[[#This Row],[Various  ]]&lt;&gt;1,IF(Table1[[#This Row],[Interactive Tool]]=1,1,""),"")</f>
        <v/>
      </c>
      <c r="CX790" s="171" t="str">
        <f>IF(Table1[[#This Row],[Various  ]]&lt;&gt;1,IF(Table1[[#This Row],[Technical Specifications]]=1,1,""),"")</f>
        <v/>
      </c>
      <c r="CY790" s="171" t="str">
        <f>IF(Table1[[#This Row],[Various  ]]&lt;&gt;1,IF(Table1[[#This Row],[Training Resources]]=1,1,""),"")</f>
        <v/>
      </c>
      <c r="CZ790" s="171" t="str">
        <f>IF(Table1[[#This Row],[Various  ]]&lt;&gt;1,IF(Table1[[#This Row],[Toolbox]]=1,1,""),"")</f>
        <v/>
      </c>
      <c r="DA790" s="169" t="str">
        <f>IF(Table1[[#This Row],[Various  ]]&lt;&gt;1,IF(Table1[[#This Row],[Video]]=1,1,""),"")</f>
        <v/>
      </c>
      <c r="DB790" s="169" t="str">
        <f>IF(Table1[[#This Row],[Various  ]]&lt;&gt;1,IF(Table1[[#This Row],[Case study]]=1,1,""),"")</f>
        <v/>
      </c>
      <c r="DC790" s="169" t="str">
        <f>IF(Table1[[#This Row],[Various  ]]&lt;&gt;1,IF(Table1[[#This Row],[Other   ]]=1,1,""),"")</f>
        <v/>
      </c>
      <c r="DD790" s="169" t="str">
        <f>IF(Table1[[#This Row],[Various  ]]&lt;&gt;1,IF(Table1[[#This Row],[Standards]]=1,1,""),"")</f>
        <v/>
      </c>
      <c r="DE790" s="169" t="str">
        <f>IF(Table1[[#This Row],[Various]]=1,1,IF(SUM(Table1[[#This Row],[Calculator / Software]:[Standards]])&gt;1,1,""))</f>
        <v/>
      </c>
      <c r="DF790" s="169" t="str">
        <f>IF(Table1[[#This Row],[Multiple NCC links]]&lt;&gt;1,IF(Table1[[#This Row],[Design]]=1,1,""),"")</f>
        <v/>
      </c>
      <c r="DG790" s="169" t="str">
        <f>IF(Table1[[#This Row],[Multiple NCC links]]&lt;&gt;1,IF(Table1[[#This Row],[Assessment / Verification]]=1,1,""),"")</f>
        <v/>
      </c>
      <c r="DH790" s="169" t="str">
        <f>IF(Table1[[#This Row],[Multiple NCC links]]&lt;&gt;1,IF(Table1[[#This Row],[Climate Specific ]]=1,1,""),"")</f>
        <v/>
      </c>
      <c r="DI790" s="169" t="str">
        <f>IF(Table1[[#This Row],[Multiple NCC links]]&lt;&gt;1,IF(Table1[[#This Row],[Alterations / Additions]]=1,1,""),"")</f>
        <v/>
      </c>
      <c r="DJ790" s="169" t="str">
        <f>IF(Table1[[#This Row],[Multiple NCC links]]&lt;&gt;1,IF(Table1[[#This Row],[Glazing]]=1,1,""),"")</f>
        <v/>
      </c>
      <c r="DK790" s="169" t="str">
        <f>IF(Table1[[#This Row],[Multiple NCC links]]&lt;&gt;1,IF(Table1[[#This Row],[Building Fabric / Thermal / Sealing]]=1,1,""),"")</f>
        <v/>
      </c>
      <c r="DL790" s="169" t="str">
        <f>IF(Table1[[#This Row],[Multiple NCC links]]&lt;&gt;1,IF(Table1[[#This Row],[Lighting]]=1,1,""),"")</f>
        <v/>
      </c>
      <c r="DM790" s="169" t="str">
        <f>IF(Table1[[#This Row],[Multiple NCC links]]&lt;&gt;1,IF(Table1[[#This Row],[HVAC]]=1,1,""),"")</f>
        <v/>
      </c>
      <c r="DN790" s="169" t="str">
        <f>IF(Table1[[#This Row],[Multiple NCC links]]&lt;&gt;1,IF(Table1[[#This Row],[Services]]=1,1,""),"")</f>
        <v/>
      </c>
      <c r="DO790" s="169" t="str">
        <f>IF(Table1[[#This Row],[Multiple NCC links]]&lt;&gt;1,IF(Table1[[#This Row],[Maintenance &amp; Monitoring]]=1,1,""),"")</f>
        <v/>
      </c>
      <c r="DP790" s="169" t="str">
        <f>IF(Table1[[#This Row],[Multiple NCC links]]&lt;&gt;1,IF(Table1[[#This Row],[Hand over / Operations]]=1,1,""),"")</f>
        <v/>
      </c>
      <c r="DQ790" s="169" t="str">
        <f>IF(Table1[[#This Row],[Multiple NCC links]]&lt;&gt;1,IF(Table1[[#This Row],[As built assessment]]=1,1,""),"")</f>
        <v/>
      </c>
      <c r="DR790" s="169" t="str">
        <f>IF(Table1[[#This Row],[Multiple NCC links]]&lt;&gt;1,IF(Table1[[#This Row],[Beyond compliance]]=1,1,""),"")</f>
        <v/>
      </c>
      <c r="DS790" s="169" t="str">
        <f>IF(SUM(Table1[[#This Row],[Design]:[Beyond compliance]])&gt;1,1,"")</f>
        <v/>
      </c>
      <c r="DT790" s="169" t="str">
        <f>IF(Table1[[#This Row],[Both Residential &amp; Commercial4]]&lt;&gt;1,IF(Table1[[#This Row],[Residential]]=1,1,""),"")</f>
        <v/>
      </c>
      <c r="DU790" s="169" t="str">
        <f>IF(Table1[[#This Row],[Both Residential &amp; Commercial4]]&lt;&gt;1,IF(Table1[[#This Row],[Commercial]]=1,1,""),"")</f>
        <v/>
      </c>
      <c r="DV790" s="169" t="str">
        <f>Table1[[#This Row],[Residential &amp; Commercial]]</f>
        <v/>
      </c>
      <c r="DW790" s="169"/>
    </row>
    <row r="791" spans="1:127" s="49" customFormat="1" ht="20.25" thickTop="1" thickBot="1" x14ac:dyDescent="0.35">
      <c r="A791" s="97"/>
      <c r="B791" s="97"/>
      <c r="C791" s="88"/>
      <c r="D791" s="88"/>
      <c r="E791" s="176"/>
      <c r="F791" s="176"/>
      <c r="G791" s="176"/>
      <c r="H791" s="176"/>
      <c r="I791" s="90" t="str">
        <f>IF(AND(Table1[[#This Row],[General]]=1,Table1[[#This Row],[Beginner]]=1,Table1[[#This Row],[Intermediate]]=1,Table1[[#This Row],[Advanced]]=1),1,"")</f>
        <v/>
      </c>
      <c r="J791" s="90" t="str">
        <f>CONCATENATE(IF(Table1[[#This Row],[General]]=1,"General, ",""), IF(Table1[[#This Row],[Beginner]]=1,"Beginner, ",""),IF(Table1[[#This Row],[Intermediate]]=1,"Intermediate, ",""), IF(Table1[[#This Row],[Advanced]]=1,"Advanced",""))</f>
        <v/>
      </c>
      <c r="K791" s="91"/>
      <c r="L791" s="179"/>
      <c r="M791" s="91"/>
      <c r="N791" s="91"/>
      <c r="O791" s="159"/>
      <c r="P791" s="91"/>
      <c r="Q791" s="91"/>
      <c r="R791" s="91"/>
      <c r="S79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91" s="102"/>
      <c r="U791" s="102"/>
      <c r="V791" s="240"/>
      <c r="W791" s="240"/>
      <c r="X791" s="102"/>
      <c r="Y791" s="102"/>
      <c r="Z791" s="102"/>
      <c r="AA791" s="102"/>
      <c r="AB791" s="102"/>
      <c r="AC791" s="102"/>
      <c r="AD791" s="102"/>
      <c r="AE791" s="102"/>
      <c r="AF791" s="102"/>
      <c r="AG79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91" s="103"/>
      <c r="AI791" s="103"/>
      <c r="AJ791" s="103"/>
      <c r="AK791" s="74" t="str">
        <f>CONCATENATE(IF(Table1[[#This Row],[Digital]]=1,"Digital, ",""),IF(Table1[[#This Row],[Face to Face]]=1,"Face to face, ",""),IF(Table1[[#This Row],[Blended]]=1,"Blended",""))</f>
        <v/>
      </c>
      <c r="AL791" s="99"/>
      <c r="AM791" s="104"/>
      <c r="AN791" s="130"/>
      <c r="AO791" s="94"/>
      <c r="AP791" s="182"/>
      <c r="AQ791" s="94"/>
      <c r="AR791" s="94"/>
      <c r="AS791" s="94"/>
      <c r="AT791" s="94"/>
      <c r="AU791" s="94"/>
      <c r="AV791" s="182"/>
      <c r="AW791" s="182"/>
      <c r="AX791" s="182"/>
      <c r="AY791" s="94"/>
      <c r="AZ79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9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91" s="95"/>
      <c r="BC791" s="95"/>
      <c r="BD791" s="90" t="str">
        <f>IF(AND(Table1[[#This Row],[Residential]]=1,Table1[[#This Row],[Commercial]]=1),1,"")</f>
        <v/>
      </c>
      <c r="BE791" s="90" t="str">
        <f>CONCATENATE(IF(Table1[[#This Row],[Residential]]=1,"Residential, ",""),IF(Table1[[#This Row],[Commercial]]=1,"Commercial",""))</f>
        <v/>
      </c>
      <c r="BF791" s="94"/>
      <c r="BG791" s="94"/>
      <c r="BH791" s="94"/>
      <c r="BI791" s="94"/>
      <c r="BJ791" s="94"/>
      <c r="BK791" s="94"/>
      <c r="BL791" s="94"/>
      <c r="BM791" s="182"/>
      <c r="BN791" s="94"/>
      <c r="BO79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91" s="178"/>
      <c r="BQ791" s="120"/>
      <c r="BR791" s="132"/>
      <c r="BS791" s="120"/>
      <c r="BT791" s="175"/>
      <c r="BU791" s="175"/>
      <c r="BV791" s="175"/>
      <c r="BW791" s="121"/>
      <c r="BX791" s="121"/>
      <c r="BY791" s="121"/>
      <c r="BZ791" s="227"/>
      <c r="CA79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91" s="48">
        <f>COUNTIF(Table1[[#This Row],[Validity]:[Alignment with NCC (Yes=1,No=0)]],"N/A")</f>
        <v>0</v>
      </c>
      <c r="CC791" s="48">
        <f>IF(ISERROR(Table1[[#This Row],[Total Quality Score (out of 10)]]/(4-Table1[[#This Row],[N/A Count]])),0,Table1[[#This Row],[Total Quality Score (out of 10)]]/(4-Table1[[#This Row],[N/A Count]]))</f>
        <v>0</v>
      </c>
      <c r="CD791" s="106"/>
      <c r="CE791" s="106"/>
      <c r="CF791" s="172" t="str">
        <f>IF(SUM(Table1[[#This Row],[Multiple]:[Level (all)62]])&lt;1,IF(Table1[[#This Row],[General]]=1,1,""),"")</f>
        <v/>
      </c>
      <c r="CG791" s="172" t="str">
        <f>IF(SUM(Table1[[#This Row],[Multiple]:[Level (all)62]])&lt;1,IF(Table1[[#This Row],[Beginner]]=1,1,""),"")</f>
        <v/>
      </c>
      <c r="CH791" s="171" t="str">
        <f>IF(SUM(Table1[[#This Row],[Multiple]:[Level (all)62]])&lt;1,IF(Table1[[#This Row],[Intermediate]]=1,1,""),"")</f>
        <v/>
      </c>
      <c r="CI791" s="171" t="str">
        <f>IF(SUM(Table1[[#This Row],[Multiple]:[Level (all)62]])&lt;1,IF(Table1[[#This Row],[Advanced]]=1,1,""),"")</f>
        <v/>
      </c>
      <c r="CJ791" s="171" t="str">
        <f>IF(AND(SUM(Table1[[#This Row],[General]:[Advanced]])&lt;4,SUM(Table1[[#This Row],[General]:[Advanced]])&gt;1),1,"")</f>
        <v/>
      </c>
      <c r="CK791" s="171" t="str">
        <f>Table1[[#This Row],[Level (all)]]</f>
        <v/>
      </c>
      <c r="CL791" s="171" t="str">
        <f>IF(Table1[[#This Row],[Multiple audience]]&lt;&gt;1,IF(Table1[[#This Row],[General Audience]]=1,1,""),"")</f>
        <v/>
      </c>
      <c r="CM791" s="171" t="str">
        <f>IF(Table1[[#This Row],[Multiple audience]]&lt;&gt;1,IF(Table1[[#This Row],[Planners / Designers ]]=1,1,""),"")</f>
        <v/>
      </c>
      <c r="CN791" s="171" t="str">
        <f>IF(Table1[[#This Row],[Multiple audience]]&lt;&gt;1,IF(Table1[[#This Row],[Regulatory Assessors]]=1,1,""),"")</f>
        <v/>
      </c>
      <c r="CO791" s="171" t="str">
        <f>IF(Table1[[#This Row],[Multiple audience]]&lt;&gt;1,IF(Table1[[#This Row],[Builders / Management]]=1,1,""),"")</f>
        <v/>
      </c>
      <c r="CP791" s="171" t="str">
        <f>IF(Table1[[#This Row],[Multiple audience]]&lt;&gt;1,IF(Table1[[#This Row],[Energy / Sus Assessors]]=1,1,""),"")</f>
        <v/>
      </c>
      <c r="CQ791" s="171" t="str">
        <f>IF(Table1[[#This Row],[Multiple audience]]&lt;&gt;1,IF(Table1[[#This Row],[Semi-skilled]]=1,1,""),"")</f>
        <v/>
      </c>
      <c r="CR791" s="171" t="str">
        <f>IF(Table1[[#This Row],[Multiple audience]]&lt;&gt;1,IF(Table1[[#This Row],[Trades]]=1,1,""),"")</f>
        <v/>
      </c>
      <c r="CS791" s="171" t="str">
        <f>IF(Table1[[#This Row],[Multiple audience]]&lt;&gt;1,IF(Table1[[#This Row],[Other]]=1,1,""),"")</f>
        <v/>
      </c>
      <c r="CT791" s="171" t="str">
        <f>IF(SUM(Table1[[#This Row],[General Audience]:[Other]])&gt;1,1,"")</f>
        <v/>
      </c>
      <c r="CU791" s="171" t="str">
        <f>IF(Table1[[#This Row],[Various  ]]&lt;&gt;1,IF(Table1[[#This Row],[Calculator / Software]]=1,1,""),"")</f>
        <v/>
      </c>
      <c r="CV791" s="171" t="str">
        <f>IF(Table1[[#This Row],[Various  ]]&lt;&gt;1,IF(Table1[[#This Row],[Information  ]]=1,1,""),"")</f>
        <v/>
      </c>
      <c r="CW791" s="171" t="str">
        <f>IF(Table1[[#This Row],[Various  ]]&lt;&gt;1,IF(Table1[[#This Row],[Interactive Tool]]=1,1,""),"")</f>
        <v/>
      </c>
      <c r="CX791" s="171" t="str">
        <f>IF(Table1[[#This Row],[Various  ]]&lt;&gt;1,IF(Table1[[#This Row],[Technical Specifications]]=1,1,""),"")</f>
        <v/>
      </c>
      <c r="CY791" s="171" t="str">
        <f>IF(Table1[[#This Row],[Various  ]]&lt;&gt;1,IF(Table1[[#This Row],[Training Resources]]=1,1,""),"")</f>
        <v/>
      </c>
      <c r="CZ791" s="171" t="str">
        <f>IF(Table1[[#This Row],[Various  ]]&lt;&gt;1,IF(Table1[[#This Row],[Toolbox]]=1,1,""),"")</f>
        <v/>
      </c>
      <c r="DA791" s="169" t="str">
        <f>IF(Table1[[#This Row],[Various  ]]&lt;&gt;1,IF(Table1[[#This Row],[Video]]=1,1,""),"")</f>
        <v/>
      </c>
      <c r="DB791" s="169" t="str">
        <f>IF(Table1[[#This Row],[Various  ]]&lt;&gt;1,IF(Table1[[#This Row],[Case study]]=1,1,""),"")</f>
        <v/>
      </c>
      <c r="DC791" s="169" t="str">
        <f>IF(Table1[[#This Row],[Various  ]]&lt;&gt;1,IF(Table1[[#This Row],[Other   ]]=1,1,""),"")</f>
        <v/>
      </c>
      <c r="DD791" s="169" t="str">
        <f>IF(Table1[[#This Row],[Various  ]]&lt;&gt;1,IF(Table1[[#This Row],[Standards]]=1,1,""),"")</f>
        <v/>
      </c>
      <c r="DE791" s="169" t="str">
        <f>IF(Table1[[#This Row],[Various]]=1,1,IF(SUM(Table1[[#This Row],[Calculator / Software]:[Standards]])&gt;1,1,""))</f>
        <v/>
      </c>
      <c r="DF791" s="169" t="str">
        <f>IF(Table1[[#This Row],[Multiple NCC links]]&lt;&gt;1,IF(Table1[[#This Row],[Design]]=1,1,""),"")</f>
        <v/>
      </c>
      <c r="DG791" s="169" t="str">
        <f>IF(Table1[[#This Row],[Multiple NCC links]]&lt;&gt;1,IF(Table1[[#This Row],[Assessment / Verification]]=1,1,""),"")</f>
        <v/>
      </c>
      <c r="DH791" s="169" t="str">
        <f>IF(Table1[[#This Row],[Multiple NCC links]]&lt;&gt;1,IF(Table1[[#This Row],[Climate Specific ]]=1,1,""),"")</f>
        <v/>
      </c>
      <c r="DI791" s="169" t="str">
        <f>IF(Table1[[#This Row],[Multiple NCC links]]&lt;&gt;1,IF(Table1[[#This Row],[Alterations / Additions]]=1,1,""),"")</f>
        <v/>
      </c>
      <c r="DJ791" s="169" t="str">
        <f>IF(Table1[[#This Row],[Multiple NCC links]]&lt;&gt;1,IF(Table1[[#This Row],[Glazing]]=1,1,""),"")</f>
        <v/>
      </c>
      <c r="DK791" s="169" t="str">
        <f>IF(Table1[[#This Row],[Multiple NCC links]]&lt;&gt;1,IF(Table1[[#This Row],[Building Fabric / Thermal / Sealing]]=1,1,""),"")</f>
        <v/>
      </c>
      <c r="DL791" s="169" t="str">
        <f>IF(Table1[[#This Row],[Multiple NCC links]]&lt;&gt;1,IF(Table1[[#This Row],[Lighting]]=1,1,""),"")</f>
        <v/>
      </c>
      <c r="DM791" s="169" t="str">
        <f>IF(Table1[[#This Row],[Multiple NCC links]]&lt;&gt;1,IF(Table1[[#This Row],[HVAC]]=1,1,""),"")</f>
        <v/>
      </c>
      <c r="DN791" s="169" t="str">
        <f>IF(Table1[[#This Row],[Multiple NCC links]]&lt;&gt;1,IF(Table1[[#This Row],[Services]]=1,1,""),"")</f>
        <v/>
      </c>
      <c r="DO791" s="169" t="str">
        <f>IF(Table1[[#This Row],[Multiple NCC links]]&lt;&gt;1,IF(Table1[[#This Row],[Maintenance &amp; Monitoring]]=1,1,""),"")</f>
        <v/>
      </c>
      <c r="DP791" s="169" t="str">
        <f>IF(Table1[[#This Row],[Multiple NCC links]]&lt;&gt;1,IF(Table1[[#This Row],[Hand over / Operations]]=1,1,""),"")</f>
        <v/>
      </c>
      <c r="DQ791" s="169" t="str">
        <f>IF(Table1[[#This Row],[Multiple NCC links]]&lt;&gt;1,IF(Table1[[#This Row],[As built assessment]]=1,1,""),"")</f>
        <v/>
      </c>
      <c r="DR791" s="169" t="str">
        <f>IF(Table1[[#This Row],[Multiple NCC links]]&lt;&gt;1,IF(Table1[[#This Row],[Beyond compliance]]=1,1,""),"")</f>
        <v/>
      </c>
      <c r="DS791" s="169" t="str">
        <f>IF(SUM(Table1[[#This Row],[Design]:[Beyond compliance]])&gt;1,1,"")</f>
        <v/>
      </c>
      <c r="DT791" s="169" t="str">
        <f>IF(Table1[[#This Row],[Both Residential &amp; Commercial4]]&lt;&gt;1,IF(Table1[[#This Row],[Residential]]=1,1,""),"")</f>
        <v/>
      </c>
      <c r="DU791" s="169" t="str">
        <f>IF(Table1[[#This Row],[Both Residential &amp; Commercial4]]&lt;&gt;1,IF(Table1[[#This Row],[Commercial]]=1,1,""),"")</f>
        <v/>
      </c>
      <c r="DV791" s="169" t="str">
        <f>Table1[[#This Row],[Residential &amp; Commercial]]</f>
        <v/>
      </c>
      <c r="DW791" s="169"/>
    </row>
    <row r="792" spans="1:127" s="49" customFormat="1" ht="20.25" thickTop="1" thickBot="1" x14ac:dyDescent="0.35">
      <c r="A792" s="97"/>
      <c r="B792" s="97"/>
      <c r="C792" s="88"/>
      <c r="D792" s="88"/>
      <c r="E792" s="176"/>
      <c r="F792" s="176"/>
      <c r="G792" s="176"/>
      <c r="H792" s="176"/>
      <c r="I792" s="90" t="str">
        <f>IF(AND(Table1[[#This Row],[General]]=1,Table1[[#This Row],[Beginner]]=1,Table1[[#This Row],[Intermediate]]=1,Table1[[#This Row],[Advanced]]=1),1,"")</f>
        <v/>
      </c>
      <c r="J792" s="90" t="str">
        <f>CONCATENATE(IF(Table1[[#This Row],[General]]=1,"General, ",""), IF(Table1[[#This Row],[Beginner]]=1,"Beginner, ",""),IF(Table1[[#This Row],[Intermediate]]=1,"Intermediate, ",""), IF(Table1[[#This Row],[Advanced]]=1,"Advanced",""))</f>
        <v/>
      </c>
      <c r="K792" s="91"/>
      <c r="L792" s="179"/>
      <c r="M792" s="91"/>
      <c r="N792" s="91"/>
      <c r="O792" s="159"/>
      <c r="P792" s="91"/>
      <c r="Q792" s="91"/>
      <c r="R792" s="91"/>
      <c r="S79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92" s="102"/>
      <c r="U792" s="102"/>
      <c r="V792" s="240"/>
      <c r="W792" s="240"/>
      <c r="X792" s="102"/>
      <c r="Y792" s="102"/>
      <c r="Z792" s="102"/>
      <c r="AA792" s="102"/>
      <c r="AB792" s="102"/>
      <c r="AC792" s="102"/>
      <c r="AD792" s="102"/>
      <c r="AE792" s="102"/>
      <c r="AF792" s="102"/>
      <c r="AG79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92" s="103"/>
      <c r="AI792" s="103"/>
      <c r="AJ792" s="103"/>
      <c r="AK792" s="74" t="str">
        <f>CONCATENATE(IF(Table1[[#This Row],[Digital]]=1,"Digital, ",""),IF(Table1[[#This Row],[Face to Face]]=1,"Face to face, ",""),IF(Table1[[#This Row],[Blended]]=1,"Blended",""))</f>
        <v/>
      </c>
      <c r="AL792" s="99"/>
      <c r="AM792" s="104"/>
      <c r="AN792" s="130"/>
      <c r="AO792" s="94"/>
      <c r="AP792" s="182"/>
      <c r="AQ792" s="94"/>
      <c r="AR792" s="94"/>
      <c r="AS792" s="94"/>
      <c r="AT792" s="94"/>
      <c r="AU792" s="94"/>
      <c r="AV792" s="182"/>
      <c r="AW792" s="182"/>
      <c r="AX792" s="182"/>
      <c r="AY792" s="94"/>
      <c r="AZ79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9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92" s="95"/>
      <c r="BC792" s="95"/>
      <c r="BD792" s="90" t="str">
        <f>IF(AND(Table1[[#This Row],[Residential]]=1,Table1[[#This Row],[Commercial]]=1),1,"")</f>
        <v/>
      </c>
      <c r="BE792" s="90" t="str">
        <f>CONCATENATE(IF(Table1[[#This Row],[Residential]]=1,"Residential, ",""),IF(Table1[[#This Row],[Commercial]]=1,"Commercial",""))</f>
        <v/>
      </c>
      <c r="BF792" s="94"/>
      <c r="BG792" s="94"/>
      <c r="BH792" s="94"/>
      <c r="BI792" s="94"/>
      <c r="BJ792" s="94"/>
      <c r="BK792" s="94"/>
      <c r="BL792" s="94"/>
      <c r="BM792" s="182"/>
      <c r="BN792" s="94"/>
      <c r="BO79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92" s="178"/>
      <c r="BQ792" s="120"/>
      <c r="BR792" s="132"/>
      <c r="BS792" s="120"/>
      <c r="BT792" s="175"/>
      <c r="BU792" s="175"/>
      <c r="BV792" s="175"/>
      <c r="BW792" s="121"/>
      <c r="BX792" s="121"/>
      <c r="BY792" s="121"/>
      <c r="BZ792" s="227"/>
      <c r="CA79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92" s="48">
        <f>COUNTIF(Table1[[#This Row],[Validity]:[Alignment with NCC (Yes=1,No=0)]],"N/A")</f>
        <v>0</v>
      </c>
      <c r="CC792" s="48">
        <f>IF(ISERROR(Table1[[#This Row],[Total Quality Score (out of 10)]]/(4-Table1[[#This Row],[N/A Count]])),0,Table1[[#This Row],[Total Quality Score (out of 10)]]/(4-Table1[[#This Row],[N/A Count]]))</f>
        <v>0</v>
      </c>
      <c r="CD792" s="106"/>
      <c r="CE792" s="106"/>
      <c r="CF792" s="172" t="str">
        <f>IF(SUM(Table1[[#This Row],[Multiple]:[Level (all)62]])&lt;1,IF(Table1[[#This Row],[General]]=1,1,""),"")</f>
        <v/>
      </c>
      <c r="CG792" s="172" t="str">
        <f>IF(SUM(Table1[[#This Row],[Multiple]:[Level (all)62]])&lt;1,IF(Table1[[#This Row],[Beginner]]=1,1,""),"")</f>
        <v/>
      </c>
      <c r="CH792" s="171" t="str">
        <f>IF(SUM(Table1[[#This Row],[Multiple]:[Level (all)62]])&lt;1,IF(Table1[[#This Row],[Intermediate]]=1,1,""),"")</f>
        <v/>
      </c>
      <c r="CI792" s="171" t="str">
        <f>IF(SUM(Table1[[#This Row],[Multiple]:[Level (all)62]])&lt;1,IF(Table1[[#This Row],[Advanced]]=1,1,""),"")</f>
        <v/>
      </c>
      <c r="CJ792" s="171" t="str">
        <f>IF(AND(SUM(Table1[[#This Row],[General]:[Advanced]])&lt;4,SUM(Table1[[#This Row],[General]:[Advanced]])&gt;1),1,"")</f>
        <v/>
      </c>
      <c r="CK792" s="171" t="str">
        <f>Table1[[#This Row],[Level (all)]]</f>
        <v/>
      </c>
      <c r="CL792" s="171" t="str">
        <f>IF(Table1[[#This Row],[Multiple audience]]&lt;&gt;1,IF(Table1[[#This Row],[General Audience]]=1,1,""),"")</f>
        <v/>
      </c>
      <c r="CM792" s="171" t="str">
        <f>IF(Table1[[#This Row],[Multiple audience]]&lt;&gt;1,IF(Table1[[#This Row],[Planners / Designers ]]=1,1,""),"")</f>
        <v/>
      </c>
      <c r="CN792" s="171" t="str">
        <f>IF(Table1[[#This Row],[Multiple audience]]&lt;&gt;1,IF(Table1[[#This Row],[Regulatory Assessors]]=1,1,""),"")</f>
        <v/>
      </c>
      <c r="CO792" s="171" t="str">
        <f>IF(Table1[[#This Row],[Multiple audience]]&lt;&gt;1,IF(Table1[[#This Row],[Builders / Management]]=1,1,""),"")</f>
        <v/>
      </c>
      <c r="CP792" s="171" t="str">
        <f>IF(Table1[[#This Row],[Multiple audience]]&lt;&gt;1,IF(Table1[[#This Row],[Energy / Sus Assessors]]=1,1,""),"")</f>
        <v/>
      </c>
      <c r="CQ792" s="171" t="str">
        <f>IF(Table1[[#This Row],[Multiple audience]]&lt;&gt;1,IF(Table1[[#This Row],[Semi-skilled]]=1,1,""),"")</f>
        <v/>
      </c>
      <c r="CR792" s="171" t="str">
        <f>IF(Table1[[#This Row],[Multiple audience]]&lt;&gt;1,IF(Table1[[#This Row],[Trades]]=1,1,""),"")</f>
        <v/>
      </c>
      <c r="CS792" s="171" t="str">
        <f>IF(Table1[[#This Row],[Multiple audience]]&lt;&gt;1,IF(Table1[[#This Row],[Other]]=1,1,""),"")</f>
        <v/>
      </c>
      <c r="CT792" s="171" t="str">
        <f>IF(SUM(Table1[[#This Row],[General Audience]:[Other]])&gt;1,1,"")</f>
        <v/>
      </c>
      <c r="CU792" s="171" t="str">
        <f>IF(Table1[[#This Row],[Various  ]]&lt;&gt;1,IF(Table1[[#This Row],[Calculator / Software]]=1,1,""),"")</f>
        <v/>
      </c>
      <c r="CV792" s="171" t="str">
        <f>IF(Table1[[#This Row],[Various  ]]&lt;&gt;1,IF(Table1[[#This Row],[Information  ]]=1,1,""),"")</f>
        <v/>
      </c>
      <c r="CW792" s="171" t="str">
        <f>IF(Table1[[#This Row],[Various  ]]&lt;&gt;1,IF(Table1[[#This Row],[Interactive Tool]]=1,1,""),"")</f>
        <v/>
      </c>
      <c r="CX792" s="171" t="str">
        <f>IF(Table1[[#This Row],[Various  ]]&lt;&gt;1,IF(Table1[[#This Row],[Technical Specifications]]=1,1,""),"")</f>
        <v/>
      </c>
      <c r="CY792" s="171" t="str">
        <f>IF(Table1[[#This Row],[Various  ]]&lt;&gt;1,IF(Table1[[#This Row],[Training Resources]]=1,1,""),"")</f>
        <v/>
      </c>
      <c r="CZ792" s="171" t="str">
        <f>IF(Table1[[#This Row],[Various  ]]&lt;&gt;1,IF(Table1[[#This Row],[Toolbox]]=1,1,""),"")</f>
        <v/>
      </c>
      <c r="DA792" s="169" t="str">
        <f>IF(Table1[[#This Row],[Various  ]]&lt;&gt;1,IF(Table1[[#This Row],[Video]]=1,1,""),"")</f>
        <v/>
      </c>
      <c r="DB792" s="169" t="str">
        <f>IF(Table1[[#This Row],[Various  ]]&lt;&gt;1,IF(Table1[[#This Row],[Case study]]=1,1,""),"")</f>
        <v/>
      </c>
      <c r="DC792" s="169" t="str">
        <f>IF(Table1[[#This Row],[Various  ]]&lt;&gt;1,IF(Table1[[#This Row],[Other   ]]=1,1,""),"")</f>
        <v/>
      </c>
      <c r="DD792" s="169" t="str">
        <f>IF(Table1[[#This Row],[Various  ]]&lt;&gt;1,IF(Table1[[#This Row],[Standards]]=1,1,""),"")</f>
        <v/>
      </c>
      <c r="DE792" s="169" t="str">
        <f>IF(Table1[[#This Row],[Various]]=1,1,IF(SUM(Table1[[#This Row],[Calculator / Software]:[Standards]])&gt;1,1,""))</f>
        <v/>
      </c>
      <c r="DF792" s="169" t="str">
        <f>IF(Table1[[#This Row],[Multiple NCC links]]&lt;&gt;1,IF(Table1[[#This Row],[Design]]=1,1,""),"")</f>
        <v/>
      </c>
      <c r="DG792" s="169" t="str">
        <f>IF(Table1[[#This Row],[Multiple NCC links]]&lt;&gt;1,IF(Table1[[#This Row],[Assessment / Verification]]=1,1,""),"")</f>
        <v/>
      </c>
      <c r="DH792" s="169" t="str">
        <f>IF(Table1[[#This Row],[Multiple NCC links]]&lt;&gt;1,IF(Table1[[#This Row],[Climate Specific ]]=1,1,""),"")</f>
        <v/>
      </c>
      <c r="DI792" s="169" t="str">
        <f>IF(Table1[[#This Row],[Multiple NCC links]]&lt;&gt;1,IF(Table1[[#This Row],[Alterations / Additions]]=1,1,""),"")</f>
        <v/>
      </c>
      <c r="DJ792" s="169" t="str">
        <f>IF(Table1[[#This Row],[Multiple NCC links]]&lt;&gt;1,IF(Table1[[#This Row],[Glazing]]=1,1,""),"")</f>
        <v/>
      </c>
      <c r="DK792" s="169" t="str">
        <f>IF(Table1[[#This Row],[Multiple NCC links]]&lt;&gt;1,IF(Table1[[#This Row],[Building Fabric / Thermal / Sealing]]=1,1,""),"")</f>
        <v/>
      </c>
      <c r="DL792" s="169" t="str">
        <f>IF(Table1[[#This Row],[Multiple NCC links]]&lt;&gt;1,IF(Table1[[#This Row],[Lighting]]=1,1,""),"")</f>
        <v/>
      </c>
      <c r="DM792" s="169" t="str">
        <f>IF(Table1[[#This Row],[Multiple NCC links]]&lt;&gt;1,IF(Table1[[#This Row],[HVAC]]=1,1,""),"")</f>
        <v/>
      </c>
      <c r="DN792" s="169" t="str">
        <f>IF(Table1[[#This Row],[Multiple NCC links]]&lt;&gt;1,IF(Table1[[#This Row],[Services]]=1,1,""),"")</f>
        <v/>
      </c>
      <c r="DO792" s="169" t="str">
        <f>IF(Table1[[#This Row],[Multiple NCC links]]&lt;&gt;1,IF(Table1[[#This Row],[Maintenance &amp; Monitoring]]=1,1,""),"")</f>
        <v/>
      </c>
      <c r="DP792" s="169" t="str">
        <f>IF(Table1[[#This Row],[Multiple NCC links]]&lt;&gt;1,IF(Table1[[#This Row],[Hand over / Operations]]=1,1,""),"")</f>
        <v/>
      </c>
      <c r="DQ792" s="169" t="str">
        <f>IF(Table1[[#This Row],[Multiple NCC links]]&lt;&gt;1,IF(Table1[[#This Row],[As built assessment]]=1,1,""),"")</f>
        <v/>
      </c>
      <c r="DR792" s="169" t="str">
        <f>IF(Table1[[#This Row],[Multiple NCC links]]&lt;&gt;1,IF(Table1[[#This Row],[Beyond compliance]]=1,1,""),"")</f>
        <v/>
      </c>
      <c r="DS792" s="169" t="str">
        <f>IF(SUM(Table1[[#This Row],[Design]:[Beyond compliance]])&gt;1,1,"")</f>
        <v/>
      </c>
      <c r="DT792" s="169" t="str">
        <f>IF(Table1[[#This Row],[Both Residential &amp; Commercial4]]&lt;&gt;1,IF(Table1[[#This Row],[Residential]]=1,1,""),"")</f>
        <v/>
      </c>
      <c r="DU792" s="169" t="str">
        <f>IF(Table1[[#This Row],[Both Residential &amp; Commercial4]]&lt;&gt;1,IF(Table1[[#This Row],[Commercial]]=1,1,""),"")</f>
        <v/>
      </c>
      <c r="DV792" s="169" t="str">
        <f>Table1[[#This Row],[Residential &amp; Commercial]]</f>
        <v/>
      </c>
      <c r="DW792" s="169"/>
    </row>
    <row r="793" spans="1:127" s="49" customFormat="1" ht="20.25" thickTop="1" thickBot="1" x14ac:dyDescent="0.35">
      <c r="A793" s="97"/>
      <c r="B793" s="97"/>
      <c r="C793" s="88"/>
      <c r="D793" s="88"/>
      <c r="E793" s="176"/>
      <c r="F793" s="176"/>
      <c r="G793" s="176"/>
      <c r="H793" s="176"/>
      <c r="I793" s="90" t="str">
        <f>IF(AND(Table1[[#This Row],[General]]=1,Table1[[#This Row],[Beginner]]=1,Table1[[#This Row],[Intermediate]]=1,Table1[[#This Row],[Advanced]]=1),1,"")</f>
        <v/>
      </c>
      <c r="J793" s="90" t="str">
        <f>CONCATENATE(IF(Table1[[#This Row],[General]]=1,"General, ",""), IF(Table1[[#This Row],[Beginner]]=1,"Beginner, ",""),IF(Table1[[#This Row],[Intermediate]]=1,"Intermediate, ",""), IF(Table1[[#This Row],[Advanced]]=1,"Advanced",""))</f>
        <v/>
      </c>
      <c r="K793" s="91"/>
      <c r="L793" s="179"/>
      <c r="M793" s="91"/>
      <c r="N793" s="91"/>
      <c r="O793" s="159"/>
      <c r="P793" s="91"/>
      <c r="Q793" s="91"/>
      <c r="R793" s="91"/>
      <c r="S79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93" s="102"/>
      <c r="U793" s="102"/>
      <c r="V793" s="240"/>
      <c r="W793" s="240"/>
      <c r="X793" s="102"/>
      <c r="Y793" s="102"/>
      <c r="Z793" s="102"/>
      <c r="AA793" s="102"/>
      <c r="AB793" s="102"/>
      <c r="AC793" s="102"/>
      <c r="AD793" s="102"/>
      <c r="AE793" s="102"/>
      <c r="AF793" s="102"/>
      <c r="AG79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93" s="103"/>
      <c r="AI793" s="103"/>
      <c r="AJ793" s="103"/>
      <c r="AK793" s="74" t="str">
        <f>CONCATENATE(IF(Table1[[#This Row],[Digital]]=1,"Digital, ",""),IF(Table1[[#This Row],[Face to Face]]=1,"Face to face, ",""),IF(Table1[[#This Row],[Blended]]=1,"Blended",""))</f>
        <v/>
      </c>
      <c r="AL793" s="99"/>
      <c r="AM793" s="104"/>
      <c r="AN793" s="130"/>
      <c r="AO793" s="94"/>
      <c r="AP793" s="182"/>
      <c r="AQ793" s="94"/>
      <c r="AR793" s="94"/>
      <c r="AS793" s="94"/>
      <c r="AT793" s="94"/>
      <c r="AU793" s="94"/>
      <c r="AV793" s="182"/>
      <c r="AW793" s="182"/>
      <c r="AX793" s="182"/>
      <c r="AY793" s="94"/>
      <c r="AZ79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9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93" s="95"/>
      <c r="BC793" s="95"/>
      <c r="BD793" s="90" t="str">
        <f>IF(AND(Table1[[#This Row],[Residential]]=1,Table1[[#This Row],[Commercial]]=1),1,"")</f>
        <v/>
      </c>
      <c r="BE793" s="90" t="str">
        <f>CONCATENATE(IF(Table1[[#This Row],[Residential]]=1,"Residential, ",""),IF(Table1[[#This Row],[Commercial]]=1,"Commercial",""))</f>
        <v/>
      </c>
      <c r="BF793" s="94"/>
      <c r="BG793" s="94"/>
      <c r="BH793" s="94"/>
      <c r="BI793" s="94"/>
      <c r="BJ793" s="94"/>
      <c r="BK793" s="94"/>
      <c r="BL793" s="94"/>
      <c r="BM793" s="182"/>
      <c r="BN793" s="94"/>
      <c r="BO79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93" s="178"/>
      <c r="BQ793" s="120"/>
      <c r="BR793" s="132"/>
      <c r="BS793" s="120"/>
      <c r="BT793" s="175"/>
      <c r="BU793" s="175"/>
      <c r="BV793" s="175"/>
      <c r="BW793" s="121"/>
      <c r="BX793" s="121"/>
      <c r="BY793" s="121"/>
      <c r="BZ793" s="227"/>
      <c r="CA79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93" s="48">
        <f>COUNTIF(Table1[[#This Row],[Validity]:[Alignment with NCC (Yes=1,No=0)]],"N/A")</f>
        <v>0</v>
      </c>
      <c r="CC793" s="48">
        <f>IF(ISERROR(Table1[[#This Row],[Total Quality Score (out of 10)]]/(4-Table1[[#This Row],[N/A Count]])),0,Table1[[#This Row],[Total Quality Score (out of 10)]]/(4-Table1[[#This Row],[N/A Count]]))</f>
        <v>0</v>
      </c>
      <c r="CD793" s="106"/>
      <c r="CE793" s="106"/>
      <c r="CF793" s="172" t="str">
        <f>IF(SUM(Table1[[#This Row],[Multiple]:[Level (all)62]])&lt;1,IF(Table1[[#This Row],[General]]=1,1,""),"")</f>
        <v/>
      </c>
      <c r="CG793" s="172" t="str">
        <f>IF(SUM(Table1[[#This Row],[Multiple]:[Level (all)62]])&lt;1,IF(Table1[[#This Row],[Beginner]]=1,1,""),"")</f>
        <v/>
      </c>
      <c r="CH793" s="171" t="str">
        <f>IF(SUM(Table1[[#This Row],[Multiple]:[Level (all)62]])&lt;1,IF(Table1[[#This Row],[Intermediate]]=1,1,""),"")</f>
        <v/>
      </c>
      <c r="CI793" s="171" t="str">
        <f>IF(SUM(Table1[[#This Row],[Multiple]:[Level (all)62]])&lt;1,IF(Table1[[#This Row],[Advanced]]=1,1,""),"")</f>
        <v/>
      </c>
      <c r="CJ793" s="171" t="str">
        <f>IF(AND(SUM(Table1[[#This Row],[General]:[Advanced]])&lt;4,SUM(Table1[[#This Row],[General]:[Advanced]])&gt;1),1,"")</f>
        <v/>
      </c>
      <c r="CK793" s="171" t="str">
        <f>Table1[[#This Row],[Level (all)]]</f>
        <v/>
      </c>
      <c r="CL793" s="171" t="str">
        <f>IF(Table1[[#This Row],[Multiple audience]]&lt;&gt;1,IF(Table1[[#This Row],[General Audience]]=1,1,""),"")</f>
        <v/>
      </c>
      <c r="CM793" s="171" t="str">
        <f>IF(Table1[[#This Row],[Multiple audience]]&lt;&gt;1,IF(Table1[[#This Row],[Planners / Designers ]]=1,1,""),"")</f>
        <v/>
      </c>
      <c r="CN793" s="171" t="str">
        <f>IF(Table1[[#This Row],[Multiple audience]]&lt;&gt;1,IF(Table1[[#This Row],[Regulatory Assessors]]=1,1,""),"")</f>
        <v/>
      </c>
      <c r="CO793" s="171" t="str">
        <f>IF(Table1[[#This Row],[Multiple audience]]&lt;&gt;1,IF(Table1[[#This Row],[Builders / Management]]=1,1,""),"")</f>
        <v/>
      </c>
      <c r="CP793" s="171" t="str">
        <f>IF(Table1[[#This Row],[Multiple audience]]&lt;&gt;1,IF(Table1[[#This Row],[Energy / Sus Assessors]]=1,1,""),"")</f>
        <v/>
      </c>
      <c r="CQ793" s="171" t="str">
        <f>IF(Table1[[#This Row],[Multiple audience]]&lt;&gt;1,IF(Table1[[#This Row],[Semi-skilled]]=1,1,""),"")</f>
        <v/>
      </c>
      <c r="CR793" s="171" t="str">
        <f>IF(Table1[[#This Row],[Multiple audience]]&lt;&gt;1,IF(Table1[[#This Row],[Trades]]=1,1,""),"")</f>
        <v/>
      </c>
      <c r="CS793" s="171" t="str">
        <f>IF(Table1[[#This Row],[Multiple audience]]&lt;&gt;1,IF(Table1[[#This Row],[Other]]=1,1,""),"")</f>
        <v/>
      </c>
      <c r="CT793" s="171" t="str">
        <f>IF(SUM(Table1[[#This Row],[General Audience]:[Other]])&gt;1,1,"")</f>
        <v/>
      </c>
      <c r="CU793" s="171" t="str">
        <f>IF(Table1[[#This Row],[Various  ]]&lt;&gt;1,IF(Table1[[#This Row],[Calculator / Software]]=1,1,""),"")</f>
        <v/>
      </c>
      <c r="CV793" s="171" t="str">
        <f>IF(Table1[[#This Row],[Various  ]]&lt;&gt;1,IF(Table1[[#This Row],[Information  ]]=1,1,""),"")</f>
        <v/>
      </c>
      <c r="CW793" s="171" t="str">
        <f>IF(Table1[[#This Row],[Various  ]]&lt;&gt;1,IF(Table1[[#This Row],[Interactive Tool]]=1,1,""),"")</f>
        <v/>
      </c>
      <c r="CX793" s="171" t="str">
        <f>IF(Table1[[#This Row],[Various  ]]&lt;&gt;1,IF(Table1[[#This Row],[Technical Specifications]]=1,1,""),"")</f>
        <v/>
      </c>
      <c r="CY793" s="171" t="str">
        <f>IF(Table1[[#This Row],[Various  ]]&lt;&gt;1,IF(Table1[[#This Row],[Training Resources]]=1,1,""),"")</f>
        <v/>
      </c>
      <c r="CZ793" s="171" t="str">
        <f>IF(Table1[[#This Row],[Various  ]]&lt;&gt;1,IF(Table1[[#This Row],[Toolbox]]=1,1,""),"")</f>
        <v/>
      </c>
      <c r="DA793" s="169" t="str">
        <f>IF(Table1[[#This Row],[Various  ]]&lt;&gt;1,IF(Table1[[#This Row],[Video]]=1,1,""),"")</f>
        <v/>
      </c>
      <c r="DB793" s="169" t="str">
        <f>IF(Table1[[#This Row],[Various  ]]&lt;&gt;1,IF(Table1[[#This Row],[Case study]]=1,1,""),"")</f>
        <v/>
      </c>
      <c r="DC793" s="169" t="str">
        <f>IF(Table1[[#This Row],[Various  ]]&lt;&gt;1,IF(Table1[[#This Row],[Other   ]]=1,1,""),"")</f>
        <v/>
      </c>
      <c r="DD793" s="169" t="str">
        <f>IF(Table1[[#This Row],[Various  ]]&lt;&gt;1,IF(Table1[[#This Row],[Standards]]=1,1,""),"")</f>
        <v/>
      </c>
      <c r="DE793" s="169" t="str">
        <f>IF(Table1[[#This Row],[Various]]=1,1,IF(SUM(Table1[[#This Row],[Calculator / Software]:[Standards]])&gt;1,1,""))</f>
        <v/>
      </c>
      <c r="DF793" s="169" t="str">
        <f>IF(Table1[[#This Row],[Multiple NCC links]]&lt;&gt;1,IF(Table1[[#This Row],[Design]]=1,1,""),"")</f>
        <v/>
      </c>
      <c r="DG793" s="169" t="str">
        <f>IF(Table1[[#This Row],[Multiple NCC links]]&lt;&gt;1,IF(Table1[[#This Row],[Assessment / Verification]]=1,1,""),"")</f>
        <v/>
      </c>
      <c r="DH793" s="169" t="str">
        <f>IF(Table1[[#This Row],[Multiple NCC links]]&lt;&gt;1,IF(Table1[[#This Row],[Climate Specific ]]=1,1,""),"")</f>
        <v/>
      </c>
      <c r="DI793" s="169" t="str">
        <f>IF(Table1[[#This Row],[Multiple NCC links]]&lt;&gt;1,IF(Table1[[#This Row],[Alterations / Additions]]=1,1,""),"")</f>
        <v/>
      </c>
      <c r="DJ793" s="169" t="str">
        <f>IF(Table1[[#This Row],[Multiple NCC links]]&lt;&gt;1,IF(Table1[[#This Row],[Glazing]]=1,1,""),"")</f>
        <v/>
      </c>
      <c r="DK793" s="169" t="str">
        <f>IF(Table1[[#This Row],[Multiple NCC links]]&lt;&gt;1,IF(Table1[[#This Row],[Building Fabric / Thermal / Sealing]]=1,1,""),"")</f>
        <v/>
      </c>
      <c r="DL793" s="169" t="str">
        <f>IF(Table1[[#This Row],[Multiple NCC links]]&lt;&gt;1,IF(Table1[[#This Row],[Lighting]]=1,1,""),"")</f>
        <v/>
      </c>
      <c r="DM793" s="169" t="str">
        <f>IF(Table1[[#This Row],[Multiple NCC links]]&lt;&gt;1,IF(Table1[[#This Row],[HVAC]]=1,1,""),"")</f>
        <v/>
      </c>
      <c r="DN793" s="169" t="str">
        <f>IF(Table1[[#This Row],[Multiple NCC links]]&lt;&gt;1,IF(Table1[[#This Row],[Services]]=1,1,""),"")</f>
        <v/>
      </c>
      <c r="DO793" s="169" t="str">
        <f>IF(Table1[[#This Row],[Multiple NCC links]]&lt;&gt;1,IF(Table1[[#This Row],[Maintenance &amp; Monitoring]]=1,1,""),"")</f>
        <v/>
      </c>
      <c r="DP793" s="169" t="str">
        <f>IF(Table1[[#This Row],[Multiple NCC links]]&lt;&gt;1,IF(Table1[[#This Row],[Hand over / Operations]]=1,1,""),"")</f>
        <v/>
      </c>
      <c r="DQ793" s="169" t="str">
        <f>IF(Table1[[#This Row],[Multiple NCC links]]&lt;&gt;1,IF(Table1[[#This Row],[As built assessment]]=1,1,""),"")</f>
        <v/>
      </c>
      <c r="DR793" s="169" t="str">
        <f>IF(Table1[[#This Row],[Multiple NCC links]]&lt;&gt;1,IF(Table1[[#This Row],[Beyond compliance]]=1,1,""),"")</f>
        <v/>
      </c>
      <c r="DS793" s="169" t="str">
        <f>IF(SUM(Table1[[#This Row],[Design]:[Beyond compliance]])&gt;1,1,"")</f>
        <v/>
      </c>
      <c r="DT793" s="169" t="str">
        <f>IF(Table1[[#This Row],[Both Residential &amp; Commercial4]]&lt;&gt;1,IF(Table1[[#This Row],[Residential]]=1,1,""),"")</f>
        <v/>
      </c>
      <c r="DU793" s="169" t="str">
        <f>IF(Table1[[#This Row],[Both Residential &amp; Commercial4]]&lt;&gt;1,IF(Table1[[#This Row],[Commercial]]=1,1,""),"")</f>
        <v/>
      </c>
      <c r="DV793" s="169" t="str">
        <f>Table1[[#This Row],[Residential &amp; Commercial]]</f>
        <v/>
      </c>
      <c r="DW793" s="169"/>
    </row>
    <row r="794" spans="1:127" s="49" customFormat="1" ht="20.25" thickTop="1" thickBot="1" x14ac:dyDescent="0.35">
      <c r="A794" s="97"/>
      <c r="B794" s="97"/>
      <c r="C794" s="88"/>
      <c r="D794" s="88"/>
      <c r="E794" s="176"/>
      <c r="F794" s="176"/>
      <c r="G794" s="176"/>
      <c r="H794" s="176"/>
      <c r="I794" s="90" t="str">
        <f>IF(AND(Table1[[#This Row],[General]]=1,Table1[[#This Row],[Beginner]]=1,Table1[[#This Row],[Intermediate]]=1,Table1[[#This Row],[Advanced]]=1),1,"")</f>
        <v/>
      </c>
      <c r="J794" s="90" t="str">
        <f>CONCATENATE(IF(Table1[[#This Row],[General]]=1,"General, ",""), IF(Table1[[#This Row],[Beginner]]=1,"Beginner, ",""),IF(Table1[[#This Row],[Intermediate]]=1,"Intermediate, ",""), IF(Table1[[#This Row],[Advanced]]=1,"Advanced",""))</f>
        <v/>
      </c>
      <c r="K794" s="91"/>
      <c r="L794" s="179"/>
      <c r="M794" s="91"/>
      <c r="N794" s="91"/>
      <c r="O794" s="159"/>
      <c r="P794" s="91"/>
      <c r="Q794" s="91"/>
      <c r="R794" s="91"/>
      <c r="S79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94" s="102"/>
      <c r="U794" s="102"/>
      <c r="V794" s="240"/>
      <c r="W794" s="240"/>
      <c r="X794" s="102"/>
      <c r="Y794" s="102"/>
      <c r="Z794" s="102"/>
      <c r="AA794" s="102"/>
      <c r="AB794" s="102"/>
      <c r="AC794" s="102"/>
      <c r="AD794" s="102"/>
      <c r="AE794" s="102"/>
      <c r="AF794" s="102"/>
      <c r="AG79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94" s="103"/>
      <c r="AI794" s="103"/>
      <c r="AJ794" s="103"/>
      <c r="AK794" s="74" t="str">
        <f>CONCATENATE(IF(Table1[[#This Row],[Digital]]=1,"Digital, ",""),IF(Table1[[#This Row],[Face to Face]]=1,"Face to face, ",""),IF(Table1[[#This Row],[Blended]]=1,"Blended",""))</f>
        <v/>
      </c>
      <c r="AL794" s="99"/>
      <c r="AM794" s="104"/>
      <c r="AN794" s="130"/>
      <c r="AO794" s="94"/>
      <c r="AP794" s="182"/>
      <c r="AQ794" s="94"/>
      <c r="AR794" s="94"/>
      <c r="AS794" s="94"/>
      <c r="AT794" s="94"/>
      <c r="AU794" s="94"/>
      <c r="AV794" s="182"/>
      <c r="AW794" s="182"/>
      <c r="AX794" s="182"/>
      <c r="AY794" s="94"/>
      <c r="AZ79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9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94" s="95"/>
      <c r="BC794" s="95"/>
      <c r="BD794" s="90" t="str">
        <f>IF(AND(Table1[[#This Row],[Residential]]=1,Table1[[#This Row],[Commercial]]=1),1,"")</f>
        <v/>
      </c>
      <c r="BE794" s="90" t="str">
        <f>CONCATENATE(IF(Table1[[#This Row],[Residential]]=1,"Residential, ",""),IF(Table1[[#This Row],[Commercial]]=1,"Commercial",""))</f>
        <v/>
      </c>
      <c r="BF794" s="94"/>
      <c r="BG794" s="94"/>
      <c r="BH794" s="94"/>
      <c r="BI794" s="94"/>
      <c r="BJ794" s="94"/>
      <c r="BK794" s="94"/>
      <c r="BL794" s="94"/>
      <c r="BM794" s="182"/>
      <c r="BN794" s="94"/>
      <c r="BO79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94" s="178"/>
      <c r="BQ794" s="120"/>
      <c r="BR794" s="132"/>
      <c r="BS794" s="120"/>
      <c r="BT794" s="175"/>
      <c r="BU794" s="175"/>
      <c r="BV794" s="175"/>
      <c r="BW794" s="121"/>
      <c r="BX794" s="121"/>
      <c r="BY794" s="121"/>
      <c r="BZ794" s="227"/>
      <c r="CA79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94" s="48">
        <f>COUNTIF(Table1[[#This Row],[Validity]:[Alignment with NCC (Yes=1,No=0)]],"N/A")</f>
        <v>0</v>
      </c>
      <c r="CC794" s="48">
        <f>IF(ISERROR(Table1[[#This Row],[Total Quality Score (out of 10)]]/(4-Table1[[#This Row],[N/A Count]])),0,Table1[[#This Row],[Total Quality Score (out of 10)]]/(4-Table1[[#This Row],[N/A Count]]))</f>
        <v>0</v>
      </c>
      <c r="CD794" s="106"/>
      <c r="CE794" s="106"/>
      <c r="CF794" s="172" t="str">
        <f>IF(SUM(Table1[[#This Row],[Multiple]:[Level (all)62]])&lt;1,IF(Table1[[#This Row],[General]]=1,1,""),"")</f>
        <v/>
      </c>
      <c r="CG794" s="172" t="str">
        <f>IF(SUM(Table1[[#This Row],[Multiple]:[Level (all)62]])&lt;1,IF(Table1[[#This Row],[Beginner]]=1,1,""),"")</f>
        <v/>
      </c>
      <c r="CH794" s="171" t="str">
        <f>IF(SUM(Table1[[#This Row],[Multiple]:[Level (all)62]])&lt;1,IF(Table1[[#This Row],[Intermediate]]=1,1,""),"")</f>
        <v/>
      </c>
      <c r="CI794" s="171" t="str">
        <f>IF(SUM(Table1[[#This Row],[Multiple]:[Level (all)62]])&lt;1,IF(Table1[[#This Row],[Advanced]]=1,1,""),"")</f>
        <v/>
      </c>
      <c r="CJ794" s="171" t="str">
        <f>IF(AND(SUM(Table1[[#This Row],[General]:[Advanced]])&lt;4,SUM(Table1[[#This Row],[General]:[Advanced]])&gt;1),1,"")</f>
        <v/>
      </c>
      <c r="CK794" s="171" t="str">
        <f>Table1[[#This Row],[Level (all)]]</f>
        <v/>
      </c>
      <c r="CL794" s="171" t="str">
        <f>IF(Table1[[#This Row],[Multiple audience]]&lt;&gt;1,IF(Table1[[#This Row],[General Audience]]=1,1,""),"")</f>
        <v/>
      </c>
      <c r="CM794" s="171" t="str">
        <f>IF(Table1[[#This Row],[Multiple audience]]&lt;&gt;1,IF(Table1[[#This Row],[Planners / Designers ]]=1,1,""),"")</f>
        <v/>
      </c>
      <c r="CN794" s="171" t="str">
        <f>IF(Table1[[#This Row],[Multiple audience]]&lt;&gt;1,IF(Table1[[#This Row],[Regulatory Assessors]]=1,1,""),"")</f>
        <v/>
      </c>
      <c r="CO794" s="171" t="str">
        <f>IF(Table1[[#This Row],[Multiple audience]]&lt;&gt;1,IF(Table1[[#This Row],[Builders / Management]]=1,1,""),"")</f>
        <v/>
      </c>
      <c r="CP794" s="171" t="str">
        <f>IF(Table1[[#This Row],[Multiple audience]]&lt;&gt;1,IF(Table1[[#This Row],[Energy / Sus Assessors]]=1,1,""),"")</f>
        <v/>
      </c>
      <c r="CQ794" s="171" t="str">
        <f>IF(Table1[[#This Row],[Multiple audience]]&lt;&gt;1,IF(Table1[[#This Row],[Semi-skilled]]=1,1,""),"")</f>
        <v/>
      </c>
      <c r="CR794" s="171" t="str">
        <f>IF(Table1[[#This Row],[Multiple audience]]&lt;&gt;1,IF(Table1[[#This Row],[Trades]]=1,1,""),"")</f>
        <v/>
      </c>
      <c r="CS794" s="171" t="str">
        <f>IF(Table1[[#This Row],[Multiple audience]]&lt;&gt;1,IF(Table1[[#This Row],[Other]]=1,1,""),"")</f>
        <v/>
      </c>
      <c r="CT794" s="171" t="str">
        <f>IF(SUM(Table1[[#This Row],[General Audience]:[Other]])&gt;1,1,"")</f>
        <v/>
      </c>
      <c r="CU794" s="171" t="str">
        <f>IF(Table1[[#This Row],[Various  ]]&lt;&gt;1,IF(Table1[[#This Row],[Calculator / Software]]=1,1,""),"")</f>
        <v/>
      </c>
      <c r="CV794" s="171" t="str">
        <f>IF(Table1[[#This Row],[Various  ]]&lt;&gt;1,IF(Table1[[#This Row],[Information  ]]=1,1,""),"")</f>
        <v/>
      </c>
      <c r="CW794" s="171" t="str">
        <f>IF(Table1[[#This Row],[Various  ]]&lt;&gt;1,IF(Table1[[#This Row],[Interactive Tool]]=1,1,""),"")</f>
        <v/>
      </c>
      <c r="CX794" s="171" t="str">
        <f>IF(Table1[[#This Row],[Various  ]]&lt;&gt;1,IF(Table1[[#This Row],[Technical Specifications]]=1,1,""),"")</f>
        <v/>
      </c>
      <c r="CY794" s="171" t="str">
        <f>IF(Table1[[#This Row],[Various  ]]&lt;&gt;1,IF(Table1[[#This Row],[Training Resources]]=1,1,""),"")</f>
        <v/>
      </c>
      <c r="CZ794" s="171" t="str">
        <f>IF(Table1[[#This Row],[Various  ]]&lt;&gt;1,IF(Table1[[#This Row],[Toolbox]]=1,1,""),"")</f>
        <v/>
      </c>
      <c r="DA794" s="169" t="str">
        <f>IF(Table1[[#This Row],[Various  ]]&lt;&gt;1,IF(Table1[[#This Row],[Video]]=1,1,""),"")</f>
        <v/>
      </c>
      <c r="DB794" s="169" t="str">
        <f>IF(Table1[[#This Row],[Various  ]]&lt;&gt;1,IF(Table1[[#This Row],[Case study]]=1,1,""),"")</f>
        <v/>
      </c>
      <c r="DC794" s="169" t="str">
        <f>IF(Table1[[#This Row],[Various  ]]&lt;&gt;1,IF(Table1[[#This Row],[Other   ]]=1,1,""),"")</f>
        <v/>
      </c>
      <c r="DD794" s="169" t="str">
        <f>IF(Table1[[#This Row],[Various  ]]&lt;&gt;1,IF(Table1[[#This Row],[Standards]]=1,1,""),"")</f>
        <v/>
      </c>
      <c r="DE794" s="169" t="str">
        <f>IF(Table1[[#This Row],[Various]]=1,1,IF(SUM(Table1[[#This Row],[Calculator / Software]:[Standards]])&gt;1,1,""))</f>
        <v/>
      </c>
      <c r="DF794" s="169" t="str">
        <f>IF(Table1[[#This Row],[Multiple NCC links]]&lt;&gt;1,IF(Table1[[#This Row],[Design]]=1,1,""),"")</f>
        <v/>
      </c>
      <c r="DG794" s="169" t="str">
        <f>IF(Table1[[#This Row],[Multiple NCC links]]&lt;&gt;1,IF(Table1[[#This Row],[Assessment / Verification]]=1,1,""),"")</f>
        <v/>
      </c>
      <c r="DH794" s="169" t="str">
        <f>IF(Table1[[#This Row],[Multiple NCC links]]&lt;&gt;1,IF(Table1[[#This Row],[Climate Specific ]]=1,1,""),"")</f>
        <v/>
      </c>
      <c r="DI794" s="169" t="str">
        <f>IF(Table1[[#This Row],[Multiple NCC links]]&lt;&gt;1,IF(Table1[[#This Row],[Alterations / Additions]]=1,1,""),"")</f>
        <v/>
      </c>
      <c r="DJ794" s="169" t="str">
        <f>IF(Table1[[#This Row],[Multiple NCC links]]&lt;&gt;1,IF(Table1[[#This Row],[Glazing]]=1,1,""),"")</f>
        <v/>
      </c>
      <c r="DK794" s="169" t="str">
        <f>IF(Table1[[#This Row],[Multiple NCC links]]&lt;&gt;1,IF(Table1[[#This Row],[Building Fabric / Thermal / Sealing]]=1,1,""),"")</f>
        <v/>
      </c>
      <c r="DL794" s="169" t="str">
        <f>IF(Table1[[#This Row],[Multiple NCC links]]&lt;&gt;1,IF(Table1[[#This Row],[Lighting]]=1,1,""),"")</f>
        <v/>
      </c>
      <c r="DM794" s="169" t="str">
        <f>IF(Table1[[#This Row],[Multiple NCC links]]&lt;&gt;1,IF(Table1[[#This Row],[HVAC]]=1,1,""),"")</f>
        <v/>
      </c>
      <c r="DN794" s="169" t="str">
        <f>IF(Table1[[#This Row],[Multiple NCC links]]&lt;&gt;1,IF(Table1[[#This Row],[Services]]=1,1,""),"")</f>
        <v/>
      </c>
      <c r="DO794" s="169" t="str">
        <f>IF(Table1[[#This Row],[Multiple NCC links]]&lt;&gt;1,IF(Table1[[#This Row],[Maintenance &amp; Monitoring]]=1,1,""),"")</f>
        <v/>
      </c>
      <c r="DP794" s="169" t="str">
        <f>IF(Table1[[#This Row],[Multiple NCC links]]&lt;&gt;1,IF(Table1[[#This Row],[Hand over / Operations]]=1,1,""),"")</f>
        <v/>
      </c>
      <c r="DQ794" s="169" t="str">
        <f>IF(Table1[[#This Row],[Multiple NCC links]]&lt;&gt;1,IF(Table1[[#This Row],[As built assessment]]=1,1,""),"")</f>
        <v/>
      </c>
      <c r="DR794" s="169" t="str">
        <f>IF(Table1[[#This Row],[Multiple NCC links]]&lt;&gt;1,IF(Table1[[#This Row],[Beyond compliance]]=1,1,""),"")</f>
        <v/>
      </c>
      <c r="DS794" s="169" t="str">
        <f>IF(SUM(Table1[[#This Row],[Design]:[Beyond compliance]])&gt;1,1,"")</f>
        <v/>
      </c>
      <c r="DT794" s="169" t="str">
        <f>IF(Table1[[#This Row],[Both Residential &amp; Commercial4]]&lt;&gt;1,IF(Table1[[#This Row],[Residential]]=1,1,""),"")</f>
        <v/>
      </c>
      <c r="DU794" s="169" t="str">
        <f>IF(Table1[[#This Row],[Both Residential &amp; Commercial4]]&lt;&gt;1,IF(Table1[[#This Row],[Commercial]]=1,1,""),"")</f>
        <v/>
      </c>
      <c r="DV794" s="169" t="str">
        <f>Table1[[#This Row],[Residential &amp; Commercial]]</f>
        <v/>
      </c>
      <c r="DW794" s="169"/>
    </row>
    <row r="795" spans="1:127" s="49" customFormat="1" ht="20.25" thickTop="1" thickBot="1" x14ac:dyDescent="0.35">
      <c r="A795" s="97"/>
      <c r="B795" s="97"/>
      <c r="C795" s="88"/>
      <c r="D795" s="88"/>
      <c r="E795" s="176"/>
      <c r="F795" s="176"/>
      <c r="G795" s="176"/>
      <c r="H795" s="176"/>
      <c r="I795" s="90" t="str">
        <f>IF(AND(Table1[[#This Row],[General]]=1,Table1[[#This Row],[Beginner]]=1,Table1[[#This Row],[Intermediate]]=1,Table1[[#This Row],[Advanced]]=1),1,"")</f>
        <v/>
      </c>
      <c r="J795" s="90" t="str">
        <f>CONCATENATE(IF(Table1[[#This Row],[General]]=1,"General, ",""), IF(Table1[[#This Row],[Beginner]]=1,"Beginner, ",""),IF(Table1[[#This Row],[Intermediate]]=1,"Intermediate, ",""), IF(Table1[[#This Row],[Advanced]]=1,"Advanced",""))</f>
        <v/>
      </c>
      <c r="K795" s="91"/>
      <c r="L795" s="179"/>
      <c r="M795" s="91"/>
      <c r="N795" s="91"/>
      <c r="O795" s="159"/>
      <c r="P795" s="91"/>
      <c r="Q795" s="91"/>
      <c r="R795" s="91"/>
      <c r="S79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95" s="102"/>
      <c r="U795" s="102"/>
      <c r="V795" s="240"/>
      <c r="W795" s="240"/>
      <c r="X795" s="102"/>
      <c r="Y795" s="102"/>
      <c r="Z795" s="102"/>
      <c r="AA795" s="102"/>
      <c r="AB795" s="102"/>
      <c r="AC795" s="102"/>
      <c r="AD795" s="102"/>
      <c r="AE795" s="102"/>
      <c r="AF795" s="102"/>
      <c r="AG79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95" s="103"/>
      <c r="AI795" s="103"/>
      <c r="AJ795" s="103"/>
      <c r="AK795" s="74" t="str">
        <f>CONCATENATE(IF(Table1[[#This Row],[Digital]]=1,"Digital, ",""),IF(Table1[[#This Row],[Face to Face]]=1,"Face to face, ",""),IF(Table1[[#This Row],[Blended]]=1,"Blended",""))</f>
        <v/>
      </c>
      <c r="AL795" s="99"/>
      <c r="AM795" s="104"/>
      <c r="AN795" s="130"/>
      <c r="AO795" s="94"/>
      <c r="AP795" s="182"/>
      <c r="AQ795" s="94"/>
      <c r="AR795" s="94"/>
      <c r="AS795" s="94"/>
      <c r="AT795" s="94"/>
      <c r="AU795" s="94"/>
      <c r="AV795" s="182"/>
      <c r="AW795" s="182"/>
      <c r="AX795" s="182"/>
      <c r="AY795" s="94"/>
      <c r="AZ79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9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95" s="95"/>
      <c r="BC795" s="95"/>
      <c r="BD795" s="90" t="str">
        <f>IF(AND(Table1[[#This Row],[Residential]]=1,Table1[[#This Row],[Commercial]]=1),1,"")</f>
        <v/>
      </c>
      <c r="BE795" s="90" t="str">
        <f>CONCATENATE(IF(Table1[[#This Row],[Residential]]=1,"Residential, ",""),IF(Table1[[#This Row],[Commercial]]=1,"Commercial",""))</f>
        <v/>
      </c>
      <c r="BF795" s="94"/>
      <c r="BG795" s="94"/>
      <c r="BH795" s="94"/>
      <c r="BI795" s="94"/>
      <c r="BJ795" s="94"/>
      <c r="BK795" s="94"/>
      <c r="BL795" s="94"/>
      <c r="BM795" s="182"/>
      <c r="BN795" s="94"/>
      <c r="BO79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95" s="178"/>
      <c r="BQ795" s="120"/>
      <c r="BR795" s="132"/>
      <c r="BS795" s="120"/>
      <c r="BT795" s="175"/>
      <c r="BU795" s="175"/>
      <c r="BV795" s="175"/>
      <c r="BW795" s="121"/>
      <c r="BX795" s="121"/>
      <c r="BY795" s="121"/>
      <c r="BZ795" s="227"/>
      <c r="CA79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95" s="48">
        <f>COUNTIF(Table1[[#This Row],[Validity]:[Alignment with NCC (Yes=1,No=0)]],"N/A")</f>
        <v>0</v>
      </c>
      <c r="CC795" s="48">
        <f>IF(ISERROR(Table1[[#This Row],[Total Quality Score (out of 10)]]/(4-Table1[[#This Row],[N/A Count]])),0,Table1[[#This Row],[Total Quality Score (out of 10)]]/(4-Table1[[#This Row],[N/A Count]]))</f>
        <v>0</v>
      </c>
      <c r="CD795" s="106"/>
      <c r="CE795" s="106"/>
      <c r="CF795" s="172" t="str">
        <f>IF(SUM(Table1[[#This Row],[Multiple]:[Level (all)62]])&lt;1,IF(Table1[[#This Row],[General]]=1,1,""),"")</f>
        <v/>
      </c>
      <c r="CG795" s="172" t="str">
        <f>IF(SUM(Table1[[#This Row],[Multiple]:[Level (all)62]])&lt;1,IF(Table1[[#This Row],[Beginner]]=1,1,""),"")</f>
        <v/>
      </c>
      <c r="CH795" s="171" t="str">
        <f>IF(SUM(Table1[[#This Row],[Multiple]:[Level (all)62]])&lt;1,IF(Table1[[#This Row],[Intermediate]]=1,1,""),"")</f>
        <v/>
      </c>
      <c r="CI795" s="171" t="str">
        <f>IF(SUM(Table1[[#This Row],[Multiple]:[Level (all)62]])&lt;1,IF(Table1[[#This Row],[Advanced]]=1,1,""),"")</f>
        <v/>
      </c>
      <c r="CJ795" s="171" t="str">
        <f>IF(AND(SUM(Table1[[#This Row],[General]:[Advanced]])&lt;4,SUM(Table1[[#This Row],[General]:[Advanced]])&gt;1),1,"")</f>
        <v/>
      </c>
      <c r="CK795" s="171" t="str">
        <f>Table1[[#This Row],[Level (all)]]</f>
        <v/>
      </c>
      <c r="CL795" s="171" t="str">
        <f>IF(Table1[[#This Row],[Multiple audience]]&lt;&gt;1,IF(Table1[[#This Row],[General Audience]]=1,1,""),"")</f>
        <v/>
      </c>
      <c r="CM795" s="171" t="str">
        <f>IF(Table1[[#This Row],[Multiple audience]]&lt;&gt;1,IF(Table1[[#This Row],[Planners / Designers ]]=1,1,""),"")</f>
        <v/>
      </c>
      <c r="CN795" s="171" t="str">
        <f>IF(Table1[[#This Row],[Multiple audience]]&lt;&gt;1,IF(Table1[[#This Row],[Regulatory Assessors]]=1,1,""),"")</f>
        <v/>
      </c>
      <c r="CO795" s="171" t="str">
        <f>IF(Table1[[#This Row],[Multiple audience]]&lt;&gt;1,IF(Table1[[#This Row],[Builders / Management]]=1,1,""),"")</f>
        <v/>
      </c>
      <c r="CP795" s="171" t="str">
        <f>IF(Table1[[#This Row],[Multiple audience]]&lt;&gt;1,IF(Table1[[#This Row],[Energy / Sus Assessors]]=1,1,""),"")</f>
        <v/>
      </c>
      <c r="CQ795" s="171" t="str">
        <f>IF(Table1[[#This Row],[Multiple audience]]&lt;&gt;1,IF(Table1[[#This Row],[Semi-skilled]]=1,1,""),"")</f>
        <v/>
      </c>
      <c r="CR795" s="171" t="str">
        <f>IF(Table1[[#This Row],[Multiple audience]]&lt;&gt;1,IF(Table1[[#This Row],[Trades]]=1,1,""),"")</f>
        <v/>
      </c>
      <c r="CS795" s="171" t="str">
        <f>IF(Table1[[#This Row],[Multiple audience]]&lt;&gt;1,IF(Table1[[#This Row],[Other]]=1,1,""),"")</f>
        <v/>
      </c>
      <c r="CT795" s="171" t="str">
        <f>IF(SUM(Table1[[#This Row],[General Audience]:[Other]])&gt;1,1,"")</f>
        <v/>
      </c>
      <c r="CU795" s="171" t="str">
        <f>IF(Table1[[#This Row],[Various  ]]&lt;&gt;1,IF(Table1[[#This Row],[Calculator / Software]]=1,1,""),"")</f>
        <v/>
      </c>
      <c r="CV795" s="171" t="str">
        <f>IF(Table1[[#This Row],[Various  ]]&lt;&gt;1,IF(Table1[[#This Row],[Information  ]]=1,1,""),"")</f>
        <v/>
      </c>
      <c r="CW795" s="171" t="str">
        <f>IF(Table1[[#This Row],[Various  ]]&lt;&gt;1,IF(Table1[[#This Row],[Interactive Tool]]=1,1,""),"")</f>
        <v/>
      </c>
      <c r="CX795" s="171" t="str">
        <f>IF(Table1[[#This Row],[Various  ]]&lt;&gt;1,IF(Table1[[#This Row],[Technical Specifications]]=1,1,""),"")</f>
        <v/>
      </c>
      <c r="CY795" s="171" t="str">
        <f>IF(Table1[[#This Row],[Various  ]]&lt;&gt;1,IF(Table1[[#This Row],[Training Resources]]=1,1,""),"")</f>
        <v/>
      </c>
      <c r="CZ795" s="171" t="str">
        <f>IF(Table1[[#This Row],[Various  ]]&lt;&gt;1,IF(Table1[[#This Row],[Toolbox]]=1,1,""),"")</f>
        <v/>
      </c>
      <c r="DA795" s="169" t="str">
        <f>IF(Table1[[#This Row],[Various  ]]&lt;&gt;1,IF(Table1[[#This Row],[Video]]=1,1,""),"")</f>
        <v/>
      </c>
      <c r="DB795" s="169" t="str">
        <f>IF(Table1[[#This Row],[Various  ]]&lt;&gt;1,IF(Table1[[#This Row],[Case study]]=1,1,""),"")</f>
        <v/>
      </c>
      <c r="DC795" s="169" t="str">
        <f>IF(Table1[[#This Row],[Various  ]]&lt;&gt;1,IF(Table1[[#This Row],[Other   ]]=1,1,""),"")</f>
        <v/>
      </c>
      <c r="DD795" s="169" t="str">
        <f>IF(Table1[[#This Row],[Various  ]]&lt;&gt;1,IF(Table1[[#This Row],[Standards]]=1,1,""),"")</f>
        <v/>
      </c>
      <c r="DE795" s="169" t="str">
        <f>IF(Table1[[#This Row],[Various]]=1,1,IF(SUM(Table1[[#This Row],[Calculator / Software]:[Standards]])&gt;1,1,""))</f>
        <v/>
      </c>
      <c r="DF795" s="169" t="str">
        <f>IF(Table1[[#This Row],[Multiple NCC links]]&lt;&gt;1,IF(Table1[[#This Row],[Design]]=1,1,""),"")</f>
        <v/>
      </c>
      <c r="DG795" s="169" t="str">
        <f>IF(Table1[[#This Row],[Multiple NCC links]]&lt;&gt;1,IF(Table1[[#This Row],[Assessment / Verification]]=1,1,""),"")</f>
        <v/>
      </c>
      <c r="DH795" s="169" t="str">
        <f>IF(Table1[[#This Row],[Multiple NCC links]]&lt;&gt;1,IF(Table1[[#This Row],[Climate Specific ]]=1,1,""),"")</f>
        <v/>
      </c>
      <c r="DI795" s="169" t="str">
        <f>IF(Table1[[#This Row],[Multiple NCC links]]&lt;&gt;1,IF(Table1[[#This Row],[Alterations / Additions]]=1,1,""),"")</f>
        <v/>
      </c>
      <c r="DJ795" s="169" t="str">
        <f>IF(Table1[[#This Row],[Multiple NCC links]]&lt;&gt;1,IF(Table1[[#This Row],[Glazing]]=1,1,""),"")</f>
        <v/>
      </c>
      <c r="DK795" s="169" t="str">
        <f>IF(Table1[[#This Row],[Multiple NCC links]]&lt;&gt;1,IF(Table1[[#This Row],[Building Fabric / Thermal / Sealing]]=1,1,""),"")</f>
        <v/>
      </c>
      <c r="DL795" s="169" t="str">
        <f>IF(Table1[[#This Row],[Multiple NCC links]]&lt;&gt;1,IF(Table1[[#This Row],[Lighting]]=1,1,""),"")</f>
        <v/>
      </c>
      <c r="DM795" s="169" t="str">
        <f>IF(Table1[[#This Row],[Multiple NCC links]]&lt;&gt;1,IF(Table1[[#This Row],[HVAC]]=1,1,""),"")</f>
        <v/>
      </c>
      <c r="DN795" s="169" t="str">
        <f>IF(Table1[[#This Row],[Multiple NCC links]]&lt;&gt;1,IF(Table1[[#This Row],[Services]]=1,1,""),"")</f>
        <v/>
      </c>
      <c r="DO795" s="169" t="str">
        <f>IF(Table1[[#This Row],[Multiple NCC links]]&lt;&gt;1,IF(Table1[[#This Row],[Maintenance &amp; Monitoring]]=1,1,""),"")</f>
        <v/>
      </c>
      <c r="DP795" s="169" t="str">
        <f>IF(Table1[[#This Row],[Multiple NCC links]]&lt;&gt;1,IF(Table1[[#This Row],[Hand over / Operations]]=1,1,""),"")</f>
        <v/>
      </c>
      <c r="DQ795" s="169" t="str">
        <f>IF(Table1[[#This Row],[Multiple NCC links]]&lt;&gt;1,IF(Table1[[#This Row],[As built assessment]]=1,1,""),"")</f>
        <v/>
      </c>
      <c r="DR795" s="169" t="str">
        <f>IF(Table1[[#This Row],[Multiple NCC links]]&lt;&gt;1,IF(Table1[[#This Row],[Beyond compliance]]=1,1,""),"")</f>
        <v/>
      </c>
      <c r="DS795" s="169" t="str">
        <f>IF(SUM(Table1[[#This Row],[Design]:[Beyond compliance]])&gt;1,1,"")</f>
        <v/>
      </c>
      <c r="DT795" s="169" t="str">
        <f>IF(Table1[[#This Row],[Both Residential &amp; Commercial4]]&lt;&gt;1,IF(Table1[[#This Row],[Residential]]=1,1,""),"")</f>
        <v/>
      </c>
      <c r="DU795" s="169" t="str">
        <f>IF(Table1[[#This Row],[Both Residential &amp; Commercial4]]&lt;&gt;1,IF(Table1[[#This Row],[Commercial]]=1,1,""),"")</f>
        <v/>
      </c>
      <c r="DV795" s="169" t="str">
        <f>Table1[[#This Row],[Residential &amp; Commercial]]</f>
        <v/>
      </c>
      <c r="DW795" s="169"/>
    </row>
    <row r="796" spans="1:127" s="49" customFormat="1" ht="20.25" thickTop="1" thickBot="1" x14ac:dyDescent="0.35">
      <c r="A796" s="97"/>
      <c r="B796" s="97"/>
      <c r="C796" s="88"/>
      <c r="D796" s="88"/>
      <c r="E796" s="176"/>
      <c r="F796" s="176"/>
      <c r="G796" s="176"/>
      <c r="H796" s="176"/>
      <c r="I796" s="90" t="str">
        <f>IF(AND(Table1[[#This Row],[General]]=1,Table1[[#This Row],[Beginner]]=1,Table1[[#This Row],[Intermediate]]=1,Table1[[#This Row],[Advanced]]=1),1,"")</f>
        <v/>
      </c>
      <c r="J796" s="90" t="str">
        <f>CONCATENATE(IF(Table1[[#This Row],[General]]=1,"General, ",""), IF(Table1[[#This Row],[Beginner]]=1,"Beginner, ",""),IF(Table1[[#This Row],[Intermediate]]=1,"Intermediate, ",""), IF(Table1[[#This Row],[Advanced]]=1,"Advanced",""))</f>
        <v/>
      </c>
      <c r="K796" s="91"/>
      <c r="L796" s="179"/>
      <c r="M796" s="91"/>
      <c r="N796" s="91"/>
      <c r="O796" s="159"/>
      <c r="P796" s="91"/>
      <c r="Q796" s="91"/>
      <c r="R796" s="91"/>
      <c r="S79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96" s="102"/>
      <c r="U796" s="102"/>
      <c r="V796" s="240"/>
      <c r="W796" s="240"/>
      <c r="X796" s="102"/>
      <c r="Y796" s="102"/>
      <c r="Z796" s="102"/>
      <c r="AA796" s="102"/>
      <c r="AB796" s="102"/>
      <c r="AC796" s="102"/>
      <c r="AD796" s="102"/>
      <c r="AE796" s="102"/>
      <c r="AF796" s="102"/>
      <c r="AG79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96" s="103"/>
      <c r="AI796" s="103"/>
      <c r="AJ796" s="103"/>
      <c r="AK796" s="74" t="str">
        <f>CONCATENATE(IF(Table1[[#This Row],[Digital]]=1,"Digital, ",""),IF(Table1[[#This Row],[Face to Face]]=1,"Face to face, ",""),IF(Table1[[#This Row],[Blended]]=1,"Blended",""))</f>
        <v/>
      </c>
      <c r="AL796" s="99"/>
      <c r="AM796" s="104"/>
      <c r="AN796" s="130"/>
      <c r="AO796" s="94"/>
      <c r="AP796" s="182"/>
      <c r="AQ796" s="94"/>
      <c r="AR796" s="94"/>
      <c r="AS796" s="94"/>
      <c r="AT796" s="94"/>
      <c r="AU796" s="94"/>
      <c r="AV796" s="182"/>
      <c r="AW796" s="182"/>
      <c r="AX796" s="182"/>
      <c r="AY796" s="94"/>
      <c r="AZ79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9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96" s="95"/>
      <c r="BC796" s="95"/>
      <c r="BD796" s="90" t="str">
        <f>IF(AND(Table1[[#This Row],[Residential]]=1,Table1[[#This Row],[Commercial]]=1),1,"")</f>
        <v/>
      </c>
      <c r="BE796" s="90" t="str">
        <f>CONCATENATE(IF(Table1[[#This Row],[Residential]]=1,"Residential, ",""),IF(Table1[[#This Row],[Commercial]]=1,"Commercial",""))</f>
        <v/>
      </c>
      <c r="BF796" s="94"/>
      <c r="BG796" s="94"/>
      <c r="BH796" s="94"/>
      <c r="BI796" s="94"/>
      <c r="BJ796" s="94"/>
      <c r="BK796" s="94"/>
      <c r="BL796" s="94"/>
      <c r="BM796" s="182"/>
      <c r="BN796" s="94"/>
      <c r="BO79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96" s="178"/>
      <c r="BQ796" s="120"/>
      <c r="BR796" s="132"/>
      <c r="BS796" s="120"/>
      <c r="BT796" s="175"/>
      <c r="BU796" s="175"/>
      <c r="BV796" s="175"/>
      <c r="BW796" s="121"/>
      <c r="BX796" s="121"/>
      <c r="BY796" s="121"/>
      <c r="BZ796" s="227"/>
      <c r="CA79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96" s="48">
        <f>COUNTIF(Table1[[#This Row],[Validity]:[Alignment with NCC (Yes=1,No=0)]],"N/A")</f>
        <v>0</v>
      </c>
      <c r="CC796" s="48">
        <f>IF(ISERROR(Table1[[#This Row],[Total Quality Score (out of 10)]]/(4-Table1[[#This Row],[N/A Count]])),0,Table1[[#This Row],[Total Quality Score (out of 10)]]/(4-Table1[[#This Row],[N/A Count]]))</f>
        <v>0</v>
      </c>
      <c r="CD796" s="106"/>
      <c r="CE796" s="106"/>
      <c r="CF796" s="172" t="str">
        <f>IF(SUM(Table1[[#This Row],[Multiple]:[Level (all)62]])&lt;1,IF(Table1[[#This Row],[General]]=1,1,""),"")</f>
        <v/>
      </c>
      <c r="CG796" s="172" t="str">
        <f>IF(SUM(Table1[[#This Row],[Multiple]:[Level (all)62]])&lt;1,IF(Table1[[#This Row],[Beginner]]=1,1,""),"")</f>
        <v/>
      </c>
      <c r="CH796" s="171" t="str">
        <f>IF(SUM(Table1[[#This Row],[Multiple]:[Level (all)62]])&lt;1,IF(Table1[[#This Row],[Intermediate]]=1,1,""),"")</f>
        <v/>
      </c>
      <c r="CI796" s="171" t="str">
        <f>IF(SUM(Table1[[#This Row],[Multiple]:[Level (all)62]])&lt;1,IF(Table1[[#This Row],[Advanced]]=1,1,""),"")</f>
        <v/>
      </c>
      <c r="CJ796" s="171" t="str">
        <f>IF(AND(SUM(Table1[[#This Row],[General]:[Advanced]])&lt;4,SUM(Table1[[#This Row],[General]:[Advanced]])&gt;1),1,"")</f>
        <v/>
      </c>
      <c r="CK796" s="171" t="str">
        <f>Table1[[#This Row],[Level (all)]]</f>
        <v/>
      </c>
      <c r="CL796" s="171" t="str">
        <f>IF(Table1[[#This Row],[Multiple audience]]&lt;&gt;1,IF(Table1[[#This Row],[General Audience]]=1,1,""),"")</f>
        <v/>
      </c>
      <c r="CM796" s="171" t="str">
        <f>IF(Table1[[#This Row],[Multiple audience]]&lt;&gt;1,IF(Table1[[#This Row],[Planners / Designers ]]=1,1,""),"")</f>
        <v/>
      </c>
      <c r="CN796" s="171" t="str">
        <f>IF(Table1[[#This Row],[Multiple audience]]&lt;&gt;1,IF(Table1[[#This Row],[Regulatory Assessors]]=1,1,""),"")</f>
        <v/>
      </c>
      <c r="CO796" s="171" t="str">
        <f>IF(Table1[[#This Row],[Multiple audience]]&lt;&gt;1,IF(Table1[[#This Row],[Builders / Management]]=1,1,""),"")</f>
        <v/>
      </c>
      <c r="CP796" s="171" t="str">
        <f>IF(Table1[[#This Row],[Multiple audience]]&lt;&gt;1,IF(Table1[[#This Row],[Energy / Sus Assessors]]=1,1,""),"")</f>
        <v/>
      </c>
      <c r="CQ796" s="171" t="str">
        <f>IF(Table1[[#This Row],[Multiple audience]]&lt;&gt;1,IF(Table1[[#This Row],[Semi-skilled]]=1,1,""),"")</f>
        <v/>
      </c>
      <c r="CR796" s="171" t="str">
        <f>IF(Table1[[#This Row],[Multiple audience]]&lt;&gt;1,IF(Table1[[#This Row],[Trades]]=1,1,""),"")</f>
        <v/>
      </c>
      <c r="CS796" s="171" t="str">
        <f>IF(Table1[[#This Row],[Multiple audience]]&lt;&gt;1,IF(Table1[[#This Row],[Other]]=1,1,""),"")</f>
        <v/>
      </c>
      <c r="CT796" s="171" t="str">
        <f>IF(SUM(Table1[[#This Row],[General Audience]:[Other]])&gt;1,1,"")</f>
        <v/>
      </c>
      <c r="CU796" s="171" t="str">
        <f>IF(Table1[[#This Row],[Various  ]]&lt;&gt;1,IF(Table1[[#This Row],[Calculator / Software]]=1,1,""),"")</f>
        <v/>
      </c>
      <c r="CV796" s="171" t="str">
        <f>IF(Table1[[#This Row],[Various  ]]&lt;&gt;1,IF(Table1[[#This Row],[Information  ]]=1,1,""),"")</f>
        <v/>
      </c>
      <c r="CW796" s="171" t="str">
        <f>IF(Table1[[#This Row],[Various  ]]&lt;&gt;1,IF(Table1[[#This Row],[Interactive Tool]]=1,1,""),"")</f>
        <v/>
      </c>
      <c r="CX796" s="171" t="str">
        <f>IF(Table1[[#This Row],[Various  ]]&lt;&gt;1,IF(Table1[[#This Row],[Technical Specifications]]=1,1,""),"")</f>
        <v/>
      </c>
      <c r="CY796" s="171" t="str">
        <f>IF(Table1[[#This Row],[Various  ]]&lt;&gt;1,IF(Table1[[#This Row],[Training Resources]]=1,1,""),"")</f>
        <v/>
      </c>
      <c r="CZ796" s="171" t="str">
        <f>IF(Table1[[#This Row],[Various  ]]&lt;&gt;1,IF(Table1[[#This Row],[Toolbox]]=1,1,""),"")</f>
        <v/>
      </c>
      <c r="DA796" s="169" t="str">
        <f>IF(Table1[[#This Row],[Various  ]]&lt;&gt;1,IF(Table1[[#This Row],[Video]]=1,1,""),"")</f>
        <v/>
      </c>
      <c r="DB796" s="169" t="str">
        <f>IF(Table1[[#This Row],[Various  ]]&lt;&gt;1,IF(Table1[[#This Row],[Case study]]=1,1,""),"")</f>
        <v/>
      </c>
      <c r="DC796" s="169" t="str">
        <f>IF(Table1[[#This Row],[Various  ]]&lt;&gt;1,IF(Table1[[#This Row],[Other   ]]=1,1,""),"")</f>
        <v/>
      </c>
      <c r="DD796" s="169" t="str">
        <f>IF(Table1[[#This Row],[Various  ]]&lt;&gt;1,IF(Table1[[#This Row],[Standards]]=1,1,""),"")</f>
        <v/>
      </c>
      <c r="DE796" s="169" t="str">
        <f>IF(Table1[[#This Row],[Various]]=1,1,IF(SUM(Table1[[#This Row],[Calculator / Software]:[Standards]])&gt;1,1,""))</f>
        <v/>
      </c>
      <c r="DF796" s="169" t="str">
        <f>IF(Table1[[#This Row],[Multiple NCC links]]&lt;&gt;1,IF(Table1[[#This Row],[Design]]=1,1,""),"")</f>
        <v/>
      </c>
      <c r="DG796" s="169" t="str">
        <f>IF(Table1[[#This Row],[Multiple NCC links]]&lt;&gt;1,IF(Table1[[#This Row],[Assessment / Verification]]=1,1,""),"")</f>
        <v/>
      </c>
      <c r="DH796" s="169" t="str">
        <f>IF(Table1[[#This Row],[Multiple NCC links]]&lt;&gt;1,IF(Table1[[#This Row],[Climate Specific ]]=1,1,""),"")</f>
        <v/>
      </c>
      <c r="DI796" s="169" t="str">
        <f>IF(Table1[[#This Row],[Multiple NCC links]]&lt;&gt;1,IF(Table1[[#This Row],[Alterations / Additions]]=1,1,""),"")</f>
        <v/>
      </c>
      <c r="DJ796" s="169" t="str">
        <f>IF(Table1[[#This Row],[Multiple NCC links]]&lt;&gt;1,IF(Table1[[#This Row],[Glazing]]=1,1,""),"")</f>
        <v/>
      </c>
      <c r="DK796" s="169" t="str">
        <f>IF(Table1[[#This Row],[Multiple NCC links]]&lt;&gt;1,IF(Table1[[#This Row],[Building Fabric / Thermal / Sealing]]=1,1,""),"")</f>
        <v/>
      </c>
      <c r="DL796" s="169" t="str">
        <f>IF(Table1[[#This Row],[Multiple NCC links]]&lt;&gt;1,IF(Table1[[#This Row],[Lighting]]=1,1,""),"")</f>
        <v/>
      </c>
      <c r="DM796" s="169" t="str">
        <f>IF(Table1[[#This Row],[Multiple NCC links]]&lt;&gt;1,IF(Table1[[#This Row],[HVAC]]=1,1,""),"")</f>
        <v/>
      </c>
      <c r="DN796" s="169" t="str">
        <f>IF(Table1[[#This Row],[Multiple NCC links]]&lt;&gt;1,IF(Table1[[#This Row],[Services]]=1,1,""),"")</f>
        <v/>
      </c>
      <c r="DO796" s="169" t="str">
        <f>IF(Table1[[#This Row],[Multiple NCC links]]&lt;&gt;1,IF(Table1[[#This Row],[Maintenance &amp; Monitoring]]=1,1,""),"")</f>
        <v/>
      </c>
      <c r="DP796" s="169" t="str">
        <f>IF(Table1[[#This Row],[Multiple NCC links]]&lt;&gt;1,IF(Table1[[#This Row],[Hand over / Operations]]=1,1,""),"")</f>
        <v/>
      </c>
      <c r="DQ796" s="169" t="str">
        <f>IF(Table1[[#This Row],[Multiple NCC links]]&lt;&gt;1,IF(Table1[[#This Row],[As built assessment]]=1,1,""),"")</f>
        <v/>
      </c>
      <c r="DR796" s="169" t="str">
        <f>IF(Table1[[#This Row],[Multiple NCC links]]&lt;&gt;1,IF(Table1[[#This Row],[Beyond compliance]]=1,1,""),"")</f>
        <v/>
      </c>
      <c r="DS796" s="169" t="str">
        <f>IF(SUM(Table1[[#This Row],[Design]:[Beyond compliance]])&gt;1,1,"")</f>
        <v/>
      </c>
      <c r="DT796" s="169" t="str">
        <f>IF(Table1[[#This Row],[Both Residential &amp; Commercial4]]&lt;&gt;1,IF(Table1[[#This Row],[Residential]]=1,1,""),"")</f>
        <v/>
      </c>
      <c r="DU796" s="169" t="str">
        <f>IF(Table1[[#This Row],[Both Residential &amp; Commercial4]]&lt;&gt;1,IF(Table1[[#This Row],[Commercial]]=1,1,""),"")</f>
        <v/>
      </c>
      <c r="DV796" s="169" t="str">
        <f>Table1[[#This Row],[Residential &amp; Commercial]]</f>
        <v/>
      </c>
      <c r="DW796" s="169"/>
    </row>
    <row r="797" spans="1:127" s="49" customFormat="1" ht="20.25" thickTop="1" thickBot="1" x14ac:dyDescent="0.35">
      <c r="A797" s="97"/>
      <c r="B797" s="97"/>
      <c r="C797" s="88"/>
      <c r="D797" s="88"/>
      <c r="E797" s="176"/>
      <c r="F797" s="176"/>
      <c r="G797" s="176"/>
      <c r="H797" s="176"/>
      <c r="I797" s="90" t="str">
        <f>IF(AND(Table1[[#This Row],[General]]=1,Table1[[#This Row],[Beginner]]=1,Table1[[#This Row],[Intermediate]]=1,Table1[[#This Row],[Advanced]]=1),1,"")</f>
        <v/>
      </c>
      <c r="J797" s="90" t="str">
        <f>CONCATENATE(IF(Table1[[#This Row],[General]]=1,"General, ",""), IF(Table1[[#This Row],[Beginner]]=1,"Beginner, ",""),IF(Table1[[#This Row],[Intermediate]]=1,"Intermediate, ",""), IF(Table1[[#This Row],[Advanced]]=1,"Advanced",""))</f>
        <v/>
      </c>
      <c r="K797" s="91"/>
      <c r="L797" s="179"/>
      <c r="M797" s="91"/>
      <c r="N797" s="91"/>
      <c r="O797" s="159"/>
      <c r="P797" s="91"/>
      <c r="Q797" s="91"/>
      <c r="R797" s="91"/>
      <c r="S79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97" s="102"/>
      <c r="U797" s="102"/>
      <c r="V797" s="240"/>
      <c r="W797" s="240"/>
      <c r="X797" s="102"/>
      <c r="Y797" s="102"/>
      <c r="Z797" s="102"/>
      <c r="AA797" s="102"/>
      <c r="AB797" s="102"/>
      <c r="AC797" s="102"/>
      <c r="AD797" s="102"/>
      <c r="AE797" s="102"/>
      <c r="AF797" s="102"/>
      <c r="AG79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97" s="103"/>
      <c r="AI797" s="103"/>
      <c r="AJ797" s="103"/>
      <c r="AK797" s="74" t="str">
        <f>CONCATENATE(IF(Table1[[#This Row],[Digital]]=1,"Digital, ",""),IF(Table1[[#This Row],[Face to Face]]=1,"Face to face, ",""),IF(Table1[[#This Row],[Blended]]=1,"Blended",""))</f>
        <v/>
      </c>
      <c r="AL797" s="99"/>
      <c r="AM797" s="104"/>
      <c r="AN797" s="130"/>
      <c r="AO797" s="94"/>
      <c r="AP797" s="182"/>
      <c r="AQ797" s="94"/>
      <c r="AR797" s="94"/>
      <c r="AS797" s="94"/>
      <c r="AT797" s="94"/>
      <c r="AU797" s="94"/>
      <c r="AV797" s="182"/>
      <c r="AW797" s="182"/>
      <c r="AX797" s="182"/>
      <c r="AY797" s="94"/>
      <c r="AZ79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9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97" s="95"/>
      <c r="BC797" s="95"/>
      <c r="BD797" s="90" t="str">
        <f>IF(AND(Table1[[#This Row],[Residential]]=1,Table1[[#This Row],[Commercial]]=1),1,"")</f>
        <v/>
      </c>
      <c r="BE797" s="90" t="str">
        <f>CONCATENATE(IF(Table1[[#This Row],[Residential]]=1,"Residential, ",""),IF(Table1[[#This Row],[Commercial]]=1,"Commercial",""))</f>
        <v/>
      </c>
      <c r="BF797" s="94"/>
      <c r="BG797" s="94"/>
      <c r="BH797" s="94"/>
      <c r="BI797" s="94"/>
      <c r="BJ797" s="94"/>
      <c r="BK797" s="94"/>
      <c r="BL797" s="94"/>
      <c r="BM797" s="182"/>
      <c r="BN797" s="94"/>
      <c r="BO79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97" s="178"/>
      <c r="BQ797" s="120"/>
      <c r="BR797" s="132"/>
      <c r="BS797" s="120"/>
      <c r="BT797" s="175"/>
      <c r="BU797" s="175"/>
      <c r="BV797" s="175"/>
      <c r="BW797" s="121"/>
      <c r="BX797" s="121"/>
      <c r="BY797" s="121"/>
      <c r="BZ797" s="227"/>
      <c r="CA79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97" s="48">
        <f>COUNTIF(Table1[[#This Row],[Validity]:[Alignment with NCC (Yes=1,No=0)]],"N/A")</f>
        <v>0</v>
      </c>
      <c r="CC797" s="48">
        <f>IF(ISERROR(Table1[[#This Row],[Total Quality Score (out of 10)]]/(4-Table1[[#This Row],[N/A Count]])),0,Table1[[#This Row],[Total Quality Score (out of 10)]]/(4-Table1[[#This Row],[N/A Count]]))</f>
        <v>0</v>
      </c>
      <c r="CD797" s="106"/>
      <c r="CE797" s="106"/>
      <c r="CF797" s="172" t="str">
        <f>IF(SUM(Table1[[#This Row],[Multiple]:[Level (all)62]])&lt;1,IF(Table1[[#This Row],[General]]=1,1,""),"")</f>
        <v/>
      </c>
      <c r="CG797" s="172" t="str">
        <f>IF(SUM(Table1[[#This Row],[Multiple]:[Level (all)62]])&lt;1,IF(Table1[[#This Row],[Beginner]]=1,1,""),"")</f>
        <v/>
      </c>
      <c r="CH797" s="171" t="str">
        <f>IF(SUM(Table1[[#This Row],[Multiple]:[Level (all)62]])&lt;1,IF(Table1[[#This Row],[Intermediate]]=1,1,""),"")</f>
        <v/>
      </c>
      <c r="CI797" s="171" t="str">
        <f>IF(SUM(Table1[[#This Row],[Multiple]:[Level (all)62]])&lt;1,IF(Table1[[#This Row],[Advanced]]=1,1,""),"")</f>
        <v/>
      </c>
      <c r="CJ797" s="171" t="str">
        <f>IF(AND(SUM(Table1[[#This Row],[General]:[Advanced]])&lt;4,SUM(Table1[[#This Row],[General]:[Advanced]])&gt;1),1,"")</f>
        <v/>
      </c>
      <c r="CK797" s="171" t="str">
        <f>Table1[[#This Row],[Level (all)]]</f>
        <v/>
      </c>
      <c r="CL797" s="171" t="str">
        <f>IF(Table1[[#This Row],[Multiple audience]]&lt;&gt;1,IF(Table1[[#This Row],[General Audience]]=1,1,""),"")</f>
        <v/>
      </c>
      <c r="CM797" s="171" t="str">
        <f>IF(Table1[[#This Row],[Multiple audience]]&lt;&gt;1,IF(Table1[[#This Row],[Planners / Designers ]]=1,1,""),"")</f>
        <v/>
      </c>
      <c r="CN797" s="171" t="str">
        <f>IF(Table1[[#This Row],[Multiple audience]]&lt;&gt;1,IF(Table1[[#This Row],[Regulatory Assessors]]=1,1,""),"")</f>
        <v/>
      </c>
      <c r="CO797" s="171" t="str">
        <f>IF(Table1[[#This Row],[Multiple audience]]&lt;&gt;1,IF(Table1[[#This Row],[Builders / Management]]=1,1,""),"")</f>
        <v/>
      </c>
      <c r="CP797" s="171" t="str">
        <f>IF(Table1[[#This Row],[Multiple audience]]&lt;&gt;1,IF(Table1[[#This Row],[Energy / Sus Assessors]]=1,1,""),"")</f>
        <v/>
      </c>
      <c r="CQ797" s="171" t="str">
        <f>IF(Table1[[#This Row],[Multiple audience]]&lt;&gt;1,IF(Table1[[#This Row],[Semi-skilled]]=1,1,""),"")</f>
        <v/>
      </c>
      <c r="CR797" s="171" t="str">
        <f>IF(Table1[[#This Row],[Multiple audience]]&lt;&gt;1,IF(Table1[[#This Row],[Trades]]=1,1,""),"")</f>
        <v/>
      </c>
      <c r="CS797" s="171" t="str">
        <f>IF(Table1[[#This Row],[Multiple audience]]&lt;&gt;1,IF(Table1[[#This Row],[Other]]=1,1,""),"")</f>
        <v/>
      </c>
      <c r="CT797" s="171" t="str">
        <f>IF(SUM(Table1[[#This Row],[General Audience]:[Other]])&gt;1,1,"")</f>
        <v/>
      </c>
      <c r="CU797" s="171" t="str">
        <f>IF(Table1[[#This Row],[Various  ]]&lt;&gt;1,IF(Table1[[#This Row],[Calculator / Software]]=1,1,""),"")</f>
        <v/>
      </c>
      <c r="CV797" s="171" t="str">
        <f>IF(Table1[[#This Row],[Various  ]]&lt;&gt;1,IF(Table1[[#This Row],[Information  ]]=1,1,""),"")</f>
        <v/>
      </c>
      <c r="CW797" s="171" t="str">
        <f>IF(Table1[[#This Row],[Various  ]]&lt;&gt;1,IF(Table1[[#This Row],[Interactive Tool]]=1,1,""),"")</f>
        <v/>
      </c>
      <c r="CX797" s="171" t="str">
        <f>IF(Table1[[#This Row],[Various  ]]&lt;&gt;1,IF(Table1[[#This Row],[Technical Specifications]]=1,1,""),"")</f>
        <v/>
      </c>
      <c r="CY797" s="171" t="str">
        <f>IF(Table1[[#This Row],[Various  ]]&lt;&gt;1,IF(Table1[[#This Row],[Training Resources]]=1,1,""),"")</f>
        <v/>
      </c>
      <c r="CZ797" s="171" t="str">
        <f>IF(Table1[[#This Row],[Various  ]]&lt;&gt;1,IF(Table1[[#This Row],[Toolbox]]=1,1,""),"")</f>
        <v/>
      </c>
      <c r="DA797" s="169" t="str">
        <f>IF(Table1[[#This Row],[Various  ]]&lt;&gt;1,IF(Table1[[#This Row],[Video]]=1,1,""),"")</f>
        <v/>
      </c>
      <c r="DB797" s="169" t="str">
        <f>IF(Table1[[#This Row],[Various  ]]&lt;&gt;1,IF(Table1[[#This Row],[Case study]]=1,1,""),"")</f>
        <v/>
      </c>
      <c r="DC797" s="169" t="str">
        <f>IF(Table1[[#This Row],[Various  ]]&lt;&gt;1,IF(Table1[[#This Row],[Other   ]]=1,1,""),"")</f>
        <v/>
      </c>
      <c r="DD797" s="169" t="str">
        <f>IF(Table1[[#This Row],[Various  ]]&lt;&gt;1,IF(Table1[[#This Row],[Standards]]=1,1,""),"")</f>
        <v/>
      </c>
      <c r="DE797" s="169" t="str">
        <f>IF(Table1[[#This Row],[Various]]=1,1,IF(SUM(Table1[[#This Row],[Calculator / Software]:[Standards]])&gt;1,1,""))</f>
        <v/>
      </c>
      <c r="DF797" s="169" t="str">
        <f>IF(Table1[[#This Row],[Multiple NCC links]]&lt;&gt;1,IF(Table1[[#This Row],[Design]]=1,1,""),"")</f>
        <v/>
      </c>
      <c r="DG797" s="169" t="str">
        <f>IF(Table1[[#This Row],[Multiple NCC links]]&lt;&gt;1,IF(Table1[[#This Row],[Assessment / Verification]]=1,1,""),"")</f>
        <v/>
      </c>
      <c r="DH797" s="169" t="str">
        <f>IF(Table1[[#This Row],[Multiple NCC links]]&lt;&gt;1,IF(Table1[[#This Row],[Climate Specific ]]=1,1,""),"")</f>
        <v/>
      </c>
      <c r="DI797" s="169" t="str">
        <f>IF(Table1[[#This Row],[Multiple NCC links]]&lt;&gt;1,IF(Table1[[#This Row],[Alterations / Additions]]=1,1,""),"")</f>
        <v/>
      </c>
      <c r="DJ797" s="169" t="str">
        <f>IF(Table1[[#This Row],[Multiple NCC links]]&lt;&gt;1,IF(Table1[[#This Row],[Glazing]]=1,1,""),"")</f>
        <v/>
      </c>
      <c r="DK797" s="169" t="str">
        <f>IF(Table1[[#This Row],[Multiple NCC links]]&lt;&gt;1,IF(Table1[[#This Row],[Building Fabric / Thermal / Sealing]]=1,1,""),"")</f>
        <v/>
      </c>
      <c r="DL797" s="169" t="str">
        <f>IF(Table1[[#This Row],[Multiple NCC links]]&lt;&gt;1,IF(Table1[[#This Row],[Lighting]]=1,1,""),"")</f>
        <v/>
      </c>
      <c r="DM797" s="169" t="str">
        <f>IF(Table1[[#This Row],[Multiple NCC links]]&lt;&gt;1,IF(Table1[[#This Row],[HVAC]]=1,1,""),"")</f>
        <v/>
      </c>
      <c r="DN797" s="169" t="str">
        <f>IF(Table1[[#This Row],[Multiple NCC links]]&lt;&gt;1,IF(Table1[[#This Row],[Services]]=1,1,""),"")</f>
        <v/>
      </c>
      <c r="DO797" s="169" t="str">
        <f>IF(Table1[[#This Row],[Multiple NCC links]]&lt;&gt;1,IF(Table1[[#This Row],[Maintenance &amp; Monitoring]]=1,1,""),"")</f>
        <v/>
      </c>
      <c r="DP797" s="169" t="str">
        <f>IF(Table1[[#This Row],[Multiple NCC links]]&lt;&gt;1,IF(Table1[[#This Row],[Hand over / Operations]]=1,1,""),"")</f>
        <v/>
      </c>
      <c r="DQ797" s="169" t="str">
        <f>IF(Table1[[#This Row],[Multiple NCC links]]&lt;&gt;1,IF(Table1[[#This Row],[As built assessment]]=1,1,""),"")</f>
        <v/>
      </c>
      <c r="DR797" s="169" t="str">
        <f>IF(Table1[[#This Row],[Multiple NCC links]]&lt;&gt;1,IF(Table1[[#This Row],[Beyond compliance]]=1,1,""),"")</f>
        <v/>
      </c>
      <c r="DS797" s="169" t="str">
        <f>IF(SUM(Table1[[#This Row],[Design]:[Beyond compliance]])&gt;1,1,"")</f>
        <v/>
      </c>
      <c r="DT797" s="169" t="str">
        <f>IF(Table1[[#This Row],[Both Residential &amp; Commercial4]]&lt;&gt;1,IF(Table1[[#This Row],[Residential]]=1,1,""),"")</f>
        <v/>
      </c>
      <c r="DU797" s="169" t="str">
        <f>IF(Table1[[#This Row],[Both Residential &amp; Commercial4]]&lt;&gt;1,IF(Table1[[#This Row],[Commercial]]=1,1,""),"")</f>
        <v/>
      </c>
      <c r="DV797" s="169" t="str">
        <f>Table1[[#This Row],[Residential &amp; Commercial]]</f>
        <v/>
      </c>
      <c r="DW797" s="169"/>
    </row>
    <row r="798" spans="1:127" s="49" customFormat="1" ht="20.25" thickTop="1" thickBot="1" x14ac:dyDescent="0.35">
      <c r="A798" s="97"/>
      <c r="B798" s="97"/>
      <c r="C798" s="88"/>
      <c r="D798" s="88"/>
      <c r="E798" s="176"/>
      <c r="F798" s="176"/>
      <c r="G798" s="176"/>
      <c r="H798" s="176"/>
      <c r="I798" s="90" t="str">
        <f>IF(AND(Table1[[#This Row],[General]]=1,Table1[[#This Row],[Beginner]]=1,Table1[[#This Row],[Intermediate]]=1,Table1[[#This Row],[Advanced]]=1),1,"")</f>
        <v/>
      </c>
      <c r="J798" s="90" t="str">
        <f>CONCATENATE(IF(Table1[[#This Row],[General]]=1,"General, ",""), IF(Table1[[#This Row],[Beginner]]=1,"Beginner, ",""),IF(Table1[[#This Row],[Intermediate]]=1,"Intermediate, ",""), IF(Table1[[#This Row],[Advanced]]=1,"Advanced",""))</f>
        <v/>
      </c>
      <c r="K798" s="91"/>
      <c r="L798" s="179"/>
      <c r="M798" s="91"/>
      <c r="N798" s="91"/>
      <c r="O798" s="159"/>
      <c r="P798" s="91"/>
      <c r="Q798" s="91"/>
      <c r="R798" s="91"/>
      <c r="S79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98" s="102"/>
      <c r="U798" s="102"/>
      <c r="V798" s="240"/>
      <c r="W798" s="240"/>
      <c r="X798" s="102"/>
      <c r="Y798" s="102"/>
      <c r="Z798" s="102"/>
      <c r="AA798" s="102"/>
      <c r="AB798" s="102"/>
      <c r="AC798" s="102"/>
      <c r="AD798" s="102"/>
      <c r="AE798" s="102"/>
      <c r="AF798" s="102"/>
      <c r="AG79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98" s="103"/>
      <c r="AI798" s="103"/>
      <c r="AJ798" s="103"/>
      <c r="AK798" s="74" t="str">
        <f>CONCATENATE(IF(Table1[[#This Row],[Digital]]=1,"Digital, ",""),IF(Table1[[#This Row],[Face to Face]]=1,"Face to face, ",""),IF(Table1[[#This Row],[Blended]]=1,"Blended",""))</f>
        <v/>
      </c>
      <c r="AL798" s="99"/>
      <c r="AM798" s="104"/>
      <c r="AN798" s="130"/>
      <c r="AO798" s="94"/>
      <c r="AP798" s="182"/>
      <c r="AQ798" s="94"/>
      <c r="AR798" s="94"/>
      <c r="AS798" s="94"/>
      <c r="AT798" s="94"/>
      <c r="AU798" s="94"/>
      <c r="AV798" s="182"/>
      <c r="AW798" s="182"/>
      <c r="AX798" s="182"/>
      <c r="AY798" s="94"/>
      <c r="AZ79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9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98" s="95"/>
      <c r="BC798" s="95"/>
      <c r="BD798" s="90" t="str">
        <f>IF(AND(Table1[[#This Row],[Residential]]=1,Table1[[#This Row],[Commercial]]=1),1,"")</f>
        <v/>
      </c>
      <c r="BE798" s="90" t="str">
        <f>CONCATENATE(IF(Table1[[#This Row],[Residential]]=1,"Residential, ",""),IF(Table1[[#This Row],[Commercial]]=1,"Commercial",""))</f>
        <v/>
      </c>
      <c r="BF798" s="94"/>
      <c r="BG798" s="94"/>
      <c r="BH798" s="94"/>
      <c r="BI798" s="94"/>
      <c r="BJ798" s="94"/>
      <c r="BK798" s="94"/>
      <c r="BL798" s="94"/>
      <c r="BM798" s="182"/>
      <c r="BN798" s="94"/>
      <c r="BO79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98" s="178"/>
      <c r="BQ798" s="120"/>
      <c r="BR798" s="132"/>
      <c r="BS798" s="120"/>
      <c r="BT798" s="175"/>
      <c r="BU798" s="175"/>
      <c r="BV798" s="175"/>
      <c r="BW798" s="121"/>
      <c r="BX798" s="121"/>
      <c r="BY798" s="121"/>
      <c r="BZ798" s="227"/>
      <c r="CA79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98" s="48">
        <f>COUNTIF(Table1[[#This Row],[Validity]:[Alignment with NCC (Yes=1,No=0)]],"N/A")</f>
        <v>0</v>
      </c>
      <c r="CC798" s="48">
        <f>IF(ISERROR(Table1[[#This Row],[Total Quality Score (out of 10)]]/(4-Table1[[#This Row],[N/A Count]])),0,Table1[[#This Row],[Total Quality Score (out of 10)]]/(4-Table1[[#This Row],[N/A Count]]))</f>
        <v>0</v>
      </c>
      <c r="CD798" s="106"/>
      <c r="CE798" s="106"/>
      <c r="CF798" s="172" t="str">
        <f>IF(SUM(Table1[[#This Row],[Multiple]:[Level (all)62]])&lt;1,IF(Table1[[#This Row],[General]]=1,1,""),"")</f>
        <v/>
      </c>
      <c r="CG798" s="172" t="str">
        <f>IF(SUM(Table1[[#This Row],[Multiple]:[Level (all)62]])&lt;1,IF(Table1[[#This Row],[Beginner]]=1,1,""),"")</f>
        <v/>
      </c>
      <c r="CH798" s="171" t="str">
        <f>IF(SUM(Table1[[#This Row],[Multiple]:[Level (all)62]])&lt;1,IF(Table1[[#This Row],[Intermediate]]=1,1,""),"")</f>
        <v/>
      </c>
      <c r="CI798" s="171" t="str">
        <f>IF(SUM(Table1[[#This Row],[Multiple]:[Level (all)62]])&lt;1,IF(Table1[[#This Row],[Advanced]]=1,1,""),"")</f>
        <v/>
      </c>
      <c r="CJ798" s="171" t="str">
        <f>IF(AND(SUM(Table1[[#This Row],[General]:[Advanced]])&lt;4,SUM(Table1[[#This Row],[General]:[Advanced]])&gt;1),1,"")</f>
        <v/>
      </c>
      <c r="CK798" s="171" t="str">
        <f>Table1[[#This Row],[Level (all)]]</f>
        <v/>
      </c>
      <c r="CL798" s="171" t="str">
        <f>IF(Table1[[#This Row],[Multiple audience]]&lt;&gt;1,IF(Table1[[#This Row],[General Audience]]=1,1,""),"")</f>
        <v/>
      </c>
      <c r="CM798" s="171" t="str">
        <f>IF(Table1[[#This Row],[Multiple audience]]&lt;&gt;1,IF(Table1[[#This Row],[Planners / Designers ]]=1,1,""),"")</f>
        <v/>
      </c>
      <c r="CN798" s="171" t="str">
        <f>IF(Table1[[#This Row],[Multiple audience]]&lt;&gt;1,IF(Table1[[#This Row],[Regulatory Assessors]]=1,1,""),"")</f>
        <v/>
      </c>
      <c r="CO798" s="171" t="str">
        <f>IF(Table1[[#This Row],[Multiple audience]]&lt;&gt;1,IF(Table1[[#This Row],[Builders / Management]]=1,1,""),"")</f>
        <v/>
      </c>
      <c r="CP798" s="171" t="str">
        <f>IF(Table1[[#This Row],[Multiple audience]]&lt;&gt;1,IF(Table1[[#This Row],[Energy / Sus Assessors]]=1,1,""),"")</f>
        <v/>
      </c>
      <c r="CQ798" s="171" t="str">
        <f>IF(Table1[[#This Row],[Multiple audience]]&lt;&gt;1,IF(Table1[[#This Row],[Semi-skilled]]=1,1,""),"")</f>
        <v/>
      </c>
      <c r="CR798" s="171" t="str">
        <f>IF(Table1[[#This Row],[Multiple audience]]&lt;&gt;1,IF(Table1[[#This Row],[Trades]]=1,1,""),"")</f>
        <v/>
      </c>
      <c r="CS798" s="171" t="str">
        <f>IF(Table1[[#This Row],[Multiple audience]]&lt;&gt;1,IF(Table1[[#This Row],[Other]]=1,1,""),"")</f>
        <v/>
      </c>
      <c r="CT798" s="171" t="str">
        <f>IF(SUM(Table1[[#This Row],[General Audience]:[Other]])&gt;1,1,"")</f>
        <v/>
      </c>
      <c r="CU798" s="171" t="str">
        <f>IF(Table1[[#This Row],[Various  ]]&lt;&gt;1,IF(Table1[[#This Row],[Calculator / Software]]=1,1,""),"")</f>
        <v/>
      </c>
      <c r="CV798" s="171" t="str">
        <f>IF(Table1[[#This Row],[Various  ]]&lt;&gt;1,IF(Table1[[#This Row],[Information  ]]=1,1,""),"")</f>
        <v/>
      </c>
      <c r="CW798" s="171" t="str">
        <f>IF(Table1[[#This Row],[Various  ]]&lt;&gt;1,IF(Table1[[#This Row],[Interactive Tool]]=1,1,""),"")</f>
        <v/>
      </c>
      <c r="CX798" s="171" t="str">
        <f>IF(Table1[[#This Row],[Various  ]]&lt;&gt;1,IF(Table1[[#This Row],[Technical Specifications]]=1,1,""),"")</f>
        <v/>
      </c>
      <c r="CY798" s="171" t="str">
        <f>IF(Table1[[#This Row],[Various  ]]&lt;&gt;1,IF(Table1[[#This Row],[Training Resources]]=1,1,""),"")</f>
        <v/>
      </c>
      <c r="CZ798" s="171" t="str">
        <f>IF(Table1[[#This Row],[Various  ]]&lt;&gt;1,IF(Table1[[#This Row],[Toolbox]]=1,1,""),"")</f>
        <v/>
      </c>
      <c r="DA798" s="169" t="str">
        <f>IF(Table1[[#This Row],[Various  ]]&lt;&gt;1,IF(Table1[[#This Row],[Video]]=1,1,""),"")</f>
        <v/>
      </c>
      <c r="DB798" s="169" t="str">
        <f>IF(Table1[[#This Row],[Various  ]]&lt;&gt;1,IF(Table1[[#This Row],[Case study]]=1,1,""),"")</f>
        <v/>
      </c>
      <c r="DC798" s="169" t="str">
        <f>IF(Table1[[#This Row],[Various  ]]&lt;&gt;1,IF(Table1[[#This Row],[Other   ]]=1,1,""),"")</f>
        <v/>
      </c>
      <c r="DD798" s="169" t="str">
        <f>IF(Table1[[#This Row],[Various  ]]&lt;&gt;1,IF(Table1[[#This Row],[Standards]]=1,1,""),"")</f>
        <v/>
      </c>
      <c r="DE798" s="169" t="str">
        <f>IF(Table1[[#This Row],[Various]]=1,1,IF(SUM(Table1[[#This Row],[Calculator / Software]:[Standards]])&gt;1,1,""))</f>
        <v/>
      </c>
      <c r="DF798" s="169" t="str">
        <f>IF(Table1[[#This Row],[Multiple NCC links]]&lt;&gt;1,IF(Table1[[#This Row],[Design]]=1,1,""),"")</f>
        <v/>
      </c>
      <c r="DG798" s="169" t="str">
        <f>IF(Table1[[#This Row],[Multiple NCC links]]&lt;&gt;1,IF(Table1[[#This Row],[Assessment / Verification]]=1,1,""),"")</f>
        <v/>
      </c>
      <c r="DH798" s="169" t="str">
        <f>IF(Table1[[#This Row],[Multiple NCC links]]&lt;&gt;1,IF(Table1[[#This Row],[Climate Specific ]]=1,1,""),"")</f>
        <v/>
      </c>
      <c r="DI798" s="169" t="str">
        <f>IF(Table1[[#This Row],[Multiple NCC links]]&lt;&gt;1,IF(Table1[[#This Row],[Alterations / Additions]]=1,1,""),"")</f>
        <v/>
      </c>
      <c r="DJ798" s="169" t="str">
        <f>IF(Table1[[#This Row],[Multiple NCC links]]&lt;&gt;1,IF(Table1[[#This Row],[Glazing]]=1,1,""),"")</f>
        <v/>
      </c>
      <c r="DK798" s="169" t="str">
        <f>IF(Table1[[#This Row],[Multiple NCC links]]&lt;&gt;1,IF(Table1[[#This Row],[Building Fabric / Thermal / Sealing]]=1,1,""),"")</f>
        <v/>
      </c>
      <c r="DL798" s="169" t="str">
        <f>IF(Table1[[#This Row],[Multiple NCC links]]&lt;&gt;1,IF(Table1[[#This Row],[Lighting]]=1,1,""),"")</f>
        <v/>
      </c>
      <c r="DM798" s="169" t="str">
        <f>IF(Table1[[#This Row],[Multiple NCC links]]&lt;&gt;1,IF(Table1[[#This Row],[HVAC]]=1,1,""),"")</f>
        <v/>
      </c>
      <c r="DN798" s="169" t="str">
        <f>IF(Table1[[#This Row],[Multiple NCC links]]&lt;&gt;1,IF(Table1[[#This Row],[Services]]=1,1,""),"")</f>
        <v/>
      </c>
      <c r="DO798" s="169" t="str">
        <f>IF(Table1[[#This Row],[Multiple NCC links]]&lt;&gt;1,IF(Table1[[#This Row],[Maintenance &amp; Monitoring]]=1,1,""),"")</f>
        <v/>
      </c>
      <c r="DP798" s="169" t="str">
        <f>IF(Table1[[#This Row],[Multiple NCC links]]&lt;&gt;1,IF(Table1[[#This Row],[Hand over / Operations]]=1,1,""),"")</f>
        <v/>
      </c>
      <c r="DQ798" s="169" t="str">
        <f>IF(Table1[[#This Row],[Multiple NCC links]]&lt;&gt;1,IF(Table1[[#This Row],[As built assessment]]=1,1,""),"")</f>
        <v/>
      </c>
      <c r="DR798" s="169" t="str">
        <f>IF(Table1[[#This Row],[Multiple NCC links]]&lt;&gt;1,IF(Table1[[#This Row],[Beyond compliance]]=1,1,""),"")</f>
        <v/>
      </c>
      <c r="DS798" s="169" t="str">
        <f>IF(SUM(Table1[[#This Row],[Design]:[Beyond compliance]])&gt;1,1,"")</f>
        <v/>
      </c>
      <c r="DT798" s="169" t="str">
        <f>IF(Table1[[#This Row],[Both Residential &amp; Commercial4]]&lt;&gt;1,IF(Table1[[#This Row],[Residential]]=1,1,""),"")</f>
        <v/>
      </c>
      <c r="DU798" s="169" t="str">
        <f>IF(Table1[[#This Row],[Both Residential &amp; Commercial4]]&lt;&gt;1,IF(Table1[[#This Row],[Commercial]]=1,1,""),"")</f>
        <v/>
      </c>
      <c r="DV798" s="169" t="str">
        <f>Table1[[#This Row],[Residential &amp; Commercial]]</f>
        <v/>
      </c>
      <c r="DW798" s="169"/>
    </row>
    <row r="799" spans="1:127" s="49" customFormat="1" ht="20.25" thickTop="1" thickBot="1" x14ac:dyDescent="0.35">
      <c r="A799" s="97"/>
      <c r="B799" s="97"/>
      <c r="C799" s="88"/>
      <c r="D799" s="88"/>
      <c r="E799" s="176"/>
      <c r="F799" s="176"/>
      <c r="G799" s="176"/>
      <c r="H799" s="176"/>
      <c r="I799" s="90" t="str">
        <f>IF(AND(Table1[[#This Row],[General]]=1,Table1[[#This Row],[Beginner]]=1,Table1[[#This Row],[Intermediate]]=1,Table1[[#This Row],[Advanced]]=1),1,"")</f>
        <v/>
      </c>
      <c r="J799" s="90" t="str">
        <f>CONCATENATE(IF(Table1[[#This Row],[General]]=1,"General, ",""), IF(Table1[[#This Row],[Beginner]]=1,"Beginner, ",""),IF(Table1[[#This Row],[Intermediate]]=1,"Intermediate, ",""), IF(Table1[[#This Row],[Advanced]]=1,"Advanced",""))</f>
        <v/>
      </c>
      <c r="K799" s="91"/>
      <c r="L799" s="179"/>
      <c r="M799" s="91"/>
      <c r="N799" s="91"/>
      <c r="O799" s="159"/>
      <c r="P799" s="91"/>
      <c r="Q799" s="91"/>
      <c r="R799" s="91"/>
      <c r="S79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799" s="102"/>
      <c r="U799" s="102"/>
      <c r="V799" s="240"/>
      <c r="W799" s="240"/>
      <c r="X799" s="102"/>
      <c r="Y799" s="102"/>
      <c r="Z799" s="102"/>
      <c r="AA799" s="102"/>
      <c r="AB799" s="102"/>
      <c r="AC799" s="102"/>
      <c r="AD799" s="102"/>
      <c r="AE799" s="102"/>
      <c r="AF799" s="102"/>
      <c r="AG79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799" s="103"/>
      <c r="AI799" s="103"/>
      <c r="AJ799" s="103"/>
      <c r="AK799" s="74" t="str">
        <f>CONCATENATE(IF(Table1[[#This Row],[Digital]]=1,"Digital, ",""),IF(Table1[[#This Row],[Face to Face]]=1,"Face to face, ",""),IF(Table1[[#This Row],[Blended]]=1,"Blended",""))</f>
        <v/>
      </c>
      <c r="AL799" s="99"/>
      <c r="AM799" s="104"/>
      <c r="AN799" s="130"/>
      <c r="AO799" s="94"/>
      <c r="AP799" s="182"/>
      <c r="AQ799" s="94"/>
      <c r="AR799" s="94"/>
      <c r="AS799" s="94"/>
      <c r="AT799" s="94"/>
      <c r="AU799" s="94"/>
      <c r="AV799" s="182"/>
      <c r="AW799" s="182"/>
      <c r="AX799" s="182"/>
      <c r="AY799" s="94"/>
      <c r="AZ79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79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799" s="95"/>
      <c r="BC799" s="95"/>
      <c r="BD799" s="90" t="str">
        <f>IF(AND(Table1[[#This Row],[Residential]]=1,Table1[[#This Row],[Commercial]]=1),1,"")</f>
        <v/>
      </c>
      <c r="BE799" s="90" t="str">
        <f>CONCATENATE(IF(Table1[[#This Row],[Residential]]=1,"Residential, ",""),IF(Table1[[#This Row],[Commercial]]=1,"Commercial",""))</f>
        <v/>
      </c>
      <c r="BF799" s="94"/>
      <c r="BG799" s="94"/>
      <c r="BH799" s="94"/>
      <c r="BI799" s="94"/>
      <c r="BJ799" s="94"/>
      <c r="BK799" s="94"/>
      <c r="BL799" s="94"/>
      <c r="BM799" s="182"/>
      <c r="BN799" s="94"/>
      <c r="BO79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799" s="178"/>
      <c r="BQ799" s="120"/>
      <c r="BR799" s="132"/>
      <c r="BS799" s="120"/>
      <c r="BT799" s="175"/>
      <c r="BU799" s="175"/>
      <c r="BV799" s="175"/>
      <c r="BW799" s="121"/>
      <c r="BX799" s="121"/>
      <c r="BY799" s="121"/>
      <c r="BZ799" s="227"/>
      <c r="CA79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799" s="48">
        <f>COUNTIF(Table1[[#This Row],[Validity]:[Alignment with NCC (Yes=1,No=0)]],"N/A")</f>
        <v>0</v>
      </c>
      <c r="CC799" s="48">
        <f>IF(ISERROR(Table1[[#This Row],[Total Quality Score (out of 10)]]/(4-Table1[[#This Row],[N/A Count]])),0,Table1[[#This Row],[Total Quality Score (out of 10)]]/(4-Table1[[#This Row],[N/A Count]]))</f>
        <v>0</v>
      </c>
      <c r="CD799" s="106"/>
      <c r="CE799" s="106"/>
      <c r="CF799" s="172" t="str">
        <f>IF(SUM(Table1[[#This Row],[Multiple]:[Level (all)62]])&lt;1,IF(Table1[[#This Row],[General]]=1,1,""),"")</f>
        <v/>
      </c>
      <c r="CG799" s="172" t="str">
        <f>IF(SUM(Table1[[#This Row],[Multiple]:[Level (all)62]])&lt;1,IF(Table1[[#This Row],[Beginner]]=1,1,""),"")</f>
        <v/>
      </c>
      <c r="CH799" s="171" t="str">
        <f>IF(SUM(Table1[[#This Row],[Multiple]:[Level (all)62]])&lt;1,IF(Table1[[#This Row],[Intermediate]]=1,1,""),"")</f>
        <v/>
      </c>
      <c r="CI799" s="171" t="str">
        <f>IF(SUM(Table1[[#This Row],[Multiple]:[Level (all)62]])&lt;1,IF(Table1[[#This Row],[Advanced]]=1,1,""),"")</f>
        <v/>
      </c>
      <c r="CJ799" s="171" t="str">
        <f>IF(AND(SUM(Table1[[#This Row],[General]:[Advanced]])&lt;4,SUM(Table1[[#This Row],[General]:[Advanced]])&gt;1),1,"")</f>
        <v/>
      </c>
      <c r="CK799" s="171" t="str">
        <f>Table1[[#This Row],[Level (all)]]</f>
        <v/>
      </c>
      <c r="CL799" s="171" t="str">
        <f>IF(Table1[[#This Row],[Multiple audience]]&lt;&gt;1,IF(Table1[[#This Row],[General Audience]]=1,1,""),"")</f>
        <v/>
      </c>
      <c r="CM799" s="171" t="str">
        <f>IF(Table1[[#This Row],[Multiple audience]]&lt;&gt;1,IF(Table1[[#This Row],[Planners / Designers ]]=1,1,""),"")</f>
        <v/>
      </c>
      <c r="CN799" s="171" t="str">
        <f>IF(Table1[[#This Row],[Multiple audience]]&lt;&gt;1,IF(Table1[[#This Row],[Regulatory Assessors]]=1,1,""),"")</f>
        <v/>
      </c>
      <c r="CO799" s="171" t="str">
        <f>IF(Table1[[#This Row],[Multiple audience]]&lt;&gt;1,IF(Table1[[#This Row],[Builders / Management]]=1,1,""),"")</f>
        <v/>
      </c>
      <c r="CP799" s="171" t="str">
        <f>IF(Table1[[#This Row],[Multiple audience]]&lt;&gt;1,IF(Table1[[#This Row],[Energy / Sus Assessors]]=1,1,""),"")</f>
        <v/>
      </c>
      <c r="CQ799" s="171" t="str">
        <f>IF(Table1[[#This Row],[Multiple audience]]&lt;&gt;1,IF(Table1[[#This Row],[Semi-skilled]]=1,1,""),"")</f>
        <v/>
      </c>
      <c r="CR799" s="171" t="str">
        <f>IF(Table1[[#This Row],[Multiple audience]]&lt;&gt;1,IF(Table1[[#This Row],[Trades]]=1,1,""),"")</f>
        <v/>
      </c>
      <c r="CS799" s="171" t="str">
        <f>IF(Table1[[#This Row],[Multiple audience]]&lt;&gt;1,IF(Table1[[#This Row],[Other]]=1,1,""),"")</f>
        <v/>
      </c>
      <c r="CT799" s="171" t="str">
        <f>IF(SUM(Table1[[#This Row],[General Audience]:[Other]])&gt;1,1,"")</f>
        <v/>
      </c>
      <c r="CU799" s="171" t="str">
        <f>IF(Table1[[#This Row],[Various  ]]&lt;&gt;1,IF(Table1[[#This Row],[Calculator / Software]]=1,1,""),"")</f>
        <v/>
      </c>
      <c r="CV799" s="171" t="str">
        <f>IF(Table1[[#This Row],[Various  ]]&lt;&gt;1,IF(Table1[[#This Row],[Information  ]]=1,1,""),"")</f>
        <v/>
      </c>
      <c r="CW799" s="171" t="str">
        <f>IF(Table1[[#This Row],[Various  ]]&lt;&gt;1,IF(Table1[[#This Row],[Interactive Tool]]=1,1,""),"")</f>
        <v/>
      </c>
      <c r="CX799" s="171" t="str">
        <f>IF(Table1[[#This Row],[Various  ]]&lt;&gt;1,IF(Table1[[#This Row],[Technical Specifications]]=1,1,""),"")</f>
        <v/>
      </c>
      <c r="CY799" s="171" t="str">
        <f>IF(Table1[[#This Row],[Various  ]]&lt;&gt;1,IF(Table1[[#This Row],[Training Resources]]=1,1,""),"")</f>
        <v/>
      </c>
      <c r="CZ799" s="171" t="str">
        <f>IF(Table1[[#This Row],[Various  ]]&lt;&gt;1,IF(Table1[[#This Row],[Toolbox]]=1,1,""),"")</f>
        <v/>
      </c>
      <c r="DA799" s="169" t="str">
        <f>IF(Table1[[#This Row],[Various  ]]&lt;&gt;1,IF(Table1[[#This Row],[Video]]=1,1,""),"")</f>
        <v/>
      </c>
      <c r="DB799" s="169" t="str">
        <f>IF(Table1[[#This Row],[Various  ]]&lt;&gt;1,IF(Table1[[#This Row],[Case study]]=1,1,""),"")</f>
        <v/>
      </c>
      <c r="DC799" s="169" t="str">
        <f>IF(Table1[[#This Row],[Various  ]]&lt;&gt;1,IF(Table1[[#This Row],[Other   ]]=1,1,""),"")</f>
        <v/>
      </c>
      <c r="DD799" s="169" t="str">
        <f>IF(Table1[[#This Row],[Various  ]]&lt;&gt;1,IF(Table1[[#This Row],[Standards]]=1,1,""),"")</f>
        <v/>
      </c>
      <c r="DE799" s="169" t="str">
        <f>IF(Table1[[#This Row],[Various]]=1,1,IF(SUM(Table1[[#This Row],[Calculator / Software]:[Standards]])&gt;1,1,""))</f>
        <v/>
      </c>
      <c r="DF799" s="169" t="str">
        <f>IF(Table1[[#This Row],[Multiple NCC links]]&lt;&gt;1,IF(Table1[[#This Row],[Design]]=1,1,""),"")</f>
        <v/>
      </c>
      <c r="DG799" s="169" t="str">
        <f>IF(Table1[[#This Row],[Multiple NCC links]]&lt;&gt;1,IF(Table1[[#This Row],[Assessment / Verification]]=1,1,""),"")</f>
        <v/>
      </c>
      <c r="DH799" s="169" t="str">
        <f>IF(Table1[[#This Row],[Multiple NCC links]]&lt;&gt;1,IF(Table1[[#This Row],[Climate Specific ]]=1,1,""),"")</f>
        <v/>
      </c>
      <c r="DI799" s="169" t="str">
        <f>IF(Table1[[#This Row],[Multiple NCC links]]&lt;&gt;1,IF(Table1[[#This Row],[Alterations / Additions]]=1,1,""),"")</f>
        <v/>
      </c>
      <c r="DJ799" s="169" t="str">
        <f>IF(Table1[[#This Row],[Multiple NCC links]]&lt;&gt;1,IF(Table1[[#This Row],[Glazing]]=1,1,""),"")</f>
        <v/>
      </c>
      <c r="DK799" s="169" t="str">
        <f>IF(Table1[[#This Row],[Multiple NCC links]]&lt;&gt;1,IF(Table1[[#This Row],[Building Fabric / Thermal / Sealing]]=1,1,""),"")</f>
        <v/>
      </c>
      <c r="DL799" s="169" t="str">
        <f>IF(Table1[[#This Row],[Multiple NCC links]]&lt;&gt;1,IF(Table1[[#This Row],[Lighting]]=1,1,""),"")</f>
        <v/>
      </c>
      <c r="DM799" s="169" t="str">
        <f>IF(Table1[[#This Row],[Multiple NCC links]]&lt;&gt;1,IF(Table1[[#This Row],[HVAC]]=1,1,""),"")</f>
        <v/>
      </c>
      <c r="DN799" s="169" t="str">
        <f>IF(Table1[[#This Row],[Multiple NCC links]]&lt;&gt;1,IF(Table1[[#This Row],[Services]]=1,1,""),"")</f>
        <v/>
      </c>
      <c r="DO799" s="169" t="str">
        <f>IF(Table1[[#This Row],[Multiple NCC links]]&lt;&gt;1,IF(Table1[[#This Row],[Maintenance &amp; Monitoring]]=1,1,""),"")</f>
        <v/>
      </c>
      <c r="DP799" s="169" t="str">
        <f>IF(Table1[[#This Row],[Multiple NCC links]]&lt;&gt;1,IF(Table1[[#This Row],[Hand over / Operations]]=1,1,""),"")</f>
        <v/>
      </c>
      <c r="DQ799" s="169" t="str">
        <f>IF(Table1[[#This Row],[Multiple NCC links]]&lt;&gt;1,IF(Table1[[#This Row],[As built assessment]]=1,1,""),"")</f>
        <v/>
      </c>
      <c r="DR799" s="169" t="str">
        <f>IF(Table1[[#This Row],[Multiple NCC links]]&lt;&gt;1,IF(Table1[[#This Row],[Beyond compliance]]=1,1,""),"")</f>
        <v/>
      </c>
      <c r="DS799" s="169" t="str">
        <f>IF(SUM(Table1[[#This Row],[Design]:[Beyond compliance]])&gt;1,1,"")</f>
        <v/>
      </c>
      <c r="DT799" s="169" t="str">
        <f>IF(Table1[[#This Row],[Both Residential &amp; Commercial4]]&lt;&gt;1,IF(Table1[[#This Row],[Residential]]=1,1,""),"")</f>
        <v/>
      </c>
      <c r="DU799" s="169" t="str">
        <f>IF(Table1[[#This Row],[Both Residential &amp; Commercial4]]&lt;&gt;1,IF(Table1[[#This Row],[Commercial]]=1,1,""),"")</f>
        <v/>
      </c>
      <c r="DV799" s="169" t="str">
        <f>Table1[[#This Row],[Residential &amp; Commercial]]</f>
        <v/>
      </c>
      <c r="DW799" s="169"/>
    </row>
    <row r="800" spans="1:127" s="49" customFormat="1" ht="20.25" thickTop="1" thickBot="1" x14ac:dyDescent="0.35">
      <c r="A800" s="97"/>
      <c r="B800" s="97"/>
      <c r="C800" s="88"/>
      <c r="D800" s="88"/>
      <c r="E800" s="176"/>
      <c r="F800" s="176"/>
      <c r="G800" s="176"/>
      <c r="H800" s="176"/>
      <c r="I800" s="90" t="str">
        <f>IF(AND(Table1[[#This Row],[General]]=1,Table1[[#This Row],[Beginner]]=1,Table1[[#This Row],[Intermediate]]=1,Table1[[#This Row],[Advanced]]=1),1,"")</f>
        <v/>
      </c>
      <c r="J800" s="90" t="str">
        <f>CONCATENATE(IF(Table1[[#This Row],[General]]=1,"General, ",""), IF(Table1[[#This Row],[Beginner]]=1,"Beginner, ",""),IF(Table1[[#This Row],[Intermediate]]=1,"Intermediate, ",""), IF(Table1[[#This Row],[Advanced]]=1,"Advanced",""))</f>
        <v/>
      </c>
      <c r="K800" s="91"/>
      <c r="L800" s="179"/>
      <c r="M800" s="91"/>
      <c r="N800" s="91"/>
      <c r="O800" s="159"/>
      <c r="P800" s="91"/>
      <c r="Q800" s="91"/>
      <c r="R800" s="91"/>
      <c r="S80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00" s="102"/>
      <c r="U800" s="102"/>
      <c r="V800" s="240"/>
      <c r="W800" s="240"/>
      <c r="X800" s="102"/>
      <c r="Y800" s="102"/>
      <c r="Z800" s="102"/>
      <c r="AA800" s="102"/>
      <c r="AB800" s="102"/>
      <c r="AC800" s="102"/>
      <c r="AD800" s="102"/>
      <c r="AE800" s="102"/>
      <c r="AF800" s="102"/>
      <c r="AG80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00" s="103"/>
      <c r="AI800" s="103"/>
      <c r="AJ800" s="103"/>
      <c r="AK800" s="74" t="str">
        <f>CONCATENATE(IF(Table1[[#This Row],[Digital]]=1,"Digital, ",""),IF(Table1[[#This Row],[Face to Face]]=1,"Face to face, ",""),IF(Table1[[#This Row],[Blended]]=1,"Blended",""))</f>
        <v/>
      </c>
      <c r="AL800" s="99"/>
      <c r="AM800" s="104"/>
      <c r="AN800" s="130"/>
      <c r="AO800" s="94"/>
      <c r="AP800" s="182"/>
      <c r="AQ800" s="94"/>
      <c r="AR800" s="94"/>
      <c r="AS800" s="94"/>
      <c r="AT800" s="94"/>
      <c r="AU800" s="94"/>
      <c r="AV800" s="182"/>
      <c r="AW800" s="182"/>
      <c r="AX800" s="182"/>
      <c r="AY800" s="94"/>
      <c r="AZ80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0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00" s="95"/>
      <c r="BC800" s="95"/>
      <c r="BD800" s="90" t="str">
        <f>IF(AND(Table1[[#This Row],[Residential]]=1,Table1[[#This Row],[Commercial]]=1),1,"")</f>
        <v/>
      </c>
      <c r="BE800" s="90" t="str">
        <f>CONCATENATE(IF(Table1[[#This Row],[Residential]]=1,"Residential, ",""),IF(Table1[[#This Row],[Commercial]]=1,"Commercial",""))</f>
        <v/>
      </c>
      <c r="BF800" s="94"/>
      <c r="BG800" s="94"/>
      <c r="BH800" s="94"/>
      <c r="BI800" s="94"/>
      <c r="BJ800" s="94"/>
      <c r="BK800" s="94"/>
      <c r="BL800" s="94"/>
      <c r="BM800" s="182"/>
      <c r="BN800" s="94"/>
      <c r="BO80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00" s="178"/>
      <c r="BQ800" s="120"/>
      <c r="BR800" s="132"/>
      <c r="BS800" s="120"/>
      <c r="BT800" s="175"/>
      <c r="BU800" s="175"/>
      <c r="BV800" s="175"/>
      <c r="BW800" s="121"/>
      <c r="BX800" s="121"/>
      <c r="BY800" s="121"/>
      <c r="BZ800" s="227"/>
      <c r="CA80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00" s="48">
        <f>COUNTIF(Table1[[#This Row],[Validity]:[Alignment with NCC (Yes=1,No=0)]],"N/A")</f>
        <v>0</v>
      </c>
      <c r="CC800" s="48">
        <f>IF(ISERROR(Table1[[#This Row],[Total Quality Score (out of 10)]]/(4-Table1[[#This Row],[N/A Count]])),0,Table1[[#This Row],[Total Quality Score (out of 10)]]/(4-Table1[[#This Row],[N/A Count]]))</f>
        <v>0</v>
      </c>
      <c r="CD800" s="106"/>
      <c r="CE800" s="106"/>
      <c r="CF800" s="172" t="str">
        <f>IF(SUM(Table1[[#This Row],[Multiple]:[Level (all)62]])&lt;1,IF(Table1[[#This Row],[General]]=1,1,""),"")</f>
        <v/>
      </c>
      <c r="CG800" s="172" t="str">
        <f>IF(SUM(Table1[[#This Row],[Multiple]:[Level (all)62]])&lt;1,IF(Table1[[#This Row],[Beginner]]=1,1,""),"")</f>
        <v/>
      </c>
      <c r="CH800" s="171" t="str">
        <f>IF(SUM(Table1[[#This Row],[Multiple]:[Level (all)62]])&lt;1,IF(Table1[[#This Row],[Intermediate]]=1,1,""),"")</f>
        <v/>
      </c>
      <c r="CI800" s="171" t="str">
        <f>IF(SUM(Table1[[#This Row],[Multiple]:[Level (all)62]])&lt;1,IF(Table1[[#This Row],[Advanced]]=1,1,""),"")</f>
        <v/>
      </c>
      <c r="CJ800" s="171" t="str">
        <f>IF(AND(SUM(Table1[[#This Row],[General]:[Advanced]])&lt;4,SUM(Table1[[#This Row],[General]:[Advanced]])&gt;1),1,"")</f>
        <v/>
      </c>
      <c r="CK800" s="171" t="str">
        <f>Table1[[#This Row],[Level (all)]]</f>
        <v/>
      </c>
      <c r="CL800" s="171" t="str">
        <f>IF(Table1[[#This Row],[Multiple audience]]&lt;&gt;1,IF(Table1[[#This Row],[General Audience]]=1,1,""),"")</f>
        <v/>
      </c>
      <c r="CM800" s="171" t="str">
        <f>IF(Table1[[#This Row],[Multiple audience]]&lt;&gt;1,IF(Table1[[#This Row],[Planners / Designers ]]=1,1,""),"")</f>
        <v/>
      </c>
      <c r="CN800" s="171" t="str">
        <f>IF(Table1[[#This Row],[Multiple audience]]&lt;&gt;1,IF(Table1[[#This Row],[Regulatory Assessors]]=1,1,""),"")</f>
        <v/>
      </c>
      <c r="CO800" s="171" t="str">
        <f>IF(Table1[[#This Row],[Multiple audience]]&lt;&gt;1,IF(Table1[[#This Row],[Builders / Management]]=1,1,""),"")</f>
        <v/>
      </c>
      <c r="CP800" s="171" t="str">
        <f>IF(Table1[[#This Row],[Multiple audience]]&lt;&gt;1,IF(Table1[[#This Row],[Energy / Sus Assessors]]=1,1,""),"")</f>
        <v/>
      </c>
      <c r="CQ800" s="171" t="str">
        <f>IF(Table1[[#This Row],[Multiple audience]]&lt;&gt;1,IF(Table1[[#This Row],[Semi-skilled]]=1,1,""),"")</f>
        <v/>
      </c>
      <c r="CR800" s="171" t="str">
        <f>IF(Table1[[#This Row],[Multiple audience]]&lt;&gt;1,IF(Table1[[#This Row],[Trades]]=1,1,""),"")</f>
        <v/>
      </c>
      <c r="CS800" s="171" t="str">
        <f>IF(Table1[[#This Row],[Multiple audience]]&lt;&gt;1,IF(Table1[[#This Row],[Other]]=1,1,""),"")</f>
        <v/>
      </c>
      <c r="CT800" s="171" t="str">
        <f>IF(SUM(Table1[[#This Row],[General Audience]:[Other]])&gt;1,1,"")</f>
        <v/>
      </c>
      <c r="CU800" s="171" t="str">
        <f>IF(Table1[[#This Row],[Various  ]]&lt;&gt;1,IF(Table1[[#This Row],[Calculator / Software]]=1,1,""),"")</f>
        <v/>
      </c>
      <c r="CV800" s="171" t="str">
        <f>IF(Table1[[#This Row],[Various  ]]&lt;&gt;1,IF(Table1[[#This Row],[Information  ]]=1,1,""),"")</f>
        <v/>
      </c>
      <c r="CW800" s="171" t="str">
        <f>IF(Table1[[#This Row],[Various  ]]&lt;&gt;1,IF(Table1[[#This Row],[Interactive Tool]]=1,1,""),"")</f>
        <v/>
      </c>
      <c r="CX800" s="171" t="str">
        <f>IF(Table1[[#This Row],[Various  ]]&lt;&gt;1,IF(Table1[[#This Row],[Technical Specifications]]=1,1,""),"")</f>
        <v/>
      </c>
      <c r="CY800" s="171" t="str">
        <f>IF(Table1[[#This Row],[Various  ]]&lt;&gt;1,IF(Table1[[#This Row],[Training Resources]]=1,1,""),"")</f>
        <v/>
      </c>
      <c r="CZ800" s="171" t="str">
        <f>IF(Table1[[#This Row],[Various  ]]&lt;&gt;1,IF(Table1[[#This Row],[Toolbox]]=1,1,""),"")</f>
        <v/>
      </c>
      <c r="DA800" s="169" t="str">
        <f>IF(Table1[[#This Row],[Various  ]]&lt;&gt;1,IF(Table1[[#This Row],[Video]]=1,1,""),"")</f>
        <v/>
      </c>
      <c r="DB800" s="169" t="str">
        <f>IF(Table1[[#This Row],[Various  ]]&lt;&gt;1,IF(Table1[[#This Row],[Case study]]=1,1,""),"")</f>
        <v/>
      </c>
      <c r="DC800" s="169" t="str">
        <f>IF(Table1[[#This Row],[Various  ]]&lt;&gt;1,IF(Table1[[#This Row],[Other   ]]=1,1,""),"")</f>
        <v/>
      </c>
      <c r="DD800" s="169" t="str">
        <f>IF(Table1[[#This Row],[Various  ]]&lt;&gt;1,IF(Table1[[#This Row],[Standards]]=1,1,""),"")</f>
        <v/>
      </c>
      <c r="DE800" s="169" t="str">
        <f>IF(Table1[[#This Row],[Various]]=1,1,IF(SUM(Table1[[#This Row],[Calculator / Software]:[Standards]])&gt;1,1,""))</f>
        <v/>
      </c>
      <c r="DF800" s="169" t="str">
        <f>IF(Table1[[#This Row],[Multiple NCC links]]&lt;&gt;1,IF(Table1[[#This Row],[Design]]=1,1,""),"")</f>
        <v/>
      </c>
      <c r="DG800" s="169" t="str">
        <f>IF(Table1[[#This Row],[Multiple NCC links]]&lt;&gt;1,IF(Table1[[#This Row],[Assessment / Verification]]=1,1,""),"")</f>
        <v/>
      </c>
      <c r="DH800" s="169" t="str">
        <f>IF(Table1[[#This Row],[Multiple NCC links]]&lt;&gt;1,IF(Table1[[#This Row],[Climate Specific ]]=1,1,""),"")</f>
        <v/>
      </c>
      <c r="DI800" s="169" t="str">
        <f>IF(Table1[[#This Row],[Multiple NCC links]]&lt;&gt;1,IF(Table1[[#This Row],[Alterations / Additions]]=1,1,""),"")</f>
        <v/>
      </c>
      <c r="DJ800" s="169" t="str">
        <f>IF(Table1[[#This Row],[Multiple NCC links]]&lt;&gt;1,IF(Table1[[#This Row],[Glazing]]=1,1,""),"")</f>
        <v/>
      </c>
      <c r="DK800" s="169" t="str">
        <f>IF(Table1[[#This Row],[Multiple NCC links]]&lt;&gt;1,IF(Table1[[#This Row],[Building Fabric / Thermal / Sealing]]=1,1,""),"")</f>
        <v/>
      </c>
      <c r="DL800" s="169" t="str">
        <f>IF(Table1[[#This Row],[Multiple NCC links]]&lt;&gt;1,IF(Table1[[#This Row],[Lighting]]=1,1,""),"")</f>
        <v/>
      </c>
      <c r="DM800" s="169" t="str">
        <f>IF(Table1[[#This Row],[Multiple NCC links]]&lt;&gt;1,IF(Table1[[#This Row],[HVAC]]=1,1,""),"")</f>
        <v/>
      </c>
      <c r="DN800" s="169" t="str">
        <f>IF(Table1[[#This Row],[Multiple NCC links]]&lt;&gt;1,IF(Table1[[#This Row],[Services]]=1,1,""),"")</f>
        <v/>
      </c>
      <c r="DO800" s="169" t="str">
        <f>IF(Table1[[#This Row],[Multiple NCC links]]&lt;&gt;1,IF(Table1[[#This Row],[Maintenance &amp; Monitoring]]=1,1,""),"")</f>
        <v/>
      </c>
      <c r="DP800" s="169" t="str">
        <f>IF(Table1[[#This Row],[Multiple NCC links]]&lt;&gt;1,IF(Table1[[#This Row],[Hand over / Operations]]=1,1,""),"")</f>
        <v/>
      </c>
      <c r="DQ800" s="169" t="str">
        <f>IF(Table1[[#This Row],[Multiple NCC links]]&lt;&gt;1,IF(Table1[[#This Row],[As built assessment]]=1,1,""),"")</f>
        <v/>
      </c>
      <c r="DR800" s="169" t="str">
        <f>IF(Table1[[#This Row],[Multiple NCC links]]&lt;&gt;1,IF(Table1[[#This Row],[Beyond compliance]]=1,1,""),"")</f>
        <v/>
      </c>
      <c r="DS800" s="169" t="str">
        <f>IF(SUM(Table1[[#This Row],[Design]:[Beyond compliance]])&gt;1,1,"")</f>
        <v/>
      </c>
      <c r="DT800" s="169" t="str">
        <f>IF(Table1[[#This Row],[Both Residential &amp; Commercial4]]&lt;&gt;1,IF(Table1[[#This Row],[Residential]]=1,1,""),"")</f>
        <v/>
      </c>
      <c r="DU800" s="169" t="str">
        <f>IF(Table1[[#This Row],[Both Residential &amp; Commercial4]]&lt;&gt;1,IF(Table1[[#This Row],[Commercial]]=1,1,""),"")</f>
        <v/>
      </c>
      <c r="DV800" s="169" t="str">
        <f>Table1[[#This Row],[Residential &amp; Commercial]]</f>
        <v/>
      </c>
      <c r="DW800" s="169"/>
    </row>
    <row r="801" spans="1:127" s="49" customFormat="1" ht="20.25" thickTop="1" thickBot="1" x14ac:dyDescent="0.35">
      <c r="A801" s="97"/>
      <c r="B801" s="97"/>
      <c r="C801" s="88"/>
      <c r="D801" s="88"/>
      <c r="E801" s="176"/>
      <c r="F801" s="176"/>
      <c r="G801" s="176"/>
      <c r="H801" s="176"/>
      <c r="I801" s="90" t="str">
        <f>IF(AND(Table1[[#This Row],[General]]=1,Table1[[#This Row],[Beginner]]=1,Table1[[#This Row],[Intermediate]]=1,Table1[[#This Row],[Advanced]]=1),1,"")</f>
        <v/>
      </c>
      <c r="J801" s="90" t="str">
        <f>CONCATENATE(IF(Table1[[#This Row],[General]]=1,"General, ",""), IF(Table1[[#This Row],[Beginner]]=1,"Beginner, ",""),IF(Table1[[#This Row],[Intermediate]]=1,"Intermediate, ",""), IF(Table1[[#This Row],[Advanced]]=1,"Advanced",""))</f>
        <v/>
      </c>
      <c r="K801" s="91"/>
      <c r="L801" s="179"/>
      <c r="M801" s="91"/>
      <c r="N801" s="91"/>
      <c r="O801" s="159"/>
      <c r="P801" s="91"/>
      <c r="Q801" s="91"/>
      <c r="R801" s="91"/>
      <c r="S80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01" s="102"/>
      <c r="U801" s="102"/>
      <c r="V801" s="240"/>
      <c r="W801" s="240"/>
      <c r="X801" s="102"/>
      <c r="Y801" s="102"/>
      <c r="Z801" s="102"/>
      <c r="AA801" s="102"/>
      <c r="AB801" s="102"/>
      <c r="AC801" s="102"/>
      <c r="AD801" s="102"/>
      <c r="AE801" s="102"/>
      <c r="AF801" s="102"/>
      <c r="AG80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01" s="103"/>
      <c r="AI801" s="103"/>
      <c r="AJ801" s="103"/>
      <c r="AK801" s="74" t="str">
        <f>CONCATENATE(IF(Table1[[#This Row],[Digital]]=1,"Digital, ",""),IF(Table1[[#This Row],[Face to Face]]=1,"Face to face, ",""),IF(Table1[[#This Row],[Blended]]=1,"Blended",""))</f>
        <v/>
      </c>
      <c r="AL801" s="99"/>
      <c r="AM801" s="104"/>
      <c r="AN801" s="130"/>
      <c r="AO801" s="94"/>
      <c r="AP801" s="182"/>
      <c r="AQ801" s="94"/>
      <c r="AR801" s="94"/>
      <c r="AS801" s="94"/>
      <c r="AT801" s="94"/>
      <c r="AU801" s="94"/>
      <c r="AV801" s="182"/>
      <c r="AW801" s="182"/>
      <c r="AX801" s="182"/>
      <c r="AY801" s="94"/>
      <c r="AZ80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0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01" s="95"/>
      <c r="BC801" s="95"/>
      <c r="BD801" s="90" t="str">
        <f>IF(AND(Table1[[#This Row],[Residential]]=1,Table1[[#This Row],[Commercial]]=1),1,"")</f>
        <v/>
      </c>
      <c r="BE801" s="90" t="str">
        <f>CONCATENATE(IF(Table1[[#This Row],[Residential]]=1,"Residential, ",""),IF(Table1[[#This Row],[Commercial]]=1,"Commercial",""))</f>
        <v/>
      </c>
      <c r="BF801" s="94"/>
      <c r="BG801" s="94"/>
      <c r="BH801" s="94"/>
      <c r="BI801" s="94"/>
      <c r="BJ801" s="94"/>
      <c r="BK801" s="94"/>
      <c r="BL801" s="94"/>
      <c r="BM801" s="182"/>
      <c r="BN801" s="94"/>
      <c r="BO80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01" s="178"/>
      <c r="BQ801" s="120"/>
      <c r="BR801" s="132"/>
      <c r="BS801" s="120"/>
      <c r="BT801" s="175"/>
      <c r="BU801" s="175"/>
      <c r="BV801" s="175"/>
      <c r="BW801" s="121"/>
      <c r="BX801" s="121"/>
      <c r="BY801" s="121"/>
      <c r="BZ801" s="227"/>
      <c r="CA80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01" s="48">
        <f>COUNTIF(Table1[[#This Row],[Validity]:[Alignment with NCC (Yes=1,No=0)]],"N/A")</f>
        <v>0</v>
      </c>
      <c r="CC801" s="48">
        <f>IF(ISERROR(Table1[[#This Row],[Total Quality Score (out of 10)]]/(4-Table1[[#This Row],[N/A Count]])),0,Table1[[#This Row],[Total Quality Score (out of 10)]]/(4-Table1[[#This Row],[N/A Count]]))</f>
        <v>0</v>
      </c>
      <c r="CD801" s="106"/>
      <c r="CE801" s="106"/>
      <c r="CF801" s="172" t="str">
        <f>IF(SUM(Table1[[#This Row],[Multiple]:[Level (all)62]])&lt;1,IF(Table1[[#This Row],[General]]=1,1,""),"")</f>
        <v/>
      </c>
      <c r="CG801" s="172" t="str">
        <f>IF(SUM(Table1[[#This Row],[Multiple]:[Level (all)62]])&lt;1,IF(Table1[[#This Row],[Beginner]]=1,1,""),"")</f>
        <v/>
      </c>
      <c r="CH801" s="171" t="str">
        <f>IF(SUM(Table1[[#This Row],[Multiple]:[Level (all)62]])&lt;1,IF(Table1[[#This Row],[Intermediate]]=1,1,""),"")</f>
        <v/>
      </c>
      <c r="CI801" s="171" t="str">
        <f>IF(SUM(Table1[[#This Row],[Multiple]:[Level (all)62]])&lt;1,IF(Table1[[#This Row],[Advanced]]=1,1,""),"")</f>
        <v/>
      </c>
      <c r="CJ801" s="171" t="str">
        <f>IF(AND(SUM(Table1[[#This Row],[General]:[Advanced]])&lt;4,SUM(Table1[[#This Row],[General]:[Advanced]])&gt;1),1,"")</f>
        <v/>
      </c>
      <c r="CK801" s="171" t="str">
        <f>Table1[[#This Row],[Level (all)]]</f>
        <v/>
      </c>
      <c r="CL801" s="171" t="str">
        <f>IF(Table1[[#This Row],[Multiple audience]]&lt;&gt;1,IF(Table1[[#This Row],[General Audience]]=1,1,""),"")</f>
        <v/>
      </c>
      <c r="CM801" s="171" t="str">
        <f>IF(Table1[[#This Row],[Multiple audience]]&lt;&gt;1,IF(Table1[[#This Row],[Planners / Designers ]]=1,1,""),"")</f>
        <v/>
      </c>
      <c r="CN801" s="171" t="str">
        <f>IF(Table1[[#This Row],[Multiple audience]]&lt;&gt;1,IF(Table1[[#This Row],[Regulatory Assessors]]=1,1,""),"")</f>
        <v/>
      </c>
      <c r="CO801" s="171" t="str">
        <f>IF(Table1[[#This Row],[Multiple audience]]&lt;&gt;1,IF(Table1[[#This Row],[Builders / Management]]=1,1,""),"")</f>
        <v/>
      </c>
      <c r="CP801" s="171" t="str">
        <f>IF(Table1[[#This Row],[Multiple audience]]&lt;&gt;1,IF(Table1[[#This Row],[Energy / Sus Assessors]]=1,1,""),"")</f>
        <v/>
      </c>
      <c r="CQ801" s="171" t="str">
        <f>IF(Table1[[#This Row],[Multiple audience]]&lt;&gt;1,IF(Table1[[#This Row],[Semi-skilled]]=1,1,""),"")</f>
        <v/>
      </c>
      <c r="CR801" s="171" t="str">
        <f>IF(Table1[[#This Row],[Multiple audience]]&lt;&gt;1,IF(Table1[[#This Row],[Trades]]=1,1,""),"")</f>
        <v/>
      </c>
      <c r="CS801" s="171" t="str">
        <f>IF(Table1[[#This Row],[Multiple audience]]&lt;&gt;1,IF(Table1[[#This Row],[Other]]=1,1,""),"")</f>
        <v/>
      </c>
      <c r="CT801" s="171" t="str">
        <f>IF(SUM(Table1[[#This Row],[General Audience]:[Other]])&gt;1,1,"")</f>
        <v/>
      </c>
      <c r="CU801" s="171" t="str">
        <f>IF(Table1[[#This Row],[Various  ]]&lt;&gt;1,IF(Table1[[#This Row],[Calculator / Software]]=1,1,""),"")</f>
        <v/>
      </c>
      <c r="CV801" s="171" t="str">
        <f>IF(Table1[[#This Row],[Various  ]]&lt;&gt;1,IF(Table1[[#This Row],[Information  ]]=1,1,""),"")</f>
        <v/>
      </c>
      <c r="CW801" s="171" t="str">
        <f>IF(Table1[[#This Row],[Various  ]]&lt;&gt;1,IF(Table1[[#This Row],[Interactive Tool]]=1,1,""),"")</f>
        <v/>
      </c>
      <c r="CX801" s="171" t="str">
        <f>IF(Table1[[#This Row],[Various  ]]&lt;&gt;1,IF(Table1[[#This Row],[Technical Specifications]]=1,1,""),"")</f>
        <v/>
      </c>
      <c r="CY801" s="171" t="str">
        <f>IF(Table1[[#This Row],[Various  ]]&lt;&gt;1,IF(Table1[[#This Row],[Training Resources]]=1,1,""),"")</f>
        <v/>
      </c>
      <c r="CZ801" s="171" t="str">
        <f>IF(Table1[[#This Row],[Various  ]]&lt;&gt;1,IF(Table1[[#This Row],[Toolbox]]=1,1,""),"")</f>
        <v/>
      </c>
      <c r="DA801" s="169" t="str">
        <f>IF(Table1[[#This Row],[Various  ]]&lt;&gt;1,IF(Table1[[#This Row],[Video]]=1,1,""),"")</f>
        <v/>
      </c>
      <c r="DB801" s="169" t="str">
        <f>IF(Table1[[#This Row],[Various  ]]&lt;&gt;1,IF(Table1[[#This Row],[Case study]]=1,1,""),"")</f>
        <v/>
      </c>
      <c r="DC801" s="169" t="str">
        <f>IF(Table1[[#This Row],[Various  ]]&lt;&gt;1,IF(Table1[[#This Row],[Other   ]]=1,1,""),"")</f>
        <v/>
      </c>
      <c r="DD801" s="169" t="str">
        <f>IF(Table1[[#This Row],[Various  ]]&lt;&gt;1,IF(Table1[[#This Row],[Standards]]=1,1,""),"")</f>
        <v/>
      </c>
      <c r="DE801" s="169" t="str">
        <f>IF(Table1[[#This Row],[Various]]=1,1,IF(SUM(Table1[[#This Row],[Calculator / Software]:[Standards]])&gt;1,1,""))</f>
        <v/>
      </c>
      <c r="DF801" s="169" t="str">
        <f>IF(Table1[[#This Row],[Multiple NCC links]]&lt;&gt;1,IF(Table1[[#This Row],[Design]]=1,1,""),"")</f>
        <v/>
      </c>
      <c r="DG801" s="169" t="str">
        <f>IF(Table1[[#This Row],[Multiple NCC links]]&lt;&gt;1,IF(Table1[[#This Row],[Assessment / Verification]]=1,1,""),"")</f>
        <v/>
      </c>
      <c r="DH801" s="169" t="str">
        <f>IF(Table1[[#This Row],[Multiple NCC links]]&lt;&gt;1,IF(Table1[[#This Row],[Climate Specific ]]=1,1,""),"")</f>
        <v/>
      </c>
      <c r="DI801" s="169" t="str">
        <f>IF(Table1[[#This Row],[Multiple NCC links]]&lt;&gt;1,IF(Table1[[#This Row],[Alterations / Additions]]=1,1,""),"")</f>
        <v/>
      </c>
      <c r="DJ801" s="169" t="str">
        <f>IF(Table1[[#This Row],[Multiple NCC links]]&lt;&gt;1,IF(Table1[[#This Row],[Glazing]]=1,1,""),"")</f>
        <v/>
      </c>
      <c r="DK801" s="169" t="str">
        <f>IF(Table1[[#This Row],[Multiple NCC links]]&lt;&gt;1,IF(Table1[[#This Row],[Building Fabric / Thermal / Sealing]]=1,1,""),"")</f>
        <v/>
      </c>
      <c r="DL801" s="169" t="str">
        <f>IF(Table1[[#This Row],[Multiple NCC links]]&lt;&gt;1,IF(Table1[[#This Row],[Lighting]]=1,1,""),"")</f>
        <v/>
      </c>
      <c r="DM801" s="169" t="str">
        <f>IF(Table1[[#This Row],[Multiple NCC links]]&lt;&gt;1,IF(Table1[[#This Row],[HVAC]]=1,1,""),"")</f>
        <v/>
      </c>
      <c r="DN801" s="169" t="str">
        <f>IF(Table1[[#This Row],[Multiple NCC links]]&lt;&gt;1,IF(Table1[[#This Row],[Services]]=1,1,""),"")</f>
        <v/>
      </c>
      <c r="DO801" s="169" t="str">
        <f>IF(Table1[[#This Row],[Multiple NCC links]]&lt;&gt;1,IF(Table1[[#This Row],[Maintenance &amp; Monitoring]]=1,1,""),"")</f>
        <v/>
      </c>
      <c r="DP801" s="169" t="str">
        <f>IF(Table1[[#This Row],[Multiple NCC links]]&lt;&gt;1,IF(Table1[[#This Row],[Hand over / Operations]]=1,1,""),"")</f>
        <v/>
      </c>
      <c r="DQ801" s="169" t="str">
        <f>IF(Table1[[#This Row],[Multiple NCC links]]&lt;&gt;1,IF(Table1[[#This Row],[As built assessment]]=1,1,""),"")</f>
        <v/>
      </c>
      <c r="DR801" s="169" t="str">
        <f>IF(Table1[[#This Row],[Multiple NCC links]]&lt;&gt;1,IF(Table1[[#This Row],[Beyond compliance]]=1,1,""),"")</f>
        <v/>
      </c>
      <c r="DS801" s="169" t="str">
        <f>IF(SUM(Table1[[#This Row],[Design]:[Beyond compliance]])&gt;1,1,"")</f>
        <v/>
      </c>
      <c r="DT801" s="169" t="str">
        <f>IF(Table1[[#This Row],[Both Residential &amp; Commercial4]]&lt;&gt;1,IF(Table1[[#This Row],[Residential]]=1,1,""),"")</f>
        <v/>
      </c>
      <c r="DU801" s="169" t="str">
        <f>IF(Table1[[#This Row],[Both Residential &amp; Commercial4]]&lt;&gt;1,IF(Table1[[#This Row],[Commercial]]=1,1,""),"")</f>
        <v/>
      </c>
      <c r="DV801" s="169" t="str">
        <f>Table1[[#This Row],[Residential &amp; Commercial]]</f>
        <v/>
      </c>
      <c r="DW801" s="169"/>
    </row>
    <row r="802" spans="1:127" s="49" customFormat="1" ht="20.25" thickTop="1" thickBot="1" x14ac:dyDescent="0.35">
      <c r="A802" s="97"/>
      <c r="B802" s="97"/>
      <c r="C802" s="88"/>
      <c r="D802" s="88"/>
      <c r="E802" s="176"/>
      <c r="F802" s="176"/>
      <c r="G802" s="176"/>
      <c r="H802" s="176"/>
      <c r="I802" s="90" t="str">
        <f>IF(AND(Table1[[#This Row],[General]]=1,Table1[[#This Row],[Beginner]]=1,Table1[[#This Row],[Intermediate]]=1,Table1[[#This Row],[Advanced]]=1),1,"")</f>
        <v/>
      </c>
      <c r="J802" s="90" t="str">
        <f>CONCATENATE(IF(Table1[[#This Row],[General]]=1,"General, ",""), IF(Table1[[#This Row],[Beginner]]=1,"Beginner, ",""),IF(Table1[[#This Row],[Intermediate]]=1,"Intermediate, ",""), IF(Table1[[#This Row],[Advanced]]=1,"Advanced",""))</f>
        <v/>
      </c>
      <c r="K802" s="91"/>
      <c r="L802" s="179"/>
      <c r="M802" s="91"/>
      <c r="N802" s="91"/>
      <c r="O802" s="159"/>
      <c r="P802" s="91"/>
      <c r="Q802" s="91"/>
      <c r="R802" s="91"/>
      <c r="S80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02" s="102"/>
      <c r="U802" s="102"/>
      <c r="V802" s="240"/>
      <c r="W802" s="240"/>
      <c r="X802" s="102"/>
      <c r="Y802" s="102"/>
      <c r="Z802" s="102"/>
      <c r="AA802" s="102"/>
      <c r="AB802" s="102"/>
      <c r="AC802" s="102"/>
      <c r="AD802" s="102"/>
      <c r="AE802" s="102"/>
      <c r="AF802" s="102"/>
      <c r="AG80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02" s="103"/>
      <c r="AI802" s="103"/>
      <c r="AJ802" s="103"/>
      <c r="AK802" s="74" t="str">
        <f>CONCATENATE(IF(Table1[[#This Row],[Digital]]=1,"Digital, ",""),IF(Table1[[#This Row],[Face to Face]]=1,"Face to face, ",""),IF(Table1[[#This Row],[Blended]]=1,"Blended",""))</f>
        <v/>
      </c>
      <c r="AL802" s="99"/>
      <c r="AM802" s="104"/>
      <c r="AN802" s="130"/>
      <c r="AO802" s="94"/>
      <c r="AP802" s="182"/>
      <c r="AQ802" s="94"/>
      <c r="AR802" s="94"/>
      <c r="AS802" s="94"/>
      <c r="AT802" s="94"/>
      <c r="AU802" s="94"/>
      <c r="AV802" s="182"/>
      <c r="AW802" s="182"/>
      <c r="AX802" s="182"/>
      <c r="AY802" s="94"/>
      <c r="AZ80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0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02" s="95"/>
      <c r="BC802" s="95"/>
      <c r="BD802" s="90" t="str">
        <f>IF(AND(Table1[[#This Row],[Residential]]=1,Table1[[#This Row],[Commercial]]=1),1,"")</f>
        <v/>
      </c>
      <c r="BE802" s="90" t="str">
        <f>CONCATENATE(IF(Table1[[#This Row],[Residential]]=1,"Residential, ",""),IF(Table1[[#This Row],[Commercial]]=1,"Commercial",""))</f>
        <v/>
      </c>
      <c r="BF802" s="94"/>
      <c r="BG802" s="94"/>
      <c r="BH802" s="94"/>
      <c r="BI802" s="94"/>
      <c r="BJ802" s="94"/>
      <c r="BK802" s="94"/>
      <c r="BL802" s="94"/>
      <c r="BM802" s="182"/>
      <c r="BN802" s="94"/>
      <c r="BO80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02" s="178"/>
      <c r="BQ802" s="120"/>
      <c r="BR802" s="132"/>
      <c r="BS802" s="120"/>
      <c r="BT802" s="175"/>
      <c r="BU802" s="175"/>
      <c r="BV802" s="175"/>
      <c r="BW802" s="121"/>
      <c r="BX802" s="121"/>
      <c r="BY802" s="121"/>
      <c r="BZ802" s="227"/>
      <c r="CA80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02" s="48">
        <f>COUNTIF(Table1[[#This Row],[Validity]:[Alignment with NCC (Yes=1,No=0)]],"N/A")</f>
        <v>0</v>
      </c>
      <c r="CC802" s="48">
        <f>IF(ISERROR(Table1[[#This Row],[Total Quality Score (out of 10)]]/(4-Table1[[#This Row],[N/A Count]])),0,Table1[[#This Row],[Total Quality Score (out of 10)]]/(4-Table1[[#This Row],[N/A Count]]))</f>
        <v>0</v>
      </c>
      <c r="CD802" s="106"/>
      <c r="CE802" s="106"/>
      <c r="CF802" s="172" t="str">
        <f>IF(SUM(Table1[[#This Row],[Multiple]:[Level (all)62]])&lt;1,IF(Table1[[#This Row],[General]]=1,1,""),"")</f>
        <v/>
      </c>
      <c r="CG802" s="172" t="str">
        <f>IF(SUM(Table1[[#This Row],[Multiple]:[Level (all)62]])&lt;1,IF(Table1[[#This Row],[Beginner]]=1,1,""),"")</f>
        <v/>
      </c>
      <c r="CH802" s="171" t="str">
        <f>IF(SUM(Table1[[#This Row],[Multiple]:[Level (all)62]])&lt;1,IF(Table1[[#This Row],[Intermediate]]=1,1,""),"")</f>
        <v/>
      </c>
      <c r="CI802" s="171" t="str">
        <f>IF(SUM(Table1[[#This Row],[Multiple]:[Level (all)62]])&lt;1,IF(Table1[[#This Row],[Advanced]]=1,1,""),"")</f>
        <v/>
      </c>
      <c r="CJ802" s="171" t="str">
        <f>IF(AND(SUM(Table1[[#This Row],[General]:[Advanced]])&lt;4,SUM(Table1[[#This Row],[General]:[Advanced]])&gt;1),1,"")</f>
        <v/>
      </c>
      <c r="CK802" s="171" t="str">
        <f>Table1[[#This Row],[Level (all)]]</f>
        <v/>
      </c>
      <c r="CL802" s="171" t="str">
        <f>IF(Table1[[#This Row],[Multiple audience]]&lt;&gt;1,IF(Table1[[#This Row],[General Audience]]=1,1,""),"")</f>
        <v/>
      </c>
      <c r="CM802" s="171" t="str">
        <f>IF(Table1[[#This Row],[Multiple audience]]&lt;&gt;1,IF(Table1[[#This Row],[Planners / Designers ]]=1,1,""),"")</f>
        <v/>
      </c>
      <c r="CN802" s="171" t="str">
        <f>IF(Table1[[#This Row],[Multiple audience]]&lt;&gt;1,IF(Table1[[#This Row],[Regulatory Assessors]]=1,1,""),"")</f>
        <v/>
      </c>
      <c r="CO802" s="171" t="str">
        <f>IF(Table1[[#This Row],[Multiple audience]]&lt;&gt;1,IF(Table1[[#This Row],[Builders / Management]]=1,1,""),"")</f>
        <v/>
      </c>
      <c r="CP802" s="171" t="str">
        <f>IF(Table1[[#This Row],[Multiple audience]]&lt;&gt;1,IF(Table1[[#This Row],[Energy / Sus Assessors]]=1,1,""),"")</f>
        <v/>
      </c>
      <c r="CQ802" s="171" t="str">
        <f>IF(Table1[[#This Row],[Multiple audience]]&lt;&gt;1,IF(Table1[[#This Row],[Semi-skilled]]=1,1,""),"")</f>
        <v/>
      </c>
      <c r="CR802" s="171" t="str">
        <f>IF(Table1[[#This Row],[Multiple audience]]&lt;&gt;1,IF(Table1[[#This Row],[Trades]]=1,1,""),"")</f>
        <v/>
      </c>
      <c r="CS802" s="171" t="str">
        <f>IF(Table1[[#This Row],[Multiple audience]]&lt;&gt;1,IF(Table1[[#This Row],[Other]]=1,1,""),"")</f>
        <v/>
      </c>
      <c r="CT802" s="171" t="str">
        <f>IF(SUM(Table1[[#This Row],[General Audience]:[Other]])&gt;1,1,"")</f>
        <v/>
      </c>
      <c r="CU802" s="171" t="str">
        <f>IF(Table1[[#This Row],[Various  ]]&lt;&gt;1,IF(Table1[[#This Row],[Calculator / Software]]=1,1,""),"")</f>
        <v/>
      </c>
      <c r="CV802" s="171" t="str">
        <f>IF(Table1[[#This Row],[Various  ]]&lt;&gt;1,IF(Table1[[#This Row],[Information  ]]=1,1,""),"")</f>
        <v/>
      </c>
      <c r="CW802" s="171" t="str">
        <f>IF(Table1[[#This Row],[Various  ]]&lt;&gt;1,IF(Table1[[#This Row],[Interactive Tool]]=1,1,""),"")</f>
        <v/>
      </c>
      <c r="CX802" s="171" t="str">
        <f>IF(Table1[[#This Row],[Various  ]]&lt;&gt;1,IF(Table1[[#This Row],[Technical Specifications]]=1,1,""),"")</f>
        <v/>
      </c>
      <c r="CY802" s="171" t="str">
        <f>IF(Table1[[#This Row],[Various  ]]&lt;&gt;1,IF(Table1[[#This Row],[Training Resources]]=1,1,""),"")</f>
        <v/>
      </c>
      <c r="CZ802" s="171" t="str">
        <f>IF(Table1[[#This Row],[Various  ]]&lt;&gt;1,IF(Table1[[#This Row],[Toolbox]]=1,1,""),"")</f>
        <v/>
      </c>
      <c r="DA802" s="169" t="str">
        <f>IF(Table1[[#This Row],[Various  ]]&lt;&gt;1,IF(Table1[[#This Row],[Video]]=1,1,""),"")</f>
        <v/>
      </c>
      <c r="DB802" s="169" t="str">
        <f>IF(Table1[[#This Row],[Various  ]]&lt;&gt;1,IF(Table1[[#This Row],[Case study]]=1,1,""),"")</f>
        <v/>
      </c>
      <c r="DC802" s="169" t="str">
        <f>IF(Table1[[#This Row],[Various  ]]&lt;&gt;1,IF(Table1[[#This Row],[Other   ]]=1,1,""),"")</f>
        <v/>
      </c>
      <c r="DD802" s="169" t="str">
        <f>IF(Table1[[#This Row],[Various  ]]&lt;&gt;1,IF(Table1[[#This Row],[Standards]]=1,1,""),"")</f>
        <v/>
      </c>
      <c r="DE802" s="169" t="str">
        <f>IF(Table1[[#This Row],[Various]]=1,1,IF(SUM(Table1[[#This Row],[Calculator / Software]:[Standards]])&gt;1,1,""))</f>
        <v/>
      </c>
      <c r="DF802" s="169" t="str">
        <f>IF(Table1[[#This Row],[Multiple NCC links]]&lt;&gt;1,IF(Table1[[#This Row],[Design]]=1,1,""),"")</f>
        <v/>
      </c>
      <c r="DG802" s="169" t="str">
        <f>IF(Table1[[#This Row],[Multiple NCC links]]&lt;&gt;1,IF(Table1[[#This Row],[Assessment / Verification]]=1,1,""),"")</f>
        <v/>
      </c>
      <c r="DH802" s="169" t="str">
        <f>IF(Table1[[#This Row],[Multiple NCC links]]&lt;&gt;1,IF(Table1[[#This Row],[Climate Specific ]]=1,1,""),"")</f>
        <v/>
      </c>
      <c r="DI802" s="169" t="str">
        <f>IF(Table1[[#This Row],[Multiple NCC links]]&lt;&gt;1,IF(Table1[[#This Row],[Alterations / Additions]]=1,1,""),"")</f>
        <v/>
      </c>
      <c r="DJ802" s="169" t="str">
        <f>IF(Table1[[#This Row],[Multiple NCC links]]&lt;&gt;1,IF(Table1[[#This Row],[Glazing]]=1,1,""),"")</f>
        <v/>
      </c>
      <c r="DK802" s="169" t="str">
        <f>IF(Table1[[#This Row],[Multiple NCC links]]&lt;&gt;1,IF(Table1[[#This Row],[Building Fabric / Thermal / Sealing]]=1,1,""),"")</f>
        <v/>
      </c>
      <c r="DL802" s="169" t="str">
        <f>IF(Table1[[#This Row],[Multiple NCC links]]&lt;&gt;1,IF(Table1[[#This Row],[Lighting]]=1,1,""),"")</f>
        <v/>
      </c>
      <c r="DM802" s="169" t="str">
        <f>IF(Table1[[#This Row],[Multiple NCC links]]&lt;&gt;1,IF(Table1[[#This Row],[HVAC]]=1,1,""),"")</f>
        <v/>
      </c>
      <c r="DN802" s="169" t="str">
        <f>IF(Table1[[#This Row],[Multiple NCC links]]&lt;&gt;1,IF(Table1[[#This Row],[Services]]=1,1,""),"")</f>
        <v/>
      </c>
      <c r="DO802" s="169" t="str">
        <f>IF(Table1[[#This Row],[Multiple NCC links]]&lt;&gt;1,IF(Table1[[#This Row],[Maintenance &amp; Monitoring]]=1,1,""),"")</f>
        <v/>
      </c>
      <c r="DP802" s="169" t="str">
        <f>IF(Table1[[#This Row],[Multiple NCC links]]&lt;&gt;1,IF(Table1[[#This Row],[Hand over / Operations]]=1,1,""),"")</f>
        <v/>
      </c>
      <c r="DQ802" s="169" t="str">
        <f>IF(Table1[[#This Row],[Multiple NCC links]]&lt;&gt;1,IF(Table1[[#This Row],[As built assessment]]=1,1,""),"")</f>
        <v/>
      </c>
      <c r="DR802" s="169" t="str">
        <f>IF(Table1[[#This Row],[Multiple NCC links]]&lt;&gt;1,IF(Table1[[#This Row],[Beyond compliance]]=1,1,""),"")</f>
        <v/>
      </c>
      <c r="DS802" s="169" t="str">
        <f>IF(SUM(Table1[[#This Row],[Design]:[Beyond compliance]])&gt;1,1,"")</f>
        <v/>
      </c>
      <c r="DT802" s="169" t="str">
        <f>IF(Table1[[#This Row],[Both Residential &amp; Commercial4]]&lt;&gt;1,IF(Table1[[#This Row],[Residential]]=1,1,""),"")</f>
        <v/>
      </c>
      <c r="DU802" s="169" t="str">
        <f>IF(Table1[[#This Row],[Both Residential &amp; Commercial4]]&lt;&gt;1,IF(Table1[[#This Row],[Commercial]]=1,1,""),"")</f>
        <v/>
      </c>
      <c r="DV802" s="169" t="str">
        <f>Table1[[#This Row],[Residential &amp; Commercial]]</f>
        <v/>
      </c>
      <c r="DW802" s="169"/>
    </row>
    <row r="803" spans="1:127" s="49" customFormat="1" ht="20.25" thickTop="1" thickBot="1" x14ac:dyDescent="0.35">
      <c r="A803" s="97"/>
      <c r="B803" s="97"/>
      <c r="C803" s="88"/>
      <c r="D803" s="88"/>
      <c r="E803" s="176"/>
      <c r="F803" s="176"/>
      <c r="G803" s="176"/>
      <c r="H803" s="176"/>
      <c r="I803" s="90" t="str">
        <f>IF(AND(Table1[[#This Row],[General]]=1,Table1[[#This Row],[Beginner]]=1,Table1[[#This Row],[Intermediate]]=1,Table1[[#This Row],[Advanced]]=1),1,"")</f>
        <v/>
      </c>
      <c r="J803" s="90" t="str">
        <f>CONCATENATE(IF(Table1[[#This Row],[General]]=1,"General, ",""), IF(Table1[[#This Row],[Beginner]]=1,"Beginner, ",""),IF(Table1[[#This Row],[Intermediate]]=1,"Intermediate, ",""), IF(Table1[[#This Row],[Advanced]]=1,"Advanced",""))</f>
        <v/>
      </c>
      <c r="K803" s="91"/>
      <c r="L803" s="179"/>
      <c r="M803" s="91"/>
      <c r="N803" s="91"/>
      <c r="O803" s="159"/>
      <c r="P803" s="91"/>
      <c r="Q803" s="91"/>
      <c r="R803" s="91"/>
      <c r="S80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03" s="102"/>
      <c r="U803" s="102"/>
      <c r="V803" s="240"/>
      <c r="W803" s="240"/>
      <c r="X803" s="102"/>
      <c r="Y803" s="102"/>
      <c r="Z803" s="102"/>
      <c r="AA803" s="102"/>
      <c r="AB803" s="102"/>
      <c r="AC803" s="102"/>
      <c r="AD803" s="102"/>
      <c r="AE803" s="102"/>
      <c r="AF803" s="102"/>
      <c r="AG80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03" s="103"/>
      <c r="AI803" s="103"/>
      <c r="AJ803" s="103"/>
      <c r="AK803" s="74" t="str">
        <f>CONCATENATE(IF(Table1[[#This Row],[Digital]]=1,"Digital, ",""),IF(Table1[[#This Row],[Face to Face]]=1,"Face to face, ",""),IF(Table1[[#This Row],[Blended]]=1,"Blended",""))</f>
        <v/>
      </c>
      <c r="AL803" s="99"/>
      <c r="AM803" s="104"/>
      <c r="AN803" s="130"/>
      <c r="AO803" s="94"/>
      <c r="AP803" s="182"/>
      <c r="AQ803" s="94"/>
      <c r="AR803" s="94"/>
      <c r="AS803" s="94"/>
      <c r="AT803" s="94"/>
      <c r="AU803" s="94"/>
      <c r="AV803" s="182"/>
      <c r="AW803" s="182"/>
      <c r="AX803" s="182"/>
      <c r="AY803" s="94"/>
      <c r="AZ80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0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03" s="95"/>
      <c r="BC803" s="95"/>
      <c r="BD803" s="90" t="str">
        <f>IF(AND(Table1[[#This Row],[Residential]]=1,Table1[[#This Row],[Commercial]]=1),1,"")</f>
        <v/>
      </c>
      <c r="BE803" s="90" t="str">
        <f>CONCATENATE(IF(Table1[[#This Row],[Residential]]=1,"Residential, ",""),IF(Table1[[#This Row],[Commercial]]=1,"Commercial",""))</f>
        <v/>
      </c>
      <c r="BF803" s="94"/>
      <c r="BG803" s="94"/>
      <c r="BH803" s="94"/>
      <c r="BI803" s="94"/>
      <c r="BJ803" s="94"/>
      <c r="BK803" s="94"/>
      <c r="BL803" s="94"/>
      <c r="BM803" s="182"/>
      <c r="BN803" s="94"/>
      <c r="BO80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03" s="178"/>
      <c r="BQ803" s="120"/>
      <c r="BR803" s="132"/>
      <c r="BS803" s="120"/>
      <c r="BT803" s="175"/>
      <c r="BU803" s="175"/>
      <c r="BV803" s="175"/>
      <c r="BW803" s="121"/>
      <c r="BX803" s="121"/>
      <c r="BY803" s="121"/>
      <c r="BZ803" s="227"/>
      <c r="CA80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03" s="48">
        <f>COUNTIF(Table1[[#This Row],[Validity]:[Alignment with NCC (Yes=1,No=0)]],"N/A")</f>
        <v>0</v>
      </c>
      <c r="CC803" s="48">
        <f>IF(ISERROR(Table1[[#This Row],[Total Quality Score (out of 10)]]/(4-Table1[[#This Row],[N/A Count]])),0,Table1[[#This Row],[Total Quality Score (out of 10)]]/(4-Table1[[#This Row],[N/A Count]]))</f>
        <v>0</v>
      </c>
      <c r="CD803" s="106"/>
      <c r="CE803" s="106"/>
      <c r="CF803" s="172" t="str">
        <f>IF(SUM(Table1[[#This Row],[Multiple]:[Level (all)62]])&lt;1,IF(Table1[[#This Row],[General]]=1,1,""),"")</f>
        <v/>
      </c>
      <c r="CG803" s="172" t="str">
        <f>IF(SUM(Table1[[#This Row],[Multiple]:[Level (all)62]])&lt;1,IF(Table1[[#This Row],[Beginner]]=1,1,""),"")</f>
        <v/>
      </c>
      <c r="CH803" s="171" t="str">
        <f>IF(SUM(Table1[[#This Row],[Multiple]:[Level (all)62]])&lt;1,IF(Table1[[#This Row],[Intermediate]]=1,1,""),"")</f>
        <v/>
      </c>
      <c r="CI803" s="171" t="str">
        <f>IF(SUM(Table1[[#This Row],[Multiple]:[Level (all)62]])&lt;1,IF(Table1[[#This Row],[Advanced]]=1,1,""),"")</f>
        <v/>
      </c>
      <c r="CJ803" s="171" t="str">
        <f>IF(AND(SUM(Table1[[#This Row],[General]:[Advanced]])&lt;4,SUM(Table1[[#This Row],[General]:[Advanced]])&gt;1),1,"")</f>
        <v/>
      </c>
      <c r="CK803" s="171" t="str">
        <f>Table1[[#This Row],[Level (all)]]</f>
        <v/>
      </c>
      <c r="CL803" s="171" t="str">
        <f>IF(Table1[[#This Row],[Multiple audience]]&lt;&gt;1,IF(Table1[[#This Row],[General Audience]]=1,1,""),"")</f>
        <v/>
      </c>
      <c r="CM803" s="171" t="str">
        <f>IF(Table1[[#This Row],[Multiple audience]]&lt;&gt;1,IF(Table1[[#This Row],[Planners / Designers ]]=1,1,""),"")</f>
        <v/>
      </c>
      <c r="CN803" s="171" t="str">
        <f>IF(Table1[[#This Row],[Multiple audience]]&lt;&gt;1,IF(Table1[[#This Row],[Regulatory Assessors]]=1,1,""),"")</f>
        <v/>
      </c>
      <c r="CO803" s="171" t="str">
        <f>IF(Table1[[#This Row],[Multiple audience]]&lt;&gt;1,IF(Table1[[#This Row],[Builders / Management]]=1,1,""),"")</f>
        <v/>
      </c>
      <c r="CP803" s="171" t="str">
        <f>IF(Table1[[#This Row],[Multiple audience]]&lt;&gt;1,IF(Table1[[#This Row],[Energy / Sus Assessors]]=1,1,""),"")</f>
        <v/>
      </c>
      <c r="CQ803" s="171" t="str">
        <f>IF(Table1[[#This Row],[Multiple audience]]&lt;&gt;1,IF(Table1[[#This Row],[Semi-skilled]]=1,1,""),"")</f>
        <v/>
      </c>
      <c r="CR803" s="171" t="str">
        <f>IF(Table1[[#This Row],[Multiple audience]]&lt;&gt;1,IF(Table1[[#This Row],[Trades]]=1,1,""),"")</f>
        <v/>
      </c>
      <c r="CS803" s="171" t="str">
        <f>IF(Table1[[#This Row],[Multiple audience]]&lt;&gt;1,IF(Table1[[#This Row],[Other]]=1,1,""),"")</f>
        <v/>
      </c>
      <c r="CT803" s="171" t="str">
        <f>IF(SUM(Table1[[#This Row],[General Audience]:[Other]])&gt;1,1,"")</f>
        <v/>
      </c>
      <c r="CU803" s="171" t="str">
        <f>IF(Table1[[#This Row],[Various  ]]&lt;&gt;1,IF(Table1[[#This Row],[Calculator / Software]]=1,1,""),"")</f>
        <v/>
      </c>
      <c r="CV803" s="171" t="str">
        <f>IF(Table1[[#This Row],[Various  ]]&lt;&gt;1,IF(Table1[[#This Row],[Information  ]]=1,1,""),"")</f>
        <v/>
      </c>
      <c r="CW803" s="171" t="str">
        <f>IF(Table1[[#This Row],[Various  ]]&lt;&gt;1,IF(Table1[[#This Row],[Interactive Tool]]=1,1,""),"")</f>
        <v/>
      </c>
      <c r="CX803" s="171" t="str">
        <f>IF(Table1[[#This Row],[Various  ]]&lt;&gt;1,IF(Table1[[#This Row],[Technical Specifications]]=1,1,""),"")</f>
        <v/>
      </c>
      <c r="CY803" s="171" t="str">
        <f>IF(Table1[[#This Row],[Various  ]]&lt;&gt;1,IF(Table1[[#This Row],[Training Resources]]=1,1,""),"")</f>
        <v/>
      </c>
      <c r="CZ803" s="171" t="str">
        <f>IF(Table1[[#This Row],[Various  ]]&lt;&gt;1,IF(Table1[[#This Row],[Toolbox]]=1,1,""),"")</f>
        <v/>
      </c>
      <c r="DA803" s="169" t="str">
        <f>IF(Table1[[#This Row],[Various  ]]&lt;&gt;1,IF(Table1[[#This Row],[Video]]=1,1,""),"")</f>
        <v/>
      </c>
      <c r="DB803" s="169" t="str">
        <f>IF(Table1[[#This Row],[Various  ]]&lt;&gt;1,IF(Table1[[#This Row],[Case study]]=1,1,""),"")</f>
        <v/>
      </c>
      <c r="DC803" s="169" t="str">
        <f>IF(Table1[[#This Row],[Various  ]]&lt;&gt;1,IF(Table1[[#This Row],[Other   ]]=1,1,""),"")</f>
        <v/>
      </c>
      <c r="DD803" s="169" t="str">
        <f>IF(Table1[[#This Row],[Various  ]]&lt;&gt;1,IF(Table1[[#This Row],[Standards]]=1,1,""),"")</f>
        <v/>
      </c>
      <c r="DE803" s="169" t="str">
        <f>IF(Table1[[#This Row],[Various]]=1,1,IF(SUM(Table1[[#This Row],[Calculator / Software]:[Standards]])&gt;1,1,""))</f>
        <v/>
      </c>
      <c r="DF803" s="169" t="str">
        <f>IF(Table1[[#This Row],[Multiple NCC links]]&lt;&gt;1,IF(Table1[[#This Row],[Design]]=1,1,""),"")</f>
        <v/>
      </c>
      <c r="DG803" s="169" t="str">
        <f>IF(Table1[[#This Row],[Multiple NCC links]]&lt;&gt;1,IF(Table1[[#This Row],[Assessment / Verification]]=1,1,""),"")</f>
        <v/>
      </c>
      <c r="DH803" s="169" t="str">
        <f>IF(Table1[[#This Row],[Multiple NCC links]]&lt;&gt;1,IF(Table1[[#This Row],[Climate Specific ]]=1,1,""),"")</f>
        <v/>
      </c>
      <c r="DI803" s="169" t="str">
        <f>IF(Table1[[#This Row],[Multiple NCC links]]&lt;&gt;1,IF(Table1[[#This Row],[Alterations / Additions]]=1,1,""),"")</f>
        <v/>
      </c>
      <c r="DJ803" s="169" t="str">
        <f>IF(Table1[[#This Row],[Multiple NCC links]]&lt;&gt;1,IF(Table1[[#This Row],[Glazing]]=1,1,""),"")</f>
        <v/>
      </c>
      <c r="DK803" s="169" t="str">
        <f>IF(Table1[[#This Row],[Multiple NCC links]]&lt;&gt;1,IF(Table1[[#This Row],[Building Fabric / Thermal / Sealing]]=1,1,""),"")</f>
        <v/>
      </c>
      <c r="DL803" s="169" t="str">
        <f>IF(Table1[[#This Row],[Multiple NCC links]]&lt;&gt;1,IF(Table1[[#This Row],[Lighting]]=1,1,""),"")</f>
        <v/>
      </c>
      <c r="DM803" s="169" t="str">
        <f>IF(Table1[[#This Row],[Multiple NCC links]]&lt;&gt;1,IF(Table1[[#This Row],[HVAC]]=1,1,""),"")</f>
        <v/>
      </c>
      <c r="DN803" s="169" t="str">
        <f>IF(Table1[[#This Row],[Multiple NCC links]]&lt;&gt;1,IF(Table1[[#This Row],[Services]]=1,1,""),"")</f>
        <v/>
      </c>
      <c r="DO803" s="169" t="str">
        <f>IF(Table1[[#This Row],[Multiple NCC links]]&lt;&gt;1,IF(Table1[[#This Row],[Maintenance &amp; Monitoring]]=1,1,""),"")</f>
        <v/>
      </c>
      <c r="DP803" s="169" t="str">
        <f>IF(Table1[[#This Row],[Multiple NCC links]]&lt;&gt;1,IF(Table1[[#This Row],[Hand over / Operations]]=1,1,""),"")</f>
        <v/>
      </c>
      <c r="DQ803" s="169" t="str">
        <f>IF(Table1[[#This Row],[Multiple NCC links]]&lt;&gt;1,IF(Table1[[#This Row],[As built assessment]]=1,1,""),"")</f>
        <v/>
      </c>
      <c r="DR803" s="169" t="str">
        <f>IF(Table1[[#This Row],[Multiple NCC links]]&lt;&gt;1,IF(Table1[[#This Row],[Beyond compliance]]=1,1,""),"")</f>
        <v/>
      </c>
      <c r="DS803" s="169" t="str">
        <f>IF(SUM(Table1[[#This Row],[Design]:[Beyond compliance]])&gt;1,1,"")</f>
        <v/>
      </c>
      <c r="DT803" s="169" t="str">
        <f>IF(Table1[[#This Row],[Both Residential &amp; Commercial4]]&lt;&gt;1,IF(Table1[[#This Row],[Residential]]=1,1,""),"")</f>
        <v/>
      </c>
      <c r="DU803" s="169" t="str">
        <f>IF(Table1[[#This Row],[Both Residential &amp; Commercial4]]&lt;&gt;1,IF(Table1[[#This Row],[Commercial]]=1,1,""),"")</f>
        <v/>
      </c>
      <c r="DV803" s="169" t="str">
        <f>Table1[[#This Row],[Residential &amp; Commercial]]</f>
        <v/>
      </c>
      <c r="DW803" s="169"/>
    </row>
    <row r="804" spans="1:127" s="49" customFormat="1" ht="20.25" thickTop="1" thickBot="1" x14ac:dyDescent="0.35">
      <c r="A804" s="97"/>
      <c r="B804" s="97"/>
      <c r="C804" s="88"/>
      <c r="D804" s="88"/>
      <c r="E804" s="176"/>
      <c r="F804" s="176"/>
      <c r="G804" s="176"/>
      <c r="H804" s="176"/>
      <c r="I804" s="90" t="str">
        <f>IF(AND(Table1[[#This Row],[General]]=1,Table1[[#This Row],[Beginner]]=1,Table1[[#This Row],[Intermediate]]=1,Table1[[#This Row],[Advanced]]=1),1,"")</f>
        <v/>
      </c>
      <c r="J804" s="90" t="str">
        <f>CONCATENATE(IF(Table1[[#This Row],[General]]=1,"General, ",""), IF(Table1[[#This Row],[Beginner]]=1,"Beginner, ",""),IF(Table1[[#This Row],[Intermediate]]=1,"Intermediate, ",""), IF(Table1[[#This Row],[Advanced]]=1,"Advanced",""))</f>
        <v/>
      </c>
      <c r="K804" s="91"/>
      <c r="L804" s="179"/>
      <c r="M804" s="91"/>
      <c r="N804" s="91"/>
      <c r="O804" s="159"/>
      <c r="P804" s="91"/>
      <c r="Q804" s="91"/>
      <c r="R804" s="91"/>
      <c r="S80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04" s="102"/>
      <c r="U804" s="102"/>
      <c r="V804" s="240"/>
      <c r="W804" s="240"/>
      <c r="X804" s="102"/>
      <c r="Y804" s="102"/>
      <c r="Z804" s="102"/>
      <c r="AA804" s="102"/>
      <c r="AB804" s="102"/>
      <c r="AC804" s="102"/>
      <c r="AD804" s="102"/>
      <c r="AE804" s="102"/>
      <c r="AF804" s="102"/>
      <c r="AG80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04" s="103"/>
      <c r="AI804" s="103"/>
      <c r="AJ804" s="103"/>
      <c r="AK804" s="74" t="str">
        <f>CONCATENATE(IF(Table1[[#This Row],[Digital]]=1,"Digital, ",""),IF(Table1[[#This Row],[Face to Face]]=1,"Face to face, ",""),IF(Table1[[#This Row],[Blended]]=1,"Blended",""))</f>
        <v/>
      </c>
      <c r="AL804" s="99"/>
      <c r="AM804" s="104"/>
      <c r="AN804" s="130"/>
      <c r="AO804" s="94"/>
      <c r="AP804" s="182"/>
      <c r="AQ804" s="94"/>
      <c r="AR804" s="94"/>
      <c r="AS804" s="94"/>
      <c r="AT804" s="94"/>
      <c r="AU804" s="94"/>
      <c r="AV804" s="182"/>
      <c r="AW804" s="182"/>
      <c r="AX804" s="182"/>
      <c r="AY804" s="94"/>
      <c r="AZ80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0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04" s="95"/>
      <c r="BC804" s="95"/>
      <c r="BD804" s="90" t="str">
        <f>IF(AND(Table1[[#This Row],[Residential]]=1,Table1[[#This Row],[Commercial]]=1),1,"")</f>
        <v/>
      </c>
      <c r="BE804" s="90" t="str">
        <f>CONCATENATE(IF(Table1[[#This Row],[Residential]]=1,"Residential, ",""),IF(Table1[[#This Row],[Commercial]]=1,"Commercial",""))</f>
        <v/>
      </c>
      <c r="BF804" s="94"/>
      <c r="BG804" s="94"/>
      <c r="BH804" s="94"/>
      <c r="BI804" s="94"/>
      <c r="BJ804" s="94"/>
      <c r="BK804" s="94"/>
      <c r="BL804" s="94"/>
      <c r="BM804" s="182"/>
      <c r="BN804" s="94"/>
      <c r="BO80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04" s="178"/>
      <c r="BQ804" s="120"/>
      <c r="BR804" s="132"/>
      <c r="BS804" s="120"/>
      <c r="BT804" s="175"/>
      <c r="BU804" s="175"/>
      <c r="BV804" s="175"/>
      <c r="BW804" s="121"/>
      <c r="BX804" s="121"/>
      <c r="BY804" s="121"/>
      <c r="BZ804" s="227"/>
      <c r="CA80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04" s="48">
        <f>COUNTIF(Table1[[#This Row],[Validity]:[Alignment with NCC (Yes=1,No=0)]],"N/A")</f>
        <v>0</v>
      </c>
      <c r="CC804" s="48">
        <f>IF(ISERROR(Table1[[#This Row],[Total Quality Score (out of 10)]]/(4-Table1[[#This Row],[N/A Count]])),0,Table1[[#This Row],[Total Quality Score (out of 10)]]/(4-Table1[[#This Row],[N/A Count]]))</f>
        <v>0</v>
      </c>
      <c r="CD804" s="106"/>
      <c r="CE804" s="106"/>
      <c r="CF804" s="172" t="str">
        <f>IF(SUM(Table1[[#This Row],[Multiple]:[Level (all)62]])&lt;1,IF(Table1[[#This Row],[General]]=1,1,""),"")</f>
        <v/>
      </c>
      <c r="CG804" s="172" t="str">
        <f>IF(SUM(Table1[[#This Row],[Multiple]:[Level (all)62]])&lt;1,IF(Table1[[#This Row],[Beginner]]=1,1,""),"")</f>
        <v/>
      </c>
      <c r="CH804" s="171" t="str">
        <f>IF(SUM(Table1[[#This Row],[Multiple]:[Level (all)62]])&lt;1,IF(Table1[[#This Row],[Intermediate]]=1,1,""),"")</f>
        <v/>
      </c>
      <c r="CI804" s="171" t="str">
        <f>IF(SUM(Table1[[#This Row],[Multiple]:[Level (all)62]])&lt;1,IF(Table1[[#This Row],[Advanced]]=1,1,""),"")</f>
        <v/>
      </c>
      <c r="CJ804" s="171" t="str">
        <f>IF(AND(SUM(Table1[[#This Row],[General]:[Advanced]])&lt;4,SUM(Table1[[#This Row],[General]:[Advanced]])&gt;1),1,"")</f>
        <v/>
      </c>
      <c r="CK804" s="171" t="str">
        <f>Table1[[#This Row],[Level (all)]]</f>
        <v/>
      </c>
      <c r="CL804" s="171" t="str">
        <f>IF(Table1[[#This Row],[Multiple audience]]&lt;&gt;1,IF(Table1[[#This Row],[General Audience]]=1,1,""),"")</f>
        <v/>
      </c>
      <c r="CM804" s="171" t="str">
        <f>IF(Table1[[#This Row],[Multiple audience]]&lt;&gt;1,IF(Table1[[#This Row],[Planners / Designers ]]=1,1,""),"")</f>
        <v/>
      </c>
      <c r="CN804" s="171" t="str">
        <f>IF(Table1[[#This Row],[Multiple audience]]&lt;&gt;1,IF(Table1[[#This Row],[Regulatory Assessors]]=1,1,""),"")</f>
        <v/>
      </c>
      <c r="CO804" s="171" t="str">
        <f>IF(Table1[[#This Row],[Multiple audience]]&lt;&gt;1,IF(Table1[[#This Row],[Builders / Management]]=1,1,""),"")</f>
        <v/>
      </c>
      <c r="CP804" s="171" t="str">
        <f>IF(Table1[[#This Row],[Multiple audience]]&lt;&gt;1,IF(Table1[[#This Row],[Energy / Sus Assessors]]=1,1,""),"")</f>
        <v/>
      </c>
      <c r="CQ804" s="171" t="str">
        <f>IF(Table1[[#This Row],[Multiple audience]]&lt;&gt;1,IF(Table1[[#This Row],[Semi-skilled]]=1,1,""),"")</f>
        <v/>
      </c>
      <c r="CR804" s="171" t="str">
        <f>IF(Table1[[#This Row],[Multiple audience]]&lt;&gt;1,IF(Table1[[#This Row],[Trades]]=1,1,""),"")</f>
        <v/>
      </c>
      <c r="CS804" s="171" t="str">
        <f>IF(Table1[[#This Row],[Multiple audience]]&lt;&gt;1,IF(Table1[[#This Row],[Other]]=1,1,""),"")</f>
        <v/>
      </c>
      <c r="CT804" s="171" t="str">
        <f>IF(SUM(Table1[[#This Row],[General Audience]:[Other]])&gt;1,1,"")</f>
        <v/>
      </c>
      <c r="CU804" s="171" t="str">
        <f>IF(Table1[[#This Row],[Various  ]]&lt;&gt;1,IF(Table1[[#This Row],[Calculator / Software]]=1,1,""),"")</f>
        <v/>
      </c>
      <c r="CV804" s="171" t="str">
        <f>IF(Table1[[#This Row],[Various  ]]&lt;&gt;1,IF(Table1[[#This Row],[Information  ]]=1,1,""),"")</f>
        <v/>
      </c>
      <c r="CW804" s="171" t="str">
        <f>IF(Table1[[#This Row],[Various  ]]&lt;&gt;1,IF(Table1[[#This Row],[Interactive Tool]]=1,1,""),"")</f>
        <v/>
      </c>
      <c r="CX804" s="171" t="str">
        <f>IF(Table1[[#This Row],[Various  ]]&lt;&gt;1,IF(Table1[[#This Row],[Technical Specifications]]=1,1,""),"")</f>
        <v/>
      </c>
      <c r="CY804" s="171" t="str">
        <f>IF(Table1[[#This Row],[Various  ]]&lt;&gt;1,IF(Table1[[#This Row],[Training Resources]]=1,1,""),"")</f>
        <v/>
      </c>
      <c r="CZ804" s="171" t="str">
        <f>IF(Table1[[#This Row],[Various  ]]&lt;&gt;1,IF(Table1[[#This Row],[Toolbox]]=1,1,""),"")</f>
        <v/>
      </c>
      <c r="DA804" s="169" t="str">
        <f>IF(Table1[[#This Row],[Various  ]]&lt;&gt;1,IF(Table1[[#This Row],[Video]]=1,1,""),"")</f>
        <v/>
      </c>
      <c r="DB804" s="169" t="str">
        <f>IF(Table1[[#This Row],[Various  ]]&lt;&gt;1,IF(Table1[[#This Row],[Case study]]=1,1,""),"")</f>
        <v/>
      </c>
      <c r="DC804" s="169" t="str">
        <f>IF(Table1[[#This Row],[Various  ]]&lt;&gt;1,IF(Table1[[#This Row],[Other   ]]=1,1,""),"")</f>
        <v/>
      </c>
      <c r="DD804" s="169" t="str">
        <f>IF(Table1[[#This Row],[Various  ]]&lt;&gt;1,IF(Table1[[#This Row],[Standards]]=1,1,""),"")</f>
        <v/>
      </c>
      <c r="DE804" s="169" t="str">
        <f>IF(Table1[[#This Row],[Various]]=1,1,IF(SUM(Table1[[#This Row],[Calculator / Software]:[Standards]])&gt;1,1,""))</f>
        <v/>
      </c>
      <c r="DF804" s="169" t="str">
        <f>IF(Table1[[#This Row],[Multiple NCC links]]&lt;&gt;1,IF(Table1[[#This Row],[Design]]=1,1,""),"")</f>
        <v/>
      </c>
      <c r="DG804" s="169" t="str">
        <f>IF(Table1[[#This Row],[Multiple NCC links]]&lt;&gt;1,IF(Table1[[#This Row],[Assessment / Verification]]=1,1,""),"")</f>
        <v/>
      </c>
      <c r="DH804" s="169" t="str">
        <f>IF(Table1[[#This Row],[Multiple NCC links]]&lt;&gt;1,IF(Table1[[#This Row],[Climate Specific ]]=1,1,""),"")</f>
        <v/>
      </c>
      <c r="DI804" s="169" t="str">
        <f>IF(Table1[[#This Row],[Multiple NCC links]]&lt;&gt;1,IF(Table1[[#This Row],[Alterations / Additions]]=1,1,""),"")</f>
        <v/>
      </c>
      <c r="DJ804" s="169" t="str">
        <f>IF(Table1[[#This Row],[Multiple NCC links]]&lt;&gt;1,IF(Table1[[#This Row],[Glazing]]=1,1,""),"")</f>
        <v/>
      </c>
      <c r="DK804" s="169" t="str">
        <f>IF(Table1[[#This Row],[Multiple NCC links]]&lt;&gt;1,IF(Table1[[#This Row],[Building Fabric / Thermal / Sealing]]=1,1,""),"")</f>
        <v/>
      </c>
      <c r="DL804" s="169" t="str">
        <f>IF(Table1[[#This Row],[Multiple NCC links]]&lt;&gt;1,IF(Table1[[#This Row],[Lighting]]=1,1,""),"")</f>
        <v/>
      </c>
      <c r="DM804" s="169" t="str">
        <f>IF(Table1[[#This Row],[Multiple NCC links]]&lt;&gt;1,IF(Table1[[#This Row],[HVAC]]=1,1,""),"")</f>
        <v/>
      </c>
      <c r="DN804" s="169" t="str">
        <f>IF(Table1[[#This Row],[Multiple NCC links]]&lt;&gt;1,IF(Table1[[#This Row],[Services]]=1,1,""),"")</f>
        <v/>
      </c>
      <c r="DO804" s="169" t="str">
        <f>IF(Table1[[#This Row],[Multiple NCC links]]&lt;&gt;1,IF(Table1[[#This Row],[Maintenance &amp; Monitoring]]=1,1,""),"")</f>
        <v/>
      </c>
      <c r="DP804" s="169" t="str">
        <f>IF(Table1[[#This Row],[Multiple NCC links]]&lt;&gt;1,IF(Table1[[#This Row],[Hand over / Operations]]=1,1,""),"")</f>
        <v/>
      </c>
      <c r="DQ804" s="169" t="str">
        <f>IF(Table1[[#This Row],[Multiple NCC links]]&lt;&gt;1,IF(Table1[[#This Row],[As built assessment]]=1,1,""),"")</f>
        <v/>
      </c>
      <c r="DR804" s="169" t="str">
        <f>IF(Table1[[#This Row],[Multiple NCC links]]&lt;&gt;1,IF(Table1[[#This Row],[Beyond compliance]]=1,1,""),"")</f>
        <v/>
      </c>
      <c r="DS804" s="169" t="str">
        <f>IF(SUM(Table1[[#This Row],[Design]:[Beyond compliance]])&gt;1,1,"")</f>
        <v/>
      </c>
      <c r="DT804" s="169" t="str">
        <f>IF(Table1[[#This Row],[Both Residential &amp; Commercial4]]&lt;&gt;1,IF(Table1[[#This Row],[Residential]]=1,1,""),"")</f>
        <v/>
      </c>
      <c r="DU804" s="169" t="str">
        <f>IF(Table1[[#This Row],[Both Residential &amp; Commercial4]]&lt;&gt;1,IF(Table1[[#This Row],[Commercial]]=1,1,""),"")</f>
        <v/>
      </c>
      <c r="DV804" s="169" t="str">
        <f>Table1[[#This Row],[Residential &amp; Commercial]]</f>
        <v/>
      </c>
      <c r="DW804" s="169"/>
    </row>
    <row r="805" spans="1:127" s="49" customFormat="1" ht="20.25" thickTop="1" thickBot="1" x14ac:dyDescent="0.35">
      <c r="A805" s="97"/>
      <c r="B805" s="97"/>
      <c r="C805" s="88"/>
      <c r="D805" s="88"/>
      <c r="E805" s="176"/>
      <c r="F805" s="176"/>
      <c r="G805" s="176"/>
      <c r="H805" s="176"/>
      <c r="I805" s="90" t="str">
        <f>IF(AND(Table1[[#This Row],[General]]=1,Table1[[#This Row],[Beginner]]=1,Table1[[#This Row],[Intermediate]]=1,Table1[[#This Row],[Advanced]]=1),1,"")</f>
        <v/>
      </c>
      <c r="J805" s="90" t="str">
        <f>CONCATENATE(IF(Table1[[#This Row],[General]]=1,"General, ",""), IF(Table1[[#This Row],[Beginner]]=1,"Beginner, ",""),IF(Table1[[#This Row],[Intermediate]]=1,"Intermediate, ",""), IF(Table1[[#This Row],[Advanced]]=1,"Advanced",""))</f>
        <v/>
      </c>
      <c r="K805" s="91"/>
      <c r="L805" s="179"/>
      <c r="M805" s="91"/>
      <c r="N805" s="91"/>
      <c r="O805" s="159"/>
      <c r="P805" s="91"/>
      <c r="Q805" s="91"/>
      <c r="R805" s="91"/>
      <c r="S80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05" s="102"/>
      <c r="U805" s="102"/>
      <c r="V805" s="240"/>
      <c r="W805" s="240"/>
      <c r="X805" s="102"/>
      <c r="Y805" s="102"/>
      <c r="Z805" s="102"/>
      <c r="AA805" s="102"/>
      <c r="AB805" s="102"/>
      <c r="AC805" s="102"/>
      <c r="AD805" s="102"/>
      <c r="AE805" s="102"/>
      <c r="AF805" s="102"/>
      <c r="AG80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05" s="103"/>
      <c r="AI805" s="103"/>
      <c r="AJ805" s="103"/>
      <c r="AK805" s="74" t="str">
        <f>CONCATENATE(IF(Table1[[#This Row],[Digital]]=1,"Digital, ",""),IF(Table1[[#This Row],[Face to Face]]=1,"Face to face, ",""),IF(Table1[[#This Row],[Blended]]=1,"Blended",""))</f>
        <v/>
      </c>
      <c r="AL805" s="99"/>
      <c r="AM805" s="104"/>
      <c r="AN805" s="130"/>
      <c r="AO805" s="94"/>
      <c r="AP805" s="182"/>
      <c r="AQ805" s="94"/>
      <c r="AR805" s="94"/>
      <c r="AS805" s="94"/>
      <c r="AT805" s="94"/>
      <c r="AU805" s="94"/>
      <c r="AV805" s="182"/>
      <c r="AW805" s="182"/>
      <c r="AX805" s="182"/>
      <c r="AY805" s="94"/>
      <c r="AZ80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0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05" s="95"/>
      <c r="BC805" s="95"/>
      <c r="BD805" s="90" t="str">
        <f>IF(AND(Table1[[#This Row],[Residential]]=1,Table1[[#This Row],[Commercial]]=1),1,"")</f>
        <v/>
      </c>
      <c r="BE805" s="90" t="str">
        <f>CONCATENATE(IF(Table1[[#This Row],[Residential]]=1,"Residential, ",""),IF(Table1[[#This Row],[Commercial]]=1,"Commercial",""))</f>
        <v/>
      </c>
      <c r="BF805" s="94"/>
      <c r="BG805" s="94"/>
      <c r="BH805" s="94"/>
      <c r="BI805" s="94"/>
      <c r="BJ805" s="94"/>
      <c r="BK805" s="94"/>
      <c r="BL805" s="94"/>
      <c r="BM805" s="182"/>
      <c r="BN805" s="94"/>
      <c r="BO80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05" s="178"/>
      <c r="BQ805" s="120"/>
      <c r="BR805" s="132"/>
      <c r="BS805" s="120"/>
      <c r="BT805" s="175"/>
      <c r="BU805" s="175"/>
      <c r="BV805" s="175"/>
      <c r="BW805" s="121"/>
      <c r="BX805" s="121"/>
      <c r="BY805" s="121"/>
      <c r="BZ805" s="227"/>
      <c r="CA80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05" s="48">
        <f>COUNTIF(Table1[[#This Row],[Validity]:[Alignment with NCC (Yes=1,No=0)]],"N/A")</f>
        <v>0</v>
      </c>
      <c r="CC805" s="48">
        <f>IF(ISERROR(Table1[[#This Row],[Total Quality Score (out of 10)]]/(4-Table1[[#This Row],[N/A Count]])),0,Table1[[#This Row],[Total Quality Score (out of 10)]]/(4-Table1[[#This Row],[N/A Count]]))</f>
        <v>0</v>
      </c>
      <c r="CD805" s="106"/>
      <c r="CE805" s="106"/>
      <c r="CF805" s="172" t="str">
        <f>IF(SUM(Table1[[#This Row],[Multiple]:[Level (all)62]])&lt;1,IF(Table1[[#This Row],[General]]=1,1,""),"")</f>
        <v/>
      </c>
      <c r="CG805" s="172" t="str">
        <f>IF(SUM(Table1[[#This Row],[Multiple]:[Level (all)62]])&lt;1,IF(Table1[[#This Row],[Beginner]]=1,1,""),"")</f>
        <v/>
      </c>
      <c r="CH805" s="171" t="str">
        <f>IF(SUM(Table1[[#This Row],[Multiple]:[Level (all)62]])&lt;1,IF(Table1[[#This Row],[Intermediate]]=1,1,""),"")</f>
        <v/>
      </c>
      <c r="CI805" s="171" t="str">
        <f>IF(SUM(Table1[[#This Row],[Multiple]:[Level (all)62]])&lt;1,IF(Table1[[#This Row],[Advanced]]=1,1,""),"")</f>
        <v/>
      </c>
      <c r="CJ805" s="171" t="str">
        <f>IF(AND(SUM(Table1[[#This Row],[General]:[Advanced]])&lt;4,SUM(Table1[[#This Row],[General]:[Advanced]])&gt;1),1,"")</f>
        <v/>
      </c>
      <c r="CK805" s="171" t="str">
        <f>Table1[[#This Row],[Level (all)]]</f>
        <v/>
      </c>
      <c r="CL805" s="171" t="str">
        <f>IF(Table1[[#This Row],[Multiple audience]]&lt;&gt;1,IF(Table1[[#This Row],[General Audience]]=1,1,""),"")</f>
        <v/>
      </c>
      <c r="CM805" s="171" t="str">
        <f>IF(Table1[[#This Row],[Multiple audience]]&lt;&gt;1,IF(Table1[[#This Row],[Planners / Designers ]]=1,1,""),"")</f>
        <v/>
      </c>
      <c r="CN805" s="171" t="str">
        <f>IF(Table1[[#This Row],[Multiple audience]]&lt;&gt;1,IF(Table1[[#This Row],[Regulatory Assessors]]=1,1,""),"")</f>
        <v/>
      </c>
      <c r="CO805" s="171" t="str">
        <f>IF(Table1[[#This Row],[Multiple audience]]&lt;&gt;1,IF(Table1[[#This Row],[Builders / Management]]=1,1,""),"")</f>
        <v/>
      </c>
      <c r="CP805" s="171" t="str">
        <f>IF(Table1[[#This Row],[Multiple audience]]&lt;&gt;1,IF(Table1[[#This Row],[Energy / Sus Assessors]]=1,1,""),"")</f>
        <v/>
      </c>
      <c r="CQ805" s="171" t="str">
        <f>IF(Table1[[#This Row],[Multiple audience]]&lt;&gt;1,IF(Table1[[#This Row],[Semi-skilled]]=1,1,""),"")</f>
        <v/>
      </c>
      <c r="CR805" s="171" t="str">
        <f>IF(Table1[[#This Row],[Multiple audience]]&lt;&gt;1,IF(Table1[[#This Row],[Trades]]=1,1,""),"")</f>
        <v/>
      </c>
      <c r="CS805" s="171" t="str">
        <f>IF(Table1[[#This Row],[Multiple audience]]&lt;&gt;1,IF(Table1[[#This Row],[Other]]=1,1,""),"")</f>
        <v/>
      </c>
      <c r="CT805" s="171" t="str">
        <f>IF(SUM(Table1[[#This Row],[General Audience]:[Other]])&gt;1,1,"")</f>
        <v/>
      </c>
      <c r="CU805" s="171" t="str">
        <f>IF(Table1[[#This Row],[Various  ]]&lt;&gt;1,IF(Table1[[#This Row],[Calculator / Software]]=1,1,""),"")</f>
        <v/>
      </c>
      <c r="CV805" s="171" t="str">
        <f>IF(Table1[[#This Row],[Various  ]]&lt;&gt;1,IF(Table1[[#This Row],[Information  ]]=1,1,""),"")</f>
        <v/>
      </c>
      <c r="CW805" s="171" t="str">
        <f>IF(Table1[[#This Row],[Various  ]]&lt;&gt;1,IF(Table1[[#This Row],[Interactive Tool]]=1,1,""),"")</f>
        <v/>
      </c>
      <c r="CX805" s="171" t="str">
        <f>IF(Table1[[#This Row],[Various  ]]&lt;&gt;1,IF(Table1[[#This Row],[Technical Specifications]]=1,1,""),"")</f>
        <v/>
      </c>
      <c r="CY805" s="171" t="str">
        <f>IF(Table1[[#This Row],[Various  ]]&lt;&gt;1,IF(Table1[[#This Row],[Training Resources]]=1,1,""),"")</f>
        <v/>
      </c>
      <c r="CZ805" s="171" t="str">
        <f>IF(Table1[[#This Row],[Various  ]]&lt;&gt;1,IF(Table1[[#This Row],[Toolbox]]=1,1,""),"")</f>
        <v/>
      </c>
      <c r="DA805" s="169" t="str">
        <f>IF(Table1[[#This Row],[Various  ]]&lt;&gt;1,IF(Table1[[#This Row],[Video]]=1,1,""),"")</f>
        <v/>
      </c>
      <c r="DB805" s="169" t="str">
        <f>IF(Table1[[#This Row],[Various  ]]&lt;&gt;1,IF(Table1[[#This Row],[Case study]]=1,1,""),"")</f>
        <v/>
      </c>
      <c r="DC805" s="169" t="str">
        <f>IF(Table1[[#This Row],[Various  ]]&lt;&gt;1,IF(Table1[[#This Row],[Other   ]]=1,1,""),"")</f>
        <v/>
      </c>
      <c r="DD805" s="169" t="str">
        <f>IF(Table1[[#This Row],[Various  ]]&lt;&gt;1,IF(Table1[[#This Row],[Standards]]=1,1,""),"")</f>
        <v/>
      </c>
      <c r="DE805" s="169" t="str">
        <f>IF(Table1[[#This Row],[Various]]=1,1,IF(SUM(Table1[[#This Row],[Calculator / Software]:[Standards]])&gt;1,1,""))</f>
        <v/>
      </c>
      <c r="DF805" s="169" t="str">
        <f>IF(Table1[[#This Row],[Multiple NCC links]]&lt;&gt;1,IF(Table1[[#This Row],[Design]]=1,1,""),"")</f>
        <v/>
      </c>
      <c r="DG805" s="169" t="str">
        <f>IF(Table1[[#This Row],[Multiple NCC links]]&lt;&gt;1,IF(Table1[[#This Row],[Assessment / Verification]]=1,1,""),"")</f>
        <v/>
      </c>
      <c r="DH805" s="169" t="str">
        <f>IF(Table1[[#This Row],[Multiple NCC links]]&lt;&gt;1,IF(Table1[[#This Row],[Climate Specific ]]=1,1,""),"")</f>
        <v/>
      </c>
      <c r="DI805" s="169" t="str">
        <f>IF(Table1[[#This Row],[Multiple NCC links]]&lt;&gt;1,IF(Table1[[#This Row],[Alterations / Additions]]=1,1,""),"")</f>
        <v/>
      </c>
      <c r="DJ805" s="169" t="str">
        <f>IF(Table1[[#This Row],[Multiple NCC links]]&lt;&gt;1,IF(Table1[[#This Row],[Glazing]]=1,1,""),"")</f>
        <v/>
      </c>
      <c r="DK805" s="169" t="str">
        <f>IF(Table1[[#This Row],[Multiple NCC links]]&lt;&gt;1,IF(Table1[[#This Row],[Building Fabric / Thermal / Sealing]]=1,1,""),"")</f>
        <v/>
      </c>
      <c r="DL805" s="169" t="str">
        <f>IF(Table1[[#This Row],[Multiple NCC links]]&lt;&gt;1,IF(Table1[[#This Row],[Lighting]]=1,1,""),"")</f>
        <v/>
      </c>
      <c r="DM805" s="169" t="str">
        <f>IF(Table1[[#This Row],[Multiple NCC links]]&lt;&gt;1,IF(Table1[[#This Row],[HVAC]]=1,1,""),"")</f>
        <v/>
      </c>
      <c r="DN805" s="169" t="str">
        <f>IF(Table1[[#This Row],[Multiple NCC links]]&lt;&gt;1,IF(Table1[[#This Row],[Services]]=1,1,""),"")</f>
        <v/>
      </c>
      <c r="DO805" s="169" t="str">
        <f>IF(Table1[[#This Row],[Multiple NCC links]]&lt;&gt;1,IF(Table1[[#This Row],[Maintenance &amp; Monitoring]]=1,1,""),"")</f>
        <v/>
      </c>
      <c r="DP805" s="169" t="str">
        <f>IF(Table1[[#This Row],[Multiple NCC links]]&lt;&gt;1,IF(Table1[[#This Row],[Hand over / Operations]]=1,1,""),"")</f>
        <v/>
      </c>
      <c r="DQ805" s="169" t="str">
        <f>IF(Table1[[#This Row],[Multiple NCC links]]&lt;&gt;1,IF(Table1[[#This Row],[As built assessment]]=1,1,""),"")</f>
        <v/>
      </c>
      <c r="DR805" s="169" t="str">
        <f>IF(Table1[[#This Row],[Multiple NCC links]]&lt;&gt;1,IF(Table1[[#This Row],[Beyond compliance]]=1,1,""),"")</f>
        <v/>
      </c>
      <c r="DS805" s="169" t="str">
        <f>IF(SUM(Table1[[#This Row],[Design]:[Beyond compliance]])&gt;1,1,"")</f>
        <v/>
      </c>
      <c r="DT805" s="169" t="str">
        <f>IF(Table1[[#This Row],[Both Residential &amp; Commercial4]]&lt;&gt;1,IF(Table1[[#This Row],[Residential]]=1,1,""),"")</f>
        <v/>
      </c>
      <c r="DU805" s="169" t="str">
        <f>IF(Table1[[#This Row],[Both Residential &amp; Commercial4]]&lt;&gt;1,IF(Table1[[#This Row],[Commercial]]=1,1,""),"")</f>
        <v/>
      </c>
      <c r="DV805" s="169" t="str">
        <f>Table1[[#This Row],[Residential &amp; Commercial]]</f>
        <v/>
      </c>
      <c r="DW805" s="169"/>
    </row>
    <row r="806" spans="1:127" s="49" customFormat="1" ht="20.25" thickTop="1" thickBot="1" x14ac:dyDescent="0.35">
      <c r="A806" s="97"/>
      <c r="B806" s="97"/>
      <c r="C806" s="88"/>
      <c r="D806" s="88"/>
      <c r="E806" s="176"/>
      <c r="F806" s="176"/>
      <c r="G806" s="176"/>
      <c r="H806" s="176"/>
      <c r="I806" s="90" t="str">
        <f>IF(AND(Table1[[#This Row],[General]]=1,Table1[[#This Row],[Beginner]]=1,Table1[[#This Row],[Intermediate]]=1,Table1[[#This Row],[Advanced]]=1),1,"")</f>
        <v/>
      </c>
      <c r="J806" s="90" t="str">
        <f>CONCATENATE(IF(Table1[[#This Row],[General]]=1,"General, ",""), IF(Table1[[#This Row],[Beginner]]=1,"Beginner, ",""),IF(Table1[[#This Row],[Intermediate]]=1,"Intermediate, ",""), IF(Table1[[#This Row],[Advanced]]=1,"Advanced",""))</f>
        <v/>
      </c>
      <c r="K806" s="91"/>
      <c r="L806" s="179"/>
      <c r="M806" s="91"/>
      <c r="N806" s="91"/>
      <c r="O806" s="159"/>
      <c r="P806" s="91"/>
      <c r="Q806" s="91"/>
      <c r="R806" s="91"/>
      <c r="S80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06" s="102"/>
      <c r="U806" s="102"/>
      <c r="V806" s="240"/>
      <c r="W806" s="240"/>
      <c r="X806" s="102"/>
      <c r="Y806" s="102"/>
      <c r="Z806" s="102"/>
      <c r="AA806" s="102"/>
      <c r="AB806" s="102"/>
      <c r="AC806" s="102"/>
      <c r="AD806" s="102"/>
      <c r="AE806" s="102"/>
      <c r="AF806" s="102"/>
      <c r="AG80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06" s="103"/>
      <c r="AI806" s="103"/>
      <c r="AJ806" s="103"/>
      <c r="AK806" s="74" t="str">
        <f>CONCATENATE(IF(Table1[[#This Row],[Digital]]=1,"Digital, ",""),IF(Table1[[#This Row],[Face to Face]]=1,"Face to face, ",""),IF(Table1[[#This Row],[Blended]]=1,"Blended",""))</f>
        <v/>
      </c>
      <c r="AL806" s="99"/>
      <c r="AM806" s="104"/>
      <c r="AN806" s="130"/>
      <c r="AO806" s="94"/>
      <c r="AP806" s="182"/>
      <c r="AQ806" s="94"/>
      <c r="AR806" s="94"/>
      <c r="AS806" s="94"/>
      <c r="AT806" s="94"/>
      <c r="AU806" s="94"/>
      <c r="AV806" s="182"/>
      <c r="AW806" s="182"/>
      <c r="AX806" s="182"/>
      <c r="AY806" s="94"/>
      <c r="AZ80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0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06" s="95"/>
      <c r="BC806" s="95"/>
      <c r="BD806" s="90" t="str">
        <f>IF(AND(Table1[[#This Row],[Residential]]=1,Table1[[#This Row],[Commercial]]=1),1,"")</f>
        <v/>
      </c>
      <c r="BE806" s="90" t="str">
        <f>CONCATENATE(IF(Table1[[#This Row],[Residential]]=1,"Residential, ",""),IF(Table1[[#This Row],[Commercial]]=1,"Commercial",""))</f>
        <v/>
      </c>
      <c r="BF806" s="94"/>
      <c r="BG806" s="94"/>
      <c r="BH806" s="94"/>
      <c r="BI806" s="94"/>
      <c r="BJ806" s="94"/>
      <c r="BK806" s="94"/>
      <c r="BL806" s="94"/>
      <c r="BM806" s="182"/>
      <c r="BN806" s="94"/>
      <c r="BO80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06" s="178"/>
      <c r="BQ806" s="120"/>
      <c r="BR806" s="132"/>
      <c r="BS806" s="120"/>
      <c r="BT806" s="175"/>
      <c r="BU806" s="175"/>
      <c r="BV806" s="175"/>
      <c r="BW806" s="121"/>
      <c r="BX806" s="121"/>
      <c r="BY806" s="121"/>
      <c r="BZ806" s="227"/>
      <c r="CA80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06" s="48">
        <f>COUNTIF(Table1[[#This Row],[Validity]:[Alignment with NCC (Yes=1,No=0)]],"N/A")</f>
        <v>0</v>
      </c>
      <c r="CC806" s="48">
        <f>IF(ISERROR(Table1[[#This Row],[Total Quality Score (out of 10)]]/(4-Table1[[#This Row],[N/A Count]])),0,Table1[[#This Row],[Total Quality Score (out of 10)]]/(4-Table1[[#This Row],[N/A Count]]))</f>
        <v>0</v>
      </c>
      <c r="CD806" s="106"/>
      <c r="CE806" s="106"/>
      <c r="CF806" s="172" t="str">
        <f>IF(SUM(Table1[[#This Row],[Multiple]:[Level (all)62]])&lt;1,IF(Table1[[#This Row],[General]]=1,1,""),"")</f>
        <v/>
      </c>
      <c r="CG806" s="172" t="str">
        <f>IF(SUM(Table1[[#This Row],[Multiple]:[Level (all)62]])&lt;1,IF(Table1[[#This Row],[Beginner]]=1,1,""),"")</f>
        <v/>
      </c>
      <c r="CH806" s="171" t="str">
        <f>IF(SUM(Table1[[#This Row],[Multiple]:[Level (all)62]])&lt;1,IF(Table1[[#This Row],[Intermediate]]=1,1,""),"")</f>
        <v/>
      </c>
      <c r="CI806" s="171" t="str">
        <f>IF(SUM(Table1[[#This Row],[Multiple]:[Level (all)62]])&lt;1,IF(Table1[[#This Row],[Advanced]]=1,1,""),"")</f>
        <v/>
      </c>
      <c r="CJ806" s="171" t="str">
        <f>IF(AND(SUM(Table1[[#This Row],[General]:[Advanced]])&lt;4,SUM(Table1[[#This Row],[General]:[Advanced]])&gt;1),1,"")</f>
        <v/>
      </c>
      <c r="CK806" s="171" t="str">
        <f>Table1[[#This Row],[Level (all)]]</f>
        <v/>
      </c>
      <c r="CL806" s="171" t="str">
        <f>IF(Table1[[#This Row],[Multiple audience]]&lt;&gt;1,IF(Table1[[#This Row],[General Audience]]=1,1,""),"")</f>
        <v/>
      </c>
      <c r="CM806" s="171" t="str">
        <f>IF(Table1[[#This Row],[Multiple audience]]&lt;&gt;1,IF(Table1[[#This Row],[Planners / Designers ]]=1,1,""),"")</f>
        <v/>
      </c>
      <c r="CN806" s="171" t="str">
        <f>IF(Table1[[#This Row],[Multiple audience]]&lt;&gt;1,IF(Table1[[#This Row],[Regulatory Assessors]]=1,1,""),"")</f>
        <v/>
      </c>
      <c r="CO806" s="171" t="str">
        <f>IF(Table1[[#This Row],[Multiple audience]]&lt;&gt;1,IF(Table1[[#This Row],[Builders / Management]]=1,1,""),"")</f>
        <v/>
      </c>
      <c r="CP806" s="171" t="str">
        <f>IF(Table1[[#This Row],[Multiple audience]]&lt;&gt;1,IF(Table1[[#This Row],[Energy / Sus Assessors]]=1,1,""),"")</f>
        <v/>
      </c>
      <c r="CQ806" s="171" t="str">
        <f>IF(Table1[[#This Row],[Multiple audience]]&lt;&gt;1,IF(Table1[[#This Row],[Semi-skilled]]=1,1,""),"")</f>
        <v/>
      </c>
      <c r="CR806" s="171" t="str">
        <f>IF(Table1[[#This Row],[Multiple audience]]&lt;&gt;1,IF(Table1[[#This Row],[Trades]]=1,1,""),"")</f>
        <v/>
      </c>
      <c r="CS806" s="171" t="str">
        <f>IF(Table1[[#This Row],[Multiple audience]]&lt;&gt;1,IF(Table1[[#This Row],[Other]]=1,1,""),"")</f>
        <v/>
      </c>
      <c r="CT806" s="171" t="str">
        <f>IF(SUM(Table1[[#This Row],[General Audience]:[Other]])&gt;1,1,"")</f>
        <v/>
      </c>
      <c r="CU806" s="171" t="str">
        <f>IF(Table1[[#This Row],[Various  ]]&lt;&gt;1,IF(Table1[[#This Row],[Calculator / Software]]=1,1,""),"")</f>
        <v/>
      </c>
      <c r="CV806" s="171" t="str">
        <f>IF(Table1[[#This Row],[Various  ]]&lt;&gt;1,IF(Table1[[#This Row],[Information  ]]=1,1,""),"")</f>
        <v/>
      </c>
      <c r="CW806" s="171" t="str">
        <f>IF(Table1[[#This Row],[Various  ]]&lt;&gt;1,IF(Table1[[#This Row],[Interactive Tool]]=1,1,""),"")</f>
        <v/>
      </c>
      <c r="CX806" s="171" t="str">
        <f>IF(Table1[[#This Row],[Various  ]]&lt;&gt;1,IF(Table1[[#This Row],[Technical Specifications]]=1,1,""),"")</f>
        <v/>
      </c>
      <c r="CY806" s="171" t="str">
        <f>IF(Table1[[#This Row],[Various  ]]&lt;&gt;1,IF(Table1[[#This Row],[Training Resources]]=1,1,""),"")</f>
        <v/>
      </c>
      <c r="CZ806" s="171" t="str">
        <f>IF(Table1[[#This Row],[Various  ]]&lt;&gt;1,IF(Table1[[#This Row],[Toolbox]]=1,1,""),"")</f>
        <v/>
      </c>
      <c r="DA806" s="169" t="str">
        <f>IF(Table1[[#This Row],[Various  ]]&lt;&gt;1,IF(Table1[[#This Row],[Video]]=1,1,""),"")</f>
        <v/>
      </c>
      <c r="DB806" s="169" t="str">
        <f>IF(Table1[[#This Row],[Various  ]]&lt;&gt;1,IF(Table1[[#This Row],[Case study]]=1,1,""),"")</f>
        <v/>
      </c>
      <c r="DC806" s="169" t="str">
        <f>IF(Table1[[#This Row],[Various  ]]&lt;&gt;1,IF(Table1[[#This Row],[Other   ]]=1,1,""),"")</f>
        <v/>
      </c>
      <c r="DD806" s="169" t="str">
        <f>IF(Table1[[#This Row],[Various  ]]&lt;&gt;1,IF(Table1[[#This Row],[Standards]]=1,1,""),"")</f>
        <v/>
      </c>
      <c r="DE806" s="169" t="str">
        <f>IF(Table1[[#This Row],[Various]]=1,1,IF(SUM(Table1[[#This Row],[Calculator / Software]:[Standards]])&gt;1,1,""))</f>
        <v/>
      </c>
      <c r="DF806" s="169" t="str">
        <f>IF(Table1[[#This Row],[Multiple NCC links]]&lt;&gt;1,IF(Table1[[#This Row],[Design]]=1,1,""),"")</f>
        <v/>
      </c>
      <c r="DG806" s="169" t="str">
        <f>IF(Table1[[#This Row],[Multiple NCC links]]&lt;&gt;1,IF(Table1[[#This Row],[Assessment / Verification]]=1,1,""),"")</f>
        <v/>
      </c>
      <c r="DH806" s="169" t="str">
        <f>IF(Table1[[#This Row],[Multiple NCC links]]&lt;&gt;1,IF(Table1[[#This Row],[Climate Specific ]]=1,1,""),"")</f>
        <v/>
      </c>
      <c r="DI806" s="169" t="str">
        <f>IF(Table1[[#This Row],[Multiple NCC links]]&lt;&gt;1,IF(Table1[[#This Row],[Alterations / Additions]]=1,1,""),"")</f>
        <v/>
      </c>
      <c r="DJ806" s="169" t="str">
        <f>IF(Table1[[#This Row],[Multiple NCC links]]&lt;&gt;1,IF(Table1[[#This Row],[Glazing]]=1,1,""),"")</f>
        <v/>
      </c>
      <c r="DK806" s="169" t="str">
        <f>IF(Table1[[#This Row],[Multiple NCC links]]&lt;&gt;1,IF(Table1[[#This Row],[Building Fabric / Thermal / Sealing]]=1,1,""),"")</f>
        <v/>
      </c>
      <c r="DL806" s="169" t="str">
        <f>IF(Table1[[#This Row],[Multiple NCC links]]&lt;&gt;1,IF(Table1[[#This Row],[Lighting]]=1,1,""),"")</f>
        <v/>
      </c>
      <c r="DM806" s="169" t="str">
        <f>IF(Table1[[#This Row],[Multiple NCC links]]&lt;&gt;1,IF(Table1[[#This Row],[HVAC]]=1,1,""),"")</f>
        <v/>
      </c>
      <c r="DN806" s="169" t="str">
        <f>IF(Table1[[#This Row],[Multiple NCC links]]&lt;&gt;1,IF(Table1[[#This Row],[Services]]=1,1,""),"")</f>
        <v/>
      </c>
      <c r="DO806" s="169" t="str">
        <f>IF(Table1[[#This Row],[Multiple NCC links]]&lt;&gt;1,IF(Table1[[#This Row],[Maintenance &amp; Monitoring]]=1,1,""),"")</f>
        <v/>
      </c>
      <c r="DP806" s="169" t="str">
        <f>IF(Table1[[#This Row],[Multiple NCC links]]&lt;&gt;1,IF(Table1[[#This Row],[Hand over / Operations]]=1,1,""),"")</f>
        <v/>
      </c>
      <c r="DQ806" s="169" t="str">
        <f>IF(Table1[[#This Row],[Multiple NCC links]]&lt;&gt;1,IF(Table1[[#This Row],[As built assessment]]=1,1,""),"")</f>
        <v/>
      </c>
      <c r="DR806" s="169" t="str">
        <f>IF(Table1[[#This Row],[Multiple NCC links]]&lt;&gt;1,IF(Table1[[#This Row],[Beyond compliance]]=1,1,""),"")</f>
        <v/>
      </c>
      <c r="DS806" s="169" t="str">
        <f>IF(SUM(Table1[[#This Row],[Design]:[Beyond compliance]])&gt;1,1,"")</f>
        <v/>
      </c>
      <c r="DT806" s="169" t="str">
        <f>IF(Table1[[#This Row],[Both Residential &amp; Commercial4]]&lt;&gt;1,IF(Table1[[#This Row],[Residential]]=1,1,""),"")</f>
        <v/>
      </c>
      <c r="DU806" s="169" t="str">
        <f>IF(Table1[[#This Row],[Both Residential &amp; Commercial4]]&lt;&gt;1,IF(Table1[[#This Row],[Commercial]]=1,1,""),"")</f>
        <v/>
      </c>
      <c r="DV806" s="169" t="str">
        <f>Table1[[#This Row],[Residential &amp; Commercial]]</f>
        <v/>
      </c>
      <c r="DW806" s="169"/>
    </row>
    <row r="807" spans="1:127" s="49" customFormat="1" ht="20.25" thickTop="1" thickBot="1" x14ac:dyDescent="0.35">
      <c r="A807" s="97"/>
      <c r="B807" s="97"/>
      <c r="C807" s="88"/>
      <c r="D807" s="88"/>
      <c r="E807" s="176"/>
      <c r="F807" s="176"/>
      <c r="G807" s="176"/>
      <c r="H807" s="176"/>
      <c r="I807" s="90" t="str">
        <f>IF(AND(Table1[[#This Row],[General]]=1,Table1[[#This Row],[Beginner]]=1,Table1[[#This Row],[Intermediate]]=1,Table1[[#This Row],[Advanced]]=1),1,"")</f>
        <v/>
      </c>
      <c r="J807" s="90" t="str">
        <f>CONCATENATE(IF(Table1[[#This Row],[General]]=1,"General, ",""), IF(Table1[[#This Row],[Beginner]]=1,"Beginner, ",""),IF(Table1[[#This Row],[Intermediate]]=1,"Intermediate, ",""), IF(Table1[[#This Row],[Advanced]]=1,"Advanced",""))</f>
        <v/>
      </c>
      <c r="K807" s="91"/>
      <c r="L807" s="179"/>
      <c r="M807" s="91"/>
      <c r="N807" s="91"/>
      <c r="O807" s="159"/>
      <c r="P807" s="91"/>
      <c r="Q807" s="91"/>
      <c r="R807" s="91"/>
      <c r="S80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07" s="102"/>
      <c r="U807" s="102"/>
      <c r="V807" s="240"/>
      <c r="W807" s="240"/>
      <c r="X807" s="102"/>
      <c r="Y807" s="102"/>
      <c r="Z807" s="102"/>
      <c r="AA807" s="102"/>
      <c r="AB807" s="102"/>
      <c r="AC807" s="102"/>
      <c r="AD807" s="102"/>
      <c r="AE807" s="102"/>
      <c r="AF807" s="102"/>
      <c r="AG80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07" s="103"/>
      <c r="AI807" s="103"/>
      <c r="AJ807" s="103"/>
      <c r="AK807" s="74" t="str">
        <f>CONCATENATE(IF(Table1[[#This Row],[Digital]]=1,"Digital, ",""),IF(Table1[[#This Row],[Face to Face]]=1,"Face to face, ",""),IF(Table1[[#This Row],[Blended]]=1,"Blended",""))</f>
        <v/>
      </c>
      <c r="AL807" s="99"/>
      <c r="AM807" s="104"/>
      <c r="AN807" s="130"/>
      <c r="AO807" s="94"/>
      <c r="AP807" s="182"/>
      <c r="AQ807" s="94"/>
      <c r="AR807" s="94"/>
      <c r="AS807" s="94"/>
      <c r="AT807" s="94"/>
      <c r="AU807" s="94"/>
      <c r="AV807" s="182"/>
      <c r="AW807" s="182"/>
      <c r="AX807" s="182"/>
      <c r="AY807" s="94"/>
      <c r="AZ80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0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07" s="95"/>
      <c r="BC807" s="95"/>
      <c r="BD807" s="90" t="str">
        <f>IF(AND(Table1[[#This Row],[Residential]]=1,Table1[[#This Row],[Commercial]]=1),1,"")</f>
        <v/>
      </c>
      <c r="BE807" s="90" t="str">
        <f>CONCATENATE(IF(Table1[[#This Row],[Residential]]=1,"Residential, ",""),IF(Table1[[#This Row],[Commercial]]=1,"Commercial",""))</f>
        <v/>
      </c>
      <c r="BF807" s="94"/>
      <c r="BG807" s="94"/>
      <c r="BH807" s="94"/>
      <c r="BI807" s="94"/>
      <c r="BJ807" s="94"/>
      <c r="BK807" s="94"/>
      <c r="BL807" s="94"/>
      <c r="BM807" s="182"/>
      <c r="BN807" s="94"/>
      <c r="BO80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07" s="178"/>
      <c r="BQ807" s="120"/>
      <c r="BR807" s="132"/>
      <c r="BS807" s="120"/>
      <c r="BT807" s="175"/>
      <c r="BU807" s="175"/>
      <c r="BV807" s="175"/>
      <c r="BW807" s="121"/>
      <c r="BX807" s="121"/>
      <c r="BY807" s="121"/>
      <c r="BZ807" s="227"/>
      <c r="CA80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07" s="48">
        <f>COUNTIF(Table1[[#This Row],[Validity]:[Alignment with NCC (Yes=1,No=0)]],"N/A")</f>
        <v>0</v>
      </c>
      <c r="CC807" s="48">
        <f>IF(ISERROR(Table1[[#This Row],[Total Quality Score (out of 10)]]/(4-Table1[[#This Row],[N/A Count]])),0,Table1[[#This Row],[Total Quality Score (out of 10)]]/(4-Table1[[#This Row],[N/A Count]]))</f>
        <v>0</v>
      </c>
      <c r="CD807" s="106"/>
      <c r="CE807" s="106"/>
      <c r="CF807" s="172" t="str">
        <f>IF(SUM(Table1[[#This Row],[Multiple]:[Level (all)62]])&lt;1,IF(Table1[[#This Row],[General]]=1,1,""),"")</f>
        <v/>
      </c>
      <c r="CG807" s="172" t="str">
        <f>IF(SUM(Table1[[#This Row],[Multiple]:[Level (all)62]])&lt;1,IF(Table1[[#This Row],[Beginner]]=1,1,""),"")</f>
        <v/>
      </c>
      <c r="CH807" s="171" t="str">
        <f>IF(SUM(Table1[[#This Row],[Multiple]:[Level (all)62]])&lt;1,IF(Table1[[#This Row],[Intermediate]]=1,1,""),"")</f>
        <v/>
      </c>
      <c r="CI807" s="171" t="str">
        <f>IF(SUM(Table1[[#This Row],[Multiple]:[Level (all)62]])&lt;1,IF(Table1[[#This Row],[Advanced]]=1,1,""),"")</f>
        <v/>
      </c>
      <c r="CJ807" s="171" t="str">
        <f>IF(AND(SUM(Table1[[#This Row],[General]:[Advanced]])&lt;4,SUM(Table1[[#This Row],[General]:[Advanced]])&gt;1),1,"")</f>
        <v/>
      </c>
      <c r="CK807" s="171" t="str">
        <f>Table1[[#This Row],[Level (all)]]</f>
        <v/>
      </c>
      <c r="CL807" s="171" t="str">
        <f>IF(Table1[[#This Row],[Multiple audience]]&lt;&gt;1,IF(Table1[[#This Row],[General Audience]]=1,1,""),"")</f>
        <v/>
      </c>
      <c r="CM807" s="171" t="str">
        <f>IF(Table1[[#This Row],[Multiple audience]]&lt;&gt;1,IF(Table1[[#This Row],[Planners / Designers ]]=1,1,""),"")</f>
        <v/>
      </c>
      <c r="CN807" s="171" t="str">
        <f>IF(Table1[[#This Row],[Multiple audience]]&lt;&gt;1,IF(Table1[[#This Row],[Regulatory Assessors]]=1,1,""),"")</f>
        <v/>
      </c>
      <c r="CO807" s="171" t="str">
        <f>IF(Table1[[#This Row],[Multiple audience]]&lt;&gt;1,IF(Table1[[#This Row],[Builders / Management]]=1,1,""),"")</f>
        <v/>
      </c>
      <c r="CP807" s="171" t="str">
        <f>IF(Table1[[#This Row],[Multiple audience]]&lt;&gt;1,IF(Table1[[#This Row],[Energy / Sus Assessors]]=1,1,""),"")</f>
        <v/>
      </c>
      <c r="CQ807" s="171" t="str">
        <f>IF(Table1[[#This Row],[Multiple audience]]&lt;&gt;1,IF(Table1[[#This Row],[Semi-skilled]]=1,1,""),"")</f>
        <v/>
      </c>
      <c r="CR807" s="171" t="str">
        <f>IF(Table1[[#This Row],[Multiple audience]]&lt;&gt;1,IF(Table1[[#This Row],[Trades]]=1,1,""),"")</f>
        <v/>
      </c>
      <c r="CS807" s="171" t="str">
        <f>IF(Table1[[#This Row],[Multiple audience]]&lt;&gt;1,IF(Table1[[#This Row],[Other]]=1,1,""),"")</f>
        <v/>
      </c>
      <c r="CT807" s="171" t="str">
        <f>IF(SUM(Table1[[#This Row],[General Audience]:[Other]])&gt;1,1,"")</f>
        <v/>
      </c>
      <c r="CU807" s="171" t="str">
        <f>IF(Table1[[#This Row],[Various  ]]&lt;&gt;1,IF(Table1[[#This Row],[Calculator / Software]]=1,1,""),"")</f>
        <v/>
      </c>
      <c r="CV807" s="171" t="str">
        <f>IF(Table1[[#This Row],[Various  ]]&lt;&gt;1,IF(Table1[[#This Row],[Information  ]]=1,1,""),"")</f>
        <v/>
      </c>
      <c r="CW807" s="171" t="str">
        <f>IF(Table1[[#This Row],[Various  ]]&lt;&gt;1,IF(Table1[[#This Row],[Interactive Tool]]=1,1,""),"")</f>
        <v/>
      </c>
      <c r="CX807" s="171" t="str">
        <f>IF(Table1[[#This Row],[Various  ]]&lt;&gt;1,IF(Table1[[#This Row],[Technical Specifications]]=1,1,""),"")</f>
        <v/>
      </c>
      <c r="CY807" s="171" t="str">
        <f>IF(Table1[[#This Row],[Various  ]]&lt;&gt;1,IF(Table1[[#This Row],[Training Resources]]=1,1,""),"")</f>
        <v/>
      </c>
      <c r="CZ807" s="171" t="str">
        <f>IF(Table1[[#This Row],[Various  ]]&lt;&gt;1,IF(Table1[[#This Row],[Toolbox]]=1,1,""),"")</f>
        <v/>
      </c>
      <c r="DA807" s="169" t="str">
        <f>IF(Table1[[#This Row],[Various  ]]&lt;&gt;1,IF(Table1[[#This Row],[Video]]=1,1,""),"")</f>
        <v/>
      </c>
      <c r="DB807" s="169" t="str">
        <f>IF(Table1[[#This Row],[Various  ]]&lt;&gt;1,IF(Table1[[#This Row],[Case study]]=1,1,""),"")</f>
        <v/>
      </c>
      <c r="DC807" s="169" t="str">
        <f>IF(Table1[[#This Row],[Various  ]]&lt;&gt;1,IF(Table1[[#This Row],[Other   ]]=1,1,""),"")</f>
        <v/>
      </c>
      <c r="DD807" s="169" t="str">
        <f>IF(Table1[[#This Row],[Various  ]]&lt;&gt;1,IF(Table1[[#This Row],[Standards]]=1,1,""),"")</f>
        <v/>
      </c>
      <c r="DE807" s="169" t="str">
        <f>IF(Table1[[#This Row],[Various]]=1,1,IF(SUM(Table1[[#This Row],[Calculator / Software]:[Standards]])&gt;1,1,""))</f>
        <v/>
      </c>
      <c r="DF807" s="169" t="str">
        <f>IF(Table1[[#This Row],[Multiple NCC links]]&lt;&gt;1,IF(Table1[[#This Row],[Design]]=1,1,""),"")</f>
        <v/>
      </c>
      <c r="DG807" s="169" t="str">
        <f>IF(Table1[[#This Row],[Multiple NCC links]]&lt;&gt;1,IF(Table1[[#This Row],[Assessment / Verification]]=1,1,""),"")</f>
        <v/>
      </c>
      <c r="DH807" s="169" t="str">
        <f>IF(Table1[[#This Row],[Multiple NCC links]]&lt;&gt;1,IF(Table1[[#This Row],[Climate Specific ]]=1,1,""),"")</f>
        <v/>
      </c>
      <c r="DI807" s="169" t="str">
        <f>IF(Table1[[#This Row],[Multiple NCC links]]&lt;&gt;1,IF(Table1[[#This Row],[Alterations / Additions]]=1,1,""),"")</f>
        <v/>
      </c>
      <c r="DJ807" s="169" t="str">
        <f>IF(Table1[[#This Row],[Multiple NCC links]]&lt;&gt;1,IF(Table1[[#This Row],[Glazing]]=1,1,""),"")</f>
        <v/>
      </c>
      <c r="DK807" s="169" t="str">
        <f>IF(Table1[[#This Row],[Multiple NCC links]]&lt;&gt;1,IF(Table1[[#This Row],[Building Fabric / Thermal / Sealing]]=1,1,""),"")</f>
        <v/>
      </c>
      <c r="DL807" s="169" t="str">
        <f>IF(Table1[[#This Row],[Multiple NCC links]]&lt;&gt;1,IF(Table1[[#This Row],[Lighting]]=1,1,""),"")</f>
        <v/>
      </c>
      <c r="DM807" s="169" t="str">
        <f>IF(Table1[[#This Row],[Multiple NCC links]]&lt;&gt;1,IF(Table1[[#This Row],[HVAC]]=1,1,""),"")</f>
        <v/>
      </c>
      <c r="DN807" s="169" t="str">
        <f>IF(Table1[[#This Row],[Multiple NCC links]]&lt;&gt;1,IF(Table1[[#This Row],[Services]]=1,1,""),"")</f>
        <v/>
      </c>
      <c r="DO807" s="169" t="str">
        <f>IF(Table1[[#This Row],[Multiple NCC links]]&lt;&gt;1,IF(Table1[[#This Row],[Maintenance &amp; Monitoring]]=1,1,""),"")</f>
        <v/>
      </c>
      <c r="DP807" s="169" t="str">
        <f>IF(Table1[[#This Row],[Multiple NCC links]]&lt;&gt;1,IF(Table1[[#This Row],[Hand over / Operations]]=1,1,""),"")</f>
        <v/>
      </c>
      <c r="DQ807" s="169" t="str">
        <f>IF(Table1[[#This Row],[Multiple NCC links]]&lt;&gt;1,IF(Table1[[#This Row],[As built assessment]]=1,1,""),"")</f>
        <v/>
      </c>
      <c r="DR807" s="169" t="str">
        <f>IF(Table1[[#This Row],[Multiple NCC links]]&lt;&gt;1,IF(Table1[[#This Row],[Beyond compliance]]=1,1,""),"")</f>
        <v/>
      </c>
      <c r="DS807" s="169" t="str">
        <f>IF(SUM(Table1[[#This Row],[Design]:[Beyond compliance]])&gt;1,1,"")</f>
        <v/>
      </c>
      <c r="DT807" s="169" t="str">
        <f>IF(Table1[[#This Row],[Both Residential &amp; Commercial4]]&lt;&gt;1,IF(Table1[[#This Row],[Residential]]=1,1,""),"")</f>
        <v/>
      </c>
      <c r="DU807" s="169" t="str">
        <f>IF(Table1[[#This Row],[Both Residential &amp; Commercial4]]&lt;&gt;1,IF(Table1[[#This Row],[Commercial]]=1,1,""),"")</f>
        <v/>
      </c>
      <c r="DV807" s="169" t="str">
        <f>Table1[[#This Row],[Residential &amp; Commercial]]</f>
        <v/>
      </c>
      <c r="DW807" s="169"/>
    </row>
    <row r="808" spans="1:127" s="49" customFormat="1" ht="20.25" thickTop="1" thickBot="1" x14ac:dyDescent="0.35">
      <c r="A808" s="97"/>
      <c r="B808" s="97"/>
      <c r="C808" s="88"/>
      <c r="D808" s="88"/>
      <c r="E808" s="176"/>
      <c r="F808" s="176"/>
      <c r="G808" s="176"/>
      <c r="H808" s="176"/>
      <c r="I808" s="90" t="str">
        <f>IF(AND(Table1[[#This Row],[General]]=1,Table1[[#This Row],[Beginner]]=1,Table1[[#This Row],[Intermediate]]=1,Table1[[#This Row],[Advanced]]=1),1,"")</f>
        <v/>
      </c>
      <c r="J808" s="90" t="str">
        <f>CONCATENATE(IF(Table1[[#This Row],[General]]=1,"General, ",""), IF(Table1[[#This Row],[Beginner]]=1,"Beginner, ",""),IF(Table1[[#This Row],[Intermediate]]=1,"Intermediate, ",""), IF(Table1[[#This Row],[Advanced]]=1,"Advanced",""))</f>
        <v/>
      </c>
      <c r="K808" s="91"/>
      <c r="L808" s="179"/>
      <c r="M808" s="91"/>
      <c r="N808" s="91"/>
      <c r="O808" s="159"/>
      <c r="P808" s="91"/>
      <c r="Q808" s="91"/>
      <c r="R808" s="91"/>
      <c r="S80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08" s="102"/>
      <c r="U808" s="102"/>
      <c r="V808" s="240"/>
      <c r="W808" s="240"/>
      <c r="X808" s="102"/>
      <c r="Y808" s="102"/>
      <c r="Z808" s="102"/>
      <c r="AA808" s="102"/>
      <c r="AB808" s="102"/>
      <c r="AC808" s="102"/>
      <c r="AD808" s="102"/>
      <c r="AE808" s="102"/>
      <c r="AF808" s="102"/>
      <c r="AG80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08" s="103"/>
      <c r="AI808" s="103"/>
      <c r="AJ808" s="103"/>
      <c r="AK808" s="74" t="str">
        <f>CONCATENATE(IF(Table1[[#This Row],[Digital]]=1,"Digital, ",""),IF(Table1[[#This Row],[Face to Face]]=1,"Face to face, ",""),IF(Table1[[#This Row],[Blended]]=1,"Blended",""))</f>
        <v/>
      </c>
      <c r="AL808" s="99"/>
      <c r="AM808" s="104"/>
      <c r="AN808" s="130"/>
      <c r="AO808" s="94"/>
      <c r="AP808" s="182"/>
      <c r="AQ808" s="94"/>
      <c r="AR808" s="94"/>
      <c r="AS808" s="94"/>
      <c r="AT808" s="94"/>
      <c r="AU808" s="94"/>
      <c r="AV808" s="182"/>
      <c r="AW808" s="182"/>
      <c r="AX808" s="182"/>
      <c r="AY808" s="94"/>
      <c r="AZ80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0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08" s="95"/>
      <c r="BC808" s="95"/>
      <c r="BD808" s="90" t="str">
        <f>IF(AND(Table1[[#This Row],[Residential]]=1,Table1[[#This Row],[Commercial]]=1),1,"")</f>
        <v/>
      </c>
      <c r="BE808" s="90" t="str">
        <f>CONCATENATE(IF(Table1[[#This Row],[Residential]]=1,"Residential, ",""),IF(Table1[[#This Row],[Commercial]]=1,"Commercial",""))</f>
        <v/>
      </c>
      <c r="BF808" s="94"/>
      <c r="BG808" s="94"/>
      <c r="BH808" s="94"/>
      <c r="BI808" s="94"/>
      <c r="BJ808" s="94"/>
      <c r="BK808" s="94"/>
      <c r="BL808" s="94"/>
      <c r="BM808" s="182"/>
      <c r="BN808" s="94"/>
      <c r="BO80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08" s="178"/>
      <c r="BQ808" s="120"/>
      <c r="BR808" s="132"/>
      <c r="BS808" s="120"/>
      <c r="BT808" s="175"/>
      <c r="BU808" s="175"/>
      <c r="BV808" s="175"/>
      <c r="BW808" s="121"/>
      <c r="BX808" s="121"/>
      <c r="BY808" s="121"/>
      <c r="BZ808" s="227"/>
      <c r="CA80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08" s="48">
        <f>COUNTIF(Table1[[#This Row],[Validity]:[Alignment with NCC (Yes=1,No=0)]],"N/A")</f>
        <v>0</v>
      </c>
      <c r="CC808" s="48">
        <f>IF(ISERROR(Table1[[#This Row],[Total Quality Score (out of 10)]]/(4-Table1[[#This Row],[N/A Count]])),0,Table1[[#This Row],[Total Quality Score (out of 10)]]/(4-Table1[[#This Row],[N/A Count]]))</f>
        <v>0</v>
      </c>
      <c r="CD808" s="106"/>
      <c r="CE808" s="106"/>
      <c r="CF808" s="172" t="str">
        <f>IF(SUM(Table1[[#This Row],[Multiple]:[Level (all)62]])&lt;1,IF(Table1[[#This Row],[General]]=1,1,""),"")</f>
        <v/>
      </c>
      <c r="CG808" s="172" t="str">
        <f>IF(SUM(Table1[[#This Row],[Multiple]:[Level (all)62]])&lt;1,IF(Table1[[#This Row],[Beginner]]=1,1,""),"")</f>
        <v/>
      </c>
      <c r="CH808" s="171" t="str">
        <f>IF(SUM(Table1[[#This Row],[Multiple]:[Level (all)62]])&lt;1,IF(Table1[[#This Row],[Intermediate]]=1,1,""),"")</f>
        <v/>
      </c>
      <c r="CI808" s="171" t="str">
        <f>IF(SUM(Table1[[#This Row],[Multiple]:[Level (all)62]])&lt;1,IF(Table1[[#This Row],[Advanced]]=1,1,""),"")</f>
        <v/>
      </c>
      <c r="CJ808" s="171" t="str">
        <f>IF(AND(SUM(Table1[[#This Row],[General]:[Advanced]])&lt;4,SUM(Table1[[#This Row],[General]:[Advanced]])&gt;1),1,"")</f>
        <v/>
      </c>
      <c r="CK808" s="171" t="str">
        <f>Table1[[#This Row],[Level (all)]]</f>
        <v/>
      </c>
      <c r="CL808" s="171" t="str">
        <f>IF(Table1[[#This Row],[Multiple audience]]&lt;&gt;1,IF(Table1[[#This Row],[General Audience]]=1,1,""),"")</f>
        <v/>
      </c>
      <c r="CM808" s="171" t="str">
        <f>IF(Table1[[#This Row],[Multiple audience]]&lt;&gt;1,IF(Table1[[#This Row],[Planners / Designers ]]=1,1,""),"")</f>
        <v/>
      </c>
      <c r="CN808" s="171" t="str">
        <f>IF(Table1[[#This Row],[Multiple audience]]&lt;&gt;1,IF(Table1[[#This Row],[Regulatory Assessors]]=1,1,""),"")</f>
        <v/>
      </c>
      <c r="CO808" s="171" t="str">
        <f>IF(Table1[[#This Row],[Multiple audience]]&lt;&gt;1,IF(Table1[[#This Row],[Builders / Management]]=1,1,""),"")</f>
        <v/>
      </c>
      <c r="CP808" s="171" t="str">
        <f>IF(Table1[[#This Row],[Multiple audience]]&lt;&gt;1,IF(Table1[[#This Row],[Energy / Sus Assessors]]=1,1,""),"")</f>
        <v/>
      </c>
      <c r="CQ808" s="171" t="str">
        <f>IF(Table1[[#This Row],[Multiple audience]]&lt;&gt;1,IF(Table1[[#This Row],[Semi-skilled]]=1,1,""),"")</f>
        <v/>
      </c>
      <c r="CR808" s="171" t="str">
        <f>IF(Table1[[#This Row],[Multiple audience]]&lt;&gt;1,IF(Table1[[#This Row],[Trades]]=1,1,""),"")</f>
        <v/>
      </c>
      <c r="CS808" s="171" t="str">
        <f>IF(Table1[[#This Row],[Multiple audience]]&lt;&gt;1,IF(Table1[[#This Row],[Other]]=1,1,""),"")</f>
        <v/>
      </c>
      <c r="CT808" s="171" t="str">
        <f>IF(SUM(Table1[[#This Row],[General Audience]:[Other]])&gt;1,1,"")</f>
        <v/>
      </c>
      <c r="CU808" s="171" t="str">
        <f>IF(Table1[[#This Row],[Various  ]]&lt;&gt;1,IF(Table1[[#This Row],[Calculator / Software]]=1,1,""),"")</f>
        <v/>
      </c>
      <c r="CV808" s="171" t="str">
        <f>IF(Table1[[#This Row],[Various  ]]&lt;&gt;1,IF(Table1[[#This Row],[Information  ]]=1,1,""),"")</f>
        <v/>
      </c>
      <c r="CW808" s="171" t="str">
        <f>IF(Table1[[#This Row],[Various  ]]&lt;&gt;1,IF(Table1[[#This Row],[Interactive Tool]]=1,1,""),"")</f>
        <v/>
      </c>
      <c r="CX808" s="171" t="str">
        <f>IF(Table1[[#This Row],[Various  ]]&lt;&gt;1,IF(Table1[[#This Row],[Technical Specifications]]=1,1,""),"")</f>
        <v/>
      </c>
      <c r="CY808" s="171" t="str">
        <f>IF(Table1[[#This Row],[Various  ]]&lt;&gt;1,IF(Table1[[#This Row],[Training Resources]]=1,1,""),"")</f>
        <v/>
      </c>
      <c r="CZ808" s="171" t="str">
        <f>IF(Table1[[#This Row],[Various  ]]&lt;&gt;1,IF(Table1[[#This Row],[Toolbox]]=1,1,""),"")</f>
        <v/>
      </c>
      <c r="DA808" s="169" t="str">
        <f>IF(Table1[[#This Row],[Various  ]]&lt;&gt;1,IF(Table1[[#This Row],[Video]]=1,1,""),"")</f>
        <v/>
      </c>
      <c r="DB808" s="169" t="str">
        <f>IF(Table1[[#This Row],[Various  ]]&lt;&gt;1,IF(Table1[[#This Row],[Case study]]=1,1,""),"")</f>
        <v/>
      </c>
      <c r="DC808" s="169" t="str">
        <f>IF(Table1[[#This Row],[Various  ]]&lt;&gt;1,IF(Table1[[#This Row],[Other   ]]=1,1,""),"")</f>
        <v/>
      </c>
      <c r="DD808" s="169" t="str">
        <f>IF(Table1[[#This Row],[Various  ]]&lt;&gt;1,IF(Table1[[#This Row],[Standards]]=1,1,""),"")</f>
        <v/>
      </c>
      <c r="DE808" s="169" t="str">
        <f>IF(Table1[[#This Row],[Various]]=1,1,IF(SUM(Table1[[#This Row],[Calculator / Software]:[Standards]])&gt;1,1,""))</f>
        <v/>
      </c>
      <c r="DF808" s="169" t="str">
        <f>IF(Table1[[#This Row],[Multiple NCC links]]&lt;&gt;1,IF(Table1[[#This Row],[Design]]=1,1,""),"")</f>
        <v/>
      </c>
      <c r="DG808" s="169" t="str">
        <f>IF(Table1[[#This Row],[Multiple NCC links]]&lt;&gt;1,IF(Table1[[#This Row],[Assessment / Verification]]=1,1,""),"")</f>
        <v/>
      </c>
      <c r="DH808" s="169" t="str">
        <f>IF(Table1[[#This Row],[Multiple NCC links]]&lt;&gt;1,IF(Table1[[#This Row],[Climate Specific ]]=1,1,""),"")</f>
        <v/>
      </c>
      <c r="DI808" s="169" t="str">
        <f>IF(Table1[[#This Row],[Multiple NCC links]]&lt;&gt;1,IF(Table1[[#This Row],[Alterations / Additions]]=1,1,""),"")</f>
        <v/>
      </c>
      <c r="DJ808" s="169" t="str">
        <f>IF(Table1[[#This Row],[Multiple NCC links]]&lt;&gt;1,IF(Table1[[#This Row],[Glazing]]=1,1,""),"")</f>
        <v/>
      </c>
      <c r="DK808" s="169" t="str">
        <f>IF(Table1[[#This Row],[Multiple NCC links]]&lt;&gt;1,IF(Table1[[#This Row],[Building Fabric / Thermal / Sealing]]=1,1,""),"")</f>
        <v/>
      </c>
      <c r="DL808" s="169" t="str">
        <f>IF(Table1[[#This Row],[Multiple NCC links]]&lt;&gt;1,IF(Table1[[#This Row],[Lighting]]=1,1,""),"")</f>
        <v/>
      </c>
      <c r="DM808" s="169" t="str">
        <f>IF(Table1[[#This Row],[Multiple NCC links]]&lt;&gt;1,IF(Table1[[#This Row],[HVAC]]=1,1,""),"")</f>
        <v/>
      </c>
      <c r="DN808" s="169" t="str">
        <f>IF(Table1[[#This Row],[Multiple NCC links]]&lt;&gt;1,IF(Table1[[#This Row],[Services]]=1,1,""),"")</f>
        <v/>
      </c>
      <c r="DO808" s="169" t="str">
        <f>IF(Table1[[#This Row],[Multiple NCC links]]&lt;&gt;1,IF(Table1[[#This Row],[Maintenance &amp; Monitoring]]=1,1,""),"")</f>
        <v/>
      </c>
      <c r="DP808" s="169" t="str">
        <f>IF(Table1[[#This Row],[Multiple NCC links]]&lt;&gt;1,IF(Table1[[#This Row],[Hand over / Operations]]=1,1,""),"")</f>
        <v/>
      </c>
      <c r="DQ808" s="169" t="str">
        <f>IF(Table1[[#This Row],[Multiple NCC links]]&lt;&gt;1,IF(Table1[[#This Row],[As built assessment]]=1,1,""),"")</f>
        <v/>
      </c>
      <c r="DR808" s="169" t="str">
        <f>IF(Table1[[#This Row],[Multiple NCC links]]&lt;&gt;1,IF(Table1[[#This Row],[Beyond compliance]]=1,1,""),"")</f>
        <v/>
      </c>
      <c r="DS808" s="169" t="str">
        <f>IF(SUM(Table1[[#This Row],[Design]:[Beyond compliance]])&gt;1,1,"")</f>
        <v/>
      </c>
      <c r="DT808" s="169" t="str">
        <f>IF(Table1[[#This Row],[Both Residential &amp; Commercial4]]&lt;&gt;1,IF(Table1[[#This Row],[Residential]]=1,1,""),"")</f>
        <v/>
      </c>
      <c r="DU808" s="169" t="str">
        <f>IF(Table1[[#This Row],[Both Residential &amp; Commercial4]]&lt;&gt;1,IF(Table1[[#This Row],[Commercial]]=1,1,""),"")</f>
        <v/>
      </c>
      <c r="DV808" s="169" t="str">
        <f>Table1[[#This Row],[Residential &amp; Commercial]]</f>
        <v/>
      </c>
      <c r="DW808" s="169"/>
    </row>
    <row r="809" spans="1:127" s="49" customFormat="1" ht="20.25" thickTop="1" thickBot="1" x14ac:dyDescent="0.35">
      <c r="A809" s="97"/>
      <c r="B809" s="97"/>
      <c r="C809" s="88"/>
      <c r="D809" s="88"/>
      <c r="E809" s="176"/>
      <c r="F809" s="176"/>
      <c r="G809" s="176"/>
      <c r="H809" s="176"/>
      <c r="I809" s="90" t="str">
        <f>IF(AND(Table1[[#This Row],[General]]=1,Table1[[#This Row],[Beginner]]=1,Table1[[#This Row],[Intermediate]]=1,Table1[[#This Row],[Advanced]]=1),1,"")</f>
        <v/>
      </c>
      <c r="J809" s="90" t="str">
        <f>CONCATENATE(IF(Table1[[#This Row],[General]]=1,"General, ",""), IF(Table1[[#This Row],[Beginner]]=1,"Beginner, ",""),IF(Table1[[#This Row],[Intermediate]]=1,"Intermediate, ",""), IF(Table1[[#This Row],[Advanced]]=1,"Advanced",""))</f>
        <v/>
      </c>
      <c r="K809" s="91"/>
      <c r="L809" s="179"/>
      <c r="M809" s="91"/>
      <c r="N809" s="91"/>
      <c r="O809" s="159"/>
      <c r="P809" s="91"/>
      <c r="Q809" s="91"/>
      <c r="R809" s="91"/>
      <c r="S80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09" s="102"/>
      <c r="U809" s="102"/>
      <c r="V809" s="240"/>
      <c r="W809" s="240"/>
      <c r="X809" s="102"/>
      <c r="Y809" s="102"/>
      <c r="Z809" s="102"/>
      <c r="AA809" s="102"/>
      <c r="AB809" s="102"/>
      <c r="AC809" s="102"/>
      <c r="AD809" s="102"/>
      <c r="AE809" s="102"/>
      <c r="AF809" s="102"/>
      <c r="AG80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09" s="103"/>
      <c r="AI809" s="103"/>
      <c r="AJ809" s="103"/>
      <c r="AK809" s="74" t="str">
        <f>CONCATENATE(IF(Table1[[#This Row],[Digital]]=1,"Digital, ",""),IF(Table1[[#This Row],[Face to Face]]=1,"Face to face, ",""),IF(Table1[[#This Row],[Blended]]=1,"Blended",""))</f>
        <v/>
      </c>
      <c r="AL809" s="99"/>
      <c r="AM809" s="104"/>
      <c r="AN809" s="130"/>
      <c r="AO809" s="94"/>
      <c r="AP809" s="182"/>
      <c r="AQ809" s="94"/>
      <c r="AR809" s="94"/>
      <c r="AS809" s="94"/>
      <c r="AT809" s="94"/>
      <c r="AU809" s="94"/>
      <c r="AV809" s="182"/>
      <c r="AW809" s="182"/>
      <c r="AX809" s="182"/>
      <c r="AY809" s="94"/>
      <c r="AZ80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0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09" s="95"/>
      <c r="BC809" s="95"/>
      <c r="BD809" s="90" t="str">
        <f>IF(AND(Table1[[#This Row],[Residential]]=1,Table1[[#This Row],[Commercial]]=1),1,"")</f>
        <v/>
      </c>
      <c r="BE809" s="90" t="str">
        <f>CONCATENATE(IF(Table1[[#This Row],[Residential]]=1,"Residential, ",""),IF(Table1[[#This Row],[Commercial]]=1,"Commercial",""))</f>
        <v/>
      </c>
      <c r="BF809" s="94"/>
      <c r="BG809" s="94"/>
      <c r="BH809" s="94"/>
      <c r="BI809" s="94"/>
      <c r="BJ809" s="94"/>
      <c r="BK809" s="94"/>
      <c r="BL809" s="94"/>
      <c r="BM809" s="182"/>
      <c r="BN809" s="94"/>
      <c r="BO80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09" s="178"/>
      <c r="BQ809" s="120"/>
      <c r="BR809" s="132"/>
      <c r="BS809" s="120"/>
      <c r="BT809" s="175"/>
      <c r="BU809" s="175"/>
      <c r="BV809" s="175"/>
      <c r="BW809" s="121"/>
      <c r="BX809" s="121"/>
      <c r="BY809" s="121"/>
      <c r="BZ809" s="227"/>
      <c r="CA80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09" s="48">
        <f>COUNTIF(Table1[[#This Row],[Validity]:[Alignment with NCC (Yes=1,No=0)]],"N/A")</f>
        <v>0</v>
      </c>
      <c r="CC809" s="48">
        <f>IF(ISERROR(Table1[[#This Row],[Total Quality Score (out of 10)]]/(4-Table1[[#This Row],[N/A Count]])),0,Table1[[#This Row],[Total Quality Score (out of 10)]]/(4-Table1[[#This Row],[N/A Count]]))</f>
        <v>0</v>
      </c>
      <c r="CD809" s="106"/>
      <c r="CE809" s="106"/>
      <c r="CF809" s="172" t="str">
        <f>IF(SUM(Table1[[#This Row],[Multiple]:[Level (all)62]])&lt;1,IF(Table1[[#This Row],[General]]=1,1,""),"")</f>
        <v/>
      </c>
      <c r="CG809" s="172" t="str">
        <f>IF(SUM(Table1[[#This Row],[Multiple]:[Level (all)62]])&lt;1,IF(Table1[[#This Row],[Beginner]]=1,1,""),"")</f>
        <v/>
      </c>
      <c r="CH809" s="171" t="str">
        <f>IF(SUM(Table1[[#This Row],[Multiple]:[Level (all)62]])&lt;1,IF(Table1[[#This Row],[Intermediate]]=1,1,""),"")</f>
        <v/>
      </c>
      <c r="CI809" s="171" t="str">
        <f>IF(SUM(Table1[[#This Row],[Multiple]:[Level (all)62]])&lt;1,IF(Table1[[#This Row],[Advanced]]=1,1,""),"")</f>
        <v/>
      </c>
      <c r="CJ809" s="171" t="str">
        <f>IF(AND(SUM(Table1[[#This Row],[General]:[Advanced]])&lt;4,SUM(Table1[[#This Row],[General]:[Advanced]])&gt;1),1,"")</f>
        <v/>
      </c>
      <c r="CK809" s="171" t="str">
        <f>Table1[[#This Row],[Level (all)]]</f>
        <v/>
      </c>
      <c r="CL809" s="171" t="str">
        <f>IF(Table1[[#This Row],[Multiple audience]]&lt;&gt;1,IF(Table1[[#This Row],[General Audience]]=1,1,""),"")</f>
        <v/>
      </c>
      <c r="CM809" s="171" t="str">
        <f>IF(Table1[[#This Row],[Multiple audience]]&lt;&gt;1,IF(Table1[[#This Row],[Planners / Designers ]]=1,1,""),"")</f>
        <v/>
      </c>
      <c r="CN809" s="171" t="str">
        <f>IF(Table1[[#This Row],[Multiple audience]]&lt;&gt;1,IF(Table1[[#This Row],[Regulatory Assessors]]=1,1,""),"")</f>
        <v/>
      </c>
      <c r="CO809" s="171" t="str">
        <f>IF(Table1[[#This Row],[Multiple audience]]&lt;&gt;1,IF(Table1[[#This Row],[Builders / Management]]=1,1,""),"")</f>
        <v/>
      </c>
      <c r="CP809" s="171" t="str">
        <f>IF(Table1[[#This Row],[Multiple audience]]&lt;&gt;1,IF(Table1[[#This Row],[Energy / Sus Assessors]]=1,1,""),"")</f>
        <v/>
      </c>
      <c r="CQ809" s="171" t="str">
        <f>IF(Table1[[#This Row],[Multiple audience]]&lt;&gt;1,IF(Table1[[#This Row],[Semi-skilled]]=1,1,""),"")</f>
        <v/>
      </c>
      <c r="CR809" s="171" t="str">
        <f>IF(Table1[[#This Row],[Multiple audience]]&lt;&gt;1,IF(Table1[[#This Row],[Trades]]=1,1,""),"")</f>
        <v/>
      </c>
      <c r="CS809" s="171" t="str">
        <f>IF(Table1[[#This Row],[Multiple audience]]&lt;&gt;1,IF(Table1[[#This Row],[Other]]=1,1,""),"")</f>
        <v/>
      </c>
      <c r="CT809" s="171" t="str">
        <f>IF(SUM(Table1[[#This Row],[General Audience]:[Other]])&gt;1,1,"")</f>
        <v/>
      </c>
      <c r="CU809" s="171" t="str">
        <f>IF(Table1[[#This Row],[Various  ]]&lt;&gt;1,IF(Table1[[#This Row],[Calculator / Software]]=1,1,""),"")</f>
        <v/>
      </c>
      <c r="CV809" s="171" t="str">
        <f>IF(Table1[[#This Row],[Various  ]]&lt;&gt;1,IF(Table1[[#This Row],[Information  ]]=1,1,""),"")</f>
        <v/>
      </c>
      <c r="CW809" s="171" t="str">
        <f>IF(Table1[[#This Row],[Various  ]]&lt;&gt;1,IF(Table1[[#This Row],[Interactive Tool]]=1,1,""),"")</f>
        <v/>
      </c>
      <c r="CX809" s="171" t="str">
        <f>IF(Table1[[#This Row],[Various  ]]&lt;&gt;1,IF(Table1[[#This Row],[Technical Specifications]]=1,1,""),"")</f>
        <v/>
      </c>
      <c r="CY809" s="171" t="str">
        <f>IF(Table1[[#This Row],[Various  ]]&lt;&gt;1,IF(Table1[[#This Row],[Training Resources]]=1,1,""),"")</f>
        <v/>
      </c>
      <c r="CZ809" s="171" t="str">
        <f>IF(Table1[[#This Row],[Various  ]]&lt;&gt;1,IF(Table1[[#This Row],[Toolbox]]=1,1,""),"")</f>
        <v/>
      </c>
      <c r="DA809" s="169" t="str">
        <f>IF(Table1[[#This Row],[Various  ]]&lt;&gt;1,IF(Table1[[#This Row],[Video]]=1,1,""),"")</f>
        <v/>
      </c>
      <c r="DB809" s="169" t="str">
        <f>IF(Table1[[#This Row],[Various  ]]&lt;&gt;1,IF(Table1[[#This Row],[Case study]]=1,1,""),"")</f>
        <v/>
      </c>
      <c r="DC809" s="169" t="str">
        <f>IF(Table1[[#This Row],[Various  ]]&lt;&gt;1,IF(Table1[[#This Row],[Other   ]]=1,1,""),"")</f>
        <v/>
      </c>
      <c r="DD809" s="169" t="str">
        <f>IF(Table1[[#This Row],[Various  ]]&lt;&gt;1,IF(Table1[[#This Row],[Standards]]=1,1,""),"")</f>
        <v/>
      </c>
      <c r="DE809" s="169" t="str">
        <f>IF(Table1[[#This Row],[Various]]=1,1,IF(SUM(Table1[[#This Row],[Calculator / Software]:[Standards]])&gt;1,1,""))</f>
        <v/>
      </c>
      <c r="DF809" s="169" t="str">
        <f>IF(Table1[[#This Row],[Multiple NCC links]]&lt;&gt;1,IF(Table1[[#This Row],[Design]]=1,1,""),"")</f>
        <v/>
      </c>
      <c r="DG809" s="169" t="str">
        <f>IF(Table1[[#This Row],[Multiple NCC links]]&lt;&gt;1,IF(Table1[[#This Row],[Assessment / Verification]]=1,1,""),"")</f>
        <v/>
      </c>
      <c r="DH809" s="169" t="str">
        <f>IF(Table1[[#This Row],[Multiple NCC links]]&lt;&gt;1,IF(Table1[[#This Row],[Climate Specific ]]=1,1,""),"")</f>
        <v/>
      </c>
      <c r="DI809" s="169" t="str">
        <f>IF(Table1[[#This Row],[Multiple NCC links]]&lt;&gt;1,IF(Table1[[#This Row],[Alterations / Additions]]=1,1,""),"")</f>
        <v/>
      </c>
      <c r="DJ809" s="169" t="str">
        <f>IF(Table1[[#This Row],[Multiple NCC links]]&lt;&gt;1,IF(Table1[[#This Row],[Glazing]]=1,1,""),"")</f>
        <v/>
      </c>
      <c r="DK809" s="169" t="str">
        <f>IF(Table1[[#This Row],[Multiple NCC links]]&lt;&gt;1,IF(Table1[[#This Row],[Building Fabric / Thermal / Sealing]]=1,1,""),"")</f>
        <v/>
      </c>
      <c r="DL809" s="169" t="str">
        <f>IF(Table1[[#This Row],[Multiple NCC links]]&lt;&gt;1,IF(Table1[[#This Row],[Lighting]]=1,1,""),"")</f>
        <v/>
      </c>
      <c r="DM809" s="169" t="str">
        <f>IF(Table1[[#This Row],[Multiple NCC links]]&lt;&gt;1,IF(Table1[[#This Row],[HVAC]]=1,1,""),"")</f>
        <v/>
      </c>
      <c r="DN809" s="169" t="str">
        <f>IF(Table1[[#This Row],[Multiple NCC links]]&lt;&gt;1,IF(Table1[[#This Row],[Services]]=1,1,""),"")</f>
        <v/>
      </c>
      <c r="DO809" s="169" t="str">
        <f>IF(Table1[[#This Row],[Multiple NCC links]]&lt;&gt;1,IF(Table1[[#This Row],[Maintenance &amp; Monitoring]]=1,1,""),"")</f>
        <v/>
      </c>
      <c r="DP809" s="169" t="str">
        <f>IF(Table1[[#This Row],[Multiple NCC links]]&lt;&gt;1,IF(Table1[[#This Row],[Hand over / Operations]]=1,1,""),"")</f>
        <v/>
      </c>
      <c r="DQ809" s="169" t="str">
        <f>IF(Table1[[#This Row],[Multiple NCC links]]&lt;&gt;1,IF(Table1[[#This Row],[As built assessment]]=1,1,""),"")</f>
        <v/>
      </c>
      <c r="DR809" s="169" t="str">
        <f>IF(Table1[[#This Row],[Multiple NCC links]]&lt;&gt;1,IF(Table1[[#This Row],[Beyond compliance]]=1,1,""),"")</f>
        <v/>
      </c>
      <c r="DS809" s="169" t="str">
        <f>IF(SUM(Table1[[#This Row],[Design]:[Beyond compliance]])&gt;1,1,"")</f>
        <v/>
      </c>
      <c r="DT809" s="169" t="str">
        <f>IF(Table1[[#This Row],[Both Residential &amp; Commercial4]]&lt;&gt;1,IF(Table1[[#This Row],[Residential]]=1,1,""),"")</f>
        <v/>
      </c>
      <c r="DU809" s="169" t="str">
        <f>IF(Table1[[#This Row],[Both Residential &amp; Commercial4]]&lt;&gt;1,IF(Table1[[#This Row],[Commercial]]=1,1,""),"")</f>
        <v/>
      </c>
      <c r="DV809" s="169" t="str">
        <f>Table1[[#This Row],[Residential &amp; Commercial]]</f>
        <v/>
      </c>
      <c r="DW809" s="169"/>
    </row>
    <row r="810" spans="1:127" s="49" customFormat="1" ht="20.25" thickTop="1" thickBot="1" x14ac:dyDescent="0.35">
      <c r="A810" s="97"/>
      <c r="B810" s="97"/>
      <c r="C810" s="88"/>
      <c r="D810" s="88"/>
      <c r="E810" s="176"/>
      <c r="F810" s="176"/>
      <c r="G810" s="176"/>
      <c r="H810" s="176"/>
      <c r="I810" s="90" t="str">
        <f>IF(AND(Table1[[#This Row],[General]]=1,Table1[[#This Row],[Beginner]]=1,Table1[[#This Row],[Intermediate]]=1,Table1[[#This Row],[Advanced]]=1),1,"")</f>
        <v/>
      </c>
      <c r="J810" s="90" t="str">
        <f>CONCATENATE(IF(Table1[[#This Row],[General]]=1,"General, ",""), IF(Table1[[#This Row],[Beginner]]=1,"Beginner, ",""),IF(Table1[[#This Row],[Intermediate]]=1,"Intermediate, ",""), IF(Table1[[#This Row],[Advanced]]=1,"Advanced",""))</f>
        <v/>
      </c>
      <c r="K810" s="91"/>
      <c r="L810" s="179"/>
      <c r="M810" s="91"/>
      <c r="N810" s="91"/>
      <c r="O810" s="159"/>
      <c r="P810" s="91"/>
      <c r="Q810" s="91"/>
      <c r="R810" s="91"/>
      <c r="S81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10" s="102"/>
      <c r="U810" s="102"/>
      <c r="V810" s="240"/>
      <c r="W810" s="240"/>
      <c r="X810" s="102"/>
      <c r="Y810" s="102"/>
      <c r="Z810" s="102"/>
      <c r="AA810" s="102"/>
      <c r="AB810" s="102"/>
      <c r="AC810" s="102"/>
      <c r="AD810" s="102"/>
      <c r="AE810" s="102"/>
      <c r="AF810" s="102"/>
      <c r="AG81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10" s="103"/>
      <c r="AI810" s="103"/>
      <c r="AJ810" s="103"/>
      <c r="AK810" s="74" t="str">
        <f>CONCATENATE(IF(Table1[[#This Row],[Digital]]=1,"Digital, ",""),IF(Table1[[#This Row],[Face to Face]]=1,"Face to face, ",""),IF(Table1[[#This Row],[Blended]]=1,"Blended",""))</f>
        <v/>
      </c>
      <c r="AL810" s="99"/>
      <c r="AM810" s="104"/>
      <c r="AN810" s="130"/>
      <c r="AO810" s="94"/>
      <c r="AP810" s="182"/>
      <c r="AQ810" s="94"/>
      <c r="AR810" s="94"/>
      <c r="AS810" s="94"/>
      <c r="AT810" s="94"/>
      <c r="AU810" s="94"/>
      <c r="AV810" s="182"/>
      <c r="AW810" s="182"/>
      <c r="AX810" s="182"/>
      <c r="AY810" s="94"/>
      <c r="AZ81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1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10" s="95"/>
      <c r="BC810" s="95"/>
      <c r="BD810" s="90" t="str">
        <f>IF(AND(Table1[[#This Row],[Residential]]=1,Table1[[#This Row],[Commercial]]=1),1,"")</f>
        <v/>
      </c>
      <c r="BE810" s="90" t="str">
        <f>CONCATENATE(IF(Table1[[#This Row],[Residential]]=1,"Residential, ",""),IF(Table1[[#This Row],[Commercial]]=1,"Commercial",""))</f>
        <v/>
      </c>
      <c r="BF810" s="94"/>
      <c r="BG810" s="94"/>
      <c r="BH810" s="94"/>
      <c r="BI810" s="94"/>
      <c r="BJ810" s="94"/>
      <c r="BK810" s="94"/>
      <c r="BL810" s="94"/>
      <c r="BM810" s="182"/>
      <c r="BN810" s="94"/>
      <c r="BO81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10" s="178"/>
      <c r="BQ810" s="120"/>
      <c r="BR810" s="132"/>
      <c r="BS810" s="120"/>
      <c r="BT810" s="175"/>
      <c r="BU810" s="175"/>
      <c r="BV810" s="175"/>
      <c r="BW810" s="121"/>
      <c r="BX810" s="121"/>
      <c r="BY810" s="121"/>
      <c r="BZ810" s="227"/>
      <c r="CA81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10" s="48">
        <f>COUNTIF(Table1[[#This Row],[Validity]:[Alignment with NCC (Yes=1,No=0)]],"N/A")</f>
        <v>0</v>
      </c>
      <c r="CC810" s="48">
        <f>IF(ISERROR(Table1[[#This Row],[Total Quality Score (out of 10)]]/(4-Table1[[#This Row],[N/A Count]])),0,Table1[[#This Row],[Total Quality Score (out of 10)]]/(4-Table1[[#This Row],[N/A Count]]))</f>
        <v>0</v>
      </c>
      <c r="CD810" s="106"/>
      <c r="CE810" s="106"/>
      <c r="CF810" s="172" t="str">
        <f>IF(SUM(Table1[[#This Row],[Multiple]:[Level (all)62]])&lt;1,IF(Table1[[#This Row],[General]]=1,1,""),"")</f>
        <v/>
      </c>
      <c r="CG810" s="172" t="str">
        <f>IF(SUM(Table1[[#This Row],[Multiple]:[Level (all)62]])&lt;1,IF(Table1[[#This Row],[Beginner]]=1,1,""),"")</f>
        <v/>
      </c>
      <c r="CH810" s="171" t="str">
        <f>IF(SUM(Table1[[#This Row],[Multiple]:[Level (all)62]])&lt;1,IF(Table1[[#This Row],[Intermediate]]=1,1,""),"")</f>
        <v/>
      </c>
      <c r="CI810" s="171" t="str">
        <f>IF(SUM(Table1[[#This Row],[Multiple]:[Level (all)62]])&lt;1,IF(Table1[[#This Row],[Advanced]]=1,1,""),"")</f>
        <v/>
      </c>
      <c r="CJ810" s="171" t="str">
        <f>IF(AND(SUM(Table1[[#This Row],[General]:[Advanced]])&lt;4,SUM(Table1[[#This Row],[General]:[Advanced]])&gt;1),1,"")</f>
        <v/>
      </c>
      <c r="CK810" s="171" t="str">
        <f>Table1[[#This Row],[Level (all)]]</f>
        <v/>
      </c>
      <c r="CL810" s="171" t="str">
        <f>IF(Table1[[#This Row],[Multiple audience]]&lt;&gt;1,IF(Table1[[#This Row],[General Audience]]=1,1,""),"")</f>
        <v/>
      </c>
      <c r="CM810" s="171" t="str">
        <f>IF(Table1[[#This Row],[Multiple audience]]&lt;&gt;1,IF(Table1[[#This Row],[Planners / Designers ]]=1,1,""),"")</f>
        <v/>
      </c>
      <c r="CN810" s="171" t="str">
        <f>IF(Table1[[#This Row],[Multiple audience]]&lt;&gt;1,IF(Table1[[#This Row],[Regulatory Assessors]]=1,1,""),"")</f>
        <v/>
      </c>
      <c r="CO810" s="171" t="str">
        <f>IF(Table1[[#This Row],[Multiple audience]]&lt;&gt;1,IF(Table1[[#This Row],[Builders / Management]]=1,1,""),"")</f>
        <v/>
      </c>
      <c r="CP810" s="171" t="str">
        <f>IF(Table1[[#This Row],[Multiple audience]]&lt;&gt;1,IF(Table1[[#This Row],[Energy / Sus Assessors]]=1,1,""),"")</f>
        <v/>
      </c>
      <c r="CQ810" s="171" t="str">
        <f>IF(Table1[[#This Row],[Multiple audience]]&lt;&gt;1,IF(Table1[[#This Row],[Semi-skilled]]=1,1,""),"")</f>
        <v/>
      </c>
      <c r="CR810" s="171" t="str">
        <f>IF(Table1[[#This Row],[Multiple audience]]&lt;&gt;1,IF(Table1[[#This Row],[Trades]]=1,1,""),"")</f>
        <v/>
      </c>
      <c r="CS810" s="171" t="str">
        <f>IF(Table1[[#This Row],[Multiple audience]]&lt;&gt;1,IF(Table1[[#This Row],[Other]]=1,1,""),"")</f>
        <v/>
      </c>
      <c r="CT810" s="171" t="str">
        <f>IF(SUM(Table1[[#This Row],[General Audience]:[Other]])&gt;1,1,"")</f>
        <v/>
      </c>
      <c r="CU810" s="171" t="str">
        <f>IF(Table1[[#This Row],[Various  ]]&lt;&gt;1,IF(Table1[[#This Row],[Calculator / Software]]=1,1,""),"")</f>
        <v/>
      </c>
      <c r="CV810" s="171" t="str">
        <f>IF(Table1[[#This Row],[Various  ]]&lt;&gt;1,IF(Table1[[#This Row],[Information  ]]=1,1,""),"")</f>
        <v/>
      </c>
      <c r="CW810" s="171" t="str">
        <f>IF(Table1[[#This Row],[Various  ]]&lt;&gt;1,IF(Table1[[#This Row],[Interactive Tool]]=1,1,""),"")</f>
        <v/>
      </c>
      <c r="CX810" s="171" t="str">
        <f>IF(Table1[[#This Row],[Various  ]]&lt;&gt;1,IF(Table1[[#This Row],[Technical Specifications]]=1,1,""),"")</f>
        <v/>
      </c>
      <c r="CY810" s="171" t="str">
        <f>IF(Table1[[#This Row],[Various  ]]&lt;&gt;1,IF(Table1[[#This Row],[Training Resources]]=1,1,""),"")</f>
        <v/>
      </c>
      <c r="CZ810" s="171" t="str">
        <f>IF(Table1[[#This Row],[Various  ]]&lt;&gt;1,IF(Table1[[#This Row],[Toolbox]]=1,1,""),"")</f>
        <v/>
      </c>
      <c r="DA810" s="169" t="str">
        <f>IF(Table1[[#This Row],[Various  ]]&lt;&gt;1,IF(Table1[[#This Row],[Video]]=1,1,""),"")</f>
        <v/>
      </c>
      <c r="DB810" s="169" t="str">
        <f>IF(Table1[[#This Row],[Various  ]]&lt;&gt;1,IF(Table1[[#This Row],[Case study]]=1,1,""),"")</f>
        <v/>
      </c>
      <c r="DC810" s="169" t="str">
        <f>IF(Table1[[#This Row],[Various  ]]&lt;&gt;1,IF(Table1[[#This Row],[Other   ]]=1,1,""),"")</f>
        <v/>
      </c>
      <c r="DD810" s="169" t="str">
        <f>IF(Table1[[#This Row],[Various  ]]&lt;&gt;1,IF(Table1[[#This Row],[Standards]]=1,1,""),"")</f>
        <v/>
      </c>
      <c r="DE810" s="169" t="str">
        <f>IF(Table1[[#This Row],[Various]]=1,1,IF(SUM(Table1[[#This Row],[Calculator / Software]:[Standards]])&gt;1,1,""))</f>
        <v/>
      </c>
      <c r="DF810" s="169" t="str">
        <f>IF(Table1[[#This Row],[Multiple NCC links]]&lt;&gt;1,IF(Table1[[#This Row],[Design]]=1,1,""),"")</f>
        <v/>
      </c>
      <c r="DG810" s="169" t="str">
        <f>IF(Table1[[#This Row],[Multiple NCC links]]&lt;&gt;1,IF(Table1[[#This Row],[Assessment / Verification]]=1,1,""),"")</f>
        <v/>
      </c>
      <c r="DH810" s="169" t="str">
        <f>IF(Table1[[#This Row],[Multiple NCC links]]&lt;&gt;1,IF(Table1[[#This Row],[Climate Specific ]]=1,1,""),"")</f>
        <v/>
      </c>
      <c r="DI810" s="169" t="str">
        <f>IF(Table1[[#This Row],[Multiple NCC links]]&lt;&gt;1,IF(Table1[[#This Row],[Alterations / Additions]]=1,1,""),"")</f>
        <v/>
      </c>
      <c r="DJ810" s="169" t="str">
        <f>IF(Table1[[#This Row],[Multiple NCC links]]&lt;&gt;1,IF(Table1[[#This Row],[Glazing]]=1,1,""),"")</f>
        <v/>
      </c>
      <c r="DK810" s="169" t="str">
        <f>IF(Table1[[#This Row],[Multiple NCC links]]&lt;&gt;1,IF(Table1[[#This Row],[Building Fabric / Thermal / Sealing]]=1,1,""),"")</f>
        <v/>
      </c>
      <c r="DL810" s="169" t="str">
        <f>IF(Table1[[#This Row],[Multiple NCC links]]&lt;&gt;1,IF(Table1[[#This Row],[Lighting]]=1,1,""),"")</f>
        <v/>
      </c>
      <c r="DM810" s="169" t="str">
        <f>IF(Table1[[#This Row],[Multiple NCC links]]&lt;&gt;1,IF(Table1[[#This Row],[HVAC]]=1,1,""),"")</f>
        <v/>
      </c>
      <c r="DN810" s="169" t="str">
        <f>IF(Table1[[#This Row],[Multiple NCC links]]&lt;&gt;1,IF(Table1[[#This Row],[Services]]=1,1,""),"")</f>
        <v/>
      </c>
      <c r="DO810" s="169" t="str">
        <f>IF(Table1[[#This Row],[Multiple NCC links]]&lt;&gt;1,IF(Table1[[#This Row],[Maintenance &amp; Monitoring]]=1,1,""),"")</f>
        <v/>
      </c>
      <c r="DP810" s="169" t="str">
        <f>IF(Table1[[#This Row],[Multiple NCC links]]&lt;&gt;1,IF(Table1[[#This Row],[Hand over / Operations]]=1,1,""),"")</f>
        <v/>
      </c>
      <c r="DQ810" s="169" t="str">
        <f>IF(Table1[[#This Row],[Multiple NCC links]]&lt;&gt;1,IF(Table1[[#This Row],[As built assessment]]=1,1,""),"")</f>
        <v/>
      </c>
      <c r="DR810" s="169" t="str">
        <f>IF(Table1[[#This Row],[Multiple NCC links]]&lt;&gt;1,IF(Table1[[#This Row],[Beyond compliance]]=1,1,""),"")</f>
        <v/>
      </c>
      <c r="DS810" s="169" t="str">
        <f>IF(SUM(Table1[[#This Row],[Design]:[Beyond compliance]])&gt;1,1,"")</f>
        <v/>
      </c>
      <c r="DT810" s="169" t="str">
        <f>IF(Table1[[#This Row],[Both Residential &amp; Commercial4]]&lt;&gt;1,IF(Table1[[#This Row],[Residential]]=1,1,""),"")</f>
        <v/>
      </c>
      <c r="DU810" s="169" t="str">
        <f>IF(Table1[[#This Row],[Both Residential &amp; Commercial4]]&lt;&gt;1,IF(Table1[[#This Row],[Commercial]]=1,1,""),"")</f>
        <v/>
      </c>
      <c r="DV810" s="169" t="str">
        <f>Table1[[#This Row],[Residential &amp; Commercial]]</f>
        <v/>
      </c>
      <c r="DW810" s="169"/>
    </row>
    <row r="811" spans="1:127" s="49" customFormat="1" ht="20.25" thickTop="1" thickBot="1" x14ac:dyDescent="0.35">
      <c r="A811" s="97"/>
      <c r="B811" s="97"/>
      <c r="C811" s="88"/>
      <c r="D811" s="88"/>
      <c r="E811" s="176"/>
      <c r="F811" s="176"/>
      <c r="G811" s="176"/>
      <c r="H811" s="176"/>
      <c r="I811" s="90" t="str">
        <f>IF(AND(Table1[[#This Row],[General]]=1,Table1[[#This Row],[Beginner]]=1,Table1[[#This Row],[Intermediate]]=1,Table1[[#This Row],[Advanced]]=1),1,"")</f>
        <v/>
      </c>
      <c r="J811" s="90" t="str">
        <f>CONCATENATE(IF(Table1[[#This Row],[General]]=1,"General, ",""), IF(Table1[[#This Row],[Beginner]]=1,"Beginner, ",""),IF(Table1[[#This Row],[Intermediate]]=1,"Intermediate, ",""), IF(Table1[[#This Row],[Advanced]]=1,"Advanced",""))</f>
        <v/>
      </c>
      <c r="K811" s="91"/>
      <c r="L811" s="179"/>
      <c r="M811" s="91"/>
      <c r="N811" s="91"/>
      <c r="O811" s="159"/>
      <c r="P811" s="91"/>
      <c r="Q811" s="91"/>
      <c r="R811" s="91"/>
      <c r="S81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11" s="102"/>
      <c r="U811" s="102"/>
      <c r="V811" s="240"/>
      <c r="W811" s="240"/>
      <c r="X811" s="102"/>
      <c r="Y811" s="102"/>
      <c r="Z811" s="102"/>
      <c r="AA811" s="102"/>
      <c r="AB811" s="102"/>
      <c r="AC811" s="102"/>
      <c r="AD811" s="102"/>
      <c r="AE811" s="102"/>
      <c r="AF811" s="102"/>
      <c r="AG81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11" s="103"/>
      <c r="AI811" s="103"/>
      <c r="AJ811" s="103"/>
      <c r="AK811" s="74" t="str">
        <f>CONCATENATE(IF(Table1[[#This Row],[Digital]]=1,"Digital, ",""),IF(Table1[[#This Row],[Face to Face]]=1,"Face to face, ",""),IF(Table1[[#This Row],[Blended]]=1,"Blended",""))</f>
        <v/>
      </c>
      <c r="AL811" s="99"/>
      <c r="AM811" s="104"/>
      <c r="AN811" s="130"/>
      <c r="AO811" s="94"/>
      <c r="AP811" s="182"/>
      <c r="AQ811" s="94"/>
      <c r="AR811" s="94"/>
      <c r="AS811" s="94"/>
      <c r="AT811" s="94"/>
      <c r="AU811" s="94"/>
      <c r="AV811" s="182"/>
      <c r="AW811" s="182"/>
      <c r="AX811" s="182"/>
      <c r="AY811" s="94"/>
      <c r="AZ81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1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11" s="95"/>
      <c r="BC811" s="95"/>
      <c r="BD811" s="90" t="str">
        <f>IF(AND(Table1[[#This Row],[Residential]]=1,Table1[[#This Row],[Commercial]]=1),1,"")</f>
        <v/>
      </c>
      <c r="BE811" s="90" t="str">
        <f>CONCATENATE(IF(Table1[[#This Row],[Residential]]=1,"Residential, ",""),IF(Table1[[#This Row],[Commercial]]=1,"Commercial",""))</f>
        <v/>
      </c>
      <c r="BF811" s="94"/>
      <c r="BG811" s="94"/>
      <c r="BH811" s="94"/>
      <c r="BI811" s="94"/>
      <c r="BJ811" s="94"/>
      <c r="BK811" s="94"/>
      <c r="BL811" s="94"/>
      <c r="BM811" s="182"/>
      <c r="BN811" s="94"/>
      <c r="BO81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11" s="178"/>
      <c r="BQ811" s="120"/>
      <c r="BR811" s="132"/>
      <c r="BS811" s="120"/>
      <c r="BT811" s="175"/>
      <c r="BU811" s="175"/>
      <c r="BV811" s="175"/>
      <c r="BW811" s="121"/>
      <c r="BX811" s="121"/>
      <c r="BY811" s="121"/>
      <c r="BZ811" s="227"/>
      <c r="CA81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11" s="48">
        <f>COUNTIF(Table1[[#This Row],[Validity]:[Alignment with NCC (Yes=1,No=0)]],"N/A")</f>
        <v>0</v>
      </c>
      <c r="CC811" s="48">
        <f>IF(ISERROR(Table1[[#This Row],[Total Quality Score (out of 10)]]/(4-Table1[[#This Row],[N/A Count]])),0,Table1[[#This Row],[Total Quality Score (out of 10)]]/(4-Table1[[#This Row],[N/A Count]]))</f>
        <v>0</v>
      </c>
      <c r="CD811" s="106"/>
      <c r="CE811" s="106"/>
      <c r="CF811" s="172" t="str">
        <f>IF(SUM(Table1[[#This Row],[Multiple]:[Level (all)62]])&lt;1,IF(Table1[[#This Row],[General]]=1,1,""),"")</f>
        <v/>
      </c>
      <c r="CG811" s="172" t="str">
        <f>IF(SUM(Table1[[#This Row],[Multiple]:[Level (all)62]])&lt;1,IF(Table1[[#This Row],[Beginner]]=1,1,""),"")</f>
        <v/>
      </c>
      <c r="CH811" s="171" t="str">
        <f>IF(SUM(Table1[[#This Row],[Multiple]:[Level (all)62]])&lt;1,IF(Table1[[#This Row],[Intermediate]]=1,1,""),"")</f>
        <v/>
      </c>
      <c r="CI811" s="171" t="str">
        <f>IF(SUM(Table1[[#This Row],[Multiple]:[Level (all)62]])&lt;1,IF(Table1[[#This Row],[Advanced]]=1,1,""),"")</f>
        <v/>
      </c>
      <c r="CJ811" s="171" t="str">
        <f>IF(AND(SUM(Table1[[#This Row],[General]:[Advanced]])&lt;4,SUM(Table1[[#This Row],[General]:[Advanced]])&gt;1),1,"")</f>
        <v/>
      </c>
      <c r="CK811" s="171" t="str">
        <f>Table1[[#This Row],[Level (all)]]</f>
        <v/>
      </c>
      <c r="CL811" s="171" t="str">
        <f>IF(Table1[[#This Row],[Multiple audience]]&lt;&gt;1,IF(Table1[[#This Row],[General Audience]]=1,1,""),"")</f>
        <v/>
      </c>
      <c r="CM811" s="171" t="str">
        <f>IF(Table1[[#This Row],[Multiple audience]]&lt;&gt;1,IF(Table1[[#This Row],[Planners / Designers ]]=1,1,""),"")</f>
        <v/>
      </c>
      <c r="CN811" s="171" t="str">
        <f>IF(Table1[[#This Row],[Multiple audience]]&lt;&gt;1,IF(Table1[[#This Row],[Regulatory Assessors]]=1,1,""),"")</f>
        <v/>
      </c>
      <c r="CO811" s="171" t="str">
        <f>IF(Table1[[#This Row],[Multiple audience]]&lt;&gt;1,IF(Table1[[#This Row],[Builders / Management]]=1,1,""),"")</f>
        <v/>
      </c>
      <c r="CP811" s="171" t="str">
        <f>IF(Table1[[#This Row],[Multiple audience]]&lt;&gt;1,IF(Table1[[#This Row],[Energy / Sus Assessors]]=1,1,""),"")</f>
        <v/>
      </c>
      <c r="CQ811" s="171" t="str">
        <f>IF(Table1[[#This Row],[Multiple audience]]&lt;&gt;1,IF(Table1[[#This Row],[Semi-skilled]]=1,1,""),"")</f>
        <v/>
      </c>
      <c r="CR811" s="171" t="str">
        <f>IF(Table1[[#This Row],[Multiple audience]]&lt;&gt;1,IF(Table1[[#This Row],[Trades]]=1,1,""),"")</f>
        <v/>
      </c>
      <c r="CS811" s="171" t="str">
        <f>IF(Table1[[#This Row],[Multiple audience]]&lt;&gt;1,IF(Table1[[#This Row],[Other]]=1,1,""),"")</f>
        <v/>
      </c>
      <c r="CT811" s="171" t="str">
        <f>IF(SUM(Table1[[#This Row],[General Audience]:[Other]])&gt;1,1,"")</f>
        <v/>
      </c>
      <c r="CU811" s="171" t="str">
        <f>IF(Table1[[#This Row],[Various  ]]&lt;&gt;1,IF(Table1[[#This Row],[Calculator / Software]]=1,1,""),"")</f>
        <v/>
      </c>
      <c r="CV811" s="171" t="str">
        <f>IF(Table1[[#This Row],[Various  ]]&lt;&gt;1,IF(Table1[[#This Row],[Information  ]]=1,1,""),"")</f>
        <v/>
      </c>
      <c r="CW811" s="171" t="str">
        <f>IF(Table1[[#This Row],[Various  ]]&lt;&gt;1,IF(Table1[[#This Row],[Interactive Tool]]=1,1,""),"")</f>
        <v/>
      </c>
      <c r="CX811" s="171" t="str">
        <f>IF(Table1[[#This Row],[Various  ]]&lt;&gt;1,IF(Table1[[#This Row],[Technical Specifications]]=1,1,""),"")</f>
        <v/>
      </c>
      <c r="CY811" s="171" t="str">
        <f>IF(Table1[[#This Row],[Various  ]]&lt;&gt;1,IF(Table1[[#This Row],[Training Resources]]=1,1,""),"")</f>
        <v/>
      </c>
      <c r="CZ811" s="171" t="str">
        <f>IF(Table1[[#This Row],[Various  ]]&lt;&gt;1,IF(Table1[[#This Row],[Toolbox]]=1,1,""),"")</f>
        <v/>
      </c>
      <c r="DA811" s="169" t="str">
        <f>IF(Table1[[#This Row],[Various  ]]&lt;&gt;1,IF(Table1[[#This Row],[Video]]=1,1,""),"")</f>
        <v/>
      </c>
      <c r="DB811" s="169" t="str">
        <f>IF(Table1[[#This Row],[Various  ]]&lt;&gt;1,IF(Table1[[#This Row],[Case study]]=1,1,""),"")</f>
        <v/>
      </c>
      <c r="DC811" s="169" t="str">
        <f>IF(Table1[[#This Row],[Various  ]]&lt;&gt;1,IF(Table1[[#This Row],[Other   ]]=1,1,""),"")</f>
        <v/>
      </c>
      <c r="DD811" s="169" t="str">
        <f>IF(Table1[[#This Row],[Various  ]]&lt;&gt;1,IF(Table1[[#This Row],[Standards]]=1,1,""),"")</f>
        <v/>
      </c>
      <c r="DE811" s="169" t="str">
        <f>IF(Table1[[#This Row],[Various]]=1,1,IF(SUM(Table1[[#This Row],[Calculator / Software]:[Standards]])&gt;1,1,""))</f>
        <v/>
      </c>
      <c r="DF811" s="169" t="str">
        <f>IF(Table1[[#This Row],[Multiple NCC links]]&lt;&gt;1,IF(Table1[[#This Row],[Design]]=1,1,""),"")</f>
        <v/>
      </c>
      <c r="DG811" s="169" t="str">
        <f>IF(Table1[[#This Row],[Multiple NCC links]]&lt;&gt;1,IF(Table1[[#This Row],[Assessment / Verification]]=1,1,""),"")</f>
        <v/>
      </c>
      <c r="DH811" s="169" t="str">
        <f>IF(Table1[[#This Row],[Multiple NCC links]]&lt;&gt;1,IF(Table1[[#This Row],[Climate Specific ]]=1,1,""),"")</f>
        <v/>
      </c>
      <c r="DI811" s="169" t="str">
        <f>IF(Table1[[#This Row],[Multiple NCC links]]&lt;&gt;1,IF(Table1[[#This Row],[Alterations / Additions]]=1,1,""),"")</f>
        <v/>
      </c>
      <c r="DJ811" s="169" t="str">
        <f>IF(Table1[[#This Row],[Multiple NCC links]]&lt;&gt;1,IF(Table1[[#This Row],[Glazing]]=1,1,""),"")</f>
        <v/>
      </c>
      <c r="DK811" s="169" t="str">
        <f>IF(Table1[[#This Row],[Multiple NCC links]]&lt;&gt;1,IF(Table1[[#This Row],[Building Fabric / Thermal / Sealing]]=1,1,""),"")</f>
        <v/>
      </c>
      <c r="DL811" s="169" t="str">
        <f>IF(Table1[[#This Row],[Multiple NCC links]]&lt;&gt;1,IF(Table1[[#This Row],[Lighting]]=1,1,""),"")</f>
        <v/>
      </c>
      <c r="DM811" s="169" t="str">
        <f>IF(Table1[[#This Row],[Multiple NCC links]]&lt;&gt;1,IF(Table1[[#This Row],[HVAC]]=1,1,""),"")</f>
        <v/>
      </c>
      <c r="DN811" s="169" t="str">
        <f>IF(Table1[[#This Row],[Multiple NCC links]]&lt;&gt;1,IF(Table1[[#This Row],[Services]]=1,1,""),"")</f>
        <v/>
      </c>
      <c r="DO811" s="169" t="str">
        <f>IF(Table1[[#This Row],[Multiple NCC links]]&lt;&gt;1,IF(Table1[[#This Row],[Maintenance &amp; Monitoring]]=1,1,""),"")</f>
        <v/>
      </c>
      <c r="DP811" s="169" t="str">
        <f>IF(Table1[[#This Row],[Multiple NCC links]]&lt;&gt;1,IF(Table1[[#This Row],[Hand over / Operations]]=1,1,""),"")</f>
        <v/>
      </c>
      <c r="DQ811" s="169" t="str">
        <f>IF(Table1[[#This Row],[Multiple NCC links]]&lt;&gt;1,IF(Table1[[#This Row],[As built assessment]]=1,1,""),"")</f>
        <v/>
      </c>
      <c r="DR811" s="169" t="str">
        <f>IF(Table1[[#This Row],[Multiple NCC links]]&lt;&gt;1,IF(Table1[[#This Row],[Beyond compliance]]=1,1,""),"")</f>
        <v/>
      </c>
      <c r="DS811" s="169" t="str">
        <f>IF(SUM(Table1[[#This Row],[Design]:[Beyond compliance]])&gt;1,1,"")</f>
        <v/>
      </c>
      <c r="DT811" s="169" t="str">
        <f>IF(Table1[[#This Row],[Both Residential &amp; Commercial4]]&lt;&gt;1,IF(Table1[[#This Row],[Residential]]=1,1,""),"")</f>
        <v/>
      </c>
      <c r="DU811" s="169" t="str">
        <f>IF(Table1[[#This Row],[Both Residential &amp; Commercial4]]&lt;&gt;1,IF(Table1[[#This Row],[Commercial]]=1,1,""),"")</f>
        <v/>
      </c>
      <c r="DV811" s="169" t="str">
        <f>Table1[[#This Row],[Residential &amp; Commercial]]</f>
        <v/>
      </c>
      <c r="DW811" s="169"/>
    </row>
    <row r="812" spans="1:127" s="49" customFormat="1" ht="20.25" thickTop="1" thickBot="1" x14ac:dyDescent="0.35">
      <c r="A812" s="97"/>
      <c r="B812" s="97"/>
      <c r="C812" s="88"/>
      <c r="D812" s="88"/>
      <c r="E812" s="176"/>
      <c r="F812" s="176"/>
      <c r="G812" s="176"/>
      <c r="H812" s="176"/>
      <c r="I812" s="90" t="str">
        <f>IF(AND(Table1[[#This Row],[General]]=1,Table1[[#This Row],[Beginner]]=1,Table1[[#This Row],[Intermediate]]=1,Table1[[#This Row],[Advanced]]=1),1,"")</f>
        <v/>
      </c>
      <c r="J812" s="90" t="str">
        <f>CONCATENATE(IF(Table1[[#This Row],[General]]=1,"General, ",""), IF(Table1[[#This Row],[Beginner]]=1,"Beginner, ",""),IF(Table1[[#This Row],[Intermediate]]=1,"Intermediate, ",""), IF(Table1[[#This Row],[Advanced]]=1,"Advanced",""))</f>
        <v/>
      </c>
      <c r="K812" s="91"/>
      <c r="L812" s="179"/>
      <c r="M812" s="91"/>
      <c r="N812" s="91"/>
      <c r="O812" s="159"/>
      <c r="P812" s="91"/>
      <c r="Q812" s="91"/>
      <c r="R812" s="91"/>
      <c r="S81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12" s="102"/>
      <c r="U812" s="102"/>
      <c r="V812" s="240"/>
      <c r="W812" s="240"/>
      <c r="X812" s="102"/>
      <c r="Y812" s="102"/>
      <c r="Z812" s="102"/>
      <c r="AA812" s="102"/>
      <c r="AB812" s="102"/>
      <c r="AC812" s="102"/>
      <c r="AD812" s="102"/>
      <c r="AE812" s="102"/>
      <c r="AF812" s="102"/>
      <c r="AG81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12" s="103"/>
      <c r="AI812" s="103"/>
      <c r="AJ812" s="103"/>
      <c r="AK812" s="74" t="str">
        <f>CONCATENATE(IF(Table1[[#This Row],[Digital]]=1,"Digital, ",""),IF(Table1[[#This Row],[Face to Face]]=1,"Face to face, ",""),IF(Table1[[#This Row],[Blended]]=1,"Blended",""))</f>
        <v/>
      </c>
      <c r="AL812" s="99"/>
      <c r="AM812" s="104"/>
      <c r="AN812" s="130"/>
      <c r="AO812" s="94"/>
      <c r="AP812" s="182"/>
      <c r="AQ812" s="94"/>
      <c r="AR812" s="94"/>
      <c r="AS812" s="94"/>
      <c r="AT812" s="94"/>
      <c r="AU812" s="94"/>
      <c r="AV812" s="182"/>
      <c r="AW812" s="182"/>
      <c r="AX812" s="182"/>
      <c r="AY812" s="94"/>
      <c r="AZ81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1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12" s="95"/>
      <c r="BC812" s="95"/>
      <c r="BD812" s="90" t="str">
        <f>IF(AND(Table1[[#This Row],[Residential]]=1,Table1[[#This Row],[Commercial]]=1),1,"")</f>
        <v/>
      </c>
      <c r="BE812" s="90" t="str">
        <f>CONCATENATE(IF(Table1[[#This Row],[Residential]]=1,"Residential, ",""),IF(Table1[[#This Row],[Commercial]]=1,"Commercial",""))</f>
        <v/>
      </c>
      <c r="BF812" s="94"/>
      <c r="BG812" s="94"/>
      <c r="BH812" s="94"/>
      <c r="BI812" s="94"/>
      <c r="BJ812" s="94"/>
      <c r="BK812" s="94"/>
      <c r="BL812" s="94"/>
      <c r="BM812" s="182"/>
      <c r="BN812" s="94"/>
      <c r="BO81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12" s="178"/>
      <c r="BQ812" s="120"/>
      <c r="BR812" s="132"/>
      <c r="BS812" s="120"/>
      <c r="BT812" s="175"/>
      <c r="BU812" s="175"/>
      <c r="BV812" s="175"/>
      <c r="BW812" s="121"/>
      <c r="BX812" s="121"/>
      <c r="BY812" s="121"/>
      <c r="BZ812" s="227"/>
      <c r="CA81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12" s="48">
        <f>COUNTIF(Table1[[#This Row],[Validity]:[Alignment with NCC (Yes=1,No=0)]],"N/A")</f>
        <v>0</v>
      </c>
      <c r="CC812" s="48">
        <f>IF(ISERROR(Table1[[#This Row],[Total Quality Score (out of 10)]]/(4-Table1[[#This Row],[N/A Count]])),0,Table1[[#This Row],[Total Quality Score (out of 10)]]/(4-Table1[[#This Row],[N/A Count]]))</f>
        <v>0</v>
      </c>
      <c r="CD812" s="106"/>
      <c r="CE812" s="106"/>
      <c r="CF812" s="172" t="str">
        <f>IF(SUM(Table1[[#This Row],[Multiple]:[Level (all)62]])&lt;1,IF(Table1[[#This Row],[General]]=1,1,""),"")</f>
        <v/>
      </c>
      <c r="CG812" s="172" t="str">
        <f>IF(SUM(Table1[[#This Row],[Multiple]:[Level (all)62]])&lt;1,IF(Table1[[#This Row],[Beginner]]=1,1,""),"")</f>
        <v/>
      </c>
      <c r="CH812" s="171" t="str">
        <f>IF(SUM(Table1[[#This Row],[Multiple]:[Level (all)62]])&lt;1,IF(Table1[[#This Row],[Intermediate]]=1,1,""),"")</f>
        <v/>
      </c>
      <c r="CI812" s="171" t="str">
        <f>IF(SUM(Table1[[#This Row],[Multiple]:[Level (all)62]])&lt;1,IF(Table1[[#This Row],[Advanced]]=1,1,""),"")</f>
        <v/>
      </c>
      <c r="CJ812" s="171" t="str">
        <f>IF(AND(SUM(Table1[[#This Row],[General]:[Advanced]])&lt;4,SUM(Table1[[#This Row],[General]:[Advanced]])&gt;1),1,"")</f>
        <v/>
      </c>
      <c r="CK812" s="171" t="str">
        <f>Table1[[#This Row],[Level (all)]]</f>
        <v/>
      </c>
      <c r="CL812" s="171" t="str">
        <f>IF(Table1[[#This Row],[Multiple audience]]&lt;&gt;1,IF(Table1[[#This Row],[General Audience]]=1,1,""),"")</f>
        <v/>
      </c>
      <c r="CM812" s="171" t="str">
        <f>IF(Table1[[#This Row],[Multiple audience]]&lt;&gt;1,IF(Table1[[#This Row],[Planners / Designers ]]=1,1,""),"")</f>
        <v/>
      </c>
      <c r="CN812" s="171" t="str">
        <f>IF(Table1[[#This Row],[Multiple audience]]&lt;&gt;1,IF(Table1[[#This Row],[Regulatory Assessors]]=1,1,""),"")</f>
        <v/>
      </c>
      <c r="CO812" s="171" t="str">
        <f>IF(Table1[[#This Row],[Multiple audience]]&lt;&gt;1,IF(Table1[[#This Row],[Builders / Management]]=1,1,""),"")</f>
        <v/>
      </c>
      <c r="CP812" s="171" t="str">
        <f>IF(Table1[[#This Row],[Multiple audience]]&lt;&gt;1,IF(Table1[[#This Row],[Energy / Sus Assessors]]=1,1,""),"")</f>
        <v/>
      </c>
      <c r="CQ812" s="171" t="str">
        <f>IF(Table1[[#This Row],[Multiple audience]]&lt;&gt;1,IF(Table1[[#This Row],[Semi-skilled]]=1,1,""),"")</f>
        <v/>
      </c>
      <c r="CR812" s="171" t="str">
        <f>IF(Table1[[#This Row],[Multiple audience]]&lt;&gt;1,IF(Table1[[#This Row],[Trades]]=1,1,""),"")</f>
        <v/>
      </c>
      <c r="CS812" s="171" t="str">
        <f>IF(Table1[[#This Row],[Multiple audience]]&lt;&gt;1,IF(Table1[[#This Row],[Other]]=1,1,""),"")</f>
        <v/>
      </c>
      <c r="CT812" s="171" t="str">
        <f>IF(SUM(Table1[[#This Row],[General Audience]:[Other]])&gt;1,1,"")</f>
        <v/>
      </c>
      <c r="CU812" s="171" t="str">
        <f>IF(Table1[[#This Row],[Various  ]]&lt;&gt;1,IF(Table1[[#This Row],[Calculator / Software]]=1,1,""),"")</f>
        <v/>
      </c>
      <c r="CV812" s="171" t="str">
        <f>IF(Table1[[#This Row],[Various  ]]&lt;&gt;1,IF(Table1[[#This Row],[Information  ]]=1,1,""),"")</f>
        <v/>
      </c>
      <c r="CW812" s="171" t="str">
        <f>IF(Table1[[#This Row],[Various  ]]&lt;&gt;1,IF(Table1[[#This Row],[Interactive Tool]]=1,1,""),"")</f>
        <v/>
      </c>
      <c r="CX812" s="171" t="str">
        <f>IF(Table1[[#This Row],[Various  ]]&lt;&gt;1,IF(Table1[[#This Row],[Technical Specifications]]=1,1,""),"")</f>
        <v/>
      </c>
      <c r="CY812" s="171" t="str">
        <f>IF(Table1[[#This Row],[Various  ]]&lt;&gt;1,IF(Table1[[#This Row],[Training Resources]]=1,1,""),"")</f>
        <v/>
      </c>
      <c r="CZ812" s="171" t="str">
        <f>IF(Table1[[#This Row],[Various  ]]&lt;&gt;1,IF(Table1[[#This Row],[Toolbox]]=1,1,""),"")</f>
        <v/>
      </c>
      <c r="DA812" s="169" t="str">
        <f>IF(Table1[[#This Row],[Various  ]]&lt;&gt;1,IF(Table1[[#This Row],[Video]]=1,1,""),"")</f>
        <v/>
      </c>
      <c r="DB812" s="169" t="str">
        <f>IF(Table1[[#This Row],[Various  ]]&lt;&gt;1,IF(Table1[[#This Row],[Case study]]=1,1,""),"")</f>
        <v/>
      </c>
      <c r="DC812" s="169" t="str">
        <f>IF(Table1[[#This Row],[Various  ]]&lt;&gt;1,IF(Table1[[#This Row],[Other   ]]=1,1,""),"")</f>
        <v/>
      </c>
      <c r="DD812" s="169" t="str">
        <f>IF(Table1[[#This Row],[Various  ]]&lt;&gt;1,IF(Table1[[#This Row],[Standards]]=1,1,""),"")</f>
        <v/>
      </c>
      <c r="DE812" s="169" t="str">
        <f>IF(Table1[[#This Row],[Various]]=1,1,IF(SUM(Table1[[#This Row],[Calculator / Software]:[Standards]])&gt;1,1,""))</f>
        <v/>
      </c>
      <c r="DF812" s="169" t="str">
        <f>IF(Table1[[#This Row],[Multiple NCC links]]&lt;&gt;1,IF(Table1[[#This Row],[Design]]=1,1,""),"")</f>
        <v/>
      </c>
      <c r="DG812" s="169" t="str">
        <f>IF(Table1[[#This Row],[Multiple NCC links]]&lt;&gt;1,IF(Table1[[#This Row],[Assessment / Verification]]=1,1,""),"")</f>
        <v/>
      </c>
      <c r="DH812" s="169" t="str">
        <f>IF(Table1[[#This Row],[Multiple NCC links]]&lt;&gt;1,IF(Table1[[#This Row],[Climate Specific ]]=1,1,""),"")</f>
        <v/>
      </c>
      <c r="DI812" s="169" t="str">
        <f>IF(Table1[[#This Row],[Multiple NCC links]]&lt;&gt;1,IF(Table1[[#This Row],[Alterations / Additions]]=1,1,""),"")</f>
        <v/>
      </c>
      <c r="DJ812" s="169" t="str">
        <f>IF(Table1[[#This Row],[Multiple NCC links]]&lt;&gt;1,IF(Table1[[#This Row],[Glazing]]=1,1,""),"")</f>
        <v/>
      </c>
      <c r="DK812" s="169" t="str">
        <f>IF(Table1[[#This Row],[Multiple NCC links]]&lt;&gt;1,IF(Table1[[#This Row],[Building Fabric / Thermal / Sealing]]=1,1,""),"")</f>
        <v/>
      </c>
      <c r="DL812" s="169" t="str">
        <f>IF(Table1[[#This Row],[Multiple NCC links]]&lt;&gt;1,IF(Table1[[#This Row],[Lighting]]=1,1,""),"")</f>
        <v/>
      </c>
      <c r="DM812" s="169" t="str">
        <f>IF(Table1[[#This Row],[Multiple NCC links]]&lt;&gt;1,IF(Table1[[#This Row],[HVAC]]=1,1,""),"")</f>
        <v/>
      </c>
      <c r="DN812" s="169" t="str">
        <f>IF(Table1[[#This Row],[Multiple NCC links]]&lt;&gt;1,IF(Table1[[#This Row],[Services]]=1,1,""),"")</f>
        <v/>
      </c>
      <c r="DO812" s="169" t="str">
        <f>IF(Table1[[#This Row],[Multiple NCC links]]&lt;&gt;1,IF(Table1[[#This Row],[Maintenance &amp; Monitoring]]=1,1,""),"")</f>
        <v/>
      </c>
      <c r="DP812" s="169" t="str">
        <f>IF(Table1[[#This Row],[Multiple NCC links]]&lt;&gt;1,IF(Table1[[#This Row],[Hand over / Operations]]=1,1,""),"")</f>
        <v/>
      </c>
      <c r="DQ812" s="169" t="str">
        <f>IF(Table1[[#This Row],[Multiple NCC links]]&lt;&gt;1,IF(Table1[[#This Row],[As built assessment]]=1,1,""),"")</f>
        <v/>
      </c>
      <c r="DR812" s="169" t="str">
        <f>IF(Table1[[#This Row],[Multiple NCC links]]&lt;&gt;1,IF(Table1[[#This Row],[Beyond compliance]]=1,1,""),"")</f>
        <v/>
      </c>
      <c r="DS812" s="169" t="str">
        <f>IF(SUM(Table1[[#This Row],[Design]:[Beyond compliance]])&gt;1,1,"")</f>
        <v/>
      </c>
      <c r="DT812" s="169" t="str">
        <f>IF(Table1[[#This Row],[Both Residential &amp; Commercial4]]&lt;&gt;1,IF(Table1[[#This Row],[Residential]]=1,1,""),"")</f>
        <v/>
      </c>
      <c r="DU812" s="169" t="str">
        <f>IF(Table1[[#This Row],[Both Residential &amp; Commercial4]]&lt;&gt;1,IF(Table1[[#This Row],[Commercial]]=1,1,""),"")</f>
        <v/>
      </c>
      <c r="DV812" s="169" t="str">
        <f>Table1[[#This Row],[Residential &amp; Commercial]]</f>
        <v/>
      </c>
      <c r="DW812" s="169"/>
    </row>
    <row r="813" spans="1:127" s="49" customFormat="1" ht="20.25" thickTop="1" thickBot="1" x14ac:dyDescent="0.35">
      <c r="A813" s="97"/>
      <c r="B813" s="97"/>
      <c r="C813" s="88"/>
      <c r="D813" s="88"/>
      <c r="E813" s="176"/>
      <c r="F813" s="176"/>
      <c r="G813" s="176"/>
      <c r="H813" s="176"/>
      <c r="I813" s="90" t="str">
        <f>IF(AND(Table1[[#This Row],[General]]=1,Table1[[#This Row],[Beginner]]=1,Table1[[#This Row],[Intermediate]]=1,Table1[[#This Row],[Advanced]]=1),1,"")</f>
        <v/>
      </c>
      <c r="J813" s="90" t="str">
        <f>CONCATENATE(IF(Table1[[#This Row],[General]]=1,"General, ",""), IF(Table1[[#This Row],[Beginner]]=1,"Beginner, ",""),IF(Table1[[#This Row],[Intermediate]]=1,"Intermediate, ",""), IF(Table1[[#This Row],[Advanced]]=1,"Advanced",""))</f>
        <v/>
      </c>
      <c r="K813" s="91"/>
      <c r="L813" s="179"/>
      <c r="M813" s="91"/>
      <c r="N813" s="91"/>
      <c r="O813" s="159"/>
      <c r="P813" s="91"/>
      <c r="Q813" s="91"/>
      <c r="R813" s="91"/>
      <c r="S81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13" s="102"/>
      <c r="U813" s="102"/>
      <c r="V813" s="240"/>
      <c r="W813" s="240"/>
      <c r="X813" s="102"/>
      <c r="Y813" s="102"/>
      <c r="Z813" s="102"/>
      <c r="AA813" s="102"/>
      <c r="AB813" s="102"/>
      <c r="AC813" s="102"/>
      <c r="AD813" s="102"/>
      <c r="AE813" s="102"/>
      <c r="AF813" s="102"/>
      <c r="AG81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13" s="103"/>
      <c r="AI813" s="103"/>
      <c r="AJ813" s="103"/>
      <c r="AK813" s="74" t="str">
        <f>CONCATENATE(IF(Table1[[#This Row],[Digital]]=1,"Digital, ",""),IF(Table1[[#This Row],[Face to Face]]=1,"Face to face, ",""),IF(Table1[[#This Row],[Blended]]=1,"Blended",""))</f>
        <v/>
      </c>
      <c r="AL813" s="99"/>
      <c r="AM813" s="104"/>
      <c r="AN813" s="130"/>
      <c r="AO813" s="94"/>
      <c r="AP813" s="182"/>
      <c r="AQ813" s="94"/>
      <c r="AR813" s="94"/>
      <c r="AS813" s="94"/>
      <c r="AT813" s="94"/>
      <c r="AU813" s="94"/>
      <c r="AV813" s="182"/>
      <c r="AW813" s="182"/>
      <c r="AX813" s="182"/>
      <c r="AY813" s="94"/>
      <c r="AZ81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1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13" s="95"/>
      <c r="BC813" s="95"/>
      <c r="BD813" s="90" t="str">
        <f>IF(AND(Table1[[#This Row],[Residential]]=1,Table1[[#This Row],[Commercial]]=1),1,"")</f>
        <v/>
      </c>
      <c r="BE813" s="90" t="str">
        <f>CONCATENATE(IF(Table1[[#This Row],[Residential]]=1,"Residential, ",""),IF(Table1[[#This Row],[Commercial]]=1,"Commercial",""))</f>
        <v/>
      </c>
      <c r="BF813" s="94"/>
      <c r="BG813" s="94"/>
      <c r="BH813" s="94"/>
      <c r="BI813" s="94"/>
      <c r="BJ813" s="94"/>
      <c r="BK813" s="94"/>
      <c r="BL813" s="94"/>
      <c r="BM813" s="182"/>
      <c r="BN813" s="94"/>
      <c r="BO81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13" s="178"/>
      <c r="BQ813" s="120"/>
      <c r="BR813" s="132"/>
      <c r="BS813" s="120"/>
      <c r="BT813" s="175"/>
      <c r="BU813" s="175"/>
      <c r="BV813" s="175"/>
      <c r="BW813" s="121"/>
      <c r="BX813" s="121"/>
      <c r="BY813" s="121"/>
      <c r="BZ813" s="227"/>
      <c r="CA81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13" s="48">
        <f>COUNTIF(Table1[[#This Row],[Validity]:[Alignment with NCC (Yes=1,No=0)]],"N/A")</f>
        <v>0</v>
      </c>
      <c r="CC813" s="48">
        <f>IF(ISERROR(Table1[[#This Row],[Total Quality Score (out of 10)]]/(4-Table1[[#This Row],[N/A Count]])),0,Table1[[#This Row],[Total Quality Score (out of 10)]]/(4-Table1[[#This Row],[N/A Count]]))</f>
        <v>0</v>
      </c>
      <c r="CD813" s="106"/>
      <c r="CE813" s="106"/>
      <c r="CF813" s="172" t="str">
        <f>IF(SUM(Table1[[#This Row],[Multiple]:[Level (all)62]])&lt;1,IF(Table1[[#This Row],[General]]=1,1,""),"")</f>
        <v/>
      </c>
      <c r="CG813" s="172" t="str">
        <f>IF(SUM(Table1[[#This Row],[Multiple]:[Level (all)62]])&lt;1,IF(Table1[[#This Row],[Beginner]]=1,1,""),"")</f>
        <v/>
      </c>
      <c r="CH813" s="171" t="str">
        <f>IF(SUM(Table1[[#This Row],[Multiple]:[Level (all)62]])&lt;1,IF(Table1[[#This Row],[Intermediate]]=1,1,""),"")</f>
        <v/>
      </c>
      <c r="CI813" s="171" t="str">
        <f>IF(SUM(Table1[[#This Row],[Multiple]:[Level (all)62]])&lt;1,IF(Table1[[#This Row],[Advanced]]=1,1,""),"")</f>
        <v/>
      </c>
      <c r="CJ813" s="171" t="str">
        <f>IF(AND(SUM(Table1[[#This Row],[General]:[Advanced]])&lt;4,SUM(Table1[[#This Row],[General]:[Advanced]])&gt;1),1,"")</f>
        <v/>
      </c>
      <c r="CK813" s="171" t="str">
        <f>Table1[[#This Row],[Level (all)]]</f>
        <v/>
      </c>
      <c r="CL813" s="171" t="str">
        <f>IF(Table1[[#This Row],[Multiple audience]]&lt;&gt;1,IF(Table1[[#This Row],[General Audience]]=1,1,""),"")</f>
        <v/>
      </c>
      <c r="CM813" s="171" t="str">
        <f>IF(Table1[[#This Row],[Multiple audience]]&lt;&gt;1,IF(Table1[[#This Row],[Planners / Designers ]]=1,1,""),"")</f>
        <v/>
      </c>
      <c r="CN813" s="171" t="str">
        <f>IF(Table1[[#This Row],[Multiple audience]]&lt;&gt;1,IF(Table1[[#This Row],[Regulatory Assessors]]=1,1,""),"")</f>
        <v/>
      </c>
      <c r="CO813" s="171" t="str">
        <f>IF(Table1[[#This Row],[Multiple audience]]&lt;&gt;1,IF(Table1[[#This Row],[Builders / Management]]=1,1,""),"")</f>
        <v/>
      </c>
      <c r="CP813" s="171" t="str">
        <f>IF(Table1[[#This Row],[Multiple audience]]&lt;&gt;1,IF(Table1[[#This Row],[Energy / Sus Assessors]]=1,1,""),"")</f>
        <v/>
      </c>
      <c r="CQ813" s="171" t="str">
        <f>IF(Table1[[#This Row],[Multiple audience]]&lt;&gt;1,IF(Table1[[#This Row],[Semi-skilled]]=1,1,""),"")</f>
        <v/>
      </c>
      <c r="CR813" s="171" t="str">
        <f>IF(Table1[[#This Row],[Multiple audience]]&lt;&gt;1,IF(Table1[[#This Row],[Trades]]=1,1,""),"")</f>
        <v/>
      </c>
      <c r="CS813" s="171" t="str">
        <f>IF(Table1[[#This Row],[Multiple audience]]&lt;&gt;1,IF(Table1[[#This Row],[Other]]=1,1,""),"")</f>
        <v/>
      </c>
      <c r="CT813" s="171" t="str">
        <f>IF(SUM(Table1[[#This Row],[General Audience]:[Other]])&gt;1,1,"")</f>
        <v/>
      </c>
      <c r="CU813" s="171" t="str">
        <f>IF(Table1[[#This Row],[Various  ]]&lt;&gt;1,IF(Table1[[#This Row],[Calculator / Software]]=1,1,""),"")</f>
        <v/>
      </c>
      <c r="CV813" s="171" t="str">
        <f>IF(Table1[[#This Row],[Various  ]]&lt;&gt;1,IF(Table1[[#This Row],[Information  ]]=1,1,""),"")</f>
        <v/>
      </c>
      <c r="CW813" s="171" t="str">
        <f>IF(Table1[[#This Row],[Various  ]]&lt;&gt;1,IF(Table1[[#This Row],[Interactive Tool]]=1,1,""),"")</f>
        <v/>
      </c>
      <c r="CX813" s="171" t="str">
        <f>IF(Table1[[#This Row],[Various  ]]&lt;&gt;1,IF(Table1[[#This Row],[Technical Specifications]]=1,1,""),"")</f>
        <v/>
      </c>
      <c r="CY813" s="171" t="str">
        <f>IF(Table1[[#This Row],[Various  ]]&lt;&gt;1,IF(Table1[[#This Row],[Training Resources]]=1,1,""),"")</f>
        <v/>
      </c>
      <c r="CZ813" s="171" t="str">
        <f>IF(Table1[[#This Row],[Various  ]]&lt;&gt;1,IF(Table1[[#This Row],[Toolbox]]=1,1,""),"")</f>
        <v/>
      </c>
      <c r="DA813" s="169" t="str">
        <f>IF(Table1[[#This Row],[Various  ]]&lt;&gt;1,IF(Table1[[#This Row],[Video]]=1,1,""),"")</f>
        <v/>
      </c>
      <c r="DB813" s="169" t="str">
        <f>IF(Table1[[#This Row],[Various  ]]&lt;&gt;1,IF(Table1[[#This Row],[Case study]]=1,1,""),"")</f>
        <v/>
      </c>
      <c r="DC813" s="169" t="str">
        <f>IF(Table1[[#This Row],[Various  ]]&lt;&gt;1,IF(Table1[[#This Row],[Other   ]]=1,1,""),"")</f>
        <v/>
      </c>
      <c r="DD813" s="169" t="str">
        <f>IF(Table1[[#This Row],[Various  ]]&lt;&gt;1,IF(Table1[[#This Row],[Standards]]=1,1,""),"")</f>
        <v/>
      </c>
      <c r="DE813" s="169" t="str">
        <f>IF(Table1[[#This Row],[Various]]=1,1,IF(SUM(Table1[[#This Row],[Calculator / Software]:[Standards]])&gt;1,1,""))</f>
        <v/>
      </c>
      <c r="DF813" s="169" t="str">
        <f>IF(Table1[[#This Row],[Multiple NCC links]]&lt;&gt;1,IF(Table1[[#This Row],[Design]]=1,1,""),"")</f>
        <v/>
      </c>
      <c r="DG813" s="169" t="str">
        <f>IF(Table1[[#This Row],[Multiple NCC links]]&lt;&gt;1,IF(Table1[[#This Row],[Assessment / Verification]]=1,1,""),"")</f>
        <v/>
      </c>
      <c r="DH813" s="169" t="str">
        <f>IF(Table1[[#This Row],[Multiple NCC links]]&lt;&gt;1,IF(Table1[[#This Row],[Climate Specific ]]=1,1,""),"")</f>
        <v/>
      </c>
      <c r="DI813" s="169" t="str">
        <f>IF(Table1[[#This Row],[Multiple NCC links]]&lt;&gt;1,IF(Table1[[#This Row],[Alterations / Additions]]=1,1,""),"")</f>
        <v/>
      </c>
      <c r="DJ813" s="169" t="str">
        <f>IF(Table1[[#This Row],[Multiple NCC links]]&lt;&gt;1,IF(Table1[[#This Row],[Glazing]]=1,1,""),"")</f>
        <v/>
      </c>
      <c r="DK813" s="169" t="str">
        <f>IF(Table1[[#This Row],[Multiple NCC links]]&lt;&gt;1,IF(Table1[[#This Row],[Building Fabric / Thermal / Sealing]]=1,1,""),"")</f>
        <v/>
      </c>
      <c r="DL813" s="169" t="str">
        <f>IF(Table1[[#This Row],[Multiple NCC links]]&lt;&gt;1,IF(Table1[[#This Row],[Lighting]]=1,1,""),"")</f>
        <v/>
      </c>
      <c r="DM813" s="169" t="str">
        <f>IF(Table1[[#This Row],[Multiple NCC links]]&lt;&gt;1,IF(Table1[[#This Row],[HVAC]]=1,1,""),"")</f>
        <v/>
      </c>
      <c r="DN813" s="169" t="str">
        <f>IF(Table1[[#This Row],[Multiple NCC links]]&lt;&gt;1,IF(Table1[[#This Row],[Services]]=1,1,""),"")</f>
        <v/>
      </c>
      <c r="DO813" s="169" t="str">
        <f>IF(Table1[[#This Row],[Multiple NCC links]]&lt;&gt;1,IF(Table1[[#This Row],[Maintenance &amp; Monitoring]]=1,1,""),"")</f>
        <v/>
      </c>
      <c r="DP813" s="169" t="str">
        <f>IF(Table1[[#This Row],[Multiple NCC links]]&lt;&gt;1,IF(Table1[[#This Row],[Hand over / Operations]]=1,1,""),"")</f>
        <v/>
      </c>
      <c r="DQ813" s="169" t="str">
        <f>IF(Table1[[#This Row],[Multiple NCC links]]&lt;&gt;1,IF(Table1[[#This Row],[As built assessment]]=1,1,""),"")</f>
        <v/>
      </c>
      <c r="DR813" s="169" t="str">
        <f>IF(Table1[[#This Row],[Multiple NCC links]]&lt;&gt;1,IF(Table1[[#This Row],[Beyond compliance]]=1,1,""),"")</f>
        <v/>
      </c>
      <c r="DS813" s="169" t="str">
        <f>IF(SUM(Table1[[#This Row],[Design]:[Beyond compliance]])&gt;1,1,"")</f>
        <v/>
      </c>
      <c r="DT813" s="169" t="str">
        <f>IF(Table1[[#This Row],[Both Residential &amp; Commercial4]]&lt;&gt;1,IF(Table1[[#This Row],[Residential]]=1,1,""),"")</f>
        <v/>
      </c>
      <c r="DU813" s="169" t="str">
        <f>IF(Table1[[#This Row],[Both Residential &amp; Commercial4]]&lt;&gt;1,IF(Table1[[#This Row],[Commercial]]=1,1,""),"")</f>
        <v/>
      </c>
      <c r="DV813" s="169" t="str">
        <f>Table1[[#This Row],[Residential &amp; Commercial]]</f>
        <v/>
      </c>
      <c r="DW813" s="169"/>
    </row>
    <row r="814" spans="1:127" s="49" customFormat="1" ht="20.25" thickTop="1" thickBot="1" x14ac:dyDescent="0.35">
      <c r="A814" s="97"/>
      <c r="B814" s="97"/>
      <c r="C814" s="88"/>
      <c r="D814" s="88"/>
      <c r="E814" s="176"/>
      <c r="F814" s="176"/>
      <c r="G814" s="176"/>
      <c r="H814" s="176"/>
      <c r="I814" s="90" t="str">
        <f>IF(AND(Table1[[#This Row],[General]]=1,Table1[[#This Row],[Beginner]]=1,Table1[[#This Row],[Intermediate]]=1,Table1[[#This Row],[Advanced]]=1),1,"")</f>
        <v/>
      </c>
      <c r="J814" s="90" t="str">
        <f>CONCATENATE(IF(Table1[[#This Row],[General]]=1,"General, ",""), IF(Table1[[#This Row],[Beginner]]=1,"Beginner, ",""),IF(Table1[[#This Row],[Intermediate]]=1,"Intermediate, ",""), IF(Table1[[#This Row],[Advanced]]=1,"Advanced",""))</f>
        <v/>
      </c>
      <c r="K814" s="91"/>
      <c r="L814" s="179"/>
      <c r="M814" s="91"/>
      <c r="N814" s="91"/>
      <c r="O814" s="159"/>
      <c r="P814" s="91"/>
      <c r="Q814" s="91"/>
      <c r="R814" s="91"/>
      <c r="S81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14" s="102"/>
      <c r="U814" s="102"/>
      <c r="V814" s="240"/>
      <c r="W814" s="240"/>
      <c r="X814" s="102"/>
      <c r="Y814" s="102"/>
      <c r="Z814" s="102"/>
      <c r="AA814" s="102"/>
      <c r="AB814" s="102"/>
      <c r="AC814" s="102"/>
      <c r="AD814" s="102"/>
      <c r="AE814" s="102"/>
      <c r="AF814" s="102"/>
      <c r="AG81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14" s="103"/>
      <c r="AI814" s="103"/>
      <c r="AJ814" s="103"/>
      <c r="AK814" s="74" t="str">
        <f>CONCATENATE(IF(Table1[[#This Row],[Digital]]=1,"Digital, ",""),IF(Table1[[#This Row],[Face to Face]]=1,"Face to face, ",""),IF(Table1[[#This Row],[Blended]]=1,"Blended",""))</f>
        <v/>
      </c>
      <c r="AL814" s="99"/>
      <c r="AM814" s="104"/>
      <c r="AN814" s="130"/>
      <c r="AO814" s="94"/>
      <c r="AP814" s="182"/>
      <c r="AQ814" s="94"/>
      <c r="AR814" s="94"/>
      <c r="AS814" s="94"/>
      <c r="AT814" s="94"/>
      <c r="AU814" s="94"/>
      <c r="AV814" s="182"/>
      <c r="AW814" s="182"/>
      <c r="AX814" s="182"/>
      <c r="AY814" s="94"/>
      <c r="AZ81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1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14" s="95"/>
      <c r="BC814" s="95"/>
      <c r="BD814" s="90" t="str">
        <f>IF(AND(Table1[[#This Row],[Residential]]=1,Table1[[#This Row],[Commercial]]=1),1,"")</f>
        <v/>
      </c>
      <c r="BE814" s="90" t="str">
        <f>CONCATENATE(IF(Table1[[#This Row],[Residential]]=1,"Residential, ",""),IF(Table1[[#This Row],[Commercial]]=1,"Commercial",""))</f>
        <v/>
      </c>
      <c r="BF814" s="94"/>
      <c r="BG814" s="94"/>
      <c r="BH814" s="94"/>
      <c r="BI814" s="94"/>
      <c r="BJ814" s="94"/>
      <c r="BK814" s="94"/>
      <c r="BL814" s="94"/>
      <c r="BM814" s="182"/>
      <c r="BN814" s="94"/>
      <c r="BO81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14" s="178"/>
      <c r="BQ814" s="120"/>
      <c r="BR814" s="132"/>
      <c r="BS814" s="120"/>
      <c r="BT814" s="175"/>
      <c r="BU814" s="175"/>
      <c r="BV814" s="175"/>
      <c r="BW814" s="121"/>
      <c r="BX814" s="121"/>
      <c r="BY814" s="121"/>
      <c r="BZ814" s="227"/>
      <c r="CA81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14" s="48">
        <f>COUNTIF(Table1[[#This Row],[Validity]:[Alignment with NCC (Yes=1,No=0)]],"N/A")</f>
        <v>0</v>
      </c>
      <c r="CC814" s="48">
        <f>IF(ISERROR(Table1[[#This Row],[Total Quality Score (out of 10)]]/(4-Table1[[#This Row],[N/A Count]])),0,Table1[[#This Row],[Total Quality Score (out of 10)]]/(4-Table1[[#This Row],[N/A Count]]))</f>
        <v>0</v>
      </c>
      <c r="CD814" s="106"/>
      <c r="CE814" s="106"/>
      <c r="CF814" s="172" t="str">
        <f>IF(SUM(Table1[[#This Row],[Multiple]:[Level (all)62]])&lt;1,IF(Table1[[#This Row],[General]]=1,1,""),"")</f>
        <v/>
      </c>
      <c r="CG814" s="172" t="str">
        <f>IF(SUM(Table1[[#This Row],[Multiple]:[Level (all)62]])&lt;1,IF(Table1[[#This Row],[Beginner]]=1,1,""),"")</f>
        <v/>
      </c>
      <c r="CH814" s="171" t="str">
        <f>IF(SUM(Table1[[#This Row],[Multiple]:[Level (all)62]])&lt;1,IF(Table1[[#This Row],[Intermediate]]=1,1,""),"")</f>
        <v/>
      </c>
      <c r="CI814" s="171" t="str">
        <f>IF(SUM(Table1[[#This Row],[Multiple]:[Level (all)62]])&lt;1,IF(Table1[[#This Row],[Advanced]]=1,1,""),"")</f>
        <v/>
      </c>
      <c r="CJ814" s="171" t="str">
        <f>IF(AND(SUM(Table1[[#This Row],[General]:[Advanced]])&lt;4,SUM(Table1[[#This Row],[General]:[Advanced]])&gt;1),1,"")</f>
        <v/>
      </c>
      <c r="CK814" s="171" t="str">
        <f>Table1[[#This Row],[Level (all)]]</f>
        <v/>
      </c>
      <c r="CL814" s="171" t="str">
        <f>IF(Table1[[#This Row],[Multiple audience]]&lt;&gt;1,IF(Table1[[#This Row],[General Audience]]=1,1,""),"")</f>
        <v/>
      </c>
      <c r="CM814" s="171" t="str">
        <f>IF(Table1[[#This Row],[Multiple audience]]&lt;&gt;1,IF(Table1[[#This Row],[Planners / Designers ]]=1,1,""),"")</f>
        <v/>
      </c>
      <c r="CN814" s="171" t="str">
        <f>IF(Table1[[#This Row],[Multiple audience]]&lt;&gt;1,IF(Table1[[#This Row],[Regulatory Assessors]]=1,1,""),"")</f>
        <v/>
      </c>
      <c r="CO814" s="171" t="str">
        <f>IF(Table1[[#This Row],[Multiple audience]]&lt;&gt;1,IF(Table1[[#This Row],[Builders / Management]]=1,1,""),"")</f>
        <v/>
      </c>
      <c r="CP814" s="171" t="str">
        <f>IF(Table1[[#This Row],[Multiple audience]]&lt;&gt;1,IF(Table1[[#This Row],[Energy / Sus Assessors]]=1,1,""),"")</f>
        <v/>
      </c>
      <c r="CQ814" s="171" t="str">
        <f>IF(Table1[[#This Row],[Multiple audience]]&lt;&gt;1,IF(Table1[[#This Row],[Semi-skilled]]=1,1,""),"")</f>
        <v/>
      </c>
      <c r="CR814" s="171" t="str">
        <f>IF(Table1[[#This Row],[Multiple audience]]&lt;&gt;1,IF(Table1[[#This Row],[Trades]]=1,1,""),"")</f>
        <v/>
      </c>
      <c r="CS814" s="171" t="str">
        <f>IF(Table1[[#This Row],[Multiple audience]]&lt;&gt;1,IF(Table1[[#This Row],[Other]]=1,1,""),"")</f>
        <v/>
      </c>
      <c r="CT814" s="171" t="str">
        <f>IF(SUM(Table1[[#This Row],[General Audience]:[Other]])&gt;1,1,"")</f>
        <v/>
      </c>
      <c r="CU814" s="171" t="str">
        <f>IF(Table1[[#This Row],[Various  ]]&lt;&gt;1,IF(Table1[[#This Row],[Calculator / Software]]=1,1,""),"")</f>
        <v/>
      </c>
      <c r="CV814" s="171" t="str">
        <f>IF(Table1[[#This Row],[Various  ]]&lt;&gt;1,IF(Table1[[#This Row],[Information  ]]=1,1,""),"")</f>
        <v/>
      </c>
      <c r="CW814" s="171" t="str">
        <f>IF(Table1[[#This Row],[Various  ]]&lt;&gt;1,IF(Table1[[#This Row],[Interactive Tool]]=1,1,""),"")</f>
        <v/>
      </c>
      <c r="CX814" s="171" t="str">
        <f>IF(Table1[[#This Row],[Various  ]]&lt;&gt;1,IF(Table1[[#This Row],[Technical Specifications]]=1,1,""),"")</f>
        <v/>
      </c>
      <c r="CY814" s="171" t="str">
        <f>IF(Table1[[#This Row],[Various  ]]&lt;&gt;1,IF(Table1[[#This Row],[Training Resources]]=1,1,""),"")</f>
        <v/>
      </c>
      <c r="CZ814" s="171" t="str">
        <f>IF(Table1[[#This Row],[Various  ]]&lt;&gt;1,IF(Table1[[#This Row],[Toolbox]]=1,1,""),"")</f>
        <v/>
      </c>
      <c r="DA814" s="169" t="str">
        <f>IF(Table1[[#This Row],[Various  ]]&lt;&gt;1,IF(Table1[[#This Row],[Video]]=1,1,""),"")</f>
        <v/>
      </c>
      <c r="DB814" s="169" t="str">
        <f>IF(Table1[[#This Row],[Various  ]]&lt;&gt;1,IF(Table1[[#This Row],[Case study]]=1,1,""),"")</f>
        <v/>
      </c>
      <c r="DC814" s="169" t="str">
        <f>IF(Table1[[#This Row],[Various  ]]&lt;&gt;1,IF(Table1[[#This Row],[Other   ]]=1,1,""),"")</f>
        <v/>
      </c>
      <c r="DD814" s="169" t="str">
        <f>IF(Table1[[#This Row],[Various  ]]&lt;&gt;1,IF(Table1[[#This Row],[Standards]]=1,1,""),"")</f>
        <v/>
      </c>
      <c r="DE814" s="169" t="str">
        <f>IF(Table1[[#This Row],[Various]]=1,1,IF(SUM(Table1[[#This Row],[Calculator / Software]:[Standards]])&gt;1,1,""))</f>
        <v/>
      </c>
      <c r="DF814" s="169" t="str">
        <f>IF(Table1[[#This Row],[Multiple NCC links]]&lt;&gt;1,IF(Table1[[#This Row],[Design]]=1,1,""),"")</f>
        <v/>
      </c>
      <c r="DG814" s="169" t="str">
        <f>IF(Table1[[#This Row],[Multiple NCC links]]&lt;&gt;1,IF(Table1[[#This Row],[Assessment / Verification]]=1,1,""),"")</f>
        <v/>
      </c>
      <c r="DH814" s="169" t="str">
        <f>IF(Table1[[#This Row],[Multiple NCC links]]&lt;&gt;1,IF(Table1[[#This Row],[Climate Specific ]]=1,1,""),"")</f>
        <v/>
      </c>
      <c r="DI814" s="169" t="str">
        <f>IF(Table1[[#This Row],[Multiple NCC links]]&lt;&gt;1,IF(Table1[[#This Row],[Alterations / Additions]]=1,1,""),"")</f>
        <v/>
      </c>
      <c r="DJ814" s="169" t="str">
        <f>IF(Table1[[#This Row],[Multiple NCC links]]&lt;&gt;1,IF(Table1[[#This Row],[Glazing]]=1,1,""),"")</f>
        <v/>
      </c>
      <c r="DK814" s="169" t="str">
        <f>IF(Table1[[#This Row],[Multiple NCC links]]&lt;&gt;1,IF(Table1[[#This Row],[Building Fabric / Thermal / Sealing]]=1,1,""),"")</f>
        <v/>
      </c>
      <c r="DL814" s="169" t="str">
        <f>IF(Table1[[#This Row],[Multiple NCC links]]&lt;&gt;1,IF(Table1[[#This Row],[Lighting]]=1,1,""),"")</f>
        <v/>
      </c>
      <c r="DM814" s="169" t="str">
        <f>IF(Table1[[#This Row],[Multiple NCC links]]&lt;&gt;1,IF(Table1[[#This Row],[HVAC]]=1,1,""),"")</f>
        <v/>
      </c>
      <c r="DN814" s="169" t="str">
        <f>IF(Table1[[#This Row],[Multiple NCC links]]&lt;&gt;1,IF(Table1[[#This Row],[Services]]=1,1,""),"")</f>
        <v/>
      </c>
      <c r="DO814" s="169" t="str">
        <f>IF(Table1[[#This Row],[Multiple NCC links]]&lt;&gt;1,IF(Table1[[#This Row],[Maintenance &amp; Monitoring]]=1,1,""),"")</f>
        <v/>
      </c>
      <c r="DP814" s="169" t="str">
        <f>IF(Table1[[#This Row],[Multiple NCC links]]&lt;&gt;1,IF(Table1[[#This Row],[Hand over / Operations]]=1,1,""),"")</f>
        <v/>
      </c>
      <c r="DQ814" s="169" t="str">
        <f>IF(Table1[[#This Row],[Multiple NCC links]]&lt;&gt;1,IF(Table1[[#This Row],[As built assessment]]=1,1,""),"")</f>
        <v/>
      </c>
      <c r="DR814" s="169" t="str">
        <f>IF(Table1[[#This Row],[Multiple NCC links]]&lt;&gt;1,IF(Table1[[#This Row],[Beyond compliance]]=1,1,""),"")</f>
        <v/>
      </c>
      <c r="DS814" s="169" t="str">
        <f>IF(SUM(Table1[[#This Row],[Design]:[Beyond compliance]])&gt;1,1,"")</f>
        <v/>
      </c>
      <c r="DT814" s="169" t="str">
        <f>IF(Table1[[#This Row],[Both Residential &amp; Commercial4]]&lt;&gt;1,IF(Table1[[#This Row],[Residential]]=1,1,""),"")</f>
        <v/>
      </c>
      <c r="DU814" s="169" t="str">
        <f>IF(Table1[[#This Row],[Both Residential &amp; Commercial4]]&lt;&gt;1,IF(Table1[[#This Row],[Commercial]]=1,1,""),"")</f>
        <v/>
      </c>
      <c r="DV814" s="169" t="str">
        <f>Table1[[#This Row],[Residential &amp; Commercial]]</f>
        <v/>
      </c>
      <c r="DW814" s="169"/>
    </row>
    <row r="815" spans="1:127" s="49" customFormat="1" ht="20.25" thickTop="1" thickBot="1" x14ac:dyDescent="0.35">
      <c r="A815" s="97"/>
      <c r="B815" s="97"/>
      <c r="C815" s="88"/>
      <c r="D815" s="88"/>
      <c r="E815" s="176"/>
      <c r="F815" s="176"/>
      <c r="G815" s="176"/>
      <c r="H815" s="176"/>
      <c r="I815" s="90" t="str">
        <f>IF(AND(Table1[[#This Row],[General]]=1,Table1[[#This Row],[Beginner]]=1,Table1[[#This Row],[Intermediate]]=1,Table1[[#This Row],[Advanced]]=1),1,"")</f>
        <v/>
      </c>
      <c r="J815" s="90" t="str">
        <f>CONCATENATE(IF(Table1[[#This Row],[General]]=1,"General, ",""), IF(Table1[[#This Row],[Beginner]]=1,"Beginner, ",""),IF(Table1[[#This Row],[Intermediate]]=1,"Intermediate, ",""), IF(Table1[[#This Row],[Advanced]]=1,"Advanced",""))</f>
        <v/>
      </c>
      <c r="K815" s="91"/>
      <c r="L815" s="179"/>
      <c r="M815" s="91"/>
      <c r="N815" s="91"/>
      <c r="O815" s="159"/>
      <c r="P815" s="91"/>
      <c r="Q815" s="91"/>
      <c r="R815" s="91"/>
      <c r="S81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15" s="102"/>
      <c r="U815" s="102"/>
      <c r="V815" s="240"/>
      <c r="W815" s="240"/>
      <c r="X815" s="102"/>
      <c r="Y815" s="102"/>
      <c r="Z815" s="102"/>
      <c r="AA815" s="102"/>
      <c r="AB815" s="102"/>
      <c r="AC815" s="102"/>
      <c r="AD815" s="102"/>
      <c r="AE815" s="102"/>
      <c r="AF815" s="102"/>
      <c r="AG81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15" s="103"/>
      <c r="AI815" s="103"/>
      <c r="AJ815" s="103"/>
      <c r="AK815" s="74" t="str">
        <f>CONCATENATE(IF(Table1[[#This Row],[Digital]]=1,"Digital, ",""),IF(Table1[[#This Row],[Face to Face]]=1,"Face to face, ",""),IF(Table1[[#This Row],[Blended]]=1,"Blended",""))</f>
        <v/>
      </c>
      <c r="AL815" s="99"/>
      <c r="AM815" s="104"/>
      <c r="AN815" s="130"/>
      <c r="AO815" s="94"/>
      <c r="AP815" s="182"/>
      <c r="AQ815" s="94"/>
      <c r="AR815" s="94"/>
      <c r="AS815" s="94"/>
      <c r="AT815" s="94"/>
      <c r="AU815" s="94"/>
      <c r="AV815" s="182"/>
      <c r="AW815" s="182"/>
      <c r="AX815" s="182"/>
      <c r="AY815" s="94"/>
      <c r="AZ81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1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15" s="95"/>
      <c r="BC815" s="95"/>
      <c r="BD815" s="90" t="str">
        <f>IF(AND(Table1[[#This Row],[Residential]]=1,Table1[[#This Row],[Commercial]]=1),1,"")</f>
        <v/>
      </c>
      <c r="BE815" s="90" t="str">
        <f>CONCATENATE(IF(Table1[[#This Row],[Residential]]=1,"Residential, ",""),IF(Table1[[#This Row],[Commercial]]=1,"Commercial",""))</f>
        <v/>
      </c>
      <c r="BF815" s="94"/>
      <c r="BG815" s="94"/>
      <c r="BH815" s="94"/>
      <c r="BI815" s="94"/>
      <c r="BJ815" s="94"/>
      <c r="BK815" s="94"/>
      <c r="BL815" s="94"/>
      <c r="BM815" s="182"/>
      <c r="BN815" s="94"/>
      <c r="BO81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15" s="178"/>
      <c r="BQ815" s="120"/>
      <c r="BR815" s="132"/>
      <c r="BS815" s="120"/>
      <c r="BT815" s="175"/>
      <c r="BU815" s="175"/>
      <c r="BV815" s="175"/>
      <c r="BW815" s="121"/>
      <c r="BX815" s="121"/>
      <c r="BY815" s="121"/>
      <c r="BZ815" s="227"/>
      <c r="CA81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15" s="48">
        <f>COUNTIF(Table1[[#This Row],[Validity]:[Alignment with NCC (Yes=1,No=0)]],"N/A")</f>
        <v>0</v>
      </c>
      <c r="CC815" s="48">
        <f>IF(ISERROR(Table1[[#This Row],[Total Quality Score (out of 10)]]/(4-Table1[[#This Row],[N/A Count]])),0,Table1[[#This Row],[Total Quality Score (out of 10)]]/(4-Table1[[#This Row],[N/A Count]]))</f>
        <v>0</v>
      </c>
      <c r="CD815" s="106"/>
      <c r="CE815" s="106"/>
      <c r="CF815" s="172" t="str">
        <f>IF(SUM(Table1[[#This Row],[Multiple]:[Level (all)62]])&lt;1,IF(Table1[[#This Row],[General]]=1,1,""),"")</f>
        <v/>
      </c>
      <c r="CG815" s="172" t="str">
        <f>IF(SUM(Table1[[#This Row],[Multiple]:[Level (all)62]])&lt;1,IF(Table1[[#This Row],[Beginner]]=1,1,""),"")</f>
        <v/>
      </c>
      <c r="CH815" s="171" t="str">
        <f>IF(SUM(Table1[[#This Row],[Multiple]:[Level (all)62]])&lt;1,IF(Table1[[#This Row],[Intermediate]]=1,1,""),"")</f>
        <v/>
      </c>
      <c r="CI815" s="171" t="str">
        <f>IF(SUM(Table1[[#This Row],[Multiple]:[Level (all)62]])&lt;1,IF(Table1[[#This Row],[Advanced]]=1,1,""),"")</f>
        <v/>
      </c>
      <c r="CJ815" s="171" t="str">
        <f>IF(AND(SUM(Table1[[#This Row],[General]:[Advanced]])&lt;4,SUM(Table1[[#This Row],[General]:[Advanced]])&gt;1),1,"")</f>
        <v/>
      </c>
      <c r="CK815" s="171" t="str">
        <f>Table1[[#This Row],[Level (all)]]</f>
        <v/>
      </c>
      <c r="CL815" s="171" t="str">
        <f>IF(Table1[[#This Row],[Multiple audience]]&lt;&gt;1,IF(Table1[[#This Row],[General Audience]]=1,1,""),"")</f>
        <v/>
      </c>
      <c r="CM815" s="171" t="str">
        <f>IF(Table1[[#This Row],[Multiple audience]]&lt;&gt;1,IF(Table1[[#This Row],[Planners / Designers ]]=1,1,""),"")</f>
        <v/>
      </c>
      <c r="CN815" s="171" t="str">
        <f>IF(Table1[[#This Row],[Multiple audience]]&lt;&gt;1,IF(Table1[[#This Row],[Regulatory Assessors]]=1,1,""),"")</f>
        <v/>
      </c>
      <c r="CO815" s="171" t="str">
        <f>IF(Table1[[#This Row],[Multiple audience]]&lt;&gt;1,IF(Table1[[#This Row],[Builders / Management]]=1,1,""),"")</f>
        <v/>
      </c>
      <c r="CP815" s="171" t="str">
        <f>IF(Table1[[#This Row],[Multiple audience]]&lt;&gt;1,IF(Table1[[#This Row],[Energy / Sus Assessors]]=1,1,""),"")</f>
        <v/>
      </c>
      <c r="CQ815" s="171" t="str">
        <f>IF(Table1[[#This Row],[Multiple audience]]&lt;&gt;1,IF(Table1[[#This Row],[Semi-skilled]]=1,1,""),"")</f>
        <v/>
      </c>
      <c r="CR815" s="171" t="str">
        <f>IF(Table1[[#This Row],[Multiple audience]]&lt;&gt;1,IF(Table1[[#This Row],[Trades]]=1,1,""),"")</f>
        <v/>
      </c>
      <c r="CS815" s="171" t="str">
        <f>IF(Table1[[#This Row],[Multiple audience]]&lt;&gt;1,IF(Table1[[#This Row],[Other]]=1,1,""),"")</f>
        <v/>
      </c>
      <c r="CT815" s="171" t="str">
        <f>IF(SUM(Table1[[#This Row],[General Audience]:[Other]])&gt;1,1,"")</f>
        <v/>
      </c>
      <c r="CU815" s="171" t="str">
        <f>IF(Table1[[#This Row],[Various  ]]&lt;&gt;1,IF(Table1[[#This Row],[Calculator / Software]]=1,1,""),"")</f>
        <v/>
      </c>
      <c r="CV815" s="171" t="str">
        <f>IF(Table1[[#This Row],[Various  ]]&lt;&gt;1,IF(Table1[[#This Row],[Information  ]]=1,1,""),"")</f>
        <v/>
      </c>
      <c r="CW815" s="171" t="str">
        <f>IF(Table1[[#This Row],[Various  ]]&lt;&gt;1,IF(Table1[[#This Row],[Interactive Tool]]=1,1,""),"")</f>
        <v/>
      </c>
      <c r="CX815" s="171" t="str">
        <f>IF(Table1[[#This Row],[Various  ]]&lt;&gt;1,IF(Table1[[#This Row],[Technical Specifications]]=1,1,""),"")</f>
        <v/>
      </c>
      <c r="CY815" s="171" t="str">
        <f>IF(Table1[[#This Row],[Various  ]]&lt;&gt;1,IF(Table1[[#This Row],[Training Resources]]=1,1,""),"")</f>
        <v/>
      </c>
      <c r="CZ815" s="171" t="str">
        <f>IF(Table1[[#This Row],[Various  ]]&lt;&gt;1,IF(Table1[[#This Row],[Toolbox]]=1,1,""),"")</f>
        <v/>
      </c>
      <c r="DA815" s="169" t="str">
        <f>IF(Table1[[#This Row],[Various  ]]&lt;&gt;1,IF(Table1[[#This Row],[Video]]=1,1,""),"")</f>
        <v/>
      </c>
      <c r="DB815" s="169" t="str">
        <f>IF(Table1[[#This Row],[Various  ]]&lt;&gt;1,IF(Table1[[#This Row],[Case study]]=1,1,""),"")</f>
        <v/>
      </c>
      <c r="DC815" s="169" t="str">
        <f>IF(Table1[[#This Row],[Various  ]]&lt;&gt;1,IF(Table1[[#This Row],[Other   ]]=1,1,""),"")</f>
        <v/>
      </c>
      <c r="DD815" s="169" t="str">
        <f>IF(Table1[[#This Row],[Various  ]]&lt;&gt;1,IF(Table1[[#This Row],[Standards]]=1,1,""),"")</f>
        <v/>
      </c>
      <c r="DE815" s="169" t="str">
        <f>IF(Table1[[#This Row],[Various]]=1,1,IF(SUM(Table1[[#This Row],[Calculator / Software]:[Standards]])&gt;1,1,""))</f>
        <v/>
      </c>
      <c r="DF815" s="169" t="str">
        <f>IF(Table1[[#This Row],[Multiple NCC links]]&lt;&gt;1,IF(Table1[[#This Row],[Design]]=1,1,""),"")</f>
        <v/>
      </c>
      <c r="DG815" s="169" t="str">
        <f>IF(Table1[[#This Row],[Multiple NCC links]]&lt;&gt;1,IF(Table1[[#This Row],[Assessment / Verification]]=1,1,""),"")</f>
        <v/>
      </c>
      <c r="DH815" s="169" t="str">
        <f>IF(Table1[[#This Row],[Multiple NCC links]]&lt;&gt;1,IF(Table1[[#This Row],[Climate Specific ]]=1,1,""),"")</f>
        <v/>
      </c>
      <c r="DI815" s="169" t="str">
        <f>IF(Table1[[#This Row],[Multiple NCC links]]&lt;&gt;1,IF(Table1[[#This Row],[Alterations / Additions]]=1,1,""),"")</f>
        <v/>
      </c>
      <c r="DJ815" s="169" t="str">
        <f>IF(Table1[[#This Row],[Multiple NCC links]]&lt;&gt;1,IF(Table1[[#This Row],[Glazing]]=1,1,""),"")</f>
        <v/>
      </c>
      <c r="DK815" s="169" t="str">
        <f>IF(Table1[[#This Row],[Multiple NCC links]]&lt;&gt;1,IF(Table1[[#This Row],[Building Fabric / Thermal / Sealing]]=1,1,""),"")</f>
        <v/>
      </c>
      <c r="DL815" s="169" t="str">
        <f>IF(Table1[[#This Row],[Multiple NCC links]]&lt;&gt;1,IF(Table1[[#This Row],[Lighting]]=1,1,""),"")</f>
        <v/>
      </c>
      <c r="DM815" s="169" t="str">
        <f>IF(Table1[[#This Row],[Multiple NCC links]]&lt;&gt;1,IF(Table1[[#This Row],[HVAC]]=1,1,""),"")</f>
        <v/>
      </c>
      <c r="DN815" s="169" t="str">
        <f>IF(Table1[[#This Row],[Multiple NCC links]]&lt;&gt;1,IF(Table1[[#This Row],[Services]]=1,1,""),"")</f>
        <v/>
      </c>
      <c r="DO815" s="169" t="str">
        <f>IF(Table1[[#This Row],[Multiple NCC links]]&lt;&gt;1,IF(Table1[[#This Row],[Maintenance &amp; Monitoring]]=1,1,""),"")</f>
        <v/>
      </c>
      <c r="DP815" s="169" t="str">
        <f>IF(Table1[[#This Row],[Multiple NCC links]]&lt;&gt;1,IF(Table1[[#This Row],[Hand over / Operations]]=1,1,""),"")</f>
        <v/>
      </c>
      <c r="DQ815" s="169" t="str">
        <f>IF(Table1[[#This Row],[Multiple NCC links]]&lt;&gt;1,IF(Table1[[#This Row],[As built assessment]]=1,1,""),"")</f>
        <v/>
      </c>
      <c r="DR815" s="169" t="str">
        <f>IF(Table1[[#This Row],[Multiple NCC links]]&lt;&gt;1,IF(Table1[[#This Row],[Beyond compliance]]=1,1,""),"")</f>
        <v/>
      </c>
      <c r="DS815" s="169" t="str">
        <f>IF(SUM(Table1[[#This Row],[Design]:[Beyond compliance]])&gt;1,1,"")</f>
        <v/>
      </c>
      <c r="DT815" s="169" t="str">
        <f>IF(Table1[[#This Row],[Both Residential &amp; Commercial4]]&lt;&gt;1,IF(Table1[[#This Row],[Residential]]=1,1,""),"")</f>
        <v/>
      </c>
      <c r="DU815" s="169" t="str">
        <f>IF(Table1[[#This Row],[Both Residential &amp; Commercial4]]&lt;&gt;1,IF(Table1[[#This Row],[Commercial]]=1,1,""),"")</f>
        <v/>
      </c>
      <c r="DV815" s="169" t="str">
        <f>Table1[[#This Row],[Residential &amp; Commercial]]</f>
        <v/>
      </c>
      <c r="DW815" s="169"/>
    </row>
    <row r="816" spans="1:127" s="49" customFormat="1" ht="20.25" thickTop="1" thickBot="1" x14ac:dyDescent="0.35">
      <c r="A816" s="97"/>
      <c r="B816" s="97"/>
      <c r="C816" s="88"/>
      <c r="D816" s="88"/>
      <c r="E816" s="176"/>
      <c r="F816" s="176"/>
      <c r="G816" s="176"/>
      <c r="H816" s="176"/>
      <c r="I816" s="90" t="str">
        <f>IF(AND(Table1[[#This Row],[General]]=1,Table1[[#This Row],[Beginner]]=1,Table1[[#This Row],[Intermediate]]=1,Table1[[#This Row],[Advanced]]=1),1,"")</f>
        <v/>
      </c>
      <c r="J816" s="90" t="str">
        <f>CONCATENATE(IF(Table1[[#This Row],[General]]=1,"General, ",""), IF(Table1[[#This Row],[Beginner]]=1,"Beginner, ",""),IF(Table1[[#This Row],[Intermediate]]=1,"Intermediate, ",""), IF(Table1[[#This Row],[Advanced]]=1,"Advanced",""))</f>
        <v/>
      </c>
      <c r="K816" s="91"/>
      <c r="L816" s="179"/>
      <c r="M816" s="91"/>
      <c r="N816" s="91"/>
      <c r="O816" s="159"/>
      <c r="P816" s="91"/>
      <c r="Q816" s="91"/>
      <c r="R816" s="91"/>
      <c r="S81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16" s="102"/>
      <c r="U816" s="102"/>
      <c r="V816" s="240"/>
      <c r="W816" s="240"/>
      <c r="X816" s="102"/>
      <c r="Y816" s="102"/>
      <c r="Z816" s="102"/>
      <c r="AA816" s="102"/>
      <c r="AB816" s="102"/>
      <c r="AC816" s="102"/>
      <c r="AD816" s="102"/>
      <c r="AE816" s="102"/>
      <c r="AF816" s="102"/>
      <c r="AG81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16" s="103"/>
      <c r="AI816" s="103"/>
      <c r="AJ816" s="103"/>
      <c r="AK816" s="74" t="str">
        <f>CONCATENATE(IF(Table1[[#This Row],[Digital]]=1,"Digital, ",""),IF(Table1[[#This Row],[Face to Face]]=1,"Face to face, ",""),IF(Table1[[#This Row],[Blended]]=1,"Blended",""))</f>
        <v/>
      </c>
      <c r="AL816" s="99"/>
      <c r="AM816" s="104"/>
      <c r="AN816" s="130"/>
      <c r="AO816" s="94"/>
      <c r="AP816" s="182"/>
      <c r="AQ816" s="94"/>
      <c r="AR816" s="94"/>
      <c r="AS816" s="94"/>
      <c r="AT816" s="94"/>
      <c r="AU816" s="94"/>
      <c r="AV816" s="182"/>
      <c r="AW816" s="182"/>
      <c r="AX816" s="182"/>
      <c r="AY816" s="94"/>
      <c r="AZ81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1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16" s="95"/>
      <c r="BC816" s="95"/>
      <c r="BD816" s="90" t="str">
        <f>IF(AND(Table1[[#This Row],[Residential]]=1,Table1[[#This Row],[Commercial]]=1),1,"")</f>
        <v/>
      </c>
      <c r="BE816" s="90" t="str">
        <f>CONCATENATE(IF(Table1[[#This Row],[Residential]]=1,"Residential, ",""),IF(Table1[[#This Row],[Commercial]]=1,"Commercial",""))</f>
        <v/>
      </c>
      <c r="BF816" s="94"/>
      <c r="BG816" s="94"/>
      <c r="BH816" s="94"/>
      <c r="BI816" s="94"/>
      <c r="BJ816" s="94"/>
      <c r="BK816" s="94"/>
      <c r="BL816" s="94"/>
      <c r="BM816" s="182"/>
      <c r="BN816" s="94"/>
      <c r="BO81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16" s="178"/>
      <c r="BQ816" s="120"/>
      <c r="BR816" s="132"/>
      <c r="BS816" s="120"/>
      <c r="BT816" s="175"/>
      <c r="BU816" s="175"/>
      <c r="BV816" s="175"/>
      <c r="BW816" s="121"/>
      <c r="BX816" s="121"/>
      <c r="BY816" s="121"/>
      <c r="BZ816" s="227"/>
      <c r="CA81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16" s="48">
        <f>COUNTIF(Table1[[#This Row],[Validity]:[Alignment with NCC (Yes=1,No=0)]],"N/A")</f>
        <v>0</v>
      </c>
      <c r="CC816" s="48">
        <f>IF(ISERROR(Table1[[#This Row],[Total Quality Score (out of 10)]]/(4-Table1[[#This Row],[N/A Count]])),0,Table1[[#This Row],[Total Quality Score (out of 10)]]/(4-Table1[[#This Row],[N/A Count]]))</f>
        <v>0</v>
      </c>
      <c r="CD816" s="106"/>
      <c r="CE816" s="106"/>
      <c r="CF816" s="172" t="str">
        <f>IF(SUM(Table1[[#This Row],[Multiple]:[Level (all)62]])&lt;1,IF(Table1[[#This Row],[General]]=1,1,""),"")</f>
        <v/>
      </c>
      <c r="CG816" s="172" t="str">
        <f>IF(SUM(Table1[[#This Row],[Multiple]:[Level (all)62]])&lt;1,IF(Table1[[#This Row],[Beginner]]=1,1,""),"")</f>
        <v/>
      </c>
      <c r="CH816" s="171" t="str">
        <f>IF(SUM(Table1[[#This Row],[Multiple]:[Level (all)62]])&lt;1,IF(Table1[[#This Row],[Intermediate]]=1,1,""),"")</f>
        <v/>
      </c>
      <c r="CI816" s="171" t="str">
        <f>IF(SUM(Table1[[#This Row],[Multiple]:[Level (all)62]])&lt;1,IF(Table1[[#This Row],[Advanced]]=1,1,""),"")</f>
        <v/>
      </c>
      <c r="CJ816" s="171" t="str">
        <f>IF(AND(SUM(Table1[[#This Row],[General]:[Advanced]])&lt;4,SUM(Table1[[#This Row],[General]:[Advanced]])&gt;1),1,"")</f>
        <v/>
      </c>
      <c r="CK816" s="171" t="str">
        <f>Table1[[#This Row],[Level (all)]]</f>
        <v/>
      </c>
      <c r="CL816" s="171" t="str">
        <f>IF(Table1[[#This Row],[Multiple audience]]&lt;&gt;1,IF(Table1[[#This Row],[General Audience]]=1,1,""),"")</f>
        <v/>
      </c>
      <c r="CM816" s="171" t="str">
        <f>IF(Table1[[#This Row],[Multiple audience]]&lt;&gt;1,IF(Table1[[#This Row],[Planners / Designers ]]=1,1,""),"")</f>
        <v/>
      </c>
      <c r="CN816" s="171" t="str">
        <f>IF(Table1[[#This Row],[Multiple audience]]&lt;&gt;1,IF(Table1[[#This Row],[Regulatory Assessors]]=1,1,""),"")</f>
        <v/>
      </c>
      <c r="CO816" s="171" t="str">
        <f>IF(Table1[[#This Row],[Multiple audience]]&lt;&gt;1,IF(Table1[[#This Row],[Builders / Management]]=1,1,""),"")</f>
        <v/>
      </c>
      <c r="CP816" s="171" t="str">
        <f>IF(Table1[[#This Row],[Multiple audience]]&lt;&gt;1,IF(Table1[[#This Row],[Energy / Sus Assessors]]=1,1,""),"")</f>
        <v/>
      </c>
      <c r="CQ816" s="171" t="str">
        <f>IF(Table1[[#This Row],[Multiple audience]]&lt;&gt;1,IF(Table1[[#This Row],[Semi-skilled]]=1,1,""),"")</f>
        <v/>
      </c>
      <c r="CR816" s="171" t="str">
        <f>IF(Table1[[#This Row],[Multiple audience]]&lt;&gt;1,IF(Table1[[#This Row],[Trades]]=1,1,""),"")</f>
        <v/>
      </c>
      <c r="CS816" s="171" t="str">
        <f>IF(Table1[[#This Row],[Multiple audience]]&lt;&gt;1,IF(Table1[[#This Row],[Other]]=1,1,""),"")</f>
        <v/>
      </c>
      <c r="CT816" s="171" t="str">
        <f>IF(SUM(Table1[[#This Row],[General Audience]:[Other]])&gt;1,1,"")</f>
        <v/>
      </c>
      <c r="CU816" s="171" t="str">
        <f>IF(Table1[[#This Row],[Various  ]]&lt;&gt;1,IF(Table1[[#This Row],[Calculator / Software]]=1,1,""),"")</f>
        <v/>
      </c>
      <c r="CV816" s="171" t="str">
        <f>IF(Table1[[#This Row],[Various  ]]&lt;&gt;1,IF(Table1[[#This Row],[Information  ]]=1,1,""),"")</f>
        <v/>
      </c>
      <c r="CW816" s="171" t="str">
        <f>IF(Table1[[#This Row],[Various  ]]&lt;&gt;1,IF(Table1[[#This Row],[Interactive Tool]]=1,1,""),"")</f>
        <v/>
      </c>
      <c r="CX816" s="171" t="str">
        <f>IF(Table1[[#This Row],[Various  ]]&lt;&gt;1,IF(Table1[[#This Row],[Technical Specifications]]=1,1,""),"")</f>
        <v/>
      </c>
      <c r="CY816" s="171" t="str">
        <f>IF(Table1[[#This Row],[Various  ]]&lt;&gt;1,IF(Table1[[#This Row],[Training Resources]]=1,1,""),"")</f>
        <v/>
      </c>
      <c r="CZ816" s="171" t="str">
        <f>IF(Table1[[#This Row],[Various  ]]&lt;&gt;1,IF(Table1[[#This Row],[Toolbox]]=1,1,""),"")</f>
        <v/>
      </c>
      <c r="DA816" s="169" t="str">
        <f>IF(Table1[[#This Row],[Various  ]]&lt;&gt;1,IF(Table1[[#This Row],[Video]]=1,1,""),"")</f>
        <v/>
      </c>
      <c r="DB816" s="169" t="str">
        <f>IF(Table1[[#This Row],[Various  ]]&lt;&gt;1,IF(Table1[[#This Row],[Case study]]=1,1,""),"")</f>
        <v/>
      </c>
      <c r="DC816" s="169" t="str">
        <f>IF(Table1[[#This Row],[Various  ]]&lt;&gt;1,IF(Table1[[#This Row],[Other   ]]=1,1,""),"")</f>
        <v/>
      </c>
      <c r="DD816" s="169" t="str">
        <f>IF(Table1[[#This Row],[Various  ]]&lt;&gt;1,IF(Table1[[#This Row],[Standards]]=1,1,""),"")</f>
        <v/>
      </c>
      <c r="DE816" s="169" t="str">
        <f>IF(Table1[[#This Row],[Various]]=1,1,IF(SUM(Table1[[#This Row],[Calculator / Software]:[Standards]])&gt;1,1,""))</f>
        <v/>
      </c>
      <c r="DF816" s="169" t="str">
        <f>IF(Table1[[#This Row],[Multiple NCC links]]&lt;&gt;1,IF(Table1[[#This Row],[Design]]=1,1,""),"")</f>
        <v/>
      </c>
      <c r="DG816" s="169" t="str">
        <f>IF(Table1[[#This Row],[Multiple NCC links]]&lt;&gt;1,IF(Table1[[#This Row],[Assessment / Verification]]=1,1,""),"")</f>
        <v/>
      </c>
      <c r="DH816" s="169" t="str">
        <f>IF(Table1[[#This Row],[Multiple NCC links]]&lt;&gt;1,IF(Table1[[#This Row],[Climate Specific ]]=1,1,""),"")</f>
        <v/>
      </c>
      <c r="DI816" s="169" t="str">
        <f>IF(Table1[[#This Row],[Multiple NCC links]]&lt;&gt;1,IF(Table1[[#This Row],[Alterations / Additions]]=1,1,""),"")</f>
        <v/>
      </c>
      <c r="DJ816" s="169" t="str">
        <f>IF(Table1[[#This Row],[Multiple NCC links]]&lt;&gt;1,IF(Table1[[#This Row],[Glazing]]=1,1,""),"")</f>
        <v/>
      </c>
      <c r="DK816" s="169" t="str">
        <f>IF(Table1[[#This Row],[Multiple NCC links]]&lt;&gt;1,IF(Table1[[#This Row],[Building Fabric / Thermal / Sealing]]=1,1,""),"")</f>
        <v/>
      </c>
      <c r="DL816" s="169" t="str">
        <f>IF(Table1[[#This Row],[Multiple NCC links]]&lt;&gt;1,IF(Table1[[#This Row],[Lighting]]=1,1,""),"")</f>
        <v/>
      </c>
      <c r="DM816" s="169" t="str">
        <f>IF(Table1[[#This Row],[Multiple NCC links]]&lt;&gt;1,IF(Table1[[#This Row],[HVAC]]=1,1,""),"")</f>
        <v/>
      </c>
      <c r="DN816" s="169" t="str">
        <f>IF(Table1[[#This Row],[Multiple NCC links]]&lt;&gt;1,IF(Table1[[#This Row],[Services]]=1,1,""),"")</f>
        <v/>
      </c>
      <c r="DO816" s="169" t="str">
        <f>IF(Table1[[#This Row],[Multiple NCC links]]&lt;&gt;1,IF(Table1[[#This Row],[Maintenance &amp; Monitoring]]=1,1,""),"")</f>
        <v/>
      </c>
      <c r="DP816" s="169" t="str">
        <f>IF(Table1[[#This Row],[Multiple NCC links]]&lt;&gt;1,IF(Table1[[#This Row],[Hand over / Operations]]=1,1,""),"")</f>
        <v/>
      </c>
      <c r="DQ816" s="169" t="str">
        <f>IF(Table1[[#This Row],[Multiple NCC links]]&lt;&gt;1,IF(Table1[[#This Row],[As built assessment]]=1,1,""),"")</f>
        <v/>
      </c>
      <c r="DR816" s="169" t="str">
        <f>IF(Table1[[#This Row],[Multiple NCC links]]&lt;&gt;1,IF(Table1[[#This Row],[Beyond compliance]]=1,1,""),"")</f>
        <v/>
      </c>
      <c r="DS816" s="169" t="str">
        <f>IF(SUM(Table1[[#This Row],[Design]:[Beyond compliance]])&gt;1,1,"")</f>
        <v/>
      </c>
      <c r="DT816" s="169" t="str">
        <f>IF(Table1[[#This Row],[Both Residential &amp; Commercial4]]&lt;&gt;1,IF(Table1[[#This Row],[Residential]]=1,1,""),"")</f>
        <v/>
      </c>
      <c r="DU816" s="169" t="str">
        <f>IF(Table1[[#This Row],[Both Residential &amp; Commercial4]]&lt;&gt;1,IF(Table1[[#This Row],[Commercial]]=1,1,""),"")</f>
        <v/>
      </c>
      <c r="DV816" s="169" t="str">
        <f>Table1[[#This Row],[Residential &amp; Commercial]]</f>
        <v/>
      </c>
      <c r="DW816" s="169"/>
    </row>
    <row r="817" spans="1:127" s="49" customFormat="1" ht="20.25" thickTop="1" thickBot="1" x14ac:dyDescent="0.35">
      <c r="A817" s="97"/>
      <c r="B817" s="97"/>
      <c r="C817" s="88"/>
      <c r="D817" s="88"/>
      <c r="E817" s="176"/>
      <c r="F817" s="176"/>
      <c r="G817" s="176"/>
      <c r="H817" s="176"/>
      <c r="I817" s="90" t="str">
        <f>IF(AND(Table1[[#This Row],[General]]=1,Table1[[#This Row],[Beginner]]=1,Table1[[#This Row],[Intermediate]]=1,Table1[[#This Row],[Advanced]]=1),1,"")</f>
        <v/>
      </c>
      <c r="J817" s="90" t="str">
        <f>CONCATENATE(IF(Table1[[#This Row],[General]]=1,"General, ",""), IF(Table1[[#This Row],[Beginner]]=1,"Beginner, ",""),IF(Table1[[#This Row],[Intermediate]]=1,"Intermediate, ",""), IF(Table1[[#This Row],[Advanced]]=1,"Advanced",""))</f>
        <v/>
      </c>
      <c r="K817" s="91"/>
      <c r="L817" s="179"/>
      <c r="M817" s="91"/>
      <c r="N817" s="91"/>
      <c r="O817" s="159"/>
      <c r="P817" s="91"/>
      <c r="Q817" s="91"/>
      <c r="R817" s="91"/>
      <c r="S81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17" s="102"/>
      <c r="U817" s="102"/>
      <c r="V817" s="240"/>
      <c r="W817" s="240"/>
      <c r="X817" s="102"/>
      <c r="Y817" s="102"/>
      <c r="Z817" s="102"/>
      <c r="AA817" s="102"/>
      <c r="AB817" s="102"/>
      <c r="AC817" s="102"/>
      <c r="AD817" s="102"/>
      <c r="AE817" s="102"/>
      <c r="AF817" s="102"/>
      <c r="AG81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17" s="103"/>
      <c r="AI817" s="103"/>
      <c r="AJ817" s="103"/>
      <c r="AK817" s="74" t="str">
        <f>CONCATENATE(IF(Table1[[#This Row],[Digital]]=1,"Digital, ",""),IF(Table1[[#This Row],[Face to Face]]=1,"Face to face, ",""),IF(Table1[[#This Row],[Blended]]=1,"Blended",""))</f>
        <v/>
      </c>
      <c r="AL817" s="99"/>
      <c r="AM817" s="104"/>
      <c r="AN817" s="130"/>
      <c r="AO817" s="94"/>
      <c r="AP817" s="182"/>
      <c r="AQ817" s="94"/>
      <c r="AR817" s="94"/>
      <c r="AS817" s="94"/>
      <c r="AT817" s="94"/>
      <c r="AU817" s="94"/>
      <c r="AV817" s="182"/>
      <c r="AW817" s="182"/>
      <c r="AX817" s="182"/>
      <c r="AY817" s="94"/>
      <c r="AZ81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1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17" s="95"/>
      <c r="BC817" s="95"/>
      <c r="BD817" s="90" t="str">
        <f>IF(AND(Table1[[#This Row],[Residential]]=1,Table1[[#This Row],[Commercial]]=1),1,"")</f>
        <v/>
      </c>
      <c r="BE817" s="90" t="str">
        <f>CONCATENATE(IF(Table1[[#This Row],[Residential]]=1,"Residential, ",""),IF(Table1[[#This Row],[Commercial]]=1,"Commercial",""))</f>
        <v/>
      </c>
      <c r="BF817" s="94"/>
      <c r="BG817" s="94"/>
      <c r="BH817" s="94"/>
      <c r="BI817" s="94"/>
      <c r="BJ817" s="94"/>
      <c r="BK817" s="94"/>
      <c r="BL817" s="94"/>
      <c r="BM817" s="182"/>
      <c r="BN817" s="94"/>
      <c r="BO81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17" s="178"/>
      <c r="BQ817" s="120"/>
      <c r="BR817" s="132"/>
      <c r="BS817" s="120"/>
      <c r="BT817" s="175"/>
      <c r="BU817" s="175"/>
      <c r="BV817" s="175"/>
      <c r="BW817" s="121"/>
      <c r="BX817" s="121"/>
      <c r="BY817" s="121"/>
      <c r="BZ817" s="227"/>
      <c r="CA81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17" s="48">
        <f>COUNTIF(Table1[[#This Row],[Validity]:[Alignment with NCC (Yes=1,No=0)]],"N/A")</f>
        <v>0</v>
      </c>
      <c r="CC817" s="48">
        <f>IF(ISERROR(Table1[[#This Row],[Total Quality Score (out of 10)]]/(4-Table1[[#This Row],[N/A Count]])),0,Table1[[#This Row],[Total Quality Score (out of 10)]]/(4-Table1[[#This Row],[N/A Count]]))</f>
        <v>0</v>
      </c>
      <c r="CD817" s="106"/>
      <c r="CE817" s="106"/>
      <c r="CF817" s="172" t="str">
        <f>IF(SUM(Table1[[#This Row],[Multiple]:[Level (all)62]])&lt;1,IF(Table1[[#This Row],[General]]=1,1,""),"")</f>
        <v/>
      </c>
      <c r="CG817" s="172" t="str">
        <f>IF(SUM(Table1[[#This Row],[Multiple]:[Level (all)62]])&lt;1,IF(Table1[[#This Row],[Beginner]]=1,1,""),"")</f>
        <v/>
      </c>
      <c r="CH817" s="171" t="str">
        <f>IF(SUM(Table1[[#This Row],[Multiple]:[Level (all)62]])&lt;1,IF(Table1[[#This Row],[Intermediate]]=1,1,""),"")</f>
        <v/>
      </c>
      <c r="CI817" s="171" t="str">
        <f>IF(SUM(Table1[[#This Row],[Multiple]:[Level (all)62]])&lt;1,IF(Table1[[#This Row],[Advanced]]=1,1,""),"")</f>
        <v/>
      </c>
      <c r="CJ817" s="171" t="str">
        <f>IF(AND(SUM(Table1[[#This Row],[General]:[Advanced]])&lt;4,SUM(Table1[[#This Row],[General]:[Advanced]])&gt;1),1,"")</f>
        <v/>
      </c>
      <c r="CK817" s="171" t="str">
        <f>Table1[[#This Row],[Level (all)]]</f>
        <v/>
      </c>
      <c r="CL817" s="171" t="str">
        <f>IF(Table1[[#This Row],[Multiple audience]]&lt;&gt;1,IF(Table1[[#This Row],[General Audience]]=1,1,""),"")</f>
        <v/>
      </c>
      <c r="CM817" s="171" t="str">
        <f>IF(Table1[[#This Row],[Multiple audience]]&lt;&gt;1,IF(Table1[[#This Row],[Planners / Designers ]]=1,1,""),"")</f>
        <v/>
      </c>
      <c r="CN817" s="171" t="str">
        <f>IF(Table1[[#This Row],[Multiple audience]]&lt;&gt;1,IF(Table1[[#This Row],[Regulatory Assessors]]=1,1,""),"")</f>
        <v/>
      </c>
      <c r="CO817" s="171" t="str">
        <f>IF(Table1[[#This Row],[Multiple audience]]&lt;&gt;1,IF(Table1[[#This Row],[Builders / Management]]=1,1,""),"")</f>
        <v/>
      </c>
      <c r="CP817" s="171" t="str">
        <f>IF(Table1[[#This Row],[Multiple audience]]&lt;&gt;1,IF(Table1[[#This Row],[Energy / Sus Assessors]]=1,1,""),"")</f>
        <v/>
      </c>
      <c r="CQ817" s="171" t="str">
        <f>IF(Table1[[#This Row],[Multiple audience]]&lt;&gt;1,IF(Table1[[#This Row],[Semi-skilled]]=1,1,""),"")</f>
        <v/>
      </c>
      <c r="CR817" s="171" t="str">
        <f>IF(Table1[[#This Row],[Multiple audience]]&lt;&gt;1,IF(Table1[[#This Row],[Trades]]=1,1,""),"")</f>
        <v/>
      </c>
      <c r="CS817" s="171" t="str">
        <f>IF(Table1[[#This Row],[Multiple audience]]&lt;&gt;1,IF(Table1[[#This Row],[Other]]=1,1,""),"")</f>
        <v/>
      </c>
      <c r="CT817" s="171" t="str">
        <f>IF(SUM(Table1[[#This Row],[General Audience]:[Other]])&gt;1,1,"")</f>
        <v/>
      </c>
      <c r="CU817" s="171" t="str">
        <f>IF(Table1[[#This Row],[Various  ]]&lt;&gt;1,IF(Table1[[#This Row],[Calculator / Software]]=1,1,""),"")</f>
        <v/>
      </c>
      <c r="CV817" s="171" t="str">
        <f>IF(Table1[[#This Row],[Various  ]]&lt;&gt;1,IF(Table1[[#This Row],[Information  ]]=1,1,""),"")</f>
        <v/>
      </c>
      <c r="CW817" s="171" t="str">
        <f>IF(Table1[[#This Row],[Various  ]]&lt;&gt;1,IF(Table1[[#This Row],[Interactive Tool]]=1,1,""),"")</f>
        <v/>
      </c>
      <c r="CX817" s="171" t="str">
        <f>IF(Table1[[#This Row],[Various  ]]&lt;&gt;1,IF(Table1[[#This Row],[Technical Specifications]]=1,1,""),"")</f>
        <v/>
      </c>
      <c r="CY817" s="171" t="str">
        <f>IF(Table1[[#This Row],[Various  ]]&lt;&gt;1,IF(Table1[[#This Row],[Training Resources]]=1,1,""),"")</f>
        <v/>
      </c>
      <c r="CZ817" s="171" t="str">
        <f>IF(Table1[[#This Row],[Various  ]]&lt;&gt;1,IF(Table1[[#This Row],[Toolbox]]=1,1,""),"")</f>
        <v/>
      </c>
      <c r="DA817" s="169" t="str">
        <f>IF(Table1[[#This Row],[Various  ]]&lt;&gt;1,IF(Table1[[#This Row],[Video]]=1,1,""),"")</f>
        <v/>
      </c>
      <c r="DB817" s="169" t="str">
        <f>IF(Table1[[#This Row],[Various  ]]&lt;&gt;1,IF(Table1[[#This Row],[Case study]]=1,1,""),"")</f>
        <v/>
      </c>
      <c r="DC817" s="169" t="str">
        <f>IF(Table1[[#This Row],[Various  ]]&lt;&gt;1,IF(Table1[[#This Row],[Other   ]]=1,1,""),"")</f>
        <v/>
      </c>
      <c r="DD817" s="169" t="str">
        <f>IF(Table1[[#This Row],[Various  ]]&lt;&gt;1,IF(Table1[[#This Row],[Standards]]=1,1,""),"")</f>
        <v/>
      </c>
      <c r="DE817" s="169" t="str">
        <f>IF(Table1[[#This Row],[Various]]=1,1,IF(SUM(Table1[[#This Row],[Calculator / Software]:[Standards]])&gt;1,1,""))</f>
        <v/>
      </c>
      <c r="DF817" s="169" t="str">
        <f>IF(Table1[[#This Row],[Multiple NCC links]]&lt;&gt;1,IF(Table1[[#This Row],[Design]]=1,1,""),"")</f>
        <v/>
      </c>
      <c r="DG817" s="169" t="str">
        <f>IF(Table1[[#This Row],[Multiple NCC links]]&lt;&gt;1,IF(Table1[[#This Row],[Assessment / Verification]]=1,1,""),"")</f>
        <v/>
      </c>
      <c r="DH817" s="169" t="str">
        <f>IF(Table1[[#This Row],[Multiple NCC links]]&lt;&gt;1,IF(Table1[[#This Row],[Climate Specific ]]=1,1,""),"")</f>
        <v/>
      </c>
      <c r="DI817" s="169" t="str">
        <f>IF(Table1[[#This Row],[Multiple NCC links]]&lt;&gt;1,IF(Table1[[#This Row],[Alterations / Additions]]=1,1,""),"")</f>
        <v/>
      </c>
      <c r="DJ817" s="169" t="str">
        <f>IF(Table1[[#This Row],[Multiple NCC links]]&lt;&gt;1,IF(Table1[[#This Row],[Glazing]]=1,1,""),"")</f>
        <v/>
      </c>
      <c r="DK817" s="169" t="str">
        <f>IF(Table1[[#This Row],[Multiple NCC links]]&lt;&gt;1,IF(Table1[[#This Row],[Building Fabric / Thermal / Sealing]]=1,1,""),"")</f>
        <v/>
      </c>
      <c r="DL817" s="169" t="str">
        <f>IF(Table1[[#This Row],[Multiple NCC links]]&lt;&gt;1,IF(Table1[[#This Row],[Lighting]]=1,1,""),"")</f>
        <v/>
      </c>
      <c r="DM817" s="169" t="str">
        <f>IF(Table1[[#This Row],[Multiple NCC links]]&lt;&gt;1,IF(Table1[[#This Row],[HVAC]]=1,1,""),"")</f>
        <v/>
      </c>
      <c r="DN817" s="169" t="str">
        <f>IF(Table1[[#This Row],[Multiple NCC links]]&lt;&gt;1,IF(Table1[[#This Row],[Services]]=1,1,""),"")</f>
        <v/>
      </c>
      <c r="DO817" s="169" t="str">
        <f>IF(Table1[[#This Row],[Multiple NCC links]]&lt;&gt;1,IF(Table1[[#This Row],[Maintenance &amp; Monitoring]]=1,1,""),"")</f>
        <v/>
      </c>
      <c r="DP817" s="169" t="str">
        <f>IF(Table1[[#This Row],[Multiple NCC links]]&lt;&gt;1,IF(Table1[[#This Row],[Hand over / Operations]]=1,1,""),"")</f>
        <v/>
      </c>
      <c r="DQ817" s="169" t="str">
        <f>IF(Table1[[#This Row],[Multiple NCC links]]&lt;&gt;1,IF(Table1[[#This Row],[As built assessment]]=1,1,""),"")</f>
        <v/>
      </c>
      <c r="DR817" s="169" t="str">
        <f>IF(Table1[[#This Row],[Multiple NCC links]]&lt;&gt;1,IF(Table1[[#This Row],[Beyond compliance]]=1,1,""),"")</f>
        <v/>
      </c>
      <c r="DS817" s="169" t="str">
        <f>IF(SUM(Table1[[#This Row],[Design]:[Beyond compliance]])&gt;1,1,"")</f>
        <v/>
      </c>
      <c r="DT817" s="169" t="str">
        <f>IF(Table1[[#This Row],[Both Residential &amp; Commercial4]]&lt;&gt;1,IF(Table1[[#This Row],[Residential]]=1,1,""),"")</f>
        <v/>
      </c>
      <c r="DU817" s="169" t="str">
        <f>IF(Table1[[#This Row],[Both Residential &amp; Commercial4]]&lt;&gt;1,IF(Table1[[#This Row],[Commercial]]=1,1,""),"")</f>
        <v/>
      </c>
      <c r="DV817" s="169" t="str">
        <f>Table1[[#This Row],[Residential &amp; Commercial]]</f>
        <v/>
      </c>
      <c r="DW817" s="169"/>
    </row>
    <row r="818" spans="1:127" s="49" customFormat="1" ht="20.25" thickTop="1" thickBot="1" x14ac:dyDescent="0.35">
      <c r="A818" s="97"/>
      <c r="B818" s="97"/>
      <c r="C818" s="88"/>
      <c r="D818" s="88"/>
      <c r="E818" s="176"/>
      <c r="F818" s="176"/>
      <c r="G818" s="176"/>
      <c r="H818" s="176"/>
      <c r="I818" s="90" t="str">
        <f>IF(AND(Table1[[#This Row],[General]]=1,Table1[[#This Row],[Beginner]]=1,Table1[[#This Row],[Intermediate]]=1,Table1[[#This Row],[Advanced]]=1),1,"")</f>
        <v/>
      </c>
      <c r="J818" s="90" t="str">
        <f>CONCATENATE(IF(Table1[[#This Row],[General]]=1,"General, ",""), IF(Table1[[#This Row],[Beginner]]=1,"Beginner, ",""),IF(Table1[[#This Row],[Intermediate]]=1,"Intermediate, ",""), IF(Table1[[#This Row],[Advanced]]=1,"Advanced",""))</f>
        <v/>
      </c>
      <c r="K818" s="91"/>
      <c r="L818" s="179"/>
      <c r="M818" s="91"/>
      <c r="N818" s="91"/>
      <c r="O818" s="159"/>
      <c r="P818" s="91"/>
      <c r="Q818" s="91"/>
      <c r="R818" s="91"/>
      <c r="S81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18" s="102"/>
      <c r="U818" s="102"/>
      <c r="V818" s="240"/>
      <c r="W818" s="240"/>
      <c r="X818" s="102"/>
      <c r="Y818" s="102"/>
      <c r="Z818" s="102"/>
      <c r="AA818" s="102"/>
      <c r="AB818" s="102"/>
      <c r="AC818" s="102"/>
      <c r="AD818" s="102"/>
      <c r="AE818" s="102"/>
      <c r="AF818" s="102"/>
      <c r="AG81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18" s="103"/>
      <c r="AI818" s="103"/>
      <c r="AJ818" s="103"/>
      <c r="AK818" s="74" t="str">
        <f>CONCATENATE(IF(Table1[[#This Row],[Digital]]=1,"Digital, ",""),IF(Table1[[#This Row],[Face to Face]]=1,"Face to face, ",""),IF(Table1[[#This Row],[Blended]]=1,"Blended",""))</f>
        <v/>
      </c>
      <c r="AL818" s="99"/>
      <c r="AM818" s="104"/>
      <c r="AN818" s="130"/>
      <c r="AO818" s="94"/>
      <c r="AP818" s="182"/>
      <c r="AQ818" s="94"/>
      <c r="AR818" s="94"/>
      <c r="AS818" s="94"/>
      <c r="AT818" s="94"/>
      <c r="AU818" s="94"/>
      <c r="AV818" s="182"/>
      <c r="AW818" s="182"/>
      <c r="AX818" s="182"/>
      <c r="AY818" s="94"/>
      <c r="AZ81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1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18" s="95"/>
      <c r="BC818" s="95"/>
      <c r="BD818" s="90" t="str">
        <f>IF(AND(Table1[[#This Row],[Residential]]=1,Table1[[#This Row],[Commercial]]=1),1,"")</f>
        <v/>
      </c>
      <c r="BE818" s="90" t="str">
        <f>CONCATENATE(IF(Table1[[#This Row],[Residential]]=1,"Residential, ",""),IF(Table1[[#This Row],[Commercial]]=1,"Commercial",""))</f>
        <v/>
      </c>
      <c r="BF818" s="94"/>
      <c r="BG818" s="94"/>
      <c r="BH818" s="94"/>
      <c r="BI818" s="94"/>
      <c r="BJ818" s="94"/>
      <c r="BK818" s="94"/>
      <c r="BL818" s="94"/>
      <c r="BM818" s="182"/>
      <c r="BN818" s="94"/>
      <c r="BO81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18" s="178"/>
      <c r="BQ818" s="120"/>
      <c r="BR818" s="132"/>
      <c r="BS818" s="120"/>
      <c r="BT818" s="175"/>
      <c r="BU818" s="175"/>
      <c r="BV818" s="175"/>
      <c r="BW818" s="121"/>
      <c r="BX818" s="121"/>
      <c r="BY818" s="121"/>
      <c r="BZ818" s="227"/>
      <c r="CA81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18" s="48">
        <f>COUNTIF(Table1[[#This Row],[Validity]:[Alignment with NCC (Yes=1,No=0)]],"N/A")</f>
        <v>0</v>
      </c>
      <c r="CC818" s="48">
        <f>IF(ISERROR(Table1[[#This Row],[Total Quality Score (out of 10)]]/(4-Table1[[#This Row],[N/A Count]])),0,Table1[[#This Row],[Total Quality Score (out of 10)]]/(4-Table1[[#This Row],[N/A Count]]))</f>
        <v>0</v>
      </c>
      <c r="CD818" s="106"/>
      <c r="CE818" s="106"/>
      <c r="CF818" s="172" t="str">
        <f>IF(SUM(Table1[[#This Row],[Multiple]:[Level (all)62]])&lt;1,IF(Table1[[#This Row],[General]]=1,1,""),"")</f>
        <v/>
      </c>
      <c r="CG818" s="172" t="str">
        <f>IF(SUM(Table1[[#This Row],[Multiple]:[Level (all)62]])&lt;1,IF(Table1[[#This Row],[Beginner]]=1,1,""),"")</f>
        <v/>
      </c>
      <c r="CH818" s="171" t="str">
        <f>IF(SUM(Table1[[#This Row],[Multiple]:[Level (all)62]])&lt;1,IF(Table1[[#This Row],[Intermediate]]=1,1,""),"")</f>
        <v/>
      </c>
      <c r="CI818" s="171" t="str">
        <f>IF(SUM(Table1[[#This Row],[Multiple]:[Level (all)62]])&lt;1,IF(Table1[[#This Row],[Advanced]]=1,1,""),"")</f>
        <v/>
      </c>
      <c r="CJ818" s="171" t="str">
        <f>IF(AND(SUM(Table1[[#This Row],[General]:[Advanced]])&lt;4,SUM(Table1[[#This Row],[General]:[Advanced]])&gt;1),1,"")</f>
        <v/>
      </c>
      <c r="CK818" s="171" t="str">
        <f>Table1[[#This Row],[Level (all)]]</f>
        <v/>
      </c>
      <c r="CL818" s="171" t="str">
        <f>IF(Table1[[#This Row],[Multiple audience]]&lt;&gt;1,IF(Table1[[#This Row],[General Audience]]=1,1,""),"")</f>
        <v/>
      </c>
      <c r="CM818" s="171" t="str">
        <f>IF(Table1[[#This Row],[Multiple audience]]&lt;&gt;1,IF(Table1[[#This Row],[Planners / Designers ]]=1,1,""),"")</f>
        <v/>
      </c>
      <c r="CN818" s="171" t="str">
        <f>IF(Table1[[#This Row],[Multiple audience]]&lt;&gt;1,IF(Table1[[#This Row],[Regulatory Assessors]]=1,1,""),"")</f>
        <v/>
      </c>
      <c r="CO818" s="171" t="str">
        <f>IF(Table1[[#This Row],[Multiple audience]]&lt;&gt;1,IF(Table1[[#This Row],[Builders / Management]]=1,1,""),"")</f>
        <v/>
      </c>
      <c r="CP818" s="171" t="str">
        <f>IF(Table1[[#This Row],[Multiple audience]]&lt;&gt;1,IF(Table1[[#This Row],[Energy / Sus Assessors]]=1,1,""),"")</f>
        <v/>
      </c>
      <c r="CQ818" s="171" t="str">
        <f>IF(Table1[[#This Row],[Multiple audience]]&lt;&gt;1,IF(Table1[[#This Row],[Semi-skilled]]=1,1,""),"")</f>
        <v/>
      </c>
      <c r="CR818" s="171" t="str">
        <f>IF(Table1[[#This Row],[Multiple audience]]&lt;&gt;1,IF(Table1[[#This Row],[Trades]]=1,1,""),"")</f>
        <v/>
      </c>
      <c r="CS818" s="171" t="str">
        <f>IF(Table1[[#This Row],[Multiple audience]]&lt;&gt;1,IF(Table1[[#This Row],[Other]]=1,1,""),"")</f>
        <v/>
      </c>
      <c r="CT818" s="171" t="str">
        <f>IF(SUM(Table1[[#This Row],[General Audience]:[Other]])&gt;1,1,"")</f>
        <v/>
      </c>
      <c r="CU818" s="171" t="str">
        <f>IF(Table1[[#This Row],[Various  ]]&lt;&gt;1,IF(Table1[[#This Row],[Calculator / Software]]=1,1,""),"")</f>
        <v/>
      </c>
      <c r="CV818" s="171" t="str">
        <f>IF(Table1[[#This Row],[Various  ]]&lt;&gt;1,IF(Table1[[#This Row],[Information  ]]=1,1,""),"")</f>
        <v/>
      </c>
      <c r="CW818" s="171" t="str">
        <f>IF(Table1[[#This Row],[Various  ]]&lt;&gt;1,IF(Table1[[#This Row],[Interactive Tool]]=1,1,""),"")</f>
        <v/>
      </c>
      <c r="CX818" s="171" t="str">
        <f>IF(Table1[[#This Row],[Various  ]]&lt;&gt;1,IF(Table1[[#This Row],[Technical Specifications]]=1,1,""),"")</f>
        <v/>
      </c>
      <c r="CY818" s="171" t="str">
        <f>IF(Table1[[#This Row],[Various  ]]&lt;&gt;1,IF(Table1[[#This Row],[Training Resources]]=1,1,""),"")</f>
        <v/>
      </c>
      <c r="CZ818" s="171" t="str">
        <f>IF(Table1[[#This Row],[Various  ]]&lt;&gt;1,IF(Table1[[#This Row],[Toolbox]]=1,1,""),"")</f>
        <v/>
      </c>
      <c r="DA818" s="169" t="str">
        <f>IF(Table1[[#This Row],[Various  ]]&lt;&gt;1,IF(Table1[[#This Row],[Video]]=1,1,""),"")</f>
        <v/>
      </c>
      <c r="DB818" s="169" t="str">
        <f>IF(Table1[[#This Row],[Various  ]]&lt;&gt;1,IF(Table1[[#This Row],[Case study]]=1,1,""),"")</f>
        <v/>
      </c>
      <c r="DC818" s="169" t="str">
        <f>IF(Table1[[#This Row],[Various  ]]&lt;&gt;1,IF(Table1[[#This Row],[Other   ]]=1,1,""),"")</f>
        <v/>
      </c>
      <c r="DD818" s="169" t="str">
        <f>IF(Table1[[#This Row],[Various  ]]&lt;&gt;1,IF(Table1[[#This Row],[Standards]]=1,1,""),"")</f>
        <v/>
      </c>
      <c r="DE818" s="169" t="str">
        <f>IF(Table1[[#This Row],[Various]]=1,1,IF(SUM(Table1[[#This Row],[Calculator / Software]:[Standards]])&gt;1,1,""))</f>
        <v/>
      </c>
      <c r="DF818" s="169" t="str">
        <f>IF(Table1[[#This Row],[Multiple NCC links]]&lt;&gt;1,IF(Table1[[#This Row],[Design]]=1,1,""),"")</f>
        <v/>
      </c>
      <c r="DG818" s="169" t="str">
        <f>IF(Table1[[#This Row],[Multiple NCC links]]&lt;&gt;1,IF(Table1[[#This Row],[Assessment / Verification]]=1,1,""),"")</f>
        <v/>
      </c>
      <c r="DH818" s="169" t="str">
        <f>IF(Table1[[#This Row],[Multiple NCC links]]&lt;&gt;1,IF(Table1[[#This Row],[Climate Specific ]]=1,1,""),"")</f>
        <v/>
      </c>
      <c r="DI818" s="169" t="str">
        <f>IF(Table1[[#This Row],[Multiple NCC links]]&lt;&gt;1,IF(Table1[[#This Row],[Alterations / Additions]]=1,1,""),"")</f>
        <v/>
      </c>
      <c r="DJ818" s="169" t="str">
        <f>IF(Table1[[#This Row],[Multiple NCC links]]&lt;&gt;1,IF(Table1[[#This Row],[Glazing]]=1,1,""),"")</f>
        <v/>
      </c>
      <c r="DK818" s="169" t="str">
        <f>IF(Table1[[#This Row],[Multiple NCC links]]&lt;&gt;1,IF(Table1[[#This Row],[Building Fabric / Thermal / Sealing]]=1,1,""),"")</f>
        <v/>
      </c>
      <c r="DL818" s="169" t="str">
        <f>IF(Table1[[#This Row],[Multiple NCC links]]&lt;&gt;1,IF(Table1[[#This Row],[Lighting]]=1,1,""),"")</f>
        <v/>
      </c>
      <c r="DM818" s="169" t="str">
        <f>IF(Table1[[#This Row],[Multiple NCC links]]&lt;&gt;1,IF(Table1[[#This Row],[HVAC]]=1,1,""),"")</f>
        <v/>
      </c>
      <c r="DN818" s="169" t="str">
        <f>IF(Table1[[#This Row],[Multiple NCC links]]&lt;&gt;1,IF(Table1[[#This Row],[Services]]=1,1,""),"")</f>
        <v/>
      </c>
      <c r="DO818" s="169" t="str">
        <f>IF(Table1[[#This Row],[Multiple NCC links]]&lt;&gt;1,IF(Table1[[#This Row],[Maintenance &amp; Monitoring]]=1,1,""),"")</f>
        <v/>
      </c>
      <c r="DP818" s="169" t="str">
        <f>IF(Table1[[#This Row],[Multiple NCC links]]&lt;&gt;1,IF(Table1[[#This Row],[Hand over / Operations]]=1,1,""),"")</f>
        <v/>
      </c>
      <c r="DQ818" s="169" t="str">
        <f>IF(Table1[[#This Row],[Multiple NCC links]]&lt;&gt;1,IF(Table1[[#This Row],[As built assessment]]=1,1,""),"")</f>
        <v/>
      </c>
      <c r="DR818" s="169" t="str">
        <f>IF(Table1[[#This Row],[Multiple NCC links]]&lt;&gt;1,IF(Table1[[#This Row],[Beyond compliance]]=1,1,""),"")</f>
        <v/>
      </c>
      <c r="DS818" s="169" t="str">
        <f>IF(SUM(Table1[[#This Row],[Design]:[Beyond compliance]])&gt;1,1,"")</f>
        <v/>
      </c>
      <c r="DT818" s="169" t="str">
        <f>IF(Table1[[#This Row],[Both Residential &amp; Commercial4]]&lt;&gt;1,IF(Table1[[#This Row],[Residential]]=1,1,""),"")</f>
        <v/>
      </c>
      <c r="DU818" s="169" t="str">
        <f>IF(Table1[[#This Row],[Both Residential &amp; Commercial4]]&lt;&gt;1,IF(Table1[[#This Row],[Commercial]]=1,1,""),"")</f>
        <v/>
      </c>
      <c r="DV818" s="169" t="str">
        <f>Table1[[#This Row],[Residential &amp; Commercial]]</f>
        <v/>
      </c>
      <c r="DW818" s="169"/>
    </row>
    <row r="819" spans="1:127" s="49" customFormat="1" ht="20.25" thickTop="1" thickBot="1" x14ac:dyDescent="0.35">
      <c r="A819" s="97"/>
      <c r="B819" s="97"/>
      <c r="C819" s="88"/>
      <c r="D819" s="88"/>
      <c r="E819" s="176"/>
      <c r="F819" s="176"/>
      <c r="G819" s="176"/>
      <c r="H819" s="176"/>
      <c r="I819" s="90" t="str">
        <f>IF(AND(Table1[[#This Row],[General]]=1,Table1[[#This Row],[Beginner]]=1,Table1[[#This Row],[Intermediate]]=1,Table1[[#This Row],[Advanced]]=1),1,"")</f>
        <v/>
      </c>
      <c r="J819" s="90" t="str">
        <f>CONCATENATE(IF(Table1[[#This Row],[General]]=1,"General, ",""), IF(Table1[[#This Row],[Beginner]]=1,"Beginner, ",""),IF(Table1[[#This Row],[Intermediate]]=1,"Intermediate, ",""), IF(Table1[[#This Row],[Advanced]]=1,"Advanced",""))</f>
        <v/>
      </c>
      <c r="K819" s="91"/>
      <c r="L819" s="179"/>
      <c r="M819" s="91"/>
      <c r="N819" s="91"/>
      <c r="O819" s="159"/>
      <c r="P819" s="91"/>
      <c r="Q819" s="91"/>
      <c r="R819" s="91"/>
      <c r="S81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19" s="102"/>
      <c r="U819" s="102"/>
      <c r="V819" s="240"/>
      <c r="W819" s="240"/>
      <c r="X819" s="102"/>
      <c r="Y819" s="102"/>
      <c r="Z819" s="102"/>
      <c r="AA819" s="102"/>
      <c r="AB819" s="102"/>
      <c r="AC819" s="102"/>
      <c r="AD819" s="102"/>
      <c r="AE819" s="102"/>
      <c r="AF819" s="102"/>
      <c r="AG81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19" s="103"/>
      <c r="AI819" s="103"/>
      <c r="AJ819" s="103"/>
      <c r="AK819" s="74" t="str">
        <f>CONCATENATE(IF(Table1[[#This Row],[Digital]]=1,"Digital, ",""),IF(Table1[[#This Row],[Face to Face]]=1,"Face to face, ",""),IF(Table1[[#This Row],[Blended]]=1,"Blended",""))</f>
        <v/>
      </c>
      <c r="AL819" s="99"/>
      <c r="AM819" s="104"/>
      <c r="AN819" s="130"/>
      <c r="AO819" s="94"/>
      <c r="AP819" s="182"/>
      <c r="AQ819" s="94"/>
      <c r="AR819" s="94"/>
      <c r="AS819" s="94"/>
      <c r="AT819" s="94"/>
      <c r="AU819" s="94"/>
      <c r="AV819" s="182"/>
      <c r="AW819" s="182"/>
      <c r="AX819" s="182"/>
      <c r="AY819" s="94"/>
      <c r="AZ81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1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19" s="95"/>
      <c r="BC819" s="95"/>
      <c r="BD819" s="90" t="str">
        <f>IF(AND(Table1[[#This Row],[Residential]]=1,Table1[[#This Row],[Commercial]]=1),1,"")</f>
        <v/>
      </c>
      <c r="BE819" s="90" t="str">
        <f>CONCATENATE(IF(Table1[[#This Row],[Residential]]=1,"Residential, ",""),IF(Table1[[#This Row],[Commercial]]=1,"Commercial",""))</f>
        <v/>
      </c>
      <c r="BF819" s="94"/>
      <c r="BG819" s="94"/>
      <c r="BH819" s="94"/>
      <c r="BI819" s="94"/>
      <c r="BJ819" s="94"/>
      <c r="BK819" s="94"/>
      <c r="BL819" s="94"/>
      <c r="BM819" s="182"/>
      <c r="BN819" s="94"/>
      <c r="BO81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19" s="178"/>
      <c r="BQ819" s="120"/>
      <c r="BR819" s="132"/>
      <c r="BS819" s="120"/>
      <c r="BT819" s="175"/>
      <c r="BU819" s="175"/>
      <c r="BV819" s="175"/>
      <c r="BW819" s="121"/>
      <c r="BX819" s="121"/>
      <c r="BY819" s="121"/>
      <c r="BZ819" s="227"/>
      <c r="CA81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19" s="48">
        <f>COUNTIF(Table1[[#This Row],[Validity]:[Alignment with NCC (Yes=1,No=0)]],"N/A")</f>
        <v>0</v>
      </c>
      <c r="CC819" s="48">
        <f>IF(ISERROR(Table1[[#This Row],[Total Quality Score (out of 10)]]/(4-Table1[[#This Row],[N/A Count]])),0,Table1[[#This Row],[Total Quality Score (out of 10)]]/(4-Table1[[#This Row],[N/A Count]]))</f>
        <v>0</v>
      </c>
      <c r="CD819" s="106"/>
      <c r="CE819" s="106"/>
      <c r="CF819" s="172" t="str">
        <f>IF(SUM(Table1[[#This Row],[Multiple]:[Level (all)62]])&lt;1,IF(Table1[[#This Row],[General]]=1,1,""),"")</f>
        <v/>
      </c>
      <c r="CG819" s="172" t="str">
        <f>IF(SUM(Table1[[#This Row],[Multiple]:[Level (all)62]])&lt;1,IF(Table1[[#This Row],[Beginner]]=1,1,""),"")</f>
        <v/>
      </c>
      <c r="CH819" s="171" t="str">
        <f>IF(SUM(Table1[[#This Row],[Multiple]:[Level (all)62]])&lt;1,IF(Table1[[#This Row],[Intermediate]]=1,1,""),"")</f>
        <v/>
      </c>
      <c r="CI819" s="171" t="str">
        <f>IF(SUM(Table1[[#This Row],[Multiple]:[Level (all)62]])&lt;1,IF(Table1[[#This Row],[Advanced]]=1,1,""),"")</f>
        <v/>
      </c>
      <c r="CJ819" s="171" t="str">
        <f>IF(AND(SUM(Table1[[#This Row],[General]:[Advanced]])&lt;4,SUM(Table1[[#This Row],[General]:[Advanced]])&gt;1),1,"")</f>
        <v/>
      </c>
      <c r="CK819" s="171" t="str">
        <f>Table1[[#This Row],[Level (all)]]</f>
        <v/>
      </c>
      <c r="CL819" s="171" t="str">
        <f>IF(Table1[[#This Row],[Multiple audience]]&lt;&gt;1,IF(Table1[[#This Row],[General Audience]]=1,1,""),"")</f>
        <v/>
      </c>
      <c r="CM819" s="171" t="str">
        <f>IF(Table1[[#This Row],[Multiple audience]]&lt;&gt;1,IF(Table1[[#This Row],[Planners / Designers ]]=1,1,""),"")</f>
        <v/>
      </c>
      <c r="CN819" s="171" t="str">
        <f>IF(Table1[[#This Row],[Multiple audience]]&lt;&gt;1,IF(Table1[[#This Row],[Regulatory Assessors]]=1,1,""),"")</f>
        <v/>
      </c>
      <c r="CO819" s="171" t="str">
        <f>IF(Table1[[#This Row],[Multiple audience]]&lt;&gt;1,IF(Table1[[#This Row],[Builders / Management]]=1,1,""),"")</f>
        <v/>
      </c>
      <c r="CP819" s="171" t="str">
        <f>IF(Table1[[#This Row],[Multiple audience]]&lt;&gt;1,IF(Table1[[#This Row],[Energy / Sus Assessors]]=1,1,""),"")</f>
        <v/>
      </c>
      <c r="CQ819" s="171" t="str">
        <f>IF(Table1[[#This Row],[Multiple audience]]&lt;&gt;1,IF(Table1[[#This Row],[Semi-skilled]]=1,1,""),"")</f>
        <v/>
      </c>
      <c r="CR819" s="171" t="str">
        <f>IF(Table1[[#This Row],[Multiple audience]]&lt;&gt;1,IF(Table1[[#This Row],[Trades]]=1,1,""),"")</f>
        <v/>
      </c>
      <c r="CS819" s="171" t="str">
        <f>IF(Table1[[#This Row],[Multiple audience]]&lt;&gt;1,IF(Table1[[#This Row],[Other]]=1,1,""),"")</f>
        <v/>
      </c>
      <c r="CT819" s="171" t="str">
        <f>IF(SUM(Table1[[#This Row],[General Audience]:[Other]])&gt;1,1,"")</f>
        <v/>
      </c>
      <c r="CU819" s="171" t="str">
        <f>IF(Table1[[#This Row],[Various  ]]&lt;&gt;1,IF(Table1[[#This Row],[Calculator / Software]]=1,1,""),"")</f>
        <v/>
      </c>
      <c r="CV819" s="171" t="str">
        <f>IF(Table1[[#This Row],[Various  ]]&lt;&gt;1,IF(Table1[[#This Row],[Information  ]]=1,1,""),"")</f>
        <v/>
      </c>
      <c r="CW819" s="171" t="str">
        <f>IF(Table1[[#This Row],[Various  ]]&lt;&gt;1,IF(Table1[[#This Row],[Interactive Tool]]=1,1,""),"")</f>
        <v/>
      </c>
      <c r="CX819" s="171" t="str">
        <f>IF(Table1[[#This Row],[Various  ]]&lt;&gt;1,IF(Table1[[#This Row],[Technical Specifications]]=1,1,""),"")</f>
        <v/>
      </c>
      <c r="CY819" s="171" t="str">
        <f>IF(Table1[[#This Row],[Various  ]]&lt;&gt;1,IF(Table1[[#This Row],[Training Resources]]=1,1,""),"")</f>
        <v/>
      </c>
      <c r="CZ819" s="171" t="str">
        <f>IF(Table1[[#This Row],[Various  ]]&lt;&gt;1,IF(Table1[[#This Row],[Toolbox]]=1,1,""),"")</f>
        <v/>
      </c>
      <c r="DA819" s="169" t="str">
        <f>IF(Table1[[#This Row],[Various  ]]&lt;&gt;1,IF(Table1[[#This Row],[Video]]=1,1,""),"")</f>
        <v/>
      </c>
      <c r="DB819" s="169" t="str">
        <f>IF(Table1[[#This Row],[Various  ]]&lt;&gt;1,IF(Table1[[#This Row],[Case study]]=1,1,""),"")</f>
        <v/>
      </c>
      <c r="DC819" s="169" t="str">
        <f>IF(Table1[[#This Row],[Various  ]]&lt;&gt;1,IF(Table1[[#This Row],[Other   ]]=1,1,""),"")</f>
        <v/>
      </c>
      <c r="DD819" s="169" t="str">
        <f>IF(Table1[[#This Row],[Various  ]]&lt;&gt;1,IF(Table1[[#This Row],[Standards]]=1,1,""),"")</f>
        <v/>
      </c>
      <c r="DE819" s="169" t="str">
        <f>IF(Table1[[#This Row],[Various]]=1,1,IF(SUM(Table1[[#This Row],[Calculator / Software]:[Standards]])&gt;1,1,""))</f>
        <v/>
      </c>
      <c r="DF819" s="169" t="str">
        <f>IF(Table1[[#This Row],[Multiple NCC links]]&lt;&gt;1,IF(Table1[[#This Row],[Design]]=1,1,""),"")</f>
        <v/>
      </c>
      <c r="DG819" s="169" t="str">
        <f>IF(Table1[[#This Row],[Multiple NCC links]]&lt;&gt;1,IF(Table1[[#This Row],[Assessment / Verification]]=1,1,""),"")</f>
        <v/>
      </c>
      <c r="DH819" s="169" t="str">
        <f>IF(Table1[[#This Row],[Multiple NCC links]]&lt;&gt;1,IF(Table1[[#This Row],[Climate Specific ]]=1,1,""),"")</f>
        <v/>
      </c>
      <c r="DI819" s="169" t="str">
        <f>IF(Table1[[#This Row],[Multiple NCC links]]&lt;&gt;1,IF(Table1[[#This Row],[Alterations / Additions]]=1,1,""),"")</f>
        <v/>
      </c>
      <c r="DJ819" s="169" t="str">
        <f>IF(Table1[[#This Row],[Multiple NCC links]]&lt;&gt;1,IF(Table1[[#This Row],[Glazing]]=1,1,""),"")</f>
        <v/>
      </c>
      <c r="DK819" s="169" t="str">
        <f>IF(Table1[[#This Row],[Multiple NCC links]]&lt;&gt;1,IF(Table1[[#This Row],[Building Fabric / Thermal / Sealing]]=1,1,""),"")</f>
        <v/>
      </c>
      <c r="DL819" s="169" t="str">
        <f>IF(Table1[[#This Row],[Multiple NCC links]]&lt;&gt;1,IF(Table1[[#This Row],[Lighting]]=1,1,""),"")</f>
        <v/>
      </c>
      <c r="DM819" s="169" t="str">
        <f>IF(Table1[[#This Row],[Multiple NCC links]]&lt;&gt;1,IF(Table1[[#This Row],[HVAC]]=1,1,""),"")</f>
        <v/>
      </c>
      <c r="DN819" s="169" t="str">
        <f>IF(Table1[[#This Row],[Multiple NCC links]]&lt;&gt;1,IF(Table1[[#This Row],[Services]]=1,1,""),"")</f>
        <v/>
      </c>
      <c r="DO819" s="169" t="str">
        <f>IF(Table1[[#This Row],[Multiple NCC links]]&lt;&gt;1,IF(Table1[[#This Row],[Maintenance &amp; Monitoring]]=1,1,""),"")</f>
        <v/>
      </c>
      <c r="DP819" s="169" t="str">
        <f>IF(Table1[[#This Row],[Multiple NCC links]]&lt;&gt;1,IF(Table1[[#This Row],[Hand over / Operations]]=1,1,""),"")</f>
        <v/>
      </c>
      <c r="DQ819" s="169" t="str">
        <f>IF(Table1[[#This Row],[Multiple NCC links]]&lt;&gt;1,IF(Table1[[#This Row],[As built assessment]]=1,1,""),"")</f>
        <v/>
      </c>
      <c r="DR819" s="169" t="str">
        <f>IF(Table1[[#This Row],[Multiple NCC links]]&lt;&gt;1,IF(Table1[[#This Row],[Beyond compliance]]=1,1,""),"")</f>
        <v/>
      </c>
      <c r="DS819" s="169" t="str">
        <f>IF(SUM(Table1[[#This Row],[Design]:[Beyond compliance]])&gt;1,1,"")</f>
        <v/>
      </c>
      <c r="DT819" s="169" t="str">
        <f>IF(Table1[[#This Row],[Both Residential &amp; Commercial4]]&lt;&gt;1,IF(Table1[[#This Row],[Residential]]=1,1,""),"")</f>
        <v/>
      </c>
      <c r="DU819" s="169" t="str">
        <f>IF(Table1[[#This Row],[Both Residential &amp; Commercial4]]&lt;&gt;1,IF(Table1[[#This Row],[Commercial]]=1,1,""),"")</f>
        <v/>
      </c>
      <c r="DV819" s="169" t="str">
        <f>Table1[[#This Row],[Residential &amp; Commercial]]</f>
        <v/>
      </c>
      <c r="DW819" s="169"/>
    </row>
    <row r="820" spans="1:127" s="49" customFormat="1" ht="20.25" thickTop="1" thickBot="1" x14ac:dyDescent="0.35">
      <c r="A820" s="97"/>
      <c r="B820" s="97"/>
      <c r="C820" s="88"/>
      <c r="D820" s="88"/>
      <c r="E820" s="176"/>
      <c r="F820" s="176"/>
      <c r="G820" s="176"/>
      <c r="H820" s="176"/>
      <c r="I820" s="90" t="str">
        <f>IF(AND(Table1[[#This Row],[General]]=1,Table1[[#This Row],[Beginner]]=1,Table1[[#This Row],[Intermediate]]=1,Table1[[#This Row],[Advanced]]=1),1,"")</f>
        <v/>
      </c>
      <c r="J820" s="90" t="str">
        <f>CONCATENATE(IF(Table1[[#This Row],[General]]=1,"General, ",""), IF(Table1[[#This Row],[Beginner]]=1,"Beginner, ",""),IF(Table1[[#This Row],[Intermediate]]=1,"Intermediate, ",""), IF(Table1[[#This Row],[Advanced]]=1,"Advanced",""))</f>
        <v/>
      </c>
      <c r="K820" s="91"/>
      <c r="L820" s="179"/>
      <c r="M820" s="91"/>
      <c r="N820" s="91"/>
      <c r="O820" s="159"/>
      <c r="P820" s="91"/>
      <c r="Q820" s="91"/>
      <c r="R820" s="91"/>
      <c r="S82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20" s="102"/>
      <c r="U820" s="102"/>
      <c r="V820" s="240"/>
      <c r="W820" s="240"/>
      <c r="X820" s="102"/>
      <c r="Y820" s="102"/>
      <c r="Z820" s="102"/>
      <c r="AA820" s="102"/>
      <c r="AB820" s="102"/>
      <c r="AC820" s="102"/>
      <c r="AD820" s="102"/>
      <c r="AE820" s="102"/>
      <c r="AF820" s="102"/>
      <c r="AG82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20" s="103"/>
      <c r="AI820" s="103"/>
      <c r="AJ820" s="103"/>
      <c r="AK820" s="74" t="str">
        <f>CONCATENATE(IF(Table1[[#This Row],[Digital]]=1,"Digital, ",""),IF(Table1[[#This Row],[Face to Face]]=1,"Face to face, ",""),IF(Table1[[#This Row],[Blended]]=1,"Blended",""))</f>
        <v/>
      </c>
      <c r="AL820" s="99"/>
      <c r="AM820" s="104"/>
      <c r="AN820" s="130"/>
      <c r="AO820" s="94"/>
      <c r="AP820" s="182"/>
      <c r="AQ820" s="94"/>
      <c r="AR820" s="94"/>
      <c r="AS820" s="94"/>
      <c r="AT820" s="94"/>
      <c r="AU820" s="94"/>
      <c r="AV820" s="182"/>
      <c r="AW820" s="182"/>
      <c r="AX820" s="182"/>
      <c r="AY820" s="94"/>
      <c r="AZ82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2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20" s="95"/>
      <c r="BC820" s="95"/>
      <c r="BD820" s="90" t="str">
        <f>IF(AND(Table1[[#This Row],[Residential]]=1,Table1[[#This Row],[Commercial]]=1),1,"")</f>
        <v/>
      </c>
      <c r="BE820" s="90" t="str">
        <f>CONCATENATE(IF(Table1[[#This Row],[Residential]]=1,"Residential, ",""),IF(Table1[[#This Row],[Commercial]]=1,"Commercial",""))</f>
        <v/>
      </c>
      <c r="BF820" s="94"/>
      <c r="BG820" s="94"/>
      <c r="BH820" s="94"/>
      <c r="BI820" s="94"/>
      <c r="BJ820" s="94"/>
      <c r="BK820" s="94"/>
      <c r="BL820" s="94"/>
      <c r="BM820" s="182"/>
      <c r="BN820" s="94"/>
      <c r="BO82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20" s="178"/>
      <c r="BQ820" s="120"/>
      <c r="BR820" s="132"/>
      <c r="BS820" s="120"/>
      <c r="BT820" s="175"/>
      <c r="BU820" s="175"/>
      <c r="BV820" s="175"/>
      <c r="BW820" s="121"/>
      <c r="BX820" s="121"/>
      <c r="BY820" s="121"/>
      <c r="BZ820" s="227"/>
      <c r="CA82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20" s="48">
        <f>COUNTIF(Table1[[#This Row],[Validity]:[Alignment with NCC (Yes=1,No=0)]],"N/A")</f>
        <v>0</v>
      </c>
      <c r="CC820" s="48">
        <f>IF(ISERROR(Table1[[#This Row],[Total Quality Score (out of 10)]]/(4-Table1[[#This Row],[N/A Count]])),0,Table1[[#This Row],[Total Quality Score (out of 10)]]/(4-Table1[[#This Row],[N/A Count]]))</f>
        <v>0</v>
      </c>
      <c r="CD820" s="106"/>
      <c r="CE820" s="106"/>
      <c r="CF820" s="172" t="str">
        <f>IF(SUM(Table1[[#This Row],[Multiple]:[Level (all)62]])&lt;1,IF(Table1[[#This Row],[General]]=1,1,""),"")</f>
        <v/>
      </c>
      <c r="CG820" s="172" t="str">
        <f>IF(SUM(Table1[[#This Row],[Multiple]:[Level (all)62]])&lt;1,IF(Table1[[#This Row],[Beginner]]=1,1,""),"")</f>
        <v/>
      </c>
      <c r="CH820" s="171" t="str">
        <f>IF(SUM(Table1[[#This Row],[Multiple]:[Level (all)62]])&lt;1,IF(Table1[[#This Row],[Intermediate]]=1,1,""),"")</f>
        <v/>
      </c>
      <c r="CI820" s="171" t="str">
        <f>IF(SUM(Table1[[#This Row],[Multiple]:[Level (all)62]])&lt;1,IF(Table1[[#This Row],[Advanced]]=1,1,""),"")</f>
        <v/>
      </c>
      <c r="CJ820" s="171" t="str">
        <f>IF(AND(SUM(Table1[[#This Row],[General]:[Advanced]])&lt;4,SUM(Table1[[#This Row],[General]:[Advanced]])&gt;1),1,"")</f>
        <v/>
      </c>
      <c r="CK820" s="171" t="str">
        <f>Table1[[#This Row],[Level (all)]]</f>
        <v/>
      </c>
      <c r="CL820" s="171" t="str">
        <f>IF(Table1[[#This Row],[Multiple audience]]&lt;&gt;1,IF(Table1[[#This Row],[General Audience]]=1,1,""),"")</f>
        <v/>
      </c>
      <c r="CM820" s="171" t="str">
        <f>IF(Table1[[#This Row],[Multiple audience]]&lt;&gt;1,IF(Table1[[#This Row],[Planners / Designers ]]=1,1,""),"")</f>
        <v/>
      </c>
      <c r="CN820" s="171" t="str">
        <f>IF(Table1[[#This Row],[Multiple audience]]&lt;&gt;1,IF(Table1[[#This Row],[Regulatory Assessors]]=1,1,""),"")</f>
        <v/>
      </c>
      <c r="CO820" s="171" t="str">
        <f>IF(Table1[[#This Row],[Multiple audience]]&lt;&gt;1,IF(Table1[[#This Row],[Builders / Management]]=1,1,""),"")</f>
        <v/>
      </c>
      <c r="CP820" s="171" t="str">
        <f>IF(Table1[[#This Row],[Multiple audience]]&lt;&gt;1,IF(Table1[[#This Row],[Energy / Sus Assessors]]=1,1,""),"")</f>
        <v/>
      </c>
      <c r="CQ820" s="171" t="str">
        <f>IF(Table1[[#This Row],[Multiple audience]]&lt;&gt;1,IF(Table1[[#This Row],[Semi-skilled]]=1,1,""),"")</f>
        <v/>
      </c>
      <c r="CR820" s="171" t="str">
        <f>IF(Table1[[#This Row],[Multiple audience]]&lt;&gt;1,IF(Table1[[#This Row],[Trades]]=1,1,""),"")</f>
        <v/>
      </c>
      <c r="CS820" s="171" t="str">
        <f>IF(Table1[[#This Row],[Multiple audience]]&lt;&gt;1,IF(Table1[[#This Row],[Other]]=1,1,""),"")</f>
        <v/>
      </c>
      <c r="CT820" s="171" t="str">
        <f>IF(SUM(Table1[[#This Row],[General Audience]:[Other]])&gt;1,1,"")</f>
        <v/>
      </c>
      <c r="CU820" s="171" t="str">
        <f>IF(Table1[[#This Row],[Various  ]]&lt;&gt;1,IF(Table1[[#This Row],[Calculator / Software]]=1,1,""),"")</f>
        <v/>
      </c>
      <c r="CV820" s="171" t="str">
        <f>IF(Table1[[#This Row],[Various  ]]&lt;&gt;1,IF(Table1[[#This Row],[Information  ]]=1,1,""),"")</f>
        <v/>
      </c>
      <c r="CW820" s="171" t="str">
        <f>IF(Table1[[#This Row],[Various  ]]&lt;&gt;1,IF(Table1[[#This Row],[Interactive Tool]]=1,1,""),"")</f>
        <v/>
      </c>
      <c r="CX820" s="171" t="str">
        <f>IF(Table1[[#This Row],[Various  ]]&lt;&gt;1,IF(Table1[[#This Row],[Technical Specifications]]=1,1,""),"")</f>
        <v/>
      </c>
      <c r="CY820" s="171" t="str">
        <f>IF(Table1[[#This Row],[Various  ]]&lt;&gt;1,IF(Table1[[#This Row],[Training Resources]]=1,1,""),"")</f>
        <v/>
      </c>
      <c r="CZ820" s="171" t="str">
        <f>IF(Table1[[#This Row],[Various  ]]&lt;&gt;1,IF(Table1[[#This Row],[Toolbox]]=1,1,""),"")</f>
        <v/>
      </c>
      <c r="DA820" s="169" t="str">
        <f>IF(Table1[[#This Row],[Various  ]]&lt;&gt;1,IF(Table1[[#This Row],[Video]]=1,1,""),"")</f>
        <v/>
      </c>
      <c r="DB820" s="169" t="str">
        <f>IF(Table1[[#This Row],[Various  ]]&lt;&gt;1,IF(Table1[[#This Row],[Case study]]=1,1,""),"")</f>
        <v/>
      </c>
      <c r="DC820" s="169" t="str">
        <f>IF(Table1[[#This Row],[Various  ]]&lt;&gt;1,IF(Table1[[#This Row],[Other   ]]=1,1,""),"")</f>
        <v/>
      </c>
      <c r="DD820" s="169" t="str">
        <f>IF(Table1[[#This Row],[Various  ]]&lt;&gt;1,IF(Table1[[#This Row],[Standards]]=1,1,""),"")</f>
        <v/>
      </c>
      <c r="DE820" s="169" t="str">
        <f>IF(Table1[[#This Row],[Various]]=1,1,IF(SUM(Table1[[#This Row],[Calculator / Software]:[Standards]])&gt;1,1,""))</f>
        <v/>
      </c>
      <c r="DF820" s="169" t="str">
        <f>IF(Table1[[#This Row],[Multiple NCC links]]&lt;&gt;1,IF(Table1[[#This Row],[Design]]=1,1,""),"")</f>
        <v/>
      </c>
      <c r="DG820" s="169" t="str">
        <f>IF(Table1[[#This Row],[Multiple NCC links]]&lt;&gt;1,IF(Table1[[#This Row],[Assessment / Verification]]=1,1,""),"")</f>
        <v/>
      </c>
      <c r="DH820" s="169" t="str">
        <f>IF(Table1[[#This Row],[Multiple NCC links]]&lt;&gt;1,IF(Table1[[#This Row],[Climate Specific ]]=1,1,""),"")</f>
        <v/>
      </c>
      <c r="DI820" s="169" t="str">
        <f>IF(Table1[[#This Row],[Multiple NCC links]]&lt;&gt;1,IF(Table1[[#This Row],[Alterations / Additions]]=1,1,""),"")</f>
        <v/>
      </c>
      <c r="DJ820" s="169" t="str">
        <f>IF(Table1[[#This Row],[Multiple NCC links]]&lt;&gt;1,IF(Table1[[#This Row],[Glazing]]=1,1,""),"")</f>
        <v/>
      </c>
      <c r="DK820" s="169" t="str">
        <f>IF(Table1[[#This Row],[Multiple NCC links]]&lt;&gt;1,IF(Table1[[#This Row],[Building Fabric / Thermal / Sealing]]=1,1,""),"")</f>
        <v/>
      </c>
      <c r="DL820" s="169" t="str">
        <f>IF(Table1[[#This Row],[Multiple NCC links]]&lt;&gt;1,IF(Table1[[#This Row],[Lighting]]=1,1,""),"")</f>
        <v/>
      </c>
      <c r="DM820" s="169" t="str">
        <f>IF(Table1[[#This Row],[Multiple NCC links]]&lt;&gt;1,IF(Table1[[#This Row],[HVAC]]=1,1,""),"")</f>
        <v/>
      </c>
      <c r="DN820" s="169" t="str">
        <f>IF(Table1[[#This Row],[Multiple NCC links]]&lt;&gt;1,IF(Table1[[#This Row],[Services]]=1,1,""),"")</f>
        <v/>
      </c>
      <c r="DO820" s="169" t="str">
        <f>IF(Table1[[#This Row],[Multiple NCC links]]&lt;&gt;1,IF(Table1[[#This Row],[Maintenance &amp; Monitoring]]=1,1,""),"")</f>
        <v/>
      </c>
      <c r="DP820" s="169" t="str">
        <f>IF(Table1[[#This Row],[Multiple NCC links]]&lt;&gt;1,IF(Table1[[#This Row],[Hand over / Operations]]=1,1,""),"")</f>
        <v/>
      </c>
      <c r="DQ820" s="169" t="str">
        <f>IF(Table1[[#This Row],[Multiple NCC links]]&lt;&gt;1,IF(Table1[[#This Row],[As built assessment]]=1,1,""),"")</f>
        <v/>
      </c>
      <c r="DR820" s="169" t="str">
        <f>IF(Table1[[#This Row],[Multiple NCC links]]&lt;&gt;1,IF(Table1[[#This Row],[Beyond compliance]]=1,1,""),"")</f>
        <v/>
      </c>
      <c r="DS820" s="169" t="str">
        <f>IF(SUM(Table1[[#This Row],[Design]:[Beyond compliance]])&gt;1,1,"")</f>
        <v/>
      </c>
      <c r="DT820" s="169" t="str">
        <f>IF(Table1[[#This Row],[Both Residential &amp; Commercial4]]&lt;&gt;1,IF(Table1[[#This Row],[Residential]]=1,1,""),"")</f>
        <v/>
      </c>
      <c r="DU820" s="169" t="str">
        <f>IF(Table1[[#This Row],[Both Residential &amp; Commercial4]]&lt;&gt;1,IF(Table1[[#This Row],[Commercial]]=1,1,""),"")</f>
        <v/>
      </c>
      <c r="DV820" s="169" t="str">
        <f>Table1[[#This Row],[Residential &amp; Commercial]]</f>
        <v/>
      </c>
      <c r="DW820" s="169"/>
    </row>
    <row r="821" spans="1:127" s="49" customFormat="1" ht="20.25" thickTop="1" thickBot="1" x14ac:dyDescent="0.35">
      <c r="A821" s="97"/>
      <c r="B821" s="97"/>
      <c r="C821" s="88"/>
      <c r="D821" s="88"/>
      <c r="E821" s="176"/>
      <c r="F821" s="176"/>
      <c r="G821" s="176"/>
      <c r="H821" s="176"/>
      <c r="I821" s="90" t="str">
        <f>IF(AND(Table1[[#This Row],[General]]=1,Table1[[#This Row],[Beginner]]=1,Table1[[#This Row],[Intermediate]]=1,Table1[[#This Row],[Advanced]]=1),1,"")</f>
        <v/>
      </c>
      <c r="J821" s="90" t="str">
        <f>CONCATENATE(IF(Table1[[#This Row],[General]]=1,"General, ",""), IF(Table1[[#This Row],[Beginner]]=1,"Beginner, ",""),IF(Table1[[#This Row],[Intermediate]]=1,"Intermediate, ",""), IF(Table1[[#This Row],[Advanced]]=1,"Advanced",""))</f>
        <v/>
      </c>
      <c r="K821" s="91"/>
      <c r="L821" s="179"/>
      <c r="M821" s="91"/>
      <c r="N821" s="91"/>
      <c r="O821" s="159"/>
      <c r="P821" s="91"/>
      <c r="Q821" s="91"/>
      <c r="R821" s="91"/>
      <c r="S82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21" s="102"/>
      <c r="U821" s="102"/>
      <c r="V821" s="240"/>
      <c r="W821" s="240"/>
      <c r="X821" s="102"/>
      <c r="Y821" s="102"/>
      <c r="Z821" s="102"/>
      <c r="AA821" s="102"/>
      <c r="AB821" s="102"/>
      <c r="AC821" s="102"/>
      <c r="AD821" s="102"/>
      <c r="AE821" s="102"/>
      <c r="AF821" s="102"/>
      <c r="AG82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21" s="103"/>
      <c r="AI821" s="103"/>
      <c r="AJ821" s="103"/>
      <c r="AK821" s="74" t="str">
        <f>CONCATENATE(IF(Table1[[#This Row],[Digital]]=1,"Digital, ",""),IF(Table1[[#This Row],[Face to Face]]=1,"Face to face, ",""),IF(Table1[[#This Row],[Blended]]=1,"Blended",""))</f>
        <v/>
      </c>
      <c r="AL821" s="99"/>
      <c r="AM821" s="104"/>
      <c r="AN821" s="130"/>
      <c r="AO821" s="94"/>
      <c r="AP821" s="182"/>
      <c r="AQ821" s="94"/>
      <c r="AR821" s="94"/>
      <c r="AS821" s="94"/>
      <c r="AT821" s="94"/>
      <c r="AU821" s="94"/>
      <c r="AV821" s="182"/>
      <c r="AW821" s="182"/>
      <c r="AX821" s="182"/>
      <c r="AY821" s="94"/>
      <c r="AZ82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2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21" s="95"/>
      <c r="BC821" s="95"/>
      <c r="BD821" s="90" t="str">
        <f>IF(AND(Table1[[#This Row],[Residential]]=1,Table1[[#This Row],[Commercial]]=1),1,"")</f>
        <v/>
      </c>
      <c r="BE821" s="90" t="str">
        <f>CONCATENATE(IF(Table1[[#This Row],[Residential]]=1,"Residential, ",""),IF(Table1[[#This Row],[Commercial]]=1,"Commercial",""))</f>
        <v/>
      </c>
      <c r="BF821" s="94"/>
      <c r="BG821" s="94"/>
      <c r="BH821" s="94"/>
      <c r="BI821" s="94"/>
      <c r="BJ821" s="94"/>
      <c r="BK821" s="94"/>
      <c r="BL821" s="94"/>
      <c r="BM821" s="182"/>
      <c r="BN821" s="94"/>
      <c r="BO82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21" s="178"/>
      <c r="BQ821" s="120"/>
      <c r="BR821" s="132"/>
      <c r="BS821" s="120"/>
      <c r="BT821" s="175"/>
      <c r="BU821" s="175"/>
      <c r="BV821" s="175"/>
      <c r="BW821" s="121"/>
      <c r="BX821" s="121"/>
      <c r="BY821" s="121"/>
      <c r="BZ821" s="227"/>
      <c r="CA82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21" s="48">
        <f>COUNTIF(Table1[[#This Row],[Validity]:[Alignment with NCC (Yes=1,No=0)]],"N/A")</f>
        <v>0</v>
      </c>
      <c r="CC821" s="48">
        <f>IF(ISERROR(Table1[[#This Row],[Total Quality Score (out of 10)]]/(4-Table1[[#This Row],[N/A Count]])),0,Table1[[#This Row],[Total Quality Score (out of 10)]]/(4-Table1[[#This Row],[N/A Count]]))</f>
        <v>0</v>
      </c>
      <c r="CD821" s="106"/>
      <c r="CE821" s="106"/>
      <c r="CF821" s="172" t="str">
        <f>IF(SUM(Table1[[#This Row],[Multiple]:[Level (all)62]])&lt;1,IF(Table1[[#This Row],[General]]=1,1,""),"")</f>
        <v/>
      </c>
      <c r="CG821" s="172" t="str">
        <f>IF(SUM(Table1[[#This Row],[Multiple]:[Level (all)62]])&lt;1,IF(Table1[[#This Row],[Beginner]]=1,1,""),"")</f>
        <v/>
      </c>
      <c r="CH821" s="171" t="str">
        <f>IF(SUM(Table1[[#This Row],[Multiple]:[Level (all)62]])&lt;1,IF(Table1[[#This Row],[Intermediate]]=1,1,""),"")</f>
        <v/>
      </c>
      <c r="CI821" s="171" t="str">
        <f>IF(SUM(Table1[[#This Row],[Multiple]:[Level (all)62]])&lt;1,IF(Table1[[#This Row],[Advanced]]=1,1,""),"")</f>
        <v/>
      </c>
      <c r="CJ821" s="171" t="str">
        <f>IF(AND(SUM(Table1[[#This Row],[General]:[Advanced]])&lt;4,SUM(Table1[[#This Row],[General]:[Advanced]])&gt;1),1,"")</f>
        <v/>
      </c>
      <c r="CK821" s="171" t="str">
        <f>Table1[[#This Row],[Level (all)]]</f>
        <v/>
      </c>
      <c r="CL821" s="171" t="str">
        <f>IF(Table1[[#This Row],[Multiple audience]]&lt;&gt;1,IF(Table1[[#This Row],[General Audience]]=1,1,""),"")</f>
        <v/>
      </c>
      <c r="CM821" s="171" t="str">
        <f>IF(Table1[[#This Row],[Multiple audience]]&lt;&gt;1,IF(Table1[[#This Row],[Planners / Designers ]]=1,1,""),"")</f>
        <v/>
      </c>
      <c r="CN821" s="171" t="str">
        <f>IF(Table1[[#This Row],[Multiple audience]]&lt;&gt;1,IF(Table1[[#This Row],[Regulatory Assessors]]=1,1,""),"")</f>
        <v/>
      </c>
      <c r="CO821" s="171" t="str">
        <f>IF(Table1[[#This Row],[Multiple audience]]&lt;&gt;1,IF(Table1[[#This Row],[Builders / Management]]=1,1,""),"")</f>
        <v/>
      </c>
      <c r="CP821" s="171" t="str">
        <f>IF(Table1[[#This Row],[Multiple audience]]&lt;&gt;1,IF(Table1[[#This Row],[Energy / Sus Assessors]]=1,1,""),"")</f>
        <v/>
      </c>
      <c r="CQ821" s="171" t="str">
        <f>IF(Table1[[#This Row],[Multiple audience]]&lt;&gt;1,IF(Table1[[#This Row],[Semi-skilled]]=1,1,""),"")</f>
        <v/>
      </c>
      <c r="CR821" s="171" t="str">
        <f>IF(Table1[[#This Row],[Multiple audience]]&lt;&gt;1,IF(Table1[[#This Row],[Trades]]=1,1,""),"")</f>
        <v/>
      </c>
      <c r="CS821" s="171" t="str">
        <f>IF(Table1[[#This Row],[Multiple audience]]&lt;&gt;1,IF(Table1[[#This Row],[Other]]=1,1,""),"")</f>
        <v/>
      </c>
      <c r="CT821" s="171" t="str">
        <f>IF(SUM(Table1[[#This Row],[General Audience]:[Other]])&gt;1,1,"")</f>
        <v/>
      </c>
      <c r="CU821" s="171" t="str">
        <f>IF(Table1[[#This Row],[Various  ]]&lt;&gt;1,IF(Table1[[#This Row],[Calculator / Software]]=1,1,""),"")</f>
        <v/>
      </c>
      <c r="CV821" s="171" t="str">
        <f>IF(Table1[[#This Row],[Various  ]]&lt;&gt;1,IF(Table1[[#This Row],[Information  ]]=1,1,""),"")</f>
        <v/>
      </c>
      <c r="CW821" s="171" t="str">
        <f>IF(Table1[[#This Row],[Various  ]]&lt;&gt;1,IF(Table1[[#This Row],[Interactive Tool]]=1,1,""),"")</f>
        <v/>
      </c>
      <c r="CX821" s="171" t="str">
        <f>IF(Table1[[#This Row],[Various  ]]&lt;&gt;1,IF(Table1[[#This Row],[Technical Specifications]]=1,1,""),"")</f>
        <v/>
      </c>
      <c r="CY821" s="171" t="str">
        <f>IF(Table1[[#This Row],[Various  ]]&lt;&gt;1,IF(Table1[[#This Row],[Training Resources]]=1,1,""),"")</f>
        <v/>
      </c>
      <c r="CZ821" s="171" t="str">
        <f>IF(Table1[[#This Row],[Various  ]]&lt;&gt;1,IF(Table1[[#This Row],[Toolbox]]=1,1,""),"")</f>
        <v/>
      </c>
      <c r="DA821" s="169" t="str">
        <f>IF(Table1[[#This Row],[Various  ]]&lt;&gt;1,IF(Table1[[#This Row],[Video]]=1,1,""),"")</f>
        <v/>
      </c>
      <c r="DB821" s="169" t="str">
        <f>IF(Table1[[#This Row],[Various  ]]&lt;&gt;1,IF(Table1[[#This Row],[Case study]]=1,1,""),"")</f>
        <v/>
      </c>
      <c r="DC821" s="169" t="str">
        <f>IF(Table1[[#This Row],[Various  ]]&lt;&gt;1,IF(Table1[[#This Row],[Other   ]]=1,1,""),"")</f>
        <v/>
      </c>
      <c r="DD821" s="169" t="str">
        <f>IF(Table1[[#This Row],[Various  ]]&lt;&gt;1,IF(Table1[[#This Row],[Standards]]=1,1,""),"")</f>
        <v/>
      </c>
      <c r="DE821" s="169" t="str">
        <f>IF(Table1[[#This Row],[Various]]=1,1,IF(SUM(Table1[[#This Row],[Calculator / Software]:[Standards]])&gt;1,1,""))</f>
        <v/>
      </c>
      <c r="DF821" s="169" t="str">
        <f>IF(Table1[[#This Row],[Multiple NCC links]]&lt;&gt;1,IF(Table1[[#This Row],[Design]]=1,1,""),"")</f>
        <v/>
      </c>
      <c r="DG821" s="169" t="str">
        <f>IF(Table1[[#This Row],[Multiple NCC links]]&lt;&gt;1,IF(Table1[[#This Row],[Assessment / Verification]]=1,1,""),"")</f>
        <v/>
      </c>
      <c r="DH821" s="169" t="str">
        <f>IF(Table1[[#This Row],[Multiple NCC links]]&lt;&gt;1,IF(Table1[[#This Row],[Climate Specific ]]=1,1,""),"")</f>
        <v/>
      </c>
      <c r="DI821" s="169" t="str">
        <f>IF(Table1[[#This Row],[Multiple NCC links]]&lt;&gt;1,IF(Table1[[#This Row],[Alterations / Additions]]=1,1,""),"")</f>
        <v/>
      </c>
      <c r="DJ821" s="169" t="str">
        <f>IF(Table1[[#This Row],[Multiple NCC links]]&lt;&gt;1,IF(Table1[[#This Row],[Glazing]]=1,1,""),"")</f>
        <v/>
      </c>
      <c r="DK821" s="169" t="str">
        <f>IF(Table1[[#This Row],[Multiple NCC links]]&lt;&gt;1,IF(Table1[[#This Row],[Building Fabric / Thermal / Sealing]]=1,1,""),"")</f>
        <v/>
      </c>
      <c r="DL821" s="169" t="str">
        <f>IF(Table1[[#This Row],[Multiple NCC links]]&lt;&gt;1,IF(Table1[[#This Row],[Lighting]]=1,1,""),"")</f>
        <v/>
      </c>
      <c r="DM821" s="169" t="str">
        <f>IF(Table1[[#This Row],[Multiple NCC links]]&lt;&gt;1,IF(Table1[[#This Row],[HVAC]]=1,1,""),"")</f>
        <v/>
      </c>
      <c r="DN821" s="169" t="str">
        <f>IF(Table1[[#This Row],[Multiple NCC links]]&lt;&gt;1,IF(Table1[[#This Row],[Services]]=1,1,""),"")</f>
        <v/>
      </c>
      <c r="DO821" s="169" t="str">
        <f>IF(Table1[[#This Row],[Multiple NCC links]]&lt;&gt;1,IF(Table1[[#This Row],[Maintenance &amp; Monitoring]]=1,1,""),"")</f>
        <v/>
      </c>
      <c r="DP821" s="169" t="str">
        <f>IF(Table1[[#This Row],[Multiple NCC links]]&lt;&gt;1,IF(Table1[[#This Row],[Hand over / Operations]]=1,1,""),"")</f>
        <v/>
      </c>
      <c r="DQ821" s="169" t="str">
        <f>IF(Table1[[#This Row],[Multiple NCC links]]&lt;&gt;1,IF(Table1[[#This Row],[As built assessment]]=1,1,""),"")</f>
        <v/>
      </c>
      <c r="DR821" s="169" t="str">
        <f>IF(Table1[[#This Row],[Multiple NCC links]]&lt;&gt;1,IF(Table1[[#This Row],[Beyond compliance]]=1,1,""),"")</f>
        <v/>
      </c>
      <c r="DS821" s="169" t="str">
        <f>IF(SUM(Table1[[#This Row],[Design]:[Beyond compliance]])&gt;1,1,"")</f>
        <v/>
      </c>
      <c r="DT821" s="169" t="str">
        <f>IF(Table1[[#This Row],[Both Residential &amp; Commercial4]]&lt;&gt;1,IF(Table1[[#This Row],[Residential]]=1,1,""),"")</f>
        <v/>
      </c>
      <c r="DU821" s="169" t="str">
        <f>IF(Table1[[#This Row],[Both Residential &amp; Commercial4]]&lt;&gt;1,IF(Table1[[#This Row],[Commercial]]=1,1,""),"")</f>
        <v/>
      </c>
      <c r="DV821" s="169" t="str">
        <f>Table1[[#This Row],[Residential &amp; Commercial]]</f>
        <v/>
      </c>
      <c r="DW821" s="169"/>
    </row>
    <row r="822" spans="1:127" s="49" customFormat="1" ht="20.25" thickTop="1" thickBot="1" x14ac:dyDescent="0.35">
      <c r="A822" s="97"/>
      <c r="B822" s="97"/>
      <c r="C822" s="88"/>
      <c r="D822" s="88"/>
      <c r="E822" s="176"/>
      <c r="F822" s="176"/>
      <c r="G822" s="176"/>
      <c r="H822" s="176"/>
      <c r="I822" s="90" t="str">
        <f>IF(AND(Table1[[#This Row],[General]]=1,Table1[[#This Row],[Beginner]]=1,Table1[[#This Row],[Intermediate]]=1,Table1[[#This Row],[Advanced]]=1),1,"")</f>
        <v/>
      </c>
      <c r="J822" s="90" t="str">
        <f>CONCATENATE(IF(Table1[[#This Row],[General]]=1,"General, ",""), IF(Table1[[#This Row],[Beginner]]=1,"Beginner, ",""),IF(Table1[[#This Row],[Intermediate]]=1,"Intermediate, ",""), IF(Table1[[#This Row],[Advanced]]=1,"Advanced",""))</f>
        <v/>
      </c>
      <c r="K822" s="91"/>
      <c r="L822" s="179"/>
      <c r="M822" s="91"/>
      <c r="N822" s="91"/>
      <c r="O822" s="159"/>
      <c r="P822" s="91"/>
      <c r="Q822" s="91"/>
      <c r="R822" s="91"/>
      <c r="S82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22" s="102"/>
      <c r="U822" s="102"/>
      <c r="V822" s="240"/>
      <c r="W822" s="240"/>
      <c r="X822" s="102"/>
      <c r="Y822" s="102"/>
      <c r="Z822" s="102"/>
      <c r="AA822" s="102"/>
      <c r="AB822" s="102"/>
      <c r="AC822" s="102"/>
      <c r="AD822" s="102"/>
      <c r="AE822" s="102"/>
      <c r="AF822" s="102"/>
      <c r="AG82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22" s="103"/>
      <c r="AI822" s="103"/>
      <c r="AJ822" s="103"/>
      <c r="AK822" s="74" t="str">
        <f>CONCATENATE(IF(Table1[[#This Row],[Digital]]=1,"Digital, ",""),IF(Table1[[#This Row],[Face to Face]]=1,"Face to face, ",""),IF(Table1[[#This Row],[Blended]]=1,"Blended",""))</f>
        <v/>
      </c>
      <c r="AL822" s="99"/>
      <c r="AM822" s="104"/>
      <c r="AN822" s="130"/>
      <c r="AO822" s="94"/>
      <c r="AP822" s="182"/>
      <c r="AQ822" s="94"/>
      <c r="AR822" s="94"/>
      <c r="AS822" s="94"/>
      <c r="AT822" s="94"/>
      <c r="AU822" s="94"/>
      <c r="AV822" s="182"/>
      <c r="AW822" s="182"/>
      <c r="AX822" s="182"/>
      <c r="AY822" s="94"/>
      <c r="AZ82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2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22" s="95"/>
      <c r="BC822" s="95"/>
      <c r="BD822" s="90" t="str">
        <f>IF(AND(Table1[[#This Row],[Residential]]=1,Table1[[#This Row],[Commercial]]=1),1,"")</f>
        <v/>
      </c>
      <c r="BE822" s="90" t="str">
        <f>CONCATENATE(IF(Table1[[#This Row],[Residential]]=1,"Residential, ",""),IF(Table1[[#This Row],[Commercial]]=1,"Commercial",""))</f>
        <v/>
      </c>
      <c r="BF822" s="94"/>
      <c r="BG822" s="94"/>
      <c r="BH822" s="94"/>
      <c r="BI822" s="94"/>
      <c r="BJ822" s="94"/>
      <c r="BK822" s="94"/>
      <c r="BL822" s="94"/>
      <c r="BM822" s="182"/>
      <c r="BN822" s="94"/>
      <c r="BO82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22" s="178"/>
      <c r="BQ822" s="120"/>
      <c r="BR822" s="132"/>
      <c r="BS822" s="120"/>
      <c r="BT822" s="175"/>
      <c r="BU822" s="175"/>
      <c r="BV822" s="175"/>
      <c r="BW822" s="121"/>
      <c r="BX822" s="121"/>
      <c r="BY822" s="121"/>
      <c r="BZ822" s="227"/>
      <c r="CA82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22" s="48">
        <f>COUNTIF(Table1[[#This Row],[Validity]:[Alignment with NCC (Yes=1,No=0)]],"N/A")</f>
        <v>0</v>
      </c>
      <c r="CC822" s="48">
        <f>IF(ISERROR(Table1[[#This Row],[Total Quality Score (out of 10)]]/(4-Table1[[#This Row],[N/A Count]])),0,Table1[[#This Row],[Total Quality Score (out of 10)]]/(4-Table1[[#This Row],[N/A Count]]))</f>
        <v>0</v>
      </c>
      <c r="CD822" s="106"/>
      <c r="CE822" s="106"/>
      <c r="CF822" s="172" t="str">
        <f>IF(SUM(Table1[[#This Row],[Multiple]:[Level (all)62]])&lt;1,IF(Table1[[#This Row],[General]]=1,1,""),"")</f>
        <v/>
      </c>
      <c r="CG822" s="172" t="str">
        <f>IF(SUM(Table1[[#This Row],[Multiple]:[Level (all)62]])&lt;1,IF(Table1[[#This Row],[Beginner]]=1,1,""),"")</f>
        <v/>
      </c>
      <c r="CH822" s="171" t="str">
        <f>IF(SUM(Table1[[#This Row],[Multiple]:[Level (all)62]])&lt;1,IF(Table1[[#This Row],[Intermediate]]=1,1,""),"")</f>
        <v/>
      </c>
      <c r="CI822" s="171" t="str">
        <f>IF(SUM(Table1[[#This Row],[Multiple]:[Level (all)62]])&lt;1,IF(Table1[[#This Row],[Advanced]]=1,1,""),"")</f>
        <v/>
      </c>
      <c r="CJ822" s="171" t="str">
        <f>IF(AND(SUM(Table1[[#This Row],[General]:[Advanced]])&lt;4,SUM(Table1[[#This Row],[General]:[Advanced]])&gt;1),1,"")</f>
        <v/>
      </c>
      <c r="CK822" s="171" t="str">
        <f>Table1[[#This Row],[Level (all)]]</f>
        <v/>
      </c>
      <c r="CL822" s="171" t="str">
        <f>IF(Table1[[#This Row],[Multiple audience]]&lt;&gt;1,IF(Table1[[#This Row],[General Audience]]=1,1,""),"")</f>
        <v/>
      </c>
      <c r="CM822" s="171" t="str">
        <f>IF(Table1[[#This Row],[Multiple audience]]&lt;&gt;1,IF(Table1[[#This Row],[Planners / Designers ]]=1,1,""),"")</f>
        <v/>
      </c>
      <c r="CN822" s="171" t="str">
        <f>IF(Table1[[#This Row],[Multiple audience]]&lt;&gt;1,IF(Table1[[#This Row],[Regulatory Assessors]]=1,1,""),"")</f>
        <v/>
      </c>
      <c r="CO822" s="171" t="str">
        <f>IF(Table1[[#This Row],[Multiple audience]]&lt;&gt;1,IF(Table1[[#This Row],[Builders / Management]]=1,1,""),"")</f>
        <v/>
      </c>
      <c r="CP822" s="171" t="str">
        <f>IF(Table1[[#This Row],[Multiple audience]]&lt;&gt;1,IF(Table1[[#This Row],[Energy / Sus Assessors]]=1,1,""),"")</f>
        <v/>
      </c>
      <c r="CQ822" s="171" t="str">
        <f>IF(Table1[[#This Row],[Multiple audience]]&lt;&gt;1,IF(Table1[[#This Row],[Semi-skilled]]=1,1,""),"")</f>
        <v/>
      </c>
      <c r="CR822" s="171" t="str">
        <f>IF(Table1[[#This Row],[Multiple audience]]&lt;&gt;1,IF(Table1[[#This Row],[Trades]]=1,1,""),"")</f>
        <v/>
      </c>
      <c r="CS822" s="171" t="str">
        <f>IF(Table1[[#This Row],[Multiple audience]]&lt;&gt;1,IF(Table1[[#This Row],[Other]]=1,1,""),"")</f>
        <v/>
      </c>
      <c r="CT822" s="171" t="str">
        <f>IF(SUM(Table1[[#This Row],[General Audience]:[Other]])&gt;1,1,"")</f>
        <v/>
      </c>
      <c r="CU822" s="171" t="str">
        <f>IF(Table1[[#This Row],[Various  ]]&lt;&gt;1,IF(Table1[[#This Row],[Calculator / Software]]=1,1,""),"")</f>
        <v/>
      </c>
      <c r="CV822" s="171" t="str">
        <f>IF(Table1[[#This Row],[Various  ]]&lt;&gt;1,IF(Table1[[#This Row],[Information  ]]=1,1,""),"")</f>
        <v/>
      </c>
      <c r="CW822" s="171" t="str">
        <f>IF(Table1[[#This Row],[Various  ]]&lt;&gt;1,IF(Table1[[#This Row],[Interactive Tool]]=1,1,""),"")</f>
        <v/>
      </c>
      <c r="CX822" s="171" t="str">
        <f>IF(Table1[[#This Row],[Various  ]]&lt;&gt;1,IF(Table1[[#This Row],[Technical Specifications]]=1,1,""),"")</f>
        <v/>
      </c>
      <c r="CY822" s="171" t="str">
        <f>IF(Table1[[#This Row],[Various  ]]&lt;&gt;1,IF(Table1[[#This Row],[Training Resources]]=1,1,""),"")</f>
        <v/>
      </c>
      <c r="CZ822" s="171" t="str">
        <f>IF(Table1[[#This Row],[Various  ]]&lt;&gt;1,IF(Table1[[#This Row],[Toolbox]]=1,1,""),"")</f>
        <v/>
      </c>
      <c r="DA822" s="169" t="str">
        <f>IF(Table1[[#This Row],[Various  ]]&lt;&gt;1,IF(Table1[[#This Row],[Video]]=1,1,""),"")</f>
        <v/>
      </c>
      <c r="DB822" s="169" t="str">
        <f>IF(Table1[[#This Row],[Various  ]]&lt;&gt;1,IF(Table1[[#This Row],[Case study]]=1,1,""),"")</f>
        <v/>
      </c>
      <c r="DC822" s="169" t="str">
        <f>IF(Table1[[#This Row],[Various  ]]&lt;&gt;1,IF(Table1[[#This Row],[Other   ]]=1,1,""),"")</f>
        <v/>
      </c>
      <c r="DD822" s="169" t="str">
        <f>IF(Table1[[#This Row],[Various  ]]&lt;&gt;1,IF(Table1[[#This Row],[Standards]]=1,1,""),"")</f>
        <v/>
      </c>
      <c r="DE822" s="169" t="str">
        <f>IF(Table1[[#This Row],[Various]]=1,1,IF(SUM(Table1[[#This Row],[Calculator / Software]:[Standards]])&gt;1,1,""))</f>
        <v/>
      </c>
      <c r="DF822" s="169" t="str">
        <f>IF(Table1[[#This Row],[Multiple NCC links]]&lt;&gt;1,IF(Table1[[#This Row],[Design]]=1,1,""),"")</f>
        <v/>
      </c>
      <c r="DG822" s="169" t="str">
        <f>IF(Table1[[#This Row],[Multiple NCC links]]&lt;&gt;1,IF(Table1[[#This Row],[Assessment / Verification]]=1,1,""),"")</f>
        <v/>
      </c>
      <c r="DH822" s="169" t="str">
        <f>IF(Table1[[#This Row],[Multiple NCC links]]&lt;&gt;1,IF(Table1[[#This Row],[Climate Specific ]]=1,1,""),"")</f>
        <v/>
      </c>
      <c r="DI822" s="169" t="str">
        <f>IF(Table1[[#This Row],[Multiple NCC links]]&lt;&gt;1,IF(Table1[[#This Row],[Alterations / Additions]]=1,1,""),"")</f>
        <v/>
      </c>
      <c r="DJ822" s="169" t="str">
        <f>IF(Table1[[#This Row],[Multiple NCC links]]&lt;&gt;1,IF(Table1[[#This Row],[Glazing]]=1,1,""),"")</f>
        <v/>
      </c>
      <c r="DK822" s="169" t="str">
        <f>IF(Table1[[#This Row],[Multiple NCC links]]&lt;&gt;1,IF(Table1[[#This Row],[Building Fabric / Thermal / Sealing]]=1,1,""),"")</f>
        <v/>
      </c>
      <c r="DL822" s="169" t="str">
        <f>IF(Table1[[#This Row],[Multiple NCC links]]&lt;&gt;1,IF(Table1[[#This Row],[Lighting]]=1,1,""),"")</f>
        <v/>
      </c>
      <c r="DM822" s="169" t="str">
        <f>IF(Table1[[#This Row],[Multiple NCC links]]&lt;&gt;1,IF(Table1[[#This Row],[HVAC]]=1,1,""),"")</f>
        <v/>
      </c>
      <c r="DN822" s="169" t="str">
        <f>IF(Table1[[#This Row],[Multiple NCC links]]&lt;&gt;1,IF(Table1[[#This Row],[Services]]=1,1,""),"")</f>
        <v/>
      </c>
      <c r="DO822" s="169" t="str">
        <f>IF(Table1[[#This Row],[Multiple NCC links]]&lt;&gt;1,IF(Table1[[#This Row],[Maintenance &amp; Monitoring]]=1,1,""),"")</f>
        <v/>
      </c>
      <c r="DP822" s="169" t="str">
        <f>IF(Table1[[#This Row],[Multiple NCC links]]&lt;&gt;1,IF(Table1[[#This Row],[Hand over / Operations]]=1,1,""),"")</f>
        <v/>
      </c>
      <c r="DQ822" s="169" t="str">
        <f>IF(Table1[[#This Row],[Multiple NCC links]]&lt;&gt;1,IF(Table1[[#This Row],[As built assessment]]=1,1,""),"")</f>
        <v/>
      </c>
      <c r="DR822" s="169" t="str">
        <f>IF(Table1[[#This Row],[Multiple NCC links]]&lt;&gt;1,IF(Table1[[#This Row],[Beyond compliance]]=1,1,""),"")</f>
        <v/>
      </c>
      <c r="DS822" s="169" t="str">
        <f>IF(SUM(Table1[[#This Row],[Design]:[Beyond compliance]])&gt;1,1,"")</f>
        <v/>
      </c>
      <c r="DT822" s="169" t="str">
        <f>IF(Table1[[#This Row],[Both Residential &amp; Commercial4]]&lt;&gt;1,IF(Table1[[#This Row],[Residential]]=1,1,""),"")</f>
        <v/>
      </c>
      <c r="DU822" s="169" t="str">
        <f>IF(Table1[[#This Row],[Both Residential &amp; Commercial4]]&lt;&gt;1,IF(Table1[[#This Row],[Commercial]]=1,1,""),"")</f>
        <v/>
      </c>
      <c r="DV822" s="169" t="str">
        <f>Table1[[#This Row],[Residential &amp; Commercial]]</f>
        <v/>
      </c>
      <c r="DW822" s="169"/>
    </row>
    <row r="823" spans="1:127" s="49" customFormat="1" ht="20.25" thickTop="1" thickBot="1" x14ac:dyDescent="0.35">
      <c r="A823" s="97"/>
      <c r="B823" s="97"/>
      <c r="C823" s="88"/>
      <c r="D823" s="88"/>
      <c r="E823" s="176"/>
      <c r="F823" s="176"/>
      <c r="G823" s="176"/>
      <c r="H823" s="176"/>
      <c r="I823" s="90" t="str">
        <f>IF(AND(Table1[[#This Row],[General]]=1,Table1[[#This Row],[Beginner]]=1,Table1[[#This Row],[Intermediate]]=1,Table1[[#This Row],[Advanced]]=1),1,"")</f>
        <v/>
      </c>
      <c r="J823" s="90" t="str">
        <f>CONCATENATE(IF(Table1[[#This Row],[General]]=1,"General, ",""), IF(Table1[[#This Row],[Beginner]]=1,"Beginner, ",""),IF(Table1[[#This Row],[Intermediate]]=1,"Intermediate, ",""), IF(Table1[[#This Row],[Advanced]]=1,"Advanced",""))</f>
        <v/>
      </c>
      <c r="K823" s="91"/>
      <c r="L823" s="179"/>
      <c r="M823" s="91"/>
      <c r="N823" s="91"/>
      <c r="O823" s="159"/>
      <c r="P823" s="91"/>
      <c r="Q823" s="91"/>
      <c r="R823" s="91"/>
      <c r="S82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23" s="102"/>
      <c r="U823" s="102"/>
      <c r="V823" s="240"/>
      <c r="W823" s="240"/>
      <c r="X823" s="102"/>
      <c r="Y823" s="102"/>
      <c r="Z823" s="102"/>
      <c r="AA823" s="102"/>
      <c r="AB823" s="102"/>
      <c r="AC823" s="102"/>
      <c r="AD823" s="102"/>
      <c r="AE823" s="102"/>
      <c r="AF823" s="102"/>
      <c r="AG82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23" s="103"/>
      <c r="AI823" s="103"/>
      <c r="AJ823" s="103"/>
      <c r="AK823" s="74" t="str">
        <f>CONCATENATE(IF(Table1[[#This Row],[Digital]]=1,"Digital, ",""),IF(Table1[[#This Row],[Face to Face]]=1,"Face to face, ",""),IF(Table1[[#This Row],[Blended]]=1,"Blended",""))</f>
        <v/>
      </c>
      <c r="AL823" s="99"/>
      <c r="AM823" s="104"/>
      <c r="AN823" s="130"/>
      <c r="AO823" s="94"/>
      <c r="AP823" s="182"/>
      <c r="AQ823" s="94"/>
      <c r="AR823" s="94"/>
      <c r="AS823" s="94"/>
      <c r="AT823" s="94"/>
      <c r="AU823" s="94"/>
      <c r="AV823" s="182"/>
      <c r="AW823" s="182"/>
      <c r="AX823" s="182"/>
      <c r="AY823" s="94"/>
      <c r="AZ82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2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23" s="95"/>
      <c r="BC823" s="95"/>
      <c r="BD823" s="90" t="str">
        <f>IF(AND(Table1[[#This Row],[Residential]]=1,Table1[[#This Row],[Commercial]]=1),1,"")</f>
        <v/>
      </c>
      <c r="BE823" s="90" t="str">
        <f>CONCATENATE(IF(Table1[[#This Row],[Residential]]=1,"Residential, ",""),IF(Table1[[#This Row],[Commercial]]=1,"Commercial",""))</f>
        <v/>
      </c>
      <c r="BF823" s="94"/>
      <c r="BG823" s="94"/>
      <c r="BH823" s="94"/>
      <c r="BI823" s="94"/>
      <c r="BJ823" s="94"/>
      <c r="BK823" s="94"/>
      <c r="BL823" s="94"/>
      <c r="BM823" s="182"/>
      <c r="BN823" s="94"/>
      <c r="BO82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23" s="178"/>
      <c r="BQ823" s="120"/>
      <c r="BR823" s="132"/>
      <c r="BS823" s="120"/>
      <c r="BT823" s="175"/>
      <c r="BU823" s="175"/>
      <c r="BV823" s="175"/>
      <c r="BW823" s="121"/>
      <c r="BX823" s="121"/>
      <c r="BY823" s="121"/>
      <c r="BZ823" s="227"/>
      <c r="CA82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23" s="48">
        <f>COUNTIF(Table1[[#This Row],[Validity]:[Alignment with NCC (Yes=1,No=0)]],"N/A")</f>
        <v>0</v>
      </c>
      <c r="CC823" s="48">
        <f>IF(ISERROR(Table1[[#This Row],[Total Quality Score (out of 10)]]/(4-Table1[[#This Row],[N/A Count]])),0,Table1[[#This Row],[Total Quality Score (out of 10)]]/(4-Table1[[#This Row],[N/A Count]]))</f>
        <v>0</v>
      </c>
      <c r="CD823" s="106"/>
      <c r="CE823" s="106"/>
      <c r="CF823" s="172" t="str">
        <f>IF(SUM(Table1[[#This Row],[Multiple]:[Level (all)62]])&lt;1,IF(Table1[[#This Row],[General]]=1,1,""),"")</f>
        <v/>
      </c>
      <c r="CG823" s="172" t="str">
        <f>IF(SUM(Table1[[#This Row],[Multiple]:[Level (all)62]])&lt;1,IF(Table1[[#This Row],[Beginner]]=1,1,""),"")</f>
        <v/>
      </c>
      <c r="CH823" s="171" t="str">
        <f>IF(SUM(Table1[[#This Row],[Multiple]:[Level (all)62]])&lt;1,IF(Table1[[#This Row],[Intermediate]]=1,1,""),"")</f>
        <v/>
      </c>
      <c r="CI823" s="171" t="str">
        <f>IF(SUM(Table1[[#This Row],[Multiple]:[Level (all)62]])&lt;1,IF(Table1[[#This Row],[Advanced]]=1,1,""),"")</f>
        <v/>
      </c>
      <c r="CJ823" s="171" t="str">
        <f>IF(AND(SUM(Table1[[#This Row],[General]:[Advanced]])&lt;4,SUM(Table1[[#This Row],[General]:[Advanced]])&gt;1),1,"")</f>
        <v/>
      </c>
      <c r="CK823" s="171" t="str">
        <f>Table1[[#This Row],[Level (all)]]</f>
        <v/>
      </c>
      <c r="CL823" s="171" t="str">
        <f>IF(Table1[[#This Row],[Multiple audience]]&lt;&gt;1,IF(Table1[[#This Row],[General Audience]]=1,1,""),"")</f>
        <v/>
      </c>
      <c r="CM823" s="171" t="str">
        <f>IF(Table1[[#This Row],[Multiple audience]]&lt;&gt;1,IF(Table1[[#This Row],[Planners / Designers ]]=1,1,""),"")</f>
        <v/>
      </c>
      <c r="CN823" s="171" t="str">
        <f>IF(Table1[[#This Row],[Multiple audience]]&lt;&gt;1,IF(Table1[[#This Row],[Regulatory Assessors]]=1,1,""),"")</f>
        <v/>
      </c>
      <c r="CO823" s="171" t="str">
        <f>IF(Table1[[#This Row],[Multiple audience]]&lt;&gt;1,IF(Table1[[#This Row],[Builders / Management]]=1,1,""),"")</f>
        <v/>
      </c>
      <c r="CP823" s="171" t="str">
        <f>IF(Table1[[#This Row],[Multiple audience]]&lt;&gt;1,IF(Table1[[#This Row],[Energy / Sus Assessors]]=1,1,""),"")</f>
        <v/>
      </c>
      <c r="CQ823" s="171" t="str">
        <f>IF(Table1[[#This Row],[Multiple audience]]&lt;&gt;1,IF(Table1[[#This Row],[Semi-skilled]]=1,1,""),"")</f>
        <v/>
      </c>
      <c r="CR823" s="171" t="str">
        <f>IF(Table1[[#This Row],[Multiple audience]]&lt;&gt;1,IF(Table1[[#This Row],[Trades]]=1,1,""),"")</f>
        <v/>
      </c>
      <c r="CS823" s="171" t="str">
        <f>IF(Table1[[#This Row],[Multiple audience]]&lt;&gt;1,IF(Table1[[#This Row],[Other]]=1,1,""),"")</f>
        <v/>
      </c>
      <c r="CT823" s="171" t="str">
        <f>IF(SUM(Table1[[#This Row],[General Audience]:[Other]])&gt;1,1,"")</f>
        <v/>
      </c>
      <c r="CU823" s="171" t="str">
        <f>IF(Table1[[#This Row],[Various  ]]&lt;&gt;1,IF(Table1[[#This Row],[Calculator / Software]]=1,1,""),"")</f>
        <v/>
      </c>
      <c r="CV823" s="171" t="str">
        <f>IF(Table1[[#This Row],[Various  ]]&lt;&gt;1,IF(Table1[[#This Row],[Information  ]]=1,1,""),"")</f>
        <v/>
      </c>
      <c r="CW823" s="171" t="str">
        <f>IF(Table1[[#This Row],[Various  ]]&lt;&gt;1,IF(Table1[[#This Row],[Interactive Tool]]=1,1,""),"")</f>
        <v/>
      </c>
      <c r="CX823" s="171" t="str">
        <f>IF(Table1[[#This Row],[Various  ]]&lt;&gt;1,IF(Table1[[#This Row],[Technical Specifications]]=1,1,""),"")</f>
        <v/>
      </c>
      <c r="CY823" s="171" t="str">
        <f>IF(Table1[[#This Row],[Various  ]]&lt;&gt;1,IF(Table1[[#This Row],[Training Resources]]=1,1,""),"")</f>
        <v/>
      </c>
      <c r="CZ823" s="171" t="str">
        <f>IF(Table1[[#This Row],[Various  ]]&lt;&gt;1,IF(Table1[[#This Row],[Toolbox]]=1,1,""),"")</f>
        <v/>
      </c>
      <c r="DA823" s="169" t="str">
        <f>IF(Table1[[#This Row],[Various  ]]&lt;&gt;1,IF(Table1[[#This Row],[Video]]=1,1,""),"")</f>
        <v/>
      </c>
      <c r="DB823" s="169" t="str">
        <f>IF(Table1[[#This Row],[Various  ]]&lt;&gt;1,IF(Table1[[#This Row],[Case study]]=1,1,""),"")</f>
        <v/>
      </c>
      <c r="DC823" s="169" t="str">
        <f>IF(Table1[[#This Row],[Various  ]]&lt;&gt;1,IF(Table1[[#This Row],[Other   ]]=1,1,""),"")</f>
        <v/>
      </c>
      <c r="DD823" s="169" t="str">
        <f>IF(Table1[[#This Row],[Various  ]]&lt;&gt;1,IF(Table1[[#This Row],[Standards]]=1,1,""),"")</f>
        <v/>
      </c>
      <c r="DE823" s="169" t="str">
        <f>IF(Table1[[#This Row],[Various]]=1,1,IF(SUM(Table1[[#This Row],[Calculator / Software]:[Standards]])&gt;1,1,""))</f>
        <v/>
      </c>
      <c r="DF823" s="169" t="str">
        <f>IF(Table1[[#This Row],[Multiple NCC links]]&lt;&gt;1,IF(Table1[[#This Row],[Design]]=1,1,""),"")</f>
        <v/>
      </c>
      <c r="DG823" s="169" t="str">
        <f>IF(Table1[[#This Row],[Multiple NCC links]]&lt;&gt;1,IF(Table1[[#This Row],[Assessment / Verification]]=1,1,""),"")</f>
        <v/>
      </c>
      <c r="DH823" s="169" t="str">
        <f>IF(Table1[[#This Row],[Multiple NCC links]]&lt;&gt;1,IF(Table1[[#This Row],[Climate Specific ]]=1,1,""),"")</f>
        <v/>
      </c>
      <c r="DI823" s="169" t="str">
        <f>IF(Table1[[#This Row],[Multiple NCC links]]&lt;&gt;1,IF(Table1[[#This Row],[Alterations / Additions]]=1,1,""),"")</f>
        <v/>
      </c>
      <c r="DJ823" s="169" t="str">
        <f>IF(Table1[[#This Row],[Multiple NCC links]]&lt;&gt;1,IF(Table1[[#This Row],[Glazing]]=1,1,""),"")</f>
        <v/>
      </c>
      <c r="DK823" s="169" t="str">
        <f>IF(Table1[[#This Row],[Multiple NCC links]]&lt;&gt;1,IF(Table1[[#This Row],[Building Fabric / Thermal / Sealing]]=1,1,""),"")</f>
        <v/>
      </c>
      <c r="DL823" s="169" t="str">
        <f>IF(Table1[[#This Row],[Multiple NCC links]]&lt;&gt;1,IF(Table1[[#This Row],[Lighting]]=1,1,""),"")</f>
        <v/>
      </c>
      <c r="DM823" s="169" t="str">
        <f>IF(Table1[[#This Row],[Multiple NCC links]]&lt;&gt;1,IF(Table1[[#This Row],[HVAC]]=1,1,""),"")</f>
        <v/>
      </c>
      <c r="DN823" s="169" t="str">
        <f>IF(Table1[[#This Row],[Multiple NCC links]]&lt;&gt;1,IF(Table1[[#This Row],[Services]]=1,1,""),"")</f>
        <v/>
      </c>
      <c r="DO823" s="169" t="str">
        <f>IF(Table1[[#This Row],[Multiple NCC links]]&lt;&gt;1,IF(Table1[[#This Row],[Maintenance &amp; Monitoring]]=1,1,""),"")</f>
        <v/>
      </c>
      <c r="DP823" s="169" t="str">
        <f>IF(Table1[[#This Row],[Multiple NCC links]]&lt;&gt;1,IF(Table1[[#This Row],[Hand over / Operations]]=1,1,""),"")</f>
        <v/>
      </c>
      <c r="DQ823" s="169" t="str">
        <f>IF(Table1[[#This Row],[Multiple NCC links]]&lt;&gt;1,IF(Table1[[#This Row],[As built assessment]]=1,1,""),"")</f>
        <v/>
      </c>
      <c r="DR823" s="169" t="str">
        <f>IF(Table1[[#This Row],[Multiple NCC links]]&lt;&gt;1,IF(Table1[[#This Row],[Beyond compliance]]=1,1,""),"")</f>
        <v/>
      </c>
      <c r="DS823" s="169" t="str">
        <f>IF(SUM(Table1[[#This Row],[Design]:[Beyond compliance]])&gt;1,1,"")</f>
        <v/>
      </c>
      <c r="DT823" s="169" t="str">
        <f>IF(Table1[[#This Row],[Both Residential &amp; Commercial4]]&lt;&gt;1,IF(Table1[[#This Row],[Residential]]=1,1,""),"")</f>
        <v/>
      </c>
      <c r="DU823" s="169" t="str">
        <f>IF(Table1[[#This Row],[Both Residential &amp; Commercial4]]&lt;&gt;1,IF(Table1[[#This Row],[Commercial]]=1,1,""),"")</f>
        <v/>
      </c>
      <c r="DV823" s="169" t="str">
        <f>Table1[[#This Row],[Residential &amp; Commercial]]</f>
        <v/>
      </c>
      <c r="DW823" s="169"/>
    </row>
    <row r="824" spans="1:127" s="49" customFormat="1" ht="20.25" thickTop="1" thickBot="1" x14ac:dyDescent="0.35">
      <c r="A824" s="97"/>
      <c r="B824" s="97"/>
      <c r="C824" s="88"/>
      <c r="D824" s="88"/>
      <c r="E824" s="176"/>
      <c r="F824" s="176"/>
      <c r="G824" s="176"/>
      <c r="H824" s="176"/>
      <c r="I824" s="90" t="str">
        <f>IF(AND(Table1[[#This Row],[General]]=1,Table1[[#This Row],[Beginner]]=1,Table1[[#This Row],[Intermediate]]=1,Table1[[#This Row],[Advanced]]=1),1,"")</f>
        <v/>
      </c>
      <c r="J824" s="90" t="str">
        <f>CONCATENATE(IF(Table1[[#This Row],[General]]=1,"General, ",""), IF(Table1[[#This Row],[Beginner]]=1,"Beginner, ",""),IF(Table1[[#This Row],[Intermediate]]=1,"Intermediate, ",""), IF(Table1[[#This Row],[Advanced]]=1,"Advanced",""))</f>
        <v/>
      </c>
      <c r="K824" s="91"/>
      <c r="L824" s="179"/>
      <c r="M824" s="91"/>
      <c r="N824" s="91"/>
      <c r="O824" s="159"/>
      <c r="P824" s="91"/>
      <c r="Q824" s="91"/>
      <c r="R824" s="91"/>
      <c r="S82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24" s="102"/>
      <c r="U824" s="102"/>
      <c r="V824" s="240"/>
      <c r="W824" s="240"/>
      <c r="X824" s="102"/>
      <c r="Y824" s="102"/>
      <c r="Z824" s="102"/>
      <c r="AA824" s="102"/>
      <c r="AB824" s="102"/>
      <c r="AC824" s="102"/>
      <c r="AD824" s="102"/>
      <c r="AE824" s="102"/>
      <c r="AF824" s="102"/>
      <c r="AG82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24" s="103"/>
      <c r="AI824" s="103"/>
      <c r="AJ824" s="103"/>
      <c r="AK824" s="74" t="str">
        <f>CONCATENATE(IF(Table1[[#This Row],[Digital]]=1,"Digital, ",""),IF(Table1[[#This Row],[Face to Face]]=1,"Face to face, ",""),IF(Table1[[#This Row],[Blended]]=1,"Blended",""))</f>
        <v/>
      </c>
      <c r="AL824" s="99"/>
      <c r="AM824" s="104"/>
      <c r="AN824" s="130"/>
      <c r="AO824" s="94"/>
      <c r="AP824" s="182"/>
      <c r="AQ824" s="94"/>
      <c r="AR824" s="94"/>
      <c r="AS824" s="94"/>
      <c r="AT824" s="94"/>
      <c r="AU824" s="94"/>
      <c r="AV824" s="182"/>
      <c r="AW824" s="182"/>
      <c r="AX824" s="182"/>
      <c r="AY824" s="94"/>
      <c r="AZ82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2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24" s="95"/>
      <c r="BC824" s="95"/>
      <c r="BD824" s="90" t="str">
        <f>IF(AND(Table1[[#This Row],[Residential]]=1,Table1[[#This Row],[Commercial]]=1),1,"")</f>
        <v/>
      </c>
      <c r="BE824" s="90" t="str">
        <f>CONCATENATE(IF(Table1[[#This Row],[Residential]]=1,"Residential, ",""),IF(Table1[[#This Row],[Commercial]]=1,"Commercial",""))</f>
        <v/>
      </c>
      <c r="BF824" s="94"/>
      <c r="BG824" s="94"/>
      <c r="BH824" s="94"/>
      <c r="BI824" s="94"/>
      <c r="BJ824" s="94"/>
      <c r="BK824" s="94"/>
      <c r="BL824" s="94"/>
      <c r="BM824" s="182"/>
      <c r="BN824" s="94"/>
      <c r="BO82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24" s="178"/>
      <c r="BQ824" s="120"/>
      <c r="BR824" s="132"/>
      <c r="BS824" s="120"/>
      <c r="BT824" s="175"/>
      <c r="BU824" s="175"/>
      <c r="BV824" s="175"/>
      <c r="BW824" s="121"/>
      <c r="BX824" s="121"/>
      <c r="BY824" s="121"/>
      <c r="BZ824" s="227"/>
      <c r="CA82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24" s="48">
        <f>COUNTIF(Table1[[#This Row],[Validity]:[Alignment with NCC (Yes=1,No=0)]],"N/A")</f>
        <v>0</v>
      </c>
      <c r="CC824" s="48">
        <f>IF(ISERROR(Table1[[#This Row],[Total Quality Score (out of 10)]]/(4-Table1[[#This Row],[N/A Count]])),0,Table1[[#This Row],[Total Quality Score (out of 10)]]/(4-Table1[[#This Row],[N/A Count]]))</f>
        <v>0</v>
      </c>
      <c r="CD824" s="106"/>
      <c r="CE824" s="106"/>
      <c r="CF824" s="172" t="str">
        <f>IF(SUM(Table1[[#This Row],[Multiple]:[Level (all)62]])&lt;1,IF(Table1[[#This Row],[General]]=1,1,""),"")</f>
        <v/>
      </c>
      <c r="CG824" s="172" t="str">
        <f>IF(SUM(Table1[[#This Row],[Multiple]:[Level (all)62]])&lt;1,IF(Table1[[#This Row],[Beginner]]=1,1,""),"")</f>
        <v/>
      </c>
      <c r="CH824" s="171" t="str">
        <f>IF(SUM(Table1[[#This Row],[Multiple]:[Level (all)62]])&lt;1,IF(Table1[[#This Row],[Intermediate]]=1,1,""),"")</f>
        <v/>
      </c>
      <c r="CI824" s="171" t="str">
        <f>IF(SUM(Table1[[#This Row],[Multiple]:[Level (all)62]])&lt;1,IF(Table1[[#This Row],[Advanced]]=1,1,""),"")</f>
        <v/>
      </c>
      <c r="CJ824" s="171" t="str">
        <f>IF(AND(SUM(Table1[[#This Row],[General]:[Advanced]])&lt;4,SUM(Table1[[#This Row],[General]:[Advanced]])&gt;1),1,"")</f>
        <v/>
      </c>
      <c r="CK824" s="171" t="str">
        <f>Table1[[#This Row],[Level (all)]]</f>
        <v/>
      </c>
      <c r="CL824" s="171" t="str">
        <f>IF(Table1[[#This Row],[Multiple audience]]&lt;&gt;1,IF(Table1[[#This Row],[General Audience]]=1,1,""),"")</f>
        <v/>
      </c>
      <c r="CM824" s="171" t="str">
        <f>IF(Table1[[#This Row],[Multiple audience]]&lt;&gt;1,IF(Table1[[#This Row],[Planners / Designers ]]=1,1,""),"")</f>
        <v/>
      </c>
      <c r="CN824" s="171" t="str">
        <f>IF(Table1[[#This Row],[Multiple audience]]&lt;&gt;1,IF(Table1[[#This Row],[Regulatory Assessors]]=1,1,""),"")</f>
        <v/>
      </c>
      <c r="CO824" s="171" t="str">
        <f>IF(Table1[[#This Row],[Multiple audience]]&lt;&gt;1,IF(Table1[[#This Row],[Builders / Management]]=1,1,""),"")</f>
        <v/>
      </c>
      <c r="CP824" s="171" t="str">
        <f>IF(Table1[[#This Row],[Multiple audience]]&lt;&gt;1,IF(Table1[[#This Row],[Energy / Sus Assessors]]=1,1,""),"")</f>
        <v/>
      </c>
      <c r="CQ824" s="171" t="str">
        <f>IF(Table1[[#This Row],[Multiple audience]]&lt;&gt;1,IF(Table1[[#This Row],[Semi-skilled]]=1,1,""),"")</f>
        <v/>
      </c>
      <c r="CR824" s="171" t="str">
        <f>IF(Table1[[#This Row],[Multiple audience]]&lt;&gt;1,IF(Table1[[#This Row],[Trades]]=1,1,""),"")</f>
        <v/>
      </c>
      <c r="CS824" s="171" t="str">
        <f>IF(Table1[[#This Row],[Multiple audience]]&lt;&gt;1,IF(Table1[[#This Row],[Other]]=1,1,""),"")</f>
        <v/>
      </c>
      <c r="CT824" s="171" t="str">
        <f>IF(SUM(Table1[[#This Row],[General Audience]:[Other]])&gt;1,1,"")</f>
        <v/>
      </c>
      <c r="CU824" s="171" t="str">
        <f>IF(Table1[[#This Row],[Various  ]]&lt;&gt;1,IF(Table1[[#This Row],[Calculator / Software]]=1,1,""),"")</f>
        <v/>
      </c>
      <c r="CV824" s="171" t="str">
        <f>IF(Table1[[#This Row],[Various  ]]&lt;&gt;1,IF(Table1[[#This Row],[Information  ]]=1,1,""),"")</f>
        <v/>
      </c>
      <c r="CW824" s="171" t="str">
        <f>IF(Table1[[#This Row],[Various  ]]&lt;&gt;1,IF(Table1[[#This Row],[Interactive Tool]]=1,1,""),"")</f>
        <v/>
      </c>
      <c r="CX824" s="171" t="str">
        <f>IF(Table1[[#This Row],[Various  ]]&lt;&gt;1,IF(Table1[[#This Row],[Technical Specifications]]=1,1,""),"")</f>
        <v/>
      </c>
      <c r="CY824" s="171" t="str">
        <f>IF(Table1[[#This Row],[Various  ]]&lt;&gt;1,IF(Table1[[#This Row],[Training Resources]]=1,1,""),"")</f>
        <v/>
      </c>
      <c r="CZ824" s="171" t="str">
        <f>IF(Table1[[#This Row],[Various  ]]&lt;&gt;1,IF(Table1[[#This Row],[Toolbox]]=1,1,""),"")</f>
        <v/>
      </c>
      <c r="DA824" s="169" t="str">
        <f>IF(Table1[[#This Row],[Various  ]]&lt;&gt;1,IF(Table1[[#This Row],[Video]]=1,1,""),"")</f>
        <v/>
      </c>
      <c r="DB824" s="169" t="str">
        <f>IF(Table1[[#This Row],[Various  ]]&lt;&gt;1,IF(Table1[[#This Row],[Case study]]=1,1,""),"")</f>
        <v/>
      </c>
      <c r="DC824" s="169" t="str">
        <f>IF(Table1[[#This Row],[Various  ]]&lt;&gt;1,IF(Table1[[#This Row],[Other   ]]=1,1,""),"")</f>
        <v/>
      </c>
      <c r="DD824" s="169" t="str">
        <f>IF(Table1[[#This Row],[Various  ]]&lt;&gt;1,IF(Table1[[#This Row],[Standards]]=1,1,""),"")</f>
        <v/>
      </c>
      <c r="DE824" s="169" t="str">
        <f>IF(Table1[[#This Row],[Various]]=1,1,IF(SUM(Table1[[#This Row],[Calculator / Software]:[Standards]])&gt;1,1,""))</f>
        <v/>
      </c>
      <c r="DF824" s="169" t="str">
        <f>IF(Table1[[#This Row],[Multiple NCC links]]&lt;&gt;1,IF(Table1[[#This Row],[Design]]=1,1,""),"")</f>
        <v/>
      </c>
      <c r="DG824" s="169" t="str">
        <f>IF(Table1[[#This Row],[Multiple NCC links]]&lt;&gt;1,IF(Table1[[#This Row],[Assessment / Verification]]=1,1,""),"")</f>
        <v/>
      </c>
      <c r="DH824" s="169" t="str">
        <f>IF(Table1[[#This Row],[Multiple NCC links]]&lt;&gt;1,IF(Table1[[#This Row],[Climate Specific ]]=1,1,""),"")</f>
        <v/>
      </c>
      <c r="DI824" s="169" t="str">
        <f>IF(Table1[[#This Row],[Multiple NCC links]]&lt;&gt;1,IF(Table1[[#This Row],[Alterations / Additions]]=1,1,""),"")</f>
        <v/>
      </c>
      <c r="DJ824" s="169" t="str">
        <f>IF(Table1[[#This Row],[Multiple NCC links]]&lt;&gt;1,IF(Table1[[#This Row],[Glazing]]=1,1,""),"")</f>
        <v/>
      </c>
      <c r="DK824" s="169" t="str">
        <f>IF(Table1[[#This Row],[Multiple NCC links]]&lt;&gt;1,IF(Table1[[#This Row],[Building Fabric / Thermal / Sealing]]=1,1,""),"")</f>
        <v/>
      </c>
      <c r="DL824" s="169" t="str">
        <f>IF(Table1[[#This Row],[Multiple NCC links]]&lt;&gt;1,IF(Table1[[#This Row],[Lighting]]=1,1,""),"")</f>
        <v/>
      </c>
      <c r="DM824" s="169" t="str">
        <f>IF(Table1[[#This Row],[Multiple NCC links]]&lt;&gt;1,IF(Table1[[#This Row],[HVAC]]=1,1,""),"")</f>
        <v/>
      </c>
      <c r="DN824" s="169" t="str">
        <f>IF(Table1[[#This Row],[Multiple NCC links]]&lt;&gt;1,IF(Table1[[#This Row],[Services]]=1,1,""),"")</f>
        <v/>
      </c>
      <c r="DO824" s="169" t="str">
        <f>IF(Table1[[#This Row],[Multiple NCC links]]&lt;&gt;1,IF(Table1[[#This Row],[Maintenance &amp; Monitoring]]=1,1,""),"")</f>
        <v/>
      </c>
      <c r="DP824" s="169" t="str">
        <f>IF(Table1[[#This Row],[Multiple NCC links]]&lt;&gt;1,IF(Table1[[#This Row],[Hand over / Operations]]=1,1,""),"")</f>
        <v/>
      </c>
      <c r="DQ824" s="169" t="str">
        <f>IF(Table1[[#This Row],[Multiple NCC links]]&lt;&gt;1,IF(Table1[[#This Row],[As built assessment]]=1,1,""),"")</f>
        <v/>
      </c>
      <c r="DR824" s="169" t="str">
        <f>IF(Table1[[#This Row],[Multiple NCC links]]&lt;&gt;1,IF(Table1[[#This Row],[Beyond compliance]]=1,1,""),"")</f>
        <v/>
      </c>
      <c r="DS824" s="169" t="str">
        <f>IF(SUM(Table1[[#This Row],[Design]:[Beyond compliance]])&gt;1,1,"")</f>
        <v/>
      </c>
      <c r="DT824" s="169" t="str">
        <f>IF(Table1[[#This Row],[Both Residential &amp; Commercial4]]&lt;&gt;1,IF(Table1[[#This Row],[Residential]]=1,1,""),"")</f>
        <v/>
      </c>
      <c r="DU824" s="169" t="str">
        <f>IF(Table1[[#This Row],[Both Residential &amp; Commercial4]]&lt;&gt;1,IF(Table1[[#This Row],[Commercial]]=1,1,""),"")</f>
        <v/>
      </c>
      <c r="DV824" s="169" t="str">
        <f>Table1[[#This Row],[Residential &amp; Commercial]]</f>
        <v/>
      </c>
      <c r="DW824" s="169"/>
    </row>
    <row r="825" spans="1:127" s="49" customFormat="1" ht="20.25" thickTop="1" thickBot="1" x14ac:dyDescent="0.35">
      <c r="A825" s="97"/>
      <c r="B825" s="97"/>
      <c r="C825" s="88"/>
      <c r="D825" s="88"/>
      <c r="E825" s="176"/>
      <c r="F825" s="176"/>
      <c r="G825" s="176"/>
      <c r="H825" s="176"/>
      <c r="I825" s="90" t="str">
        <f>IF(AND(Table1[[#This Row],[General]]=1,Table1[[#This Row],[Beginner]]=1,Table1[[#This Row],[Intermediate]]=1,Table1[[#This Row],[Advanced]]=1),1,"")</f>
        <v/>
      </c>
      <c r="J825" s="90" t="str">
        <f>CONCATENATE(IF(Table1[[#This Row],[General]]=1,"General, ",""), IF(Table1[[#This Row],[Beginner]]=1,"Beginner, ",""),IF(Table1[[#This Row],[Intermediate]]=1,"Intermediate, ",""), IF(Table1[[#This Row],[Advanced]]=1,"Advanced",""))</f>
        <v/>
      </c>
      <c r="K825" s="91"/>
      <c r="L825" s="179"/>
      <c r="M825" s="91"/>
      <c r="N825" s="91"/>
      <c r="O825" s="159"/>
      <c r="P825" s="91"/>
      <c r="Q825" s="91"/>
      <c r="R825" s="91"/>
      <c r="S82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25" s="102"/>
      <c r="U825" s="102"/>
      <c r="V825" s="240"/>
      <c r="W825" s="240"/>
      <c r="X825" s="102"/>
      <c r="Y825" s="102"/>
      <c r="Z825" s="102"/>
      <c r="AA825" s="102"/>
      <c r="AB825" s="102"/>
      <c r="AC825" s="102"/>
      <c r="AD825" s="102"/>
      <c r="AE825" s="102"/>
      <c r="AF825" s="102"/>
      <c r="AG82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25" s="103"/>
      <c r="AI825" s="103"/>
      <c r="AJ825" s="103"/>
      <c r="AK825" s="74" t="str">
        <f>CONCATENATE(IF(Table1[[#This Row],[Digital]]=1,"Digital, ",""),IF(Table1[[#This Row],[Face to Face]]=1,"Face to face, ",""),IF(Table1[[#This Row],[Blended]]=1,"Blended",""))</f>
        <v/>
      </c>
      <c r="AL825" s="99"/>
      <c r="AM825" s="104"/>
      <c r="AN825" s="130"/>
      <c r="AO825" s="94"/>
      <c r="AP825" s="182"/>
      <c r="AQ825" s="94"/>
      <c r="AR825" s="94"/>
      <c r="AS825" s="94"/>
      <c r="AT825" s="94"/>
      <c r="AU825" s="94"/>
      <c r="AV825" s="182"/>
      <c r="AW825" s="182"/>
      <c r="AX825" s="182"/>
      <c r="AY825" s="94"/>
      <c r="AZ82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2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25" s="95"/>
      <c r="BC825" s="95"/>
      <c r="BD825" s="90" t="str">
        <f>IF(AND(Table1[[#This Row],[Residential]]=1,Table1[[#This Row],[Commercial]]=1),1,"")</f>
        <v/>
      </c>
      <c r="BE825" s="90" t="str">
        <f>CONCATENATE(IF(Table1[[#This Row],[Residential]]=1,"Residential, ",""),IF(Table1[[#This Row],[Commercial]]=1,"Commercial",""))</f>
        <v/>
      </c>
      <c r="BF825" s="94"/>
      <c r="BG825" s="94"/>
      <c r="BH825" s="94"/>
      <c r="BI825" s="94"/>
      <c r="BJ825" s="94"/>
      <c r="BK825" s="94"/>
      <c r="BL825" s="94"/>
      <c r="BM825" s="182"/>
      <c r="BN825" s="94"/>
      <c r="BO82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25" s="178"/>
      <c r="BQ825" s="120"/>
      <c r="BR825" s="132"/>
      <c r="BS825" s="120"/>
      <c r="BT825" s="175"/>
      <c r="BU825" s="175"/>
      <c r="BV825" s="175"/>
      <c r="BW825" s="121"/>
      <c r="BX825" s="121"/>
      <c r="BY825" s="121"/>
      <c r="BZ825" s="227"/>
      <c r="CA82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25" s="48">
        <f>COUNTIF(Table1[[#This Row],[Validity]:[Alignment with NCC (Yes=1,No=0)]],"N/A")</f>
        <v>0</v>
      </c>
      <c r="CC825" s="48">
        <f>IF(ISERROR(Table1[[#This Row],[Total Quality Score (out of 10)]]/(4-Table1[[#This Row],[N/A Count]])),0,Table1[[#This Row],[Total Quality Score (out of 10)]]/(4-Table1[[#This Row],[N/A Count]]))</f>
        <v>0</v>
      </c>
      <c r="CD825" s="106"/>
      <c r="CE825" s="106"/>
      <c r="CF825" s="172" t="str">
        <f>IF(SUM(Table1[[#This Row],[Multiple]:[Level (all)62]])&lt;1,IF(Table1[[#This Row],[General]]=1,1,""),"")</f>
        <v/>
      </c>
      <c r="CG825" s="172" t="str">
        <f>IF(SUM(Table1[[#This Row],[Multiple]:[Level (all)62]])&lt;1,IF(Table1[[#This Row],[Beginner]]=1,1,""),"")</f>
        <v/>
      </c>
      <c r="CH825" s="171" t="str">
        <f>IF(SUM(Table1[[#This Row],[Multiple]:[Level (all)62]])&lt;1,IF(Table1[[#This Row],[Intermediate]]=1,1,""),"")</f>
        <v/>
      </c>
      <c r="CI825" s="171" t="str">
        <f>IF(SUM(Table1[[#This Row],[Multiple]:[Level (all)62]])&lt;1,IF(Table1[[#This Row],[Advanced]]=1,1,""),"")</f>
        <v/>
      </c>
      <c r="CJ825" s="171" t="str">
        <f>IF(AND(SUM(Table1[[#This Row],[General]:[Advanced]])&lt;4,SUM(Table1[[#This Row],[General]:[Advanced]])&gt;1),1,"")</f>
        <v/>
      </c>
      <c r="CK825" s="171" t="str">
        <f>Table1[[#This Row],[Level (all)]]</f>
        <v/>
      </c>
      <c r="CL825" s="171" t="str">
        <f>IF(Table1[[#This Row],[Multiple audience]]&lt;&gt;1,IF(Table1[[#This Row],[General Audience]]=1,1,""),"")</f>
        <v/>
      </c>
      <c r="CM825" s="171" t="str">
        <f>IF(Table1[[#This Row],[Multiple audience]]&lt;&gt;1,IF(Table1[[#This Row],[Planners / Designers ]]=1,1,""),"")</f>
        <v/>
      </c>
      <c r="CN825" s="171" t="str">
        <f>IF(Table1[[#This Row],[Multiple audience]]&lt;&gt;1,IF(Table1[[#This Row],[Regulatory Assessors]]=1,1,""),"")</f>
        <v/>
      </c>
      <c r="CO825" s="171" t="str">
        <f>IF(Table1[[#This Row],[Multiple audience]]&lt;&gt;1,IF(Table1[[#This Row],[Builders / Management]]=1,1,""),"")</f>
        <v/>
      </c>
      <c r="CP825" s="171" t="str">
        <f>IF(Table1[[#This Row],[Multiple audience]]&lt;&gt;1,IF(Table1[[#This Row],[Energy / Sus Assessors]]=1,1,""),"")</f>
        <v/>
      </c>
      <c r="CQ825" s="171" t="str">
        <f>IF(Table1[[#This Row],[Multiple audience]]&lt;&gt;1,IF(Table1[[#This Row],[Semi-skilled]]=1,1,""),"")</f>
        <v/>
      </c>
      <c r="CR825" s="171" t="str">
        <f>IF(Table1[[#This Row],[Multiple audience]]&lt;&gt;1,IF(Table1[[#This Row],[Trades]]=1,1,""),"")</f>
        <v/>
      </c>
      <c r="CS825" s="171" t="str">
        <f>IF(Table1[[#This Row],[Multiple audience]]&lt;&gt;1,IF(Table1[[#This Row],[Other]]=1,1,""),"")</f>
        <v/>
      </c>
      <c r="CT825" s="171" t="str">
        <f>IF(SUM(Table1[[#This Row],[General Audience]:[Other]])&gt;1,1,"")</f>
        <v/>
      </c>
      <c r="CU825" s="171" t="str">
        <f>IF(Table1[[#This Row],[Various  ]]&lt;&gt;1,IF(Table1[[#This Row],[Calculator / Software]]=1,1,""),"")</f>
        <v/>
      </c>
      <c r="CV825" s="171" t="str">
        <f>IF(Table1[[#This Row],[Various  ]]&lt;&gt;1,IF(Table1[[#This Row],[Information  ]]=1,1,""),"")</f>
        <v/>
      </c>
      <c r="CW825" s="171" t="str">
        <f>IF(Table1[[#This Row],[Various  ]]&lt;&gt;1,IF(Table1[[#This Row],[Interactive Tool]]=1,1,""),"")</f>
        <v/>
      </c>
      <c r="CX825" s="171" t="str">
        <f>IF(Table1[[#This Row],[Various  ]]&lt;&gt;1,IF(Table1[[#This Row],[Technical Specifications]]=1,1,""),"")</f>
        <v/>
      </c>
      <c r="CY825" s="171" t="str">
        <f>IF(Table1[[#This Row],[Various  ]]&lt;&gt;1,IF(Table1[[#This Row],[Training Resources]]=1,1,""),"")</f>
        <v/>
      </c>
      <c r="CZ825" s="171" t="str">
        <f>IF(Table1[[#This Row],[Various  ]]&lt;&gt;1,IF(Table1[[#This Row],[Toolbox]]=1,1,""),"")</f>
        <v/>
      </c>
      <c r="DA825" s="169" t="str">
        <f>IF(Table1[[#This Row],[Various  ]]&lt;&gt;1,IF(Table1[[#This Row],[Video]]=1,1,""),"")</f>
        <v/>
      </c>
      <c r="DB825" s="169" t="str">
        <f>IF(Table1[[#This Row],[Various  ]]&lt;&gt;1,IF(Table1[[#This Row],[Case study]]=1,1,""),"")</f>
        <v/>
      </c>
      <c r="DC825" s="169" t="str">
        <f>IF(Table1[[#This Row],[Various  ]]&lt;&gt;1,IF(Table1[[#This Row],[Other   ]]=1,1,""),"")</f>
        <v/>
      </c>
      <c r="DD825" s="169" t="str">
        <f>IF(Table1[[#This Row],[Various  ]]&lt;&gt;1,IF(Table1[[#This Row],[Standards]]=1,1,""),"")</f>
        <v/>
      </c>
      <c r="DE825" s="169" t="str">
        <f>IF(Table1[[#This Row],[Various]]=1,1,IF(SUM(Table1[[#This Row],[Calculator / Software]:[Standards]])&gt;1,1,""))</f>
        <v/>
      </c>
      <c r="DF825" s="169" t="str">
        <f>IF(Table1[[#This Row],[Multiple NCC links]]&lt;&gt;1,IF(Table1[[#This Row],[Design]]=1,1,""),"")</f>
        <v/>
      </c>
      <c r="DG825" s="169" t="str">
        <f>IF(Table1[[#This Row],[Multiple NCC links]]&lt;&gt;1,IF(Table1[[#This Row],[Assessment / Verification]]=1,1,""),"")</f>
        <v/>
      </c>
      <c r="DH825" s="169" t="str">
        <f>IF(Table1[[#This Row],[Multiple NCC links]]&lt;&gt;1,IF(Table1[[#This Row],[Climate Specific ]]=1,1,""),"")</f>
        <v/>
      </c>
      <c r="DI825" s="169" t="str">
        <f>IF(Table1[[#This Row],[Multiple NCC links]]&lt;&gt;1,IF(Table1[[#This Row],[Alterations / Additions]]=1,1,""),"")</f>
        <v/>
      </c>
      <c r="DJ825" s="169" t="str">
        <f>IF(Table1[[#This Row],[Multiple NCC links]]&lt;&gt;1,IF(Table1[[#This Row],[Glazing]]=1,1,""),"")</f>
        <v/>
      </c>
      <c r="DK825" s="169" t="str">
        <f>IF(Table1[[#This Row],[Multiple NCC links]]&lt;&gt;1,IF(Table1[[#This Row],[Building Fabric / Thermal / Sealing]]=1,1,""),"")</f>
        <v/>
      </c>
      <c r="DL825" s="169" t="str">
        <f>IF(Table1[[#This Row],[Multiple NCC links]]&lt;&gt;1,IF(Table1[[#This Row],[Lighting]]=1,1,""),"")</f>
        <v/>
      </c>
      <c r="DM825" s="169" t="str">
        <f>IF(Table1[[#This Row],[Multiple NCC links]]&lt;&gt;1,IF(Table1[[#This Row],[HVAC]]=1,1,""),"")</f>
        <v/>
      </c>
      <c r="DN825" s="169" t="str">
        <f>IF(Table1[[#This Row],[Multiple NCC links]]&lt;&gt;1,IF(Table1[[#This Row],[Services]]=1,1,""),"")</f>
        <v/>
      </c>
      <c r="DO825" s="169" t="str">
        <f>IF(Table1[[#This Row],[Multiple NCC links]]&lt;&gt;1,IF(Table1[[#This Row],[Maintenance &amp; Monitoring]]=1,1,""),"")</f>
        <v/>
      </c>
      <c r="DP825" s="169" t="str">
        <f>IF(Table1[[#This Row],[Multiple NCC links]]&lt;&gt;1,IF(Table1[[#This Row],[Hand over / Operations]]=1,1,""),"")</f>
        <v/>
      </c>
      <c r="DQ825" s="169" t="str">
        <f>IF(Table1[[#This Row],[Multiple NCC links]]&lt;&gt;1,IF(Table1[[#This Row],[As built assessment]]=1,1,""),"")</f>
        <v/>
      </c>
      <c r="DR825" s="169" t="str">
        <f>IF(Table1[[#This Row],[Multiple NCC links]]&lt;&gt;1,IF(Table1[[#This Row],[Beyond compliance]]=1,1,""),"")</f>
        <v/>
      </c>
      <c r="DS825" s="169" t="str">
        <f>IF(SUM(Table1[[#This Row],[Design]:[Beyond compliance]])&gt;1,1,"")</f>
        <v/>
      </c>
      <c r="DT825" s="169" t="str">
        <f>IF(Table1[[#This Row],[Both Residential &amp; Commercial4]]&lt;&gt;1,IF(Table1[[#This Row],[Residential]]=1,1,""),"")</f>
        <v/>
      </c>
      <c r="DU825" s="169" t="str">
        <f>IF(Table1[[#This Row],[Both Residential &amp; Commercial4]]&lt;&gt;1,IF(Table1[[#This Row],[Commercial]]=1,1,""),"")</f>
        <v/>
      </c>
      <c r="DV825" s="169" t="str">
        <f>Table1[[#This Row],[Residential &amp; Commercial]]</f>
        <v/>
      </c>
      <c r="DW825" s="169"/>
    </row>
    <row r="826" spans="1:127" s="49" customFormat="1" ht="20.25" thickTop="1" thickBot="1" x14ac:dyDescent="0.35">
      <c r="A826" s="97"/>
      <c r="B826" s="97"/>
      <c r="C826" s="88"/>
      <c r="D826" s="88"/>
      <c r="E826" s="176"/>
      <c r="F826" s="176"/>
      <c r="G826" s="176"/>
      <c r="H826" s="176"/>
      <c r="I826" s="90" t="str">
        <f>IF(AND(Table1[[#This Row],[General]]=1,Table1[[#This Row],[Beginner]]=1,Table1[[#This Row],[Intermediate]]=1,Table1[[#This Row],[Advanced]]=1),1,"")</f>
        <v/>
      </c>
      <c r="J826" s="90" t="str">
        <f>CONCATENATE(IF(Table1[[#This Row],[General]]=1,"General, ",""), IF(Table1[[#This Row],[Beginner]]=1,"Beginner, ",""),IF(Table1[[#This Row],[Intermediate]]=1,"Intermediate, ",""), IF(Table1[[#This Row],[Advanced]]=1,"Advanced",""))</f>
        <v/>
      </c>
      <c r="K826" s="91"/>
      <c r="L826" s="179"/>
      <c r="M826" s="91"/>
      <c r="N826" s="91"/>
      <c r="O826" s="159"/>
      <c r="P826" s="91"/>
      <c r="Q826" s="91"/>
      <c r="R826" s="91"/>
      <c r="S82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26" s="102"/>
      <c r="U826" s="102"/>
      <c r="V826" s="240"/>
      <c r="W826" s="240"/>
      <c r="X826" s="102"/>
      <c r="Y826" s="102"/>
      <c r="Z826" s="102"/>
      <c r="AA826" s="102"/>
      <c r="AB826" s="102"/>
      <c r="AC826" s="102"/>
      <c r="AD826" s="102"/>
      <c r="AE826" s="102"/>
      <c r="AF826" s="102"/>
      <c r="AG82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26" s="103"/>
      <c r="AI826" s="103"/>
      <c r="AJ826" s="103"/>
      <c r="AK826" s="74" t="str">
        <f>CONCATENATE(IF(Table1[[#This Row],[Digital]]=1,"Digital, ",""),IF(Table1[[#This Row],[Face to Face]]=1,"Face to face, ",""),IF(Table1[[#This Row],[Blended]]=1,"Blended",""))</f>
        <v/>
      </c>
      <c r="AL826" s="99"/>
      <c r="AM826" s="104"/>
      <c r="AN826" s="130"/>
      <c r="AO826" s="94"/>
      <c r="AP826" s="182"/>
      <c r="AQ826" s="94"/>
      <c r="AR826" s="94"/>
      <c r="AS826" s="94"/>
      <c r="AT826" s="94"/>
      <c r="AU826" s="94"/>
      <c r="AV826" s="182"/>
      <c r="AW826" s="182"/>
      <c r="AX826" s="182"/>
      <c r="AY826" s="94"/>
      <c r="AZ82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2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26" s="95"/>
      <c r="BC826" s="95"/>
      <c r="BD826" s="90" t="str">
        <f>IF(AND(Table1[[#This Row],[Residential]]=1,Table1[[#This Row],[Commercial]]=1),1,"")</f>
        <v/>
      </c>
      <c r="BE826" s="90" t="str">
        <f>CONCATENATE(IF(Table1[[#This Row],[Residential]]=1,"Residential, ",""),IF(Table1[[#This Row],[Commercial]]=1,"Commercial",""))</f>
        <v/>
      </c>
      <c r="BF826" s="94"/>
      <c r="BG826" s="94"/>
      <c r="BH826" s="94"/>
      <c r="BI826" s="94"/>
      <c r="BJ826" s="94"/>
      <c r="BK826" s="94"/>
      <c r="BL826" s="94"/>
      <c r="BM826" s="182"/>
      <c r="BN826" s="94"/>
      <c r="BO82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26" s="178"/>
      <c r="BQ826" s="120"/>
      <c r="BR826" s="132"/>
      <c r="BS826" s="120"/>
      <c r="BT826" s="175"/>
      <c r="BU826" s="175"/>
      <c r="BV826" s="175"/>
      <c r="BW826" s="121"/>
      <c r="BX826" s="121"/>
      <c r="BY826" s="121"/>
      <c r="BZ826" s="227"/>
      <c r="CA82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26" s="48">
        <f>COUNTIF(Table1[[#This Row],[Validity]:[Alignment with NCC (Yes=1,No=0)]],"N/A")</f>
        <v>0</v>
      </c>
      <c r="CC826" s="48">
        <f>IF(ISERROR(Table1[[#This Row],[Total Quality Score (out of 10)]]/(4-Table1[[#This Row],[N/A Count]])),0,Table1[[#This Row],[Total Quality Score (out of 10)]]/(4-Table1[[#This Row],[N/A Count]]))</f>
        <v>0</v>
      </c>
      <c r="CD826" s="106"/>
      <c r="CE826" s="106"/>
      <c r="CF826" s="172" t="str">
        <f>IF(SUM(Table1[[#This Row],[Multiple]:[Level (all)62]])&lt;1,IF(Table1[[#This Row],[General]]=1,1,""),"")</f>
        <v/>
      </c>
      <c r="CG826" s="172" t="str">
        <f>IF(SUM(Table1[[#This Row],[Multiple]:[Level (all)62]])&lt;1,IF(Table1[[#This Row],[Beginner]]=1,1,""),"")</f>
        <v/>
      </c>
      <c r="CH826" s="171" t="str">
        <f>IF(SUM(Table1[[#This Row],[Multiple]:[Level (all)62]])&lt;1,IF(Table1[[#This Row],[Intermediate]]=1,1,""),"")</f>
        <v/>
      </c>
      <c r="CI826" s="171" t="str">
        <f>IF(SUM(Table1[[#This Row],[Multiple]:[Level (all)62]])&lt;1,IF(Table1[[#This Row],[Advanced]]=1,1,""),"")</f>
        <v/>
      </c>
      <c r="CJ826" s="171" t="str">
        <f>IF(AND(SUM(Table1[[#This Row],[General]:[Advanced]])&lt;4,SUM(Table1[[#This Row],[General]:[Advanced]])&gt;1),1,"")</f>
        <v/>
      </c>
      <c r="CK826" s="171" t="str">
        <f>Table1[[#This Row],[Level (all)]]</f>
        <v/>
      </c>
      <c r="CL826" s="171" t="str">
        <f>IF(Table1[[#This Row],[Multiple audience]]&lt;&gt;1,IF(Table1[[#This Row],[General Audience]]=1,1,""),"")</f>
        <v/>
      </c>
      <c r="CM826" s="171" t="str">
        <f>IF(Table1[[#This Row],[Multiple audience]]&lt;&gt;1,IF(Table1[[#This Row],[Planners / Designers ]]=1,1,""),"")</f>
        <v/>
      </c>
      <c r="CN826" s="171" t="str">
        <f>IF(Table1[[#This Row],[Multiple audience]]&lt;&gt;1,IF(Table1[[#This Row],[Regulatory Assessors]]=1,1,""),"")</f>
        <v/>
      </c>
      <c r="CO826" s="171" t="str">
        <f>IF(Table1[[#This Row],[Multiple audience]]&lt;&gt;1,IF(Table1[[#This Row],[Builders / Management]]=1,1,""),"")</f>
        <v/>
      </c>
      <c r="CP826" s="171" t="str">
        <f>IF(Table1[[#This Row],[Multiple audience]]&lt;&gt;1,IF(Table1[[#This Row],[Energy / Sus Assessors]]=1,1,""),"")</f>
        <v/>
      </c>
      <c r="CQ826" s="171" t="str">
        <f>IF(Table1[[#This Row],[Multiple audience]]&lt;&gt;1,IF(Table1[[#This Row],[Semi-skilled]]=1,1,""),"")</f>
        <v/>
      </c>
      <c r="CR826" s="171" t="str">
        <f>IF(Table1[[#This Row],[Multiple audience]]&lt;&gt;1,IF(Table1[[#This Row],[Trades]]=1,1,""),"")</f>
        <v/>
      </c>
      <c r="CS826" s="171" t="str">
        <f>IF(Table1[[#This Row],[Multiple audience]]&lt;&gt;1,IF(Table1[[#This Row],[Other]]=1,1,""),"")</f>
        <v/>
      </c>
      <c r="CT826" s="171" t="str">
        <f>IF(SUM(Table1[[#This Row],[General Audience]:[Other]])&gt;1,1,"")</f>
        <v/>
      </c>
      <c r="CU826" s="171" t="str">
        <f>IF(Table1[[#This Row],[Various  ]]&lt;&gt;1,IF(Table1[[#This Row],[Calculator / Software]]=1,1,""),"")</f>
        <v/>
      </c>
      <c r="CV826" s="171" t="str">
        <f>IF(Table1[[#This Row],[Various  ]]&lt;&gt;1,IF(Table1[[#This Row],[Information  ]]=1,1,""),"")</f>
        <v/>
      </c>
      <c r="CW826" s="171" t="str">
        <f>IF(Table1[[#This Row],[Various  ]]&lt;&gt;1,IF(Table1[[#This Row],[Interactive Tool]]=1,1,""),"")</f>
        <v/>
      </c>
      <c r="CX826" s="171" t="str">
        <f>IF(Table1[[#This Row],[Various  ]]&lt;&gt;1,IF(Table1[[#This Row],[Technical Specifications]]=1,1,""),"")</f>
        <v/>
      </c>
      <c r="CY826" s="171" t="str">
        <f>IF(Table1[[#This Row],[Various  ]]&lt;&gt;1,IF(Table1[[#This Row],[Training Resources]]=1,1,""),"")</f>
        <v/>
      </c>
      <c r="CZ826" s="171" t="str">
        <f>IF(Table1[[#This Row],[Various  ]]&lt;&gt;1,IF(Table1[[#This Row],[Toolbox]]=1,1,""),"")</f>
        <v/>
      </c>
      <c r="DA826" s="169" t="str">
        <f>IF(Table1[[#This Row],[Various  ]]&lt;&gt;1,IF(Table1[[#This Row],[Video]]=1,1,""),"")</f>
        <v/>
      </c>
      <c r="DB826" s="169" t="str">
        <f>IF(Table1[[#This Row],[Various  ]]&lt;&gt;1,IF(Table1[[#This Row],[Case study]]=1,1,""),"")</f>
        <v/>
      </c>
      <c r="DC826" s="169" t="str">
        <f>IF(Table1[[#This Row],[Various  ]]&lt;&gt;1,IF(Table1[[#This Row],[Other   ]]=1,1,""),"")</f>
        <v/>
      </c>
      <c r="DD826" s="169" t="str">
        <f>IF(Table1[[#This Row],[Various  ]]&lt;&gt;1,IF(Table1[[#This Row],[Standards]]=1,1,""),"")</f>
        <v/>
      </c>
      <c r="DE826" s="169" t="str">
        <f>IF(Table1[[#This Row],[Various]]=1,1,IF(SUM(Table1[[#This Row],[Calculator / Software]:[Standards]])&gt;1,1,""))</f>
        <v/>
      </c>
      <c r="DF826" s="169" t="str">
        <f>IF(Table1[[#This Row],[Multiple NCC links]]&lt;&gt;1,IF(Table1[[#This Row],[Design]]=1,1,""),"")</f>
        <v/>
      </c>
      <c r="DG826" s="169" t="str">
        <f>IF(Table1[[#This Row],[Multiple NCC links]]&lt;&gt;1,IF(Table1[[#This Row],[Assessment / Verification]]=1,1,""),"")</f>
        <v/>
      </c>
      <c r="DH826" s="169" t="str">
        <f>IF(Table1[[#This Row],[Multiple NCC links]]&lt;&gt;1,IF(Table1[[#This Row],[Climate Specific ]]=1,1,""),"")</f>
        <v/>
      </c>
      <c r="DI826" s="169" t="str">
        <f>IF(Table1[[#This Row],[Multiple NCC links]]&lt;&gt;1,IF(Table1[[#This Row],[Alterations / Additions]]=1,1,""),"")</f>
        <v/>
      </c>
      <c r="DJ826" s="169" t="str">
        <f>IF(Table1[[#This Row],[Multiple NCC links]]&lt;&gt;1,IF(Table1[[#This Row],[Glazing]]=1,1,""),"")</f>
        <v/>
      </c>
      <c r="DK826" s="169" t="str">
        <f>IF(Table1[[#This Row],[Multiple NCC links]]&lt;&gt;1,IF(Table1[[#This Row],[Building Fabric / Thermal / Sealing]]=1,1,""),"")</f>
        <v/>
      </c>
      <c r="DL826" s="169" t="str">
        <f>IF(Table1[[#This Row],[Multiple NCC links]]&lt;&gt;1,IF(Table1[[#This Row],[Lighting]]=1,1,""),"")</f>
        <v/>
      </c>
      <c r="DM826" s="169" t="str">
        <f>IF(Table1[[#This Row],[Multiple NCC links]]&lt;&gt;1,IF(Table1[[#This Row],[HVAC]]=1,1,""),"")</f>
        <v/>
      </c>
      <c r="DN826" s="169" t="str">
        <f>IF(Table1[[#This Row],[Multiple NCC links]]&lt;&gt;1,IF(Table1[[#This Row],[Services]]=1,1,""),"")</f>
        <v/>
      </c>
      <c r="DO826" s="169" t="str">
        <f>IF(Table1[[#This Row],[Multiple NCC links]]&lt;&gt;1,IF(Table1[[#This Row],[Maintenance &amp; Monitoring]]=1,1,""),"")</f>
        <v/>
      </c>
      <c r="DP826" s="169" t="str">
        <f>IF(Table1[[#This Row],[Multiple NCC links]]&lt;&gt;1,IF(Table1[[#This Row],[Hand over / Operations]]=1,1,""),"")</f>
        <v/>
      </c>
      <c r="DQ826" s="169" t="str">
        <f>IF(Table1[[#This Row],[Multiple NCC links]]&lt;&gt;1,IF(Table1[[#This Row],[As built assessment]]=1,1,""),"")</f>
        <v/>
      </c>
      <c r="DR826" s="169" t="str">
        <f>IF(Table1[[#This Row],[Multiple NCC links]]&lt;&gt;1,IF(Table1[[#This Row],[Beyond compliance]]=1,1,""),"")</f>
        <v/>
      </c>
      <c r="DS826" s="169" t="str">
        <f>IF(SUM(Table1[[#This Row],[Design]:[Beyond compliance]])&gt;1,1,"")</f>
        <v/>
      </c>
      <c r="DT826" s="169" t="str">
        <f>IF(Table1[[#This Row],[Both Residential &amp; Commercial4]]&lt;&gt;1,IF(Table1[[#This Row],[Residential]]=1,1,""),"")</f>
        <v/>
      </c>
      <c r="DU826" s="169" t="str">
        <f>IF(Table1[[#This Row],[Both Residential &amp; Commercial4]]&lt;&gt;1,IF(Table1[[#This Row],[Commercial]]=1,1,""),"")</f>
        <v/>
      </c>
      <c r="DV826" s="169" t="str">
        <f>Table1[[#This Row],[Residential &amp; Commercial]]</f>
        <v/>
      </c>
      <c r="DW826" s="169"/>
    </row>
    <row r="827" spans="1:127" s="49" customFormat="1" ht="20.25" thickTop="1" thickBot="1" x14ac:dyDescent="0.35">
      <c r="A827" s="97"/>
      <c r="B827" s="97"/>
      <c r="C827" s="88"/>
      <c r="D827" s="88"/>
      <c r="E827" s="176"/>
      <c r="F827" s="176"/>
      <c r="G827" s="176"/>
      <c r="H827" s="176"/>
      <c r="I827" s="90" t="str">
        <f>IF(AND(Table1[[#This Row],[General]]=1,Table1[[#This Row],[Beginner]]=1,Table1[[#This Row],[Intermediate]]=1,Table1[[#This Row],[Advanced]]=1),1,"")</f>
        <v/>
      </c>
      <c r="J827" s="90" t="str">
        <f>CONCATENATE(IF(Table1[[#This Row],[General]]=1,"General, ",""), IF(Table1[[#This Row],[Beginner]]=1,"Beginner, ",""),IF(Table1[[#This Row],[Intermediate]]=1,"Intermediate, ",""), IF(Table1[[#This Row],[Advanced]]=1,"Advanced",""))</f>
        <v/>
      </c>
      <c r="K827" s="91"/>
      <c r="L827" s="179"/>
      <c r="M827" s="91"/>
      <c r="N827" s="91"/>
      <c r="O827" s="159"/>
      <c r="P827" s="91"/>
      <c r="Q827" s="91"/>
      <c r="R827" s="91"/>
      <c r="S82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27" s="102"/>
      <c r="U827" s="102"/>
      <c r="V827" s="240"/>
      <c r="W827" s="240"/>
      <c r="X827" s="102"/>
      <c r="Y827" s="102"/>
      <c r="Z827" s="102"/>
      <c r="AA827" s="102"/>
      <c r="AB827" s="102"/>
      <c r="AC827" s="102"/>
      <c r="AD827" s="102"/>
      <c r="AE827" s="102"/>
      <c r="AF827" s="102"/>
      <c r="AG82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27" s="103"/>
      <c r="AI827" s="103"/>
      <c r="AJ827" s="103"/>
      <c r="AK827" s="74" t="str">
        <f>CONCATENATE(IF(Table1[[#This Row],[Digital]]=1,"Digital, ",""),IF(Table1[[#This Row],[Face to Face]]=1,"Face to face, ",""),IF(Table1[[#This Row],[Blended]]=1,"Blended",""))</f>
        <v/>
      </c>
      <c r="AL827" s="99"/>
      <c r="AM827" s="104"/>
      <c r="AN827" s="130"/>
      <c r="AO827" s="94"/>
      <c r="AP827" s="182"/>
      <c r="AQ827" s="94"/>
      <c r="AR827" s="94"/>
      <c r="AS827" s="94"/>
      <c r="AT827" s="94"/>
      <c r="AU827" s="94"/>
      <c r="AV827" s="182"/>
      <c r="AW827" s="182"/>
      <c r="AX827" s="182"/>
      <c r="AY827" s="94"/>
      <c r="AZ82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2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27" s="95"/>
      <c r="BC827" s="95"/>
      <c r="BD827" s="90" t="str">
        <f>IF(AND(Table1[[#This Row],[Residential]]=1,Table1[[#This Row],[Commercial]]=1),1,"")</f>
        <v/>
      </c>
      <c r="BE827" s="90" t="str">
        <f>CONCATENATE(IF(Table1[[#This Row],[Residential]]=1,"Residential, ",""),IF(Table1[[#This Row],[Commercial]]=1,"Commercial",""))</f>
        <v/>
      </c>
      <c r="BF827" s="94"/>
      <c r="BG827" s="94"/>
      <c r="BH827" s="94"/>
      <c r="BI827" s="94"/>
      <c r="BJ827" s="94"/>
      <c r="BK827" s="94"/>
      <c r="BL827" s="94"/>
      <c r="BM827" s="182"/>
      <c r="BN827" s="94"/>
      <c r="BO82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27" s="178"/>
      <c r="BQ827" s="120"/>
      <c r="BR827" s="132"/>
      <c r="BS827" s="120"/>
      <c r="BT827" s="175"/>
      <c r="BU827" s="175"/>
      <c r="BV827" s="175"/>
      <c r="BW827" s="121"/>
      <c r="BX827" s="121"/>
      <c r="BY827" s="121"/>
      <c r="BZ827" s="227"/>
      <c r="CA82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27" s="48">
        <f>COUNTIF(Table1[[#This Row],[Validity]:[Alignment with NCC (Yes=1,No=0)]],"N/A")</f>
        <v>0</v>
      </c>
      <c r="CC827" s="48">
        <f>IF(ISERROR(Table1[[#This Row],[Total Quality Score (out of 10)]]/(4-Table1[[#This Row],[N/A Count]])),0,Table1[[#This Row],[Total Quality Score (out of 10)]]/(4-Table1[[#This Row],[N/A Count]]))</f>
        <v>0</v>
      </c>
      <c r="CD827" s="106"/>
      <c r="CE827" s="106"/>
      <c r="CF827" s="172" t="str">
        <f>IF(SUM(Table1[[#This Row],[Multiple]:[Level (all)62]])&lt;1,IF(Table1[[#This Row],[General]]=1,1,""),"")</f>
        <v/>
      </c>
      <c r="CG827" s="172" t="str">
        <f>IF(SUM(Table1[[#This Row],[Multiple]:[Level (all)62]])&lt;1,IF(Table1[[#This Row],[Beginner]]=1,1,""),"")</f>
        <v/>
      </c>
      <c r="CH827" s="171" t="str">
        <f>IF(SUM(Table1[[#This Row],[Multiple]:[Level (all)62]])&lt;1,IF(Table1[[#This Row],[Intermediate]]=1,1,""),"")</f>
        <v/>
      </c>
      <c r="CI827" s="171" t="str">
        <f>IF(SUM(Table1[[#This Row],[Multiple]:[Level (all)62]])&lt;1,IF(Table1[[#This Row],[Advanced]]=1,1,""),"")</f>
        <v/>
      </c>
      <c r="CJ827" s="171" t="str">
        <f>IF(AND(SUM(Table1[[#This Row],[General]:[Advanced]])&lt;4,SUM(Table1[[#This Row],[General]:[Advanced]])&gt;1),1,"")</f>
        <v/>
      </c>
      <c r="CK827" s="171" t="str">
        <f>Table1[[#This Row],[Level (all)]]</f>
        <v/>
      </c>
      <c r="CL827" s="171" t="str">
        <f>IF(Table1[[#This Row],[Multiple audience]]&lt;&gt;1,IF(Table1[[#This Row],[General Audience]]=1,1,""),"")</f>
        <v/>
      </c>
      <c r="CM827" s="171" t="str">
        <f>IF(Table1[[#This Row],[Multiple audience]]&lt;&gt;1,IF(Table1[[#This Row],[Planners / Designers ]]=1,1,""),"")</f>
        <v/>
      </c>
      <c r="CN827" s="171" t="str">
        <f>IF(Table1[[#This Row],[Multiple audience]]&lt;&gt;1,IF(Table1[[#This Row],[Regulatory Assessors]]=1,1,""),"")</f>
        <v/>
      </c>
      <c r="CO827" s="171" t="str">
        <f>IF(Table1[[#This Row],[Multiple audience]]&lt;&gt;1,IF(Table1[[#This Row],[Builders / Management]]=1,1,""),"")</f>
        <v/>
      </c>
      <c r="CP827" s="171" t="str">
        <f>IF(Table1[[#This Row],[Multiple audience]]&lt;&gt;1,IF(Table1[[#This Row],[Energy / Sus Assessors]]=1,1,""),"")</f>
        <v/>
      </c>
      <c r="CQ827" s="171" t="str">
        <f>IF(Table1[[#This Row],[Multiple audience]]&lt;&gt;1,IF(Table1[[#This Row],[Semi-skilled]]=1,1,""),"")</f>
        <v/>
      </c>
      <c r="CR827" s="171" t="str">
        <f>IF(Table1[[#This Row],[Multiple audience]]&lt;&gt;1,IF(Table1[[#This Row],[Trades]]=1,1,""),"")</f>
        <v/>
      </c>
      <c r="CS827" s="171" t="str">
        <f>IF(Table1[[#This Row],[Multiple audience]]&lt;&gt;1,IF(Table1[[#This Row],[Other]]=1,1,""),"")</f>
        <v/>
      </c>
      <c r="CT827" s="171" t="str">
        <f>IF(SUM(Table1[[#This Row],[General Audience]:[Other]])&gt;1,1,"")</f>
        <v/>
      </c>
      <c r="CU827" s="171" t="str">
        <f>IF(Table1[[#This Row],[Various  ]]&lt;&gt;1,IF(Table1[[#This Row],[Calculator / Software]]=1,1,""),"")</f>
        <v/>
      </c>
      <c r="CV827" s="171" t="str">
        <f>IF(Table1[[#This Row],[Various  ]]&lt;&gt;1,IF(Table1[[#This Row],[Information  ]]=1,1,""),"")</f>
        <v/>
      </c>
      <c r="CW827" s="171" t="str">
        <f>IF(Table1[[#This Row],[Various  ]]&lt;&gt;1,IF(Table1[[#This Row],[Interactive Tool]]=1,1,""),"")</f>
        <v/>
      </c>
      <c r="CX827" s="171" t="str">
        <f>IF(Table1[[#This Row],[Various  ]]&lt;&gt;1,IF(Table1[[#This Row],[Technical Specifications]]=1,1,""),"")</f>
        <v/>
      </c>
      <c r="CY827" s="171" t="str">
        <f>IF(Table1[[#This Row],[Various  ]]&lt;&gt;1,IF(Table1[[#This Row],[Training Resources]]=1,1,""),"")</f>
        <v/>
      </c>
      <c r="CZ827" s="171" t="str">
        <f>IF(Table1[[#This Row],[Various  ]]&lt;&gt;1,IF(Table1[[#This Row],[Toolbox]]=1,1,""),"")</f>
        <v/>
      </c>
      <c r="DA827" s="169" t="str">
        <f>IF(Table1[[#This Row],[Various  ]]&lt;&gt;1,IF(Table1[[#This Row],[Video]]=1,1,""),"")</f>
        <v/>
      </c>
      <c r="DB827" s="169" t="str">
        <f>IF(Table1[[#This Row],[Various  ]]&lt;&gt;1,IF(Table1[[#This Row],[Case study]]=1,1,""),"")</f>
        <v/>
      </c>
      <c r="DC827" s="169" t="str">
        <f>IF(Table1[[#This Row],[Various  ]]&lt;&gt;1,IF(Table1[[#This Row],[Other   ]]=1,1,""),"")</f>
        <v/>
      </c>
      <c r="DD827" s="169" t="str">
        <f>IF(Table1[[#This Row],[Various  ]]&lt;&gt;1,IF(Table1[[#This Row],[Standards]]=1,1,""),"")</f>
        <v/>
      </c>
      <c r="DE827" s="169" t="str">
        <f>IF(Table1[[#This Row],[Various]]=1,1,IF(SUM(Table1[[#This Row],[Calculator / Software]:[Standards]])&gt;1,1,""))</f>
        <v/>
      </c>
      <c r="DF827" s="169" t="str">
        <f>IF(Table1[[#This Row],[Multiple NCC links]]&lt;&gt;1,IF(Table1[[#This Row],[Design]]=1,1,""),"")</f>
        <v/>
      </c>
      <c r="DG827" s="169" t="str">
        <f>IF(Table1[[#This Row],[Multiple NCC links]]&lt;&gt;1,IF(Table1[[#This Row],[Assessment / Verification]]=1,1,""),"")</f>
        <v/>
      </c>
      <c r="DH827" s="169" t="str">
        <f>IF(Table1[[#This Row],[Multiple NCC links]]&lt;&gt;1,IF(Table1[[#This Row],[Climate Specific ]]=1,1,""),"")</f>
        <v/>
      </c>
      <c r="DI827" s="169" t="str">
        <f>IF(Table1[[#This Row],[Multiple NCC links]]&lt;&gt;1,IF(Table1[[#This Row],[Alterations / Additions]]=1,1,""),"")</f>
        <v/>
      </c>
      <c r="DJ827" s="169" t="str">
        <f>IF(Table1[[#This Row],[Multiple NCC links]]&lt;&gt;1,IF(Table1[[#This Row],[Glazing]]=1,1,""),"")</f>
        <v/>
      </c>
      <c r="DK827" s="169" t="str">
        <f>IF(Table1[[#This Row],[Multiple NCC links]]&lt;&gt;1,IF(Table1[[#This Row],[Building Fabric / Thermal / Sealing]]=1,1,""),"")</f>
        <v/>
      </c>
      <c r="DL827" s="169" t="str">
        <f>IF(Table1[[#This Row],[Multiple NCC links]]&lt;&gt;1,IF(Table1[[#This Row],[Lighting]]=1,1,""),"")</f>
        <v/>
      </c>
      <c r="DM827" s="169" t="str">
        <f>IF(Table1[[#This Row],[Multiple NCC links]]&lt;&gt;1,IF(Table1[[#This Row],[HVAC]]=1,1,""),"")</f>
        <v/>
      </c>
      <c r="DN827" s="169" t="str">
        <f>IF(Table1[[#This Row],[Multiple NCC links]]&lt;&gt;1,IF(Table1[[#This Row],[Services]]=1,1,""),"")</f>
        <v/>
      </c>
      <c r="DO827" s="169" t="str">
        <f>IF(Table1[[#This Row],[Multiple NCC links]]&lt;&gt;1,IF(Table1[[#This Row],[Maintenance &amp; Monitoring]]=1,1,""),"")</f>
        <v/>
      </c>
      <c r="DP827" s="169" t="str">
        <f>IF(Table1[[#This Row],[Multiple NCC links]]&lt;&gt;1,IF(Table1[[#This Row],[Hand over / Operations]]=1,1,""),"")</f>
        <v/>
      </c>
      <c r="DQ827" s="169" t="str">
        <f>IF(Table1[[#This Row],[Multiple NCC links]]&lt;&gt;1,IF(Table1[[#This Row],[As built assessment]]=1,1,""),"")</f>
        <v/>
      </c>
      <c r="DR827" s="169" t="str">
        <f>IF(Table1[[#This Row],[Multiple NCC links]]&lt;&gt;1,IF(Table1[[#This Row],[Beyond compliance]]=1,1,""),"")</f>
        <v/>
      </c>
      <c r="DS827" s="169" t="str">
        <f>IF(SUM(Table1[[#This Row],[Design]:[Beyond compliance]])&gt;1,1,"")</f>
        <v/>
      </c>
      <c r="DT827" s="169" t="str">
        <f>IF(Table1[[#This Row],[Both Residential &amp; Commercial4]]&lt;&gt;1,IF(Table1[[#This Row],[Residential]]=1,1,""),"")</f>
        <v/>
      </c>
      <c r="DU827" s="169" t="str">
        <f>IF(Table1[[#This Row],[Both Residential &amp; Commercial4]]&lt;&gt;1,IF(Table1[[#This Row],[Commercial]]=1,1,""),"")</f>
        <v/>
      </c>
      <c r="DV827" s="169" t="str">
        <f>Table1[[#This Row],[Residential &amp; Commercial]]</f>
        <v/>
      </c>
      <c r="DW827" s="169"/>
    </row>
    <row r="828" spans="1:127" s="49" customFormat="1" ht="20.25" thickTop="1" thickBot="1" x14ac:dyDescent="0.35">
      <c r="A828" s="97"/>
      <c r="B828" s="97"/>
      <c r="C828" s="88"/>
      <c r="D828" s="88"/>
      <c r="E828" s="176"/>
      <c r="F828" s="176"/>
      <c r="G828" s="176"/>
      <c r="H828" s="176"/>
      <c r="I828" s="90" t="str">
        <f>IF(AND(Table1[[#This Row],[General]]=1,Table1[[#This Row],[Beginner]]=1,Table1[[#This Row],[Intermediate]]=1,Table1[[#This Row],[Advanced]]=1),1,"")</f>
        <v/>
      </c>
      <c r="J828" s="90" t="str">
        <f>CONCATENATE(IF(Table1[[#This Row],[General]]=1,"General, ",""), IF(Table1[[#This Row],[Beginner]]=1,"Beginner, ",""),IF(Table1[[#This Row],[Intermediate]]=1,"Intermediate, ",""), IF(Table1[[#This Row],[Advanced]]=1,"Advanced",""))</f>
        <v/>
      </c>
      <c r="K828" s="91"/>
      <c r="L828" s="179"/>
      <c r="M828" s="91"/>
      <c r="N828" s="91"/>
      <c r="O828" s="159"/>
      <c r="P828" s="91"/>
      <c r="Q828" s="91"/>
      <c r="R828" s="91"/>
      <c r="S82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28" s="102"/>
      <c r="U828" s="102"/>
      <c r="V828" s="240"/>
      <c r="W828" s="240"/>
      <c r="X828" s="102"/>
      <c r="Y828" s="102"/>
      <c r="Z828" s="102"/>
      <c r="AA828" s="102"/>
      <c r="AB828" s="102"/>
      <c r="AC828" s="102"/>
      <c r="AD828" s="102"/>
      <c r="AE828" s="102"/>
      <c r="AF828" s="102"/>
      <c r="AG82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28" s="103"/>
      <c r="AI828" s="103"/>
      <c r="AJ828" s="103"/>
      <c r="AK828" s="74" t="str">
        <f>CONCATENATE(IF(Table1[[#This Row],[Digital]]=1,"Digital, ",""),IF(Table1[[#This Row],[Face to Face]]=1,"Face to face, ",""),IF(Table1[[#This Row],[Blended]]=1,"Blended",""))</f>
        <v/>
      </c>
      <c r="AL828" s="99"/>
      <c r="AM828" s="104"/>
      <c r="AN828" s="130"/>
      <c r="AO828" s="94"/>
      <c r="AP828" s="182"/>
      <c r="AQ828" s="94"/>
      <c r="AR828" s="94"/>
      <c r="AS828" s="94"/>
      <c r="AT828" s="94"/>
      <c r="AU828" s="94"/>
      <c r="AV828" s="182"/>
      <c r="AW828" s="182"/>
      <c r="AX828" s="182"/>
      <c r="AY828" s="94"/>
      <c r="AZ82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2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28" s="95"/>
      <c r="BC828" s="95"/>
      <c r="BD828" s="90" t="str">
        <f>IF(AND(Table1[[#This Row],[Residential]]=1,Table1[[#This Row],[Commercial]]=1),1,"")</f>
        <v/>
      </c>
      <c r="BE828" s="90" t="str">
        <f>CONCATENATE(IF(Table1[[#This Row],[Residential]]=1,"Residential, ",""),IF(Table1[[#This Row],[Commercial]]=1,"Commercial",""))</f>
        <v/>
      </c>
      <c r="BF828" s="94"/>
      <c r="BG828" s="94"/>
      <c r="BH828" s="94"/>
      <c r="BI828" s="94"/>
      <c r="BJ828" s="94"/>
      <c r="BK828" s="94"/>
      <c r="BL828" s="94"/>
      <c r="BM828" s="182"/>
      <c r="BN828" s="94"/>
      <c r="BO82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28" s="178"/>
      <c r="BQ828" s="120"/>
      <c r="BR828" s="132"/>
      <c r="BS828" s="120"/>
      <c r="BT828" s="175"/>
      <c r="BU828" s="175"/>
      <c r="BV828" s="175"/>
      <c r="BW828" s="121"/>
      <c r="BX828" s="121"/>
      <c r="BY828" s="121"/>
      <c r="BZ828" s="227"/>
      <c r="CA82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28" s="48">
        <f>COUNTIF(Table1[[#This Row],[Validity]:[Alignment with NCC (Yes=1,No=0)]],"N/A")</f>
        <v>0</v>
      </c>
      <c r="CC828" s="48">
        <f>IF(ISERROR(Table1[[#This Row],[Total Quality Score (out of 10)]]/(4-Table1[[#This Row],[N/A Count]])),0,Table1[[#This Row],[Total Quality Score (out of 10)]]/(4-Table1[[#This Row],[N/A Count]]))</f>
        <v>0</v>
      </c>
      <c r="CD828" s="106"/>
      <c r="CE828" s="106"/>
      <c r="CF828" s="172" t="str">
        <f>IF(SUM(Table1[[#This Row],[Multiple]:[Level (all)62]])&lt;1,IF(Table1[[#This Row],[General]]=1,1,""),"")</f>
        <v/>
      </c>
      <c r="CG828" s="172" t="str">
        <f>IF(SUM(Table1[[#This Row],[Multiple]:[Level (all)62]])&lt;1,IF(Table1[[#This Row],[Beginner]]=1,1,""),"")</f>
        <v/>
      </c>
      <c r="CH828" s="171" t="str">
        <f>IF(SUM(Table1[[#This Row],[Multiple]:[Level (all)62]])&lt;1,IF(Table1[[#This Row],[Intermediate]]=1,1,""),"")</f>
        <v/>
      </c>
      <c r="CI828" s="171" t="str">
        <f>IF(SUM(Table1[[#This Row],[Multiple]:[Level (all)62]])&lt;1,IF(Table1[[#This Row],[Advanced]]=1,1,""),"")</f>
        <v/>
      </c>
      <c r="CJ828" s="171" t="str">
        <f>IF(AND(SUM(Table1[[#This Row],[General]:[Advanced]])&lt;4,SUM(Table1[[#This Row],[General]:[Advanced]])&gt;1),1,"")</f>
        <v/>
      </c>
      <c r="CK828" s="171" t="str">
        <f>Table1[[#This Row],[Level (all)]]</f>
        <v/>
      </c>
      <c r="CL828" s="171" t="str">
        <f>IF(Table1[[#This Row],[Multiple audience]]&lt;&gt;1,IF(Table1[[#This Row],[General Audience]]=1,1,""),"")</f>
        <v/>
      </c>
      <c r="CM828" s="171" t="str">
        <f>IF(Table1[[#This Row],[Multiple audience]]&lt;&gt;1,IF(Table1[[#This Row],[Planners / Designers ]]=1,1,""),"")</f>
        <v/>
      </c>
      <c r="CN828" s="171" t="str">
        <f>IF(Table1[[#This Row],[Multiple audience]]&lt;&gt;1,IF(Table1[[#This Row],[Regulatory Assessors]]=1,1,""),"")</f>
        <v/>
      </c>
      <c r="CO828" s="171" t="str">
        <f>IF(Table1[[#This Row],[Multiple audience]]&lt;&gt;1,IF(Table1[[#This Row],[Builders / Management]]=1,1,""),"")</f>
        <v/>
      </c>
      <c r="CP828" s="171" t="str">
        <f>IF(Table1[[#This Row],[Multiple audience]]&lt;&gt;1,IF(Table1[[#This Row],[Energy / Sus Assessors]]=1,1,""),"")</f>
        <v/>
      </c>
      <c r="CQ828" s="171" t="str">
        <f>IF(Table1[[#This Row],[Multiple audience]]&lt;&gt;1,IF(Table1[[#This Row],[Semi-skilled]]=1,1,""),"")</f>
        <v/>
      </c>
      <c r="CR828" s="171" t="str">
        <f>IF(Table1[[#This Row],[Multiple audience]]&lt;&gt;1,IF(Table1[[#This Row],[Trades]]=1,1,""),"")</f>
        <v/>
      </c>
      <c r="CS828" s="171" t="str">
        <f>IF(Table1[[#This Row],[Multiple audience]]&lt;&gt;1,IF(Table1[[#This Row],[Other]]=1,1,""),"")</f>
        <v/>
      </c>
      <c r="CT828" s="171" t="str">
        <f>IF(SUM(Table1[[#This Row],[General Audience]:[Other]])&gt;1,1,"")</f>
        <v/>
      </c>
      <c r="CU828" s="171" t="str">
        <f>IF(Table1[[#This Row],[Various  ]]&lt;&gt;1,IF(Table1[[#This Row],[Calculator / Software]]=1,1,""),"")</f>
        <v/>
      </c>
      <c r="CV828" s="171" t="str">
        <f>IF(Table1[[#This Row],[Various  ]]&lt;&gt;1,IF(Table1[[#This Row],[Information  ]]=1,1,""),"")</f>
        <v/>
      </c>
      <c r="CW828" s="171" t="str">
        <f>IF(Table1[[#This Row],[Various  ]]&lt;&gt;1,IF(Table1[[#This Row],[Interactive Tool]]=1,1,""),"")</f>
        <v/>
      </c>
      <c r="CX828" s="171" t="str">
        <f>IF(Table1[[#This Row],[Various  ]]&lt;&gt;1,IF(Table1[[#This Row],[Technical Specifications]]=1,1,""),"")</f>
        <v/>
      </c>
      <c r="CY828" s="171" t="str">
        <f>IF(Table1[[#This Row],[Various  ]]&lt;&gt;1,IF(Table1[[#This Row],[Training Resources]]=1,1,""),"")</f>
        <v/>
      </c>
      <c r="CZ828" s="171" t="str">
        <f>IF(Table1[[#This Row],[Various  ]]&lt;&gt;1,IF(Table1[[#This Row],[Toolbox]]=1,1,""),"")</f>
        <v/>
      </c>
      <c r="DA828" s="169" t="str">
        <f>IF(Table1[[#This Row],[Various  ]]&lt;&gt;1,IF(Table1[[#This Row],[Video]]=1,1,""),"")</f>
        <v/>
      </c>
      <c r="DB828" s="169" t="str">
        <f>IF(Table1[[#This Row],[Various  ]]&lt;&gt;1,IF(Table1[[#This Row],[Case study]]=1,1,""),"")</f>
        <v/>
      </c>
      <c r="DC828" s="169" t="str">
        <f>IF(Table1[[#This Row],[Various  ]]&lt;&gt;1,IF(Table1[[#This Row],[Other   ]]=1,1,""),"")</f>
        <v/>
      </c>
      <c r="DD828" s="169" t="str">
        <f>IF(Table1[[#This Row],[Various  ]]&lt;&gt;1,IF(Table1[[#This Row],[Standards]]=1,1,""),"")</f>
        <v/>
      </c>
      <c r="DE828" s="169" t="str">
        <f>IF(Table1[[#This Row],[Various]]=1,1,IF(SUM(Table1[[#This Row],[Calculator / Software]:[Standards]])&gt;1,1,""))</f>
        <v/>
      </c>
      <c r="DF828" s="169" t="str">
        <f>IF(Table1[[#This Row],[Multiple NCC links]]&lt;&gt;1,IF(Table1[[#This Row],[Design]]=1,1,""),"")</f>
        <v/>
      </c>
      <c r="DG828" s="169" t="str">
        <f>IF(Table1[[#This Row],[Multiple NCC links]]&lt;&gt;1,IF(Table1[[#This Row],[Assessment / Verification]]=1,1,""),"")</f>
        <v/>
      </c>
      <c r="DH828" s="169" t="str">
        <f>IF(Table1[[#This Row],[Multiple NCC links]]&lt;&gt;1,IF(Table1[[#This Row],[Climate Specific ]]=1,1,""),"")</f>
        <v/>
      </c>
      <c r="DI828" s="169" t="str">
        <f>IF(Table1[[#This Row],[Multiple NCC links]]&lt;&gt;1,IF(Table1[[#This Row],[Alterations / Additions]]=1,1,""),"")</f>
        <v/>
      </c>
      <c r="DJ828" s="169" t="str">
        <f>IF(Table1[[#This Row],[Multiple NCC links]]&lt;&gt;1,IF(Table1[[#This Row],[Glazing]]=1,1,""),"")</f>
        <v/>
      </c>
      <c r="DK828" s="169" t="str">
        <f>IF(Table1[[#This Row],[Multiple NCC links]]&lt;&gt;1,IF(Table1[[#This Row],[Building Fabric / Thermal / Sealing]]=1,1,""),"")</f>
        <v/>
      </c>
      <c r="DL828" s="169" t="str">
        <f>IF(Table1[[#This Row],[Multiple NCC links]]&lt;&gt;1,IF(Table1[[#This Row],[Lighting]]=1,1,""),"")</f>
        <v/>
      </c>
      <c r="DM828" s="169" t="str">
        <f>IF(Table1[[#This Row],[Multiple NCC links]]&lt;&gt;1,IF(Table1[[#This Row],[HVAC]]=1,1,""),"")</f>
        <v/>
      </c>
      <c r="DN828" s="169" t="str">
        <f>IF(Table1[[#This Row],[Multiple NCC links]]&lt;&gt;1,IF(Table1[[#This Row],[Services]]=1,1,""),"")</f>
        <v/>
      </c>
      <c r="DO828" s="169" t="str">
        <f>IF(Table1[[#This Row],[Multiple NCC links]]&lt;&gt;1,IF(Table1[[#This Row],[Maintenance &amp; Monitoring]]=1,1,""),"")</f>
        <v/>
      </c>
      <c r="DP828" s="169" t="str">
        <f>IF(Table1[[#This Row],[Multiple NCC links]]&lt;&gt;1,IF(Table1[[#This Row],[Hand over / Operations]]=1,1,""),"")</f>
        <v/>
      </c>
      <c r="DQ828" s="169" t="str">
        <f>IF(Table1[[#This Row],[Multiple NCC links]]&lt;&gt;1,IF(Table1[[#This Row],[As built assessment]]=1,1,""),"")</f>
        <v/>
      </c>
      <c r="DR828" s="169" t="str">
        <f>IF(Table1[[#This Row],[Multiple NCC links]]&lt;&gt;1,IF(Table1[[#This Row],[Beyond compliance]]=1,1,""),"")</f>
        <v/>
      </c>
      <c r="DS828" s="169" t="str">
        <f>IF(SUM(Table1[[#This Row],[Design]:[Beyond compliance]])&gt;1,1,"")</f>
        <v/>
      </c>
      <c r="DT828" s="169" t="str">
        <f>IF(Table1[[#This Row],[Both Residential &amp; Commercial4]]&lt;&gt;1,IF(Table1[[#This Row],[Residential]]=1,1,""),"")</f>
        <v/>
      </c>
      <c r="DU828" s="169" t="str">
        <f>IF(Table1[[#This Row],[Both Residential &amp; Commercial4]]&lt;&gt;1,IF(Table1[[#This Row],[Commercial]]=1,1,""),"")</f>
        <v/>
      </c>
      <c r="DV828" s="169" t="str">
        <f>Table1[[#This Row],[Residential &amp; Commercial]]</f>
        <v/>
      </c>
      <c r="DW828" s="169"/>
    </row>
    <row r="829" spans="1:127" s="49" customFormat="1" ht="20.25" thickTop="1" thickBot="1" x14ac:dyDescent="0.35">
      <c r="A829" s="97"/>
      <c r="B829" s="97"/>
      <c r="C829" s="88"/>
      <c r="D829" s="88"/>
      <c r="E829" s="176"/>
      <c r="F829" s="176"/>
      <c r="G829" s="176"/>
      <c r="H829" s="176"/>
      <c r="I829" s="90" t="str">
        <f>IF(AND(Table1[[#This Row],[General]]=1,Table1[[#This Row],[Beginner]]=1,Table1[[#This Row],[Intermediate]]=1,Table1[[#This Row],[Advanced]]=1),1,"")</f>
        <v/>
      </c>
      <c r="J829" s="90" t="str">
        <f>CONCATENATE(IF(Table1[[#This Row],[General]]=1,"General, ",""), IF(Table1[[#This Row],[Beginner]]=1,"Beginner, ",""),IF(Table1[[#This Row],[Intermediate]]=1,"Intermediate, ",""), IF(Table1[[#This Row],[Advanced]]=1,"Advanced",""))</f>
        <v/>
      </c>
      <c r="K829" s="91"/>
      <c r="L829" s="179"/>
      <c r="M829" s="91"/>
      <c r="N829" s="91"/>
      <c r="O829" s="159"/>
      <c r="P829" s="91"/>
      <c r="Q829" s="91"/>
      <c r="R829" s="91"/>
      <c r="S82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29" s="102"/>
      <c r="U829" s="102"/>
      <c r="V829" s="240"/>
      <c r="W829" s="240"/>
      <c r="X829" s="102"/>
      <c r="Y829" s="102"/>
      <c r="Z829" s="102"/>
      <c r="AA829" s="102"/>
      <c r="AB829" s="102"/>
      <c r="AC829" s="102"/>
      <c r="AD829" s="102"/>
      <c r="AE829" s="102"/>
      <c r="AF829" s="102"/>
      <c r="AG82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29" s="103"/>
      <c r="AI829" s="103"/>
      <c r="AJ829" s="103"/>
      <c r="AK829" s="74" t="str">
        <f>CONCATENATE(IF(Table1[[#This Row],[Digital]]=1,"Digital, ",""),IF(Table1[[#This Row],[Face to Face]]=1,"Face to face, ",""),IF(Table1[[#This Row],[Blended]]=1,"Blended",""))</f>
        <v/>
      </c>
      <c r="AL829" s="99"/>
      <c r="AM829" s="104"/>
      <c r="AN829" s="130"/>
      <c r="AO829" s="94"/>
      <c r="AP829" s="182"/>
      <c r="AQ829" s="94"/>
      <c r="AR829" s="94"/>
      <c r="AS829" s="94"/>
      <c r="AT829" s="94"/>
      <c r="AU829" s="94"/>
      <c r="AV829" s="182"/>
      <c r="AW829" s="182"/>
      <c r="AX829" s="182"/>
      <c r="AY829" s="94"/>
      <c r="AZ82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2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29" s="95"/>
      <c r="BC829" s="95"/>
      <c r="BD829" s="90" t="str">
        <f>IF(AND(Table1[[#This Row],[Residential]]=1,Table1[[#This Row],[Commercial]]=1),1,"")</f>
        <v/>
      </c>
      <c r="BE829" s="90" t="str">
        <f>CONCATENATE(IF(Table1[[#This Row],[Residential]]=1,"Residential, ",""),IF(Table1[[#This Row],[Commercial]]=1,"Commercial",""))</f>
        <v/>
      </c>
      <c r="BF829" s="94"/>
      <c r="BG829" s="94"/>
      <c r="BH829" s="94"/>
      <c r="BI829" s="94"/>
      <c r="BJ829" s="94"/>
      <c r="BK829" s="94"/>
      <c r="BL829" s="94"/>
      <c r="BM829" s="182"/>
      <c r="BN829" s="94"/>
      <c r="BO82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29" s="178"/>
      <c r="BQ829" s="120"/>
      <c r="BR829" s="132"/>
      <c r="BS829" s="120"/>
      <c r="BT829" s="175"/>
      <c r="BU829" s="175"/>
      <c r="BV829" s="175"/>
      <c r="BW829" s="121"/>
      <c r="BX829" s="121"/>
      <c r="BY829" s="121"/>
      <c r="BZ829" s="227"/>
      <c r="CA82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29" s="48">
        <f>COUNTIF(Table1[[#This Row],[Validity]:[Alignment with NCC (Yes=1,No=0)]],"N/A")</f>
        <v>0</v>
      </c>
      <c r="CC829" s="48">
        <f>IF(ISERROR(Table1[[#This Row],[Total Quality Score (out of 10)]]/(4-Table1[[#This Row],[N/A Count]])),0,Table1[[#This Row],[Total Quality Score (out of 10)]]/(4-Table1[[#This Row],[N/A Count]]))</f>
        <v>0</v>
      </c>
      <c r="CD829" s="106"/>
      <c r="CE829" s="106"/>
      <c r="CF829" s="172" t="str">
        <f>IF(SUM(Table1[[#This Row],[Multiple]:[Level (all)62]])&lt;1,IF(Table1[[#This Row],[General]]=1,1,""),"")</f>
        <v/>
      </c>
      <c r="CG829" s="172" t="str">
        <f>IF(SUM(Table1[[#This Row],[Multiple]:[Level (all)62]])&lt;1,IF(Table1[[#This Row],[Beginner]]=1,1,""),"")</f>
        <v/>
      </c>
      <c r="CH829" s="171" t="str">
        <f>IF(SUM(Table1[[#This Row],[Multiple]:[Level (all)62]])&lt;1,IF(Table1[[#This Row],[Intermediate]]=1,1,""),"")</f>
        <v/>
      </c>
      <c r="CI829" s="171" t="str">
        <f>IF(SUM(Table1[[#This Row],[Multiple]:[Level (all)62]])&lt;1,IF(Table1[[#This Row],[Advanced]]=1,1,""),"")</f>
        <v/>
      </c>
      <c r="CJ829" s="171" t="str">
        <f>IF(AND(SUM(Table1[[#This Row],[General]:[Advanced]])&lt;4,SUM(Table1[[#This Row],[General]:[Advanced]])&gt;1),1,"")</f>
        <v/>
      </c>
      <c r="CK829" s="171" t="str">
        <f>Table1[[#This Row],[Level (all)]]</f>
        <v/>
      </c>
      <c r="CL829" s="171" t="str">
        <f>IF(Table1[[#This Row],[Multiple audience]]&lt;&gt;1,IF(Table1[[#This Row],[General Audience]]=1,1,""),"")</f>
        <v/>
      </c>
      <c r="CM829" s="171" t="str">
        <f>IF(Table1[[#This Row],[Multiple audience]]&lt;&gt;1,IF(Table1[[#This Row],[Planners / Designers ]]=1,1,""),"")</f>
        <v/>
      </c>
      <c r="CN829" s="171" t="str">
        <f>IF(Table1[[#This Row],[Multiple audience]]&lt;&gt;1,IF(Table1[[#This Row],[Regulatory Assessors]]=1,1,""),"")</f>
        <v/>
      </c>
      <c r="CO829" s="171" t="str">
        <f>IF(Table1[[#This Row],[Multiple audience]]&lt;&gt;1,IF(Table1[[#This Row],[Builders / Management]]=1,1,""),"")</f>
        <v/>
      </c>
      <c r="CP829" s="171" t="str">
        <f>IF(Table1[[#This Row],[Multiple audience]]&lt;&gt;1,IF(Table1[[#This Row],[Energy / Sus Assessors]]=1,1,""),"")</f>
        <v/>
      </c>
      <c r="CQ829" s="171" t="str">
        <f>IF(Table1[[#This Row],[Multiple audience]]&lt;&gt;1,IF(Table1[[#This Row],[Semi-skilled]]=1,1,""),"")</f>
        <v/>
      </c>
      <c r="CR829" s="171" t="str">
        <f>IF(Table1[[#This Row],[Multiple audience]]&lt;&gt;1,IF(Table1[[#This Row],[Trades]]=1,1,""),"")</f>
        <v/>
      </c>
      <c r="CS829" s="171" t="str">
        <f>IF(Table1[[#This Row],[Multiple audience]]&lt;&gt;1,IF(Table1[[#This Row],[Other]]=1,1,""),"")</f>
        <v/>
      </c>
      <c r="CT829" s="171" t="str">
        <f>IF(SUM(Table1[[#This Row],[General Audience]:[Other]])&gt;1,1,"")</f>
        <v/>
      </c>
      <c r="CU829" s="171" t="str">
        <f>IF(Table1[[#This Row],[Various  ]]&lt;&gt;1,IF(Table1[[#This Row],[Calculator / Software]]=1,1,""),"")</f>
        <v/>
      </c>
      <c r="CV829" s="171" t="str">
        <f>IF(Table1[[#This Row],[Various  ]]&lt;&gt;1,IF(Table1[[#This Row],[Information  ]]=1,1,""),"")</f>
        <v/>
      </c>
      <c r="CW829" s="171" t="str">
        <f>IF(Table1[[#This Row],[Various  ]]&lt;&gt;1,IF(Table1[[#This Row],[Interactive Tool]]=1,1,""),"")</f>
        <v/>
      </c>
      <c r="CX829" s="171" t="str">
        <f>IF(Table1[[#This Row],[Various  ]]&lt;&gt;1,IF(Table1[[#This Row],[Technical Specifications]]=1,1,""),"")</f>
        <v/>
      </c>
      <c r="CY829" s="171" t="str">
        <f>IF(Table1[[#This Row],[Various  ]]&lt;&gt;1,IF(Table1[[#This Row],[Training Resources]]=1,1,""),"")</f>
        <v/>
      </c>
      <c r="CZ829" s="171" t="str">
        <f>IF(Table1[[#This Row],[Various  ]]&lt;&gt;1,IF(Table1[[#This Row],[Toolbox]]=1,1,""),"")</f>
        <v/>
      </c>
      <c r="DA829" s="169" t="str">
        <f>IF(Table1[[#This Row],[Various  ]]&lt;&gt;1,IF(Table1[[#This Row],[Video]]=1,1,""),"")</f>
        <v/>
      </c>
      <c r="DB829" s="169" t="str">
        <f>IF(Table1[[#This Row],[Various  ]]&lt;&gt;1,IF(Table1[[#This Row],[Case study]]=1,1,""),"")</f>
        <v/>
      </c>
      <c r="DC829" s="169" t="str">
        <f>IF(Table1[[#This Row],[Various  ]]&lt;&gt;1,IF(Table1[[#This Row],[Other   ]]=1,1,""),"")</f>
        <v/>
      </c>
      <c r="DD829" s="169" t="str">
        <f>IF(Table1[[#This Row],[Various  ]]&lt;&gt;1,IF(Table1[[#This Row],[Standards]]=1,1,""),"")</f>
        <v/>
      </c>
      <c r="DE829" s="169" t="str">
        <f>IF(Table1[[#This Row],[Various]]=1,1,IF(SUM(Table1[[#This Row],[Calculator / Software]:[Standards]])&gt;1,1,""))</f>
        <v/>
      </c>
      <c r="DF829" s="169" t="str">
        <f>IF(Table1[[#This Row],[Multiple NCC links]]&lt;&gt;1,IF(Table1[[#This Row],[Design]]=1,1,""),"")</f>
        <v/>
      </c>
      <c r="DG829" s="169" t="str">
        <f>IF(Table1[[#This Row],[Multiple NCC links]]&lt;&gt;1,IF(Table1[[#This Row],[Assessment / Verification]]=1,1,""),"")</f>
        <v/>
      </c>
      <c r="DH829" s="169" t="str">
        <f>IF(Table1[[#This Row],[Multiple NCC links]]&lt;&gt;1,IF(Table1[[#This Row],[Climate Specific ]]=1,1,""),"")</f>
        <v/>
      </c>
      <c r="DI829" s="169" t="str">
        <f>IF(Table1[[#This Row],[Multiple NCC links]]&lt;&gt;1,IF(Table1[[#This Row],[Alterations / Additions]]=1,1,""),"")</f>
        <v/>
      </c>
      <c r="DJ829" s="169" t="str">
        <f>IF(Table1[[#This Row],[Multiple NCC links]]&lt;&gt;1,IF(Table1[[#This Row],[Glazing]]=1,1,""),"")</f>
        <v/>
      </c>
      <c r="DK829" s="169" t="str">
        <f>IF(Table1[[#This Row],[Multiple NCC links]]&lt;&gt;1,IF(Table1[[#This Row],[Building Fabric / Thermal / Sealing]]=1,1,""),"")</f>
        <v/>
      </c>
      <c r="DL829" s="169" t="str">
        <f>IF(Table1[[#This Row],[Multiple NCC links]]&lt;&gt;1,IF(Table1[[#This Row],[Lighting]]=1,1,""),"")</f>
        <v/>
      </c>
      <c r="DM829" s="169" t="str">
        <f>IF(Table1[[#This Row],[Multiple NCC links]]&lt;&gt;1,IF(Table1[[#This Row],[HVAC]]=1,1,""),"")</f>
        <v/>
      </c>
      <c r="DN829" s="169" t="str">
        <f>IF(Table1[[#This Row],[Multiple NCC links]]&lt;&gt;1,IF(Table1[[#This Row],[Services]]=1,1,""),"")</f>
        <v/>
      </c>
      <c r="DO829" s="169" t="str">
        <f>IF(Table1[[#This Row],[Multiple NCC links]]&lt;&gt;1,IF(Table1[[#This Row],[Maintenance &amp; Monitoring]]=1,1,""),"")</f>
        <v/>
      </c>
      <c r="DP829" s="169" t="str">
        <f>IF(Table1[[#This Row],[Multiple NCC links]]&lt;&gt;1,IF(Table1[[#This Row],[Hand over / Operations]]=1,1,""),"")</f>
        <v/>
      </c>
      <c r="DQ829" s="169" t="str">
        <f>IF(Table1[[#This Row],[Multiple NCC links]]&lt;&gt;1,IF(Table1[[#This Row],[As built assessment]]=1,1,""),"")</f>
        <v/>
      </c>
      <c r="DR829" s="169" t="str">
        <f>IF(Table1[[#This Row],[Multiple NCC links]]&lt;&gt;1,IF(Table1[[#This Row],[Beyond compliance]]=1,1,""),"")</f>
        <v/>
      </c>
      <c r="DS829" s="169" t="str">
        <f>IF(SUM(Table1[[#This Row],[Design]:[Beyond compliance]])&gt;1,1,"")</f>
        <v/>
      </c>
      <c r="DT829" s="169" t="str">
        <f>IF(Table1[[#This Row],[Both Residential &amp; Commercial4]]&lt;&gt;1,IF(Table1[[#This Row],[Residential]]=1,1,""),"")</f>
        <v/>
      </c>
      <c r="DU829" s="169" t="str">
        <f>IF(Table1[[#This Row],[Both Residential &amp; Commercial4]]&lt;&gt;1,IF(Table1[[#This Row],[Commercial]]=1,1,""),"")</f>
        <v/>
      </c>
      <c r="DV829" s="169" t="str">
        <f>Table1[[#This Row],[Residential &amp; Commercial]]</f>
        <v/>
      </c>
      <c r="DW829" s="169"/>
    </row>
    <row r="830" spans="1:127" s="49" customFormat="1" ht="20.25" thickTop="1" thickBot="1" x14ac:dyDescent="0.35">
      <c r="A830" s="97"/>
      <c r="B830" s="97"/>
      <c r="C830" s="88"/>
      <c r="D830" s="88"/>
      <c r="E830" s="176"/>
      <c r="F830" s="176"/>
      <c r="G830" s="176"/>
      <c r="H830" s="176"/>
      <c r="I830" s="90" t="str">
        <f>IF(AND(Table1[[#This Row],[General]]=1,Table1[[#This Row],[Beginner]]=1,Table1[[#This Row],[Intermediate]]=1,Table1[[#This Row],[Advanced]]=1),1,"")</f>
        <v/>
      </c>
      <c r="J830" s="90" t="str">
        <f>CONCATENATE(IF(Table1[[#This Row],[General]]=1,"General, ",""), IF(Table1[[#This Row],[Beginner]]=1,"Beginner, ",""),IF(Table1[[#This Row],[Intermediate]]=1,"Intermediate, ",""), IF(Table1[[#This Row],[Advanced]]=1,"Advanced",""))</f>
        <v/>
      </c>
      <c r="K830" s="91"/>
      <c r="L830" s="179"/>
      <c r="M830" s="91"/>
      <c r="N830" s="91"/>
      <c r="O830" s="159"/>
      <c r="P830" s="91"/>
      <c r="Q830" s="91"/>
      <c r="R830" s="91"/>
      <c r="S83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30" s="102"/>
      <c r="U830" s="102"/>
      <c r="V830" s="240"/>
      <c r="W830" s="240"/>
      <c r="X830" s="102"/>
      <c r="Y830" s="102"/>
      <c r="Z830" s="102"/>
      <c r="AA830" s="102"/>
      <c r="AB830" s="102"/>
      <c r="AC830" s="102"/>
      <c r="AD830" s="102"/>
      <c r="AE830" s="102"/>
      <c r="AF830" s="102"/>
      <c r="AG83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30" s="103"/>
      <c r="AI830" s="103"/>
      <c r="AJ830" s="103"/>
      <c r="AK830" s="74" t="str">
        <f>CONCATENATE(IF(Table1[[#This Row],[Digital]]=1,"Digital, ",""),IF(Table1[[#This Row],[Face to Face]]=1,"Face to face, ",""),IF(Table1[[#This Row],[Blended]]=1,"Blended",""))</f>
        <v/>
      </c>
      <c r="AL830" s="99"/>
      <c r="AM830" s="104"/>
      <c r="AN830" s="130"/>
      <c r="AO830" s="94"/>
      <c r="AP830" s="182"/>
      <c r="AQ830" s="94"/>
      <c r="AR830" s="94"/>
      <c r="AS830" s="94"/>
      <c r="AT830" s="94"/>
      <c r="AU830" s="94"/>
      <c r="AV830" s="182"/>
      <c r="AW830" s="182"/>
      <c r="AX830" s="182"/>
      <c r="AY830" s="94"/>
      <c r="AZ83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3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30" s="95"/>
      <c r="BC830" s="95"/>
      <c r="BD830" s="90" t="str">
        <f>IF(AND(Table1[[#This Row],[Residential]]=1,Table1[[#This Row],[Commercial]]=1),1,"")</f>
        <v/>
      </c>
      <c r="BE830" s="90" t="str">
        <f>CONCATENATE(IF(Table1[[#This Row],[Residential]]=1,"Residential, ",""),IF(Table1[[#This Row],[Commercial]]=1,"Commercial",""))</f>
        <v/>
      </c>
      <c r="BF830" s="94"/>
      <c r="BG830" s="94"/>
      <c r="BH830" s="94"/>
      <c r="BI830" s="94"/>
      <c r="BJ830" s="94"/>
      <c r="BK830" s="94"/>
      <c r="BL830" s="94"/>
      <c r="BM830" s="182"/>
      <c r="BN830" s="94"/>
      <c r="BO83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30" s="178"/>
      <c r="BQ830" s="120"/>
      <c r="BR830" s="132"/>
      <c r="BS830" s="120"/>
      <c r="BT830" s="175"/>
      <c r="BU830" s="175"/>
      <c r="BV830" s="175"/>
      <c r="BW830" s="121"/>
      <c r="BX830" s="121"/>
      <c r="BY830" s="121"/>
      <c r="BZ830" s="227"/>
      <c r="CA83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30" s="48">
        <f>COUNTIF(Table1[[#This Row],[Validity]:[Alignment with NCC (Yes=1,No=0)]],"N/A")</f>
        <v>0</v>
      </c>
      <c r="CC830" s="48">
        <f>IF(ISERROR(Table1[[#This Row],[Total Quality Score (out of 10)]]/(4-Table1[[#This Row],[N/A Count]])),0,Table1[[#This Row],[Total Quality Score (out of 10)]]/(4-Table1[[#This Row],[N/A Count]]))</f>
        <v>0</v>
      </c>
      <c r="CD830" s="106"/>
      <c r="CE830" s="106"/>
      <c r="CF830" s="172" t="str">
        <f>IF(SUM(Table1[[#This Row],[Multiple]:[Level (all)62]])&lt;1,IF(Table1[[#This Row],[General]]=1,1,""),"")</f>
        <v/>
      </c>
      <c r="CG830" s="172" t="str">
        <f>IF(SUM(Table1[[#This Row],[Multiple]:[Level (all)62]])&lt;1,IF(Table1[[#This Row],[Beginner]]=1,1,""),"")</f>
        <v/>
      </c>
      <c r="CH830" s="171" t="str">
        <f>IF(SUM(Table1[[#This Row],[Multiple]:[Level (all)62]])&lt;1,IF(Table1[[#This Row],[Intermediate]]=1,1,""),"")</f>
        <v/>
      </c>
      <c r="CI830" s="171" t="str">
        <f>IF(SUM(Table1[[#This Row],[Multiple]:[Level (all)62]])&lt;1,IF(Table1[[#This Row],[Advanced]]=1,1,""),"")</f>
        <v/>
      </c>
      <c r="CJ830" s="171" t="str">
        <f>IF(AND(SUM(Table1[[#This Row],[General]:[Advanced]])&lt;4,SUM(Table1[[#This Row],[General]:[Advanced]])&gt;1),1,"")</f>
        <v/>
      </c>
      <c r="CK830" s="171" t="str">
        <f>Table1[[#This Row],[Level (all)]]</f>
        <v/>
      </c>
      <c r="CL830" s="171" t="str">
        <f>IF(Table1[[#This Row],[Multiple audience]]&lt;&gt;1,IF(Table1[[#This Row],[General Audience]]=1,1,""),"")</f>
        <v/>
      </c>
      <c r="CM830" s="171" t="str">
        <f>IF(Table1[[#This Row],[Multiple audience]]&lt;&gt;1,IF(Table1[[#This Row],[Planners / Designers ]]=1,1,""),"")</f>
        <v/>
      </c>
      <c r="CN830" s="171" t="str">
        <f>IF(Table1[[#This Row],[Multiple audience]]&lt;&gt;1,IF(Table1[[#This Row],[Regulatory Assessors]]=1,1,""),"")</f>
        <v/>
      </c>
      <c r="CO830" s="171" t="str">
        <f>IF(Table1[[#This Row],[Multiple audience]]&lt;&gt;1,IF(Table1[[#This Row],[Builders / Management]]=1,1,""),"")</f>
        <v/>
      </c>
      <c r="CP830" s="171" t="str">
        <f>IF(Table1[[#This Row],[Multiple audience]]&lt;&gt;1,IF(Table1[[#This Row],[Energy / Sus Assessors]]=1,1,""),"")</f>
        <v/>
      </c>
      <c r="CQ830" s="171" t="str">
        <f>IF(Table1[[#This Row],[Multiple audience]]&lt;&gt;1,IF(Table1[[#This Row],[Semi-skilled]]=1,1,""),"")</f>
        <v/>
      </c>
      <c r="CR830" s="171" t="str">
        <f>IF(Table1[[#This Row],[Multiple audience]]&lt;&gt;1,IF(Table1[[#This Row],[Trades]]=1,1,""),"")</f>
        <v/>
      </c>
      <c r="CS830" s="171" t="str">
        <f>IF(Table1[[#This Row],[Multiple audience]]&lt;&gt;1,IF(Table1[[#This Row],[Other]]=1,1,""),"")</f>
        <v/>
      </c>
      <c r="CT830" s="171" t="str">
        <f>IF(SUM(Table1[[#This Row],[General Audience]:[Other]])&gt;1,1,"")</f>
        <v/>
      </c>
      <c r="CU830" s="171" t="str">
        <f>IF(Table1[[#This Row],[Various  ]]&lt;&gt;1,IF(Table1[[#This Row],[Calculator / Software]]=1,1,""),"")</f>
        <v/>
      </c>
      <c r="CV830" s="171" t="str">
        <f>IF(Table1[[#This Row],[Various  ]]&lt;&gt;1,IF(Table1[[#This Row],[Information  ]]=1,1,""),"")</f>
        <v/>
      </c>
      <c r="CW830" s="171" t="str">
        <f>IF(Table1[[#This Row],[Various  ]]&lt;&gt;1,IF(Table1[[#This Row],[Interactive Tool]]=1,1,""),"")</f>
        <v/>
      </c>
      <c r="CX830" s="171" t="str">
        <f>IF(Table1[[#This Row],[Various  ]]&lt;&gt;1,IF(Table1[[#This Row],[Technical Specifications]]=1,1,""),"")</f>
        <v/>
      </c>
      <c r="CY830" s="171" t="str">
        <f>IF(Table1[[#This Row],[Various  ]]&lt;&gt;1,IF(Table1[[#This Row],[Training Resources]]=1,1,""),"")</f>
        <v/>
      </c>
      <c r="CZ830" s="171" t="str">
        <f>IF(Table1[[#This Row],[Various  ]]&lt;&gt;1,IF(Table1[[#This Row],[Toolbox]]=1,1,""),"")</f>
        <v/>
      </c>
      <c r="DA830" s="169" t="str">
        <f>IF(Table1[[#This Row],[Various  ]]&lt;&gt;1,IF(Table1[[#This Row],[Video]]=1,1,""),"")</f>
        <v/>
      </c>
      <c r="DB830" s="169" t="str">
        <f>IF(Table1[[#This Row],[Various  ]]&lt;&gt;1,IF(Table1[[#This Row],[Case study]]=1,1,""),"")</f>
        <v/>
      </c>
      <c r="DC830" s="169" t="str">
        <f>IF(Table1[[#This Row],[Various  ]]&lt;&gt;1,IF(Table1[[#This Row],[Other   ]]=1,1,""),"")</f>
        <v/>
      </c>
      <c r="DD830" s="169" t="str">
        <f>IF(Table1[[#This Row],[Various  ]]&lt;&gt;1,IF(Table1[[#This Row],[Standards]]=1,1,""),"")</f>
        <v/>
      </c>
      <c r="DE830" s="169" t="str">
        <f>IF(Table1[[#This Row],[Various]]=1,1,IF(SUM(Table1[[#This Row],[Calculator / Software]:[Standards]])&gt;1,1,""))</f>
        <v/>
      </c>
      <c r="DF830" s="169" t="str">
        <f>IF(Table1[[#This Row],[Multiple NCC links]]&lt;&gt;1,IF(Table1[[#This Row],[Design]]=1,1,""),"")</f>
        <v/>
      </c>
      <c r="DG830" s="169" t="str">
        <f>IF(Table1[[#This Row],[Multiple NCC links]]&lt;&gt;1,IF(Table1[[#This Row],[Assessment / Verification]]=1,1,""),"")</f>
        <v/>
      </c>
      <c r="DH830" s="169" t="str">
        <f>IF(Table1[[#This Row],[Multiple NCC links]]&lt;&gt;1,IF(Table1[[#This Row],[Climate Specific ]]=1,1,""),"")</f>
        <v/>
      </c>
      <c r="DI830" s="169" t="str">
        <f>IF(Table1[[#This Row],[Multiple NCC links]]&lt;&gt;1,IF(Table1[[#This Row],[Alterations / Additions]]=1,1,""),"")</f>
        <v/>
      </c>
      <c r="DJ830" s="169" t="str">
        <f>IF(Table1[[#This Row],[Multiple NCC links]]&lt;&gt;1,IF(Table1[[#This Row],[Glazing]]=1,1,""),"")</f>
        <v/>
      </c>
      <c r="DK830" s="169" t="str">
        <f>IF(Table1[[#This Row],[Multiple NCC links]]&lt;&gt;1,IF(Table1[[#This Row],[Building Fabric / Thermal / Sealing]]=1,1,""),"")</f>
        <v/>
      </c>
      <c r="DL830" s="169" t="str">
        <f>IF(Table1[[#This Row],[Multiple NCC links]]&lt;&gt;1,IF(Table1[[#This Row],[Lighting]]=1,1,""),"")</f>
        <v/>
      </c>
      <c r="DM830" s="169" t="str">
        <f>IF(Table1[[#This Row],[Multiple NCC links]]&lt;&gt;1,IF(Table1[[#This Row],[HVAC]]=1,1,""),"")</f>
        <v/>
      </c>
      <c r="DN830" s="169" t="str">
        <f>IF(Table1[[#This Row],[Multiple NCC links]]&lt;&gt;1,IF(Table1[[#This Row],[Services]]=1,1,""),"")</f>
        <v/>
      </c>
      <c r="DO830" s="169" t="str">
        <f>IF(Table1[[#This Row],[Multiple NCC links]]&lt;&gt;1,IF(Table1[[#This Row],[Maintenance &amp; Monitoring]]=1,1,""),"")</f>
        <v/>
      </c>
      <c r="DP830" s="169" t="str">
        <f>IF(Table1[[#This Row],[Multiple NCC links]]&lt;&gt;1,IF(Table1[[#This Row],[Hand over / Operations]]=1,1,""),"")</f>
        <v/>
      </c>
      <c r="DQ830" s="169" t="str">
        <f>IF(Table1[[#This Row],[Multiple NCC links]]&lt;&gt;1,IF(Table1[[#This Row],[As built assessment]]=1,1,""),"")</f>
        <v/>
      </c>
      <c r="DR830" s="169" t="str">
        <f>IF(Table1[[#This Row],[Multiple NCC links]]&lt;&gt;1,IF(Table1[[#This Row],[Beyond compliance]]=1,1,""),"")</f>
        <v/>
      </c>
      <c r="DS830" s="169" t="str">
        <f>IF(SUM(Table1[[#This Row],[Design]:[Beyond compliance]])&gt;1,1,"")</f>
        <v/>
      </c>
      <c r="DT830" s="169" t="str">
        <f>IF(Table1[[#This Row],[Both Residential &amp; Commercial4]]&lt;&gt;1,IF(Table1[[#This Row],[Residential]]=1,1,""),"")</f>
        <v/>
      </c>
      <c r="DU830" s="169" t="str">
        <f>IF(Table1[[#This Row],[Both Residential &amp; Commercial4]]&lt;&gt;1,IF(Table1[[#This Row],[Commercial]]=1,1,""),"")</f>
        <v/>
      </c>
      <c r="DV830" s="169" t="str">
        <f>Table1[[#This Row],[Residential &amp; Commercial]]</f>
        <v/>
      </c>
      <c r="DW830" s="169"/>
    </row>
    <row r="831" spans="1:127" s="49" customFormat="1" ht="20.25" thickTop="1" thickBot="1" x14ac:dyDescent="0.35">
      <c r="A831" s="97"/>
      <c r="B831" s="97"/>
      <c r="C831" s="88"/>
      <c r="D831" s="88"/>
      <c r="E831" s="176"/>
      <c r="F831" s="176"/>
      <c r="G831" s="176"/>
      <c r="H831" s="176"/>
      <c r="I831" s="90" t="str">
        <f>IF(AND(Table1[[#This Row],[General]]=1,Table1[[#This Row],[Beginner]]=1,Table1[[#This Row],[Intermediate]]=1,Table1[[#This Row],[Advanced]]=1),1,"")</f>
        <v/>
      </c>
      <c r="J831" s="90" t="str">
        <f>CONCATENATE(IF(Table1[[#This Row],[General]]=1,"General, ",""), IF(Table1[[#This Row],[Beginner]]=1,"Beginner, ",""),IF(Table1[[#This Row],[Intermediate]]=1,"Intermediate, ",""), IF(Table1[[#This Row],[Advanced]]=1,"Advanced",""))</f>
        <v/>
      </c>
      <c r="K831" s="91"/>
      <c r="L831" s="179"/>
      <c r="M831" s="91"/>
      <c r="N831" s="91"/>
      <c r="O831" s="159"/>
      <c r="P831" s="91"/>
      <c r="Q831" s="91"/>
      <c r="R831" s="91"/>
      <c r="S83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31" s="102"/>
      <c r="U831" s="102"/>
      <c r="V831" s="240"/>
      <c r="W831" s="240"/>
      <c r="X831" s="102"/>
      <c r="Y831" s="102"/>
      <c r="Z831" s="102"/>
      <c r="AA831" s="102"/>
      <c r="AB831" s="102"/>
      <c r="AC831" s="102"/>
      <c r="AD831" s="102"/>
      <c r="AE831" s="102"/>
      <c r="AF831" s="102"/>
      <c r="AG83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31" s="103"/>
      <c r="AI831" s="103"/>
      <c r="AJ831" s="103"/>
      <c r="AK831" s="74" t="str">
        <f>CONCATENATE(IF(Table1[[#This Row],[Digital]]=1,"Digital, ",""),IF(Table1[[#This Row],[Face to Face]]=1,"Face to face, ",""),IF(Table1[[#This Row],[Blended]]=1,"Blended",""))</f>
        <v/>
      </c>
      <c r="AL831" s="99"/>
      <c r="AM831" s="104"/>
      <c r="AN831" s="130"/>
      <c r="AO831" s="94"/>
      <c r="AP831" s="182"/>
      <c r="AQ831" s="94"/>
      <c r="AR831" s="94"/>
      <c r="AS831" s="94"/>
      <c r="AT831" s="94"/>
      <c r="AU831" s="94"/>
      <c r="AV831" s="182"/>
      <c r="AW831" s="182"/>
      <c r="AX831" s="182"/>
      <c r="AY831" s="94"/>
      <c r="AZ83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3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31" s="95"/>
      <c r="BC831" s="95"/>
      <c r="BD831" s="90" t="str">
        <f>IF(AND(Table1[[#This Row],[Residential]]=1,Table1[[#This Row],[Commercial]]=1),1,"")</f>
        <v/>
      </c>
      <c r="BE831" s="90" t="str">
        <f>CONCATENATE(IF(Table1[[#This Row],[Residential]]=1,"Residential, ",""),IF(Table1[[#This Row],[Commercial]]=1,"Commercial",""))</f>
        <v/>
      </c>
      <c r="BF831" s="94"/>
      <c r="BG831" s="94"/>
      <c r="BH831" s="94"/>
      <c r="BI831" s="94"/>
      <c r="BJ831" s="94"/>
      <c r="BK831" s="94"/>
      <c r="BL831" s="94"/>
      <c r="BM831" s="182"/>
      <c r="BN831" s="94"/>
      <c r="BO83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31" s="178"/>
      <c r="BQ831" s="120"/>
      <c r="BR831" s="132"/>
      <c r="BS831" s="120"/>
      <c r="BT831" s="175"/>
      <c r="BU831" s="175"/>
      <c r="BV831" s="175"/>
      <c r="BW831" s="121"/>
      <c r="BX831" s="121"/>
      <c r="BY831" s="121"/>
      <c r="BZ831" s="227"/>
      <c r="CA83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31" s="48">
        <f>COUNTIF(Table1[[#This Row],[Validity]:[Alignment with NCC (Yes=1,No=0)]],"N/A")</f>
        <v>0</v>
      </c>
      <c r="CC831" s="48">
        <f>IF(ISERROR(Table1[[#This Row],[Total Quality Score (out of 10)]]/(4-Table1[[#This Row],[N/A Count]])),0,Table1[[#This Row],[Total Quality Score (out of 10)]]/(4-Table1[[#This Row],[N/A Count]]))</f>
        <v>0</v>
      </c>
      <c r="CD831" s="106"/>
      <c r="CE831" s="106"/>
      <c r="CF831" s="172" t="str">
        <f>IF(SUM(Table1[[#This Row],[Multiple]:[Level (all)62]])&lt;1,IF(Table1[[#This Row],[General]]=1,1,""),"")</f>
        <v/>
      </c>
      <c r="CG831" s="172" t="str">
        <f>IF(SUM(Table1[[#This Row],[Multiple]:[Level (all)62]])&lt;1,IF(Table1[[#This Row],[Beginner]]=1,1,""),"")</f>
        <v/>
      </c>
      <c r="CH831" s="171" t="str">
        <f>IF(SUM(Table1[[#This Row],[Multiple]:[Level (all)62]])&lt;1,IF(Table1[[#This Row],[Intermediate]]=1,1,""),"")</f>
        <v/>
      </c>
      <c r="CI831" s="171" t="str">
        <f>IF(SUM(Table1[[#This Row],[Multiple]:[Level (all)62]])&lt;1,IF(Table1[[#This Row],[Advanced]]=1,1,""),"")</f>
        <v/>
      </c>
      <c r="CJ831" s="171" t="str">
        <f>IF(AND(SUM(Table1[[#This Row],[General]:[Advanced]])&lt;4,SUM(Table1[[#This Row],[General]:[Advanced]])&gt;1),1,"")</f>
        <v/>
      </c>
      <c r="CK831" s="171" t="str">
        <f>Table1[[#This Row],[Level (all)]]</f>
        <v/>
      </c>
      <c r="CL831" s="171" t="str">
        <f>IF(Table1[[#This Row],[Multiple audience]]&lt;&gt;1,IF(Table1[[#This Row],[General Audience]]=1,1,""),"")</f>
        <v/>
      </c>
      <c r="CM831" s="171" t="str">
        <f>IF(Table1[[#This Row],[Multiple audience]]&lt;&gt;1,IF(Table1[[#This Row],[Planners / Designers ]]=1,1,""),"")</f>
        <v/>
      </c>
      <c r="CN831" s="171" t="str">
        <f>IF(Table1[[#This Row],[Multiple audience]]&lt;&gt;1,IF(Table1[[#This Row],[Regulatory Assessors]]=1,1,""),"")</f>
        <v/>
      </c>
      <c r="CO831" s="171" t="str">
        <f>IF(Table1[[#This Row],[Multiple audience]]&lt;&gt;1,IF(Table1[[#This Row],[Builders / Management]]=1,1,""),"")</f>
        <v/>
      </c>
      <c r="CP831" s="171" t="str">
        <f>IF(Table1[[#This Row],[Multiple audience]]&lt;&gt;1,IF(Table1[[#This Row],[Energy / Sus Assessors]]=1,1,""),"")</f>
        <v/>
      </c>
      <c r="CQ831" s="171" t="str">
        <f>IF(Table1[[#This Row],[Multiple audience]]&lt;&gt;1,IF(Table1[[#This Row],[Semi-skilled]]=1,1,""),"")</f>
        <v/>
      </c>
      <c r="CR831" s="171" t="str">
        <f>IF(Table1[[#This Row],[Multiple audience]]&lt;&gt;1,IF(Table1[[#This Row],[Trades]]=1,1,""),"")</f>
        <v/>
      </c>
      <c r="CS831" s="171" t="str">
        <f>IF(Table1[[#This Row],[Multiple audience]]&lt;&gt;1,IF(Table1[[#This Row],[Other]]=1,1,""),"")</f>
        <v/>
      </c>
      <c r="CT831" s="171" t="str">
        <f>IF(SUM(Table1[[#This Row],[General Audience]:[Other]])&gt;1,1,"")</f>
        <v/>
      </c>
      <c r="CU831" s="171" t="str">
        <f>IF(Table1[[#This Row],[Various  ]]&lt;&gt;1,IF(Table1[[#This Row],[Calculator / Software]]=1,1,""),"")</f>
        <v/>
      </c>
      <c r="CV831" s="171" t="str">
        <f>IF(Table1[[#This Row],[Various  ]]&lt;&gt;1,IF(Table1[[#This Row],[Information  ]]=1,1,""),"")</f>
        <v/>
      </c>
      <c r="CW831" s="171" t="str">
        <f>IF(Table1[[#This Row],[Various  ]]&lt;&gt;1,IF(Table1[[#This Row],[Interactive Tool]]=1,1,""),"")</f>
        <v/>
      </c>
      <c r="CX831" s="171" t="str">
        <f>IF(Table1[[#This Row],[Various  ]]&lt;&gt;1,IF(Table1[[#This Row],[Technical Specifications]]=1,1,""),"")</f>
        <v/>
      </c>
      <c r="CY831" s="171" t="str">
        <f>IF(Table1[[#This Row],[Various  ]]&lt;&gt;1,IF(Table1[[#This Row],[Training Resources]]=1,1,""),"")</f>
        <v/>
      </c>
      <c r="CZ831" s="171" t="str">
        <f>IF(Table1[[#This Row],[Various  ]]&lt;&gt;1,IF(Table1[[#This Row],[Toolbox]]=1,1,""),"")</f>
        <v/>
      </c>
      <c r="DA831" s="169" t="str">
        <f>IF(Table1[[#This Row],[Various  ]]&lt;&gt;1,IF(Table1[[#This Row],[Video]]=1,1,""),"")</f>
        <v/>
      </c>
      <c r="DB831" s="169" t="str">
        <f>IF(Table1[[#This Row],[Various  ]]&lt;&gt;1,IF(Table1[[#This Row],[Case study]]=1,1,""),"")</f>
        <v/>
      </c>
      <c r="DC831" s="169" t="str">
        <f>IF(Table1[[#This Row],[Various  ]]&lt;&gt;1,IF(Table1[[#This Row],[Other   ]]=1,1,""),"")</f>
        <v/>
      </c>
      <c r="DD831" s="169" t="str">
        <f>IF(Table1[[#This Row],[Various  ]]&lt;&gt;1,IF(Table1[[#This Row],[Standards]]=1,1,""),"")</f>
        <v/>
      </c>
      <c r="DE831" s="169" t="str">
        <f>IF(Table1[[#This Row],[Various]]=1,1,IF(SUM(Table1[[#This Row],[Calculator / Software]:[Standards]])&gt;1,1,""))</f>
        <v/>
      </c>
      <c r="DF831" s="169" t="str">
        <f>IF(Table1[[#This Row],[Multiple NCC links]]&lt;&gt;1,IF(Table1[[#This Row],[Design]]=1,1,""),"")</f>
        <v/>
      </c>
      <c r="DG831" s="169" t="str">
        <f>IF(Table1[[#This Row],[Multiple NCC links]]&lt;&gt;1,IF(Table1[[#This Row],[Assessment / Verification]]=1,1,""),"")</f>
        <v/>
      </c>
      <c r="DH831" s="169" t="str">
        <f>IF(Table1[[#This Row],[Multiple NCC links]]&lt;&gt;1,IF(Table1[[#This Row],[Climate Specific ]]=1,1,""),"")</f>
        <v/>
      </c>
      <c r="DI831" s="169" t="str">
        <f>IF(Table1[[#This Row],[Multiple NCC links]]&lt;&gt;1,IF(Table1[[#This Row],[Alterations / Additions]]=1,1,""),"")</f>
        <v/>
      </c>
      <c r="DJ831" s="169" t="str">
        <f>IF(Table1[[#This Row],[Multiple NCC links]]&lt;&gt;1,IF(Table1[[#This Row],[Glazing]]=1,1,""),"")</f>
        <v/>
      </c>
      <c r="DK831" s="169" t="str">
        <f>IF(Table1[[#This Row],[Multiple NCC links]]&lt;&gt;1,IF(Table1[[#This Row],[Building Fabric / Thermal / Sealing]]=1,1,""),"")</f>
        <v/>
      </c>
      <c r="DL831" s="169" t="str">
        <f>IF(Table1[[#This Row],[Multiple NCC links]]&lt;&gt;1,IF(Table1[[#This Row],[Lighting]]=1,1,""),"")</f>
        <v/>
      </c>
      <c r="DM831" s="169" t="str">
        <f>IF(Table1[[#This Row],[Multiple NCC links]]&lt;&gt;1,IF(Table1[[#This Row],[HVAC]]=1,1,""),"")</f>
        <v/>
      </c>
      <c r="DN831" s="169" t="str">
        <f>IF(Table1[[#This Row],[Multiple NCC links]]&lt;&gt;1,IF(Table1[[#This Row],[Services]]=1,1,""),"")</f>
        <v/>
      </c>
      <c r="DO831" s="169" t="str">
        <f>IF(Table1[[#This Row],[Multiple NCC links]]&lt;&gt;1,IF(Table1[[#This Row],[Maintenance &amp; Monitoring]]=1,1,""),"")</f>
        <v/>
      </c>
      <c r="DP831" s="169" t="str">
        <f>IF(Table1[[#This Row],[Multiple NCC links]]&lt;&gt;1,IF(Table1[[#This Row],[Hand over / Operations]]=1,1,""),"")</f>
        <v/>
      </c>
      <c r="DQ831" s="169" t="str">
        <f>IF(Table1[[#This Row],[Multiple NCC links]]&lt;&gt;1,IF(Table1[[#This Row],[As built assessment]]=1,1,""),"")</f>
        <v/>
      </c>
      <c r="DR831" s="169" t="str">
        <f>IF(Table1[[#This Row],[Multiple NCC links]]&lt;&gt;1,IF(Table1[[#This Row],[Beyond compliance]]=1,1,""),"")</f>
        <v/>
      </c>
      <c r="DS831" s="169" t="str">
        <f>IF(SUM(Table1[[#This Row],[Design]:[Beyond compliance]])&gt;1,1,"")</f>
        <v/>
      </c>
      <c r="DT831" s="169" t="str">
        <f>IF(Table1[[#This Row],[Both Residential &amp; Commercial4]]&lt;&gt;1,IF(Table1[[#This Row],[Residential]]=1,1,""),"")</f>
        <v/>
      </c>
      <c r="DU831" s="169" t="str">
        <f>IF(Table1[[#This Row],[Both Residential &amp; Commercial4]]&lt;&gt;1,IF(Table1[[#This Row],[Commercial]]=1,1,""),"")</f>
        <v/>
      </c>
      <c r="DV831" s="169" t="str">
        <f>Table1[[#This Row],[Residential &amp; Commercial]]</f>
        <v/>
      </c>
      <c r="DW831" s="169"/>
    </row>
    <row r="832" spans="1:127" s="49" customFormat="1" ht="20.25" thickTop="1" thickBot="1" x14ac:dyDescent="0.35">
      <c r="A832" s="97"/>
      <c r="B832" s="97"/>
      <c r="C832" s="88"/>
      <c r="D832" s="88"/>
      <c r="E832" s="176"/>
      <c r="F832" s="176"/>
      <c r="G832" s="176"/>
      <c r="H832" s="176"/>
      <c r="I832" s="90" t="str">
        <f>IF(AND(Table1[[#This Row],[General]]=1,Table1[[#This Row],[Beginner]]=1,Table1[[#This Row],[Intermediate]]=1,Table1[[#This Row],[Advanced]]=1),1,"")</f>
        <v/>
      </c>
      <c r="J832" s="90" t="str">
        <f>CONCATENATE(IF(Table1[[#This Row],[General]]=1,"General, ",""), IF(Table1[[#This Row],[Beginner]]=1,"Beginner, ",""),IF(Table1[[#This Row],[Intermediate]]=1,"Intermediate, ",""), IF(Table1[[#This Row],[Advanced]]=1,"Advanced",""))</f>
        <v/>
      </c>
      <c r="K832" s="91"/>
      <c r="L832" s="179"/>
      <c r="M832" s="91"/>
      <c r="N832" s="91"/>
      <c r="O832" s="159"/>
      <c r="P832" s="91"/>
      <c r="Q832" s="91"/>
      <c r="R832" s="91"/>
      <c r="S83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32" s="102"/>
      <c r="U832" s="102"/>
      <c r="V832" s="240"/>
      <c r="W832" s="240"/>
      <c r="X832" s="102"/>
      <c r="Y832" s="102"/>
      <c r="Z832" s="102"/>
      <c r="AA832" s="102"/>
      <c r="AB832" s="102"/>
      <c r="AC832" s="102"/>
      <c r="AD832" s="102"/>
      <c r="AE832" s="102"/>
      <c r="AF832" s="102"/>
      <c r="AG83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32" s="103"/>
      <c r="AI832" s="103"/>
      <c r="AJ832" s="103"/>
      <c r="AK832" s="74" t="str">
        <f>CONCATENATE(IF(Table1[[#This Row],[Digital]]=1,"Digital, ",""),IF(Table1[[#This Row],[Face to Face]]=1,"Face to face, ",""),IF(Table1[[#This Row],[Blended]]=1,"Blended",""))</f>
        <v/>
      </c>
      <c r="AL832" s="99"/>
      <c r="AM832" s="104"/>
      <c r="AN832" s="130"/>
      <c r="AO832" s="94"/>
      <c r="AP832" s="182"/>
      <c r="AQ832" s="94"/>
      <c r="AR832" s="94"/>
      <c r="AS832" s="94"/>
      <c r="AT832" s="94"/>
      <c r="AU832" s="94"/>
      <c r="AV832" s="182"/>
      <c r="AW832" s="182"/>
      <c r="AX832" s="182"/>
      <c r="AY832" s="94"/>
      <c r="AZ83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3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32" s="95"/>
      <c r="BC832" s="95"/>
      <c r="BD832" s="90" t="str">
        <f>IF(AND(Table1[[#This Row],[Residential]]=1,Table1[[#This Row],[Commercial]]=1),1,"")</f>
        <v/>
      </c>
      <c r="BE832" s="90" t="str">
        <f>CONCATENATE(IF(Table1[[#This Row],[Residential]]=1,"Residential, ",""),IF(Table1[[#This Row],[Commercial]]=1,"Commercial",""))</f>
        <v/>
      </c>
      <c r="BF832" s="94"/>
      <c r="BG832" s="94"/>
      <c r="BH832" s="94"/>
      <c r="BI832" s="94"/>
      <c r="BJ832" s="94"/>
      <c r="BK832" s="94"/>
      <c r="BL832" s="94"/>
      <c r="BM832" s="182"/>
      <c r="BN832" s="94"/>
      <c r="BO83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32" s="178"/>
      <c r="BQ832" s="120"/>
      <c r="BR832" s="132"/>
      <c r="BS832" s="120"/>
      <c r="BT832" s="175"/>
      <c r="BU832" s="175"/>
      <c r="BV832" s="175"/>
      <c r="BW832" s="121"/>
      <c r="BX832" s="121"/>
      <c r="BY832" s="121"/>
      <c r="BZ832" s="227"/>
      <c r="CA83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32" s="48">
        <f>COUNTIF(Table1[[#This Row],[Validity]:[Alignment with NCC (Yes=1,No=0)]],"N/A")</f>
        <v>0</v>
      </c>
      <c r="CC832" s="48">
        <f>IF(ISERROR(Table1[[#This Row],[Total Quality Score (out of 10)]]/(4-Table1[[#This Row],[N/A Count]])),0,Table1[[#This Row],[Total Quality Score (out of 10)]]/(4-Table1[[#This Row],[N/A Count]]))</f>
        <v>0</v>
      </c>
      <c r="CD832" s="106"/>
      <c r="CE832" s="106"/>
      <c r="CF832" s="172" t="str">
        <f>IF(SUM(Table1[[#This Row],[Multiple]:[Level (all)62]])&lt;1,IF(Table1[[#This Row],[General]]=1,1,""),"")</f>
        <v/>
      </c>
      <c r="CG832" s="172" t="str">
        <f>IF(SUM(Table1[[#This Row],[Multiple]:[Level (all)62]])&lt;1,IF(Table1[[#This Row],[Beginner]]=1,1,""),"")</f>
        <v/>
      </c>
      <c r="CH832" s="171" t="str">
        <f>IF(SUM(Table1[[#This Row],[Multiple]:[Level (all)62]])&lt;1,IF(Table1[[#This Row],[Intermediate]]=1,1,""),"")</f>
        <v/>
      </c>
      <c r="CI832" s="171" t="str">
        <f>IF(SUM(Table1[[#This Row],[Multiple]:[Level (all)62]])&lt;1,IF(Table1[[#This Row],[Advanced]]=1,1,""),"")</f>
        <v/>
      </c>
      <c r="CJ832" s="171" t="str">
        <f>IF(AND(SUM(Table1[[#This Row],[General]:[Advanced]])&lt;4,SUM(Table1[[#This Row],[General]:[Advanced]])&gt;1),1,"")</f>
        <v/>
      </c>
      <c r="CK832" s="171" t="str">
        <f>Table1[[#This Row],[Level (all)]]</f>
        <v/>
      </c>
      <c r="CL832" s="171" t="str">
        <f>IF(Table1[[#This Row],[Multiple audience]]&lt;&gt;1,IF(Table1[[#This Row],[General Audience]]=1,1,""),"")</f>
        <v/>
      </c>
      <c r="CM832" s="171" t="str">
        <f>IF(Table1[[#This Row],[Multiple audience]]&lt;&gt;1,IF(Table1[[#This Row],[Planners / Designers ]]=1,1,""),"")</f>
        <v/>
      </c>
      <c r="CN832" s="171" t="str">
        <f>IF(Table1[[#This Row],[Multiple audience]]&lt;&gt;1,IF(Table1[[#This Row],[Regulatory Assessors]]=1,1,""),"")</f>
        <v/>
      </c>
      <c r="CO832" s="171" t="str">
        <f>IF(Table1[[#This Row],[Multiple audience]]&lt;&gt;1,IF(Table1[[#This Row],[Builders / Management]]=1,1,""),"")</f>
        <v/>
      </c>
      <c r="CP832" s="171" t="str">
        <f>IF(Table1[[#This Row],[Multiple audience]]&lt;&gt;1,IF(Table1[[#This Row],[Energy / Sus Assessors]]=1,1,""),"")</f>
        <v/>
      </c>
      <c r="CQ832" s="171" t="str">
        <f>IF(Table1[[#This Row],[Multiple audience]]&lt;&gt;1,IF(Table1[[#This Row],[Semi-skilled]]=1,1,""),"")</f>
        <v/>
      </c>
      <c r="CR832" s="171" t="str">
        <f>IF(Table1[[#This Row],[Multiple audience]]&lt;&gt;1,IF(Table1[[#This Row],[Trades]]=1,1,""),"")</f>
        <v/>
      </c>
      <c r="CS832" s="171" t="str">
        <f>IF(Table1[[#This Row],[Multiple audience]]&lt;&gt;1,IF(Table1[[#This Row],[Other]]=1,1,""),"")</f>
        <v/>
      </c>
      <c r="CT832" s="171" t="str">
        <f>IF(SUM(Table1[[#This Row],[General Audience]:[Other]])&gt;1,1,"")</f>
        <v/>
      </c>
      <c r="CU832" s="171" t="str">
        <f>IF(Table1[[#This Row],[Various  ]]&lt;&gt;1,IF(Table1[[#This Row],[Calculator / Software]]=1,1,""),"")</f>
        <v/>
      </c>
      <c r="CV832" s="171" t="str">
        <f>IF(Table1[[#This Row],[Various  ]]&lt;&gt;1,IF(Table1[[#This Row],[Information  ]]=1,1,""),"")</f>
        <v/>
      </c>
      <c r="CW832" s="171" t="str">
        <f>IF(Table1[[#This Row],[Various  ]]&lt;&gt;1,IF(Table1[[#This Row],[Interactive Tool]]=1,1,""),"")</f>
        <v/>
      </c>
      <c r="CX832" s="171" t="str">
        <f>IF(Table1[[#This Row],[Various  ]]&lt;&gt;1,IF(Table1[[#This Row],[Technical Specifications]]=1,1,""),"")</f>
        <v/>
      </c>
      <c r="CY832" s="171" t="str">
        <f>IF(Table1[[#This Row],[Various  ]]&lt;&gt;1,IF(Table1[[#This Row],[Training Resources]]=1,1,""),"")</f>
        <v/>
      </c>
      <c r="CZ832" s="171" t="str">
        <f>IF(Table1[[#This Row],[Various  ]]&lt;&gt;1,IF(Table1[[#This Row],[Toolbox]]=1,1,""),"")</f>
        <v/>
      </c>
      <c r="DA832" s="169" t="str">
        <f>IF(Table1[[#This Row],[Various  ]]&lt;&gt;1,IF(Table1[[#This Row],[Video]]=1,1,""),"")</f>
        <v/>
      </c>
      <c r="DB832" s="169" t="str">
        <f>IF(Table1[[#This Row],[Various  ]]&lt;&gt;1,IF(Table1[[#This Row],[Case study]]=1,1,""),"")</f>
        <v/>
      </c>
      <c r="DC832" s="169" t="str">
        <f>IF(Table1[[#This Row],[Various  ]]&lt;&gt;1,IF(Table1[[#This Row],[Other   ]]=1,1,""),"")</f>
        <v/>
      </c>
      <c r="DD832" s="169" t="str">
        <f>IF(Table1[[#This Row],[Various  ]]&lt;&gt;1,IF(Table1[[#This Row],[Standards]]=1,1,""),"")</f>
        <v/>
      </c>
      <c r="DE832" s="169" t="str">
        <f>IF(Table1[[#This Row],[Various]]=1,1,IF(SUM(Table1[[#This Row],[Calculator / Software]:[Standards]])&gt;1,1,""))</f>
        <v/>
      </c>
      <c r="DF832" s="169" t="str">
        <f>IF(Table1[[#This Row],[Multiple NCC links]]&lt;&gt;1,IF(Table1[[#This Row],[Design]]=1,1,""),"")</f>
        <v/>
      </c>
      <c r="DG832" s="169" t="str">
        <f>IF(Table1[[#This Row],[Multiple NCC links]]&lt;&gt;1,IF(Table1[[#This Row],[Assessment / Verification]]=1,1,""),"")</f>
        <v/>
      </c>
      <c r="DH832" s="169" t="str">
        <f>IF(Table1[[#This Row],[Multiple NCC links]]&lt;&gt;1,IF(Table1[[#This Row],[Climate Specific ]]=1,1,""),"")</f>
        <v/>
      </c>
      <c r="DI832" s="169" t="str">
        <f>IF(Table1[[#This Row],[Multiple NCC links]]&lt;&gt;1,IF(Table1[[#This Row],[Alterations / Additions]]=1,1,""),"")</f>
        <v/>
      </c>
      <c r="DJ832" s="169" t="str">
        <f>IF(Table1[[#This Row],[Multiple NCC links]]&lt;&gt;1,IF(Table1[[#This Row],[Glazing]]=1,1,""),"")</f>
        <v/>
      </c>
      <c r="DK832" s="169" t="str">
        <f>IF(Table1[[#This Row],[Multiple NCC links]]&lt;&gt;1,IF(Table1[[#This Row],[Building Fabric / Thermal / Sealing]]=1,1,""),"")</f>
        <v/>
      </c>
      <c r="DL832" s="169" t="str">
        <f>IF(Table1[[#This Row],[Multiple NCC links]]&lt;&gt;1,IF(Table1[[#This Row],[Lighting]]=1,1,""),"")</f>
        <v/>
      </c>
      <c r="DM832" s="169" t="str">
        <f>IF(Table1[[#This Row],[Multiple NCC links]]&lt;&gt;1,IF(Table1[[#This Row],[HVAC]]=1,1,""),"")</f>
        <v/>
      </c>
      <c r="DN832" s="169" t="str">
        <f>IF(Table1[[#This Row],[Multiple NCC links]]&lt;&gt;1,IF(Table1[[#This Row],[Services]]=1,1,""),"")</f>
        <v/>
      </c>
      <c r="DO832" s="169" t="str">
        <f>IF(Table1[[#This Row],[Multiple NCC links]]&lt;&gt;1,IF(Table1[[#This Row],[Maintenance &amp; Monitoring]]=1,1,""),"")</f>
        <v/>
      </c>
      <c r="DP832" s="169" t="str">
        <f>IF(Table1[[#This Row],[Multiple NCC links]]&lt;&gt;1,IF(Table1[[#This Row],[Hand over / Operations]]=1,1,""),"")</f>
        <v/>
      </c>
      <c r="DQ832" s="169" t="str">
        <f>IF(Table1[[#This Row],[Multiple NCC links]]&lt;&gt;1,IF(Table1[[#This Row],[As built assessment]]=1,1,""),"")</f>
        <v/>
      </c>
      <c r="DR832" s="169" t="str">
        <f>IF(Table1[[#This Row],[Multiple NCC links]]&lt;&gt;1,IF(Table1[[#This Row],[Beyond compliance]]=1,1,""),"")</f>
        <v/>
      </c>
      <c r="DS832" s="169" t="str">
        <f>IF(SUM(Table1[[#This Row],[Design]:[Beyond compliance]])&gt;1,1,"")</f>
        <v/>
      </c>
      <c r="DT832" s="169" t="str">
        <f>IF(Table1[[#This Row],[Both Residential &amp; Commercial4]]&lt;&gt;1,IF(Table1[[#This Row],[Residential]]=1,1,""),"")</f>
        <v/>
      </c>
      <c r="DU832" s="169" t="str">
        <f>IF(Table1[[#This Row],[Both Residential &amp; Commercial4]]&lt;&gt;1,IF(Table1[[#This Row],[Commercial]]=1,1,""),"")</f>
        <v/>
      </c>
      <c r="DV832" s="169" t="str">
        <f>Table1[[#This Row],[Residential &amp; Commercial]]</f>
        <v/>
      </c>
      <c r="DW832" s="169"/>
    </row>
    <row r="833" spans="1:127" s="49" customFormat="1" ht="20.25" thickTop="1" thickBot="1" x14ac:dyDescent="0.35">
      <c r="A833" s="97"/>
      <c r="B833" s="97"/>
      <c r="C833" s="88"/>
      <c r="D833" s="88"/>
      <c r="E833" s="176"/>
      <c r="F833" s="176"/>
      <c r="G833" s="176"/>
      <c r="H833" s="176"/>
      <c r="I833" s="90" t="str">
        <f>IF(AND(Table1[[#This Row],[General]]=1,Table1[[#This Row],[Beginner]]=1,Table1[[#This Row],[Intermediate]]=1,Table1[[#This Row],[Advanced]]=1),1,"")</f>
        <v/>
      </c>
      <c r="J833" s="90" t="str">
        <f>CONCATENATE(IF(Table1[[#This Row],[General]]=1,"General, ",""), IF(Table1[[#This Row],[Beginner]]=1,"Beginner, ",""),IF(Table1[[#This Row],[Intermediate]]=1,"Intermediate, ",""), IF(Table1[[#This Row],[Advanced]]=1,"Advanced",""))</f>
        <v/>
      </c>
      <c r="K833" s="91"/>
      <c r="L833" s="179"/>
      <c r="M833" s="91"/>
      <c r="N833" s="91"/>
      <c r="O833" s="159"/>
      <c r="P833" s="91"/>
      <c r="Q833" s="91"/>
      <c r="R833" s="91"/>
      <c r="S83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33" s="102"/>
      <c r="U833" s="102"/>
      <c r="V833" s="240"/>
      <c r="W833" s="240"/>
      <c r="X833" s="102"/>
      <c r="Y833" s="102"/>
      <c r="Z833" s="102"/>
      <c r="AA833" s="102"/>
      <c r="AB833" s="102"/>
      <c r="AC833" s="102"/>
      <c r="AD833" s="102"/>
      <c r="AE833" s="102"/>
      <c r="AF833" s="102"/>
      <c r="AG83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33" s="103"/>
      <c r="AI833" s="103"/>
      <c r="AJ833" s="103"/>
      <c r="AK833" s="74" t="str">
        <f>CONCATENATE(IF(Table1[[#This Row],[Digital]]=1,"Digital, ",""),IF(Table1[[#This Row],[Face to Face]]=1,"Face to face, ",""),IF(Table1[[#This Row],[Blended]]=1,"Blended",""))</f>
        <v/>
      </c>
      <c r="AL833" s="99"/>
      <c r="AM833" s="104"/>
      <c r="AN833" s="130"/>
      <c r="AO833" s="94"/>
      <c r="AP833" s="182"/>
      <c r="AQ833" s="94"/>
      <c r="AR833" s="94"/>
      <c r="AS833" s="94"/>
      <c r="AT833" s="94"/>
      <c r="AU833" s="94"/>
      <c r="AV833" s="182"/>
      <c r="AW833" s="182"/>
      <c r="AX833" s="182"/>
      <c r="AY833" s="94"/>
      <c r="AZ83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3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33" s="95"/>
      <c r="BC833" s="95"/>
      <c r="BD833" s="90" t="str">
        <f>IF(AND(Table1[[#This Row],[Residential]]=1,Table1[[#This Row],[Commercial]]=1),1,"")</f>
        <v/>
      </c>
      <c r="BE833" s="90" t="str">
        <f>CONCATENATE(IF(Table1[[#This Row],[Residential]]=1,"Residential, ",""),IF(Table1[[#This Row],[Commercial]]=1,"Commercial",""))</f>
        <v/>
      </c>
      <c r="BF833" s="94"/>
      <c r="BG833" s="94"/>
      <c r="BH833" s="94"/>
      <c r="BI833" s="94"/>
      <c r="BJ833" s="94"/>
      <c r="BK833" s="94"/>
      <c r="BL833" s="94"/>
      <c r="BM833" s="182"/>
      <c r="BN833" s="94"/>
      <c r="BO83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33" s="178"/>
      <c r="BQ833" s="120"/>
      <c r="BR833" s="132"/>
      <c r="BS833" s="120"/>
      <c r="BT833" s="175"/>
      <c r="BU833" s="175"/>
      <c r="BV833" s="175"/>
      <c r="BW833" s="121"/>
      <c r="BX833" s="121"/>
      <c r="BY833" s="121"/>
      <c r="BZ833" s="227"/>
      <c r="CA83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33" s="48">
        <f>COUNTIF(Table1[[#This Row],[Validity]:[Alignment with NCC (Yes=1,No=0)]],"N/A")</f>
        <v>0</v>
      </c>
      <c r="CC833" s="48">
        <f>IF(ISERROR(Table1[[#This Row],[Total Quality Score (out of 10)]]/(4-Table1[[#This Row],[N/A Count]])),0,Table1[[#This Row],[Total Quality Score (out of 10)]]/(4-Table1[[#This Row],[N/A Count]]))</f>
        <v>0</v>
      </c>
      <c r="CD833" s="106"/>
      <c r="CE833" s="106"/>
      <c r="CF833" s="172" t="str">
        <f>IF(SUM(Table1[[#This Row],[Multiple]:[Level (all)62]])&lt;1,IF(Table1[[#This Row],[General]]=1,1,""),"")</f>
        <v/>
      </c>
      <c r="CG833" s="172" t="str">
        <f>IF(SUM(Table1[[#This Row],[Multiple]:[Level (all)62]])&lt;1,IF(Table1[[#This Row],[Beginner]]=1,1,""),"")</f>
        <v/>
      </c>
      <c r="CH833" s="171" t="str">
        <f>IF(SUM(Table1[[#This Row],[Multiple]:[Level (all)62]])&lt;1,IF(Table1[[#This Row],[Intermediate]]=1,1,""),"")</f>
        <v/>
      </c>
      <c r="CI833" s="171" t="str">
        <f>IF(SUM(Table1[[#This Row],[Multiple]:[Level (all)62]])&lt;1,IF(Table1[[#This Row],[Advanced]]=1,1,""),"")</f>
        <v/>
      </c>
      <c r="CJ833" s="171" t="str">
        <f>IF(AND(SUM(Table1[[#This Row],[General]:[Advanced]])&lt;4,SUM(Table1[[#This Row],[General]:[Advanced]])&gt;1),1,"")</f>
        <v/>
      </c>
      <c r="CK833" s="171" t="str">
        <f>Table1[[#This Row],[Level (all)]]</f>
        <v/>
      </c>
      <c r="CL833" s="171" t="str">
        <f>IF(Table1[[#This Row],[Multiple audience]]&lt;&gt;1,IF(Table1[[#This Row],[General Audience]]=1,1,""),"")</f>
        <v/>
      </c>
      <c r="CM833" s="171" t="str">
        <f>IF(Table1[[#This Row],[Multiple audience]]&lt;&gt;1,IF(Table1[[#This Row],[Planners / Designers ]]=1,1,""),"")</f>
        <v/>
      </c>
      <c r="CN833" s="171" t="str">
        <f>IF(Table1[[#This Row],[Multiple audience]]&lt;&gt;1,IF(Table1[[#This Row],[Regulatory Assessors]]=1,1,""),"")</f>
        <v/>
      </c>
      <c r="CO833" s="171" t="str">
        <f>IF(Table1[[#This Row],[Multiple audience]]&lt;&gt;1,IF(Table1[[#This Row],[Builders / Management]]=1,1,""),"")</f>
        <v/>
      </c>
      <c r="CP833" s="171" t="str">
        <f>IF(Table1[[#This Row],[Multiple audience]]&lt;&gt;1,IF(Table1[[#This Row],[Energy / Sus Assessors]]=1,1,""),"")</f>
        <v/>
      </c>
      <c r="CQ833" s="171" t="str">
        <f>IF(Table1[[#This Row],[Multiple audience]]&lt;&gt;1,IF(Table1[[#This Row],[Semi-skilled]]=1,1,""),"")</f>
        <v/>
      </c>
      <c r="CR833" s="171" t="str">
        <f>IF(Table1[[#This Row],[Multiple audience]]&lt;&gt;1,IF(Table1[[#This Row],[Trades]]=1,1,""),"")</f>
        <v/>
      </c>
      <c r="CS833" s="171" t="str">
        <f>IF(Table1[[#This Row],[Multiple audience]]&lt;&gt;1,IF(Table1[[#This Row],[Other]]=1,1,""),"")</f>
        <v/>
      </c>
      <c r="CT833" s="171" t="str">
        <f>IF(SUM(Table1[[#This Row],[General Audience]:[Other]])&gt;1,1,"")</f>
        <v/>
      </c>
      <c r="CU833" s="171" t="str">
        <f>IF(Table1[[#This Row],[Various  ]]&lt;&gt;1,IF(Table1[[#This Row],[Calculator / Software]]=1,1,""),"")</f>
        <v/>
      </c>
      <c r="CV833" s="171" t="str">
        <f>IF(Table1[[#This Row],[Various  ]]&lt;&gt;1,IF(Table1[[#This Row],[Information  ]]=1,1,""),"")</f>
        <v/>
      </c>
      <c r="CW833" s="171" t="str">
        <f>IF(Table1[[#This Row],[Various  ]]&lt;&gt;1,IF(Table1[[#This Row],[Interactive Tool]]=1,1,""),"")</f>
        <v/>
      </c>
      <c r="CX833" s="171" t="str">
        <f>IF(Table1[[#This Row],[Various  ]]&lt;&gt;1,IF(Table1[[#This Row],[Technical Specifications]]=1,1,""),"")</f>
        <v/>
      </c>
      <c r="CY833" s="171" t="str">
        <f>IF(Table1[[#This Row],[Various  ]]&lt;&gt;1,IF(Table1[[#This Row],[Training Resources]]=1,1,""),"")</f>
        <v/>
      </c>
      <c r="CZ833" s="171" t="str">
        <f>IF(Table1[[#This Row],[Various  ]]&lt;&gt;1,IF(Table1[[#This Row],[Toolbox]]=1,1,""),"")</f>
        <v/>
      </c>
      <c r="DA833" s="169" t="str">
        <f>IF(Table1[[#This Row],[Various  ]]&lt;&gt;1,IF(Table1[[#This Row],[Video]]=1,1,""),"")</f>
        <v/>
      </c>
      <c r="DB833" s="169" t="str">
        <f>IF(Table1[[#This Row],[Various  ]]&lt;&gt;1,IF(Table1[[#This Row],[Case study]]=1,1,""),"")</f>
        <v/>
      </c>
      <c r="DC833" s="169" t="str">
        <f>IF(Table1[[#This Row],[Various  ]]&lt;&gt;1,IF(Table1[[#This Row],[Other   ]]=1,1,""),"")</f>
        <v/>
      </c>
      <c r="DD833" s="169" t="str">
        <f>IF(Table1[[#This Row],[Various  ]]&lt;&gt;1,IF(Table1[[#This Row],[Standards]]=1,1,""),"")</f>
        <v/>
      </c>
      <c r="DE833" s="169" t="str">
        <f>IF(Table1[[#This Row],[Various]]=1,1,IF(SUM(Table1[[#This Row],[Calculator / Software]:[Standards]])&gt;1,1,""))</f>
        <v/>
      </c>
      <c r="DF833" s="169" t="str">
        <f>IF(Table1[[#This Row],[Multiple NCC links]]&lt;&gt;1,IF(Table1[[#This Row],[Design]]=1,1,""),"")</f>
        <v/>
      </c>
      <c r="DG833" s="169" t="str">
        <f>IF(Table1[[#This Row],[Multiple NCC links]]&lt;&gt;1,IF(Table1[[#This Row],[Assessment / Verification]]=1,1,""),"")</f>
        <v/>
      </c>
      <c r="DH833" s="169" t="str">
        <f>IF(Table1[[#This Row],[Multiple NCC links]]&lt;&gt;1,IF(Table1[[#This Row],[Climate Specific ]]=1,1,""),"")</f>
        <v/>
      </c>
      <c r="DI833" s="169" t="str">
        <f>IF(Table1[[#This Row],[Multiple NCC links]]&lt;&gt;1,IF(Table1[[#This Row],[Alterations / Additions]]=1,1,""),"")</f>
        <v/>
      </c>
      <c r="DJ833" s="169" t="str">
        <f>IF(Table1[[#This Row],[Multiple NCC links]]&lt;&gt;1,IF(Table1[[#This Row],[Glazing]]=1,1,""),"")</f>
        <v/>
      </c>
      <c r="DK833" s="169" t="str">
        <f>IF(Table1[[#This Row],[Multiple NCC links]]&lt;&gt;1,IF(Table1[[#This Row],[Building Fabric / Thermal / Sealing]]=1,1,""),"")</f>
        <v/>
      </c>
      <c r="DL833" s="169" t="str">
        <f>IF(Table1[[#This Row],[Multiple NCC links]]&lt;&gt;1,IF(Table1[[#This Row],[Lighting]]=1,1,""),"")</f>
        <v/>
      </c>
      <c r="DM833" s="169" t="str">
        <f>IF(Table1[[#This Row],[Multiple NCC links]]&lt;&gt;1,IF(Table1[[#This Row],[HVAC]]=1,1,""),"")</f>
        <v/>
      </c>
      <c r="DN833" s="169" t="str">
        <f>IF(Table1[[#This Row],[Multiple NCC links]]&lt;&gt;1,IF(Table1[[#This Row],[Services]]=1,1,""),"")</f>
        <v/>
      </c>
      <c r="DO833" s="169" t="str">
        <f>IF(Table1[[#This Row],[Multiple NCC links]]&lt;&gt;1,IF(Table1[[#This Row],[Maintenance &amp; Monitoring]]=1,1,""),"")</f>
        <v/>
      </c>
      <c r="DP833" s="169" t="str">
        <f>IF(Table1[[#This Row],[Multiple NCC links]]&lt;&gt;1,IF(Table1[[#This Row],[Hand over / Operations]]=1,1,""),"")</f>
        <v/>
      </c>
      <c r="DQ833" s="169" t="str">
        <f>IF(Table1[[#This Row],[Multiple NCC links]]&lt;&gt;1,IF(Table1[[#This Row],[As built assessment]]=1,1,""),"")</f>
        <v/>
      </c>
      <c r="DR833" s="169" t="str">
        <f>IF(Table1[[#This Row],[Multiple NCC links]]&lt;&gt;1,IF(Table1[[#This Row],[Beyond compliance]]=1,1,""),"")</f>
        <v/>
      </c>
      <c r="DS833" s="169" t="str">
        <f>IF(SUM(Table1[[#This Row],[Design]:[Beyond compliance]])&gt;1,1,"")</f>
        <v/>
      </c>
      <c r="DT833" s="169" t="str">
        <f>IF(Table1[[#This Row],[Both Residential &amp; Commercial4]]&lt;&gt;1,IF(Table1[[#This Row],[Residential]]=1,1,""),"")</f>
        <v/>
      </c>
      <c r="DU833" s="169" t="str">
        <f>IF(Table1[[#This Row],[Both Residential &amp; Commercial4]]&lt;&gt;1,IF(Table1[[#This Row],[Commercial]]=1,1,""),"")</f>
        <v/>
      </c>
      <c r="DV833" s="169" t="str">
        <f>Table1[[#This Row],[Residential &amp; Commercial]]</f>
        <v/>
      </c>
      <c r="DW833" s="169"/>
    </row>
    <row r="834" spans="1:127" s="49" customFormat="1" ht="20.25" thickTop="1" thickBot="1" x14ac:dyDescent="0.35">
      <c r="A834" s="97"/>
      <c r="B834" s="97"/>
      <c r="C834" s="88"/>
      <c r="D834" s="88"/>
      <c r="E834" s="176"/>
      <c r="F834" s="176"/>
      <c r="G834" s="176"/>
      <c r="H834" s="176"/>
      <c r="I834" s="90" t="str">
        <f>IF(AND(Table1[[#This Row],[General]]=1,Table1[[#This Row],[Beginner]]=1,Table1[[#This Row],[Intermediate]]=1,Table1[[#This Row],[Advanced]]=1),1,"")</f>
        <v/>
      </c>
      <c r="J834" s="90" t="str">
        <f>CONCATENATE(IF(Table1[[#This Row],[General]]=1,"General, ",""), IF(Table1[[#This Row],[Beginner]]=1,"Beginner, ",""),IF(Table1[[#This Row],[Intermediate]]=1,"Intermediate, ",""), IF(Table1[[#This Row],[Advanced]]=1,"Advanced",""))</f>
        <v/>
      </c>
      <c r="K834" s="91"/>
      <c r="L834" s="179"/>
      <c r="M834" s="91"/>
      <c r="N834" s="91"/>
      <c r="O834" s="159"/>
      <c r="P834" s="91"/>
      <c r="Q834" s="91"/>
      <c r="R834" s="91"/>
      <c r="S83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34" s="102"/>
      <c r="U834" s="102"/>
      <c r="V834" s="240"/>
      <c r="W834" s="240"/>
      <c r="X834" s="102"/>
      <c r="Y834" s="102"/>
      <c r="Z834" s="102"/>
      <c r="AA834" s="102"/>
      <c r="AB834" s="102"/>
      <c r="AC834" s="102"/>
      <c r="AD834" s="102"/>
      <c r="AE834" s="102"/>
      <c r="AF834" s="102"/>
      <c r="AG83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34" s="103"/>
      <c r="AI834" s="103"/>
      <c r="AJ834" s="103"/>
      <c r="AK834" s="74" t="str">
        <f>CONCATENATE(IF(Table1[[#This Row],[Digital]]=1,"Digital, ",""),IF(Table1[[#This Row],[Face to Face]]=1,"Face to face, ",""),IF(Table1[[#This Row],[Blended]]=1,"Blended",""))</f>
        <v/>
      </c>
      <c r="AL834" s="99"/>
      <c r="AM834" s="104"/>
      <c r="AN834" s="130"/>
      <c r="AO834" s="94"/>
      <c r="AP834" s="182"/>
      <c r="AQ834" s="94"/>
      <c r="AR834" s="94"/>
      <c r="AS834" s="94"/>
      <c r="AT834" s="94"/>
      <c r="AU834" s="94"/>
      <c r="AV834" s="182"/>
      <c r="AW834" s="182"/>
      <c r="AX834" s="182"/>
      <c r="AY834" s="94"/>
      <c r="AZ83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3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34" s="95"/>
      <c r="BC834" s="95"/>
      <c r="BD834" s="90" t="str">
        <f>IF(AND(Table1[[#This Row],[Residential]]=1,Table1[[#This Row],[Commercial]]=1),1,"")</f>
        <v/>
      </c>
      <c r="BE834" s="90" t="str">
        <f>CONCATENATE(IF(Table1[[#This Row],[Residential]]=1,"Residential, ",""),IF(Table1[[#This Row],[Commercial]]=1,"Commercial",""))</f>
        <v/>
      </c>
      <c r="BF834" s="94"/>
      <c r="BG834" s="94"/>
      <c r="BH834" s="94"/>
      <c r="BI834" s="94"/>
      <c r="BJ834" s="94"/>
      <c r="BK834" s="94"/>
      <c r="BL834" s="94"/>
      <c r="BM834" s="182"/>
      <c r="BN834" s="94"/>
      <c r="BO83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34" s="178"/>
      <c r="BQ834" s="120"/>
      <c r="BR834" s="132"/>
      <c r="BS834" s="120"/>
      <c r="BT834" s="175"/>
      <c r="BU834" s="175"/>
      <c r="BV834" s="175"/>
      <c r="BW834" s="121"/>
      <c r="BX834" s="121"/>
      <c r="BY834" s="121"/>
      <c r="BZ834" s="227"/>
      <c r="CA83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34" s="48">
        <f>COUNTIF(Table1[[#This Row],[Validity]:[Alignment with NCC (Yes=1,No=0)]],"N/A")</f>
        <v>0</v>
      </c>
      <c r="CC834" s="48">
        <f>IF(ISERROR(Table1[[#This Row],[Total Quality Score (out of 10)]]/(4-Table1[[#This Row],[N/A Count]])),0,Table1[[#This Row],[Total Quality Score (out of 10)]]/(4-Table1[[#This Row],[N/A Count]]))</f>
        <v>0</v>
      </c>
      <c r="CD834" s="106"/>
      <c r="CE834" s="106"/>
      <c r="CF834" s="172" t="str">
        <f>IF(SUM(Table1[[#This Row],[Multiple]:[Level (all)62]])&lt;1,IF(Table1[[#This Row],[General]]=1,1,""),"")</f>
        <v/>
      </c>
      <c r="CG834" s="172" t="str">
        <f>IF(SUM(Table1[[#This Row],[Multiple]:[Level (all)62]])&lt;1,IF(Table1[[#This Row],[Beginner]]=1,1,""),"")</f>
        <v/>
      </c>
      <c r="CH834" s="171" t="str">
        <f>IF(SUM(Table1[[#This Row],[Multiple]:[Level (all)62]])&lt;1,IF(Table1[[#This Row],[Intermediate]]=1,1,""),"")</f>
        <v/>
      </c>
      <c r="CI834" s="171" t="str">
        <f>IF(SUM(Table1[[#This Row],[Multiple]:[Level (all)62]])&lt;1,IF(Table1[[#This Row],[Advanced]]=1,1,""),"")</f>
        <v/>
      </c>
      <c r="CJ834" s="171" t="str">
        <f>IF(AND(SUM(Table1[[#This Row],[General]:[Advanced]])&lt;4,SUM(Table1[[#This Row],[General]:[Advanced]])&gt;1),1,"")</f>
        <v/>
      </c>
      <c r="CK834" s="171" t="str">
        <f>Table1[[#This Row],[Level (all)]]</f>
        <v/>
      </c>
      <c r="CL834" s="171" t="str">
        <f>IF(Table1[[#This Row],[Multiple audience]]&lt;&gt;1,IF(Table1[[#This Row],[General Audience]]=1,1,""),"")</f>
        <v/>
      </c>
      <c r="CM834" s="171" t="str">
        <f>IF(Table1[[#This Row],[Multiple audience]]&lt;&gt;1,IF(Table1[[#This Row],[Planners / Designers ]]=1,1,""),"")</f>
        <v/>
      </c>
      <c r="CN834" s="171" t="str">
        <f>IF(Table1[[#This Row],[Multiple audience]]&lt;&gt;1,IF(Table1[[#This Row],[Regulatory Assessors]]=1,1,""),"")</f>
        <v/>
      </c>
      <c r="CO834" s="171" t="str">
        <f>IF(Table1[[#This Row],[Multiple audience]]&lt;&gt;1,IF(Table1[[#This Row],[Builders / Management]]=1,1,""),"")</f>
        <v/>
      </c>
      <c r="CP834" s="171" t="str">
        <f>IF(Table1[[#This Row],[Multiple audience]]&lt;&gt;1,IF(Table1[[#This Row],[Energy / Sus Assessors]]=1,1,""),"")</f>
        <v/>
      </c>
      <c r="CQ834" s="171" t="str">
        <f>IF(Table1[[#This Row],[Multiple audience]]&lt;&gt;1,IF(Table1[[#This Row],[Semi-skilled]]=1,1,""),"")</f>
        <v/>
      </c>
      <c r="CR834" s="171" t="str">
        <f>IF(Table1[[#This Row],[Multiple audience]]&lt;&gt;1,IF(Table1[[#This Row],[Trades]]=1,1,""),"")</f>
        <v/>
      </c>
      <c r="CS834" s="171" t="str">
        <f>IF(Table1[[#This Row],[Multiple audience]]&lt;&gt;1,IF(Table1[[#This Row],[Other]]=1,1,""),"")</f>
        <v/>
      </c>
      <c r="CT834" s="171" t="str">
        <f>IF(SUM(Table1[[#This Row],[General Audience]:[Other]])&gt;1,1,"")</f>
        <v/>
      </c>
      <c r="CU834" s="171" t="str">
        <f>IF(Table1[[#This Row],[Various  ]]&lt;&gt;1,IF(Table1[[#This Row],[Calculator / Software]]=1,1,""),"")</f>
        <v/>
      </c>
      <c r="CV834" s="171" t="str">
        <f>IF(Table1[[#This Row],[Various  ]]&lt;&gt;1,IF(Table1[[#This Row],[Information  ]]=1,1,""),"")</f>
        <v/>
      </c>
      <c r="CW834" s="171" t="str">
        <f>IF(Table1[[#This Row],[Various  ]]&lt;&gt;1,IF(Table1[[#This Row],[Interactive Tool]]=1,1,""),"")</f>
        <v/>
      </c>
      <c r="CX834" s="171" t="str">
        <f>IF(Table1[[#This Row],[Various  ]]&lt;&gt;1,IF(Table1[[#This Row],[Technical Specifications]]=1,1,""),"")</f>
        <v/>
      </c>
      <c r="CY834" s="171" t="str">
        <f>IF(Table1[[#This Row],[Various  ]]&lt;&gt;1,IF(Table1[[#This Row],[Training Resources]]=1,1,""),"")</f>
        <v/>
      </c>
      <c r="CZ834" s="171" t="str">
        <f>IF(Table1[[#This Row],[Various  ]]&lt;&gt;1,IF(Table1[[#This Row],[Toolbox]]=1,1,""),"")</f>
        <v/>
      </c>
      <c r="DA834" s="169" t="str">
        <f>IF(Table1[[#This Row],[Various  ]]&lt;&gt;1,IF(Table1[[#This Row],[Video]]=1,1,""),"")</f>
        <v/>
      </c>
      <c r="DB834" s="169" t="str">
        <f>IF(Table1[[#This Row],[Various  ]]&lt;&gt;1,IF(Table1[[#This Row],[Case study]]=1,1,""),"")</f>
        <v/>
      </c>
      <c r="DC834" s="169" t="str">
        <f>IF(Table1[[#This Row],[Various  ]]&lt;&gt;1,IF(Table1[[#This Row],[Other   ]]=1,1,""),"")</f>
        <v/>
      </c>
      <c r="DD834" s="169" t="str">
        <f>IF(Table1[[#This Row],[Various  ]]&lt;&gt;1,IF(Table1[[#This Row],[Standards]]=1,1,""),"")</f>
        <v/>
      </c>
      <c r="DE834" s="169" t="str">
        <f>IF(Table1[[#This Row],[Various]]=1,1,IF(SUM(Table1[[#This Row],[Calculator / Software]:[Standards]])&gt;1,1,""))</f>
        <v/>
      </c>
      <c r="DF834" s="169" t="str">
        <f>IF(Table1[[#This Row],[Multiple NCC links]]&lt;&gt;1,IF(Table1[[#This Row],[Design]]=1,1,""),"")</f>
        <v/>
      </c>
      <c r="DG834" s="169" t="str">
        <f>IF(Table1[[#This Row],[Multiple NCC links]]&lt;&gt;1,IF(Table1[[#This Row],[Assessment / Verification]]=1,1,""),"")</f>
        <v/>
      </c>
      <c r="DH834" s="169" t="str">
        <f>IF(Table1[[#This Row],[Multiple NCC links]]&lt;&gt;1,IF(Table1[[#This Row],[Climate Specific ]]=1,1,""),"")</f>
        <v/>
      </c>
      <c r="DI834" s="169" t="str">
        <f>IF(Table1[[#This Row],[Multiple NCC links]]&lt;&gt;1,IF(Table1[[#This Row],[Alterations / Additions]]=1,1,""),"")</f>
        <v/>
      </c>
      <c r="DJ834" s="169" t="str">
        <f>IF(Table1[[#This Row],[Multiple NCC links]]&lt;&gt;1,IF(Table1[[#This Row],[Glazing]]=1,1,""),"")</f>
        <v/>
      </c>
      <c r="DK834" s="169" t="str">
        <f>IF(Table1[[#This Row],[Multiple NCC links]]&lt;&gt;1,IF(Table1[[#This Row],[Building Fabric / Thermal / Sealing]]=1,1,""),"")</f>
        <v/>
      </c>
      <c r="DL834" s="169" t="str">
        <f>IF(Table1[[#This Row],[Multiple NCC links]]&lt;&gt;1,IF(Table1[[#This Row],[Lighting]]=1,1,""),"")</f>
        <v/>
      </c>
      <c r="DM834" s="169" t="str">
        <f>IF(Table1[[#This Row],[Multiple NCC links]]&lt;&gt;1,IF(Table1[[#This Row],[HVAC]]=1,1,""),"")</f>
        <v/>
      </c>
      <c r="DN834" s="169" t="str">
        <f>IF(Table1[[#This Row],[Multiple NCC links]]&lt;&gt;1,IF(Table1[[#This Row],[Services]]=1,1,""),"")</f>
        <v/>
      </c>
      <c r="DO834" s="169" t="str">
        <f>IF(Table1[[#This Row],[Multiple NCC links]]&lt;&gt;1,IF(Table1[[#This Row],[Maintenance &amp; Monitoring]]=1,1,""),"")</f>
        <v/>
      </c>
      <c r="DP834" s="169" t="str">
        <f>IF(Table1[[#This Row],[Multiple NCC links]]&lt;&gt;1,IF(Table1[[#This Row],[Hand over / Operations]]=1,1,""),"")</f>
        <v/>
      </c>
      <c r="DQ834" s="169" t="str">
        <f>IF(Table1[[#This Row],[Multiple NCC links]]&lt;&gt;1,IF(Table1[[#This Row],[As built assessment]]=1,1,""),"")</f>
        <v/>
      </c>
      <c r="DR834" s="169" t="str">
        <f>IF(Table1[[#This Row],[Multiple NCC links]]&lt;&gt;1,IF(Table1[[#This Row],[Beyond compliance]]=1,1,""),"")</f>
        <v/>
      </c>
      <c r="DS834" s="169" t="str">
        <f>IF(SUM(Table1[[#This Row],[Design]:[Beyond compliance]])&gt;1,1,"")</f>
        <v/>
      </c>
      <c r="DT834" s="169" t="str">
        <f>IF(Table1[[#This Row],[Both Residential &amp; Commercial4]]&lt;&gt;1,IF(Table1[[#This Row],[Residential]]=1,1,""),"")</f>
        <v/>
      </c>
      <c r="DU834" s="169" t="str">
        <f>IF(Table1[[#This Row],[Both Residential &amp; Commercial4]]&lt;&gt;1,IF(Table1[[#This Row],[Commercial]]=1,1,""),"")</f>
        <v/>
      </c>
      <c r="DV834" s="169" t="str">
        <f>Table1[[#This Row],[Residential &amp; Commercial]]</f>
        <v/>
      </c>
      <c r="DW834" s="169"/>
    </row>
    <row r="835" spans="1:127" s="49" customFormat="1" ht="20.25" thickTop="1" thickBot="1" x14ac:dyDescent="0.35">
      <c r="A835" s="97"/>
      <c r="B835" s="97"/>
      <c r="C835" s="88"/>
      <c r="D835" s="88"/>
      <c r="E835" s="176"/>
      <c r="F835" s="176"/>
      <c r="G835" s="176"/>
      <c r="H835" s="176"/>
      <c r="I835" s="90" t="str">
        <f>IF(AND(Table1[[#This Row],[General]]=1,Table1[[#This Row],[Beginner]]=1,Table1[[#This Row],[Intermediate]]=1,Table1[[#This Row],[Advanced]]=1),1,"")</f>
        <v/>
      </c>
      <c r="J835" s="90" t="str">
        <f>CONCATENATE(IF(Table1[[#This Row],[General]]=1,"General, ",""), IF(Table1[[#This Row],[Beginner]]=1,"Beginner, ",""),IF(Table1[[#This Row],[Intermediate]]=1,"Intermediate, ",""), IF(Table1[[#This Row],[Advanced]]=1,"Advanced",""))</f>
        <v/>
      </c>
      <c r="K835" s="91"/>
      <c r="L835" s="179"/>
      <c r="M835" s="91"/>
      <c r="N835" s="91"/>
      <c r="O835" s="159"/>
      <c r="P835" s="91"/>
      <c r="Q835" s="91"/>
      <c r="R835" s="91"/>
      <c r="S83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35" s="102"/>
      <c r="U835" s="102"/>
      <c r="V835" s="240"/>
      <c r="W835" s="240"/>
      <c r="X835" s="102"/>
      <c r="Y835" s="102"/>
      <c r="Z835" s="102"/>
      <c r="AA835" s="102"/>
      <c r="AB835" s="102"/>
      <c r="AC835" s="102"/>
      <c r="AD835" s="102"/>
      <c r="AE835" s="102"/>
      <c r="AF835" s="102"/>
      <c r="AG83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35" s="103"/>
      <c r="AI835" s="103"/>
      <c r="AJ835" s="103"/>
      <c r="AK835" s="74" t="str">
        <f>CONCATENATE(IF(Table1[[#This Row],[Digital]]=1,"Digital, ",""),IF(Table1[[#This Row],[Face to Face]]=1,"Face to face, ",""),IF(Table1[[#This Row],[Blended]]=1,"Blended",""))</f>
        <v/>
      </c>
      <c r="AL835" s="99"/>
      <c r="AM835" s="104"/>
      <c r="AN835" s="130"/>
      <c r="AO835" s="94"/>
      <c r="AP835" s="182"/>
      <c r="AQ835" s="94"/>
      <c r="AR835" s="94"/>
      <c r="AS835" s="94"/>
      <c r="AT835" s="94"/>
      <c r="AU835" s="94"/>
      <c r="AV835" s="182"/>
      <c r="AW835" s="182"/>
      <c r="AX835" s="182"/>
      <c r="AY835" s="94"/>
      <c r="AZ83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3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35" s="95"/>
      <c r="BC835" s="95"/>
      <c r="BD835" s="90" t="str">
        <f>IF(AND(Table1[[#This Row],[Residential]]=1,Table1[[#This Row],[Commercial]]=1),1,"")</f>
        <v/>
      </c>
      <c r="BE835" s="90" t="str">
        <f>CONCATENATE(IF(Table1[[#This Row],[Residential]]=1,"Residential, ",""),IF(Table1[[#This Row],[Commercial]]=1,"Commercial",""))</f>
        <v/>
      </c>
      <c r="BF835" s="94"/>
      <c r="BG835" s="94"/>
      <c r="BH835" s="94"/>
      <c r="BI835" s="94"/>
      <c r="BJ835" s="94"/>
      <c r="BK835" s="94"/>
      <c r="BL835" s="94"/>
      <c r="BM835" s="182"/>
      <c r="BN835" s="94"/>
      <c r="BO83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35" s="178"/>
      <c r="BQ835" s="120"/>
      <c r="BR835" s="132"/>
      <c r="BS835" s="120"/>
      <c r="BT835" s="175"/>
      <c r="BU835" s="175"/>
      <c r="BV835" s="175"/>
      <c r="BW835" s="121"/>
      <c r="BX835" s="121"/>
      <c r="BY835" s="121"/>
      <c r="BZ835" s="227"/>
      <c r="CA83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35" s="48">
        <f>COUNTIF(Table1[[#This Row],[Validity]:[Alignment with NCC (Yes=1,No=0)]],"N/A")</f>
        <v>0</v>
      </c>
      <c r="CC835" s="48">
        <f>IF(ISERROR(Table1[[#This Row],[Total Quality Score (out of 10)]]/(4-Table1[[#This Row],[N/A Count]])),0,Table1[[#This Row],[Total Quality Score (out of 10)]]/(4-Table1[[#This Row],[N/A Count]]))</f>
        <v>0</v>
      </c>
      <c r="CD835" s="106"/>
      <c r="CE835" s="106"/>
      <c r="CF835" s="172" t="str">
        <f>IF(SUM(Table1[[#This Row],[Multiple]:[Level (all)62]])&lt;1,IF(Table1[[#This Row],[General]]=1,1,""),"")</f>
        <v/>
      </c>
      <c r="CG835" s="172" t="str">
        <f>IF(SUM(Table1[[#This Row],[Multiple]:[Level (all)62]])&lt;1,IF(Table1[[#This Row],[Beginner]]=1,1,""),"")</f>
        <v/>
      </c>
      <c r="CH835" s="171" t="str">
        <f>IF(SUM(Table1[[#This Row],[Multiple]:[Level (all)62]])&lt;1,IF(Table1[[#This Row],[Intermediate]]=1,1,""),"")</f>
        <v/>
      </c>
      <c r="CI835" s="171" t="str">
        <f>IF(SUM(Table1[[#This Row],[Multiple]:[Level (all)62]])&lt;1,IF(Table1[[#This Row],[Advanced]]=1,1,""),"")</f>
        <v/>
      </c>
      <c r="CJ835" s="171" t="str">
        <f>IF(AND(SUM(Table1[[#This Row],[General]:[Advanced]])&lt;4,SUM(Table1[[#This Row],[General]:[Advanced]])&gt;1),1,"")</f>
        <v/>
      </c>
      <c r="CK835" s="171" t="str">
        <f>Table1[[#This Row],[Level (all)]]</f>
        <v/>
      </c>
      <c r="CL835" s="171" t="str">
        <f>IF(Table1[[#This Row],[Multiple audience]]&lt;&gt;1,IF(Table1[[#This Row],[General Audience]]=1,1,""),"")</f>
        <v/>
      </c>
      <c r="CM835" s="171" t="str">
        <f>IF(Table1[[#This Row],[Multiple audience]]&lt;&gt;1,IF(Table1[[#This Row],[Planners / Designers ]]=1,1,""),"")</f>
        <v/>
      </c>
      <c r="CN835" s="171" t="str">
        <f>IF(Table1[[#This Row],[Multiple audience]]&lt;&gt;1,IF(Table1[[#This Row],[Regulatory Assessors]]=1,1,""),"")</f>
        <v/>
      </c>
      <c r="CO835" s="171" t="str">
        <f>IF(Table1[[#This Row],[Multiple audience]]&lt;&gt;1,IF(Table1[[#This Row],[Builders / Management]]=1,1,""),"")</f>
        <v/>
      </c>
      <c r="CP835" s="171" t="str">
        <f>IF(Table1[[#This Row],[Multiple audience]]&lt;&gt;1,IF(Table1[[#This Row],[Energy / Sus Assessors]]=1,1,""),"")</f>
        <v/>
      </c>
      <c r="CQ835" s="171" t="str">
        <f>IF(Table1[[#This Row],[Multiple audience]]&lt;&gt;1,IF(Table1[[#This Row],[Semi-skilled]]=1,1,""),"")</f>
        <v/>
      </c>
      <c r="CR835" s="171" t="str">
        <f>IF(Table1[[#This Row],[Multiple audience]]&lt;&gt;1,IF(Table1[[#This Row],[Trades]]=1,1,""),"")</f>
        <v/>
      </c>
      <c r="CS835" s="171" t="str">
        <f>IF(Table1[[#This Row],[Multiple audience]]&lt;&gt;1,IF(Table1[[#This Row],[Other]]=1,1,""),"")</f>
        <v/>
      </c>
      <c r="CT835" s="171" t="str">
        <f>IF(SUM(Table1[[#This Row],[General Audience]:[Other]])&gt;1,1,"")</f>
        <v/>
      </c>
      <c r="CU835" s="171" t="str">
        <f>IF(Table1[[#This Row],[Various  ]]&lt;&gt;1,IF(Table1[[#This Row],[Calculator / Software]]=1,1,""),"")</f>
        <v/>
      </c>
      <c r="CV835" s="171" t="str">
        <f>IF(Table1[[#This Row],[Various  ]]&lt;&gt;1,IF(Table1[[#This Row],[Information  ]]=1,1,""),"")</f>
        <v/>
      </c>
      <c r="CW835" s="171" t="str">
        <f>IF(Table1[[#This Row],[Various  ]]&lt;&gt;1,IF(Table1[[#This Row],[Interactive Tool]]=1,1,""),"")</f>
        <v/>
      </c>
      <c r="CX835" s="171" t="str">
        <f>IF(Table1[[#This Row],[Various  ]]&lt;&gt;1,IF(Table1[[#This Row],[Technical Specifications]]=1,1,""),"")</f>
        <v/>
      </c>
      <c r="CY835" s="171" t="str">
        <f>IF(Table1[[#This Row],[Various  ]]&lt;&gt;1,IF(Table1[[#This Row],[Training Resources]]=1,1,""),"")</f>
        <v/>
      </c>
      <c r="CZ835" s="171" t="str">
        <f>IF(Table1[[#This Row],[Various  ]]&lt;&gt;1,IF(Table1[[#This Row],[Toolbox]]=1,1,""),"")</f>
        <v/>
      </c>
      <c r="DA835" s="169" t="str">
        <f>IF(Table1[[#This Row],[Various  ]]&lt;&gt;1,IF(Table1[[#This Row],[Video]]=1,1,""),"")</f>
        <v/>
      </c>
      <c r="DB835" s="169" t="str">
        <f>IF(Table1[[#This Row],[Various  ]]&lt;&gt;1,IF(Table1[[#This Row],[Case study]]=1,1,""),"")</f>
        <v/>
      </c>
      <c r="DC835" s="169" t="str">
        <f>IF(Table1[[#This Row],[Various  ]]&lt;&gt;1,IF(Table1[[#This Row],[Other   ]]=1,1,""),"")</f>
        <v/>
      </c>
      <c r="DD835" s="169" t="str">
        <f>IF(Table1[[#This Row],[Various  ]]&lt;&gt;1,IF(Table1[[#This Row],[Standards]]=1,1,""),"")</f>
        <v/>
      </c>
      <c r="DE835" s="169" t="str">
        <f>IF(Table1[[#This Row],[Various]]=1,1,IF(SUM(Table1[[#This Row],[Calculator / Software]:[Standards]])&gt;1,1,""))</f>
        <v/>
      </c>
      <c r="DF835" s="169" t="str">
        <f>IF(Table1[[#This Row],[Multiple NCC links]]&lt;&gt;1,IF(Table1[[#This Row],[Design]]=1,1,""),"")</f>
        <v/>
      </c>
      <c r="DG835" s="169" t="str">
        <f>IF(Table1[[#This Row],[Multiple NCC links]]&lt;&gt;1,IF(Table1[[#This Row],[Assessment / Verification]]=1,1,""),"")</f>
        <v/>
      </c>
      <c r="DH835" s="169" t="str">
        <f>IF(Table1[[#This Row],[Multiple NCC links]]&lt;&gt;1,IF(Table1[[#This Row],[Climate Specific ]]=1,1,""),"")</f>
        <v/>
      </c>
      <c r="DI835" s="169" t="str">
        <f>IF(Table1[[#This Row],[Multiple NCC links]]&lt;&gt;1,IF(Table1[[#This Row],[Alterations / Additions]]=1,1,""),"")</f>
        <v/>
      </c>
      <c r="DJ835" s="169" t="str">
        <f>IF(Table1[[#This Row],[Multiple NCC links]]&lt;&gt;1,IF(Table1[[#This Row],[Glazing]]=1,1,""),"")</f>
        <v/>
      </c>
      <c r="DK835" s="169" t="str">
        <f>IF(Table1[[#This Row],[Multiple NCC links]]&lt;&gt;1,IF(Table1[[#This Row],[Building Fabric / Thermal / Sealing]]=1,1,""),"")</f>
        <v/>
      </c>
      <c r="DL835" s="169" t="str">
        <f>IF(Table1[[#This Row],[Multiple NCC links]]&lt;&gt;1,IF(Table1[[#This Row],[Lighting]]=1,1,""),"")</f>
        <v/>
      </c>
      <c r="DM835" s="169" t="str">
        <f>IF(Table1[[#This Row],[Multiple NCC links]]&lt;&gt;1,IF(Table1[[#This Row],[HVAC]]=1,1,""),"")</f>
        <v/>
      </c>
      <c r="DN835" s="169" t="str">
        <f>IF(Table1[[#This Row],[Multiple NCC links]]&lt;&gt;1,IF(Table1[[#This Row],[Services]]=1,1,""),"")</f>
        <v/>
      </c>
      <c r="DO835" s="169" t="str">
        <f>IF(Table1[[#This Row],[Multiple NCC links]]&lt;&gt;1,IF(Table1[[#This Row],[Maintenance &amp; Monitoring]]=1,1,""),"")</f>
        <v/>
      </c>
      <c r="DP835" s="169" t="str">
        <f>IF(Table1[[#This Row],[Multiple NCC links]]&lt;&gt;1,IF(Table1[[#This Row],[Hand over / Operations]]=1,1,""),"")</f>
        <v/>
      </c>
      <c r="DQ835" s="169" t="str">
        <f>IF(Table1[[#This Row],[Multiple NCC links]]&lt;&gt;1,IF(Table1[[#This Row],[As built assessment]]=1,1,""),"")</f>
        <v/>
      </c>
      <c r="DR835" s="169" t="str">
        <f>IF(Table1[[#This Row],[Multiple NCC links]]&lt;&gt;1,IF(Table1[[#This Row],[Beyond compliance]]=1,1,""),"")</f>
        <v/>
      </c>
      <c r="DS835" s="169" t="str">
        <f>IF(SUM(Table1[[#This Row],[Design]:[Beyond compliance]])&gt;1,1,"")</f>
        <v/>
      </c>
      <c r="DT835" s="169" t="str">
        <f>IF(Table1[[#This Row],[Both Residential &amp; Commercial4]]&lt;&gt;1,IF(Table1[[#This Row],[Residential]]=1,1,""),"")</f>
        <v/>
      </c>
      <c r="DU835" s="169" t="str">
        <f>IF(Table1[[#This Row],[Both Residential &amp; Commercial4]]&lt;&gt;1,IF(Table1[[#This Row],[Commercial]]=1,1,""),"")</f>
        <v/>
      </c>
      <c r="DV835" s="169" t="str">
        <f>Table1[[#This Row],[Residential &amp; Commercial]]</f>
        <v/>
      </c>
      <c r="DW835" s="169"/>
    </row>
    <row r="836" spans="1:127" s="49" customFormat="1" ht="20.25" thickTop="1" thickBot="1" x14ac:dyDescent="0.35">
      <c r="A836" s="97"/>
      <c r="B836" s="97"/>
      <c r="C836" s="88"/>
      <c r="D836" s="88"/>
      <c r="E836" s="176"/>
      <c r="F836" s="176"/>
      <c r="G836" s="176"/>
      <c r="H836" s="176"/>
      <c r="I836" s="90" t="str">
        <f>IF(AND(Table1[[#This Row],[General]]=1,Table1[[#This Row],[Beginner]]=1,Table1[[#This Row],[Intermediate]]=1,Table1[[#This Row],[Advanced]]=1),1,"")</f>
        <v/>
      </c>
      <c r="J836" s="90" t="str">
        <f>CONCATENATE(IF(Table1[[#This Row],[General]]=1,"General, ",""), IF(Table1[[#This Row],[Beginner]]=1,"Beginner, ",""),IF(Table1[[#This Row],[Intermediate]]=1,"Intermediate, ",""), IF(Table1[[#This Row],[Advanced]]=1,"Advanced",""))</f>
        <v/>
      </c>
      <c r="K836" s="91"/>
      <c r="L836" s="179"/>
      <c r="M836" s="91"/>
      <c r="N836" s="91"/>
      <c r="O836" s="159"/>
      <c r="P836" s="91"/>
      <c r="Q836" s="91"/>
      <c r="R836" s="91"/>
      <c r="S83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36" s="102"/>
      <c r="U836" s="102"/>
      <c r="V836" s="240"/>
      <c r="W836" s="240"/>
      <c r="X836" s="102"/>
      <c r="Y836" s="102"/>
      <c r="Z836" s="102"/>
      <c r="AA836" s="102"/>
      <c r="AB836" s="102"/>
      <c r="AC836" s="102"/>
      <c r="AD836" s="102"/>
      <c r="AE836" s="102"/>
      <c r="AF836" s="102"/>
      <c r="AG83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36" s="103"/>
      <c r="AI836" s="103"/>
      <c r="AJ836" s="103"/>
      <c r="AK836" s="74" t="str">
        <f>CONCATENATE(IF(Table1[[#This Row],[Digital]]=1,"Digital, ",""),IF(Table1[[#This Row],[Face to Face]]=1,"Face to face, ",""),IF(Table1[[#This Row],[Blended]]=1,"Blended",""))</f>
        <v/>
      </c>
      <c r="AL836" s="99"/>
      <c r="AM836" s="104"/>
      <c r="AN836" s="130"/>
      <c r="AO836" s="94"/>
      <c r="AP836" s="182"/>
      <c r="AQ836" s="94"/>
      <c r="AR836" s="94"/>
      <c r="AS836" s="94"/>
      <c r="AT836" s="94"/>
      <c r="AU836" s="94"/>
      <c r="AV836" s="182"/>
      <c r="AW836" s="182"/>
      <c r="AX836" s="182"/>
      <c r="AY836" s="94"/>
      <c r="AZ83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3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36" s="95"/>
      <c r="BC836" s="95"/>
      <c r="BD836" s="90" t="str">
        <f>IF(AND(Table1[[#This Row],[Residential]]=1,Table1[[#This Row],[Commercial]]=1),1,"")</f>
        <v/>
      </c>
      <c r="BE836" s="90" t="str">
        <f>CONCATENATE(IF(Table1[[#This Row],[Residential]]=1,"Residential, ",""),IF(Table1[[#This Row],[Commercial]]=1,"Commercial",""))</f>
        <v/>
      </c>
      <c r="BF836" s="94"/>
      <c r="BG836" s="94"/>
      <c r="BH836" s="94"/>
      <c r="BI836" s="94"/>
      <c r="BJ836" s="94"/>
      <c r="BK836" s="94"/>
      <c r="BL836" s="94"/>
      <c r="BM836" s="182"/>
      <c r="BN836" s="94"/>
      <c r="BO83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36" s="178"/>
      <c r="BQ836" s="120"/>
      <c r="BR836" s="132"/>
      <c r="BS836" s="120"/>
      <c r="BT836" s="175"/>
      <c r="BU836" s="175"/>
      <c r="BV836" s="175"/>
      <c r="BW836" s="121"/>
      <c r="BX836" s="121"/>
      <c r="BY836" s="121"/>
      <c r="BZ836" s="227"/>
      <c r="CA83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36" s="48">
        <f>COUNTIF(Table1[[#This Row],[Validity]:[Alignment with NCC (Yes=1,No=0)]],"N/A")</f>
        <v>0</v>
      </c>
      <c r="CC836" s="48">
        <f>IF(ISERROR(Table1[[#This Row],[Total Quality Score (out of 10)]]/(4-Table1[[#This Row],[N/A Count]])),0,Table1[[#This Row],[Total Quality Score (out of 10)]]/(4-Table1[[#This Row],[N/A Count]]))</f>
        <v>0</v>
      </c>
      <c r="CD836" s="106"/>
      <c r="CE836" s="106"/>
      <c r="CF836" s="172" t="str">
        <f>IF(SUM(Table1[[#This Row],[Multiple]:[Level (all)62]])&lt;1,IF(Table1[[#This Row],[General]]=1,1,""),"")</f>
        <v/>
      </c>
      <c r="CG836" s="172" t="str">
        <f>IF(SUM(Table1[[#This Row],[Multiple]:[Level (all)62]])&lt;1,IF(Table1[[#This Row],[Beginner]]=1,1,""),"")</f>
        <v/>
      </c>
      <c r="CH836" s="171" t="str">
        <f>IF(SUM(Table1[[#This Row],[Multiple]:[Level (all)62]])&lt;1,IF(Table1[[#This Row],[Intermediate]]=1,1,""),"")</f>
        <v/>
      </c>
      <c r="CI836" s="171" t="str">
        <f>IF(SUM(Table1[[#This Row],[Multiple]:[Level (all)62]])&lt;1,IF(Table1[[#This Row],[Advanced]]=1,1,""),"")</f>
        <v/>
      </c>
      <c r="CJ836" s="171" t="str">
        <f>IF(AND(SUM(Table1[[#This Row],[General]:[Advanced]])&lt;4,SUM(Table1[[#This Row],[General]:[Advanced]])&gt;1),1,"")</f>
        <v/>
      </c>
      <c r="CK836" s="171" t="str">
        <f>Table1[[#This Row],[Level (all)]]</f>
        <v/>
      </c>
      <c r="CL836" s="171" t="str">
        <f>IF(Table1[[#This Row],[Multiple audience]]&lt;&gt;1,IF(Table1[[#This Row],[General Audience]]=1,1,""),"")</f>
        <v/>
      </c>
      <c r="CM836" s="171" t="str">
        <f>IF(Table1[[#This Row],[Multiple audience]]&lt;&gt;1,IF(Table1[[#This Row],[Planners / Designers ]]=1,1,""),"")</f>
        <v/>
      </c>
      <c r="CN836" s="171" t="str">
        <f>IF(Table1[[#This Row],[Multiple audience]]&lt;&gt;1,IF(Table1[[#This Row],[Regulatory Assessors]]=1,1,""),"")</f>
        <v/>
      </c>
      <c r="CO836" s="171" t="str">
        <f>IF(Table1[[#This Row],[Multiple audience]]&lt;&gt;1,IF(Table1[[#This Row],[Builders / Management]]=1,1,""),"")</f>
        <v/>
      </c>
      <c r="CP836" s="171" t="str">
        <f>IF(Table1[[#This Row],[Multiple audience]]&lt;&gt;1,IF(Table1[[#This Row],[Energy / Sus Assessors]]=1,1,""),"")</f>
        <v/>
      </c>
      <c r="CQ836" s="171" t="str">
        <f>IF(Table1[[#This Row],[Multiple audience]]&lt;&gt;1,IF(Table1[[#This Row],[Semi-skilled]]=1,1,""),"")</f>
        <v/>
      </c>
      <c r="CR836" s="171" t="str">
        <f>IF(Table1[[#This Row],[Multiple audience]]&lt;&gt;1,IF(Table1[[#This Row],[Trades]]=1,1,""),"")</f>
        <v/>
      </c>
      <c r="CS836" s="171" t="str">
        <f>IF(Table1[[#This Row],[Multiple audience]]&lt;&gt;1,IF(Table1[[#This Row],[Other]]=1,1,""),"")</f>
        <v/>
      </c>
      <c r="CT836" s="171" t="str">
        <f>IF(SUM(Table1[[#This Row],[General Audience]:[Other]])&gt;1,1,"")</f>
        <v/>
      </c>
      <c r="CU836" s="171" t="str">
        <f>IF(Table1[[#This Row],[Various  ]]&lt;&gt;1,IF(Table1[[#This Row],[Calculator / Software]]=1,1,""),"")</f>
        <v/>
      </c>
      <c r="CV836" s="171" t="str">
        <f>IF(Table1[[#This Row],[Various  ]]&lt;&gt;1,IF(Table1[[#This Row],[Information  ]]=1,1,""),"")</f>
        <v/>
      </c>
      <c r="CW836" s="171" t="str">
        <f>IF(Table1[[#This Row],[Various  ]]&lt;&gt;1,IF(Table1[[#This Row],[Interactive Tool]]=1,1,""),"")</f>
        <v/>
      </c>
      <c r="CX836" s="171" t="str">
        <f>IF(Table1[[#This Row],[Various  ]]&lt;&gt;1,IF(Table1[[#This Row],[Technical Specifications]]=1,1,""),"")</f>
        <v/>
      </c>
      <c r="CY836" s="171" t="str">
        <f>IF(Table1[[#This Row],[Various  ]]&lt;&gt;1,IF(Table1[[#This Row],[Training Resources]]=1,1,""),"")</f>
        <v/>
      </c>
      <c r="CZ836" s="171" t="str">
        <f>IF(Table1[[#This Row],[Various  ]]&lt;&gt;1,IF(Table1[[#This Row],[Toolbox]]=1,1,""),"")</f>
        <v/>
      </c>
      <c r="DA836" s="169" t="str">
        <f>IF(Table1[[#This Row],[Various  ]]&lt;&gt;1,IF(Table1[[#This Row],[Video]]=1,1,""),"")</f>
        <v/>
      </c>
      <c r="DB836" s="169" t="str">
        <f>IF(Table1[[#This Row],[Various  ]]&lt;&gt;1,IF(Table1[[#This Row],[Case study]]=1,1,""),"")</f>
        <v/>
      </c>
      <c r="DC836" s="169" t="str">
        <f>IF(Table1[[#This Row],[Various  ]]&lt;&gt;1,IF(Table1[[#This Row],[Other   ]]=1,1,""),"")</f>
        <v/>
      </c>
      <c r="DD836" s="169" t="str">
        <f>IF(Table1[[#This Row],[Various  ]]&lt;&gt;1,IF(Table1[[#This Row],[Standards]]=1,1,""),"")</f>
        <v/>
      </c>
      <c r="DE836" s="169" t="str">
        <f>IF(Table1[[#This Row],[Various]]=1,1,IF(SUM(Table1[[#This Row],[Calculator / Software]:[Standards]])&gt;1,1,""))</f>
        <v/>
      </c>
      <c r="DF836" s="169" t="str">
        <f>IF(Table1[[#This Row],[Multiple NCC links]]&lt;&gt;1,IF(Table1[[#This Row],[Design]]=1,1,""),"")</f>
        <v/>
      </c>
      <c r="DG836" s="169" t="str">
        <f>IF(Table1[[#This Row],[Multiple NCC links]]&lt;&gt;1,IF(Table1[[#This Row],[Assessment / Verification]]=1,1,""),"")</f>
        <v/>
      </c>
      <c r="DH836" s="169" t="str">
        <f>IF(Table1[[#This Row],[Multiple NCC links]]&lt;&gt;1,IF(Table1[[#This Row],[Climate Specific ]]=1,1,""),"")</f>
        <v/>
      </c>
      <c r="DI836" s="169" t="str">
        <f>IF(Table1[[#This Row],[Multiple NCC links]]&lt;&gt;1,IF(Table1[[#This Row],[Alterations / Additions]]=1,1,""),"")</f>
        <v/>
      </c>
      <c r="DJ836" s="169" t="str">
        <f>IF(Table1[[#This Row],[Multiple NCC links]]&lt;&gt;1,IF(Table1[[#This Row],[Glazing]]=1,1,""),"")</f>
        <v/>
      </c>
      <c r="DK836" s="169" t="str">
        <f>IF(Table1[[#This Row],[Multiple NCC links]]&lt;&gt;1,IF(Table1[[#This Row],[Building Fabric / Thermal / Sealing]]=1,1,""),"")</f>
        <v/>
      </c>
      <c r="DL836" s="169" t="str">
        <f>IF(Table1[[#This Row],[Multiple NCC links]]&lt;&gt;1,IF(Table1[[#This Row],[Lighting]]=1,1,""),"")</f>
        <v/>
      </c>
      <c r="DM836" s="169" t="str">
        <f>IF(Table1[[#This Row],[Multiple NCC links]]&lt;&gt;1,IF(Table1[[#This Row],[HVAC]]=1,1,""),"")</f>
        <v/>
      </c>
      <c r="DN836" s="169" t="str">
        <f>IF(Table1[[#This Row],[Multiple NCC links]]&lt;&gt;1,IF(Table1[[#This Row],[Services]]=1,1,""),"")</f>
        <v/>
      </c>
      <c r="DO836" s="169" t="str">
        <f>IF(Table1[[#This Row],[Multiple NCC links]]&lt;&gt;1,IF(Table1[[#This Row],[Maintenance &amp; Monitoring]]=1,1,""),"")</f>
        <v/>
      </c>
      <c r="DP836" s="169" t="str">
        <f>IF(Table1[[#This Row],[Multiple NCC links]]&lt;&gt;1,IF(Table1[[#This Row],[Hand over / Operations]]=1,1,""),"")</f>
        <v/>
      </c>
      <c r="DQ836" s="169" t="str">
        <f>IF(Table1[[#This Row],[Multiple NCC links]]&lt;&gt;1,IF(Table1[[#This Row],[As built assessment]]=1,1,""),"")</f>
        <v/>
      </c>
      <c r="DR836" s="169" t="str">
        <f>IF(Table1[[#This Row],[Multiple NCC links]]&lt;&gt;1,IF(Table1[[#This Row],[Beyond compliance]]=1,1,""),"")</f>
        <v/>
      </c>
      <c r="DS836" s="169" t="str">
        <f>IF(SUM(Table1[[#This Row],[Design]:[Beyond compliance]])&gt;1,1,"")</f>
        <v/>
      </c>
      <c r="DT836" s="169" t="str">
        <f>IF(Table1[[#This Row],[Both Residential &amp; Commercial4]]&lt;&gt;1,IF(Table1[[#This Row],[Residential]]=1,1,""),"")</f>
        <v/>
      </c>
      <c r="DU836" s="169" t="str">
        <f>IF(Table1[[#This Row],[Both Residential &amp; Commercial4]]&lt;&gt;1,IF(Table1[[#This Row],[Commercial]]=1,1,""),"")</f>
        <v/>
      </c>
      <c r="DV836" s="169" t="str">
        <f>Table1[[#This Row],[Residential &amp; Commercial]]</f>
        <v/>
      </c>
      <c r="DW836" s="169"/>
    </row>
    <row r="837" spans="1:127" s="49" customFormat="1" ht="20.25" thickTop="1" thickBot="1" x14ac:dyDescent="0.35">
      <c r="A837" s="97"/>
      <c r="B837" s="97"/>
      <c r="C837" s="88"/>
      <c r="D837" s="88"/>
      <c r="E837" s="176"/>
      <c r="F837" s="176"/>
      <c r="G837" s="176"/>
      <c r="H837" s="176"/>
      <c r="I837" s="90" t="str">
        <f>IF(AND(Table1[[#This Row],[General]]=1,Table1[[#This Row],[Beginner]]=1,Table1[[#This Row],[Intermediate]]=1,Table1[[#This Row],[Advanced]]=1),1,"")</f>
        <v/>
      </c>
      <c r="J837" s="90" t="str">
        <f>CONCATENATE(IF(Table1[[#This Row],[General]]=1,"General, ",""), IF(Table1[[#This Row],[Beginner]]=1,"Beginner, ",""),IF(Table1[[#This Row],[Intermediate]]=1,"Intermediate, ",""), IF(Table1[[#This Row],[Advanced]]=1,"Advanced",""))</f>
        <v/>
      </c>
      <c r="K837" s="91"/>
      <c r="L837" s="179"/>
      <c r="M837" s="91"/>
      <c r="N837" s="91"/>
      <c r="O837" s="159"/>
      <c r="P837" s="91"/>
      <c r="Q837" s="91"/>
      <c r="R837" s="91"/>
      <c r="S83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37" s="102"/>
      <c r="U837" s="102"/>
      <c r="V837" s="240"/>
      <c r="W837" s="240"/>
      <c r="X837" s="102"/>
      <c r="Y837" s="102"/>
      <c r="Z837" s="102"/>
      <c r="AA837" s="102"/>
      <c r="AB837" s="102"/>
      <c r="AC837" s="102"/>
      <c r="AD837" s="102"/>
      <c r="AE837" s="102"/>
      <c r="AF837" s="102"/>
      <c r="AG83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37" s="103"/>
      <c r="AI837" s="103"/>
      <c r="AJ837" s="103"/>
      <c r="AK837" s="74" t="str">
        <f>CONCATENATE(IF(Table1[[#This Row],[Digital]]=1,"Digital, ",""),IF(Table1[[#This Row],[Face to Face]]=1,"Face to face, ",""),IF(Table1[[#This Row],[Blended]]=1,"Blended",""))</f>
        <v/>
      </c>
      <c r="AL837" s="99"/>
      <c r="AM837" s="104"/>
      <c r="AN837" s="130"/>
      <c r="AO837" s="94"/>
      <c r="AP837" s="182"/>
      <c r="AQ837" s="94"/>
      <c r="AR837" s="94"/>
      <c r="AS837" s="94"/>
      <c r="AT837" s="94"/>
      <c r="AU837" s="94"/>
      <c r="AV837" s="182"/>
      <c r="AW837" s="182"/>
      <c r="AX837" s="182"/>
      <c r="AY837" s="94"/>
      <c r="AZ83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3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37" s="95"/>
      <c r="BC837" s="95"/>
      <c r="BD837" s="90" t="str">
        <f>IF(AND(Table1[[#This Row],[Residential]]=1,Table1[[#This Row],[Commercial]]=1),1,"")</f>
        <v/>
      </c>
      <c r="BE837" s="90" t="str">
        <f>CONCATENATE(IF(Table1[[#This Row],[Residential]]=1,"Residential, ",""),IF(Table1[[#This Row],[Commercial]]=1,"Commercial",""))</f>
        <v/>
      </c>
      <c r="BF837" s="94"/>
      <c r="BG837" s="94"/>
      <c r="BH837" s="94"/>
      <c r="BI837" s="94"/>
      <c r="BJ837" s="94"/>
      <c r="BK837" s="94"/>
      <c r="BL837" s="94"/>
      <c r="BM837" s="182"/>
      <c r="BN837" s="94"/>
      <c r="BO83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37" s="178"/>
      <c r="BQ837" s="120"/>
      <c r="BR837" s="132"/>
      <c r="BS837" s="120"/>
      <c r="BT837" s="175"/>
      <c r="BU837" s="175"/>
      <c r="BV837" s="175"/>
      <c r="BW837" s="121"/>
      <c r="BX837" s="121"/>
      <c r="BY837" s="121"/>
      <c r="BZ837" s="227"/>
      <c r="CA83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37" s="48">
        <f>COUNTIF(Table1[[#This Row],[Validity]:[Alignment with NCC (Yes=1,No=0)]],"N/A")</f>
        <v>0</v>
      </c>
      <c r="CC837" s="48">
        <f>IF(ISERROR(Table1[[#This Row],[Total Quality Score (out of 10)]]/(4-Table1[[#This Row],[N/A Count]])),0,Table1[[#This Row],[Total Quality Score (out of 10)]]/(4-Table1[[#This Row],[N/A Count]]))</f>
        <v>0</v>
      </c>
      <c r="CD837" s="106"/>
      <c r="CE837" s="106"/>
      <c r="CF837" s="172" t="str">
        <f>IF(SUM(Table1[[#This Row],[Multiple]:[Level (all)62]])&lt;1,IF(Table1[[#This Row],[General]]=1,1,""),"")</f>
        <v/>
      </c>
      <c r="CG837" s="172" t="str">
        <f>IF(SUM(Table1[[#This Row],[Multiple]:[Level (all)62]])&lt;1,IF(Table1[[#This Row],[Beginner]]=1,1,""),"")</f>
        <v/>
      </c>
      <c r="CH837" s="171" t="str">
        <f>IF(SUM(Table1[[#This Row],[Multiple]:[Level (all)62]])&lt;1,IF(Table1[[#This Row],[Intermediate]]=1,1,""),"")</f>
        <v/>
      </c>
      <c r="CI837" s="171" t="str">
        <f>IF(SUM(Table1[[#This Row],[Multiple]:[Level (all)62]])&lt;1,IF(Table1[[#This Row],[Advanced]]=1,1,""),"")</f>
        <v/>
      </c>
      <c r="CJ837" s="171" t="str">
        <f>IF(AND(SUM(Table1[[#This Row],[General]:[Advanced]])&lt;4,SUM(Table1[[#This Row],[General]:[Advanced]])&gt;1),1,"")</f>
        <v/>
      </c>
      <c r="CK837" s="171" t="str">
        <f>Table1[[#This Row],[Level (all)]]</f>
        <v/>
      </c>
      <c r="CL837" s="171" t="str">
        <f>IF(Table1[[#This Row],[Multiple audience]]&lt;&gt;1,IF(Table1[[#This Row],[General Audience]]=1,1,""),"")</f>
        <v/>
      </c>
      <c r="CM837" s="171" t="str">
        <f>IF(Table1[[#This Row],[Multiple audience]]&lt;&gt;1,IF(Table1[[#This Row],[Planners / Designers ]]=1,1,""),"")</f>
        <v/>
      </c>
      <c r="CN837" s="171" t="str">
        <f>IF(Table1[[#This Row],[Multiple audience]]&lt;&gt;1,IF(Table1[[#This Row],[Regulatory Assessors]]=1,1,""),"")</f>
        <v/>
      </c>
      <c r="CO837" s="171" t="str">
        <f>IF(Table1[[#This Row],[Multiple audience]]&lt;&gt;1,IF(Table1[[#This Row],[Builders / Management]]=1,1,""),"")</f>
        <v/>
      </c>
      <c r="CP837" s="171" t="str">
        <f>IF(Table1[[#This Row],[Multiple audience]]&lt;&gt;1,IF(Table1[[#This Row],[Energy / Sus Assessors]]=1,1,""),"")</f>
        <v/>
      </c>
      <c r="CQ837" s="171" t="str">
        <f>IF(Table1[[#This Row],[Multiple audience]]&lt;&gt;1,IF(Table1[[#This Row],[Semi-skilled]]=1,1,""),"")</f>
        <v/>
      </c>
      <c r="CR837" s="171" t="str">
        <f>IF(Table1[[#This Row],[Multiple audience]]&lt;&gt;1,IF(Table1[[#This Row],[Trades]]=1,1,""),"")</f>
        <v/>
      </c>
      <c r="CS837" s="171" t="str">
        <f>IF(Table1[[#This Row],[Multiple audience]]&lt;&gt;1,IF(Table1[[#This Row],[Other]]=1,1,""),"")</f>
        <v/>
      </c>
      <c r="CT837" s="171" t="str">
        <f>IF(SUM(Table1[[#This Row],[General Audience]:[Other]])&gt;1,1,"")</f>
        <v/>
      </c>
      <c r="CU837" s="171" t="str">
        <f>IF(Table1[[#This Row],[Various  ]]&lt;&gt;1,IF(Table1[[#This Row],[Calculator / Software]]=1,1,""),"")</f>
        <v/>
      </c>
      <c r="CV837" s="171" t="str">
        <f>IF(Table1[[#This Row],[Various  ]]&lt;&gt;1,IF(Table1[[#This Row],[Information  ]]=1,1,""),"")</f>
        <v/>
      </c>
      <c r="CW837" s="171" t="str">
        <f>IF(Table1[[#This Row],[Various  ]]&lt;&gt;1,IF(Table1[[#This Row],[Interactive Tool]]=1,1,""),"")</f>
        <v/>
      </c>
      <c r="CX837" s="171" t="str">
        <f>IF(Table1[[#This Row],[Various  ]]&lt;&gt;1,IF(Table1[[#This Row],[Technical Specifications]]=1,1,""),"")</f>
        <v/>
      </c>
      <c r="CY837" s="171" t="str">
        <f>IF(Table1[[#This Row],[Various  ]]&lt;&gt;1,IF(Table1[[#This Row],[Training Resources]]=1,1,""),"")</f>
        <v/>
      </c>
      <c r="CZ837" s="171" t="str">
        <f>IF(Table1[[#This Row],[Various  ]]&lt;&gt;1,IF(Table1[[#This Row],[Toolbox]]=1,1,""),"")</f>
        <v/>
      </c>
      <c r="DA837" s="169" t="str">
        <f>IF(Table1[[#This Row],[Various  ]]&lt;&gt;1,IF(Table1[[#This Row],[Video]]=1,1,""),"")</f>
        <v/>
      </c>
      <c r="DB837" s="169" t="str">
        <f>IF(Table1[[#This Row],[Various  ]]&lt;&gt;1,IF(Table1[[#This Row],[Case study]]=1,1,""),"")</f>
        <v/>
      </c>
      <c r="DC837" s="169" t="str">
        <f>IF(Table1[[#This Row],[Various  ]]&lt;&gt;1,IF(Table1[[#This Row],[Other   ]]=1,1,""),"")</f>
        <v/>
      </c>
      <c r="DD837" s="169" t="str">
        <f>IF(Table1[[#This Row],[Various  ]]&lt;&gt;1,IF(Table1[[#This Row],[Standards]]=1,1,""),"")</f>
        <v/>
      </c>
      <c r="DE837" s="169" t="str">
        <f>IF(Table1[[#This Row],[Various]]=1,1,IF(SUM(Table1[[#This Row],[Calculator / Software]:[Standards]])&gt;1,1,""))</f>
        <v/>
      </c>
      <c r="DF837" s="169" t="str">
        <f>IF(Table1[[#This Row],[Multiple NCC links]]&lt;&gt;1,IF(Table1[[#This Row],[Design]]=1,1,""),"")</f>
        <v/>
      </c>
      <c r="DG837" s="169" t="str">
        <f>IF(Table1[[#This Row],[Multiple NCC links]]&lt;&gt;1,IF(Table1[[#This Row],[Assessment / Verification]]=1,1,""),"")</f>
        <v/>
      </c>
      <c r="DH837" s="169" t="str">
        <f>IF(Table1[[#This Row],[Multiple NCC links]]&lt;&gt;1,IF(Table1[[#This Row],[Climate Specific ]]=1,1,""),"")</f>
        <v/>
      </c>
      <c r="DI837" s="169" t="str">
        <f>IF(Table1[[#This Row],[Multiple NCC links]]&lt;&gt;1,IF(Table1[[#This Row],[Alterations / Additions]]=1,1,""),"")</f>
        <v/>
      </c>
      <c r="DJ837" s="169" t="str">
        <f>IF(Table1[[#This Row],[Multiple NCC links]]&lt;&gt;1,IF(Table1[[#This Row],[Glazing]]=1,1,""),"")</f>
        <v/>
      </c>
      <c r="DK837" s="169" t="str">
        <f>IF(Table1[[#This Row],[Multiple NCC links]]&lt;&gt;1,IF(Table1[[#This Row],[Building Fabric / Thermal / Sealing]]=1,1,""),"")</f>
        <v/>
      </c>
      <c r="DL837" s="169" t="str">
        <f>IF(Table1[[#This Row],[Multiple NCC links]]&lt;&gt;1,IF(Table1[[#This Row],[Lighting]]=1,1,""),"")</f>
        <v/>
      </c>
      <c r="DM837" s="169" t="str">
        <f>IF(Table1[[#This Row],[Multiple NCC links]]&lt;&gt;1,IF(Table1[[#This Row],[HVAC]]=1,1,""),"")</f>
        <v/>
      </c>
      <c r="DN837" s="169" t="str">
        <f>IF(Table1[[#This Row],[Multiple NCC links]]&lt;&gt;1,IF(Table1[[#This Row],[Services]]=1,1,""),"")</f>
        <v/>
      </c>
      <c r="DO837" s="169" t="str">
        <f>IF(Table1[[#This Row],[Multiple NCC links]]&lt;&gt;1,IF(Table1[[#This Row],[Maintenance &amp; Monitoring]]=1,1,""),"")</f>
        <v/>
      </c>
      <c r="DP837" s="169" t="str">
        <f>IF(Table1[[#This Row],[Multiple NCC links]]&lt;&gt;1,IF(Table1[[#This Row],[Hand over / Operations]]=1,1,""),"")</f>
        <v/>
      </c>
      <c r="DQ837" s="169" t="str">
        <f>IF(Table1[[#This Row],[Multiple NCC links]]&lt;&gt;1,IF(Table1[[#This Row],[As built assessment]]=1,1,""),"")</f>
        <v/>
      </c>
      <c r="DR837" s="169" t="str">
        <f>IF(Table1[[#This Row],[Multiple NCC links]]&lt;&gt;1,IF(Table1[[#This Row],[Beyond compliance]]=1,1,""),"")</f>
        <v/>
      </c>
      <c r="DS837" s="169" t="str">
        <f>IF(SUM(Table1[[#This Row],[Design]:[Beyond compliance]])&gt;1,1,"")</f>
        <v/>
      </c>
      <c r="DT837" s="169" t="str">
        <f>IF(Table1[[#This Row],[Both Residential &amp; Commercial4]]&lt;&gt;1,IF(Table1[[#This Row],[Residential]]=1,1,""),"")</f>
        <v/>
      </c>
      <c r="DU837" s="169" t="str">
        <f>IF(Table1[[#This Row],[Both Residential &amp; Commercial4]]&lt;&gt;1,IF(Table1[[#This Row],[Commercial]]=1,1,""),"")</f>
        <v/>
      </c>
      <c r="DV837" s="169" t="str">
        <f>Table1[[#This Row],[Residential &amp; Commercial]]</f>
        <v/>
      </c>
      <c r="DW837" s="169"/>
    </row>
    <row r="838" spans="1:127" s="49" customFormat="1" ht="20.25" thickTop="1" thickBot="1" x14ac:dyDescent="0.35">
      <c r="A838" s="97"/>
      <c r="B838" s="97"/>
      <c r="C838" s="88"/>
      <c r="D838" s="88"/>
      <c r="E838" s="176"/>
      <c r="F838" s="176"/>
      <c r="G838" s="176"/>
      <c r="H838" s="176"/>
      <c r="I838" s="90" t="str">
        <f>IF(AND(Table1[[#This Row],[General]]=1,Table1[[#This Row],[Beginner]]=1,Table1[[#This Row],[Intermediate]]=1,Table1[[#This Row],[Advanced]]=1),1,"")</f>
        <v/>
      </c>
      <c r="J838" s="90" t="str">
        <f>CONCATENATE(IF(Table1[[#This Row],[General]]=1,"General, ",""), IF(Table1[[#This Row],[Beginner]]=1,"Beginner, ",""),IF(Table1[[#This Row],[Intermediate]]=1,"Intermediate, ",""), IF(Table1[[#This Row],[Advanced]]=1,"Advanced",""))</f>
        <v/>
      </c>
      <c r="K838" s="91"/>
      <c r="L838" s="179"/>
      <c r="M838" s="91"/>
      <c r="N838" s="91"/>
      <c r="O838" s="159"/>
      <c r="P838" s="91"/>
      <c r="Q838" s="91"/>
      <c r="R838" s="91"/>
      <c r="S83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38" s="102"/>
      <c r="U838" s="102"/>
      <c r="V838" s="240"/>
      <c r="W838" s="240"/>
      <c r="X838" s="102"/>
      <c r="Y838" s="102"/>
      <c r="Z838" s="102"/>
      <c r="AA838" s="102"/>
      <c r="AB838" s="102"/>
      <c r="AC838" s="102"/>
      <c r="AD838" s="102"/>
      <c r="AE838" s="102"/>
      <c r="AF838" s="102"/>
      <c r="AG83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38" s="103"/>
      <c r="AI838" s="103"/>
      <c r="AJ838" s="103"/>
      <c r="AK838" s="74" t="str">
        <f>CONCATENATE(IF(Table1[[#This Row],[Digital]]=1,"Digital, ",""),IF(Table1[[#This Row],[Face to Face]]=1,"Face to face, ",""),IF(Table1[[#This Row],[Blended]]=1,"Blended",""))</f>
        <v/>
      </c>
      <c r="AL838" s="99"/>
      <c r="AM838" s="104"/>
      <c r="AN838" s="130"/>
      <c r="AO838" s="94"/>
      <c r="AP838" s="182"/>
      <c r="AQ838" s="94"/>
      <c r="AR838" s="94"/>
      <c r="AS838" s="94"/>
      <c r="AT838" s="94"/>
      <c r="AU838" s="94"/>
      <c r="AV838" s="182"/>
      <c r="AW838" s="182"/>
      <c r="AX838" s="182"/>
      <c r="AY838" s="94"/>
      <c r="AZ83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3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38" s="95"/>
      <c r="BC838" s="95"/>
      <c r="BD838" s="90" t="str">
        <f>IF(AND(Table1[[#This Row],[Residential]]=1,Table1[[#This Row],[Commercial]]=1),1,"")</f>
        <v/>
      </c>
      <c r="BE838" s="90" t="str">
        <f>CONCATENATE(IF(Table1[[#This Row],[Residential]]=1,"Residential, ",""),IF(Table1[[#This Row],[Commercial]]=1,"Commercial",""))</f>
        <v/>
      </c>
      <c r="BF838" s="94"/>
      <c r="BG838" s="94"/>
      <c r="BH838" s="94"/>
      <c r="BI838" s="94"/>
      <c r="BJ838" s="94"/>
      <c r="BK838" s="94"/>
      <c r="BL838" s="94"/>
      <c r="BM838" s="182"/>
      <c r="BN838" s="94"/>
      <c r="BO83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38" s="178"/>
      <c r="BQ838" s="120"/>
      <c r="BR838" s="132"/>
      <c r="BS838" s="120"/>
      <c r="BT838" s="175"/>
      <c r="BU838" s="175"/>
      <c r="BV838" s="175"/>
      <c r="BW838" s="121"/>
      <c r="BX838" s="121"/>
      <c r="BY838" s="121"/>
      <c r="BZ838" s="227"/>
      <c r="CA83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38" s="48">
        <f>COUNTIF(Table1[[#This Row],[Validity]:[Alignment with NCC (Yes=1,No=0)]],"N/A")</f>
        <v>0</v>
      </c>
      <c r="CC838" s="48">
        <f>IF(ISERROR(Table1[[#This Row],[Total Quality Score (out of 10)]]/(4-Table1[[#This Row],[N/A Count]])),0,Table1[[#This Row],[Total Quality Score (out of 10)]]/(4-Table1[[#This Row],[N/A Count]]))</f>
        <v>0</v>
      </c>
      <c r="CD838" s="106"/>
      <c r="CE838" s="106"/>
      <c r="CF838" s="172" t="str">
        <f>IF(SUM(Table1[[#This Row],[Multiple]:[Level (all)62]])&lt;1,IF(Table1[[#This Row],[General]]=1,1,""),"")</f>
        <v/>
      </c>
      <c r="CG838" s="172" t="str">
        <f>IF(SUM(Table1[[#This Row],[Multiple]:[Level (all)62]])&lt;1,IF(Table1[[#This Row],[Beginner]]=1,1,""),"")</f>
        <v/>
      </c>
      <c r="CH838" s="171" t="str">
        <f>IF(SUM(Table1[[#This Row],[Multiple]:[Level (all)62]])&lt;1,IF(Table1[[#This Row],[Intermediate]]=1,1,""),"")</f>
        <v/>
      </c>
      <c r="CI838" s="171" t="str">
        <f>IF(SUM(Table1[[#This Row],[Multiple]:[Level (all)62]])&lt;1,IF(Table1[[#This Row],[Advanced]]=1,1,""),"")</f>
        <v/>
      </c>
      <c r="CJ838" s="171" t="str">
        <f>IF(AND(SUM(Table1[[#This Row],[General]:[Advanced]])&lt;4,SUM(Table1[[#This Row],[General]:[Advanced]])&gt;1),1,"")</f>
        <v/>
      </c>
      <c r="CK838" s="171" t="str">
        <f>Table1[[#This Row],[Level (all)]]</f>
        <v/>
      </c>
      <c r="CL838" s="171" t="str">
        <f>IF(Table1[[#This Row],[Multiple audience]]&lt;&gt;1,IF(Table1[[#This Row],[General Audience]]=1,1,""),"")</f>
        <v/>
      </c>
      <c r="CM838" s="171" t="str">
        <f>IF(Table1[[#This Row],[Multiple audience]]&lt;&gt;1,IF(Table1[[#This Row],[Planners / Designers ]]=1,1,""),"")</f>
        <v/>
      </c>
      <c r="CN838" s="171" t="str">
        <f>IF(Table1[[#This Row],[Multiple audience]]&lt;&gt;1,IF(Table1[[#This Row],[Regulatory Assessors]]=1,1,""),"")</f>
        <v/>
      </c>
      <c r="CO838" s="171" t="str">
        <f>IF(Table1[[#This Row],[Multiple audience]]&lt;&gt;1,IF(Table1[[#This Row],[Builders / Management]]=1,1,""),"")</f>
        <v/>
      </c>
      <c r="CP838" s="171" t="str">
        <f>IF(Table1[[#This Row],[Multiple audience]]&lt;&gt;1,IF(Table1[[#This Row],[Energy / Sus Assessors]]=1,1,""),"")</f>
        <v/>
      </c>
      <c r="CQ838" s="171" t="str">
        <f>IF(Table1[[#This Row],[Multiple audience]]&lt;&gt;1,IF(Table1[[#This Row],[Semi-skilled]]=1,1,""),"")</f>
        <v/>
      </c>
      <c r="CR838" s="171" t="str">
        <f>IF(Table1[[#This Row],[Multiple audience]]&lt;&gt;1,IF(Table1[[#This Row],[Trades]]=1,1,""),"")</f>
        <v/>
      </c>
      <c r="CS838" s="171" t="str">
        <f>IF(Table1[[#This Row],[Multiple audience]]&lt;&gt;1,IF(Table1[[#This Row],[Other]]=1,1,""),"")</f>
        <v/>
      </c>
      <c r="CT838" s="171" t="str">
        <f>IF(SUM(Table1[[#This Row],[General Audience]:[Other]])&gt;1,1,"")</f>
        <v/>
      </c>
      <c r="CU838" s="171" t="str">
        <f>IF(Table1[[#This Row],[Various  ]]&lt;&gt;1,IF(Table1[[#This Row],[Calculator / Software]]=1,1,""),"")</f>
        <v/>
      </c>
      <c r="CV838" s="171" t="str">
        <f>IF(Table1[[#This Row],[Various  ]]&lt;&gt;1,IF(Table1[[#This Row],[Information  ]]=1,1,""),"")</f>
        <v/>
      </c>
      <c r="CW838" s="171" t="str">
        <f>IF(Table1[[#This Row],[Various  ]]&lt;&gt;1,IF(Table1[[#This Row],[Interactive Tool]]=1,1,""),"")</f>
        <v/>
      </c>
      <c r="CX838" s="171" t="str">
        <f>IF(Table1[[#This Row],[Various  ]]&lt;&gt;1,IF(Table1[[#This Row],[Technical Specifications]]=1,1,""),"")</f>
        <v/>
      </c>
      <c r="CY838" s="171" t="str">
        <f>IF(Table1[[#This Row],[Various  ]]&lt;&gt;1,IF(Table1[[#This Row],[Training Resources]]=1,1,""),"")</f>
        <v/>
      </c>
      <c r="CZ838" s="171" t="str">
        <f>IF(Table1[[#This Row],[Various  ]]&lt;&gt;1,IF(Table1[[#This Row],[Toolbox]]=1,1,""),"")</f>
        <v/>
      </c>
      <c r="DA838" s="169" t="str">
        <f>IF(Table1[[#This Row],[Various  ]]&lt;&gt;1,IF(Table1[[#This Row],[Video]]=1,1,""),"")</f>
        <v/>
      </c>
      <c r="DB838" s="169" t="str">
        <f>IF(Table1[[#This Row],[Various  ]]&lt;&gt;1,IF(Table1[[#This Row],[Case study]]=1,1,""),"")</f>
        <v/>
      </c>
      <c r="DC838" s="169" t="str">
        <f>IF(Table1[[#This Row],[Various  ]]&lt;&gt;1,IF(Table1[[#This Row],[Other   ]]=1,1,""),"")</f>
        <v/>
      </c>
      <c r="DD838" s="169" t="str">
        <f>IF(Table1[[#This Row],[Various  ]]&lt;&gt;1,IF(Table1[[#This Row],[Standards]]=1,1,""),"")</f>
        <v/>
      </c>
      <c r="DE838" s="169" t="str">
        <f>IF(Table1[[#This Row],[Various]]=1,1,IF(SUM(Table1[[#This Row],[Calculator / Software]:[Standards]])&gt;1,1,""))</f>
        <v/>
      </c>
      <c r="DF838" s="169" t="str">
        <f>IF(Table1[[#This Row],[Multiple NCC links]]&lt;&gt;1,IF(Table1[[#This Row],[Design]]=1,1,""),"")</f>
        <v/>
      </c>
      <c r="DG838" s="169" t="str">
        <f>IF(Table1[[#This Row],[Multiple NCC links]]&lt;&gt;1,IF(Table1[[#This Row],[Assessment / Verification]]=1,1,""),"")</f>
        <v/>
      </c>
      <c r="DH838" s="169" t="str">
        <f>IF(Table1[[#This Row],[Multiple NCC links]]&lt;&gt;1,IF(Table1[[#This Row],[Climate Specific ]]=1,1,""),"")</f>
        <v/>
      </c>
      <c r="DI838" s="169" t="str">
        <f>IF(Table1[[#This Row],[Multiple NCC links]]&lt;&gt;1,IF(Table1[[#This Row],[Alterations / Additions]]=1,1,""),"")</f>
        <v/>
      </c>
      <c r="DJ838" s="169" t="str">
        <f>IF(Table1[[#This Row],[Multiple NCC links]]&lt;&gt;1,IF(Table1[[#This Row],[Glazing]]=1,1,""),"")</f>
        <v/>
      </c>
      <c r="DK838" s="169" t="str">
        <f>IF(Table1[[#This Row],[Multiple NCC links]]&lt;&gt;1,IF(Table1[[#This Row],[Building Fabric / Thermal / Sealing]]=1,1,""),"")</f>
        <v/>
      </c>
      <c r="DL838" s="169" t="str">
        <f>IF(Table1[[#This Row],[Multiple NCC links]]&lt;&gt;1,IF(Table1[[#This Row],[Lighting]]=1,1,""),"")</f>
        <v/>
      </c>
      <c r="DM838" s="169" t="str">
        <f>IF(Table1[[#This Row],[Multiple NCC links]]&lt;&gt;1,IF(Table1[[#This Row],[HVAC]]=1,1,""),"")</f>
        <v/>
      </c>
      <c r="DN838" s="169" t="str">
        <f>IF(Table1[[#This Row],[Multiple NCC links]]&lt;&gt;1,IF(Table1[[#This Row],[Services]]=1,1,""),"")</f>
        <v/>
      </c>
      <c r="DO838" s="169" t="str">
        <f>IF(Table1[[#This Row],[Multiple NCC links]]&lt;&gt;1,IF(Table1[[#This Row],[Maintenance &amp; Monitoring]]=1,1,""),"")</f>
        <v/>
      </c>
      <c r="DP838" s="169" t="str">
        <f>IF(Table1[[#This Row],[Multiple NCC links]]&lt;&gt;1,IF(Table1[[#This Row],[Hand over / Operations]]=1,1,""),"")</f>
        <v/>
      </c>
      <c r="DQ838" s="169" t="str">
        <f>IF(Table1[[#This Row],[Multiple NCC links]]&lt;&gt;1,IF(Table1[[#This Row],[As built assessment]]=1,1,""),"")</f>
        <v/>
      </c>
      <c r="DR838" s="169" t="str">
        <f>IF(Table1[[#This Row],[Multiple NCC links]]&lt;&gt;1,IF(Table1[[#This Row],[Beyond compliance]]=1,1,""),"")</f>
        <v/>
      </c>
      <c r="DS838" s="169" t="str">
        <f>IF(SUM(Table1[[#This Row],[Design]:[Beyond compliance]])&gt;1,1,"")</f>
        <v/>
      </c>
      <c r="DT838" s="169" t="str">
        <f>IF(Table1[[#This Row],[Both Residential &amp; Commercial4]]&lt;&gt;1,IF(Table1[[#This Row],[Residential]]=1,1,""),"")</f>
        <v/>
      </c>
      <c r="DU838" s="169" t="str">
        <f>IF(Table1[[#This Row],[Both Residential &amp; Commercial4]]&lt;&gt;1,IF(Table1[[#This Row],[Commercial]]=1,1,""),"")</f>
        <v/>
      </c>
      <c r="DV838" s="169" t="str">
        <f>Table1[[#This Row],[Residential &amp; Commercial]]</f>
        <v/>
      </c>
      <c r="DW838" s="169"/>
    </row>
    <row r="839" spans="1:127" s="49" customFormat="1" ht="20.25" thickTop="1" thickBot="1" x14ac:dyDescent="0.35">
      <c r="A839" s="97"/>
      <c r="B839" s="97"/>
      <c r="C839" s="88"/>
      <c r="D839" s="88"/>
      <c r="E839" s="176"/>
      <c r="F839" s="176"/>
      <c r="G839" s="176"/>
      <c r="H839" s="176"/>
      <c r="I839" s="90" t="str">
        <f>IF(AND(Table1[[#This Row],[General]]=1,Table1[[#This Row],[Beginner]]=1,Table1[[#This Row],[Intermediate]]=1,Table1[[#This Row],[Advanced]]=1),1,"")</f>
        <v/>
      </c>
      <c r="J839" s="90" t="str">
        <f>CONCATENATE(IF(Table1[[#This Row],[General]]=1,"General, ",""), IF(Table1[[#This Row],[Beginner]]=1,"Beginner, ",""),IF(Table1[[#This Row],[Intermediate]]=1,"Intermediate, ",""), IF(Table1[[#This Row],[Advanced]]=1,"Advanced",""))</f>
        <v/>
      </c>
      <c r="K839" s="91"/>
      <c r="L839" s="179"/>
      <c r="M839" s="91"/>
      <c r="N839" s="91"/>
      <c r="O839" s="159"/>
      <c r="P839" s="91"/>
      <c r="Q839" s="91"/>
      <c r="R839" s="91"/>
      <c r="S83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39" s="102"/>
      <c r="U839" s="102"/>
      <c r="V839" s="240"/>
      <c r="W839" s="240"/>
      <c r="X839" s="102"/>
      <c r="Y839" s="102"/>
      <c r="Z839" s="102"/>
      <c r="AA839" s="102"/>
      <c r="AB839" s="102"/>
      <c r="AC839" s="102"/>
      <c r="AD839" s="102"/>
      <c r="AE839" s="102"/>
      <c r="AF839" s="102"/>
      <c r="AG83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39" s="103"/>
      <c r="AI839" s="103"/>
      <c r="AJ839" s="103"/>
      <c r="AK839" s="74" t="str">
        <f>CONCATENATE(IF(Table1[[#This Row],[Digital]]=1,"Digital, ",""),IF(Table1[[#This Row],[Face to Face]]=1,"Face to face, ",""),IF(Table1[[#This Row],[Blended]]=1,"Blended",""))</f>
        <v/>
      </c>
      <c r="AL839" s="99"/>
      <c r="AM839" s="104"/>
      <c r="AN839" s="130"/>
      <c r="AO839" s="94"/>
      <c r="AP839" s="182"/>
      <c r="AQ839" s="94"/>
      <c r="AR839" s="94"/>
      <c r="AS839" s="94"/>
      <c r="AT839" s="94"/>
      <c r="AU839" s="94"/>
      <c r="AV839" s="182"/>
      <c r="AW839" s="182"/>
      <c r="AX839" s="182"/>
      <c r="AY839" s="94"/>
      <c r="AZ83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3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39" s="95"/>
      <c r="BC839" s="95"/>
      <c r="BD839" s="90" t="str">
        <f>IF(AND(Table1[[#This Row],[Residential]]=1,Table1[[#This Row],[Commercial]]=1),1,"")</f>
        <v/>
      </c>
      <c r="BE839" s="90" t="str">
        <f>CONCATENATE(IF(Table1[[#This Row],[Residential]]=1,"Residential, ",""),IF(Table1[[#This Row],[Commercial]]=1,"Commercial",""))</f>
        <v/>
      </c>
      <c r="BF839" s="94"/>
      <c r="BG839" s="94"/>
      <c r="BH839" s="94"/>
      <c r="BI839" s="94"/>
      <c r="BJ839" s="94"/>
      <c r="BK839" s="94"/>
      <c r="BL839" s="94"/>
      <c r="BM839" s="182"/>
      <c r="BN839" s="94"/>
      <c r="BO83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39" s="178"/>
      <c r="BQ839" s="120"/>
      <c r="BR839" s="132"/>
      <c r="BS839" s="120"/>
      <c r="BT839" s="175"/>
      <c r="BU839" s="175"/>
      <c r="BV839" s="175"/>
      <c r="BW839" s="121"/>
      <c r="BX839" s="121"/>
      <c r="BY839" s="121"/>
      <c r="BZ839" s="227"/>
      <c r="CA83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39" s="48">
        <f>COUNTIF(Table1[[#This Row],[Validity]:[Alignment with NCC (Yes=1,No=0)]],"N/A")</f>
        <v>0</v>
      </c>
      <c r="CC839" s="48">
        <f>IF(ISERROR(Table1[[#This Row],[Total Quality Score (out of 10)]]/(4-Table1[[#This Row],[N/A Count]])),0,Table1[[#This Row],[Total Quality Score (out of 10)]]/(4-Table1[[#This Row],[N/A Count]]))</f>
        <v>0</v>
      </c>
      <c r="CD839" s="106"/>
      <c r="CE839" s="106"/>
      <c r="CF839" s="172" t="str">
        <f>IF(SUM(Table1[[#This Row],[Multiple]:[Level (all)62]])&lt;1,IF(Table1[[#This Row],[General]]=1,1,""),"")</f>
        <v/>
      </c>
      <c r="CG839" s="172" t="str">
        <f>IF(SUM(Table1[[#This Row],[Multiple]:[Level (all)62]])&lt;1,IF(Table1[[#This Row],[Beginner]]=1,1,""),"")</f>
        <v/>
      </c>
      <c r="CH839" s="171" t="str">
        <f>IF(SUM(Table1[[#This Row],[Multiple]:[Level (all)62]])&lt;1,IF(Table1[[#This Row],[Intermediate]]=1,1,""),"")</f>
        <v/>
      </c>
      <c r="CI839" s="171" t="str">
        <f>IF(SUM(Table1[[#This Row],[Multiple]:[Level (all)62]])&lt;1,IF(Table1[[#This Row],[Advanced]]=1,1,""),"")</f>
        <v/>
      </c>
      <c r="CJ839" s="171" t="str">
        <f>IF(AND(SUM(Table1[[#This Row],[General]:[Advanced]])&lt;4,SUM(Table1[[#This Row],[General]:[Advanced]])&gt;1),1,"")</f>
        <v/>
      </c>
      <c r="CK839" s="171" t="str">
        <f>Table1[[#This Row],[Level (all)]]</f>
        <v/>
      </c>
      <c r="CL839" s="171" t="str">
        <f>IF(Table1[[#This Row],[Multiple audience]]&lt;&gt;1,IF(Table1[[#This Row],[General Audience]]=1,1,""),"")</f>
        <v/>
      </c>
      <c r="CM839" s="171" t="str">
        <f>IF(Table1[[#This Row],[Multiple audience]]&lt;&gt;1,IF(Table1[[#This Row],[Planners / Designers ]]=1,1,""),"")</f>
        <v/>
      </c>
      <c r="CN839" s="171" t="str">
        <f>IF(Table1[[#This Row],[Multiple audience]]&lt;&gt;1,IF(Table1[[#This Row],[Regulatory Assessors]]=1,1,""),"")</f>
        <v/>
      </c>
      <c r="CO839" s="171" t="str">
        <f>IF(Table1[[#This Row],[Multiple audience]]&lt;&gt;1,IF(Table1[[#This Row],[Builders / Management]]=1,1,""),"")</f>
        <v/>
      </c>
      <c r="CP839" s="171" t="str">
        <f>IF(Table1[[#This Row],[Multiple audience]]&lt;&gt;1,IF(Table1[[#This Row],[Energy / Sus Assessors]]=1,1,""),"")</f>
        <v/>
      </c>
      <c r="CQ839" s="171" t="str">
        <f>IF(Table1[[#This Row],[Multiple audience]]&lt;&gt;1,IF(Table1[[#This Row],[Semi-skilled]]=1,1,""),"")</f>
        <v/>
      </c>
      <c r="CR839" s="171" t="str">
        <f>IF(Table1[[#This Row],[Multiple audience]]&lt;&gt;1,IF(Table1[[#This Row],[Trades]]=1,1,""),"")</f>
        <v/>
      </c>
      <c r="CS839" s="171" t="str">
        <f>IF(Table1[[#This Row],[Multiple audience]]&lt;&gt;1,IF(Table1[[#This Row],[Other]]=1,1,""),"")</f>
        <v/>
      </c>
      <c r="CT839" s="171" t="str">
        <f>IF(SUM(Table1[[#This Row],[General Audience]:[Other]])&gt;1,1,"")</f>
        <v/>
      </c>
      <c r="CU839" s="171" t="str">
        <f>IF(Table1[[#This Row],[Various  ]]&lt;&gt;1,IF(Table1[[#This Row],[Calculator / Software]]=1,1,""),"")</f>
        <v/>
      </c>
      <c r="CV839" s="171" t="str">
        <f>IF(Table1[[#This Row],[Various  ]]&lt;&gt;1,IF(Table1[[#This Row],[Information  ]]=1,1,""),"")</f>
        <v/>
      </c>
      <c r="CW839" s="171" t="str">
        <f>IF(Table1[[#This Row],[Various  ]]&lt;&gt;1,IF(Table1[[#This Row],[Interactive Tool]]=1,1,""),"")</f>
        <v/>
      </c>
      <c r="CX839" s="171" t="str">
        <f>IF(Table1[[#This Row],[Various  ]]&lt;&gt;1,IF(Table1[[#This Row],[Technical Specifications]]=1,1,""),"")</f>
        <v/>
      </c>
      <c r="CY839" s="171" t="str">
        <f>IF(Table1[[#This Row],[Various  ]]&lt;&gt;1,IF(Table1[[#This Row],[Training Resources]]=1,1,""),"")</f>
        <v/>
      </c>
      <c r="CZ839" s="171" t="str">
        <f>IF(Table1[[#This Row],[Various  ]]&lt;&gt;1,IF(Table1[[#This Row],[Toolbox]]=1,1,""),"")</f>
        <v/>
      </c>
      <c r="DA839" s="169" t="str">
        <f>IF(Table1[[#This Row],[Various  ]]&lt;&gt;1,IF(Table1[[#This Row],[Video]]=1,1,""),"")</f>
        <v/>
      </c>
      <c r="DB839" s="169" t="str">
        <f>IF(Table1[[#This Row],[Various  ]]&lt;&gt;1,IF(Table1[[#This Row],[Case study]]=1,1,""),"")</f>
        <v/>
      </c>
      <c r="DC839" s="169" t="str">
        <f>IF(Table1[[#This Row],[Various  ]]&lt;&gt;1,IF(Table1[[#This Row],[Other   ]]=1,1,""),"")</f>
        <v/>
      </c>
      <c r="DD839" s="169" t="str">
        <f>IF(Table1[[#This Row],[Various  ]]&lt;&gt;1,IF(Table1[[#This Row],[Standards]]=1,1,""),"")</f>
        <v/>
      </c>
      <c r="DE839" s="169" t="str">
        <f>IF(Table1[[#This Row],[Various]]=1,1,IF(SUM(Table1[[#This Row],[Calculator / Software]:[Standards]])&gt;1,1,""))</f>
        <v/>
      </c>
      <c r="DF839" s="169" t="str">
        <f>IF(Table1[[#This Row],[Multiple NCC links]]&lt;&gt;1,IF(Table1[[#This Row],[Design]]=1,1,""),"")</f>
        <v/>
      </c>
      <c r="DG839" s="169" t="str">
        <f>IF(Table1[[#This Row],[Multiple NCC links]]&lt;&gt;1,IF(Table1[[#This Row],[Assessment / Verification]]=1,1,""),"")</f>
        <v/>
      </c>
      <c r="DH839" s="169" t="str">
        <f>IF(Table1[[#This Row],[Multiple NCC links]]&lt;&gt;1,IF(Table1[[#This Row],[Climate Specific ]]=1,1,""),"")</f>
        <v/>
      </c>
      <c r="DI839" s="169" t="str">
        <f>IF(Table1[[#This Row],[Multiple NCC links]]&lt;&gt;1,IF(Table1[[#This Row],[Alterations / Additions]]=1,1,""),"")</f>
        <v/>
      </c>
      <c r="DJ839" s="169" t="str">
        <f>IF(Table1[[#This Row],[Multiple NCC links]]&lt;&gt;1,IF(Table1[[#This Row],[Glazing]]=1,1,""),"")</f>
        <v/>
      </c>
      <c r="DK839" s="169" t="str">
        <f>IF(Table1[[#This Row],[Multiple NCC links]]&lt;&gt;1,IF(Table1[[#This Row],[Building Fabric / Thermal / Sealing]]=1,1,""),"")</f>
        <v/>
      </c>
      <c r="DL839" s="169" t="str">
        <f>IF(Table1[[#This Row],[Multiple NCC links]]&lt;&gt;1,IF(Table1[[#This Row],[Lighting]]=1,1,""),"")</f>
        <v/>
      </c>
      <c r="DM839" s="169" t="str">
        <f>IF(Table1[[#This Row],[Multiple NCC links]]&lt;&gt;1,IF(Table1[[#This Row],[HVAC]]=1,1,""),"")</f>
        <v/>
      </c>
      <c r="DN839" s="169" t="str">
        <f>IF(Table1[[#This Row],[Multiple NCC links]]&lt;&gt;1,IF(Table1[[#This Row],[Services]]=1,1,""),"")</f>
        <v/>
      </c>
      <c r="DO839" s="169" t="str">
        <f>IF(Table1[[#This Row],[Multiple NCC links]]&lt;&gt;1,IF(Table1[[#This Row],[Maintenance &amp; Monitoring]]=1,1,""),"")</f>
        <v/>
      </c>
      <c r="DP839" s="169" t="str">
        <f>IF(Table1[[#This Row],[Multiple NCC links]]&lt;&gt;1,IF(Table1[[#This Row],[Hand over / Operations]]=1,1,""),"")</f>
        <v/>
      </c>
      <c r="DQ839" s="169" t="str">
        <f>IF(Table1[[#This Row],[Multiple NCC links]]&lt;&gt;1,IF(Table1[[#This Row],[As built assessment]]=1,1,""),"")</f>
        <v/>
      </c>
      <c r="DR839" s="169" t="str">
        <f>IF(Table1[[#This Row],[Multiple NCC links]]&lt;&gt;1,IF(Table1[[#This Row],[Beyond compliance]]=1,1,""),"")</f>
        <v/>
      </c>
      <c r="DS839" s="169" t="str">
        <f>IF(SUM(Table1[[#This Row],[Design]:[Beyond compliance]])&gt;1,1,"")</f>
        <v/>
      </c>
      <c r="DT839" s="169" t="str">
        <f>IF(Table1[[#This Row],[Both Residential &amp; Commercial4]]&lt;&gt;1,IF(Table1[[#This Row],[Residential]]=1,1,""),"")</f>
        <v/>
      </c>
      <c r="DU839" s="169" t="str">
        <f>IF(Table1[[#This Row],[Both Residential &amp; Commercial4]]&lt;&gt;1,IF(Table1[[#This Row],[Commercial]]=1,1,""),"")</f>
        <v/>
      </c>
      <c r="DV839" s="169" t="str">
        <f>Table1[[#This Row],[Residential &amp; Commercial]]</f>
        <v/>
      </c>
      <c r="DW839" s="169"/>
    </row>
    <row r="840" spans="1:127" s="49" customFormat="1" ht="20.25" thickTop="1" thickBot="1" x14ac:dyDescent="0.35">
      <c r="A840" s="97"/>
      <c r="B840" s="97"/>
      <c r="C840" s="88"/>
      <c r="D840" s="88"/>
      <c r="E840" s="176"/>
      <c r="F840" s="176"/>
      <c r="G840" s="176"/>
      <c r="H840" s="176"/>
      <c r="I840" s="90" t="str">
        <f>IF(AND(Table1[[#This Row],[General]]=1,Table1[[#This Row],[Beginner]]=1,Table1[[#This Row],[Intermediate]]=1,Table1[[#This Row],[Advanced]]=1),1,"")</f>
        <v/>
      </c>
      <c r="J840" s="90" t="str">
        <f>CONCATENATE(IF(Table1[[#This Row],[General]]=1,"General, ",""), IF(Table1[[#This Row],[Beginner]]=1,"Beginner, ",""),IF(Table1[[#This Row],[Intermediate]]=1,"Intermediate, ",""), IF(Table1[[#This Row],[Advanced]]=1,"Advanced",""))</f>
        <v/>
      </c>
      <c r="K840" s="91"/>
      <c r="L840" s="179"/>
      <c r="M840" s="91"/>
      <c r="N840" s="91"/>
      <c r="O840" s="159"/>
      <c r="P840" s="91"/>
      <c r="Q840" s="91"/>
      <c r="R840" s="91"/>
      <c r="S84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40" s="102"/>
      <c r="U840" s="102"/>
      <c r="V840" s="240"/>
      <c r="W840" s="240"/>
      <c r="X840" s="102"/>
      <c r="Y840" s="102"/>
      <c r="Z840" s="102"/>
      <c r="AA840" s="102"/>
      <c r="AB840" s="102"/>
      <c r="AC840" s="102"/>
      <c r="AD840" s="102"/>
      <c r="AE840" s="102"/>
      <c r="AF840" s="102"/>
      <c r="AG84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40" s="103"/>
      <c r="AI840" s="103"/>
      <c r="AJ840" s="103"/>
      <c r="AK840" s="74" t="str">
        <f>CONCATENATE(IF(Table1[[#This Row],[Digital]]=1,"Digital, ",""),IF(Table1[[#This Row],[Face to Face]]=1,"Face to face, ",""),IF(Table1[[#This Row],[Blended]]=1,"Blended",""))</f>
        <v/>
      </c>
      <c r="AL840" s="99"/>
      <c r="AM840" s="104"/>
      <c r="AN840" s="130"/>
      <c r="AO840" s="94"/>
      <c r="AP840" s="182"/>
      <c r="AQ840" s="94"/>
      <c r="AR840" s="94"/>
      <c r="AS840" s="94"/>
      <c r="AT840" s="94"/>
      <c r="AU840" s="94"/>
      <c r="AV840" s="182"/>
      <c r="AW840" s="182"/>
      <c r="AX840" s="182"/>
      <c r="AY840" s="94"/>
      <c r="AZ84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4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40" s="95"/>
      <c r="BC840" s="95"/>
      <c r="BD840" s="90" t="str">
        <f>IF(AND(Table1[[#This Row],[Residential]]=1,Table1[[#This Row],[Commercial]]=1),1,"")</f>
        <v/>
      </c>
      <c r="BE840" s="90" t="str">
        <f>CONCATENATE(IF(Table1[[#This Row],[Residential]]=1,"Residential, ",""),IF(Table1[[#This Row],[Commercial]]=1,"Commercial",""))</f>
        <v/>
      </c>
      <c r="BF840" s="94"/>
      <c r="BG840" s="94"/>
      <c r="BH840" s="94"/>
      <c r="BI840" s="94"/>
      <c r="BJ840" s="94"/>
      <c r="BK840" s="94"/>
      <c r="BL840" s="94"/>
      <c r="BM840" s="182"/>
      <c r="BN840" s="94"/>
      <c r="BO84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40" s="178"/>
      <c r="BQ840" s="120"/>
      <c r="BR840" s="132"/>
      <c r="BS840" s="120"/>
      <c r="BT840" s="175"/>
      <c r="BU840" s="175"/>
      <c r="BV840" s="175"/>
      <c r="BW840" s="121"/>
      <c r="BX840" s="121"/>
      <c r="BY840" s="121"/>
      <c r="BZ840" s="227"/>
      <c r="CA84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40" s="48">
        <f>COUNTIF(Table1[[#This Row],[Validity]:[Alignment with NCC (Yes=1,No=0)]],"N/A")</f>
        <v>0</v>
      </c>
      <c r="CC840" s="48">
        <f>IF(ISERROR(Table1[[#This Row],[Total Quality Score (out of 10)]]/(4-Table1[[#This Row],[N/A Count]])),0,Table1[[#This Row],[Total Quality Score (out of 10)]]/(4-Table1[[#This Row],[N/A Count]]))</f>
        <v>0</v>
      </c>
      <c r="CD840" s="106"/>
      <c r="CE840" s="106"/>
      <c r="CF840" s="172" t="str">
        <f>IF(SUM(Table1[[#This Row],[Multiple]:[Level (all)62]])&lt;1,IF(Table1[[#This Row],[General]]=1,1,""),"")</f>
        <v/>
      </c>
      <c r="CG840" s="172" t="str">
        <f>IF(SUM(Table1[[#This Row],[Multiple]:[Level (all)62]])&lt;1,IF(Table1[[#This Row],[Beginner]]=1,1,""),"")</f>
        <v/>
      </c>
      <c r="CH840" s="171" t="str">
        <f>IF(SUM(Table1[[#This Row],[Multiple]:[Level (all)62]])&lt;1,IF(Table1[[#This Row],[Intermediate]]=1,1,""),"")</f>
        <v/>
      </c>
      <c r="CI840" s="171" t="str">
        <f>IF(SUM(Table1[[#This Row],[Multiple]:[Level (all)62]])&lt;1,IF(Table1[[#This Row],[Advanced]]=1,1,""),"")</f>
        <v/>
      </c>
      <c r="CJ840" s="171" t="str">
        <f>IF(AND(SUM(Table1[[#This Row],[General]:[Advanced]])&lt;4,SUM(Table1[[#This Row],[General]:[Advanced]])&gt;1),1,"")</f>
        <v/>
      </c>
      <c r="CK840" s="171" t="str">
        <f>Table1[[#This Row],[Level (all)]]</f>
        <v/>
      </c>
      <c r="CL840" s="171" t="str">
        <f>IF(Table1[[#This Row],[Multiple audience]]&lt;&gt;1,IF(Table1[[#This Row],[General Audience]]=1,1,""),"")</f>
        <v/>
      </c>
      <c r="CM840" s="171" t="str">
        <f>IF(Table1[[#This Row],[Multiple audience]]&lt;&gt;1,IF(Table1[[#This Row],[Planners / Designers ]]=1,1,""),"")</f>
        <v/>
      </c>
      <c r="CN840" s="171" t="str">
        <f>IF(Table1[[#This Row],[Multiple audience]]&lt;&gt;1,IF(Table1[[#This Row],[Regulatory Assessors]]=1,1,""),"")</f>
        <v/>
      </c>
      <c r="CO840" s="171" t="str">
        <f>IF(Table1[[#This Row],[Multiple audience]]&lt;&gt;1,IF(Table1[[#This Row],[Builders / Management]]=1,1,""),"")</f>
        <v/>
      </c>
      <c r="CP840" s="171" t="str">
        <f>IF(Table1[[#This Row],[Multiple audience]]&lt;&gt;1,IF(Table1[[#This Row],[Energy / Sus Assessors]]=1,1,""),"")</f>
        <v/>
      </c>
      <c r="CQ840" s="171" t="str">
        <f>IF(Table1[[#This Row],[Multiple audience]]&lt;&gt;1,IF(Table1[[#This Row],[Semi-skilled]]=1,1,""),"")</f>
        <v/>
      </c>
      <c r="CR840" s="171" t="str">
        <f>IF(Table1[[#This Row],[Multiple audience]]&lt;&gt;1,IF(Table1[[#This Row],[Trades]]=1,1,""),"")</f>
        <v/>
      </c>
      <c r="CS840" s="171" t="str">
        <f>IF(Table1[[#This Row],[Multiple audience]]&lt;&gt;1,IF(Table1[[#This Row],[Other]]=1,1,""),"")</f>
        <v/>
      </c>
      <c r="CT840" s="171" t="str">
        <f>IF(SUM(Table1[[#This Row],[General Audience]:[Other]])&gt;1,1,"")</f>
        <v/>
      </c>
      <c r="CU840" s="171" t="str">
        <f>IF(Table1[[#This Row],[Various  ]]&lt;&gt;1,IF(Table1[[#This Row],[Calculator / Software]]=1,1,""),"")</f>
        <v/>
      </c>
      <c r="CV840" s="171" t="str">
        <f>IF(Table1[[#This Row],[Various  ]]&lt;&gt;1,IF(Table1[[#This Row],[Information  ]]=1,1,""),"")</f>
        <v/>
      </c>
      <c r="CW840" s="171" t="str">
        <f>IF(Table1[[#This Row],[Various  ]]&lt;&gt;1,IF(Table1[[#This Row],[Interactive Tool]]=1,1,""),"")</f>
        <v/>
      </c>
      <c r="CX840" s="171" t="str">
        <f>IF(Table1[[#This Row],[Various  ]]&lt;&gt;1,IF(Table1[[#This Row],[Technical Specifications]]=1,1,""),"")</f>
        <v/>
      </c>
      <c r="CY840" s="171" t="str">
        <f>IF(Table1[[#This Row],[Various  ]]&lt;&gt;1,IF(Table1[[#This Row],[Training Resources]]=1,1,""),"")</f>
        <v/>
      </c>
      <c r="CZ840" s="171" t="str">
        <f>IF(Table1[[#This Row],[Various  ]]&lt;&gt;1,IF(Table1[[#This Row],[Toolbox]]=1,1,""),"")</f>
        <v/>
      </c>
      <c r="DA840" s="169" t="str">
        <f>IF(Table1[[#This Row],[Various  ]]&lt;&gt;1,IF(Table1[[#This Row],[Video]]=1,1,""),"")</f>
        <v/>
      </c>
      <c r="DB840" s="169" t="str">
        <f>IF(Table1[[#This Row],[Various  ]]&lt;&gt;1,IF(Table1[[#This Row],[Case study]]=1,1,""),"")</f>
        <v/>
      </c>
      <c r="DC840" s="169" t="str">
        <f>IF(Table1[[#This Row],[Various  ]]&lt;&gt;1,IF(Table1[[#This Row],[Other   ]]=1,1,""),"")</f>
        <v/>
      </c>
      <c r="DD840" s="169" t="str">
        <f>IF(Table1[[#This Row],[Various  ]]&lt;&gt;1,IF(Table1[[#This Row],[Standards]]=1,1,""),"")</f>
        <v/>
      </c>
      <c r="DE840" s="169" t="str">
        <f>IF(Table1[[#This Row],[Various]]=1,1,IF(SUM(Table1[[#This Row],[Calculator / Software]:[Standards]])&gt;1,1,""))</f>
        <v/>
      </c>
      <c r="DF840" s="169" t="str">
        <f>IF(Table1[[#This Row],[Multiple NCC links]]&lt;&gt;1,IF(Table1[[#This Row],[Design]]=1,1,""),"")</f>
        <v/>
      </c>
      <c r="DG840" s="169" t="str">
        <f>IF(Table1[[#This Row],[Multiple NCC links]]&lt;&gt;1,IF(Table1[[#This Row],[Assessment / Verification]]=1,1,""),"")</f>
        <v/>
      </c>
      <c r="DH840" s="169" t="str">
        <f>IF(Table1[[#This Row],[Multiple NCC links]]&lt;&gt;1,IF(Table1[[#This Row],[Climate Specific ]]=1,1,""),"")</f>
        <v/>
      </c>
      <c r="DI840" s="169" t="str">
        <f>IF(Table1[[#This Row],[Multiple NCC links]]&lt;&gt;1,IF(Table1[[#This Row],[Alterations / Additions]]=1,1,""),"")</f>
        <v/>
      </c>
      <c r="DJ840" s="169" t="str">
        <f>IF(Table1[[#This Row],[Multiple NCC links]]&lt;&gt;1,IF(Table1[[#This Row],[Glazing]]=1,1,""),"")</f>
        <v/>
      </c>
      <c r="DK840" s="169" t="str">
        <f>IF(Table1[[#This Row],[Multiple NCC links]]&lt;&gt;1,IF(Table1[[#This Row],[Building Fabric / Thermal / Sealing]]=1,1,""),"")</f>
        <v/>
      </c>
      <c r="DL840" s="169" t="str">
        <f>IF(Table1[[#This Row],[Multiple NCC links]]&lt;&gt;1,IF(Table1[[#This Row],[Lighting]]=1,1,""),"")</f>
        <v/>
      </c>
      <c r="DM840" s="169" t="str">
        <f>IF(Table1[[#This Row],[Multiple NCC links]]&lt;&gt;1,IF(Table1[[#This Row],[HVAC]]=1,1,""),"")</f>
        <v/>
      </c>
      <c r="DN840" s="169" t="str">
        <f>IF(Table1[[#This Row],[Multiple NCC links]]&lt;&gt;1,IF(Table1[[#This Row],[Services]]=1,1,""),"")</f>
        <v/>
      </c>
      <c r="DO840" s="169" t="str">
        <f>IF(Table1[[#This Row],[Multiple NCC links]]&lt;&gt;1,IF(Table1[[#This Row],[Maintenance &amp; Monitoring]]=1,1,""),"")</f>
        <v/>
      </c>
      <c r="DP840" s="169" t="str">
        <f>IF(Table1[[#This Row],[Multiple NCC links]]&lt;&gt;1,IF(Table1[[#This Row],[Hand over / Operations]]=1,1,""),"")</f>
        <v/>
      </c>
      <c r="DQ840" s="169" t="str">
        <f>IF(Table1[[#This Row],[Multiple NCC links]]&lt;&gt;1,IF(Table1[[#This Row],[As built assessment]]=1,1,""),"")</f>
        <v/>
      </c>
      <c r="DR840" s="169" t="str">
        <f>IF(Table1[[#This Row],[Multiple NCC links]]&lt;&gt;1,IF(Table1[[#This Row],[Beyond compliance]]=1,1,""),"")</f>
        <v/>
      </c>
      <c r="DS840" s="169" t="str">
        <f>IF(SUM(Table1[[#This Row],[Design]:[Beyond compliance]])&gt;1,1,"")</f>
        <v/>
      </c>
      <c r="DT840" s="169" t="str">
        <f>IF(Table1[[#This Row],[Both Residential &amp; Commercial4]]&lt;&gt;1,IF(Table1[[#This Row],[Residential]]=1,1,""),"")</f>
        <v/>
      </c>
      <c r="DU840" s="169" t="str">
        <f>IF(Table1[[#This Row],[Both Residential &amp; Commercial4]]&lt;&gt;1,IF(Table1[[#This Row],[Commercial]]=1,1,""),"")</f>
        <v/>
      </c>
      <c r="DV840" s="169" t="str">
        <f>Table1[[#This Row],[Residential &amp; Commercial]]</f>
        <v/>
      </c>
      <c r="DW840" s="169"/>
    </row>
    <row r="841" spans="1:127" s="49" customFormat="1" ht="20.25" thickTop="1" thickBot="1" x14ac:dyDescent="0.35">
      <c r="A841" s="97"/>
      <c r="B841" s="97"/>
      <c r="C841" s="88"/>
      <c r="D841" s="88"/>
      <c r="E841" s="176"/>
      <c r="F841" s="176"/>
      <c r="G841" s="176"/>
      <c r="H841" s="176"/>
      <c r="I841" s="90" t="str">
        <f>IF(AND(Table1[[#This Row],[General]]=1,Table1[[#This Row],[Beginner]]=1,Table1[[#This Row],[Intermediate]]=1,Table1[[#This Row],[Advanced]]=1),1,"")</f>
        <v/>
      </c>
      <c r="J841" s="90" t="str">
        <f>CONCATENATE(IF(Table1[[#This Row],[General]]=1,"General, ",""), IF(Table1[[#This Row],[Beginner]]=1,"Beginner, ",""),IF(Table1[[#This Row],[Intermediate]]=1,"Intermediate, ",""), IF(Table1[[#This Row],[Advanced]]=1,"Advanced",""))</f>
        <v/>
      </c>
      <c r="K841" s="91"/>
      <c r="L841" s="179"/>
      <c r="M841" s="91"/>
      <c r="N841" s="91"/>
      <c r="O841" s="159"/>
      <c r="P841" s="91"/>
      <c r="Q841" s="91"/>
      <c r="R841" s="91"/>
      <c r="S84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41" s="102"/>
      <c r="U841" s="102"/>
      <c r="V841" s="240"/>
      <c r="W841" s="240"/>
      <c r="X841" s="102"/>
      <c r="Y841" s="102"/>
      <c r="Z841" s="102"/>
      <c r="AA841" s="102"/>
      <c r="AB841" s="102"/>
      <c r="AC841" s="102"/>
      <c r="AD841" s="102"/>
      <c r="AE841" s="102"/>
      <c r="AF841" s="102"/>
      <c r="AG84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41" s="103"/>
      <c r="AI841" s="103"/>
      <c r="AJ841" s="103"/>
      <c r="AK841" s="74" t="str">
        <f>CONCATENATE(IF(Table1[[#This Row],[Digital]]=1,"Digital, ",""),IF(Table1[[#This Row],[Face to Face]]=1,"Face to face, ",""),IF(Table1[[#This Row],[Blended]]=1,"Blended",""))</f>
        <v/>
      </c>
      <c r="AL841" s="99"/>
      <c r="AM841" s="104"/>
      <c r="AN841" s="130"/>
      <c r="AO841" s="94"/>
      <c r="AP841" s="182"/>
      <c r="AQ841" s="94"/>
      <c r="AR841" s="94"/>
      <c r="AS841" s="94"/>
      <c r="AT841" s="94"/>
      <c r="AU841" s="94"/>
      <c r="AV841" s="182"/>
      <c r="AW841" s="182"/>
      <c r="AX841" s="182"/>
      <c r="AY841" s="94"/>
      <c r="AZ84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4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41" s="95"/>
      <c r="BC841" s="95"/>
      <c r="BD841" s="90" t="str">
        <f>IF(AND(Table1[[#This Row],[Residential]]=1,Table1[[#This Row],[Commercial]]=1),1,"")</f>
        <v/>
      </c>
      <c r="BE841" s="90" t="str">
        <f>CONCATENATE(IF(Table1[[#This Row],[Residential]]=1,"Residential, ",""),IF(Table1[[#This Row],[Commercial]]=1,"Commercial",""))</f>
        <v/>
      </c>
      <c r="BF841" s="94"/>
      <c r="BG841" s="94"/>
      <c r="BH841" s="94"/>
      <c r="BI841" s="94"/>
      <c r="BJ841" s="94"/>
      <c r="BK841" s="94"/>
      <c r="BL841" s="94"/>
      <c r="BM841" s="182"/>
      <c r="BN841" s="94"/>
      <c r="BO84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41" s="178"/>
      <c r="BQ841" s="120"/>
      <c r="BR841" s="132"/>
      <c r="BS841" s="120"/>
      <c r="BT841" s="175"/>
      <c r="BU841" s="175"/>
      <c r="BV841" s="175"/>
      <c r="BW841" s="121"/>
      <c r="BX841" s="121"/>
      <c r="BY841" s="121"/>
      <c r="BZ841" s="227"/>
      <c r="CA84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41" s="48">
        <f>COUNTIF(Table1[[#This Row],[Validity]:[Alignment with NCC (Yes=1,No=0)]],"N/A")</f>
        <v>0</v>
      </c>
      <c r="CC841" s="48">
        <f>IF(ISERROR(Table1[[#This Row],[Total Quality Score (out of 10)]]/(4-Table1[[#This Row],[N/A Count]])),0,Table1[[#This Row],[Total Quality Score (out of 10)]]/(4-Table1[[#This Row],[N/A Count]]))</f>
        <v>0</v>
      </c>
      <c r="CD841" s="106"/>
      <c r="CE841" s="106"/>
      <c r="CF841" s="172" t="str">
        <f>IF(SUM(Table1[[#This Row],[Multiple]:[Level (all)62]])&lt;1,IF(Table1[[#This Row],[General]]=1,1,""),"")</f>
        <v/>
      </c>
      <c r="CG841" s="172" t="str">
        <f>IF(SUM(Table1[[#This Row],[Multiple]:[Level (all)62]])&lt;1,IF(Table1[[#This Row],[Beginner]]=1,1,""),"")</f>
        <v/>
      </c>
      <c r="CH841" s="171" t="str">
        <f>IF(SUM(Table1[[#This Row],[Multiple]:[Level (all)62]])&lt;1,IF(Table1[[#This Row],[Intermediate]]=1,1,""),"")</f>
        <v/>
      </c>
      <c r="CI841" s="171" t="str">
        <f>IF(SUM(Table1[[#This Row],[Multiple]:[Level (all)62]])&lt;1,IF(Table1[[#This Row],[Advanced]]=1,1,""),"")</f>
        <v/>
      </c>
      <c r="CJ841" s="171" t="str">
        <f>IF(AND(SUM(Table1[[#This Row],[General]:[Advanced]])&lt;4,SUM(Table1[[#This Row],[General]:[Advanced]])&gt;1),1,"")</f>
        <v/>
      </c>
      <c r="CK841" s="171" t="str">
        <f>Table1[[#This Row],[Level (all)]]</f>
        <v/>
      </c>
      <c r="CL841" s="171" t="str">
        <f>IF(Table1[[#This Row],[Multiple audience]]&lt;&gt;1,IF(Table1[[#This Row],[General Audience]]=1,1,""),"")</f>
        <v/>
      </c>
      <c r="CM841" s="171" t="str">
        <f>IF(Table1[[#This Row],[Multiple audience]]&lt;&gt;1,IF(Table1[[#This Row],[Planners / Designers ]]=1,1,""),"")</f>
        <v/>
      </c>
      <c r="CN841" s="171" t="str">
        <f>IF(Table1[[#This Row],[Multiple audience]]&lt;&gt;1,IF(Table1[[#This Row],[Regulatory Assessors]]=1,1,""),"")</f>
        <v/>
      </c>
      <c r="CO841" s="171" t="str">
        <f>IF(Table1[[#This Row],[Multiple audience]]&lt;&gt;1,IF(Table1[[#This Row],[Builders / Management]]=1,1,""),"")</f>
        <v/>
      </c>
      <c r="CP841" s="171" t="str">
        <f>IF(Table1[[#This Row],[Multiple audience]]&lt;&gt;1,IF(Table1[[#This Row],[Energy / Sus Assessors]]=1,1,""),"")</f>
        <v/>
      </c>
      <c r="CQ841" s="171" t="str">
        <f>IF(Table1[[#This Row],[Multiple audience]]&lt;&gt;1,IF(Table1[[#This Row],[Semi-skilled]]=1,1,""),"")</f>
        <v/>
      </c>
      <c r="CR841" s="171" t="str">
        <f>IF(Table1[[#This Row],[Multiple audience]]&lt;&gt;1,IF(Table1[[#This Row],[Trades]]=1,1,""),"")</f>
        <v/>
      </c>
      <c r="CS841" s="171" t="str">
        <f>IF(Table1[[#This Row],[Multiple audience]]&lt;&gt;1,IF(Table1[[#This Row],[Other]]=1,1,""),"")</f>
        <v/>
      </c>
      <c r="CT841" s="171" t="str">
        <f>IF(SUM(Table1[[#This Row],[General Audience]:[Other]])&gt;1,1,"")</f>
        <v/>
      </c>
      <c r="CU841" s="171" t="str">
        <f>IF(Table1[[#This Row],[Various  ]]&lt;&gt;1,IF(Table1[[#This Row],[Calculator / Software]]=1,1,""),"")</f>
        <v/>
      </c>
      <c r="CV841" s="171" t="str">
        <f>IF(Table1[[#This Row],[Various  ]]&lt;&gt;1,IF(Table1[[#This Row],[Information  ]]=1,1,""),"")</f>
        <v/>
      </c>
      <c r="CW841" s="171" t="str">
        <f>IF(Table1[[#This Row],[Various  ]]&lt;&gt;1,IF(Table1[[#This Row],[Interactive Tool]]=1,1,""),"")</f>
        <v/>
      </c>
      <c r="CX841" s="171" t="str">
        <f>IF(Table1[[#This Row],[Various  ]]&lt;&gt;1,IF(Table1[[#This Row],[Technical Specifications]]=1,1,""),"")</f>
        <v/>
      </c>
      <c r="CY841" s="171" t="str">
        <f>IF(Table1[[#This Row],[Various  ]]&lt;&gt;1,IF(Table1[[#This Row],[Training Resources]]=1,1,""),"")</f>
        <v/>
      </c>
      <c r="CZ841" s="171" t="str">
        <f>IF(Table1[[#This Row],[Various  ]]&lt;&gt;1,IF(Table1[[#This Row],[Toolbox]]=1,1,""),"")</f>
        <v/>
      </c>
      <c r="DA841" s="169" t="str">
        <f>IF(Table1[[#This Row],[Various  ]]&lt;&gt;1,IF(Table1[[#This Row],[Video]]=1,1,""),"")</f>
        <v/>
      </c>
      <c r="DB841" s="169" t="str">
        <f>IF(Table1[[#This Row],[Various  ]]&lt;&gt;1,IF(Table1[[#This Row],[Case study]]=1,1,""),"")</f>
        <v/>
      </c>
      <c r="DC841" s="169" t="str">
        <f>IF(Table1[[#This Row],[Various  ]]&lt;&gt;1,IF(Table1[[#This Row],[Other   ]]=1,1,""),"")</f>
        <v/>
      </c>
      <c r="DD841" s="169" t="str">
        <f>IF(Table1[[#This Row],[Various  ]]&lt;&gt;1,IF(Table1[[#This Row],[Standards]]=1,1,""),"")</f>
        <v/>
      </c>
      <c r="DE841" s="169" t="str">
        <f>IF(Table1[[#This Row],[Various]]=1,1,IF(SUM(Table1[[#This Row],[Calculator / Software]:[Standards]])&gt;1,1,""))</f>
        <v/>
      </c>
      <c r="DF841" s="169" t="str">
        <f>IF(Table1[[#This Row],[Multiple NCC links]]&lt;&gt;1,IF(Table1[[#This Row],[Design]]=1,1,""),"")</f>
        <v/>
      </c>
      <c r="DG841" s="169" t="str">
        <f>IF(Table1[[#This Row],[Multiple NCC links]]&lt;&gt;1,IF(Table1[[#This Row],[Assessment / Verification]]=1,1,""),"")</f>
        <v/>
      </c>
      <c r="DH841" s="169" t="str">
        <f>IF(Table1[[#This Row],[Multiple NCC links]]&lt;&gt;1,IF(Table1[[#This Row],[Climate Specific ]]=1,1,""),"")</f>
        <v/>
      </c>
      <c r="DI841" s="169" t="str">
        <f>IF(Table1[[#This Row],[Multiple NCC links]]&lt;&gt;1,IF(Table1[[#This Row],[Alterations / Additions]]=1,1,""),"")</f>
        <v/>
      </c>
      <c r="DJ841" s="169" t="str">
        <f>IF(Table1[[#This Row],[Multiple NCC links]]&lt;&gt;1,IF(Table1[[#This Row],[Glazing]]=1,1,""),"")</f>
        <v/>
      </c>
      <c r="DK841" s="169" t="str">
        <f>IF(Table1[[#This Row],[Multiple NCC links]]&lt;&gt;1,IF(Table1[[#This Row],[Building Fabric / Thermal / Sealing]]=1,1,""),"")</f>
        <v/>
      </c>
      <c r="DL841" s="169" t="str">
        <f>IF(Table1[[#This Row],[Multiple NCC links]]&lt;&gt;1,IF(Table1[[#This Row],[Lighting]]=1,1,""),"")</f>
        <v/>
      </c>
      <c r="DM841" s="169" t="str">
        <f>IF(Table1[[#This Row],[Multiple NCC links]]&lt;&gt;1,IF(Table1[[#This Row],[HVAC]]=1,1,""),"")</f>
        <v/>
      </c>
      <c r="DN841" s="169" t="str">
        <f>IF(Table1[[#This Row],[Multiple NCC links]]&lt;&gt;1,IF(Table1[[#This Row],[Services]]=1,1,""),"")</f>
        <v/>
      </c>
      <c r="DO841" s="169" t="str">
        <f>IF(Table1[[#This Row],[Multiple NCC links]]&lt;&gt;1,IF(Table1[[#This Row],[Maintenance &amp; Monitoring]]=1,1,""),"")</f>
        <v/>
      </c>
      <c r="DP841" s="169" t="str">
        <f>IF(Table1[[#This Row],[Multiple NCC links]]&lt;&gt;1,IF(Table1[[#This Row],[Hand over / Operations]]=1,1,""),"")</f>
        <v/>
      </c>
      <c r="DQ841" s="169" t="str">
        <f>IF(Table1[[#This Row],[Multiple NCC links]]&lt;&gt;1,IF(Table1[[#This Row],[As built assessment]]=1,1,""),"")</f>
        <v/>
      </c>
      <c r="DR841" s="169" t="str">
        <f>IF(Table1[[#This Row],[Multiple NCC links]]&lt;&gt;1,IF(Table1[[#This Row],[Beyond compliance]]=1,1,""),"")</f>
        <v/>
      </c>
      <c r="DS841" s="169" t="str">
        <f>IF(SUM(Table1[[#This Row],[Design]:[Beyond compliance]])&gt;1,1,"")</f>
        <v/>
      </c>
      <c r="DT841" s="169" t="str">
        <f>IF(Table1[[#This Row],[Both Residential &amp; Commercial4]]&lt;&gt;1,IF(Table1[[#This Row],[Residential]]=1,1,""),"")</f>
        <v/>
      </c>
      <c r="DU841" s="169" t="str">
        <f>IF(Table1[[#This Row],[Both Residential &amp; Commercial4]]&lt;&gt;1,IF(Table1[[#This Row],[Commercial]]=1,1,""),"")</f>
        <v/>
      </c>
      <c r="DV841" s="169" t="str">
        <f>Table1[[#This Row],[Residential &amp; Commercial]]</f>
        <v/>
      </c>
      <c r="DW841" s="169"/>
    </row>
    <row r="842" spans="1:127" s="49" customFormat="1" ht="20.25" thickTop="1" thickBot="1" x14ac:dyDescent="0.35">
      <c r="A842" s="97"/>
      <c r="B842" s="97"/>
      <c r="C842" s="88"/>
      <c r="D842" s="88"/>
      <c r="E842" s="176"/>
      <c r="F842" s="176"/>
      <c r="G842" s="176"/>
      <c r="H842" s="176"/>
      <c r="I842" s="90" t="str">
        <f>IF(AND(Table1[[#This Row],[General]]=1,Table1[[#This Row],[Beginner]]=1,Table1[[#This Row],[Intermediate]]=1,Table1[[#This Row],[Advanced]]=1),1,"")</f>
        <v/>
      </c>
      <c r="J842" s="90" t="str">
        <f>CONCATENATE(IF(Table1[[#This Row],[General]]=1,"General, ",""), IF(Table1[[#This Row],[Beginner]]=1,"Beginner, ",""),IF(Table1[[#This Row],[Intermediate]]=1,"Intermediate, ",""), IF(Table1[[#This Row],[Advanced]]=1,"Advanced",""))</f>
        <v/>
      </c>
      <c r="K842" s="91"/>
      <c r="L842" s="179"/>
      <c r="M842" s="91"/>
      <c r="N842" s="91"/>
      <c r="O842" s="159"/>
      <c r="P842" s="91"/>
      <c r="Q842" s="91"/>
      <c r="R842" s="91"/>
      <c r="S84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42" s="102"/>
      <c r="U842" s="102"/>
      <c r="V842" s="240"/>
      <c r="W842" s="240"/>
      <c r="X842" s="102"/>
      <c r="Y842" s="102"/>
      <c r="Z842" s="102"/>
      <c r="AA842" s="102"/>
      <c r="AB842" s="102"/>
      <c r="AC842" s="102"/>
      <c r="AD842" s="102"/>
      <c r="AE842" s="102"/>
      <c r="AF842" s="102"/>
      <c r="AG84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42" s="103"/>
      <c r="AI842" s="103"/>
      <c r="AJ842" s="103"/>
      <c r="AK842" s="74" t="str">
        <f>CONCATENATE(IF(Table1[[#This Row],[Digital]]=1,"Digital, ",""),IF(Table1[[#This Row],[Face to Face]]=1,"Face to face, ",""),IF(Table1[[#This Row],[Blended]]=1,"Blended",""))</f>
        <v/>
      </c>
      <c r="AL842" s="99"/>
      <c r="AM842" s="104"/>
      <c r="AN842" s="130"/>
      <c r="AO842" s="94"/>
      <c r="AP842" s="182"/>
      <c r="AQ842" s="94"/>
      <c r="AR842" s="94"/>
      <c r="AS842" s="94"/>
      <c r="AT842" s="94"/>
      <c r="AU842" s="94"/>
      <c r="AV842" s="182"/>
      <c r="AW842" s="182"/>
      <c r="AX842" s="182"/>
      <c r="AY842" s="94"/>
      <c r="AZ84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4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42" s="95"/>
      <c r="BC842" s="95"/>
      <c r="BD842" s="90" t="str">
        <f>IF(AND(Table1[[#This Row],[Residential]]=1,Table1[[#This Row],[Commercial]]=1),1,"")</f>
        <v/>
      </c>
      <c r="BE842" s="90" t="str">
        <f>CONCATENATE(IF(Table1[[#This Row],[Residential]]=1,"Residential, ",""),IF(Table1[[#This Row],[Commercial]]=1,"Commercial",""))</f>
        <v/>
      </c>
      <c r="BF842" s="94"/>
      <c r="BG842" s="94"/>
      <c r="BH842" s="94"/>
      <c r="BI842" s="94"/>
      <c r="BJ842" s="94"/>
      <c r="BK842" s="94"/>
      <c r="BL842" s="94"/>
      <c r="BM842" s="182"/>
      <c r="BN842" s="94"/>
      <c r="BO84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42" s="178"/>
      <c r="BQ842" s="120"/>
      <c r="BR842" s="132"/>
      <c r="BS842" s="120"/>
      <c r="BT842" s="175"/>
      <c r="BU842" s="175"/>
      <c r="BV842" s="175"/>
      <c r="BW842" s="121"/>
      <c r="BX842" s="121"/>
      <c r="BY842" s="121"/>
      <c r="BZ842" s="227"/>
      <c r="CA84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42" s="48">
        <f>COUNTIF(Table1[[#This Row],[Validity]:[Alignment with NCC (Yes=1,No=0)]],"N/A")</f>
        <v>0</v>
      </c>
      <c r="CC842" s="48">
        <f>IF(ISERROR(Table1[[#This Row],[Total Quality Score (out of 10)]]/(4-Table1[[#This Row],[N/A Count]])),0,Table1[[#This Row],[Total Quality Score (out of 10)]]/(4-Table1[[#This Row],[N/A Count]]))</f>
        <v>0</v>
      </c>
      <c r="CD842" s="106"/>
      <c r="CE842" s="106"/>
      <c r="CF842" s="172" t="str">
        <f>IF(SUM(Table1[[#This Row],[Multiple]:[Level (all)62]])&lt;1,IF(Table1[[#This Row],[General]]=1,1,""),"")</f>
        <v/>
      </c>
      <c r="CG842" s="172" t="str">
        <f>IF(SUM(Table1[[#This Row],[Multiple]:[Level (all)62]])&lt;1,IF(Table1[[#This Row],[Beginner]]=1,1,""),"")</f>
        <v/>
      </c>
      <c r="CH842" s="171" t="str">
        <f>IF(SUM(Table1[[#This Row],[Multiple]:[Level (all)62]])&lt;1,IF(Table1[[#This Row],[Intermediate]]=1,1,""),"")</f>
        <v/>
      </c>
      <c r="CI842" s="171" t="str">
        <f>IF(SUM(Table1[[#This Row],[Multiple]:[Level (all)62]])&lt;1,IF(Table1[[#This Row],[Advanced]]=1,1,""),"")</f>
        <v/>
      </c>
      <c r="CJ842" s="171" t="str">
        <f>IF(AND(SUM(Table1[[#This Row],[General]:[Advanced]])&lt;4,SUM(Table1[[#This Row],[General]:[Advanced]])&gt;1),1,"")</f>
        <v/>
      </c>
      <c r="CK842" s="171" t="str">
        <f>Table1[[#This Row],[Level (all)]]</f>
        <v/>
      </c>
      <c r="CL842" s="171" t="str">
        <f>IF(Table1[[#This Row],[Multiple audience]]&lt;&gt;1,IF(Table1[[#This Row],[General Audience]]=1,1,""),"")</f>
        <v/>
      </c>
      <c r="CM842" s="171" t="str">
        <f>IF(Table1[[#This Row],[Multiple audience]]&lt;&gt;1,IF(Table1[[#This Row],[Planners / Designers ]]=1,1,""),"")</f>
        <v/>
      </c>
      <c r="CN842" s="171" t="str">
        <f>IF(Table1[[#This Row],[Multiple audience]]&lt;&gt;1,IF(Table1[[#This Row],[Regulatory Assessors]]=1,1,""),"")</f>
        <v/>
      </c>
      <c r="CO842" s="171" t="str">
        <f>IF(Table1[[#This Row],[Multiple audience]]&lt;&gt;1,IF(Table1[[#This Row],[Builders / Management]]=1,1,""),"")</f>
        <v/>
      </c>
      <c r="CP842" s="171" t="str">
        <f>IF(Table1[[#This Row],[Multiple audience]]&lt;&gt;1,IF(Table1[[#This Row],[Energy / Sus Assessors]]=1,1,""),"")</f>
        <v/>
      </c>
      <c r="CQ842" s="171" t="str">
        <f>IF(Table1[[#This Row],[Multiple audience]]&lt;&gt;1,IF(Table1[[#This Row],[Semi-skilled]]=1,1,""),"")</f>
        <v/>
      </c>
      <c r="CR842" s="171" t="str">
        <f>IF(Table1[[#This Row],[Multiple audience]]&lt;&gt;1,IF(Table1[[#This Row],[Trades]]=1,1,""),"")</f>
        <v/>
      </c>
      <c r="CS842" s="171" t="str">
        <f>IF(Table1[[#This Row],[Multiple audience]]&lt;&gt;1,IF(Table1[[#This Row],[Other]]=1,1,""),"")</f>
        <v/>
      </c>
      <c r="CT842" s="171" t="str">
        <f>IF(SUM(Table1[[#This Row],[General Audience]:[Other]])&gt;1,1,"")</f>
        <v/>
      </c>
      <c r="CU842" s="171" t="str">
        <f>IF(Table1[[#This Row],[Various  ]]&lt;&gt;1,IF(Table1[[#This Row],[Calculator / Software]]=1,1,""),"")</f>
        <v/>
      </c>
      <c r="CV842" s="171" t="str">
        <f>IF(Table1[[#This Row],[Various  ]]&lt;&gt;1,IF(Table1[[#This Row],[Information  ]]=1,1,""),"")</f>
        <v/>
      </c>
      <c r="CW842" s="171" t="str">
        <f>IF(Table1[[#This Row],[Various  ]]&lt;&gt;1,IF(Table1[[#This Row],[Interactive Tool]]=1,1,""),"")</f>
        <v/>
      </c>
      <c r="CX842" s="171" t="str">
        <f>IF(Table1[[#This Row],[Various  ]]&lt;&gt;1,IF(Table1[[#This Row],[Technical Specifications]]=1,1,""),"")</f>
        <v/>
      </c>
      <c r="CY842" s="171" t="str">
        <f>IF(Table1[[#This Row],[Various  ]]&lt;&gt;1,IF(Table1[[#This Row],[Training Resources]]=1,1,""),"")</f>
        <v/>
      </c>
      <c r="CZ842" s="171" t="str">
        <f>IF(Table1[[#This Row],[Various  ]]&lt;&gt;1,IF(Table1[[#This Row],[Toolbox]]=1,1,""),"")</f>
        <v/>
      </c>
      <c r="DA842" s="169" t="str">
        <f>IF(Table1[[#This Row],[Various  ]]&lt;&gt;1,IF(Table1[[#This Row],[Video]]=1,1,""),"")</f>
        <v/>
      </c>
      <c r="DB842" s="169" t="str">
        <f>IF(Table1[[#This Row],[Various  ]]&lt;&gt;1,IF(Table1[[#This Row],[Case study]]=1,1,""),"")</f>
        <v/>
      </c>
      <c r="DC842" s="169" t="str">
        <f>IF(Table1[[#This Row],[Various  ]]&lt;&gt;1,IF(Table1[[#This Row],[Other   ]]=1,1,""),"")</f>
        <v/>
      </c>
      <c r="DD842" s="169" t="str">
        <f>IF(Table1[[#This Row],[Various  ]]&lt;&gt;1,IF(Table1[[#This Row],[Standards]]=1,1,""),"")</f>
        <v/>
      </c>
      <c r="DE842" s="169" t="str">
        <f>IF(Table1[[#This Row],[Various]]=1,1,IF(SUM(Table1[[#This Row],[Calculator / Software]:[Standards]])&gt;1,1,""))</f>
        <v/>
      </c>
      <c r="DF842" s="169" t="str">
        <f>IF(Table1[[#This Row],[Multiple NCC links]]&lt;&gt;1,IF(Table1[[#This Row],[Design]]=1,1,""),"")</f>
        <v/>
      </c>
      <c r="DG842" s="169" t="str">
        <f>IF(Table1[[#This Row],[Multiple NCC links]]&lt;&gt;1,IF(Table1[[#This Row],[Assessment / Verification]]=1,1,""),"")</f>
        <v/>
      </c>
      <c r="DH842" s="169" t="str">
        <f>IF(Table1[[#This Row],[Multiple NCC links]]&lt;&gt;1,IF(Table1[[#This Row],[Climate Specific ]]=1,1,""),"")</f>
        <v/>
      </c>
      <c r="DI842" s="169" t="str">
        <f>IF(Table1[[#This Row],[Multiple NCC links]]&lt;&gt;1,IF(Table1[[#This Row],[Alterations / Additions]]=1,1,""),"")</f>
        <v/>
      </c>
      <c r="DJ842" s="169" t="str">
        <f>IF(Table1[[#This Row],[Multiple NCC links]]&lt;&gt;1,IF(Table1[[#This Row],[Glazing]]=1,1,""),"")</f>
        <v/>
      </c>
      <c r="DK842" s="169" t="str">
        <f>IF(Table1[[#This Row],[Multiple NCC links]]&lt;&gt;1,IF(Table1[[#This Row],[Building Fabric / Thermal / Sealing]]=1,1,""),"")</f>
        <v/>
      </c>
      <c r="DL842" s="169" t="str">
        <f>IF(Table1[[#This Row],[Multiple NCC links]]&lt;&gt;1,IF(Table1[[#This Row],[Lighting]]=1,1,""),"")</f>
        <v/>
      </c>
      <c r="DM842" s="169" t="str">
        <f>IF(Table1[[#This Row],[Multiple NCC links]]&lt;&gt;1,IF(Table1[[#This Row],[HVAC]]=1,1,""),"")</f>
        <v/>
      </c>
      <c r="DN842" s="169" t="str">
        <f>IF(Table1[[#This Row],[Multiple NCC links]]&lt;&gt;1,IF(Table1[[#This Row],[Services]]=1,1,""),"")</f>
        <v/>
      </c>
      <c r="DO842" s="169" t="str">
        <f>IF(Table1[[#This Row],[Multiple NCC links]]&lt;&gt;1,IF(Table1[[#This Row],[Maintenance &amp; Monitoring]]=1,1,""),"")</f>
        <v/>
      </c>
      <c r="DP842" s="169" t="str">
        <f>IF(Table1[[#This Row],[Multiple NCC links]]&lt;&gt;1,IF(Table1[[#This Row],[Hand over / Operations]]=1,1,""),"")</f>
        <v/>
      </c>
      <c r="DQ842" s="169" t="str">
        <f>IF(Table1[[#This Row],[Multiple NCC links]]&lt;&gt;1,IF(Table1[[#This Row],[As built assessment]]=1,1,""),"")</f>
        <v/>
      </c>
      <c r="DR842" s="169" t="str">
        <f>IF(Table1[[#This Row],[Multiple NCC links]]&lt;&gt;1,IF(Table1[[#This Row],[Beyond compliance]]=1,1,""),"")</f>
        <v/>
      </c>
      <c r="DS842" s="169" t="str">
        <f>IF(SUM(Table1[[#This Row],[Design]:[Beyond compliance]])&gt;1,1,"")</f>
        <v/>
      </c>
      <c r="DT842" s="169" t="str">
        <f>IF(Table1[[#This Row],[Both Residential &amp; Commercial4]]&lt;&gt;1,IF(Table1[[#This Row],[Residential]]=1,1,""),"")</f>
        <v/>
      </c>
      <c r="DU842" s="169" t="str">
        <f>IF(Table1[[#This Row],[Both Residential &amp; Commercial4]]&lt;&gt;1,IF(Table1[[#This Row],[Commercial]]=1,1,""),"")</f>
        <v/>
      </c>
      <c r="DV842" s="169" t="str">
        <f>Table1[[#This Row],[Residential &amp; Commercial]]</f>
        <v/>
      </c>
      <c r="DW842" s="169"/>
    </row>
    <row r="843" spans="1:127" s="49" customFormat="1" ht="20.25" thickTop="1" thickBot="1" x14ac:dyDescent="0.35">
      <c r="A843" s="97"/>
      <c r="B843" s="97"/>
      <c r="C843" s="88"/>
      <c r="D843" s="88"/>
      <c r="E843" s="176"/>
      <c r="F843" s="176"/>
      <c r="G843" s="176"/>
      <c r="H843" s="176"/>
      <c r="I843" s="90" t="str">
        <f>IF(AND(Table1[[#This Row],[General]]=1,Table1[[#This Row],[Beginner]]=1,Table1[[#This Row],[Intermediate]]=1,Table1[[#This Row],[Advanced]]=1),1,"")</f>
        <v/>
      </c>
      <c r="J843" s="90" t="str">
        <f>CONCATENATE(IF(Table1[[#This Row],[General]]=1,"General, ",""), IF(Table1[[#This Row],[Beginner]]=1,"Beginner, ",""),IF(Table1[[#This Row],[Intermediate]]=1,"Intermediate, ",""), IF(Table1[[#This Row],[Advanced]]=1,"Advanced",""))</f>
        <v/>
      </c>
      <c r="K843" s="91"/>
      <c r="L843" s="179"/>
      <c r="M843" s="91"/>
      <c r="N843" s="91"/>
      <c r="O843" s="159"/>
      <c r="P843" s="91"/>
      <c r="Q843" s="91"/>
      <c r="R843" s="91"/>
      <c r="S84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43" s="102"/>
      <c r="U843" s="102"/>
      <c r="V843" s="240"/>
      <c r="W843" s="240"/>
      <c r="X843" s="102"/>
      <c r="Y843" s="102"/>
      <c r="Z843" s="102"/>
      <c r="AA843" s="102"/>
      <c r="AB843" s="102"/>
      <c r="AC843" s="102"/>
      <c r="AD843" s="102"/>
      <c r="AE843" s="102"/>
      <c r="AF843" s="102"/>
      <c r="AG84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43" s="103"/>
      <c r="AI843" s="103"/>
      <c r="AJ843" s="103"/>
      <c r="AK843" s="74" t="str">
        <f>CONCATENATE(IF(Table1[[#This Row],[Digital]]=1,"Digital, ",""),IF(Table1[[#This Row],[Face to Face]]=1,"Face to face, ",""),IF(Table1[[#This Row],[Blended]]=1,"Blended",""))</f>
        <v/>
      </c>
      <c r="AL843" s="99"/>
      <c r="AM843" s="104"/>
      <c r="AN843" s="130"/>
      <c r="AO843" s="94"/>
      <c r="AP843" s="182"/>
      <c r="AQ843" s="94"/>
      <c r="AR843" s="94"/>
      <c r="AS843" s="94"/>
      <c r="AT843" s="94"/>
      <c r="AU843" s="94"/>
      <c r="AV843" s="182"/>
      <c r="AW843" s="182"/>
      <c r="AX843" s="182"/>
      <c r="AY843" s="94"/>
      <c r="AZ84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4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43" s="95"/>
      <c r="BC843" s="95"/>
      <c r="BD843" s="90" t="str">
        <f>IF(AND(Table1[[#This Row],[Residential]]=1,Table1[[#This Row],[Commercial]]=1),1,"")</f>
        <v/>
      </c>
      <c r="BE843" s="90" t="str">
        <f>CONCATENATE(IF(Table1[[#This Row],[Residential]]=1,"Residential, ",""),IF(Table1[[#This Row],[Commercial]]=1,"Commercial",""))</f>
        <v/>
      </c>
      <c r="BF843" s="94"/>
      <c r="BG843" s="94"/>
      <c r="BH843" s="94"/>
      <c r="BI843" s="94"/>
      <c r="BJ843" s="94"/>
      <c r="BK843" s="94"/>
      <c r="BL843" s="94"/>
      <c r="BM843" s="182"/>
      <c r="BN843" s="94"/>
      <c r="BO84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43" s="178"/>
      <c r="BQ843" s="120"/>
      <c r="BR843" s="132"/>
      <c r="BS843" s="120"/>
      <c r="BT843" s="175"/>
      <c r="BU843" s="175"/>
      <c r="BV843" s="175"/>
      <c r="BW843" s="121"/>
      <c r="BX843" s="121"/>
      <c r="BY843" s="121"/>
      <c r="BZ843" s="227"/>
      <c r="CA84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43" s="48">
        <f>COUNTIF(Table1[[#This Row],[Validity]:[Alignment with NCC (Yes=1,No=0)]],"N/A")</f>
        <v>0</v>
      </c>
      <c r="CC843" s="48">
        <f>IF(ISERROR(Table1[[#This Row],[Total Quality Score (out of 10)]]/(4-Table1[[#This Row],[N/A Count]])),0,Table1[[#This Row],[Total Quality Score (out of 10)]]/(4-Table1[[#This Row],[N/A Count]]))</f>
        <v>0</v>
      </c>
      <c r="CD843" s="106"/>
      <c r="CE843" s="106"/>
      <c r="CF843" s="172" t="str">
        <f>IF(SUM(Table1[[#This Row],[Multiple]:[Level (all)62]])&lt;1,IF(Table1[[#This Row],[General]]=1,1,""),"")</f>
        <v/>
      </c>
      <c r="CG843" s="172" t="str">
        <f>IF(SUM(Table1[[#This Row],[Multiple]:[Level (all)62]])&lt;1,IF(Table1[[#This Row],[Beginner]]=1,1,""),"")</f>
        <v/>
      </c>
      <c r="CH843" s="171" t="str">
        <f>IF(SUM(Table1[[#This Row],[Multiple]:[Level (all)62]])&lt;1,IF(Table1[[#This Row],[Intermediate]]=1,1,""),"")</f>
        <v/>
      </c>
      <c r="CI843" s="171" t="str">
        <f>IF(SUM(Table1[[#This Row],[Multiple]:[Level (all)62]])&lt;1,IF(Table1[[#This Row],[Advanced]]=1,1,""),"")</f>
        <v/>
      </c>
      <c r="CJ843" s="171" t="str">
        <f>IF(AND(SUM(Table1[[#This Row],[General]:[Advanced]])&lt;4,SUM(Table1[[#This Row],[General]:[Advanced]])&gt;1),1,"")</f>
        <v/>
      </c>
      <c r="CK843" s="171" t="str">
        <f>Table1[[#This Row],[Level (all)]]</f>
        <v/>
      </c>
      <c r="CL843" s="171" t="str">
        <f>IF(Table1[[#This Row],[Multiple audience]]&lt;&gt;1,IF(Table1[[#This Row],[General Audience]]=1,1,""),"")</f>
        <v/>
      </c>
      <c r="CM843" s="171" t="str">
        <f>IF(Table1[[#This Row],[Multiple audience]]&lt;&gt;1,IF(Table1[[#This Row],[Planners / Designers ]]=1,1,""),"")</f>
        <v/>
      </c>
      <c r="CN843" s="171" t="str">
        <f>IF(Table1[[#This Row],[Multiple audience]]&lt;&gt;1,IF(Table1[[#This Row],[Regulatory Assessors]]=1,1,""),"")</f>
        <v/>
      </c>
      <c r="CO843" s="171" t="str">
        <f>IF(Table1[[#This Row],[Multiple audience]]&lt;&gt;1,IF(Table1[[#This Row],[Builders / Management]]=1,1,""),"")</f>
        <v/>
      </c>
      <c r="CP843" s="171" t="str">
        <f>IF(Table1[[#This Row],[Multiple audience]]&lt;&gt;1,IF(Table1[[#This Row],[Energy / Sus Assessors]]=1,1,""),"")</f>
        <v/>
      </c>
      <c r="CQ843" s="171" t="str">
        <f>IF(Table1[[#This Row],[Multiple audience]]&lt;&gt;1,IF(Table1[[#This Row],[Semi-skilled]]=1,1,""),"")</f>
        <v/>
      </c>
      <c r="CR843" s="171" t="str">
        <f>IF(Table1[[#This Row],[Multiple audience]]&lt;&gt;1,IF(Table1[[#This Row],[Trades]]=1,1,""),"")</f>
        <v/>
      </c>
      <c r="CS843" s="171" t="str">
        <f>IF(Table1[[#This Row],[Multiple audience]]&lt;&gt;1,IF(Table1[[#This Row],[Other]]=1,1,""),"")</f>
        <v/>
      </c>
      <c r="CT843" s="171" t="str">
        <f>IF(SUM(Table1[[#This Row],[General Audience]:[Other]])&gt;1,1,"")</f>
        <v/>
      </c>
      <c r="CU843" s="171" t="str">
        <f>IF(Table1[[#This Row],[Various  ]]&lt;&gt;1,IF(Table1[[#This Row],[Calculator / Software]]=1,1,""),"")</f>
        <v/>
      </c>
      <c r="CV843" s="171" t="str">
        <f>IF(Table1[[#This Row],[Various  ]]&lt;&gt;1,IF(Table1[[#This Row],[Information  ]]=1,1,""),"")</f>
        <v/>
      </c>
      <c r="CW843" s="171" t="str">
        <f>IF(Table1[[#This Row],[Various  ]]&lt;&gt;1,IF(Table1[[#This Row],[Interactive Tool]]=1,1,""),"")</f>
        <v/>
      </c>
      <c r="CX843" s="171" t="str">
        <f>IF(Table1[[#This Row],[Various  ]]&lt;&gt;1,IF(Table1[[#This Row],[Technical Specifications]]=1,1,""),"")</f>
        <v/>
      </c>
      <c r="CY843" s="171" t="str">
        <f>IF(Table1[[#This Row],[Various  ]]&lt;&gt;1,IF(Table1[[#This Row],[Training Resources]]=1,1,""),"")</f>
        <v/>
      </c>
      <c r="CZ843" s="171" t="str">
        <f>IF(Table1[[#This Row],[Various  ]]&lt;&gt;1,IF(Table1[[#This Row],[Toolbox]]=1,1,""),"")</f>
        <v/>
      </c>
      <c r="DA843" s="169" t="str">
        <f>IF(Table1[[#This Row],[Various  ]]&lt;&gt;1,IF(Table1[[#This Row],[Video]]=1,1,""),"")</f>
        <v/>
      </c>
      <c r="DB843" s="169" t="str">
        <f>IF(Table1[[#This Row],[Various  ]]&lt;&gt;1,IF(Table1[[#This Row],[Case study]]=1,1,""),"")</f>
        <v/>
      </c>
      <c r="DC843" s="169" t="str">
        <f>IF(Table1[[#This Row],[Various  ]]&lt;&gt;1,IF(Table1[[#This Row],[Other   ]]=1,1,""),"")</f>
        <v/>
      </c>
      <c r="DD843" s="169" t="str">
        <f>IF(Table1[[#This Row],[Various  ]]&lt;&gt;1,IF(Table1[[#This Row],[Standards]]=1,1,""),"")</f>
        <v/>
      </c>
      <c r="DE843" s="169" t="str">
        <f>IF(Table1[[#This Row],[Various]]=1,1,IF(SUM(Table1[[#This Row],[Calculator / Software]:[Standards]])&gt;1,1,""))</f>
        <v/>
      </c>
      <c r="DF843" s="169" t="str">
        <f>IF(Table1[[#This Row],[Multiple NCC links]]&lt;&gt;1,IF(Table1[[#This Row],[Design]]=1,1,""),"")</f>
        <v/>
      </c>
      <c r="DG843" s="169" t="str">
        <f>IF(Table1[[#This Row],[Multiple NCC links]]&lt;&gt;1,IF(Table1[[#This Row],[Assessment / Verification]]=1,1,""),"")</f>
        <v/>
      </c>
      <c r="DH843" s="169" t="str">
        <f>IF(Table1[[#This Row],[Multiple NCC links]]&lt;&gt;1,IF(Table1[[#This Row],[Climate Specific ]]=1,1,""),"")</f>
        <v/>
      </c>
      <c r="DI843" s="169" t="str">
        <f>IF(Table1[[#This Row],[Multiple NCC links]]&lt;&gt;1,IF(Table1[[#This Row],[Alterations / Additions]]=1,1,""),"")</f>
        <v/>
      </c>
      <c r="DJ843" s="169" t="str">
        <f>IF(Table1[[#This Row],[Multiple NCC links]]&lt;&gt;1,IF(Table1[[#This Row],[Glazing]]=1,1,""),"")</f>
        <v/>
      </c>
      <c r="DK843" s="169" t="str">
        <f>IF(Table1[[#This Row],[Multiple NCC links]]&lt;&gt;1,IF(Table1[[#This Row],[Building Fabric / Thermal / Sealing]]=1,1,""),"")</f>
        <v/>
      </c>
      <c r="DL843" s="169" t="str">
        <f>IF(Table1[[#This Row],[Multiple NCC links]]&lt;&gt;1,IF(Table1[[#This Row],[Lighting]]=1,1,""),"")</f>
        <v/>
      </c>
      <c r="DM843" s="169" t="str">
        <f>IF(Table1[[#This Row],[Multiple NCC links]]&lt;&gt;1,IF(Table1[[#This Row],[HVAC]]=1,1,""),"")</f>
        <v/>
      </c>
      <c r="DN843" s="169" t="str">
        <f>IF(Table1[[#This Row],[Multiple NCC links]]&lt;&gt;1,IF(Table1[[#This Row],[Services]]=1,1,""),"")</f>
        <v/>
      </c>
      <c r="DO843" s="169" t="str">
        <f>IF(Table1[[#This Row],[Multiple NCC links]]&lt;&gt;1,IF(Table1[[#This Row],[Maintenance &amp; Monitoring]]=1,1,""),"")</f>
        <v/>
      </c>
      <c r="DP843" s="169" t="str">
        <f>IF(Table1[[#This Row],[Multiple NCC links]]&lt;&gt;1,IF(Table1[[#This Row],[Hand over / Operations]]=1,1,""),"")</f>
        <v/>
      </c>
      <c r="DQ843" s="169" t="str">
        <f>IF(Table1[[#This Row],[Multiple NCC links]]&lt;&gt;1,IF(Table1[[#This Row],[As built assessment]]=1,1,""),"")</f>
        <v/>
      </c>
      <c r="DR843" s="169" t="str">
        <f>IF(Table1[[#This Row],[Multiple NCC links]]&lt;&gt;1,IF(Table1[[#This Row],[Beyond compliance]]=1,1,""),"")</f>
        <v/>
      </c>
      <c r="DS843" s="169" t="str">
        <f>IF(SUM(Table1[[#This Row],[Design]:[Beyond compliance]])&gt;1,1,"")</f>
        <v/>
      </c>
      <c r="DT843" s="169" t="str">
        <f>IF(Table1[[#This Row],[Both Residential &amp; Commercial4]]&lt;&gt;1,IF(Table1[[#This Row],[Residential]]=1,1,""),"")</f>
        <v/>
      </c>
      <c r="DU843" s="169" t="str">
        <f>IF(Table1[[#This Row],[Both Residential &amp; Commercial4]]&lt;&gt;1,IF(Table1[[#This Row],[Commercial]]=1,1,""),"")</f>
        <v/>
      </c>
      <c r="DV843" s="169" t="str">
        <f>Table1[[#This Row],[Residential &amp; Commercial]]</f>
        <v/>
      </c>
      <c r="DW843" s="169"/>
    </row>
    <row r="844" spans="1:127" s="49" customFormat="1" ht="20.25" thickTop="1" thickBot="1" x14ac:dyDescent="0.35">
      <c r="A844" s="97"/>
      <c r="B844" s="97"/>
      <c r="C844" s="88"/>
      <c r="D844" s="88"/>
      <c r="E844" s="176"/>
      <c r="F844" s="176"/>
      <c r="G844" s="176"/>
      <c r="H844" s="176"/>
      <c r="I844" s="90" t="str">
        <f>IF(AND(Table1[[#This Row],[General]]=1,Table1[[#This Row],[Beginner]]=1,Table1[[#This Row],[Intermediate]]=1,Table1[[#This Row],[Advanced]]=1),1,"")</f>
        <v/>
      </c>
      <c r="J844" s="90" t="str">
        <f>CONCATENATE(IF(Table1[[#This Row],[General]]=1,"General, ",""), IF(Table1[[#This Row],[Beginner]]=1,"Beginner, ",""),IF(Table1[[#This Row],[Intermediate]]=1,"Intermediate, ",""), IF(Table1[[#This Row],[Advanced]]=1,"Advanced",""))</f>
        <v/>
      </c>
      <c r="K844" s="91"/>
      <c r="L844" s="179"/>
      <c r="M844" s="91"/>
      <c r="N844" s="91"/>
      <c r="O844" s="159"/>
      <c r="P844" s="91"/>
      <c r="Q844" s="91"/>
      <c r="R844" s="91"/>
      <c r="S84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44" s="102"/>
      <c r="U844" s="102"/>
      <c r="V844" s="240"/>
      <c r="W844" s="240"/>
      <c r="X844" s="102"/>
      <c r="Y844" s="102"/>
      <c r="Z844" s="102"/>
      <c r="AA844" s="102"/>
      <c r="AB844" s="102"/>
      <c r="AC844" s="102"/>
      <c r="AD844" s="102"/>
      <c r="AE844" s="102"/>
      <c r="AF844" s="102"/>
      <c r="AG84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44" s="103"/>
      <c r="AI844" s="103"/>
      <c r="AJ844" s="103"/>
      <c r="AK844" s="74" t="str">
        <f>CONCATENATE(IF(Table1[[#This Row],[Digital]]=1,"Digital, ",""),IF(Table1[[#This Row],[Face to Face]]=1,"Face to face, ",""),IF(Table1[[#This Row],[Blended]]=1,"Blended",""))</f>
        <v/>
      </c>
      <c r="AL844" s="99"/>
      <c r="AM844" s="104"/>
      <c r="AN844" s="130"/>
      <c r="AO844" s="94"/>
      <c r="AP844" s="182"/>
      <c r="AQ844" s="94"/>
      <c r="AR844" s="94"/>
      <c r="AS844" s="94"/>
      <c r="AT844" s="94"/>
      <c r="AU844" s="94"/>
      <c r="AV844" s="182"/>
      <c r="AW844" s="182"/>
      <c r="AX844" s="182"/>
      <c r="AY844" s="94"/>
      <c r="AZ84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4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44" s="95"/>
      <c r="BC844" s="95"/>
      <c r="BD844" s="90" t="str">
        <f>IF(AND(Table1[[#This Row],[Residential]]=1,Table1[[#This Row],[Commercial]]=1),1,"")</f>
        <v/>
      </c>
      <c r="BE844" s="90" t="str">
        <f>CONCATENATE(IF(Table1[[#This Row],[Residential]]=1,"Residential, ",""),IF(Table1[[#This Row],[Commercial]]=1,"Commercial",""))</f>
        <v/>
      </c>
      <c r="BF844" s="94"/>
      <c r="BG844" s="94"/>
      <c r="BH844" s="94"/>
      <c r="BI844" s="94"/>
      <c r="BJ844" s="94"/>
      <c r="BK844" s="94"/>
      <c r="BL844" s="94"/>
      <c r="BM844" s="182"/>
      <c r="BN844" s="94"/>
      <c r="BO84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44" s="178"/>
      <c r="BQ844" s="120"/>
      <c r="BR844" s="132"/>
      <c r="BS844" s="120"/>
      <c r="BT844" s="175"/>
      <c r="BU844" s="175"/>
      <c r="BV844" s="175"/>
      <c r="BW844" s="121"/>
      <c r="BX844" s="121"/>
      <c r="BY844" s="121"/>
      <c r="BZ844" s="227"/>
      <c r="CA84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44" s="48">
        <f>COUNTIF(Table1[[#This Row],[Validity]:[Alignment with NCC (Yes=1,No=0)]],"N/A")</f>
        <v>0</v>
      </c>
      <c r="CC844" s="48">
        <f>IF(ISERROR(Table1[[#This Row],[Total Quality Score (out of 10)]]/(4-Table1[[#This Row],[N/A Count]])),0,Table1[[#This Row],[Total Quality Score (out of 10)]]/(4-Table1[[#This Row],[N/A Count]]))</f>
        <v>0</v>
      </c>
      <c r="CD844" s="106"/>
      <c r="CE844" s="106"/>
      <c r="CF844" s="172" t="str">
        <f>IF(SUM(Table1[[#This Row],[Multiple]:[Level (all)62]])&lt;1,IF(Table1[[#This Row],[General]]=1,1,""),"")</f>
        <v/>
      </c>
      <c r="CG844" s="172" t="str">
        <f>IF(SUM(Table1[[#This Row],[Multiple]:[Level (all)62]])&lt;1,IF(Table1[[#This Row],[Beginner]]=1,1,""),"")</f>
        <v/>
      </c>
      <c r="CH844" s="171" t="str">
        <f>IF(SUM(Table1[[#This Row],[Multiple]:[Level (all)62]])&lt;1,IF(Table1[[#This Row],[Intermediate]]=1,1,""),"")</f>
        <v/>
      </c>
      <c r="CI844" s="171" t="str">
        <f>IF(SUM(Table1[[#This Row],[Multiple]:[Level (all)62]])&lt;1,IF(Table1[[#This Row],[Advanced]]=1,1,""),"")</f>
        <v/>
      </c>
      <c r="CJ844" s="171" t="str">
        <f>IF(AND(SUM(Table1[[#This Row],[General]:[Advanced]])&lt;4,SUM(Table1[[#This Row],[General]:[Advanced]])&gt;1),1,"")</f>
        <v/>
      </c>
      <c r="CK844" s="171" t="str">
        <f>Table1[[#This Row],[Level (all)]]</f>
        <v/>
      </c>
      <c r="CL844" s="171" t="str">
        <f>IF(Table1[[#This Row],[Multiple audience]]&lt;&gt;1,IF(Table1[[#This Row],[General Audience]]=1,1,""),"")</f>
        <v/>
      </c>
      <c r="CM844" s="171" t="str">
        <f>IF(Table1[[#This Row],[Multiple audience]]&lt;&gt;1,IF(Table1[[#This Row],[Planners / Designers ]]=1,1,""),"")</f>
        <v/>
      </c>
      <c r="CN844" s="171" t="str">
        <f>IF(Table1[[#This Row],[Multiple audience]]&lt;&gt;1,IF(Table1[[#This Row],[Regulatory Assessors]]=1,1,""),"")</f>
        <v/>
      </c>
      <c r="CO844" s="171" t="str">
        <f>IF(Table1[[#This Row],[Multiple audience]]&lt;&gt;1,IF(Table1[[#This Row],[Builders / Management]]=1,1,""),"")</f>
        <v/>
      </c>
      <c r="CP844" s="171" t="str">
        <f>IF(Table1[[#This Row],[Multiple audience]]&lt;&gt;1,IF(Table1[[#This Row],[Energy / Sus Assessors]]=1,1,""),"")</f>
        <v/>
      </c>
      <c r="CQ844" s="171" t="str">
        <f>IF(Table1[[#This Row],[Multiple audience]]&lt;&gt;1,IF(Table1[[#This Row],[Semi-skilled]]=1,1,""),"")</f>
        <v/>
      </c>
      <c r="CR844" s="171" t="str">
        <f>IF(Table1[[#This Row],[Multiple audience]]&lt;&gt;1,IF(Table1[[#This Row],[Trades]]=1,1,""),"")</f>
        <v/>
      </c>
      <c r="CS844" s="171" t="str">
        <f>IF(Table1[[#This Row],[Multiple audience]]&lt;&gt;1,IF(Table1[[#This Row],[Other]]=1,1,""),"")</f>
        <v/>
      </c>
      <c r="CT844" s="171" t="str">
        <f>IF(SUM(Table1[[#This Row],[General Audience]:[Other]])&gt;1,1,"")</f>
        <v/>
      </c>
      <c r="CU844" s="171" t="str">
        <f>IF(Table1[[#This Row],[Various  ]]&lt;&gt;1,IF(Table1[[#This Row],[Calculator / Software]]=1,1,""),"")</f>
        <v/>
      </c>
      <c r="CV844" s="171" t="str">
        <f>IF(Table1[[#This Row],[Various  ]]&lt;&gt;1,IF(Table1[[#This Row],[Information  ]]=1,1,""),"")</f>
        <v/>
      </c>
      <c r="CW844" s="171" t="str">
        <f>IF(Table1[[#This Row],[Various  ]]&lt;&gt;1,IF(Table1[[#This Row],[Interactive Tool]]=1,1,""),"")</f>
        <v/>
      </c>
      <c r="CX844" s="171" t="str">
        <f>IF(Table1[[#This Row],[Various  ]]&lt;&gt;1,IF(Table1[[#This Row],[Technical Specifications]]=1,1,""),"")</f>
        <v/>
      </c>
      <c r="CY844" s="171" t="str">
        <f>IF(Table1[[#This Row],[Various  ]]&lt;&gt;1,IF(Table1[[#This Row],[Training Resources]]=1,1,""),"")</f>
        <v/>
      </c>
      <c r="CZ844" s="171" t="str">
        <f>IF(Table1[[#This Row],[Various  ]]&lt;&gt;1,IF(Table1[[#This Row],[Toolbox]]=1,1,""),"")</f>
        <v/>
      </c>
      <c r="DA844" s="169" t="str">
        <f>IF(Table1[[#This Row],[Various  ]]&lt;&gt;1,IF(Table1[[#This Row],[Video]]=1,1,""),"")</f>
        <v/>
      </c>
      <c r="DB844" s="169" t="str">
        <f>IF(Table1[[#This Row],[Various  ]]&lt;&gt;1,IF(Table1[[#This Row],[Case study]]=1,1,""),"")</f>
        <v/>
      </c>
      <c r="DC844" s="169" t="str">
        <f>IF(Table1[[#This Row],[Various  ]]&lt;&gt;1,IF(Table1[[#This Row],[Other   ]]=1,1,""),"")</f>
        <v/>
      </c>
      <c r="DD844" s="169" t="str">
        <f>IF(Table1[[#This Row],[Various  ]]&lt;&gt;1,IF(Table1[[#This Row],[Standards]]=1,1,""),"")</f>
        <v/>
      </c>
      <c r="DE844" s="169" t="str">
        <f>IF(Table1[[#This Row],[Various]]=1,1,IF(SUM(Table1[[#This Row],[Calculator / Software]:[Standards]])&gt;1,1,""))</f>
        <v/>
      </c>
      <c r="DF844" s="169" t="str">
        <f>IF(Table1[[#This Row],[Multiple NCC links]]&lt;&gt;1,IF(Table1[[#This Row],[Design]]=1,1,""),"")</f>
        <v/>
      </c>
      <c r="DG844" s="169" t="str">
        <f>IF(Table1[[#This Row],[Multiple NCC links]]&lt;&gt;1,IF(Table1[[#This Row],[Assessment / Verification]]=1,1,""),"")</f>
        <v/>
      </c>
      <c r="DH844" s="169" t="str">
        <f>IF(Table1[[#This Row],[Multiple NCC links]]&lt;&gt;1,IF(Table1[[#This Row],[Climate Specific ]]=1,1,""),"")</f>
        <v/>
      </c>
      <c r="DI844" s="169" t="str">
        <f>IF(Table1[[#This Row],[Multiple NCC links]]&lt;&gt;1,IF(Table1[[#This Row],[Alterations / Additions]]=1,1,""),"")</f>
        <v/>
      </c>
      <c r="DJ844" s="169" t="str">
        <f>IF(Table1[[#This Row],[Multiple NCC links]]&lt;&gt;1,IF(Table1[[#This Row],[Glazing]]=1,1,""),"")</f>
        <v/>
      </c>
      <c r="DK844" s="169" t="str">
        <f>IF(Table1[[#This Row],[Multiple NCC links]]&lt;&gt;1,IF(Table1[[#This Row],[Building Fabric / Thermal / Sealing]]=1,1,""),"")</f>
        <v/>
      </c>
      <c r="DL844" s="169" t="str">
        <f>IF(Table1[[#This Row],[Multiple NCC links]]&lt;&gt;1,IF(Table1[[#This Row],[Lighting]]=1,1,""),"")</f>
        <v/>
      </c>
      <c r="DM844" s="169" t="str">
        <f>IF(Table1[[#This Row],[Multiple NCC links]]&lt;&gt;1,IF(Table1[[#This Row],[HVAC]]=1,1,""),"")</f>
        <v/>
      </c>
      <c r="DN844" s="169" t="str">
        <f>IF(Table1[[#This Row],[Multiple NCC links]]&lt;&gt;1,IF(Table1[[#This Row],[Services]]=1,1,""),"")</f>
        <v/>
      </c>
      <c r="DO844" s="169" t="str">
        <f>IF(Table1[[#This Row],[Multiple NCC links]]&lt;&gt;1,IF(Table1[[#This Row],[Maintenance &amp; Monitoring]]=1,1,""),"")</f>
        <v/>
      </c>
      <c r="DP844" s="169" t="str">
        <f>IF(Table1[[#This Row],[Multiple NCC links]]&lt;&gt;1,IF(Table1[[#This Row],[Hand over / Operations]]=1,1,""),"")</f>
        <v/>
      </c>
      <c r="DQ844" s="169" t="str">
        <f>IF(Table1[[#This Row],[Multiple NCC links]]&lt;&gt;1,IF(Table1[[#This Row],[As built assessment]]=1,1,""),"")</f>
        <v/>
      </c>
      <c r="DR844" s="169" t="str">
        <f>IF(Table1[[#This Row],[Multiple NCC links]]&lt;&gt;1,IF(Table1[[#This Row],[Beyond compliance]]=1,1,""),"")</f>
        <v/>
      </c>
      <c r="DS844" s="169" t="str">
        <f>IF(SUM(Table1[[#This Row],[Design]:[Beyond compliance]])&gt;1,1,"")</f>
        <v/>
      </c>
      <c r="DT844" s="169" t="str">
        <f>IF(Table1[[#This Row],[Both Residential &amp; Commercial4]]&lt;&gt;1,IF(Table1[[#This Row],[Residential]]=1,1,""),"")</f>
        <v/>
      </c>
      <c r="DU844" s="169" t="str">
        <f>IF(Table1[[#This Row],[Both Residential &amp; Commercial4]]&lt;&gt;1,IF(Table1[[#This Row],[Commercial]]=1,1,""),"")</f>
        <v/>
      </c>
      <c r="DV844" s="169" t="str">
        <f>Table1[[#This Row],[Residential &amp; Commercial]]</f>
        <v/>
      </c>
      <c r="DW844" s="169"/>
    </row>
    <row r="845" spans="1:127" s="49" customFormat="1" ht="20.25" thickTop="1" thickBot="1" x14ac:dyDescent="0.35">
      <c r="A845" s="97"/>
      <c r="B845" s="97"/>
      <c r="C845" s="88"/>
      <c r="D845" s="88"/>
      <c r="E845" s="176"/>
      <c r="F845" s="176"/>
      <c r="G845" s="176"/>
      <c r="H845" s="176"/>
      <c r="I845" s="90" t="str">
        <f>IF(AND(Table1[[#This Row],[General]]=1,Table1[[#This Row],[Beginner]]=1,Table1[[#This Row],[Intermediate]]=1,Table1[[#This Row],[Advanced]]=1),1,"")</f>
        <v/>
      </c>
      <c r="J845" s="90" t="str">
        <f>CONCATENATE(IF(Table1[[#This Row],[General]]=1,"General, ",""), IF(Table1[[#This Row],[Beginner]]=1,"Beginner, ",""),IF(Table1[[#This Row],[Intermediate]]=1,"Intermediate, ",""), IF(Table1[[#This Row],[Advanced]]=1,"Advanced",""))</f>
        <v/>
      </c>
      <c r="K845" s="91"/>
      <c r="L845" s="179"/>
      <c r="M845" s="91"/>
      <c r="N845" s="91"/>
      <c r="O845" s="159"/>
      <c r="P845" s="91"/>
      <c r="Q845" s="91"/>
      <c r="R845" s="91"/>
      <c r="S84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45" s="102"/>
      <c r="U845" s="102"/>
      <c r="V845" s="240"/>
      <c r="W845" s="240"/>
      <c r="X845" s="102"/>
      <c r="Y845" s="102"/>
      <c r="Z845" s="102"/>
      <c r="AA845" s="102"/>
      <c r="AB845" s="102"/>
      <c r="AC845" s="102"/>
      <c r="AD845" s="102"/>
      <c r="AE845" s="102"/>
      <c r="AF845" s="102"/>
      <c r="AG84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45" s="103"/>
      <c r="AI845" s="103"/>
      <c r="AJ845" s="103"/>
      <c r="AK845" s="74" t="str">
        <f>CONCATENATE(IF(Table1[[#This Row],[Digital]]=1,"Digital, ",""),IF(Table1[[#This Row],[Face to Face]]=1,"Face to face, ",""),IF(Table1[[#This Row],[Blended]]=1,"Blended",""))</f>
        <v/>
      </c>
      <c r="AL845" s="99"/>
      <c r="AM845" s="104"/>
      <c r="AN845" s="130"/>
      <c r="AO845" s="94"/>
      <c r="AP845" s="182"/>
      <c r="AQ845" s="94"/>
      <c r="AR845" s="94"/>
      <c r="AS845" s="94"/>
      <c r="AT845" s="94"/>
      <c r="AU845" s="94"/>
      <c r="AV845" s="182"/>
      <c r="AW845" s="182"/>
      <c r="AX845" s="182"/>
      <c r="AY845" s="94"/>
      <c r="AZ84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4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45" s="95"/>
      <c r="BC845" s="95"/>
      <c r="BD845" s="90" t="str">
        <f>IF(AND(Table1[[#This Row],[Residential]]=1,Table1[[#This Row],[Commercial]]=1),1,"")</f>
        <v/>
      </c>
      <c r="BE845" s="90" t="str">
        <f>CONCATENATE(IF(Table1[[#This Row],[Residential]]=1,"Residential, ",""),IF(Table1[[#This Row],[Commercial]]=1,"Commercial",""))</f>
        <v/>
      </c>
      <c r="BF845" s="94"/>
      <c r="BG845" s="94"/>
      <c r="BH845" s="94"/>
      <c r="BI845" s="94"/>
      <c r="BJ845" s="94"/>
      <c r="BK845" s="94"/>
      <c r="BL845" s="94"/>
      <c r="BM845" s="182"/>
      <c r="BN845" s="94"/>
      <c r="BO84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45" s="178"/>
      <c r="BQ845" s="120"/>
      <c r="BR845" s="132"/>
      <c r="BS845" s="120"/>
      <c r="BT845" s="175"/>
      <c r="BU845" s="175"/>
      <c r="BV845" s="175"/>
      <c r="BW845" s="121"/>
      <c r="BX845" s="121"/>
      <c r="BY845" s="121"/>
      <c r="BZ845" s="227"/>
      <c r="CA84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45" s="48">
        <f>COUNTIF(Table1[[#This Row],[Validity]:[Alignment with NCC (Yes=1,No=0)]],"N/A")</f>
        <v>0</v>
      </c>
      <c r="CC845" s="48">
        <f>IF(ISERROR(Table1[[#This Row],[Total Quality Score (out of 10)]]/(4-Table1[[#This Row],[N/A Count]])),0,Table1[[#This Row],[Total Quality Score (out of 10)]]/(4-Table1[[#This Row],[N/A Count]]))</f>
        <v>0</v>
      </c>
      <c r="CD845" s="106"/>
      <c r="CE845" s="106"/>
      <c r="CF845" s="172" t="str">
        <f>IF(SUM(Table1[[#This Row],[Multiple]:[Level (all)62]])&lt;1,IF(Table1[[#This Row],[General]]=1,1,""),"")</f>
        <v/>
      </c>
      <c r="CG845" s="172" t="str">
        <f>IF(SUM(Table1[[#This Row],[Multiple]:[Level (all)62]])&lt;1,IF(Table1[[#This Row],[Beginner]]=1,1,""),"")</f>
        <v/>
      </c>
      <c r="CH845" s="171" t="str">
        <f>IF(SUM(Table1[[#This Row],[Multiple]:[Level (all)62]])&lt;1,IF(Table1[[#This Row],[Intermediate]]=1,1,""),"")</f>
        <v/>
      </c>
      <c r="CI845" s="171" t="str">
        <f>IF(SUM(Table1[[#This Row],[Multiple]:[Level (all)62]])&lt;1,IF(Table1[[#This Row],[Advanced]]=1,1,""),"")</f>
        <v/>
      </c>
      <c r="CJ845" s="171" t="str">
        <f>IF(AND(SUM(Table1[[#This Row],[General]:[Advanced]])&lt;4,SUM(Table1[[#This Row],[General]:[Advanced]])&gt;1),1,"")</f>
        <v/>
      </c>
      <c r="CK845" s="171" t="str">
        <f>Table1[[#This Row],[Level (all)]]</f>
        <v/>
      </c>
      <c r="CL845" s="171" t="str">
        <f>IF(Table1[[#This Row],[Multiple audience]]&lt;&gt;1,IF(Table1[[#This Row],[General Audience]]=1,1,""),"")</f>
        <v/>
      </c>
      <c r="CM845" s="171" t="str">
        <f>IF(Table1[[#This Row],[Multiple audience]]&lt;&gt;1,IF(Table1[[#This Row],[Planners / Designers ]]=1,1,""),"")</f>
        <v/>
      </c>
      <c r="CN845" s="171" t="str">
        <f>IF(Table1[[#This Row],[Multiple audience]]&lt;&gt;1,IF(Table1[[#This Row],[Regulatory Assessors]]=1,1,""),"")</f>
        <v/>
      </c>
      <c r="CO845" s="171" t="str">
        <f>IF(Table1[[#This Row],[Multiple audience]]&lt;&gt;1,IF(Table1[[#This Row],[Builders / Management]]=1,1,""),"")</f>
        <v/>
      </c>
      <c r="CP845" s="171" t="str">
        <f>IF(Table1[[#This Row],[Multiple audience]]&lt;&gt;1,IF(Table1[[#This Row],[Energy / Sus Assessors]]=1,1,""),"")</f>
        <v/>
      </c>
      <c r="CQ845" s="171" t="str">
        <f>IF(Table1[[#This Row],[Multiple audience]]&lt;&gt;1,IF(Table1[[#This Row],[Semi-skilled]]=1,1,""),"")</f>
        <v/>
      </c>
      <c r="CR845" s="171" t="str">
        <f>IF(Table1[[#This Row],[Multiple audience]]&lt;&gt;1,IF(Table1[[#This Row],[Trades]]=1,1,""),"")</f>
        <v/>
      </c>
      <c r="CS845" s="171" t="str">
        <f>IF(Table1[[#This Row],[Multiple audience]]&lt;&gt;1,IF(Table1[[#This Row],[Other]]=1,1,""),"")</f>
        <v/>
      </c>
      <c r="CT845" s="171" t="str">
        <f>IF(SUM(Table1[[#This Row],[General Audience]:[Other]])&gt;1,1,"")</f>
        <v/>
      </c>
      <c r="CU845" s="171" t="str">
        <f>IF(Table1[[#This Row],[Various  ]]&lt;&gt;1,IF(Table1[[#This Row],[Calculator / Software]]=1,1,""),"")</f>
        <v/>
      </c>
      <c r="CV845" s="171" t="str">
        <f>IF(Table1[[#This Row],[Various  ]]&lt;&gt;1,IF(Table1[[#This Row],[Information  ]]=1,1,""),"")</f>
        <v/>
      </c>
      <c r="CW845" s="171" t="str">
        <f>IF(Table1[[#This Row],[Various  ]]&lt;&gt;1,IF(Table1[[#This Row],[Interactive Tool]]=1,1,""),"")</f>
        <v/>
      </c>
      <c r="CX845" s="171" t="str">
        <f>IF(Table1[[#This Row],[Various  ]]&lt;&gt;1,IF(Table1[[#This Row],[Technical Specifications]]=1,1,""),"")</f>
        <v/>
      </c>
      <c r="CY845" s="171" t="str">
        <f>IF(Table1[[#This Row],[Various  ]]&lt;&gt;1,IF(Table1[[#This Row],[Training Resources]]=1,1,""),"")</f>
        <v/>
      </c>
      <c r="CZ845" s="171" t="str">
        <f>IF(Table1[[#This Row],[Various  ]]&lt;&gt;1,IF(Table1[[#This Row],[Toolbox]]=1,1,""),"")</f>
        <v/>
      </c>
      <c r="DA845" s="169" t="str">
        <f>IF(Table1[[#This Row],[Various  ]]&lt;&gt;1,IF(Table1[[#This Row],[Video]]=1,1,""),"")</f>
        <v/>
      </c>
      <c r="DB845" s="169" t="str">
        <f>IF(Table1[[#This Row],[Various  ]]&lt;&gt;1,IF(Table1[[#This Row],[Case study]]=1,1,""),"")</f>
        <v/>
      </c>
      <c r="DC845" s="169" t="str">
        <f>IF(Table1[[#This Row],[Various  ]]&lt;&gt;1,IF(Table1[[#This Row],[Other   ]]=1,1,""),"")</f>
        <v/>
      </c>
      <c r="DD845" s="169" t="str">
        <f>IF(Table1[[#This Row],[Various  ]]&lt;&gt;1,IF(Table1[[#This Row],[Standards]]=1,1,""),"")</f>
        <v/>
      </c>
      <c r="DE845" s="169" t="str">
        <f>IF(Table1[[#This Row],[Various]]=1,1,IF(SUM(Table1[[#This Row],[Calculator / Software]:[Standards]])&gt;1,1,""))</f>
        <v/>
      </c>
      <c r="DF845" s="169" t="str">
        <f>IF(Table1[[#This Row],[Multiple NCC links]]&lt;&gt;1,IF(Table1[[#This Row],[Design]]=1,1,""),"")</f>
        <v/>
      </c>
      <c r="DG845" s="169" t="str">
        <f>IF(Table1[[#This Row],[Multiple NCC links]]&lt;&gt;1,IF(Table1[[#This Row],[Assessment / Verification]]=1,1,""),"")</f>
        <v/>
      </c>
      <c r="DH845" s="169" t="str">
        <f>IF(Table1[[#This Row],[Multiple NCC links]]&lt;&gt;1,IF(Table1[[#This Row],[Climate Specific ]]=1,1,""),"")</f>
        <v/>
      </c>
      <c r="DI845" s="169" t="str">
        <f>IF(Table1[[#This Row],[Multiple NCC links]]&lt;&gt;1,IF(Table1[[#This Row],[Alterations / Additions]]=1,1,""),"")</f>
        <v/>
      </c>
      <c r="DJ845" s="169" t="str">
        <f>IF(Table1[[#This Row],[Multiple NCC links]]&lt;&gt;1,IF(Table1[[#This Row],[Glazing]]=1,1,""),"")</f>
        <v/>
      </c>
      <c r="DK845" s="169" t="str">
        <f>IF(Table1[[#This Row],[Multiple NCC links]]&lt;&gt;1,IF(Table1[[#This Row],[Building Fabric / Thermal / Sealing]]=1,1,""),"")</f>
        <v/>
      </c>
      <c r="DL845" s="169" t="str">
        <f>IF(Table1[[#This Row],[Multiple NCC links]]&lt;&gt;1,IF(Table1[[#This Row],[Lighting]]=1,1,""),"")</f>
        <v/>
      </c>
      <c r="DM845" s="169" t="str">
        <f>IF(Table1[[#This Row],[Multiple NCC links]]&lt;&gt;1,IF(Table1[[#This Row],[HVAC]]=1,1,""),"")</f>
        <v/>
      </c>
      <c r="DN845" s="169" t="str">
        <f>IF(Table1[[#This Row],[Multiple NCC links]]&lt;&gt;1,IF(Table1[[#This Row],[Services]]=1,1,""),"")</f>
        <v/>
      </c>
      <c r="DO845" s="169" t="str">
        <f>IF(Table1[[#This Row],[Multiple NCC links]]&lt;&gt;1,IF(Table1[[#This Row],[Maintenance &amp; Monitoring]]=1,1,""),"")</f>
        <v/>
      </c>
      <c r="DP845" s="169" t="str">
        <f>IF(Table1[[#This Row],[Multiple NCC links]]&lt;&gt;1,IF(Table1[[#This Row],[Hand over / Operations]]=1,1,""),"")</f>
        <v/>
      </c>
      <c r="DQ845" s="169" t="str">
        <f>IF(Table1[[#This Row],[Multiple NCC links]]&lt;&gt;1,IF(Table1[[#This Row],[As built assessment]]=1,1,""),"")</f>
        <v/>
      </c>
      <c r="DR845" s="169" t="str">
        <f>IF(Table1[[#This Row],[Multiple NCC links]]&lt;&gt;1,IF(Table1[[#This Row],[Beyond compliance]]=1,1,""),"")</f>
        <v/>
      </c>
      <c r="DS845" s="169" t="str">
        <f>IF(SUM(Table1[[#This Row],[Design]:[Beyond compliance]])&gt;1,1,"")</f>
        <v/>
      </c>
      <c r="DT845" s="169" t="str">
        <f>IF(Table1[[#This Row],[Both Residential &amp; Commercial4]]&lt;&gt;1,IF(Table1[[#This Row],[Residential]]=1,1,""),"")</f>
        <v/>
      </c>
      <c r="DU845" s="169" t="str">
        <f>IF(Table1[[#This Row],[Both Residential &amp; Commercial4]]&lt;&gt;1,IF(Table1[[#This Row],[Commercial]]=1,1,""),"")</f>
        <v/>
      </c>
      <c r="DV845" s="169" t="str">
        <f>Table1[[#This Row],[Residential &amp; Commercial]]</f>
        <v/>
      </c>
      <c r="DW845" s="169"/>
    </row>
    <row r="846" spans="1:127" s="49" customFormat="1" ht="20.25" thickTop="1" thickBot="1" x14ac:dyDescent="0.35">
      <c r="A846" s="97"/>
      <c r="B846" s="97"/>
      <c r="C846" s="88"/>
      <c r="D846" s="88"/>
      <c r="E846" s="176"/>
      <c r="F846" s="176"/>
      <c r="G846" s="176"/>
      <c r="H846" s="176"/>
      <c r="I846" s="90" t="str">
        <f>IF(AND(Table1[[#This Row],[General]]=1,Table1[[#This Row],[Beginner]]=1,Table1[[#This Row],[Intermediate]]=1,Table1[[#This Row],[Advanced]]=1),1,"")</f>
        <v/>
      </c>
      <c r="J846" s="90" t="str">
        <f>CONCATENATE(IF(Table1[[#This Row],[General]]=1,"General, ",""), IF(Table1[[#This Row],[Beginner]]=1,"Beginner, ",""),IF(Table1[[#This Row],[Intermediate]]=1,"Intermediate, ",""), IF(Table1[[#This Row],[Advanced]]=1,"Advanced",""))</f>
        <v/>
      </c>
      <c r="K846" s="91"/>
      <c r="L846" s="179"/>
      <c r="M846" s="91"/>
      <c r="N846" s="91"/>
      <c r="O846" s="159"/>
      <c r="P846" s="91"/>
      <c r="Q846" s="91"/>
      <c r="R846" s="91"/>
      <c r="S84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46" s="102"/>
      <c r="U846" s="102"/>
      <c r="V846" s="240"/>
      <c r="W846" s="240"/>
      <c r="X846" s="102"/>
      <c r="Y846" s="102"/>
      <c r="Z846" s="102"/>
      <c r="AA846" s="102"/>
      <c r="AB846" s="102"/>
      <c r="AC846" s="102"/>
      <c r="AD846" s="102"/>
      <c r="AE846" s="102"/>
      <c r="AF846" s="102"/>
      <c r="AG84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46" s="103"/>
      <c r="AI846" s="103"/>
      <c r="AJ846" s="103"/>
      <c r="AK846" s="74" t="str">
        <f>CONCATENATE(IF(Table1[[#This Row],[Digital]]=1,"Digital, ",""),IF(Table1[[#This Row],[Face to Face]]=1,"Face to face, ",""),IF(Table1[[#This Row],[Blended]]=1,"Blended",""))</f>
        <v/>
      </c>
      <c r="AL846" s="99"/>
      <c r="AM846" s="104"/>
      <c r="AN846" s="130"/>
      <c r="AO846" s="94"/>
      <c r="AP846" s="182"/>
      <c r="AQ846" s="94"/>
      <c r="AR846" s="94"/>
      <c r="AS846" s="94"/>
      <c r="AT846" s="94"/>
      <c r="AU846" s="94"/>
      <c r="AV846" s="182"/>
      <c r="AW846" s="182"/>
      <c r="AX846" s="182"/>
      <c r="AY846" s="94"/>
      <c r="AZ84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4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46" s="95"/>
      <c r="BC846" s="95"/>
      <c r="BD846" s="90" t="str">
        <f>IF(AND(Table1[[#This Row],[Residential]]=1,Table1[[#This Row],[Commercial]]=1),1,"")</f>
        <v/>
      </c>
      <c r="BE846" s="90" t="str">
        <f>CONCATENATE(IF(Table1[[#This Row],[Residential]]=1,"Residential, ",""),IF(Table1[[#This Row],[Commercial]]=1,"Commercial",""))</f>
        <v/>
      </c>
      <c r="BF846" s="94"/>
      <c r="BG846" s="94"/>
      <c r="BH846" s="94"/>
      <c r="BI846" s="94"/>
      <c r="BJ846" s="94"/>
      <c r="BK846" s="94"/>
      <c r="BL846" s="94"/>
      <c r="BM846" s="182"/>
      <c r="BN846" s="94"/>
      <c r="BO84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46" s="178"/>
      <c r="BQ846" s="120"/>
      <c r="BR846" s="132"/>
      <c r="BS846" s="120"/>
      <c r="BT846" s="175"/>
      <c r="BU846" s="175"/>
      <c r="BV846" s="175"/>
      <c r="BW846" s="121"/>
      <c r="BX846" s="121"/>
      <c r="BY846" s="121"/>
      <c r="BZ846" s="227"/>
      <c r="CA84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46" s="48">
        <f>COUNTIF(Table1[[#This Row],[Validity]:[Alignment with NCC (Yes=1,No=0)]],"N/A")</f>
        <v>0</v>
      </c>
      <c r="CC846" s="48">
        <f>IF(ISERROR(Table1[[#This Row],[Total Quality Score (out of 10)]]/(4-Table1[[#This Row],[N/A Count]])),0,Table1[[#This Row],[Total Quality Score (out of 10)]]/(4-Table1[[#This Row],[N/A Count]]))</f>
        <v>0</v>
      </c>
      <c r="CD846" s="106"/>
      <c r="CE846" s="106"/>
      <c r="CF846" s="172" t="str">
        <f>IF(SUM(Table1[[#This Row],[Multiple]:[Level (all)62]])&lt;1,IF(Table1[[#This Row],[General]]=1,1,""),"")</f>
        <v/>
      </c>
      <c r="CG846" s="172" t="str">
        <f>IF(SUM(Table1[[#This Row],[Multiple]:[Level (all)62]])&lt;1,IF(Table1[[#This Row],[Beginner]]=1,1,""),"")</f>
        <v/>
      </c>
      <c r="CH846" s="171" t="str">
        <f>IF(SUM(Table1[[#This Row],[Multiple]:[Level (all)62]])&lt;1,IF(Table1[[#This Row],[Intermediate]]=1,1,""),"")</f>
        <v/>
      </c>
      <c r="CI846" s="171" t="str">
        <f>IF(SUM(Table1[[#This Row],[Multiple]:[Level (all)62]])&lt;1,IF(Table1[[#This Row],[Advanced]]=1,1,""),"")</f>
        <v/>
      </c>
      <c r="CJ846" s="171" t="str">
        <f>IF(AND(SUM(Table1[[#This Row],[General]:[Advanced]])&lt;4,SUM(Table1[[#This Row],[General]:[Advanced]])&gt;1),1,"")</f>
        <v/>
      </c>
      <c r="CK846" s="171" t="str">
        <f>Table1[[#This Row],[Level (all)]]</f>
        <v/>
      </c>
      <c r="CL846" s="171" t="str">
        <f>IF(Table1[[#This Row],[Multiple audience]]&lt;&gt;1,IF(Table1[[#This Row],[General Audience]]=1,1,""),"")</f>
        <v/>
      </c>
      <c r="CM846" s="171" t="str">
        <f>IF(Table1[[#This Row],[Multiple audience]]&lt;&gt;1,IF(Table1[[#This Row],[Planners / Designers ]]=1,1,""),"")</f>
        <v/>
      </c>
      <c r="CN846" s="171" t="str">
        <f>IF(Table1[[#This Row],[Multiple audience]]&lt;&gt;1,IF(Table1[[#This Row],[Regulatory Assessors]]=1,1,""),"")</f>
        <v/>
      </c>
      <c r="CO846" s="171" t="str">
        <f>IF(Table1[[#This Row],[Multiple audience]]&lt;&gt;1,IF(Table1[[#This Row],[Builders / Management]]=1,1,""),"")</f>
        <v/>
      </c>
      <c r="CP846" s="171" t="str">
        <f>IF(Table1[[#This Row],[Multiple audience]]&lt;&gt;1,IF(Table1[[#This Row],[Energy / Sus Assessors]]=1,1,""),"")</f>
        <v/>
      </c>
      <c r="CQ846" s="171" t="str">
        <f>IF(Table1[[#This Row],[Multiple audience]]&lt;&gt;1,IF(Table1[[#This Row],[Semi-skilled]]=1,1,""),"")</f>
        <v/>
      </c>
      <c r="CR846" s="171" t="str">
        <f>IF(Table1[[#This Row],[Multiple audience]]&lt;&gt;1,IF(Table1[[#This Row],[Trades]]=1,1,""),"")</f>
        <v/>
      </c>
      <c r="CS846" s="171" t="str">
        <f>IF(Table1[[#This Row],[Multiple audience]]&lt;&gt;1,IF(Table1[[#This Row],[Other]]=1,1,""),"")</f>
        <v/>
      </c>
      <c r="CT846" s="171" t="str">
        <f>IF(SUM(Table1[[#This Row],[General Audience]:[Other]])&gt;1,1,"")</f>
        <v/>
      </c>
      <c r="CU846" s="171" t="str">
        <f>IF(Table1[[#This Row],[Various  ]]&lt;&gt;1,IF(Table1[[#This Row],[Calculator / Software]]=1,1,""),"")</f>
        <v/>
      </c>
      <c r="CV846" s="171" t="str">
        <f>IF(Table1[[#This Row],[Various  ]]&lt;&gt;1,IF(Table1[[#This Row],[Information  ]]=1,1,""),"")</f>
        <v/>
      </c>
      <c r="CW846" s="171" t="str">
        <f>IF(Table1[[#This Row],[Various  ]]&lt;&gt;1,IF(Table1[[#This Row],[Interactive Tool]]=1,1,""),"")</f>
        <v/>
      </c>
      <c r="CX846" s="171" t="str">
        <f>IF(Table1[[#This Row],[Various  ]]&lt;&gt;1,IF(Table1[[#This Row],[Technical Specifications]]=1,1,""),"")</f>
        <v/>
      </c>
      <c r="CY846" s="171" t="str">
        <f>IF(Table1[[#This Row],[Various  ]]&lt;&gt;1,IF(Table1[[#This Row],[Training Resources]]=1,1,""),"")</f>
        <v/>
      </c>
      <c r="CZ846" s="171" t="str">
        <f>IF(Table1[[#This Row],[Various  ]]&lt;&gt;1,IF(Table1[[#This Row],[Toolbox]]=1,1,""),"")</f>
        <v/>
      </c>
      <c r="DA846" s="169" t="str">
        <f>IF(Table1[[#This Row],[Various  ]]&lt;&gt;1,IF(Table1[[#This Row],[Video]]=1,1,""),"")</f>
        <v/>
      </c>
      <c r="DB846" s="169" t="str">
        <f>IF(Table1[[#This Row],[Various  ]]&lt;&gt;1,IF(Table1[[#This Row],[Case study]]=1,1,""),"")</f>
        <v/>
      </c>
      <c r="DC846" s="169" t="str">
        <f>IF(Table1[[#This Row],[Various  ]]&lt;&gt;1,IF(Table1[[#This Row],[Other   ]]=1,1,""),"")</f>
        <v/>
      </c>
      <c r="DD846" s="169" t="str">
        <f>IF(Table1[[#This Row],[Various  ]]&lt;&gt;1,IF(Table1[[#This Row],[Standards]]=1,1,""),"")</f>
        <v/>
      </c>
      <c r="DE846" s="169" t="str">
        <f>IF(Table1[[#This Row],[Various]]=1,1,IF(SUM(Table1[[#This Row],[Calculator / Software]:[Standards]])&gt;1,1,""))</f>
        <v/>
      </c>
      <c r="DF846" s="169" t="str">
        <f>IF(Table1[[#This Row],[Multiple NCC links]]&lt;&gt;1,IF(Table1[[#This Row],[Design]]=1,1,""),"")</f>
        <v/>
      </c>
      <c r="DG846" s="169" t="str">
        <f>IF(Table1[[#This Row],[Multiple NCC links]]&lt;&gt;1,IF(Table1[[#This Row],[Assessment / Verification]]=1,1,""),"")</f>
        <v/>
      </c>
      <c r="DH846" s="169" t="str">
        <f>IF(Table1[[#This Row],[Multiple NCC links]]&lt;&gt;1,IF(Table1[[#This Row],[Climate Specific ]]=1,1,""),"")</f>
        <v/>
      </c>
      <c r="DI846" s="169" t="str">
        <f>IF(Table1[[#This Row],[Multiple NCC links]]&lt;&gt;1,IF(Table1[[#This Row],[Alterations / Additions]]=1,1,""),"")</f>
        <v/>
      </c>
      <c r="DJ846" s="169" t="str">
        <f>IF(Table1[[#This Row],[Multiple NCC links]]&lt;&gt;1,IF(Table1[[#This Row],[Glazing]]=1,1,""),"")</f>
        <v/>
      </c>
      <c r="DK846" s="169" t="str">
        <f>IF(Table1[[#This Row],[Multiple NCC links]]&lt;&gt;1,IF(Table1[[#This Row],[Building Fabric / Thermal / Sealing]]=1,1,""),"")</f>
        <v/>
      </c>
      <c r="DL846" s="169" t="str">
        <f>IF(Table1[[#This Row],[Multiple NCC links]]&lt;&gt;1,IF(Table1[[#This Row],[Lighting]]=1,1,""),"")</f>
        <v/>
      </c>
      <c r="DM846" s="169" t="str">
        <f>IF(Table1[[#This Row],[Multiple NCC links]]&lt;&gt;1,IF(Table1[[#This Row],[HVAC]]=1,1,""),"")</f>
        <v/>
      </c>
      <c r="DN846" s="169" t="str">
        <f>IF(Table1[[#This Row],[Multiple NCC links]]&lt;&gt;1,IF(Table1[[#This Row],[Services]]=1,1,""),"")</f>
        <v/>
      </c>
      <c r="DO846" s="169" t="str">
        <f>IF(Table1[[#This Row],[Multiple NCC links]]&lt;&gt;1,IF(Table1[[#This Row],[Maintenance &amp; Monitoring]]=1,1,""),"")</f>
        <v/>
      </c>
      <c r="DP846" s="169" t="str">
        <f>IF(Table1[[#This Row],[Multiple NCC links]]&lt;&gt;1,IF(Table1[[#This Row],[Hand over / Operations]]=1,1,""),"")</f>
        <v/>
      </c>
      <c r="DQ846" s="169" t="str">
        <f>IF(Table1[[#This Row],[Multiple NCC links]]&lt;&gt;1,IF(Table1[[#This Row],[As built assessment]]=1,1,""),"")</f>
        <v/>
      </c>
      <c r="DR846" s="169" t="str">
        <f>IF(Table1[[#This Row],[Multiple NCC links]]&lt;&gt;1,IF(Table1[[#This Row],[Beyond compliance]]=1,1,""),"")</f>
        <v/>
      </c>
      <c r="DS846" s="169" t="str">
        <f>IF(SUM(Table1[[#This Row],[Design]:[Beyond compliance]])&gt;1,1,"")</f>
        <v/>
      </c>
      <c r="DT846" s="169" t="str">
        <f>IF(Table1[[#This Row],[Both Residential &amp; Commercial4]]&lt;&gt;1,IF(Table1[[#This Row],[Residential]]=1,1,""),"")</f>
        <v/>
      </c>
      <c r="DU846" s="169" t="str">
        <f>IF(Table1[[#This Row],[Both Residential &amp; Commercial4]]&lt;&gt;1,IF(Table1[[#This Row],[Commercial]]=1,1,""),"")</f>
        <v/>
      </c>
      <c r="DV846" s="169" t="str">
        <f>Table1[[#This Row],[Residential &amp; Commercial]]</f>
        <v/>
      </c>
      <c r="DW846" s="169"/>
    </row>
    <row r="847" spans="1:127" s="49" customFormat="1" ht="20.25" thickTop="1" thickBot="1" x14ac:dyDescent="0.35">
      <c r="A847" s="97"/>
      <c r="B847" s="97"/>
      <c r="C847" s="88"/>
      <c r="D847" s="88"/>
      <c r="E847" s="176"/>
      <c r="F847" s="176"/>
      <c r="G847" s="176"/>
      <c r="H847" s="176"/>
      <c r="I847" s="90" t="str">
        <f>IF(AND(Table1[[#This Row],[General]]=1,Table1[[#This Row],[Beginner]]=1,Table1[[#This Row],[Intermediate]]=1,Table1[[#This Row],[Advanced]]=1),1,"")</f>
        <v/>
      </c>
      <c r="J847" s="90" t="str">
        <f>CONCATENATE(IF(Table1[[#This Row],[General]]=1,"General, ",""), IF(Table1[[#This Row],[Beginner]]=1,"Beginner, ",""),IF(Table1[[#This Row],[Intermediate]]=1,"Intermediate, ",""), IF(Table1[[#This Row],[Advanced]]=1,"Advanced",""))</f>
        <v/>
      </c>
      <c r="K847" s="91"/>
      <c r="L847" s="179"/>
      <c r="M847" s="91"/>
      <c r="N847" s="91"/>
      <c r="O847" s="159"/>
      <c r="P847" s="91"/>
      <c r="Q847" s="91"/>
      <c r="R847" s="91"/>
      <c r="S84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47" s="102"/>
      <c r="U847" s="102"/>
      <c r="V847" s="240"/>
      <c r="W847" s="240"/>
      <c r="X847" s="102"/>
      <c r="Y847" s="102"/>
      <c r="Z847" s="102"/>
      <c r="AA847" s="102"/>
      <c r="AB847" s="102"/>
      <c r="AC847" s="102"/>
      <c r="AD847" s="102"/>
      <c r="AE847" s="102"/>
      <c r="AF847" s="102"/>
      <c r="AG84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47" s="103"/>
      <c r="AI847" s="103"/>
      <c r="AJ847" s="103"/>
      <c r="AK847" s="74" t="str">
        <f>CONCATENATE(IF(Table1[[#This Row],[Digital]]=1,"Digital, ",""),IF(Table1[[#This Row],[Face to Face]]=1,"Face to face, ",""),IF(Table1[[#This Row],[Blended]]=1,"Blended",""))</f>
        <v/>
      </c>
      <c r="AL847" s="99"/>
      <c r="AM847" s="104"/>
      <c r="AN847" s="130"/>
      <c r="AO847" s="94"/>
      <c r="AP847" s="182"/>
      <c r="AQ847" s="94"/>
      <c r="AR847" s="94"/>
      <c r="AS847" s="94"/>
      <c r="AT847" s="94"/>
      <c r="AU847" s="94"/>
      <c r="AV847" s="182"/>
      <c r="AW847" s="182"/>
      <c r="AX847" s="182"/>
      <c r="AY847" s="94"/>
      <c r="AZ84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4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47" s="95"/>
      <c r="BC847" s="95"/>
      <c r="BD847" s="90" t="str">
        <f>IF(AND(Table1[[#This Row],[Residential]]=1,Table1[[#This Row],[Commercial]]=1),1,"")</f>
        <v/>
      </c>
      <c r="BE847" s="90" t="str">
        <f>CONCATENATE(IF(Table1[[#This Row],[Residential]]=1,"Residential, ",""),IF(Table1[[#This Row],[Commercial]]=1,"Commercial",""))</f>
        <v/>
      </c>
      <c r="BF847" s="94"/>
      <c r="BG847" s="94"/>
      <c r="BH847" s="94"/>
      <c r="BI847" s="94"/>
      <c r="BJ847" s="94"/>
      <c r="BK847" s="94"/>
      <c r="BL847" s="94"/>
      <c r="BM847" s="182"/>
      <c r="BN847" s="94"/>
      <c r="BO84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47" s="178"/>
      <c r="BQ847" s="120"/>
      <c r="BR847" s="132"/>
      <c r="BS847" s="120"/>
      <c r="BT847" s="175"/>
      <c r="BU847" s="175"/>
      <c r="BV847" s="175"/>
      <c r="BW847" s="121"/>
      <c r="BX847" s="121"/>
      <c r="BY847" s="121"/>
      <c r="BZ847" s="227"/>
      <c r="CA84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47" s="48">
        <f>COUNTIF(Table1[[#This Row],[Validity]:[Alignment with NCC (Yes=1,No=0)]],"N/A")</f>
        <v>0</v>
      </c>
      <c r="CC847" s="48">
        <f>IF(ISERROR(Table1[[#This Row],[Total Quality Score (out of 10)]]/(4-Table1[[#This Row],[N/A Count]])),0,Table1[[#This Row],[Total Quality Score (out of 10)]]/(4-Table1[[#This Row],[N/A Count]]))</f>
        <v>0</v>
      </c>
      <c r="CD847" s="106"/>
      <c r="CE847" s="106"/>
      <c r="CF847" s="172" t="str">
        <f>IF(SUM(Table1[[#This Row],[Multiple]:[Level (all)62]])&lt;1,IF(Table1[[#This Row],[General]]=1,1,""),"")</f>
        <v/>
      </c>
      <c r="CG847" s="172" t="str">
        <f>IF(SUM(Table1[[#This Row],[Multiple]:[Level (all)62]])&lt;1,IF(Table1[[#This Row],[Beginner]]=1,1,""),"")</f>
        <v/>
      </c>
      <c r="CH847" s="171" t="str">
        <f>IF(SUM(Table1[[#This Row],[Multiple]:[Level (all)62]])&lt;1,IF(Table1[[#This Row],[Intermediate]]=1,1,""),"")</f>
        <v/>
      </c>
      <c r="CI847" s="171" t="str">
        <f>IF(SUM(Table1[[#This Row],[Multiple]:[Level (all)62]])&lt;1,IF(Table1[[#This Row],[Advanced]]=1,1,""),"")</f>
        <v/>
      </c>
      <c r="CJ847" s="171" t="str">
        <f>IF(AND(SUM(Table1[[#This Row],[General]:[Advanced]])&lt;4,SUM(Table1[[#This Row],[General]:[Advanced]])&gt;1),1,"")</f>
        <v/>
      </c>
      <c r="CK847" s="171" t="str">
        <f>Table1[[#This Row],[Level (all)]]</f>
        <v/>
      </c>
      <c r="CL847" s="171" t="str">
        <f>IF(Table1[[#This Row],[Multiple audience]]&lt;&gt;1,IF(Table1[[#This Row],[General Audience]]=1,1,""),"")</f>
        <v/>
      </c>
      <c r="CM847" s="171" t="str">
        <f>IF(Table1[[#This Row],[Multiple audience]]&lt;&gt;1,IF(Table1[[#This Row],[Planners / Designers ]]=1,1,""),"")</f>
        <v/>
      </c>
      <c r="CN847" s="171" t="str">
        <f>IF(Table1[[#This Row],[Multiple audience]]&lt;&gt;1,IF(Table1[[#This Row],[Regulatory Assessors]]=1,1,""),"")</f>
        <v/>
      </c>
      <c r="CO847" s="171" t="str">
        <f>IF(Table1[[#This Row],[Multiple audience]]&lt;&gt;1,IF(Table1[[#This Row],[Builders / Management]]=1,1,""),"")</f>
        <v/>
      </c>
      <c r="CP847" s="171" t="str">
        <f>IF(Table1[[#This Row],[Multiple audience]]&lt;&gt;1,IF(Table1[[#This Row],[Energy / Sus Assessors]]=1,1,""),"")</f>
        <v/>
      </c>
      <c r="CQ847" s="171" t="str">
        <f>IF(Table1[[#This Row],[Multiple audience]]&lt;&gt;1,IF(Table1[[#This Row],[Semi-skilled]]=1,1,""),"")</f>
        <v/>
      </c>
      <c r="CR847" s="171" t="str">
        <f>IF(Table1[[#This Row],[Multiple audience]]&lt;&gt;1,IF(Table1[[#This Row],[Trades]]=1,1,""),"")</f>
        <v/>
      </c>
      <c r="CS847" s="171" t="str">
        <f>IF(Table1[[#This Row],[Multiple audience]]&lt;&gt;1,IF(Table1[[#This Row],[Other]]=1,1,""),"")</f>
        <v/>
      </c>
      <c r="CT847" s="171" t="str">
        <f>IF(SUM(Table1[[#This Row],[General Audience]:[Other]])&gt;1,1,"")</f>
        <v/>
      </c>
      <c r="CU847" s="171" t="str">
        <f>IF(Table1[[#This Row],[Various  ]]&lt;&gt;1,IF(Table1[[#This Row],[Calculator / Software]]=1,1,""),"")</f>
        <v/>
      </c>
      <c r="CV847" s="171" t="str">
        <f>IF(Table1[[#This Row],[Various  ]]&lt;&gt;1,IF(Table1[[#This Row],[Information  ]]=1,1,""),"")</f>
        <v/>
      </c>
      <c r="CW847" s="171" t="str">
        <f>IF(Table1[[#This Row],[Various  ]]&lt;&gt;1,IF(Table1[[#This Row],[Interactive Tool]]=1,1,""),"")</f>
        <v/>
      </c>
      <c r="CX847" s="171" t="str">
        <f>IF(Table1[[#This Row],[Various  ]]&lt;&gt;1,IF(Table1[[#This Row],[Technical Specifications]]=1,1,""),"")</f>
        <v/>
      </c>
      <c r="CY847" s="171" t="str">
        <f>IF(Table1[[#This Row],[Various  ]]&lt;&gt;1,IF(Table1[[#This Row],[Training Resources]]=1,1,""),"")</f>
        <v/>
      </c>
      <c r="CZ847" s="171" t="str">
        <f>IF(Table1[[#This Row],[Various  ]]&lt;&gt;1,IF(Table1[[#This Row],[Toolbox]]=1,1,""),"")</f>
        <v/>
      </c>
      <c r="DA847" s="169" t="str">
        <f>IF(Table1[[#This Row],[Various  ]]&lt;&gt;1,IF(Table1[[#This Row],[Video]]=1,1,""),"")</f>
        <v/>
      </c>
      <c r="DB847" s="169" t="str">
        <f>IF(Table1[[#This Row],[Various  ]]&lt;&gt;1,IF(Table1[[#This Row],[Case study]]=1,1,""),"")</f>
        <v/>
      </c>
      <c r="DC847" s="169" t="str">
        <f>IF(Table1[[#This Row],[Various  ]]&lt;&gt;1,IF(Table1[[#This Row],[Other   ]]=1,1,""),"")</f>
        <v/>
      </c>
      <c r="DD847" s="169" t="str">
        <f>IF(Table1[[#This Row],[Various  ]]&lt;&gt;1,IF(Table1[[#This Row],[Standards]]=1,1,""),"")</f>
        <v/>
      </c>
      <c r="DE847" s="169" t="str">
        <f>IF(Table1[[#This Row],[Various]]=1,1,IF(SUM(Table1[[#This Row],[Calculator / Software]:[Standards]])&gt;1,1,""))</f>
        <v/>
      </c>
      <c r="DF847" s="169" t="str">
        <f>IF(Table1[[#This Row],[Multiple NCC links]]&lt;&gt;1,IF(Table1[[#This Row],[Design]]=1,1,""),"")</f>
        <v/>
      </c>
      <c r="DG847" s="169" t="str">
        <f>IF(Table1[[#This Row],[Multiple NCC links]]&lt;&gt;1,IF(Table1[[#This Row],[Assessment / Verification]]=1,1,""),"")</f>
        <v/>
      </c>
      <c r="DH847" s="169" t="str">
        <f>IF(Table1[[#This Row],[Multiple NCC links]]&lt;&gt;1,IF(Table1[[#This Row],[Climate Specific ]]=1,1,""),"")</f>
        <v/>
      </c>
      <c r="DI847" s="169" t="str">
        <f>IF(Table1[[#This Row],[Multiple NCC links]]&lt;&gt;1,IF(Table1[[#This Row],[Alterations / Additions]]=1,1,""),"")</f>
        <v/>
      </c>
      <c r="DJ847" s="169" t="str">
        <f>IF(Table1[[#This Row],[Multiple NCC links]]&lt;&gt;1,IF(Table1[[#This Row],[Glazing]]=1,1,""),"")</f>
        <v/>
      </c>
      <c r="DK847" s="169" t="str">
        <f>IF(Table1[[#This Row],[Multiple NCC links]]&lt;&gt;1,IF(Table1[[#This Row],[Building Fabric / Thermal / Sealing]]=1,1,""),"")</f>
        <v/>
      </c>
      <c r="DL847" s="169" t="str">
        <f>IF(Table1[[#This Row],[Multiple NCC links]]&lt;&gt;1,IF(Table1[[#This Row],[Lighting]]=1,1,""),"")</f>
        <v/>
      </c>
      <c r="DM847" s="169" t="str">
        <f>IF(Table1[[#This Row],[Multiple NCC links]]&lt;&gt;1,IF(Table1[[#This Row],[HVAC]]=1,1,""),"")</f>
        <v/>
      </c>
      <c r="DN847" s="169" t="str">
        <f>IF(Table1[[#This Row],[Multiple NCC links]]&lt;&gt;1,IF(Table1[[#This Row],[Services]]=1,1,""),"")</f>
        <v/>
      </c>
      <c r="DO847" s="169" t="str">
        <f>IF(Table1[[#This Row],[Multiple NCC links]]&lt;&gt;1,IF(Table1[[#This Row],[Maintenance &amp; Monitoring]]=1,1,""),"")</f>
        <v/>
      </c>
      <c r="DP847" s="169" t="str">
        <f>IF(Table1[[#This Row],[Multiple NCC links]]&lt;&gt;1,IF(Table1[[#This Row],[Hand over / Operations]]=1,1,""),"")</f>
        <v/>
      </c>
      <c r="DQ847" s="169" t="str">
        <f>IF(Table1[[#This Row],[Multiple NCC links]]&lt;&gt;1,IF(Table1[[#This Row],[As built assessment]]=1,1,""),"")</f>
        <v/>
      </c>
      <c r="DR847" s="169" t="str">
        <f>IF(Table1[[#This Row],[Multiple NCC links]]&lt;&gt;1,IF(Table1[[#This Row],[Beyond compliance]]=1,1,""),"")</f>
        <v/>
      </c>
      <c r="DS847" s="169" t="str">
        <f>IF(SUM(Table1[[#This Row],[Design]:[Beyond compliance]])&gt;1,1,"")</f>
        <v/>
      </c>
      <c r="DT847" s="169" t="str">
        <f>IF(Table1[[#This Row],[Both Residential &amp; Commercial4]]&lt;&gt;1,IF(Table1[[#This Row],[Residential]]=1,1,""),"")</f>
        <v/>
      </c>
      <c r="DU847" s="169" t="str">
        <f>IF(Table1[[#This Row],[Both Residential &amp; Commercial4]]&lt;&gt;1,IF(Table1[[#This Row],[Commercial]]=1,1,""),"")</f>
        <v/>
      </c>
      <c r="DV847" s="169" t="str">
        <f>Table1[[#This Row],[Residential &amp; Commercial]]</f>
        <v/>
      </c>
      <c r="DW847" s="169"/>
    </row>
    <row r="848" spans="1:127" s="49" customFormat="1" ht="20.25" thickTop="1" thickBot="1" x14ac:dyDescent="0.35">
      <c r="A848" s="97"/>
      <c r="B848" s="97"/>
      <c r="C848" s="88"/>
      <c r="D848" s="88"/>
      <c r="E848" s="176"/>
      <c r="F848" s="176"/>
      <c r="G848" s="176"/>
      <c r="H848" s="176"/>
      <c r="I848" s="90" t="str">
        <f>IF(AND(Table1[[#This Row],[General]]=1,Table1[[#This Row],[Beginner]]=1,Table1[[#This Row],[Intermediate]]=1,Table1[[#This Row],[Advanced]]=1),1,"")</f>
        <v/>
      </c>
      <c r="J848" s="90" t="str">
        <f>CONCATENATE(IF(Table1[[#This Row],[General]]=1,"General, ",""), IF(Table1[[#This Row],[Beginner]]=1,"Beginner, ",""),IF(Table1[[#This Row],[Intermediate]]=1,"Intermediate, ",""), IF(Table1[[#This Row],[Advanced]]=1,"Advanced",""))</f>
        <v/>
      </c>
      <c r="K848" s="91"/>
      <c r="L848" s="179"/>
      <c r="M848" s="91"/>
      <c r="N848" s="91"/>
      <c r="O848" s="159"/>
      <c r="P848" s="91"/>
      <c r="Q848" s="91"/>
      <c r="R848" s="91"/>
      <c r="S84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48" s="102"/>
      <c r="U848" s="102"/>
      <c r="V848" s="240"/>
      <c r="W848" s="240"/>
      <c r="X848" s="102"/>
      <c r="Y848" s="102"/>
      <c r="Z848" s="102"/>
      <c r="AA848" s="102"/>
      <c r="AB848" s="102"/>
      <c r="AC848" s="102"/>
      <c r="AD848" s="102"/>
      <c r="AE848" s="102"/>
      <c r="AF848" s="102"/>
      <c r="AG84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48" s="103"/>
      <c r="AI848" s="103"/>
      <c r="AJ848" s="103"/>
      <c r="AK848" s="74" t="str">
        <f>CONCATENATE(IF(Table1[[#This Row],[Digital]]=1,"Digital, ",""),IF(Table1[[#This Row],[Face to Face]]=1,"Face to face, ",""),IF(Table1[[#This Row],[Blended]]=1,"Blended",""))</f>
        <v/>
      </c>
      <c r="AL848" s="99"/>
      <c r="AM848" s="104"/>
      <c r="AN848" s="130"/>
      <c r="AO848" s="94"/>
      <c r="AP848" s="182"/>
      <c r="AQ848" s="94"/>
      <c r="AR848" s="94"/>
      <c r="AS848" s="94"/>
      <c r="AT848" s="94"/>
      <c r="AU848" s="94"/>
      <c r="AV848" s="182"/>
      <c r="AW848" s="182"/>
      <c r="AX848" s="182"/>
      <c r="AY848" s="94"/>
      <c r="AZ84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4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48" s="95"/>
      <c r="BC848" s="95"/>
      <c r="BD848" s="90" t="str">
        <f>IF(AND(Table1[[#This Row],[Residential]]=1,Table1[[#This Row],[Commercial]]=1),1,"")</f>
        <v/>
      </c>
      <c r="BE848" s="90" t="str">
        <f>CONCATENATE(IF(Table1[[#This Row],[Residential]]=1,"Residential, ",""),IF(Table1[[#This Row],[Commercial]]=1,"Commercial",""))</f>
        <v/>
      </c>
      <c r="BF848" s="94"/>
      <c r="BG848" s="94"/>
      <c r="BH848" s="94"/>
      <c r="BI848" s="94"/>
      <c r="BJ848" s="94"/>
      <c r="BK848" s="94"/>
      <c r="BL848" s="94"/>
      <c r="BM848" s="182"/>
      <c r="BN848" s="94"/>
      <c r="BO84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48" s="178"/>
      <c r="BQ848" s="120"/>
      <c r="BR848" s="132"/>
      <c r="BS848" s="120"/>
      <c r="BT848" s="175"/>
      <c r="BU848" s="175"/>
      <c r="BV848" s="175"/>
      <c r="BW848" s="121"/>
      <c r="BX848" s="121"/>
      <c r="BY848" s="121"/>
      <c r="BZ848" s="227"/>
      <c r="CA84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48" s="48">
        <f>COUNTIF(Table1[[#This Row],[Validity]:[Alignment with NCC (Yes=1,No=0)]],"N/A")</f>
        <v>0</v>
      </c>
      <c r="CC848" s="48">
        <f>IF(ISERROR(Table1[[#This Row],[Total Quality Score (out of 10)]]/(4-Table1[[#This Row],[N/A Count]])),0,Table1[[#This Row],[Total Quality Score (out of 10)]]/(4-Table1[[#This Row],[N/A Count]]))</f>
        <v>0</v>
      </c>
      <c r="CD848" s="106"/>
      <c r="CE848" s="106"/>
      <c r="CF848" s="172" t="str">
        <f>IF(SUM(Table1[[#This Row],[Multiple]:[Level (all)62]])&lt;1,IF(Table1[[#This Row],[General]]=1,1,""),"")</f>
        <v/>
      </c>
      <c r="CG848" s="172" t="str">
        <f>IF(SUM(Table1[[#This Row],[Multiple]:[Level (all)62]])&lt;1,IF(Table1[[#This Row],[Beginner]]=1,1,""),"")</f>
        <v/>
      </c>
      <c r="CH848" s="171" t="str">
        <f>IF(SUM(Table1[[#This Row],[Multiple]:[Level (all)62]])&lt;1,IF(Table1[[#This Row],[Intermediate]]=1,1,""),"")</f>
        <v/>
      </c>
      <c r="CI848" s="171" t="str">
        <f>IF(SUM(Table1[[#This Row],[Multiple]:[Level (all)62]])&lt;1,IF(Table1[[#This Row],[Advanced]]=1,1,""),"")</f>
        <v/>
      </c>
      <c r="CJ848" s="171" t="str">
        <f>IF(AND(SUM(Table1[[#This Row],[General]:[Advanced]])&lt;4,SUM(Table1[[#This Row],[General]:[Advanced]])&gt;1),1,"")</f>
        <v/>
      </c>
      <c r="CK848" s="171" t="str">
        <f>Table1[[#This Row],[Level (all)]]</f>
        <v/>
      </c>
      <c r="CL848" s="171" t="str">
        <f>IF(Table1[[#This Row],[Multiple audience]]&lt;&gt;1,IF(Table1[[#This Row],[General Audience]]=1,1,""),"")</f>
        <v/>
      </c>
      <c r="CM848" s="171" t="str">
        <f>IF(Table1[[#This Row],[Multiple audience]]&lt;&gt;1,IF(Table1[[#This Row],[Planners / Designers ]]=1,1,""),"")</f>
        <v/>
      </c>
      <c r="CN848" s="171" t="str">
        <f>IF(Table1[[#This Row],[Multiple audience]]&lt;&gt;1,IF(Table1[[#This Row],[Regulatory Assessors]]=1,1,""),"")</f>
        <v/>
      </c>
      <c r="CO848" s="171" t="str">
        <f>IF(Table1[[#This Row],[Multiple audience]]&lt;&gt;1,IF(Table1[[#This Row],[Builders / Management]]=1,1,""),"")</f>
        <v/>
      </c>
      <c r="CP848" s="171" t="str">
        <f>IF(Table1[[#This Row],[Multiple audience]]&lt;&gt;1,IF(Table1[[#This Row],[Energy / Sus Assessors]]=1,1,""),"")</f>
        <v/>
      </c>
      <c r="CQ848" s="171" t="str">
        <f>IF(Table1[[#This Row],[Multiple audience]]&lt;&gt;1,IF(Table1[[#This Row],[Semi-skilled]]=1,1,""),"")</f>
        <v/>
      </c>
      <c r="CR848" s="171" t="str">
        <f>IF(Table1[[#This Row],[Multiple audience]]&lt;&gt;1,IF(Table1[[#This Row],[Trades]]=1,1,""),"")</f>
        <v/>
      </c>
      <c r="CS848" s="171" t="str">
        <f>IF(Table1[[#This Row],[Multiple audience]]&lt;&gt;1,IF(Table1[[#This Row],[Other]]=1,1,""),"")</f>
        <v/>
      </c>
      <c r="CT848" s="171" t="str">
        <f>IF(SUM(Table1[[#This Row],[General Audience]:[Other]])&gt;1,1,"")</f>
        <v/>
      </c>
      <c r="CU848" s="171" t="str">
        <f>IF(Table1[[#This Row],[Various  ]]&lt;&gt;1,IF(Table1[[#This Row],[Calculator / Software]]=1,1,""),"")</f>
        <v/>
      </c>
      <c r="CV848" s="171" t="str">
        <f>IF(Table1[[#This Row],[Various  ]]&lt;&gt;1,IF(Table1[[#This Row],[Information  ]]=1,1,""),"")</f>
        <v/>
      </c>
      <c r="CW848" s="171" t="str">
        <f>IF(Table1[[#This Row],[Various  ]]&lt;&gt;1,IF(Table1[[#This Row],[Interactive Tool]]=1,1,""),"")</f>
        <v/>
      </c>
      <c r="CX848" s="171" t="str">
        <f>IF(Table1[[#This Row],[Various  ]]&lt;&gt;1,IF(Table1[[#This Row],[Technical Specifications]]=1,1,""),"")</f>
        <v/>
      </c>
      <c r="CY848" s="171" t="str">
        <f>IF(Table1[[#This Row],[Various  ]]&lt;&gt;1,IF(Table1[[#This Row],[Training Resources]]=1,1,""),"")</f>
        <v/>
      </c>
      <c r="CZ848" s="171" t="str">
        <f>IF(Table1[[#This Row],[Various  ]]&lt;&gt;1,IF(Table1[[#This Row],[Toolbox]]=1,1,""),"")</f>
        <v/>
      </c>
      <c r="DA848" s="169" t="str">
        <f>IF(Table1[[#This Row],[Various  ]]&lt;&gt;1,IF(Table1[[#This Row],[Video]]=1,1,""),"")</f>
        <v/>
      </c>
      <c r="DB848" s="169" t="str">
        <f>IF(Table1[[#This Row],[Various  ]]&lt;&gt;1,IF(Table1[[#This Row],[Case study]]=1,1,""),"")</f>
        <v/>
      </c>
      <c r="DC848" s="169" t="str">
        <f>IF(Table1[[#This Row],[Various  ]]&lt;&gt;1,IF(Table1[[#This Row],[Other   ]]=1,1,""),"")</f>
        <v/>
      </c>
      <c r="DD848" s="169" t="str">
        <f>IF(Table1[[#This Row],[Various  ]]&lt;&gt;1,IF(Table1[[#This Row],[Standards]]=1,1,""),"")</f>
        <v/>
      </c>
      <c r="DE848" s="169" t="str">
        <f>IF(Table1[[#This Row],[Various]]=1,1,IF(SUM(Table1[[#This Row],[Calculator / Software]:[Standards]])&gt;1,1,""))</f>
        <v/>
      </c>
      <c r="DF848" s="169" t="str">
        <f>IF(Table1[[#This Row],[Multiple NCC links]]&lt;&gt;1,IF(Table1[[#This Row],[Design]]=1,1,""),"")</f>
        <v/>
      </c>
      <c r="DG848" s="169" t="str">
        <f>IF(Table1[[#This Row],[Multiple NCC links]]&lt;&gt;1,IF(Table1[[#This Row],[Assessment / Verification]]=1,1,""),"")</f>
        <v/>
      </c>
      <c r="DH848" s="169" t="str">
        <f>IF(Table1[[#This Row],[Multiple NCC links]]&lt;&gt;1,IF(Table1[[#This Row],[Climate Specific ]]=1,1,""),"")</f>
        <v/>
      </c>
      <c r="DI848" s="169" t="str">
        <f>IF(Table1[[#This Row],[Multiple NCC links]]&lt;&gt;1,IF(Table1[[#This Row],[Alterations / Additions]]=1,1,""),"")</f>
        <v/>
      </c>
      <c r="DJ848" s="169" t="str">
        <f>IF(Table1[[#This Row],[Multiple NCC links]]&lt;&gt;1,IF(Table1[[#This Row],[Glazing]]=1,1,""),"")</f>
        <v/>
      </c>
      <c r="DK848" s="169" t="str">
        <f>IF(Table1[[#This Row],[Multiple NCC links]]&lt;&gt;1,IF(Table1[[#This Row],[Building Fabric / Thermal / Sealing]]=1,1,""),"")</f>
        <v/>
      </c>
      <c r="DL848" s="169" t="str">
        <f>IF(Table1[[#This Row],[Multiple NCC links]]&lt;&gt;1,IF(Table1[[#This Row],[Lighting]]=1,1,""),"")</f>
        <v/>
      </c>
      <c r="DM848" s="169" t="str">
        <f>IF(Table1[[#This Row],[Multiple NCC links]]&lt;&gt;1,IF(Table1[[#This Row],[HVAC]]=1,1,""),"")</f>
        <v/>
      </c>
      <c r="DN848" s="169" t="str">
        <f>IF(Table1[[#This Row],[Multiple NCC links]]&lt;&gt;1,IF(Table1[[#This Row],[Services]]=1,1,""),"")</f>
        <v/>
      </c>
      <c r="DO848" s="169" t="str">
        <f>IF(Table1[[#This Row],[Multiple NCC links]]&lt;&gt;1,IF(Table1[[#This Row],[Maintenance &amp; Monitoring]]=1,1,""),"")</f>
        <v/>
      </c>
      <c r="DP848" s="169" t="str">
        <f>IF(Table1[[#This Row],[Multiple NCC links]]&lt;&gt;1,IF(Table1[[#This Row],[Hand over / Operations]]=1,1,""),"")</f>
        <v/>
      </c>
      <c r="DQ848" s="169" t="str">
        <f>IF(Table1[[#This Row],[Multiple NCC links]]&lt;&gt;1,IF(Table1[[#This Row],[As built assessment]]=1,1,""),"")</f>
        <v/>
      </c>
      <c r="DR848" s="169" t="str">
        <f>IF(Table1[[#This Row],[Multiple NCC links]]&lt;&gt;1,IF(Table1[[#This Row],[Beyond compliance]]=1,1,""),"")</f>
        <v/>
      </c>
      <c r="DS848" s="169" t="str">
        <f>IF(SUM(Table1[[#This Row],[Design]:[Beyond compliance]])&gt;1,1,"")</f>
        <v/>
      </c>
      <c r="DT848" s="169" t="str">
        <f>IF(Table1[[#This Row],[Both Residential &amp; Commercial4]]&lt;&gt;1,IF(Table1[[#This Row],[Residential]]=1,1,""),"")</f>
        <v/>
      </c>
      <c r="DU848" s="169" t="str">
        <f>IF(Table1[[#This Row],[Both Residential &amp; Commercial4]]&lt;&gt;1,IF(Table1[[#This Row],[Commercial]]=1,1,""),"")</f>
        <v/>
      </c>
      <c r="DV848" s="169" t="str">
        <f>Table1[[#This Row],[Residential &amp; Commercial]]</f>
        <v/>
      </c>
      <c r="DW848" s="169"/>
    </row>
    <row r="849" spans="1:127" s="49" customFormat="1" ht="20.25" thickTop="1" thickBot="1" x14ac:dyDescent="0.35">
      <c r="A849" s="97"/>
      <c r="B849" s="97"/>
      <c r="C849" s="88"/>
      <c r="D849" s="88"/>
      <c r="E849" s="176"/>
      <c r="F849" s="176"/>
      <c r="G849" s="176"/>
      <c r="H849" s="176"/>
      <c r="I849" s="90" t="str">
        <f>IF(AND(Table1[[#This Row],[General]]=1,Table1[[#This Row],[Beginner]]=1,Table1[[#This Row],[Intermediate]]=1,Table1[[#This Row],[Advanced]]=1),1,"")</f>
        <v/>
      </c>
      <c r="J849" s="90" t="str">
        <f>CONCATENATE(IF(Table1[[#This Row],[General]]=1,"General, ",""), IF(Table1[[#This Row],[Beginner]]=1,"Beginner, ",""),IF(Table1[[#This Row],[Intermediate]]=1,"Intermediate, ",""), IF(Table1[[#This Row],[Advanced]]=1,"Advanced",""))</f>
        <v/>
      </c>
      <c r="K849" s="91"/>
      <c r="L849" s="179"/>
      <c r="M849" s="91"/>
      <c r="N849" s="91"/>
      <c r="O849" s="159"/>
      <c r="P849" s="91"/>
      <c r="Q849" s="91"/>
      <c r="R849" s="91"/>
      <c r="S84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49" s="102"/>
      <c r="U849" s="102"/>
      <c r="V849" s="240"/>
      <c r="W849" s="240"/>
      <c r="X849" s="102"/>
      <c r="Y849" s="102"/>
      <c r="Z849" s="102"/>
      <c r="AA849" s="102"/>
      <c r="AB849" s="102"/>
      <c r="AC849" s="102"/>
      <c r="AD849" s="102"/>
      <c r="AE849" s="102"/>
      <c r="AF849" s="102"/>
      <c r="AG84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49" s="103"/>
      <c r="AI849" s="103"/>
      <c r="AJ849" s="103"/>
      <c r="AK849" s="74" t="str">
        <f>CONCATENATE(IF(Table1[[#This Row],[Digital]]=1,"Digital, ",""),IF(Table1[[#This Row],[Face to Face]]=1,"Face to face, ",""),IF(Table1[[#This Row],[Blended]]=1,"Blended",""))</f>
        <v/>
      </c>
      <c r="AL849" s="99"/>
      <c r="AM849" s="104"/>
      <c r="AN849" s="130"/>
      <c r="AO849" s="94"/>
      <c r="AP849" s="182"/>
      <c r="AQ849" s="94"/>
      <c r="AR849" s="94"/>
      <c r="AS849" s="94"/>
      <c r="AT849" s="94"/>
      <c r="AU849" s="94"/>
      <c r="AV849" s="182"/>
      <c r="AW849" s="182"/>
      <c r="AX849" s="182"/>
      <c r="AY849" s="94"/>
      <c r="AZ84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4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49" s="95"/>
      <c r="BC849" s="95"/>
      <c r="BD849" s="90" t="str">
        <f>IF(AND(Table1[[#This Row],[Residential]]=1,Table1[[#This Row],[Commercial]]=1),1,"")</f>
        <v/>
      </c>
      <c r="BE849" s="90" t="str">
        <f>CONCATENATE(IF(Table1[[#This Row],[Residential]]=1,"Residential, ",""),IF(Table1[[#This Row],[Commercial]]=1,"Commercial",""))</f>
        <v/>
      </c>
      <c r="BF849" s="94"/>
      <c r="BG849" s="94"/>
      <c r="BH849" s="94"/>
      <c r="BI849" s="94"/>
      <c r="BJ849" s="94"/>
      <c r="BK849" s="94"/>
      <c r="BL849" s="94"/>
      <c r="BM849" s="182"/>
      <c r="BN849" s="94"/>
      <c r="BO84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49" s="178"/>
      <c r="BQ849" s="120"/>
      <c r="BR849" s="132"/>
      <c r="BS849" s="120"/>
      <c r="BT849" s="175"/>
      <c r="BU849" s="175"/>
      <c r="BV849" s="175"/>
      <c r="BW849" s="121"/>
      <c r="BX849" s="121"/>
      <c r="BY849" s="121"/>
      <c r="BZ849" s="227"/>
      <c r="CA84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49" s="48">
        <f>COUNTIF(Table1[[#This Row],[Validity]:[Alignment with NCC (Yes=1,No=0)]],"N/A")</f>
        <v>0</v>
      </c>
      <c r="CC849" s="48">
        <f>IF(ISERROR(Table1[[#This Row],[Total Quality Score (out of 10)]]/(4-Table1[[#This Row],[N/A Count]])),0,Table1[[#This Row],[Total Quality Score (out of 10)]]/(4-Table1[[#This Row],[N/A Count]]))</f>
        <v>0</v>
      </c>
      <c r="CD849" s="106"/>
      <c r="CE849" s="106"/>
      <c r="CF849" s="172" t="str">
        <f>IF(SUM(Table1[[#This Row],[Multiple]:[Level (all)62]])&lt;1,IF(Table1[[#This Row],[General]]=1,1,""),"")</f>
        <v/>
      </c>
      <c r="CG849" s="172" t="str">
        <f>IF(SUM(Table1[[#This Row],[Multiple]:[Level (all)62]])&lt;1,IF(Table1[[#This Row],[Beginner]]=1,1,""),"")</f>
        <v/>
      </c>
      <c r="CH849" s="171" t="str">
        <f>IF(SUM(Table1[[#This Row],[Multiple]:[Level (all)62]])&lt;1,IF(Table1[[#This Row],[Intermediate]]=1,1,""),"")</f>
        <v/>
      </c>
      <c r="CI849" s="171" t="str">
        <f>IF(SUM(Table1[[#This Row],[Multiple]:[Level (all)62]])&lt;1,IF(Table1[[#This Row],[Advanced]]=1,1,""),"")</f>
        <v/>
      </c>
      <c r="CJ849" s="171" t="str">
        <f>IF(AND(SUM(Table1[[#This Row],[General]:[Advanced]])&lt;4,SUM(Table1[[#This Row],[General]:[Advanced]])&gt;1),1,"")</f>
        <v/>
      </c>
      <c r="CK849" s="171" t="str">
        <f>Table1[[#This Row],[Level (all)]]</f>
        <v/>
      </c>
      <c r="CL849" s="171" t="str">
        <f>IF(Table1[[#This Row],[Multiple audience]]&lt;&gt;1,IF(Table1[[#This Row],[General Audience]]=1,1,""),"")</f>
        <v/>
      </c>
      <c r="CM849" s="171" t="str">
        <f>IF(Table1[[#This Row],[Multiple audience]]&lt;&gt;1,IF(Table1[[#This Row],[Planners / Designers ]]=1,1,""),"")</f>
        <v/>
      </c>
      <c r="CN849" s="171" t="str">
        <f>IF(Table1[[#This Row],[Multiple audience]]&lt;&gt;1,IF(Table1[[#This Row],[Regulatory Assessors]]=1,1,""),"")</f>
        <v/>
      </c>
      <c r="CO849" s="171" t="str">
        <f>IF(Table1[[#This Row],[Multiple audience]]&lt;&gt;1,IF(Table1[[#This Row],[Builders / Management]]=1,1,""),"")</f>
        <v/>
      </c>
      <c r="CP849" s="171" t="str">
        <f>IF(Table1[[#This Row],[Multiple audience]]&lt;&gt;1,IF(Table1[[#This Row],[Energy / Sus Assessors]]=1,1,""),"")</f>
        <v/>
      </c>
      <c r="CQ849" s="171" t="str">
        <f>IF(Table1[[#This Row],[Multiple audience]]&lt;&gt;1,IF(Table1[[#This Row],[Semi-skilled]]=1,1,""),"")</f>
        <v/>
      </c>
      <c r="CR849" s="171" t="str">
        <f>IF(Table1[[#This Row],[Multiple audience]]&lt;&gt;1,IF(Table1[[#This Row],[Trades]]=1,1,""),"")</f>
        <v/>
      </c>
      <c r="CS849" s="171" t="str">
        <f>IF(Table1[[#This Row],[Multiple audience]]&lt;&gt;1,IF(Table1[[#This Row],[Other]]=1,1,""),"")</f>
        <v/>
      </c>
      <c r="CT849" s="171" t="str">
        <f>IF(SUM(Table1[[#This Row],[General Audience]:[Other]])&gt;1,1,"")</f>
        <v/>
      </c>
      <c r="CU849" s="171" t="str">
        <f>IF(Table1[[#This Row],[Various  ]]&lt;&gt;1,IF(Table1[[#This Row],[Calculator / Software]]=1,1,""),"")</f>
        <v/>
      </c>
      <c r="CV849" s="171" t="str">
        <f>IF(Table1[[#This Row],[Various  ]]&lt;&gt;1,IF(Table1[[#This Row],[Information  ]]=1,1,""),"")</f>
        <v/>
      </c>
      <c r="CW849" s="171" t="str">
        <f>IF(Table1[[#This Row],[Various  ]]&lt;&gt;1,IF(Table1[[#This Row],[Interactive Tool]]=1,1,""),"")</f>
        <v/>
      </c>
      <c r="CX849" s="171" t="str">
        <f>IF(Table1[[#This Row],[Various  ]]&lt;&gt;1,IF(Table1[[#This Row],[Technical Specifications]]=1,1,""),"")</f>
        <v/>
      </c>
      <c r="CY849" s="171" t="str">
        <f>IF(Table1[[#This Row],[Various  ]]&lt;&gt;1,IF(Table1[[#This Row],[Training Resources]]=1,1,""),"")</f>
        <v/>
      </c>
      <c r="CZ849" s="171" t="str">
        <f>IF(Table1[[#This Row],[Various  ]]&lt;&gt;1,IF(Table1[[#This Row],[Toolbox]]=1,1,""),"")</f>
        <v/>
      </c>
      <c r="DA849" s="169" t="str">
        <f>IF(Table1[[#This Row],[Various  ]]&lt;&gt;1,IF(Table1[[#This Row],[Video]]=1,1,""),"")</f>
        <v/>
      </c>
      <c r="DB849" s="169" t="str">
        <f>IF(Table1[[#This Row],[Various  ]]&lt;&gt;1,IF(Table1[[#This Row],[Case study]]=1,1,""),"")</f>
        <v/>
      </c>
      <c r="DC849" s="169" t="str">
        <f>IF(Table1[[#This Row],[Various  ]]&lt;&gt;1,IF(Table1[[#This Row],[Other   ]]=1,1,""),"")</f>
        <v/>
      </c>
      <c r="DD849" s="169" t="str">
        <f>IF(Table1[[#This Row],[Various  ]]&lt;&gt;1,IF(Table1[[#This Row],[Standards]]=1,1,""),"")</f>
        <v/>
      </c>
      <c r="DE849" s="169" t="str">
        <f>IF(Table1[[#This Row],[Various]]=1,1,IF(SUM(Table1[[#This Row],[Calculator / Software]:[Standards]])&gt;1,1,""))</f>
        <v/>
      </c>
      <c r="DF849" s="169" t="str">
        <f>IF(Table1[[#This Row],[Multiple NCC links]]&lt;&gt;1,IF(Table1[[#This Row],[Design]]=1,1,""),"")</f>
        <v/>
      </c>
      <c r="DG849" s="169" t="str">
        <f>IF(Table1[[#This Row],[Multiple NCC links]]&lt;&gt;1,IF(Table1[[#This Row],[Assessment / Verification]]=1,1,""),"")</f>
        <v/>
      </c>
      <c r="DH849" s="169" t="str">
        <f>IF(Table1[[#This Row],[Multiple NCC links]]&lt;&gt;1,IF(Table1[[#This Row],[Climate Specific ]]=1,1,""),"")</f>
        <v/>
      </c>
      <c r="DI849" s="169" t="str">
        <f>IF(Table1[[#This Row],[Multiple NCC links]]&lt;&gt;1,IF(Table1[[#This Row],[Alterations / Additions]]=1,1,""),"")</f>
        <v/>
      </c>
      <c r="DJ849" s="169" t="str">
        <f>IF(Table1[[#This Row],[Multiple NCC links]]&lt;&gt;1,IF(Table1[[#This Row],[Glazing]]=1,1,""),"")</f>
        <v/>
      </c>
      <c r="DK849" s="169" t="str">
        <f>IF(Table1[[#This Row],[Multiple NCC links]]&lt;&gt;1,IF(Table1[[#This Row],[Building Fabric / Thermal / Sealing]]=1,1,""),"")</f>
        <v/>
      </c>
      <c r="DL849" s="169" t="str">
        <f>IF(Table1[[#This Row],[Multiple NCC links]]&lt;&gt;1,IF(Table1[[#This Row],[Lighting]]=1,1,""),"")</f>
        <v/>
      </c>
      <c r="DM849" s="169" t="str">
        <f>IF(Table1[[#This Row],[Multiple NCC links]]&lt;&gt;1,IF(Table1[[#This Row],[HVAC]]=1,1,""),"")</f>
        <v/>
      </c>
      <c r="DN849" s="169" t="str">
        <f>IF(Table1[[#This Row],[Multiple NCC links]]&lt;&gt;1,IF(Table1[[#This Row],[Services]]=1,1,""),"")</f>
        <v/>
      </c>
      <c r="DO849" s="169" t="str">
        <f>IF(Table1[[#This Row],[Multiple NCC links]]&lt;&gt;1,IF(Table1[[#This Row],[Maintenance &amp; Monitoring]]=1,1,""),"")</f>
        <v/>
      </c>
      <c r="DP849" s="169" t="str">
        <f>IF(Table1[[#This Row],[Multiple NCC links]]&lt;&gt;1,IF(Table1[[#This Row],[Hand over / Operations]]=1,1,""),"")</f>
        <v/>
      </c>
      <c r="DQ849" s="169" t="str">
        <f>IF(Table1[[#This Row],[Multiple NCC links]]&lt;&gt;1,IF(Table1[[#This Row],[As built assessment]]=1,1,""),"")</f>
        <v/>
      </c>
      <c r="DR849" s="169" t="str">
        <f>IF(Table1[[#This Row],[Multiple NCC links]]&lt;&gt;1,IF(Table1[[#This Row],[Beyond compliance]]=1,1,""),"")</f>
        <v/>
      </c>
      <c r="DS849" s="169" t="str">
        <f>IF(SUM(Table1[[#This Row],[Design]:[Beyond compliance]])&gt;1,1,"")</f>
        <v/>
      </c>
      <c r="DT849" s="169" t="str">
        <f>IF(Table1[[#This Row],[Both Residential &amp; Commercial4]]&lt;&gt;1,IF(Table1[[#This Row],[Residential]]=1,1,""),"")</f>
        <v/>
      </c>
      <c r="DU849" s="169" t="str">
        <f>IF(Table1[[#This Row],[Both Residential &amp; Commercial4]]&lt;&gt;1,IF(Table1[[#This Row],[Commercial]]=1,1,""),"")</f>
        <v/>
      </c>
      <c r="DV849" s="169" t="str">
        <f>Table1[[#This Row],[Residential &amp; Commercial]]</f>
        <v/>
      </c>
      <c r="DW849" s="169"/>
    </row>
    <row r="850" spans="1:127" s="49" customFormat="1" ht="20.25" thickTop="1" thickBot="1" x14ac:dyDescent="0.35">
      <c r="A850" s="97"/>
      <c r="B850" s="97"/>
      <c r="C850" s="88"/>
      <c r="D850" s="88"/>
      <c r="E850" s="176"/>
      <c r="F850" s="176"/>
      <c r="G850" s="176"/>
      <c r="H850" s="176"/>
      <c r="I850" s="90" t="str">
        <f>IF(AND(Table1[[#This Row],[General]]=1,Table1[[#This Row],[Beginner]]=1,Table1[[#This Row],[Intermediate]]=1,Table1[[#This Row],[Advanced]]=1),1,"")</f>
        <v/>
      </c>
      <c r="J850" s="90" t="str">
        <f>CONCATENATE(IF(Table1[[#This Row],[General]]=1,"General, ",""), IF(Table1[[#This Row],[Beginner]]=1,"Beginner, ",""),IF(Table1[[#This Row],[Intermediate]]=1,"Intermediate, ",""), IF(Table1[[#This Row],[Advanced]]=1,"Advanced",""))</f>
        <v/>
      </c>
      <c r="K850" s="91"/>
      <c r="L850" s="179"/>
      <c r="M850" s="91"/>
      <c r="N850" s="91"/>
      <c r="O850" s="159"/>
      <c r="P850" s="91"/>
      <c r="Q850" s="91"/>
      <c r="R850" s="91"/>
      <c r="S85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50" s="102"/>
      <c r="U850" s="102"/>
      <c r="V850" s="240"/>
      <c r="W850" s="240"/>
      <c r="X850" s="102"/>
      <c r="Y850" s="102"/>
      <c r="Z850" s="102"/>
      <c r="AA850" s="102"/>
      <c r="AB850" s="102"/>
      <c r="AC850" s="102"/>
      <c r="AD850" s="102"/>
      <c r="AE850" s="102"/>
      <c r="AF850" s="102"/>
      <c r="AG85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50" s="103"/>
      <c r="AI850" s="103"/>
      <c r="AJ850" s="103"/>
      <c r="AK850" s="74" t="str">
        <f>CONCATENATE(IF(Table1[[#This Row],[Digital]]=1,"Digital, ",""),IF(Table1[[#This Row],[Face to Face]]=1,"Face to face, ",""),IF(Table1[[#This Row],[Blended]]=1,"Blended",""))</f>
        <v/>
      </c>
      <c r="AL850" s="99"/>
      <c r="AM850" s="104"/>
      <c r="AN850" s="130"/>
      <c r="AO850" s="94"/>
      <c r="AP850" s="182"/>
      <c r="AQ850" s="94"/>
      <c r="AR850" s="94"/>
      <c r="AS850" s="94"/>
      <c r="AT850" s="94"/>
      <c r="AU850" s="94"/>
      <c r="AV850" s="182"/>
      <c r="AW850" s="182"/>
      <c r="AX850" s="182"/>
      <c r="AY850" s="94"/>
      <c r="AZ85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5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50" s="95"/>
      <c r="BC850" s="95"/>
      <c r="BD850" s="90" t="str">
        <f>IF(AND(Table1[[#This Row],[Residential]]=1,Table1[[#This Row],[Commercial]]=1),1,"")</f>
        <v/>
      </c>
      <c r="BE850" s="90" t="str">
        <f>CONCATENATE(IF(Table1[[#This Row],[Residential]]=1,"Residential, ",""),IF(Table1[[#This Row],[Commercial]]=1,"Commercial",""))</f>
        <v/>
      </c>
      <c r="BF850" s="94"/>
      <c r="BG850" s="94"/>
      <c r="BH850" s="94"/>
      <c r="BI850" s="94"/>
      <c r="BJ850" s="94"/>
      <c r="BK850" s="94"/>
      <c r="BL850" s="94"/>
      <c r="BM850" s="182"/>
      <c r="BN850" s="94"/>
      <c r="BO85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50" s="178"/>
      <c r="BQ850" s="120"/>
      <c r="BR850" s="132"/>
      <c r="BS850" s="120"/>
      <c r="BT850" s="175"/>
      <c r="BU850" s="175"/>
      <c r="BV850" s="175"/>
      <c r="BW850" s="121"/>
      <c r="BX850" s="121"/>
      <c r="BY850" s="121"/>
      <c r="BZ850" s="227"/>
      <c r="CA85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50" s="48">
        <f>COUNTIF(Table1[[#This Row],[Validity]:[Alignment with NCC (Yes=1,No=0)]],"N/A")</f>
        <v>0</v>
      </c>
      <c r="CC850" s="48">
        <f>IF(ISERROR(Table1[[#This Row],[Total Quality Score (out of 10)]]/(4-Table1[[#This Row],[N/A Count]])),0,Table1[[#This Row],[Total Quality Score (out of 10)]]/(4-Table1[[#This Row],[N/A Count]]))</f>
        <v>0</v>
      </c>
      <c r="CD850" s="106"/>
      <c r="CE850" s="106"/>
      <c r="CF850" s="172" t="str">
        <f>IF(SUM(Table1[[#This Row],[Multiple]:[Level (all)62]])&lt;1,IF(Table1[[#This Row],[General]]=1,1,""),"")</f>
        <v/>
      </c>
      <c r="CG850" s="172" t="str">
        <f>IF(SUM(Table1[[#This Row],[Multiple]:[Level (all)62]])&lt;1,IF(Table1[[#This Row],[Beginner]]=1,1,""),"")</f>
        <v/>
      </c>
      <c r="CH850" s="171" t="str">
        <f>IF(SUM(Table1[[#This Row],[Multiple]:[Level (all)62]])&lt;1,IF(Table1[[#This Row],[Intermediate]]=1,1,""),"")</f>
        <v/>
      </c>
      <c r="CI850" s="171" t="str">
        <f>IF(SUM(Table1[[#This Row],[Multiple]:[Level (all)62]])&lt;1,IF(Table1[[#This Row],[Advanced]]=1,1,""),"")</f>
        <v/>
      </c>
      <c r="CJ850" s="171" t="str">
        <f>IF(AND(SUM(Table1[[#This Row],[General]:[Advanced]])&lt;4,SUM(Table1[[#This Row],[General]:[Advanced]])&gt;1),1,"")</f>
        <v/>
      </c>
      <c r="CK850" s="171" t="str">
        <f>Table1[[#This Row],[Level (all)]]</f>
        <v/>
      </c>
      <c r="CL850" s="171" t="str">
        <f>IF(Table1[[#This Row],[Multiple audience]]&lt;&gt;1,IF(Table1[[#This Row],[General Audience]]=1,1,""),"")</f>
        <v/>
      </c>
      <c r="CM850" s="171" t="str">
        <f>IF(Table1[[#This Row],[Multiple audience]]&lt;&gt;1,IF(Table1[[#This Row],[Planners / Designers ]]=1,1,""),"")</f>
        <v/>
      </c>
      <c r="CN850" s="171" t="str">
        <f>IF(Table1[[#This Row],[Multiple audience]]&lt;&gt;1,IF(Table1[[#This Row],[Regulatory Assessors]]=1,1,""),"")</f>
        <v/>
      </c>
      <c r="CO850" s="171" t="str">
        <f>IF(Table1[[#This Row],[Multiple audience]]&lt;&gt;1,IF(Table1[[#This Row],[Builders / Management]]=1,1,""),"")</f>
        <v/>
      </c>
      <c r="CP850" s="171" t="str">
        <f>IF(Table1[[#This Row],[Multiple audience]]&lt;&gt;1,IF(Table1[[#This Row],[Energy / Sus Assessors]]=1,1,""),"")</f>
        <v/>
      </c>
      <c r="CQ850" s="171" t="str">
        <f>IF(Table1[[#This Row],[Multiple audience]]&lt;&gt;1,IF(Table1[[#This Row],[Semi-skilled]]=1,1,""),"")</f>
        <v/>
      </c>
      <c r="CR850" s="171" t="str">
        <f>IF(Table1[[#This Row],[Multiple audience]]&lt;&gt;1,IF(Table1[[#This Row],[Trades]]=1,1,""),"")</f>
        <v/>
      </c>
      <c r="CS850" s="171" t="str">
        <f>IF(Table1[[#This Row],[Multiple audience]]&lt;&gt;1,IF(Table1[[#This Row],[Other]]=1,1,""),"")</f>
        <v/>
      </c>
      <c r="CT850" s="171" t="str">
        <f>IF(SUM(Table1[[#This Row],[General Audience]:[Other]])&gt;1,1,"")</f>
        <v/>
      </c>
      <c r="CU850" s="171" t="str">
        <f>IF(Table1[[#This Row],[Various  ]]&lt;&gt;1,IF(Table1[[#This Row],[Calculator / Software]]=1,1,""),"")</f>
        <v/>
      </c>
      <c r="CV850" s="171" t="str">
        <f>IF(Table1[[#This Row],[Various  ]]&lt;&gt;1,IF(Table1[[#This Row],[Information  ]]=1,1,""),"")</f>
        <v/>
      </c>
      <c r="CW850" s="171" t="str">
        <f>IF(Table1[[#This Row],[Various  ]]&lt;&gt;1,IF(Table1[[#This Row],[Interactive Tool]]=1,1,""),"")</f>
        <v/>
      </c>
      <c r="CX850" s="171" t="str">
        <f>IF(Table1[[#This Row],[Various  ]]&lt;&gt;1,IF(Table1[[#This Row],[Technical Specifications]]=1,1,""),"")</f>
        <v/>
      </c>
      <c r="CY850" s="171" t="str">
        <f>IF(Table1[[#This Row],[Various  ]]&lt;&gt;1,IF(Table1[[#This Row],[Training Resources]]=1,1,""),"")</f>
        <v/>
      </c>
      <c r="CZ850" s="171" t="str">
        <f>IF(Table1[[#This Row],[Various  ]]&lt;&gt;1,IF(Table1[[#This Row],[Toolbox]]=1,1,""),"")</f>
        <v/>
      </c>
      <c r="DA850" s="169" t="str">
        <f>IF(Table1[[#This Row],[Various  ]]&lt;&gt;1,IF(Table1[[#This Row],[Video]]=1,1,""),"")</f>
        <v/>
      </c>
      <c r="DB850" s="169" t="str">
        <f>IF(Table1[[#This Row],[Various  ]]&lt;&gt;1,IF(Table1[[#This Row],[Case study]]=1,1,""),"")</f>
        <v/>
      </c>
      <c r="DC850" s="169" t="str">
        <f>IF(Table1[[#This Row],[Various  ]]&lt;&gt;1,IF(Table1[[#This Row],[Other   ]]=1,1,""),"")</f>
        <v/>
      </c>
      <c r="DD850" s="169" t="str">
        <f>IF(Table1[[#This Row],[Various  ]]&lt;&gt;1,IF(Table1[[#This Row],[Standards]]=1,1,""),"")</f>
        <v/>
      </c>
      <c r="DE850" s="169" t="str">
        <f>IF(Table1[[#This Row],[Various]]=1,1,IF(SUM(Table1[[#This Row],[Calculator / Software]:[Standards]])&gt;1,1,""))</f>
        <v/>
      </c>
      <c r="DF850" s="169" t="str">
        <f>IF(Table1[[#This Row],[Multiple NCC links]]&lt;&gt;1,IF(Table1[[#This Row],[Design]]=1,1,""),"")</f>
        <v/>
      </c>
      <c r="DG850" s="169" t="str">
        <f>IF(Table1[[#This Row],[Multiple NCC links]]&lt;&gt;1,IF(Table1[[#This Row],[Assessment / Verification]]=1,1,""),"")</f>
        <v/>
      </c>
      <c r="DH850" s="169" t="str">
        <f>IF(Table1[[#This Row],[Multiple NCC links]]&lt;&gt;1,IF(Table1[[#This Row],[Climate Specific ]]=1,1,""),"")</f>
        <v/>
      </c>
      <c r="DI850" s="169" t="str">
        <f>IF(Table1[[#This Row],[Multiple NCC links]]&lt;&gt;1,IF(Table1[[#This Row],[Alterations / Additions]]=1,1,""),"")</f>
        <v/>
      </c>
      <c r="DJ850" s="169" t="str">
        <f>IF(Table1[[#This Row],[Multiple NCC links]]&lt;&gt;1,IF(Table1[[#This Row],[Glazing]]=1,1,""),"")</f>
        <v/>
      </c>
      <c r="DK850" s="169" t="str">
        <f>IF(Table1[[#This Row],[Multiple NCC links]]&lt;&gt;1,IF(Table1[[#This Row],[Building Fabric / Thermal / Sealing]]=1,1,""),"")</f>
        <v/>
      </c>
      <c r="DL850" s="169" t="str">
        <f>IF(Table1[[#This Row],[Multiple NCC links]]&lt;&gt;1,IF(Table1[[#This Row],[Lighting]]=1,1,""),"")</f>
        <v/>
      </c>
      <c r="DM850" s="169" t="str">
        <f>IF(Table1[[#This Row],[Multiple NCC links]]&lt;&gt;1,IF(Table1[[#This Row],[HVAC]]=1,1,""),"")</f>
        <v/>
      </c>
      <c r="DN850" s="169" t="str">
        <f>IF(Table1[[#This Row],[Multiple NCC links]]&lt;&gt;1,IF(Table1[[#This Row],[Services]]=1,1,""),"")</f>
        <v/>
      </c>
      <c r="DO850" s="169" t="str">
        <f>IF(Table1[[#This Row],[Multiple NCC links]]&lt;&gt;1,IF(Table1[[#This Row],[Maintenance &amp; Monitoring]]=1,1,""),"")</f>
        <v/>
      </c>
      <c r="DP850" s="169" t="str">
        <f>IF(Table1[[#This Row],[Multiple NCC links]]&lt;&gt;1,IF(Table1[[#This Row],[Hand over / Operations]]=1,1,""),"")</f>
        <v/>
      </c>
      <c r="DQ850" s="169" t="str">
        <f>IF(Table1[[#This Row],[Multiple NCC links]]&lt;&gt;1,IF(Table1[[#This Row],[As built assessment]]=1,1,""),"")</f>
        <v/>
      </c>
      <c r="DR850" s="169" t="str">
        <f>IF(Table1[[#This Row],[Multiple NCC links]]&lt;&gt;1,IF(Table1[[#This Row],[Beyond compliance]]=1,1,""),"")</f>
        <v/>
      </c>
      <c r="DS850" s="169" t="str">
        <f>IF(SUM(Table1[[#This Row],[Design]:[Beyond compliance]])&gt;1,1,"")</f>
        <v/>
      </c>
      <c r="DT850" s="169" t="str">
        <f>IF(Table1[[#This Row],[Both Residential &amp; Commercial4]]&lt;&gt;1,IF(Table1[[#This Row],[Residential]]=1,1,""),"")</f>
        <v/>
      </c>
      <c r="DU850" s="169" t="str">
        <f>IF(Table1[[#This Row],[Both Residential &amp; Commercial4]]&lt;&gt;1,IF(Table1[[#This Row],[Commercial]]=1,1,""),"")</f>
        <v/>
      </c>
      <c r="DV850" s="169" t="str">
        <f>Table1[[#This Row],[Residential &amp; Commercial]]</f>
        <v/>
      </c>
      <c r="DW850" s="169"/>
    </row>
    <row r="851" spans="1:127" s="49" customFormat="1" ht="20.25" thickTop="1" thickBot="1" x14ac:dyDescent="0.35">
      <c r="A851" s="97"/>
      <c r="B851" s="97"/>
      <c r="C851" s="88"/>
      <c r="D851" s="88"/>
      <c r="E851" s="176"/>
      <c r="F851" s="176"/>
      <c r="G851" s="176"/>
      <c r="H851" s="176"/>
      <c r="I851" s="90" t="str">
        <f>IF(AND(Table1[[#This Row],[General]]=1,Table1[[#This Row],[Beginner]]=1,Table1[[#This Row],[Intermediate]]=1,Table1[[#This Row],[Advanced]]=1),1,"")</f>
        <v/>
      </c>
      <c r="J851" s="90" t="str">
        <f>CONCATENATE(IF(Table1[[#This Row],[General]]=1,"General, ",""), IF(Table1[[#This Row],[Beginner]]=1,"Beginner, ",""),IF(Table1[[#This Row],[Intermediate]]=1,"Intermediate, ",""), IF(Table1[[#This Row],[Advanced]]=1,"Advanced",""))</f>
        <v/>
      </c>
      <c r="K851" s="91"/>
      <c r="L851" s="179"/>
      <c r="M851" s="91"/>
      <c r="N851" s="91"/>
      <c r="O851" s="159"/>
      <c r="P851" s="91"/>
      <c r="Q851" s="91"/>
      <c r="R851" s="91"/>
      <c r="S85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51" s="102"/>
      <c r="U851" s="102"/>
      <c r="V851" s="240"/>
      <c r="W851" s="240"/>
      <c r="X851" s="102"/>
      <c r="Y851" s="102"/>
      <c r="Z851" s="102"/>
      <c r="AA851" s="102"/>
      <c r="AB851" s="102"/>
      <c r="AC851" s="102"/>
      <c r="AD851" s="102"/>
      <c r="AE851" s="102"/>
      <c r="AF851" s="102"/>
      <c r="AG85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51" s="103"/>
      <c r="AI851" s="103"/>
      <c r="AJ851" s="103"/>
      <c r="AK851" s="74" t="str">
        <f>CONCATENATE(IF(Table1[[#This Row],[Digital]]=1,"Digital, ",""),IF(Table1[[#This Row],[Face to Face]]=1,"Face to face, ",""),IF(Table1[[#This Row],[Blended]]=1,"Blended",""))</f>
        <v/>
      </c>
      <c r="AL851" s="99"/>
      <c r="AM851" s="104"/>
      <c r="AN851" s="130"/>
      <c r="AO851" s="94"/>
      <c r="AP851" s="182"/>
      <c r="AQ851" s="94"/>
      <c r="AR851" s="94"/>
      <c r="AS851" s="94"/>
      <c r="AT851" s="94"/>
      <c r="AU851" s="94"/>
      <c r="AV851" s="182"/>
      <c r="AW851" s="182"/>
      <c r="AX851" s="182"/>
      <c r="AY851" s="94"/>
      <c r="AZ85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5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51" s="95"/>
      <c r="BC851" s="95"/>
      <c r="BD851" s="90" t="str">
        <f>IF(AND(Table1[[#This Row],[Residential]]=1,Table1[[#This Row],[Commercial]]=1),1,"")</f>
        <v/>
      </c>
      <c r="BE851" s="90" t="str">
        <f>CONCATENATE(IF(Table1[[#This Row],[Residential]]=1,"Residential, ",""),IF(Table1[[#This Row],[Commercial]]=1,"Commercial",""))</f>
        <v/>
      </c>
      <c r="BF851" s="94"/>
      <c r="BG851" s="94"/>
      <c r="BH851" s="94"/>
      <c r="BI851" s="94"/>
      <c r="BJ851" s="94"/>
      <c r="BK851" s="94"/>
      <c r="BL851" s="94"/>
      <c r="BM851" s="182"/>
      <c r="BN851" s="94"/>
      <c r="BO85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51" s="178"/>
      <c r="BQ851" s="120"/>
      <c r="BR851" s="132"/>
      <c r="BS851" s="120"/>
      <c r="BT851" s="175"/>
      <c r="BU851" s="175"/>
      <c r="BV851" s="175"/>
      <c r="BW851" s="121"/>
      <c r="BX851" s="121"/>
      <c r="BY851" s="121"/>
      <c r="BZ851" s="227"/>
      <c r="CA85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51" s="48">
        <f>COUNTIF(Table1[[#This Row],[Validity]:[Alignment with NCC (Yes=1,No=0)]],"N/A")</f>
        <v>0</v>
      </c>
      <c r="CC851" s="48">
        <f>IF(ISERROR(Table1[[#This Row],[Total Quality Score (out of 10)]]/(4-Table1[[#This Row],[N/A Count]])),0,Table1[[#This Row],[Total Quality Score (out of 10)]]/(4-Table1[[#This Row],[N/A Count]]))</f>
        <v>0</v>
      </c>
      <c r="CD851" s="106"/>
      <c r="CE851" s="106"/>
      <c r="CF851" s="172" t="str">
        <f>IF(SUM(Table1[[#This Row],[Multiple]:[Level (all)62]])&lt;1,IF(Table1[[#This Row],[General]]=1,1,""),"")</f>
        <v/>
      </c>
      <c r="CG851" s="172" t="str">
        <f>IF(SUM(Table1[[#This Row],[Multiple]:[Level (all)62]])&lt;1,IF(Table1[[#This Row],[Beginner]]=1,1,""),"")</f>
        <v/>
      </c>
      <c r="CH851" s="171" t="str">
        <f>IF(SUM(Table1[[#This Row],[Multiple]:[Level (all)62]])&lt;1,IF(Table1[[#This Row],[Intermediate]]=1,1,""),"")</f>
        <v/>
      </c>
      <c r="CI851" s="171" t="str">
        <f>IF(SUM(Table1[[#This Row],[Multiple]:[Level (all)62]])&lt;1,IF(Table1[[#This Row],[Advanced]]=1,1,""),"")</f>
        <v/>
      </c>
      <c r="CJ851" s="171" t="str">
        <f>IF(AND(SUM(Table1[[#This Row],[General]:[Advanced]])&lt;4,SUM(Table1[[#This Row],[General]:[Advanced]])&gt;1),1,"")</f>
        <v/>
      </c>
      <c r="CK851" s="171" t="str">
        <f>Table1[[#This Row],[Level (all)]]</f>
        <v/>
      </c>
      <c r="CL851" s="171" t="str">
        <f>IF(Table1[[#This Row],[Multiple audience]]&lt;&gt;1,IF(Table1[[#This Row],[General Audience]]=1,1,""),"")</f>
        <v/>
      </c>
      <c r="CM851" s="171" t="str">
        <f>IF(Table1[[#This Row],[Multiple audience]]&lt;&gt;1,IF(Table1[[#This Row],[Planners / Designers ]]=1,1,""),"")</f>
        <v/>
      </c>
      <c r="CN851" s="171" t="str">
        <f>IF(Table1[[#This Row],[Multiple audience]]&lt;&gt;1,IF(Table1[[#This Row],[Regulatory Assessors]]=1,1,""),"")</f>
        <v/>
      </c>
      <c r="CO851" s="171" t="str">
        <f>IF(Table1[[#This Row],[Multiple audience]]&lt;&gt;1,IF(Table1[[#This Row],[Builders / Management]]=1,1,""),"")</f>
        <v/>
      </c>
      <c r="CP851" s="171" t="str">
        <f>IF(Table1[[#This Row],[Multiple audience]]&lt;&gt;1,IF(Table1[[#This Row],[Energy / Sus Assessors]]=1,1,""),"")</f>
        <v/>
      </c>
      <c r="CQ851" s="171" t="str">
        <f>IF(Table1[[#This Row],[Multiple audience]]&lt;&gt;1,IF(Table1[[#This Row],[Semi-skilled]]=1,1,""),"")</f>
        <v/>
      </c>
      <c r="CR851" s="171" t="str">
        <f>IF(Table1[[#This Row],[Multiple audience]]&lt;&gt;1,IF(Table1[[#This Row],[Trades]]=1,1,""),"")</f>
        <v/>
      </c>
      <c r="CS851" s="171" t="str">
        <f>IF(Table1[[#This Row],[Multiple audience]]&lt;&gt;1,IF(Table1[[#This Row],[Other]]=1,1,""),"")</f>
        <v/>
      </c>
      <c r="CT851" s="171" t="str">
        <f>IF(SUM(Table1[[#This Row],[General Audience]:[Other]])&gt;1,1,"")</f>
        <v/>
      </c>
      <c r="CU851" s="171" t="str">
        <f>IF(Table1[[#This Row],[Various  ]]&lt;&gt;1,IF(Table1[[#This Row],[Calculator / Software]]=1,1,""),"")</f>
        <v/>
      </c>
      <c r="CV851" s="171" t="str">
        <f>IF(Table1[[#This Row],[Various  ]]&lt;&gt;1,IF(Table1[[#This Row],[Information  ]]=1,1,""),"")</f>
        <v/>
      </c>
      <c r="CW851" s="171" t="str">
        <f>IF(Table1[[#This Row],[Various  ]]&lt;&gt;1,IF(Table1[[#This Row],[Interactive Tool]]=1,1,""),"")</f>
        <v/>
      </c>
      <c r="CX851" s="171" t="str">
        <f>IF(Table1[[#This Row],[Various  ]]&lt;&gt;1,IF(Table1[[#This Row],[Technical Specifications]]=1,1,""),"")</f>
        <v/>
      </c>
      <c r="CY851" s="171" t="str">
        <f>IF(Table1[[#This Row],[Various  ]]&lt;&gt;1,IF(Table1[[#This Row],[Training Resources]]=1,1,""),"")</f>
        <v/>
      </c>
      <c r="CZ851" s="171" t="str">
        <f>IF(Table1[[#This Row],[Various  ]]&lt;&gt;1,IF(Table1[[#This Row],[Toolbox]]=1,1,""),"")</f>
        <v/>
      </c>
      <c r="DA851" s="169" t="str">
        <f>IF(Table1[[#This Row],[Various  ]]&lt;&gt;1,IF(Table1[[#This Row],[Video]]=1,1,""),"")</f>
        <v/>
      </c>
      <c r="DB851" s="169" t="str">
        <f>IF(Table1[[#This Row],[Various  ]]&lt;&gt;1,IF(Table1[[#This Row],[Case study]]=1,1,""),"")</f>
        <v/>
      </c>
      <c r="DC851" s="169" t="str">
        <f>IF(Table1[[#This Row],[Various  ]]&lt;&gt;1,IF(Table1[[#This Row],[Other   ]]=1,1,""),"")</f>
        <v/>
      </c>
      <c r="DD851" s="169" t="str">
        <f>IF(Table1[[#This Row],[Various  ]]&lt;&gt;1,IF(Table1[[#This Row],[Standards]]=1,1,""),"")</f>
        <v/>
      </c>
      <c r="DE851" s="169" t="str">
        <f>IF(Table1[[#This Row],[Various]]=1,1,IF(SUM(Table1[[#This Row],[Calculator / Software]:[Standards]])&gt;1,1,""))</f>
        <v/>
      </c>
      <c r="DF851" s="169" t="str">
        <f>IF(Table1[[#This Row],[Multiple NCC links]]&lt;&gt;1,IF(Table1[[#This Row],[Design]]=1,1,""),"")</f>
        <v/>
      </c>
      <c r="DG851" s="169" t="str">
        <f>IF(Table1[[#This Row],[Multiple NCC links]]&lt;&gt;1,IF(Table1[[#This Row],[Assessment / Verification]]=1,1,""),"")</f>
        <v/>
      </c>
      <c r="DH851" s="169" t="str">
        <f>IF(Table1[[#This Row],[Multiple NCC links]]&lt;&gt;1,IF(Table1[[#This Row],[Climate Specific ]]=1,1,""),"")</f>
        <v/>
      </c>
      <c r="DI851" s="169" t="str">
        <f>IF(Table1[[#This Row],[Multiple NCC links]]&lt;&gt;1,IF(Table1[[#This Row],[Alterations / Additions]]=1,1,""),"")</f>
        <v/>
      </c>
      <c r="DJ851" s="169" t="str">
        <f>IF(Table1[[#This Row],[Multiple NCC links]]&lt;&gt;1,IF(Table1[[#This Row],[Glazing]]=1,1,""),"")</f>
        <v/>
      </c>
      <c r="DK851" s="169" t="str">
        <f>IF(Table1[[#This Row],[Multiple NCC links]]&lt;&gt;1,IF(Table1[[#This Row],[Building Fabric / Thermal / Sealing]]=1,1,""),"")</f>
        <v/>
      </c>
      <c r="DL851" s="169" t="str">
        <f>IF(Table1[[#This Row],[Multiple NCC links]]&lt;&gt;1,IF(Table1[[#This Row],[Lighting]]=1,1,""),"")</f>
        <v/>
      </c>
      <c r="DM851" s="169" t="str">
        <f>IF(Table1[[#This Row],[Multiple NCC links]]&lt;&gt;1,IF(Table1[[#This Row],[HVAC]]=1,1,""),"")</f>
        <v/>
      </c>
      <c r="DN851" s="169" t="str">
        <f>IF(Table1[[#This Row],[Multiple NCC links]]&lt;&gt;1,IF(Table1[[#This Row],[Services]]=1,1,""),"")</f>
        <v/>
      </c>
      <c r="DO851" s="169" t="str">
        <f>IF(Table1[[#This Row],[Multiple NCC links]]&lt;&gt;1,IF(Table1[[#This Row],[Maintenance &amp; Monitoring]]=1,1,""),"")</f>
        <v/>
      </c>
      <c r="DP851" s="169" t="str">
        <f>IF(Table1[[#This Row],[Multiple NCC links]]&lt;&gt;1,IF(Table1[[#This Row],[Hand over / Operations]]=1,1,""),"")</f>
        <v/>
      </c>
      <c r="DQ851" s="169" t="str">
        <f>IF(Table1[[#This Row],[Multiple NCC links]]&lt;&gt;1,IF(Table1[[#This Row],[As built assessment]]=1,1,""),"")</f>
        <v/>
      </c>
      <c r="DR851" s="169" t="str">
        <f>IF(Table1[[#This Row],[Multiple NCC links]]&lt;&gt;1,IF(Table1[[#This Row],[Beyond compliance]]=1,1,""),"")</f>
        <v/>
      </c>
      <c r="DS851" s="169" t="str">
        <f>IF(SUM(Table1[[#This Row],[Design]:[Beyond compliance]])&gt;1,1,"")</f>
        <v/>
      </c>
      <c r="DT851" s="169" t="str">
        <f>IF(Table1[[#This Row],[Both Residential &amp; Commercial4]]&lt;&gt;1,IF(Table1[[#This Row],[Residential]]=1,1,""),"")</f>
        <v/>
      </c>
      <c r="DU851" s="169" t="str">
        <f>IF(Table1[[#This Row],[Both Residential &amp; Commercial4]]&lt;&gt;1,IF(Table1[[#This Row],[Commercial]]=1,1,""),"")</f>
        <v/>
      </c>
      <c r="DV851" s="169" t="str">
        <f>Table1[[#This Row],[Residential &amp; Commercial]]</f>
        <v/>
      </c>
      <c r="DW851" s="169"/>
    </row>
    <row r="852" spans="1:127" s="49" customFormat="1" ht="20.25" thickTop="1" thickBot="1" x14ac:dyDescent="0.35">
      <c r="A852" s="97"/>
      <c r="B852" s="97"/>
      <c r="C852" s="88"/>
      <c r="D852" s="88"/>
      <c r="E852" s="176"/>
      <c r="F852" s="176"/>
      <c r="G852" s="176"/>
      <c r="H852" s="176"/>
      <c r="I852" s="90" t="str">
        <f>IF(AND(Table1[[#This Row],[General]]=1,Table1[[#This Row],[Beginner]]=1,Table1[[#This Row],[Intermediate]]=1,Table1[[#This Row],[Advanced]]=1),1,"")</f>
        <v/>
      </c>
      <c r="J852" s="90" t="str">
        <f>CONCATENATE(IF(Table1[[#This Row],[General]]=1,"General, ",""), IF(Table1[[#This Row],[Beginner]]=1,"Beginner, ",""),IF(Table1[[#This Row],[Intermediate]]=1,"Intermediate, ",""), IF(Table1[[#This Row],[Advanced]]=1,"Advanced",""))</f>
        <v/>
      </c>
      <c r="K852" s="91"/>
      <c r="L852" s="179"/>
      <c r="M852" s="91"/>
      <c r="N852" s="91"/>
      <c r="O852" s="159"/>
      <c r="P852" s="91"/>
      <c r="Q852" s="91"/>
      <c r="R852" s="91"/>
      <c r="S85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52" s="102"/>
      <c r="U852" s="102"/>
      <c r="V852" s="240"/>
      <c r="W852" s="240"/>
      <c r="X852" s="102"/>
      <c r="Y852" s="102"/>
      <c r="Z852" s="102"/>
      <c r="AA852" s="102"/>
      <c r="AB852" s="102"/>
      <c r="AC852" s="102"/>
      <c r="AD852" s="102"/>
      <c r="AE852" s="102"/>
      <c r="AF852" s="102"/>
      <c r="AG85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52" s="103"/>
      <c r="AI852" s="103"/>
      <c r="AJ852" s="103"/>
      <c r="AK852" s="74" t="str">
        <f>CONCATENATE(IF(Table1[[#This Row],[Digital]]=1,"Digital, ",""),IF(Table1[[#This Row],[Face to Face]]=1,"Face to face, ",""),IF(Table1[[#This Row],[Blended]]=1,"Blended",""))</f>
        <v/>
      </c>
      <c r="AL852" s="99"/>
      <c r="AM852" s="104"/>
      <c r="AN852" s="130"/>
      <c r="AO852" s="94"/>
      <c r="AP852" s="182"/>
      <c r="AQ852" s="94"/>
      <c r="AR852" s="94"/>
      <c r="AS852" s="94"/>
      <c r="AT852" s="94"/>
      <c r="AU852" s="94"/>
      <c r="AV852" s="182"/>
      <c r="AW852" s="182"/>
      <c r="AX852" s="182"/>
      <c r="AY852" s="94"/>
      <c r="AZ85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5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52" s="95"/>
      <c r="BC852" s="95"/>
      <c r="BD852" s="90" t="str">
        <f>IF(AND(Table1[[#This Row],[Residential]]=1,Table1[[#This Row],[Commercial]]=1),1,"")</f>
        <v/>
      </c>
      <c r="BE852" s="90" t="str">
        <f>CONCATENATE(IF(Table1[[#This Row],[Residential]]=1,"Residential, ",""),IF(Table1[[#This Row],[Commercial]]=1,"Commercial",""))</f>
        <v/>
      </c>
      <c r="BF852" s="94"/>
      <c r="BG852" s="94"/>
      <c r="BH852" s="94"/>
      <c r="BI852" s="94"/>
      <c r="BJ852" s="94"/>
      <c r="BK852" s="94"/>
      <c r="BL852" s="94"/>
      <c r="BM852" s="182"/>
      <c r="BN852" s="94"/>
      <c r="BO85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52" s="178"/>
      <c r="BQ852" s="120"/>
      <c r="BR852" s="132"/>
      <c r="BS852" s="120"/>
      <c r="BT852" s="175"/>
      <c r="BU852" s="175"/>
      <c r="BV852" s="175"/>
      <c r="BW852" s="121"/>
      <c r="BX852" s="121"/>
      <c r="BY852" s="121"/>
      <c r="BZ852" s="227"/>
      <c r="CA85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52" s="48">
        <f>COUNTIF(Table1[[#This Row],[Validity]:[Alignment with NCC (Yes=1,No=0)]],"N/A")</f>
        <v>0</v>
      </c>
      <c r="CC852" s="48">
        <f>IF(ISERROR(Table1[[#This Row],[Total Quality Score (out of 10)]]/(4-Table1[[#This Row],[N/A Count]])),0,Table1[[#This Row],[Total Quality Score (out of 10)]]/(4-Table1[[#This Row],[N/A Count]]))</f>
        <v>0</v>
      </c>
      <c r="CD852" s="106"/>
      <c r="CE852" s="106"/>
      <c r="CF852" s="172" t="str">
        <f>IF(SUM(Table1[[#This Row],[Multiple]:[Level (all)62]])&lt;1,IF(Table1[[#This Row],[General]]=1,1,""),"")</f>
        <v/>
      </c>
      <c r="CG852" s="172" t="str">
        <f>IF(SUM(Table1[[#This Row],[Multiple]:[Level (all)62]])&lt;1,IF(Table1[[#This Row],[Beginner]]=1,1,""),"")</f>
        <v/>
      </c>
      <c r="CH852" s="171" t="str">
        <f>IF(SUM(Table1[[#This Row],[Multiple]:[Level (all)62]])&lt;1,IF(Table1[[#This Row],[Intermediate]]=1,1,""),"")</f>
        <v/>
      </c>
      <c r="CI852" s="171" t="str">
        <f>IF(SUM(Table1[[#This Row],[Multiple]:[Level (all)62]])&lt;1,IF(Table1[[#This Row],[Advanced]]=1,1,""),"")</f>
        <v/>
      </c>
      <c r="CJ852" s="171" t="str">
        <f>IF(AND(SUM(Table1[[#This Row],[General]:[Advanced]])&lt;4,SUM(Table1[[#This Row],[General]:[Advanced]])&gt;1),1,"")</f>
        <v/>
      </c>
      <c r="CK852" s="171" t="str">
        <f>Table1[[#This Row],[Level (all)]]</f>
        <v/>
      </c>
      <c r="CL852" s="171" t="str">
        <f>IF(Table1[[#This Row],[Multiple audience]]&lt;&gt;1,IF(Table1[[#This Row],[General Audience]]=1,1,""),"")</f>
        <v/>
      </c>
      <c r="CM852" s="171" t="str">
        <f>IF(Table1[[#This Row],[Multiple audience]]&lt;&gt;1,IF(Table1[[#This Row],[Planners / Designers ]]=1,1,""),"")</f>
        <v/>
      </c>
      <c r="CN852" s="171" t="str">
        <f>IF(Table1[[#This Row],[Multiple audience]]&lt;&gt;1,IF(Table1[[#This Row],[Regulatory Assessors]]=1,1,""),"")</f>
        <v/>
      </c>
      <c r="CO852" s="171" t="str">
        <f>IF(Table1[[#This Row],[Multiple audience]]&lt;&gt;1,IF(Table1[[#This Row],[Builders / Management]]=1,1,""),"")</f>
        <v/>
      </c>
      <c r="CP852" s="171" t="str">
        <f>IF(Table1[[#This Row],[Multiple audience]]&lt;&gt;1,IF(Table1[[#This Row],[Energy / Sus Assessors]]=1,1,""),"")</f>
        <v/>
      </c>
      <c r="CQ852" s="171" t="str">
        <f>IF(Table1[[#This Row],[Multiple audience]]&lt;&gt;1,IF(Table1[[#This Row],[Semi-skilled]]=1,1,""),"")</f>
        <v/>
      </c>
      <c r="CR852" s="171" t="str">
        <f>IF(Table1[[#This Row],[Multiple audience]]&lt;&gt;1,IF(Table1[[#This Row],[Trades]]=1,1,""),"")</f>
        <v/>
      </c>
      <c r="CS852" s="171" t="str">
        <f>IF(Table1[[#This Row],[Multiple audience]]&lt;&gt;1,IF(Table1[[#This Row],[Other]]=1,1,""),"")</f>
        <v/>
      </c>
      <c r="CT852" s="171" t="str">
        <f>IF(SUM(Table1[[#This Row],[General Audience]:[Other]])&gt;1,1,"")</f>
        <v/>
      </c>
      <c r="CU852" s="171" t="str">
        <f>IF(Table1[[#This Row],[Various  ]]&lt;&gt;1,IF(Table1[[#This Row],[Calculator / Software]]=1,1,""),"")</f>
        <v/>
      </c>
      <c r="CV852" s="171" t="str">
        <f>IF(Table1[[#This Row],[Various  ]]&lt;&gt;1,IF(Table1[[#This Row],[Information  ]]=1,1,""),"")</f>
        <v/>
      </c>
      <c r="CW852" s="171" t="str">
        <f>IF(Table1[[#This Row],[Various  ]]&lt;&gt;1,IF(Table1[[#This Row],[Interactive Tool]]=1,1,""),"")</f>
        <v/>
      </c>
      <c r="CX852" s="171" t="str">
        <f>IF(Table1[[#This Row],[Various  ]]&lt;&gt;1,IF(Table1[[#This Row],[Technical Specifications]]=1,1,""),"")</f>
        <v/>
      </c>
      <c r="CY852" s="171" t="str">
        <f>IF(Table1[[#This Row],[Various  ]]&lt;&gt;1,IF(Table1[[#This Row],[Training Resources]]=1,1,""),"")</f>
        <v/>
      </c>
      <c r="CZ852" s="171" t="str">
        <f>IF(Table1[[#This Row],[Various  ]]&lt;&gt;1,IF(Table1[[#This Row],[Toolbox]]=1,1,""),"")</f>
        <v/>
      </c>
      <c r="DA852" s="169" t="str">
        <f>IF(Table1[[#This Row],[Various  ]]&lt;&gt;1,IF(Table1[[#This Row],[Video]]=1,1,""),"")</f>
        <v/>
      </c>
      <c r="DB852" s="169" t="str">
        <f>IF(Table1[[#This Row],[Various  ]]&lt;&gt;1,IF(Table1[[#This Row],[Case study]]=1,1,""),"")</f>
        <v/>
      </c>
      <c r="DC852" s="169" t="str">
        <f>IF(Table1[[#This Row],[Various  ]]&lt;&gt;1,IF(Table1[[#This Row],[Other   ]]=1,1,""),"")</f>
        <v/>
      </c>
      <c r="DD852" s="169" t="str">
        <f>IF(Table1[[#This Row],[Various  ]]&lt;&gt;1,IF(Table1[[#This Row],[Standards]]=1,1,""),"")</f>
        <v/>
      </c>
      <c r="DE852" s="169" t="str">
        <f>IF(Table1[[#This Row],[Various]]=1,1,IF(SUM(Table1[[#This Row],[Calculator / Software]:[Standards]])&gt;1,1,""))</f>
        <v/>
      </c>
      <c r="DF852" s="169" t="str">
        <f>IF(Table1[[#This Row],[Multiple NCC links]]&lt;&gt;1,IF(Table1[[#This Row],[Design]]=1,1,""),"")</f>
        <v/>
      </c>
      <c r="DG852" s="169" t="str">
        <f>IF(Table1[[#This Row],[Multiple NCC links]]&lt;&gt;1,IF(Table1[[#This Row],[Assessment / Verification]]=1,1,""),"")</f>
        <v/>
      </c>
      <c r="DH852" s="169" t="str">
        <f>IF(Table1[[#This Row],[Multiple NCC links]]&lt;&gt;1,IF(Table1[[#This Row],[Climate Specific ]]=1,1,""),"")</f>
        <v/>
      </c>
      <c r="DI852" s="169" t="str">
        <f>IF(Table1[[#This Row],[Multiple NCC links]]&lt;&gt;1,IF(Table1[[#This Row],[Alterations / Additions]]=1,1,""),"")</f>
        <v/>
      </c>
      <c r="DJ852" s="169" t="str">
        <f>IF(Table1[[#This Row],[Multiple NCC links]]&lt;&gt;1,IF(Table1[[#This Row],[Glazing]]=1,1,""),"")</f>
        <v/>
      </c>
      <c r="DK852" s="169" t="str">
        <f>IF(Table1[[#This Row],[Multiple NCC links]]&lt;&gt;1,IF(Table1[[#This Row],[Building Fabric / Thermal / Sealing]]=1,1,""),"")</f>
        <v/>
      </c>
      <c r="DL852" s="169" t="str">
        <f>IF(Table1[[#This Row],[Multiple NCC links]]&lt;&gt;1,IF(Table1[[#This Row],[Lighting]]=1,1,""),"")</f>
        <v/>
      </c>
      <c r="DM852" s="169" t="str">
        <f>IF(Table1[[#This Row],[Multiple NCC links]]&lt;&gt;1,IF(Table1[[#This Row],[HVAC]]=1,1,""),"")</f>
        <v/>
      </c>
      <c r="DN852" s="169" t="str">
        <f>IF(Table1[[#This Row],[Multiple NCC links]]&lt;&gt;1,IF(Table1[[#This Row],[Services]]=1,1,""),"")</f>
        <v/>
      </c>
      <c r="DO852" s="169" t="str">
        <f>IF(Table1[[#This Row],[Multiple NCC links]]&lt;&gt;1,IF(Table1[[#This Row],[Maintenance &amp; Monitoring]]=1,1,""),"")</f>
        <v/>
      </c>
      <c r="DP852" s="169" t="str">
        <f>IF(Table1[[#This Row],[Multiple NCC links]]&lt;&gt;1,IF(Table1[[#This Row],[Hand over / Operations]]=1,1,""),"")</f>
        <v/>
      </c>
      <c r="DQ852" s="169" t="str">
        <f>IF(Table1[[#This Row],[Multiple NCC links]]&lt;&gt;1,IF(Table1[[#This Row],[As built assessment]]=1,1,""),"")</f>
        <v/>
      </c>
      <c r="DR852" s="169" t="str">
        <f>IF(Table1[[#This Row],[Multiple NCC links]]&lt;&gt;1,IF(Table1[[#This Row],[Beyond compliance]]=1,1,""),"")</f>
        <v/>
      </c>
      <c r="DS852" s="169" t="str">
        <f>IF(SUM(Table1[[#This Row],[Design]:[Beyond compliance]])&gt;1,1,"")</f>
        <v/>
      </c>
      <c r="DT852" s="169" t="str">
        <f>IF(Table1[[#This Row],[Both Residential &amp; Commercial4]]&lt;&gt;1,IF(Table1[[#This Row],[Residential]]=1,1,""),"")</f>
        <v/>
      </c>
      <c r="DU852" s="169" t="str">
        <f>IF(Table1[[#This Row],[Both Residential &amp; Commercial4]]&lt;&gt;1,IF(Table1[[#This Row],[Commercial]]=1,1,""),"")</f>
        <v/>
      </c>
      <c r="DV852" s="169" t="str">
        <f>Table1[[#This Row],[Residential &amp; Commercial]]</f>
        <v/>
      </c>
      <c r="DW852" s="169"/>
    </row>
    <row r="853" spans="1:127" s="49" customFormat="1" ht="20.25" thickTop="1" thickBot="1" x14ac:dyDescent="0.35">
      <c r="A853" s="97"/>
      <c r="B853" s="97"/>
      <c r="C853" s="88"/>
      <c r="D853" s="88"/>
      <c r="E853" s="176"/>
      <c r="F853" s="176"/>
      <c r="G853" s="176"/>
      <c r="H853" s="176"/>
      <c r="I853" s="90" t="str">
        <f>IF(AND(Table1[[#This Row],[General]]=1,Table1[[#This Row],[Beginner]]=1,Table1[[#This Row],[Intermediate]]=1,Table1[[#This Row],[Advanced]]=1),1,"")</f>
        <v/>
      </c>
      <c r="J853" s="90" t="str">
        <f>CONCATENATE(IF(Table1[[#This Row],[General]]=1,"General, ",""), IF(Table1[[#This Row],[Beginner]]=1,"Beginner, ",""),IF(Table1[[#This Row],[Intermediate]]=1,"Intermediate, ",""), IF(Table1[[#This Row],[Advanced]]=1,"Advanced",""))</f>
        <v/>
      </c>
      <c r="K853" s="91"/>
      <c r="L853" s="179"/>
      <c r="M853" s="91"/>
      <c r="N853" s="91"/>
      <c r="O853" s="159"/>
      <c r="P853" s="91"/>
      <c r="Q853" s="91"/>
      <c r="R853" s="91"/>
      <c r="S85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53" s="102"/>
      <c r="U853" s="102"/>
      <c r="V853" s="240"/>
      <c r="W853" s="240"/>
      <c r="X853" s="102"/>
      <c r="Y853" s="102"/>
      <c r="Z853" s="102"/>
      <c r="AA853" s="102"/>
      <c r="AB853" s="102"/>
      <c r="AC853" s="102"/>
      <c r="AD853" s="102"/>
      <c r="AE853" s="102"/>
      <c r="AF853" s="102"/>
      <c r="AG85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53" s="103"/>
      <c r="AI853" s="103"/>
      <c r="AJ853" s="103"/>
      <c r="AK853" s="74" t="str">
        <f>CONCATENATE(IF(Table1[[#This Row],[Digital]]=1,"Digital, ",""),IF(Table1[[#This Row],[Face to Face]]=1,"Face to face, ",""),IF(Table1[[#This Row],[Blended]]=1,"Blended",""))</f>
        <v/>
      </c>
      <c r="AL853" s="99"/>
      <c r="AM853" s="104"/>
      <c r="AN853" s="130"/>
      <c r="AO853" s="94"/>
      <c r="AP853" s="182"/>
      <c r="AQ853" s="94"/>
      <c r="AR853" s="94"/>
      <c r="AS853" s="94"/>
      <c r="AT853" s="94"/>
      <c r="AU853" s="94"/>
      <c r="AV853" s="182"/>
      <c r="AW853" s="182"/>
      <c r="AX853" s="182"/>
      <c r="AY853" s="94"/>
      <c r="AZ85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5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53" s="95"/>
      <c r="BC853" s="95"/>
      <c r="BD853" s="90" t="str">
        <f>IF(AND(Table1[[#This Row],[Residential]]=1,Table1[[#This Row],[Commercial]]=1),1,"")</f>
        <v/>
      </c>
      <c r="BE853" s="90" t="str">
        <f>CONCATENATE(IF(Table1[[#This Row],[Residential]]=1,"Residential, ",""),IF(Table1[[#This Row],[Commercial]]=1,"Commercial",""))</f>
        <v/>
      </c>
      <c r="BF853" s="94"/>
      <c r="BG853" s="94"/>
      <c r="BH853" s="94"/>
      <c r="BI853" s="94"/>
      <c r="BJ853" s="94"/>
      <c r="BK853" s="94"/>
      <c r="BL853" s="94"/>
      <c r="BM853" s="182"/>
      <c r="BN853" s="94"/>
      <c r="BO85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53" s="178"/>
      <c r="BQ853" s="120"/>
      <c r="BR853" s="132"/>
      <c r="BS853" s="120"/>
      <c r="BT853" s="175"/>
      <c r="BU853" s="175"/>
      <c r="BV853" s="175"/>
      <c r="BW853" s="121"/>
      <c r="BX853" s="121"/>
      <c r="BY853" s="121"/>
      <c r="BZ853" s="227"/>
      <c r="CA85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53" s="48">
        <f>COUNTIF(Table1[[#This Row],[Validity]:[Alignment with NCC (Yes=1,No=0)]],"N/A")</f>
        <v>0</v>
      </c>
      <c r="CC853" s="48">
        <f>IF(ISERROR(Table1[[#This Row],[Total Quality Score (out of 10)]]/(4-Table1[[#This Row],[N/A Count]])),0,Table1[[#This Row],[Total Quality Score (out of 10)]]/(4-Table1[[#This Row],[N/A Count]]))</f>
        <v>0</v>
      </c>
      <c r="CD853" s="106"/>
      <c r="CE853" s="106"/>
      <c r="CF853" s="172" t="str">
        <f>IF(SUM(Table1[[#This Row],[Multiple]:[Level (all)62]])&lt;1,IF(Table1[[#This Row],[General]]=1,1,""),"")</f>
        <v/>
      </c>
      <c r="CG853" s="172" t="str">
        <f>IF(SUM(Table1[[#This Row],[Multiple]:[Level (all)62]])&lt;1,IF(Table1[[#This Row],[Beginner]]=1,1,""),"")</f>
        <v/>
      </c>
      <c r="CH853" s="171" t="str">
        <f>IF(SUM(Table1[[#This Row],[Multiple]:[Level (all)62]])&lt;1,IF(Table1[[#This Row],[Intermediate]]=1,1,""),"")</f>
        <v/>
      </c>
      <c r="CI853" s="171" t="str">
        <f>IF(SUM(Table1[[#This Row],[Multiple]:[Level (all)62]])&lt;1,IF(Table1[[#This Row],[Advanced]]=1,1,""),"")</f>
        <v/>
      </c>
      <c r="CJ853" s="171" t="str">
        <f>IF(AND(SUM(Table1[[#This Row],[General]:[Advanced]])&lt;4,SUM(Table1[[#This Row],[General]:[Advanced]])&gt;1),1,"")</f>
        <v/>
      </c>
      <c r="CK853" s="171" t="str">
        <f>Table1[[#This Row],[Level (all)]]</f>
        <v/>
      </c>
      <c r="CL853" s="171" t="str">
        <f>IF(Table1[[#This Row],[Multiple audience]]&lt;&gt;1,IF(Table1[[#This Row],[General Audience]]=1,1,""),"")</f>
        <v/>
      </c>
      <c r="CM853" s="171" t="str">
        <f>IF(Table1[[#This Row],[Multiple audience]]&lt;&gt;1,IF(Table1[[#This Row],[Planners / Designers ]]=1,1,""),"")</f>
        <v/>
      </c>
      <c r="CN853" s="171" t="str">
        <f>IF(Table1[[#This Row],[Multiple audience]]&lt;&gt;1,IF(Table1[[#This Row],[Regulatory Assessors]]=1,1,""),"")</f>
        <v/>
      </c>
      <c r="CO853" s="171" t="str">
        <f>IF(Table1[[#This Row],[Multiple audience]]&lt;&gt;1,IF(Table1[[#This Row],[Builders / Management]]=1,1,""),"")</f>
        <v/>
      </c>
      <c r="CP853" s="171" t="str">
        <f>IF(Table1[[#This Row],[Multiple audience]]&lt;&gt;1,IF(Table1[[#This Row],[Energy / Sus Assessors]]=1,1,""),"")</f>
        <v/>
      </c>
      <c r="CQ853" s="171" t="str">
        <f>IF(Table1[[#This Row],[Multiple audience]]&lt;&gt;1,IF(Table1[[#This Row],[Semi-skilled]]=1,1,""),"")</f>
        <v/>
      </c>
      <c r="CR853" s="171" t="str">
        <f>IF(Table1[[#This Row],[Multiple audience]]&lt;&gt;1,IF(Table1[[#This Row],[Trades]]=1,1,""),"")</f>
        <v/>
      </c>
      <c r="CS853" s="171" t="str">
        <f>IF(Table1[[#This Row],[Multiple audience]]&lt;&gt;1,IF(Table1[[#This Row],[Other]]=1,1,""),"")</f>
        <v/>
      </c>
      <c r="CT853" s="171" t="str">
        <f>IF(SUM(Table1[[#This Row],[General Audience]:[Other]])&gt;1,1,"")</f>
        <v/>
      </c>
      <c r="CU853" s="171" t="str">
        <f>IF(Table1[[#This Row],[Various  ]]&lt;&gt;1,IF(Table1[[#This Row],[Calculator / Software]]=1,1,""),"")</f>
        <v/>
      </c>
      <c r="CV853" s="171" t="str">
        <f>IF(Table1[[#This Row],[Various  ]]&lt;&gt;1,IF(Table1[[#This Row],[Information  ]]=1,1,""),"")</f>
        <v/>
      </c>
      <c r="CW853" s="171" t="str">
        <f>IF(Table1[[#This Row],[Various  ]]&lt;&gt;1,IF(Table1[[#This Row],[Interactive Tool]]=1,1,""),"")</f>
        <v/>
      </c>
      <c r="CX853" s="171" t="str">
        <f>IF(Table1[[#This Row],[Various  ]]&lt;&gt;1,IF(Table1[[#This Row],[Technical Specifications]]=1,1,""),"")</f>
        <v/>
      </c>
      <c r="CY853" s="171" t="str">
        <f>IF(Table1[[#This Row],[Various  ]]&lt;&gt;1,IF(Table1[[#This Row],[Training Resources]]=1,1,""),"")</f>
        <v/>
      </c>
      <c r="CZ853" s="171" t="str">
        <f>IF(Table1[[#This Row],[Various  ]]&lt;&gt;1,IF(Table1[[#This Row],[Toolbox]]=1,1,""),"")</f>
        <v/>
      </c>
      <c r="DA853" s="169" t="str">
        <f>IF(Table1[[#This Row],[Various  ]]&lt;&gt;1,IF(Table1[[#This Row],[Video]]=1,1,""),"")</f>
        <v/>
      </c>
      <c r="DB853" s="169" t="str">
        <f>IF(Table1[[#This Row],[Various  ]]&lt;&gt;1,IF(Table1[[#This Row],[Case study]]=1,1,""),"")</f>
        <v/>
      </c>
      <c r="DC853" s="169" t="str">
        <f>IF(Table1[[#This Row],[Various  ]]&lt;&gt;1,IF(Table1[[#This Row],[Other   ]]=1,1,""),"")</f>
        <v/>
      </c>
      <c r="DD853" s="169" t="str">
        <f>IF(Table1[[#This Row],[Various  ]]&lt;&gt;1,IF(Table1[[#This Row],[Standards]]=1,1,""),"")</f>
        <v/>
      </c>
      <c r="DE853" s="169" t="str">
        <f>IF(Table1[[#This Row],[Various]]=1,1,IF(SUM(Table1[[#This Row],[Calculator / Software]:[Standards]])&gt;1,1,""))</f>
        <v/>
      </c>
      <c r="DF853" s="169" t="str">
        <f>IF(Table1[[#This Row],[Multiple NCC links]]&lt;&gt;1,IF(Table1[[#This Row],[Design]]=1,1,""),"")</f>
        <v/>
      </c>
      <c r="DG853" s="169" t="str">
        <f>IF(Table1[[#This Row],[Multiple NCC links]]&lt;&gt;1,IF(Table1[[#This Row],[Assessment / Verification]]=1,1,""),"")</f>
        <v/>
      </c>
      <c r="DH853" s="169" t="str">
        <f>IF(Table1[[#This Row],[Multiple NCC links]]&lt;&gt;1,IF(Table1[[#This Row],[Climate Specific ]]=1,1,""),"")</f>
        <v/>
      </c>
      <c r="DI853" s="169" t="str">
        <f>IF(Table1[[#This Row],[Multiple NCC links]]&lt;&gt;1,IF(Table1[[#This Row],[Alterations / Additions]]=1,1,""),"")</f>
        <v/>
      </c>
      <c r="DJ853" s="169" t="str">
        <f>IF(Table1[[#This Row],[Multiple NCC links]]&lt;&gt;1,IF(Table1[[#This Row],[Glazing]]=1,1,""),"")</f>
        <v/>
      </c>
      <c r="DK853" s="169" t="str">
        <f>IF(Table1[[#This Row],[Multiple NCC links]]&lt;&gt;1,IF(Table1[[#This Row],[Building Fabric / Thermal / Sealing]]=1,1,""),"")</f>
        <v/>
      </c>
      <c r="DL853" s="169" t="str">
        <f>IF(Table1[[#This Row],[Multiple NCC links]]&lt;&gt;1,IF(Table1[[#This Row],[Lighting]]=1,1,""),"")</f>
        <v/>
      </c>
      <c r="DM853" s="169" t="str">
        <f>IF(Table1[[#This Row],[Multiple NCC links]]&lt;&gt;1,IF(Table1[[#This Row],[HVAC]]=1,1,""),"")</f>
        <v/>
      </c>
      <c r="DN853" s="169" t="str">
        <f>IF(Table1[[#This Row],[Multiple NCC links]]&lt;&gt;1,IF(Table1[[#This Row],[Services]]=1,1,""),"")</f>
        <v/>
      </c>
      <c r="DO853" s="169" t="str">
        <f>IF(Table1[[#This Row],[Multiple NCC links]]&lt;&gt;1,IF(Table1[[#This Row],[Maintenance &amp; Monitoring]]=1,1,""),"")</f>
        <v/>
      </c>
      <c r="DP853" s="169" t="str">
        <f>IF(Table1[[#This Row],[Multiple NCC links]]&lt;&gt;1,IF(Table1[[#This Row],[Hand over / Operations]]=1,1,""),"")</f>
        <v/>
      </c>
      <c r="DQ853" s="169" t="str">
        <f>IF(Table1[[#This Row],[Multiple NCC links]]&lt;&gt;1,IF(Table1[[#This Row],[As built assessment]]=1,1,""),"")</f>
        <v/>
      </c>
      <c r="DR853" s="169" t="str">
        <f>IF(Table1[[#This Row],[Multiple NCC links]]&lt;&gt;1,IF(Table1[[#This Row],[Beyond compliance]]=1,1,""),"")</f>
        <v/>
      </c>
      <c r="DS853" s="169" t="str">
        <f>IF(SUM(Table1[[#This Row],[Design]:[Beyond compliance]])&gt;1,1,"")</f>
        <v/>
      </c>
      <c r="DT853" s="169" t="str">
        <f>IF(Table1[[#This Row],[Both Residential &amp; Commercial4]]&lt;&gt;1,IF(Table1[[#This Row],[Residential]]=1,1,""),"")</f>
        <v/>
      </c>
      <c r="DU853" s="169" t="str">
        <f>IF(Table1[[#This Row],[Both Residential &amp; Commercial4]]&lt;&gt;1,IF(Table1[[#This Row],[Commercial]]=1,1,""),"")</f>
        <v/>
      </c>
      <c r="DV853" s="169" t="str">
        <f>Table1[[#This Row],[Residential &amp; Commercial]]</f>
        <v/>
      </c>
      <c r="DW853" s="169"/>
    </row>
    <row r="854" spans="1:127" s="49" customFormat="1" ht="20.25" thickTop="1" thickBot="1" x14ac:dyDescent="0.35">
      <c r="A854" s="97"/>
      <c r="B854" s="97"/>
      <c r="C854" s="88"/>
      <c r="D854" s="88"/>
      <c r="E854" s="176"/>
      <c r="F854" s="176"/>
      <c r="G854" s="176"/>
      <c r="H854" s="176"/>
      <c r="I854" s="90" t="str">
        <f>IF(AND(Table1[[#This Row],[General]]=1,Table1[[#This Row],[Beginner]]=1,Table1[[#This Row],[Intermediate]]=1,Table1[[#This Row],[Advanced]]=1),1,"")</f>
        <v/>
      </c>
      <c r="J854" s="90" t="str">
        <f>CONCATENATE(IF(Table1[[#This Row],[General]]=1,"General, ",""), IF(Table1[[#This Row],[Beginner]]=1,"Beginner, ",""),IF(Table1[[#This Row],[Intermediate]]=1,"Intermediate, ",""), IF(Table1[[#This Row],[Advanced]]=1,"Advanced",""))</f>
        <v/>
      </c>
      <c r="K854" s="91"/>
      <c r="L854" s="179"/>
      <c r="M854" s="91"/>
      <c r="N854" s="91"/>
      <c r="O854" s="159"/>
      <c r="P854" s="91"/>
      <c r="Q854" s="91"/>
      <c r="R854" s="91"/>
      <c r="S85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54" s="102"/>
      <c r="U854" s="102"/>
      <c r="V854" s="240"/>
      <c r="W854" s="240"/>
      <c r="X854" s="102"/>
      <c r="Y854" s="102"/>
      <c r="Z854" s="102"/>
      <c r="AA854" s="102"/>
      <c r="AB854" s="102"/>
      <c r="AC854" s="102"/>
      <c r="AD854" s="102"/>
      <c r="AE854" s="102"/>
      <c r="AF854" s="102"/>
      <c r="AG85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54" s="103"/>
      <c r="AI854" s="103"/>
      <c r="AJ854" s="103"/>
      <c r="AK854" s="74" t="str">
        <f>CONCATENATE(IF(Table1[[#This Row],[Digital]]=1,"Digital, ",""),IF(Table1[[#This Row],[Face to Face]]=1,"Face to face, ",""),IF(Table1[[#This Row],[Blended]]=1,"Blended",""))</f>
        <v/>
      </c>
      <c r="AL854" s="99"/>
      <c r="AM854" s="104"/>
      <c r="AN854" s="130"/>
      <c r="AO854" s="94"/>
      <c r="AP854" s="182"/>
      <c r="AQ854" s="94"/>
      <c r="AR854" s="94"/>
      <c r="AS854" s="94"/>
      <c r="AT854" s="94"/>
      <c r="AU854" s="94"/>
      <c r="AV854" s="182"/>
      <c r="AW854" s="182"/>
      <c r="AX854" s="182"/>
      <c r="AY854" s="94"/>
      <c r="AZ85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5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54" s="95"/>
      <c r="BC854" s="95"/>
      <c r="BD854" s="90" t="str">
        <f>IF(AND(Table1[[#This Row],[Residential]]=1,Table1[[#This Row],[Commercial]]=1),1,"")</f>
        <v/>
      </c>
      <c r="BE854" s="90" t="str">
        <f>CONCATENATE(IF(Table1[[#This Row],[Residential]]=1,"Residential, ",""),IF(Table1[[#This Row],[Commercial]]=1,"Commercial",""))</f>
        <v/>
      </c>
      <c r="BF854" s="94"/>
      <c r="BG854" s="94"/>
      <c r="BH854" s="94"/>
      <c r="BI854" s="94"/>
      <c r="BJ854" s="94"/>
      <c r="BK854" s="94"/>
      <c r="BL854" s="94"/>
      <c r="BM854" s="182"/>
      <c r="BN854" s="94"/>
      <c r="BO85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54" s="178"/>
      <c r="BQ854" s="120"/>
      <c r="BR854" s="132"/>
      <c r="BS854" s="120"/>
      <c r="BT854" s="175"/>
      <c r="BU854" s="175"/>
      <c r="BV854" s="175"/>
      <c r="BW854" s="121"/>
      <c r="BX854" s="121"/>
      <c r="BY854" s="121"/>
      <c r="BZ854" s="227"/>
      <c r="CA85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54" s="48">
        <f>COUNTIF(Table1[[#This Row],[Validity]:[Alignment with NCC (Yes=1,No=0)]],"N/A")</f>
        <v>0</v>
      </c>
      <c r="CC854" s="48">
        <f>IF(ISERROR(Table1[[#This Row],[Total Quality Score (out of 10)]]/(4-Table1[[#This Row],[N/A Count]])),0,Table1[[#This Row],[Total Quality Score (out of 10)]]/(4-Table1[[#This Row],[N/A Count]]))</f>
        <v>0</v>
      </c>
      <c r="CD854" s="106"/>
      <c r="CE854" s="106"/>
      <c r="CF854" s="172" t="str">
        <f>IF(SUM(Table1[[#This Row],[Multiple]:[Level (all)62]])&lt;1,IF(Table1[[#This Row],[General]]=1,1,""),"")</f>
        <v/>
      </c>
      <c r="CG854" s="172" t="str">
        <f>IF(SUM(Table1[[#This Row],[Multiple]:[Level (all)62]])&lt;1,IF(Table1[[#This Row],[Beginner]]=1,1,""),"")</f>
        <v/>
      </c>
      <c r="CH854" s="171" t="str">
        <f>IF(SUM(Table1[[#This Row],[Multiple]:[Level (all)62]])&lt;1,IF(Table1[[#This Row],[Intermediate]]=1,1,""),"")</f>
        <v/>
      </c>
      <c r="CI854" s="171" t="str">
        <f>IF(SUM(Table1[[#This Row],[Multiple]:[Level (all)62]])&lt;1,IF(Table1[[#This Row],[Advanced]]=1,1,""),"")</f>
        <v/>
      </c>
      <c r="CJ854" s="171" t="str">
        <f>IF(AND(SUM(Table1[[#This Row],[General]:[Advanced]])&lt;4,SUM(Table1[[#This Row],[General]:[Advanced]])&gt;1),1,"")</f>
        <v/>
      </c>
      <c r="CK854" s="171" t="str">
        <f>Table1[[#This Row],[Level (all)]]</f>
        <v/>
      </c>
      <c r="CL854" s="171" t="str">
        <f>IF(Table1[[#This Row],[Multiple audience]]&lt;&gt;1,IF(Table1[[#This Row],[General Audience]]=1,1,""),"")</f>
        <v/>
      </c>
      <c r="CM854" s="171" t="str">
        <f>IF(Table1[[#This Row],[Multiple audience]]&lt;&gt;1,IF(Table1[[#This Row],[Planners / Designers ]]=1,1,""),"")</f>
        <v/>
      </c>
      <c r="CN854" s="171" t="str">
        <f>IF(Table1[[#This Row],[Multiple audience]]&lt;&gt;1,IF(Table1[[#This Row],[Regulatory Assessors]]=1,1,""),"")</f>
        <v/>
      </c>
      <c r="CO854" s="171" t="str">
        <f>IF(Table1[[#This Row],[Multiple audience]]&lt;&gt;1,IF(Table1[[#This Row],[Builders / Management]]=1,1,""),"")</f>
        <v/>
      </c>
      <c r="CP854" s="171" t="str">
        <f>IF(Table1[[#This Row],[Multiple audience]]&lt;&gt;1,IF(Table1[[#This Row],[Energy / Sus Assessors]]=1,1,""),"")</f>
        <v/>
      </c>
      <c r="CQ854" s="171" t="str">
        <f>IF(Table1[[#This Row],[Multiple audience]]&lt;&gt;1,IF(Table1[[#This Row],[Semi-skilled]]=1,1,""),"")</f>
        <v/>
      </c>
      <c r="CR854" s="171" t="str">
        <f>IF(Table1[[#This Row],[Multiple audience]]&lt;&gt;1,IF(Table1[[#This Row],[Trades]]=1,1,""),"")</f>
        <v/>
      </c>
      <c r="CS854" s="171" t="str">
        <f>IF(Table1[[#This Row],[Multiple audience]]&lt;&gt;1,IF(Table1[[#This Row],[Other]]=1,1,""),"")</f>
        <v/>
      </c>
      <c r="CT854" s="171" t="str">
        <f>IF(SUM(Table1[[#This Row],[General Audience]:[Other]])&gt;1,1,"")</f>
        <v/>
      </c>
      <c r="CU854" s="171" t="str">
        <f>IF(Table1[[#This Row],[Various  ]]&lt;&gt;1,IF(Table1[[#This Row],[Calculator / Software]]=1,1,""),"")</f>
        <v/>
      </c>
      <c r="CV854" s="171" t="str">
        <f>IF(Table1[[#This Row],[Various  ]]&lt;&gt;1,IF(Table1[[#This Row],[Information  ]]=1,1,""),"")</f>
        <v/>
      </c>
      <c r="CW854" s="171" t="str">
        <f>IF(Table1[[#This Row],[Various  ]]&lt;&gt;1,IF(Table1[[#This Row],[Interactive Tool]]=1,1,""),"")</f>
        <v/>
      </c>
      <c r="CX854" s="171" t="str">
        <f>IF(Table1[[#This Row],[Various  ]]&lt;&gt;1,IF(Table1[[#This Row],[Technical Specifications]]=1,1,""),"")</f>
        <v/>
      </c>
      <c r="CY854" s="171" t="str">
        <f>IF(Table1[[#This Row],[Various  ]]&lt;&gt;1,IF(Table1[[#This Row],[Training Resources]]=1,1,""),"")</f>
        <v/>
      </c>
      <c r="CZ854" s="171" t="str">
        <f>IF(Table1[[#This Row],[Various  ]]&lt;&gt;1,IF(Table1[[#This Row],[Toolbox]]=1,1,""),"")</f>
        <v/>
      </c>
      <c r="DA854" s="169" t="str">
        <f>IF(Table1[[#This Row],[Various  ]]&lt;&gt;1,IF(Table1[[#This Row],[Video]]=1,1,""),"")</f>
        <v/>
      </c>
      <c r="DB854" s="169" t="str">
        <f>IF(Table1[[#This Row],[Various  ]]&lt;&gt;1,IF(Table1[[#This Row],[Case study]]=1,1,""),"")</f>
        <v/>
      </c>
      <c r="DC854" s="169" t="str">
        <f>IF(Table1[[#This Row],[Various  ]]&lt;&gt;1,IF(Table1[[#This Row],[Other   ]]=1,1,""),"")</f>
        <v/>
      </c>
      <c r="DD854" s="169" t="str">
        <f>IF(Table1[[#This Row],[Various  ]]&lt;&gt;1,IF(Table1[[#This Row],[Standards]]=1,1,""),"")</f>
        <v/>
      </c>
      <c r="DE854" s="169" t="str">
        <f>IF(Table1[[#This Row],[Various]]=1,1,IF(SUM(Table1[[#This Row],[Calculator / Software]:[Standards]])&gt;1,1,""))</f>
        <v/>
      </c>
      <c r="DF854" s="169" t="str">
        <f>IF(Table1[[#This Row],[Multiple NCC links]]&lt;&gt;1,IF(Table1[[#This Row],[Design]]=1,1,""),"")</f>
        <v/>
      </c>
      <c r="DG854" s="169" t="str">
        <f>IF(Table1[[#This Row],[Multiple NCC links]]&lt;&gt;1,IF(Table1[[#This Row],[Assessment / Verification]]=1,1,""),"")</f>
        <v/>
      </c>
      <c r="DH854" s="169" t="str">
        <f>IF(Table1[[#This Row],[Multiple NCC links]]&lt;&gt;1,IF(Table1[[#This Row],[Climate Specific ]]=1,1,""),"")</f>
        <v/>
      </c>
      <c r="DI854" s="169" t="str">
        <f>IF(Table1[[#This Row],[Multiple NCC links]]&lt;&gt;1,IF(Table1[[#This Row],[Alterations / Additions]]=1,1,""),"")</f>
        <v/>
      </c>
      <c r="DJ854" s="169" t="str">
        <f>IF(Table1[[#This Row],[Multiple NCC links]]&lt;&gt;1,IF(Table1[[#This Row],[Glazing]]=1,1,""),"")</f>
        <v/>
      </c>
      <c r="DK854" s="169" t="str">
        <f>IF(Table1[[#This Row],[Multiple NCC links]]&lt;&gt;1,IF(Table1[[#This Row],[Building Fabric / Thermal / Sealing]]=1,1,""),"")</f>
        <v/>
      </c>
      <c r="DL854" s="169" t="str">
        <f>IF(Table1[[#This Row],[Multiple NCC links]]&lt;&gt;1,IF(Table1[[#This Row],[Lighting]]=1,1,""),"")</f>
        <v/>
      </c>
      <c r="DM854" s="169" t="str">
        <f>IF(Table1[[#This Row],[Multiple NCC links]]&lt;&gt;1,IF(Table1[[#This Row],[HVAC]]=1,1,""),"")</f>
        <v/>
      </c>
      <c r="DN854" s="169" t="str">
        <f>IF(Table1[[#This Row],[Multiple NCC links]]&lt;&gt;1,IF(Table1[[#This Row],[Services]]=1,1,""),"")</f>
        <v/>
      </c>
      <c r="DO854" s="169" t="str">
        <f>IF(Table1[[#This Row],[Multiple NCC links]]&lt;&gt;1,IF(Table1[[#This Row],[Maintenance &amp; Monitoring]]=1,1,""),"")</f>
        <v/>
      </c>
      <c r="DP854" s="169" t="str">
        <f>IF(Table1[[#This Row],[Multiple NCC links]]&lt;&gt;1,IF(Table1[[#This Row],[Hand over / Operations]]=1,1,""),"")</f>
        <v/>
      </c>
      <c r="DQ854" s="169" t="str">
        <f>IF(Table1[[#This Row],[Multiple NCC links]]&lt;&gt;1,IF(Table1[[#This Row],[As built assessment]]=1,1,""),"")</f>
        <v/>
      </c>
      <c r="DR854" s="169" t="str">
        <f>IF(Table1[[#This Row],[Multiple NCC links]]&lt;&gt;1,IF(Table1[[#This Row],[Beyond compliance]]=1,1,""),"")</f>
        <v/>
      </c>
      <c r="DS854" s="169" t="str">
        <f>IF(SUM(Table1[[#This Row],[Design]:[Beyond compliance]])&gt;1,1,"")</f>
        <v/>
      </c>
      <c r="DT854" s="169" t="str">
        <f>IF(Table1[[#This Row],[Both Residential &amp; Commercial4]]&lt;&gt;1,IF(Table1[[#This Row],[Residential]]=1,1,""),"")</f>
        <v/>
      </c>
      <c r="DU854" s="169" t="str">
        <f>IF(Table1[[#This Row],[Both Residential &amp; Commercial4]]&lt;&gt;1,IF(Table1[[#This Row],[Commercial]]=1,1,""),"")</f>
        <v/>
      </c>
      <c r="DV854" s="169" t="str">
        <f>Table1[[#This Row],[Residential &amp; Commercial]]</f>
        <v/>
      </c>
      <c r="DW854" s="169"/>
    </row>
    <row r="855" spans="1:127" s="49" customFormat="1" ht="20.25" thickTop="1" thickBot="1" x14ac:dyDescent="0.35">
      <c r="A855" s="97"/>
      <c r="B855" s="97"/>
      <c r="C855" s="88"/>
      <c r="D855" s="88"/>
      <c r="E855" s="176"/>
      <c r="F855" s="176"/>
      <c r="G855" s="176"/>
      <c r="H855" s="176"/>
      <c r="I855" s="90" t="str">
        <f>IF(AND(Table1[[#This Row],[General]]=1,Table1[[#This Row],[Beginner]]=1,Table1[[#This Row],[Intermediate]]=1,Table1[[#This Row],[Advanced]]=1),1,"")</f>
        <v/>
      </c>
      <c r="J855" s="90" t="str">
        <f>CONCATENATE(IF(Table1[[#This Row],[General]]=1,"General, ",""), IF(Table1[[#This Row],[Beginner]]=1,"Beginner, ",""),IF(Table1[[#This Row],[Intermediate]]=1,"Intermediate, ",""), IF(Table1[[#This Row],[Advanced]]=1,"Advanced",""))</f>
        <v/>
      </c>
      <c r="K855" s="91"/>
      <c r="L855" s="179"/>
      <c r="M855" s="91"/>
      <c r="N855" s="91"/>
      <c r="O855" s="159"/>
      <c r="P855" s="91"/>
      <c r="Q855" s="91"/>
      <c r="R855" s="91"/>
      <c r="S85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55" s="102"/>
      <c r="U855" s="102"/>
      <c r="V855" s="240"/>
      <c r="W855" s="240"/>
      <c r="X855" s="102"/>
      <c r="Y855" s="102"/>
      <c r="Z855" s="102"/>
      <c r="AA855" s="102"/>
      <c r="AB855" s="102"/>
      <c r="AC855" s="102"/>
      <c r="AD855" s="102"/>
      <c r="AE855" s="102"/>
      <c r="AF855" s="102"/>
      <c r="AG85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55" s="103"/>
      <c r="AI855" s="103"/>
      <c r="AJ855" s="103"/>
      <c r="AK855" s="74" t="str">
        <f>CONCATENATE(IF(Table1[[#This Row],[Digital]]=1,"Digital, ",""),IF(Table1[[#This Row],[Face to Face]]=1,"Face to face, ",""),IF(Table1[[#This Row],[Blended]]=1,"Blended",""))</f>
        <v/>
      </c>
      <c r="AL855" s="99"/>
      <c r="AM855" s="104"/>
      <c r="AN855" s="130"/>
      <c r="AO855" s="94"/>
      <c r="AP855" s="182"/>
      <c r="AQ855" s="94"/>
      <c r="AR855" s="94"/>
      <c r="AS855" s="94"/>
      <c r="AT855" s="94"/>
      <c r="AU855" s="94"/>
      <c r="AV855" s="182"/>
      <c r="AW855" s="182"/>
      <c r="AX855" s="182"/>
      <c r="AY855" s="94"/>
      <c r="AZ85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5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55" s="95"/>
      <c r="BC855" s="95"/>
      <c r="BD855" s="90" t="str">
        <f>IF(AND(Table1[[#This Row],[Residential]]=1,Table1[[#This Row],[Commercial]]=1),1,"")</f>
        <v/>
      </c>
      <c r="BE855" s="90" t="str">
        <f>CONCATENATE(IF(Table1[[#This Row],[Residential]]=1,"Residential, ",""),IF(Table1[[#This Row],[Commercial]]=1,"Commercial",""))</f>
        <v/>
      </c>
      <c r="BF855" s="94"/>
      <c r="BG855" s="94"/>
      <c r="BH855" s="94"/>
      <c r="BI855" s="94"/>
      <c r="BJ855" s="94"/>
      <c r="BK855" s="94"/>
      <c r="BL855" s="94"/>
      <c r="BM855" s="182"/>
      <c r="BN855" s="94"/>
      <c r="BO85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55" s="178"/>
      <c r="BQ855" s="120"/>
      <c r="BR855" s="132"/>
      <c r="BS855" s="120"/>
      <c r="BT855" s="175"/>
      <c r="BU855" s="175"/>
      <c r="BV855" s="175"/>
      <c r="BW855" s="121"/>
      <c r="BX855" s="121"/>
      <c r="BY855" s="121"/>
      <c r="BZ855" s="227"/>
      <c r="CA85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55" s="48">
        <f>COUNTIF(Table1[[#This Row],[Validity]:[Alignment with NCC (Yes=1,No=0)]],"N/A")</f>
        <v>0</v>
      </c>
      <c r="CC855" s="48">
        <f>IF(ISERROR(Table1[[#This Row],[Total Quality Score (out of 10)]]/(4-Table1[[#This Row],[N/A Count]])),0,Table1[[#This Row],[Total Quality Score (out of 10)]]/(4-Table1[[#This Row],[N/A Count]]))</f>
        <v>0</v>
      </c>
      <c r="CD855" s="106"/>
      <c r="CE855" s="106"/>
      <c r="CF855" s="172" t="str">
        <f>IF(SUM(Table1[[#This Row],[Multiple]:[Level (all)62]])&lt;1,IF(Table1[[#This Row],[General]]=1,1,""),"")</f>
        <v/>
      </c>
      <c r="CG855" s="172" t="str">
        <f>IF(SUM(Table1[[#This Row],[Multiple]:[Level (all)62]])&lt;1,IF(Table1[[#This Row],[Beginner]]=1,1,""),"")</f>
        <v/>
      </c>
      <c r="CH855" s="171" t="str">
        <f>IF(SUM(Table1[[#This Row],[Multiple]:[Level (all)62]])&lt;1,IF(Table1[[#This Row],[Intermediate]]=1,1,""),"")</f>
        <v/>
      </c>
      <c r="CI855" s="171" t="str">
        <f>IF(SUM(Table1[[#This Row],[Multiple]:[Level (all)62]])&lt;1,IF(Table1[[#This Row],[Advanced]]=1,1,""),"")</f>
        <v/>
      </c>
      <c r="CJ855" s="171" t="str">
        <f>IF(AND(SUM(Table1[[#This Row],[General]:[Advanced]])&lt;4,SUM(Table1[[#This Row],[General]:[Advanced]])&gt;1),1,"")</f>
        <v/>
      </c>
      <c r="CK855" s="171" t="str">
        <f>Table1[[#This Row],[Level (all)]]</f>
        <v/>
      </c>
      <c r="CL855" s="171" t="str">
        <f>IF(Table1[[#This Row],[Multiple audience]]&lt;&gt;1,IF(Table1[[#This Row],[General Audience]]=1,1,""),"")</f>
        <v/>
      </c>
      <c r="CM855" s="171" t="str">
        <f>IF(Table1[[#This Row],[Multiple audience]]&lt;&gt;1,IF(Table1[[#This Row],[Planners / Designers ]]=1,1,""),"")</f>
        <v/>
      </c>
      <c r="CN855" s="171" t="str">
        <f>IF(Table1[[#This Row],[Multiple audience]]&lt;&gt;1,IF(Table1[[#This Row],[Regulatory Assessors]]=1,1,""),"")</f>
        <v/>
      </c>
      <c r="CO855" s="171" t="str">
        <f>IF(Table1[[#This Row],[Multiple audience]]&lt;&gt;1,IF(Table1[[#This Row],[Builders / Management]]=1,1,""),"")</f>
        <v/>
      </c>
      <c r="CP855" s="171" t="str">
        <f>IF(Table1[[#This Row],[Multiple audience]]&lt;&gt;1,IF(Table1[[#This Row],[Energy / Sus Assessors]]=1,1,""),"")</f>
        <v/>
      </c>
      <c r="CQ855" s="171" t="str">
        <f>IF(Table1[[#This Row],[Multiple audience]]&lt;&gt;1,IF(Table1[[#This Row],[Semi-skilled]]=1,1,""),"")</f>
        <v/>
      </c>
      <c r="CR855" s="171" t="str">
        <f>IF(Table1[[#This Row],[Multiple audience]]&lt;&gt;1,IF(Table1[[#This Row],[Trades]]=1,1,""),"")</f>
        <v/>
      </c>
      <c r="CS855" s="171" t="str">
        <f>IF(Table1[[#This Row],[Multiple audience]]&lt;&gt;1,IF(Table1[[#This Row],[Other]]=1,1,""),"")</f>
        <v/>
      </c>
      <c r="CT855" s="171" t="str">
        <f>IF(SUM(Table1[[#This Row],[General Audience]:[Other]])&gt;1,1,"")</f>
        <v/>
      </c>
      <c r="CU855" s="171" t="str">
        <f>IF(Table1[[#This Row],[Various  ]]&lt;&gt;1,IF(Table1[[#This Row],[Calculator / Software]]=1,1,""),"")</f>
        <v/>
      </c>
      <c r="CV855" s="171" t="str">
        <f>IF(Table1[[#This Row],[Various  ]]&lt;&gt;1,IF(Table1[[#This Row],[Information  ]]=1,1,""),"")</f>
        <v/>
      </c>
      <c r="CW855" s="171" t="str">
        <f>IF(Table1[[#This Row],[Various  ]]&lt;&gt;1,IF(Table1[[#This Row],[Interactive Tool]]=1,1,""),"")</f>
        <v/>
      </c>
      <c r="CX855" s="171" t="str">
        <f>IF(Table1[[#This Row],[Various  ]]&lt;&gt;1,IF(Table1[[#This Row],[Technical Specifications]]=1,1,""),"")</f>
        <v/>
      </c>
      <c r="CY855" s="171" t="str">
        <f>IF(Table1[[#This Row],[Various  ]]&lt;&gt;1,IF(Table1[[#This Row],[Training Resources]]=1,1,""),"")</f>
        <v/>
      </c>
      <c r="CZ855" s="171" t="str">
        <f>IF(Table1[[#This Row],[Various  ]]&lt;&gt;1,IF(Table1[[#This Row],[Toolbox]]=1,1,""),"")</f>
        <v/>
      </c>
      <c r="DA855" s="169" t="str">
        <f>IF(Table1[[#This Row],[Various  ]]&lt;&gt;1,IF(Table1[[#This Row],[Video]]=1,1,""),"")</f>
        <v/>
      </c>
      <c r="DB855" s="169" t="str">
        <f>IF(Table1[[#This Row],[Various  ]]&lt;&gt;1,IF(Table1[[#This Row],[Case study]]=1,1,""),"")</f>
        <v/>
      </c>
      <c r="DC855" s="169" t="str">
        <f>IF(Table1[[#This Row],[Various  ]]&lt;&gt;1,IF(Table1[[#This Row],[Other   ]]=1,1,""),"")</f>
        <v/>
      </c>
      <c r="DD855" s="169" t="str">
        <f>IF(Table1[[#This Row],[Various  ]]&lt;&gt;1,IF(Table1[[#This Row],[Standards]]=1,1,""),"")</f>
        <v/>
      </c>
      <c r="DE855" s="169" t="str">
        <f>IF(Table1[[#This Row],[Various]]=1,1,IF(SUM(Table1[[#This Row],[Calculator / Software]:[Standards]])&gt;1,1,""))</f>
        <v/>
      </c>
      <c r="DF855" s="169" t="str">
        <f>IF(Table1[[#This Row],[Multiple NCC links]]&lt;&gt;1,IF(Table1[[#This Row],[Design]]=1,1,""),"")</f>
        <v/>
      </c>
      <c r="DG855" s="169" t="str">
        <f>IF(Table1[[#This Row],[Multiple NCC links]]&lt;&gt;1,IF(Table1[[#This Row],[Assessment / Verification]]=1,1,""),"")</f>
        <v/>
      </c>
      <c r="DH855" s="169" t="str">
        <f>IF(Table1[[#This Row],[Multiple NCC links]]&lt;&gt;1,IF(Table1[[#This Row],[Climate Specific ]]=1,1,""),"")</f>
        <v/>
      </c>
      <c r="DI855" s="169" t="str">
        <f>IF(Table1[[#This Row],[Multiple NCC links]]&lt;&gt;1,IF(Table1[[#This Row],[Alterations / Additions]]=1,1,""),"")</f>
        <v/>
      </c>
      <c r="DJ855" s="169" t="str">
        <f>IF(Table1[[#This Row],[Multiple NCC links]]&lt;&gt;1,IF(Table1[[#This Row],[Glazing]]=1,1,""),"")</f>
        <v/>
      </c>
      <c r="DK855" s="169" t="str">
        <f>IF(Table1[[#This Row],[Multiple NCC links]]&lt;&gt;1,IF(Table1[[#This Row],[Building Fabric / Thermal / Sealing]]=1,1,""),"")</f>
        <v/>
      </c>
      <c r="DL855" s="169" t="str">
        <f>IF(Table1[[#This Row],[Multiple NCC links]]&lt;&gt;1,IF(Table1[[#This Row],[Lighting]]=1,1,""),"")</f>
        <v/>
      </c>
      <c r="DM855" s="169" t="str">
        <f>IF(Table1[[#This Row],[Multiple NCC links]]&lt;&gt;1,IF(Table1[[#This Row],[HVAC]]=1,1,""),"")</f>
        <v/>
      </c>
      <c r="DN855" s="169" t="str">
        <f>IF(Table1[[#This Row],[Multiple NCC links]]&lt;&gt;1,IF(Table1[[#This Row],[Services]]=1,1,""),"")</f>
        <v/>
      </c>
      <c r="DO855" s="169" t="str">
        <f>IF(Table1[[#This Row],[Multiple NCC links]]&lt;&gt;1,IF(Table1[[#This Row],[Maintenance &amp; Monitoring]]=1,1,""),"")</f>
        <v/>
      </c>
      <c r="DP855" s="169" t="str">
        <f>IF(Table1[[#This Row],[Multiple NCC links]]&lt;&gt;1,IF(Table1[[#This Row],[Hand over / Operations]]=1,1,""),"")</f>
        <v/>
      </c>
      <c r="DQ855" s="169" t="str">
        <f>IF(Table1[[#This Row],[Multiple NCC links]]&lt;&gt;1,IF(Table1[[#This Row],[As built assessment]]=1,1,""),"")</f>
        <v/>
      </c>
      <c r="DR855" s="169" t="str">
        <f>IF(Table1[[#This Row],[Multiple NCC links]]&lt;&gt;1,IF(Table1[[#This Row],[Beyond compliance]]=1,1,""),"")</f>
        <v/>
      </c>
      <c r="DS855" s="169" t="str">
        <f>IF(SUM(Table1[[#This Row],[Design]:[Beyond compliance]])&gt;1,1,"")</f>
        <v/>
      </c>
      <c r="DT855" s="169" t="str">
        <f>IF(Table1[[#This Row],[Both Residential &amp; Commercial4]]&lt;&gt;1,IF(Table1[[#This Row],[Residential]]=1,1,""),"")</f>
        <v/>
      </c>
      <c r="DU855" s="169" t="str">
        <f>IF(Table1[[#This Row],[Both Residential &amp; Commercial4]]&lt;&gt;1,IF(Table1[[#This Row],[Commercial]]=1,1,""),"")</f>
        <v/>
      </c>
      <c r="DV855" s="169" t="str">
        <f>Table1[[#This Row],[Residential &amp; Commercial]]</f>
        <v/>
      </c>
      <c r="DW855" s="169"/>
    </row>
    <row r="856" spans="1:127" s="49" customFormat="1" ht="20.25" thickTop="1" thickBot="1" x14ac:dyDescent="0.35">
      <c r="A856" s="97"/>
      <c r="B856" s="97"/>
      <c r="C856" s="88"/>
      <c r="D856" s="88"/>
      <c r="E856" s="176"/>
      <c r="F856" s="176"/>
      <c r="G856" s="176"/>
      <c r="H856" s="176"/>
      <c r="I856" s="90" t="str">
        <f>IF(AND(Table1[[#This Row],[General]]=1,Table1[[#This Row],[Beginner]]=1,Table1[[#This Row],[Intermediate]]=1,Table1[[#This Row],[Advanced]]=1),1,"")</f>
        <v/>
      </c>
      <c r="J856" s="90" t="str">
        <f>CONCATENATE(IF(Table1[[#This Row],[General]]=1,"General, ",""), IF(Table1[[#This Row],[Beginner]]=1,"Beginner, ",""),IF(Table1[[#This Row],[Intermediate]]=1,"Intermediate, ",""), IF(Table1[[#This Row],[Advanced]]=1,"Advanced",""))</f>
        <v/>
      </c>
      <c r="K856" s="91"/>
      <c r="L856" s="179"/>
      <c r="M856" s="91"/>
      <c r="N856" s="91"/>
      <c r="O856" s="159"/>
      <c r="P856" s="91"/>
      <c r="Q856" s="91"/>
      <c r="R856" s="91"/>
      <c r="S85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56" s="102"/>
      <c r="U856" s="102"/>
      <c r="V856" s="240"/>
      <c r="W856" s="240"/>
      <c r="X856" s="102"/>
      <c r="Y856" s="102"/>
      <c r="Z856" s="102"/>
      <c r="AA856" s="102"/>
      <c r="AB856" s="102"/>
      <c r="AC856" s="102"/>
      <c r="AD856" s="102"/>
      <c r="AE856" s="102"/>
      <c r="AF856" s="102"/>
      <c r="AG85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56" s="103"/>
      <c r="AI856" s="103"/>
      <c r="AJ856" s="103"/>
      <c r="AK856" s="74" t="str">
        <f>CONCATENATE(IF(Table1[[#This Row],[Digital]]=1,"Digital, ",""),IF(Table1[[#This Row],[Face to Face]]=1,"Face to face, ",""),IF(Table1[[#This Row],[Blended]]=1,"Blended",""))</f>
        <v/>
      </c>
      <c r="AL856" s="99"/>
      <c r="AM856" s="104"/>
      <c r="AN856" s="130"/>
      <c r="AO856" s="94"/>
      <c r="AP856" s="182"/>
      <c r="AQ856" s="94"/>
      <c r="AR856" s="94"/>
      <c r="AS856" s="94"/>
      <c r="AT856" s="94"/>
      <c r="AU856" s="94"/>
      <c r="AV856" s="182"/>
      <c r="AW856" s="182"/>
      <c r="AX856" s="182"/>
      <c r="AY856" s="94"/>
      <c r="AZ85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5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56" s="95"/>
      <c r="BC856" s="95"/>
      <c r="BD856" s="90" t="str">
        <f>IF(AND(Table1[[#This Row],[Residential]]=1,Table1[[#This Row],[Commercial]]=1),1,"")</f>
        <v/>
      </c>
      <c r="BE856" s="90" t="str">
        <f>CONCATENATE(IF(Table1[[#This Row],[Residential]]=1,"Residential, ",""),IF(Table1[[#This Row],[Commercial]]=1,"Commercial",""))</f>
        <v/>
      </c>
      <c r="BF856" s="94"/>
      <c r="BG856" s="94"/>
      <c r="BH856" s="94"/>
      <c r="BI856" s="94"/>
      <c r="BJ856" s="94"/>
      <c r="BK856" s="94"/>
      <c r="BL856" s="94"/>
      <c r="BM856" s="182"/>
      <c r="BN856" s="94"/>
      <c r="BO85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56" s="178"/>
      <c r="BQ856" s="120"/>
      <c r="BR856" s="132"/>
      <c r="BS856" s="120"/>
      <c r="BT856" s="175"/>
      <c r="BU856" s="175"/>
      <c r="BV856" s="175"/>
      <c r="BW856" s="121"/>
      <c r="BX856" s="121"/>
      <c r="BY856" s="121"/>
      <c r="BZ856" s="227"/>
      <c r="CA85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56" s="48">
        <f>COUNTIF(Table1[[#This Row],[Validity]:[Alignment with NCC (Yes=1,No=0)]],"N/A")</f>
        <v>0</v>
      </c>
      <c r="CC856" s="48">
        <f>IF(ISERROR(Table1[[#This Row],[Total Quality Score (out of 10)]]/(4-Table1[[#This Row],[N/A Count]])),0,Table1[[#This Row],[Total Quality Score (out of 10)]]/(4-Table1[[#This Row],[N/A Count]]))</f>
        <v>0</v>
      </c>
      <c r="CD856" s="106"/>
      <c r="CE856" s="106"/>
      <c r="CF856" s="172" t="str">
        <f>IF(SUM(Table1[[#This Row],[Multiple]:[Level (all)62]])&lt;1,IF(Table1[[#This Row],[General]]=1,1,""),"")</f>
        <v/>
      </c>
      <c r="CG856" s="172" t="str">
        <f>IF(SUM(Table1[[#This Row],[Multiple]:[Level (all)62]])&lt;1,IF(Table1[[#This Row],[Beginner]]=1,1,""),"")</f>
        <v/>
      </c>
      <c r="CH856" s="171" t="str">
        <f>IF(SUM(Table1[[#This Row],[Multiple]:[Level (all)62]])&lt;1,IF(Table1[[#This Row],[Intermediate]]=1,1,""),"")</f>
        <v/>
      </c>
      <c r="CI856" s="171" t="str">
        <f>IF(SUM(Table1[[#This Row],[Multiple]:[Level (all)62]])&lt;1,IF(Table1[[#This Row],[Advanced]]=1,1,""),"")</f>
        <v/>
      </c>
      <c r="CJ856" s="171" t="str">
        <f>IF(AND(SUM(Table1[[#This Row],[General]:[Advanced]])&lt;4,SUM(Table1[[#This Row],[General]:[Advanced]])&gt;1),1,"")</f>
        <v/>
      </c>
      <c r="CK856" s="171" t="str">
        <f>Table1[[#This Row],[Level (all)]]</f>
        <v/>
      </c>
      <c r="CL856" s="171" t="str">
        <f>IF(Table1[[#This Row],[Multiple audience]]&lt;&gt;1,IF(Table1[[#This Row],[General Audience]]=1,1,""),"")</f>
        <v/>
      </c>
      <c r="CM856" s="171" t="str">
        <f>IF(Table1[[#This Row],[Multiple audience]]&lt;&gt;1,IF(Table1[[#This Row],[Planners / Designers ]]=1,1,""),"")</f>
        <v/>
      </c>
      <c r="CN856" s="171" t="str">
        <f>IF(Table1[[#This Row],[Multiple audience]]&lt;&gt;1,IF(Table1[[#This Row],[Regulatory Assessors]]=1,1,""),"")</f>
        <v/>
      </c>
      <c r="CO856" s="171" t="str">
        <f>IF(Table1[[#This Row],[Multiple audience]]&lt;&gt;1,IF(Table1[[#This Row],[Builders / Management]]=1,1,""),"")</f>
        <v/>
      </c>
      <c r="CP856" s="171" t="str">
        <f>IF(Table1[[#This Row],[Multiple audience]]&lt;&gt;1,IF(Table1[[#This Row],[Energy / Sus Assessors]]=1,1,""),"")</f>
        <v/>
      </c>
      <c r="CQ856" s="171" t="str">
        <f>IF(Table1[[#This Row],[Multiple audience]]&lt;&gt;1,IF(Table1[[#This Row],[Semi-skilled]]=1,1,""),"")</f>
        <v/>
      </c>
      <c r="CR856" s="171" t="str">
        <f>IF(Table1[[#This Row],[Multiple audience]]&lt;&gt;1,IF(Table1[[#This Row],[Trades]]=1,1,""),"")</f>
        <v/>
      </c>
      <c r="CS856" s="171" t="str">
        <f>IF(Table1[[#This Row],[Multiple audience]]&lt;&gt;1,IF(Table1[[#This Row],[Other]]=1,1,""),"")</f>
        <v/>
      </c>
      <c r="CT856" s="171" t="str">
        <f>IF(SUM(Table1[[#This Row],[General Audience]:[Other]])&gt;1,1,"")</f>
        <v/>
      </c>
      <c r="CU856" s="171" t="str">
        <f>IF(Table1[[#This Row],[Various  ]]&lt;&gt;1,IF(Table1[[#This Row],[Calculator / Software]]=1,1,""),"")</f>
        <v/>
      </c>
      <c r="CV856" s="171" t="str">
        <f>IF(Table1[[#This Row],[Various  ]]&lt;&gt;1,IF(Table1[[#This Row],[Information  ]]=1,1,""),"")</f>
        <v/>
      </c>
      <c r="CW856" s="171" t="str">
        <f>IF(Table1[[#This Row],[Various  ]]&lt;&gt;1,IF(Table1[[#This Row],[Interactive Tool]]=1,1,""),"")</f>
        <v/>
      </c>
      <c r="CX856" s="171" t="str">
        <f>IF(Table1[[#This Row],[Various  ]]&lt;&gt;1,IF(Table1[[#This Row],[Technical Specifications]]=1,1,""),"")</f>
        <v/>
      </c>
      <c r="CY856" s="171" t="str">
        <f>IF(Table1[[#This Row],[Various  ]]&lt;&gt;1,IF(Table1[[#This Row],[Training Resources]]=1,1,""),"")</f>
        <v/>
      </c>
      <c r="CZ856" s="171" t="str">
        <f>IF(Table1[[#This Row],[Various  ]]&lt;&gt;1,IF(Table1[[#This Row],[Toolbox]]=1,1,""),"")</f>
        <v/>
      </c>
      <c r="DA856" s="169" t="str">
        <f>IF(Table1[[#This Row],[Various  ]]&lt;&gt;1,IF(Table1[[#This Row],[Video]]=1,1,""),"")</f>
        <v/>
      </c>
      <c r="DB856" s="169" t="str">
        <f>IF(Table1[[#This Row],[Various  ]]&lt;&gt;1,IF(Table1[[#This Row],[Case study]]=1,1,""),"")</f>
        <v/>
      </c>
      <c r="DC856" s="169" t="str">
        <f>IF(Table1[[#This Row],[Various  ]]&lt;&gt;1,IF(Table1[[#This Row],[Other   ]]=1,1,""),"")</f>
        <v/>
      </c>
      <c r="DD856" s="169" t="str">
        <f>IF(Table1[[#This Row],[Various  ]]&lt;&gt;1,IF(Table1[[#This Row],[Standards]]=1,1,""),"")</f>
        <v/>
      </c>
      <c r="DE856" s="169" t="str">
        <f>IF(Table1[[#This Row],[Various]]=1,1,IF(SUM(Table1[[#This Row],[Calculator / Software]:[Standards]])&gt;1,1,""))</f>
        <v/>
      </c>
      <c r="DF856" s="169" t="str">
        <f>IF(Table1[[#This Row],[Multiple NCC links]]&lt;&gt;1,IF(Table1[[#This Row],[Design]]=1,1,""),"")</f>
        <v/>
      </c>
      <c r="DG856" s="169" t="str">
        <f>IF(Table1[[#This Row],[Multiple NCC links]]&lt;&gt;1,IF(Table1[[#This Row],[Assessment / Verification]]=1,1,""),"")</f>
        <v/>
      </c>
      <c r="DH856" s="169" t="str">
        <f>IF(Table1[[#This Row],[Multiple NCC links]]&lt;&gt;1,IF(Table1[[#This Row],[Climate Specific ]]=1,1,""),"")</f>
        <v/>
      </c>
      <c r="DI856" s="169" t="str">
        <f>IF(Table1[[#This Row],[Multiple NCC links]]&lt;&gt;1,IF(Table1[[#This Row],[Alterations / Additions]]=1,1,""),"")</f>
        <v/>
      </c>
      <c r="DJ856" s="169" t="str">
        <f>IF(Table1[[#This Row],[Multiple NCC links]]&lt;&gt;1,IF(Table1[[#This Row],[Glazing]]=1,1,""),"")</f>
        <v/>
      </c>
      <c r="DK856" s="169" t="str">
        <f>IF(Table1[[#This Row],[Multiple NCC links]]&lt;&gt;1,IF(Table1[[#This Row],[Building Fabric / Thermal / Sealing]]=1,1,""),"")</f>
        <v/>
      </c>
      <c r="DL856" s="169" t="str">
        <f>IF(Table1[[#This Row],[Multiple NCC links]]&lt;&gt;1,IF(Table1[[#This Row],[Lighting]]=1,1,""),"")</f>
        <v/>
      </c>
      <c r="DM856" s="169" t="str">
        <f>IF(Table1[[#This Row],[Multiple NCC links]]&lt;&gt;1,IF(Table1[[#This Row],[HVAC]]=1,1,""),"")</f>
        <v/>
      </c>
      <c r="DN856" s="169" t="str">
        <f>IF(Table1[[#This Row],[Multiple NCC links]]&lt;&gt;1,IF(Table1[[#This Row],[Services]]=1,1,""),"")</f>
        <v/>
      </c>
      <c r="DO856" s="169" t="str">
        <f>IF(Table1[[#This Row],[Multiple NCC links]]&lt;&gt;1,IF(Table1[[#This Row],[Maintenance &amp; Monitoring]]=1,1,""),"")</f>
        <v/>
      </c>
      <c r="DP856" s="169" t="str">
        <f>IF(Table1[[#This Row],[Multiple NCC links]]&lt;&gt;1,IF(Table1[[#This Row],[Hand over / Operations]]=1,1,""),"")</f>
        <v/>
      </c>
      <c r="DQ856" s="169" t="str">
        <f>IF(Table1[[#This Row],[Multiple NCC links]]&lt;&gt;1,IF(Table1[[#This Row],[As built assessment]]=1,1,""),"")</f>
        <v/>
      </c>
      <c r="DR856" s="169" t="str">
        <f>IF(Table1[[#This Row],[Multiple NCC links]]&lt;&gt;1,IF(Table1[[#This Row],[Beyond compliance]]=1,1,""),"")</f>
        <v/>
      </c>
      <c r="DS856" s="169" t="str">
        <f>IF(SUM(Table1[[#This Row],[Design]:[Beyond compliance]])&gt;1,1,"")</f>
        <v/>
      </c>
      <c r="DT856" s="169" t="str">
        <f>IF(Table1[[#This Row],[Both Residential &amp; Commercial4]]&lt;&gt;1,IF(Table1[[#This Row],[Residential]]=1,1,""),"")</f>
        <v/>
      </c>
      <c r="DU856" s="169" t="str">
        <f>IF(Table1[[#This Row],[Both Residential &amp; Commercial4]]&lt;&gt;1,IF(Table1[[#This Row],[Commercial]]=1,1,""),"")</f>
        <v/>
      </c>
      <c r="DV856" s="169" t="str">
        <f>Table1[[#This Row],[Residential &amp; Commercial]]</f>
        <v/>
      </c>
      <c r="DW856" s="169"/>
    </row>
    <row r="857" spans="1:127" s="49" customFormat="1" ht="20.25" thickTop="1" thickBot="1" x14ac:dyDescent="0.35">
      <c r="A857" s="97"/>
      <c r="B857" s="97"/>
      <c r="C857" s="88"/>
      <c r="D857" s="88"/>
      <c r="E857" s="176"/>
      <c r="F857" s="176"/>
      <c r="G857" s="176"/>
      <c r="H857" s="176"/>
      <c r="I857" s="90" t="str">
        <f>IF(AND(Table1[[#This Row],[General]]=1,Table1[[#This Row],[Beginner]]=1,Table1[[#This Row],[Intermediate]]=1,Table1[[#This Row],[Advanced]]=1),1,"")</f>
        <v/>
      </c>
      <c r="J857" s="90" t="str">
        <f>CONCATENATE(IF(Table1[[#This Row],[General]]=1,"General, ",""), IF(Table1[[#This Row],[Beginner]]=1,"Beginner, ",""),IF(Table1[[#This Row],[Intermediate]]=1,"Intermediate, ",""), IF(Table1[[#This Row],[Advanced]]=1,"Advanced",""))</f>
        <v/>
      </c>
      <c r="K857" s="91"/>
      <c r="L857" s="179"/>
      <c r="M857" s="91"/>
      <c r="N857" s="91"/>
      <c r="O857" s="159"/>
      <c r="P857" s="91"/>
      <c r="Q857" s="91"/>
      <c r="R857" s="91"/>
      <c r="S85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57" s="102"/>
      <c r="U857" s="102"/>
      <c r="V857" s="240"/>
      <c r="W857" s="240"/>
      <c r="X857" s="102"/>
      <c r="Y857" s="102"/>
      <c r="Z857" s="102"/>
      <c r="AA857" s="102"/>
      <c r="AB857" s="102"/>
      <c r="AC857" s="102"/>
      <c r="AD857" s="102"/>
      <c r="AE857" s="102"/>
      <c r="AF857" s="102"/>
      <c r="AG85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57" s="103"/>
      <c r="AI857" s="103"/>
      <c r="AJ857" s="103"/>
      <c r="AK857" s="74" t="str">
        <f>CONCATENATE(IF(Table1[[#This Row],[Digital]]=1,"Digital, ",""),IF(Table1[[#This Row],[Face to Face]]=1,"Face to face, ",""),IF(Table1[[#This Row],[Blended]]=1,"Blended",""))</f>
        <v/>
      </c>
      <c r="AL857" s="99"/>
      <c r="AM857" s="104"/>
      <c r="AN857" s="130"/>
      <c r="AO857" s="94"/>
      <c r="AP857" s="182"/>
      <c r="AQ857" s="94"/>
      <c r="AR857" s="94"/>
      <c r="AS857" s="94"/>
      <c r="AT857" s="94"/>
      <c r="AU857" s="94"/>
      <c r="AV857" s="182"/>
      <c r="AW857" s="182"/>
      <c r="AX857" s="182"/>
      <c r="AY857" s="94"/>
      <c r="AZ85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5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57" s="95"/>
      <c r="BC857" s="95"/>
      <c r="BD857" s="90" t="str">
        <f>IF(AND(Table1[[#This Row],[Residential]]=1,Table1[[#This Row],[Commercial]]=1),1,"")</f>
        <v/>
      </c>
      <c r="BE857" s="90" t="str">
        <f>CONCATENATE(IF(Table1[[#This Row],[Residential]]=1,"Residential, ",""),IF(Table1[[#This Row],[Commercial]]=1,"Commercial",""))</f>
        <v/>
      </c>
      <c r="BF857" s="94"/>
      <c r="BG857" s="94"/>
      <c r="BH857" s="94"/>
      <c r="BI857" s="94"/>
      <c r="BJ857" s="94"/>
      <c r="BK857" s="94"/>
      <c r="BL857" s="94"/>
      <c r="BM857" s="182"/>
      <c r="BN857" s="94"/>
      <c r="BO85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57" s="178"/>
      <c r="BQ857" s="120"/>
      <c r="BR857" s="132"/>
      <c r="BS857" s="120"/>
      <c r="BT857" s="175"/>
      <c r="BU857" s="175"/>
      <c r="BV857" s="175"/>
      <c r="BW857" s="121"/>
      <c r="BX857" s="121"/>
      <c r="BY857" s="121"/>
      <c r="BZ857" s="227"/>
      <c r="CA85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57" s="48">
        <f>COUNTIF(Table1[[#This Row],[Validity]:[Alignment with NCC (Yes=1,No=0)]],"N/A")</f>
        <v>0</v>
      </c>
      <c r="CC857" s="48">
        <f>IF(ISERROR(Table1[[#This Row],[Total Quality Score (out of 10)]]/(4-Table1[[#This Row],[N/A Count]])),0,Table1[[#This Row],[Total Quality Score (out of 10)]]/(4-Table1[[#This Row],[N/A Count]]))</f>
        <v>0</v>
      </c>
      <c r="CD857" s="106"/>
      <c r="CE857" s="106"/>
      <c r="CF857" s="172" t="str">
        <f>IF(SUM(Table1[[#This Row],[Multiple]:[Level (all)62]])&lt;1,IF(Table1[[#This Row],[General]]=1,1,""),"")</f>
        <v/>
      </c>
      <c r="CG857" s="172" t="str">
        <f>IF(SUM(Table1[[#This Row],[Multiple]:[Level (all)62]])&lt;1,IF(Table1[[#This Row],[Beginner]]=1,1,""),"")</f>
        <v/>
      </c>
      <c r="CH857" s="171" t="str">
        <f>IF(SUM(Table1[[#This Row],[Multiple]:[Level (all)62]])&lt;1,IF(Table1[[#This Row],[Intermediate]]=1,1,""),"")</f>
        <v/>
      </c>
      <c r="CI857" s="171" t="str">
        <f>IF(SUM(Table1[[#This Row],[Multiple]:[Level (all)62]])&lt;1,IF(Table1[[#This Row],[Advanced]]=1,1,""),"")</f>
        <v/>
      </c>
      <c r="CJ857" s="171" t="str">
        <f>IF(AND(SUM(Table1[[#This Row],[General]:[Advanced]])&lt;4,SUM(Table1[[#This Row],[General]:[Advanced]])&gt;1),1,"")</f>
        <v/>
      </c>
      <c r="CK857" s="171" t="str">
        <f>Table1[[#This Row],[Level (all)]]</f>
        <v/>
      </c>
      <c r="CL857" s="171" t="str">
        <f>IF(Table1[[#This Row],[Multiple audience]]&lt;&gt;1,IF(Table1[[#This Row],[General Audience]]=1,1,""),"")</f>
        <v/>
      </c>
      <c r="CM857" s="171" t="str">
        <f>IF(Table1[[#This Row],[Multiple audience]]&lt;&gt;1,IF(Table1[[#This Row],[Planners / Designers ]]=1,1,""),"")</f>
        <v/>
      </c>
      <c r="CN857" s="171" t="str">
        <f>IF(Table1[[#This Row],[Multiple audience]]&lt;&gt;1,IF(Table1[[#This Row],[Regulatory Assessors]]=1,1,""),"")</f>
        <v/>
      </c>
      <c r="CO857" s="171" t="str">
        <f>IF(Table1[[#This Row],[Multiple audience]]&lt;&gt;1,IF(Table1[[#This Row],[Builders / Management]]=1,1,""),"")</f>
        <v/>
      </c>
      <c r="CP857" s="171" t="str">
        <f>IF(Table1[[#This Row],[Multiple audience]]&lt;&gt;1,IF(Table1[[#This Row],[Energy / Sus Assessors]]=1,1,""),"")</f>
        <v/>
      </c>
      <c r="CQ857" s="171" t="str">
        <f>IF(Table1[[#This Row],[Multiple audience]]&lt;&gt;1,IF(Table1[[#This Row],[Semi-skilled]]=1,1,""),"")</f>
        <v/>
      </c>
      <c r="CR857" s="171" t="str">
        <f>IF(Table1[[#This Row],[Multiple audience]]&lt;&gt;1,IF(Table1[[#This Row],[Trades]]=1,1,""),"")</f>
        <v/>
      </c>
      <c r="CS857" s="171" t="str">
        <f>IF(Table1[[#This Row],[Multiple audience]]&lt;&gt;1,IF(Table1[[#This Row],[Other]]=1,1,""),"")</f>
        <v/>
      </c>
      <c r="CT857" s="171" t="str">
        <f>IF(SUM(Table1[[#This Row],[General Audience]:[Other]])&gt;1,1,"")</f>
        <v/>
      </c>
      <c r="CU857" s="171" t="str">
        <f>IF(Table1[[#This Row],[Various  ]]&lt;&gt;1,IF(Table1[[#This Row],[Calculator / Software]]=1,1,""),"")</f>
        <v/>
      </c>
      <c r="CV857" s="171" t="str">
        <f>IF(Table1[[#This Row],[Various  ]]&lt;&gt;1,IF(Table1[[#This Row],[Information  ]]=1,1,""),"")</f>
        <v/>
      </c>
      <c r="CW857" s="171" t="str">
        <f>IF(Table1[[#This Row],[Various  ]]&lt;&gt;1,IF(Table1[[#This Row],[Interactive Tool]]=1,1,""),"")</f>
        <v/>
      </c>
      <c r="CX857" s="171" t="str">
        <f>IF(Table1[[#This Row],[Various  ]]&lt;&gt;1,IF(Table1[[#This Row],[Technical Specifications]]=1,1,""),"")</f>
        <v/>
      </c>
      <c r="CY857" s="171" t="str">
        <f>IF(Table1[[#This Row],[Various  ]]&lt;&gt;1,IF(Table1[[#This Row],[Training Resources]]=1,1,""),"")</f>
        <v/>
      </c>
      <c r="CZ857" s="171" t="str">
        <f>IF(Table1[[#This Row],[Various  ]]&lt;&gt;1,IF(Table1[[#This Row],[Toolbox]]=1,1,""),"")</f>
        <v/>
      </c>
      <c r="DA857" s="169" t="str">
        <f>IF(Table1[[#This Row],[Various  ]]&lt;&gt;1,IF(Table1[[#This Row],[Video]]=1,1,""),"")</f>
        <v/>
      </c>
      <c r="DB857" s="169" t="str">
        <f>IF(Table1[[#This Row],[Various  ]]&lt;&gt;1,IF(Table1[[#This Row],[Case study]]=1,1,""),"")</f>
        <v/>
      </c>
      <c r="DC857" s="169" t="str">
        <f>IF(Table1[[#This Row],[Various  ]]&lt;&gt;1,IF(Table1[[#This Row],[Other   ]]=1,1,""),"")</f>
        <v/>
      </c>
      <c r="DD857" s="169" t="str">
        <f>IF(Table1[[#This Row],[Various  ]]&lt;&gt;1,IF(Table1[[#This Row],[Standards]]=1,1,""),"")</f>
        <v/>
      </c>
      <c r="DE857" s="169" t="str">
        <f>IF(Table1[[#This Row],[Various]]=1,1,IF(SUM(Table1[[#This Row],[Calculator / Software]:[Standards]])&gt;1,1,""))</f>
        <v/>
      </c>
      <c r="DF857" s="169" t="str">
        <f>IF(Table1[[#This Row],[Multiple NCC links]]&lt;&gt;1,IF(Table1[[#This Row],[Design]]=1,1,""),"")</f>
        <v/>
      </c>
      <c r="DG857" s="169" t="str">
        <f>IF(Table1[[#This Row],[Multiple NCC links]]&lt;&gt;1,IF(Table1[[#This Row],[Assessment / Verification]]=1,1,""),"")</f>
        <v/>
      </c>
      <c r="DH857" s="169" t="str">
        <f>IF(Table1[[#This Row],[Multiple NCC links]]&lt;&gt;1,IF(Table1[[#This Row],[Climate Specific ]]=1,1,""),"")</f>
        <v/>
      </c>
      <c r="DI857" s="169" t="str">
        <f>IF(Table1[[#This Row],[Multiple NCC links]]&lt;&gt;1,IF(Table1[[#This Row],[Alterations / Additions]]=1,1,""),"")</f>
        <v/>
      </c>
      <c r="DJ857" s="169" t="str">
        <f>IF(Table1[[#This Row],[Multiple NCC links]]&lt;&gt;1,IF(Table1[[#This Row],[Glazing]]=1,1,""),"")</f>
        <v/>
      </c>
      <c r="DK857" s="169" t="str">
        <f>IF(Table1[[#This Row],[Multiple NCC links]]&lt;&gt;1,IF(Table1[[#This Row],[Building Fabric / Thermal / Sealing]]=1,1,""),"")</f>
        <v/>
      </c>
      <c r="DL857" s="169" t="str">
        <f>IF(Table1[[#This Row],[Multiple NCC links]]&lt;&gt;1,IF(Table1[[#This Row],[Lighting]]=1,1,""),"")</f>
        <v/>
      </c>
      <c r="DM857" s="169" t="str">
        <f>IF(Table1[[#This Row],[Multiple NCC links]]&lt;&gt;1,IF(Table1[[#This Row],[HVAC]]=1,1,""),"")</f>
        <v/>
      </c>
      <c r="DN857" s="169" t="str">
        <f>IF(Table1[[#This Row],[Multiple NCC links]]&lt;&gt;1,IF(Table1[[#This Row],[Services]]=1,1,""),"")</f>
        <v/>
      </c>
      <c r="DO857" s="169" t="str">
        <f>IF(Table1[[#This Row],[Multiple NCC links]]&lt;&gt;1,IF(Table1[[#This Row],[Maintenance &amp; Monitoring]]=1,1,""),"")</f>
        <v/>
      </c>
      <c r="DP857" s="169" t="str">
        <f>IF(Table1[[#This Row],[Multiple NCC links]]&lt;&gt;1,IF(Table1[[#This Row],[Hand over / Operations]]=1,1,""),"")</f>
        <v/>
      </c>
      <c r="DQ857" s="169" t="str">
        <f>IF(Table1[[#This Row],[Multiple NCC links]]&lt;&gt;1,IF(Table1[[#This Row],[As built assessment]]=1,1,""),"")</f>
        <v/>
      </c>
      <c r="DR857" s="169" t="str">
        <f>IF(Table1[[#This Row],[Multiple NCC links]]&lt;&gt;1,IF(Table1[[#This Row],[Beyond compliance]]=1,1,""),"")</f>
        <v/>
      </c>
      <c r="DS857" s="169" t="str">
        <f>IF(SUM(Table1[[#This Row],[Design]:[Beyond compliance]])&gt;1,1,"")</f>
        <v/>
      </c>
      <c r="DT857" s="169" t="str">
        <f>IF(Table1[[#This Row],[Both Residential &amp; Commercial4]]&lt;&gt;1,IF(Table1[[#This Row],[Residential]]=1,1,""),"")</f>
        <v/>
      </c>
      <c r="DU857" s="169" t="str">
        <f>IF(Table1[[#This Row],[Both Residential &amp; Commercial4]]&lt;&gt;1,IF(Table1[[#This Row],[Commercial]]=1,1,""),"")</f>
        <v/>
      </c>
      <c r="DV857" s="169" t="str">
        <f>Table1[[#This Row],[Residential &amp; Commercial]]</f>
        <v/>
      </c>
      <c r="DW857" s="169"/>
    </row>
    <row r="858" spans="1:127" s="49" customFormat="1" ht="20.25" thickTop="1" thickBot="1" x14ac:dyDescent="0.35">
      <c r="A858" s="97"/>
      <c r="B858" s="97"/>
      <c r="C858" s="88"/>
      <c r="D858" s="88"/>
      <c r="E858" s="176"/>
      <c r="F858" s="176"/>
      <c r="G858" s="176"/>
      <c r="H858" s="176"/>
      <c r="I858" s="90" t="str">
        <f>IF(AND(Table1[[#This Row],[General]]=1,Table1[[#This Row],[Beginner]]=1,Table1[[#This Row],[Intermediate]]=1,Table1[[#This Row],[Advanced]]=1),1,"")</f>
        <v/>
      </c>
      <c r="J858" s="90" t="str">
        <f>CONCATENATE(IF(Table1[[#This Row],[General]]=1,"General, ",""), IF(Table1[[#This Row],[Beginner]]=1,"Beginner, ",""),IF(Table1[[#This Row],[Intermediate]]=1,"Intermediate, ",""), IF(Table1[[#This Row],[Advanced]]=1,"Advanced",""))</f>
        <v/>
      </c>
      <c r="K858" s="91"/>
      <c r="L858" s="179"/>
      <c r="M858" s="91"/>
      <c r="N858" s="91"/>
      <c r="O858" s="159"/>
      <c r="P858" s="91"/>
      <c r="Q858" s="91"/>
      <c r="R858" s="91"/>
      <c r="S85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58" s="102"/>
      <c r="U858" s="102"/>
      <c r="V858" s="240"/>
      <c r="W858" s="240"/>
      <c r="X858" s="102"/>
      <c r="Y858" s="102"/>
      <c r="Z858" s="102"/>
      <c r="AA858" s="102"/>
      <c r="AB858" s="102"/>
      <c r="AC858" s="102"/>
      <c r="AD858" s="102"/>
      <c r="AE858" s="102"/>
      <c r="AF858" s="102"/>
      <c r="AG85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58" s="103"/>
      <c r="AI858" s="103"/>
      <c r="AJ858" s="103"/>
      <c r="AK858" s="74" t="str">
        <f>CONCATENATE(IF(Table1[[#This Row],[Digital]]=1,"Digital, ",""),IF(Table1[[#This Row],[Face to Face]]=1,"Face to face, ",""),IF(Table1[[#This Row],[Blended]]=1,"Blended",""))</f>
        <v/>
      </c>
      <c r="AL858" s="99"/>
      <c r="AM858" s="104"/>
      <c r="AN858" s="130"/>
      <c r="AO858" s="94"/>
      <c r="AP858" s="182"/>
      <c r="AQ858" s="94"/>
      <c r="AR858" s="94"/>
      <c r="AS858" s="94"/>
      <c r="AT858" s="94"/>
      <c r="AU858" s="94"/>
      <c r="AV858" s="182"/>
      <c r="AW858" s="182"/>
      <c r="AX858" s="182"/>
      <c r="AY858" s="94"/>
      <c r="AZ85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5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58" s="95"/>
      <c r="BC858" s="95"/>
      <c r="BD858" s="90" t="str">
        <f>IF(AND(Table1[[#This Row],[Residential]]=1,Table1[[#This Row],[Commercial]]=1),1,"")</f>
        <v/>
      </c>
      <c r="BE858" s="90" t="str">
        <f>CONCATENATE(IF(Table1[[#This Row],[Residential]]=1,"Residential, ",""),IF(Table1[[#This Row],[Commercial]]=1,"Commercial",""))</f>
        <v/>
      </c>
      <c r="BF858" s="94"/>
      <c r="BG858" s="94"/>
      <c r="BH858" s="94"/>
      <c r="BI858" s="94"/>
      <c r="BJ858" s="94"/>
      <c r="BK858" s="94"/>
      <c r="BL858" s="94"/>
      <c r="BM858" s="182"/>
      <c r="BN858" s="94"/>
      <c r="BO85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58" s="178"/>
      <c r="BQ858" s="120"/>
      <c r="BR858" s="132"/>
      <c r="BS858" s="120"/>
      <c r="BT858" s="175"/>
      <c r="BU858" s="175"/>
      <c r="BV858" s="175"/>
      <c r="BW858" s="121"/>
      <c r="BX858" s="121"/>
      <c r="BY858" s="121"/>
      <c r="BZ858" s="227"/>
      <c r="CA85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58" s="48">
        <f>COUNTIF(Table1[[#This Row],[Validity]:[Alignment with NCC (Yes=1,No=0)]],"N/A")</f>
        <v>0</v>
      </c>
      <c r="CC858" s="48">
        <f>IF(ISERROR(Table1[[#This Row],[Total Quality Score (out of 10)]]/(4-Table1[[#This Row],[N/A Count]])),0,Table1[[#This Row],[Total Quality Score (out of 10)]]/(4-Table1[[#This Row],[N/A Count]]))</f>
        <v>0</v>
      </c>
      <c r="CD858" s="106"/>
      <c r="CE858" s="106"/>
      <c r="CF858" s="172" t="str">
        <f>IF(SUM(Table1[[#This Row],[Multiple]:[Level (all)62]])&lt;1,IF(Table1[[#This Row],[General]]=1,1,""),"")</f>
        <v/>
      </c>
      <c r="CG858" s="172" t="str">
        <f>IF(SUM(Table1[[#This Row],[Multiple]:[Level (all)62]])&lt;1,IF(Table1[[#This Row],[Beginner]]=1,1,""),"")</f>
        <v/>
      </c>
      <c r="CH858" s="171" t="str">
        <f>IF(SUM(Table1[[#This Row],[Multiple]:[Level (all)62]])&lt;1,IF(Table1[[#This Row],[Intermediate]]=1,1,""),"")</f>
        <v/>
      </c>
      <c r="CI858" s="171" t="str">
        <f>IF(SUM(Table1[[#This Row],[Multiple]:[Level (all)62]])&lt;1,IF(Table1[[#This Row],[Advanced]]=1,1,""),"")</f>
        <v/>
      </c>
      <c r="CJ858" s="171" t="str">
        <f>IF(AND(SUM(Table1[[#This Row],[General]:[Advanced]])&lt;4,SUM(Table1[[#This Row],[General]:[Advanced]])&gt;1),1,"")</f>
        <v/>
      </c>
      <c r="CK858" s="171" t="str">
        <f>Table1[[#This Row],[Level (all)]]</f>
        <v/>
      </c>
      <c r="CL858" s="171" t="str">
        <f>IF(Table1[[#This Row],[Multiple audience]]&lt;&gt;1,IF(Table1[[#This Row],[General Audience]]=1,1,""),"")</f>
        <v/>
      </c>
      <c r="CM858" s="171" t="str">
        <f>IF(Table1[[#This Row],[Multiple audience]]&lt;&gt;1,IF(Table1[[#This Row],[Planners / Designers ]]=1,1,""),"")</f>
        <v/>
      </c>
      <c r="CN858" s="171" t="str">
        <f>IF(Table1[[#This Row],[Multiple audience]]&lt;&gt;1,IF(Table1[[#This Row],[Regulatory Assessors]]=1,1,""),"")</f>
        <v/>
      </c>
      <c r="CO858" s="171" t="str">
        <f>IF(Table1[[#This Row],[Multiple audience]]&lt;&gt;1,IF(Table1[[#This Row],[Builders / Management]]=1,1,""),"")</f>
        <v/>
      </c>
      <c r="CP858" s="171" t="str">
        <f>IF(Table1[[#This Row],[Multiple audience]]&lt;&gt;1,IF(Table1[[#This Row],[Energy / Sus Assessors]]=1,1,""),"")</f>
        <v/>
      </c>
      <c r="CQ858" s="171" t="str">
        <f>IF(Table1[[#This Row],[Multiple audience]]&lt;&gt;1,IF(Table1[[#This Row],[Semi-skilled]]=1,1,""),"")</f>
        <v/>
      </c>
      <c r="CR858" s="171" t="str">
        <f>IF(Table1[[#This Row],[Multiple audience]]&lt;&gt;1,IF(Table1[[#This Row],[Trades]]=1,1,""),"")</f>
        <v/>
      </c>
      <c r="CS858" s="171" t="str">
        <f>IF(Table1[[#This Row],[Multiple audience]]&lt;&gt;1,IF(Table1[[#This Row],[Other]]=1,1,""),"")</f>
        <v/>
      </c>
      <c r="CT858" s="171" t="str">
        <f>IF(SUM(Table1[[#This Row],[General Audience]:[Other]])&gt;1,1,"")</f>
        <v/>
      </c>
      <c r="CU858" s="171" t="str">
        <f>IF(Table1[[#This Row],[Various  ]]&lt;&gt;1,IF(Table1[[#This Row],[Calculator / Software]]=1,1,""),"")</f>
        <v/>
      </c>
      <c r="CV858" s="171" t="str">
        <f>IF(Table1[[#This Row],[Various  ]]&lt;&gt;1,IF(Table1[[#This Row],[Information  ]]=1,1,""),"")</f>
        <v/>
      </c>
      <c r="CW858" s="171" t="str">
        <f>IF(Table1[[#This Row],[Various  ]]&lt;&gt;1,IF(Table1[[#This Row],[Interactive Tool]]=1,1,""),"")</f>
        <v/>
      </c>
      <c r="CX858" s="171" t="str">
        <f>IF(Table1[[#This Row],[Various  ]]&lt;&gt;1,IF(Table1[[#This Row],[Technical Specifications]]=1,1,""),"")</f>
        <v/>
      </c>
      <c r="CY858" s="171" t="str">
        <f>IF(Table1[[#This Row],[Various  ]]&lt;&gt;1,IF(Table1[[#This Row],[Training Resources]]=1,1,""),"")</f>
        <v/>
      </c>
      <c r="CZ858" s="171" t="str">
        <f>IF(Table1[[#This Row],[Various  ]]&lt;&gt;1,IF(Table1[[#This Row],[Toolbox]]=1,1,""),"")</f>
        <v/>
      </c>
      <c r="DA858" s="169" t="str">
        <f>IF(Table1[[#This Row],[Various  ]]&lt;&gt;1,IF(Table1[[#This Row],[Video]]=1,1,""),"")</f>
        <v/>
      </c>
      <c r="DB858" s="169" t="str">
        <f>IF(Table1[[#This Row],[Various  ]]&lt;&gt;1,IF(Table1[[#This Row],[Case study]]=1,1,""),"")</f>
        <v/>
      </c>
      <c r="DC858" s="169" t="str">
        <f>IF(Table1[[#This Row],[Various  ]]&lt;&gt;1,IF(Table1[[#This Row],[Other   ]]=1,1,""),"")</f>
        <v/>
      </c>
      <c r="DD858" s="169" t="str">
        <f>IF(Table1[[#This Row],[Various  ]]&lt;&gt;1,IF(Table1[[#This Row],[Standards]]=1,1,""),"")</f>
        <v/>
      </c>
      <c r="DE858" s="169" t="str">
        <f>IF(Table1[[#This Row],[Various]]=1,1,IF(SUM(Table1[[#This Row],[Calculator / Software]:[Standards]])&gt;1,1,""))</f>
        <v/>
      </c>
      <c r="DF858" s="169" t="str">
        <f>IF(Table1[[#This Row],[Multiple NCC links]]&lt;&gt;1,IF(Table1[[#This Row],[Design]]=1,1,""),"")</f>
        <v/>
      </c>
      <c r="DG858" s="169" t="str">
        <f>IF(Table1[[#This Row],[Multiple NCC links]]&lt;&gt;1,IF(Table1[[#This Row],[Assessment / Verification]]=1,1,""),"")</f>
        <v/>
      </c>
      <c r="DH858" s="169" t="str">
        <f>IF(Table1[[#This Row],[Multiple NCC links]]&lt;&gt;1,IF(Table1[[#This Row],[Climate Specific ]]=1,1,""),"")</f>
        <v/>
      </c>
      <c r="DI858" s="169" t="str">
        <f>IF(Table1[[#This Row],[Multiple NCC links]]&lt;&gt;1,IF(Table1[[#This Row],[Alterations / Additions]]=1,1,""),"")</f>
        <v/>
      </c>
      <c r="DJ858" s="169" t="str">
        <f>IF(Table1[[#This Row],[Multiple NCC links]]&lt;&gt;1,IF(Table1[[#This Row],[Glazing]]=1,1,""),"")</f>
        <v/>
      </c>
      <c r="DK858" s="169" t="str">
        <f>IF(Table1[[#This Row],[Multiple NCC links]]&lt;&gt;1,IF(Table1[[#This Row],[Building Fabric / Thermal / Sealing]]=1,1,""),"")</f>
        <v/>
      </c>
      <c r="DL858" s="169" t="str">
        <f>IF(Table1[[#This Row],[Multiple NCC links]]&lt;&gt;1,IF(Table1[[#This Row],[Lighting]]=1,1,""),"")</f>
        <v/>
      </c>
      <c r="DM858" s="169" t="str">
        <f>IF(Table1[[#This Row],[Multiple NCC links]]&lt;&gt;1,IF(Table1[[#This Row],[HVAC]]=1,1,""),"")</f>
        <v/>
      </c>
      <c r="DN858" s="169" t="str">
        <f>IF(Table1[[#This Row],[Multiple NCC links]]&lt;&gt;1,IF(Table1[[#This Row],[Services]]=1,1,""),"")</f>
        <v/>
      </c>
      <c r="DO858" s="169" t="str">
        <f>IF(Table1[[#This Row],[Multiple NCC links]]&lt;&gt;1,IF(Table1[[#This Row],[Maintenance &amp; Monitoring]]=1,1,""),"")</f>
        <v/>
      </c>
      <c r="DP858" s="169" t="str">
        <f>IF(Table1[[#This Row],[Multiple NCC links]]&lt;&gt;1,IF(Table1[[#This Row],[Hand over / Operations]]=1,1,""),"")</f>
        <v/>
      </c>
      <c r="DQ858" s="169" t="str">
        <f>IF(Table1[[#This Row],[Multiple NCC links]]&lt;&gt;1,IF(Table1[[#This Row],[As built assessment]]=1,1,""),"")</f>
        <v/>
      </c>
      <c r="DR858" s="169" t="str">
        <f>IF(Table1[[#This Row],[Multiple NCC links]]&lt;&gt;1,IF(Table1[[#This Row],[Beyond compliance]]=1,1,""),"")</f>
        <v/>
      </c>
      <c r="DS858" s="169" t="str">
        <f>IF(SUM(Table1[[#This Row],[Design]:[Beyond compliance]])&gt;1,1,"")</f>
        <v/>
      </c>
      <c r="DT858" s="169" t="str">
        <f>IF(Table1[[#This Row],[Both Residential &amp; Commercial4]]&lt;&gt;1,IF(Table1[[#This Row],[Residential]]=1,1,""),"")</f>
        <v/>
      </c>
      <c r="DU858" s="169" t="str">
        <f>IF(Table1[[#This Row],[Both Residential &amp; Commercial4]]&lt;&gt;1,IF(Table1[[#This Row],[Commercial]]=1,1,""),"")</f>
        <v/>
      </c>
      <c r="DV858" s="169" t="str">
        <f>Table1[[#This Row],[Residential &amp; Commercial]]</f>
        <v/>
      </c>
      <c r="DW858" s="169"/>
    </row>
    <row r="859" spans="1:127" s="49" customFormat="1" ht="20.25" thickTop="1" thickBot="1" x14ac:dyDescent="0.35">
      <c r="A859" s="97"/>
      <c r="B859" s="97"/>
      <c r="C859" s="88"/>
      <c r="D859" s="88"/>
      <c r="E859" s="176"/>
      <c r="F859" s="176"/>
      <c r="G859" s="176"/>
      <c r="H859" s="176"/>
      <c r="I859" s="90" t="str">
        <f>IF(AND(Table1[[#This Row],[General]]=1,Table1[[#This Row],[Beginner]]=1,Table1[[#This Row],[Intermediate]]=1,Table1[[#This Row],[Advanced]]=1),1,"")</f>
        <v/>
      </c>
      <c r="J859" s="90" t="str">
        <f>CONCATENATE(IF(Table1[[#This Row],[General]]=1,"General, ",""), IF(Table1[[#This Row],[Beginner]]=1,"Beginner, ",""),IF(Table1[[#This Row],[Intermediate]]=1,"Intermediate, ",""), IF(Table1[[#This Row],[Advanced]]=1,"Advanced",""))</f>
        <v/>
      </c>
      <c r="K859" s="91"/>
      <c r="L859" s="179"/>
      <c r="M859" s="91"/>
      <c r="N859" s="91"/>
      <c r="O859" s="159"/>
      <c r="P859" s="91"/>
      <c r="Q859" s="91"/>
      <c r="R859" s="91"/>
      <c r="S85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59" s="102"/>
      <c r="U859" s="102"/>
      <c r="V859" s="240"/>
      <c r="W859" s="240"/>
      <c r="X859" s="102"/>
      <c r="Y859" s="102"/>
      <c r="Z859" s="102"/>
      <c r="AA859" s="102"/>
      <c r="AB859" s="102"/>
      <c r="AC859" s="102"/>
      <c r="AD859" s="102"/>
      <c r="AE859" s="102"/>
      <c r="AF859" s="102"/>
      <c r="AG85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59" s="103"/>
      <c r="AI859" s="103"/>
      <c r="AJ859" s="103"/>
      <c r="AK859" s="74" t="str">
        <f>CONCATENATE(IF(Table1[[#This Row],[Digital]]=1,"Digital, ",""),IF(Table1[[#This Row],[Face to Face]]=1,"Face to face, ",""),IF(Table1[[#This Row],[Blended]]=1,"Blended",""))</f>
        <v/>
      </c>
      <c r="AL859" s="99"/>
      <c r="AM859" s="104"/>
      <c r="AN859" s="130"/>
      <c r="AO859" s="94"/>
      <c r="AP859" s="182"/>
      <c r="AQ859" s="94"/>
      <c r="AR859" s="94"/>
      <c r="AS859" s="94"/>
      <c r="AT859" s="94"/>
      <c r="AU859" s="94"/>
      <c r="AV859" s="182"/>
      <c r="AW859" s="182"/>
      <c r="AX859" s="182"/>
      <c r="AY859" s="94"/>
      <c r="AZ85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5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59" s="95"/>
      <c r="BC859" s="95"/>
      <c r="BD859" s="90" t="str">
        <f>IF(AND(Table1[[#This Row],[Residential]]=1,Table1[[#This Row],[Commercial]]=1),1,"")</f>
        <v/>
      </c>
      <c r="BE859" s="90" t="str">
        <f>CONCATENATE(IF(Table1[[#This Row],[Residential]]=1,"Residential, ",""),IF(Table1[[#This Row],[Commercial]]=1,"Commercial",""))</f>
        <v/>
      </c>
      <c r="BF859" s="94"/>
      <c r="BG859" s="94"/>
      <c r="BH859" s="94"/>
      <c r="BI859" s="94"/>
      <c r="BJ859" s="94"/>
      <c r="BK859" s="94"/>
      <c r="BL859" s="94"/>
      <c r="BM859" s="182"/>
      <c r="BN859" s="94"/>
      <c r="BO85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59" s="178"/>
      <c r="BQ859" s="120"/>
      <c r="BR859" s="132"/>
      <c r="BS859" s="120"/>
      <c r="BT859" s="175"/>
      <c r="BU859" s="175"/>
      <c r="BV859" s="175"/>
      <c r="BW859" s="121"/>
      <c r="BX859" s="121"/>
      <c r="BY859" s="121"/>
      <c r="BZ859" s="227"/>
      <c r="CA85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59" s="48">
        <f>COUNTIF(Table1[[#This Row],[Validity]:[Alignment with NCC (Yes=1,No=0)]],"N/A")</f>
        <v>0</v>
      </c>
      <c r="CC859" s="48">
        <f>IF(ISERROR(Table1[[#This Row],[Total Quality Score (out of 10)]]/(4-Table1[[#This Row],[N/A Count]])),0,Table1[[#This Row],[Total Quality Score (out of 10)]]/(4-Table1[[#This Row],[N/A Count]]))</f>
        <v>0</v>
      </c>
      <c r="CD859" s="106"/>
      <c r="CE859" s="106"/>
      <c r="CF859" s="172" t="str">
        <f>IF(SUM(Table1[[#This Row],[Multiple]:[Level (all)62]])&lt;1,IF(Table1[[#This Row],[General]]=1,1,""),"")</f>
        <v/>
      </c>
      <c r="CG859" s="172" t="str">
        <f>IF(SUM(Table1[[#This Row],[Multiple]:[Level (all)62]])&lt;1,IF(Table1[[#This Row],[Beginner]]=1,1,""),"")</f>
        <v/>
      </c>
      <c r="CH859" s="171" t="str">
        <f>IF(SUM(Table1[[#This Row],[Multiple]:[Level (all)62]])&lt;1,IF(Table1[[#This Row],[Intermediate]]=1,1,""),"")</f>
        <v/>
      </c>
      <c r="CI859" s="171" t="str">
        <f>IF(SUM(Table1[[#This Row],[Multiple]:[Level (all)62]])&lt;1,IF(Table1[[#This Row],[Advanced]]=1,1,""),"")</f>
        <v/>
      </c>
      <c r="CJ859" s="171" t="str">
        <f>IF(AND(SUM(Table1[[#This Row],[General]:[Advanced]])&lt;4,SUM(Table1[[#This Row],[General]:[Advanced]])&gt;1),1,"")</f>
        <v/>
      </c>
      <c r="CK859" s="171" t="str">
        <f>Table1[[#This Row],[Level (all)]]</f>
        <v/>
      </c>
      <c r="CL859" s="171" t="str">
        <f>IF(Table1[[#This Row],[Multiple audience]]&lt;&gt;1,IF(Table1[[#This Row],[General Audience]]=1,1,""),"")</f>
        <v/>
      </c>
      <c r="CM859" s="171" t="str">
        <f>IF(Table1[[#This Row],[Multiple audience]]&lt;&gt;1,IF(Table1[[#This Row],[Planners / Designers ]]=1,1,""),"")</f>
        <v/>
      </c>
      <c r="CN859" s="171" t="str">
        <f>IF(Table1[[#This Row],[Multiple audience]]&lt;&gt;1,IF(Table1[[#This Row],[Regulatory Assessors]]=1,1,""),"")</f>
        <v/>
      </c>
      <c r="CO859" s="171" t="str">
        <f>IF(Table1[[#This Row],[Multiple audience]]&lt;&gt;1,IF(Table1[[#This Row],[Builders / Management]]=1,1,""),"")</f>
        <v/>
      </c>
      <c r="CP859" s="171" t="str">
        <f>IF(Table1[[#This Row],[Multiple audience]]&lt;&gt;1,IF(Table1[[#This Row],[Energy / Sus Assessors]]=1,1,""),"")</f>
        <v/>
      </c>
      <c r="CQ859" s="171" t="str">
        <f>IF(Table1[[#This Row],[Multiple audience]]&lt;&gt;1,IF(Table1[[#This Row],[Semi-skilled]]=1,1,""),"")</f>
        <v/>
      </c>
      <c r="CR859" s="171" t="str">
        <f>IF(Table1[[#This Row],[Multiple audience]]&lt;&gt;1,IF(Table1[[#This Row],[Trades]]=1,1,""),"")</f>
        <v/>
      </c>
      <c r="CS859" s="171" t="str">
        <f>IF(Table1[[#This Row],[Multiple audience]]&lt;&gt;1,IF(Table1[[#This Row],[Other]]=1,1,""),"")</f>
        <v/>
      </c>
      <c r="CT859" s="171" t="str">
        <f>IF(SUM(Table1[[#This Row],[General Audience]:[Other]])&gt;1,1,"")</f>
        <v/>
      </c>
      <c r="CU859" s="171" t="str">
        <f>IF(Table1[[#This Row],[Various  ]]&lt;&gt;1,IF(Table1[[#This Row],[Calculator / Software]]=1,1,""),"")</f>
        <v/>
      </c>
      <c r="CV859" s="171" t="str">
        <f>IF(Table1[[#This Row],[Various  ]]&lt;&gt;1,IF(Table1[[#This Row],[Information  ]]=1,1,""),"")</f>
        <v/>
      </c>
      <c r="CW859" s="171" t="str">
        <f>IF(Table1[[#This Row],[Various  ]]&lt;&gt;1,IF(Table1[[#This Row],[Interactive Tool]]=1,1,""),"")</f>
        <v/>
      </c>
      <c r="CX859" s="171" t="str">
        <f>IF(Table1[[#This Row],[Various  ]]&lt;&gt;1,IF(Table1[[#This Row],[Technical Specifications]]=1,1,""),"")</f>
        <v/>
      </c>
      <c r="CY859" s="171" t="str">
        <f>IF(Table1[[#This Row],[Various  ]]&lt;&gt;1,IF(Table1[[#This Row],[Training Resources]]=1,1,""),"")</f>
        <v/>
      </c>
      <c r="CZ859" s="171" t="str">
        <f>IF(Table1[[#This Row],[Various  ]]&lt;&gt;1,IF(Table1[[#This Row],[Toolbox]]=1,1,""),"")</f>
        <v/>
      </c>
      <c r="DA859" s="169" t="str">
        <f>IF(Table1[[#This Row],[Various  ]]&lt;&gt;1,IF(Table1[[#This Row],[Video]]=1,1,""),"")</f>
        <v/>
      </c>
      <c r="DB859" s="169" t="str">
        <f>IF(Table1[[#This Row],[Various  ]]&lt;&gt;1,IF(Table1[[#This Row],[Case study]]=1,1,""),"")</f>
        <v/>
      </c>
      <c r="DC859" s="169" t="str">
        <f>IF(Table1[[#This Row],[Various  ]]&lt;&gt;1,IF(Table1[[#This Row],[Other   ]]=1,1,""),"")</f>
        <v/>
      </c>
      <c r="DD859" s="169" t="str">
        <f>IF(Table1[[#This Row],[Various  ]]&lt;&gt;1,IF(Table1[[#This Row],[Standards]]=1,1,""),"")</f>
        <v/>
      </c>
      <c r="DE859" s="169" t="str">
        <f>IF(Table1[[#This Row],[Various]]=1,1,IF(SUM(Table1[[#This Row],[Calculator / Software]:[Standards]])&gt;1,1,""))</f>
        <v/>
      </c>
      <c r="DF859" s="169" t="str">
        <f>IF(Table1[[#This Row],[Multiple NCC links]]&lt;&gt;1,IF(Table1[[#This Row],[Design]]=1,1,""),"")</f>
        <v/>
      </c>
      <c r="DG859" s="169" t="str">
        <f>IF(Table1[[#This Row],[Multiple NCC links]]&lt;&gt;1,IF(Table1[[#This Row],[Assessment / Verification]]=1,1,""),"")</f>
        <v/>
      </c>
      <c r="DH859" s="169" t="str">
        <f>IF(Table1[[#This Row],[Multiple NCC links]]&lt;&gt;1,IF(Table1[[#This Row],[Climate Specific ]]=1,1,""),"")</f>
        <v/>
      </c>
      <c r="DI859" s="169" t="str">
        <f>IF(Table1[[#This Row],[Multiple NCC links]]&lt;&gt;1,IF(Table1[[#This Row],[Alterations / Additions]]=1,1,""),"")</f>
        <v/>
      </c>
      <c r="DJ859" s="169" t="str">
        <f>IF(Table1[[#This Row],[Multiple NCC links]]&lt;&gt;1,IF(Table1[[#This Row],[Glazing]]=1,1,""),"")</f>
        <v/>
      </c>
      <c r="DK859" s="169" t="str">
        <f>IF(Table1[[#This Row],[Multiple NCC links]]&lt;&gt;1,IF(Table1[[#This Row],[Building Fabric / Thermal / Sealing]]=1,1,""),"")</f>
        <v/>
      </c>
      <c r="DL859" s="169" t="str">
        <f>IF(Table1[[#This Row],[Multiple NCC links]]&lt;&gt;1,IF(Table1[[#This Row],[Lighting]]=1,1,""),"")</f>
        <v/>
      </c>
      <c r="DM859" s="169" t="str">
        <f>IF(Table1[[#This Row],[Multiple NCC links]]&lt;&gt;1,IF(Table1[[#This Row],[HVAC]]=1,1,""),"")</f>
        <v/>
      </c>
      <c r="DN859" s="169" t="str">
        <f>IF(Table1[[#This Row],[Multiple NCC links]]&lt;&gt;1,IF(Table1[[#This Row],[Services]]=1,1,""),"")</f>
        <v/>
      </c>
      <c r="DO859" s="169" t="str">
        <f>IF(Table1[[#This Row],[Multiple NCC links]]&lt;&gt;1,IF(Table1[[#This Row],[Maintenance &amp; Monitoring]]=1,1,""),"")</f>
        <v/>
      </c>
      <c r="DP859" s="169" t="str">
        <f>IF(Table1[[#This Row],[Multiple NCC links]]&lt;&gt;1,IF(Table1[[#This Row],[Hand over / Operations]]=1,1,""),"")</f>
        <v/>
      </c>
      <c r="DQ859" s="169" t="str">
        <f>IF(Table1[[#This Row],[Multiple NCC links]]&lt;&gt;1,IF(Table1[[#This Row],[As built assessment]]=1,1,""),"")</f>
        <v/>
      </c>
      <c r="DR859" s="169" t="str">
        <f>IF(Table1[[#This Row],[Multiple NCC links]]&lt;&gt;1,IF(Table1[[#This Row],[Beyond compliance]]=1,1,""),"")</f>
        <v/>
      </c>
      <c r="DS859" s="169" t="str">
        <f>IF(SUM(Table1[[#This Row],[Design]:[Beyond compliance]])&gt;1,1,"")</f>
        <v/>
      </c>
      <c r="DT859" s="169" t="str">
        <f>IF(Table1[[#This Row],[Both Residential &amp; Commercial4]]&lt;&gt;1,IF(Table1[[#This Row],[Residential]]=1,1,""),"")</f>
        <v/>
      </c>
      <c r="DU859" s="169" t="str">
        <f>IF(Table1[[#This Row],[Both Residential &amp; Commercial4]]&lt;&gt;1,IF(Table1[[#This Row],[Commercial]]=1,1,""),"")</f>
        <v/>
      </c>
      <c r="DV859" s="169" t="str">
        <f>Table1[[#This Row],[Residential &amp; Commercial]]</f>
        <v/>
      </c>
      <c r="DW859" s="169"/>
    </row>
    <row r="860" spans="1:127" s="49" customFormat="1" ht="20.25" thickTop="1" thickBot="1" x14ac:dyDescent="0.35">
      <c r="A860" s="97"/>
      <c r="B860" s="97"/>
      <c r="C860" s="88"/>
      <c r="D860" s="88"/>
      <c r="E860" s="176"/>
      <c r="F860" s="176"/>
      <c r="G860" s="176"/>
      <c r="H860" s="176"/>
      <c r="I860" s="90" t="str">
        <f>IF(AND(Table1[[#This Row],[General]]=1,Table1[[#This Row],[Beginner]]=1,Table1[[#This Row],[Intermediate]]=1,Table1[[#This Row],[Advanced]]=1),1,"")</f>
        <v/>
      </c>
      <c r="J860" s="90" t="str">
        <f>CONCATENATE(IF(Table1[[#This Row],[General]]=1,"General, ",""), IF(Table1[[#This Row],[Beginner]]=1,"Beginner, ",""),IF(Table1[[#This Row],[Intermediate]]=1,"Intermediate, ",""), IF(Table1[[#This Row],[Advanced]]=1,"Advanced",""))</f>
        <v/>
      </c>
      <c r="K860" s="91"/>
      <c r="L860" s="179"/>
      <c r="M860" s="91"/>
      <c r="N860" s="91"/>
      <c r="O860" s="159"/>
      <c r="P860" s="91"/>
      <c r="Q860" s="91"/>
      <c r="R860" s="91"/>
      <c r="S86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60" s="102"/>
      <c r="U860" s="102"/>
      <c r="V860" s="240"/>
      <c r="W860" s="240"/>
      <c r="X860" s="102"/>
      <c r="Y860" s="102"/>
      <c r="Z860" s="102"/>
      <c r="AA860" s="102"/>
      <c r="AB860" s="102"/>
      <c r="AC860" s="102"/>
      <c r="AD860" s="102"/>
      <c r="AE860" s="102"/>
      <c r="AF860" s="102"/>
      <c r="AG86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60" s="103"/>
      <c r="AI860" s="103"/>
      <c r="AJ860" s="103"/>
      <c r="AK860" s="74" t="str">
        <f>CONCATENATE(IF(Table1[[#This Row],[Digital]]=1,"Digital, ",""),IF(Table1[[#This Row],[Face to Face]]=1,"Face to face, ",""),IF(Table1[[#This Row],[Blended]]=1,"Blended",""))</f>
        <v/>
      </c>
      <c r="AL860" s="99"/>
      <c r="AM860" s="104"/>
      <c r="AN860" s="130"/>
      <c r="AO860" s="94"/>
      <c r="AP860" s="182"/>
      <c r="AQ860" s="94"/>
      <c r="AR860" s="94"/>
      <c r="AS860" s="94"/>
      <c r="AT860" s="94"/>
      <c r="AU860" s="94"/>
      <c r="AV860" s="182"/>
      <c r="AW860" s="182"/>
      <c r="AX860" s="182"/>
      <c r="AY860" s="94"/>
      <c r="AZ86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6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60" s="95"/>
      <c r="BC860" s="95"/>
      <c r="BD860" s="90" t="str">
        <f>IF(AND(Table1[[#This Row],[Residential]]=1,Table1[[#This Row],[Commercial]]=1),1,"")</f>
        <v/>
      </c>
      <c r="BE860" s="90" t="str">
        <f>CONCATENATE(IF(Table1[[#This Row],[Residential]]=1,"Residential, ",""),IF(Table1[[#This Row],[Commercial]]=1,"Commercial",""))</f>
        <v/>
      </c>
      <c r="BF860" s="94"/>
      <c r="BG860" s="94"/>
      <c r="BH860" s="94"/>
      <c r="BI860" s="94"/>
      <c r="BJ860" s="94"/>
      <c r="BK860" s="94"/>
      <c r="BL860" s="94"/>
      <c r="BM860" s="182"/>
      <c r="BN860" s="94"/>
      <c r="BO86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60" s="178"/>
      <c r="BQ860" s="120"/>
      <c r="BR860" s="132"/>
      <c r="BS860" s="120"/>
      <c r="BT860" s="175"/>
      <c r="BU860" s="175"/>
      <c r="BV860" s="175"/>
      <c r="BW860" s="121"/>
      <c r="BX860" s="121"/>
      <c r="BY860" s="121"/>
      <c r="BZ860" s="227"/>
      <c r="CA86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60" s="48">
        <f>COUNTIF(Table1[[#This Row],[Validity]:[Alignment with NCC (Yes=1,No=0)]],"N/A")</f>
        <v>0</v>
      </c>
      <c r="CC860" s="48">
        <f>IF(ISERROR(Table1[[#This Row],[Total Quality Score (out of 10)]]/(4-Table1[[#This Row],[N/A Count]])),0,Table1[[#This Row],[Total Quality Score (out of 10)]]/(4-Table1[[#This Row],[N/A Count]]))</f>
        <v>0</v>
      </c>
      <c r="CD860" s="106"/>
      <c r="CE860" s="106"/>
      <c r="CF860" s="172" t="str">
        <f>IF(SUM(Table1[[#This Row],[Multiple]:[Level (all)62]])&lt;1,IF(Table1[[#This Row],[General]]=1,1,""),"")</f>
        <v/>
      </c>
      <c r="CG860" s="172" t="str">
        <f>IF(SUM(Table1[[#This Row],[Multiple]:[Level (all)62]])&lt;1,IF(Table1[[#This Row],[Beginner]]=1,1,""),"")</f>
        <v/>
      </c>
      <c r="CH860" s="171" t="str">
        <f>IF(SUM(Table1[[#This Row],[Multiple]:[Level (all)62]])&lt;1,IF(Table1[[#This Row],[Intermediate]]=1,1,""),"")</f>
        <v/>
      </c>
      <c r="CI860" s="171" t="str">
        <f>IF(SUM(Table1[[#This Row],[Multiple]:[Level (all)62]])&lt;1,IF(Table1[[#This Row],[Advanced]]=1,1,""),"")</f>
        <v/>
      </c>
      <c r="CJ860" s="171" t="str">
        <f>IF(AND(SUM(Table1[[#This Row],[General]:[Advanced]])&lt;4,SUM(Table1[[#This Row],[General]:[Advanced]])&gt;1),1,"")</f>
        <v/>
      </c>
      <c r="CK860" s="171" t="str">
        <f>Table1[[#This Row],[Level (all)]]</f>
        <v/>
      </c>
      <c r="CL860" s="171" t="str">
        <f>IF(Table1[[#This Row],[Multiple audience]]&lt;&gt;1,IF(Table1[[#This Row],[General Audience]]=1,1,""),"")</f>
        <v/>
      </c>
      <c r="CM860" s="171" t="str">
        <f>IF(Table1[[#This Row],[Multiple audience]]&lt;&gt;1,IF(Table1[[#This Row],[Planners / Designers ]]=1,1,""),"")</f>
        <v/>
      </c>
      <c r="CN860" s="171" t="str">
        <f>IF(Table1[[#This Row],[Multiple audience]]&lt;&gt;1,IF(Table1[[#This Row],[Regulatory Assessors]]=1,1,""),"")</f>
        <v/>
      </c>
      <c r="CO860" s="171" t="str">
        <f>IF(Table1[[#This Row],[Multiple audience]]&lt;&gt;1,IF(Table1[[#This Row],[Builders / Management]]=1,1,""),"")</f>
        <v/>
      </c>
      <c r="CP860" s="171" t="str">
        <f>IF(Table1[[#This Row],[Multiple audience]]&lt;&gt;1,IF(Table1[[#This Row],[Energy / Sus Assessors]]=1,1,""),"")</f>
        <v/>
      </c>
      <c r="CQ860" s="171" t="str">
        <f>IF(Table1[[#This Row],[Multiple audience]]&lt;&gt;1,IF(Table1[[#This Row],[Semi-skilled]]=1,1,""),"")</f>
        <v/>
      </c>
      <c r="CR860" s="171" t="str">
        <f>IF(Table1[[#This Row],[Multiple audience]]&lt;&gt;1,IF(Table1[[#This Row],[Trades]]=1,1,""),"")</f>
        <v/>
      </c>
      <c r="CS860" s="171" t="str">
        <f>IF(Table1[[#This Row],[Multiple audience]]&lt;&gt;1,IF(Table1[[#This Row],[Other]]=1,1,""),"")</f>
        <v/>
      </c>
      <c r="CT860" s="171" t="str">
        <f>IF(SUM(Table1[[#This Row],[General Audience]:[Other]])&gt;1,1,"")</f>
        <v/>
      </c>
      <c r="CU860" s="171" t="str">
        <f>IF(Table1[[#This Row],[Various  ]]&lt;&gt;1,IF(Table1[[#This Row],[Calculator / Software]]=1,1,""),"")</f>
        <v/>
      </c>
      <c r="CV860" s="171" t="str">
        <f>IF(Table1[[#This Row],[Various  ]]&lt;&gt;1,IF(Table1[[#This Row],[Information  ]]=1,1,""),"")</f>
        <v/>
      </c>
      <c r="CW860" s="171" t="str">
        <f>IF(Table1[[#This Row],[Various  ]]&lt;&gt;1,IF(Table1[[#This Row],[Interactive Tool]]=1,1,""),"")</f>
        <v/>
      </c>
      <c r="CX860" s="171" t="str">
        <f>IF(Table1[[#This Row],[Various  ]]&lt;&gt;1,IF(Table1[[#This Row],[Technical Specifications]]=1,1,""),"")</f>
        <v/>
      </c>
      <c r="CY860" s="171" t="str">
        <f>IF(Table1[[#This Row],[Various  ]]&lt;&gt;1,IF(Table1[[#This Row],[Training Resources]]=1,1,""),"")</f>
        <v/>
      </c>
      <c r="CZ860" s="171" t="str">
        <f>IF(Table1[[#This Row],[Various  ]]&lt;&gt;1,IF(Table1[[#This Row],[Toolbox]]=1,1,""),"")</f>
        <v/>
      </c>
      <c r="DA860" s="169" t="str">
        <f>IF(Table1[[#This Row],[Various  ]]&lt;&gt;1,IF(Table1[[#This Row],[Video]]=1,1,""),"")</f>
        <v/>
      </c>
      <c r="DB860" s="169" t="str">
        <f>IF(Table1[[#This Row],[Various  ]]&lt;&gt;1,IF(Table1[[#This Row],[Case study]]=1,1,""),"")</f>
        <v/>
      </c>
      <c r="DC860" s="169" t="str">
        <f>IF(Table1[[#This Row],[Various  ]]&lt;&gt;1,IF(Table1[[#This Row],[Other   ]]=1,1,""),"")</f>
        <v/>
      </c>
      <c r="DD860" s="169" t="str">
        <f>IF(Table1[[#This Row],[Various  ]]&lt;&gt;1,IF(Table1[[#This Row],[Standards]]=1,1,""),"")</f>
        <v/>
      </c>
      <c r="DE860" s="169" t="str">
        <f>IF(Table1[[#This Row],[Various]]=1,1,IF(SUM(Table1[[#This Row],[Calculator / Software]:[Standards]])&gt;1,1,""))</f>
        <v/>
      </c>
      <c r="DF860" s="169" t="str">
        <f>IF(Table1[[#This Row],[Multiple NCC links]]&lt;&gt;1,IF(Table1[[#This Row],[Design]]=1,1,""),"")</f>
        <v/>
      </c>
      <c r="DG860" s="169" t="str">
        <f>IF(Table1[[#This Row],[Multiple NCC links]]&lt;&gt;1,IF(Table1[[#This Row],[Assessment / Verification]]=1,1,""),"")</f>
        <v/>
      </c>
      <c r="DH860" s="169" t="str">
        <f>IF(Table1[[#This Row],[Multiple NCC links]]&lt;&gt;1,IF(Table1[[#This Row],[Climate Specific ]]=1,1,""),"")</f>
        <v/>
      </c>
      <c r="DI860" s="169" t="str">
        <f>IF(Table1[[#This Row],[Multiple NCC links]]&lt;&gt;1,IF(Table1[[#This Row],[Alterations / Additions]]=1,1,""),"")</f>
        <v/>
      </c>
      <c r="DJ860" s="169" t="str">
        <f>IF(Table1[[#This Row],[Multiple NCC links]]&lt;&gt;1,IF(Table1[[#This Row],[Glazing]]=1,1,""),"")</f>
        <v/>
      </c>
      <c r="DK860" s="169" t="str">
        <f>IF(Table1[[#This Row],[Multiple NCC links]]&lt;&gt;1,IF(Table1[[#This Row],[Building Fabric / Thermal / Sealing]]=1,1,""),"")</f>
        <v/>
      </c>
      <c r="DL860" s="169" t="str">
        <f>IF(Table1[[#This Row],[Multiple NCC links]]&lt;&gt;1,IF(Table1[[#This Row],[Lighting]]=1,1,""),"")</f>
        <v/>
      </c>
      <c r="DM860" s="169" t="str">
        <f>IF(Table1[[#This Row],[Multiple NCC links]]&lt;&gt;1,IF(Table1[[#This Row],[HVAC]]=1,1,""),"")</f>
        <v/>
      </c>
      <c r="DN860" s="169" t="str">
        <f>IF(Table1[[#This Row],[Multiple NCC links]]&lt;&gt;1,IF(Table1[[#This Row],[Services]]=1,1,""),"")</f>
        <v/>
      </c>
      <c r="DO860" s="169" t="str">
        <f>IF(Table1[[#This Row],[Multiple NCC links]]&lt;&gt;1,IF(Table1[[#This Row],[Maintenance &amp; Monitoring]]=1,1,""),"")</f>
        <v/>
      </c>
      <c r="DP860" s="169" t="str">
        <f>IF(Table1[[#This Row],[Multiple NCC links]]&lt;&gt;1,IF(Table1[[#This Row],[Hand over / Operations]]=1,1,""),"")</f>
        <v/>
      </c>
      <c r="DQ860" s="169" t="str">
        <f>IF(Table1[[#This Row],[Multiple NCC links]]&lt;&gt;1,IF(Table1[[#This Row],[As built assessment]]=1,1,""),"")</f>
        <v/>
      </c>
      <c r="DR860" s="169" t="str">
        <f>IF(Table1[[#This Row],[Multiple NCC links]]&lt;&gt;1,IF(Table1[[#This Row],[Beyond compliance]]=1,1,""),"")</f>
        <v/>
      </c>
      <c r="DS860" s="169" t="str">
        <f>IF(SUM(Table1[[#This Row],[Design]:[Beyond compliance]])&gt;1,1,"")</f>
        <v/>
      </c>
      <c r="DT860" s="169" t="str">
        <f>IF(Table1[[#This Row],[Both Residential &amp; Commercial4]]&lt;&gt;1,IF(Table1[[#This Row],[Residential]]=1,1,""),"")</f>
        <v/>
      </c>
      <c r="DU860" s="169" t="str">
        <f>IF(Table1[[#This Row],[Both Residential &amp; Commercial4]]&lt;&gt;1,IF(Table1[[#This Row],[Commercial]]=1,1,""),"")</f>
        <v/>
      </c>
      <c r="DV860" s="169" t="str">
        <f>Table1[[#This Row],[Residential &amp; Commercial]]</f>
        <v/>
      </c>
      <c r="DW860" s="169"/>
    </row>
    <row r="861" spans="1:127" s="49" customFormat="1" ht="20.25" thickTop="1" thickBot="1" x14ac:dyDescent="0.35">
      <c r="A861" s="97"/>
      <c r="B861" s="97"/>
      <c r="C861" s="88"/>
      <c r="D861" s="88"/>
      <c r="E861" s="176"/>
      <c r="F861" s="176"/>
      <c r="G861" s="176"/>
      <c r="H861" s="176"/>
      <c r="I861" s="90" t="str">
        <f>IF(AND(Table1[[#This Row],[General]]=1,Table1[[#This Row],[Beginner]]=1,Table1[[#This Row],[Intermediate]]=1,Table1[[#This Row],[Advanced]]=1),1,"")</f>
        <v/>
      </c>
      <c r="J861" s="90" t="str">
        <f>CONCATENATE(IF(Table1[[#This Row],[General]]=1,"General, ",""), IF(Table1[[#This Row],[Beginner]]=1,"Beginner, ",""),IF(Table1[[#This Row],[Intermediate]]=1,"Intermediate, ",""), IF(Table1[[#This Row],[Advanced]]=1,"Advanced",""))</f>
        <v/>
      </c>
      <c r="K861" s="91"/>
      <c r="L861" s="179"/>
      <c r="M861" s="91"/>
      <c r="N861" s="91"/>
      <c r="O861" s="159"/>
      <c r="P861" s="91"/>
      <c r="Q861" s="91"/>
      <c r="R861" s="91"/>
      <c r="S86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61" s="102"/>
      <c r="U861" s="102"/>
      <c r="V861" s="240"/>
      <c r="W861" s="240"/>
      <c r="X861" s="102"/>
      <c r="Y861" s="102"/>
      <c r="Z861" s="102"/>
      <c r="AA861" s="102"/>
      <c r="AB861" s="102"/>
      <c r="AC861" s="102"/>
      <c r="AD861" s="102"/>
      <c r="AE861" s="102"/>
      <c r="AF861" s="102"/>
      <c r="AG86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61" s="103"/>
      <c r="AI861" s="103"/>
      <c r="AJ861" s="103"/>
      <c r="AK861" s="74" t="str">
        <f>CONCATENATE(IF(Table1[[#This Row],[Digital]]=1,"Digital, ",""),IF(Table1[[#This Row],[Face to Face]]=1,"Face to face, ",""),IF(Table1[[#This Row],[Blended]]=1,"Blended",""))</f>
        <v/>
      </c>
      <c r="AL861" s="99"/>
      <c r="AM861" s="104"/>
      <c r="AN861" s="130"/>
      <c r="AO861" s="94"/>
      <c r="AP861" s="182"/>
      <c r="AQ861" s="94"/>
      <c r="AR861" s="94"/>
      <c r="AS861" s="94"/>
      <c r="AT861" s="94"/>
      <c r="AU861" s="94"/>
      <c r="AV861" s="182"/>
      <c r="AW861" s="182"/>
      <c r="AX861" s="182"/>
      <c r="AY861" s="94"/>
      <c r="AZ86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6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61" s="95"/>
      <c r="BC861" s="95"/>
      <c r="BD861" s="90" t="str">
        <f>IF(AND(Table1[[#This Row],[Residential]]=1,Table1[[#This Row],[Commercial]]=1),1,"")</f>
        <v/>
      </c>
      <c r="BE861" s="90" t="str">
        <f>CONCATENATE(IF(Table1[[#This Row],[Residential]]=1,"Residential, ",""),IF(Table1[[#This Row],[Commercial]]=1,"Commercial",""))</f>
        <v/>
      </c>
      <c r="BF861" s="94"/>
      <c r="BG861" s="94"/>
      <c r="BH861" s="94"/>
      <c r="BI861" s="94"/>
      <c r="BJ861" s="94"/>
      <c r="BK861" s="94"/>
      <c r="BL861" s="94"/>
      <c r="BM861" s="182"/>
      <c r="BN861" s="94"/>
      <c r="BO86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61" s="178"/>
      <c r="BQ861" s="120"/>
      <c r="BR861" s="132"/>
      <c r="BS861" s="120"/>
      <c r="BT861" s="175"/>
      <c r="BU861" s="175"/>
      <c r="BV861" s="175"/>
      <c r="BW861" s="121"/>
      <c r="BX861" s="121"/>
      <c r="BY861" s="121"/>
      <c r="BZ861" s="227"/>
      <c r="CA86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61" s="48">
        <f>COUNTIF(Table1[[#This Row],[Validity]:[Alignment with NCC (Yes=1,No=0)]],"N/A")</f>
        <v>0</v>
      </c>
      <c r="CC861" s="48">
        <f>IF(ISERROR(Table1[[#This Row],[Total Quality Score (out of 10)]]/(4-Table1[[#This Row],[N/A Count]])),0,Table1[[#This Row],[Total Quality Score (out of 10)]]/(4-Table1[[#This Row],[N/A Count]]))</f>
        <v>0</v>
      </c>
      <c r="CD861" s="106"/>
      <c r="CE861" s="106"/>
      <c r="CF861" s="172" t="str">
        <f>IF(SUM(Table1[[#This Row],[Multiple]:[Level (all)62]])&lt;1,IF(Table1[[#This Row],[General]]=1,1,""),"")</f>
        <v/>
      </c>
      <c r="CG861" s="172" t="str">
        <f>IF(SUM(Table1[[#This Row],[Multiple]:[Level (all)62]])&lt;1,IF(Table1[[#This Row],[Beginner]]=1,1,""),"")</f>
        <v/>
      </c>
      <c r="CH861" s="171" t="str">
        <f>IF(SUM(Table1[[#This Row],[Multiple]:[Level (all)62]])&lt;1,IF(Table1[[#This Row],[Intermediate]]=1,1,""),"")</f>
        <v/>
      </c>
      <c r="CI861" s="171" t="str">
        <f>IF(SUM(Table1[[#This Row],[Multiple]:[Level (all)62]])&lt;1,IF(Table1[[#This Row],[Advanced]]=1,1,""),"")</f>
        <v/>
      </c>
      <c r="CJ861" s="171" t="str">
        <f>IF(AND(SUM(Table1[[#This Row],[General]:[Advanced]])&lt;4,SUM(Table1[[#This Row],[General]:[Advanced]])&gt;1),1,"")</f>
        <v/>
      </c>
      <c r="CK861" s="171" t="str">
        <f>Table1[[#This Row],[Level (all)]]</f>
        <v/>
      </c>
      <c r="CL861" s="171" t="str">
        <f>IF(Table1[[#This Row],[Multiple audience]]&lt;&gt;1,IF(Table1[[#This Row],[General Audience]]=1,1,""),"")</f>
        <v/>
      </c>
      <c r="CM861" s="171" t="str">
        <f>IF(Table1[[#This Row],[Multiple audience]]&lt;&gt;1,IF(Table1[[#This Row],[Planners / Designers ]]=1,1,""),"")</f>
        <v/>
      </c>
      <c r="CN861" s="171" t="str">
        <f>IF(Table1[[#This Row],[Multiple audience]]&lt;&gt;1,IF(Table1[[#This Row],[Regulatory Assessors]]=1,1,""),"")</f>
        <v/>
      </c>
      <c r="CO861" s="171" t="str">
        <f>IF(Table1[[#This Row],[Multiple audience]]&lt;&gt;1,IF(Table1[[#This Row],[Builders / Management]]=1,1,""),"")</f>
        <v/>
      </c>
      <c r="CP861" s="171" t="str">
        <f>IF(Table1[[#This Row],[Multiple audience]]&lt;&gt;1,IF(Table1[[#This Row],[Energy / Sus Assessors]]=1,1,""),"")</f>
        <v/>
      </c>
      <c r="CQ861" s="171" t="str">
        <f>IF(Table1[[#This Row],[Multiple audience]]&lt;&gt;1,IF(Table1[[#This Row],[Semi-skilled]]=1,1,""),"")</f>
        <v/>
      </c>
      <c r="CR861" s="171" t="str">
        <f>IF(Table1[[#This Row],[Multiple audience]]&lt;&gt;1,IF(Table1[[#This Row],[Trades]]=1,1,""),"")</f>
        <v/>
      </c>
      <c r="CS861" s="171" t="str">
        <f>IF(Table1[[#This Row],[Multiple audience]]&lt;&gt;1,IF(Table1[[#This Row],[Other]]=1,1,""),"")</f>
        <v/>
      </c>
      <c r="CT861" s="171" t="str">
        <f>IF(SUM(Table1[[#This Row],[General Audience]:[Other]])&gt;1,1,"")</f>
        <v/>
      </c>
      <c r="CU861" s="171" t="str">
        <f>IF(Table1[[#This Row],[Various  ]]&lt;&gt;1,IF(Table1[[#This Row],[Calculator / Software]]=1,1,""),"")</f>
        <v/>
      </c>
      <c r="CV861" s="171" t="str">
        <f>IF(Table1[[#This Row],[Various  ]]&lt;&gt;1,IF(Table1[[#This Row],[Information  ]]=1,1,""),"")</f>
        <v/>
      </c>
      <c r="CW861" s="171" t="str">
        <f>IF(Table1[[#This Row],[Various  ]]&lt;&gt;1,IF(Table1[[#This Row],[Interactive Tool]]=1,1,""),"")</f>
        <v/>
      </c>
      <c r="CX861" s="171" t="str">
        <f>IF(Table1[[#This Row],[Various  ]]&lt;&gt;1,IF(Table1[[#This Row],[Technical Specifications]]=1,1,""),"")</f>
        <v/>
      </c>
      <c r="CY861" s="171" t="str">
        <f>IF(Table1[[#This Row],[Various  ]]&lt;&gt;1,IF(Table1[[#This Row],[Training Resources]]=1,1,""),"")</f>
        <v/>
      </c>
      <c r="CZ861" s="171" t="str">
        <f>IF(Table1[[#This Row],[Various  ]]&lt;&gt;1,IF(Table1[[#This Row],[Toolbox]]=1,1,""),"")</f>
        <v/>
      </c>
      <c r="DA861" s="169" t="str">
        <f>IF(Table1[[#This Row],[Various  ]]&lt;&gt;1,IF(Table1[[#This Row],[Video]]=1,1,""),"")</f>
        <v/>
      </c>
      <c r="DB861" s="169" t="str">
        <f>IF(Table1[[#This Row],[Various  ]]&lt;&gt;1,IF(Table1[[#This Row],[Case study]]=1,1,""),"")</f>
        <v/>
      </c>
      <c r="DC861" s="169" t="str">
        <f>IF(Table1[[#This Row],[Various  ]]&lt;&gt;1,IF(Table1[[#This Row],[Other   ]]=1,1,""),"")</f>
        <v/>
      </c>
      <c r="DD861" s="169" t="str">
        <f>IF(Table1[[#This Row],[Various  ]]&lt;&gt;1,IF(Table1[[#This Row],[Standards]]=1,1,""),"")</f>
        <v/>
      </c>
      <c r="DE861" s="169" t="str">
        <f>IF(Table1[[#This Row],[Various]]=1,1,IF(SUM(Table1[[#This Row],[Calculator / Software]:[Standards]])&gt;1,1,""))</f>
        <v/>
      </c>
      <c r="DF861" s="169" t="str">
        <f>IF(Table1[[#This Row],[Multiple NCC links]]&lt;&gt;1,IF(Table1[[#This Row],[Design]]=1,1,""),"")</f>
        <v/>
      </c>
      <c r="DG861" s="169" t="str">
        <f>IF(Table1[[#This Row],[Multiple NCC links]]&lt;&gt;1,IF(Table1[[#This Row],[Assessment / Verification]]=1,1,""),"")</f>
        <v/>
      </c>
      <c r="DH861" s="169" t="str">
        <f>IF(Table1[[#This Row],[Multiple NCC links]]&lt;&gt;1,IF(Table1[[#This Row],[Climate Specific ]]=1,1,""),"")</f>
        <v/>
      </c>
      <c r="DI861" s="169" t="str">
        <f>IF(Table1[[#This Row],[Multiple NCC links]]&lt;&gt;1,IF(Table1[[#This Row],[Alterations / Additions]]=1,1,""),"")</f>
        <v/>
      </c>
      <c r="DJ861" s="169" t="str">
        <f>IF(Table1[[#This Row],[Multiple NCC links]]&lt;&gt;1,IF(Table1[[#This Row],[Glazing]]=1,1,""),"")</f>
        <v/>
      </c>
      <c r="DK861" s="169" t="str">
        <f>IF(Table1[[#This Row],[Multiple NCC links]]&lt;&gt;1,IF(Table1[[#This Row],[Building Fabric / Thermal / Sealing]]=1,1,""),"")</f>
        <v/>
      </c>
      <c r="DL861" s="169" t="str">
        <f>IF(Table1[[#This Row],[Multiple NCC links]]&lt;&gt;1,IF(Table1[[#This Row],[Lighting]]=1,1,""),"")</f>
        <v/>
      </c>
      <c r="DM861" s="169" t="str">
        <f>IF(Table1[[#This Row],[Multiple NCC links]]&lt;&gt;1,IF(Table1[[#This Row],[HVAC]]=1,1,""),"")</f>
        <v/>
      </c>
      <c r="DN861" s="169" t="str">
        <f>IF(Table1[[#This Row],[Multiple NCC links]]&lt;&gt;1,IF(Table1[[#This Row],[Services]]=1,1,""),"")</f>
        <v/>
      </c>
      <c r="DO861" s="169" t="str">
        <f>IF(Table1[[#This Row],[Multiple NCC links]]&lt;&gt;1,IF(Table1[[#This Row],[Maintenance &amp; Monitoring]]=1,1,""),"")</f>
        <v/>
      </c>
      <c r="DP861" s="169" t="str">
        <f>IF(Table1[[#This Row],[Multiple NCC links]]&lt;&gt;1,IF(Table1[[#This Row],[Hand over / Operations]]=1,1,""),"")</f>
        <v/>
      </c>
      <c r="DQ861" s="169" t="str">
        <f>IF(Table1[[#This Row],[Multiple NCC links]]&lt;&gt;1,IF(Table1[[#This Row],[As built assessment]]=1,1,""),"")</f>
        <v/>
      </c>
      <c r="DR861" s="169" t="str">
        <f>IF(Table1[[#This Row],[Multiple NCC links]]&lt;&gt;1,IF(Table1[[#This Row],[Beyond compliance]]=1,1,""),"")</f>
        <v/>
      </c>
      <c r="DS861" s="169" t="str">
        <f>IF(SUM(Table1[[#This Row],[Design]:[Beyond compliance]])&gt;1,1,"")</f>
        <v/>
      </c>
      <c r="DT861" s="169" t="str">
        <f>IF(Table1[[#This Row],[Both Residential &amp; Commercial4]]&lt;&gt;1,IF(Table1[[#This Row],[Residential]]=1,1,""),"")</f>
        <v/>
      </c>
      <c r="DU861" s="169" t="str">
        <f>IF(Table1[[#This Row],[Both Residential &amp; Commercial4]]&lt;&gt;1,IF(Table1[[#This Row],[Commercial]]=1,1,""),"")</f>
        <v/>
      </c>
      <c r="DV861" s="169" t="str">
        <f>Table1[[#This Row],[Residential &amp; Commercial]]</f>
        <v/>
      </c>
      <c r="DW861" s="169"/>
    </row>
    <row r="862" spans="1:127" s="49" customFormat="1" ht="20.25" thickTop="1" thickBot="1" x14ac:dyDescent="0.35">
      <c r="A862" s="97"/>
      <c r="B862" s="97"/>
      <c r="C862" s="88"/>
      <c r="D862" s="88"/>
      <c r="E862" s="176"/>
      <c r="F862" s="176"/>
      <c r="G862" s="176"/>
      <c r="H862" s="176"/>
      <c r="I862" s="90" t="str">
        <f>IF(AND(Table1[[#This Row],[General]]=1,Table1[[#This Row],[Beginner]]=1,Table1[[#This Row],[Intermediate]]=1,Table1[[#This Row],[Advanced]]=1),1,"")</f>
        <v/>
      </c>
      <c r="J862" s="90" t="str">
        <f>CONCATENATE(IF(Table1[[#This Row],[General]]=1,"General, ",""), IF(Table1[[#This Row],[Beginner]]=1,"Beginner, ",""),IF(Table1[[#This Row],[Intermediate]]=1,"Intermediate, ",""), IF(Table1[[#This Row],[Advanced]]=1,"Advanced",""))</f>
        <v/>
      </c>
      <c r="K862" s="91"/>
      <c r="L862" s="179"/>
      <c r="M862" s="91"/>
      <c r="N862" s="91"/>
      <c r="O862" s="159"/>
      <c r="P862" s="91"/>
      <c r="Q862" s="91"/>
      <c r="R862" s="91"/>
      <c r="S86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62" s="102"/>
      <c r="U862" s="102"/>
      <c r="V862" s="240"/>
      <c r="W862" s="240"/>
      <c r="X862" s="102"/>
      <c r="Y862" s="102"/>
      <c r="Z862" s="102"/>
      <c r="AA862" s="102"/>
      <c r="AB862" s="102"/>
      <c r="AC862" s="102"/>
      <c r="AD862" s="102"/>
      <c r="AE862" s="102"/>
      <c r="AF862" s="102"/>
      <c r="AG86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62" s="103"/>
      <c r="AI862" s="103"/>
      <c r="AJ862" s="103"/>
      <c r="AK862" s="74" t="str">
        <f>CONCATENATE(IF(Table1[[#This Row],[Digital]]=1,"Digital, ",""),IF(Table1[[#This Row],[Face to Face]]=1,"Face to face, ",""),IF(Table1[[#This Row],[Blended]]=1,"Blended",""))</f>
        <v/>
      </c>
      <c r="AL862" s="99"/>
      <c r="AM862" s="104"/>
      <c r="AN862" s="130"/>
      <c r="AO862" s="94"/>
      <c r="AP862" s="182"/>
      <c r="AQ862" s="94"/>
      <c r="AR862" s="94"/>
      <c r="AS862" s="94"/>
      <c r="AT862" s="94"/>
      <c r="AU862" s="94"/>
      <c r="AV862" s="182"/>
      <c r="AW862" s="182"/>
      <c r="AX862" s="182"/>
      <c r="AY862" s="94"/>
      <c r="AZ86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6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62" s="95"/>
      <c r="BC862" s="95"/>
      <c r="BD862" s="90" t="str">
        <f>IF(AND(Table1[[#This Row],[Residential]]=1,Table1[[#This Row],[Commercial]]=1),1,"")</f>
        <v/>
      </c>
      <c r="BE862" s="90" t="str">
        <f>CONCATENATE(IF(Table1[[#This Row],[Residential]]=1,"Residential, ",""),IF(Table1[[#This Row],[Commercial]]=1,"Commercial",""))</f>
        <v/>
      </c>
      <c r="BF862" s="94"/>
      <c r="BG862" s="94"/>
      <c r="BH862" s="94"/>
      <c r="BI862" s="94"/>
      <c r="BJ862" s="94"/>
      <c r="BK862" s="94"/>
      <c r="BL862" s="94"/>
      <c r="BM862" s="182"/>
      <c r="BN862" s="94"/>
      <c r="BO86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62" s="178"/>
      <c r="BQ862" s="120"/>
      <c r="BR862" s="132"/>
      <c r="BS862" s="120"/>
      <c r="BT862" s="175"/>
      <c r="BU862" s="175"/>
      <c r="BV862" s="175"/>
      <c r="BW862" s="121"/>
      <c r="BX862" s="121"/>
      <c r="BY862" s="121"/>
      <c r="BZ862" s="227"/>
      <c r="CA86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62" s="48">
        <f>COUNTIF(Table1[[#This Row],[Validity]:[Alignment with NCC (Yes=1,No=0)]],"N/A")</f>
        <v>0</v>
      </c>
      <c r="CC862" s="48">
        <f>IF(ISERROR(Table1[[#This Row],[Total Quality Score (out of 10)]]/(4-Table1[[#This Row],[N/A Count]])),0,Table1[[#This Row],[Total Quality Score (out of 10)]]/(4-Table1[[#This Row],[N/A Count]]))</f>
        <v>0</v>
      </c>
      <c r="CD862" s="106"/>
      <c r="CE862" s="106"/>
      <c r="CF862" s="172" t="str">
        <f>IF(SUM(Table1[[#This Row],[Multiple]:[Level (all)62]])&lt;1,IF(Table1[[#This Row],[General]]=1,1,""),"")</f>
        <v/>
      </c>
      <c r="CG862" s="172" t="str">
        <f>IF(SUM(Table1[[#This Row],[Multiple]:[Level (all)62]])&lt;1,IF(Table1[[#This Row],[Beginner]]=1,1,""),"")</f>
        <v/>
      </c>
      <c r="CH862" s="171" t="str">
        <f>IF(SUM(Table1[[#This Row],[Multiple]:[Level (all)62]])&lt;1,IF(Table1[[#This Row],[Intermediate]]=1,1,""),"")</f>
        <v/>
      </c>
      <c r="CI862" s="171" t="str">
        <f>IF(SUM(Table1[[#This Row],[Multiple]:[Level (all)62]])&lt;1,IF(Table1[[#This Row],[Advanced]]=1,1,""),"")</f>
        <v/>
      </c>
      <c r="CJ862" s="171" t="str">
        <f>IF(AND(SUM(Table1[[#This Row],[General]:[Advanced]])&lt;4,SUM(Table1[[#This Row],[General]:[Advanced]])&gt;1),1,"")</f>
        <v/>
      </c>
      <c r="CK862" s="171" t="str">
        <f>Table1[[#This Row],[Level (all)]]</f>
        <v/>
      </c>
      <c r="CL862" s="171" t="str">
        <f>IF(Table1[[#This Row],[Multiple audience]]&lt;&gt;1,IF(Table1[[#This Row],[General Audience]]=1,1,""),"")</f>
        <v/>
      </c>
      <c r="CM862" s="171" t="str">
        <f>IF(Table1[[#This Row],[Multiple audience]]&lt;&gt;1,IF(Table1[[#This Row],[Planners / Designers ]]=1,1,""),"")</f>
        <v/>
      </c>
      <c r="CN862" s="171" t="str">
        <f>IF(Table1[[#This Row],[Multiple audience]]&lt;&gt;1,IF(Table1[[#This Row],[Regulatory Assessors]]=1,1,""),"")</f>
        <v/>
      </c>
      <c r="CO862" s="171" t="str">
        <f>IF(Table1[[#This Row],[Multiple audience]]&lt;&gt;1,IF(Table1[[#This Row],[Builders / Management]]=1,1,""),"")</f>
        <v/>
      </c>
      <c r="CP862" s="171" t="str">
        <f>IF(Table1[[#This Row],[Multiple audience]]&lt;&gt;1,IF(Table1[[#This Row],[Energy / Sus Assessors]]=1,1,""),"")</f>
        <v/>
      </c>
      <c r="CQ862" s="171" t="str">
        <f>IF(Table1[[#This Row],[Multiple audience]]&lt;&gt;1,IF(Table1[[#This Row],[Semi-skilled]]=1,1,""),"")</f>
        <v/>
      </c>
      <c r="CR862" s="171" t="str">
        <f>IF(Table1[[#This Row],[Multiple audience]]&lt;&gt;1,IF(Table1[[#This Row],[Trades]]=1,1,""),"")</f>
        <v/>
      </c>
      <c r="CS862" s="171" t="str">
        <f>IF(Table1[[#This Row],[Multiple audience]]&lt;&gt;1,IF(Table1[[#This Row],[Other]]=1,1,""),"")</f>
        <v/>
      </c>
      <c r="CT862" s="171" t="str">
        <f>IF(SUM(Table1[[#This Row],[General Audience]:[Other]])&gt;1,1,"")</f>
        <v/>
      </c>
      <c r="CU862" s="171" t="str">
        <f>IF(Table1[[#This Row],[Various  ]]&lt;&gt;1,IF(Table1[[#This Row],[Calculator / Software]]=1,1,""),"")</f>
        <v/>
      </c>
      <c r="CV862" s="171" t="str">
        <f>IF(Table1[[#This Row],[Various  ]]&lt;&gt;1,IF(Table1[[#This Row],[Information  ]]=1,1,""),"")</f>
        <v/>
      </c>
      <c r="CW862" s="171" t="str">
        <f>IF(Table1[[#This Row],[Various  ]]&lt;&gt;1,IF(Table1[[#This Row],[Interactive Tool]]=1,1,""),"")</f>
        <v/>
      </c>
      <c r="CX862" s="171" t="str">
        <f>IF(Table1[[#This Row],[Various  ]]&lt;&gt;1,IF(Table1[[#This Row],[Technical Specifications]]=1,1,""),"")</f>
        <v/>
      </c>
      <c r="CY862" s="171" t="str">
        <f>IF(Table1[[#This Row],[Various  ]]&lt;&gt;1,IF(Table1[[#This Row],[Training Resources]]=1,1,""),"")</f>
        <v/>
      </c>
      <c r="CZ862" s="171" t="str">
        <f>IF(Table1[[#This Row],[Various  ]]&lt;&gt;1,IF(Table1[[#This Row],[Toolbox]]=1,1,""),"")</f>
        <v/>
      </c>
      <c r="DA862" s="169" t="str">
        <f>IF(Table1[[#This Row],[Various  ]]&lt;&gt;1,IF(Table1[[#This Row],[Video]]=1,1,""),"")</f>
        <v/>
      </c>
      <c r="DB862" s="169" t="str">
        <f>IF(Table1[[#This Row],[Various  ]]&lt;&gt;1,IF(Table1[[#This Row],[Case study]]=1,1,""),"")</f>
        <v/>
      </c>
      <c r="DC862" s="169" t="str">
        <f>IF(Table1[[#This Row],[Various  ]]&lt;&gt;1,IF(Table1[[#This Row],[Other   ]]=1,1,""),"")</f>
        <v/>
      </c>
      <c r="DD862" s="169" t="str">
        <f>IF(Table1[[#This Row],[Various  ]]&lt;&gt;1,IF(Table1[[#This Row],[Standards]]=1,1,""),"")</f>
        <v/>
      </c>
      <c r="DE862" s="169" t="str">
        <f>IF(Table1[[#This Row],[Various]]=1,1,IF(SUM(Table1[[#This Row],[Calculator / Software]:[Standards]])&gt;1,1,""))</f>
        <v/>
      </c>
      <c r="DF862" s="169" t="str">
        <f>IF(Table1[[#This Row],[Multiple NCC links]]&lt;&gt;1,IF(Table1[[#This Row],[Design]]=1,1,""),"")</f>
        <v/>
      </c>
      <c r="DG862" s="169" t="str">
        <f>IF(Table1[[#This Row],[Multiple NCC links]]&lt;&gt;1,IF(Table1[[#This Row],[Assessment / Verification]]=1,1,""),"")</f>
        <v/>
      </c>
      <c r="DH862" s="169" t="str">
        <f>IF(Table1[[#This Row],[Multiple NCC links]]&lt;&gt;1,IF(Table1[[#This Row],[Climate Specific ]]=1,1,""),"")</f>
        <v/>
      </c>
      <c r="DI862" s="169" t="str">
        <f>IF(Table1[[#This Row],[Multiple NCC links]]&lt;&gt;1,IF(Table1[[#This Row],[Alterations / Additions]]=1,1,""),"")</f>
        <v/>
      </c>
      <c r="DJ862" s="169" t="str">
        <f>IF(Table1[[#This Row],[Multiple NCC links]]&lt;&gt;1,IF(Table1[[#This Row],[Glazing]]=1,1,""),"")</f>
        <v/>
      </c>
      <c r="DK862" s="169" t="str">
        <f>IF(Table1[[#This Row],[Multiple NCC links]]&lt;&gt;1,IF(Table1[[#This Row],[Building Fabric / Thermal / Sealing]]=1,1,""),"")</f>
        <v/>
      </c>
      <c r="DL862" s="169" t="str">
        <f>IF(Table1[[#This Row],[Multiple NCC links]]&lt;&gt;1,IF(Table1[[#This Row],[Lighting]]=1,1,""),"")</f>
        <v/>
      </c>
      <c r="DM862" s="169" t="str">
        <f>IF(Table1[[#This Row],[Multiple NCC links]]&lt;&gt;1,IF(Table1[[#This Row],[HVAC]]=1,1,""),"")</f>
        <v/>
      </c>
      <c r="DN862" s="169" t="str">
        <f>IF(Table1[[#This Row],[Multiple NCC links]]&lt;&gt;1,IF(Table1[[#This Row],[Services]]=1,1,""),"")</f>
        <v/>
      </c>
      <c r="DO862" s="169" t="str">
        <f>IF(Table1[[#This Row],[Multiple NCC links]]&lt;&gt;1,IF(Table1[[#This Row],[Maintenance &amp; Monitoring]]=1,1,""),"")</f>
        <v/>
      </c>
      <c r="DP862" s="169" t="str">
        <f>IF(Table1[[#This Row],[Multiple NCC links]]&lt;&gt;1,IF(Table1[[#This Row],[Hand over / Operations]]=1,1,""),"")</f>
        <v/>
      </c>
      <c r="DQ862" s="169" t="str">
        <f>IF(Table1[[#This Row],[Multiple NCC links]]&lt;&gt;1,IF(Table1[[#This Row],[As built assessment]]=1,1,""),"")</f>
        <v/>
      </c>
      <c r="DR862" s="169" t="str">
        <f>IF(Table1[[#This Row],[Multiple NCC links]]&lt;&gt;1,IF(Table1[[#This Row],[Beyond compliance]]=1,1,""),"")</f>
        <v/>
      </c>
      <c r="DS862" s="169" t="str">
        <f>IF(SUM(Table1[[#This Row],[Design]:[Beyond compliance]])&gt;1,1,"")</f>
        <v/>
      </c>
      <c r="DT862" s="169" t="str">
        <f>IF(Table1[[#This Row],[Both Residential &amp; Commercial4]]&lt;&gt;1,IF(Table1[[#This Row],[Residential]]=1,1,""),"")</f>
        <v/>
      </c>
      <c r="DU862" s="169" t="str">
        <f>IF(Table1[[#This Row],[Both Residential &amp; Commercial4]]&lt;&gt;1,IF(Table1[[#This Row],[Commercial]]=1,1,""),"")</f>
        <v/>
      </c>
      <c r="DV862" s="169" t="str">
        <f>Table1[[#This Row],[Residential &amp; Commercial]]</f>
        <v/>
      </c>
      <c r="DW862" s="169"/>
    </row>
    <row r="863" spans="1:127" s="49" customFormat="1" ht="20.25" thickTop="1" thickBot="1" x14ac:dyDescent="0.35">
      <c r="A863" s="97"/>
      <c r="B863" s="97"/>
      <c r="C863" s="88"/>
      <c r="D863" s="88"/>
      <c r="E863" s="176"/>
      <c r="F863" s="176"/>
      <c r="G863" s="176"/>
      <c r="H863" s="176"/>
      <c r="I863" s="90" t="str">
        <f>IF(AND(Table1[[#This Row],[General]]=1,Table1[[#This Row],[Beginner]]=1,Table1[[#This Row],[Intermediate]]=1,Table1[[#This Row],[Advanced]]=1),1,"")</f>
        <v/>
      </c>
      <c r="J863" s="90" t="str">
        <f>CONCATENATE(IF(Table1[[#This Row],[General]]=1,"General, ",""), IF(Table1[[#This Row],[Beginner]]=1,"Beginner, ",""),IF(Table1[[#This Row],[Intermediate]]=1,"Intermediate, ",""), IF(Table1[[#This Row],[Advanced]]=1,"Advanced",""))</f>
        <v/>
      </c>
      <c r="K863" s="91"/>
      <c r="L863" s="179"/>
      <c r="M863" s="91"/>
      <c r="N863" s="91"/>
      <c r="O863" s="159"/>
      <c r="P863" s="91"/>
      <c r="Q863" s="91"/>
      <c r="R863" s="91"/>
      <c r="S86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63" s="102"/>
      <c r="U863" s="102"/>
      <c r="V863" s="240"/>
      <c r="W863" s="240"/>
      <c r="X863" s="102"/>
      <c r="Y863" s="102"/>
      <c r="Z863" s="102"/>
      <c r="AA863" s="102"/>
      <c r="AB863" s="102"/>
      <c r="AC863" s="102"/>
      <c r="AD863" s="102"/>
      <c r="AE863" s="102"/>
      <c r="AF863" s="102"/>
      <c r="AG86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63" s="103"/>
      <c r="AI863" s="103"/>
      <c r="AJ863" s="103"/>
      <c r="AK863" s="74" t="str">
        <f>CONCATENATE(IF(Table1[[#This Row],[Digital]]=1,"Digital, ",""),IF(Table1[[#This Row],[Face to Face]]=1,"Face to face, ",""),IF(Table1[[#This Row],[Blended]]=1,"Blended",""))</f>
        <v/>
      </c>
      <c r="AL863" s="99"/>
      <c r="AM863" s="104"/>
      <c r="AN863" s="130"/>
      <c r="AO863" s="94"/>
      <c r="AP863" s="182"/>
      <c r="AQ863" s="94"/>
      <c r="AR863" s="94"/>
      <c r="AS863" s="94"/>
      <c r="AT863" s="94"/>
      <c r="AU863" s="94"/>
      <c r="AV863" s="182"/>
      <c r="AW863" s="182"/>
      <c r="AX863" s="182"/>
      <c r="AY863" s="94"/>
      <c r="AZ86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6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63" s="95"/>
      <c r="BC863" s="95"/>
      <c r="BD863" s="90" t="str">
        <f>IF(AND(Table1[[#This Row],[Residential]]=1,Table1[[#This Row],[Commercial]]=1),1,"")</f>
        <v/>
      </c>
      <c r="BE863" s="90" t="str">
        <f>CONCATENATE(IF(Table1[[#This Row],[Residential]]=1,"Residential, ",""),IF(Table1[[#This Row],[Commercial]]=1,"Commercial",""))</f>
        <v/>
      </c>
      <c r="BF863" s="94"/>
      <c r="BG863" s="94"/>
      <c r="BH863" s="94"/>
      <c r="BI863" s="94"/>
      <c r="BJ863" s="94"/>
      <c r="BK863" s="94"/>
      <c r="BL863" s="94"/>
      <c r="BM863" s="182"/>
      <c r="BN863" s="94"/>
      <c r="BO86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63" s="178"/>
      <c r="BQ863" s="120"/>
      <c r="BR863" s="132"/>
      <c r="BS863" s="120"/>
      <c r="BT863" s="175"/>
      <c r="BU863" s="175"/>
      <c r="BV863" s="175"/>
      <c r="BW863" s="121"/>
      <c r="BX863" s="121"/>
      <c r="BY863" s="121"/>
      <c r="BZ863" s="227"/>
      <c r="CA86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63" s="48">
        <f>COUNTIF(Table1[[#This Row],[Validity]:[Alignment with NCC (Yes=1,No=0)]],"N/A")</f>
        <v>0</v>
      </c>
      <c r="CC863" s="48">
        <f>IF(ISERROR(Table1[[#This Row],[Total Quality Score (out of 10)]]/(4-Table1[[#This Row],[N/A Count]])),0,Table1[[#This Row],[Total Quality Score (out of 10)]]/(4-Table1[[#This Row],[N/A Count]]))</f>
        <v>0</v>
      </c>
      <c r="CD863" s="106"/>
      <c r="CE863" s="106"/>
      <c r="CF863" s="172" t="str">
        <f>IF(SUM(Table1[[#This Row],[Multiple]:[Level (all)62]])&lt;1,IF(Table1[[#This Row],[General]]=1,1,""),"")</f>
        <v/>
      </c>
      <c r="CG863" s="172" t="str">
        <f>IF(SUM(Table1[[#This Row],[Multiple]:[Level (all)62]])&lt;1,IF(Table1[[#This Row],[Beginner]]=1,1,""),"")</f>
        <v/>
      </c>
      <c r="CH863" s="171" t="str">
        <f>IF(SUM(Table1[[#This Row],[Multiple]:[Level (all)62]])&lt;1,IF(Table1[[#This Row],[Intermediate]]=1,1,""),"")</f>
        <v/>
      </c>
      <c r="CI863" s="171" t="str">
        <f>IF(SUM(Table1[[#This Row],[Multiple]:[Level (all)62]])&lt;1,IF(Table1[[#This Row],[Advanced]]=1,1,""),"")</f>
        <v/>
      </c>
      <c r="CJ863" s="171" t="str">
        <f>IF(AND(SUM(Table1[[#This Row],[General]:[Advanced]])&lt;4,SUM(Table1[[#This Row],[General]:[Advanced]])&gt;1),1,"")</f>
        <v/>
      </c>
      <c r="CK863" s="171" t="str">
        <f>Table1[[#This Row],[Level (all)]]</f>
        <v/>
      </c>
      <c r="CL863" s="171" t="str">
        <f>IF(Table1[[#This Row],[Multiple audience]]&lt;&gt;1,IF(Table1[[#This Row],[General Audience]]=1,1,""),"")</f>
        <v/>
      </c>
      <c r="CM863" s="171" t="str">
        <f>IF(Table1[[#This Row],[Multiple audience]]&lt;&gt;1,IF(Table1[[#This Row],[Planners / Designers ]]=1,1,""),"")</f>
        <v/>
      </c>
      <c r="CN863" s="171" t="str">
        <f>IF(Table1[[#This Row],[Multiple audience]]&lt;&gt;1,IF(Table1[[#This Row],[Regulatory Assessors]]=1,1,""),"")</f>
        <v/>
      </c>
      <c r="CO863" s="171" t="str">
        <f>IF(Table1[[#This Row],[Multiple audience]]&lt;&gt;1,IF(Table1[[#This Row],[Builders / Management]]=1,1,""),"")</f>
        <v/>
      </c>
      <c r="CP863" s="171" t="str">
        <f>IF(Table1[[#This Row],[Multiple audience]]&lt;&gt;1,IF(Table1[[#This Row],[Energy / Sus Assessors]]=1,1,""),"")</f>
        <v/>
      </c>
      <c r="CQ863" s="171" t="str">
        <f>IF(Table1[[#This Row],[Multiple audience]]&lt;&gt;1,IF(Table1[[#This Row],[Semi-skilled]]=1,1,""),"")</f>
        <v/>
      </c>
      <c r="CR863" s="171" t="str">
        <f>IF(Table1[[#This Row],[Multiple audience]]&lt;&gt;1,IF(Table1[[#This Row],[Trades]]=1,1,""),"")</f>
        <v/>
      </c>
      <c r="CS863" s="171" t="str">
        <f>IF(Table1[[#This Row],[Multiple audience]]&lt;&gt;1,IF(Table1[[#This Row],[Other]]=1,1,""),"")</f>
        <v/>
      </c>
      <c r="CT863" s="171" t="str">
        <f>IF(SUM(Table1[[#This Row],[General Audience]:[Other]])&gt;1,1,"")</f>
        <v/>
      </c>
      <c r="CU863" s="171" t="str">
        <f>IF(Table1[[#This Row],[Various  ]]&lt;&gt;1,IF(Table1[[#This Row],[Calculator / Software]]=1,1,""),"")</f>
        <v/>
      </c>
      <c r="CV863" s="171" t="str">
        <f>IF(Table1[[#This Row],[Various  ]]&lt;&gt;1,IF(Table1[[#This Row],[Information  ]]=1,1,""),"")</f>
        <v/>
      </c>
      <c r="CW863" s="171" t="str">
        <f>IF(Table1[[#This Row],[Various  ]]&lt;&gt;1,IF(Table1[[#This Row],[Interactive Tool]]=1,1,""),"")</f>
        <v/>
      </c>
      <c r="CX863" s="171" t="str">
        <f>IF(Table1[[#This Row],[Various  ]]&lt;&gt;1,IF(Table1[[#This Row],[Technical Specifications]]=1,1,""),"")</f>
        <v/>
      </c>
      <c r="CY863" s="171" t="str">
        <f>IF(Table1[[#This Row],[Various  ]]&lt;&gt;1,IF(Table1[[#This Row],[Training Resources]]=1,1,""),"")</f>
        <v/>
      </c>
      <c r="CZ863" s="171" t="str">
        <f>IF(Table1[[#This Row],[Various  ]]&lt;&gt;1,IF(Table1[[#This Row],[Toolbox]]=1,1,""),"")</f>
        <v/>
      </c>
      <c r="DA863" s="169" t="str">
        <f>IF(Table1[[#This Row],[Various  ]]&lt;&gt;1,IF(Table1[[#This Row],[Video]]=1,1,""),"")</f>
        <v/>
      </c>
      <c r="DB863" s="169" t="str">
        <f>IF(Table1[[#This Row],[Various  ]]&lt;&gt;1,IF(Table1[[#This Row],[Case study]]=1,1,""),"")</f>
        <v/>
      </c>
      <c r="DC863" s="169" t="str">
        <f>IF(Table1[[#This Row],[Various  ]]&lt;&gt;1,IF(Table1[[#This Row],[Other   ]]=1,1,""),"")</f>
        <v/>
      </c>
      <c r="DD863" s="169" t="str">
        <f>IF(Table1[[#This Row],[Various  ]]&lt;&gt;1,IF(Table1[[#This Row],[Standards]]=1,1,""),"")</f>
        <v/>
      </c>
      <c r="DE863" s="169" t="str">
        <f>IF(Table1[[#This Row],[Various]]=1,1,IF(SUM(Table1[[#This Row],[Calculator / Software]:[Standards]])&gt;1,1,""))</f>
        <v/>
      </c>
      <c r="DF863" s="169" t="str">
        <f>IF(Table1[[#This Row],[Multiple NCC links]]&lt;&gt;1,IF(Table1[[#This Row],[Design]]=1,1,""),"")</f>
        <v/>
      </c>
      <c r="DG863" s="169" t="str">
        <f>IF(Table1[[#This Row],[Multiple NCC links]]&lt;&gt;1,IF(Table1[[#This Row],[Assessment / Verification]]=1,1,""),"")</f>
        <v/>
      </c>
      <c r="DH863" s="169" t="str">
        <f>IF(Table1[[#This Row],[Multiple NCC links]]&lt;&gt;1,IF(Table1[[#This Row],[Climate Specific ]]=1,1,""),"")</f>
        <v/>
      </c>
      <c r="DI863" s="169" t="str">
        <f>IF(Table1[[#This Row],[Multiple NCC links]]&lt;&gt;1,IF(Table1[[#This Row],[Alterations / Additions]]=1,1,""),"")</f>
        <v/>
      </c>
      <c r="DJ863" s="169" t="str">
        <f>IF(Table1[[#This Row],[Multiple NCC links]]&lt;&gt;1,IF(Table1[[#This Row],[Glazing]]=1,1,""),"")</f>
        <v/>
      </c>
      <c r="DK863" s="169" t="str">
        <f>IF(Table1[[#This Row],[Multiple NCC links]]&lt;&gt;1,IF(Table1[[#This Row],[Building Fabric / Thermal / Sealing]]=1,1,""),"")</f>
        <v/>
      </c>
      <c r="DL863" s="169" t="str">
        <f>IF(Table1[[#This Row],[Multiple NCC links]]&lt;&gt;1,IF(Table1[[#This Row],[Lighting]]=1,1,""),"")</f>
        <v/>
      </c>
      <c r="DM863" s="169" t="str">
        <f>IF(Table1[[#This Row],[Multiple NCC links]]&lt;&gt;1,IF(Table1[[#This Row],[HVAC]]=1,1,""),"")</f>
        <v/>
      </c>
      <c r="DN863" s="169" t="str">
        <f>IF(Table1[[#This Row],[Multiple NCC links]]&lt;&gt;1,IF(Table1[[#This Row],[Services]]=1,1,""),"")</f>
        <v/>
      </c>
      <c r="DO863" s="169" t="str">
        <f>IF(Table1[[#This Row],[Multiple NCC links]]&lt;&gt;1,IF(Table1[[#This Row],[Maintenance &amp; Monitoring]]=1,1,""),"")</f>
        <v/>
      </c>
      <c r="DP863" s="169" t="str">
        <f>IF(Table1[[#This Row],[Multiple NCC links]]&lt;&gt;1,IF(Table1[[#This Row],[Hand over / Operations]]=1,1,""),"")</f>
        <v/>
      </c>
      <c r="DQ863" s="169" t="str">
        <f>IF(Table1[[#This Row],[Multiple NCC links]]&lt;&gt;1,IF(Table1[[#This Row],[As built assessment]]=1,1,""),"")</f>
        <v/>
      </c>
      <c r="DR863" s="169" t="str">
        <f>IF(Table1[[#This Row],[Multiple NCC links]]&lt;&gt;1,IF(Table1[[#This Row],[Beyond compliance]]=1,1,""),"")</f>
        <v/>
      </c>
      <c r="DS863" s="169" t="str">
        <f>IF(SUM(Table1[[#This Row],[Design]:[Beyond compliance]])&gt;1,1,"")</f>
        <v/>
      </c>
      <c r="DT863" s="169" t="str">
        <f>IF(Table1[[#This Row],[Both Residential &amp; Commercial4]]&lt;&gt;1,IF(Table1[[#This Row],[Residential]]=1,1,""),"")</f>
        <v/>
      </c>
      <c r="DU863" s="169" t="str">
        <f>IF(Table1[[#This Row],[Both Residential &amp; Commercial4]]&lt;&gt;1,IF(Table1[[#This Row],[Commercial]]=1,1,""),"")</f>
        <v/>
      </c>
      <c r="DV863" s="169" t="str">
        <f>Table1[[#This Row],[Residential &amp; Commercial]]</f>
        <v/>
      </c>
      <c r="DW863" s="169"/>
    </row>
    <row r="864" spans="1:127" s="49" customFormat="1" ht="20.25" thickTop="1" thickBot="1" x14ac:dyDescent="0.35">
      <c r="A864" s="97"/>
      <c r="B864" s="97"/>
      <c r="C864" s="88"/>
      <c r="D864" s="88"/>
      <c r="E864" s="176"/>
      <c r="F864" s="176"/>
      <c r="G864" s="176"/>
      <c r="H864" s="176"/>
      <c r="I864" s="90" t="str">
        <f>IF(AND(Table1[[#This Row],[General]]=1,Table1[[#This Row],[Beginner]]=1,Table1[[#This Row],[Intermediate]]=1,Table1[[#This Row],[Advanced]]=1),1,"")</f>
        <v/>
      </c>
      <c r="J864" s="90" t="str">
        <f>CONCATENATE(IF(Table1[[#This Row],[General]]=1,"General, ",""), IF(Table1[[#This Row],[Beginner]]=1,"Beginner, ",""),IF(Table1[[#This Row],[Intermediate]]=1,"Intermediate, ",""), IF(Table1[[#This Row],[Advanced]]=1,"Advanced",""))</f>
        <v/>
      </c>
      <c r="K864" s="91"/>
      <c r="L864" s="179"/>
      <c r="M864" s="91"/>
      <c r="N864" s="91"/>
      <c r="O864" s="159"/>
      <c r="P864" s="91"/>
      <c r="Q864" s="91"/>
      <c r="R864" s="91"/>
      <c r="S86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64" s="102"/>
      <c r="U864" s="102"/>
      <c r="V864" s="240"/>
      <c r="W864" s="240"/>
      <c r="X864" s="102"/>
      <c r="Y864" s="102"/>
      <c r="Z864" s="102"/>
      <c r="AA864" s="102"/>
      <c r="AB864" s="102"/>
      <c r="AC864" s="102"/>
      <c r="AD864" s="102"/>
      <c r="AE864" s="102"/>
      <c r="AF864" s="102"/>
      <c r="AG86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64" s="103"/>
      <c r="AI864" s="103"/>
      <c r="AJ864" s="103"/>
      <c r="AK864" s="74" t="str">
        <f>CONCATENATE(IF(Table1[[#This Row],[Digital]]=1,"Digital, ",""),IF(Table1[[#This Row],[Face to Face]]=1,"Face to face, ",""),IF(Table1[[#This Row],[Blended]]=1,"Blended",""))</f>
        <v/>
      </c>
      <c r="AL864" s="99"/>
      <c r="AM864" s="104"/>
      <c r="AN864" s="130"/>
      <c r="AO864" s="94"/>
      <c r="AP864" s="182"/>
      <c r="AQ864" s="94"/>
      <c r="AR864" s="94"/>
      <c r="AS864" s="94"/>
      <c r="AT864" s="94"/>
      <c r="AU864" s="94"/>
      <c r="AV864" s="182"/>
      <c r="AW864" s="182"/>
      <c r="AX864" s="182"/>
      <c r="AY864" s="94"/>
      <c r="AZ86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6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64" s="95"/>
      <c r="BC864" s="95"/>
      <c r="BD864" s="90" t="str">
        <f>IF(AND(Table1[[#This Row],[Residential]]=1,Table1[[#This Row],[Commercial]]=1),1,"")</f>
        <v/>
      </c>
      <c r="BE864" s="90" t="str">
        <f>CONCATENATE(IF(Table1[[#This Row],[Residential]]=1,"Residential, ",""),IF(Table1[[#This Row],[Commercial]]=1,"Commercial",""))</f>
        <v/>
      </c>
      <c r="BF864" s="94"/>
      <c r="BG864" s="94"/>
      <c r="BH864" s="94"/>
      <c r="BI864" s="94"/>
      <c r="BJ864" s="94"/>
      <c r="BK864" s="94"/>
      <c r="BL864" s="94"/>
      <c r="BM864" s="182"/>
      <c r="BN864" s="94"/>
      <c r="BO86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64" s="178"/>
      <c r="BQ864" s="120"/>
      <c r="BR864" s="132"/>
      <c r="BS864" s="120"/>
      <c r="BT864" s="175"/>
      <c r="BU864" s="175"/>
      <c r="BV864" s="175"/>
      <c r="BW864" s="121"/>
      <c r="BX864" s="121"/>
      <c r="BY864" s="121"/>
      <c r="BZ864" s="227"/>
      <c r="CA86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64" s="48">
        <f>COUNTIF(Table1[[#This Row],[Validity]:[Alignment with NCC (Yes=1,No=0)]],"N/A")</f>
        <v>0</v>
      </c>
      <c r="CC864" s="48">
        <f>IF(ISERROR(Table1[[#This Row],[Total Quality Score (out of 10)]]/(4-Table1[[#This Row],[N/A Count]])),0,Table1[[#This Row],[Total Quality Score (out of 10)]]/(4-Table1[[#This Row],[N/A Count]]))</f>
        <v>0</v>
      </c>
      <c r="CD864" s="106"/>
      <c r="CE864" s="106"/>
      <c r="CF864" s="172" t="str">
        <f>IF(SUM(Table1[[#This Row],[Multiple]:[Level (all)62]])&lt;1,IF(Table1[[#This Row],[General]]=1,1,""),"")</f>
        <v/>
      </c>
      <c r="CG864" s="172" t="str">
        <f>IF(SUM(Table1[[#This Row],[Multiple]:[Level (all)62]])&lt;1,IF(Table1[[#This Row],[Beginner]]=1,1,""),"")</f>
        <v/>
      </c>
      <c r="CH864" s="171" t="str">
        <f>IF(SUM(Table1[[#This Row],[Multiple]:[Level (all)62]])&lt;1,IF(Table1[[#This Row],[Intermediate]]=1,1,""),"")</f>
        <v/>
      </c>
      <c r="CI864" s="171" t="str">
        <f>IF(SUM(Table1[[#This Row],[Multiple]:[Level (all)62]])&lt;1,IF(Table1[[#This Row],[Advanced]]=1,1,""),"")</f>
        <v/>
      </c>
      <c r="CJ864" s="171" t="str">
        <f>IF(AND(SUM(Table1[[#This Row],[General]:[Advanced]])&lt;4,SUM(Table1[[#This Row],[General]:[Advanced]])&gt;1),1,"")</f>
        <v/>
      </c>
      <c r="CK864" s="171" t="str">
        <f>Table1[[#This Row],[Level (all)]]</f>
        <v/>
      </c>
      <c r="CL864" s="171" t="str">
        <f>IF(Table1[[#This Row],[Multiple audience]]&lt;&gt;1,IF(Table1[[#This Row],[General Audience]]=1,1,""),"")</f>
        <v/>
      </c>
      <c r="CM864" s="171" t="str">
        <f>IF(Table1[[#This Row],[Multiple audience]]&lt;&gt;1,IF(Table1[[#This Row],[Planners / Designers ]]=1,1,""),"")</f>
        <v/>
      </c>
      <c r="CN864" s="171" t="str">
        <f>IF(Table1[[#This Row],[Multiple audience]]&lt;&gt;1,IF(Table1[[#This Row],[Regulatory Assessors]]=1,1,""),"")</f>
        <v/>
      </c>
      <c r="CO864" s="171" t="str">
        <f>IF(Table1[[#This Row],[Multiple audience]]&lt;&gt;1,IF(Table1[[#This Row],[Builders / Management]]=1,1,""),"")</f>
        <v/>
      </c>
      <c r="CP864" s="171" t="str">
        <f>IF(Table1[[#This Row],[Multiple audience]]&lt;&gt;1,IF(Table1[[#This Row],[Energy / Sus Assessors]]=1,1,""),"")</f>
        <v/>
      </c>
      <c r="CQ864" s="171" t="str">
        <f>IF(Table1[[#This Row],[Multiple audience]]&lt;&gt;1,IF(Table1[[#This Row],[Semi-skilled]]=1,1,""),"")</f>
        <v/>
      </c>
      <c r="CR864" s="171" t="str">
        <f>IF(Table1[[#This Row],[Multiple audience]]&lt;&gt;1,IF(Table1[[#This Row],[Trades]]=1,1,""),"")</f>
        <v/>
      </c>
      <c r="CS864" s="171" t="str">
        <f>IF(Table1[[#This Row],[Multiple audience]]&lt;&gt;1,IF(Table1[[#This Row],[Other]]=1,1,""),"")</f>
        <v/>
      </c>
      <c r="CT864" s="171" t="str">
        <f>IF(SUM(Table1[[#This Row],[General Audience]:[Other]])&gt;1,1,"")</f>
        <v/>
      </c>
      <c r="CU864" s="171" t="str">
        <f>IF(Table1[[#This Row],[Various  ]]&lt;&gt;1,IF(Table1[[#This Row],[Calculator / Software]]=1,1,""),"")</f>
        <v/>
      </c>
      <c r="CV864" s="171" t="str">
        <f>IF(Table1[[#This Row],[Various  ]]&lt;&gt;1,IF(Table1[[#This Row],[Information  ]]=1,1,""),"")</f>
        <v/>
      </c>
      <c r="CW864" s="171" t="str">
        <f>IF(Table1[[#This Row],[Various  ]]&lt;&gt;1,IF(Table1[[#This Row],[Interactive Tool]]=1,1,""),"")</f>
        <v/>
      </c>
      <c r="CX864" s="171" t="str">
        <f>IF(Table1[[#This Row],[Various  ]]&lt;&gt;1,IF(Table1[[#This Row],[Technical Specifications]]=1,1,""),"")</f>
        <v/>
      </c>
      <c r="CY864" s="171" t="str">
        <f>IF(Table1[[#This Row],[Various  ]]&lt;&gt;1,IF(Table1[[#This Row],[Training Resources]]=1,1,""),"")</f>
        <v/>
      </c>
      <c r="CZ864" s="171" t="str">
        <f>IF(Table1[[#This Row],[Various  ]]&lt;&gt;1,IF(Table1[[#This Row],[Toolbox]]=1,1,""),"")</f>
        <v/>
      </c>
      <c r="DA864" s="169" t="str">
        <f>IF(Table1[[#This Row],[Various  ]]&lt;&gt;1,IF(Table1[[#This Row],[Video]]=1,1,""),"")</f>
        <v/>
      </c>
      <c r="DB864" s="169" t="str">
        <f>IF(Table1[[#This Row],[Various  ]]&lt;&gt;1,IF(Table1[[#This Row],[Case study]]=1,1,""),"")</f>
        <v/>
      </c>
      <c r="DC864" s="169" t="str">
        <f>IF(Table1[[#This Row],[Various  ]]&lt;&gt;1,IF(Table1[[#This Row],[Other   ]]=1,1,""),"")</f>
        <v/>
      </c>
      <c r="DD864" s="169" t="str">
        <f>IF(Table1[[#This Row],[Various  ]]&lt;&gt;1,IF(Table1[[#This Row],[Standards]]=1,1,""),"")</f>
        <v/>
      </c>
      <c r="DE864" s="169" t="str">
        <f>IF(Table1[[#This Row],[Various]]=1,1,IF(SUM(Table1[[#This Row],[Calculator / Software]:[Standards]])&gt;1,1,""))</f>
        <v/>
      </c>
      <c r="DF864" s="169" t="str">
        <f>IF(Table1[[#This Row],[Multiple NCC links]]&lt;&gt;1,IF(Table1[[#This Row],[Design]]=1,1,""),"")</f>
        <v/>
      </c>
      <c r="DG864" s="169" t="str">
        <f>IF(Table1[[#This Row],[Multiple NCC links]]&lt;&gt;1,IF(Table1[[#This Row],[Assessment / Verification]]=1,1,""),"")</f>
        <v/>
      </c>
      <c r="DH864" s="169" t="str">
        <f>IF(Table1[[#This Row],[Multiple NCC links]]&lt;&gt;1,IF(Table1[[#This Row],[Climate Specific ]]=1,1,""),"")</f>
        <v/>
      </c>
      <c r="DI864" s="169" t="str">
        <f>IF(Table1[[#This Row],[Multiple NCC links]]&lt;&gt;1,IF(Table1[[#This Row],[Alterations / Additions]]=1,1,""),"")</f>
        <v/>
      </c>
      <c r="DJ864" s="169" t="str">
        <f>IF(Table1[[#This Row],[Multiple NCC links]]&lt;&gt;1,IF(Table1[[#This Row],[Glazing]]=1,1,""),"")</f>
        <v/>
      </c>
      <c r="DK864" s="169" t="str">
        <f>IF(Table1[[#This Row],[Multiple NCC links]]&lt;&gt;1,IF(Table1[[#This Row],[Building Fabric / Thermal / Sealing]]=1,1,""),"")</f>
        <v/>
      </c>
      <c r="DL864" s="169" t="str">
        <f>IF(Table1[[#This Row],[Multiple NCC links]]&lt;&gt;1,IF(Table1[[#This Row],[Lighting]]=1,1,""),"")</f>
        <v/>
      </c>
      <c r="DM864" s="169" t="str">
        <f>IF(Table1[[#This Row],[Multiple NCC links]]&lt;&gt;1,IF(Table1[[#This Row],[HVAC]]=1,1,""),"")</f>
        <v/>
      </c>
      <c r="DN864" s="169" t="str">
        <f>IF(Table1[[#This Row],[Multiple NCC links]]&lt;&gt;1,IF(Table1[[#This Row],[Services]]=1,1,""),"")</f>
        <v/>
      </c>
      <c r="DO864" s="169" t="str">
        <f>IF(Table1[[#This Row],[Multiple NCC links]]&lt;&gt;1,IF(Table1[[#This Row],[Maintenance &amp; Monitoring]]=1,1,""),"")</f>
        <v/>
      </c>
      <c r="DP864" s="169" t="str">
        <f>IF(Table1[[#This Row],[Multiple NCC links]]&lt;&gt;1,IF(Table1[[#This Row],[Hand over / Operations]]=1,1,""),"")</f>
        <v/>
      </c>
      <c r="DQ864" s="169" t="str">
        <f>IF(Table1[[#This Row],[Multiple NCC links]]&lt;&gt;1,IF(Table1[[#This Row],[As built assessment]]=1,1,""),"")</f>
        <v/>
      </c>
      <c r="DR864" s="169" t="str">
        <f>IF(Table1[[#This Row],[Multiple NCC links]]&lt;&gt;1,IF(Table1[[#This Row],[Beyond compliance]]=1,1,""),"")</f>
        <v/>
      </c>
      <c r="DS864" s="169" t="str">
        <f>IF(SUM(Table1[[#This Row],[Design]:[Beyond compliance]])&gt;1,1,"")</f>
        <v/>
      </c>
      <c r="DT864" s="169" t="str">
        <f>IF(Table1[[#This Row],[Both Residential &amp; Commercial4]]&lt;&gt;1,IF(Table1[[#This Row],[Residential]]=1,1,""),"")</f>
        <v/>
      </c>
      <c r="DU864" s="169" t="str">
        <f>IF(Table1[[#This Row],[Both Residential &amp; Commercial4]]&lt;&gt;1,IF(Table1[[#This Row],[Commercial]]=1,1,""),"")</f>
        <v/>
      </c>
      <c r="DV864" s="169" t="str">
        <f>Table1[[#This Row],[Residential &amp; Commercial]]</f>
        <v/>
      </c>
      <c r="DW864" s="169"/>
    </row>
    <row r="865" spans="1:127" s="49" customFormat="1" ht="20.25" thickTop="1" thickBot="1" x14ac:dyDescent="0.35">
      <c r="A865" s="97"/>
      <c r="B865" s="97"/>
      <c r="C865" s="88"/>
      <c r="D865" s="88"/>
      <c r="E865" s="176"/>
      <c r="F865" s="176"/>
      <c r="G865" s="176"/>
      <c r="H865" s="176"/>
      <c r="I865" s="90" t="str">
        <f>IF(AND(Table1[[#This Row],[General]]=1,Table1[[#This Row],[Beginner]]=1,Table1[[#This Row],[Intermediate]]=1,Table1[[#This Row],[Advanced]]=1),1,"")</f>
        <v/>
      </c>
      <c r="J865" s="90" t="str">
        <f>CONCATENATE(IF(Table1[[#This Row],[General]]=1,"General, ",""), IF(Table1[[#This Row],[Beginner]]=1,"Beginner, ",""),IF(Table1[[#This Row],[Intermediate]]=1,"Intermediate, ",""), IF(Table1[[#This Row],[Advanced]]=1,"Advanced",""))</f>
        <v/>
      </c>
      <c r="K865" s="91"/>
      <c r="L865" s="179"/>
      <c r="M865" s="91"/>
      <c r="N865" s="91"/>
      <c r="O865" s="159"/>
      <c r="P865" s="91"/>
      <c r="Q865" s="91"/>
      <c r="R865" s="91"/>
      <c r="S86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65" s="102"/>
      <c r="U865" s="102"/>
      <c r="V865" s="240"/>
      <c r="W865" s="240"/>
      <c r="X865" s="102"/>
      <c r="Y865" s="102"/>
      <c r="Z865" s="102"/>
      <c r="AA865" s="102"/>
      <c r="AB865" s="102"/>
      <c r="AC865" s="102"/>
      <c r="AD865" s="102"/>
      <c r="AE865" s="102"/>
      <c r="AF865" s="102"/>
      <c r="AG86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65" s="103"/>
      <c r="AI865" s="103"/>
      <c r="AJ865" s="103"/>
      <c r="AK865" s="74" t="str">
        <f>CONCATENATE(IF(Table1[[#This Row],[Digital]]=1,"Digital, ",""),IF(Table1[[#This Row],[Face to Face]]=1,"Face to face, ",""),IF(Table1[[#This Row],[Blended]]=1,"Blended",""))</f>
        <v/>
      </c>
      <c r="AL865" s="99"/>
      <c r="AM865" s="104"/>
      <c r="AN865" s="130"/>
      <c r="AO865" s="94"/>
      <c r="AP865" s="182"/>
      <c r="AQ865" s="94"/>
      <c r="AR865" s="94"/>
      <c r="AS865" s="94"/>
      <c r="AT865" s="94"/>
      <c r="AU865" s="94"/>
      <c r="AV865" s="182"/>
      <c r="AW865" s="182"/>
      <c r="AX865" s="182"/>
      <c r="AY865" s="94"/>
      <c r="AZ86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6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65" s="95"/>
      <c r="BC865" s="95"/>
      <c r="BD865" s="90" t="str">
        <f>IF(AND(Table1[[#This Row],[Residential]]=1,Table1[[#This Row],[Commercial]]=1),1,"")</f>
        <v/>
      </c>
      <c r="BE865" s="90" t="str">
        <f>CONCATENATE(IF(Table1[[#This Row],[Residential]]=1,"Residential, ",""),IF(Table1[[#This Row],[Commercial]]=1,"Commercial",""))</f>
        <v/>
      </c>
      <c r="BF865" s="94"/>
      <c r="BG865" s="94"/>
      <c r="BH865" s="94"/>
      <c r="BI865" s="94"/>
      <c r="BJ865" s="94"/>
      <c r="BK865" s="94"/>
      <c r="BL865" s="94"/>
      <c r="BM865" s="182"/>
      <c r="BN865" s="94"/>
      <c r="BO86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65" s="178"/>
      <c r="BQ865" s="120"/>
      <c r="BR865" s="132"/>
      <c r="BS865" s="120"/>
      <c r="BT865" s="175"/>
      <c r="BU865" s="175"/>
      <c r="BV865" s="175"/>
      <c r="BW865" s="121"/>
      <c r="BX865" s="121"/>
      <c r="BY865" s="121"/>
      <c r="BZ865" s="227"/>
      <c r="CA86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65" s="48">
        <f>COUNTIF(Table1[[#This Row],[Validity]:[Alignment with NCC (Yes=1,No=0)]],"N/A")</f>
        <v>0</v>
      </c>
      <c r="CC865" s="48">
        <f>IF(ISERROR(Table1[[#This Row],[Total Quality Score (out of 10)]]/(4-Table1[[#This Row],[N/A Count]])),0,Table1[[#This Row],[Total Quality Score (out of 10)]]/(4-Table1[[#This Row],[N/A Count]]))</f>
        <v>0</v>
      </c>
      <c r="CD865" s="106"/>
      <c r="CE865" s="106"/>
      <c r="CF865" s="172" t="str">
        <f>IF(SUM(Table1[[#This Row],[Multiple]:[Level (all)62]])&lt;1,IF(Table1[[#This Row],[General]]=1,1,""),"")</f>
        <v/>
      </c>
      <c r="CG865" s="172" t="str">
        <f>IF(SUM(Table1[[#This Row],[Multiple]:[Level (all)62]])&lt;1,IF(Table1[[#This Row],[Beginner]]=1,1,""),"")</f>
        <v/>
      </c>
      <c r="CH865" s="171" t="str">
        <f>IF(SUM(Table1[[#This Row],[Multiple]:[Level (all)62]])&lt;1,IF(Table1[[#This Row],[Intermediate]]=1,1,""),"")</f>
        <v/>
      </c>
      <c r="CI865" s="171" t="str">
        <f>IF(SUM(Table1[[#This Row],[Multiple]:[Level (all)62]])&lt;1,IF(Table1[[#This Row],[Advanced]]=1,1,""),"")</f>
        <v/>
      </c>
      <c r="CJ865" s="171" t="str">
        <f>IF(AND(SUM(Table1[[#This Row],[General]:[Advanced]])&lt;4,SUM(Table1[[#This Row],[General]:[Advanced]])&gt;1),1,"")</f>
        <v/>
      </c>
      <c r="CK865" s="171" t="str">
        <f>Table1[[#This Row],[Level (all)]]</f>
        <v/>
      </c>
      <c r="CL865" s="171" t="str">
        <f>IF(Table1[[#This Row],[Multiple audience]]&lt;&gt;1,IF(Table1[[#This Row],[General Audience]]=1,1,""),"")</f>
        <v/>
      </c>
      <c r="CM865" s="171" t="str">
        <f>IF(Table1[[#This Row],[Multiple audience]]&lt;&gt;1,IF(Table1[[#This Row],[Planners / Designers ]]=1,1,""),"")</f>
        <v/>
      </c>
      <c r="CN865" s="171" t="str">
        <f>IF(Table1[[#This Row],[Multiple audience]]&lt;&gt;1,IF(Table1[[#This Row],[Regulatory Assessors]]=1,1,""),"")</f>
        <v/>
      </c>
      <c r="CO865" s="171" t="str">
        <f>IF(Table1[[#This Row],[Multiple audience]]&lt;&gt;1,IF(Table1[[#This Row],[Builders / Management]]=1,1,""),"")</f>
        <v/>
      </c>
      <c r="CP865" s="171" t="str">
        <f>IF(Table1[[#This Row],[Multiple audience]]&lt;&gt;1,IF(Table1[[#This Row],[Energy / Sus Assessors]]=1,1,""),"")</f>
        <v/>
      </c>
      <c r="CQ865" s="171" t="str">
        <f>IF(Table1[[#This Row],[Multiple audience]]&lt;&gt;1,IF(Table1[[#This Row],[Semi-skilled]]=1,1,""),"")</f>
        <v/>
      </c>
      <c r="CR865" s="171" t="str">
        <f>IF(Table1[[#This Row],[Multiple audience]]&lt;&gt;1,IF(Table1[[#This Row],[Trades]]=1,1,""),"")</f>
        <v/>
      </c>
      <c r="CS865" s="171" t="str">
        <f>IF(Table1[[#This Row],[Multiple audience]]&lt;&gt;1,IF(Table1[[#This Row],[Other]]=1,1,""),"")</f>
        <v/>
      </c>
      <c r="CT865" s="171" t="str">
        <f>IF(SUM(Table1[[#This Row],[General Audience]:[Other]])&gt;1,1,"")</f>
        <v/>
      </c>
      <c r="CU865" s="171" t="str">
        <f>IF(Table1[[#This Row],[Various  ]]&lt;&gt;1,IF(Table1[[#This Row],[Calculator / Software]]=1,1,""),"")</f>
        <v/>
      </c>
      <c r="CV865" s="171" t="str">
        <f>IF(Table1[[#This Row],[Various  ]]&lt;&gt;1,IF(Table1[[#This Row],[Information  ]]=1,1,""),"")</f>
        <v/>
      </c>
      <c r="CW865" s="171" t="str">
        <f>IF(Table1[[#This Row],[Various  ]]&lt;&gt;1,IF(Table1[[#This Row],[Interactive Tool]]=1,1,""),"")</f>
        <v/>
      </c>
      <c r="CX865" s="171" t="str">
        <f>IF(Table1[[#This Row],[Various  ]]&lt;&gt;1,IF(Table1[[#This Row],[Technical Specifications]]=1,1,""),"")</f>
        <v/>
      </c>
      <c r="CY865" s="171" t="str">
        <f>IF(Table1[[#This Row],[Various  ]]&lt;&gt;1,IF(Table1[[#This Row],[Training Resources]]=1,1,""),"")</f>
        <v/>
      </c>
      <c r="CZ865" s="171" t="str">
        <f>IF(Table1[[#This Row],[Various  ]]&lt;&gt;1,IF(Table1[[#This Row],[Toolbox]]=1,1,""),"")</f>
        <v/>
      </c>
      <c r="DA865" s="169" t="str">
        <f>IF(Table1[[#This Row],[Various  ]]&lt;&gt;1,IF(Table1[[#This Row],[Video]]=1,1,""),"")</f>
        <v/>
      </c>
      <c r="DB865" s="169" t="str">
        <f>IF(Table1[[#This Row],[Various  ]]&lt;&gt;1,IF(Table1[[#This Row],[Case study]]=1,1,""),"")</f>
        <v/>
      </c>
      <c r="DC865" s="169" t="str">
        <f>IF(Table1[[#This Row],[Various  ]]&lt;&gt;1,IF(Table1[[#This Row],[Other   ]]=1,1,""),"")</f>
        <v/>
      </c>
      <c r="DD865" s="169" t="str">
        <f>IF(Table1[[#This Row],[Various  ]]&lt;&gt;1,IF(Table1[[#This Row],[Standards]]=1,1,""),"")</f>
        <v/>
      </c>
      <c r="DE865" s="169" t="str">
        <f>IF(Table1[[#This Row],[Various]]=1,1,IF(SUM(Table1[[#This Row],[Calculator / Software]:[Standards]])&gt;1,1,""))</f>
        <v/>
      </c>
      <c r="DF865" s="169" t="str">
        <f>IF(Table1[[#This Row],[Multiple NCC links]]&lt;&gt;1,IF(Table1[[#This Row],[Design]]=1,1,""),"")</f>
        <v/>
      </c>
      <c r="DG865" s="169" t="str">
        <f>IF(Table1[[#This Row],[Multiple NCC links]]&lt;&gt;1,IF(Table1[[#This Row],[Assessment / Verification]]=1,1,""),"")</f>
        <v/>
      </c>
      <c r="DH865" s="169" t="str">
        <f>IF(Table1[[#This Row],[Multiple NCC links]]&lt;&gt;1,IF(Table1[[#This Row],[Climate Specific ]]=1,1,""),"")</f>
        <v/>
      </c>
      <c r="DI865" s="169" t="str">
        <f>IF(Table1[[#This Row],[Multiple NCC links]]&lt;&gt;1,IF(Table1[[#This Row],[Alterations / Additions]]=1,1,""),"")</f>
        <v/>
      </c>
      <c r="DJ865" s="169" t="str">
        <f>IF(Table1[[#This Row],[Multiple NCC links]]&lt;&gt;1,IF(Table1[[#This Row],[Glazing]]=1,1,""),"")</f>
        <v/>
      </c>
      <c r="DK865" s="169" t="str">
        <f>IF(Table1[[#This Row],[Multiple NCC links]]&lt;&gt;1,IF(Table1[[#This Row],[Building Fabric / Thermal / Sealing]]=1,1,""),"")</f>
        <v/>
      </c>
      <c r="DL865" s="169" t="str">
        <f>IF(Table1[[#This Row],[Multiple NCC links]]&lt;&gt;1,IF(Table1[[#This Row],[Lighting]]=1,1,""),"")</f>
        <v/>
      </c>
      <c r="DM865" s="169" t="str">
        <f>IF(Table1[[#This Row],[Multiple NCC links]]&lt;&gt;1,IF(Table1[[#This Row],[HVAC]]=1,1,""),"")</f>
        <v/>
      </c>
      <c r="DN865" s="169" t="str">
        <f>IF(Table1[[#This Row],[Multiple NCC links]]&lt;&gt;1,IF(Table1[[#This Row],[Services]]=1,1,""),"")</f>
        <v/>
      </c>
      <c r="DO865" s="169" t="str">
        <f>IF(Table1[[#This Row],[Multiple NCC links]]&lt;&gt;1,IF(Table1[[#This Row],[Maintenance &amp; Monitoring]]=1,1,""),"")</f>
        <v/>
      </c>
      <c r="DP865" s="169" t="str">
        <f>IF(Table1[[#This Row],[Multiple NCC links]]&lt;&gt;1,IF(Table1[[#This Row],[Hand over / Operations]]=1,1,""),"")</f>
        <v/>
      </c>
      <c r="DQ865" s="169" t="str">
        <f>IF(Table1[[#This Row],[Multiple NCC links]]&lt;&gt;1,IF(Table1[[#This Row],[As built assessment]]=1,1,""),"")</f>
        <v/>
      </c>
      <c r="DR865" s="169" t="str">
        <f>IF(Table1[[#This Row],[Multiple NCC links]]&lt;&gt;1,IF(Table1[[#This Row],[Beyond compliance]]=1,1,""),"")</f>
        <v/>
      </c>
      <c r="DS865" s="169" t="str">
        <f>IF(SUM(Table1[[#This Row],[Design]:[Beyond compliance]])&gt;1,1,"")</f>
        <v/>
      </c>
      <c r="DT865" s="169" t="str">
        <f>IF(Table1[[#This Row],[Both Residential &amp; Commercial4]]&lt;&gt;1,IF(Table1[[#This Row],[Residential]]=1,1,""),"")</f>
        <v/>
      </c>
      <c r="DU865" s="169" t="str">
        <f>IF(Table1[[#This Row],[Both Residential &amp; Commercial4]]&lt;&gt;1,IF(Table1[[#This Row],[Commercial]]=1,1,""),"")</f>
        <v/>
      </c>
      <c r="DV865" s="169" t="str">
        <f>Table1[[#This Row],[Residential &amp; Commercial]]</f>
        <v/>
      </c>
      <c r="DW865" s="169"/>
    </row>
    <row r="866" spans="1:127" s="49" customFormat="1" ht="20.25" thickTop="1" thickBot="1" x14ac:dyDescent="0.35">
      <c r="A866" s="97"/>
      <c r="B866" s="97"/>
      <c r="C866" s="88"/>
      <c r="D866" s="88"/>
      <c r="E866" s="176"/>
      <c r="F866" s="176"/>
      <c r="G866" s="176"/>
      <c r="H866" s="176"/>
      <c r="I866" s="90" t="str">
        <f>IF(AND(Table1[[#This Row],[General]]=1,Table1[[#This Row],[Beginner]]=1,Table1[[#This Row],[Intermediate]]=1,Table1[[#This Row],[Advanced]]=1),1,"")</f>
        <v/>
      </c>
      <c r="J866" s="90" t="str">
        <f>CONCATENATE(IF(Table1[[#This Row],[General]]=1,"General, ",""), IF(Table1[[#This Row],[Beginner]]=1,"Beginner, ",""),IF(Table1[[#This Row],[Intermediate]]=1,"Intermediate, ",""), IF(Table1[[#This Row],[Advanced]]=1,"Advanced",""))</f>
        <v/>
      </c>
      <c r="K866" s="91"/>
      <c r="L866" s="179"/>
      <c r="M866" s="91"/>
      <c r="N866" s="91"/>
      <c r="O866" s="159"/>
      <c r="P866" s="91"/>
      <c r="Q866" s="91"/>
      <c r="R866" s="91"/>
      <c r="S86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66" s="102"/>
      <c r="U866" s="102"/>
      <c r="V866" s="240"/>
      <c r="W866" s="240"/>
      <c r="X866" s="102"/>
      <c r="Y866" s="102"/>
      <c r="Z866" s="102"/>
      <c r="AA866" s="102"/>
      <c r="AB866" s="102"/>
      <c r="AC866" s="102"/>
      <c r="AD866" s="102"/>
      <c r="AE866" s="102"/>
      <c r="AF866" s="102"/>
      <c r="AG86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66" s="103"/>
      <c r="AI866" s="103"/>
      <c r="AJ866" s="103"/>
      <c r="AK866" s="74" t="str">
        <f>CONCATENATE(IF(Table1[[#This Row],[Digital]]=1,"Digital, ",""),IF(Table1[[#This Row],[Face to Face]]=1,"Face to face, ",""),IF(Table1[[#This Row],[Blended]]=1,"Blended",""))</f>
        <v/>
      </c>
      <c r="AL866" s="99"/>
      <c r="AM866" s="104"/>
      <c r="AN866" s="130"/>
      <c r="AO866" s="94"/>
      <c r="AP866" s="182"/>
      <c r="AQ866" s="94"/>
      <c r="AR866" s="94"/>
      <c r="AS866" s="94"/>
      <c r="AT866" s="94"/>
      <c r="AU866" s="94"/>
      <c r="AV866" s="182"/>
      <c r="AW866" s="182"/>
      <c r="AX866" s="182"/>
      <c r="AY866" s="94"/>
      <c r="AZ86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6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66" s="95"/>
      <c r="BC866" s="95"/>
      <c r="BD866" s="90" t="str">
        <f>IF(AND(Table1[[#This Row],[Residential]]=1,Table1[[#This Row],[Commercial]]=1),1,"")</f>
        <v/>
      </c>
      <c r="BE866" s="90" t="str">
        <f>CONCATENATE(IF(Table1[[#This Row],[Residential]]=1,"Residential, ",""),IF(Table1[[#This Row],[Commercial]]=1,"Commercial",""))</f>
        <v/>
      </c>
      <c r="BF866" s="94"/>
      <c r="BG866" s="94"/>
      <c r="BH866" s="94"/>
      <c r="BI866" s="94"/>
      <c r="BJ866" s="94"/>
      <c r="BK866" s="94"/>
      <c r="BL866" s="94"/>
      <c r="BM866" s="182"/>
      <c r="BN866" s="94"/>
      <c r="BO86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66" s="178"/>
      <c r="BQ866" s="120"/>
      <c r="BR866" s="132"/>
      <c r="BS866" s="120"/>
      <c r="BT866" s="175"/>
      <c r="BU866" s="175"/>
      <c r="BV866" s="175"/>
      <c r="BW866" s="121"/>
      <c r="BX866" s="121"/>
      <c r="BY866" s="121"/>
      <c r="BZ866" s="227"/>
      <c r="CA86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66" s="48">
        <f>COUNTIF(Table1[[#This Row],[Validity]:[Alignment with NCC (Yes=1,No=0)]],"N/A")</f>
        <v>0</v>
      </c>
      <c r="CC866" s="48">
        <f>IF(ISERROR(Table1[[#This Row],[Total Quality Score (out of 10)]]/(4-Table1[[#This Row],[N/A Count]])),0,Table1[[#This Row],[Total Quality Score (out of 10)]]/(4-Table1[[#This Row],[N/A Count]]))</f>
        <v>0</v>
      </c>
      <c r="CD866" s="106"/>
      <c r="CE866" s="106"/>
      <c r="CF866" s="172" t="str">
        <f>IF(SUM(Table1[[#This Row],[Multiple]:[Level (all)62]])&lt;1,IF(Table1[[#This Row],[General]]=1,1,""),"")</f>
        <v/>
      </c>
      <c r="CG866" s="172" t="str">
        <f>IF(SUM(Table1[[#This Row],[Multiple]:[Level (all)62]])&lt;1,IF(Table1[[#This Row],[Beginner]]=1,1,""),"")</f>
        <v/>
      </c>
      <c r="CH866" s="171" t="str">
        <f>IF(SUM(Table1[[#This Row],[Multiple]:[Level (all)62]])&lt;1,IF(Table1[[#This Row],[Intermediate]]=1,1,""),"")</f>
        <v/>
      </c>
      <c r="CI866" s="171" t="str">
        <f>IF(SUM(Table1[[#This Row],[Multiple]:[Level (all)62]])&lt;1,IF(Table1[[#This Row],[Advanced]]=1,1,""),"")</f>
        <v/>
      </c>
      <c r="CJ866" s="171" t="str">
        <f>IF(AND(SUM(Table1[[#This Row],[General]:[Advanced]])&lt;4,SUM(Table1[[#This Row],[General]:[Advanced]])&gt;1),1,"")</f>
        <v/>
      </c>
      <c r="CK866" s="171" t="str">
        <f>Table1[[#This Row],[Level (all)]]</f>
        <v/>
      </c>
      <c r="CL866" s="171" t="str">
        <f>IF(Table1[[#This Row],[Multiple audience]]&lt;&gt;1,IF(Table1[[#This Row],[General Audience]]=1,1,""),"")</f>
        <v/>
      </c>
      <c r="CM866" s="171" t="str">
        <f>IF(Table1[[#This Row],[Multiple audience]]&lt;&gt;1,IF(Table1[[#This Row],[Planners / Designers ]]=1,1,""),"")</f>
        <v/>
      </c>
      <c r="CN866" s="171" t="str">
        <f>IF(Table1[[#This Row],[Multiple audience]]&lt;&gt;1,IF(Table1[[#This Row],[Regulatory Assessors]]=1,1,""),"")</f>
        <v/>
      </c>
      <c r="CO866" s="171" t="str">
        <f>IF(Table1[[#This Row],[Multiple audience]]&lt;&gt;1,IF(Table1[[#This Row],[Builders / Management]]=1,1,""),"")</f>
        <v/>
      </c>
      <c r="CP866" s="171" t="str">
        <f>IF(Table1[[#This Row],[Multiple audience]]&lt;&gt;1,IF(Table1[[#This Row],[Energy / Sus Assessors]]=1,1,""),"")</f>
        <v/>
      </c>
      <c r="CQ866" s="171" t="str">
        <f>IF(Table1[[#This Row],[Multiple audience]]&lt;&gt;1,IF(Table1[[#This Row],[Semi-skilled]]=1,1,""),"")</f>
        <v/>
      </c>
      <c r="CR866" s="171" t="str">
        <f>IF(Table1[[#This Row],[Multiple audience]]&lt;&gt;1,IF(Table1[[#This Row],[Trades]]=1,1,""),"")</f>
        <v/>
      </c>
      <c r="CS866" s="171" t="str">
        <f>IF(Table1[[#This Row],[Multiple audience]]&lt;&gt;1,IF(Table1[[#This Row],[Other]]=1,1,""),"")</f>
        <v/>
      </c>
      <c r="CT866" s="171" t="str">
        <f>IF(SUM(Table1[[#This Row],[General Audience]:[Other]])&gt;1,1,"")</f>
        <v/>
      </c>
      <c r="CU866" s="171" t="str">
        <f>IF(Table1[[#This Row],[Various  ]]&lt;&gt;1,IF(Table1[[#This Row],[Calculator / Software]]=1,1,""),"")</f>
        <v/>
      </c>
      <c r="CV866" s="171" t="str">
        <f>IF(Table1[[#This Row],[Various  ]]&lt;&gt;1,IF(Table1[[#This Row],[Information  ]]=1,1,""),"")</f>
        <v/>
      </c>
      <c r="CW866" s="171" t="str">
        <f>IF(Table1[[#This Row],[Various  ]]&lt;&gt;1,IF(Table1[[#This Row],[Interactive Tool]]=1,1,""),"")</f>
        <v/>
      </c>
      <c r="CX866" s="171" t="str">
        <f>IF(Table1[[#This Row],[Various  ]]&lt;&gt;1,IF(Table1[[#This Row],[Technical Specifications]]=1,1,""),"")</f>
        <v/>
      </c>
      <c r="CY866" s="171" t="str">
        <f>IF(Table1[[#This Row],[Various  ]]&lt;&gt;1,IF(Table1[[#This Row],[Training Resources]]=1,1,""),"")</f>
        <v/>
      </c>
      <c r="CZ866" s="171" t="str">
        <f>IF(Table1[[#This Row],[Various  ]]&lt;&gt;1,IF(Table1[[#This Row],[Toolbox]]=1,1,""),"")</f>
        <v/>
      </c>
      <c r="DA866" s="169" t="str">
        <f>IF(Table1[[#This Row],[Various  ]]&lt;&gt;1,IF(Table1[[#This Row],[Video]]=1,1,""),"")</f>
        <v/>
      </c>
      <c r="DB866" s="169" t="str">
        <f>IF(Table1[[#This Row],[Various  ]]&lt;&gt;1,IF(Table1[[#This Row],[Case study]]=1,1,""),"")</f>
        <v/>
      </c>
      <c r="DC866" s="169" t="str">
        <f>IF(Table1[[#This Row],[Various  ]]&lt;&gt;1,IF(Table1[[#This Row],[Other   ]]=1,1,""),"")</f>
        <v/>
      </c>
      <c r="DD866" s="169" t="str">
        <f>IF(Table1[[#This Row],[Various  ]]&lt;&gt;1,IF(Table1[[#This Row],[Standards]]=1,1,""),"")</f>
        <v/>
      </c>
      <c r="DE866" s="169" t="str">
        <f>IF(Table1[[#This Row],[Various]]=1,1,IF(SUM(Table1[[#This Row],[Calculator / Software]:[Standards]])&gt;1,1,""))</f>
        <v/>
      </c>
      <c r="DF866" s="169" t="str">
        <f>IF(Table1[[#This Row],[Multiple NCC links]]&lt;&gt;1,IF(Table1[[#This Row],[Design]]=1,1,""),"")</f>
        <v/>
      </c>
      <c r="DG866" s="169" t="str">
        <f>IF(Table1[[#This Row],[Multiple NCC links]]&lt;&gt;1,IF(Table1[[#This Row],[Assessment / Verification]]=1,1,""),"")</f>
        <v/>
      </c>
      <c r="DH866" s="169" t="str">
        <f>IF(Table1[[#This Row],[Multiple NCC links]]&lt;&gt;1,IF(Table1[[#This Row],[Climate Specific ]]=1,1,""),"")</f>
        <v/>
      </c>
      <c r="DI866" s="169" t="str">
        <f>IF(Table1[[#This Row],[Multiple NCC links]]&lt;&gt;1,IF(Table1[[#This Row],[Alterations / Additions]]=1,1,""),"")</f>
        <v/>
      </c>
      <c r="DJ866" s="169" t="str">
        <f>IF(Table1[[#This Row],[Multiple NCC links]]&lt;&gt;1,IF(Table1[[#This Row],[Glazing]]=1,1,""),"")</f>
        <v/>
      </c>
      <c r="DK866" s="169" t="str">
        <f>IF(Table1[[#This Row],[Multiple NCC links]]&lt;&gt;1,IF(Table1[[#This Row],[Building Fabric / Thermal / Sealing]]=1,1,""),"")</f>
        <v/>
      </c>
      <c r="DL866" s="169" t="str">
        <f>IF(Table1[[#This Row],[Multiple NCC links]]&lt;&gt;1,IF(Table1[[#This Row],[Lighting]]=1,1,""),"")</f>
        <v/>
      </c>
      <c r="DM866" s="169" t="str">
        <f>IF(Table1[[#This Row],[Multiple NCC links]]&lt;&gt;1,IF(Table1[[#This Row],[HVAC]]=1,1,""),"")</f>
        <v/>
      </c>
      <c r="DN866" s="169" t="str">
        <f>IF(Table1[[#This Row],[Multiple NCC links]]&lt;&gt;1,IF(Table1[[#This Row],[Services]]=1,1,""),"")</f>
        <v/>
      </c>
      <c r="DO866" s="169" t="str">
        <f>IF(Table1[[#This Row],[Multiple NCC links]]&lt;&gt;1,IF(Table1[[#This Row],[Maintenance &amp; Monitoring]]=1,1,""),"")</f>
        <v/>
      </c>
      <c r="DP866" s="169" t="str">
        <f>IF(Table1[[#This Row],[Multiple NCC links]]&lt;&gt;1,IF(Table1[[#This Row],[Hand over / Operations]]=1,1,""),"")</f>
        <v/>
      </c>
      <c r="DQ866" s="169" t="str">
        <f>IF(Table1[[#This Row],[Multiple NCC links]]&lt;&gt;1,IF(Table1[[#This Row],[As built assessment]]=1,1,""),"")</f>
        <v/>
      </c>
      <c r="DR866" s="169" t="str">
        <f>IF(Table1[[#This Row],[Multiple NCC links]]&lt;&gt;1,IF(Table1[[#This Row],[Beyond compliance]]=1,1,""),"")</f>
        <v/>
      </c>
      <c r="DS866" s="169" t="str">
        <f>IF(SUM(Table1[[#This Row],[Design]:[Beyond compliance]])&gt;1,1,"")</f>
        <v/>
      </c>
      <c r="DT866" s="169" t="str">
        <f>IF(Table1[[#This Row],[Both Residential &amp; Commercial4]]&lt;&gt;1,IF(Table1[[#This Row],[Residential]]=1,1,""),"")</f>
        <v/>
      </c>
      <c r="DU866" s="169" t="str">
        <f>IF(Table1[[#This Row],[Both Residential &amp; Commercial4]]&lt;&gt;1,IF(Table1[[#This Row],[Commercial]]=1,1,""),"")</f>
        <v/>
      </c>
      <c r="DV866" s="169" t="str">
        <f>Table1[[#This Row],[Residential &amp; Commercial]]</f>
        <v/>
      </c>
      <c r="DW866" s="169"/>
    </row>
    <row r="867" spans="1:127" s="49" customFormat="1" ht="20.25" thickTop="1" thickBot="1" x14ac:dyDescent="0.35">
      <c r="A867" s="97"/>
      <c r="B867" s="97"/>
      <c r="C867" s="88"/>
      <c r="D867" s="88"/>
      <c r="E867" s="176"/>
      <c r="F867" s="176"/>
      <c r="G867" s="176"/>
      <c r="H867" s="176"/>
      <c r="I867" s="90" t="str">
        <f>IF(AND(Table1[[#This Row],[General]]=1,Table1[[#This Row],[Beginner]]=1,Table1[[#This Row],[Intermediate]]=1,Table1[[#This Row],[Advanced]]=1),1,"")</f>
        <v/>
      </c>
      <c r="J867" s="90" t="str">
        <f>CONCATENATE(IF(Table1[[#This Row],[General]]=1,"General, ",""), IF(Table1[[#This Row],[Beginner]]=1,"Beginner, ",""),IF(Table1[[#This Row],[Intermediate]]=1,"Intermediate, ",""), IF(Table1[[#This Row],[Advanced]]=1,"Advanced",""))</f>
        <v/>
      </c>
      <c r="K867" s="91"/>
      <c r="L867" s="179"/>
      <c r="M867" s="91"/>
      <c r="N867" s="91"/>
      <c r="O867" s="159"/>
      <c r="P867" s="91"/>
      <c r="Q867" s="91"/>
      <c r="R867" s="91"/>
      <c r="S86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67" s="102"/>
      <c r="U867" s="102"/>
      <c r="V867" s="240"/>
      <c r="W867" s="240"/>
      <c r="X867" s="102"/>
      <c r="Y867" s="102"/>
      <c r="Z867" s="102"/>
      <c r="AA867" s="102"/>
      <c r="AB867" s="102"/>
      <c r="AC867" s="102"/>
      <c r="AD867" s="102"/>
      <c r="AE867" s="102"/>
      <c r="AF867" s="102"/>
      <c r="AG86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67" s="103"/>
      <c r="AI867" s="103"/>
      <c r="AJ867" s="103"/>
      <c r="AK867" s="74" t="str">
        <f>CONCATENATE(IF(Table1[[#This Row],[Digital]]=1,"Digital, ",""),IF(Table1[[#This Row],[Face to Face]]=1,"Face to face, ",""),IF(Table1[[#This Row],[Blended]]=1,"Blended",""))</f>
        <v/>
      </c>
      <c r="AL867" s="99"/>
      <c r="AM867" s="104"/>
      <c r="AN867" s="130"/>
      <c r="AO867" s="94"/>
      <c r="AP867" s="182"/>
      <c r="AQ867" s="94"/>
      <c r="AR867" s="94"/>
      <c r="AS867" s="94"/>
      <c r="AT867" s="94"/>
      <c r="AU867" s="94"/>
      <c r="AV867" s="182"/>
      <c r="AW867" s="182"/>
      <c r="AX867" s="182"/>
      <c r="AY867" s="94"/>
      <c r="AZ86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6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67" s="95"/>
      <c r="BC867" s="95"/>
      <c r="BD867" s="90" t="str">
        <f>IF(AND(Table1[[#This Row],[Residential]]=1,Table1[[#This Row],[Commercial]]=1),1,"")</f>
        <v/>
      </c>
      <c r="BE867" s="90" t="str">
        <f>CONCATENATE(IF(Table1[[#This Row],[Residential]]=1,"Residential, ",""),IF(Table1[[#This Row],[Commercial]]=1,"Commercial",""))</f>
        <v/>
      </c>
      <c r="BF867" s="94"/>
      <c r="BG867" s="94"/>
      <c r="BH867" s="94"/>
      <c r="BI867" s="94"/>
      <c r="BJ867" s="94"/>
      <c r="BK867" s="94"/>
      <c r="BL867" s="94"/>
      <c r="BM867" s="182"/>
      <c r="BN867" s="94"/>
      <c r="BO86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67" s="178"/>
      <c r="BQ867" s="120"/>
      <c r="BR867" s="132"/>
      <c r="BS867" s="120"/>
      <c r="BT867" s="175"/>
      <c r="BU867" s="175"/>
      <c r="BV867" s="175"/>
      <c r="BW867" s="121"/>
      <c r="BX867" s="121"/>
      <c r="BY867" s="121"/>
      <c r="BZ867" s="227"/>
      <c r="CA86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67" s="48">
        <f>COUNTIF(Table1[[#This Row],[Validity]:[Alignment with NCC (Yes=1,No=0)]],"N/A")</f>
        <v>0</v>
      </c>
      <c r="CC867" s="48">
        <f>IF(ISERROR(Table1[[#This Row],[Total Quality Score (out of 10)]]/(4-Table1[[#This Row],[N/A Count]])),0,Table1[[#This Row],[Total Quality Score (out of 10)]]/(4-Table1[[#This Row],[N/A Count]]))</f>
        <v>0</v>
      </c>
      <c r="CD867" s="106"/>
      <c r="CE867" s="106"/>
      <c r="CF867" s="172" t="str">
        <f>IF(SUM(Table1[[#This Row],[Multiple]:[Level (all)62]])&lt;1,IF(Table1[[#This Row],[General]]=1,1,""),"")</f>
        <v/>
      </c>
      <c r="CG867" s="172" t="str">
        <f>IF(SUM(Table1[[#This Row],[Multiple]:[Level (all)62]])&lt;1,IF(Table1[[#This Row],[Beginner]]=1,1,""),"")</f>
        <v/>
      </c>
      <c r="CH867" s="171" t="str">
        <f>IF(SUM(Table1[[#This Row],[Multiple]:[Level (all)62]])&lt;1,IF(Table1[[#This Row],[Intermediate]]=1,1,""),"")</f>
        <v/>
      </c>
      <c r="CI867" s="171" t="str">
        <f>IF(SUM(Table1[[#This Row],[Multiple]:[Level (all)62]])&lt;1,IF(Table1[[#This Row],[Advanced]]=1,1,""),"")</f>
        <v/>
      </c>
      <c r="CJ867" s="171" t="str">
        <f>IF(AND(SUM(Table1[[#This Row],[General]:[Advanced]])&lt;4,SUM(Table1[[#This Row],[General]:[Advanced]])&gt;1),1,"")</f>
        <v/>
      </c>
      <c r="CK867" s="171" t="str">
        <f>Table1[[#This Row],[Level (all)]]</f>
        <v/>
      </c>
      <c r="CL867" s="171" t="str">
        <f>IF(Table1[[#This Row],[Multiple audience]]&lt;&gt;1,IF(Table1[[#This Row],[General Audience]]=1,1,""),"")</f>
        <v/>
      </c>
      <c r="CM867" s="171" t="str">
        <f>IF(Table1[[#This Row],[Multiple audience]]&lt;&gt;1,IF(Table1[[#This Row],[Planners / Designers ]]=1,1,""),"")</f>
        <v/>
      </c>
      <c r="CN867" s="171" t="str">
        <f>IF(Table1[[#This Row],[Multiple audience]]&lt;&gt;1,IF(Table1[[#This Row],[Regulatory Assessors]]=1,1,""),"")</f>
        <v/>
      </c>
      <c r="CO867" s="171" t="str">
        <f>IF(Table1[[#This Row],[Multiple audience]]&lt;&gt;1,IF(Table1[[#This Row],[Builders / Management]]=1,1,""),"")</f>
        <v/>
      </c>
      <c r="CP867" s="171" t="str">
        <f>IF(Table1[[#This Row],[Multiple audience]]&lt;&gt;1,IF(Table1[[#This Row],[Energy / Sus Assessors]]=1,1,""),"")</f>
        <v/>
      </c>
      <c r="CQ867" s="171" t="str">
        <f>IF(Table1[[#This Row],[Multiple audience]]&lt;&gt;1,IF(Table1[[#This Row],[Semi-skilled]]=1,1,""),"")</f>
        <v/>
      </c>
      <c r="CR867" s="171" t="str">
        <f>IF(Table1[[#This Row],[Multiple audience]]&lt;&gt;1,IF(Table1[[#This Row],[Trades]]=1,1,""),"")</f>
        <v/>
      </c>
      <c r="CS867" s="171" t="str">
        <f>IF(Table1[[#This Row],[Multiple audience]]&lt;&gt;1,IF(Table1[[#This Row],[Other]]=1,1,""),"")</f>
        <v/>
      </c>
      <c r="CT867" s="171" t="str">
        <f>IF(SUM(Table1[[#This Row],[General Audience]:[Other]])&gt;1,1,"")</f>
        <v/>
      </c>
      <c r="CU867" s="171" t="str">
        <f>IF(Table1[[#This Row],[Various  ]]&lt;&gt;1,IF(Table1[[#This Row],[Calculator / Software]]=1,1,""),"")</f>
        <v/>
      </c>
      <c r="CV867" s="171" t="str">
        <f>IF(Table1[[#This Row],[Various  ]]&lt;&gt;1,IF(Table1[[#This Row],[Information  ]]=1,1,""),"")</f>
        <v/>
      </c>
      <c r="CW867" s="171" t="str">
        <f>IF(Table1[[#This Row],[Various  ]]&lt;&gt;1,IF(Table1[[#This Row],[Interactive Tool]]=1,1,""),"")</f>
        <v/>
      </c>
      <c r="CX867" s="171" t="str">
        <f>IF(Table1[[#This Row],[Various  ]]&lt;&gt;1,IF(Table1[[#This Row],[Technical Specifications]]=1,1,""),"")</f>
        <v/>
      </c>
      <c r="CY867" s="171" t="str">
        <f>IF(Table1[[#This Row],[Various  ]]&lt;&gt;1,IF(Table1[[#This Row],[Training Resources]]=1,1,""),"")</f>
        <v/>
      </c>
      <c r="CZ867" s="171" t="str">
        <f>IF(Table1[[#This Row],[Various  ]]&lt;&gt;1,IF(Table1[[#This Row],[Toolbox]]=1,1,""),"")</f>
        <v/>
      </c>
      <c r="DA867" s="169" t="str">
        <f>IF(Table1[[#This Row],[Various  ]]&lt;&gt;1,IF(Table1[[#This Row],[Video]]=1,1,""),"")</f>
        <v/>
      </c>
      <c r="DB867" s="169" t="str">
        <f>IF(Table1[[#This Row],[Various  ]]&lt;&gt;1,IF(Table1[[#This Row],[Case study]]=1,1,""),"")</f>
        <v/>
      </c>
      <c r="DC867" s="169" t="str">
        <f>IF(Table1[[#This Row],[Various  ]]&lt;&gt;1,IF(Table1[[#This Row],[Other   ]]=1,1,""),"")</f>
        <v/>
      </c>
      <c r="DD867" s="169" t="str">
        <f>IF(Table1[[#This Row],[Various  ]]&lt;&gt;1,IF(Table1[[#This Row],[Standards]]=1,1,""),"")</f>
        <v/>
      </c>
      <c r="DE867" s="169" t="str">
        <f>IF(Table1[[#This Row],[Various]]=1,1,IF(SUM(Table1[[#This Row],[Calculator / Software]:[Standards]])&gt;1,1,""))</f>
        <v/>
      </c>
      <c r="DF867" s="169" t="str">
        <f>IF(Table1[[#This Row],[Multiple NCC links]]&lt;&gt;1,IF(Table1[[#This Row],[Design]]=1,1,""),"")</f>
        <v/>
      </c>
      <c r="DG867" s="169" t="str">
        <f>IF(Table1[[#This Row],[Multiple NCC links]]&lt;&gt;1,IF(Table1[[#This Row],[Assessment / Verification]]=1,1,""),"")</f>
        <v/>
      </c>
      <c r="DH867" s="169" t="str">
        <f>IF(Table1[[#This Row],[Multiple NCC links]]&lt;&gt;1,IF(Table1[[#This Row],[Climate Specific ]]=1,1,""),"")</f>
        <v/>
      </c>
      <c r="DI867" s="169" t="str">
        <f>IF(Table1[[#This Row],[Multiple NCC links]]&lt;&gt;1,IF(Table1[[#This Row],[Alterations / Additions]]=1,1,""),"")</f>
        <v/>
      </c>
      <c r="DJ867" s="169" t="str">
        <f>IF(Table1[[#This Row],[Multiple NCC links]]&lt;&gt;1,IF(Table1[[#This Row],[Glazing]]=1,1,""),"")</f>
        <v/>
      </c>
      <c r="DK867" s="169" t="str">
        <f>IF(Table1[[#This Row],[Multiple NCC links]]&lt;&gt;1,IF(Table1[[#This Row],[Building Fabric / Thermal / Sealing]]=1,1,""),"")</f>
        <v/>
      </c>
      <c r="DL867" s="169" t="str">
        <f>IF(Table1[[#This Row],[Multiple NCC links]]&lt;&gt;1,IF(Table1[[#This Row],[Lighting]]=1,1,""),"")</f>
        <v/>
      </c>
      <c r="DM867" s="169" t="str">
        <f>IF(Table1[[#This Row],[Multiple NCC links]]&lt;&gt;1,IF(Table1[[#This Row],[HVAC]]=1,1,""),"")</f>
        <v/>
      </c>
      <c r="DN867" s="169" t="str">
        <f>IF(Table1[[#This Row],[Multiple NCC links]]&lt;&gt;1,IF(Table1[[#This Row],[Services]]=1,1,""),"")</f>
        <v/>
      </c>
      <c r="DO867" s="169" t="str">
        <f>IF(Table1[[#This Row],[Multiple NCC links]]&lt;&gt;1,IF(Table1[[#This Row],[Maintenance &amp; Monitoring]]=1,1,""),"")</f>
        <v/>
      </c>
      <c r="DP867" s="169" t="str">
        <f>IF(Table1[[#This Row],[Multiple NCC links]]&lt;&gt;1,IF(Table1[[#This Row],[Hand over / Operations]]=1,1,""),"")</f>
        <v/>
      </c>
      <c r="DQ867" s="169" t="str">
        <f>IF(Table1[[#This Row],[Multiple NCC links]]&lt;&gt;1,IF(Table1[[#This Row],[As built assessment]]=1,1,""),"")</f>
        <v/>
      </c>
      <c r="DR867" s="169" t="str">
        <f>IF(Table1[[#This Row],[Multiple NCC links]]&lt;&gt;1,IF(Table1[[#This Row],[Beyond compliance]]=1,1,""),"")</f>
        <v/>
      </c>
      <c r="DS867" s="169" t="str">
        <f>IF(SUM(Table1[[#This Row],[Design]:[Beyond compliance]])&gt;1,1,"")</f>
        <v/>
      </c>
      <c r="DT867" s="169" t="str">
        <f>IF(Table1[[#This Row],[Both Residential &amp; Commercial4]]&lt;&gt;1,IF(Table1[[#This Row],[Residential]]=1,1,""),"")</f>
        <v/>
      </c>
      <c r="DU867" s="169" t="str">
        <f>IF(Table1[[#This Row],[Both Residential &amp; Commercial4]]&lt;&gt;1,IF(Table1[[#This Row],[Commercial]]=1,1,""),"")</f>
        <v/>
      </c>
      <c r="DV867" s="169" t="str">
        <f>Table1[[#This Row],[Residential &amp; Commercial]]</f>
        <v/>
      </c>
      <c r="DW867" s="169"/>
    </row>
    <row r="868" spans="1:127" s="49" customFormat="1" ht="20.25" thickTop="1" thickBot="1" x14ac:dyDescent="0.35">
      <c r="A868" s="97"/>
      <c r="B868" s="97"/>
      <c r="C868" s="88"/>
      <c r="D868" s="88"/>
      <c r="E868" s="176"/>
      <c r="F868" s="176"/>
      <c r="G868" s="176"/>
      <c r="H868" s="176"/>
      <c r="I868" s="90" t="str">
        <f>IF(AND(Table1[[#This Row],[General]]=1,Table1[[#This Row],[Beginner]]=1,Table1[[#This Row],[Intermediate]]=1,Table1[[#This Row],[Advanced]]=1),1,"")</f>
        <v/>
      </c>
      <c r="J868" s="90" t="str">
        <f>CONCATENATE(IF(Table1[[#This Row],[General]]=1,"General, ",""), IF(Table1[[#This Row],[Beginner]]=1,"Beginner, ",""),IF(Table1[[#This Row],[Intermediate]]=1,"Intermediate, ",""), IF(Table1[[#This Row],[Advanced]]=1,"Advanced",""))</f>
        <v/>
      </c>
      <c r="K868" s="91"/>
      <c r="L868" s="179"/>
      <c r="M868" s="91"/>
      <c r="N868" s="91"/>
      <c r="O868" s="159"/>
      <c r="P868" s="91"/>
      <c r="Q868" s="91"/>
      <c r="R868" s="91"/>
      <c r="S86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68" s="102"/>
      <c r="U868" s="102"/>
      <c r="V868" s="240"/>
      <c r="W868" s="240"/>
      <c r="X868" s="102"/>
      <c r="Y868" s="102"/>
      <c r="Z868" s="102"/>
      <c r="AA868" s="102"/>
      <c r="AB868" s="102"/>
      <c r="AC868" s="102"/>
      <c r="AD868" s="102"/>
      <c r="AE868" s="102"/>
      <c r="AF868" s="102"/>
      <c r="AG86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68" s="103"/>
      <c r="AI868" s="103"/>
      <c r="AJ868" s="103"/>
      <c r="AK868" s="74" t="str">
        <f>CONCATENATE(IF(Table1[[#This Row],[Digital]]=1,"Digital, ",""),IF(Table1[[#This Row],[Face to Face]]=1,"Face to face, ",""),IF(Table1[[#This Row],[Blended]]=1,"Blended",""))</f>
        <v/>
      </c>
      <c r="AL868" s="99"/>
      <c r="AM868" s="104"/>
      <c r="AN868" s="130"/>
      <c r="AO868" s="94"/>
      <c r="AP868" s="182"/>
      <c r="AQ868" s="94"/>
      <c r="AR868" s="94"/>
      <c r="AS868" s="94"/>
      <c r="AT868" s="94"/>
      <c r="AU868" s="94"/>
      <c r="AV868" s="182"/>
      <c r="AW868" s="182"/>
      <c r="AX868" s="182"/>
      <c r="AY868" s="94"/>
      <c r="AZ86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6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68" s="95"/>
      <c r="BC868" s="95"/>
      <c r="BD868" s="90" t="str">
        <f>IF(AND(Table1[[#This Row],[Residential]]=1,Table1[[#This Row],[Commercial]]=1),1,"")</f>
        <v/>
      </c>
      <c r="BE868" s="90" t="str">
        <f>CONCATENATE(IF(Table1[[#This Row],[Residential]]=1,"Residential, ",""),IF(Table1[[#This Row],[Commercial]]=1,"Commercial",""))</f>
        <v/>
      </c>
      <c r="BF868" s="94"/>
      <c r="BG868" s="94"/>
      <c r="BH868" s="94"/>
      <c r="BI868" s="94"/>
      <c r="BJ868" s="94"/>
      <c r="BK868" s="94"/>
      <c r="BL868" s="94"/>
      <c r="BM868" s="182"/>
      <c r="BN868" s="94"/>
      <c r="BO86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68" s="178"/>
      <c r="BQ868" s="120"/>
      <c r="BR868" s="132"/>
      <c r="BS868" s="120"/>
      <c r="BT868" s="175"/>
      <c r="BU868" s="175"/>
      <c r="BV868" s="175"/>
      <c r="BW868" s="121"/>
      <c r="BX868" s="121"/>
      <c r="BY868" s="121"/>
      <c r="BZ868" s="227"/>
      <c r="CA86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68" s="48">
        <f>COUNTIF(Table1[[#This Row],[Validity]:[Alignment with NCC (Yes=1,No=0)]],"N/A")</f>
        <v>0</v>
      </c>
      <c r="CC868" s="48">
        <f>IF(ISERROR(Table1[[#This Row],[Total Quality Score (out of 10)]]/(4-Table1[[#This Row],[N/A Count]])),0,Table1[[#This Row],[Total Quality Score (out of 10)]]/(4-Table1[[#This Row],[N/A Count]]))</f>
        <v>0</v>
      </c>
      <c r="CD868" s="106"/>
      <c r="CE868" s="106"/>
      <c r="CF868" s="172" t="str">
        <f>IF(SUM(Table1[[#This Row],[Multiple]:[Level (all)62]])&lt;1,IF(Table1[[#This Row],[General]]=1,1,""),"")</f>
        <v/>
      </c>
      <c r="CG868" s="172" t="str">
        <f>IF(SUM(Table1[[#This Row],[Multiple]:[Level (all)62]])&lt;1,IF(Table1[[#This Row],[Beginner]]=1,1,""),"")</f>
        <v/>
      </c>
      <c r="CH868" s="171" t="str">
        <f>IF(SUM(Table1[[#This Row],[Multiple]:[Level (all)62]])&lt;1,IF(Table1[[#This Row],[Intermediate]]=1,1,""),"")</f>
        <v/>
      </c>
      <c r="CI868" s="171" t="str">
        <f>IF(SUM(Table1[[#This Row],[Multiple]:[Level (all)62]])&lt;1,IF(Table1[[#This Row],[Advanced]]=1,1,""),"")</f>
        <v/>
      </c>
      <c r="CJ868" s="171" t="str">
        <f>IF(AND(SUM(Table1[[#This Row],[General]:[Advanced]])&lt;4,SUM(Table1[[#This Row],[General]:[Advanced]])&gt;1),1,"")</f>
        <v/>
      </c>
      <c r="CK868" s="171" t="str">
        <f>Table1[[#This Row],[Level (all)]]</f>
        <v/>
      </c>
      <c r="CL868" s="171" t="str">
        <f>IF(Table1[[#This Row],[Multiple audience]]&lt;&gt;1,IF(Table1[[#This Row],[General Audience]]=1,1,""),"")</f>
        <v/>
      </c>
      <c r="CM868" s="171" t="str">
        <f>IF(Table1[[#This Row],[Multiple audience]]&lt;&gt;1,IF(Table1[[#This Row],[Planners / Designers ]]=1,1,""),"")</f>
        <v/>
      </c>
      <c r="CN868" s="171" t="str">
        <f>IF(Table1[[#This Row],[Multiple audience]]&lt;&gt;1,IF(Table1[[#This Row],[Regulatory Assessors]]=1,1,""),"")</f>
        <v/>
      </c>
      <c r="CO868" s="171" t="str">
        <f>IF(Table1[[#This Row],[Multiple audience]]&lt;&gt;1,IF(Table1[[#This Row],[Builders / Management]]=1,1,""),"")</f>
        <v/>
      </c>
      <c r="CP868" s="171" t="str">
        <f>IF(Table1[[#This Row],[Multiple audience]]&lt;&gt;1,IF(Table1[[#This Row],[Energy / Sus Assessors]]=1,1,""),"")</f>
        <v/>
      </c>
      <c r="CQ868" s="171" t="str">
        <f>IF(Table1[[#This Row],[Multiple audience]]&lt;&gt;1,IF(Table1[[#This Row],[Semi-skilled]]=1,1,""),"")</f>
        <v/>
      </c>
      <c r="CR868" s="171" t="str">
        <f>IF(Table1[[#This Row],[Multiple audience]]&lt;&gt;1,IF(Table1[[#This Row],[Trades]]=1,1,""),"")</f>
        <v/>
      </c>
      <c r="CS868" s="171" t="str">
        <f>IF(Table1[[#This Row],[Multiple audience]]&lt;&gt;1,IF(Table1[[#This Row],[Other]]=1,1,""),"")</f>
        <v/>
      </c>
      <c r="CT868" s="171" t="str">
        <f>IF(SUM(Table1[[#This Row],[General Audience]:[Other]])&gt;1,1,"")</f>
        <v/>
      </c>
      <c r="CU868" s="171" t="str">
        <f>IF(Table1[[#This Row],[Various  ]]&lt;&gt;1,IF(Table1[[#This Row],[Calculator / Software]]=1,1,""),"")</f>
        <v/>
      </c>
      <c r="CV868" s="171" t="str">
        <f>IF(Table1[[#This Row],[Various  ]]&lt;&gt;1,IF(Table1[[#This Row],[Information  ]]=1,1,""),"")</f>
        <v/>
      </c>
      <c r="CW868" s="171" t="str">
        <f>IF(Table1[[#This Row],[Various  ]]&lt;&gt;1,IF(Table1[[#This Row],[Interactive Tool]]=1,1,""),"")</f>
        <v/>
      </c>
      <c r="CX868" s="171" t="str">
        <f>IF(Table1[[#This Row],[Various  ]]&lt;&gt;1,IF(Table1[[#This Row],[Technical Specifications]]=1,1,""),"")</f>
        <v/>
      </c>
      <c r="CY868" s="171" t="str">
        <f>IF(Table1[[#This Row],[Various  ]]&lt;&gt;1,IF(Table1[[#This Row],[Training Resources]]=1,1,""),"")</f>
        <v/>
      </c>
      <c r="CZ868" s="171" t="str">
        <f>IF(Table1[[#This Row],[Various  ]]&lt;&gt;1,IF(Table1[[#This Row],[Toolbox]]=1,1,""),"")</f>
        <v/>
      </c>
      <c r="DA868" s="169" t="str">
        <f>IF(Table1[[#This Row],[Various  ]]&lt;&gt;1,IF(Table1[[#This Row],[Video]]=1,1,""),"")</f>
        <v/>
      </c>
      <c r="DB868" s="169" t="str">
        <f>IF(Table1[[#This Row],[Various  ]]&lt;&gt;1,IF(Table1[[#This Row],[Case study]]=1,1,""),"")</f>
        <v/>
      </c>
      <c r="DC868" s="169" t="str">
        <f>IF(Table1[[#This Row],[Various  ]]&lt;&gt;1,IF(Table1[[#This Row],[Other   ]]=1,1,""),"")</f>
        <v/>
      </c>
      <c r="DD868" s="169" t="str">
        <f>IF(Table1[[#This Row],[Various  ]]&lt;&gt;1,IF(Table1[[#This Row],[Standards]]=1,1,""),"")</f>
        <v/>
      </c>
      <c r="DE868" s="169" t="str">
        <f>IF(Table1[[#This Row],[Various]]=1,1,IF(SUM(Table1[[#This Row],[Calculator / Software]:[Standards]])&gt;1,1,""))</f>
        <v/>
      </c>
      <c r="DF868" s="169" t="str">
        <f>IF(Table1[[#This Row],[Multiple NCC links]]&lt;&gt;1,IF(Table1[[#This Row],[Design]]=1,1,""),"")</f>
        <v/>
      </c>
      <c r="DG868" s="169" t="str">
        <f>IF(Table1[[#This Row],[Multiple NCC links]]&lt;&gt;1,IF(Table1[[#This Row],[Assessment / Verification]]=1,1,""),"")</f>
        <v/>
      </c>
      <c r="DH868" s="169" t="str">
        <f>IF(Table1[[#This Row],[Multiple NCC links]]&lt;&gt;1,IF(Table1[[#This Row],[Climate Specific ]]=1,1,""),"")</f>
        <v/>
      </c>
      <c r="DI868" s="169" t="str">
        <f>IF(Table1[[#This Row],[Multiple NCC links]]&lt;&gt;1,IF(Table1[[#This Row],[Alterations / Additions]]=1,1,""),"")</f>
        <v/>
      </c>
      <c r="DJ868" s="169" t="str">
        <f>IF(Table1[[#This Row],[Multiple NCC links]]&lt;&gt;1,IF(Table1[[#This Row],[Glazing]]=1,1,""),"")</f>
        <v/>
      </c>
      <c r="DK868" s="169" t="str">
        <f>IF(Table1[[#This Row],[Multiple NCC links]]&lt;&gt;1,IF(Table1[[#This Row],[Building Fabric / Thermal / Sealing]]=1,1,""),"")</f>
        <v/>
      </c>
      <c r="DL868" s="169" t="str">
        <f>IF(Table1[[#This Row],[Multiple NCC links]]&lt;&gt;1,IF(Table1[[#This Row],[Lighting]]=1,1,""),"")</f>
        <v/>
      </c>
      <c r="DM868" s="169" t="str">
        <f>IF(Table1[[#This Row],[Multiple NCC links]]&lt;&gt;1,IF(Table1[[#This Row],[HVAC]]=1,1,""),"")</f>
        <v/>
      </c>
      <c r="DN868" s="169" t="str">
        <f>IF(Table1[[#This Row],[Multiple NCC links]]&lt;&gt;1,IF(Table1[[#This Row],[Services]]=1,1,""),"")</f>
        <v/>
      </c>
      <c r="DO868" s="169" t="str">
        <f>IF(Table1[[#This Row],[Multiple NCC links]]&lt;&gt;1,IF(Table1[[#This Row],[Maintenance &amp; Monitoring]]=1,1,""),"")</f>
        <v/>
      </c>
      <c r="DP868" s="169" t="str">
        <f>IF(Table1[[#This Row],[Multiple NCC links]]&lt;&gt;1,IF(Table1[[#This Row],[Hand over / Operations]]=1,1,""),"")</f>
        <v/>
      </c>
      <c r="DQ868" s="169" t="str">
        <f>IF(Table1[[#This Row],[Multiple NCC links]]&lt;&gt;1,IF(Table1[[#This Row],[As built assessment]]=1,1,""),"")</f>
        <v/>
      </c>
      <c r="DR868" s="169" t="str">
        <f>IF(Table1[[#This Row],[Multiple NCC links]]&lt;&gt;1,IF(Table1[[#This Row],[Beyond compliance]]=1,1,""),"")</f>
        <v/>
      </c>
      <c r="DS868" s="169" t="str">
        <f>IF(SUM(Table1[[#This Row],[Design]:[Beyond compliance]])&gt;1,1,"")</f>
        <v/>
      </c>
      <c r="DT868" s="169" t="str">
        <f>IF(Table1[[#This Row],[Both Residential &amp; Commercial4]]&lt;&gt;1,IF(Table1[[#This Row],[Residential]]=1,1,""),"")</f>
        <v/>
      </c>
      <c r="DU868" s="169" t="str">
        <f>IF(Table1[[#This Row],[Both Residential &amp; Commercial4]]&lt;&gt;1,IF(Table1[[#This Row],[Commercial]]=1,1,""),"")</f>
        <v/>
      </c>
      <c r="DV868" s="169" t="str">
        <f>Table1[[#This Row],[Residential &amp; Commercial]]</f>
        <v/>
      </c>
      <c r="DW868" s="169"/>
    </row>
    <row r="869" spans="1:127" s="49" customFormat="1" ht="20.25" thickTop="1" thickBot="1" x14ac:dyDescent="0.35">
      <c r="A869" s="97"/>
      <c r="B869" s="97"/>
      <c r="C869" s="88"/>
      <c r="D869" s="88"/>
      <c r="E869" s="176"/>
      <c r="F869" s="176"/>
      <c r="G869" s="176"/>
      <c r="H869" s="176"/>
      <c r="I869" s="90" t="str">
        <f>IF(AND(Table1[[#This Row],[General]]=1,Table1[[#This Row],[Beginner]]=1,Table1[[#This Row],[Intermediate]]=1,Table1[[#This Row],[Advanced]]=1),1,"")</f>
        <v/>
      </c>
      <c r="J869" s="90" t="str">
        <f>CONCATENATE(IF(Table1[[#This Row],[General]]=1,"General, ",""), IF(Table1[[#This Row],[Beginner]]=1,"Beginner, ",""),IF(Table1[[#This Row],[Intermediate]]=1,"Intermediate, ",""), IF(Table1[[#This Row],[Advanced]]=1,"Advanced",""))</f>
        <v/>
      </c>
      <c r="K869" s="91"/>
      <c r="L869" s="179"/>
      <c r="M869" s="91"/>
      <c r="N869" s="91"/>
      <c r="O869" s="159"/>
      <c r="P869" s="91"/>
      <c r="Q869" s="91"/>
      <c r="R869" s="91"/>
      <c r="S86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69" s="102"/>
      <c r="U869" s="102"/>
      <c r="V869" s="240"/>
      <c r="W869" s="240"/>
      <c r="X869" s="102"/>
      <c r="Y869" s="102"/>
      <c r="Z869" s="102"/>
      <c r="AA869" s="102"/>
      <c r="AB869" s="102"/>
      <c r="AC869" s="102"/>
      <c r="AD869" s="102"/>
      <c r="AE869" s="102"/>
      <c r="AF869" s="102"/>
      <c r="AG86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69" s="103"/>
      <c r="AI869" s="103"/>
      <c r="AJ869" s="103"/>
      <c r="AK869" s="74" t="str">
        <f>CONCATENATE(IF(Table1[[#This Row],[Digital]]=1,"Digital, ",""),IF(Table1[[#This Row],[Face to Face]]=1,"Face to face, ",""),IF(Table1[[#This Row],[Blended]]=1,"Blended",""))</f>
        <v/>
      </c>
      <c r="AL869" s="99"/>
      <c r="AM869" s="104"/>
      <c r="AN869" s="130"/>
      <c r="AO869" s="94"/>
      <c r="AP869" s="182"/>
      <c r="AQ869" s="94"/>
      <c r="AR869" s="94"/>
      <c r="AS869" s="94"/>
      <c r="AT869" s="94"/>
      <c r="AU869" s="94"/>
      <c r="AV869" s="182"/>
      <c r="AW869" s="182"/>
      <c r="AX869" s="182"/>
      <c r="AY869" s="94"/>
      <c r="AZ86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6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69" s="95"/>
      <c r="BC869" s="95"/>
      <c r="BD869" s="90" t="str">
        <f>IF(AND(Table1[[#This Row],[Residential]]=1,Table1[[#This Row],[Commercial]]=1),1,"")</f>
        <v/>
      </c>
      <c r="BE869" s="90" t="str">
        <f>CONCATENATE(IF(Table1[[#This Row],[Residential]]=1,"Residential, ",""),IF(Table1[[#This Row],[Commercial]]=1,"Commercial",""))</f>
        <v/>
      </c>
      <c r="BF869" s="94"/>
      <c r="BG869" s="94"/>
      <c r="BH869" s="94"/>
      <c r="BI869" s="94"/>
      <c r="BJ869" s="94"/>
      <c r="BK869" s="94"/>
      <c r="BL869" s="94"/>
      <c r="BM869" s="182"/>
      <c r="BN869" s="94"/>
      <c r="BO86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69" s="178"/>
      <c r="BQ869" s="120"/>
      <c r="BR869" s="132"/>
      <c r="BS869" s="120"/>
      <c r="BT869" s="175"/>
      <c r="BU869" s="175"/>
      <c r="BV869" s="175"/>
      <c r="BW869" s="121"/>
      <c r="BX869" s="121"/>
      <c r="BY869" s="121"/>
      <c r="BZ869" s="227"/>
      <c r="CA86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69" s="48">
        <f>COUNTIF(Table1[[#This Row],[Validity]:[Alignment with NCC (Yes=1,No=0)]],"N/A")</f>
        <v>0</v>
      </c>
      <c r="CC869" s="48">
        <f>IF(ISERROR(Table1[[#This Row],[Total Quality Score (out of 10)]]/(4-Table1[[#This Row],[N/A Count]])),0,Table1[[#This Row],[Total Quality Score (out of 10)]]/(4-Table1[[#This Row],[N/A Count]]))</f>
        <v>0</v>
      </c>
      <c r="CD869" s="106"/>
      <c r="CE869" s="106"/>
      <c r="CF869" s="172" t="str">
        <f>IF(SUM(Table1[[#This Row],[Multiple]:[Level (all)62]])&lt;1,IF(Table1[[#This Row],[General]]=1,1,""),"")</f>
        <v/>
      </c>
      <c r="CG869" s="172" t="str">
        <f>IF(SUM(Table1[[#This Row],[Multiple]:[Level (all)62]])&lt;1,IF(Table1[[#This Row],[Beginner]]=1,1,""),"")</f>
        <v/>
      </c>
      <c r="CH869" s="171" t="str">
        <f>IF(SUM(Table1[[#This Row],[Multiple]:[Level (all)62]])&lt;1,IF(Table1[[#This Row],[Intermediate]]=1,1,""),"")</f>
        <v/>
      </c>
      <c r="CI869" s="171" t="str">
        <f>IF(SUM(Table1[[#This Row],[Multiple]:[Level (all)62]])&lt;1,IF(Table1[[#This Row],[Advanced]]=1,1,""),"")</f>
        <v/>
      </c>
      <c r="CJ869" s="171" t="str">
        <f>IF(AND(SUM(Table1[[#This Row],[General]:[Advanced]])&lt;4,SUM(Table1[[#This Row],[General]:[Advanced]])&gt;1),1,"")</f>
        <v/>
      </c>
      <c r="CK869" s="171" t="str">
        <f>Table1[[#This Row],[Level (all)]]</f>
        <v/>
      </c>
      <c r="CL869" s="171" t="str">
        <f>IF(Table1[[#This Row],[Multiple audience]]&lt;&gt;1,IF(Table1[[#This Row],[General Audience]]=1,1,""),"")</f>
        <v/>
      </c>
      <c r="CM869" s="171" t="str">
        <f>IF(Table1[[#This Row],[Multiple audience]]&lt;&gt;1,IF(Table1[[#This Row],[Planners / Designers ]]=1,1,""),"")</f>
        <v/>
      </c>
      <c r="CN869" s="171" t="str">
        <f>IF(Table1[[#This Row],[Multiple audience]]&lt;&gt;1,IF(Table1[[#This Row],[Regulatory Assessors]]=1,1,""),"")</f>
        <v/>
      </c>
      <c r="CO869" s="171" t="str">
        <f>IF(Table1[[#This Row],[Multiple audience]]&lt;&gt;1,IF(Table1[[#This Row],[Builders / Management]]=1,1,""),"")</f>
        <v/>
      </c>
      <c r="CP869" s="171" t="str">
        <f>IF(Table1[[#This Row],[Multiple audience]]&lt;&gt;1,IF(Table1[[#This Row],[Energy / Sus Assessors]]=1,1,""),"")</f>
        <v/>
      </c>
      <c r="CQ869" s="171" t="str">
        <f>IF(Table1[[#This Row],[Multiple audience]]&lt;&gt;1,IF(Table1[[#This Row],[Semi-skilled]]=1,1,""),"")</f>
        <v/>
      </c>
      <c r="CR869" s="171" t="str">
        <f>IF(Table1[[#This Row],[Multiple audience]]&lt;&gt;1,IF(Table1[[#This Row],[Trades]]=1,1,""),"")</f>
        <v/>
      </c>
      <c r="CS869" s="171" t="str">
        <f>IF(Table1[[#This Row],[Multiple audience]]&lt;&gt;1,IF(Table1[[#This Row],[Other]]=1,1,""),"")</f>
        <v/>
      </c>
      <c r="CT869" s="171" t="str">
        <f>IF(SUM(Table1[[#This Row],[General Audience]:[Other]])&gt;1,1,"")</f>
        <v/>
      </c>
      <c r="CU869" s="171" t="str">
        <f>IF(Table1[[#This Row],[Various  ]]&lt;&gt;1,IF(Table1[[#This Row],[Calculator / Software]]=1,1,""),"")</f>
        <v/>
      </c>
      <c r="CV869" s="171" t="str">
        <f>IF(Table1[[#This Row],[Various  ]]&lt;&gt;1,IF(Table1[[#This Row],[Information  ]]=1,1,""),"")</f>
        <v/>
      </c>
      <c r="CW869" s="171" t="str">
        <f>IF(Table1[[#This Row],[Various  ]]&lt;&gt;1,IF(Table1[[#This Row],[Interactive Tool]]=1,1,""),"")</f>
        <v/>
      </c>
      <c r="CX869" s="171" t="str">
        <f>IF(Table1[[#This Row],[Various  ]]&lt;&gt;1,IF(Table1[[#This Row],[Technical Specifications]]=1,1,""),"")</f>
        <v/>
      </c>
      <c r="CY869" s="171" t="str">
        <f>IF(Table1[[#This Row],[Various  ]]&lt;&gt;1,IF(Table1[[#This Row],[Training Resources]]=1,1,""),"")</f>
        <v/>
      </c>
      <c r="CZ869" s="171" t="str">
        <f>IF(Table1[[#This Row],[Various  ]]&lt;&gt;1,IF(Table1[[#This Row],[Toolbox]]=1,1,""),"")</f>
        <v/>
      </c>
      <c r="DA869" s="169" t="str">
        <f>IF(Table1[[#This Row],[Various  ]]&lt;&gt;1,IF(Table1[[#This Row],[Video]]=1,1,""),"")</f>
        <v/>
      </c>
      <c r="DB869" s="169" t="str">
        <f>IF(Table1[[#This Row],[Various  ]]&lt;&gt;1,IF(Table1[[#This Row],[Case study]]=1,1,""),"")</f>
        <v/>
      </c>
      <c r="DC869" s="169" t="str">
        <f>IF(Table1[[#This Row],[Various  ]]&lt;&gt;1,IF(Table1[[#This Row],[Other   ]]=1,1,""),"")</f>
        <v/>
      </c>
      <c r="DD869" s="169" t="str">
        <f>IF(Table1[[#This Row],[Various  ]]&lt;&gt;1,IF(Table1[[#This Row],[Standards]]=1,1,""),"")</f>
        <v/>
      </c>
      <c r="DE869" s="169" t="str">
        <f>IF(Table1[[#This Row],[Various]]=1,1,IF(SUM(Table1[[#This Row],[Calculator / Software]:[Standards]])&gt;1,1,""))</f>
        <v/>
      </c>
      <c r="DF869" s="169" t="str">
        <f>IF(Table1[[#This Row],[Multiple NCC links]]&lt;&gt;1,IF(Table1[[#This Row],[Design]]=1,1,""),"")</f>
        <v/>
      </c>
      <c r="DG869" s="169" t="str">
        <f>IF(Table1[[#This Row],[Multiple NCC links]]&lt;&gt;1,IF(Table1[[#This Row],[Assessment / Verification]]=1,1,""),"")</f>
        <v/>
      </c>
      <c r="DH869" s="169" t="str">
        <f>IF(Table1[[#This Row],[Multiple NCC links]]&lt;&gt;1,IF(Table1[[#This Row],[Climate Specific ]]=1,1,""),"")</f>
        <v/>
      </c>
      <c r="DI869" s="169" t="str">
        <f>IF(Table1[[#This Row],[Multiple NCC links]]&lt;&gt;1,IF(Table1[[#This Row],[Alterations / Additions]]=1,1,""),"")</f>
        <v/>
      </c>
      <c r="DJ869" s="169" t="str">
        <f>IF(Table1[[#This Row],[Multiple NCC links]]&lt;&gt;1,IF(Table1[[#This Row],[Glazing]]=1,1,""),"")</f>
        <v/>
      </c>
      <c r="DK869" s="169" t="str">
        <f>IF(Table1[[#This Row],[Multiple NCC links]]&lt;&gt;1,IF(Table1[[#This Row],[Building Fabric / Thermal / Sealing]]=1,1,""),"")</f>
        <v/>
      </c>
      <c r="DL869" s="169" t="str">
        <f>IF(Table1[[#This Row],[Multiple NCC links]]&lt;&gt;1,IF(Table1[[#This Row],[Lighting]]=1,1,""),"")</f>
        <v/>
      </c>
      <c r="DM869" s="169" t="str">
        <f>IF(Table1[[#This Row],[Multiple NCC links]]&lt;&gt;1,IF(Table1[[#This Row],[HVAC]]=1,1,""),"")</f>
        <v/>
      </c>
      <c r="DN869" s="169" t="str">
        <f>IF(Table1[[#This Row],[Multiple NCC links]]&lt;&gt;1,IF(Table1[[#This Row],[Services]]=1,1,""),"")</f>
        <v/>
      </c>
      <c r="DO869" s="169" t="str">
        <f>IF(Table1[[#This Row],[Multiple NCC links]]&lt;&gt;1,IF(Table1[[#This Row],[Maintenance &amp; Monitoring]]=1,1,""),"")</f>
        <v/>
      </c>
      <c r="DP869" s="169" t="str">
        <f>IF(Table1[[#This Row],[Multiple NCC links]]&lt;&gt;1,IF(Table1[[#This Row],[Hand over / Operations]]=1,1,""),"")</f>
        <v/>
      </c>
      <c r="DQ869" s="169" t="str">
        <f>IF(Table1[[#This Row],[Multiple NCC links]]&lt;&gt;1,IF(Table1[[#This Row],[As built assessment]]=1,1,""),"")</f>
        <v/>
      </c>
      <c r="DR869" s="169" t="str">
        <f>IF(Table1[[#This Row],[Multiple NCC links]]&lt;&gt;1,IF(Table1[[#This Row],[Beyond compliance]]=1,1,""),"")</f>
        <v/>
      </c>
      <c r="DS869" s="169" t="str">
        <f>IF(SUM(Table1[[#This Row],[Design]:[Beyond compliance]])&gt;1,1,"")</f>
        <v/>
      </c>
      <c r="DT869" s="169" t="str">
        <f>IF(Table1[[#This Row],[Both Residential &amp; Commercial4]]&lt;&gt;1,IF(Table1[[#This Row],[Residential]]=1,1,""),"")</f>
        <v/>
      </c>
      <c r="DU869" s="169" t="str">
        <f>IF(Table1[[#This Row],[Both Residential &amp; Commercial4]]&lt;&gt;1,IF(Table1[[#This Row],[Commercial]]=1,1,""),"")</f>
        <v/>
      </c>
      <c r="DV869" s="169" t="str">
        <f>Table1[[#This Row],[Residential &amp; Commercial]]</f>
        <v/>
      </c>
      <c r="DW869" s="169"/>
    </row>
    <row r="870" spans="1:127" s="49" customFormat="1" ht="20.25" thickTop="1" thickBot="1" x14ac:dyDescent="0.35">
      <c r="A870" s="97"/>
      <c r="B870" s="97"/>
      <c r="C870" s="88"/>
      <c r="D870" s="88"/>
      <c r="E870" s="176"/>
      <c r="F870" s="176"/>
      <c r="G870" s="176"/>
      <c r="H870" s="176"/>
      <c r="I870" s="90" t="str">
        <f>IF(AND(Table1[[#This Row],[General]]=1,Table1[[#This Row],[Beginner]]=1,Table1[[#This Row],[Intermediate]]=1,Table1[[#This Row],[Advanced]]=1),1,"")</f>
        <v/>
      </c>
      <c r="J870" s="90" t="str">
        <f>CONCATENATE(IF(Table1[[#This Row],[General]]=1,"General, ",""), IF(Table1[[#This Row],[Beginner]]=1,"Beginner, ",""),IF(Table1[[#This Row],[Intermediate]]=1,"Intermediate, ",""), IF(Table1[[#This Row],[Advanced]]=1,"Advanced",""))</f>
        <v/>
      </c>
      <c r="K870" s="91"/>
      <c r="L870" s="179"/>
      <c r="M870" s="91"/>
      <c r="N870" s="91"/>
      <c r="O870" s="159"/>
      <c r="P870" s="91"/>
      <c r="Q870" s="91"/>
      <c r="R870" s="91"/>
      <c r="S87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70" s="102"/>
      <c r="U870" s="102"/>
      <c r="V870" s="240"/>
      <c r="W870" s="240"/>
      <c r="X870" s="102"/>
      <c r="Y870" s="102"/>
      <c r="Z870" s="102"/>
      <c r="AA870" s="102"/>
      <c r="AB870" s="102"/>
      <c r="AC870" s="102"/>
      <c r="AD870" s="102"/>
      <c r="AE870" s="102"/>
      <c r="AF870" s="102"/>
      <c r="AG87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70" s="103"/>
      <c r="AI870" s="103"/>
      <c r="AJ870" s="103"/>
      <c r="AK870" s="74" t="str">
        <f>CONCATENATE(IF(Table1[[#This Row],[Digital]]=1,"Digital, ",""),IF(Table1[[#This Row],[Face to Face]]=1,"Face to face, ",""),IF(Table1[[#This Row],[Blended]]=1,"Blended",""))</f>
        <v/>
      </c>
      <c r="AL870" s="99"/>
      <c r="AM870" s="104"/>
      <c r="AN870" s="130"/>
      <c r="AO870" s="94"/>
      <c r="AP870" s="182"/>
      <c r="AQ870" s="94"/>
      <c r="AR870" s="94"/>
      <c r="AS870" s="94"/>
      <c r="AT870" s="94"/>
      <c r="AU870" s="94"/>
      <c r="AV870" s="182"/>
      <c r="AW870" s="182"/>
      <c r="AX870" s="182"/>
      <c r="AY870" s="94"/>
      <c r="AZ87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7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70" s="95"/>
      <c r="BC870" s="95"/>
      <c r="BD870" s="90" t="str">
        <f>IF(AND(Table1[[#This Row],[Residential]]=1,Table1[[#This Row],[Commercial]]=1),1,"")</f>
        <v/>
      </c>
      <c r="BE870" s="90" t="str">
        <f>CONCATENATE(IF(Table1[[#This Row],[Residential]]=1,"Residential, ",""),IF(Table1[[#This Row],[Commercial]]=1,"Commercial",""))</f>
        <v/>
      </c>
      <c r="BF870" s="94"/>
      <c r="BG870" s="94"/>
      <c r="BH870" s="94"/>
      <c r="BI870" s="94"/>
      <c r="BJ870" s="94"/>
      <c r="BK870" s="94"/>
      <c r="BL870" s="94"/>
      <c r="BM870" s="182"/>
      <c r="BN870" s="94"/>
      <c r="BO87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70" s="178"/>
      <c r="BQ870" s="120"/>
      <c r="BR870" s="132"/>
      <c r="BS870" s="120"/>
      <c r="BT870" s="175"/>
      <c r="BU870" s="175"/>
      <c r="BV870" s="175"/>
      <c r="BW870" s="121"/>
      <c r="BX870" s="121"/>
      <c r="BY870" s="121"/>
      <c r="BZ870" s="227"/>
      <c r="CA87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70" s="48">
        <f>COUNTIF(Table1[[#This Row],[Validity]:[Alignment with NCC (Yes=1,No=0)]],"N/A")</f>
        <v>0</v>
      </c>
      <c r="CC870" s="48">
        <f>IF(ISERROR(Table1[[#This Row],[Total Quality Score (out of 10)]]/(4-Table1[[#This Row],[N/A Count]])),0,Table1[[#This Row],[Total Quality Score (out of 10)]]/(4-Table1[[#This Row],[N/A Count]]))</f>
        <v>0</v>
      </c>
      <c r="CD870" s="106"/>
      <c r="CE870" s="106"/>
      <c r="CF870" s="172" t="str">
        <f>IF(SUM(Table1[[#This Row],[Multiple]:[Level (all)62]])&lt;1,IF(Table1[[#This Row],[General]]=1,1,""),"")</f>
        <v/>
      </c>
      <c r="CG870" s="172" t="str">
        <f>IF(SUM(Table1[[#This Row],[Multiple]:[Level (all)62]])&lt;1,IF(Table1[[#This Row],[Beginner]]=1,1,""),"")</f>
        <v/>
      </c>
      <c r="CH870" s="171" t="str">
        <f>IF(SUM(Table1[[#This Row],[Multiple]:[Level (all)62]])&lt;1,IF(Table1[[#This Row],[Intermediate]]=1,1,""),"")</f>
        <v/>
      </c>
      <c r="CI870" s="171" t="str">
        <f>IF(SUM(Table1[[#This Row],[Multiple]:[Level (all)62]])&lt;1,IF(Table1[[#This Row],[Advanced]]=1,1,""),"")</f>
        <v/>
      </c>
      <c r="CJ870" s="171" t="str">
        <f>IF(AND(SUM(Table1[[#This Row],[General]:[Advanced]])&lt;4,SUM(Table1[[#This Row],[General]:[Advanced]])&gt;1),1,"")</f>
        <v/>
      </c>
      <c r="CK870" s="171" t="str">
        <f>Table1[[#This Row],[Level (all)]]</f>
        <v/>
      </c>
      <c r="CL870" s="171" t="str">
        <f>IF(Table1[[#This Row],[Multiple audience]]&lt;&gt;1,IF(Table1[[#This Row],[General Audience]]=1,1,""),"")</f>
        <v/>
      </c>
      <c r="CM870" s="171" t="str">
        <f>IF(Table1[[#This Row],[Multiple audience]]&lt;&gt;1,IF(Table1[[#This Row],[Planners / Designers ]]=1,1,""),"")</f>
        <v/>
      </c>
      <c r="CN870" s="171" t="str">
        <f>IF(Table1[[#This Row],[Multiple audience]]&lt;&gt;1,IF(Table1[[#This Row],[Regulatory Assessors]]=1,1,""),"")</f>
        <v/>
      </c>
      <c r="CO870" s="171" t="str">
        <f>IF(Table1[[#This Row],[Multiple audience]]&lt;&gt;1,IF(Table1[[#This Row],[Builders / Management]]=1,1,""),"")</f>
        <v/>
      </c>
      <c r="CP870" s="171" t="str">
        <f>IF(Table1[[#This Row],[Multiple audience]]&lt;&gt;1,IF(Table1[[#This Row],[Energy / Sus Assessors]]=1,1,""),"")</f>
        <v/>
      </c>
      <c r="CQ870" s="171" t="str">
        <f>IF(Table1[[#This Row],[Multiple audience]]&lt;&gt;1,IF(Table1[[#This Row],[Semi-skilled]]=1,1,""),"")</f>
        <v/>
      </c>
      <c r="CR870" s="171" t="str">
        <f>IF(Table1[[#This Row],[Multiple audience]]&lt;&gt;1,IF(Table1[[#This Row],[Trades]]=1,1,""),"")</f>
        <v/>
      </c>
      <c r="CS870" s="171" t="str">
        <f>IF(Table1[[#This Row],[Multiple audience]]&lt;&gt;1,IF(Table1[[#This Row],[Other]]=1,1,""),"")</f>
        <v/>
      </c>
      <c r="CT870" s="171" t="str">
        <f>IF(SUM(Table1[[#This Row],[General Audience]:[Other]])&gt;1,1,"")</f>
        <v/>
      </c>
      <c r="CU870" s="171" t="str">
        <f>IF(Table1[[#This Row],[Various  ]]&lt;&gt;1,IF(Table1[[#This Row],[Calculator / Software]]=1,1,""),"")</f>
        <v/>
      </c>
      <c r="CV870" s="171" t="str">
        <f>IF(Table1[[#This Row],[Various  ]]&lt;&gt;1,IF(Table1[[#This Row],[Information  ]]=1,1,""),"")</f>
        <v/>
      </c>
      <c r="CW870" s="171" t="str">
        <f>IF(Table1[[#This Row],[Various  ]]&lt;&gt;1,IF(Table1[[#This Row],[Interactive Tool]]=1,1,""),"")</f>
        <v/>
      </c>
      <c r="CX870" s="171" t="str">
        <f>IF(Table1[[#This Row],[Various  ]]&lt;&gt;1,IF(Table1[[#This Row],[Technical Specifications]]=1,1,""),"")</f>
        <v/>
      </c>
      <c r="CY870" s="171" t="str">
        <f>IF(Table1[[#This Row],[Various  ]]&lt;&gt;1,IF(Table1[[#This Row],[Training Resources]]=1,1,""),"")</f>
        <v/>
      </c>
      <c r="CZ870" s="171" t="str">
        <f>IF(Table1[[#This Row],[Various  ]]&lt;&gt;1,IF(Table1[[#This Row],[Toolbox]]=1,1,""),"")</f>
        <v/>
      </c>
      <c r="DA870" s="169" t="str">
        <f>IF(Table1[[#This Row],[Various  ]]&lt;&gt;1,IF(Table1[[#This Row],[Video]]=1,1,""),"")</f>
        <v/>
      </c>
      <c r="DB870" s="169" t="str">
        <f>IF(Table1[[#This Row],[Various  ]]&lt;&gt;1,IF(Table1[[#This Row],[Case study]]=1,1,""),"")</f>
        <v/>
      </c>
      <c r="DC870" s="169" t="str">
        <f>IF(Table1[[#This Row],[Various  ]]&lt;&gt;1,IF(Table1[[#This Row],[Other   ]]=1,1,""),"")</f>
        <v/>
      </c>
      <c r="DD870" s="169" t="str">
        <f>IF(Table1[[#This Row],[Various  ]]&lt;&gt;1,IF(Table1[[#This Row],[Standards]]=1,1,""),"")</f>
        <v/>
      </c>
      <c r="DE870" s="169" t="str">
        <f>IF(Table1[[#This Row],[Various]]=1,1,IF(SUM(Table1[[#This Row],[Calculator / Software]:[Standards]])&gt;1,1,""))</f>
        <v/>
      </c>
      <c r="DF870" s="169" t="str">
        <f>IF(Table1[[#This Row],[Multiple NCC links]]&lt;&gt;1,IF(Table1[[#This Row],[Design]]=1,1,""),"")</f>
        <v/>
      </c>
      <c r="DG870" s="169" t="str">
        <f>IF(Table1[[#This Row],[Multiple NCC links]]&lt;&gt;1,IF(Table1[[#This Row],[Assessment / Verification]]=1,1,""),"")</f>
        <v/>
      </c>
      <c r="DH870" s="169" t="str">
        <f>IF(Table1[[#This Row],[Multiple NCC links]]&lt;&gt;1,IF(Table1[[#This Row],[Climate Specific ]]=1,1,""),"")</f>
        <v/>
      </c>
      <c r="DI870" s="169" t="str">
        <f>IF(Table1[[#This Row],[Multiple NCC links]]&lt;&gt;1,IF(Table1[[#This Row],[Alterations / Additions]]=1,1,""),"")</f>
        <v/>
      </c>
      <c r="DJ870" s="169" t="str">
        <f>IF(Table1[[#This Row],[Multiple NCC links]]&lt;&gt;1,IF(Table1[[#This Row],[Glazing]]=1,1,""),"")</f>
        <v/>
      </c>
      <c r="DK870" s="169" t="str">
        <f>IF(Table1[[#This Row],[Multiple NCC links]]&lt;&gt;1,IF(Table1[[#This Row],[Building Fabric / Thermal / Sealing]]=1,1,""),"")</f>
        <v/>
      </c>
      <c r="DL870" s="169" t="str">
        <f>IF(Table1[[#This Row],[Multiple NCC links]]&lt;&gt;1,IF(Table1[[#This Row],[Lighting]]=1,1,""),"")</f>
        <v/>
      </c>
      <c r="DM870" s="169" t="str">
        <f>IF(Table1[[#This Row],[Multiple NCC links]]&lt;&gt;1,IF(Table1[[#This Row],[HVAC]]=1,1,""),"")</f>
        <v/>
      </c>
      <c r="DN870" s="169" t="str">
        <f>IF(Table1[[#This Row],[Multiple NCC links]]&lt;&gt;1,IF(Table1[[#This Row],[Services]]=1,1,""),"")</f>
        <v/>
      </c>
      <c r="DO870" s="169" t="str">
        <f>IF(Table1[[#This Row],[Multiple NCC links]]&lt;&gt;1,IF(Table1[[#This Row],[Maintenance &amp; Monitoring]]=1,1,""),"")</f>
        <v/>
      </c>
      <c r="DP870" s="169" t="str">
        <f>IF(Table1[[#This Row],[Multiple NCC links]]&lt;&gt;1,IF(Table1[[#This Row],[Hand over / Operations]]=1,1,""),"")</f>
        <v/>
      </c>
      <c r="DQ870" s="169" t="str">
        <f>IF(Table1[[#This Row],[Multiple NCC links]]&lt;&gt;1,IF(Table1[[#This Row],[As built assessment]]=1,1,""),"")</f>
        <v/>
      </c>
      <c r="DR870" s="169" t="str">
        <f>IF(Table1[[#This Row],[Multiple NCC links]]&lt;&gt;1,IF(Table1[[#This Row],[Beyond compliance]]=1,1,""),"")</f>
        <v/>
      </c>
      <c r="DS870" s="169" t="str">
        <f>IF(SUM(Table1[[#This Row],[Design]:[Beyond compliance]])&gt;1,1,"")</f>
        <v/>
      </c>
      <c r="DT870" s="169" t="str">
        <f>IF(Table1[[#This Row],[Both Residential &amp; Commercial4]]&lt;&gt;1,IF(Table1[[#This Row],[Residential]]=1,1,""),"")</f>
        <v/>
      </c>
      <c r="DU870" s="169" t="str">
        <f>IF(Table1[[#This Row],[Both Residential &amp; Commercial4]]&lt;&gt;1,IF(Table1[[#This Row],[Commercial]]=1,1,""),"")</f>
        <v/>
      </c>
      <c r="DV870" s="169" t="str">
        <f>Table1[[#This Row],[Residential &amp; Commercial]]</f>
        <v/>
      </c>
      <c r="DW870" s="169"/>
    </row>
    <row r="871" spans="1:127" s="49" customFormat="1" ht="20.25" thickTop="1" thickBot="1" x14ac:dyDescent="0.35">
      <c r="A871" s="97"/>
      <c r="B871" s="97"/>
      <c r="C871" s="88"/>
      <c r="D871" s="88"/>
      <c r="E871" s="176"/>
      <c r="F871" s="176"/>
      <c r="G871" s="176"/>
      <c r="H871" s="176"/>
      <c r="I871" s="90" t="str">
        <f>IF(AND(Table1[[#This Row],[General]]=1,Table1[[#This Row],[Beginner]]=1,Table1[[#This Row],[Intermediate]]=1,Table1[[#This Row],[Advanced]]=1),1,"")</f>
        <v/>
      </c>
      <c r="J871" s="90" t="str">
        <f>CONCATENATE(IF(Table1[[#This Row],[General]]=1,"General, ",""), IF(Table1[[#This Row],[Beginner]]=1,"Beginner, ",""),IF(Table1[[#This Row],[Intermediate]]=1,"Intermediate, ",""), IF(Table1[[#This Row],[Advanced]]=1,"Advanced",""))</f>
        <v/>
      </c>
      <c r="K871" s="91"/>
      <c r="L871" s="179"/>
      <c r="M871" s="91"/>
      <c r="N871" s="91"/>
      <c r="O871" s="159"/>
      <c r="P871" s="91"/>
      <c r="Q871" s="91"/>
      <c r="R871" s="91"/>
      <c r="S87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71" s="102"/>
      <c r="U871" s="102"/>
      <c r="V871" s="240"/>
      <c r="W871" s="240"/>
      <c r="X871" s="102"/>
      <c r="Y871" s="102"/>
      <c r="Z871" s="102"/>
      <c r="AA871" s="102"/>
      <c r="AB871" s="102"/>
      <c r="AC871" s="102"/>
      <c r="AD871" s="102"/>
      <c r="AE871" s="102"/>
      <c r="AF871" s="102"/>
      <c r="AG87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71" s="103"/>
      <c r="AI871" s="103"/>
      <c r="AJ871" s="103"/>
      <c r="AK871" s="74" t="str">
        <f>CONCATENATE(IF(Table1[[#This Row],[Digital]]=1,"Digital, ",""),IF(Table1[[#This Row],[Face to Face]]=1,"Face to face, ",""),IF(Table1[[#This Row],[Blended]]=1,"Blended",""))</f>
        <v/>
      </c>
      <c r="AL871" s="99"/>
      <c r="AM871" s="104"/>
      <c r="AN871" s="130"/>
      <c r="AO871" s="94"/>
      <c r="AP871" s="182"/>
      <c r="AQ871" s="94"/>
      <c r="AR871" s="94"/>
      <c r="AS871" s="94"/>
      <c r="AT871" s="94"/>
      <c r="AU871" s="94"/>
      <c r="AV871" s="182"/>
      <c r="AW871" s="182"/>
      <c r="AX871" s="182"/>
      <c r="AY871" s="94"/>
      <c r="AZ87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7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71" s="95"/>
      <c r="BC871" s="95"/>
      <c r="BD871" s="90" t="str">
        <f>IF(AND(Table1[[#This Row],[Residential]]=1,Table1[[#This Row],[Commercial]]=1),1,"")</f>
        <v/>
      </c>
      <c r="BE871" s="90" t="str">
        <f>CONCATENATE(IF(Table1[[#This Row],[Residential]]=1,"Residential, ",""),IF(Table1[[#This Row],[Commercial]]=1,"Commercial",""))</f>
        <v/>
      </c>
      <c r="BF871" s="94"/>
      <c r="BG871" s="94"/>
      <c r="BH871" s="94"/>
      <c r="BI871" s="94"/>
      <c r="BJ871" s="94"/>
      <c r="BK871" s="94"/>
      <c r="BL871" s="94"/>
      <c r="BM871" s="182"/>
      <c r="BN871" s="94"/>
      <c r="BO87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71" s="178"/>
      <c r="BQ871" s="120"/>
      <c r="BR871" s="132"/>
      <c r="BS871" s="120"/>
      <c r="BT871" s="175"/>
      <c r="BU871" s="175"/>
      <c r="BV871" s="175"/>
      <c r="BW871" s="121"/>
      <c r="BX871" s="121"/>
      <c r="BY871" s="121"/>
      <c r="BZ871" s="227"/>
      <c r="CA87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71" s="48">
        <f>COUNTIF(Table1[[#This Row],[Validity]:[Alignment with NCC (Yes=1,No=0)]],"N/A")</f>
        <v>0</v>
      </c>
      <c r="CC871" s="48">
        <f>IF(ISERROR(Table1[[#This Row],[Total Quality Score (out of 10)]]/(4-Table1[[#This Row],[N/A Count]])),0,Table1[[#This Row],[Total Quality Score (out of 10)]]/(4-Table1[[#This Row],[N/A Count]]))</f>
        <v>0</v>
      </c>
      <c r="CD871" s="106"/>
      <c r="CE871" s="106"/>
      <c r="CF871" s="172" t="str">
        <f>IF(SUM(Table1[[#This Row],[Multiple]:[Level (all)62]])&lt;1,IF(Table1[[#This Row],[General]]=1,1,""),"")</f>
        <v/>
      </c>
      <c r="CG871" s="172" t="str">
        <f>IF(SUM(Table1[[#This Row],[Multiple]:[Level (all)62]])&lt;1,IF(Table1[[#This Row],[Beginner]]=1,1,""),"")</f>
        <v/>
      </c>
      <c r="CH871" s="171" t="str">
        <f>IF(SUM(Table1[[#This Row],[Multiple]:[Level (all)62]])&lt;1,IF(Table1[[#This Row],[Intermediate]]=1,1,""),"")</f>
        <v/>
      </c>
      <c r="CI871" s="171" t="str">
        <f>IF(SUM(Table1[[#This Row],[Multiple]:[Level (all)62]])&lt;1,IF(Table1[[#This Row],[Advanced]]=1,1,""),"")</f>
        <v/>
      </c>
      <c r="CJ871" s="171" t="str">
        <f>IF(AND(SUM(Table1[[#This Row],[General]:[Advanced]])&lt;4,SUM(Table1[[#This Row],[General]:[Advanced]])&gt;1),1,"")</f>
        <v/>
      </c>
      <c r="CK871" s="171" t="str">
        <f>Table1[[#This Row],[Level (all)]]</f>
        <v/>
      </c>
      <c r="CL871" s="171" t="str">
        <f>IF(Table1[[#This Row],[Multiple audience]]&lt;&gt;1,IF(Table1[[#This Row],[General Audience]]=1,1,""),"")</f>
        <v/>
      </c>
      <c r="CM871" s="171" t="str">
        <f>IF(Table1[[#This Row],[Multiple audience]]&lt;&gt;1,IF(Table1[[#This Row],[Planners / Designers ]]=1,1,""),"")</f>
        <v/>
      </c>
      <c r="CN871" s="171" t="str">
        <f>IF(Table1[[#This Row],[Multiple audience]]&lt;&gt;1,IF(Table1[[#This Row],[Regulatory Assessors]]=1,1,""),"")</f>
        <v/>
      </c>
      <c r="CO871" s="171" t="str">
        <f>IF(Table1[[#This Row],[Multiple audience]]&lt;&gt;1,IF(Table1[[#This Row],[Builders / Management]]=1,1,""),"")</f>
        <v/>
      </c>
      <c r="CP871" s="171" t="str">
        <f>IF(Table1[[#This Row],[Multiple audience]]&lt;&gt;1,IF(Table1[[#This Row],[Energy / Sus Assessors]]=1,1,""),"")</f>
        <v/>
      </c>
      <c r="CQ871" s="171" t="str">
        <f>IF(Table1[[#This Row],[Multiple audience]]&lt;&gt;1,IF(Table1[[#This Row],[Semi-skilled]]=1,1,""),"")</f>
        <v/>
      </c>
      <c r="CR871" s="171" t="str">
        <f>IF(Table1[[#This Row],[Multiple audience]]&lt;&gt;1,IF(Table1[[#This Row],[Trades]]=1,1,""),"")</f>
        <v/>
      </c>
      <c r="CS871" s="171" t="str">
        <f>IF(Table1[[#This Row],[Multiple audience]]&lt;&gt;1,IF(Table1[[#This Row],[Other]]=1,1,""),"")</f>
        <v/>
      </c>
      <c r="CT871" s="171" t="str">
        <f>IF(SUM(Table1[[#This Row],[General Audience]:[Other]])&gt;1,1,"")</f>
        <v/>
      </c>
      <c r="CU871" s="171" t="str">
        <f>IF(Table1[[#This Row],[Various  ]]&lt;&gt;1,IF(Table1[[#This Row],[Calculator / Software]]=1,1,""),"")</f>
        <v/>
      </c>
      <c r="CV871" s="171" t="str">
        <f>IF(Table1[[#This Row],[Various  ]]&lt;&gt;1,IF(Table1[[#This Row],[Information  ]]=1,1,""),"")</f>
        <v/>
      </c>
      <c r="CW871" s="171" t="str">
        <f>IF(Table1[[#This Row],[Various  ]]&lt;&gt;1,IF(Table1[[#This Row],[Interactive Tool]]=1,1,""),"")</f>
        <v/>
      </c>
      <c r="CX871" s="171" t="str">
        <f>IF(Table1[[#This Row],[Various  ]]&lt;&gt;1,IF(Table1[[#This Row],[Technical Specifications]]=1,1,""),"")</f>
        <v/>
      </c>
      <c r="CY871" s="171" t="str">
        <f>IF(Table1[[#This Row],[Various  ]]&lt;&gt;1,IF(Table1[[#This Row],[Training Resources]]=1,1,""),"")</f>
        <v/>
      </c>
      <c r="CZ871" s="171" t="str">
        <f>IF(Table1[[#This Row],[Various  ]]&lt;&gt;1,IF(Table1[[#This Row],[Toolbox]]=1,1,""),"")</f>
        <v/>
      </c>
      <c r="DA871" s="169" t="str">
        <f>IF(Table1[[#This Row],[Various  ]]&lt;&gt;1,IF(Table1[[#This Row],[Video]]=1,1,""),"")</f>
        <v/>
      </c>
      <c r="DB871" s="169" t="str">
        <f>IF(Table1[[#This Row],[Various  ]]&lt;&gt;1,IF(Table1[[#This Row],[Case study]]=1,1,""),"")</f>
        <v/>
      </c>
      <c r="DC871" s="169" t="str">
        <f>IF(Table1[[#This Row],[Various  ]]&lt;&gt;1,IF(Table1[[#This Row],[Other   ]]=1,1,""),"")</f>
        <v/>
      </c>
      <c r="DD871" s="169" t="str">
        <f>IF(Table1[[#This Row],[Various  ]]&lt;&gt;1,IF(Table1[[#This Row],[Standards]]=1,1,""),"")</f>
        <v/>
      </c>
      <c r="DE871" s="169" t="str">
        <f>IF(Table1[[#This Row],[Various]]=1,1,IF(SUM(Table1[[#This Row],[Calculator / Software]:[Standards]])&gt;1,1,""))</f>
        <v/>
      </c>
      <c r="DF871" s="169" t="str">
        <f>IF(Table1[[#This Row],[Multiple NCC links]]&lt;&gt;1,IF(Table1[[#This Row],[Design]]=1,1,""),"")</f>
        <v/>
      </c>
      <c r="DG871" s="169" t="str">
        <f>IF(Table1[[#This Row],[Multiple NCC links]]&lt;&gt;1,IF(Table1[[#This Row],[Assessment / Verification]]=1,1,""),"")</f>
        <v/>
      </c>
      <c r="DH871" s="169" t="str">
        <f>IF(Table1[[#This Row],[Multiple NCC links]]&lt;&gt;1,IF(Table1[[#This Row],[Climate Specific ]]=1,1,""),"")</f>
        <v/>
      </c>
      <c r="DI871" s="169" t="str">
        <f>IF(Table1[[#This Row],[Multiple NCC links]]&lt;&gt;1,IF(Table1[[#This Row],[Alterations / Additions]]=1,1,""),"")</f>
        <v/>
      </c>
      <c r="DJ871" s="169" t="str">
        <f>IF(Table1[[#This Row],[Multiple NCC links]]&lt;&gt;1,IF(Table1[[#This Row],[Glazing]]=1,1,""),"")</f>
        <v/>
      </c>
      <c r="DK871" s="169" t="str">
        <f>IF(Table1[[#This Row],[Multiple NCC links]]&lt;&gt;1,IF(Table1[[#This Row],[Building Fabric / Thermal / Sealing]]=1,1,""),"")</f>
        <v/>
      </c>
      <c r="DL871" s="169" t="str">
        <f>IF(Table1[[#This Row],[Multiple NCC links]]&lt;&gt;1,IF(Table1[[#This Row],[Lighting]]=1,1,""),"")</f>
        <v/>
      </c>
      <c r="DM871" s="169" t="str">
        <f>IF(Table1[[#This Row],[Multiple NCC links]]&lt;&gt;1,IF(Table1[[#This Row],[HVAC]]=1,1,""),"")</f>
        <v/>
      </c>
      <c r="DN871" s="169" t="str">
        <f>IF(Table1[[#This Row],[Multiple NCC links]]&lt;&gt;1,IF(Table1[[#This Row],[Services]]=1,1,""),"")</f>
        <v/>
      </c>
      <c r="DO871" s="169" t="str">
        <f>IF(Table1[[#This Row],[Multiple NCC links]]&lt;&gt;1,IF(Table1[[#This Row],[Maintenance &amp; Monitoring]]=1,1,""),"")</f>
        <v/>
      </c>
      <c r="DP871" s="169" t="str">
        <f>IF(Table1[[#This Row],[Multiple NCC links]]&lt;&gt;1,IF(Table1[[#This Row],[Hand over / Operations]]=1,1,""),"")</f>
        <v/>
      </c>
      <c r="DQ871" s="169" t="str">
        <f>IF(Table1[[#This Row],[Multiple NCC links]]&lt;&gt;1,IF(Table1[[#This Row],[As built assessment]]=1,1,""),"")</f>
        <v/>
      </c>
      <c r="DR871" s="169" t="str">
        <f>IF(Table1[[#This Row],[Multiple NCC links]]&lt;&gt;1,IF(Table1[[#This Row],[Beyond compliance]]=1,1,""),"")</f>
        <v/>
      </c>
      <c r="DS871" s="169" t="str">
        <f>IF(SUM(Table1[[#This Row],[Design]:[Beyond compliance]])&gt;1,1,"")</f>
        <v/>
      </c>
      <c r="DT871" s="169" t="str">
        <f>IF(Table1[[#This Row],[Both Residential &amp; Commercial4]]&lt;&gt;1,IF(Table1[[#This Row],[Residential]]=1,1,""),"")</f>
        <v/>
      </c>
      <c r="DU871" s="169" t="str">
        <f>IF(Table1[[#This Row],[Both Residential &amp; Commercial4]]&lt;&gt;1,IF(Table1[[#This Row],[Commercial]]=1,1,""),"")</f>
        <v/>
      </c>
      <c r="DV871" s="169" t="str">
        <f>Table1[[#This Row],[Residential &amp; Commercial]]</f>
        <v/>
      </c>
      <c r="DW871" s="169"/>
    </row>
    <row r="872" spans="1:127" s="49" customFormat="1" ht="20.25" thickTop="1" thickBot="1" x14ac:dyDescent="0.35">
      <c r="A872" s="97"/>
      <c r="B872" s="97"/>
      <c r="C872" s="88"/>
      <c r="D872" s="88"/>
      <c r="E872" s="176"/>
      <c r="F872" s="176"/>
      <c r="G872" s="176"/>
      <c r="H872" s="176"/>
      <c r="I872" s="90" t="str">
        <f>IF(AND(Table1[[#This Row],[General]]=1,Table1[[#This Row],[Beginner]]=1,Table1[[#This Row],[Intermediate]]=1,Table1[[#This Row],[Advanced]]=1),1,"")</f>
        <v/>
      </c>
      <c r="J872" s="90" t="str">
        <f>CONCATENATE(IF(Table1[[#This Row],[General]]=1,"General, ",""), IF(Table1[[#This Row],[Beginner]]=1,"Beginner, ",""),IF(Table1[[#This Row],[Intermediate]]=1,"Intermediate, ",""), IF(Table1[[#This Row],[Advanced]]=1,"Advanced",""))</f>
        <v/>
      </c>
      <c r="K872" s="91"/>
      <c r="L872" s="179"/>
      <c r="M872" s="91"/>
      <c r="N872" s="91"/>
      <c r="O872" s="159"/>
      <c r="P872" s="91"/>
      <c r="Q872" s="91"/>
      <c r="R872" s="91"/>
      <c r="S87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72" s="102"/>
      <c r="U872" s="102"/>
      <c r="V872" s="240"/>
      <c r="W872" s="240"/>
      <c r="X872" s="102"/>
      <c r="Y872" s="102"/>
      <c r="Z872" s="102"/>
      <c r="AA872" s="102"/>
      <c r="AB872" s="102"/>
      <c r="AC872" s="102"/>
      <c r="AD872" s="102"/>
      <c r="AE872" s="102"/>
      <c r="AF872" s="102"/>
      <c r="AG87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72" s="103"/>
      <c r="AI872" s="103"/>
      <c r="AJ872" s="103"/>
      <c r="AK872" s="74" t="str">
        <f>CONCATENATE(IF(Table1[[#This Row],[Digital]]=1,"Digital, ",""),IF(Table1[[#This Row],[Face to Face]]=1,"Face to face, ",""),IF(Table1[[#This Row],[Blended]]=1,"Blended",""))</f>
        <v/>
      </c>
      <c r="AL872" s="99"/>
      <c r="AM872" s="104"/>
      <c r="AN872" s="130"/>
      <c r="AO872" s="94"/>
      <c r="AP872" s="182"/>
      <c r="AQ872" s="94"/>
      <c r="AR872" s="94"/>
      <c r="AS872" s="94"/>
      <c r="AT872" s="94"/>
      <c r="AU872" s="94"/>
      <c r="AV872" s="182"/>
      <c r="AW872" s="182"/>
      <c r="AX872" s="182"/>
      <c r="AY872" s="94"/>
      <c r="AZ87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7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72" s="95"/>
      <c r="BC872" s="95"/>
      <c r="BD872" s="90" t="str">
        <f>IF(AND(Table1[[#This Row],[Residential]]=1,Table1[[#This Row],[Commercial]]=1),1,"")</f>
        <v/>
      </c>
      <c r="BE872" s="90" t="str">
        <f>CONCATENATE(IF(Table1[[#This Row],[Residential]]=1,"Residential, ",""),IF(Table1[[#This Row],[Commercial]]=1,"Commercial",""))</f>
        <v/>
      </c>
      <c r="BF872" s="94"/>
      <c r="BG872" s="94"/>
      <c r="BH872" s="94"/>
      <c r="BI872" s="94"/>
      <c r="BJ872" s="94"/>
      <c r="BK872" s="94"/>
      <c r="BL872" s="94"/>
      <c r="BM872" s="182"/>
      <c r="BN872" s="94"/>
      <c r="BO87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72" s="178"/>
      <c r="BQ872" s="120"/>
      <c r="BR872" s="132"/>
      <c r="BS872" s="120"/>
      <c r="BT872" s="175"/>
      <c r="BU872" s="175"/>
      <c r="BV872" s="175"/>
      <c r="BW872" s="121"/>
      <c r="BX872" s="121"/>
      <c r="BY872" s="121"/>
      <c r="BZ872" s="227"/>
      <c r="CA87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72" s="48">
        <f>COUNTIF(Table1[[#This Row],[Validity]:[Alignment with NCC (Yes=1,No=0)]],"N/A")</f>
        <v>0</v>
      </c>
      <c r="CC872" s="48">
        <f>IF(ISERROR(Table1[[#This Row],[Total Quality Score (out of 10)]]/(4-Table1[[#This Row],[N/A Count]])),0,Table1[[#This Row],[Total Quality Score (out of 10)]]/(4-Table1[[#This Row],[N/A Count]]))</f>
        <v>0</v>
      </c>
      <c r="CD872" s="106"/>
      <c r="CE872" s="106"/>
      <c r="CF872" s="172" t="str">
        <f>IF(SUM(Table1[[#This Row],[Multiple]:[Level (all)62]])&lt;1,IF(Table1[[#This Row],[General]]=1,1,""),"")</f>
        <v/>
      </c>
      <c r="CG872" s="172" t="str">
        <f>IF(SUM(Table1[[#This Row],[Multiple]:[Level (all)62]])&lt;1,IF(Table1[[#This Row],[Beginner]]=1,1,""),"")</f>
        <v/>
      </c>
      <c r="CH872" s="171" t="str">
        <f>IF(SUM(Table1[[#This Row],[Multiple]:[Level (all)62]])&lt;1,IF(Table1[[#This Row],[Intermediate]]=1,1,""),"")</f>
        <v/>
      </c>
      <c r="CI872" s="171" t="str">
        <f>IF(SUM(Table1[[#This Row],[Multiple]:[Level (all)62]])&lt;1,IF(Table1[[#This Row],[Advanced]]=1,1,""),"")</f>
        <v/>
      </c>
      <c r="CJ872" s="171" t="str">
        <f>IF(AND(SUM(Table1[[#This Row],[General]:[Advanced]])&lt;4,SUM(Table1[[#This Row],[General]:[Advanced]])&gt;1),1,"")</f>
        <v/>
      </c>
      <c r="CK872" s="171" t="str">
        <f>Table1[[#This Row],[Level (all)]]</f>
        <v/>
      </c>
      <c r="CL872" s="171" t="str">
        <f>IF(Table1[[#This Row],[Multiple audience]]&lt;&gt;1,IF(Table1[[#This Row],[General Audience]]=1,1,""),"")</f>
        <v/>
      </c>
      <c r="CM872" s="171" t="str">
        <f>IF(Table1[[#This Row],[Multiple audience]]&lt;&gt;1,IF(Table1[[#This Row],[Planners / Designers ]]=1,1,""),"")</f>
        <v/>
      </c>
      <c r="CN872" s="171" t="str">
        <f>IF(Table1[[#This Row],[Multiple audience]]&lt;&gt;1,IF(Table1[[#This Row],[Regulatory Assessors]]=1,1,""),"")</f>
        <v/>
      </c>
      <c r="CO872" s="171" t="str">
        <f>IF(Table1[[#This Row],[Multiple audience]]&lt;&gt;1,IF(Table1[[#This Row],[Builders / Management]]=1,1,""),"")</f>
        <v/>
      </c>
      <c r="CP872" s="171" t="str">
        <f>IF(Table1[[#This Row],[Multiple audience]]&lt;&gt;1,IF(Table1[[#This Row],[Energy / Sus Assessors]]=1,1,""),"")</f>
        <v/>
      </c>
      <c r="CQ872" s="171" t="str">
        <f>IF(Table1[[#This Row],[Multiple audience]]&lt;&gt;1,IF(Table1[[#This Row],[Semi-skilled]]=1,1,""),"")</f>
        <v/>
      </c>
      <c r="CR872" s="171" t="str">
        <f>IF(Table1[[#This Row],[Multiple audience]]&lt;&gt;1,IF(Table1[[#This Row],[Trades]]=1,1,""),"")</f>
        <v/>
      </c>
      <c r="CS872" s="171" t="str">
        <f>IF(Table1[[#This Row],[Multiple audience]]&lt;&gt;1,IF(Table1[[#This Row],[Other]]=1,1,""),"")</f>
        <v/>
      </c>
      <c r="CT872" s="171" t="str">
        <f>IF(SUM(Table1[[#This Row],[General Audience]:[Other]])&gt;1,1,"")</f>
        <v/>
      </c>
      <c r="CU872" s="171" t="str">
        <f>IF(Table1[[#This Row],[Various  ]]&lt;&gt;1,IF(Table1[[#This Row],[Calculator / Software]]=1,1,""),"")</f>
        <v/>
      </c>
      <c r="CV872" s="171" t="str">
        <f>IF(Table1[[#This Row],[Various  ]]&lt;&gt;1,IF(Table1[[#This Row],[Information  ]]=1,1,""),"")</f>
        <v/>
      </c>
      <c r="CW872" s="171" t="str">
        <f>IF(Table1[[#This Row],[Various  ]]&lt;&gt;1,IF(Table1[[#This Row],[Interactive Tool]]=1,1,""),"")</f>
        <v/>
      </c>
      <c r="CX872" s="171" t="str">
        <f>IF(Table1[[#This Row],[Various  ]]&lt;&gt;1,IF(Table1[[#This Row],[Technical Specifications]]=1,1,""),"")</f>
        <v/>
      </c>
      <c r="CY872" s="171" t="str">
        <f>IF(Table1[[#This Row],[Various  ]]&lt;&gt;1,IF(Table1[[#This Row],[Training Resources]]=1,1,""),"")</f>
        <v/>
      </c>
      <c r="CZ872" s="171" t="str">
        <f>IF(Table1[[#This Row],[Various  ]]&lt;&gt;1,IF(Table1[[#This Row],[Toolbox]]=1,1,""),"")</f>
        <v/>
      </c>
      <c r="DA872" s="169" t="str">
        <f>IF(Table1[[#This Row],[Various  ]]&lt;&gt;1,IF(Table1[[#This Row],[Video]]=1,1,""),"")</f>
        <v/>
      </c>
      <c r="DB872" s="169" t="str">
        <f>IF(Table1[[#This Row],[Various  ]]&lt;&gt;1,IF(Table1[[#This Row],[Case study]]=1,1,""),"")</f>
        <v/>
      </c>
      <c r="DC872" s="169" t="str">
        <f>IF(Table1[[#This Row],[Various  ]]&lt;&gt;1,IF(Table1[[#This Row],[Other   ]]=1,1,""),"")</f>
        <v/>
      </c>
      <c r="DD872" s="169" t="str">
        <f>IF(Table1[[#This Row],[Various  ]]&lt;&gt;1,IF(Table1[[#This Row],[Standards]]=1,1,""),"")</f>
        <v/>
      </c>
      <c r="DE872" s="169" t="str">
        <f>IF(Table1[[#This Row],[Various]]=1,1,IF(SUM(Table1[[#This Row],[Calculator / Software]:[Standards]])&gt;1,1,""))</f>
        <v/>
      </c>
      <c r="DF872" s="169" t="str">
        <f>IF(Table1[[#This Row],[Multiple NCC links]]&lt;&gt;1,IF(Table1[[#This Row],[Design]]=1,1,""),"")</f>
        <v/>
      </c>
      <c r="DG872" s="169" t="str">
        <f>IF(Table1[[#This Row],[Multiple NCC links]]&lt;&gt;1,IF(Table1[[#This Row],[Assessment / Verification]]=1,1,""),"")</f>
        <v/>
      </c>
      <c r="DH872" s="169" t="str">
        <f>IF(Table1[[#This Row],[Multiple NCC links]]&lt;&gt;1,IF(Table1[[#This Row],[Climate Specific ]]=1,1,""),"")</f>
        <v/>
      </c>
      <c r="DI872" s="169" t="str">
        <f>IF(Table1[[#This Row],[Multiple NCC links]]&lt;&gt;1,IF(Table1[[#This Row],[Alterations / Additions]]=1,1,""),"")</f>
        <v/>
      </c>
      <c r="DJ872" s="169" t="str">
        <f>IF(Table1[[#This Row],[Multiple NCC links]]&lt;&gt;1,IF(Table1[[#This Row],[Glazing]]=1,1,""),"")</f>
        <v/>
      </c>
      <c r="DK872" s="169" t="str">
        <f>IF(Table1[[#This Row],[Multiple NCC links]]&lt;&gt;1,IF(Table1[[#This Row],[Building Fabric / Thermal / Sealing]]=1,1,""),"")</f>
        <v/>
      </c>
      <c r="DL872" s="169" t="str">
        <f>IF(Table1[[#This Row],[Multiple NCC links]]&lt;&gt;1,IF(Table1[[#This Row],[Lighting]]=1,1,""),"")</f>
        <v/>
      </c>
      <c r="DM872" s="169" t="str">
        <f>IF(Table1[[#This Row],[Multiple NCC links]]&lt;&gt;1,IF(Table1[[#This Row],[HVAC]]=1,1,""),"")</f>
        <v/>
      </c>
      <c r="DN872" s="169" t="str">
        <f>IF(Table1[[#This Row],[Multiple NCC links]]&lt;&gt;1,IF(Table1[[#This Row],[Services]]=1,1,""),"")</f>
        <v/>
      </c>
      <c r="DO872" s="169" t="str">
        <f>IF(Table1[[#This Row],[Multiple NCC links]]&lt;&gt;1,IF(Table1[[#This Row],[Maintenance &amp; Monitoring]]=1,1,""),"")</f>
        <v/>
      </c>
      <c r="DP872" s="169" t="str">
        <f>IF(Table1[[#This Row],[Multiple NCC links]]&lt;&gt;1,IF(Table1[[#This Row],[Hand over / Operations]]=1,1,""),"")</f>
        <v/>
      </c>
      <c r="DQ872" s="169" t="str">
        <f>IF(Table1[[#This Row],[Multiple NCC links]]&lt;&gt;1,IF(Table1[[#This Row],[As built assessment]]=1,1,""),"")</f>
        <v/>
      </c>
      <c r="DR872" s="169" t="str">
        <f>IF(Table1[[#This Row],[Multiple NCC links]]&lt;&gt;1,IF(Table1[[#This Row],[Beyond compliance]]=1,1,""),"")</f>
        <v/>
      </c>
      <c r="DS872" s="169" t="str">
        <f>IF(SUM(Table1[[#This Row],[Design]:[Beyond compliance]])&gt;1,1,"")</f>
        <v/>
      </c>
      <c r="DT872" s="169" t="str">
        <f>IF(Table1[[#This Row],[Both Residential &amp; Commercial4]]&lt;&gt;1,IF(Table1[[#This Row],[Residential]]=1,1,""),"")</f>
        <v/>
      </c>
      <c r="DU872" s="169" t="str">
        <f>IF(Table1[[#This Row],[Both Residential &amp; Commercial4]]&lt;&gt;1,IF(Table1[[#This Row],[Commercial]]=1,1,""),"")</f>
        <v/>
      </c>
      <c r="DV872" s="169" t="str">
        <f>Table1[[#This Row],[Residential &amp; Commercial]]</f>
        <v/>
      </c>
      <c r="DW872" s="169"/>
    </row>
    <row r="873" spans="1:127" s="49" customFormat="1" ht="20.25" thickTop="1" thickBot="1" x14ac:dyDescent="0.35">
      <c r="A873" s="97"/>
      <c r="B873" s="97"/>
      <c r="C873" s="88"/>
      <c r="D873" s="88"/>
      <c r="E873" s="176"/>
      <c r="F873" s="176"/>
      <c r="G873" s="176"/>
      <c r="H873" s="176"/>
      <c r="I873" s="90" t="str">
        <f>IF(AND(Table1[[#This Row],[General]]=1,Table1[[#This Row],[Beginner]]=1,Table1[[#This Row],[Intermediate]]=1,Table1[[#This Row],[Advanced]]=1),1,"")</f>
        <v/>
      </c>
      <c r="J873" s="90" t="str">
        <f>CONCATENATE(IF(Table1[[#This Row],[General]]=1,"General, ",""), IF(Table1[[#This Row],[Beginner]]=1,"Beginner, ",""),IF(Table1[[#This Row],[Intermediate]]=1,"Intermediate, ",""), IF(Table1[[#This Row],[Advanced]]=1,"Advanced",""))</f>
        <v/>
      </c>
      <c r="K873" s="91"/>
      <c r="L873" s="179"/>
      <c r="M873" s="91"/>
      <c r="N873" s="91"/>
      <c r="O873" s="159"/>
      <c r="P873" s="91"/>
      <c r="Q873" s="91"/>
      <c r="R873" s="91"/>
      <c r="S87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73" s="102"/>
      <c r="U873" s="102"/>
      <c r="V873" s="240"/>
      <c r="W873" s="240"/>
      <c r="X873" s="102"/>
      <c r="Y873" s="102"/>
      <c r="Z873" s="102"/>
      <c r="AA873" s="102"/>
      <c r="AB873" s="102"/>
      <c r="AC873" s="102"/>
      <c r="AD873" s="102"/>
      <c r="AE873" s="102"/>
      <c r="AF873" s="102"/>
      <c r="AG87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73" s="103"/>
      <c r="AI873" s="103"/>
      <c r="AJ873" s="103"/>
      <c r="AK873" s="74" t="str">
        <f>CONCATENATE(IF(Table1[[#This Row],[Digital]]=1,"Digital, ",""),IF(Table1[[#This Row],[Face to Face]]=1,"Face to face, ",""),IF(Table1[[#This Row],[Blended]]=1,"Blended",""))</f>
        <v/>
      </c>
      <c r="AL873" s="99"/>
      <c r="AM873" s="104"/>
      <c r="AN873" s="130"/>
      <c r="AO873" s="94"/>
      <c r="AP873" s="182"/>
      <c r="AQ873" s="94"/>
      <c r="AR873" s="94"/>
      <c r="AS873" s="94"/>
      <c r="AT873" s="94"/>
      <c r="AU873" s="94"/>
      <c r="AV873" s="182"/>
      <c r="AW873" s="182"/>
      <c r="AX873" s="182"/>
      <c r="AY873" s="94"/>
      <c r="AZ87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7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73" s="95"/>
      <c r="BC873" s="95"/>
      <c r="BD873" s="90" t="str">
        <f>IF(AND(Table1[[#This Row],[Residential]]=1,Table1[[#This Row],[Commercial]]=1),1,"")</f>
        <v/>
      </c>
      <c r="BE873" s="90" t="str">
        <f>CONCATENATE(IF(Table1[[#This Row],[Residential]]=1,"Residential, ",""),IF(Table1[[#This Row],[Commercial]]=1,"Commercial",""))</f>
        <v/>
      </c>
      <c r="BF873" s="94"/>
      <c r="BG873" s="94"/>
      <c r="BH873" s="94"/>
      <c r="BI873" s="94"/>
      <c r="BJ873" s="94"/>
      <c r="BK873" s="94"/>
      <c r="BL873" s="94"/>
      <c r="BM873" s="182"/>
      <c r="BN873" s="94"/>
      <c r="BO87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73" s="178"/>
      <c r="BQ873" s="120"/>
      <c r="BR873" s="132"/>
      <c r="BS873" s="120"/>
      <c r="BT873" s="175"/>
      <c r="BU873" s="175"/>
      <c r="BV873" s="175"/>
      <c r="BW873" s="121"/>
      <c r="BX873" s="121"/>
      <c r="BY873" s="121"/>
      <c r="BZ873" s="227"/>
      <c r="CA87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73" s="48">
        <f>COUNTIF(Table1[[#This Row],[Validity]:[Alignment with NCC (Yes=1,No=0)]],"N/A")</f>
        <v>0</v>
      </c>
      <c r="CC873" s="48">
        <f>IF(ISERROR(Table1[[#This Row],[Total Quality Score (out of 10)]]/(4-Table1[[#This Row],[N/A Count]])),0,Table1[[#This Row],[Total Quality Score (out of 10)]]/(4-Table1[[#This Row],[N/A Count]]))</f>
        <v>0</v>
      </c>
      <c r="CD873" s="106"/>
      <c r="CE873" s="106"/>
      <c r="CF873" s="172" t="str">
        <f>IF(SUM(Table1[[#This Row],[Multiple]:[Level (all)62]])&lt;1,IF(Table1[[#This Row],[General]]=1,1,""),"")</f>
        <v/>
      </c>
      <c r="CG873" s="172" t="str">
        <f>IF(SUM(Table1[[#This Row],[Multiple]:[Level (all)62]])&lt;1,IF(Table1[[#This Row],[Beginner]]=1,1,""),"")</f>
        <v/>
      </c>
      <c r="CH873" s="171" t="str">
        <f>IF(SUM(Table1[[#This Row],[Multiple]:[Level (all)62]])&lt;1,IF(Table1[[#This Row],[Intermediate]]=1,1,""),"")</f>
        <v/>
      </c>
      <c r="CI873" s="171" t="str">
        <f>IF(SUM(Table1[[#This Row],[Multiple]:[Level (all)62]])&lt;1,IF(Table1[[#This Row],[Advanced]]=1,1,""),"")</f>
        <v/>
      </c>
      <c r="CJ873" s="171" t="str">
        <f>IF(AND(SUM(Table1[[#This Row],[General]:[Advanced]])&lt;4,SUM(Table1[[#This Row],[General]:[Advanced]])&gt;1),1,"")</f>
        <v/>
      </c>
      <c r="CK873" s="171" t="str">
        <f>Table1[[#This Row],[Level (all)]]</f>
        <v/>
      </c>
      <c r="CL873" s="171" t="str">
        <f>IF(Table1[[#This Row],[Multiple audience]]&lt;&gt;1,IF(Table1[[#This Row],[General Audience]]=1,1,""),"")</f>
        <v/>
      </c>
      <c r="CM873" s="171" t="str">
        <f>IF(Table1[[#This Row],[Multiple audience]]&lt;&gt;1,IF(Table1[[#This Row],[Planners / Designers ]]=1,1,""),"")</f>
        <v/>
      </c>
      <c r="CN873" s="171" t="str">
        <f>IF(Table1[[#This Row],[Multiple audience]]&lt;&gt;1,IF(Table1[[#This Row],[Regulatory Assessors]]=1,1,""),"")</f>
        <v/>
      </c>
      <c r="CO873" s="171" t="str">
        <f>IF(Table1[[#This Row],[Multiple audience]]&lt;&gt;1,IF(Table1[[#This Row],[Builders / Management]]=1,1,""),"")</f>
        <v/>
      </c>
      <c r="CP873" s="171" t="str">
        <f>IF(Table1[[#This Row],[Multiple audience]]&lt;&gt;1,IF(Table1[[#This Row],[Energy / Sus Assessors]]=1,1,""),"")</f>
        <v/>
      </c>
      <c r="CQ873" s="171" t="str">
        <f>IF(Table1[[#This Row],[Multiple audience]]&lt;&gt;1,IF(Table1[[#This Row],[Semi-skilled]]=1,1,""),"")</f>
        <v/>
      </c>
      <c r="CR873" s="171" t="str">
        <f>IF(Table1[[#This Row],[Multiple audience]]&lt;&gt;1,IF(Table1[[#This Row],[Trades]]=1,1,""),"")</f>
        <v/>
      </c>
      <c r="CS873" s="171" t="str">
        <f>IF(Table1[[#This Row],[Multiple audience]]&lt;&gt;1,IF(Table1[[#This Row],[Other]]=1,1,""),"")</f>
        <v/>
      </c>
      <c r="CT873" s="171" t="str">
        <f>IF(SUM(Table1[[#This Row],[General Audience]:[Other]])&gt;1,1,"")</f>
        <v/>
      </c>
      <c r="CU873" s="171" t="str">
        <f>IF(Table1[[#This Row],[Various  ]]&lt;&gt;1,IF(Table1[[#This Row],[Calculator / Software]]=1,1,""),"")</f>
        <v/>
      </c>
      <c r="CV873" s="171" t="str">
        <f>IF(Table1[[#This Row],[Various  ]]&lt;&gt;1,IF(Table1[[#This Row],[Information  ]]=1,1,""),"")</f>
        <v/>
      </c>
      <c r="CW873" s="171" t="str">
        <f>IF(Table1[[#This Row],[Various  ]]&lt;&gt;1,IF(Table1[[#This Row],[Interactive Tool]]=1,1,""),"")</f>
        <v/>
      </c>
      <c r="CX873" s="171" t="str">
        <f>IF(Table1[[#This Row],[Various  ]]&lt;&gt;1,IF(Table1[[#This Row],[Technical Specifications]]=1,1,""),"")</f>
        <v/>
      </c>
      <c r="CY873" s="171" t="str">
        <f>IF(Table1[[#This Row],[Various  ]]&lt;&gt;1,IF(Table1[[#This Row],[Training Resources]]=1,1,""),"")</f>
        <v/>
      </c>
      <c r="CZ873" s="171" t="str">
        <f>IF(Table1[[#This Row],[Various  ]]&lt;&gt;1,IF(Table1[[#This Row],[Toolbox]]=1,1,""),"")</f>
        <v/>
      </c>
      <c r="DA873" s="169" t="str">
        <f>IF(Table1[[#This Row],[Various  ]]&lt;&gt;1,IF(Table1[[#This Row],[Video]]=1,1,""),"")</f>
        <v/>
      </c>
      <c r="DB873" s="169" t="str">
        <f>IF(Table1[[#This Row],[Various  ]]&lt;&gt;1,IF(Table1[[#This Row],[Case study]]=1,1,""),"")</f>
        <v/>
      </c>
      <c r="DC873" s="169" t="str">
        <f>IF(Table1[[#This Row],[Various  ]]&lt;&gt;1,IF(Table1[[#This Row],[Other   ]]=1,1,""),"")</f>
        <v/>
      </c>
      <c r="DD873" s="169" t="str">
        <f>IF(Table1[[#This Row],[Various  ]]&lt;&gt;1,IF(Table1[[#This Row],[Standards]]=1,1,""),"")</f>
        <v/>
      </c>
      <c r="DE873" s="169" t="str">
        <f>IF(Table1[[#This Row],[Various]]=1,1,IF(SUM(Table1[[#This Row],[Calculator / Software]:[Standards]])&gt;1,1,""))</f>
        <v/>
      </c>
      <c r="DF873" s="169" t="str">
        <f>IF(Table1[[#This Row],[Multiple NCC links]]&lt;&gt;1,IF(Table1[[#This Row],[Design]]=1,1,""),"")</f>
        <v/>
      </c>
      <c r="DG873" s="169" t="str">
        <f>IF(Table1[[#This Row],[Multiple NCC links]]&lt;&gt;1,IF(Table1[[#This Row],[Assessment / Verification]]=1,1,""),"")</f>
        <v/>
      </c>
      <c r="DH873" s="169" t="str">
        <f>IF(Table1[[#This Row],[Multiple NCC links]]&lt;&gt;1,IF(Table1[[#This Row],[Climate Specific ]]=1,1,""),"")</f>
        <v/>
      </c>
      <c r="DI873" s="169" t="str">
        <f>IF(Table1[[#This Row],[Multiple NCC links]]&lt;&gt;1,IF(Table1[[#This Row],[Alterations / Additions]]=1,1,""),"")</f>
        <v/>
      </c>
      <c r="DJ873" s="169" t="str">
        <f>IF(Table1[[#This Row],[Multiple NCC links]]&lt;&gt;1,IF(Table1[[#This Row],[Glazing]]=1,1,""),"")</f>
        <v/>
      </c>
      <c r="DK873" s="169" t="str">
        <f>IF(Table1[[#This Row],[Multiple NCC links]]&lt;&gt;1,IF(Table1[[#This Row],[Building Fabric / Thermal / Sealing]]=1,1,""),"")</f>
        <v/>
      </c>
      <c r="DL873" s="169" t="str">
        <f>IF(Table1[[#This Row],[Multiple NCC links]]&lt;&gt;1,IF(Table1[[#This Row],[Lighting]]=1,1,""),"")</f>
        <v/>
      </c>
      <c r="DM873" s="169" t="str">
        <f>IF(Table1[[#This Row],[Multiple NCC links]]&lt;&gt;1,IF(Table1[[#This Row],[HVAC]]=1,1,""),"")</f>
        <v/>
      </c>
      <c r="DN873" s="169" t="str">
        <f>IF(Table1[[#This Row],[Multiple NCC links]]&lt;&gt;1,IF(Table1[[#This Row],[Services]]=1,1,""),"")</f>
        <v/>
      </c>
      <c r="DO873" s="169" t="str">
        <f>IF(Table1[[#This Row],[Multiple NCC links]]&lt;&gt;1,IF(Table1[[#This Row],[Maintenance &amp; Monitoring]]=1,1,""),"")</f>
        <v/>
      </c>
      <c r="DP873" s="169" t="str">
        <f>IF(Table1[[#This Row],[Multiple NCC links]]&lt;&gt;1,IF(Table1[[#This Row],[Hand over / Operations]]=1,1,""),"")</f>
        <v/>
      </c>
      <c r="DQ873" s="169" t="str">
        <f>IF(Table1[[#This Row],[Multiple NCC links]]&lt;&gt;1,IF(Table1[[#This Row],[As built assessment]]=1,1,""),"")</f>
        <v/>
      </c>
      <c r="DR873" s="169" t="str">
        <f>IF(Table1[[#This Row],[Multiple NCC links]]&lt;&gt;1,IF(Table1[[#This Row],[Beyond compliance]]=1,1,""),"")</f>
        <v/>
      </c>
      <c r="DS873" s="169" t="str">
        <f>IF(SUM(Table1[[#This Row],[Design]:[Beyond compliance]])&gt;1,1,"")</f>
        <v/>
      </c>
      <c r="DT873" s="169" t="str">
        <f>IF(Table1[[#This Row],[Both Residential &amp; Commercial4]]&lt;&gt;1,IF(Table1[[#This Row],[Residential]]=1,1,""),"")</f>
        <v/>
      </c>
      <c r="DU873" s="169" t="str">
        <f>IF(Table1[[#This Row],[Both Residential &amp; Commercial4]]&lt;&gt;1,IF(Table1[[#This Row],[Commercial]]=1,1,""),"")</f>
        <v/>
      </c>
      <c r="DV873" s="169" t="str">
        <f>Table1[[#This Row],[Residential &amp; Commercial]]</f>
        <v/>
      </c>
      <c r="DW873" s="169"/>
    </row>
    <row r="874" spans="1:127" s="49" customFormat="1" ht="20.25" thickTop="1" thickBot="1" x14ac:dyDescent="0.35">
      <c r="A874" s="97"/>
      <c r="B874" s="97"/>
      <c r="C874" s="88"/>
      <c r="D874" s="88"/>
      <c r="E874" s="176"/>
      <c r="F874" s="176"/>
      <c r="G874" s="176"/>
      <c r="H874" s="176"/>
      <c r="I874" s="90" t="str">
        <f>IF(AND(Table1[[#This Row],[General]]=1,Table1[[#This Row],[Beginner]]=1,Table1[[#This Row],[Intermediate]]=1,Table1[[#This Row],[Advanced]]=1),1,"")</f>
        <v/>
      </c>
      <c r="J874" s="90" t="str">
        <f>CONCATENATE(IF(Table1[[#This Row],[General]]=1,"General, ",""), IF(Table1[[#This Row],[Beginner]]=1,"Beginner, ",""),IF(Table1[[#This Row],[Intermediate]]=1,"Intermediate, ",""), IF(Table1[[#This Row],[Advanced]]=1,"Advanced",""))</f>
        <v/>
      </c>
      <c r="K874" s="91"/>
      <c r="L874" s="179"/>
      <c r="M874" s="91"/>
      <c r="N874" s="91"/>
      <c r="O874" s="159"/>
      <c r="P874" s="91"/>
      <c r="Q874" s="91"/>
      <c r="R874" s="91"/>
      <c r="S87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74" s="102"/>
      <c r="U874" s="102"/>
      <c r="V874" s="240"/>
      <c r="W874" s="240"/>
      <c r="X874" s="102"/>
      <c r="Y874" s="102"/>
      <c r="Z874" s="102"/>
      <c r="AA874" s="102"/>
      <c r="AB874" s="102"/>
      <c r="AC874" s="102"/>
      <c r="AD874" s="102"/>
      <c r="AE874" s="102"/>
      <c r="AF874" s="102"/>
      <c r="AG87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74" s="103"/>
      <c r="AI874" s="103"/>
      <c r="AJ874" s="103"/>
      <c r="AK874" s="74" t="str">
        <f>CONCATENATE(IF(Table1[[#This Row],[Digital]]=1,"Digital, ",""),IF(Table1[[#This Row],[Face to Face]]=1,"Face to face, ",""),IF(Table1[[#This Row],[Blended]]=1,"Blended",""))</f>
        <v/>
      </c>
      <c r="AL874" s="99"/>
      <c r="AM874" s="104"/>
      <c r="AN874" s="130"/>
      <c r="AO874" s="94"/>
      <c r="AP874" s="182"/>
      <c r="AQ874" s="94"/>
      <c r="AR874" s="94"/>
      <c r="AS874" s="94"/>
      <c r="AT874" s="94"/>
      <c r="AU874" s="94"/>
      <c r="AV874" s="182"/>
      <c r="AW874" s="182"/>
      <c r="AX874" s="182"/>
      <c r="AY874" s="94"/>
      <c r="AZ87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7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74" s="95"/>
      <c r="BC874" s="95"/>
      <c r="BD874" s="90" t="str">
        <f>IF(AND(Table1[[#This Row],[Residential]]=1,Table1[[#This Row],[Commercial]]=1),1,"")</f>
        <v/>
      </c>
      <c r="BE874" s="90" t="str">
        <f>CONCATENATE(IF(Table1[[#This Row],[Residential]]=1,"Residential, ",""),IF(Table1[[#This Row],[Commercial]]=1,"Commercial",""))</f>
        <v/>
      </c>
      <c r="BF874" s="94"/>
      <c r="BG874" s="94"/>
      <c r="BH874" s="94"/>
      <c r="BI874" s="94"/>
      <c r="BJ874" s="94"/>
      <c r="BK874" s="94"/>
      <c r="BL874" s="94"/>
      <c r="BM874" s="182"/>
      <c r="BN874" s="94"/>
      <c r="BO87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74" s="178"/>
      <c r="BQ874" s="120"/>
      <c r="BR874" s="132"/>
      <c r="BS874" s="120"/>
      <c r="BT874" s="175"/>
      <c r="BU874" s="175"/>
      <c r="BV874" s="175"/>
      <c r="BW874" s="121"/>
      <c r="BX874" s="121"/>
      <c r="BY874" s="121"/>
      <c r="BZ874" s="227"/>
      <c r="CA87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74" s="48">
        <f>COUNTIF(Table1[[#This Row],[Validity]:[Alignment with NCC (Yes=1,No=0)]],"N/A")</f>
        <v>0</v>
      </c>
      <c r="CC874" s="48">
        <f>IF(ISERROR(Table1[[#This Row],[Total Quality Score (out of 10)]]/(4-Table1[[#This Row],[N/A Count]])),0,Table1[[#This Row],[Total Quality Score (out of 10)]]/(4-Table1[[#This Row],[N/A Count]]))</f>
        <v>0</v>
      </c>
      <c r="CD874" s="106"/>
      <c r="CE874" s="106"/>
      <c r="CF874" s="172" t="str">
        <f>IF(SUM(Table1[[#This Row],[Multiple]:[Level (all)62]])&lt;1,IF(Table1[[#This Row],[General]]=1,1,""),"")</f>
        <v/>
      </c>
      <c r="CG874" s="172" t="str">
        <f>IF(SUM(Table1[[#This Row],[Multiple]:[Level (all)62]])&lt;1,IF(Table1[[#This Row],[Beginner]]=1,1,""),"")</f>
        <v/>
      </c>
      <c r="CH874" s="171" t="str">
        <f>IF(SUM(Table1[[#This Row],[Multiple]:[Level (all)62]])&lt;1,IF(Table1[[#This Row],[Intermediate]]=1,1,""),"")</f>
        <v/>
      </c>
      <c r="CI874" s="171" t="str">
        <f>IF(SUM(Table1[[#This Row],[Multiple]:[Level (all)62]])&lt;1,IF(Table1[[#This Row],[Advanced]]=1,1,""),"")</f>
        <v/>
      </c>
      <c r="CJ874" s="171" t="str">
        <f>IF(AND(SUM(Table1[[#This Row],[General]:[Advanced]])&lt;4,SUM(Table1[[#This Row],[General]:[Advanced]])&gt;1),1,"")</f>
        <v/>
      </c>
      <c r="CK874" s="171" t="str">
        <f>Table1[[#This Row],[Level (all)]]</f>
        <v/>
      </c>
      <c r="CL874" s="171" t="str">
        <f>IF(Table1[[#This Row],[Multiple audience]]&lt;&gt;1,IF(Table1[[#This Row],[General Audience]]=1,1,""),"")</f>
        <v/>
      </c>
      <c r="CM874" s="171" t="str">
        <f>IF(Table1[[#This Row],[Multiple audience]]&lt;&gt;1,IF(Table1[[#This Row],[Planners / Designers ]]=1,1,""),"")</f>
        <v/>
      </c>
      <c r="CN874" s="171" t="str">
        <f>IF(Table1[[#This Row],[Multiple audience]]&lt;&gt;1,IF(Table1[[#This Row],[Regulatory Assessors]]=1,1,""),"")</f>
        <v/>
      </c>
      <c r="CO874" s="171" t="str">
        <f>IF(Table1[[#This Row],[Multiple audience]]&lt;&gt;1,IF(Table1[[#This Row],[Builders / Management]]=1,1,""),"")</f>
        <v/>
      </c>
      <c r="CP874" s="171" t="str">
        <f>IF(Table1[[#This Row],[Multiple audience]]&lt;&gt;1,IF(Table1[[#This Row],[Energy / Sus Assessors]]=1,1,""),"")</f>
        <v/>
      </c>
      <c r="CQ874" s="171" t="str">
        <f>IF(Table1[[#This Row],[Multiple audience]]&lt;&gt;1,IF(Table1[[#This Row],[Semi-skilled]]=1,1,""),"")</f>
        <v/>
      </c>
      <c r="CR874" s="171" t="str">
        <f>IF(Table1[[#This Row],[Multiple audience]]&lt;&gt;1,IF(Table1[[#This Row],[Trades]]=1,1,""),"")</f>
        <v/>
      </c>
      <c r="CS874" s="171" t="str">
        <f>IF(Table1[[#This Row],[Multiple audience]]&lt;&gt;1,IF(Table1[[#This Row],[Other]]=1,1,""),"")</f>
        <v/>
      </c>
      <c r="CT874" s="171" t="str">
        <f>IF(SUM(Table1[[#This Row],[General Audience]:[Other]])&gt;1,1,"")</f>
        <v/>
      </c>
      <c r="CU874" s="171" t="str">
        <f>IF(Table1[[#This Row],[Various  ]]&lt;&gt;1,IF(Table1[[#This Row],[Calculator / Software]]=1,1,""),"")</f>
        <v/>
      </c>
      <c r="CV874" s="171" t="str">
        <f>IF(Table1[[#This Row],[Various  ]]&lt;&gt;1,IF(Table1[[#This Row],[Information  ]]=1,1,""),"")</f>
        <v/>
      </c>
      <c r="CW874" s="171" t="str">
        <f>IF(Table1[[#This Row],[Various  ]]&lt;&gt;1,IF(Table1[[#This Row],[Interactive Tool]]=1,1,""),"")</f>
        <v/>
      </c>
      <c r="CX874" s="171" t="str">
        <f>IF(Table1[[#This Row],[Various  ]]&lt;&gt;1,IF(Table1[[#This Row],[Technical Specifications]]=1,1,""),"")</f>
        <v/>
      </c>
      <c r="CY874" s="171" t="str">
        <f>IF(Table1[[#This Row],[Various  ]]&lt;&gt;1,IF(Table1[[#This Row],[Training Resources]]=1,1,""),"")</f>
        <v/>
      </c>
      <c r="CZ874" s="171" t="str">
        <f>IF(Table1[[#This Row],[Various  ]]&lt;&gt;1,IF(Table1[[#This Row],[Toolbox]]=1,1,""),"")</f>
        <v/>
      </c>
      <c r="DA874" s="169" t="str">
        <f>IF(Table1[[#This Row],[Various  ]]&lt;&gt;1,IF(Table1[[#This Row],[Video]]=1,1,""),"")</f>
        <v/>
      </c>
      <c r="DB874" s="169" t="str">
        <f>IF(Table1[[#This Row],[Various  ]]&lt;&gt;1,IF(Table1[[#This Row],[Case study]]=1,1,""),"")</f>
        <v/>
      </c>
      <c r="DC874" s="169" t="str">
        <f>IF(Table1[[#This Row],[Various  ]]&lt;&gt;1,IF(Table1[[#This Row],[Other   ]]=1,1,""),"")</f>
        <v/>
      </c>
      <c r="DD874" s="169" t="str">
        <f>IF(Table1[[#This Row],[Various  ]]&lt;&gt;1,IF(Table1[[#This Row],[Standards]]=1,1,""),"")</f>
        <v/>
      </c>
      <c r="DE874" s="169" t="str">
        <f>IF(Table1[[#This Row],[Various]]=1,1,IF(SUM(Table1[[#This Row],[Calculator / Software]:[Standards]])&gt;1,1,""))</f>
        <v/>
      </c>
      <c r="DF874" s="169" t="str">
        <f>IF(Table1[[#This Row],[Multiple NCC links]]&lt;&gt;1,IF(Table1[[#This Row],[Design]]=1,1,""),"")</f>
        <v/>
      </c>
      <c r="DG874" s="169" t="str">
        <f>IF(Table1[[#This Row],[Multiple NCC links]]&lt;&gt;1,IF(Table1[[#This Row],[Assessment / Verification]]=1,1,""),"")</f>
        <v/>
      </c>
      <c r="DH874" s="169" t="str">
        <f>IF(Table1[[#This Row],[Multiple NCC links]]&lt;&gt;1,IF(Table1[[#This Row],[Climate Specific ]]=1,1,""),"")</f>
        <v/>
      </c>
      <c r="DI874" s="169" t="str">
        <f>IF(Table1[[#This Row],[Multiple NCC links]]&lt;&gt;1,IF(Table1[[#This Row],[Alterations / Additions]]=1,1,""),"")</f>
        <v/>
      </c>
      <c r="DJ874" s="169" t="str">
        <f>IF(Table1[[#This Row],[Multiple NCC links]]&lt;&gt;1,IF(Table1[[#This Row],[Glazing]]=1,1,""),"")</f>
        <v/>
      </c>
      <c r="DK874" s="169" t="str">
        <f>IF(Table1[[#This Row],[Multiple NCC links]]&lt;&gt;1,IF(Table1[[#This Row],[Building Fabric / Thermal / Sealing]]=1,1,""),"")</f>
        <v/>
      </c>
      <c r="DL874" s="169" t="str">
        <f>IF(Table1[[#This Row],[Multiple NCC links]]&lt;&gt;1,IF(Table1[[#This Row],[Lighting]]=1,1,""),"")</f>
        <v/>
      </c>
      <c r="DM874" s="169" t="str">
        <f>IF(Table1[[#This Row],[Multiple NCC links]]&lt;&gt;1,IF(Table1[[#This Row],[HVAC]]=1,1,""),"")</f>
        <v/>
      </c>
      <c r="DN874" s="169" t="str">
        <f>IF(Table1[[#This Row],[Multiple NCC links]]&lt;&gt;1,IF(Table1[[#This Row],[Services]]=1,1,""),"")</f>
        <v/>
      </c>
      <c r="DO874" s="169" t="str">
        <f>IF(Table1[[#This Row],[Multiple NCC links]]&lt;&gt;1,IF(Table1[[#This Row],[Maintenance &amp; Monitoring]]=1,1,""),"")</f>
        <v/>
      </c>
      <c r="DP874" s="169" t="str">
        <f>IF(Table1[[#This Row],[Multiple NCC links]]&lt;&gt;1,IF(Table1[[#This Row],[Hand over / Operations]]=1,1,""),"")</f>
        <v/>
      </c>
      <c r="DQ874" s="169" t="str">
        <f>IF(Table1[[#This Row],[Multiple NCC links]]&lt;&gt;1,IF(Table1[[#This Row],[As built assessment]]=1,1,""),"")</f>
        <v/>
      </c>
      <c r="DR874" s="169" t="str">
        <f>IF(Table1[[#This Row],[Multiple NCC links]]&lt;&gt;1,IF(Table1[[#This Row],[Beyond compliance]]=1,1,""),"")</f>
        <v/>
      </c>
      <c r="DS874" s="169" t="str">
        <f>IF(SUM(Table1[[#This Row],[Design]:[Beyond compliance]])&gt;1,1,"")</f>
        <v/>
      </c>
      <c r="DT874" s="169" t="str">
        <f>IF(Table1[[#This Row],[Both Residential &amp; Commercial4]]&lt;&gt;1,IF(Table1[[#This Row],[Residential]]=1,1,""),"")</f>
        <v/>
      </c>
      <c r="DU874" s="169" t="str">
        <f>IF(Table1[[#This Row],[Both Residential &amp; Commercial4]]&lt;&gt;1,IF(Table1[[#This Row],[Commercial]]=1,1,""),"")</f>
        <v/>
      </c>
      <c r="DV874" s="169" t="str">
        <f>Table1[[#This Row],[Residential &amp; Commercial]]</f>
        <v/>
      </c>
      <c r="DW874" s="169"/>
    </row>
    <row r="875" spans="1:127" s="49" customFormat="1" ht="20.25" thickTop="1" thickBot="1" x14ac:dyDescent="0.35">
      <c r="A875" s="97"/>
      <c r="B875" s="97"/>
      <c r="C875" s="88"/>
      <c r="D875" s="88"/>
      <c r="E875" s="176"/>
      <c r="F875" s="176"/>
      <c r="G875" s="176"/>
      <c r="H875" s="176"/>
      <c r="I875" s="90" t="str">
        <f>IF(AND(Table1[[#This Row],[General]]=1,Table1[[#This Row],[Beginner]]=1,Table1[[#This Row],[Intermediate]]=1,Table1[[#This Row],[Advanced]]=1),1,"")</f>
        <v/>
      </c>
      <c r="J875" s="90" t="str">
        <f>CONCATENATE(IF(Table1[[#This Row],[General]]=1,"General, ",""), IF(Table1[[#This Row],[Beginner]]=1,"Beginner, ",""),IF(Table1[[#This Row],[Intermediate]]=1,"Intermediate, ",""), IF(Table1[[#This Row],[Advanced]]=1,"Advanced",""))</f>
        <v/>
      </c>
      <c r="K875" s="91"/>
      <c r="L875" s="179"/>
      <c r="M875" s="91"/>
      <c r="N875" s="91"/>
      <c r="O875" s="159"/>
      <c r="P875" s="91"/>
      <c r="Q875" s="91"/>
      <c r="R875" s="91"/>
      <c r="S87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75" s="102"/>
      <c r="U875" s="102"/>
      <c r="V875" s="240"/>
      <c r="W875" s="240"/>
      <c r="X875" s="102"/>
      <c r="Y875" s="102"/>
      <c r="Z875" s="102"/>
      <c r="AA875" s="102"/>
      <c r="AB875" s="102"/>
      <c r="AC875" s="102"/>
      <c r="AD875" s="102"/>
      <c r="AE875" s="102"/>
      <c r="AF875" s="102"/>
      <c r="AG87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75" s="103"/>
      <c r="AI875" s="103"/>
      <c r="AJ875" s="103"/>
      <c r="AK875" s="74" t="str">
        <f>CONCATENATE(IF(Table1[[#This Row],[Digital]]=1,"Digital, ",""),IF(Table1[[#This Row],[Face to Face]]=1,"Face to face, ",""),IF(Table1[[#This Row],[Blended]]=1,"Blended",""))</f>
        <v/>
      </c>
      <c r="AL875" s="99"/>
      <c r="AM875" s="104"/>
      <c r="AN875" s="130"/>
      <c r="AO875" s="94"/>
      <c r="AP875" s="182"/>
      <c r="AQ875" s="94"/>
      <c r="AR875" s="94"/>
      <c r="AS875" s="94"/>
      <c r="AT875" s="94"/>
      <c r="AU875" s="94"/>
      <c r="AV875" s="182"/>
      <c r="AW875" s="182"/>
      <c r="AX875" s="182"/>
      <c r="AY875" s="94"/>
      <c r="AZ87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7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75" s="95"/>
      <c r="BC875" s="95"/>
      <c r="BD875" s="90" t="str">
        <f>IF(AND(Table1[[#This Row],[Residential]]=1,Table1[[#This Row],[Commercial]]=1),1,"")</f>
        <v/>
      </c>
      <c r="BE875" s="90" t="str">
        <f>CONCATENATE(IF(Table1[[#This Row],[Residential]]=1,"Residential, ",""),IF(Table1[[#This Row],[Commercial]]=1,"Commercial",""))</f>
        <v/>
      </c>
      <c r="BF875" s="94"/>
      <c r="BG875" s="94"/>
      <c r="BH875" s="94"/>
      <c r="BI875" s="94"/>
      <c r="BJ875" s="94"/>
      <c r="BK875" s="94"/>
      <c r="BL875" s="94"/>
      <c r="BM875" s="182"/>
      <c r="BN875" s="94"/>
      <c r="BO87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75" s="178"/>
      <c r="BQ875" s="120"/>
      <c r="BR875" s="132"/>
      <c r="BS875" s="120"/>
      <c r="BT875" s="175"/>
      <c r="BU875" s="175"/>
      <c r="BV875" s="175"/>
      <c r="BW875" s="121"/>
      <c r="BX875" s="121"/>
      <c r="BY875" s="121"/>
      <c r="BZ875" s="227"/>
      <c r="CA87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75" s="48">
        <f>COUNTIF(Table1[[#This Row],[Validity]:[Alignment with NCC (Yes=1,No=0)]],"N/A")</f>
        <v>0</v>
      </c>
      <c r="CC875" s="48">
        <f>IF(ISERROR(Table1[[#This Row],[Total Quality Score (out of 10)]]/(4-Table1[[#This Row],[N/A Count]])),0,Table1[[#This Row],[Total Quality Score (out of 10)]]/(4-Table1[[#This Row],[N/A Count]]))</f>
        <v>0</v>
      </c>
      <c r="CD875" s="106"/>
      <c r="CE875" s="106"/>
      <c r="CF875" s="172" t="str">
        <f>IF(SUM(Table1[[#This Row],[Multiple]:[Level (all)62]])&lt;1,IF(Table1[[#This Row],[General]]=1,1,""),"")</f>
        <v/>
      </c>
      <c r="CG875" s="172" t="str">
        <f>IF(SUM(Table1[[#This Row],[Multiple]:[Level (all)62]])&lt;1,IF(Table1[[#This Row],[Beginner]]=1,1,""),"")</f>
        <v/>
      </c>
      <c r="CH875" s="171" t="str">
        <f>IF(SUM(Table1[[#This Row],[Multiple]:[Level (all)62]])&lt;1,IF(Table1[[#This Row],[Intermediate]]=1,1,""),"")</f>
        <v/>
      </c>
      <c r="CI875" s="171" t="str">
        <f>IF(SUM(Table1[[#This Row],[Multiple]:[Level (all)62]])&lt;1,IF(Table1[[#This Row],[Advanced]]=1,1,""),"")</f>
        <v/>
      </c>
      <c r="CJ875" s="171" t="str">
        <f>IF(AND(SUM(Table1[[#This Row],[General]:[Advanced]])&lt;4,SUM(Table1[[#This Row],[General]:[Advanced]])&gt;1),1,"")</f>
        <v/>
      </c>
      <c r="CK875" s="171" t="str">
        <f>Table1[[#This Row],[Level (all)]]</f>
        <v/>
      </c>
      <c r="CL875" s="171" t="str">
        <f>IF(Table1[[#This Row],[Multiple audience]]&lt;&gt;1,IF(Table1[[#This Row],[General Audience]]=1,1,""),"")</f>
        <v/>
      </c>
      <c r="CM875" s="171" t="str">
        <f>IF(Table1[[#This Row],[Multiple audience]]&lt;&gt;1,IF(Table1[[#This Row],[Planners / Designers ]]=1,1,""),"")</f>
        <v/>
      </c>
      <c r="CN875" s="171" t="str">
        <f>IF(Table1[[#This Row],[Multiple audience]]&lt;&gt;1,IF(Table1[[#This Row],[Regulatory Assessors]]=1,1,""),"")</f>
        <v/>
      </c>
      <c r="CO875" s="171" t="str">
        <f>IF(Table1[[#This Row],[Multiple audience]]&lt;&gt;1,IF(Table1[[#This Row],[Builders / Management]]=1,1,""),"")</f>
        <v/>
      </c>
      <c r="CP875" s="171" t="str">
        <f>IF(Table1[[#This Row],[Multiple audience]]&lt;&gt;1,IF(Table1[[#This Row],[Energy / Sus Assessors]]=1,1,""),"")</f>
        <v/>
      </c>
      <c r="CQ875" s="171" t="str">
        <f>IF(Table1[[#This Row],[Multiple audience]]&lt;&gt;1,IF(Table1[[#This Row],[Semi-skilled]]=1,1,""),"")</f>
        <v/>
      </c>
      <c r="CR875" s="171" t="str">
        <f>IF(Table1[[#This Row],[Multiple audience]]&lt;&gt;1,IF(Table1[[#This Row],[Trades]]=1,1,""),"")</f>
        <v/>
      </c>
      <c r="CS875" s="171" t="str">
        <f>IF(Table1[[#This Row],[Multiple audience]]&lt;&gt;1,IF(Table1[[#This Row],[Other]]=1,1,""),"")</f>
        <v/>
      </c>
      <c r="CT875" s="171" t="str">
        <f>IF(SUM(Table1[[#This Row],[General Audience]:[Other]])&gt;1,1,"")</f>
        <v/>
      </c>
      <c r="CU875" s="171" t="str">
        <f>IF(Table1[[#This Row],[Various  ]]&lt;&gt;1,IF(Table1[[#This Row],[Calculator / Software]]=1,1,""),"")</f>
        <v/>
      </c>
      <c r="CV875" s="171" t="str">
        <f>IF(Table1[[#This Row],[Various  ]]&lt;&gt;1,IF(Table1[[#This Row],[Information  ]]=1,1,""),"")</f>
        <v/>
      </c>
      <c r="CW875" s="171" t="str">
        <f>IF(Table1[[#This Row],[Various  ]]&lt;&gt;1,IF(Table1[[#This Row],[Interactive Tool]]=1,1,""),"")</f>
        <v/>
      </c>
      <c r="CX875" s="171" t="str">
        <f>IF(Table1[[#This Row],[Various  ]]&lt;&gt;1,IF(Table1[[#This Row],[Technical Specifications]]=1,1,""),"")</f>
        <v/>
      </c>
      <c r="CY875" s="171" t="str">
        <f>IF(Table1[[#This Row],[Various  ]]&lt;&gt;1,IF(Table1[[#This Row],[Training Resources]]=1,1,""),"")</f>
        <v/>
      </c>
      <c r="CZ875" s="171" t="str">
        <f>IF(Table1[[#This Row],[Various  ]]&lt;&gt;1,IF(Table1[[#This Row],[Toolbox]]=1,1,""),"")</f>
        <v/>
      </c>
      <c r="DA875" s="169" t="str">
        <f>IF(Table1[[#This Row],[Various  ]]&lt;&gt;1,IF(Table1[[#This Row],[Video]]=1,1,""),"")</f>
        <v/>
      </c>
      <c r="DB875" s="169" t="str">
        <f>IF(Table1[[#This Row],[Various  ]]&lt;&gt;1,IF(Table1[[#This Row],[Case study]]=1,1,""),"")</f>
        <v/>
      </c>
      <c r="DC875" s="169" t="str">
        <f>IF(Table1[[#This Row],[Various  ]]&lt;&gt;1,IF(Table1[[#This Row],[Other   ]]=1,1,""),"")</f>
        <v/>
      </c>
      <c r="DD875" s="169" t="str">
        <f>IF(Table1[[#This Row],[Various  ]]&lt;&gt;1,IF(Table1[[#This Row],[Standards]]=1,1,""),"")</f>
        <v/>
      </c>
      <c r="DE875" s="169" t="str">
        <f>IF(Table1[[#This Row],[Various]]=1,1,IF(SUM(Table1[[#This Row],[Calculator / Software]:[Standards]])&gt;1,1,""))</f>
        <v/>
      </c>
      <c r="DF875" s="169" t="str">
        <f>IF(Table1[[#This Row],[Multiple NCC links]]&lt;&gt;1,IF(Table1[[#This Row],[Design]]=1,1,""),"")</f>
        <v/>
      </c>
      <c r="DG875" s="169" t="str">
        <f>IF(Table1[[#This Row],[Multiple NCC links]]&lt;&gt;1,IF(Table1[[#This Row],[Assessment / Verification]]=1,1,""),"")</f>
        <v/>
      </c>
      <c r="DH875" s="169" t="str">
        <f>IF(Table1[[#This Row],[Multiple NCC links]]&lt;&gt;1,IF(Table1[[#This Row],[Climate Specific ]]=1,1,""),"")</f>
        <v/>
      </c>
      <c r="DI875" s="169" t="str">
        <f>IF(Table1[[#This Row],[Multiple NCC links]]&lt;&gt;1,IF(Table1[[#This Row],[Alterations / Additions]]=1,1,""),"")</f>
        <v/>
      </c>
      <c r="DJ875" s="169" t="str">
        <f>IF(Table1[[#This Row],[Multiple NCC links]]&lt;&gt;1,IF(Table1[[#This Row],[Glazing]]=1,1,""),"")</f>
        <v/>
      </c>
      <c r="DK875" s="169" t="str">
        <f>IF(Table1[[#This Row],[Multiple NCC links]]&lt;&gt;1,IF(Table1[[#This Row],[Building Fabric / Thermal / Sealing]]=1,1,""),"")</f>
        <v/>
      </c>
      <c r="DL875" s="169" t="str">
        <f>IF(Table1[[#This Row],[Multiple NCC links]]&lt;&gt;1,IF(Table1[[#This Row],[Lighting]]=1,1,""),"")</f>
        <v/>
      </c>
      <c r="DM875" s="169" t="str">
        <f>IF(Table1[[#This Row],[Multiple NCC links]]&lt;&gt;1,IF(Table1[[#This Row],[HVAC]]=1,1,""),"")</f>
        <v/>
      </c>
      <c r="DN875" s="169" t="str">
        <f>IF(Table1[[#This Row],[Multiple NCC links]]&lt;&gt;1,IF(Table1[[#This Row],[Services]]=1,1,""),"")</f>
        <v/>
      </c>
      <c r="DO875" s="169" t="str">
        <f>IF(Table1[[#This Row],[Multiple NCC links]]&lt;&gt;1,IF(Table1[[#This Row],[Maintenance &amp; Monitoring]]=1,1,""),"")</f>
        <v/>
      </c>
      <c r="DP875" s="169" t="str">
        <f>IF(Table1[[#This Row],[Multiple NCC links]]&lt;&gt;1,IF(Table1[[#This Row],[Hand over / Operations]]=1,1,""),"")</f>
        <v/>
      </c>
      <c r="DQ875" s="169" t="str">
        <f>IF(Table1[[#This Row],[Multiple NCC links]]&lt;&gt;1,IF(Table1[[#This Row],[As built assessment]]=1,1,""),"")</f>
        <v/>
      </c>
      <c r="DR875" s="169" t="str">
        <f>IF(Table1[[#This Row],[Multiple NCC links]]&lt;&gt;1,IF(Table1[[#This Row],[Beyond compliance]]=1,1,""),"")</f>
        <v/>
      </c>
      <c r="DS875" s="169" t="str">
        <f>IF(SUM(Table1[[#This Row],[Design]:[Beyond compliance]])&gt;1,1,"")</f>
        <v/>
      </c>
      <c r="DT875" s="169" t="str">
        <f>IF(Table1[[#This Row],[Both Residential &amp; Commercial4]]&lt;&gt;1,IF(Table1[[#This Row],[Residential]]=1,1,""),"")</f>
        <v/>
      </c>
      <c r="DU875" s="169" t="str">
        <f>IF(Table1[[#This Row],[Both Residential &amp; Commercial4]]&lt;&gt;1,IF(Table1[[#This Row],[Commercial]]=1,1,""),"")</f>
        <v/>
      </c>
      <c r="DV875" s="169" t="str">
        <f>Table1[[#This Row],[Residential &amp; Commercial]]</f>
        <v/>
      </c>
      <c r="DW875" s="169"/>
    </row>
    <row r="876" spans="1:127" s="49" customFormat="1" ht="20.25" thickTop="1" thickBot="1" x14ac:dyDescent="0.35">
      <c r="A876" s="97"/>
      <c r="B876" s="97"/>
      <c r="C876" s="88"/>
      <c r="D876" s="88"/>
      <c r="E876" s="176"/>
      <c r="F876" s="176"/>
      <c r="G876" s="176"/>
      <c r="H876" s="176"/>
      <c r="I876" s="90" t="str">
        <f>IF(AND(Table1[[#This Row],[General]]=1,Table1[[#This Row],[Beginner]]=1,Table1[[#This Row],[Intermediate]]=1,Table1[[#This Row],[Advanced]]=1),1,"")</f>
        <v/>
      </c>
      <c r="J876" s="90" t="str">
        <f>CONCATENATE(IF(Table1[[#This Row],[General]]=1,"General, ",""), IF(Table1[[#This Row],[Beginner]]=1,"Beginner, ",""),IF(Table1[[#This Row],[Intermediate]]=1,"Intermediate, ",""), IF(Table1[[#This Row],[Advanced]]=1,"Advanced",""))</f>
        <v/>
      </c>
      <c r="K876" s="91"/>
      <c r="L876" s="179"/>
      <c r="M876" s="91"/>
      <c r="N876" s="91"/>
      <c r="O876" s="159"/>
      <c r="P876" s="91"/>
      <c r="Q876" s="91"/>
      <c r="R876" s="91"/>
      <c r="S87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76" s="102"/>
      <c r="U876" s="102"/>
      <c r="V876" s="240"/>
      <c r="W876" s="240"/>
      <c r="X876" s="102"/>
      <c r="Y876" s="102"/>
      <c r="Z876" s="102"/>
      <c r="AA876" s="102"/>
      <c r="AB876" s="102"/>
      <c r="AC876" s="102"/>
      <c r="AD876" s="102"/>
      <c r="AE876" s="102"/>
      <c r="AF876" s="102"/>
      <c r="AG87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76" s="103"/>
      <c r="AI876" s="103"/>
      <c r="AJ876" s="103"/>
      <c r="AK876" s="74" t="str">
        <f>CONCATENATE(IF(Table1[[#This Row],[Digital]]=1,"Digital, ",""),IF(Table1[[#This Row],[Face to Face]]=1,"Face to face, ",""),IF(Table1[[#This Row],[Blended]]=1,"Blended",""))</f>
        <v/>
      </c>
      <c r="AL876" s="99"/>
      <c r="AM876" s="104"/>
      <c r="AN876" s="130"/>
      <c r="AO876" s="94"/>
      <c r="AP876" s="182"/>
      <c r="AQ876" s="94"/>
      <c r="AR876" s="94"/>
      <c r="AS876" s="94"/>
      <c r="AT876" s="94"/>
      <c r="AU876" s="94"/>
      <c r="AV876" s="182"/>
      <c r="AW876" s="182"/>
      <c r="AX876" s="182"/>
      <c r="AY876" s="94"/>
      <c r="AZ87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7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76" s="95"/>
      <c r="BC876" s="95"/>
      <c r="BD876" s="90" t="str">
        <f>IF(AND(Table1[[#This Row],[Residential]]=1,Table1[[#This Row],[Commercial]]=1),1,"")</f>
        <v/>
      </c>
      <c r="BE876" s="90" t="str">
        <f>CONCATENATE(IF(Table1[[#This Row],[Residential]]=1,"Residential, ",""),IF(Table1[[#This Row],[Commercial]]=1,"Commercial",""))</f>
        <v/>
      </c>
      <c r="BF876" s="94"/>
      <c r="BG876" s="94"/>
      <c r="BH876" s="94"/>
      <c r="BI876" s="94"/>
      <c r="BJ876" s="94"/>
      <c r="BK876" s="94"/>
      <c r="BL876" s="94"/>
      <c r="BM876" s="182"/>
      <c r="BN876" s="94"/>
      <c r="BO87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76" s="178"/>
      <c r="BQ876" s="120"/>
      <c r="BR876" s="132"/>
      <c r="BS876" s="120"/>
      <c r="BT876" s="175"/>
      <c r="BU876" s="175"/>
      <c r="BV876" s="175"/>
      <c r="BW876" s="121"/>
      <c r="BX876" s="121"/>
      <c r="BY876" s="121"/>
      <c r="BZ876" s="227"/>
      <c r="CA87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76" s="48">
        <f>COUNTIF(Table1[[#This Row],[Validity]:[Alignment with NCC (Yes=1,No=0)]],"N/A")</f>
        <v>0</v>
      </c>
      <c r="CC876" s="48">
        <f>IF(ISERROR(Table1[[#This Row],[Total Quality Score (out of 10)]]/(4-Table1[[#This Row],[N/A Count]])),0,Table1[[#This Row],[Total Quality Score (out of 10)]]/(4-Table1[[#This Row],[N/A Count]]))</f>
        <v>0</v>
      </c>
      <c r="CD876" s="106"/>
      <c r="CE876" s="106"/>
      <c r="CF876" s="172" t="str">
        <f>IF(SUM(Table1[[#This Row],[Multiple]:[Level (all)62]])&lt;1,IF(Table1[[#This Row],[General]]=1,1,""),"")</f>
        <v/>
      </c>
      <c r="CG876" s="172" t="str">
        <f>IF(SUM(Table1[[#This Row],[Multiple]:[Level (all)62]])&lt;1,IF(Table1[[#This Row],[Beginner]]=1,1,""),"")</f>
        <v/>
      </c>
      <c r="CH876" s="171" t="str">
        <f>IF(SUM(Table1[[#This Row],[Multiple]:[Level (all)62]])&lt;1,IF(Table1[[#This Row],[Intermediate]]=1,1,""),"")</f>
        <v/>
      </c>
      <c r="CI876" s="171" t="str">
        <f>IF(SUM(Table1[[#This Row],[Multiple]:[Level (all)62]])&lt;1,IF(Table1[[#This Row],[Advanced]]=1,1,""),"")</f>
        <v/>
      </c>
      <c r="CJ876" s="171" t="str">
        <f>IF(AND(SUM(Table1[[#This Row],[General]:[Advanced]])&lt;4,SUM(Table1[[#This Row],[General]:[Advanced]])&gt;1),1,"")</f>
        <v/>
      </c>
      <c r="CK876" s="171" t="str">
        <f>Table1[[#This Row],[Level (all)]]</f>
        <v/>
      </c>
      <c r="CL876" s="171" t="str">
        <f>IF(Table1[[#This Row],[Multiple audience]]&lt;&gt;1,IF(Table1[[#This Row],[General Audience]]=1,1,""),"")</f>
        <v/>
      </c>
      <c r="CM876" s="171" t="str">
        <f>IF(Table1[[#This Row],[Multiple audience]]&lt;&gt;1,IF(Table1[[#This Row],[Planners / Designers ]]=1,1,""),"")</f>
        <v/>
      </c>
      <c r="CN876" s="171" t="str">
        <f>IF(Table1[[#This Row],[Multiple audience]]&lt;&gt;1,IF(Table1[[#This Row],[Regulatory Assessors]]=1,1,""),"")</f>
        <v/>
      </c>
      <c r="CO876" s="171" t="str">
        <f>IF(Table1[[#This Row],[Multiple audience]]&lt;&gt;1,IF(Table1[[#This Row],[Builders / Management]]=1,1,""),"")</f>
        <v/>
      </c>
      <c r="CP876" s="171" t="str">
        <f>IF(Table1[[#This Row],[Multiple audience]]&lt;&gt;1,IF(Table1[[#This Row],[Energy / Sus Assessors]]=1,1,""),"")</f>
        <v/>
      </c>
      <c r="CQ876" s="171" t="str">
        <f>IF(Table1[[#This Row],[Multiple audience]]&lt;&gt;1,IF(Table1[[#This Row],[Semi-skilled]]=1,1,""),"")</f>
        <v/>
      </c>
      <c r="CR876" s="171" t="str">
        <f>IF(Table1[[#This Row],[Multiple audience]]&lt;&gt;1,IF(Table1[[#This Row],[Trades]]=1,1,""),"")</f>
        <v/>
      </c>
      <c r="CS876" s="171" t="str">
        <f>IF(Table1[[#This Row],[Multiple audience]]&lt;&gt;1,IF(Table1[[#This Row],[Other]]=1,1,""),"")</f>
        <v/>
      </c>
      <c r="CT876" s="171" t="str">
        <f>IF(SUM(Table1[[#This Row],[General Audience]:[Other]])&gt;1,1,"")</f>
        <v/>
      </c>
      <c r="CU876" s="171" t="str">
        <f>IF(Table1[[#This Row],[Various  ]]&lt;&gt;1,IF(Table1[[#This Row],[Calculator / Software]]=1,1,""),"")</f>
        <v/>
      </c>
      <c r="CV876" s="171" t="str">
        <f>IF(Table1[[#This Row],[Various  ]]&lt;&gt;1,IF(Table1[[#This Row],[Information  ]]=1,1,""),"")</f>
        <v/>
      </c>
      <c r="CW876" s="171" t="str">
        <f>IF(Table1[[#This Row],[Various  ]]&lt;&gt;1,IF(Table1[[#This Row],[Interactive Tool]]=1,1,""),"")</f>
        <v/>
      </c>
      <c r="CX876" s="171" t="str">
        <f>IF(Table1[[#This Row],[Various  ]]&lt;&gt;1,IF(Table1[[#This Row],[Technical Specifications]]=1,1,""),"")</f>
        <v/>
      </c>
      <c r="CY876" s="171" t="str">
        <f>IF(Table1[[#This Row],[Various  ]]&lt;&gt;1,IF(Table1[[#This Row],[Training Resources]]=1,1,""),"")</f>
        <v/>
      </c>
      <c r="CZ876" s="171" t="str">
        <f>IF(Table1[[#This Row],[Various  ]]&lt;&gt;1,IF(Table1[[#This Row],[Toolbox]]=1,1,""),"")</f>
        <v/>
      </c>
      <c r="DA876" s="169" t="str">
        <f>IF(Table1[[#This Row],[Various  ]]&lt;&gt;1,IF(Table1[[#This Row],[Video]]=1,1,""),"")</f>
        <v/>
      </c>
      <c r="DB876" s="169" t="str">
        <f>IF(Table1[[#This Row],[Various  ]]&lt;&gt;1,IF(Table1[[#This Row],[Case study]]=1,1,""),"")</f>
        <v/>
      </c>
      <c r="DC876" s="169" t="str">
        <f>IF(Table1[[#This Row],[Various  ]]&lt;&gt;1,IF(Table1[[#This Row],[Other   ]]=1,1,""),"")</f>
        <v/>
      </c>
      <c r="DD876" s="169" t="str">
        <f>IF(Table1[[#This Row],[Various  ]]&lt;&gt;1,IF(Table1[[#This Row],[Standards]]=1,1,""),"")</f>
        <v/>
      </c>
      <c r="DE876" s="169" t="str">
        <f>IF(Table1[[#This Row],[Various]]=1,1,IF(SUM(Table1[[#This Row],[Calculator / Software]:[Standards]])&gt;1,1,""))</f>
        <v/>
      </c>
      <c r="DF876" s="169" t="str">
        <f>IF(Table1[[#This Row],[Multiple NCC links]]&lt;&gt;1,IF(Table1[[#This Row],[Design]]=1,1,""),"")</f>
        <v/>
      </c>
      <c r="DG876" s="169" t="str">
        <f>IF(Table1[[#This Row],[Multiple NCC links]]&lt;&gt;1,IF(Table1[[#This Row],[Assessment / Verification]]=1,1,""),"")</f>
        <v/>
      </c>
      <c r="DH876" s="169" t="str">
        <f>IF(Table1[[#This Row],[Multiple NCC links]]&lt;&gt;1,IF(Table1[[#This Row],[Climate Specific ]]=1,1,""),"")</f>
        <v/>
      </c>
      <c r="DI876" s="169" t="str">
        <f>IF(Table1[[#This Row],[Multiple NCC links]]&lt;&gt;1,IF(Table1[[#This Row],[Alterations / Additions]]=1,1,""),"")</f>
        <v/>
      </c>
      <c r="DJ876" s="169" t="str">
        <f>IF(Table1[[#This Row],[Multiple NCC links]]&lt;&gt;1,IF(Table1[[#This Row],[Glazing]]=1,1,""),"")</f>
        <v/>
      </c>
      <c r="DK876" s="169" t="str">
        <f>IF(Table1[[#This Row],[Multiple NCC links]]&lt;&gt;1,IF(Table1[[#This Row],[Building Fabric / Thermal / Sealing]]=1,1,""),"")</f>
        <v/>
      </c>
      <c r="DL876" s="169" t="str">
        <f>IF(Table1[[#This Row],[Multiple NCC links]]&lt;&gt;1,IF(Table1[[#This Row],[Lighting]]=1,1,""),"")</f>
        <v/>
      </c>
      <c r="DM876" s="169" t="str">
        <f>IF(Table1[[#This Row],[Multiple NCC links]]&lt;&gt;1,IF(Table1[[#This Row],[HVAC]]=1,1,""),"")</f>
        <v/>
      </c>
      <c r="DN876" s="169" t="str">
        <f>IF(Table1[[#This Row],[Multiple NCC links]]&lt;&gt;1,IF(Table1[[#This Row],[Services]]=1,1,""),"")</f>
        <v/>
      </c>
      <c r="DO876" s="169" t="str">
        <f>IF(Table1[[#This Row],[Multiple NCC links]]&lt;&gt;1,IF(Table1[[#This Row],[Maintenance &amp; Monitoring]]=1,1,""),"")</f>
        <v/>
      </c>
      <c r="DP876" s="169" t="str">
        <f>IF(Table1[[#This Row],[Multiple NCC links]]&lt;&gt;1,IF(Table1[[#This Row],[Hand over / Operations]]=1,1,""),"")</f>
        <v/>
      </c>
      <c r="DQ876" s="169" t="str">
        <f>IF(Table1[[#This Row],[Multiple NCC links]]&lt;&gt;1,IF(Table1[[#This Row],[As built assessment]]=1,1,""),"")</f>
        <v/>
      </c>
      <c r="DR876" s="169" t="str">
        <f>IF(Table1[[#This Row],[Multiple NCC links]]&lt;&gt;1,IF(Table1[[#This Row],[Beyond compliance]]=1,1,""),"")</f>
        <v/>
      </c>
      <c r="DS876" s="169" t="str">
        <f>IF(SUM(Table1[[#This Row],[Design]:[Beyond compliance]])&gt;1,1,"")</f>
        <v/>
      </c>
      <c r="DT876" s="169" t="str">
        <f>IF(Table1[[#This Row],[Both Residential &amp; Commercial4]]&lt;&gt;1,IF(Table1[[#This Row],[Residential]]=1,1,""),"")</f>
        <v/>
      </c>
      <c r="DU876" s="169" t="str">
        <f>IF(Table1[[#This Row],[Both Residential &amp; Commercial4]]&lt;&gt;1,IF(Table1[[#This Row],[Commercial]]=1,1,""),"")</f>
        <v/>
      </c>
      <c r="DV876" s="169" t="str">
        <f>Table1[[#This Row],[Residential &amp; Commercial]]</f>
        <v/>
      </c>
      <c r="DW876" s="169"/>
    </row>
    <row r="877" spans="1:127" s="49" customFormat="1" ht="20.25" thickTop="1" thickBot="1" x14ac:dyDescent="0.35">
      <c r="A877" s="97"/>
      <c r="B877" s="97"/>
      <c r="C877" s="88"/>
      <c r="D877" s="88"/>
      <c r="E877" s="176"/>
      <c r="F877" s="176"/>
      <c r="G877" s="176"/>
      <c r="H877" s="176"/>
      <c r="I877" s="90" t="str">
        <f>IF(AND(Table1[[#This Row],[General]]=1,Table1[[#This Row],[Beginner]]=1,Table1[[#This Row],[Intermediate]]=1,Table1[[#This Row],[Advanced]]=1),1,"")</f>
        <v/>
      </c>
      <c r="J877" s="90" t="str">
        <f>CONCATENATE(IF(Table1[[#This Row],[General]]=1,"General, ",""), IF(Table1[[#This Row],[Beginner]]=1,"Beginner, ",""),IF(Table1[[#This Row],[Intermediate]]=1,"Intermediate, ",""), IF(Table1[[#This Row],[Advanced]]=1,"Advanced",""))</f>
        <v/>
      </c>
      <c r="K877" s="91"/>
      <c r="L877" s="179"/>
      <c r="M877" s="91"/>
      <c r="N877" s="91"/>
      <c r="O877" s="159"/>
      <c r="P877" s="91"/>
      <c r="Q877" s="91"/>
      <c r="R877" s="91"/>
      <c r="S87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77" s="102"/>
      <c r="U877" s="102"/>
      <c r="V877" s="240"/>
      <c r="W877" s="240"/>
      <c r="X877" s="102"/>
      <c r="Y877" s="102"/>
      <c r="Z877" s="102"/>
      <c r="AA877" s="102"/>
      <c r="AB877" s="102"/>
      <c r="AC877" s="102"/>
      <c r="AD877" s="102"/>
      <c r="AE877" s="102"/>
      <c r="AF877" s="102"/>
      <c r="AG87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77" s="103"/>
      <c r="AI877" s="103"/>
      <c r="AJ877" s="103"/>
      <c r="AK877" s="74" t="str">
        <f>CONCATENATE(IF(Table1[[#This Row],[Digital]]=1,"Digital, ",""),IF(Table1[[#This Row],[Face to Face]]=1,"Face to face, ",""),IF(Table1[[#This Row],[Blended]]=1,"Blended",""))</f>
        <v/>
      </c>
      <c r="AL877" s="99"/>
      <c r="AM877" s="104"/>
      <c r="AN877" s="130"/>
      <c r="AO877" s="94"/>
      <c r="AP877" s="182"/>
      <c r="AQ877" s="94"/>
      <c r="AR877" s="94"/>
      <c r="AS877" s="94"/>
      <c r="AT877" s="94"/>
      <c r="AU877" s="94"/>
      <c r="AV877" s="182"/>
      <c r="AW877" s="182"/>
      <c r="AX877" s="182"/>
      <c r="AY877" s="94"/>
      <c r="AZ87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7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77" s="95"/>
      <c r="BC877" s="95"/>
      <c r="BD877" s="90" t="str">
        <f>IF(AND(Table1[[#This Row],[Residential]]=1,Table1[[#This Row],[Commercial]]=1),1,"")</f>
        <v/>
      </c>
      <c r="BE877" s="90" t="str">
        <f>CONCATENATE(IF(Table1[[#This Row],[Residential]]=1,"Residential, ",""),IF(Table1[[#This Row],[Commercial]]=1,"Commercial",""))</f>
        <v/>
      </c>
      <c r="BF877" s="94"/>
      <c r="BG877" s="94"/>
      <c r="BH877" s="94"/>
      <c r="BI877" s="94"/>
      <c r="BJ877" s="94"/>
      <c r="BK877" s="94"/>
      <c r="BL877" s="94"/>
      <c r="BM877" s="182"/>
      <c r="BN877" s="94"/>
      <c r="BO87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77" s="178"/>
      <c r="BQ877" s="120"/>
      <c r="BR877" s="132"/>
      <c r="BS877" s="120"/>
      <c r="BT877" s="175"/>
      <c r="BU877" s="175"/>
      <c r="BV877" s="175"/>
      <c r="BW877" s="121"/>
      <c r="BX877" s="121"/>
      <c r="BY877" s="121"/>
      <c r="BZ877" s="227"/>
      <c r="CA87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77" s="48">
        <f>COUNTIF(Table1[[#This Row],[Validity]:[Alignment with NCC (Yes=1,No=0)]],"N/A")</f>
        <v>0</v>
      </c>
      <c r="CC877" s="48">
        <f>IF(ISERROR(Table1[[#This Row],[Total Quality Score (out of 10)]]/(4-Table1[[#This Row],[N/A Count]])),0,Table1[[#This Row],[Total Quality Score (out of 10)]]/(4-Table1[[#This Row],[N/A Count]]))</f>
        <v>0</v>
      </c>
      <c r="CD877" s="106"/>
      <c r="CE877" s="106"/>
      <c r="CF877" s="172" t="str">
        <f>IF(SUM(Table1[[#This Row],[Multiple]:[Level (all)62]])&lt;1,IF(Table1[[#This Row],[General]]=1,1,""),"")</f>
        <v/>
      </c>
      <c r="CG877" s="172" t="str">
        <f>IF(SUM(Table1[[#This Row],[Multiple]:[Level (all)62]])&lt;1,IF(Table1[[#This Row],[Beginner]]=1,1,""),"")</f>
        <v/>
      </c>
      <c r="CH877" s="171" t="str">
        <f>IF(SUM(Table1[[#This Row],[Multiple]:[Level (all)62]])&lt;1,IF(Table1[[#This Row],[Intermediate]]=1,1,""),"")</f>
        <v/>
      </c>
      <c r="CI877" s="171" t="str">
        <f>IF(SUM(Table1[[#This Row],[Multiple]:[Level (all)62]])&lt;1,IF(Table1[[#This Row],[Advanced]]=1,1,""),"")</f>
        <v/>
      </c>
      <c r="CJ877" s="171" t="str">
        <f>IF(AND(SUM(Table1[[#This Row],[General]:[Advanced]])&lt;4,SUM(Table1[[#This Row],[General]:[Advanced]])&gt;1),1,"")</f>
        <v/>
      </c>
      <c r="CK877" s="171" t="str">
        <f>Table1[[#This Row],[Level (all)]]</f>
        <v/>
      </c>
      <c r="CL877" s="171" t="str">
        <f>IF(Table1[[#This Row],[Multiple audience]]&lt;&gt;1,IF(Table1[[#This Row],[General Audience]]=1,1,""),"")</f>
        <v/>
      </c>
      <c r="CM877" s="171" t="str">
        <f>IF(Table1[[#This Row],[Multiple audience]]&lt;&gt;1,IF(Table1[[#This Row],[Planners / Designers ]]=1,1,""),"")</f>
        <v/>
      </c>
      <c r="CN877" s="171" t="str">
        <f>IF(Table1[[#This Row],[Multiple audience]]&lt;&gt;1,IF(Table1[[#This Row],[Regulatory Assessors]]=1,1,""),"")</f>
        <v/>
      </c>
      <c r="CO877" s="171" t="str">
        <f>IF(Table1[[#This Row],[Multiple audience]]&lt;&gt;1,IF(Table1[[#This Row],[Builders / Management]]=1,1,""),"")</f>
        <v/>
      </c>
      <c r="CP877" s="171" t="str">
        <f>IF(Table1[[#This Row],[Multiple audience]]&lt;&gt;1,IF(Table1[[#This Row],[Energy / Sus Assessors]]=1,1,""),"")</f>
        <v/>
      </c>
      <c r="CQ877" s="171" t="str">
        <f>IF(Table1[[#This Row],[Multiple audience]]&lt;&gt;1,IF(Table1[[#This Row],[Semi-skilled]]=1,1,""),"")</f>
        <v/>
      </c>
      <c r="CR877" s="171" t="str">
        <f>IF(Table1[[#This Row],[Multiple audience]]&lt;&gt;1,IF(Table1[[#This Row],[Trades]]=1,1,""),"")</f>
        <v/>
      </c>
      <c r="CS877" s="171" t="str">
        <f>IF(Table1[[#This Row],[Multiple audience]]&lt;&gt;1,IF(Table1[[#This Row],[Other]]=1,1,""),"")</f>
        <v/>
      </c>
      <c r="CT877" s="171" t="str">
        <f>IF(SUM(Table1[[#This Row],[General Audience]:[Other]])&gt;1,1,"")</f>
        <v/>
      </c>
      <c r="CU877" s="171" t="str">
        <f>IF(Table1[[#This Row],[Various  ]]&lt;&gt;1,IF(Table1[[#This Row],[Calculator / Software]]=1,1,""),"")</f>
        <v/>
      </c>
      <c r="CV877" s="171" t="str">
        <f>IF(Table1[[#This Row],[Various  ]]&lt;&gt;1,IF(Table1[[#This Row],[Information  ]]=1,1,""),"")</f>
        <v/>
      </c>
      <c r="CW877" s="171" t="str">
        <f>IF(Table1[[#This Row],[Various  ]]&lt;&gt;1,IF(Table1[[#This Row],[Interactive Tool]]=1,1,""),"")</f>
        <v/>
      </c>
      <c r="CX877" s="171" t="str">
        <f>IF(Table1[[#This Row],[Various  ]]&lt;&gt;1,IF(Table1[[#This Row],[Technical Specifications]]=1,1,""),"")</f>
        <v/>
      </c>
      <c r="CY877" s="171" t="str">
        <f>IF(Table1[[#This Row],[Various  ]]&lt;&gt;1,IF(Table1[[#This Row],[Training Resources]]=1,1,""),"")</f>
        <v/>
      </c>
      <c r="CZ877" s="171" t="str">
        <f>IF(Table1[[#This Row],[Various  ]]&lt;&gt;1,IF(Table1[[#This Row],[Toolbox]]=1,1,""),"")</f>
        <v/>
      </c>
      <c r="DA877" s="169" t="str">
        <f>IF(Table1[[#This Row],[Various  ]]&lt;&gt;1,IF(Table1[[#This Row],[Video]]=1,1,""),"")</f>
        <v/>
      </c>
      <c r="DB877" s="169" t="str">
        <f>IF(Table1[[#This Row],[Various  ]]&lt;&gt;1,IF(Table1[[#This Row],[Case study]]=1,1,""),"")</f>
        <v/>
      </c>
      <c r="DC877" s="169" t="str">
        <f>IF(Table1[[#This Row],[Various  ]]&lt;&gt;1,IF(Table1[[#This Row],[Other   ]]=1,1,""),"")</f>
        <v/>
      </c>
      <c r="DD877" s="169" t="str">
        <f>IF(Table1[[#This Row],[Various  ]]&lt;&gt;1,IF(Table1[[#This Row],[Standards]]=1,1,""),"")</f>
        <v/>
      </c>
      <c r="DE877" s="169" t="str">
        <f>IF(Table1[[#This Row],[Various]]=1,1,IF(SUM(Table1[[#This Row],[Calculator / Software]:[Standards]])&gt;1,1,""))</f>
        <v/>
      </c>
      <c r="DF877" s="169" t="str">
        <f>IF(Table1[[#This Row],[Multiple NCC links]]&lt;&gt;1,IF(Table1[[#This Row],[Design]]=1,1,""),"")</f>
        <v/>
      </c>
      <c r="DG877" s="169" t="str">
        <f>IF(Table1[[#This Row],[Multiple NCC links]]&lt;&gt;1,IF(Table1[[#This Row],[Assessment / Verification]]=1,1,""),"")</f>
        <v/>
      </c>
      <c r="DH877" s="169" t="str">
        <f>IF(Table1[[#This Row],[Multiple NCC links]]&lt;&gt;1,IF(Table1[[#This Row],[Climate Specific ]]=1,1,""),"")</f>
        <v/>
      </c>
      <c r="DI877" s="169" t="str">
        <f>IF(Table1[[#This Row],[Multiple NCC links]]&lt;&gt;1,IF(Table1[[#This Row],[Alterations / Additions]]=1,1,""),"")</f>
        <v/>
      </c>
      <c r="DJ877" s="169" t="str">
        <f>IF(Table1[[#This Row],[Multiple NCC links]]&lt;&gt;1,IF(Table1[[#This Row],[Glazing]]=1,1,""),"")</f>
        <v/>
      </c>
      <c r="DK877" s="169" t="str">
        <f>IF(Table1[[#This Row],[Multiple NCC links]]&lt;&gt;1,IF(Table1[[#This Row],[Building Fabric / Thermal / Sealing]]=1,1,""),"")</f>
        <v/>
      </c>
      <c r="DL877" s="169" t="str">
        <f>IF(Table1[[#This Row],[Multiple NCC links]]&lt;&gt;1,IF(Table1[[#This Row],[Lighting]]=1,1,""),"")</f>
        <v/>
      </c>
      <c r="DM877" s="169" t="str">
        <f>IF(Table1[[#This Row],[Multiple NCC links]]&lt;&gt;1,IF(Table1[[#This Row],[HVAC]]=1,1,""),"")</f>
        <v/>
      </c>
      <c r="DN877" s="169" t="str">
        <f>IF(Table1[[#This Row],[Multiple NCC links]]&lt;&gt;1,IF(Table1[[#This Row],[Services]]=1,1,""),"")</f>
        <v/>
      </c>
      <c r="DO877" s="169" t="str">
        <f>IF(Table1[[#This Row],[Multiple NCC links]]&lt;&gt;1,IF(Table1[[#This Row],[Maintenance &amp; Monitoring]]=1,1,""),"")</f>
        <v/>
      </c>
      <c r="DP877" s="169" t="str">
        <f>IF(Table1[[#This Row],[Multiple NCC links]]&lt;&gt;1,IF(Table1[[#This Row],[Hand over / Operations]]=1,1,""),"")</f>
        <v/>
      </c>
      <c r="DQ877" s="169" t="str">
        <f>IF(Table1[[#This Row],[Multiple NCC links]]&lt;&gt;1,IF(Table1[[#This Row],[As built assessment]]=1,1,""),"")</f>
        <v/>
      </c>
      <c r="DR877" s="169" t="str">
        <f>IF(Table1[[#This Row],[Multiple NCC links]]&lt;&gt;1,IF(Table1[[#This Row],[Beyond compliance]]=1,1,""),"")</f>
        <v/>
      </c>
      <c r="DS877" s="169" t="str">
        <f>IF(SUM(Table1[[#This Row],[Design]:[Beyond compliance]])&gt;1,1,"")</f>
        <v/>
      </c>
      <c r="DT877" s="169" t="str">
        <f>IF(Table1[[#This Row],[Both Residential &amp; Commercial4]]&lt;&gt;1,IF(Table1[[#This Row],[Residential]]=1,1,""),"")</f>
        <v/>
      </c>
      <c r="DU877" s="169" t="str">
        <f>IF(Table1[[#This Row],[Both Residential &amp; Commercial4]]&lt;&gt;1,IF(Table1[[#This Row],[Commercial]]=1,1,""),"")</f>
        <v/>
      </c>
      <c r="DV877" s="169" t="str">
        <f>Table1[[#This Row],[Residential &amp; Commercial]]</f>
        <v/>
      </c>
      <c r="DW877" s="169"/>
    </row>
    <row r="878" spans="1:127" s="49" customFormat="1" ht="20.25" thickTop="1" thickBot="1" x14ac:dyDescent="0.35">
      <c r="A878" s="97"/>
      <c r="B878" s="97"/>
      <c r="C878" s="88"/>
      <c r="D878" s="88"/>
      <c r="E878" s="176"/>
      <c r="F878" s="176"/>
      <c r="G878" s="176"/>
      <c r="H878" s="176"/>
      <c r="I878" s="90" t="str">
        <f>IF(AND(Table1[[#This Row],[General]]=1,Table1[[#This Row],[Beginner]]=1,Table1[[#This Row],[Intermediate]]=1,Table1[[#This Row],[Advanced]]=1),1,"")</f>
        <v/>
      </c>
      <c r="J878" s="90" t="str">
        <f>CONCATENATE(IF(Table1[[#This Row],[General]]=1,"General, ",""), IF(Table1[[#This Row],[Beginner]]=1,"Beginner, ",""),IF(Table1[[#This Row],[Intermediate]]=1,"Intermediate, ",""), IF(Table1[[#This Row],[Advanced]]=1,"Advanced",""))</f>
        <v/>
      </c>
      <c r="K878" s="91"/>
      <c r="L878" s="179"/>
      <c r="M878" s="91"/>
      <c r="N878" s="91"/>
      <c r="O878" s="159"/>
      <c r="P878" s="91"/>
      <c r="Q878" s="91"/>
      <c r="R878" s="91"/>
      <c r="S87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78" s="102"/>
      <c r="U878" s="102"/>
      <c r="V878" s="240"/>
      <c r="W878" s="240"/>
      <c r="X878" s="102"/>
      <c r="Y878" s="102"/>
      <c r="Z878" s="102"/>
      <c r="AA878" s="102"/>
      <c r="AB878" s="102"/>
      <c r="AC878" s="102"/>
      <c r="AD878" s="102"/>
      <c r="AE878" s="102"/>
      <c r="AF878" s="102"/>
      <c r="AG87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78" s="103"/>
      <c r="AI878" s="103"/>
      <c r="AJ878" s="103"/>
      <c r="AK878" s="74" t="str">
        <f>CONCATENATE(IF(Table1[[#This Row],[Digital]]=1,"Digital, ",""),IF(Table1[[#This Row],[Face to Face]]=1,"Face to face, ",""),IF(Table1[[#This Row],[Blended]]=1,"Blended",""))</f>
        <v/>
      </c>
      <c r="AL878" s="99"/>
      <c r="AM878" s="104"/>
      <c r="AN878" s="130"/>
      <c r="AO878" s="94"/>
      <c r="AP878" s="182"/>
      <c r="AQ878" s="94"/>
      <c r="AR878" s="94"/>
      <c r="AS878" s="94"/>
      <c r="AT878" s="94"/>
      <c r="AU878" s="94"/>
      <c r="AV878" s="182"/>
      <c r="AW878" s="182"/>
      <c r="AX878" s="182"/>
      <c r="AY878" s="94"/>
      <c r="AZ87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7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78" s="95"/>
      <c r="BC878" s="95"/>
      <c r="BD878" s="90" t="str">
        <f>IF(AND(Table1[[#This Row],[Residential]]=1,Table1[[#This Row],[Commercial]]=1),1,"")</f>
        <v/>
      </c>
      <c r="BE878" s="90" t="str">
        <f>CONCATENATE(IF(Table1[[#This Row],[Residential]]=1,"Residential, ",""),IF(Table1[[#This Row],[Commercial]]=1,"Commercial",""))</f>
        <v/>
      </c>
      <c r="BF878" s="94"/>
      <c r="BG878" s="94"/>
      <c r="BH878" s="94"/>
      <c r="BI878" s="94"/>
      <c r="BJ878" s="94"/>
      <c r="BK878" s="94"/>
      <c r="BL878" s="94"/>
      <c r="BM878" s="182"/>
      <c r="BN878" s="94"/>
      <c r="BO87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78" s="178"/>
      <c r="BQ878" s="120"/>
      <c r="BR878" s="132"/>
      <c r="BS878" s="120"/>
      <c r="BT878" s="175"/>
      <c r="BU878" s="175"/>
      <c r="BV878" s="175"/>
      <c r="BW878" s="121"/>
      <c r="BX878" s="121"/>
      <c r="BY878" s="121"/>
      <c r="BZ878" s="227"/>
      <c r="CA87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78" s="48">
        <f>COUNTIF(Table1[[#This Row],[Validity]:[Alignment with NCC (Yes=1,No=0)]],"N/A")</f>
        <v>0</v>
      </c>
      <c r="CC878" s="48">
        <f>IF(ISERROR(Table1[[#This Row],[Total Quality Score (out of 10)]]/(4-Table1[[#This Row],[N/A Count]])),0,Table1[[#This Row],[Total Quality Score (out of 10)]]/(4-Table1[[#This Row],[N/A Count]]))</f>
        <v>0</v>
      </c>
      <c r="CD878" s="106"/>
      <c r="CE878" s="106"/>
      <c r="CF878" s="172" t="str">
        <f>IF(SUM(Table1[[#This Row],[Multiple]:[Level (all)62]])&lt;1,IF(Table1[[#This Row],[General]]=1,1,""),"")</f>
        <v/>
      </c>
      <c r="CG878" s="172" t="str">
        <f>IF(SUM(Table1[[#This Row],[Multiple]:[Level (all)62]])&lt;1,IF(Table1[[#This Row],[Beginner]]=1,1,""),"")</f>
        <v/>
      </c>
      <c r="CH878" s="171" t="str">
        <f>IF(SUM(Table1[[#This Row],[Multiple]:[Level (all)62]])&lt;1,IF(Table1[[#This Row],[Intermediate]]=1,1,""),"")</f>
        <v/>
      </c>
      <c r="CI878" s="171" t="str">
        <f>IF(SUM(Table1[[#This Row],[Multiple]:[Level (all)62]])&lt;1,IF(Table1[[#This Row],[Advanced]]=1,1,""),"")</f>
        <v/>
      </c>
      <c r="CJ878" s="171" t="str">
        <f>IF(AND(SUM(Table1[[#This Row],[General]:[Advanced]])&lt;4,SUM(Table1[[#This Row],[General]:[Advanced]])&gt;1),1,"")</f>
        <v/>
      </c>
      <c r="CK878" s="171" t="str">
        <f>Table1[[#This Row],[Level (all)]]</f>
        <v/>
      </c>
      <c r="CL878" s="171" t="str">
        <f>IF(Table1[[#This Row],[Multiple audience]]&lt;&gt;1,IF(Table1[[#This Row],[General Audience]]=1,1,""),"")</f>
        <v/>
      </c>
      <c r="CM878" s="171" t="str">
        <f>IF(Table1[[#This Row],[Multiple audience]]&lt;&gt;1,IF(Table1[[#This Row],[Planners / Designers ]]=1,1,""),"")</f>
        <v/>
      </c>
      <c r="CN878" s="171" t="str">
        <f>IF(Table1[[#This Row],[Multiple audience]]&lt;&gt;1,IF(Table1[[#This Row],[Regulatory Assessors]]=1,1,""),"")</f>
        <v/>
      </c>
      <c r="CO878" s="171" t="str">
        <f>IF(Table1[[#This Row],[Multiple audience]]&lt;&gt;1,IF(Table1[[#This Row],[Builders / Management]]=1,1,""),"")</f>
        <v/>
      </c>
      <c r="CP878" s="171" t="str">
        <f>IF(Table1[[#This Row],[Multiple audience]]&lt;&gt;1,IF(Table1[[#This Row],[Energy / Sus Assessors]]=1,1,""),"")</f>
        <v/>
      </c>
      <c r="CQ878" s="171" t="str">
        <f>IF(Table1[[#This Row],[Multiple audience]]&lt;&gt;1,IF(Table1[[#This Row],[Semi-skilled]]=1,1,""),"")</f>
        <v/>
      </c>
      <c r="CR878" s="171" t="str">
        <f>IF(Table1[[#This Row],[Multiple audience]]&lt;&gt;1,IF(Table1[[#This Row],[Trades]]=1,1,""),"")</f>
        <v/>
      </c>
      <c r="CS878" s="171" t="str">
        <f>IF(Table1[[#This Row],[Multiple audience]]&lt;&gt;1,IF(Table1[[#This Row],[Other]]=1,1,""),"")</f>
        <v/>
      </c>
      <c r="CT878" s="171" t="str">
        <f>IF(SUM(Table1[[#This Row],[General Audience]:[Other]])&gt;1,1,"")</f>
        <v/>
      </c>
      <c r="CU878" s="171" t="str">
        <f>IF(Table1[[#This Row],[Various  ]]&lt;&gt;1,IF(Table1[[#This Row],[Calculator / Software]]=1,1,""),"")</f>
        <v/>
      </c>
      <c r="CV878" s="171" t="str">
        <f>IF(Table1[[#This Row],[Various  ]]&lt;&gt;1,IF(Table1[[#This Row],[Information  ]]=1,1,""),"")</f>
        <v/>
      </c>
      <c r="CW878" s="171" t="str">
        <f>IF(Table1[[#This Row],[Various  ]]&lt;&gt;1,IF(Table1[[#This Row],[Interactive Tool]]=1,1,""),"")</f>
        <v/>
      </c>
      <c r="CX878" s="171" t="str">
        <f>IF(Table1[[#This Row],[Various  ]]&lt;&gt;1,IF(Table1[[#This Row],[Technical Specifications]]=1,1,""),"")</f>
        <v/>
      </c>
      <c r="CY878" s="171" t="str">
        <f>IF(Table1[[#This Row],[Various  ]]&lt;&gt;1,IF(Table1[[#This Row],[Training Resources]]=1,1,""),"")</f>
        <v/>
      </c>
      <c r="CZ878" s="171" t="str">
        <f>IF(Table1[[#This Row],[Various  ]]&lt;&gt;1,IF(Table1[[#This Row],[Toolbox]]=1,1,""),"")</f>
        <v/>
      </c>
      <c r="DA878" s="169" t="str">
        <f>IF(Table1[[#This Row],[Various  ]]&lt;&gt;1,IF(Table1[[#This Row],[Video]]=1,1,""),"")</f>
        <v/>
      </c>
      <c r="DB878" s="169" t="str">
        <f>IF(Table1[[#This Row],[Various  ]]&lt;&gt;1,IF(Table1[[#This Row],[Case study]]=1,1,""),"")</f>
        <v/>
      </c>
      <c r="DC878" s="169" t="str">
        <f>IF(Table1[[#This Row],[Various  ]]&lt;&gt;1,IF(Table1[[#This Row],[Other   ]]=1,1,""),"")</f>
        <v/>
      </c>
      <c r="DD878" s="169" t="str">
        <f>IF(Table1[[#This Row],[Various  ]]&lt;&gt;1,IF(Table1[[#This Row],[Standards]]=1,1,""),"")</f>
        <v/>
      </c>
      <c r="DE878" s="169" t="str">
        <f>IF(Table1[[#This Row],[Various]]=1,1,IF(SUM(Table1[[#This Row],[Calculator / Software]:[Standards]])&gt;1,1,""))</f>
        <v/>
      </c>
      <c r="DF878" s="169" t="str">
        <f>IF(Table1[[#This Row],[Multiple NCC links]]&lt;&gt;1,IF(Table1[[#This Row],[Design]]=1,1,""),"")</f>
        <v/>
      </c>
      <c r="DG878" s="169" t="str">
        <f>IF(Table1[[#This Row],[Multiple NCC links]]&lt;&gt;1,IF(Table1[[#This Row],[Assessment / Verification]]=1,1,""),"")</f>
        <v/>
      </c>
      <c r="DH878" s="169" t="str">
        <f>IF(Table1[[#This Row],[Multiple NCC links]]&lt;&gt;1,IF(Table1[[#This Row],[Climate Specific ]]=1,1,""),"")</f>
        <v/>
      </c>
      <c r="DI878" s="169" t="str">
        <f>IF(Table1[[#This Row],[Multiple NCC links]]&lt;&gt;1,IF(Table1[[#This Row],[Alterations / Additions]]=1,1,""),"")</f>
        <v/>
      </c>
      <c r="DJ878" s="169" t="str">
        <f>IF(Table1[[#This Row],[Multiple NCC links]]&lt;&gt;1,IF(Table1[[#This Row],[Glazing]]=1,1,""),"")</f>
        <v/>
      </c>
      <c r="DK878" s="169" t="str">
        <f>IF(Table1[[#This Row],[Multiple NCC links]]&lt;&gt;1,IF(Table1[[#This Row],[Building Fabric / Thermal / Sealing]]=1,1,""),"")</f>
        <v/>
      </c>
      <c r="DL878" s="169" t="str">
        <f>IF(Table1[[#This Row],[Multiple NCC links]]&lt;&gt;1,IF(Table1[[#This Row],[Lighting]]=1,1,""),"")</f>
        <v/>
      </c>
      <c r="DM878" s="169" t="str">
        <f>IF(Table1[[#This Row],[Multiple NCC links]]&lt;&gt;1,IF(Table1[[#This Row],[HVAC]]=1,1,""),"")</f>
        <v/>
      </c>
      <c r="DN878" s="169" t="str">
        <f>IF(Table1[[#This Row],[Multiple NCC links]]&lt;&gt;1,IF(Table1[[#This Row],[Services]]=1,1,""),"")</f>
        <v/>
      </c>
      <c r="DO878" s="169" t="str">
        <f>IF(Table1[[#This Row],[Multiple NCC links]]&lt;&gt;1,IF(Table1[[#This Row],[Maintenance &amp; Monitoring]]=1,1,""),"")</f>
        <v/>
      </c>
      <c r="DP878" s="169" t="str">
        <f>IF(Table1[[#This Row],[Multiple NCC links]]&lt;&gt;1,IF(Table1[[#This Row],[Hand over / Operations]]=1,1,""),"")</f>
        <v/>
      </c>
      <c r="DQ878" s="169" t="str">
        <f>IF(Table1[[#This Row],[Multiple NCC links]]&lt;&gt;1,IF(Table1[[#This Row],[As built assessment]]=1,1,""),"")</f>
        <v/>
      </c>
      <c r="DR878" s="169" t="str">
        <f>IF(Table1[[#This Row],[Multiple NCC links]]&lt;&gt;1,IF(Table1[[#This Row],[Beyond compliance]]=1,1,""),"")</f>
        <v/>
      </c>
      <c r="DS878" s="169" t="str">
        <f>IF(SUM(Table1[[#This Row],[Design]:[Beyond compliance]])&gt;1,1,"")</f>
        <v/>
      </c>
      <c r="DT878" s="169" t="str">
        <f>IF(Table1[[#This Row],[Both Residential &amp; Commercial4]]&lt;&gt;1,IF(Table1[[#This Row],[Residential]]=1,1,""),"")</f>
        <v/>
      </c>
      <c r="DU878" s="169" t="str">
        <f>IF(Table1[[#This Row],[Both Residential &amp; Commercial4]]&lt;&gt;1,IF(Table1[[#This Row],[Commercial]]=1,1,""),"")</f>
        <v/>
      </c>
      <c r="DV878" s="169" t="str">
        <f>Table1[[#This Row],[Residential &amp; Commercial]]</f>
        <v/>
      </c>
      <c r="DW878" s="169"/>
    </row>
    <row r="879" spans="1:127" s="49" customFormat="1" ht="20.25" thickTop="1" thickBot="1" x14ac:dyDescent="0.35">
      <c r="A879" s="97"/>
      <c r="B879" s="97"/>
      <c r="C879" s="88"/>
      <c r="D879" s="88"/>
      <c r="E879" s="176"/>
      <c r="F879" s="176"/>
      <c r="G879" s="176"/>
      <c r="H879" s="176"/>
      <c r="I879" s="90" t="str">
        <f>IF(AND(Table1[[#This Row],[General]]=1,Table1[[#This Row],[Beginner]]=1,Table1[[#This Row],[Intermediate]]=1,Table1[[#This Row],[Advanced]]=1),1,"")</f>
        <v/>
      </c>
      <c r="J879" s="90" t="str">
        <f>CONCATENATE(IF(Table1[[#This Row],[General]]=1,"General, ",""), IF(Table1[[#This Row],[Beginner]]=1,"Beginner, ",""),IF(Table1[[#This Row],[Intermediate]]=1,"Intermediate, ",""), IF(Table1[[#This Row],[Advanced]]=1,"Advanced",""))</f>
        <v/>
      </c>
      <c r="K879" s="91"/>
      <c r="L879" s="179"/>
      <c r="M879" s="91"/>
      <c r="N879" s="91"/>
      <c r="O879" s="159"/>
      <c r="P879" s="91"/>
      <c r="Q879" s="91"/>
      <c r="R879" s="91"/>
      <c r="S87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79" s="102"/>
      <c r="U879" s="102"/>
      <c r="V879" s="240"/>
      <c r="W879" s="240"/>
      <c r="X879" s="102"/>
      <c r="Y879" s="102"/>
      <c r="Z879" s="102"/>
      <c r="AA879" s="102"/>
      <c r="AB879" s="102"/>
      <c r="AC879" s="102"/>
      <c r="AD879" s="102"/>
      <c r="AE879" s="102"/>
      <c r="AF879" s="102"/>
      <c r="AG87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79" s="103"/>
      <c r="AI879" s="103"/>
      <c r="AJ879" s="103"/>
      <c r="AK879" s="74" t="str">
        <f>CONCATENATE(IF(Table1[[#This Row],[Digital]]=1,"Digital, ",""),IF(Table1[[#This Row],[Face to Face]]=1,"Face to face, ",""),IF(Table1[[#This Row],[Blended]]=1,"Blended",""))</f>
        <v/>
      </c>
      <c r="AL879" s="99"/>
      <c r="AM879" s="104"/>
      <c r="AN879" s="130"/>
      <c r="AO879" s="94"/>
      <c r="AP879" s="182"/>
      <c r="AQ879" s="94"/>
      <c r="AR879" s="94"/>
      <c r="AS879" s="94"/>
      <c r="AT879" s="94"/>
      <c r="AU879" s="94"/>
      <c r="AV879" s="182"/>
      <c r="AW879" s="182"/>
      <c r="AX879" s="182"/>
      <c r="AY879" s="94"/>
      <c r="AZ87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7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79" s="95"/>
      <c r="BC879" s="95"/>
      <c r="BD879" s="90" t="str">
        <f>IF(AND(Table1[[#This Row],[Residential]]=1,Table1[[#This Row],[Commercial]]=1),1,"")</f>
        <v/>
      </c>
      <c r="BE879" s="90" t="str">
        <f>CONCATENATE(IF(Table1[[#This Row],[Residential]]=1,"Residential, ",""),IF(Table1[[#This Row],[Commercial]]=1,"Commercial",""))</f>
        <v/>
      </c>
      <c r="BF879" s="94"/>
      <c r="BG879" s="94"/>
      <c r="BH879" s="94"/>
      <c r="BI879" s="94"/>
      <c r="BJ879" s="94"/>
      <c r="BK879" s="94"/>
      <c r="BL879" s="94"/>
      <c r="BM879" s="182"/>
      <c r="BN879" s="94"/>
      <c r="BO87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79" s="178"/>
      <c r="BQ879" s="120"/>
      <c r="BR879" s="132"/>
      <c r="BS879" s="120"/>
      <c r="BT879" s="175"/>
      <c r="BU879" s="175"/>
      <c r="BV879" s="175"/>
      <c r="BW879" s="121"/>
      <c r="BX879" s="121"/>
      <c r="BY879" s="121"/>
      <c r="BZ879" s="227"/>
      <c r="CA87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79" s="48">
        <f>COUNTIF(Table1[[#This Row],[Validity]:[Alignment with NCC (Yes=1,No=0)]],"N/A")</f>
        <v>0</v>
      </c>
      <c r="CC879" s="48">
        <f>IF(ISERROR(Table1[[#This Row],[Total Quality Score (out of 10)]]/(4-Table1[[#This Row],[N/A Count]])),0,Table1[[#This Row],[Total Quality Score (out of 10)]]/(4-Table1[[#This Row],[N/A Count]]))</f>
        <v>0</v>
      </c>
      <c r="CD879" s="106"/>
      <c r="CE879" s="106"/>
      <c r="CF879" s="172" t="str">
        <f>IF(SUM(Table1[[#This Row],[Multiple]:[Level (all)62]])&lt;1,IF(Table1[[#This Row],[General]]=1,1,""),"")</f>
        <v/>
      </c>
      <c r="CG879" s="172" t="str">
        <f>IF(SUM(Table1[[#This Row],[Multiple]:[Level (all)62]])&lt;1,IF(Table1[[#This Row],[Beginner]]=1,1,""),"")</f>
        <v/>
      </c>
      <c r="CH879" s="171" t="str">
        <f>IF(SUM(Table1[[#This Row],[Multiple]:[Level (all)62]])&lt;1,IF(Table1[[#This Row],[Intermediate]]=1,1,""),"")</f>
        <v/>
      </c>
      <c r="CI879" s="171" t="str">
        <f>IF(SUM(Table1[[#This Row],[Multiple]:[Level (all)62]])&lt;1,IF(Table1[[#This Row],[Advanced]]=1,1,""),"")</f>
        <v/>
      </c>
      <c r="CJ879" s="171" t="str">
        <f>IF(AND(SUM(Table1[[#This Row],[General]:[Advanced]])&lt;4,SUM(Table1[[#This Row],[General]:[Advanced]])&gt;1),1,"")</f>
        <v/>
      </c>
      <c r="CK879" s="171" t="str">
        <f>Table1[[#This Row],[Level (all)]]</f>
        <v/>
      </c>
      <c r="CL879" s="171" t="str">
        <f>IF(Table1[[#This Row],[Multiple audience]]&lt;&gt;1,IF(Table1[[#This Row],[General Audience]]=1,1,""),"")</f>
        <v/>
      </c>
      <c r="CM879" s="171" t="str">
        <f>IF(Table1[[#This Row],[Multiple audience]]&lt;&gt;1,IF(Table1[[#This Row],[Planners / Designers ]]=1,1,""),"")</f>
        <v/>
      </c>
      <c r="CN879" s="171" t="str">
        <f>IF(Table1[[#This Row],[Multiple audience]]&lt;&gt;1,IF(Table1[[#This Row],[Regulatory Assessors]]=1,1,""),"")</f>
        <v/>
      </c>
      <c r="CO879" s="171" t="str">
        <f>IF(Table1[[#This Row],[Multiple audience]]&lt;&gt;1,IF(Table1[[#This Row],[Builders / Management]]=1,1,""),"")</f>
        <v/>
      </c>
      <c r="CP879" s="171" t="str">
        <f>IF(Table1[[#This Row],[Multiple audience]]&lt;&gt;1,IF(Table1[[#This Row],[Energy / Sus Assessors]]=1,1,""),"")</f>
        <v/>
      </c>
      <c r="CQ879" s="171" t="str">
        <f>IF(Table1[[#This Row],[Multiple audience]]&lt;&gt;1,IF(Table1[[#This Row],[Semi-skilled]]=1,1,""),"")</f>
        <v/>
      </c>
      <c r="CR879" s="171" t="str">
        <f>IF(Table1[[#This Row],[Multiple audience]]&lt;&gt;1,IF(Table1[[#This Row],[Trades]]=1,1,""),"")</f>
        <v/>
      </c>
      <c r="CS879" s="171" t="str">
        <f>IF(Table1[[#This Row],[Multiple audience]]&lt;&gt;1,IF(Table1[[#This Row],[Other]]=1,1,""),"")</f>
        <v/>
      </c>
      <c r="CT879" s="171" t="str">
        <f>IF(SUM(Table1[[#This Row],[General Audience]:[Other]])&gt;1,1,"")</f>
        <v/>
      </c>
      <c r="CU879" s="171" t="str">
        <f>IF(Table1[[#This Row],[Various  ]]&lt;&gt;1,IF(Table1[[#This Row],[Calculator / Software]]=1,1,""),"")</f>
        <v/>
      </c>
      <c r="CV879" s="171" t="str">
        <f>IF(Table1[[#This Row],[Various  ]]&lt;&gt;1,IF(Table1[[#This Row],[Information  ]]=1,1,""),"")</f>
        <v/>
      </c>
      <c r="CW879" s="171" t="str">
        <f>IF(Table1[[#This Row],[Various  ]]&lt;&gt;1,IF(Table1[[#This Row],[Interactive Tool]]=1,1,""),"")</f>
        <v/>
      </c>
      <c r="CX879" s="171" t="str">
        <f>IF(Table1[[#This Row],[Various  ]]&lt;&gt;1,IF(Table1[[#This Row],[Technical Specifications]]=1,1,""),"")</f>
        <v/>
      </c>
      <c r="CY879" s="171" t="str">
        <f>IF(Table1[[#This Row],[Various  ]]&lt;&gt;1,IF(Table1[[#This Row],[Training Resources]]=1,1,""),"")</f>
        <v/>
      </c>
      <c r="CZ879" s="171" t="str">
        <f>IF(Table1[[#This Row],[Various  ]]&lt;&gt;1,IF(Table1[[#This Row],[Toolbox]]=1,1,""),"")</f>
        <v/>
      </c>
      <c r="DA879" s="169" t="str">
        <f>IF(Table1[[#This Row],[Various  ]]&lt;&gt;1,IF(Table1[[#This Row],[Video]]=1,1,""),"")</f>
        <v/>
      </c>
      <c r="DB879" s="169" t="str">
        <f>IF(Table1[[#This Row],[Various  ]]&lt;&gt;1,IF(Table1[[#This Row],[Case study]]=1,1,""),"")</f>
        <v/>
      </c>
      <c r="DC879" s="169" t="str">
        <f>IF(Table1[[#This Row],[Various  ]]&lt;&gt;1,IF(Table1[[#This Row],[Other   ]]=1,1,""),"")</f>
        <v/>
      </c>
      <c r="DD879" s="169" t="str">
        <f>IF(Table1[[#This Row],[Various  ]]&lt;&gt;1,IF(Table1[[#This Row],[Standards]]=1,1,""),"")</f>
        <v/>
      </c>
      <c r="DE879" s="169" t="str">
        <f>IF(Table1[[#This Row],[Various]]=1,1,IF(SUM(Table1[[#This Row],[Calculator / Software]:[Standards]])&gt;1,1,""))</f>
        <v/>
      </c>
      <c r="DF879" s="169" t="str">
        <f>IF(Table1[[#This Row],[Multiple NCC links]]&lt;&gt;1,IF(Table1[[#This Row],[Design]]=1,1,""),"")</f>
        <v/>
      </c>
      <c r="DG879" s="169" t="str">
        <f>IF(Table1[[#This Row],[Multiple NCC links]]&lt;&gt;1,IF(Table1[[#This Row],[Assessment / Verification]]=1,1,""),"")</f>
        <v/>
      </c>
      <c r="DH879" s="169" t="str">
        <f>IF(Table1[[#This Row],[Multiple NCC links]]&lt;&gt;1,IF(Table1[[#This Row],[Climate Specific ]]=1,1,""),"")</f>
        <v/>
      </c>
      <c r="DI879" s="169" t="str">
        <f>IF(Table1[[#This Row],[Multiple NCC links]]&lt;&gt;1,IF(Table1[[#This Row],[Alterations / Additions]]=1,1,""),"")</f>
        <v/>
      </c>
      <c r="DJ879" s="169" t="str">
        <f>IF(Table1[[#This Row],[Multiple NCC links]]&lt;&gt;1,IF(Table1[[#This Row],[Glazing]]=1,1,""),"")</f>
        <v/>
      </c>
      <c r="DK879" s="169" t="str">
        <f>IF(Table1[[#This Row],[Multiple NCC links]]&lt;&gt;1,IF(Table1[[#This Row],[Building Fabric / Thermal / Sealing]]=1,1,""),"")</f>
        <v/>
      </c>
      <c r="DL879" s="169" t="str">
        <f>IF(Table1[[#This Row],[Multiple NCC links]]&lt;&gt;1,IF(Table1[[#This Row],[Lighting]]=1,1,""),"")</f>
        <v/>
      </c>
      <c r="DM879" s="169" t="str">
        <f>IF(Table1[[#This Row],[Multiple NCC links]]&lt;&gt;1,IF(Table1[[#This Row],[HVAC]]=1,1,""),"")</f>
        <v/>
      </c>
      <c r="DN879" s="169" t="str">
        <f>IF(Table1[[#This Row],[Multiple NCC links]]&lt;&gt;1,IF(Table1[[#This Row],[Services]]=1,1,""),"")</f>
        <v/>
      </c>
      <c r="DO879" s="169" t="str">
        <f>IF(Table1[[#This Row],[Multiple NCC links]]&lt;&gt;1,IF(Table1[[#This Row],[Maintenance &amp; Monitoring]]=1,1,""),"")</f>
        <v/>
      </c>
      <c r="DP879" s="169" t="str">
        <f>IF(Table1[[#This Row],[Multiple NCC links]]&lt;&gt;1,IF(Table1[[#This Row],[Hand over / Operations]]=1,1,""),"")</f>
        <v/>
      </c>
      <c r="DQ879" s="169" t="str">
        <f>IF(Table1[[#This Row],[Multiple NCC links]]&lt;&gt;1,IF(Table1[[#This Row],[As built assessment]]=1,1,""),"")</f>
        <v/>
      </c>
      <c r="DR879" s="169" t="str">
        <f>IF(Table1[[#This Row],[Multiple NCC links]]&lt;&gt;1,IF(Table1[[#This Row],[Beyond compliance]]=1,1,""),"")</f>
        <v/>
      </c>
      <c r="DS879" s="169" t="str">
        <f>IF(SUM(Table1[[#This Row],[Design]:[Beyond compliance]])&gt;1,1,"")</f>
        <v/>
      </c>
      <c r="DT879" s="169" t="str">
        <f>IF(Table1[[#This Row],[Both Residential &amp; Commercial4]]&lt;&gt;1,IF(Table1[[#This Row],[Residential]]=1,1,""),"")</f>
        <v/>
      </c>
      <c r="DU879" s="169" t="str">
        <f>IF(Table1[[#This Row],[Both Residential &amp; Commercial4]]&lt;&gt;1,IF(Table1[[#This Row],[Commercial]]=1,1,""),"")</f>
        <v/>
      </c>
      <c r="DV879" s="169" t="str">
        <f>Table1[[#This Row],[Residential &amp; Commercial]]</f>
        <v/>
      </c>
      <c r="DW879" s="169"/>
    </row>
    <row r="880" spans="1:127" s="49" customFormat="1" ht="20.25" thickTop="1" thickBot="1" x14ac:dyDescent="0.35">
      <c r="A880" s="97"/>
      <c r="B880" s="97"/>
      <c r="C880" s="88"/>
      <c r="D880" s="88"/>
      <c r="E880" s="176"/>
      <c r="F880" s="176"/>
      <c r="G880" s="176"/>
      <c r="H880" s="176"/>
      <c r="I880" s="90" t="str">
        <f>IF(AND(Table1[[#This Row],[General]]=1,Table1[[#This Row],[Beginner]]=1,Table1[[#This Row],[Intermediate]]=1,Table1[[#This Row],[Advanced]]=1),1,"")</f>
        <v/>
      </c>
      <c r="J880" s="90" t="str">
        <f>CONCATENATE(IF(Table1[[#This Row],[General]]=1,"General, ",""), IF(Table1[[#This Row],[Beginner]]=1,"Beginner, ",""),IF(Table1[[#This Row],[Intermediate]]=1,"Intermediate, ",""), IF(Table1[[#This Row],[Advanced]]=1,"Advanced",""))</f>
        <v/>
      </c>
      <c r="K880" s="91"/>
      <c r="L880" s="179"/>
      <c r="M880" s="91"/>
      <c r="N880" s="91"/>
      <c r="O880" s="159"/>
      <c r="P880" s="91"/>
      <c r="Q880" s="91"/>
      <c r="R880" s="91"/>
      <c r="S88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80" s="102"/>
      <c r="U880" s="102"/>
      <c r="V880" s="240"/>
      <c r="W880" s="240"/>
      <c r="X880" s="102"/>
      <c r="Y880" s="102"/>
      <c r="Z880" s="102"/>
      <c r="AA880" s="102"/>
      <c r="AB880" s="102"/>
      <c r="AC880" s="102"/>
      <c r="AD880" s="102"/>
      <c r="AE880" s="102"/>
      <c r="AF880" s="102"/>
      <c r="AG88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80" s="103"/>
      <c r="AI880" s="103"/>
      <c r="AJ880" s="103"/>
      <c r="AK880" s="74" t="str">
        <f>CONCATENATE(IF(Table1[[#This Row],[Digital]]=1,"Digital, ",""),IF(Table1[[#This Row],[Face to Face]]=1,"Face to face, ",""),IF(Table1[[#This Row],[Blended]]=1,"Blended",""))</f>
        <v/>
      </c>
      <c r="AL880" s="99"/>
      <c r="AM880" s="104"/>
      <c r="AN880" s="130"/>
      <c r="AO880" s="94"/>
      <c r="AP880" s="182"/>
      <c r="AQ880" s="94"/>
      <c r="AR880" s="94"/>
      <c r="AS880" s="94"/>
      <c r="AT880" s="94"/>
      <c r="AU880" s="94"/>
      <c r="AV880" s="182"/>
      <c r="AW880" s="182"/>
      <c r="AX880" s="182"/>
      <c r="AY880" s="94"/>
      <c r="AZ88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8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80" s="95"/>
      <c r="BC880" s="95"/>
      <c r="BD880" s="90" t="str">
        <f>IF(AND(Table1[[#This Row],[Residential]]=1,Table1[[#This Row],[Commercial]]=1),1,"")</f>
        <v/>
      </c>
      <c r="BE880" s="90" t="str">
        <f>CONCATENATE(IF(Table1[[#This Row],[Residential]]=1,"Residential, ",""),IF(Table1[[#This Row],[Commercial]]=1,"Commercial",""))</f>
        <v/>
      </c>
      <c r="BF880" s="94"/>
      <c r="BG880" s="94"/>
      <c r="BH880" s="94"/>
      <c r="BI880" s="94"/>
      <c r="BJ880" s="94"/>
      <c r="BK880" s="94"/>
      <c r="BL880" s="94"/>
      <c r="BM880" s="182"/>
      <c r="BN880" s="94"/>
      <c r="BO88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80" s="178"/>
      <c r="BQ880" s="120"/>
      <c r="BR880" s="132"/>
      <c r="BS880" s="120"/>
      <c r="BT880" s="175"/>
      <c r="BU880" s="175"/>
      <c r="BV880" s="175"/>
      <c r="BW880" s="121"/>
      <c r="BX880" s="121"/>
      <c r="BY880" s="121"/>
      <c r="BZ880" s="227"/>
      <c r="CA88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80" s="48">
        <f>COUNTIF(Table1[[#This Row],[Validity]:[Alignment with NCC (Yes=1,No=0)]],"N/A")</f>
        <v>0</v>
      </c>
      <c r="CC880" s="48">
        <f>IF(ISERROR(Table1[[#This Row],[Total Quality Score (out of 10)]]/(4-Table1[[#This Row],[N/A Count]])),0,Table1[[#This Row],[Total Quality Score (out of 10)]]/(4-Table1[[#This Row],[N/A Count]]))</f>
        <v>0</v>
      </c>
      <c r="CD880" s="106"/>
      <c r="CE880" s="106"/>
      <c r="CF880" s="172" t="str">
        <f>IF(SUM(Table1[[#This Row],[Multiple]:[Level (all)62]])&lt;1,IF(Table1[[#This Row],[General]]=1,1,""),"")</f>
        <v/>
      </c>
      <c r="CG880" s="172" t="str">
        <f>IF(SUM(Table1[[#This Row],[Multiple]:[Level (all)62]])&lt;1,IF(Table1[[#This Row],[Beginner]]=1,1,""),"")</f>
        <v/>
      </c>
      <c r="CH880" s="171" t="str">
        <f>IF(SUM(Table1[[#This Row],[Multiple]:[Level (all)62]])&lt;1,IF(Table1[[#This Row],[Intermediate]]=1,1,""),"")</f>
        <v/>
      </c>
      <c r="CI880" s="171" t="str">
        <f>IF(SUM(Table1[[#This Row],[Multiple]:[Level (all)62]])&lt;1,IF(Table1[[#This Row],[Advanced]]=1,1,""),"")</f>
        <v/>
      </c>
      <c r="CJ880" s="171" t="str">
        <f>IF(AND(SUM(Table1[[#This Row],[General]:[Advanced]])&lt;4,SUM(Table1[[#This Row],[General]:[Advanced]])&gt;1),1,"")</f>
        <v/>
      </c>
      <c r="CK880" s="171" t="str">
        <f>Table1[[#This Row],[Level (all)]]</f>
        <v/>
      </c>
      <c r="CL880" s="171" t="str">
        <f>IF(Table1[[#This Row],[Multiple audience]]&lt;&gt;1,IF(Table1[[#This Row],[General Audience]]=1,1,""),"")</f>
        <v/>
      </c>
      <c r="CM880" s="171" t="str">
        <f>IF(Table1[[#This Row],[Multiple audience]]&lt;&gt;1,IF(Table1[[#This Row],[Planners / Designers ]]=1,1,""),"")</f>
        <v/>
      </c>
      <c r="CN880" s="171" t="str">
        <f>IF(Table1[[#This Row],[Multiple audience]]&lt;&gt;1,IF(Table1[[#This Row],[Regulatory Assessors]]=1,1,""),"")</f>
        <v/>
      </c>
      <c r="CO880" s="171" t="str">
        <f>IF(Table1[[#This Row],[Multiple audience]]&lt;&gt;1,IF(Table1[[#This Row],[Builders / Management]]=1,1,""),"")</f>
        <v/>
      </c>
      <c r="CP880" s="171" t="str">
        <f>IF(Table1[[#This Row],[Multiple audience]]&lt;&gt;1,IF(Table1[[#This Row],[Energy / Sus Assessors]]=1,1,""),"")</f>
        <v/>
      </c>
      <c r="CQ880" s="171" t="str">
        <f>IF(Table1[[#This Row],[Multiple audience]]&lt;&gt;1,IF(Table1[[#This Row],[Semi-skilled]]=1,1,""),"")</f>
        <v/>
      </c>
      <c r="CR880" s="171" t="str">
        <f>IF(Table1[[#This Row],[Multiple audience]]&lt;&gt;1,IF(Table1[[#This Row],[Trades]]=1,1,""),"")</f>
        <v/>
      </c>
      <c r="CS880" s="171" t="str">
        <f>IF(Table1[[#This Row],[Multiple audience]]&lt;&gt;1,IF(Table1[[#This Row],[Other]]=1,1,""),"")</f>
        <v/>
      </c>
      <c r="CT880" s="171" t="str">
        <f>IF(SUM(Table1[[#This Row],[General Audience]:[Other]])&gt;1,1,"")</f>
        <v/>
      </c>
      <c r="CU880" s="171" t="str">
        <f>IF(Table1[[#This Row],[Various  ]]&lt;&gt;1,IF(Table1[[#This Row],[Calculator / Software]]=1,1,""),"")</f>
        <v/>
      </c>
      <c r="CV880" s="171" t="str">
        <f>IF(Table1[[#This Row],[Various  ]]&lt;&gt;1,IF(Table1[[#This Row],[Information  ]]=1,1,""),"")</f>
        <v/>
      </c>
      <c r="CW880" s="171" t="str">
        <f>IF(Table1[[#This Row],[Various  ]]&lt;&gt;1,IF(Table1[[#This Row],[Interactive Tool]]=1,1,""),"")</f>
        <v/>
      </c>
      <c r="CX880" s="171" t="str">
        <f>IF(Table1[[#This Row],[Various  ]]&lt;&gt;1,IF(Table1[[#This Row],[Technical Specifications]]=1,1,""),"")</f>
        <v/>
      </c>
      <c r="CY880" s="171" t="str">
        <f>IF(Table1[[#This Row],[Various  ]]&lt;&gt;1,IF(Table1[[#This Row],[Training Resources]]=1,1,""),"")</f>
        <v/>
      </c>
      <c r="CZ880" s="171" t="str">
        <f>IF(Table1[[#This Row],[Various  ]]&lt;&gt;1,IF(Table1[[#This Row],[Toolbox]]=1,1,""),"")</f>
        <v/>
      </c>
      <c r="DA880" s="169" t="str">
        <f>IF(Table1[[#This Row],[Various  ]]&lt;&gt;1,IF(Table1[[#This Row],[Video]]=1,1,""),"")</f>
        <v/>
      </c>
      <c r="DB880" s="169" t="str">
        <f>IF(Table1[[#This Row],[Various  ]]&lt;&gt;1,IF(Table1[[#This Row],[Case study]]=1,1,""),"")</f>
        <v/>
      </c>
      <c r="DC880" s="169" t="str">
        <f>IF(Table1[[#This Row],[Various  ]]&lt;&gt;1,IF(Table1[[#This Row],[Other   ]]=1,1,""),"")</f>
        <v/>
      </c>
      <c r="DD880" s="169" t="str">
        <f>IF(Table1[[#This Row],[Various  ]]&lt;&gt;1,IF(Table1[[#This Row],[Standards]]=1,1,""),"")</f>
        <v/>
      </c>
      <c r="DE880" s="169" t="str">
        <f>IF(Table1[[#This Row],[Various]]=1,1,IF(SUM(Table1[[#This Row],[Calculator / Software]:[Standards]])&gt;1,1,""))</f>
        <v/>
      </c>
      <c r="DF880" s="169" t="str">
        <f>IF(Table1[[#This Row],[Multiple NCC links]]&lt;&gt;1,IF(Table1[[#This Row],[Design]]=1,1,""),"")</f>
        <v/>
      </c>
      <c r="DG880" s="169" t="str">
        <f>IF(Table1[[#This Row],[Multiple NCC links]]&lt;&gt;1,IF(Table1[[#This Row],[Assessment / Verification]]=1,1,""),"")</f>
        <v/>
      </c>
      <c r="DH880" s="169" t="str">
        <f>IF(Table1[[#This Row],[Multiple NCC links]]&lt;&gt;1,IF(Table1[[#This Row],[Climate Specific ]]=1,1,""),"")</f>
        <v/>
      </c>
      <c r="DI880" s="169" t="str">
        <f>IF(Table1[[#This Row],[Multiple NCC links]]&lt;&gt;1,IF(Table1[[#This Row],[Alterations / Additions]]=1,1,""),"")</f>
        <v/>
      </c>
      <c r="DJ880" s="169" t="str">
        <f>IF(Table1[[#This Row],[Multiple NCC links]]&lt;&gt;1,IF(Table1[[#This Row],[Glazing]]=1,1,""),"")</f>
        <v/>
      </c>
      <c r="DK880" s="169" t="str">
        <f>IF(Table1[[#This Row],[Multiple NCC links]]&lt;&gt;1,IF(Table1[[#This Row],[Building Fabric / Thermal / Sealing]]=1,1,""),"")</f>
        <v/>
      </c>
      <c r="DL880" s="169" t="str">
        <f>IF(Table1[[#This Row],[Multiple NCC links]]&lt;&gt;1,IF(Table1[[#This Row],[Lighting]]=1,1,""),"")</f>
        <v/>
      </c>
      <c r="DM880" s="169" t="str">
        <f>IF(Table1[[#This Row],[Multiple NCC links]]&lt;&gt;1,IF(Table1[[#This Row],[HVAC]]=1,1,""),"")</f>
        <v/>
      </c>
      <c r="DN880" s="169" t="str">
        <f>IF(Table1[[#This Row],[Multiple NCC links]]&lt;&gt;1,IF(Table1[[#This Row],[Services]]=1,1,""),"")</f>
        <v/>
      </c>
      <c r="DO880" s="169" t="str">
        <f>IF(Table1[[#This Row],[Multiple NCC links]]&lt;&gt;1,IF(Table1[[#This Row],[Maintenance &amp; Monitoring]]=1,1,""),"")</f>
        <v/>
      </c>
      <c r="DP880" s="169" t="str">
        <f>IF(Table1[[#This Row],[Multiple NCC links]]&lt;&gt;1,IF(Table1[[#This Row],[Hand over / Operations]]=1,1,""),"")</f>
        <v/>
      </c>
      <c r="DQ880" s="169" t="str">
        <f>IF(Table1[[#This Row],[Multiple NCC links]]&lt;&gt;1,IF(Table1[[#This Row],[As built assessment]]=1,1,""),"")</f>
        <v/>
      </c>
      <c r="DR880" s="169" t="str">
        <f>IF(Table1[[#This Row],[Multiple NCC links]]&lt;&gt;1,IF(Table1[[#This Row],[Beyond compliance]]=1,1,""),"")</f>
        <v/>
      </c>
      <c r="DS880" s="169" t="str">
        <f>IF(SUM(Table1[[#This Row],[Design]:[Beyond compliance]])&gt;1,1,"")</f>
        <v/>
      </c>
      <c r="DT880" s="169" t="str">
        <f>IF(Table1[[#This Row],[Both Residential &amp; Commercial4]]&lt;&gt;1,IF(Table1[[#This Row],[Residential]]=1,1,""),"")</f>
        <v/>
      </c>
      <c r="DU880" s="169" t="str">
        <f>IF(Table1[[#This Row],[Both Residential &amp; Commercial4]]&lt;&gt;1,IF(Table1[[#This Row],[Commercial]]=1,1,""),"")</f>
        <v/>
      </c>
      <c r="DV880" s="169" t="str">
        <f>Table1[[#This Row],[Residential &amp; Commercial]]</f>
        <v/>
      </c>
      <c r="DW880" s="169"/>
    </row>
    <row r="881" spans="1:127" s="49" customFormat="1" ht="20.25" thickTop="1" thickBot="1" x14ac:dyDescent="0.35">
      <c r="A881" s="97"/>
      <c r="B881" s="97"/>
      <c r="C881" s="88"/>
      <c r="D881" s="88"/>
      <c r="E881" s="176"/>
      <c r="F881" s="176"/>
      <c r="G881" s="176"/>
      <c r="H881" s="176"/>
      <c r="I881" s="90" t="str">
        <f>IF(AND(Table1[[#This Row],[General]]=1,Table1[[#This Row],[Beginner]]=1,Table1[[#This Row],[Intermediate]]=1,Table1[[#This Row],[Advanced]]=1),1,"")</f>
        <v/>
      </c>
      <c r="J881" s="90" t="str">
        <f>CONCATENATE(IF(Table1[[#This Row],[General]]=1,"General, ",""), IF(Table1[[#This Row],[Beginner]]=1,"Beginner, ",""),IF(Table1[[#This Row],[Intermediate]]=1,"Intermediate, ",""), IF(Table1[[#This Row],[Advanced]]=1,"Advanced",""))</f>
        <v/>
      </c>
      <c r="K881" s="91"/>
      <c r="L881" s="179"/>
      <c r="M881" s="91"/>
      <c r="N881" s="91"/>
      <c r="O881" s="159"/>
      <c r="P881" s="91"/>
      <c r="Q881" s="91"/>
      <c r="R881" s="91"/>
      <c r="S88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81" s="102"/>
      <c r="U881" s="102"/>
      <c r="V881" s="240"/>
      <c r="W881" s="240"/>
      <c r="X881" s="102"/>
      <c r="Y881" s="102"/>
      <c r="Z881" s="102"/>
      <c r="AA881" s="102"/>
      <c r="AB881" s="102"/>
      <c r="AC881" s="102"/>
      <c r="AD881" s="102"/>
      <c r="AE881" s="102"/>
      <c r="AF881" s="102"/>
      <c r="AG88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81" s="103"/>
      <c r="AI881" s="103"/>
      <c r="AJ881" s="103"/>
      <c r="AK881" s="74" t="str">
        <f>CONCATENATE(IF(Table1[[#This Row],[Digital]]=1,"Digital, ",""),IF(Table1[[#This Row],[Face to Face]]=1,"Face to face, ",""),IF(Table1[[#This Row],[Blended]]=1,"Blended",""))</f>
        <v/>
      </c>
      <c r="AL881" s="99"/>
      <c r="AM881" s="104"/>
      <c r="AN881" s="130"/>
      <c r="AO881" s="94"/>
      <c r="AP881" s="182"/>
      <c r="AQ881" s="94"/>
      <c r="AR881" s="94"/>
      <c r="AS881" s="94"/>
      <c r="AT881" s="94"/>
      <c r="AU881" s="94"/>
      <c r="AV881" s="182"/>
      <c r="AW881" s="182"/>
      <c r="AX881" s="182"/>
      <c r="AY881" s="94"/>
      <c r="AZ88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8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81" s="95"/>
      <c r="BC881" s="95"/>
      <c r="BD881" s="90" t="str">
        <f>IF(AND(Table1[[#This Row],[Residential]]=1,Table1[[#This Row],[Commercial]]=1),1,"")</f>
        <v/>
      </c>
      <c r="BE881" s="90" t="str">
        <f>CONCATENATE(IF(Table1[[#This Row],[Residential]]=1,"Residential, ",""),IF(Table1[[#This Row],[Commercial]]=1,"Commercial",""))</f>
        <v/>
      </c>
      <c r="BF881" s="94"/>
      <c r="BG881" s="94"/>
      <c r="BH881" s="94"/>
      <c r="BI881" s="94"/>
      <c r="BJ881" s="94"/>
      <c r="BK881" s="94"/>
      <c r="BL881" s="94"/>
      <c r="BM881" s="182"/>
      <c r="BN881" s="94"/>
      <c r="BO88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81" s="178"/>
      <c r="BQ881" s="120"/>
      <c r="BR881" s="132"/>
      <c r="BS881" s="120"/>
      <c r="BT881" s="175"/>
      <c r="BU881" s="175"/>
      <c r="BV881" s="175"/>
      <c r="BW881" s="121"/>
      <c r="BX881" s="121"/>
      <c r="BY881" s="121"/>
      <c r="BZ881" s="227"/>
      <c r="CA88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81" s="48">
        <f>COUNTIF(Table1[[#This Row],[Validity]:[Alignment with NCC (Yes=1,No=0)]],"N/A")</f>
        <v>0</v>
      </c>
      <c r="CC881" s="48">
        <f>IF(ISERROR(Table1[[#This Row],[Total Quality Score (out of 10)]]/(4-Table1[[#This Row],[N/A Count]])),0,Table1[[#This Row],[Total Quality Score (out of 10)]]/(4-Table1[[#This Row],[N/A Count]]))</f>
        <v>0</v>
      </c>
      <c r="CD881" s="106"/>
      <c r="CE881" s="106"/>
      <c r="CF881" s="172" t="str">
        <f>IF(SUM(Table1[[#This Row],[Multiple]:[Level (all)62]])&lt;1,IF(Table1[[#This Row],[General]]=1,1,""),"")</f>
        <v/>
      </c>
      <c r="CG881" s="172" t="str">
        <f>IF(SUM(Table1[[#This Row],[Multiple]:[Level (all)62]])&lt;1,IF(Table1[[#This Row],[Beginner]]=1,1,""),"")</f>
        <v/>
      </c>
      <c r="CH881" s="171" t="str">
        <f>IF(SUM(Table1[[#This Row],[Multiple]:[Level (all)62]])&lt;1,IF(Table1[[#This Row],[Intermediate]]=1,1,""),"")</f>
        <v/>
      </c>
      <c r="CI881" s="171" t="str">
        <f>IF(SUM(Table1[[#This Row],[Multiple]:[Level (all)62]])&lt;1,IF(Table1[[#This Row],[Advanced]]=1,1,""),"")</f>
        <v/>
      </c>
      <c r="CJ881" s="171" t="str">
        <f>IF(AND(SUM(Table1[[#This Row],[General]:[Advanced]])&lt;4,SUM(Table1[[#This Row],[General]:[Advanced]])&gt;1),1,"")</f>
        <v/>
      </c>
      <c r="CK881" s="171" t="str">
        <f>Table1[[#This Row],[Level (all)]]</f>
        <v/>
      </c>
      <c r="CL881" s="171" t="str">
        <f>IF(Table1[[#This Row],[Multiple audience]]&lt;&gt;1,IF(Table1[[#This Row],[General Audience]]=1,1,""),"")</f>
        <v/>
      </c>
      <c r="CM881" s="171" t="str">
        <f>IF(Table1[[#This Row],[Multiple audience]]&lt;&gt;1,IF(Table1[[#This Row],[Planners / Designers ]]=1,1,""),"")</f>
        <v/>
      </c>
      <c r="CN881" s="171" t="str">
        <f>IF(Table1[[#This Row],[Multiple audience]]&lt;&gt;1,IF(Table1[[#This Row],[Regulatory Assessors]]=1,1,""),"")</f>
        <v/>
      </c>
      <c r="CO881" s="171" t="str">
        <f>IF(Table1[[#This Row],[Multiple audience]]&lt;&gt;1,IF(Table1[[#This Row],[Builders / Management]]=1,1,""),"")</f>
        <v/>
      </c>
      <c r="CP881" s="171" t="str">
        <f>IF(Table1[[#This Row],[Multiple audience]]&lt;&gt;1,IF(Table1[[#This Row],[Energy / Sus Assessors]]=1,1,""),"")</f>
        <v/>
      </c>
      <c r="CQ881" s="171" t="str">
        <f>IF(Table1[[#This Row],[Multiple audience]]&lt;&gt;1,IF(Table1[[#This Row],[Semi-skilled]]=1,1,""),"")</f>
        <v/>
      </c>
      <c r="CR881" s="171" t="str">
        <f>IF(Table1[[#This Row],[Multiple audience]]&lt;&gt;1,IF(Table1[[#This Row],[Trades]]=1,1,""),"")</f>
        <v/>
      </c>
      <c r="CS881" s="171" t="str">
        <f>IF(Table1[[#This Row],[Multiple audience]]&lt;&gt;1,IF(Table1[[#This Row],[Other]]=1,1,""),"")</f>
        <v/>
      </c>
      <c r="CT881" s="171" t="str">
        <f>IF(SUM(Table1[[#This Row],[General Audience]:[Other]])&gt;1,1,"")</f>
        <v/>
      </c>
      <c r="CU881" s="171" t="str">
        <f>IF(Table1[[#This Row],[Various  ]]&lt;&gt;1,IF(Table1[[#This Row],[Calculator / Software]]=1,1,""),"")</f>
        <v/>
      </c>
      <c r="CV881" s="171" t="str">
        <f>IF(Table1[[#This Row],[Various  ]]&lt;&gt;1,IF(Table1[[#This Row],[Information  ]]=1,1,""),"")</f>
        <v/>
      </c>
      <c r="CW881" s="171" t="str">
        <f>IF(Table1[[#This Row],[Various  ]]&lt;&gt;1,IF(Table1[[#This Row],[Interactive Tool]]=1,1,""),"")</f>
        <v/>
      </c>
      <c r="CX881" s="171" t="str">
        <f>IF(Table1[[#This Row],[Various  ]]&lt;&gt;1,IF(Table1[[#This Row],[Technical Specifications]]=1,1,""),"")</f>
        <v/>
      </c>
      <c r="CY881" s="171" t="str">
        <f>IF(Table1[[#This Row],[Various  ]]&lt;&gt;1,IF(Table1[[#This Row],[Training Resources]]=1,1,""),"")</f>
        <v/>
      </c>
      <c r="CZ881" s="171" t="str">
        <f>IF(Table1[[#This Row],[Various  ]]&lt;&gt;1,IF(Table1[[#This Row],[Toolbox]]=1,1,""),"")</f>
        <v/>
      </c>
      <c r="DA881" s="169" t="str">
        <f>IF(Table1[[#This Row],[Various  ]]&lt;&gt;1,IF(Table1[[#This Row],[Video]]=1,1,""),"")</f>
        <v/>
      </c>
      <c r="DB881" s="169" t="str">
        <f>IF(Table1[[#This Row],[Various  ]]&lt;&gt;1,IF(Table1[[#This Row],[Case study]]=1,1,""),"")</f>
        <v/>
      </c>
      <c r="DC881" s="169" t="str">
        <f>IF(Table1[[#This Row],[Various  ]]&lt;&gt;1,IF(Table1[[#This Row],[Other   ]]=1,1,""),"")</f>
        <v/>
      </c>
      <c r="DD881" s="169" t="str">
        <f>IF(Table1[[#This Row],[Various  ]]&lt;&gt;1,IF(Table1[[#This Row],[Standards]]=1,1,""),"")</f>
        <v/>
      </c>
      <c r="DE881" s="169" t="str">
        <f>IF(Table1[[#This Row],[Various]]=1,1,IF(SUM(Table1[[#This Row],[Calculator / Software]:[Standards]])&gt;1,1,""))</f>
        <v/>
      </c>
      <c r="DF881" s="169" t="str">
        <f>IF(Table1[[#This Row],[Multiple NCC links]]&lt;&gt;1,IF(Table1[[#This Row],[Design]]=1,1,""),"")</f>
        <v/>
      </c>
      <c r="DG881" s="169" t="str">
        <f>IF(Table1[[#This Row],[Multiple NCC links]]&lt;&gt;1,IF(Table1[[#This Row],[Assessment / Verification]]=1,1,""),"")</f>
        <v/>
      </c>
      <c r="DH881" s="169" t="str">
        <f>IF(Table1[[#This Row],[Multiple NCC links]]&lt;&gt;1,IF(Table1[[#This Row],[Climate Specific ]]=1,1,""),"")</f>
        <v/>
      </c>
      <c r="DI881" s="169" t="str">
        <f>IF(Table1[[#This Row],[Multiple NCC links]]&lt;&gt;1,IF(Table1[[#This Row],[Alterations / Additions]]=1,1,""),"")</f>
        <v/>
      </c>
      <c r="DJ881" s="169" t="str">
        <f>IF(Table1[[#This Row],[Multiple NCC links]]&lt;&gt;1,IF(Table1[[#This Row],[Glazing]]=1,1,""),"")</f>
        <v/>
      </c>
      <c r="DK881" s="169" t="str">
        <f>IF(Table1[[#This Row],[Multiple NCC links]]&lt;&gt;1,IF(Table1[[#This Row],[Building Fabric / Thermal / Sealing]]=1,1,""),"")</f>
        <v/>
      </c>
      <c r="DL881" s="169" t="str">
        <f>IF(Table1[[#This Row],[Multiple NCC links]]&lt;&gt;1,IF(Table1[[#This Row],[Lighting]]=1,1,""),"")</f>
        <v/>
      </c>
      <c r="DM881" s="169" t="str">
        <f>IF(Table1[[#This Row],[Multiple NCC links]]&lt;&gt;1,IF(Table1[[#This Row],[HVAC]]=1,1,""),"")</f>
        <v/>
      </c>
      <c r="DN881" s="169" t="str">
        <f>IF(Table1[[#This Row],[Multiple NCC links]]&lt;&gt;1,IF(Table1[[#This Row],[Services]]=1,1,""),"")</f>
        <v/>
      </c>
      <c r="DO881" s="169" t="str">
        <f>IF(Table1[[#This Row],[Multiple NCC links]]&lt;&gt;1,IF(Table1[[#This Row],[Maintenance &amp; Monitoring]]=1,1,""),"")</f>
        <v/>
      </c>
      <c r="DP881" s="169" t="str">
        <f>IF(Table1[[#This Row],[Multiple NCC links]]&lt;&gt;1,IF(Table1[[#This Row],[Hand over / Operations]]=1,1,""),"")</f>
        <v/>
      </c>
      <c r="DQ881" s="169" t="str">
        <f>IF(Table1[[#This Row],[Multiple NCC links]]&lt;&gt;1,IF(Table1[[#This Row],[As built assessment]]=1,1,""),"")</f>
        <v/>
      </c>
      <c r="DR881" s="169" t="str">
        <f>IF(Table1[[#This Row],[Multiple NCC links]]&lt;&gt;1,IF(Table1[[#This Row],[Beyond compliance]]=1,1,""),"")</f>
        <v/>
      </c>
      <c r="DS881" s="169" t="str">
        <f>IF(SUM(Table1[[#This Row],[Design]:[Beyond compliance]])&gt;1,1,"")</f>
        <v/>
      </c>
      <c r="DT881" s="169" t="str">
        <f>IF(Table1[[#This Row],[Both Residential &amp; Commercial4]]&lt;&gt;1,IF(Table1[[#This Row],[Residential]]=1,1,""),"")</f>
        <v/>
      </c>
      <c r="DU881" s="169" t="str">
        <f>IF(Table1[[#This Row],[Both Residential &amp; Commercial4]]&lt;&gt;1,IF(Table1[[#This Row],[Commercial]]=1,1,""),"")</f>
        <v/>
      </c>
      <c r="DV881" s="169" t="str">
        <f>Table1[[#This Row],[Residential &amp; Commercial]]</f>
        <v/>
      </c>
      <c r="DW881" s="169"/>
    </row>
    <row r="882" spans="1:127" s="49" customFormat="1" ht="20.25" thickTop="1" thickBot="1" x14ac:dyDescent="0.35">
      <c r="A882" s="97"/>
      <c r="B882" s="97"/>
      <c r="C882" s="88"/>
      <c r="D882" s="88"/>
      <c r="E882" s="176"/>
      <c r="F882" s="176"/>
      <c r="G882" s="176"/>
      <c r="H882" s="176"/>
      <c r="I882" s="90" t="str">
        <f>IF(AND(Table1[[#This Row],[General]]=1,Table1[[#This Row],[Beginner]]=1,Table1[[#This Row],[Intermediate]]=1,Table1[[#This Row],[Advanced]]=1),1,"")</f>
        <v/>
      </c>
      <c r="J882" s="90" t="str">
        <f>CONCATENATE(IF(Table1[[#This Row],[General]]=1,"General, ",""), IF(Table1[[#This Row],[Beginner]]=1,"Beginner, ",""),IF(Table1[[#This Row],[Intermediate]]=1,"Intermediate, ",""), IF(Table1[[#This Row],[Advanced]]=1,"Advanced",""))</f>
        <v/>
      </c>
      <c r="K882" s="91"/>
      <c r="L882" s="179"/>
      <c r="M882" s="91"/>
      <c r="N882" s="91"/>
      <c r="O882" s="159"/>
      <c r="P882" s="91"/>
      <c r="Q882" s="91"/>
      <c r="R882" s="91"/>
      <c r="S88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82" s="102"/>
      <c r="U882" s="102"/>
      <c r="V882" s="240"/>
      <c r="W882" s="240"/>
      <c r="X882" s="102"/>
      <c r="Y882" s="102"/>
      <c r="Z882" s="102"/>
      <c r="AA882" s="102"/>
      <c r="AB882" s="102"/>
      <c r="AC882" s="102"/>
      <c r="AD882" s="102"/>
      <c r="AE882" s="102"/>
      <c r="AF882" s="102"/>
      <c r="AG88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82" s="103"/>
      <c r="AI882" s="103"/>
      <c r="AJ882" s="103"/>
      <c r="AK882" s="74" t="str">
        <f>CONCATENATE(IF(Table1[[#This Row],[Digital]]=1,"Digital, ",""),IF(Table1[[#This Row],[Face to Face]]=1,"Face to face, ",""),IF(Table1[[#This Row],[Blended]]=1,"Blended",""))</f>
        <v/>
      </c>
      <c r="AL882" s="99"/>
      <c r="AM882" s="104"/>
      <c r="AN882" s="130"/>
      <c r="AO882" s="94"/>
      <c r="AP882" s="182"/>
      <c r="AQ882" s="94"/>
      <c r="AR882" s="94"/>
      <c r="AS882" s="94"/>
      <c r="AT882" s="94"/>
      <c r="AU882" s="94"/>
      <c r="AV882" s="182"/>
      <c r="AW882" s="182"/>
      <c r="AX882" s="182"/>
      <c r="AY882" s="94"/>
      <c r="AZ88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8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82" s="95"/>
      <c r="BC882" s="95"/>
      <c r="BD882" s="90" t="str">
        <f>IF(AND(Table1[[#This Row],[Residential]]=1,Table1[[#This Row],[Commercial]]=1),1,"")</f>
        <v/>
      </c>
      <c r="BE882" s="90" t="str">
        <f>CONCATENATE(IF(Table1[[#This Row],[Residential]]=1,"Residential, ",""),IF(Table1[[#This Row],[Commercial]]=1,"Commercial",""))</f>
        <v/>
      </c>
      <c r="BF882" s="94"/>
      <c r="BG882" s="94"/>
      <c r="BH882" s="94"/>
      <c r="BI882" s="94"/>
      <c r="BJ882" s="94"/>
      <c r="BK882" s="94"/>
      <c r="BL882" s="94"/>
      <c r="BM882" s="182"/>
      <c r="BN882" s="94"/>
      <c r="BO88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82" s="178"/>
      <c r="BQ882" s="120"/>
      <c r="BR882" s="132"/>
      <c r="BS882" s="120"/>
      <c r="BT882" s="175"/>
      <c r="BU882" s="175"/>
      <c r="BV882" s="175"/>
      <c r="BW882" s="121"/>
      <c r="BX882" s="121"/>
      <c r="BY882" s="121"/>
      <c r="BZ882" s="227"/>
      <c r="CA88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82" s="48">
        <f>COUNTIF(Table1[[#This Row],[Validity]:[Alignment with NCC (Yes=1,No=0)]],"N/A")</f>
        <v>0</v>
      </c>
      <c r="CC882" s="48">
        <f>IF(ISERROR(Table1[[#This Row],[Total Quality Score (out of 10)]]/(4-Table1[[#This Row],[N/A Count]])),0,Table1[[#This Row],[Total Quality Score (out of 10)]]/(4-Table1[[#This Row],[N/A Count]]))</f>
        <v>0</v>
      </c>
      <c r="CD882" s="106"/>
      <c r="CE882" s="106"/>
      <c r="CF882" s="172" t="str">
        <f>IF(SUM(Table1[[#This Row],[Multiple]:[Level (all)62]])&lt;1,IF(Table1[[#This Row],[General]]=1,1,""),"")</f>
        <v/>
      </c>
      <c r="CG882" s="172" t="str">
        <f>IF(SUM(Table1[[#This Row],[Multiple]:[Level (all)62]])&lt;1,IF(Table1[[#This Row],[Beginner]]=1,1,""),"")</f>
        <v/>
      </c>
      <c r="CH882" s="171" t="str">
        <f>IF(SUM(Table1[[#This Row],[Multiple]:[Level (all)62]])&lt;1,IF(Table1[[#This Row],[Intermediate]]=1,1,""),"")</f>
        <v/>
      </c>
      <c r="CI882" s="171" t="str">
        <f>IF(SUM(Table1[[#This Row],[Multiple]:[Level (all)62]])&lt;1,IF(Table1[[#This Row],[Advanced]]=1,1,""),"")</f>
        <v/>
      </c>
      <c r="CJ882" s="171" t="str">
        <f>IF(AND(SUM(Table1[[#This Row],[General]:[Advanced]])&lt;4,SUM(Table1[[#This Row],[General]:[Advanced]])&gt;1),1,"")</f>
        <v/>
      </c>
      <c r="CK882" s="171" t="str">
        <f>Table1[[#This Row],[Level (all)]]</f>
        <v/>
      </c>
      <c r="CL882" s="171" t="str">
        <f>IF(Table1[[#This Row],[Multiple audience]]&lt;&gt;1,IF(Table1[[#This Row],[General Audience]]=1,1,""),"")</f>
        <v/>
      </c>
      <c r="CM882" s="171" t="str">
        <f>IF(Table1[[#This Row],[Multiple audience]]&lt;&gt;1,IF(Table1[[#This Row],[Planners / Designers ]]=1,1,""),"")</f>
        <v/>
      </c>
      <c r="CN882" s="171" t="str">
        <f>IF(Table1[[#This Row],[Multiple audience]]&lt;&gt;1,IF(Table1[[#This Row],[Regulatory Assessors]]=1,1,""),"")</f>
        <v/>
      </c>
      <c r="CO882" s="171" t="str">
        <f>IF(Table1[[#This Row],[Multiple audience]]&lt;&gt;1,IF(Table1[[#This Row],[Builders / Management]]=1,1,""),"")</f>
        <v/>
      </c>
      <c r="CP882" s="171" t="str">
        <f>IF(Table1[[#This Row],[Multiple audience]]&lt;&gt;1,IF(Table1[[#This Row],[Energy / Sus Assessors]]=1,1,""),"")</f>
        <v/>
      </c>
      <c r="CQ882" s="171" t="str">
        <f>IF(Table1[[#This Row],[Multiple audience]]&lt;&gt;1,IF(Table1[[#This Row],[Semi-skilled]]=1,1,""),"")</f>
        <v/>
      </c>
      <c r="CR882" s="171" t="str">
        <f>IF(Table1[[#This Row],[Multiple audience]]&lt;&gt;1,IF(Table1[[#This Row],[Trades]]=1,1,""),"")</f>
        <v/>
      </c>
      <c r="CS882" s="171" t="str">
        <f>IF(Table1[[#This Row],[Multiple audience]]&lt;&gt;1,IF(Table1[[#This Row],[Other]]=1,1,""),"")</f>
        <v/>
      </c>
      <c r="CT882" s="171" t="str">
        <f>IF(SUM(Table1[[#This Row],[General Audience]:[Other]])&gt;1,1,"")</f>
        <v/>
      </c>
      <c r="CU882" s="171" t="str">
        <f>IF(Table1[[#This Row],[Various  ]]&lt;&gt;1,IF(Table1[[#This Row],[Calculator / Software]]=1,1,""),"")</f>
        <v/>
      </c>
      <c r="CV882" s="171" t="str">
        <f>IF(Table1[[#This Row],[Various  ]]&lt;&gt;1,IF(Table1[[#This Row],[Information  ]]=1,1,""),"")</f>
        <v/>
      </c>
      <c r="CW882" s="171" t="str">
        <f>IF(Table1[[#This Row],[Various  ]]&lt;&gt;1,IF(Table1[[#This Row],[Interactive Tool]]=1,1,""),"")</f>
        <v/>
      </c>
      <c r="CX882" s="171" t="str">
        <f>IF(Table1[[#This Row],[Various  ]]&lt;&gt;1,IF(Table1[[#This Row],[Technical Specifications]]=1,1,""),"")</f>
        <v/>
      </c>
      <c r="CY882" s="171" t="str">
        <f>IF(Table1[[#This Row],[Various  ]]&lt;&gt;1,IF(Table1[[#This Row],[Training Resources]]=1,1,""),"")</f>
        <v/>
      </c>
      <c r="CZ882" s="171" t="str">
        <f>IF(Table1[[#This Row],[Various  ]]&lt;&gt;1,IF(Table1[[#This Row],[Toolbox]]=1,1,""),"")</f>
        <v/>
      </c>
      <c r="DA882" s="169" t="str">
        <f>IF(Table1[[#This Row],[Various  ]]&lt;&gt;1,IF(Table1[[#This Row],[Video]]=1,1,""),"")</f>
        <v/>
      </c>
      <c r="DB882" s="169" t="str">
        <f>IF(Table1[[#This Row],[Various  ]]&lt;&gt;1,IF(Table1[[#This Row],[Case study]]=1,1,""),"")</f>
        <v/>
      </c>
      <c r="DC882" s="169" t="str">
        <f>IF(Table1[[#This Row],[Various  ]]&lt;&gt;1,IF(Table1[[#This Row],[Other   ]]=1,1,""),"")</f>
        <v/>
      </c>
      <c r="DD882" s="169" t="str">
        <f>IF(Table1[[#This Row],[Various  ]]&lt;&gt;1,IF(Table1[[#This Row],[Standards]]=1,1,""),"")</f>
        <v/>
      </c>
      <c r="DE882" s="169" t="str">
        <f>IF(Table1[[#This Row],[Various]]=1,1,IF(SUM(Table1[[#This Row],[Calculator / Software]:[Standards]])&gt;1,1,""))</f>
        <v/>
      </c>
      <c r="DF882" s="169" t="str">
        <f>IF(Table1[[#This Row],[Multiple NCC links]]&lt;&gt;1,IF(Table1[[#This Row],[Design]]=1,1,""),"")</f>
        <v/>
      </c>
      <c r="DG882" s="169" t="str">
        <f>IF(Table1[[#This Row],[Multiple NCC links]]&lt;&gt;1,IF(Table1[[#This Row],[Assessment / Verification]]=1,1,""),"")</f>
        <v/>
      </c>
      <c r="DH882" s="169" t="str">
        <f>IF(Table1[[#This Row],[Multiple NCC links]]&lt;&gt;1,IF(Table1[[#This Row],[Climate Specific ]]=1,1,""),"")</f>
        <v/>
      </c>
      <c r="DI882" s="169" t="str">
        <f>IF(Table1[[#This Row],[Multiple NCC links]]&lt;&gt;1,IF(Table1[[#This Row],[Alterations / Additions]]=1,1,""),"")</f>
        <v/>
      </c>
      <c r="DJ882" s="169" t="str">
        <f>IF(Table1[[#This Row],[Multiple NCC links]]&lt;&gt;1,IF(Table1[[#This Row],[Glazing]]=1,1,""),"")</f>
        <v/>
      </c>
      <c r="DK882" s="169" t="str">
        <f>IF(Table1[[#This Row],[Multiple NCC links]]&lt;&gt;1,IF(Table1[[#This Row],[Building Fabric / Thermal / Sealing]]=1,1,""),"")</f>
        <v/>
      </c>
      <c r="DL882" s="169" t="str">
        <f>IF(Table1[[#This Row],[Multiple NCC links]]&lt;&gt;1,IF(Table1[[#This Row],[Lighting]]=1,1,""),"")</f>
        <v/>
      </c>
      <c r="DM882" s="169" t="str">
        <f>IF(Table1[[#This Row],[Multiple NCC links]]&lt;&gt;1,IF(Table1[[#This Row],[HVAC]]=1,1,""),"")</f>
        <v/>
      </c>
      <c r="DN882" s="169" t="str">
        <f>IF(Table1[[#This Row],[Multiple NCC links]]&lt;&gt;1,IF(Table1[[#This Row],[Services]]=1,1,""),"")</f>
        <v/>
      </c>
      <c r="DO882" s="169" t="str">
        <f>IF(Table1[[#This Row],[Multiple NCC links]]&lt;&gt;1,IF(Table1[[#This Row],[Maintenance &amp; Monitoring]]=1,1,""),"")</f>
        <v/>
      </c>
      <c r="DP882" s="169" t="str">
        <f>IF(Table1[[#This Row],[Multiple NCC links]]&lt;&gt;1,IF(Table1[[#This Row],[Hand over / Operations]]=1,1,""),"")</f>
        <v/>
      </c>
      <c r="DQ882" s="169" t="str">
        <f>IF(Table1[[#This Row],[Multiple NCC links]]&lt;&gt;1,IF(Table1[[#This Row],[As built assessment]]=1,1,""),"")</f>
        <v/>
      </c>
      <c r="DR882" s="169" t="str">
        <f>IF(Table1[[#This Row],[Multiple NCC links]]&lt;&gt;1,IF(Table1[[#This Row],[Beyond compliance]]=1,1,""),"")</f>
        <v/>
      </c>
      <c r="DS882" s="169" t="str">
        <f>IF(SUM(Table1[[#This Row],[Design]:[Beyond compliance]])&gt;1,1,"")</f>
        <v/>
      </c>
      <c r="DT882" s="169" t="str">
        <f>IF(Table1[[#This Row],[Both Residential &amp; Commercial4]]&lt;&gt;1,IF(Table1[[#This Row],[Residential]]=1,1,""),"")</f>
        <v/>
      </c>
      <c r="DU882" s="169" t="str">
        <f>IF(Table1[[#This Row],[Both Residential &amp; Commercial4]]&lt;&gt;1,IF(Table1[[#This Row],[Commercial]]=1,1,""),"")</f>
        <v/>
      </c>
      <c r="DV882" s="169" t="str">
        <f>Table1[[#This Row],[Residential &amp; Commercial]]</f>
        <v/>
      </c>
      <c r="DW882" s="169"/>
    </row>
    <row r="883" spans="1:127" s="49" customFormat="1" ht="20.25" thickTop="1" thickBot="1" x14ac:dyDescent="0.35">
      <c r="A883" s="97"/>
      <c r="B883" s="97"/>
      <c r="C883" s="88"/>
      <c r="D883" s="88"/>
      <c r="E883" s="176"/>
      <c r="F883" s="176"/>
      <c r="G883" s="176"/>
      <c r="H883" s="176"/>
      <c r="I883" s="90" t="str">
        <f>IF(AND(Table1[[#This Row],[General]]=1,Table1[[#This Row],[Beginner]]=1,Table1[[#This Row],[Intermediate]]=1,Table1[[#This Row],[Advanced]]=1),1,"")</f>
        <v/>
      </c>
      <c r="J883" s="90" t="str">
        <f>CONCATENATE(IF(Table1[[#This Row],[General]]=1,"General, ",""), IF(Table1[[#This Row],[Beginner]]=1,"Beginner, ",""),IF(Table1[[#This Row],[Intermediate]]=1,"Intermediate, ",""), IF(Table1[[#This Row],[Advanced]]=1,"Advanced",""))</f>
        <v/>
      </c>
      <c r="K883" s="91"/>
      <c r="L883" s="179"/>
      <c r="M883" s="91"/>
      <c r="N883" s="91"/>
      <c r="O883" s="159"/>
      <c r="P883" s="91"/>
      <c r="Q883" s="91"/>
      <c r="R883" s="91"/>
      <c r="S88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83" s="102"/>
      <c r="U883" s="102"/>
      <c r="V883" s="240"/>
      <c r="W883" s="240"/>
      <c r="X883" s="102"/>
      <c r="Y883" s="102"/>
      <c r="Z883" s="102"/>
      <c r="AA883" s="102"/>
      <c r="AB883" s="102"/>
      <c r="AC883" s="102"/>
      <c r="AD883" s="102"/>
      <c r="AE883" s="102"/>
      <c r="AF883" s="102"/>
      <c r="AG88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83" s="103"/>
      <c r="AI883" s="103"/>
      <c r="AJ883" s="103"/>
      <c r="AK883" s="74" t="str">
        <f>CONCATENATE(IF(Table1[[#This Row],[Digital]]=1,"Digital, ",""),IF(Table1[[#This Row],[Face to Face]]=1,"Face to face, ",""),IF(Table1[[#This Row],[Blended]]=1,"Blended",""))</f>
        <v/>
      </c>
      <c r="AL883" s="99"/>
      <c r="AM883" s="104"/>
      <c r="AN883" s="130"/>
      <c r="AO883" s="94"/>
      <c r="AP883" s="182"/>
      <c r="AQ883" s="94"/>
      <c r="AR883" s="94"/>
      <c r="AS883" s="94"/>
      <c r="AT883" s="94"/>
      <c r="AU883" s="94"/>
      <c r="AV883" s="182"/>
      <c r="AW883" s="182"/>
      <c r="AX883" s="182"/>
      <c r="AY883" s="94"/>
      <c r="AZ88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8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83" s="95"/>
      <c r="BC883" s="95"/>
      <c r="BD883" s="90" t="str">
        <f>IF(AND(Table1[[#This Row],[Residential]]=1,Table1[[#This Row],[Commercial]]=1),1,"")</f>
        <v/>
      </c>
      <c r="BE883" s="90" t="str">
        <f>CONCATENATE(IF(Table1[[#This Row],[Residential]]=1,"Residential, ",""),IF(Table1[[#This Row],[Commercial]]=1,"Commercial",""))</f>
        <v/>
      </c>
      <c r="BF883" s="94"/>
      <c r="BG883" s="94"/>
      <c r="BH883" s="94"/>
      <c r="BI883" s="94"/>
      <c r="BJ883" s="94"/>
      <c r="BK883" s="94"/>
      <c r="BL883" s="94"/>
      <c r="BM883" s="182"/>
      <c r="BN883" s="94"/>
      <c r="BO88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83" s="178"/>
      <c r="BQ883" s="120"/>
      <c r="BR883" s="132"/>
      <c r="BS883" s="120"/>
      <c r="BT883" s="175"/>
      <c r="BU883" s="175"/>
      <c r="BV883" s="175"/>
      <c r="BW883" s="121"/>
      <c r="BX883" s="121"/>
      <c r="BY883" s="121"/>
      <c r="BZ883" s="227"/>
      <c r="CA88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83" s="48">
        <f>COUNTIF(Table1[[#This Row],[Validity]:[Alignment with NCC (Yes=1,No=0)]],"N/A")</f>
        <v>0</v>
      </c>
      <c r="CC883" s="48">
        <f>IF(ISERROR(Table1[[#This Row],[Total Quality Score (out of 10)]]/(4-Table1[[#This Row],[N/A Count]])),0,Table1[[#This Row],[Total Quality Score (out of 10)]]/(4-Table1[[#This Row],[N/A Count]]))</f>
        <v>0</v>
      </c>
      <c r="CD883" s="106"/>
      <c r="CE883" s="106"/>
      <c r="CF883" s="172" t="str">
        <f>IF(SUM(Table1[[#This Row],[Multiple]:[Level (all)62]])&lt;1,IF(Table1[[#This Row],[General]]=1,1,""),"")</f>
        <v/>
      </c>
      <c r="CG883" s="172" t="str">
        <f>IF(SUM(Table1[[#This Row],[Multiple]:[Level (all)62]])&lt;1,IF(Table1[[#This Row],[Beginner]]=1,1,""),"")</f>
        <v/>
      </c>
      <c r="CH883" s="171" t="str">
        <f>IF(SUM(Table1[[#This Row],[Multiple]:[Level (all)62]])&lt;1,IF(Table1[[#This Row],[Intermediate]]=1,1,""),"")</f>
        <v/>
      </c>
      <c r="CI883" s="171" t="str">
        <f>IF(SUM(Table1[[#This Row],[Multiple]:[Level (all)62]])&lt;1,IF(Table1[[#This Row],[Advanced]]=1,1,""),"")</f>
        <v/>
      </c>
      <c r="CJ883" s="171" t="str">
        <f>IF(AND(SUM(Table1[[#This Row],[General]:[Advanced]])&lt;4,SUM(Table1[[#This Row],[General]:[Advanced]])&gt;1),1,"")</f>
        <v/>
      </c>
      <c r="CK883" s="171" t="str">
        <f>Table1[[#This Row],[Level (all)]]</f>
        <v/>
      </c>
      <c r="CL883" s="171" t="str">
        <f>IF(Table1[[#This Row],[Multiple audience]]&lt;&gt;1,IF(Table1[[#This Row],[General Audience]]=1,1,""),"")</f>
        <v/>
      </c>
      <c r="CM883" s="171" t="str">
        <f>IF(Table1[[#This Row],[Multiple audience]]&lt;&gt;1,IF(Table1[[#This Row],[Planners / Designers ]]=1,1,""),"")</f>
        <v/>
      </c>
      <c r="CN883" s="171" t="str">
        <f>IF(Table1[[#This Row],[Multiple audience]]&lt;&gt;1,IF(Table1[[#This Row],[Regulatory Assessors]]=1,1,""),"")</f>
        <v/>
      </c>
      <c r="CO883" s="171" t="str">
        <f>IF(Table1[[#This Row],[Multiple audience]]&lt;&gt;1,IF(Table1[[#This Row],[Builders / Management]]=1,1,""),"")</f>
        <v/>
      </c>
      <c r="CP883" s="171" t="str">
        <f>IF(Table1[[#This Row],[Multiple audience]]&lt;&gt;1,IF(Table1[[#This Row],[Energy / Sus Assessors]]=1,1,""),"")</f>
        <v/>
      </c>
      <c r="CQ883" s="171" t="str">
        <f>IF(Table1[[#This Row],[Multiple audience]]&lt;&gt;1,IF(Table1[[#This Row],[Semi-skilled]]=1,1,""),"")</f>
        <v/>
      </c>
      <c r="CR883" s="171" t="str">
        <f>IF(Table1[[#This Row],[Multiple audience]]&lt;&gt;1,IF(Table1[[#This Row],[Trades]]=1,1,""),"")</f>
        <v/>
      </c>
      <c r="CS883" s="171" t="str">
        <f>IF(Table1[[#This Row],[Multiple audience]]&lt;&gt;1,IF(Table1[[#This Row],[Other]]=1,1,""),"")</f>
        <v/>
      </c>
      <c r="CT883" s="171" t="str">
        <f>IF(SUM(Table1[[#This Row],[General Audience]:[Other]])&gt;1,1,"")</f>
        <v/>
      </c>
      <c r="CU883" s="171" t="str">
        <f>IF(Table1[[#This Row],[Various  ]]&lt;&gt;1,IF(Table1[[#This Row],[Calculator / Software]]=1,1,""),"")</f>
        <v/>
      </c>
      <c r="CV883" s="171" t="str">
        <f>IF(Table1[[#This Row],[Various  ]]&lt;&gt;1,IF(Table1[[#This Row],[Information  ]]=1,1,""),"")</f>
        <v/>
      </c>
      <c r="CW883" s="171" t="str">
        <f>IF(Table1[[#This Row],[Various  ]]&lt;&gt;1,IF(Table1[[#This Row],[Interactive Tool]]=1,1,""),"")</f>
        <v/>
      </c>
      <c r="CX883" s="171" t="str">
        <f>IF(Table1[[#This Row],[Various  ]]&lt;&gt;1,IF(Table1[[#This Row],[Technical Specifications]]=1,1,""),"")</f>
        <v/>
      </c>
      <c r="CY883" s="171" t="str">
        <f>IF(Table1[[#This Row],[Various  ]]&lt;&gt;1,IF(Table1[[#This Row],[Training Resources]]=1,1,""),"")</f>
        <v/>
      </c>
      <c r="CZ883" s="171" t="str">
        <f>IF(Table1[[#This Row],[Various  ]]&lt;&gt;1,IF(Table1[[#This Row],[Toolbox]]=1,1,""),"")</f>
        <v/>
      </c>
      <c r="DA883" s="169" t="str">
        <f>IF(Table1[[#This Row],[Various  ]]&lt;&gt;1,IF(Table1[[#This Row],[Video]]=1,1,""),"")</f>
        <v/>
      </c>
      <c r="DB883" s="169" t="str">
        <f>IF(Table1[[#This Row],[Various  ]]&lt;&gt;1,IF(Table1[[#This Row],[Case study]]=1,1,""),"")</f>
        <v/>
      </c>
      <c r="DC883" s="169" t="str">
        <f>IF(Table1[[#This Row],[Various  ]]&lt;&gt;1,IF(Table1[[#This Row],[Other   ]]=1,1,""),"")</f>
        <v/>
      </c>
      <c r="DD883" s="169" t="str">
        <f>IF(Table1[[#This Row],[Various  ]]&lt;&gt;1,IF(Table1[[#This Row],[Standards]]=1,1,""),"")</f>
        <v/>
      </c>
      <c r="DE883" s="169" t="str">
        <f>IF(Table1[[#This Row],[Various]]=1,1,IF(SUM(Table1[[#This Row],[Calculator / Software]:[Standards]])&gt;1,1,""))</f>
        <v/>
      </c>
      <c r="DF883" s="169" t="str">
        <f>IF(Table1[[#This Row],[Multiple NCC links]]&lt;&gt;1,IF(Table1[[#This Row],[Design]]=1,1,""),"")</f>
        <v/>
      </c>
      <c r="DG883" s="169" t="str">
        <f>IF(Table1[[#This Row],[Multiple NCC links]]&lt;&gt;1,IF(Table1[[#This Row],[Assessment / Verification]]=1,1,""),"")</f>
        <v/>
      </c>
      <c r="DH883" s="169" t="str">
        <f>IF(Table1[[#This Row],[Multiple NCC links]]&lt;&gt;1,IF(Table1[[#This Row],[Climate Specific ]]=1,1,""),"")</f>
        <v/>
      </c>
      <c r="DI883" s="169" t="str">
        <f>IF(Table1[[#This Row],[Multiple NCC links]]&lt;&gt;1,IF(Table1[[#This Row],[Alterations / Additions]]=1,1,""),"")</f>
        <v/>
      </c>
      <c r="DJ883" s="169" t="str">
        <f>IF(Table1[[#This Row],[Multiple NCC links]]&lt;&gt;1,IF(Table1[[#This Row],[Glazing]]=1,1,""),"")</f>
        <v/>
      </c>
      <c r="DK883" s="169" t="str">
        <f>IF(Table1[[#This Row],[Multiple NCC links]]&lt;&gt;1,IF(Table1[[#This Row],[Building Fabric / Thermal / Sealing]]=1,1,""),"")</f>
        <v/>
      </c>
      <c r="DL883" s="169" t="str">
        <f>IF(Table1[[#This Row],[Multiple NCC links]]&lt;&gt;1,IF(Table1[[#This Row],[Lighting]]=1,1,""),"")</f>
        <v/>
      </c>
      <c r="DM883" s="169" t="str">
        <f>IF(Table1[[#This Row],[Multiple NCC links]]&lt;&gt;1,IF(Table1[[#This Row],[HVAC]]=1,1,""),"")</f>
        <v/>
      </c>
      <c r="DN883" s="169" t="str">
        <f>IF(Table1[[#This Row],[Multiple NCC links]]&lt;&gt;1,IF(Table1[[#This Row],[Services]]=1,1,""),"")</f>
        <v/>
      </c>
      <c r="DO883" s="169" t="str">
        <f>IF(Table1[[#This Row],[Multiple NCC links]]&lt;&gt;1,IF(Table1[[#This Row],[Maintenance &amp; Monitoring]]=1,1,""),"")</f>
        <v/>
      </c>
      <c r="DP883" s="169" t="str">
        <f>IF(Table1[[#This Row],[Multiple NCC links]]&lt;&gt;1,IF(Table1[[#This Row],[Hand over / Operations]]=1,1,""),"")</f>
        <v/>
      </c>
      <c r="DQ883" s="169" t="str">
        <f>IF(Table1[[#This Row],[Multiple NCC links]]&lt;&gt;1,IF(Table1[[#This Row],[As built assessment]]=1,1,""),"")</f>
        <v/>
      </c>
      <c r="DR883" s="169" t="str">
        <f>IF(Table1[[#This Row],[Multiple NCC links]]&lt;&gt;1,IF(Table1[[#This Row],[Beyond compliance]]=1,1,""),"")</f>
        <v/>
      </c>
      <c r="DS883" s="169" t="str">
        <f>IF(SUM(Table1[[#This Row],[Design]:[Beyond compliance]])&gt;1,1,"")</f>
        <v/>
      </c>
      <c r="DT883" s="169" t="str">
        <f>IF(Table1[[#This Row],[Both Residential &amp; Commercial4]]&lt;&gt;1,IF(Table1[[#This Row],[Residential]]=1,1,""),"")</f>
        <v/>
      </c>
      <c r="DU883" s="169" t="str">
        <f>IF(Table1[[#This Row],[Both Residential &amp; Commercial4]]&lt;&gt;1,IF(Table1[[#This Row],[Commercial]]=1,1,""),"")</f>
        <v/>
      </c>
      <c r="DV883" s="169" t="str">
        <f>Table1[[#This Row],[Residential &amp; Commercial]]</f>
        <v/>
      </c>
      <c r="DW883" s="169"/>
    </row>
    <row r="884" spans="1:127" s="49" customFormat="1" ht="20.25" thickTop="1" thickBot="1" x14ac:dyDescent="0.35">
      <c r="A884" s="97"/>
      <c r="B884" s="97"/>
      <c r="C884" s="88"/>
      <c r="D884" s="88"/>
      <c r="E884" s="176"/>
      <c r="F884" s="176"/>
      <c r="G884" s="176"/>
      <c r="H884" s="176"/>
      <c r="I884" s="90" t="str">
        <f>IF(AND(Table1[[#This Row],[General]]=1,Table1[[#This Row],[Beginner]]=1,Table1[[#This Row],[Intermediate]]=1,Table1[[#This Row],[Advanced]]=1),1,"")</f>
        <v/>
      </c>
      <c r="J884" s="90" t="str">
        <f>CONCATENATE(IF(Table1[[#This Row],[General]]=1,"General, ",""), IF(Table1[[#This Row],[Beginner]]=1,"Beginner, ",""),IF(Table1[[#This Row],[Intermediate]]=1,"Intermediate, ",""), IF(Table1[[#This Row],[Advanced]]=1,"Advanced",""))</f>
        <v/>
      </c>
      <c r="K884" s="91"/>
      <c r="L884" s="179"/>
      <c r="M884" s="91"/>
      <c r="N884" s="91"/>
      <c r="O884" s="159"/>
      <c r="P884" s="91"/>
      <c r="Q884" s="91"/>
      <c r="R884" s="91"/>
      <c r="S88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84" s="102"/>
      <c r="U884" s="102"/>
      <c r="V884" s="240"/>
      <c r="W884" s="240"/>
      <c r="X884" s="102"/>
      <c r="Y884" s="102"/>
      <c r="Z884" s="102"/>
      <c r="AA884" s="102"/>
      <c r="AB884" s="102"/>
      <c r="AC884" s="102"/>
      <c r="AD884" s="102"/>
      <c r="AE884" s="102"/>
      <c r="AF884" s="102"/>
      <c r="AG88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84" s="103"/>
      <c r="AI884" s="103"/>
      <c r="AJ884" s="103"/>
      <c r="AK884" s="74" t="str">
        <f>CONCATENATE(IF(Table1[[#This Row],[Digital]]=1,"Digital, ",""),IF(Table1[[#This Row],[Face to Face]]=1,"Face to face, ",""),IF(Table1[[#This Row],[Blended]]=1,"Blended",""))</f>
        <v/>
      </c>
      <c r="AL884" s="99"/>
      <c r="AM884" s="104"/>
      <c r="AN884" s="130"/>
      <c r="AO884" s="94"/>
      <c r="AP884" s="182"/>
      <c r="AQ884" s="94"/>
      <c r="AR884" s="94"/>
      <c r="AS884" s="94"/>
      <c r="AT884" s="94"/>
      <c r="AU884" s="94"/>
      <c r="AV884" s="182"/>
      <c r="AW884" s="182"/>
      <c r="AX884" s="182"/>
      <c r="AY884" s="94"/>
      <c r="AZ88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8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84" s="95"/>
      <c r="BC884" s="95"/>
      <c r="BD884" s="90" t="str">
        <f>IF(AND(Table1[[#This Row],[Residential]]=1,Table1[[#This Row],[Commercial]]=1),1,"")</f>
        <v/>
      </c>
      <c r="BE884" s="90" t="str">
        <f>CONCATENATE(IF(Table1[[#This Row],[Residential]]=1,"Residential, ",""),IF(Table1[[#This Row],[Commercial]]=1,"Commercial",""))</f>
        <v/>
      </c>
      <c r="BF884" s="94"/>
      <c r="BG884" s="94"/>
      <c r="BH884" s="94"/>
      <c r="BI884" s="94"/>
      <c r="BJ884" s="94"/>
      <c r="BK884" s="94"/>
      <c r="BL884" s="94"/>
      <c r="BM884" s="182"/>
      <c r="BN884" s="94"/>
      <c r="BO88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84" s="178"/>
      <c r="BQ884" s="120"/>
      <c r="BR884" s="132"/>
      <c r="BS884" s="120"/>
      <c r="BT884" s="175"/>
      <c r="BU884" s="175"/>
      <c r="BV884" s="175"/>
      <c r="BW884" s="121"/>
      <c r="BX884" s="121"/>
      <c r="BY884" s="121"/>
      <c r="BZ884" s="227"/>
      <c r="CA88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84" s="48">
        <f>COUNTIF(Table1[[#This Row],[Validity]:[Alignment with NCC (Yes=1,No=0)]],"N/A")</f>
        <v>0</v>
      </c>
      <c r="CC884" s="48">
        <f>IF(ISERROR(Table1[[#This Row],[Total Quality Score (out of 10)]]/(4-Table1[[#This Row],[N/A Count]])),0,Table1[[#This Row],[Total Quality Score (out of 10)]]/(4-Table1[[#This Row],[N/A Count]]))</f>
        <v>0</v>
      </c>
      <c r="CD884" s="106"/>
      <c r="CE884" s="106"/>
      <c r="CF884" s="172" t="str">
        <f>IF(SUM(Table1[[#This Row],[Multiple]:[Level (all)62]])&lt;1,IF(Table1[[#This Row],[General]]=1,1,""),"")</f>
        <v/>
      </c>
      <c r="CG884" s="172" t="str">
        <f>IF(SUM(Table1[[#This Row],[Multiple]:[Level (all)62]])&lt;1,IF(Table1[[#This Row],[Beginner]]=1,1,""),"")</f>
        <v/>
      </c>
      <c r="CH884" s="171" t="str">
        <f>IF(SUM(Table1[[#This Row],[Multiple]:[Level (all)62]])&lt;1,IF(Table1[[#This Row],[Intermediate]]=1,1,""),"")</f>
        <v/>
      </c>
      <c r="CI884" s="171" t="str">
        <f>IF(SUM(Table1[[#This Row],[Multiple]:[Level (all)62]])&lt;1,IF(Table1[[#This Row],[Advanced]]=1,1,""),"")</f>
        <v/>
      </c>
      <c r="CJ884" s="171" t="str">
        <f>IF(AND(SUM(Table1[[#This Row],[General]:[Advanced]])&lt;4,SUM(Table1[[#This Row],[General]:[Advanced]])&gt;1),1,"")</f>
        <v/>
      </c>
      <c r="CK884" s="171" t="str">
        <f>Table1[[#This Row],[Level (all)]]</f>
        <v/>
      </c>
      <c r="CL884" s="171" t="str">
        <f>IF(Table1[[#This Row],[Multiple audience]]&lt;&gt;1,IF(Table1[[#This Row],[General Audience]]=1,1,""),"")</f>
        <v/>
      </c>
      <c r="CM884" s="171" t="str">
        <f>IF(Table1[[#This Row],[Multiple audience]]&lt;&gt;1,IF(Table1[[#This Row],[Planners / Designers ]]=1,1,""),"")</f>
        <v/>
      </c>
      <c r="CN884" s="171" t="str">
        <f>IF(Table1[[#This Row],[Multiple audience]]&lt;&gt;1,IF(Table1[[#This Row],[Regulatory Assessors]]=1,1,""),"")</f>
        <v/>
      </c>
      <c r="CO884" s="171" t="str">
        <f>IF(Table1[[#This Row],[Multiple audience]]&lt;&gt;1,IF(Table1[[#This Row],[Builders / Management]]=1,1,""),"")</f>
        <v/>
      </c>
      <c r="CP884" s="171" t="str">
        <f>IF(Table1[[#This Row],[Multiple audience]]&lt;&gt;1,IF(Table1[[#This Row],[Energy / Sus Assessors]]=1,1,""),"")</f>
        <v/>
      </c>
      <c r="CQ884" s="171" t="str">
        <f>IF(Table1[[#This Row],[Multiple audience]]&lt;&gt;1,IF(Table1[[#This Row],[Semi-skilled]]=1,1,""),"")</f>
        <v/>
      </c>
      <c r="CR884" s="171" t="str">
        <f>IF(Table1[[#This Row],[Multiple audience]]&lt;&gt;1,IF(Table1[[#This Row],[Trades]]=1,1,""),"")</f>
        <v/>
      </c>
      <c r="CS884" s="171" t="str">
        <f>IF(Table1[[#This Row],[Multiple audience]]&lt;&gt;1,IF(Table1[[#This Row],[Other]]=1,1,""),"")</f>
        <v/>
      </c>
      <c r="CT884" s="171" t="str">
        <f>IF(SUM(Table1[[#This Row],[General Audience]:[Other]])&gt;1,1,"")</f>
        <v/>
      </c>
      <c r="CU884" s="171" t="str">
        <f>IF(Table1[[#This Row],[Various  ]]&lt;&gt;1,IF(Table1[[#This Row],[Calculator / Software]]=1,1,""),"")</f>
        <v/>
      </c>
      <c r="CV884" s="171" t="str">
        <f>IF(Table1[[#This Row],[Various  ]]&lt;&gt;1,IF(Table1[[#This Row],[Information  ]]=1,1,""),"")</f>
        <v/>
      </c>
      <c r="CW884" s="171" t="str">
        <f>IF(Table1[[#This Row],[Various  ]]&lt;&gt;1,IF(Table1[[#This Row],[Interactive Tool]]=1,1,""),"")</f>
        <v/>
      </c>
      <c r="CX884" s="171" t="str">
        <f>IF(Table1[[#This Row],[Various  ]]&lt;&gt;1,IF(Table1[[#This Row],[Technical Specifications]]=1,1,""),"")</f>
        <v/>
      </c>
      <c r="CY884" s="171" t="str">
        <f>IF(Table1[[#This Row],[Various  ]]&lt;&gt;1,IF(Table1[[#This Row],[Training Resources]]=1,1,""),"")</f>
        <v/>
      </c>
      <c r="CZ884" s="171" t="str">
        <f>IF(Table1[[#This Row],[Various  ]]&lt;&gt;1,IF(Table1[[#This Row],[Toolbox]]=1,1,""),"")</f>
        <v/>
      </c>
      <c r="DA884" s="169" t="str">
        <f>IF(Table1[[#This Row],[Various  ]]&lt;&gt;1,IF(Table1[[#This Row],[Video]]=1,1,""),"")</f>
        <v/>
      </c>
      <c r="DB884" s="169" t="str">
        <f>IF(Table1[[#This Row],[Various  ]]&lt;&gt;1,IF(Table1[[#This Row],[Case study]]=1,1,""),"")</f>
        <v/>
      </c>
      <c r="DC884" s="169" t="str">
        <f>IF(Table1[[#This Row],[Various  ]]&lt;&gt;1,IF(Table1[[#This Row],[Other   ]]=1,1,""),"")</f>
        <v/>
      </c>
      <c r="DD884" s="169" t="str">
        <f>IF(Table1[[#This Row],[Various  ]]&lt;&gt;1,IF(Table1[[#This Row],[Standards]]=1,1,""),"")</f>
        <v/>
      </c>
      <c r="DE884" s="169" t="str">
        <f>IF(Table1[[#This Row],[Various]]=1,1,IF(SUM(Table1[[#This Row],[Calculator / Software]:[Standards]])&gt;1,1,""))</f>
        <v/>
      </c>
      <c r="DF884" s="169" t="str">
        <f>IF(Table1[[#This Row],[Multiple NCC links]]&lt;&gt;1,IF(Table1[[#This Row],[Design]]=1,1,""),"")</f>
        <v/>
      </c>
      <c r="DG884" s="169" t="str">
        <f>IF(Table1[[#This Row],[Multiple NCC links]]&lt;&gt;1,IF(Table1[[#This Row],[Assessment / Verification]]=1,1,""),"")</f>
        <v/>
      </c>
      <c r="DH884" s="169" t="str">
        <f>IF(Table1[[#This Row],[Multiple NCC links]]&lt;&gt;1,IF(Table1[[#This Row],[Climate Specific ]]=1,1,""),"")</f>
        <v/>
      </c>
      <c r="DI884" s="169" t="str">
        <f>IF(Table1[[#This Row],[Multiple NCC links]]&lt;&gt;1,IF(Table1[[#This Row],[Alterations / Additions]]=1,1,""),"")</f>
        <v/>
      </c>
      <c r="DJ884" s="169" t="str">
        <f>IF(Table1[[#This Row],[Multiple NCC links]]&lt;&gt;1,IF(Table1[[#This Row],[Glazing]]=1,1,""),"")</f>
        <v/>
      </c>
      <c r="DK884" s="169" t="str">
        <f>IF(Table1[[#This Row],[Multiple NCC links]]&lt;&gt;1,IF(Table1[[#This Row],[Building Fabric / Thermal / Sealing]]=1,1,""),"")</f>
        <v/>
      </c>
      <c r="DL884" s="169" t="str">
        <f>IF(Table1[[#This Row],[Multiple NCC links]]&lt;&gt;1,IF(Table1[[#This Row],[Lighting]]=1,1,""),"")</f>
        <v/>
      </c>
      <c r="DM884" s="169" t="str">
        <f>IF(Table1[[#This Row],[Multiple NCC links]]&lt;&gt;1,IF(Table1[[#This Row],[HVAC]]=1,1,""),"")</f>
        <v/>
      </c>
      <c r="DN884" s="169" t="str">
        <f>IF(Table1[[#This Row],[Multiple NCC links]]&lt;&gt;1,IF(Table1[[#This Row],[Services]]=1,1,""),"")</f>
        <v/>
      </c>
      <c r="DO884" s="169" t="str">
        <f>IF(Table1[[#This Row],[Multiple NCC links]]&lt;&gt;1,IF(Table1[[#This Row],[Maintenance &amp; Monitoring]]=1,1,""),"")</f>
        <v/>
      </c>
      <c r="DP884" s="169" t="str">
        <f>IF(Table1[[#This Row],[Multiple NCC links]]&lt;&gt;1,IF(Table1[[#This Row],[Hand over / Operations]]=1,1,""),"")</f>
        <v/>
      </c>
      <c r="DQ884" s="169" t="str">
        <f>IF(Table1[[#This Row],[Multiple NCC links]]&lt;&gt;1,IF(Table1[[#This Row],[As built assessment]]=1,1,""),"")</f>
        <v/>
      </c>
      <c r="DR884" s="169" t="str">
        <f>IF(Table1[[#This Row],[Multiple NCC links]]&lt;&gt;1,IF(Table1[[#This Row],[Beyond compliance]]=1,1,""),"")</f>
        <v/>
      </c>
      <c r="DS884" s="169" t="str">
        <f>IF(SUM(Table1[[#This Row],[Design]:[Beyond compliance]])&gt;1,1,"")</f>
        <v/>
      </c>
      <c r="DT884" s="169" t="str">
        <f>IF(Table1[[#This Row],[Both Residential &amp; Commercial4]]&lt;&gt;1,IF(Table1[[#This Row],[Residential]]=1,1,""),"")</f>
        <v/>
      </c>
      <c r="DU884" s="169" t="str">
        <f>IF(Table1[[#This Row],[Both Residential &amp; Commercial4]]&lt;&gt;1,IF(Table1[[#This Row],[Commercial]]=1,1,""),"")</f>
        <v/>
      </c>
      <c r="DV884" s="169" t="str">
        <f>Table1[[#This Row],[Residential &amp; Commercial]]</f>
        <v/>
      </c>
      <c r="DW884" s="169"/>
    </row>
    <row r="885" spans="1:127" s="49" customFormat="1" ht="20.25" thickTop="1" thickBot="1" x14ac:dyDescent="0.35">
      <c r="A885" s="97"/>
      <c r="B885" s="97"/>
      <c r="C885" s="88"/>
      <c r="D885" s="88"/>
      <c r="E885" s="176"/>
      <c r="F885" s="176"/>
      <c r="G885" s="176"/>
      <c r="H885" s="176"/>
      <c r="I885" s="90" t="str">
        <f>IF(AND(Table1[[#This Row],[General]]=1,Table1[[#This Row],[Beginner]]=1,Table1[[#This Row],[Intermediate]]=1,Table1[[#This Row],[Advanced]]=1),1,"")</f>
        <v/>
      </c>
      <c r="J885" s="90" t="str">
        <f>CONCATENATE(IF(Table1[[#This Row],[General]]=1,"General, ",""), IF(Table1[[#This Row],[Beginner]]=1,"Beginner, ",""),IF(Table1[[#This Row],[Intermediate]]=1,"Intermediate, ",""), IF(Table1[[#This Row],[Advanced]]=1,"Advanced",""))</f>
        <v/>
      </c>
      <c r="K885" s="91"/>
      <c r="L885" s="179"/>
      <c r="M885" s="91"/>
      <c r="N885" s="91"/>
      <c r="O885" s="159"/>
      <c r="P885" s="91"/>
      <c r="Q885" s="91"/>
      <c r="R885" s="91"/>
      <c r="S88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85" s="102"/>
      <c r="U885" s="102"/>
      <c r="V885" s="240"/>
      <c r="W885" s="240"/>
      <c r="X885" s="102"/>
      <c r="Y885" s="102"/>
      <c r="Z885" s="102"/>
      <c r="AA885" s="102"/>
      <c r="AB885" s="102"/>
      <c r="AC885" s="102"/>
      <c r="AD885" s="102"/>
      <c r="AE885" s="102"/>
      <c r="AF885" s="102"/>
      <c r="AG88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85" s="103"/>
      <c r="AI885" s="103"/>
      <c r="AJ885" s="103"/>
      <c r="AK885" s="74" t="str">
        <f>CONCATENATE(IF(Table1[[#This Row],[Digital]]=1,"Digital, ",""),IF(Table1[[#This Row],[Face to Face]]=1,"Face to face, ",""),IF(Table1[[#This Row],[Blended]]=1,"Blended",""))</f>
        <v/>
      </c>
      <c r="AL885" s="99"/>
      <c r="AM885" s="104"/>
      <c r="AN885" s="130"/>
      <c r="AO885" s="94"/>
      <c r="AP885" s="182"/>
      <c r="AQ885" s="94"/>
      <c r="AR885" s="94"/>
      <c r="AS885" s="94"/>
      <c r="AT885" s="94"/>
      <c r="AU885" s="94"/>
      <c r="AV885" s="182"/>
      <c r="AW885" s="182"/>
      <c r="AX885" s="182"/>
      <c r="AY885" s="94"/>
      <c r="AZ88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8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85" s="95"/>
      <c r="BC885" s="95"/>
      <c r="BD885" s="90" t="str">
        <f>IF(AND(Table1[[#This Row],[Residential]]=1,Table1[[#This Row],[Commercial]]=1),1,"")</f>
        <v/>
      </c>
      <c r="BE885" s="90" t="str">
        <f>CONCATENATE(IF(Table1[[#This Row],[Residential]]=1,"Residential, ",""),IF(Table1[[#This Row],[Commercial]]=1,"Commercial",""))</f>
        <v/>
      </c>
      <c r="BF885" s="94"/>
      <c r="BG885" s="94"/>
      <c r="BH885" s="94"/>
      <c r="BI885" s="94"/>
      <c r="BJ885" s="94"/>
      <c r="BK885" s="94"/>
      <c r="BL885" s="94"/>
      <c r="BM885" s="182"/>
      <c r="BN885" s="94"/>
      <c r="BO88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85" s="178"/>
      <c r="BQ885" s="120"/>
      <c r="BR885" s="132"/>
      <c r="BS885" s="120"/>
      <c r="BT885" s="175"/>
      <c r="BU885" s="175"/>
      <c r="BV885" s="175"/>
      <c r="BW885" s="121"/>
      <c r="BX885" s="121"/>
      <c r="BY885" s="121"/>
      <c r="BZ885" s="227"/>
      <c r="CA88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85" s="48">
        <f>COUNTIF(Table1[[#This Row],[Validity]:[Alignment with NCC (Yes=1,No=0)]],"N/A")</f>
        <v>0</v>
      </c>
      <c r="CC885" s="48">
        <f>IF(ISERROR(Table1[[#This Row],[Total Quality Score (out of 10)]]/(4-Table1[[#This Row],[N/A Count]])),0,Table1[[#This Row],[Total Quality Score (out of 10)]]/(4-Table1[[#This Row],[N/A Count]]))</f>
        <v>0</v>
      </c>
      <c r="CD885" s="106"/>
      <c r="CE885" s="106"/>
      <c r="CF885" s="172" t="str">
        <f>IF(SUM(Table1[[#This Row],[Multiple]:[Level (all)62]])&lt;1,IF(Table1[[#This Row],[General]]=1,1,""),"")</f>
        <v/>
      </c>
      <c r="CG885" s="172" t="str">
        <f>IF(SUM(Table1[[#This Row],[Multiple]:[Level (all)62]])&lt;1,IF(Table1[[#This Row],[Beginner]]=1,1,""),"")</f>
        <v/>
      </c>
      <c r="CH885" s="171" t="str">
        <f>IF(SUM(Table1[[#This Row],[Multiple]:[Level (all)62]])&lt;1,IF(Table1[[#This Row],[Intermediate]]=1,1,""),"")</f>
        <v/>
      </c>
      <c r="CI885" s="171" t="str">
        <f>IF(SUM(Table1[[#This Row],[Multiple]:[Level (all)62]])&lt;1,IF(Table1[[#This Row],[Advanced]]=1,1,""),"")</f>
        <v/>
      </c>
      <c r="CJ885" s="171" t="str">
        <f>IF(AND(SUM(Table1[[#This Row],[General]:[Advanced]])&lt;4,SUM(Table1[[#This Row],[General]:[Advanced]])&gt;1),1,"")</f>
        <v/>
      </c>
      <c r="CK885" s="171" t="str">
        <f>Table1[[#This Row],[Level (all)]]</f>
        <v/>
      </c>
      <c r="CL885" s="171" t="str">
        <f>IF(Table1[[#This Row],[Multiple audience]]&lt;&gt;1,IF(Table1[[#This Row],[General Audience]]=1,1,""),"")</f>
        <v/>
      </c>
      <c r="CM885" s="171" t="str">
        <f>IF(Table1[[#This Row],[Multiple audience]]&lt;&gt;1,IF(Table1[[#This Row],[Planners / Designers ]]=1,1,""),"")</f>
        <v/>
      </c>
      <c r="CN885" s="171" t="str">
        <f>IF(Table1[[#This Row],[Multiple audience]]&lt;&gt;1,IF(Table1[[#This Row],[Regulatory Assessors]]=1,1,""),"")</f>
        <v/>
      </c>
      <c r="CO885" s="171" t="str">
        <f>IF(Table1[[#This Row],[Multiple audience]]&lt;&gt;1,IF(Table1[[#This Row],[Builders / Management]]=1,1,""),"")</f>
        <v/>
      </c>
      <c r="CP885" s="171" t="str">
        <f>IF(Table1[[#This Row],[Multiple audience]]&lt;&gt;1,IF(Table1[[#This Row],[Energy / Sus Assessors]]=1,1,""),"")</f>
        <v/>
      </c>
      <c r="CQ885" s="171" t="str">
        <f>IF(Table1[[#This Row],[Multiple audience]]&lt;&gt;1,IF(Table1[[#This Row],[Semi-skilled]]=1,1,""),"")</f>
        <v/>
      </c>
      <c r="CR885" s="171" t="str">
        <f>IF(Table1[[#This Row],[Multiple audience]]&lt;&gt;1,IF(Table1[[#This Row],[Trades]]=1,1,""),"")</f>
        <v/>
      </c>
      <c r="CS885" s="171" t="str">
        <f>IF(Table1[[#This Row],[Multiple audience]]&lt;&gt;1,IF(Table1[[#This Row],[Other]]=1,1,""),"")</f>
        <v/>
      </c>
      <c r="CT885" s="171" t="str">
        <f>IF(SUM(Table1[[#This Row],[General Audience]:[Other]])&gt;1,1,"")</f>
        <v/>
      </c>
      <c r="CU885" s="171" t="str">
        <f>IF(Table1[[#This Row],[Various  ]]&lt;&gt;1,IF(Table1[[#This Row],[Calculator / Software]]=1,1,""),"")</f>
        <v/>
      </c>
      <c r="CV885" s="171" t="str">
        <f>IF(Table1[[#This Row],[Various  ]]&lt;&gt;1,IF(Table1[[#This Row],[Information  ]]=1,1,""),"")</f>
        <v/>
      </c>
      <c r="CW885" s="171" t="str">
        <f>IF(Table1[[#This Row],[Various  ]]&lt;&gt;1,IF(Table1[[#This Row],[Interactive Tool]]=1,1,""),"")</f>
        <v/>
      </c>
      <c r="CX885" s="171" t="str">
        <f>IF(Table1[[#This Row],[Various  ]]&lt;&gt;1,IF(Table1[[#This Row],[Technical Specifications]]=1,1,""),"")</f>
        <v/>
      </c>
      <c r="CY885" s="171" t="str">
        <f>IF(Table1[[#This Row],[Various  ]]&lt;&gt;1,IF(Table1[[#This Row],[Training Resources]]=1,1,""),"")</f>
        <v/>
      </c>
      <c r="CZ885" s="171" t="str">
        <f>IF(Table1[[#This Row],[Various  ]]&lt;&gt;1,IF(Table1[[#This Row],[Toolbox]]=1,1,""),"")</f>
        <v/>
      </c>
      <c r="DA885" s="169" t="str">
        <f>IF(Table1[[#This Row],[Various  ]]&lt;&gt;1,IF(Table1[[#This Row],[Video]]=1,1,""),"")</f>
        <v/>
      </c>
      <c r="DB885" s="169" t="str">
        <f>IF(Table1[[#This Row],[Various  ]]&lt;&gt;1,IF(Table1[[#This Row],[Case study]]=1,1,""),"")</f>
        <v/>
      </c>
      <c r="DC885" s="169" t="str">
        <f>IF(Table1[[#This Row],[Various  ]]&lt;&gt;1,IF(Table1[[#This Row],[Other   ]]=1,1,""),"")</f>
        <v/>
      </c>
      <c r="DD885" s="169" t="str">
        <f>IF(Table1[[#This Row],[Various  ]]&lt;&gt;1,IF(Table1[[#This Row],[Standards]]=1,1,""),"")</f>
        <v/>
      </c>
      <c r="DE885" s="169" t="str">
        <f>IF(Table1[[#This Row],[Various]]=1,1,IF(SUM(Table1[[#This Row],[Calculator / Software]:[Standards]])&gt;1,1,""))</f>
        <v/>
      </c>
      <c r="DF885" s="169" t="str">
        <f>IF(Table1[[#This Row],[Multiple NCC links]]&lt;&gt;1,IF(Table1[[#This Row],[Design]]=1,1,""),"")</f>
        <v/>
      </c>
      <c r="DG885" s="169" t="str">
        <f>IF(Table1[[#This Row],[Multiple NCC links]]&lt;&gt;1,IF(Table1[[#This Row],[Assessment / Verification]]=1,1,""),"")</f>
        <v/>
      </c>
      <c r="DH885" s="169" t="str">
        <f>IF(Table1[[#This Row],[Multiple NCC links]]&lt;&gt;1,IF(Table1[[#This Row],[Climate Specific ]]=1,1,""),"")</f>
        <v/>
      </c>
      <c r="DI885" s="169" t="str">
        <f>IF(Table1[[#This Row],[Multiple NCC links]]&lt;&gt;1,IF(Table1[[#This Row],[Alterations / Additions]]=1,1,""),"")</f>
        <v/>
      </c>
      <c r="DJ885" s="169" t="str">
        <f>IF(Table1[[#This Row],[Multiple NCC links]]&lt;&gt;1,IF(Table1[[#This Row],[Glazing]]=1,1,""),"")</f>
        <v/>
      </c>
      <c r="DK885" s="169" t="str">
        <f>IF(Table1[[#This Row],[Multiple NCC links]]&lt;&gt;1,IF(Table1[[#This Row],[Building Fabric / Thermal / Sealing]]=1,1,""),"")</f>
        <v/>
      </c>
      <c r="DL885" s="169" t="str">
        <f>IF(Table1[[#This Row],[Multiple NCC links]]&lt;&gt;1,IF(Table1[[#This Row],[Lighting]]=1,1,""),"")</f>
        <v/>
      </c>
      <c r="DM885" s="169" t="str">
        <f>IF(Table1[[#This Row],[Multiple NCC links]]&lt;&gt;1,IF(Table1[[#This Row],[HVAC]]=1,1,""),"")</f>
        <v/>
      </c>
      <c r="DN885" s="169" t="str">
        <f>IF(Table1[[#This Row],[Multiple NCC links]]&lt;&gt;1,IF(Table1[[#This Row],[Services]]=1,1,""),"")</f>
        <v/>
      </c>
      <c r="DO885" s="169" t="str">
        <f>IF(Table1[[#This Row],[Multiple NCC links]]&lt;&gt;1,IF(Table1[[#This Row],[Maintenance &amp; Monitoring]]=1,1,""),"")</f>
        <v/>
      </c>
      <c r="DP885" s="169" t="str">
        <f>IF(Table1[[#This Row],[Multiple NCC links]]&lt;&gt;1,IF(Table1[[#This Row],[Hand over / Operations]]=1,1,""),"")</f>
        <v/>
      </c>
      <c r="DQ885" s="169" t="str">
        <f>IF(Table1[[#This Row],[Multiple NCC links]]&lt;&gt;1,IF(Table1[[#This Row],[As built assessment]]=1,1,""),"")</f>
        <v/>
      </c>
      <c r="DR885" s="169" t="str">
        <f>IF(Table1[[#This Row],[Multiple NCC links]]&lt;&gt;1,IF(Table1[[#This Row],[Beyond compliance]]=1,1,""),"")</f>
        <v/>
      </c>
      <c r="DS885" s="169" t="str">
        <f>IF(SUM(Table1[[#This Row],[Design]:[Beyond compliance]])&gt;1,1,"")</f>
        <v/>
      </c>
      <c r="DT885" s="169" t="str">
        <f>IF(Table1[[#This Row],[Both Residential &amp; Commercial4]]&lt;&gt;1,IF(Table1[[#This Row],[Residential]]=1,1,""),"")</f>
        <v/>
      </c>
      <c r="DU885" s="169" t="str">
        <f>IF(Table1[[#This Row],[Both Residential &amp; Commercial4]]&lt;&gt;1,IF(Table1[[#This Row],[Commercial]]=1,1,""),"")</f>
        <v/>
      </c>
      <c r="DV885" s="169" t="str">
        <f>Table1[[#This Row],[Residential &amp; Commercial]]</f>
        <v/>
      </c>
      <c r="DW885" s="169"/>
    </row>
    <row r="886" spans="1:127" s="49" customFormat="1" ht="20.25" thickTop="1" thickBot="1" x14ac:dyDescent="0.35">
      <c r="A886" s="97"/>
      <c r="B886" s="97"/>
      <c r="C886" s="88"/>
      <c r="D886" s="88"/>
      <c r="E886" s="176"/>
      <c r="F886" s="176"/>
      <c r="G886" s="176"/>
      <c r="H886" s="176"/>
      <c r="I886" s="90" t="str">
        <f>IF(AND(Table1[[#This Row],[General]]=1,Table1[[#This Row],[Beginner]]=1,Table1[[#This Row],[Intermediate]]=1,Table1[[#This Row],[Advanced]]=1),1,"")</f>
        <v/>
      </c>
      <c r="J886" s="90" t="str">
        <f>CONCATENATE(IF(Table1[[#This Row],[General]]=1,"General, ",""), IF(Table1[[#This Row],[Beginner]]=1,"Beginner, ",""),IF(Table1[[#This Row],[Intermediate]]=1,"Intermediate, ",""), IF(Table1[[#This Row],[Advanced]]=1,"Advanced",""))</f>
        <v/>
      </c>
      <c r="K886" s="91"/>
      <c r="L886" s="179"/>
      <c r="M886" s="91"/>
      <c r="N886" s="91"/>
      <c r="O886" s="159"/>
      <c r="P886" s="91"/>
      <c r="Q886" s="91"/>
      <c r="R886" s="91"/>
      <c r="S88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86" s="102"/>
      <c r="U886" s="102"/>
      <c r="V886" s="240"/>
      <c r="W886" s="240"/>
      <c r="X886" s="102"/>
      <c r="Y886" s="102"/>
      <c r="Z886" s="102"/>
      <c r="AA886" s="102"/>
      <c r="AB886" s="102"/>
      <c r="AC886" s="102"/>
      <c r="AD886" s="102"/>
      <c r="AE886" s="102"/>
      <c r="AF886" s="102"/>
      <c r="AG88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86" s="103"/>
      <c r="AI886" s="103"/>
      <c r="AJ886" s="103"/>
      <c r="AK886" s="74" t="str">
        <f>CONCATENATE(IF(Table1[[#This Row],[Digital]]=1,"Digital, ",""),IF(Table1[[#This Row],[Face to Face]]=1,"Face to face, ",""),IF(Table1[[#This Row],[Blended]]=1,"Blended",""))</f>
        <v/>
      </c>
      <c r="AL886" s="99"/>
      <c r="AM886" s="104"/>
      <c r="AN886" s="130"/>
      <c r="AO886" s="94"/>
      <c r="AP886" s="182"/>
      <c r="AQ886" s="94"/>
      <c r="AR886" s="94"/>
      <c r="AS886" s="94"/>
      <c r="AT886" s="94"/>
      <c r="AU886" s="94"/>
      <c r="AV886" s="182"/>
      <c r="AW886" s="182"/>
      <c r="AX886" s="182"/>
      <c r="AY886" s="94"/>
      <c r="AZ88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8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86" s="95"/>
      <c r="BC886" s="95"/>
      <c r="BD886" s="90" t="str">
        <f>IF(AND(Table1[[#This Row],[Residential]]=1,Table1[[#This Row],[Commercial]]=1),1,"")</f>
        <v/>
      </c>
      <c r="BE886" s="90" t="str">
        <f>CONCATENATE(IF(Table1[[#This Row],[Residential]]=1,"Residential, ",""),IF(Table1[[#This Row],[Commercial]]=1,"Commercial",""))</f>
        <v/>
      </c>
      <c r="BF886" s="94"/>
      <c r="BG886" s="94"/>
      <c r="BH886" s="94"/>
      <c r="BI886" s="94"/>
      <c r="BJ886" s="94"/>
      <c r="BK886" s="94"/>
      <c r="BL886" s="94"/>
      <c r="BM886" s="182"/>
      <c r="BN886" s="94"/>
      <c r="BO88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86" s="178"/>
      <c r="BQ886" s="120"/>
      <c r="BR886" s="132"/>
      <c r="BS886" s="120"/>
      <c r="BT886" s="175"/>
      <c r="BU886" s="175"/>
      <c r="BV886" s="175"/>
      <c r="BW886" s="121"/>
      <c r="BX886" s="121"/>
      <c r="BY886" s="121"/>
      <c r="BZ886" s="227"/>
      <c r="CA88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86" s="48">
        <f>COUNTIF(Table1[[#This Row],[Validity]:[Alignment with NCC (Yes=1,No=0)]],"N/A")</f>
        <v>0</v>
      </c>
      <c r="CC886" s="48">
        <f>IF(ISERROR(Table1[[#This Row],[Total Quality Score (out of 10)]]/(4-Table1[[#This Row],[N/A Count]])),0,Table1[[#This Row],[Total Quality Score (out of 10)]]/(4-Table1[[#This Row],[N/A Count]]))</f>
        <v>0</v>
      </c>
      <c r="CD886" s="106"/>
      <c r="CE886" s="106"/>
      <c r="CF886" s="172" t="str">
        <f>IF(SUM(Table1[[#This Row],[Multiple]:[Level (all)62]])&lt;1,IF(Table1[[#This Row],[General]]=1,1,""),"")</f>
        <v/>
      </c>
      <c r="CG886" s="172" t="str">
        <f>IF(SUM(Table1[[#This Row],[Multiple]:[Level (all)62]])&lt;1,IF(Table1[[#This Row],[Beginner]]=1,1,""),"")</f>
        <v/>
      </c>
      <c r="CH886" s="171" t="str">
        <f>IF(SUM(Table1[[#This Row],[Multiple]:[Level (all)62]])&lt;1,IF(Table1[[#This Row],[Intermediate]]=1,1,""),"")</f>
        <v/>
      </c>
      <c r="CI886" s="171" t="str">
        <f>IF(SUM(Table1[[#This Row],[Multiple]:[Level (all)62]])&lt;1,IF(Table1[[#This Row],[Advanced]]=1,1,""),"")</f>
        <v/>
      </c>
      <c r="CJ886" s="171" t="str">
        <f>IF(AND(SUM(Table1[[#This Row],[General]:[Advanced]])&lt;4,SUM(Table1[[#This Row],[General]:[Advanced]])&gt;1),1,"")</f>
        <v/>
      </c>
      <c r="CK886" s="171" t="str">
        <f>Table1[[#This Row],[Level (all)]]</f>
        <v/>
      </c>
      <c r="CL886" s="171" t="str">
        <f>IF(Table1[[#This Row],[Multiple audience]]&lt;&gt;1,IF(Table1[[#This Row],[General Audience]]=1,1,""),"")</f>
        <v/>
      </c>
      <c r="CM886" s="171" t="str">
        <f>IF(Table1[[#This Row],[Multiple audience]]&lt;&gt;1,IF(Table1[[#This Row],[Planners / Designers ]]=1,1,""),"")</f>
        <v/>
      </c>
      <c r="CN886" s="171" t="str">
        <f>IF(Table1[[#This Row],[Multiple audience]]&lt;&gt;1,IF(Table1[[#This Row],[Regulatory Assessors]]=1,1,""),"")</f>
        <v/>
      </c>
      <c r="CO886" s="171" t="str">
        <f>IF(Table1[[#This Row],[Multiple audience]]&lt;&gt;1,IF(Table1[[#This Row],[Builders / Management]]=1,1,""),"")</f>
        <v/>
      </c>
      <c r="CP886" s="171" t="str">
        <f>IF(Table1[[#This Row],[Multiple audience]]&lt;&gt;1,IF(Table1[[#This Row],[Energy / Sus Assessors]]=1,1,""),"")</f>
        <v/>
      </c>
      <c r="CQ886" s="171" t="str">
        <f>IF(Table1[[#This Row],[Multiple audience]]&lt;&gt;1,IF(Table1[[#This Row],[Semi-skilled]]=1,1,""),"")</f>
        <v/>
      </c>
      <c r="CR886" s="171" t="str">
        <f>IF(Table1[[#This Row],[Multiple audience]]&lt;&gt;1,IF(Table1[[#This Row],[Trades]]=1,1,""),"")</f>
        <v/>
      </c>
      <c r="CS886" s="171" t="str">
        <f>IF(Table1[[#This Row],[Multiple audience]]&lt;&gt;1,IF(Table1[[#This Row],[Other]]=1,1,""),"")</f>
        <v/>
      </c>
      <c r="CT886" s="171" t="str">
        <f>IF(SUM(Table1[[#This Row],[General Audience]:[Other]])&gt;1,1,"")</f>
        <v/>
      </c>
      <c r="CU886" s="171" t="str">
        <f>IF(Table1[[#This Row],[Various  ]]&lt;&gt;1,IF(Table1[[#This Row],[Calculator / Software]]=1,1,""),"")</f>
        <v/>
      </c>
      <c r="CV886" s="171" t="str">
        <f>IF(Table1[[#This Row],[Various  ]]&lt;&gt;1,IF(Table1[[#This Row],[Information  ]]=1,1,""),"")</f>
        <v/>
      </c>
      <c r="CW886" s="171" t="str">
        <f>IF(Table1[[#This Row],[Various  ]]&lt;&gt;1,IF(Table1[[#This Row],[Interactive Tool]]=1,1,""),"")</f>
        <v/>
      </c>
      <c r="CX886" s="171" t="str">
        <f>IF(Table1[[#This Row],[Various  ]]&lt;&gt;1,IF(Table1[[#This Row],[Technical Specifications]]=1,1,""),"")</f>
        <v/>
      </c>
      <c r="CY886" s="171" t="str">
        <f>IF(Table1[[#This Row],[Various  ]]&lt;&gt;1,IF(Table1[[#This Row],[Training Resources]]=1,1,""),"")</f>
        <v/>
      </c>
      <c r="CZ886" s="171" t="str">
        <f>IF(Table1[[#This Row],[Various  ]]&lt;&gt;1,IF(Table1[[#This Row],[Toolbox]]=1,1,""),"")</f>
        <v/>
      </c>
      <c r="DA886" s="169" t="str">
        <f>IF(Table1[[#This Row],[Various  ]]&lt;&gt;1,IF(Table1[[#This Row],[Video]]=1,1,""),"")</f>
        <v/>
      </c>
      <c r="DB886" s="169" t="str">
        <f>IF(Table1[[#This Row],[Various  ]]&lt;&gt;1,IF(Table1[[#This Row],[Case study]]=1,1,""),"")</f>
        <v/>
      </c>
      <c r="DC886" s="169" t="str">
        <f>IF(Table1[[#This Row],[Various  ]]&lt;&gt;1,IF(Table1[[#This Row],[Other   ]]=1,1,""),"")</f>
        <v/>
      </c>
      <c r="DD886" s="169" t="str">
        <f>IF(Table1[[#This Row],[Various  ]]&lt;&gt;1,IF(Table1[[#This Row],[Standards]]=1,1,""),"")</f>
        <v/>
      </c>
      <c r="DE886" s="169" t="str">
        <f>IF(Table1[[#This Row],[Various]]=1,1,IF(SUM(Table1[[#This Row],[Calculator / Software]:[Standards]])&gt;1,1,""))</f>
        <v/>
      </c>
      <c r="DF886" s="169" t="str">
        <f>IF(Table1[[#This Row],[Multiple NCC links]]&lt;&gt;1,IF(Table1[[#This Row],[Design]]=1,1,""),"")</f>
        <v/>
      </c>
      <c r="DG886" s="169" t="str">
        <f>IF(Table1[[#This Row],[Multiple NCC links]]&lt;&gt;1,IF(Table1[[#This Row],[Assessment / Verification]]=1,1,""),"")</f>
        <v/>
      </c>
      <c r="DH886" s="169" t="str">
        <f>IF(Table1[[#This Row],[Multiple NCC links]]&lt;&gt;1,IF(Table1[[#This Row],[Climate Specific ]]=1,1,""),"")</f>
        <v/>
      </c>
      <c r="DI886" s="169" t="str">
        <f>IF(Table1[[#This Row],[Multiple NCC links]]&lt;&gt;1,IF(Table1[[#This Row],[Alterations / Additions]]=1,1,""),"")</f>
        <v/>
      </c>
      <c r="DJ886" s="169" t="str">
        <f>IF(Table1[[#This Row],[Multiple NCC links]]&lt;&gt;1,IF(Table1[[#This Row],[Glazing]]=1,1,""),"")</f>
        <v/>
      </c>
      <c r="DK886" s="169" t="str">
        <f>IF(Table1[[#This Row],[Multiple NCC links]]&lt;&gt;1,IF(Table1[[#This Row],[Building Fabric / Thermal / Sealing]]=1,1,""),"")</f>
        <v/>
      </c>
      <c r="DL886" s="169" t="str">
        <f>IF(Table1[[#This Row],[Multiple NCC links]]&lt;&gt;1,IF(Table1[[#This Row],[Lighting]]=1,1,""),"")</f>
        <v/>
      </c>
      <c r="DM886" s="169" t="str">
        <f>IF(Table1[[#This Row],[Multiple NCC links]]&lt;&gt;1,IF(Table1[[#This Row],[HVAC]]=1,1,""),"")</f>
        <v/>
      </c>
      <c r="DN886" s="169" t="str">
        <f>IF(Table1[[#This Row],[Multiple NCC links]]&lt;&gt;1,IF(Table1[[#This Row],[Services]]=1,1,""),"")</f>
        <v/>
      </c>
      <c r="DO886" s="169" t="str">
        <f>IF(Table1[[#This Row],[Multiple NCC links]]&lt;&gt;1,IF(Table1[[#This Row],[Maintenance &amp; Monitoring]]=1,1,""),"")</f>
        <v/>
      </c>
      <c r="DP886" s="169" t="str">
        <f>IF(Table1[[#This Row],[Multiple NCC links]]&lt;&gt;1,IF(Table1[[#This Row],[Hand over / Operations]]=1,1,""),"")</f>
        <v/>
      </c>
      <c r="DQ886" s="169" t="str">
        <f>IF(Table1[[#This Row],[Multiple NCC links]]&lt;&gt;1,IF(Table1[[#This Row],[As built assessment]]=1,1,""),"")</f>
        <v/>
      </c>
      <c r="DR886" s="169" t="str">
        <f>IF(Table1[[#This Row],[Multiple NCC links]]&lt;&gt;1,IF(Table1[[#This Row],[Beyond compliance]]=1,1,""),"")</f>
        <v/>
      </c>
      <c r="DS886" s="169" t="str">
        <f>IF(SUM(Table1[[#This Row],[Design]:[Beyond compliance]])&gt;1,1,"")</f>
        <v/>
      </c>
      <c r="DT886" s="169" t="str">
        <f>IF(Table1[[#This Row],[Both Residential &amp; Commercial4]]&lt;&gt;1,IF(Table1[[#This Row],[Residential]]=1,1,""),"")</f>
        <v/>
      </c>
      <c r="DU886" s="169" t="str">
        <f>IF(Table1[[#This Row],[Both Residential &amp; Commercial4]]&lt;&gt;1,IF(Table1[[#This Row],[Commercial]]=1,1,""),"")</f>
        <v/>
      </c>
      <c r="DV886" s="169" t="str">
        <f>Table1[[#This Row],[Residential &amp; Commercial]]</f>
        <v/>
      </c>
      <c r="DW886" s="169"/>
    </row>
    <row r="887" spans="1:127" s="49" customFormat="1" ht="20.25" thickTop="1" thickBot="1" x14ac:dyDescent="0.35">
      <c r="A887" s="97"/>
      <c r="B887" s="97"/>
      <c r="C887" s="88"/>
      <c r="D887" s="88"/>
      <c r="E887" s="176"/>
      <c r="F887" s="176"/>
      <c r="G887" s="176"/>
      <c r="H887" s="176"/>
      <c r="I887" s="90" t="str">
        <f>IF(AND(Table1[[#This Row],[General]]=1,Table1[[#This Row],[Beginner]]=1,Table1[[#This Row],[Intermediate]]=1,Table1[[#This Row],[Advanced]]=1),1,"")</f>
        <v/>
      </c>
      <c r="J887" s="90" t="str">
        <f>CONCATENATE(IF(Table1[[#This Row],[General]]=1,"General, ",""), IF(Table1[[#This Row],[Beginner]]=1,"Beginner, ",""),IF(Table1[[#This Row],[Intermediate]]=1,"Intermediate, ",""), IF(Table1[[#This Row],[Advanced]]=1,"Advanced",""))</f>
        <v/>
      </c>
      <c r="K887" s="91"/>
      <c r="L887" s="179"/>
      <c r="M887" s="91"/>
      <c r="N887" s="91"/>
      <c r="O887" s="159"/>
      <c r="P887" s="91"/>
      <c r="Q887" s="91"/>
      <c r="R887" s="91"/>
      <c r="S88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87" s="102"/>
      <c r="U887" s="102"/>
      <c r="V887" s="240"/>
      <c r="W887" s="240"/>
      <c r="X887" s="102"/>
      <c r="Y887" s="102"/>
      <c r="Z887" s="102"/>
      <c r="AA887" s="102"/>
      <c r="AB887" s="102"/>
      <c r="AC887" s="102"/>
      <c r="AD887" s="102"/>
      <c r="AE887" s="102"/>
      <c r="AF887" s="102"/>
      <c r="AG88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87" s="103"/>
      <c r="AI887" s="103"/>
      <c r="AJ887" s="103"/>
      <c r="AK887" s="74" t="str">
        <f>CONCATENATE(IF(Table1[[#This Row],[Digital]]=1,"Digital, ",""),IF(Table1[[#This Row],[Face to Face]]=1,"Face to face, ",""),IF(Table1[[#This Row],[Blended]]=1,"Blended",""))</f>
        <v/>
      </c>
      <c r="AL887" s="99"/>
      <c r="AM887" s="104"/>
      <c r="AN887" s="130"/>
      <c r="AO887" s="94"/>
      <c r="AP887" s="182"/>
      <c r="AQ887" s="94"/>
      <c r="AR887" s="94"/>
      <c r="AS887" s="94"/>
      <c r="AT887" s="94"/>
      <c r="AU887" s="94"/>
      <c r="AV887" s="182"/>
      <c r="AW887" s="182"/>
      <c r="AX887" s="182"/>
      <c r="AY887" s="94"/>
      <c r="AZ88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8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87" s="95"/>
      <c r="BC887" s="95"/>
      <c r="BD887" s="90" t="str">
        <f>IF(AND(Table1[[#This Row],[Residential]]=1,Table1[[#This Row],[Commercial]]=1),1,"")</f>
        <v/>
      </c>
      <c r="BE887" s="90" t="str">
        <f>CONCATENATE(IF(Table1[[#This Row],[Residential]]=1,"Residential, ",""),IF(Table1[[#This Row],[Commercial]]=1,"Commercial",""))</f>
        <v/>
      </c>
      <c r="BF887" s="94"/>
      <c r="BG887" s="94"/>
      <c r="BH887" s="94"/>
      <c r="BI887" s="94"/>
      <c r="BJ887" s="94"/>
      <c r="BK887" s="94"/>
      <c r="BL887" s="94"/>
      <c r="BM887" s="182"/>
      <c r="BN887" s="94"/>
      <c r="BO88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87" s="178"/>
      <c r="BQ887" s="120"/>
      <c r="BR887" s="132"/>
      <c r="BS887" s="120"/>
      <c r="BT887" s="175"/>
      <c r="BU887" s="175"/>
      <c r="BV887" s="175"/>
      <c r="BW887" s="121"/>
      <c r="BX887" s="121"/>
      <c r="BY887" s="121"/>
      <c r="BZ887" s="227"/>
      <c r="CA88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87" s="48">
        <f>COUNTIF(Table1[[#This Row],[Validity]:[Alignment with NCC (Yes=1,No=0)]],"N/A")</f>
        <v>0</v>
      </c>
      <c r="CC887" s="48">
        <f>IF(ISERROR(Table1[[#This Row],[Total Quality Score (out of 10)]]/(4-Table1[[#This Row],[N/A Count]])),0,Table1[[#This Row],[Total Quality Score (out of 10)]]/(4-Table1[[#This Row],[N/A Count]]))</f>
        <v>0</v>
      </c>
      <c r="CD887" s="106"/>
      <c r="CE887" s="106"/>
      <c r="CF887" s="172" t="str">
        <f>IF(SUM(Table1[[#This Row],[Multiple]:[Level (all)62]])&lt;1,IF(Table1[[#This Row],[General]]=1,1,""),"")</f>
        <v/>
      </c>
      <c r="CG887" s="172" t="str">
        <f>IF(SUM(Table1[[#This Row],[Multiple]:[Level (all)62]])&lt;1,IF(Table1[[#This Row],[Beginner]]=1,1,""),"")</f>
        <v/>
      </c>
      <c r="CH887" s="171" t="str">
        <f>IF(SUM(Table1[[#This Row],[Multiple]:[Level (all)62]])&lt;1,IF(Table1[[#This Row],[Intermediate]]=1,1,""),"")</f>
        <v/>
      </c>
      <c r="CI887" s="171" t="str">
        <f>IF(SUM(Table1[[#This Row],[Multiple]:[Level (all)62]])&lt;1,IF(Table1[[#This Row],[Advanced]]=1,1,""),"")</f>
        <v/>
      </c>
      <c r="CJ887" s="171" t="str">
        <f>IF(AND(SUM(Table1[[#This Row],[General]:[Advanced]])&lt;4,SUM(Table1[[#This Row],[General]:[Advanced]])&gt;1),1,"")</f>
        <v/>
      </c>
      <c r="CK887" s="171" t="str">
        <f>Table1[[#This Row],[Level (all)]]</f>
        <v/>
      </c>
      <c r="CL887" s="171" t="str">
        <f>IF(Table1[[#This Row],[Multiple audience]]&lt;&gt;1,IF(Table1[[#This Row],[General Audience]]=1,1,""),"")</f>
        <v/>
      </c>
      <c r="CM887" s="171" t="str">
        <f>IF(Table1[[#This Row],[Multiple audience]]&lt;&gt;1,IF(Table1[[#This Row],[Planners / Designers ]]=1,1,""),"")</f>
        <v/>
      </c>
      <c r="CN887" s="171" t="str">
        <f>IF(Table1[[#This Row],[Multiple audience]]&lt;&gt;1,IF(Table1[[#This Row],[Regulatory Assessors]]=1,1,""),"")</f>
        <v/>
      </c>
      <c r="CO887" s="171" t="str">
        <f>IF(Table1[[#This Row],[Multiple audience]]&lt;&gt;1,IF(Table1[[#This Row],[Builders / Management]]=1,1,""),"")</f>
        <v/>
      </c>
      <c r="CP887" s="171" t="str">
        <f>IF(Table1[[#This Row],[Multiple audience]]&lt;&gt;1,IF(Table1[[#This Row],[Energy / Sus Assessors]]=1,1,""),"")</f>
        <v/>
      </c>
      <c r="CQ887" s="171" t="str">
        <f>IF(Table1[[#This Row],[Multiple audience]]&lt;&gt;1,IF(Table1[[#This Row],[Semi-skilled]]=1,1,""),"")</f>
        <v/>
      </c>
      <c r="CR887" s="171" t="str">
        <f>IF(Table1[[#This Row],[Multiple audience]]&lt;&gt;1,IF(Table1[[#This Row],[Trades]]=1,1,""),"")</f>
        <v/>
      </c>
      <c r="CS887" s="171" t="str">
        <f>IF(Table1[[#This Row],[Multiple audience]]&lt;&gt;1,IF(Table1[[#This Row],[Other]]=1,1,""),"")</f>
        <v/>
      </c>
      <c r="CT887" s="171" t="str">
        <f>IF(SUM(Table1[[#This Row],[General Audience]:[Other]])&gt;1,1,"")</f>
        <v/>
      </c>
      <c r="CU887" s="171" t="str">
        <f>IF(Table1[[#This Row],[Various  ]]&lt;&gt;1,IF(Table1[[#This Row],[Calculator / Software]]=1,1,""),"")</f>
        <v/>
      </c>
      <c r="CV887" s="171" t="str">
        <f>IF(Table1[[#This Row],[Various  ]]&lt;&gt;1,IF(Table1[[#This Row],[Information  ]]=1,1,""),"")</f>
        <v/>
      </c>
      <c r="CW887" s="171" t="str">
        <f>IF(Table1[[#This Row],[Various  ]]&lt;&gt;1,IF(Table1[[#This Row],[Interactive Tool]]=1,1,""),"")</f>
        <v/>
      </c>
      <c r="CX887" s="171" t="str">
        <f>IF(Table1[[#This Row],[Various  ]]&lt;&gt;1,IF(Table1[[#This Row],[Technical Specifications]]=1,1,""),"")</f>
        <v/>
      </c>
      <c r="CY887" s="171" t="str">
        <f>IF(Table1[[#This Row],[Various  ]]&lt;&gt;1,IF(Table1[[#This Row],[Training Resources]]=1,1,""),"")</f>
        <v/>
      </c>
      <c r="CZ887" s="171" t="str">
        <f>IF(Table1[[#This Row],[Various  ]]&lt;&gt;1,IF(Table1[[#This Row],[Toolbox]]=1,1,""),"")</f>
        <v/>
      </c>
      <c r="DA887" s="169" t="str">
        <f>IF(Table1[[#This Row],[Various  ]]&lt;&gt;1,IF(Table1[[#This Row],[Video]]=1,1,""),"")</f>
        <v/>
      </c>
      <c r="DB887" s="169" t="str">
        <f>IF(Table1[[#This Row],[Various  ]]&lt;&gt;1,IF(Table1[[#This Row],[Case study]]=1,1,""),"")</f>
        <v/>
      </c>
      <c r="DC887" s="169" t="str">
        <f>IF(Table1[[#This Row],[Various  ]]&lt;&gt;1,IF(Table1[[#This Row],[Other   ]]=1,1,""),"")</f>
        <v/>
      </c>
      <c r="DD887" s="169" t="str">
        <f>IF(Table1[[#This Row],[Various  ]]&lt;&gt;1,IF(Table1[[#This Row],[Standards]]=1,1,""),"")</f>
        <v/>
      </c>
      <c r="DE887" s="169" t="str">
        <f>IF(Table1[[#This Row],[Various]]=1,1,IF(SUM(Table1[[#This Row],[Calculator / Software]:[Standards]])&gt;1,1,""))</f>
        <v/>
      </c>
      <c r="DF887" s="169" t="str">
        <f>IF(Table1[[#This Row],[Multiple NCC links]]&lt;&gt;1,IF(Table1[[#This Row],[Design]]=1,1,""),"")</f>
        <v/>
      </c>
      <c r="DG887" s="169" t="str">
        <f>IF(Table1[[#This Row],[Multiple NCC links]]&lt;&gt;1,IF(Table1[[#This Row],[Assessment / Verification]]=1,1,""),"")</f>
        <v/>
      </c>
      <c r="DH887" s="169" t="str">
        <f>IF(Table1[[#This Row],[Multiple NCC links]]&lt;&gt;1,IF(Table1[[#This Row],[Climate Specific ]]=1,1,""),"")</f>
        <v/>
      </c>
      <c r="DI887" s="169" t="str">
        <f>IF(Table1[[#This Row],[Multiple NCC links]]&lt;&gt;1,IF(Table1[[#This Row],[Alterations / Additions]]=1,1,""),"")</f>
        <v/>
      </c>
      <c r="DJ887" s="169" t="str">
        <f>IF(Table1[[#This Row],[Multiple NCC links]]&lt;&gt;1,IF(Table1[[#This Row],[Glazing]]=1,1,""),"")</f>
        <v/>
      </c>
      <c r="DK887" s="169" t="str">
        <f>IF(Table1[[#This Row],[Multiple NCC links]]&lt;&gt;1,IF(Table1[[#This Row],[Building Fabric / Thermal / Sealing]]=1,1,""),"")</f>
        <v/>
      </c>
      <c r="DL887" s="169" t="str">
        <f>IF(Table1[[#This Row],[Multiple NCC links]]&lt;&gt;1,IF(Table1[[#This Row],[Lighting]]=1,1,""),"")</f>
        <v/>
      </c>
      <c r="DM887" s="169" t="str">
        <f>IF(Table1[[#This Row],[Multiple NCC links]]&lt;&gt;1,IF(Table1[[#This Row],[HVAC]]=1,1,""),"")</f>
        <v/>
      </c>
      <c r="DN887" s="169" t="str">
        <f>IF(Table1[[#This Row],[Multiple NCC links]]&lt;&gt;1,IF(Table1[[#This Row],[Services]]=1,1,""),"")</f>
        <v/>
      </c>
      <c r="DO887" s="169" t="str">
        <f>IF(Table1[[#This Row],[Multiple NCC links]]&lt;&gt;1,IF(Table1[[#This Row],[Maintenance &amp; Monitoring]]=1,1,""),"")</f>
        <v/>
      </c>
      <c r="DP887" s="169" t="str">
        <f>IF(Table1[[#This Row],[Multiple NCC links]]&lt;&gt;1,IF(Table1[[#This Row],[Hand over / Operations]]=1,1,""),"")</f>
        <v/>
      </c>
      <c r="DQ887" s="169" t="str">
        <f>IF(Table1[[#This Row],[Multiple NCC links]]&lt;&gt;1,IF(Table1[[#This Row],[As built assessment]]=1,1,""),"")</f>
        <v/>
      </c>
      <c r="DR887" s="169" t="str">
        <f>IF(Table1[[#This Row],[Multiple NCC links]]&lt;&gt;1,IF(Table1[[#This Row],[Beyond compliance]]=1,1,""),"")</f>
        <v/>
      </c>
      <c r="DS887" s="169" t="str">
        <f>IF(SUM(Table1[[#This Row],[Design]:[Beyond compliance]])&gt;1,1,"")</f>
        <v/>
      </c>
      <c r="DT887" s="169" t="str">
        <f>IF(Table1[[#This Row],[Both Residential &amp; Commercial4]]&lt;&gt;1,IF(Table1[[#This Row],[Residential]]=1,1,""),"")</f>
        <v/>
      </c>
      <c r="DU887" s="169" t="str">
        <f>IF(Table1[[#This Row],[Both Residential &amp; Commercial4]]&lt;&gt;1,IF(Table1[[#This Row],[Commercial]]=1,1,""),"")</f>
        <v/>
      </c>
      <c r="DV887" s="169" t="str">
        <f>Table1[[#This Row],[Residential &amp; Commercial]]</f>
        <v/>
      </c>
      <c r="DW887" s="169"/>
    </row>
    <row r="888" spans="1:127" s="49" customFormat="1" ht="20.25" thickTop="1" thickBot="1" x14ac:dyDescent="0.35">
      <c r="A888" s="97"/>
      <c r="B888" s="97"/>
      <c r="C888" s="88"/>
      <c r="D888" s="88"/>
      <c r="E888" s="176"/>
      <c r="F888" s="176"/>
      <c r="G888" s="176"/>
      <c r="H888" s="176"/>
      <c r="I888" s="90" t="str">
        <f>IF(AND(Table1[[#This Row],[General]]=1,Table1[[#This Row],[Beginner]]=1,Table1[[#This Row],[Intermediate]]=1,Table1[[#This Row],[Advanced]]=1),1,"")</f>
        <v/>
      </c>
      <c r="J888" s="90" t="str">
        <f>CONCATENATE(IF(Table1[[#This Row],[General]]=1,"General, ",""), IF(Table1[[#This Row],[Beginner]]=1,"Beginner, ",""),IF(Table1[[#This Row],[Intermediate]]=1,"Intermediate, ",""), IF(Table1[[#This Row],[Advanced]]=1,"Advanced",""))</f>
        <v/>
      </c>
      <c r="K888" s="91"/>
      <c r="L888" s="179"/>
      <c r="M888" s="91"/>
      <c r="N888" s="91"/>
      <c r="O888" s="159"/>
      <c r="P888" s="91"/>
      <c r="Q888" s="91"/>
      <c r="R888" s="91"/>
      <c r="S88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88" s="102"/>
      <c r="U888" s="102"/>
      <c r="V888" s="240"/>
      <c r="W888" s="240"/>
      <c r="X888" s="102"/>
      <c r="Y888" s="102"/>
      <c r="Z888" s="102"/>
      <c r="AA888" s="102"/>
      <c r="AB888" s="102"/>
      <c r="AC888" s="102"/>
      <c r="AD888" s="102"/>
      <c r="AE888" s="102"/>
      <c r="AF888" s="102"/>
      <c r="AG88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88" s="103"/>
      <c r="AI888" s="103"/>
      <c r="AJ888" s="103"/>
      <c r="AK888" s="74" t="str">
        <f>CONCATENATE(IF(Table1[[#This Row],[Digital]]=1,"Digital, ",""),IF(Table1[[#This Row],[Face to Face]]=1,"Face to face, ",""),IF(Table1[[#This Row],[Blended]]=1,"Blended",""))</f>
        <v/>
      </c>
      <c r="AL888" s="99"/>
      <c r="AM888" s="104"/>
      <c r="AN888" s="130"/>
      <c r="AO888" s="94"/>
      <c r="AP888" s="182"/>
      <c r="AQ888" s="94"/>
      <c r="AR888" s="94"/>
      <c r="AS888" s="94"/>
      <c r="AT888" s="94"/>
      <c r="AU888" s="94"/>
      <c r="AV888" s="182"/>
      <c r="AW888" s="182"/>
      <c r="AX888" s="182"/>
      <c r="AY888" s="94"/>
      <c r="AZ88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8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88" s="95"/>
      <c r="BC888" s="95"/>
      <c r="BD888" s="90" t="str">
        <f>IF(AND(Table1[[#This Row],[Residential]]=1,Table1[[#This Row],[Commercial]]=1),1,"")</f>
        <v/>
      </c>
      <c r="BE888" s="90" t="str">
        <f>CONCATENATE(IF(Table1[[#This Row],[Residential]]=1,"Residential, ",""),IF(Table1[[#This Row],[Commercial]]=1,"Commercial",""))</f>
        <v/>
      </c>
      <c r="BF888" s="94"/>
      <c r="BG888" s="94"/>
      <c r="BH888" s="94"/>
      <c r="BI888" s="94"/>
      <c r="BJ888" s="94"/>
      <c r="BK888" s="94"/>
      <c r="BL888" s="94"/>
      <c r="BM888" s="182"/>
      <c r="BN888" s="94"/>
      <c r="BO88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88" s="178"/>
      <c r="BQ888" s="120"/>
      <c r="BR888" s="132"/>
      <c r="BS888" s="120"/>
      <c r="BT888" s="175"/>
      <c r="BU888" s="175"/>
      <c r="BV888" s="175"/>
      <c r="BW888" s="121"/>
      <c r="BX888" s="121"/>
      <c r="BY888" s="121"/>
      <c r="BZ888" s="227"/>
      <c r="CA88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88" s="48">
        <f>COUNTIF(Table1[[#This Row],[Validity]:[Alignment with NCC (Yes=1,No=0)]],"N/A")</f>
        <v>0</v>
      </c>
      <c r="CC888" s="48">
        <f>IF(ISERROR(Table1[[#This Row],[Total Quality Score (out of 10)]]/(4-Table1[[#This Row],[N/A Count]])),0,Table1[[#This Row],[Total Quality Score (out of 10)]]/(4-Table1[[#This Row],[N/A Count]]))</f>
        <v>0</v>
      </c>
      <c r="CD888" s="106"/>
      <c r="CE888" s="106"/>
      <c r="CF888" s="172" t="str">
        <f>IF(SUM(Table1[[#This Row],[Multiple]:[Level (all)62]])&lt;1,IF(Table1[[#This Row],[General]]=1,1,""),"")</f>
        <v/>
      </c>
      <c r="CG888" s="172" t="str">
        <f>IF(SUM(Table1[[#This Row],[Multiple]:[Level (all)62]])&lt;1,IF(Table1[[#This Row],[Beginner]]=1,1,""),"")</f>
        <v/>
      </c>
      <c r="CH888" s="171" t="str">
        <f>IF(SUM(Table1[[#This Row],[Multiple]:[Level (all)62]])&lt;1,IF(Table1[[#This Row],[Intermediate]]=1,1,""),"")</f>
        <v/>
      </c>
      <c r="CI888" s="171" t="str">
        <f>IF(SUM(Table1[[#This Row],[Multiple]:[Level (all)62]])&lt;1,IF(Table1[[#This Row],[Advanced]]=1,1,""),"")</f>
        <v/>
      </c>
      <c r="CJ888" s="171" t="str">
        <f>IF(AND(SUM(Table1[[#This Row],[General]:[Advanced]])&lt;4,SUM(Table1[[#This Row],[General]:[Advanced]])&gt;1),1,"")</f>
        <v/>
      </c>
      <c r="CK888" s="171" t="str">
        <f>Table1[[#This Row],[Level (all)]]</f>
        <v/>
      </c>
      <c r="CL888" s="171" t="str">
        <f>IF(Table1[[#This Row],[Multiple audience]]&lt;&gt;1,IF(Table1[[#This Row],[General Audience]]=1,1,""),"")</f>
        <v/>
      </c>
      <c r="CM888" s="171" t="str">
        <f>IF(Table1[[#This Row],[Multiple audience]]&lt;&gt;1,IF(Table1[[#This Row],[Planners / Designers ]]=1,1,""),"")</f>
        <v/>
      </c>
      <c r="CN888" s="171" t="str">
        <f>IF(Table1[[#This Row],[Multiple audience]]&lt;&gt;1,IF(Table1[[#This Row],[Regulatory Assessors]]=1,1,""),"")</f>
        <v/>
      </c>
      <c r="CO888" s="171" t="str">
        <f>IF(Table1[[#This Row],[Multiple audience]]&lt;&gt;1,IF(Table1[[#This Row],[Builders / Management]]=1,1,""),"")</f>
        <v/>
      </c>
      <c r="CP888" s="171" t="str">
        <f>IF(Table1[[#This Row],[Multiple audience]]&lt;&gt;1,IF(Table1[[#This Row],[Energy / Sus Assessors]]=1,1,""),"")</f>
        <v/>
      </c>
      <c r="CQ888" s="171" t="str">
        <f>IF(Table1[[#This Row],[Multiple audience]]&lt;&gt;1,IF(Table1[[#This Row],[Semi-skilled]]=1,1,""),"")</f>
        <v/>
      </c>
      <c r="CR888" s="171" t="str">
        <f>IF(Table1[[#This Row],[Multiple audience]]&lt;&gt;1,IF(Table1[[#This Row],[Trades]]=1,1,""),"")</f>
        <v/>
      </c>
      <c r="CS888" s="171" t="str">
        <f>IF(Table1[[#This Row],[Multiple audience]]&lt;&gt;1,IF(Table1[[#This Row],[Other]]=1,1,""),"")</f>
        <v/>
      </c>
      <c r="CT888" s="171" t="str">
        <f>IF(SUM(Table1[[#This Row],[General Audience]:[Other]])&gt;1,1,"")</f>
        <v/>
      </c>
      <c r="CU888" s="171" t="str">
        <f>IF(Table1[[#This Row],[Various  ]]&lt;&gt;1,IF(Table1[[#This Row],[Calculator / Software]]=1,1,""),"")</f>
        <v/>
      </c>
      <c r="CV888" s="171" t="str">
        <f>IF(Table1[[#This Row],[Various  ]]&lt;&gt;1,IF(Table1[[#This Row],[Information  ]]=1,1,""),"")</f>
        <v/>
      </c>
      <c r="CW888" s="171" t="str">
        <f>IF(Table1[[#This Row],[Various  ]]&lt;&gt;1,IF(Table1[[#This Row],[Interactive Tool]]=1,1,""),"")</f>
        <v/>
      </c>
      <c r="CX888" s="171" t="str">
        <f>IF(Table1[[#This Row],[Various  ]]&lt;&gt;1,IF(Table1[[#This Row],[Technical Specifications]]=1,1,""),"")</f>
        <v/>
      </c>
      <c r="CY888" s="171" t="str">
        <f>IF(Table1[[#This Row],[Various  ]]&lt;&gt;1,IF(Table1[[#This Row],[Training Resources]]=1,1,""),"")</f>
        <v/>
      </c>
      <c r="CZ888" s="171" t="str">
        <f>IF(Table1[[#This Row],[Various  ]]&lt;&gt;1,IF(Table1[[#This Row],[Toolbox]]=1,1,""),"")</f>
        <v/>
      </c>
      <c r="DA888" s="169" t="str">
        <f>IF(Table1[[#This Row],[Various  ]]&lt;&gt;1,IF(Table1[[#This Row],[Video]]=1,1,""),"")</f>
        <v/>
      </c>
      <c r="DB888" s="169" t="str">
        <f>IF(Table1[[#This Row],[Various  ]]&lt;&gt;1,IF(Table1[[#This Row],[Case study]]=1,1,""),"")</f>
        <v/>
      </c>
      <c r="DC888" s="169" t="str">
        <f>IF(Table1[[#This Row],[Various  ]]&lt;&gt;1,IF(Table1[[#This Row],[Other   ]]=1,1,""),"")</f>
        <v/>
      </c>
      <c r="DD888" s="169" t="str">
        <f>IF(Table1[[#This Row],[Various  ]]&lt;&gt;1,IF(Table1[[#This Row],[Standards]]=1,1,""),"")</f>
        <v/>
      </c>
      <c r="DE888" s="169" t="str">
        <f>IF(Table1[[#This Row],[Various]]=1,1,IF(SUM(Table1[[#This Row],[Calculator / Software]:[Standards]])&gt;1,1,""))</f>
        <v/>
      </c>
      <c r="DF888" s="169" t="str">
        <f>IF(Table1[[#This Row],[Multiple NCC links]]&lt;&gt;1,IF(Table1[[#This Row],[Design]]=1,1,""),"")</f>
        <v/>
      </c>
      <c r="DG888" s="169" t="str">
        <f>IF(Table1[[#This Row],[Multiple NCC links]]&lt;&gt;1,IF(Table1[[#This Row],[Assessment / Verification]]=1,1,""),"")</f>
        <v/>
      </c>
      <c r="DH888" s="169" t="str">
        <f>IF(Table1[[#This Row],[Multiple NCC links]]&lt;&gt;1,IF(Table1[[#This Row],[Climate Specific ]]=1,1,""),"")</f>
        <v/>
      </c>
      <c r="DI888" s="169" t="str">
        <f>IF(Table1[[#This Row],[Multiple NCC links]]&lt;&gt;1,IF(Table1[[#This Row],[Alterations / Additions]]=1,1,""),"")</f>
        <v/>
      </c>
      <c r="DJ888" s="169" t="str">
        <f>IF(Table1[[#This Row],[Multiple NCC links]]&lt;&gt;1,IF(Table1[[#This Row],[Glazing]]=1,1,""),"")</f>
        <v/>
      </c>
      <c r="DK888" s="169" t="str">
        <f>IF(Table1[[#This Row],[Multiple NCC links]]&lt;&gt;1,IF(Table1[[#This Row],[Building Fabric / Thermal / Sealing]]=1,1,""),"")</f>
        <v/>
      </c>
      <c r="DL888" s="169" t="str">
        <f>IF(Table1[[#This Row],[Multiple NCC links]]&lt;&gt;1,IF(Table1[[#This Row],[Lighting]]=1,1,""),"")</f>
        <v/>
      </c>
      <c r="DM888" s="169" t="str">
        <f>IF(Table1[[#This Row],[Multiple NCC links]]&lt;&gt;1,IF(Table1[[#This Row],[HVAC]]=1,1,""),"")</f>
        <v/>
      </c>
      <c r="DN888" s="169" t="str">
        <f>IF(Table1[[#This Row],[Multiple NCC links]]&lt;&gt;1,IF(Table1[[#This Row],[Services]]=1,1,""),"")</f>
        <v/>
      </c>
      <c r="DO888" s="169" t="str">
        <f>IF(Table1[[#This Row],[Multiple NCC links]]&lt;&gt;1,IF(Table1[[#This Row],[Maintenance &amp; Monitoring]]=1,1,""),"")</f>
        <v/>
      </c>
      <c r="DP888" s="169" t="str">
        <f>IF(Table1[[#This Row],[Multiple NCC links]]&lt;&gt;1,IF(Table1[[#This Row],[Hand over / Operations]]=1,1,""),"")</f>
        <v/>
      </c>
      <c r="DQ888" s="169" t="str">
        <f>IF(Table1[[#This Row],[Multiple NCC links]]&lt;&gt;1,IF(Table1[[#This Row],[As built assessment]]=1,1,""),"")</f>
        <v/>
      </c>
      <c r="DR888" s="169" t="str">
        <f>IF(Table1[[#This Row],[Multiple NCC links]]&lt;&gt;1,IF(Table1[[#This Row],[Beyond compliance]]=1,1,""),"")</f>
        <v/>
      </c>
      <c r="DS888" s="169" t="str">
        <f>IF(SUM(Table1[[#This Row],[Design]:[Beyond compliance]])&gt;1,1,"")</f>
        <v/>
      </c>
      <c r="DT888" s="169" t="str">
        <f>IF(Table1[[#This Row],[Both Residential &amp; Commercial4]]&lt;&gt;1,IF(Table1[[#This Row],[Residential]]=1,1,""),"")</f>
        <v/>
      </c>
      <c r="DU888" s="169" t="str">
        <f>IF(Table1[[#This Row],[Both Residential &amp; Commercial4]]&lt;&gt;1,IF(Table1[[#This Row],[Commercial]]=1,1,""),"")</f>
        <v/>
      </c>
      <c r="DV888" s="169" t="str">
        <f>Table1[[#This Row],[Residential &amp; Commercial]]</f>
        <v/>
      </c>
      <c r="DW888" s="169"/>
    </row>
    <row r="889" spans="1:127" s="49" customFormat="1" ht="20.25" thickTop="1" thickBot="1" x14ac:dyDescent="0.35">
      <c r="A889" s="97"/>
      <c r="B889" s="97"/>
      <c r="C889" s="88"/>
      <c r="D889" s="88"/>
      <c r="E889" s="176"/>
      <c r="F889" s="176"/>
      <c r="G889" s="176"/>
      <c r="H889" s="176"/>
      <c r="I889" s="90" t="str">
        <f>IF(AND(Table1[[#This Row],[General]]=1,Table1[[#This Row],[Beginner]]=1,Table1[[#This Row],[Intermediate]]=1,Table1[[#This Row],[Advanced]]=1),1,"")</f>
        <v/>
      </c>
      <c r="J889" s="90" t="str">
        <f>CONCATENATE(IF(Table1[[#This Row],[General]]=1,"General, ",""), IF(Table1[[#This Row],[Beginner]]=1,"Beginner, ",""),IF(Table1[[#This Row],[Intermediate]]=1,"Intermediate, ",""), IF(Table1[[#This Row],[Advanced]]=1,"Advanced",""))</f>
        <v/>
      </c>
      <c r="K889" s="91"/>
      <c r="L889" s="179"/>
      <c r="M889" s="91"/>
      <c r="N889" s="91"/>
      <c r="O889" s="159"/>
      <c r="P889" s="91"/>
      <c r="Q889" s="91"/>
      <c r="R889" s="91"/>
      <c r="S88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89" s="102"/>
      <c r="U889" s="102"/>
      <c r="V889" s="240"/>
      <c r="W889" s="240"/>
      <c r="X889" s="102"/>
      <c r="Y889" s="102"/>
      <c r="Z889" s="102"/>
      <c r="AA889" s="102"/>
      <c r="AB889" s="102"/>
      <c r="AC889" s="102"/>
      <c r="AD889" s="102"/>
      <c r="AE889" s="102"/>
      <c r="AF889" s="102"/>
      <c r="AG88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89" s="103"/>
      <c r="AI889" s="103"/>
      <c r="AJ889" s="103"/>
      <c r="AK889" s="74" t="str">
        <f>CONCATENATE(IF(Table1[[#This Row],[Digital]]=1,"Digital, ",""),IF(Table1[[#This Row],[Face to Face]]=1,"Face to face, ",""),IF(Table1[[#This Row],[Blended]]=1,"Blended",""))</f>
        <v/>
      </c>
      <c r="AL889" s="99"/>
      <c r="AM889" s="104"/>
      <c r="AN889" s="130"/>
      <c r="AO889" s="94"/>
      <c r="AP889" s="182"/>
      <c r="AQ889" s="94"/>
      <c r="AR889" s="94"/>
      <c r="AS889" s="94"/>
      <c r="AT889" s="94"/>
      <c r="AU889" s="94"/>
      <c r="AV889" s="182"/>
      <c r="AW889" s="182"/>
      <c r="AX889" s="182"/>
      <c r="AY889" s="94"/>
      <c r="AZ88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8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89" s="95"/>
      <c r="BC889" s="95"/>
      <c r="BD889" s="90" t="str">
        <f>IF(AND(Table1[[#This Row],[Residential]]=1,Table1[[#This Row],[Commercial]]=1),1,"")</f>
        <v/>
      </c>
      <c r="BE889" s="90" t="str">
        <f>CONCATENATE(IF(Table1[[#This Row],[Residential]]=1,"Residential, ",""),IF(Table1[[#This Row],[Commercial]]=1,"Commercial",""))</f>
        <v/>
      </c>
      <c r="BF889" s="94"/>
      <c r="BG889" s="94"/>
      <c r="BH889" s="94"/>
      <c r="BI889" s="94"/>
      <c r="BJ889" s="94"/>
      <c r="BK889" s="94"/>
      <c r="BL889" s="94"/>
      <c r="BM889" s="182"/>
      <c r="BN889" s="94"/>
      <c r="BO88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89" s="178"/>
      <c r="BQ889" s="120"/>
      <c r="BR889" s="132"/>
      <c r="BS889" s="120"/>
      <c r="BT889" s="175"/>
      <c r="BU889" s="175"/>
      <c r="BV889" s="175"/>
      <c r="BW889" s="121"/>
      <c r="BX889" s="121"/>
      <c r="BY889" s="121"/>
      <c r="BZ889" s="227"/>
      <c r="CA88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89" s="48">
        <f>COUNTIF(Table1[[#This Row],[Validity]:[Alignment with NCC (Yes=1,No=0)]],"N/A")</f>
        <v>0</v>
      </c>
      <c r="CC889" s="48">
        <f>IF(ISERROR(Table1[[#This Row],[Total Quality Score (out of 10)]]/(4-Table1[[#This Row],[N/A Count]])),0,Table1[[#This Row],[Total Quality Score (out of 10)]]/(4-Table1[[#This Row],[N/A Count]]))</f>
        <v>0</v>
      </c>
      <c r="CD889" s="106"/>
      <c r="CE889" s="106"/>
      <c r="CF889" s="172" t="str">
        <f>IF(SUM(Table1[[#This Row],[Multiple]:[Level (all)62]])&lt;1,IF(Table1[[#This Row],[General]]=1,1,""),"")</f>
        <v/>
      </c>
      <c r="CG889" s="172" t="str">
        <f>IF(SUM(Table1[[#This Row],[Multiple]:[Level (all)62]])&lt;1,IF(Table1[[#This Row],[Beginner]]=1,1,""),"")</f>
        <v/>
      </c>
      <c r="CH889" s="171" t="str">
        <f>IF(SUM(Table1[[#This Row],[Multiple]:[Level (all)62]])&lt;1,IF(Table1[[#This Row],[Intermediate]]=1,1,""),"")</f>
        <v/>
      </c>
      <c r="CI889" s="171" t="str">
        <f>IF(SUM(Table1[[#This Row],[Multiple]:[Level (all)62]])&lt;1,IF(Table1[[#This Row],[Advanced]]=1,1,""),"")</f>
        <v/>
      </c>
      <c r="CJ889" s="171" t="str">
        <f>IF(AND(SUM(Table1[[#This Row],[General]:[Advanced]])&lt;4,SUM(Table1[[#This Row],[General]:[Advanced]])&gt;1),1,"")</f>
        <v/>
      </c>
      <c r="CK889" s="171" t="str">
        <f>Table1[[#This Row],[Level (all)]]</f>
        <v/>
      </c>
      <c r="CL889" s="171" t="str">
        <f>IF(Table1[[#This Row],[Multiple audience]]&lt;&gt;1,IF(Table1[[#This Row],[General Audience]]=1,1,""),"")</f>
        <v/>
      </c>
      <c r="CM889" s="171" t="str">
        <f>IF(Table1[[#This Row],[Multiple audience]]&lt;&gt;1,IF(Table1[[#This Row],[Planners / Designers ]]=1,1,""),"")</f>
        <v/>
      </c>
      <c r="CN889" s="171" t="str">
        <f>IF(Table1[[#This Row],[Multiple audience]]&lt;&gt;1,IF(Table1[[#This Row],[Regulatory Assessors]]=1,1,""),"")</f>
        <v/>
      </c>
      <c r="CO889" s="171" t="str">
        <f>IF(Table1[[#This Row],[Multiple audience]]&lt;&gt;1,IF(Table1[[#This Row],[Builders / Management]]=1,1,""),"")</f>
        <v/>
      </c>
      <c r="CP889" s="171" t="str">
        <f>IF(Table1[[#This Row],[Multiple audience]]&lt;&gt;1,IF(Table1[[#This Row],[Energy / Sus Assessors]]=1,1,""),"")</f>
        <v/>
      </c>
      <c r="CQ889" s="171" t="str">
        <f>IF(Table1[[#This Row],[Multiple audience]]&lt;&gt;1,IF(Table1[[#This Row],[Semi-skilled]]=1,1,""),"")</f>
        <v/>
      </c>
      <c r="CR889" s="171" t="str">
        <f>IF(Table1[[#This Row],[Multiple audience]]&lt;&gt;1,IF(Table1[[#This Row],[Trades]]=1,1,""),"")</f>
        <v/>
      </c>
      <c r="CS889" s="171" t="str">
        <f>IF(Table1[[#This Row],[Multiple audience]]&lt;&gt;1,IF(Table1[[#This Row],[Other]]=1,1,""),"")</f>
        <v/>
      </c>
      <c r="CT889" s="171" t="str">
        <f>IF(SUM(Table1[[#This Row],[General Audience]:[Other]])&gt;1,1,"")</f>
        <v/>
      </c>
      <c r="CU889" s="171" t="str">
        <f>IF(Table1[[#This Row],[Various  ]]&lt;&gt;1,IF(Table1[[#This Row],[Calculator / Software]]=1,1,""),"")</f>
        <v/>
      </c>
      <c r="CV889" s="171" t="str">
        <f>IF(Table1[[#This Row],[Various  ]]&lt;&gt;1,IF(Table1[[#This Row],[Information  ]]=1,1,""),"")</f>
        <v/>
      </c>
      <c r="CW889" s="171" t="str">
        <f>IF(Table1[[#This Row],[Various  ]]&lt;&gt;1,IF(Table1[[#This Row],[Interactive Tool]]=1,1,""),"")</f>
        <v/>
      </c>
      <c r="CX889" s="171" t="str">
        <f>IF(Table1[[#This Row],[Various  ]]&lt;&gt;1,IF(Table1[[#This Row],[Technical Specifications]]=1,1,""),"")</f>
        <v/>
      </c>
      <c r="CY889" s="171" t="str">
        <f>IF(Table1[[#This Row],[Various  ]]&lt;&gt;1,IF(Table1[[#This Row],[Training Resources]]=1,1,""),"")</f>
        <v/>
      </c>
      <c r="CZ889" s="171" t="str">
        <f>IF(Table1[[#This Row],[Various  ]]&lt;&gt;1,IF(Table1[[#This Row],[Toolbox]]=1,1,""),"")</f>
        <v/>
      </c>
      <c r="DA889" s="169" t="str">
        <f>IF(Table1[[#This Row],[Various  ]]&lt;&gt;1,IF(Table1[[#This Row],[Video]]=1,1,""),"")</f>
        <v/>
      </c>
      <c r="DB889" s="169" t="str">
        <f>IF(Table1[[#This Row],[Various  ]]&lt;&gt;1,IF(Table1[[#This Row],[Case study]]=1,1,""),"")</f>
        <v/>
      </c>
      <c r="DC889" s="169" t="str">
        <f>IF(Table1[[#This Row],[Various  ]]&lt;&gt;1,IF(Table1[[#This Row],[Other   ]]=1,1,""),"")</f>
        <v/>
      </c>
      <c r="DD889" s="169" t="str">
        <f>IF(Table1[[#This Row],[Various  ]]&lt;&gt;1,IF(Table1[[#This Row],[Standards]]=1,1,""),"")</f>
        <v/>
      </c>
      <c r="DE889" s="169" t="str">
        <f>IF(Table1[[#This Row],[Various]]=1,1,IF(SUM(Table1[[#This Row],[Calculator / Software]:[Standards]])&gt;1,1,""))</f>
        <v/>
      </c>
      <c r="DF889" s="169" t="str">
        <f>IF(Table1[[#This Row],[Multiple NCC links]]&lt;&gt;1,IF(Table1[[#This Row],[Design]]=1,1,""),"")</f>
        <v/>
      </c>
      <c r="DG889" s="169" t="str">
        <f>IF(Table1[[#This Row],[Multiple NCC links]]&lt;&gt;1,IF(Table1[[#This Row],[Assessment / Verification]]=1,1,""),"")</f>
        <v/>
      </c>
      <c r="DH889" s="169" t="str">
        <f>IF(Table1[[#This Row],[Multiple NCC links]]&lt;&gt;1,IF(Table1[[#This Row],[Climate Specific ]]=1,1,""),"")</f>
        <v/>
      </c>
      <c r="DI889" s="169" t="str">
        <f>IF(Table1[[#This Row],[Multiple NCC links]]&lt;&gt;1,IF(Table1[[#This Row],[Alterations / Additions]]=1,1,""),"")</f>
        <v/>
      </c>
      <c r="DJ889" s="169" t="str">
        <f>IF(Table1[[#This Row],[Multiple NCC links]]&lt;&gt;1,IF(Table1[[#This Row],[Glazing]]=1,1,""),"")</f>
        <v/>
      </c>
      <c r="DK889" s="169" t="str">
        <f>IF(Table1[[#This Row],[Multiple NCC links]]&lt;&gt;1,IF(Table1[[#This Row],[Building Fabric / Thermal / Sealing]]=1,1,""),"")</f>
        <v/>
      </c>
      <c r="DL889" s="169" t="str">
        <f>IF(Table1[[#This Row],[Multiple NCC links]]&lt;&gt;1,IF(Table1[[#This Row],[Lighting]]=1,1,""),"")</f>
        <v/>
      </c>
      <c r="DM889" s="169" t="str">
        <f>IF(Table1[[#This Row],[Multiple NCC links]]&lt;&gt;1,IF(Table1[[#This Row],[HVAC]]=1,1,""),"")</f>
        <v/>
      </c>
      <c r="DN889" s="169" t="str">
        <f>IF(Table1[[#This Row],[Multiple NCC links]]&lt;&gt;1,IF(Table1[[#This Row],[Services]]=1,1,""),"")</f>
        <v/>
      </c>
      <c r="DO889" s="169" t="str">
        <f>IF(Table1[[#This Row],[Multiple NCC links]]&lt;&gt;1,IF(Table1[[#This Row],[Maintenance &amp; Monitoring]]=1,1,""),"")</f>
        <v/>
      </c>
      <c r="DP889" s="169" t="str">
        <f>IF(Table1[[#This Row],[Multiple NCC links]]&lt;&gt;1,IF(Table1[[#This Row],[Hand over / Operations]]=1,1,""),"")</f>
        <v/>
      </c>
      <c r="DQ889" s="169" t="str">
        <f>IF(Table1[[#This Row],[Multiple NCC links]]&lt;&gt;1,IF(Table1[[#This Row],[As built assessment]]=1,1,""),"")</f>
        <v/>
      </c>
      <c r="DR889" s="169" t="str">
        <f>IF(Table1[[#This Row],[Multiple NCC links]]&lt;&gt;1,IF(Table1[[#This Row],[Beyond compliance]]=1,1,""),"")</f>
        <v/>
      </c>
      <c r="DS889" s="169" t="str">
        <f>IF(SUM(Table1[[#This Row],[Design]:[Beyond compliance]])&gt;1,1,"")</f>
        <v/>
      </c>
      <c r="DT889" s="169" t="str">
        <f>IF(Table1[[#This Row],[Both Residential &amp; Commercial4]]&lt;&gt;1,IF(Table1[[#This Row],[Residential]]=1,1,""),"")</f>
        <v/>
      </c>
      <c r="DU889" s="169" t="str">
        <f>IF(Table1[[#This Row],[Both Residential &amp; Commercial4]]&lt;&gt;1,IF(Table1[[#This Row],[Commercial]]=1,1,""),"")</f>
        <v/>
      </c>
      <c r="DV889" s="169" t="str">
        <f>Table1[[#This Row],[Residential &amp; Commercial]]</f>
        <v/>
      </c>
      <c r="DW889" s="169"/>
    </row>
    <row r="890" spans="1:127" s="49" customFormat="1" ht="20.25" thickTop="1" thickBot="1" x14ac:dyDescent="0.35">
      <c r="A890" s="97"/>
      <c r="B890" s="97"/>
      <c r="C890" s="88"/>
      <c r="D890" s="88"/>
      <c r="E890" s="176"/>
      <c r="F890" s="176"/>
      <c r="G890" s="176"/>
      <c r="H890" s="176"/>
      <c r="I890" s="90" t="str">
        <f>IF(AND(Table1[[#This Row],[General]]=1,Table1[[#This Row],[Beginner]]=1,Table1[[#This Row],[Intermediate]]=1,Table1[[#This Row],[Advanced]]=1),1,"")</f>
        <v/>
      </c>
      <c r="J890" s="90" t="str">
        <f>CONCATENATE(IF(Table1[[#This Row],[General]]=1,"General, ",""), IF(Table1[[#This Row],[Beginner]]=1,"Beginner, ",""),IF(Table1[[#This Row],[Intermediate]]=1,"Intermediate, ",""), IF(Table1[[#This Row],[Advanced]]=1,"Advanced",""))</f>
        <v/>
      </c>
      <c r="K890" s="91"/>
      <c r="L890" s="179"/>
      <c r="M890" s="91"/>
      <c r="N890" s="91"/>
      <c r="O890" s="159"/>
      <c r="P890" s="91"/>
      <c r="Q890" s="91"/>
      <c r="R890" s="91"/>
      <c r="S89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90" s="102"/>
      <c r="U890" s="102"/>
      <c r="V890" s="240"/>
      <c r="W890" s="240"/>
      <c r="X890" s="102"/>
      <c r="Y890" s="102"/>
      <c r="Z890" s="102"/>
      <c r="AA890" s="102"/>
      <c r="AB890" s="102"/>
      <c r="AC890" s="102"/>
      <c r="AD890" s="102"/>
      <c r="AE890" s="102"/>
      <c r="AF890" s="102"/>
      <c r="AG89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90" s="103"/>
      <c r="AI890" s="103"/>
      <c r="AJ890" s="103"/>
      <c r="AK890" s="74" t="str">
        <f>CONCATENATE(IF(Table1[[#This Row],[Digital]]=1,"Digital, ",""),IF(Table1[[#This Row],[Face to Face]]=1,"Face to face, ",""),IF(Table1[[#This Row],[Blended]]=1,"Blended",""))</f>
        <v/>
      </c>
      <c r="AL890" s="99"/>
      <c r="AM890" s="104"/>
      <c r="AN890" s="130"/>
      <c r="AO890" s="94"/>
      <c r="AP890" s="182"/>
      <c r="AQ890" s="94"/>
      <c r="AR890" s="94"/>
      <c r="AS890" s="94"/>
      <c r="AT890" s="94"/>
      <c r="AU890" s="94"/>
      <c r="AV890" s="182"/>
      <c r="AW890" s="182"/>
      <c r="AX890" s="182"/>
      <c r="AY890" s="94"/>
      <c r="AZ89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9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90" s="95"/>
      <c r="BC890" s="95"/>
      <c r="BD890" s="90" t="str">
        <f>IF(AND(Table1[[#This Row],[Residential]]=1,Table1[[#This Row],[Commercial]]=1),1,"")</f>
        <v/>
      </c>
      <c r="BE890" s="90" t="str">
        <f>CONCATENATE(IF(Table1[[#This Row],[Residential]]=1,"Residential, ",""),IF(Table1[[#This Row],[Commercial]]=1,"Commercial",""))</f>
        <v/>
      </c>
      <c r="BF890" s="94"/>
      <c r="BG890" s="94"/>
      <c r="BH890" s="94"/>
      <c r="BI890" s="94"/>
      <c r="BJ890" s="94"/>
      <c r="BK890" s="94"/>
      <c r="BL890" s="94"/>
      <c r="BM890" s="182"/>
      <c r="BN890" s="94"/>
      <c r="BO89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90" s="178"/>
      <c r="BQ890" s="120"/>
      <c r="BR890" s="132"/>
      <c r="BS890" s="120"/>
      <c r="BT890" s="175"/>
      <c r="BU890" s="175"/>
      <c r="BV890" s="175"/>
      <c r="BW890" s="121"/>
      <c r="BX890" s="121"/>
      <c r="BY890" s="121"/>
      <c r="BZ890" s="227"/>
      <c r="CA89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90" s="48">
        <f>COUNTIF(Table1[[#This Row],[Validity]:[Alignment with NCC (Yes=1,No=0)]],"N/A")</f>
        <v>0</v>
      </c>
      <c r="CC890" s="48">
        <f>IF(ISERROR(Table1[[#This Row],[Total Quality Score (out of 10)]]/(4-Table1[[#This Row],[N/A Count]])),0,Table1[[#This Row],[Total Quality Score (out of 10)]]/(4-Table1[[#This Row],[N/A Count]]))</f>
        <v>0</v>
      </c>
      <c r="CD890" s="106"/>
      <c r="CE890" s="106"/>
      <c r="CF890" s="172" t="str">
        <f>IF(SUM(Table1[[#This Row],[Multiple]:[Level (all)62]])&lt;1,IF(Table1[[#This Row],[General]]=1,1,""),"")</f>
        <v/>
      </c>
      <c r="CG890" s="172" t="str">
        <f>IF(SUM(Table1[[#This Row],[Multiple]:[Level (all)62]])&lt;1,IF(Table1[[#This Row],[Beginner]]=1,1,""),"")</f>
        <v/>
      </c>
      <c r="CH890" s="171" t="str">
        <f>IF(SUM(Table1[[#This Row],[Multiple]:[Level (all)62]])&lt;1,IF(Table1[[#This Row],[Intermediate]]=1,1,""),"")</f>
        <v/>
      </c>
      <c r="CI890" s="171" t="str">
        <f>IF(SUM(Table1[[#This Row],[Multiple]:[Level (all)62]])&lt;1,IF(Table1[[#This Row],[Advanced]]=1,1,""),"")</f>
        <v/>
      </c>
      <c r="CJ890" s="171" t="str">
        <f>IF(AND(SUM(Table1[[#This Row],[General]:[Advanced]])&lt;4,SUM(Table1[[#This Row],[General]:[Advanced]])&gt;1),1,"")</f>
        <v/>
      </c>
      <c r="CK890" s="171" t="str">
        <f>Table1[[#This Row],[Level (all)]]</f>
        <v/>
      </c>
      <c r="CL890" s="171" t="str">
        <f>IF(Table1[[#This Row],[Multiple audience]]&lt;&gt;1,IF(Table1[[#This Row],[General Audience]]=1,1,""),"")</f>
        <v/>
      </c>
      <c r="CM890" s="171" t="str">
        <f>IF(Table1[[#This Row],[Multiple audience]]&lt;&gt;1,IF(Table1[[#This Row],[Planners / Designers ]]=1,1,""),"")</f>
        <v/>
      </c>
      <c r="CN890" s="171" t="str">
        <f>IF(Table1[[#This Row],[Multiple audience]]&lt;&gt;1,IF(Table1[[#This Row],[Regulatory Assessors]]=1,1,""),"")</f>
        <v/>
      </c>
      <c r="CO890" s="171" t="str">
        <f>IF(Table1[[#This Row],[Multiple audience]]&lt;&gt;1,IF(Table1[[#This Row],[Builders / Management]]=1,1,""),"")</f>
        <v/>
      </c>
      <c r="CP890" s="171" t="str">
        <f>IF(Table1[[#This Row],[Multiple audience]]&lt;&gt;1,IF(Table1[[#This Row],[Energy / Sus Assessors]]=1,1,""),"")</f>
        <v/>
      </c>
      <c r="CQ890" s="171" t="str">
        <f>IF(Table1[[#This Row],[Multiple audience]]&lt;&gt;1,IF(Table1[[#This Row],[Semi-skilled]]=1,1,""),"")</f>
        <v/>
      </c>
      <c r="CR890" s="171" t="str">
        <f>IF(Table1[[#This Row],[Multiple audience]]&lt;&gt;1,IF(Table1[[#This Row],[Trades]]=1,1,""),"")</f>
        <v/>
      </c>
      <c r="CS890" s="171" t="str">
        <f>IF(Table1[[#This Row],[Multiple audience]]&lt;&gt;1,IF(Table1[[#This Row],[Other]]=1,1,""),"")</f>
        <v/>
      </c>
      <c r="CT890" s="171" t="str">
        <f>IF(SUM(Table1[[#This Row],[General Audience]:[Other]])&gt;1,1,"")</f>
        <v/>
      </c>
      <c r="CU890" s="171" t="str">
        <f>IF(Table1[[#This Row],[Various  ]]&lt;&gt;1,IF(Table1[[#This Row],[Calculator / Software]]=1,1,""),"")</f>
        <v/>
      </c>
      <c r="CV890" s="171" t="str">
        <f>IF(Table1[[#This Row],[Various  ]]&lt;&gt;1,IF(Table1[[#This Row],[Information  ]]=1,1,""),"")</f>
        <v/>
      </c>
      <c r="CW890" s="171" t="str">
        <f>IF(Table1[[#This Row],[Various  ]]&lt;&gt;1,IF(Table1[[#This Row],[Interactive Tool]]=1,1,""),"")</f>
        <v/>
      </c>
      <c r="CX890" s="171" t="str">
        <f>IF(Table1[[#This Row],[Various  ]]&lt;&gt;1,IF(Table1[[#This Row],[Technical Specifications]]=1,1,""),"")</f>
        <v/>
      </c>
      <c r="CY890" s="171" t="str">
        <f>IF(Table1[[#This Row],[Various  ]]&lt;&gt;1,IF(Table1[[#This Row],[Training Resources]]=1,1,""),"")</f>
        <v/>
      </c>
      <c r="CZ890" s="171" t="str">
        <f>IF(Table1[[#This Row],[Various  ]]&lt;&gt;1,IF(Table1[[#This Row],[Toolbox]]=1,1,""),"")</f>
        <v/>
      </c>
      <c r="DA890" s="169" t="str">
        <f>IF(Table1[[#This Row],[Various  ]]&lt;&gt;1,IF(Table1[[#This Row],[Video]]=1,1,""),"")</f>
        <v/>
      </c>
      <c r="DB890" s="169" t="str">
        <f>IF(Table1[[#This Row],[Various  ]]&lt;&gt;1,IF(Table1[[#This Row],[Case study]]=1,1,""),"")</f>
        <v/>
      </c>
      <c r="DC890" s="169" t="str">
        <f>IF(Table1[[#This Row],[Various  ]]&lt;&gt;1,IF(Table1[[#This Row],[Other   ]]=1,1,""),"")</f>
        <v/>
      </c>
      <c r="DD890" s="169" t="str">
        <f>IF(Table1[[#This Row],[Various  ]]&lt;&gt;1,IF(Table1[[#This Row],[Standards]]=1,1,""),"")</f>
        <v/>
      </c>
      <c r="DE890" s="169" t="str">
        <f>IF(Table1[[#This Row],[Various]]=1,1,IF(SUM(Table1[[#This Row],[Calculator / Software]:[Standards]])&gt;1,1,""))</f>
        <v/>
      </c>
      <c r="DF890" s="169" t="str">
        <f>IF(Table1[[#This Row],[Multiple NCC links]]&lt;&gt;1,IF(Table1[[#This Row],[Design]]=1,1,""),"")</f>
        <v/>
      </c>
      <c r="DG890" s="169" t="str">
        <f>IF(Table1[[#This Row],[Multiple NCC links]]&lt;&gt;1,IF(Table1[[#This Row],[Assessment / Verification]]=1,1,""),"")</f>
        <v/>
      </c>
      <c r="DH890" s="169" t="str">
        <f>IF(Table1[[#This Row],[Multiple NCC links]]&lt;&gt;1,IF(Table1[[#This Row],[Climate Specific ]]=1,1,""),"")</f>
        <v/>
      </c>
      <c r="DI890" s="169" t="str">
        <f>IF(Table1[[#This Row],[Multiple NCC links]]&lt;&gt;1,IF(Table1[[#This Row],[Alterations / Additions]]=1,1,""),"")</f>
        <v/>
      </c>
      <c r="DJ890" s="169" t="str">
        <f>IF(Table1[[#This Row],[Multiple NCC links]]&lt;&gt;1,IF(Table1[[#This Row],[Glazing]]=1,1,""),"")</f>
        <v/>
      </c>
      <c r="DK890" s="169" t="str">
        <f>IF(Table1[[#This Row],[Multiple NCC links]]&lt;&gt;1,IF(Table1[[#This Row],[Building Fabric / Thermal / Sealing]]=1,1,""),"")</f>
        <v/>
      </c>
      <c r="DL890" s="169" t="str">
        <f>IF(Table1[[#This Row],[Multiple NCC links]]&lt;&gt;1,IF(Table1[[#This Row],[Lighting]]=1,1,""),"")</f>
        <v/>
      </c>
      <c r="DM890" s="169" t="str">
        <f>IF(Table1[[#This Row],[Multiple NCC links]]&lt;&gt;1,IF(Table1[[#This Row],[HVAC]]=1,1,""),"")</f>
        <v/>
      </c>
      <c r="DN890" s="169" t="str">
        <f>IF(Table1[[#This Row],[Multiple NCC links]]&lt;&gt;1,IF(Table1[[#This Row],[Services]]=1,1,""),"")</f>
        <v/>
      </c>
      <c r="DO890" s="169" t="str">
        <f>IF(Table1[[#This Row],[Multiple NCC links]]&lt;&gt;1,IF(Table1[[#This Row],[Maintenance &amp; Monitoring]]=1,1,""),"")</f>
        <v/>
      </c>
      <c r="DP890" s="169" t="str">
        <f>IF(Table1[[#This Row],[Multiple NCC links]]&lt;&gt;1,IF(Table1[[#This Row],[Hand over / Operations]]=1,1,""),"")</f>
        <v/>
      </c>
      <c r="DQ890" s="169" t="str">
        <f>IF(Table1[[#This Row],[Multiple NCC links]]&lt;&gt;1,IF(Table1[[#This Row],[As built assessment]]=1,1,""),"")</f>
        <v/>
      </c>
      <c r="DR890" s="169" t="str">
        <f>IF(Table1[[#This Row],[Multiple NCC links]]&lt;&gt;1,IF(Table1[[#This Row],[Beyond compliance]]=1,1,""),"")</f>
        <v/>
      </c>
      <c r="DS890" s="169" t="str">
        <f>IF(SUM(Table1[[#This Row],[Design]:[Beyond compliance]])&gt;1,1,"")</f>
        <v/>
      </c>
      <c r="DT890" s="169" t="str">
        <f>IF(Table1[[#This Row],[Both Residential &amp; Commercial4]]&lt;&gt;1,IF(Table1[[#This Row],[Residential]]=1,1,""),"")</f>
        <v/>
      </c>
      <c r="DU890" s="169" t="str">
        <f>IF(Table1[[#This Row],[Both Residential &amp; Commercial4]]&lt;&gt;1,IF(Table1[[#This Row],[Commercial]]=1,1,""),"")</f>
        <v/>
      </c>
      <c r="DV890" s="169" t="str">
        <f>Table1[[#This Row],[Residential &amp; Commercial]]</f>
        <v/>
      </c>
      <c r="DW890" s="169"/>
    </row>
    <row r="891" spans="1:127" s="49" customFormat="1" ht="20.25" thickTop="1" thickBot="1" x14ac:dyDescent="0.35">
      <c r="A891" s="97"/>
      <c r="B891" s="97"/>
      <c r="C891" s="88"/>
      <c r="D891" s="88"/>
      <c r="E891" s="176"/>
      <c r="F891" s="176"/>
      <c r="G891" s="176"/>
      <c r="H891" s="176"/>
      <c r="I891" s="90" t="str">
        <f>IF(AND(Table1[[#This Row],[General]]=1,Table1[[#This Row],[Beginner]]=1,Table1[[#This Row],[Intermediate]]=1,Table1[[#This Row],[Advanced]]=1),1,"")</f>
        <v/>
      </c>
      <c r="J891" s="90" t="str">
        <f>CONCATENATE(IF(Table1[[#This Row],[General]]=1,"General, ",""), IF(Table1[[#This Row],[Beginner]]=1,"Beginner, ",""),IF(Table1[[#This Row],[Intermediate]]=1,"Intermediate, ",""), IF(Table1[[#This Row],[Advanced]]=1,"Advanced",""))</f>
        <v/>
      </c>
      <c r="K891" s="91"/>
      <c r="L891" s="179"/>
      <c r="M891" s="91"/>
      <c r="N891" s="91"/>
      <c r="O891" s="159"/>
      <c r="P891" s="91"/>
      <c r="Q891" s="91"/>
      <c r="R891" s="91"/>
      <c r="S89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91" s="102"/>
      <c r="U891" s="102"/>
      <c r="V891" s="240"/>
      <c r="W891" s="240"/>
      <c r="X891" s="102"/>
      <c r="Y891" s="102"/>
      <c r="Z891" s="102"/>
      <c r="AA891" s="102"/>
      <c r="AB891" s="102"/>
      <c r="AC891" s="102"/>
      <c r="AD891" s="102"/>
      <c r="AE891" s="102"/>
      <c r="AF891" s="102"/>
      <c r="AG89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91" s="103"/>
      <c r="AI891" s="103"/>
      <c r="AJ891" s="103"/>
      <c r="AK891" s="74" t="str">
        <f>CONCATENATE(IF(Table1[[#This Row],[Digital]]=1,"Digital, ",""),IF(Table1[[#This Row],[Face to Face]]=1,"Face to face, ",""),IF(Table1[[#This Row],[Blended]]=1,"Blended",""))</f>
        <v/>
      </c>
      <c r="AL891" s="99"/>
      <c r="AM891" s="104"/>
      <c r="AN891" s="130"/>
      <c r="AO891" s="94"/>
      <c r="AP891" s="182"/>
      <c r="AQ891" s="94"/>
      <c r="AR891" s="94"/>
      <c r="AS891" s="94"/>
      <c r="AT891" s="94"/>
      <c r="AU891" s="94"/>
      <c r="AV891" s="182"/>
      <c r="AW891" s="182"/>
      <c r="AX891" s="182"/>
      <c r="AY891" s="94"/>
      <c r="AZ89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9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91" s="95"/>
      <c r="BC891" s="95"/>
      <c r="BD891" s="90" t="str">
        <f>IF(AND(Table1[[#This Row],[Residential]]=1,Table1[[#This Row],[Commercial]]=1),1,"")</f>
        <v/>
      </c>
      <c r="BE891" s="90" t="str">
        <f>CONCATENATE(IF(Table1[[#This Row],[Residential]]=1,"Residential, ",""),IF(Table1[[#This Row],[Commercial]]=1,"Commercial",""))</f>
        <v/>
      </c>
      <c r="BF891" s="94"/>
      <c r="BG891" s="94"/>
      <c r="BH891" s="94"/>
      <c r="BI891" s="94"/>
      <c r="BJ891" s="94"/>
      <c r="BK891" s="94"/>
      <c r="BL891" s="94"/>
      <c r="BM891" s="182"/>
      <c r="BN891" s="94"/>
      <c r="BO89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91" s="178"/>
      <c r="BQ891" s="120"/>
      <c r="BR891" s="132"/>
      <c r="BS891" s="120"/>
      <c r="BT891" s="175"/>
      <c r="BU891" s="175"/>
      <c r="BV891" s="175"/>
      <c r="BW891" s="121"/>
      <c r="BX891" s="121"/>
      <c r="BY891" s="121"/>
      <c r="BZ891" s="227"/>
      <c r="CA89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91" s="48">
        <f>COUNTIF(Table1[[#This Row],[Validity]:[Alignment with NCC (Yes=1,No=0)]],"N/A")</f>
        <v>0</v>
      </c>
      <c r="CC891" s="48">
        <f>IF(ISERROR(Table1[[#This Row],[Total Quality Score (out of 10)]]/(4-Table1[[#This Row],[N/A Count]])),0,Table1[[#This Row],[Total Quality Score (out of 10)]]/(4-Table1[[#This Row],[N/A Count]]))</f>
        <v>0</v>
      </c>
      <c r="CD891" s="106"/>
      <c r="CE891" s="106"/>
      <c r="CF891" s="172" t="str">
        <f>IF(SUM(Table1[[#This Row],[Multiple]:[Level (all)62]])&lt;1,IF(Table1[[#This Row],[General]]=1,1,""),"")</f>
        <v/>
      </c>
      <c r="CG891" s="172" t="str">
        <f>IF(SUM(Table1[[#This Row],[Multiple]:[Level (all)62]])&lt;1,IF(Table1[[#This Row],[Beginner]]=1,1,""),"")</f>
        <v/>
      </c>
      <c r="CH891" s="171" t="str">
        <f>IF(SUM(Table1[[#This Row],[Multiple]:[Level (all)62]])&lt;1,IF(Table1[[#This Row],[Intermediate]]=1,1,""),"")</f>
        <v/>
      </c>
      <c r="CI891" s="171" t="str">
        <f>IF(SUM(Table1[[#This Row],[Multiple]:[Level (all)62]])&lt;1,IF(Table1[[#This Row],[Advanced]]=1,1,""),"")</f>
        <v/>
      </c>
      <c r="CJ891" s="171" t="str">
        <f>IF(AND(SUM(Table1[[#This Row],[General]:[Advanced]])&lt;4,SUM(Table1[[#This Row],[General]:[Advanced]])&gt;1),1,"")</f>
        <v/>
      </c>
      <c r="CK891" s="171" t="str">
        <f>Table1[[#This Row],[Level (all)]]</f>
        <v/>
      </c>
      <c r="CL891" s="171" t="str">
        <f>IF(Table1[[#This Row],[Multiple audience]]&lt;&gt;1,IF(Table1[[#This Row],[General Audience]]=1,1,""),"")</f>
        <v/>
      </c>
      <c r="CM891" s="171" t="str">
        <f>IF(Table1[[#This Row],[Multiple audience]]&lt;&gt;1,IF(Table1[[#This Row],[Planners / Designers ]]=1,1,""),"")</f>
        <v/>
      </c>
      <c r="CN891" s="171" t="str">
        <f>IF(Table1[[#This Row],[Multiple audience]]&lt;&gt;1,IF(Table1[[#This Row],[Regulatory Assessors]]=1,1,""),"")</f>
        <v/>
      </c>
      <c r="CO891" s="171" t="str">
        <f>IF(Table1[[#This Row],[Multiple audience]]&lt;&gt;1,IF(Table1[[#This Row],[Builders / Management]]=1,1,""),"")</f>
        <v/>
      </c>
      <c r="CP891" s="171" t="str">
        <f>IF(Table1[[#This Row],[Multiple audience]]&lt;&gt;1,IF(Table1[[#This Row],[Energy / Sus Assessors]]=1,1,""),"")</f>
        <v/>
      </c>
      <c r="CQ891" s="171" t="str">
        <f>IF(Table1[[#This Row],[Multiple audience]]&lt;&gt;1,IF(Table1[[#This Row],[Semi-skilled]]=1,1,""),"")</f>
        <v/>
      </c>
      <c r="CR891" s="171" t="str">
        <f>IF(Table1[[#This Row],[Multiple audience]]&lt;&gt;1,IF(Table1[[#This Row],[Trades]]=1,1,""),"")</f>
        <v/>
      </c>
      <c r="CS891" s="171" t="str">
        <f>IF(Table1[[#This Row],[Multiple audience]]&lt;&gt;1,IF(Table1[[#This Row],[Other]]=1,1,""),"")</f>
        <v/>
      </c>
      <c r="CT891" s="171" t="str">
        <f>IF(SUM(Table1[[#This Row],[General Audience]:[Other]])&gt;1,1,"")</f>
        <v/>
      </c>
      <c r="CU891" s="171" t="str">
        <f>IF(Table1[[#This Row],[Various  ]]&lt;&gt;1,IF(Table1[[#This Row],[Calculator / Software]]=1,1,""),"")</f>
        <v/>
      </c>
      <c r="CV891" s="171" t="str">
        <f>IF(Table1[[#This Row],[Various  ]]&lt;&gt;1,IF(Table1[[#This Row],[Information  ]]=1,1,""),"")</f>
        <v/>
      </c>
      <c r="CW891" s="171" t="str">
        <f>IF(Table1[[#This Row],[Various  ]]&lt;&gt;1,IF(Table1[[#This Row],[Interactive Tool]]=1,1,""),"")</f>
        <v/>
      </c>
      <c r="CX891" s="171" t="str">
        <f>IF(Table1[[#This Row],[Various  ]]&lt;&gt;1,IF(Table1[[#This Row],[Technical Specifications]]=1,1,""),"")</f>
        <v/>
      </c>
      <c r="CY891" s="171" t="str">
        <f>IF(Table1[[#This Row],[Various  ]]&lt;&gt;1,IF(Table1[[#This Row],[Training Resources]]=1,1,""),"")</f>
        <v/>
      </c>
      <c r="CZ891" s="171" t="str">
        <f>IF(Table1[[#This Row],[Various  ]]&lt;&gt;1,IF(Table1[[#This Row],[Toolbox]]=1,1,""),"")</f>
        <v/>
      </c>
      <c r="DA891" s="169" t="str">
        <f>IF(Table1[[#This Row],[Various  ]]&lt;&gt;1,IF(Table1[[#This Row],[Video]]=1,1,""),"")</f>
        <v/>
      </c>
      <c r="DB891" s="169" t="str">
        <f>IF(Table1[[#This Row],[Various  ]]&lt;&gt;1,IF(Table1[[#This Row],[Case study]]=1,1,""),"")</f>
        <v/>
      </c>
      <c r="DC891" s="169" t="str">
        <f>IF(Table1[[#This Row],[Various  ]]&lt;&gt;1,IF(Table1[[#This Row],[Other   ]]=1,1,""),"")</f>
        <v/>
      </c>
      <c r="DD891" s="169" t="str">
        <f>IF(Table1[[#This Row],[Various  ]]&lt;&gt;1,IF(Table1[[#This Row],[Standards]]=1,1,""),"")</f>
        <v/>
      </c>
      <c r="DE891" s="169" t="str">
        <f>IF(Table1[[#This Row],[Various]]=1,1,IF(SUM(Table1[[#This Row],[Calculator / Software]:[Standards]])&gt;1,1,""))</f>
        <v/>
      </c>
      <c r="DF891" s="169" t="str">
        <f>IF(Table1[[#This Row],[Multiple NCC links]]&lt;&gt;1,IF(Table1[[#This Row],[Design]]=1,1,""),"")</f>
        <v/>
      </c>
      <c r="DG891" s="169" t="str">
        <f>IF(Table1[[#This Row],[Multiple NCC links]]&lt;&gt;1,IF(Table1[[#This Row],[Assessment / Verification]]=1,1,""),"")</f>
        <v/>
      </c>
      <c r="DH891" s="169" t="str">
        <f>IF(Table1[[#This Row],[Multiple NCC links]]&lt;&gt;1,IF(Table1[[#This Row],[Climate Specific ]]=1,1,""),"")</f>
        <v/>
      </c>
      <c r="DI891" s="169" t="str">
        <f>IF(Table1[[#This Row],[Multiple NCC links]]&lt;&gt;1,IF(Table1[[#This Row],[Alterations / Additions]]=1,1,""),"")</f>
        <v/>
      </c>
      <c r="DJ891" s="169" t="str">
        <f>IF(Table1[[#This Row],[Multiple NCC links]]&lt;&gt;1,IF(Table1[[#This Row],[Glazing]]=1,1,""),"")</f>
        <v/>
      </c>
      <c r="DK891" s="169" t="str">
        <f>IF(Table1[[#This Row],[Multiple NCC links]]&lt;&gt;1,IF(Table1[[#This Row],[Building Fabric / Thermal / Sealing]]=1,1,""),"")</f>
        <v/>
      </c>
      <c r="DL891" s="169" t="str">
        <f>IF(Table1[[#This Row],[Multiple NCC links]]&lt;&gt;1,IF(Table1[[#This Row],[Lighting]]=1,1,""),"")</f>
        <v/>
      </c>
      <c r="DM891" s="169" t="str">
        <f>IF(Table1[[#This Row],[Multiple NCC links]]&lt;&gt;1,IF(Table1[[#This Row],[HVAC]]=1,1,""),"")</f>
        <v/>
      </c>
      <c r="DN891" s="169" t="str">
        <f>IF(Table1[[#This Row],[Multiple NCC links]]&lt;&gt;1,IF(Table1[[#This Row],[Services]]=1,1,""),"")</f>
        <v/>
      </c>
      <c r="DO891" s="169" t="str">
        <f>IF(Table1[[#This Row],[Multiple NCC links]]&lt;&gt;1,IF(Table1[[#This Row],[Maintenance &amp; Monitoring]]=1,1,""),"")</f>
        <v/>
      </c>
      <c r="DP891" s="169" t="str">
        <f>IF(Table1[[#This Row],[Multiple NCC links]]&lt;&gt;1,IF(Table1[[#This Row],[Hand over / Operations]]=1,1,""),"")</f>
        <v/>
      </c>
      <c r="DQ891" s="169" t="str">
        <f>IF(Table1[[#This Row],[Multiple NCC links]]&lt;&gt;1,IF(Table1[[#This Row],[As built assessment]]=1,1,""),"")</f>
        <v/>
      </c>
      <c r="DR891" s="169" t="str">
        <f>IF(Table1[[#This Row],[Multiple NCC links]]&lt;&gt;1,IF(Table1[[#This Row],[Beyond compliance]]=1,1,""),"")</f>
        <v/>
      </c>
      <c r="DS891" s="169" t="str">
        <f>IF(SUM(Table1[[#This Row],[Design]:[Beyond compliance]])&gt;1,1,"")</f>
        <v/>
      </c>
      <c r="DT891" s="169" t="str">
        <f>IF(Table1[[#This Row],[Both Residential &amp; Commercial4]]&lt;&gt;1,IF(Table1[[#This Row],[Residential]]=1,1,""),"")</f>
        <v/>
      </c>
      <c r="DU891" s="169" t="str">
        <f>IF(Table1[[#This Row],[Both Residential &amp; Commercial4]]&lt;&gt;1,IF(Table1[[#This Row],[Commercial]]=1,1,""),"")</f>
        <v/>
      </c>
      <c r="DV891" s="169" t="str">
        <f>Table1[[#This Row],[Residential &amp; Commercial]]</f>
        <v/>
      </c>
      <c r="DW891" s="169"/>
    </row>
    <row r="892" spans="1:127" s="49" customFormat="1" ht="20.25" thickTop="1" thickBot="1" x14ac:dyDescent="0.35">
      <c r="A892" s="97"/>
      <c r="B892" s="97"/>
      <c r="C892" s="88"/>
      <c r="D892" s="88"/>
      <c r="E892" s="176"/>
      <c r="F892" s="176"/>
      <c r="G892" s="176"/>
      <c r="H892" s="176"/>
      <c r="I892" s="90" t="str">
        <f>IF(AND(Table1[[#This Row],[General]]=1,Table1[[#This Row],[Beginner]]=1,Table1[[#This Row],[Intermediate]]=1,Table1[[#This Row],[Advanced]]=1),1,"")</f>
        <v/>
      </c>
      <c r="J892" s="90" t="str">
        <f>CONCATENATE(IF(Table1[[#This Row],[General]]=1,"General, ",""), IF(Table1[[#This Row],[Beginner]]=1,"Beginner, ",""),IF(Table1[[#This Row],[Intermediate]]=1,"Intermediate, ",""), IF(Table1[[#This Row],[Advanced]]=1,"Advanced",""))</f>
        <v/>
      </c>
      <c r="K892" s="91"/>
      <c r="L892" s="179"/>
      <c r="M892" s="91"/>
      <c r="N892" s="91"/>
      <c r="O892" s="159"/>
      <c r="P892" s="91"/>
      <c r="Q892" s="91"/>
      <c r="R892" s="91"/>
      <c r="S89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92" s="102"/>
      <c r="U892" s="102"/>
      <c r="V892" s="240"/>
      <c r="W892" s="240"/>
      <c r="X892" s="102"/>
      <c r="Y892" s="102"/>
      <c r="Z892" s="102"/>
      <c r="AA892" s="102"/>
      <c r="AB892" s="102"/>
      <c r="AC892" s="102"/>
      <c r="AD892" s="102"/>
      <c r="AE892" s="102"/>
      <c r="AF892" s="102"/>
      <c r="AG89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92" s="103"/>
      <c r="AI892" s="103"/>
      <c r="AJ892" s="103"/>
      <c r="AK892" s="74" t="str">
        <f>CONCATENATE(IF(Table1[[#This Row],[Digital]]=1,"Digital, ",""),IF(Table1[[#This Row],[Face to Face]]=1,"Face to face, ",""),IF(Table1[[#This Row],[Blended]]=1,"Blended",""))</f>
        <v/>
      </c>
      <c r="AL892" s="99"/>
      <c r="AM892" s="104"/>
      <c r="AN892" s="130"/>
      <c r="AO892" s="94"/>
      <c r="AP892" s="182"/>
      <c r="AQ892" s="94"/>
      <c r="AR892" s="94"/>
      <c r="AS892" s="94"/>
      <c r="AT892" s="94"/>
      <c r="AU892" s="94"/>
      <c r="AV892" s="182"/>
      <c r="AW892" s="182"/>
      <c r="AX892" s="182"/>
      <c r="AY892" s="94"/>
      <c r="AZ89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9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92" s="95"/>
      <c r="BC892" s="95"/>
      <c r="BD892" s="90" t="str">
        <f>IF(AND(Table1[[#This Row],[Residential]]=1,Table1[[#This Row],[Commercial]]=1),1,"")</f>
        <v/>
      </c>
      <c r="BE892" s="90" t="str">
        <f>CONCATENATE(IF(Table1[[#This Row],[Residential]]=1,"Residential, ",""),IF(Table1[[#This Row],[Commercial]]=1,"Commercial",""))</f>
        <v/>
      </c>
      <c r="BF892" s="94"/>
      <c r="BG892" s="94"/>
      <c r="BH892" s="94"/>
      <c r="BI892" s="94"/>
      <c r="BJ892" s="94"/>
      <c r="BK892" s="94"/>
      <c r="BL892" s="94"/>
      <c r="BM892" s="182"/>
      <c r="BN892" s="94"/>
      <c r="BO89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92" s="178"/>
      <c r="BQ892" s="120"/>
      <c r="BR892" s="132"/>
      <c r="BS892" s="120"/>
      <c r="BT892" s="175"/>
      <c r="BU892" s="175"/>
      <c r="BV892" s="175"/>
      <c r="BW892" s="121"/>
      <c r="BX892" s="121"/>
      <c r="BY892" s="121"/>
      <c r="BZ892" s="227"/>
      <c r="CA89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92" s="48">
        <f>COUNTIF(Table1[[#This Row],[Validity]:[Alignment with NCC (Yes=1,No=0)]],"N/A")</f>
        <v>0</v>
      </c>
      <c r="CC892" s="48">
        <f>IF(ISERROR(Table1[[#This Row],[Total Quality Score (out of 10)]]/(4-Table1[[#This Row],[N/A Count]])),0,Table1[[#This Row],[Total Quality Score (out of 10)]]/(4-Table1[[#This Row],[N/A Count]]))</f>
        <v>0</v>
      </c>
      <c r="CD892" s="106"/>
      <c r="CE892" s="106"/>
      <c r="CF892" s="172" t="str">
        <f>IF(SUM(Table1[[#This Row],[Multiple]:[Level (all)62]])&lt;1,IF(Table1[[#This Row],[General]]=1,1,""),"")</f>
        <v/>
      </c>
      <c r="CG892" s="172" t="str">
        <f>IF(SUM(Table1[[#This Row],[Multiple]:[Level (all)62]])&lt;1,IF(Table1[[#This Row],[Beginner]]=1,1,""),"")</f>
        <v/>
      </c>
      <c r="CH892" s="171" t="str">
        <f>IF(SUM(Table1[[#This Row],[Multiple]:[Level (all)62]])&lt;1,IF(Table1[[#This Row],[Intermediate]]=1,1,""),"")</f>
        <v/>
      </c>
      <c r="CI892" s="171" t="str">
        <f>IF(SUM(Table1[[#This Row],[Multiple]:[Level (all)62]])&lt;1,IF(Table1[[#This Row],[Advanced]]=1,1,""),"")</f>
        <v/>
      </c>
      <c r="CJ892" s="171" t="str">
        <f>IF(AND(SUM(Table1[[#This Row],[General]:[Advanced]])&lt;4,SUM(Table1[[#This Row],[General]:[Advanced]])&gt;1),1,"")</f>
        <v/>
      </c>
      <c r="CK892" s="171" t="str">
        <f>Table1[[#This Row],[Level (all)]]</f>
        <v/>
      </c>
      <c r="CL892" s="171" t="str">
        <f>IF(Table1[[#This Row],[Multiple audience]]&lt;&gt;1,IF(Table1[[#This Row],[General Audience]]=1,1,""),"")</f>
        <v/>
      </c>
      <c r="CM892" s="171" t="str">
        <f>IF(Table1[[#This Row],[Multiple audience]]&lt;&gt;1,IF(Table1[[#This Row],[Planners / Designers ]]=1,1,""),"")</f>
        <v/>
      </c>
      <c r="CN892" s="171" t="str">
        <f>IF(Table1[[#This Row],[Multiple audience]]&lt;&gt;1,IF(Table1[[#This Row],[Regulatory Assessors]]=1,1,""),"")</f>
        <v/>
      </c>
      <c r="CO892" s="171" t="str">
        <f>IF(Table1[[#This Row],[Multiple audience]]&lt;&gt;1,IF(Table1[[#This Row],[Builders / Management]]=1,1,""),"")</f>
        <v/>
      </c>
      <c r="CP892" s="171" t="str">
        <f>IF(Table1[[#This Row],[Multiple audience]]&lt;&gt;1,IF(Table1[[#This Row],[Energy / Sus Assessors]]=1,1,""),"")</f>
        <v/>
      </c>
      <c r="CQ892" s="171" t="str">
        <f>IF(Table1[[#This Row],[Multiple audience]]&lt;&gt;1,IF(Table1[[#This Row],[Semi-skilled]]=1,1,""),"")</f>
        <v/>
      </c>
      <c r="CR892" s="171" t="str">
        <f>IF(Table1[[#This Row],[Multiple audience]]&lt;&gt;1,IF(Table1[[#This Row],[Trades]]=1,1,""),"")</f>
        <v/>
      </c>
      <c r="CS892" s="171" t="str">
        <f>IF(Table1[[#This Row],[Multiple audience]]&lt;&gt;1,IF(Table1[[#This Row],[Other]]=1,1,""),"")</f>
        <v/>
      </c>
      <c r="CT892" s="171" t="str">
        <f>IF(SUM(Table1[[#This Row],[General Audience]:[Other]])&gt;1,1,"")</f>
        <v/>
      </c>
      <c r="CU892" s="171" t="str">
        <f>IF(Table1[[#This Row],[Various  ]]&lt;&gt;1,IF(Table1[[#This Row],[Calculator / Software]]=1,1,""),"")</f>
        <v/>
      </c>
      <c r="CV892" s="171" t="str">
        <f>IF(Table1[[#This Row],[Various  ]]&lt;&gt;1,IF(Table1[[#This Row],[Information  ]]=1,1,""),"")</f>
        <v/>
      </c>
      <c r="CW892" s="171" t="str">
        <f>IF(Table1[[#This Row],[Various  ]]&lt;&gt;1,IF(Table1[[#This Row],[Interactive Tool]]=1,1,""),"")</f>
        <v/>
      </c>
      <c r="CX892" s="171" t="str">
        <f>IF(Table1[[#This Row],[Various  ]]&lt;&gt;1,IF(Table1[[#This Row],[Technical Specifications]]=1,1,""),"")</f>
        <v/>
      </c>
      <c r="CY892" s="171" t="str">
        <f>IF(Table1[[#This Row],[Various  ]]&lt;&gt;1,IF(Table1[[#This Row],[Training Resources]]=1,1,""),"")</f>
        <v/>
      </c>
      <c r="CZ892" s="171" t="str">
        <f>IF(Table1[[#This Row],[Various  ]]&lt;&gt;1,IF(Table1[[#This Row],[Toolbox]]=1,1,""),"")</f>
        <v/>
      </c>
      <c r="DA892" s="169" t="str">
        <f>IF(Table1[[#This Row],[Various  ]]&lt;&gt;1,IF(Table1[[#This Row],[Video]]=1,1,""),"")</f>
        <v/>
      </c>
      <c r="DB892" s="169" t="str">
        <f>IF(Table1[[#This Row],[Various  ]]&lt;&gt;1,IF(Table1[[#This Row],[Case study]]=1,1,""),"")</f>
        <v/>
      </c>
      <c r="DC892" s="169" t="str">
        <f>IF(Table1[[#This Row],[Various  ]]&lt;&gt;1,IF(Table1[[#This Row],[Other   ]]=1,1,""),"")</f>
        <v/>
      </c>
      <c r="DD892" s="169" t="str">
        <f>IF(Table1[[#This Row],[Various  ]]&lt;&gt;1,IF(Table1[[#This Row],[Standards]]=1,1,""),"")</f>
        <v/>
      </c>
      <c r="DE892" s="169" t="str">
        <f>IF(Table1[[#This Row],[Various]]=1,1,IF(SUM(Table1[[#This Row],[Calculator / Software]:[Standards]])&gt;1,1,""))</f>
        <v/>
      </c>
      <c r="DF892" s="169" t="str">
        <f>IF(Table1[[#This Row],[Multiple NCC links]]&lt;&gt;1,IF(Table1[[#This Row],[Design]]=1,1,""),"")</f>
        <v/>
      </c>
      <c r="DG892" s="169" t="str">
        <f>IF(Table1[[#This Row],[Multiple NCC links]]&lt;&gt;1,IF(Table1[[#This Row],[Assessment / Verification]]=1,1,""),"")</f>
        <v/>
      </c>
      <c r="DH892" s="169" t="str">
        <f>IF(Table1[[#This Row],[Multiple NCC links]]&lt;&gt;1,IF(Table1[[#This Row],[Climate Specific ]]=1,1,""),"")</f>
        <v/>
      </c>
      <c r="DI892" s="169" t="str">
        <f>IF(Table1[[#This Row],[Multiple NCC links]]&lt;&gt;1,IF(Table1[[#This Row],[Alterations / Additions]]=1,1,""),"")</f>
        <v/>
      </c>
      <c r="DJ892" s="169" t="str">
        <f>IF(Table1[[#This Row],[Multiple NCC links]]&lt;&gt;1,IF(Table1[[#This Row],[Glazing]]=1,1,""),"")</f>
        <v/>
      </c>
      <c r="DK892" s="169" t="str">
        <f>IF(Table1[[#This Row],[Multiple NCC links]]&lt;&gt;1,IF(Table1[[#This Row],[Building Fabric / Thermal / Sealing]]=1,1,""),"")</f>
        <v/>
      </c>
      <c r="DL892" s="169" t="str">
        <f>IF(Table1[[#This Row],[Multiple NCC links]]&lt;&gt;1,IF(Table1[[#This Row],[Lighting]]=1,1,""),"")</f>
        <v/>
      </c>
      <c r="DM892" s="169" t="str">
        <f>IF(Table1[[#This Row],[Multiple NCC links]]&lt;&gt;1,IF(Table1[[#This Row],[HVAC]]=1,1,""),"")</f>
        <v/>
      </c>
      <c r="DN892" s="169" t="str">
        <f>IF(Table1[[#This Row],[Multiple NCC links]]&lt;&gt;1,IF(Table1[[#This Row],[Services]]=1,1,""),"")</f>
        <v/>
      </c>
      <c r="DO892" s="169" t="str">
        <f>IF(Table1[[#This Row],[Multiple NCC links]]&lt;&gt;1,IF(Table1[[#This Row],[Maintenance &amp; Monitoring]]=1,1,""),"")</f>
        <v/>
      </c>
      <c r="DP892" s="169" t="str">
        <f>IF(Table1[[#This Row],[Multiple NCC links]]&lt;&gt;1,IF(Table1[[#This Row],[Hand over / Operations]]=1,1,""),"")</f>
        <v/>
      </c>
      <c r="DQ892" s="169" t="str">
        <f>IF(Table1[[#This Row],[Multiple NCC links]]&lt;&gt;1,IF(Table1[[#This Row],[As built assessment]]=1,1,""),"")</f>
        <v/>
      </c>
      <c r="DR892" s="169" t="str">
        <f>IF(Table1[[#This Row],[Multiple NCC links]]&lt;&gt;1,IF(Table1[[#This Row],[Beyond compliance]]=1,1,""),"")</f>
        <v/>
      </c>
      <c r="DS892" s="169" t="str">
        <f>IF(SUM(Table1[[#This Row],[Design]:[Beyond compliance]])&gt;1,1,"")</f>
        <v/>
      </c>
      <c r="DT892" s="169" t="str">
        <f>IF(Table1[[#This Row],[Both Residential &amp; Commercial4]]&lt;&gt;1,IF(Table1[[#This Row],[Residential]]=1,1,""),"")</f>
        <v/>
      </c>
      <c r="DU892" s="169" t="str">
        <f>IF(Table1[[#This Row],[Both Residential &amp; Commercial4]]&lt;&gt;1,IF(Table1[[#This Row],[Commercial]]=1,1,""),"")</f>
        <v/>
      </c>
      <c r="DV892" s="169" t="str">
        <f>Table1[[#This Row],[Residential &amp; Commercial]]</f>
        <v/>
      </c>
      <c r="DW892" s="169"/>
    </row>
    <row r="893" spans="1:127" s="49" customFormat="1" ht="20.25" thickTop="1" thickBot="1" x14ac:dyDescent="0.35">
      <c r="A893" s="97"/>
      <c r="B893" s="97"/>
      <c r="C893" s="88"/>
      <c r="D893" s="88"/>
      <c r="E893" s="176"/>
      <c r="F893" s="176"/>
      <c r="G893" s="176"/>
      <c r="H893" s="176"/>
      <c r="I893" s="90" t="str">
        <f>IF(AND(Table1[[#This Row],[General]]=1,Table1[[#This Row],[Beginner]]=1,Table1[[#This Row],[Intermediate]]=1,Table1[[#This Row],[Advanced]]=1),1,"")</f>
        <v/>
      </c>
      <c r="J893" s="90" t="str">
        <f>CONCATENATE(IF(Table1[[#This Row],[General]]=1,"General, ",""), IF(Table1[[#This Row],[Beginner]]=1,"Beginner, ",""),IF(Table1[[#This Row],[Intermediate]]=1,"Intermediate, ",""), IF(Table1[[#This Row],[Advanced]]=1,"Advanced",""))</f>
        <v/>
      </c>
      <c r="K893" s="91"/>
      <c r="L893" s="179"/>
      <c r="M893" s="91"/>
      <c r="N893" s="91"/>
      <c r="O893" s="159"/>
      <c r="P893" s="91"/>
      <c r="Q893" s="91"/>
      <c r="R893" s="91"/>
      <c r="S89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93" s="102"/>
      <c r="U893" s="102"/>
      <c r="V893" s="240"/>
      <c r="W893" s="240"/>
      <c r="X893" s="102"/>
      <c r="Y893" s="102"/>
      <c r="Z893" s="102"/>
      <c r="AA893" s="102"/>
      <c r="AB893" s="102"/>
      <c r="AC893" s="102"/>
      <c r="AD893" s="102"/>
      <c r="AE893" s="102"/>
      <c r="AF893" s="102"/>
      <c r="AG89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93" s="103"/>
      <c r="AI893" s="103"/>
      <c r="AJ893" s="103"/>
      <c r="AK893" s="74" t="str">
        <f>CONCATENATE(IF(Table1[[#This Row],[Digital]]=1,"Digital, ",""),IF(Table1[[#This Row],[Face to Face]]=1,"Face to face, ",""),IF(Table1[[#This Row],[Blended]]=1,"Blended",""))</f>
        <v/>
      </c>
      <c r="AL893" s="99"/>
      <c r="AM893" s="104"/>
      <c r="AN893" s="130"/>
      <c r="AO893" s="94"/>
      <c r="AP893" s="182"/>
      <c r="AQ893" s="94"/>
      <c r="AR893" s="94"/>
      <c r="AS893" s="94"/>
      <c r="AT893" s="94"/>
      <c r="AU893" s="94"/>
      <c r="AV893" s="182"/>
      <c r="AW893" s="182"/>
      <c r="AX893" s="182"/>
      <c r="AY893" s="94"/>
      <c r="AZ89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9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93" s="95"/>
      <c r="BC893" s="95"/>
      <c r="BD893" s="90" t="str">
        <f>IF(AND(Table1[[#This Row],[Residential]]=1,Table1[[#This Row],[Commercial]]=1),1,"")</f>
        <v/>
      </c>
      <c r="BE893" s="90" t="str">
        <f>CONCATENATE(IF(Table1[[#This Row],[Residential]]=1,"Residential, ",""),IF(Table1[[#This Row],[Commercial]]=1,"Commercial",""))</f>
        <v/>
      </c>
      <c r="BF893" s="94"/>
      <c r="BG893" s="94"/>
      <c r="BH893" s="94"/>
      <c r="BI893" s="94"/>
      <c r="BJ893" s="94"/>
      <c r="BK893" s="94"/>
      <c r="BL893" s="94"/>
      <c r="BM893" s="182"/>
      <c r="BN893" s="94"/>
      <c r="BO89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93" s="178"/>
      <c r="BQ893" s="120"/>
      <c r="BR893" s="132"/>
      <c r="BS893" s="120"/>
      <c r="BT893" s="175"/>
      <c r="BU893" s="175"/>
      <c r="BV893" s="175"/>
      <c r="BW893" s="121"/>
      <c r="BX893" s="121"/>
      <c r="BY893" s="121"/>
      <c r="BZ893" s="227"/>
      <c r="CA89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93" s="48">
        <f>COUNTIF(Table1[[#This Row],[Validity]:[Alignment with NCC (Yes=1,No=0)]],"N/A")</f>
        <v>0</v>
      </c>
      <c r="CC893" s="48">
        <f>IF(ISERROR(Table1[[#This Row],[Total Quality Score (out of 10)]]/(4-Table1[[#This Row],[N/A Count]])),0,Table1[[#This Row],[Total Quality Score (out of 10)]]/(4-Table1[[#This Row],[N/A Count]]))</f>
        <v>0</v>
      </c>
      <c r="CD893" s="106"/>
      <c r="CE893" s="106"/>
      <c r="CF893" s="172" t="str">
        <f>IF(SUM(Table1[[#This Row],[Multiple]:[Level (all)62]])&lt;1,IF(Table1[[#This Row],[General]]=1,1,""),"")</f>
        <v/>
      </c>
      <c r="CG893" s="172" t="str">
        <f>IF(SUM(Table1[[#This Row],[Multiple]:[Level (all)62]])&lt;1,IF(Table1[[#This Row],[Beginner]]=1,1,""),"")</f>
        <v/>
      </c>
      <c r="CH893" s="171" t="str">
        <f>IF(SUM(Table1[[#This Row],[Multiple]:[Level (all)62]])&lt;1,IF(Table1[[#This Row],[Intermediate]]=1,1,""),"")</f>
        <v/>
      </c>
      <c r="CI893" s="171" t="str">
        <f>IF(SUM(Table1[[#This Row],[Multiple]:[Level (all)62]])&lt;1,IF(Table1[[#This Row],[Advanced]]=1,1,""),"")</f>
        <v/>
      </c>
      <c r="CJ893" s="171" t="str">
        <f>IF(AND(SUM(Table1[[#This Row],[General]:[Advanced]])&lt;4,SUM(Table1[[#This Row],[General]:[Advanced]])&gt;1),1,"")</f>
        <v/>
      </c>
      <c r="CK893" s="171" t="str">
        <f>Table1[[#This Row],[Level (all)]]</f>
        <v/>
      </c>
      <c r="CL893" s="171" t="str">
        <f>IF(Table1[[#This Row],[Multiple audience]]&lt;&gt;1,IF(Table1[[#This Row],[General Audience]]=1,1,""),"")</f>
        <v/>
      </c>
      <c r="CM893" s="171" t="str">
        <f>IF(Table1[[#This Row],[Multiple audience]]&lt;&gt;1,IF(Table1[[#This Row],[Planners / Designers ]]=1,1,""),"")</f>
        <v/>
      </c>
      <c r="CN893" s="171" t="str">
        <f>IF(Table1[[#This Row],[Multiple audience]]&lt;&gt;1,IF(Table1[[#This Row],[Regulatory Assessors]]=1,1,""),"")</f>
        <v/>
      </c>
      <c r="CO893" s="171" t="str">
        <f>IF(Table1[[#This Row],[Multiple audience]]&lt;&gt;1,IF(Table1[[#This Row],[Builders / Management]]=1,1,""),"")</f>
        <v/>
      </c>
      <c r="CP893" s="171" t="str">
        <f>IF(Table1[[#This Row],[Multiple audience]]&lt;&gt;1,IF(Table1[[#This Row],[Energy / Sus Assessors]]=1,1,""),"")</f>
        <v/>
      </c>
      <c r="CQ893" s="171" t="str">
        <f>IF(Table1[[#This Row],[Multiple audience]]&lt;&gt;1,IF(Table1[[#This Row],[Semi-skilled]]=1,1,""),"")</f>
        <v/>
      </c>
      <c r="CR893" s="171" t="str">
        <f>IF(Table1[[#This Row],[Multiple audience]]&lt;&gt;1,IF(Table1[[#This Row],[Trades]]=1,1,""),"")</f>
        <v/>
      </c>
      <c r="CS893" s="171" t="str">
        <f>IF(Table1[[#This Row],[Multiple audience]]&lt;&gt;1,IF(Table1[[#This Row],[Other]]=1,1,""),"")</f>
        <v/>
      </c>
      <c r="CT893" s="171" t="str">
        <f>IF(SUM(Table1[[#This Row],[General Audience]:[Other]])&gt;1,1,"")</f>
        <v/>
      </c>
      <c r="CU893" s="171" t="str">
        <f>IF(Table1[[#This Row],[Various  ]]&lt;&gt;1,IF(Table1[[#This Row],[Calculator / Software]]=1,1,""),"")</f>
        <v/>
      </c>
      <c r="CV893" s="171" t="str">
        <f>IF(Table1[[#This Row],[Various  ]]&lt;&gt;1,IF(Table1[[#This Row],[Information  ]]=1,1,""),"")</f>
        <v/>
      </c>
      <c r="CW893" s="171" t="str">
        <f>IF(Table1[[#This Row],[Various  ]]&lt;&gt;1,IF(Table1[[#This Row],[Interactive Tool]]=1,1,""),"")</f>
        <v/>
      </c>
      <c r="CX893" s="171" t="str">
        <f>IF(Table1[[#This Row],[Various  ]]&lt;&gt;1,IF(Table1[[#This Row],[Technical Specifications]]=1,1,""),"")</f>
        <v/>
      </c>
      <c r="CY893" s="171" t="str">
        <f>IF(Table1[[#This Row],[Various  ]]&lt;&gt;1,IF(Table1[[#This Row],[Training Resources]]=1,1,""),"")</f>
        <v/>
      </c>
      <c r="CZ893" s="171" t="str">
        <f>IF(Table1[[#This Row],[Various  ]]&lt;&gt;1,IF(Table1[[#This Row],[Toolbox]]=1,1,""),"")</f>
        <v/>
      </c>
      <c r="DA893" s="169" t="str">
        <f>IF(Table1[[#This Row],[Various  ]]&lt;&gt;1,IF(Table1[[#This Row],[Video]]=1,1,""),"")</f>
        <v/>
      </c>
      <c r="DB893" s="169" t="str">
        <f>IF(Table1[[#This Row],[Various  ]]&lt;&gt;1,IF(Table1[[#This Row],[Case study]]=1,1,""),"")</f>
        <v/>
      </c>
      <c r="DC893" s="169" t="str">
        <f>IF(Table1[[#This Row],[Various  ]]&lt;&gt;1,IF(Table1[[#This Row],[Other   ]]=1,1,""),"")</f>
        <v/>
      </c>
      <c r="DD893" s="169" t="str">
        <f>IF(Table1[[#This Row],[Various  ]]&lt;&gt;1,IF(Table1[[#This Row],[Standards]]=1,1,""),"")</f>
        <v/>
      </c>
      <c r="DE893" s="169" t="str">
        <f>IF(Table1[[#This Row],[Various]]=1,1,IF(SUM(Table1[[#This Row],[Calculator / Software]:[Standards]])&gt;1,1,""))</f>
        <v/>
      </c>
      <c r="DF893" s="169" t="str">
        <f>IF(Table1[[#This Row],[Multiple NCC links]]&lt;&gt;1,IF(Table1[[#This Row],[Design]]=1,1,""),"")</f>
        <v/>
      </c>
      <c r="DG893" s="169" t="str">
        <f>IF(Table1[[#This Row],[Multiple NCC links]]&lt;&gt;1,IF(Table1[[#This Row],[Assessment / Verification]]=1,1,""),"")</f>
        <v/>
      </c>
      <c r="DH893" s="169" t="str">
        <f>IF(Table1[[#This Row],[Multiple NCC links]]&lt;&gt;1,IF(Table1[[#This Row],[Climate Specific ]]=1,1,""),"")</f>
        <v/>
      </c>
      <c r="DI893" s="169" t="str">
        <f>IF(Table1[[#This Row],[Multiple NCC links]]&lt;&gt;1,IF(Table1[[#This Row],[Alterations / Additions]]=1,1,""),"")</f>
        <v/>
      </c>
      <c r="DJ893" s="169" t="str">
        <f>IF(Table1[[#This Row],[Multiple NCC links]]&lt;&gt;1,IF(Table1[[#This Row],[Glazing]]=1,1,""),"")</f>
        <v/>
      </c>
      <c r="DK893" s="169" t="str">
        <f>IF(Table1[[#This Row],[Multiple NCC links]]&lt;&gt;1,IF(Table1[[#This Row],[Building Fabric / Thermal / Sealing]]=1,1,""),"")</f>
        <v/>
      </c>
      <c r="DL893" s="169" t="str">
        <f>IF(Table1[[#This Row],[Multiple NCC links]]&lt;&gt;1,IF(Table1[[#This Row],[Lighting]]=1,1,""),"")</f>
        <v/>
      </c>
      <c r="DM893" s="169" t="str">
        <f>IF(Table1[[#This Row],[Multiple NCC links]]&lt;&gt;1,IF(Table1[[#This Row],[HVAC]]=1,1,""),"")</f>
        <v/>
      </c>
      <c r="DN893" s="169" t="str">
        <f>IF(Table1[[#This Row],[Multiple NCC links]]&lt;&gt;1,IF(Table1[[#This Row],[Services]]=1,1,""),"")</f>
        <v/>
      </c>
      <c r="DO893" s="169" t="str">
        <f>IF(Table1[[#This Row],[Multiple NCC links]]&lt;&gt;1,IF(Table1[[#This Row],[Maintenance &amp; Monitoring]]=1,1,""),"")</f>
        <v/>
      </c>
      <c r="DP893" s="169" t="str">
        <f>IF(Table1[[#This Row],[Multiple NCC links]]&lt;&gt;1,IF(Table1[[#This Row],[Hand over / Operations]]=1,1,""),"")</f>
        <v/>
      </c>
      <c r="DQ893" s="169" t="str">
        <f>IF(Table1[[#This Row],[Multiple NCC links]]&lt;&gt;1,IF(Table1[[#This Row],[As built assessment]]=1,1,""),"")</f>
        <v/>
      </c>
      <c r="DR893" s="169" t="str">
        <f>IF(Table1[[#This Row],[Multiple NCC links]]&lt;&gt;1,IF(Table1[[#This Row],[Beyond compliance]]=1,1,""),"")</f>
        <v/>
      </c>
      <c r="DS893" s="169" t="str">
        <f>IF(SUM(Table1[[#This Row],[Design]:[Beyond compliance]])&gt;1,1,"")</f>
        <v/>
      </c>
      <c r="DT893" s="169" t="str">
        <f>IF(Table1[[#This Row],[Both Residential &amp; Commercial4]]&lt;&gt;1,IF(Table1[[#This Row],[Residential]]=1,1,""),"")</f>
        <v/>
      </c>
      <c r="DU893" s="169" t="str">
        <f>IF(Table1[[#This Row],[Both Residential &amp; Commercial4]]&lt;&gt;1,IF(Table1[[#This Row],[Commercial]]=1,1,""),"")</f>
        <v/>
      </c>
      <c r="DV893" s="169" t="str">
        <f>Table1[[#This Row],[Residential &amp; Commercial]]</f>
        <v/>
      </c>
      <c r="DW893" s="169"/>
    </row>
    <row r="894" spans="1:127" s="49" customFormat="1" ht="20.25" thickTop="1" thickBot="1" x14ac:dyDescent="0.35">
      <c r="A894" s="97"/>
      <c r="B894" s="97"/>
      <c r="C894" s="88"/>
      <c r="D894" s="88"/>
      <c r="E894" s="176"/>
      <c r="F894" s="176"/>
      <c r="G894" s="176"/>
      <c r="H894" s="176"/>
      <c r="I894" s="90" t="str">
        <f>IF(AND(Table1[[#This Row],[General]]=1,Table1[[#This Row],[Beginner]]=1,Table1[[#This Row],[Intermediate]]=1,Table1[[#This Row],[Advanced]]=1),1,"")</f>
        <v/>
      </c>
      <c r="J894" s="90" t="str">
        <f>CONCATENATE(IF(Table1[[#This Row],[General]]=1,"General, ",""), IF(Table1[[#This Row],[Beginner]]=1,"Beginner, ",""),IF(Table1[[#This Row],[Intermediate]]=1,"Intermediate, ",""), IF(Table1[[#This Row],[Advanced]]=1,"Advanced",""))</f>
        <v/>
      </c>
      <c r="K894" s="91"/>
      <c r="L894" s="179"/>
      <c r="M894" s="91"/>
      <c r="N894" s="91"/>
      <c r="O894" s="159"/>
      <c r="P894" s="91"/>
      <c r="Q894" s="91"/>
      <c r="R894" s="91"/>
      <c r="S89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94" s="102"/>
      <c r="U894" s="102"/>
      <c r="V894" s="240"/>
      <c r="W894" s="240"/>
      <c r="X894" s="102"/>
      <c r="Y894" s="102"/>
      <c r="Z894" s="102"/>
      <c r="AA894" s="102"/>
      <c r="AB894" s="102"/>
      <c r="AC894" s="102"/>
      <c r="AD894" s="102"/>
      <c r="AE894" s="102"/>
      <c r="AF894" s="102"/>
      <c r="AG89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94" s="103"/>
      <c r="AI894" s="103"/>
      <c r="AJ894" s="103"/>
      <c r="AK894" s="74" t="str">
        <f>CONCATENATE(IF(Table1[[#This Row],[Digital]]=1,"Digital, ",""),IF(Table1[[#This Row],[Face to Face]]=1,"Face to face, ",""),IF(Table1[[#This Row],[Blended]]=1,"Blended",""))</f>
        <v/>
      </c>
      <c r="AL894" s="99"/>
      <c r="AM894" s="104"/>
      <c r="AN894" s="130"/>
      <c r="AO894" s="94"/>
      <c r="AP894" s="182"/>
      <c r="AQ894" s="94"/>
      <c r="AR894" s="94"/>
      <c r="AS894" s="94"/>
      <c r="AT894" s="94"/>
      <c r="AU894" s="94"/>
      <c r="AV894" s="182"/>
      <c r="AW894" s="182"/>
      <c r="AX894" s="182"/>
      <c r="AY894" s="94"/>
      <c r="AZ89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9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94" s="95"/>
      <c r="BC894" s="95"/>
      <c r="BD894" s="90" t="str">
        <f>IF(AND(Table1[[#This Row],[Residential]]=1,Table1[[#This Row],[Commercial]]=1),1,"")</f>
        <v/>
      </c>
      <c r="BE894" s="90" t="str">
        <f>CONCATENATE(IF(Table1[[#This Row],[Residential]]=1,"Residential, ",""),IF(Table1[[#This Row],[Commercial]]=1,"Commercial",""))</f>
        <v/>
      </c>
      <c r="BF894" s="94"/>
      <c r="BG894" s="94"/>
      <c r="BH894" s="94"/>
      <c r="BI894" s="94"/>
      <c r="BJ894" s="94"/>
      <c r="BK894" s="94"/>
      <c r="BL894" s="94"/>
      <c r="BM894" s="182"/>
      <c r="BN894" s="94"/>
      <c r="BO89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94" s="178"/>
      <c r="BQ894" s="120"/>
      <c r="BR894" s="132"/>
      <c r="BS894" s="120"/>
      <c r="BT894" s="175"/>
      <c r="BU894" s="175"/>
      <c r="BV894" s="175"/>
      <c r="BW894" s="121"/>
      <c r="BX894" s="121"/>
      <c r="BY894" s="121"/>
      <c r="BZ894" s="227"/>
      <c r="CA89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94" s="48">
        <f>COUNTIF(Table1[[#This Row],[Validity]:[Alignment with NCC (Yes=1,No=0)]],"N/A")</f>
        <v>0</v>
      </c>
      <c r="CC894" s="48">
        <f>IF(ISERROR(Table1[[#This Row],[Total Quality Score (out of 10)]]/(4-Table1[[#This Row],[N/A Count]])),0,Table1[[#This Row],[Total Quality Score (out of 10)]]/(4-Table1[[#This Row],[N/A Count]]))</f>
        <v>0</v>
      </c>
      <c r="CD894" s="106"/>
      <c r="CE894" s="106"/>
      <c r="CF894" s="172" t="str">
        <f>IF(SUM(Table1[[#This Row],[Multiple]:[Level (all)62]])&lt;1,IF(Table1[[#This Row],[General]]=1,1,""),"")</f>
        <v/>
      </c>
      <c r="CG894" s="172" t="str">
        <f>IF(SUM(Table1[[#This Row],[Multiple]:[Level (all)62]])&lt;1,IF(Table1[[#This Row],[Beginner]]=1,1,""),"")</f>
        <v/>
      </c>
      <c r="CH894" s="171" t="str">
        <f>IF(SUM(Table1[[#This Row],[Multiple]:[Level (all)62]])&lt;1,IF(Table1[[#This Row],[Intermediate]]=1,1,""),"")</f>
        <v/>
      </c>
      <c r="CI894" s="171" t="str">
        <f>IF(SUM(Table1[[#This Row],[Multiple]:[Level (all)62]])&lt;1,IF(Table1[[#This Row],[Advanced]]=1,1,""),"")</f>
        <v/>
      </c>
      <c r="CJ894" s="171" t="str">
        <f>IF(AND(SUM(Table1[[#This Row],[General]:[Advanced]])&lt;4,SUM(Table1[[#This Row],[General]:[Advanced]])&gt;1),1,"")</f>
        <v/>
      </c>
      <c r="CK894" s="171" t="str">
        <f>Table1[[#This Row],[Level (all)]]</f>
        <v/>
      </c>
      <c r="CL894" s="171" t="str">
        <f>IF(Table1[[#This Row],[Multiple audience]]&lt;&gt;1,IF(Table1[[#This Row],[General Audience]]=1,1,""),"")</f>
        <v/>
      </c>
      <c r="CM894" s="171" t="str">
        <f>IF(Table1[[#This Row],[Multiple audience]]&lt;&gt;1,IF(Table1[[#This Row],[Planners / Designers ]]=1,1,""),"")</f>
        <v/>
      </c>
      <c r="CN894" s="171" t="str">
        <f>IF(Table1[[#This Row],[Multiple audience]]&lt;&gt;1,IF(Table1[[#This Row],[Regulatory Assessors]]=1,1,""),"")</f>
        <v/>
      </c>
      <c r="CO894" s="171" t="str">
        <f>IF(Table1[[#This Row],[Multiple audience]]&lt;&gt;1,IF(Table1[[#This Row],[Builders / Management]]=1,1,""),"")</f>
        <v/>
      </c>
      <c r="CP894" s="171" t="str">
        <f>IF(Table1[[#This Row],[Multiple audience]]&lt;&gt;1,IF(Table1[[#This Row],[Energy / Sus Assessors]]=1,1,""),"")</f>
        <v/>
      </c>
      <c r="CQ894" s="171" t="str">
        <f>IF(Table1[[#This Row],[Multiple audience]]&lt;&gt;1,IF(Table1[[#This Row],[Semi-skilled]]=1,1,""),"")</f>
        <v/>
      </c>
      <c r="CR894" s="171" t="str">
        <f>IF(Table1[[#This Row],[Multiple audience]]&lt;&gt;1,IF(Table1[[#This Row],[Trades]]=1,1,""),"")</f>
        <v/>
      </c>
      <c r="CS894" s="171" t="str">
        <f>IF(Table1[[#This Row],[Multiple audience]]&lt;&gt;1,IF(Table1[[#This Row],[Other]]=1,1,""),"")</f>
        <v/>
      </c>
      <c r="CT894" s="171" t="str">
        <f>IF(SUM(Table1[[#This Row],[General Audience]:[Other]])&gt;1,1,"")</f>
        <v/>
      </c>
      <c r="CU894" s="171" t="str">
        <f>IF(Table1[[#This Row],[Various  ]]&lt;&gt;1,IF(Table1[[#This Row],[Calculator / Software]]=1,1,""),"")</f>
        <v/>
      </c>
      <c r="CV894" s="171" t="str">
        <f>IF(Table1[[#This Row],[Various  ]]&lt;&gt;1,IF(Table1[[#This Row],[Information  ]]=1,1,""),"")</f>
        <v/>
      </c>
      <c r="CW894" s="171" t="str">
        <f>IF(Table1[[#This Row],[Various  ]]&lt;&gt;1,IF(Table1[[#This Row],[Interactive Tool]]=1,1,""),"")</f>
        <v/>
      </c>
      <c r="CX894" s="171" t="str">
        <f>IF(Table1[[#This Row],[Various  ]]&lt;&gt;1,IF(Table1[[#This Row],[Technical Specifications]]=1,1,""),"")</f>
        <v/>
      </c>
      <c r="CY894" s="171" t="str">
        <f>IF(Table1[[#This Row],[Various  ]]&lt;&gt;1,IF(Table1[[#This Row],[Training Resources]]=1,1,""),"")</f>
        <v/>
      </c>
      <c r="CZ894" s="171" t="str">
        <f>IF(Table1[[#This Row],[Various  ]]&lt;&gt;1,IF(Table1[[#This Row],[Toolbox]]=1,1,""),"")</f>
        <v/>
      </c>
      <c r="DA894" s="169" t="str">
        <f>IF(Table1[[#This Row],[Various  ]]&lt;&gt;1,IF(Table1[[#This Row],[Video]]=1,1,""),"")</f>
        <v/>
      </c>
      <c r="DB894" s="169" t="str">
        <f>IF(Table1[[#This Row],[Various  ]]&lt;&gt;1,IF(Table1[[#This Row],[Case study]]=1,1,""),"")</f>
        <v/>
      </c>
      <c r="DC894" s="169" t="str">
        <f>IF(Table1[[#This Row],[Various  ]]&lt;&gt;1,IF(Table1[[#This Row],[Other   ]]=1,1,""),"")</f>
        <v/>
      </c>
      <c r="DD894" s="169" t="str">
        <f>IF(Table1[[#This Row],[Various  ]]&lt;&gt;1,IF(Table1[[#This Row],[Standards]]=1,1,""),"")</f>
        <v/>
      </c>
      <c r="DE894" s="169" t="str">
        <f>IF(Table1[[#This Row],[Various]]=1,1,IF(SUM(Table1[[#This Row],[Calculator / Software]:[Standards]])&gt;1,1,""))</f>
        <v/>
      </c>
      <c r="DF894" s="169" t="str">
        <f>IF(Table1[[#This Row],[Multiple NCC links]]&lt;&gt;1,IF(Table1[[#This Row],[Design]]=1,1,""),"")</f>
        <v/>
      </c>
      <c r="DG894" s="169" t="str">
        <f>IF(Table1[[#This Row],[Multiple NCC links]]&lt;&gt;1,IF(Table1[[#This Row],[Assessment / Verification]]=1,1,""),"")</f>
        <v/>
      </c>
      <c r="DH894" s="169" t="str">
        <f>IF(Table1[[#This Row],[Multiple NCC links]]&lt;&gt;1,IF(Table1[[#This Row],[Climate Specific ]]=1,1,""),"")</f>
        <v/>
      </c>
      <c r="DI894" s="169" t="str">
        <f>IF(Table1[[#This Row],[Multiple NCC links]]&lt;&gt;1,IF(Table1[[#This Row],[Alterations / Additions]]=1,1,""),"")</f>
        <v/>
      </c>
      <c r="DJ894" s="169" t="str">
        <f>IF(Table1[[#This Row],[Multiple NCC links]]&lt;&gt;1,IF(Table1[[#This Row],[Glazing]]=1,1,""),"")</f>
        <v/>
      </c>
      <c r="DK894" s="169" t="str">
        <f>IF(Table1[[#This Row],[Multiple NCC links]]&lt;&gt;1,IF(Table1[[#This Row],[Building Fabric / Thermal / Sealing]]=1,1,""),"")</f>
        <v/>
      </c>
      <c r="DL894" s="169" t="str">
        <f>IF(Table1[[#This Row],[Multiple NCC links]]&lt;&gt;1,IF(Table1[[#This Row],[Lighting]]=1,1,""),"")</f>
        <v/>
      </c>
      <c r="DM894" s="169" t="str">
        <f>IF(Table1[[#This Row],[Multiple NCC links]]&lt;&gt;1,IF(Table1[[#This Row],[HVAC]]=1,1,""),"")</f>
        <v/>
      </c>
      <c r="DN894" s="169" t="str">
        <f>IF(Table1[[#This Row],[Multiple NCC links]]&lt;&gt;1,IF(Table1[[#This Row],[Services]]=1,1,""),"")</f>
        <v/>
      </c>
      <c r="DO894" s="169" t="str">
        <f>IF(Table1[[#This Row],[Multiple NCC links]]&lt;&gt;1,IF(Table1[[#This Row],[Maintenance &amp; Monitoring]]=1,1,""),"")</f>
        <v/>
      </c>
      <c r="DP894" s="169" t="str">
        <f>IF(Table1[[#This Row],[Multiple NCC links]]&lt;&gt;1,IF(Table1[[#This Row],[Hand over / Operations]]=1,1,""),"")</f>
        <v/>
      </c>
      <c r="DQ894" s="169" t="str">
        <f>IF(Table1[[#This Row],[Multiple NCC links]]&lt;&gt;1,IF(Table1[[#This Row],[As built assessment]]=1,1,""),"")</f>
        <v/>
      </c>
      <c r="DR894" s="169" t="str">
        <f>IF(Table1[[#This Row],[Multiple NCC links]]&lt;&gt;1,IF(Table1[[#This Row],[Beyond compliance]]=1,1,""),"")</f>
        <v/>
      </c>
      <c r="DS894" s="169" t="str">
        <f>IF(SUM(Table1[[#This Row],[Design]:[Beyond compliance]])&gt;1,1,"")</f>
        <v/>
      </c>
      <c r="DT894" s="169" t="str">
        <f>IF(Table1[[#This Row],[Both Residential &amp; Commercial4]]&lt;&gt;1,IF(Table1[[#This Row],[Residential]]=1,1,""),"")</f>
        <v/>
      </c>
      <c r="DU894" s="169" t="str">
        <f>IF(Table1[[#This Row],[Both Residential &amp; Commercial4]]&lt;&gt;1,IF(Table1[[#This Row],[Commercial]]=1,1,""),"")</f>
        <v/>
      </c>
      <c r="DV894" s="169" t="str">
        <f>Table1[[#This Row],[Residential &amp; Commercial]]</f>
        <v/>
      </c>
      <c r="DW894" s="169"/>
    </row>
    <row r="895" spans="1:127" s="49" customFormat="1" ht="20.25" thickTop="1" thickBot="1" x14ac:dyDescent="0.35">
      <c r="A895" s="97"/>
      <c r="B895" s="97"/>
      <c r="C895" s="88"/>
      <c r="D895" s="88"/>
      <c r="E895" s="176"/>
      <c r="F895" s="176"/>
      <c r="G895" s="176"/>
      <c r="H895" s="176"/>
      <c r="I895" s="90" t="str">
        <f>IF(AND(Table1[[#This Row],[General]]=1,Table1[[#This Row],[Beginner]]=1,Table1[[#This Row],[Intermediate]]=1,Table1[[#This Row],[Advanced]]=1),1,"")</f>
        <v/>
      </c>
      <c r="J895" s="90" t="str">
        <f>CONCATENATE(IF(Table1[[#This Row],[General]]=1,"General, ",""), IF(Table1[[#This Row],[Beginner]]=1,"Beginner, ",""),IF(Table1[[#This Row],[Intermediate]]=1,"Intermediate, ",""), IF(Table1[[#This Row],[Advanced]]=1,"Advanced",""))</f>
        <v/>
      </c>
      <c r="K895" s="91"/>
      <c r="L895" s="179"/>
      <c r="M895" s="91"/>
      <c r="N895" s="91"/>
      <c r="O895" s="159"/>
      <c r="P895" s="91"/>
      <c r="Q895" s="91"/>
      <c r="R895" s="91"/>
      <c r="S89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95" s="102"/>
      <c r="U895" s="102"/>
      <c r="V895" s="240"/>
      <c r="W895" s="240"/>
      <c r="X895" s="102"/>
      <c r="Y895" s="102"/>
      <c r="Z895" s="102"/>
      <c r="AA895" s="102"/>
      <c r="AB895" s="102"/>
      <c r="AC895" s="102"/>
      <c r="AD895" s="102"/>
      <c r="AE895" s="102"/>
      <c r="AF895" s="102"/>
      <c r="AG89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95" s="103"/>
      <c r="AI895" s="103"/>
      <c r="AJ895" s="103"/>
      <c r="AK895" s="74" t="str">
        <f>CONCATENATE(IF(Table1[[#This Row],[Digital]]=1,"Digital, ",""),IF(Table1[[#This Row],[Face to Face]]=1,"Face to face, ",""),IF(Table1[[#This Row],[Blended]]=1,"Blended",""))</f>
        <v/>
      </c>
      <c r="AL895" s="99"/>
      <c r="AM895" s="104"/>
      <c r="AN895" s="130"/>
      <c r="AO895" s="94"/>
      <c r="AP895" s="182"/>
      <c r="AQ895" s="94"/>
      <c r="AR895" s="94"/>
      <c r="AS895" s="94"/>
      <c r="AT895" s="94"/>
      <c r="AU895" s="94"/>
      <c r="AV895" s="182"/>
      <c r="AW895" s="182"/>
      <c r="AX895" s="182"/>
      <c r="AY895" s="94"/>
      <c r="AZ89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9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95" s="95"/>
      <c r="BC895" s="95"/>
      <c r="BD895" s="90" t="str">
        <f>IF(AND(Table1[[#This Row],[Residential]]=1,Table1[[#This Row],[Commercial]]=1),1,"")</f>
        <v/>
      </c>
      <c r="BE895" s="90" t="str">
        <f>CONCATENATE(IF(Table1[[#This Row],[Residential]]=1,"Residential, ",""),IF(Table1[[#This Row],[Commercial]]=1,"Commercial",""))</f>
        <v/>
      </c>
      <c r="BF895" s="94"/>
      <c r="BG895" s="94"/>
      <c r="BH895" s="94"/>
      <c r="BI895" s="94"/>
      <c r="BJ895" s="94"/>
      <c r="BK895" s="94"/>
      <c r="BL895" s="94"/>
      <c r="BM895" s="182"/>
      <c r="BN895" s="94"/>
      <c r="BO89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95" s="178"/>
      <c r="BQ895" s="120"/>
      <c r="BR895" s="132"/>
      <c r="BS895" s="120"/>
      <c r="BT895" s="175"/>
      <c r="BU895" s="175"/>
      <c r="BV895" s="175"/>
      <c r="BW895" s="121"/>
      <c r="BX895" s="121"/>
      <c r="BY895" s="121"/>
      <c r="BZ895" s="227"/>
      <c r="CA89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95" s="48">
        <f>COUNTIF(Table1[[#This Row],[Validity]:[Alignment with NCC (Yes=1,No=0)]],"N/A")</f>
        <v>0</v>
      </c>
      <c r="CC895" s="48">
        <f>IF(ISERROR(Table1[[#This Row],[Total Quality Score (out of 10)]]/(4-Table1[[#This Row],[N/A Count]])),0,Table1[[#This Row],[Total Quality Score (out of 10)]]/(4-Table1[[#This Row],[N/A Count]]))</f>
        <v>0</v>
      </c>
      <c r="CD895" s="106"/>
      <c r="CE895" s="106"/>
      <c r="CF895" s="172" t="str">
        <f>IF(SUM(Table1[[#This Row],[Multiple]:[Level (all)62]])&lt;1,IF(Table1[[#This Row],[General]]=1,1,""),"")</f>
        <v/>
      </c>
      <c r="CG895" s="172" t="str">
        <f>IF(SUM(Table1[[#This Row],[Multiple]:[Level (all)62]])&lt;1,IF(Table1[[#This Row],[Beginner]]=1,1,""),"")</f>
        <v/>
      </c>
      <c r="CH895" s="171" t="str">
        <f>IF(SUM(Table1[[#This Row],[Multiple]:[Level (all)62]])&lt;1,IF(Table1[[#This Row],[Intermediate]]=1,1,""),"")</f>
        <v/>
      </c>
      <c r="CI895" s="171" t="str">
        <f>IF(SUM(Table1[[#This Row],[Multiple]:[Level (all)62]])&lt;1,IF(Table1[[#This Row],[Advanced]]=1,1,""),"")</f>
        <v/>
      </c>
      <c r="CJ895" s="171" t="str">
        <f>IF(AND(SUM(Table1[[#This Row],[General]:[Advanced]])&lt;4,SUM(Table1[[#This Row],[General]:[Advanced]])&gt;1),1,"")</f>
        <v/>
      </c>
      <c r="CK895" s="171" t="str">
        <f>Table1[[#This Row],[Level (all)]]</f>
        <v/>
      </c>
      <c r="CL895" s="171" t="str">
        <f>IF(Table1[[#This Row],[Multiple audience]]&lt;&gt;1,IF(Table1[[#This Row],[General Audience]]=1,1,""),"")</f>
        <v/>
      </c>
      <c r="CM895" s="171" t="str">
        <f>IF(Table1[[#This Row],[Multiple audience]]&lt;&gt;1,IF(Table1[[#This Row],[Planners / Designers ]]=1,1,""),"")</f>
        <v/>
      </c>
      <c r="CN895" s="171" t="str">
        <f>IF(Table1[[#This Row],[Multiple audience]]&lt;&gt;1,IF(Table1[[#This Row],[Regulatory Assessors]]=1,1,""),"")</f>
        <v/>
      </c>
      <c r="CO895" s="171" t="str">
        <f>IF(Table1[[#This Row],[Multiple audience]]&lt;&gt;1,IF(Table1[[#This Row],[Builders / Management]]=1,1,""),"")</f>
        <v/>
      </c>
      <c r="CP895" s="171" t="str">
        <f>IF(Table1[[#This Row],[Multiple audience]]&lt;&gt;1,IF(Table1[[#This Row],[Energy / Sus Assessors]]=1,1,""),"")</f>
        <v/>
      </c>
      <c r="CQ895" s="171" t="str">
        <f>IF(Table1[[#This Row],[Multiple audience]]&lt;&gt;1,IF(Table1[[#This Row],[Semi-skilled]]=1,1,""),"")</f>
        <v/>
      </c>
      <c r="CR895" s="171" t="str">
        <f>IF(Table1[[#This Row],[Multiple audience]]&lt;&gt;1,IF(Table1[[#This Row],[Trades]]=1,1,""),"")</f>
        <v/>
      </c>
      <c r="CS895" s="171" t="str">
        <f>IF(Table1[[#This Row],[Multiple audience]]&lt;&gt;1,IF(Table1[[#This Row],[Other]]=1,1,""),"")</f>
        <v/>
      </c>
      <c r="CT895" s="171" t="str">
        <f>IF(SUM(Table1[[#This Row],[General Audience]:[Other]])&gt;1,1,"")</f>
        <v/>
      </c>
      <c r="CU895" s="171" t="str">
        <f>IF(Table1[[#This Row],[Various  ]]&lt;&gt;1,IF(Table1[[#This Row],[Calculator / Software]]=1,1,""),"")</f>
        <v/>
      </c>
      <c r="CV895" s="171" t="str">
        <f>IF(Table1[[#This Row],[Various  ]]&lt;&gt;1,IF(Table1[[#This Row],[Information  ]]=1,1,""),"")</f>
        <v/>
      </c>
      <c r="CW895" s="171" t="str">
        <f>IF(Table1[[#This Row],[Various  ]]&lt;&gt;1,IF(Table1[[#This Row],[Interactive Tool]]=1,1,""),"")</f>
        <v/>
      </c>
      <c r="CX895" s="171" t="str">
        <f>IF(Table1[[#This Row],[Various  ]]&lt;&gt;1,IF(Table1[[#This Row],[Technical Specifications]]=1,1,""),"")</f>
        <v/>
      </c>
      <c r="CY895" s="171" t="str">
        <f>IF(Table1[[#This Row],[Various  ]]&lt;&gt;1,IF(Table1[[#This Row],[Training Resources]]=1,1,""),"")</f>
        <v/>
      </c>
      <c r="CZ895" s="171" t="str">
        <f>IF(Table1[[#This Row],[Various  ]]&lt;&gt;1,IF(Table1[[#This Row],[Toolbox]]=1,1,""),"")</f>
        <v/>
      </c>
      <c r="DA895" s="169" t="str">
        <f>IF(Table1[[#This Row],[Various  ]]&lt;&gt;1,IF(Table1[[#This Row],[Video]]=1,1,""),"")</f>
        <v/>
      </c>
      <c r="DB895" s="169" t="str">
        <f>IF(Table1[[#This Row],[Various  ]]&lt;&gt;1,IF(Table1[[#This Row],[Case study]]=1,1,""),"")</f>
        <v/>
      </c>
      <c r="DC895" s="169" t="str">
        <f>IF(Table1[[#This Row],[Various  ]]&lt;&gt;1,IF(Table1[[#This Row],[Other   ]]=1,1,""),"")</f>
        <v/>
      </c>
      <c r="DD895" s="169" t="str">
        <f>IF(Table1[[#This Row],[Various  ]]&lt;&gt;1,IF(Table1[[#This Row],[Standards]]=1,1,""),"")</f>
        <v/>
      </c>
      <c r="DE895" s="169" t="str">
        <f>IF(Table1[[#This Row],[Various]]=1,1,IF(SUM(Table1[[#This Row],[Calculator / Software]:[Standards]])&gt;1,1,""))</f>
        <v/>
      </c>
      <c r="DF895" s="169" t="str">
        <f>IF(Table1[[#This Row],[Multiple NCC links]]&lt;&gt;1,IF(Table1[[#This Row],[Design]]=1,1,""),"")</f>
        <v/>
      </c>
      <c r="DG895" s="169" t="str">
        <f>IF(Table1[[#This Row],[Multiple NCC links]]&lt;&gt;1,IF(Table1[[#This Row],[Assessment / Verification]]=1,1,""),"")</f>
        <v/>
      </c>
      <c r="DH895" s="169" t="str">
        <f>IF(Table1[[#This Row],[Multiple NCC links]]&lt;&gt;1,IF(Table1[[#This Row],[Climate Specific ]]=1,1,""),"")</f>
        <v/>
      </c>
      <c r="DI895" s="169" t="str">
        <f>IF(Table1[[#This Row],[Multiple NCC links]]&lt;&gt;1,IF(Table1[[#This Row],[Alterations / Additions]]=1,1,""),"")</f>
        <v/>
      </c>
      <c r="DJ895" s="169" t="str">
        <f>IF(Table1[[#This Row],[Multiple NCC links]]&lt;&gt;1,IF(Table1[[#This Row],[Glazing]]=1,1,""),"")</f>
        <v/>
      </c>
      <c r="DK895" s="169" t="str">
        <f>IF(Table1[[#This Row],[Multiple NCC links]]&lt;&gt;1,IF(Table1[[#This Row],[Building Fabric / Thermal / Sealing]]=1,1,""),"")</f>
        <v/>
      </c>
      <c r="DL895" s="169" t="str">
        <f>IF(Table1[[#This Row],[Multiple NCC links]]&lt;&gt;1,IF(Table1[[#This Row],[Lighting]]=1,1,""),"")</f>
        <v/>
      </c>
      <c r="DM895" s="169" t="str">
        <f>IF(Table1[[#This Row],[Multiple NCC links]]&lt;&gt;1,IF(Table1[[#This Row],[HVAC]]=1,1,""),"")</f>
        <v/>
      </c>
      <c r="DN895" s="169" t="str">
        <f>IF(Table1[[#This Row],[Multiple NCC links]]&lt;&gt;1,IF(Table1[[#This Row],[Services]]=1,1,""),"")</f>
        <v/>
      </c>
      <c r="DO895" s="169" t="str">
        <f>IF(Table1[[#This Row],[Multiple NCC links]]&lt;&gt;1,IF(Table1[[#This Row],[Maintenance &amp; Monitoring]]=1,1,""),"")</f>
        <v/>
      </c>
      <c r="DP895" s="169" t="str">
        <f>IF(Table1[[#This Row],[Multiple NCC links]]&lt;&gt;1,IF(Table1[[#This Row],[Hand over / Operations]]=1,1,""),"")</f>
        <v/>
      </c>
      <c r="DQ895" s="169" t="str">
        <f>IF(Table1[[#This Row],[Multiple NCC links]]&lt;&gt;1,IF(Table1[[#This Row],[As built assessment]]=1,1,""),"")</f>
        <v/>
      </c>
      <c r="DR895" s="169" t="str">
        <f>IF(Table1[[#This Row],[Multiple NCC links]]&lt;&gt;1,IF(Table1[[#This Row],[Beyond compliance]]=1,1,""),"")</f>
        <v/>
      </c>
      <c r="DS895" s="169" t="str">
        <f>IF(SUM(Table1[[#This Row],[Design]:[Beyond compliance]])&gt;1,1,"")</f>
        <v/>
      </c>
      <c r="DT895" s="169" t="str">
        <f>IF(Table1[[#This Row],[Both Residential &amp; Commercial4]]&lt;&gt;1,IF(Table1[[#This Row],[Residential]]=1,1,""),"")</f>
        <v/>
      </c>
      <c r="DU895" s="169" t="str">
        <f>IF(Table1[[#This Row],[Both Residential &amp; Commercial4]]&lt;&gt;1,IF(Table1[[#This Row],[Commercial]]=1,1,""),"")</f>
        <v/>
      </c>
      <c r="DV895" s="169" t="str">
        <f>Table1[[#This Row],[Residential &amp; Commercial]]</f>
        <v/>
      </c>
      <c r="DW895" s="169"/>
    </row>
    <row r="896" spans="1:127" s="49" customFormat="1" ht="20.25" thickTop="1" thickBot="1" x14ac:dyDescent="0.35">
      <c r="A896" s="97"/>
      <c r="B896" s="97"/>
      <c r="C896" s="88"/>
      <c r="D896" s="88"/>
      <c r="E896" s="176"/>
      <c r="F896" s="176"/>
      <c r="G896" s="176"/>
      <c r="H896" s="176"/>
      <c r="I896" s="90" t="str">
        <f>IF(AND(Table1[[#This Row],[General]]=1,Table1[[#This Row],[Beginner]]=1,Table1[[#This Row],[Intermediate]]=1,Table1[[#This Row],[Advanced]]=1),1,"")</f>
        <v/>
      </c>
      <c r="J896" s="90" t="str">
        <f>CONCATENATE(IF(Table1[[#This Row],[General]]=1,"General, ",""), IF(Table1[[#This Row],[Beginner]]=1,"Beginner, ",""),IF(Table1[[#This Row],[Intermediate]]=1,"Intermediate, ",""), IF(Table1[[#This Row],[Advanced]]=1,"Advanced",""))</f>
        <v/>
      </c>
      <c r="K896" s="91"/>
      <c r="L896" s="179"/>
      <c r="M896" s="91"/>
      <c r="N896" s="91"/>
      <c r="O896" s="159"/>
      <c r="P896" s="91"/>
      <c r="Q896" s="91"/>
      <c r="R896" s="91"/>
      <c r="S89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96" s="102"/>
      <c r="U896" s="102"/>
      <c r="V896" s="240"/>
      <c r="W896" s="240"/>
      <c r="X896" s="102"/>
      <c r="Y896" s="102"/>
      <c r="Z896" s="102"/>
      <c r="AA896" s="102"/>
      <c r="AB896" s="102"/>
      <c r="AC896" s="102"/>
      <c r="AD896" s="102"/>
      <c r="AE896" s="102"/>
      <c r="AF896" s="102"/>
      <c r="AG89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96" s="103"/>
      <c r="AI896" s="103"/>
      <c r="AJ896" s="103"/>
      <c r="AK896" s="74" t="str">
        <f>CONCATENATE(IF(Table1[[#This Row],[Digital]]=1,"Digital, ",""),IF(Table1[[#This Row],[Face to Face]]=1,"Face to face, ",""),IF(Table1[[#This Row],[Blended]]=1,"Blended",""))</f>
        <v/>
      </c>
      <c r="AL896" s="99"/>
      <c r="AM896" s="104"/>
      <c r="AN896" s="130"/>
      <c r="AO896" s="94"/>
      <c r="AP896" s="182"/>
      <c r="AQ896" s="94"/>
      <c r="AR896" s="94"/>
      <c r="AS896" s="94"/>
      <c r="AT896" s="94"/>
      <c r="AU896" s="94"/>
      <c r="AV896" s="182"/>
      <c r="AW896" s="182"/>
      <c r="AX896" s="182"/>
      <c r="AY896" s="94"/>
      <c r="AZ89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9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96" s="95"/>
      <c r="BC896" s="95"/>
      <c r="BD896" s="90" t="str">
        <f>IF(AND(Table1[[#This Row],[Residential]]=1,Table1[[#This Row],[Commercial]]=1),1,"")</f>
        <v/>
      </c>
      <c r="BE896" s="90" t="str">
        <f>CONCATENATE(IF(Table1[[#This Row],[Residential]]=1,"Residential, ",""),IF(Table1[[#This Row],[Commercial]]=1,"Commercial",""))</f>
        <v/>
      </c>
      <c r="BF896" s="94"/>
      <c r="BG896" s="94"/>
      <c r="BH896" s="94"/>
      <c r="BI896" s="94"/>
      <c r="BJ896" s="94"/>
      <c r="BK896" s="94"/>
      <c r="BL896" s="94"/>
      <c r="BM896" s="182"/>
      <c r="BN896" s="94"/>
      <c r="BO89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96" s="178"/>
      <c r="BQ896" s="120"/>
      <c r="BR896" s="132"/>
      <c r="BS896" s="120"/>
      <c r="BT896" s="175"/>
      <c r="BU896" s="175"/>
      <c r="BV896" s="175"/>
      <c r="BW896" s="121"/>
      <c r="BX896" s="121"/>
      <c r="BY896" s="121"/>
      <c r="BZ896" s="227"/>
      <c r="CA89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96" s="48">
        <f>COUNTIF(Table1[[#This Row],[Validity]:[Alignment with NCC (Yes=1,No=0)]],"N/A")</f>
        <v>0</v>
      </c>
      <c r="CC896" s="48">
        <f>IF(ISERROR(Table1[[#This Row],[Total Quality Score (out of 10)]]/(4-Table1[[#This Row],[N/A Count]])),0,Table1[[#This Row],[Total Quality Score (out of 10)]]/(4-Table1[[#This Row],[N/A Count]]))</f>
        <v>0</v>
      </c>
      <c r="CD896" s="106"/>
      <c r="CE896" s="106"/>
      <c r="CF896" s="172" t="str">
        <f>IF(SUM(Table1[[#This Row],[Multiple]:[Level (all)62]])&lt;1,IF(Table1[[#This Row],[General]]=1,1,""),"")</f>
        <v/>
      </c>
      <c r="CG896" s="172" t="str">
        <f>IF(SUM(Table1[[#This Row],[Multiple]:[Level (all)62]])&lt;1,IF(Table1[[#This Row],[Beginner]]=1,1,""),"")</f>
        <v/>
      </c>
      <c r="CH896" s="171" t="str">
        <f>IF(SUM(Table1[[#This Row],[Multiple]:[Level (all)62]])&lt;1,IF(Table1[[#This Row],[Intermediate]]=1,1,""),"")</f>
        <v/>
      </c>
      <c r="CI896" s="171" t="str">
        <f>IF(SUM(Table1[[#This Row],[Multiple]:[Level (all)62]])&lt;1,IF(Table1[[#This Row],[Advanced]]=1,1,""),"")</f>
        <v/>
      </c>
      <c r="CJ896" s="171" t="str">
        <f>IF(AND(SUM(Table1[[#This Row],[General]:[Advanced]])&lt;4,SUM(Table1[[#This Row],[General]:[Advanced]])&gt;1),1,"")</f>
        <v/>
      </c>
      <c r="CK896" s="171" t="str">
        <f>Table1[[#This Row],[Level (all)]]</f>
        <v/>
      </c>
      <c r="CL896" s="171" t="str">
        <f>IF(Table1[[#This Row],[Multiple audience]]&lt;&gt;1,IF(Table1[[#This Row],[General Audience]]=1,1,""),"")</f>
        <v/>
      </c>
      <c r="CM896" s="171" t="str">
        <f>IF(Table1[[#This Row],[Multiple audience]]&lt;&gt;1,IF(Table1[[#This Row],[Planners / Designers ]]=1,1,""),"")</f>
        <v/>
      </c>
      <c r="CN896" s="171" t="str">
        <f>IF(Table1[[#This Row],[Multiple audience]]&lt;&gt;1,IF(Table1[[#This Row],[Regulatory Assessors]]=1,1,""),"")</f>
        <v/>
      </c>
      <c r="CO896" s="171" t="str">
        <f>IF(Table1[[#This Row],[Multiple audience]]&lt;&gt;1,IF(Table1[[#This Row],[Builders / Management]]=1,1,""),"")</f>
        <v/>
      </c>
      <c r="CP896" s="171" t="str">
        <f>IF(Table1[[#This Row],[Multiple audience]]&lt;&gt;1,IF(Table1[[#This Row],[Energy / Sus Assessors]]=1,1,""),"")</f>
        <v/>
      </c>
      <c r="CQ896" s="171" t="str">
        <f>IF(Table1[[#This Row],[Multiple audience]]&lt;&gt;1,IF(Table1[[#This Row],[Semi-skilled]]=1,1,""),"")</f>
        <v/>
      </c>
      <c r="CR896" s="171" t="str">
        <f>IF(Table1[[#This Row],[Multiple audience]]&lt;&gt;1,IF(Table1[[#This Row],[Trades]]=1,1,""),"")</f>
        <v/>
      </c>
      <c r="CS896" s="171" t="str">
        <f>IF(Table1[[#This Row],[Multiple audience]]&lt;&gt;1,IF(Table1[[#This Row],[Other]]=1,1,""),"")</f>
        <v/>
      </c>
      <c r="CT896" s="171" t="str">
        <f>IF(SUM(Table1[[#This Row],[General Audience]:[Other]])&gt;1,1,"")</f>
        <v/>
      </c>
      <c r="CU896" s="171" t="str">
        <f>IF(Table1[[#This Row],[Various  ]]&lt;&gt;1,IF(Table1[[#This Row],[Calculator / Software]]=1,1,""),"")</f>
        <v/>
      </c>
      <c r="CV896" s="171" t="str">
        <f>IF(Table1[[#This Row],[Various  ]]&lt;&gt;1,IF(Table1[[#This Row],[Information  ]]=1,1,""),"")</f>
        <v/>
      </c>
      <c r="CW896" s="171" t="str">
        <f>IF(Table1[[#This Row],[Various  ]]&lt;&gt;1,IF(Table1[[#This Row],[Interactive Tool]]=1,1,""),"")</f>
        <v/>
      </c>
      <c r="CX896" s="171" t="str">
        <f>IF(Table1[[#This Row],[Various  ]]&lt;&gt;1,IF(Table1[[#This Row],[Technical Specifications]]=1,1,""),"")</f>
        <v/>
      </c>
      <c r="CY896" s="171" t="str">
        <f>IF(Table1[[#This Row],[Various  ]]&lt;&gt;1,IF(Table1[[#This Row],[Training Resources]]=1,1,""),"")</f>
        <v/>
      </c>
      <c r="CZ896" s="171" t="str">
        <f>IF(Table1[[#This Row],[Various  ]]&lt;&gt;1,IF(Table1[[#This Row],[Toolbox]]=1,1,""),"")</f>
        <v/>
      </c>
      <c r="DA896" s="169" t="str">
        <f>IF(Table1[[#This Row],[Various  ]]&lt;&gt;1,IF(Table1[[#This Row],[Video]]=1,1,""),"")</f>
        <v/>
      </c>
      <c r="DB896" s="169" t="str">
        <f>IF(Table1[[#This Row],[Various  ]]&lt;&gt;1,IF(Table1[[#This Row],[Case study]]=1,1,""),"")</f>
        <v/>
      </c>
      <c r="DC896" s="169" t="str">
        <f>IF(Table1[[#This Row],[Various  ]]&lt;&gt;1,IF(Table1[[#This Row],[Other   ]]=1,1,""),"")</f>
        <v/>
      </c>
      <c r="DD896" s="169" t="str">
        <f>IF(Table1[[#This Row],[Various  ]]&lt;&gt;1,IF(Table1[[#This Row],[Standards]]=1,1,""),"")</f>
        <v/>
      </c>
      <c r="DE896" s="169" t="str">
        <f>IF(Table1[[#This Row],[Various]]=1,1,IF(SUM(Table1[[#This Row],[Calculator / Software]:[Standards]])&gt;1,1,""))</f>
        <v/>
      </c>
      <c r="DF896" s="169" t="str">
        <f>IF(Table1[[#This Row],[Multiple NCC links]]&lt;&gt;1,IF(Table1[[#This Row],[Design]]=1,1,""),"")</f>
        <v/>
      </c>
      <c r="DG896" s="169" t="str">
        <f>IF(Table1[[#This Row],[Multiple NCC links]]&lt;&gt;1,IF(Table1[[#This Row],[Assessment / Verification]]=1,1,""),"")</f>
        <v/>
      </c>
      <c r="DH896" s="169" t="str">
        <f>IF(Table1[[#This Row],[Multiple NCC links]]&lt;&gt;1,IF(Table1[[#This Row],[Climate Specific ]]=1,1,""),"")</f>
        <v/>
      </c>
      <c r="DI896" s="169" t="str">
        <f>IF(Table1[[#This Row],[Multiple NCC links]]&lt;&gt;1,IF(Table1[[#This Row],[Alterations / Additions]]=1,1,""),"")</f>
        <v/>
      </c>
      <c r="DJ896" s="169" t="str">
        <f>IF(Table1[[#This Row],[Multiple NCC links]]&lt;&gt;1,IF(Table1[[#This Row],[Glazing]]=1,1,""),"")</f>
        <v/>
      </c>
      <c r="DK896" s="169" t="str">
        <f>IF(Table1[[#This Row],[Multiple NCC links]]&lt;&gt;1,IF(Table1[[#This Row],[Building Fabric / Thermal / Sealing]]=1,1,""),"")</f>
        <v/>
      </c>
      <c r="DL896" s="169" t="str">
        <f>IF(Table1[[#This Row],[Multiple NCC links]]&lt;&gt;1,IF(Table1[[#This Row],[Lighting]]=1,1,""),"")</f>
        <v/>
      </c>
      <c r="DM896" s="169" t="str">
        <f>IF(Table1[[#This Row],[Multiple NCC links]]&lt;&gt;1,IF(Table1[[#This Row],[HVAC]]=1,1,""),"")</f>
        <v/>
      </c>
      <c r="DN896" s="169" t="str">
        <f>IF(Table1[[#This Row],[Multiple NCC links]]&lt;&gt;1,IF(Table1[[#This Row],[Services]]=1,1,""),"")</f>
        <v/>
      </c>
      <c r="DO896" s="169" t="str">
        <f>IF(Table1[[#This Row],[Multiple NCC links]]&lt;&gt;1,IF(Table1[[#This Row],[Maintenance &amp; Monitoring]]=1,1,""),"")</f>
        <v/>
      </c>
      <c r="DP896" s="169" t="str">
        <f>IF(Table1[[#This Row],[Multiple NCC links]]&lt;&gt;1,IF(Table1[[#This Row],[Hand over / Operations]]=1,1,""),"")</f>
        <v/>
      </c>
      <c r="DQ896" s="169" t="str">
        <f>IF(Table1[[#This Row],[Multiple NCC links]]&lt;&gt;1,IF(Table1[[#This Row],[As built assessment]]=1,1,""),"")</f>
        <v/>
      </c>
      <c r="DR896" s="169" t="str">
        <f>IF(Table1[[#This Row],[Multiple NCC links]]&lt;&gt;1,IF(Table1[[#This Row],[Beyond compliance]]=1,1,""),"")</f>
        <v/>
      </c>
      <c r="DS896" s="169" t="str">
        <f>IF(SUM(Table1[[#This Row],[Design]:[Beyond compliance]])&gt;1,1,"")</f>
        <v/>
      </c>
      <c r="DT896" s="169" t="str">
        <f>IF(Table1[[#This Row],[Both Residential &amp; Commercial4]]&lt;&gt;1,IF(Table1[[#This Row],[Residential]]=1,1,""),"")</f>
        <v/>
      </c>
      <c r="DU896" s="169" t="str">
        <f>IF(Table1[[#This Row],[Both Residential &amp; Commercial4]]&lt;&gt;1,IF(Table1[[#This Row],[Commercial]]=1,1,""),"")</f>
        <v/>
      </c>
      <c r="DV896" s="169" t="str">
        <f>Table1[[#This Row],[Residential &amp; Commercial]]</f>
        <v/>
      </c>
      <c r="DW896" s="169"/>
    </row>
    <row r="897" spans="1:127" s="49" customFormat="1" ht="20.25" thickTop="1" thickBot="1" x14ac:dyDescent="0.35">
      <c r="A897" s="97"/>
      <c r="B897" s="97"/>
      <c r="C897" s="88"/>
      <c r="D897" s="88"/>
      <c r="E897" s="176"/>
      <c r="F897" s="176"/>
      <c r="G897" s="176"/>
      <c r="H897" s="176"/>
      <c r="I897" s="90" t="str">
        <f>IF(AND(Table1[[#This Row],[General]]=1,Table1[[#This Row],[Beginner]]=1,Table1[[#This Row],[Intermediate]]=1,Table1[[#This Row],[Advanced]]=1),1,"")</f>
        <v/>
      </c>
      <c r="J897" s="90" t="str">
        <f>CONCATENATE(IF(Table1[[#This Row],[General]]=1,"General, ",""), IF(Table1[[#This Row],[Beginner]]=1,"Beginner, ",""),IF(Table1[[#This Row],[Intermediate]]=1,"Intermediate, ",""), IF(Table1[[#This Row],[Advanced]]=1,"Advanced",""))</f>
        <v/>
      </c>
      <c r="K897" s="91"/>
      <c r="L897" s="179"/>
      <c r="M897" s="91"/>
      <c r="N897" s="91"/>
      <c r="O897" s="159"/>
      <c r="P897" s="91"/>
      <c r="Q897" s="91"/>
      <c r="R897" s="91"/>
      <c r="S89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97" s="102"/>
      <c r="U897" s="102"/>
      <c r="V897" s="240"/>
      <c r="W897" s="240"/>
      <c r="X897" s="102"/>
      <c r="Y897" s="102"/>
      <c r="Z897" s="102"/>
      <c r="AA897" s="102"/>
      <c r="AB897" s="102"/>
      <c r="AC897" s="102"/>
      <c r="AD897" s="102"/>
      <c r="AE897" s="102"/>
      <c r="AF897" s="102"/>
      <c r="AG89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97" s="103"/>
      <c r="AI897" s="103"/>
      <c r="AJ897" s="103"/>
      <c r="AK897" s="74" t="str">
        <f>CONCATENATE(IF(Table1[[#This Row],[Digital]]=1,"Digital, ",""),IF(Table1[[#This Row],[Face to Face]]=1,"Face to face, ",""),IF(Table1[[#This Row],[Blended]]=1,"Blended",""))</f>
        <v/>
      </c>
      <c r="AL897" s="99"/>
      <c r="AM897" s="104"/>
      <c r="AN897" s="130"/>
      <c r="AO897" s="94"/>
      <c r="AP897" s="182"/>
      <c r="AQ897" s="94"/>
      <c r="AR897" s="94"/>
      <c r="AS897" s="94"/>
      <c r="AT897" s="94"/>
      <c r="AU897" s="94"/>
      <c r="AV897" s="182"/>
      <c r="AW897" s="182"/>
      <c r="AX897" s="182"/>
      <c r="AY897" s="94"/>
      <c r="AZ89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9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97" s="95"/>
      <c r="BC897" s="95"/>
      <c r="BD897" s="90" t="str">
        <f>IF(AND(Table1[[#This Row],[Residential]]=1,Table1[[#This Row],[Commercial]]=1),1,"")</f>
        <v/>
      </c>
      <c r="BE897" s="90" t="str">
        <f>CONCATENATE(IF(Table1[[#This Row],[Residential]]=1,"Residential, ",""),IF(Table1[[#This Row],[Commercial]]=1,"Commercial",""))</f>
        <v/>
      </c>
      <c r="BF897" s="94"/>
      <c r="BG897" s="94"/>
      <c r="BH897" s="94"/>
      <c r="BI897" s="94"/>
      <c r="BJ897" s="94"/>
      <c r="BK897" s="94"/>
      <c r="BL897" s="94"/>
      <c r="BM897" s="182"/>
      <c r="BN897" s="94"/>
      <c r="BO89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97" s="178"/>
      <c r="BQ897" s="120"/>
      <c r="BR897" s="132"/>
      <c r="BS897" s="120"/>
      <c r="BT897" s="175"/>
      <c r="BU897" s="175"/>
      <c r="BV897" s="175"/>
      <c r="BW897" s="121"/>
      <c r="BX897" s="121"/>
      <c r="BY897" s="121"/>
      <c r="BZ897" s="227"/>
      <c r="CA89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97" s="48">
        <f>COUNTIF(Table1[[#This Row],[Validity]:[Alignment with NCC (Yes=1,No=0)]],"N/A")</f>
        <v>0</v>
      </c>
      <c r="CC897" s="48">
        <f>IF(ISERROR(Table1[[#This Row],[Total Quality Score (out of 10)]]/(4-Table1[[#This Row],[N/A Count]])),0,Table1[[#This Row],[Total Quality Score (out of 10)]]/(4-Table1[[#This Row],[N/A Count]]))</f>
        <v>0</v>
      </c>
      <c r="CD897" s="106"/>
      <c r="CE897" s="106"/>
      <c r="CF897" s="172" t="str">
        <f>IF(SUM(Table1[[#This Row],[Multiple]:[Level (all)62]])&lt;1,IF(Table1[[#This Row],[General]]=1,1,""),"")</f>
        <v/>
      </c>
      <c r="CG897" s="172" t="str">
        <f>IF(SUM(Table1[[#This Row],[Multiple]:[Level (all)62]])&lt;1,IF(Table1[[#This Row],[Beginner]]=1,1,""),"")</f>
        <v/>
      </c>
      <c r="CH897" s="171" t="str">
        <f>IF(SUM(Table1[[#This Row],[Multiple]:[Level (all)62]])&lt;1,IF(Table1[[#This Row],[Intermediate]]=1,1,""),"")</f>
        <v/>
      </c>
      <c r="CI897" s="171" t="str">
        <f>IF(SUM(Table1[[#This Row],[Multiple]:[Level (all)62]])&lt;1,IF(Table1[[#This Row],[Advanced]]=1,1,""),"")</f>
        <v/>
      </c>
      <c r="CJ897" s="171" t="str">
        <f>IF(AND(SUM(Table1[[#This Row],[General]:[Advanced]])&lt;4,SUM(Table1[[#This Row],[General]:[Advanced]])&gt;1),1,"")</f>
        <v/>
      </c>
      <c r="CK897" s="171" t="str">
        <f>Table1[[#This Row],[Level (all)]]</f>
        <v/>
      </c>
      <c r="CL897" s="171" t="str">
        <f>IF(Table1[[#This Row],[Multiple audience]]&lt;&gt;1,IF(Table1[[#This Row],[General Audience]]=1,1,""),"")</f>
        <v/>
      </c>
      <c r="CM897" s="171" t="str">
        <f>IF(Table1[[#This Row],[Multiple audience]]&lt;&gt;1,IF(Table1[[#This Row],[Planners / Designers ]]=1,1,""),"")</f>
        <v/>
      </c>
      <c r="CN897" s="171" t="str">
        <f>IF(Table1[[#This Row],[Multiple audience]]&lt;&gt;1,IF(Table1[[#This Row],[Regulatory Assessors]]=1,1,""),"")</f>
        <v/>
      </c>
      <c r="CO897" s="171" t="str">
        <f>IF(Table1[[#This Row],[Multiple audience]]&lt;&gt;1,IF(Table1[[#This Row],[Builders / Management]]=1,1,""),"")</f>
        <v/>
      </c>
      <c r="CP897" s="171" t="str">
        <f>IF(Table1[[#This Row],[Multiple audience]]&lt;&gt;1,IF(Table1[[#This Row],[Energy / Sus Assessors]]=1,1,""),"")</f>
        <v/>
      </c>
      <c r="CQ897" s="171" t="str">
        <f>IF(Table1[[#This Row],[Multiple audience]]&lt;&gt;1,IF(Table1[[#This Row],[Semi-skilled]]=1,1,""),"")</f>
        <v/>
      </c>
      <c r="CR897" s="171" t="str">
        <f>IF(Table1[[#This Row],[Multiple audience]]&lt;&gt;1,IF(Table1[[#This Row],[Trades]]=1,1,""),"")</f>
        <v/>
      </c>
      <c r="CS897" s="171" t="str">
        <f>IF(Table1[[#This Row],[Multiple audience]]&lt;&gt;1,IF(Table1[[#This Row],[Other]]=1,1,""),"")</f>
        <v/>
      </c>
      <c r="CT897" s="171" t="str">
        <f>IF(SUM(Table1[[#This Row],[General Audience]:[Other]])&gt;1,1,"")</f>
        <v/>
      </c>
      <c r="CU897" s="171" t="str">
        <f>IF(Table1[[#This Row],[Various  ]]&lt;&gt;1,IF(Table1[[#This Row],[Calculator / Software]]=1,1,""),"")</f>
        <v/>
      </c>
      <c r="CV897" s="171" t="str">
        <f>IF(Table1[[#This Row],[Various  ]]&lt;&gt;1,IF(Table1[[#This Row],[Information  ]]=1,1,""),"")</f>
        <v/>
      </c>
      <c r="CW897" s="171" t="str">
        <f>IF(Table1[[#This Row],[Various  ]]&lt;&gt;1,IF(Table1[[#This Row],[Interactive Tool]]=1,1,""),"")</f>
        <v/>
      </c>
      <c r="CX897" s="171" t="str">
        <f>IF(Table1[[#This Row],[Various  ]]&lt;&gt;1,IF(Table1[[#This Row],[Technical Specifications]]=1,1,""),"")</f>
        <v/>
      </c>
      <c r="CY897" s="171" t="str">
        <f>IF(Table1[[#This Row],[Various  ]]&lt;&gt;1,IF(Table1[[#This Row],[Training Resources]]=1,1,""),"")</f>
        <v/>
      </c>
      <c r="CZ897" s="171" t="str">
        <f>IF(Table1[[#This Row],[Various  ]]&lt;&gt;1,IF(Table1[[#This Row],[Toolbox]]=1,1,""),"")</f>
        <v/>
      </c>
      <c r="DA897" s="169" t="str">
        <f>IF(Table1[[#This Row],[Various  ]]&lt;&gt;1,IF(Table1[[#This Row],[Video]]=1,1,""),"")</f>
        <v/>
      </c>
      <c r="DB897" s="169" t="str">
        <f>IF(Table1[[#This Row],[Various  ]]&lt;&gt;1,IF(Table1[[#This Row],[Case study]]=1,1,""),"")</f>
        <v/>
      </c>
      <c r="DC897" s="169" t="str">
        <f>IF(Table1[[#This Row],[Various  ]]&lt;&gt;1,IF(Table1[[#This Row],[Other   ]]=1,1,""),"")</f>
        <v/>
      </c>
      <c r="DD897" s="169" t="str">
        <f>IF(Table1[[#This Row],[Various  ]]&lt;&gt;1,IF(Table1[[#This Row],[Standards]]=1,1,""),"")</f>
        <v/>
      </c>
      <c r="DE897" s="169" t="str">
        <f>IF(Table1[[#This Row],[Various]]=1,1,IF(SUM(Table1[[#This Row],[Calculator / Software]:[Standards]])&gt;1,1,""))</f>
        <v/>
      </c>
      <c r="DF897" s="169" t="str">
        <f>IF(Table1[[#This Row],[Multiple NCC links]]&lt;&gt;1,IF(Table1[[#This Row],[Design]]=1,1,""),"")</f>
        <v/>
      </c>
      <c r="DG897" s="169" t="str">
        <f>IF(Table1[[#This Row],[Multiple NCC links]]&lt;&gt;1,IF(Table1[[#This Row],[Assessment / Verification]]=1,1,""),"")</f>
        <v/>
      </c>
      <c r="DH897" s="169" t="str">
        <f>IF(Table1[[#This Row],[Multiple NCC links]]&lt;&gt;1,IF(Table1[[#This Row],[Climate Specific ]]=1,1,""),"")</f>
        <v/>
      </c>
      <c r="DI897" s="169" t="str">
        <f>IF(Table1[[#This Row],[Multiple NCC links]]&lt;&gt;1,IF(Table1[[#This Row],[Alterations / Additions]]=1,1,""),"")</f>
        <v/>
      </c>
      <c r="DJ897" s="169" t="str">
        <f>IF(Table1[[#This Row],[Multiple NCC links]]&lt;&gt;1,IF(Table1[[#This Row],[Glazing]]=1,1,""),"")</f>
        <v/>
      </c>
      <c r="DK897" s="169" t="str">
        <f>IF(Table1[[#This Row],[Multiple NCC links]]&lt;&gt;1,IF(Table1[[#This Row],[Building Fabric / Thermal / Sealing]]=1,1,""),"")</f>
        <v/>
      </c>
      <c r="DL897" s="169" t="str">
        <f>IF(Table1[[#This Row],[Multiple NCC links]]&lt;&gt;1,IF(Table1[[#This Row],[Lighting]]=1,1,""),"")</f>
        <v/>
      </c>
      <c r="DM897" s="169" t="str">
        <f>IF(Table1[[#This Row],[Multiple NCC links]]&lt;&gt;1,IF(Table1[[#This Row],[HVAC]]=1,1,""),"")</f>
        <v/>
      </c>
      <c r="DN897" s="169" t="str">
        <f>IF(Table1[[#This Row],[Multiple NCC links]]&lt;&gt;1,IF(Table1[[#This Row],[Services]]=1,1,""),"")</f>
        <v/>
      </c>
      <c r="DO897" s="169" t="str">
        <f>IF(Table1[[#This Row],[Multiple NCC links]]&lt;&gt;1,IF(Table1[[#This Row],[Maintenance &amp; Monitoring]]=1,1,""),"")</f>
        <v/>
      </c>
      <c r="DP897" s="169" t="str">
        <f>IF(Table1[[#This Row],[Multiple NCC links]]&lt;&gt;1,IF(Table1[[#This Row],[Hand over / Operations]]=1,1,""),"")</f>
        <v/>
      </c>
      <c r="DQ897" s="169" t="str">
        <f>IF(Table1[[#This Row],[Multiple NCC links]]&lt;&gt;1,IF(Table1[[#This Row],[As built assessment]]=1,1,""),"")</f>
        <v/>
      </c>
      <c r="DR897" s="169" t="str">
        <f>IF(Table1[[#This Row],[Multiple NCC links]]&lt;&gt;1,IF(Table1[[#This Row],[Beyond compliance]]=1,1,""),"")</f>
        <v/>
      </c>
      <c r="DS897" s="169" t="str">
        <f>IF(SUM(Table1[[#This Row],[Design]:[Beyond compliance]])&gt;1,1,"")</f>
        <v/>
      </c>
      <c r="DT897" s="169" t="str">
        <f>IF(Table1[[#This Row],[Both Residential &amp; Commercial4]]&lt;&gt;1,IF(Table1[[#This Row],[Residential]]=1,1,""),"")</f>
        <v/>
      </c>
      <c r="DU897" s="169" t="str">
        <f>IF(Table1[[#This Row],[Both Residential &amp; Commercial4]]&lt;&gt;1,IF(Table1[[#This Row],[Commercial]]=1,1,""),"")</f>
        <v/>
      </c>
      <c r="DV897" s="169" t="str">
        <f>Table1[[#This Row],[Residential &amp; Commercial]]</f>
        <v/>
      </c>
      <c r="DW897" s="169"/>
    </row>
    <row r="898" spans="1:127" s="49" customFormat="1" ht="20.25" thickTop="1" thickBot="1" x14ac:dyDescent="0.35">
      <c r="A898" s="97"/>
      <c r="B898" s="97"/>
      <c r="C898" s="88"/>
      <c r="D898" s="88"/>
      <c r="E898" s="176"/>
      <c r="F898" s="176"/>
      <c r="G898" s="176"/>
      <c r="H898" s="176"/>
      <c r="I898" s="90" t="str">
        <f>IF(AND(Table1[[#This Row],[General]]=1,Table1[[#This Row],[Beginner]]=1,Table1[[#This Row],[Intermediate]]=1,Table1[[#This Row],[Advanced]]=1),1,"")</f>
        <v/>
      </c>
      <c r="J898" s="90" t="str">
        <f>CONCATENATE(IF(Table1[[#This Row],[General]]=1,"General, ",""), IF(Table1[[#This Row],[Beginner]]=1,"Beginner, ",""),IF(Table1[[#This Row],[Intermediate]]=1,"Intermediate, ",""), IF(Table1[[#This Row],[Advanced]]=1,"Advanced",""))</f>
        <v/>
      </c>
      <c r="K898" s="91"/>
      <c r="L898" s="179"/>
      <c r="M898" s="91"/>
      <c r="N898" s="91"/>
      <c r="O898" s="159"/>
      <c r="P898" s="91"/>
      <c r="Q898" s="91"/>
      <c r="R898" s="91"/>
      <c r="S89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98" s="102"/>
      <c r="U898" s="102"/>
      <c r="V898" s="240"/>
      <c r="W898" s="240"/>
      <c r="X898" s="102"/>
      <c r="Y898" s="102"/>
      <c r="Z898" s="102"/>
      <c r="AA898" s="102"/>
      <c r="AB898" s="102"/>
      <c r="AC898" s="102"/>
      <c r="AD898" s="102"/>
      <c r="AE898" s="102"/>
      <c r="AF898" s="102"/>
      <c r="AG89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98" s="103"/>
      <c r="AI898" s="103"/>
      <c r="AJ898" s="103"/>
      <c r="AK898" s="74" t="str">
        <f>CONCATENATE(IF(Table1[[#This Row],[Digital]]=1,"Digital, ",""),IF(Table1[[#This Row],[Face to Face]]=1,"Face to face, ",""),IF(Table1[[#This Row],[Blended]]=1,"Blended",""))</f>
        <v/>
      </c>
      <c r="AL898" s="99"/>
      <c r="AM898" s="104"/>
      <c r="AN898" s="130"/>
      <c r="AO898" s="94"/>
      <c r="AP898" s="182"/>
      <c r="AQ898" s="94"/>
      <c r="AR898" s="94"/>
      <c r="AS898" s="94"/>
      <c r="AT898" s="94"/>
      <c r="AU898" s="94"/>
      <c r="AV898" s="182"/>
      <c r="AW898" s="182"/>
      <c r="AX898" s="182"/>
      <c r="AY898" s="94"/>
      <c r="AZ89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9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98" s="95"/>
      <c r="BC898" s="95"/>
      <c r="BD898" s="90" t="str">
        <f>IF(AND(Table1[[#This Row],[Residential]]=1,Table1[[#This Row],[Commercial]]=1),1,"")</f>
        <v/>
      </c>
      <c r="BE898" s="90" t="str">
        <f>CONCATENATE(IF(Table1[[#This Row],[Residential]]=1,"Residential, ",""),IF(Table1[[#This Row],[Commercial]]=1,"Commercial",""))</f>
        <v/>
      </c>
      <c r="BF898" s="94"/>
      <c r="BG898" s="94"/>
      <c r="BH898" s="94"/>
      <c r="BI898" s="94"/>
      <c r="BJ898" s="94"/>
      <c r="BK898" s="94"/>
      <c r="BL898" s="94"/>
      <c r="BM898" s="182"/>
      <c r="BN898" s="94"/>
      <c r="BO89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98" s="178"/>
      <c r="BQ898" s="120"/>
      <c r="BR898" s="132"/>
      <c r="BS898" s="120"/>
      <c r="BT898" s="175"/>
      <c r="BU898" s="175"/>
      <c r="BV898" s="175"/>
      <c r="BW898" s="121"/>
      <c r="BX898" s="121"/>
      <c r="BY898" s="121"/>
      <c r="BZ898" s="227"/>
      <c r="CA89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98" s="48">
        <f>COUNTIF(Table1[[#This Row],[Validity]:[Alignment with NCC (Yes=1,No=0)]],"N/A")</f>
        <v>0</v>
      </c>
      <c r="CC898" s="48">
        <f>IF(ISERROR(Table1[[#This Row],[Total Quality Score (out of 10)]]/(4-Table1[[#This Row],[N/A Count]])),0,Table1[[#This Row],[Total Quality Score (out of 10)]]/(4-Table1[[#This Row],[N/A Count]]))</f>
        <v>0</v>
      </c>
      <c r="CD898" s="106"/>
      <c r="CE898" s="106"/>
      <c r="CF898" s="172" t="str">
        <f>IF(SUM(Table1[[#This Row],[Multiple]:[Level (all)62]])&lt;1,IF(Table1[[#This Row],[General]]=1,1,""),"")</f>
        <v/>
      </c>
      <c r="CG898" s="172" t="str">
        <f>IF(SUM(Table1[[#This Row],[Multiple]:[Level (all)62]])&lt;1,IF(Table1[[#This Row],[Beginner]]=1,1,""),"")</f>
        <v/>
      </c>
      <c r="CH898" s="171" t="str">
        <f>IF(SUM(Table1[[#This Row],[Multiple]:[Level (all)62]])&lt;1,IF(Table1[[#This Row],[Intermediate]]=1,1,""),"")</f>
        <v/>
      </c>
      <c r="CI898" s="171" t="str">
        <f>IF(SUM(Table1[[#This Row],[Multiple]:[Level (all)62]])&lt;1,IF(Table1[[#This Row],[Advanced]]=1,1,""),"")</f>
        <v/>
      </c>
      <c r="CJ898" s="171" t="str">
        <f>IF(AND(SUM(Table1[[#This Row],[General]:[Advanced]])&lt;4,SUM(Table1[[#This Row],[General]:[Advanced]])&gt;1),1,"")</f>
        <v/>
      </c>
      <c r="CK898" s="171" t="str">
        <f>Table1[[#This Row],[Level (all)]]</f>
        <v/>
      </c>
      <c r="CL898" s="171" t="str">
        <f>IF(Table1[[#This Row],[Multiple audience]]&lt;&gt;1,IF(Table1[[#This Row],[General Audience]]=1,1,""),"")</f>
        <v/>
      </c>
      <c r="CM898" s="171" t="str">
        <f>IF(Table1[[#This Row],[Multiple audience]]&lt;&gt;1,IF(Table1[[#This Row],[Planners / Designers ]]=1,1,""),"")</f>
        <v/>
      </c>
      <c r="CN898" s="171" t="str">
        <f>IF(Table1[[#This Row],[Multiple audience]]&lt;&gt;1,IF(Table1[[#This Row],[Regulatory Assessors]]=1,1,""),"")</f>
        <v/>
      </c>
      <c r="CO898" s="171" t="str">
        <f>IF(Table1[[#This Row],[Multiple audience]]&lt;&gt;1,IF(Table1[[#This Row],[Builders / Management]]=1,1,""),"")</f>
        <v/>
      </c>
      <c r="CP898" s="171" t="str">
        <f>IF(Table1[[#This Row],[Multiple audience]]&lt;&gt;1,IF(Table1[[#This Row],[Energy / Sus Assessors]]=1,1,""),"")</f>
        <v/>
      </c>
      <c r="CQ898" s="171" t="str">
        <f>IF(Table1[[#This Row],[Multiple audience]]&lt;&gt;1,IF(Table1[[#This Row],[Semi-skilled]]=1,1,""),"")</f>
        <v/>
      </c>
      <c r="CR898" s="171" t="str">
        <f>IF(Table1[[#This Row],[Multiple audience]]&lt;&gt;1,IF(Table1[[#This Row],[Trades]]=1,1,""),"")</f>
        <v/>
      </c>
      <c r="CS898" s="171" t="str">
        <f>IF(Table1[[#This Row],[Multiple audience]]&lt;&gt;1,IF(Table1[[#This Row],[Other]]=1,1,""),"")</f>
        <v/>
      </c>
      <c r="CT898" s="171" t="str">
        <f>IF(SUM(Table1[[#This Row],[General Audience]:[Other]])&gt;1,1,"")</f>
        <v/>
      </c>
      <c r="CU898" s="171" t="str">
        <f>IF(Table1[[#This Row],[Various  ]]&lt;&gt;1,IF(Table1[[#This Row],[Calculator / Software]]=1,1,""),"")</f>
        <v/>
      </c>
      <c r="CV898" s="171" t="str">
        <f>IF(Table1[[#This Row],[Various  ]]&lt;&gt;1,IF(Table1[[#This Row],[Information  ]]=1,1,""),"")</f>
        <v/>
      </c>
      <c r="CW898" s="171" t="str">
        <f>IF(Table1[[#This Row],[Various  ]]&lt;&gt;1,IF(Table1[[#This Row],[Interactive Tool]]=1,1,""),"")</f>
        <v/>
      </c>
      <c r="CX898" s="171" t="str">
        <f>IF(Table1[[#This Row],[Various  ]]&lt;&gt;1,IF(Table1[[#This Row],[Technical Specifications]]=1,1,""),"")</f>
        <v/>
      </c>
      <c r="CY898" s="171" t="str">
        <f>IF(Table1[[#This Row],[Various  ]]&lt;&gt;1,IF(Table1[[#This Row],[Training Resources]]=1,1,""),"")</f>
        <v/>
      </c>
      <c r="CZ898" s="171" t="str">
        <f>IF(Table1[[#This Row],[Various  ]]&lt;&gt;1,IF(Table1[[#This Row],[Toolbox]]=1,1,""),"")</f>
        <v/>
      </c>
      <c r="DA898" s="169" t="str">
        <f>IF(Table1[[#This Row],[Various  ]]&lt;&gt;1,IF(Table1[[#This Row],[Video]]=1,1,""),"")</f>
        <v/>
      </c>
      <c r="DB898" s="169" t="str">
        <f>IF(Table1[[#This Row],[Various  ]]&lt;&gt;1,IF(Table1[[#This Row],[Case study]]=1,1,""),"")</f>
        <v/>
      </c>
      <c r="DC898" s="169" t="str">
        <f>IF(Table1[[#This Row],[Various  ]]&lt;&gt;1,IF(Table1[[#This Row],[Other   ]]=1,1,""),"")</f>
        <v/>
      </c>
      <c r="DD898" s="169" t="str">
        <f>IF(Table1[[#This Row],[Various  ]]&lt;&gt;1,IF(Table1[[#This Row],[Standards]]=1,1,""),"")</f>
        <v/>
      </c>
      <c r="DE898" s="169" t="str">
        <f>IF(Table1[[#This Row],[Various]]=1,1,IF(SUM(Table1[[#This Row],[Calculator / Software]:[Standards]])&gt;1,1,""))</f>
        <v/>
      </c>
      <c r="DF898" s="169" t="str">
        <f>IF(Table1[[#This Row],[Multiple NCC links]]&lt;&gt;1,IF(Table1[[#This Row],[Design]]=1,1,""),"")</f>
        <v/>
      </c>
      <c r="DG898" s="169" t="str">
        <f>IF(Table1[[#This Row],[Multiple NCC links]]&lt;&gt;1,IF(Table1[[#This Row],[Assessment / Verification]]=1,1,""),"")</f>
        <v/>
      </c>
      <c r="DH898" s="169" t="str">
        <f>IF(Table1[[#This Row],[Multiple NCC links]]&lt;&gt;1,IF(Table1[[#This Row],[Climate Specific ]]=1,1,""),"")</f>
        <v/>
      </c>
      <c r="DI898" s="169" t="str">
        <f>IF(Table1[[#This Row],[Multiple NCC links]]&lt;&gt;1,IF(Table1[[#This Row],[Alterations / Additions]]=1,1,""),"")</f>
        <v/>
      </c>
      <c r="DJ898" s="169" t="str">
        <f>IF(Table1[[#This Row],[Multiple NCC links]]&lt;&gt;1,IF(Table1[[#This Row],[Glazing]]=1,1,""),"")</f>
        <v/>
      </c>
      <c r="DK898" s="169" t="str">
        <f>IF(Table1[[#This Row],[Multiple NCC links]]&lt;&gt;1,IF(Table1[[#This Row],[Building Fabric / Thermal / Sealing]]=1,1,""),"")</f>
        <v/>
      </c>
      <c r="DL898" s="169" t="str">
        <f>IF(Table1[[#This Row],[Multiple NCC links]]&lt;&gt;1,IF(Table1[[#This Row],[Lighting]]=1,1,""),"")</f>
        <v/>
      </c>
      <c r="DM898" s="169" t="str">
        <f>IF(Table1[[#This Row],[Multiple NCC links]]&lt;&gt;1,IF(Table1[[#This Row],[HVAC]]=1,1,""),"")</f>
        <v/>
      </c>
      <c r="DN898" s="169" t="str">
        <f>IF(Table1[[#This Row],[Multiple NCC links]]&lt;&gt;1,IF(Table1[[#This Row],[Services]]=1,1,""),"")</f>
        <v/>
      </c>
      <c r="DO898" s="169" t="str">
        <f>IF(Table1[[#This Row],[Multiple NCC links]]&lt;&gt;1,IF(Table1[[#This Row],[Maintenance &amp; Monitoring]]=1,1,""),"")</f>
        <v/>
      </c>
      <c r="DP898" s="169" t="str">
        <f>IF(Table1[[#This Row],[Multiple NCC links]]&lt;&gt;1,IF(Table1[[#This Row],[Hand over / Operations]]=1,1,""),"")</f>
        <v/>
      </c>
      <c r="DQ898" s="169" t="str">
        <f>IF(Table1[[#This Row],[Multiple NCC links]]&lt;&gt;1,IF(Table1[[#This Row],[As built assessment]]=1,1,""),"")</f>
        <v/>
      </c>
      <c r="DR898" s="169" t="str">
        <f>IF(Table1[[#This Row],[Multiple NCC links]]&lt;&gt;1,IF(Table1[[#This Row],[Beyond compliance]]=1,1,""),"")</f>
        <v/>
      </c>
      <c r="DS898" s="169" t="str">
        <f>IF(SUM(Table1[[#This Row],[Design]:[Beyond compliance]])&gt;1,1,"")</f>
        <v/>
      </c>
      <c r="DT898" s="169" t="str">
        <f>IF(Table1[[#This Row],[Both Residential &amp; Commercial4]]&lt;&gt;1,IF(Table1[[#This Row],[Residential]]=1,1,""),"")</f>
        <v/>
      </c>
      <c r="DU898" s="169" t="str">
        <f>IF(Table1[[#This Row],[Both Residential &amp; Commercial4]]&lt;&gt;1,IF(Table1[[#This Row],[Commercial]]=1,1,""),"")</f>
        <v/>
      </c>
      <c r="DV898" s="169" t="str">
        <f>Table1[[#This Row],[Residential &amp; Commercial]]</f>
        <v/>
      </c>
      <c r="DW898" s="169"/>
    </row>
    <row r="899" spans="1:127" s="49" customFormat="1" ht="20.25" thickTop="1" thickBot="1" x14ac:dyDescent="0.35">
      <c r="A899" s="97"/>
      <c r="B899" s="97"/>
      <c r="C899" s="88"/>
      <c r="D899" s="88"/>
      <c r="E899" s="176"/>
      <c r="F899" s="176"/>
      <c r="G899" s="176"/>
      <c r="H899" s="176"/>
      <c r="I899" s="90" t="str">
        <f>IF(AND(Table1[[#This Row],[General]]=1,Table1[[#This Row],[Beginner]]=1,Table1[[#This Row],[Intermediate]]=1,Table1[[#This Row],[Advanced]]=1),1,"")</f>
        <v/>
      </c>
      <c r="J899" s="90" t="str">
        <f>CONCATENATE(IF(Table1[[#This Row],[General]]=1,"General, ",""), IF(Table1[[#This Row],[Beginner]]=1,"Beginner, ",""),IF(Table1[[#This Row],[Intermediate]]=1,"Intermediate, ",""), IF(Table1[[#This Row],[Advanced]]=1,"Advanced",""))</f>
        <v/>
      </c>
      <c r="K899" s="91"/>
      <c r="L899" s="179"/>
      <c r="M899" s="91"/>
      <c r="N899" s="91"/>
      <c r="O899" s="159"/>
      <c r="P899" s="91"/>
      <c r="Q899" s="91"/>
      <c r="R899" s="91"/>
      <c r="S89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899" s="102"/>
      <c r="U899" s="102"/>
      <c r="V899" s="240"/>
      <c r="W899" s="240"/>
      <c r="X899" s="102"/>
      <c r="Y899" s="102"/>
      <c r="Z899" s="102"/>
      <c r="AA899" s="102"/>
      <c r="AB899" s="102"/>
      <c r="AC899" s="102"/>
      <c r="AD899" s="102"/>
      <c r="AE899" s="102"/>
      <c r="AF899" s="102"/>
      <c r="AG89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899" s="103"/>
      <c r="AI899" s="103"/>
      <c r="AJ899" s="103"/>
      <c r="AK899" s="74" t="str">
        <f>CONCATENATE(IF(Table1[[#This Row],[Digital]]=1,"Digital, ",""),IF(Table1[[#This Row],[Face to Face]]=1,"Face to face, ",""),IF(Table1[[#This Row],[Blended]]=1,"Blended",""))</f>
        <v/>
      </c>
      <c r="AL899" s="99"/>
      <c r="AM899" s="104"/>
      <c r="AN899" s="130"/>
      <c r="AO899" s="94"/>
      <c r="AP899" s="182"/>
      <c r="AQ899" s="94"/>
      <c r="AR899" s="94"/>
      <c r="AS899" s="94"/>
      <c r="AT899" s="94"/>
      <c r="AU899" s="94"/>
      <c r="AV899" s="182"/>
      <c r="AW899" s="182"/>
      <c r="AX899" s="182"/>
      <c r="AY899" s="94"/>
      <c r="AZ89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89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899" s="95"/>
      <c r="BC899" s="95"/>
      <c r="BD899" s="90" t="str">
        <f>IF(AND(Table1[[#This Row],[Residential]]=1,Table1[[#This Row],[Commercial]]=1),1,"")</f>
        <v/>
      </c>
      <c r="BE899" s="90" t="str">
        <f>CONCATENATE(IF(Table1[[#This Row],[Residential]]=1,"Residential, ",""),IF(Table1[[#This Row],[Commercial]]=1,"Commercial",""))</f>
        <v/>
      </c>
      <c r="BF899" s="94"/>
      <c r="BG899" s="94"/>
      <c r="BH899" s="94"/>
      <c r="BI899" s="94"/>
      <c r="BJ899" s="94"/>
      <c r="BK899" s="94"/>
      <c r="BL899" s="94"/>
      <c r="BM899" s="182"/>
      <c r="BN899" s="94"/>
      <c r="BO89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899" s="178"/>
      <c r="BQ899" s="120"/>
      <c r="BR899" s="132"/>
      <c r="BS899" s="120"/>
      <c r="BT899" s="175"/>
      <c r="BU899" s="175"/>
      <c r="BV899" s="175"/>
      <c r="BW899" s="121"/>
      <c r="BX899" s="121"/>
      <c r="BY899" s="121"/>
      <c r="BZ899" s="227"/>
      <c r="CA89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899" s="48">
        <f>COUNTIF(Table1[[#This Row],[Validity]:[Alignment with NCC (Yes=1,No=0)]],"N/A")</f>
        <v>0</v>
      </c>
      <c r="CC899" s="48">
        <f>IF(ISERROR(Table1[[#This Row],[Total Quality Score (out of 10)]]/(4-Table1[[#This Row],[N/A Count]])),0,Table1[[#This Row],[Total Quality Score (out of 10)]]/(4-Table1[[#This Row],[N/A Count]]))</f>
        <v>0</v>
      </c>
      <c r="CD899" s="106"/>
      <c r="CE899" s="106"/>
      <c r="CF899" s="172" t="str">
        <f>IF(SUM(Table1[[#This Row],[Multiple]:[Level (all)62]])&lt;1,IF(Table1[[#This Row],[General]]=1,1,""),"")</f>
        <v/>
      </c>
      <c r="CG899" s="172" t="str">
        <f>IF(SUM(Table1[[#This Row],[Multiple]:[Level (all)62]])&lt;1,IF(Table1[[#This Row],[Beginner]]=1,1,""),"")</f>
        <v/>
      </c>
      <c r="CH899" s="171" t="str">
        <f>IF(SUM(Table1[[#This Row],[Multiple]:[Level (all)62]])&lt;1,IF(Table1[[#This Row],[Intermediate]]=1,1,""),"")</f>
        <v/>
      </c>
      <c r="CI899" s="171" t="str">
        <f>IF(SUM(Table1[[#This Row],[Multiple]:[Level (all)62]])&lt;1,IF(Table1[[#This Row],[Advanced]]=1,1,""),"")</f>
        <v/>
      </c>
      <c r="CJ899" s="171" t="str">
        <f>IF(AND(SUM(Table1[[#This Row],[General]:[Advanced]])&lt;4,SUM(Table1[[#This Row],[General]:[Advanced]])&gt;1),1,"")</f>
        <v/>
      </c>
      <c r="CK899" s="171" t="str">
        <f>Table1[[#This Row],[Level (all)]]</f>
        <v/>
      </c>
      <c r="CL899" s="171" t="str">
        <f>IF(Table1[[#This Row],[Multiple audience]]&lt;&gt;1,IF(Table1[[#This Row],[General Audience]]=1,1,""),"")</f>
        <v/>
      </c>
      <c r="CM899" s="171" t="str">
        <f>IF(Table1[[#This Row],[Multiple audience]]&lt;&gt;1,IF(Table1[[#This Row],[Planners / Designers ]]=1,1,""),"")</f>
        <v/>
      </c>
      <c r="CN899" s="171" t="str">
        <f>IF(Table1[[#This Row],[Multiple audience]]&lt;&gt;1,IF(Table1[[#This Row],[Regulatory Assessors]]=1,1,""),"")</f>
        <v/>
      </c>
      <c r="CO899" s="171" t="str">
        <f>IF(Table1[[#This Row],[Multiple audience]]&lt;&gt;1,IF(Table1[[#This Row],[Builders / Management]]=1,1,""),"")</f>
        <v/>
      </c>
      <c r="CP899" s="171" t="str">
        <f>IF(Table1[[#This Row],[Multiple audience]]&lt;&gt;1,IF(Table1[[#This Row],[Energy / Sus Assessors]]=1,1,""),"")</f>
        <v/>
      </c>
      <c r="CQ899" s="171" t="str">
        <f>IF(Table1[[#This Row],[Multiple audience]]&lt;&gt;1,IF(Table1[[#This Row],[Semi-skilled]]=1,1,""),"")</f>
        <v/>
      </c>
      <c r="CR899" s="171" t="str">
        <f>IF(Table1[[#This Row],[Multiple audience]]&lt;&gt;1,IF(Table1[[#This Row],[Trades]]=1,1,""),"")</f>
        <v/>
      </c>
      <c r="CS899" s="171" t="str">
        <f>IF(Table1[[#This Row],[Multiple audience]]&lt;&gt;1,IF(Table1[[#This Row],[Other]]=1,1,""),"")</f>
        <v/>
      </c>
      <c r="CT899" s="171" t="str">
        <f>IF(SUM(Table1[[#This Row],[General Audience]:[Other]])&gt;1,1,"")</f>
        <v/>
      </c>
      <c r="CU899" s="171" t="str">
        <f>IF(Table1[[#This Row],[Various  ]]&lt;&gt;1,IF(Table1[[#This Row],[Calculator / Software]]=1,1,""),"")</f>
        <v/>
      </c>
      <c r="CV899" s="171" t="str">
        <f>IF(Table1[[#This Row],[Various  ]]&lt;&gt;1,IF(Table1[[#This Row],[Information  ]]=1,1,""),"")</f>
        <v/>
      </c>
      <c r="CW899" s="171" t="str">
        <f>IF(Table1[[#This Row],[Various  ]]&lt;&gt;1,IF(Table1[[#This Row],[Interactive Tool]]=1,1,""),"")</f>
        <v/>
      </c>
      <c r="CX899" s="171" t="str">
        <f>IF(Table1[[#This Row],[Various  ]]&lt;&gt;1,IF(Table1[[#This Row],[Technical Specifications]]=1,1,""),"")</f>
        <v/>
      </c>
      <c r="CY899" s="171" t="str">
        <f>IF(Table1[[#This Row],[Various  ]]&lt;&gt;1,IF(Table1[[#This Row],[Training Resources]]=1,1,""),"")</f>
        <v/>
      </c>
      <c r="CZ899" s="171" t="str">
        <f>IF(Table1[[#This Row],[Various  ]]&lt;&gt;1,IF(Table1[[#This Row],[Toolbox]]=1,1,""),"")</f>
        <v/>
      </c>
      <c r="DA899" s="169" t="str">
        <f>IF(Table1[[#This Row],[Various  ]]&lt;&gt;1,IF(Table1[[#This Row],[Video]]=1,1,""),"")</f>
        <v/>
      </c>
      <c r="DB899" s="169" t="str">
        <f>IF(Table1[[#This Row],[Various  ]]&lt;&gt;1,IF(Table1[[#This Row],[Case study]]=1,1,""),"")</f>
        <v/>
      </c>
      <c r="DC899" s="169" t="str">
        <f>IF(Table1[[#This Row],[Various  ]]&lt;&gt;1,IF(Table1[[#This Row],[Other   ]]=1,1,""),"")</f>
        <v/>
      </c>
      <c r="DD899" s="169" t="str">
        <f>IF(Table1[[#This Row],[Various  ]]&lt;&gt;1,IF(Table1[[#This Row],[Standards]]=1,1,""),"")</f>
        <v/>
      </c>
      <c r="DE899" s="169" t="str">
        <f>IF(Table1[[#This Row],[Various]]=1,1,IF(SUM(Table1[[#This Row],[Calculator / Software]:[Standards]])&gt;1,1,""))</f>
        <v/>
      </c>
      <c r="DF899" s="169" t="str">
        <f>IF(Table1[[#This Row],[Multiple NCC links]]&lt;&gt;1,IF(Table1[[#This Row],[Design]]=1,1,""),"")</f>
        <v/>
      </c>
      <c r="DG899" s="169" t="str">
        <f>IF(Table1[[#This Row],[Multiple NCC links]]&lt;&gt;1,IF(Table1[[#This Row],[Assessment / Verification]]=1,1,""),"")</f>
        <v/>
      </c>
      <c r="DH899" s="169" t="str">
        <f>IF(Table1[[#This Row],[Multiple NCC links]]&lt;&gt;1,IF(Table1[[#This Row],[Climate Specific ]]=1,1,""),"")</f>
        <v/>
      </c>
      <c r="DI899" s="169" t="str">
        <f>IF(Table1[[#This Row],[Multiple NCC links]]&lt;&gt;1,IF(Table1[[#This Row],[Alterations / Additions]]=1,1,""),"")</f>
        <v/>
      </c>
      <c r="DJ899" s="169" t="str">
        <f>IF(Table1[[#This Row],[Multiple NCC links]]&lt;&gt;1,IF(Table1[[#This Row],[Glazing]]=1,1,""),"")</f>
        <v/>
      </c>
      <c r="DK899" s="169" t="str">
        <f>IF(Table1[[#This Row],[Multiple NCC links]]&lt;&gt;1,IF(Table1[[#This Row],[Building Fabric / Thermal / Sealing]]=1,1,""),"")</f>
        <v/>
      </c>
      <c r="DL899" s="169" t="str">
        <f>IF(Table1[[#This Row],[Multiple NCC links]]&lt;&gt;1,IF(Table1[[#This Row],[Lighting]]=1,1,""),"")</f>
        <v/>
      </c>
      <c r="DM899" s="169" t="str">
        <f>IF(Table1[[#This Row],[Multiple NCC links]]&lt;&gt;1,IF(Table1[[#This Row],[HVAC]]=1,1,""),"")</f>
        <v/>
      </c>
      <c r="DN899" s="169" t="str">
        <f>IF(Table1[[#This Row],[Multiple NCC links]]&lt;&gt;1,IF(Table1[[#This Row],[Services]]=1,1,""),"")</f>
        <v/>
      </c>
      <c r="DO899" s="169" t="str">
        <f>IF(Table1[[#This Row],[Multiple NCC links]]&lt;&gt;1,IF(Table1[[#This Row],[Maintenance &amp; Monitoring]]=1,1,""),"")</f>
        <v/>
      </c>
      <c r="DP899" s="169" t="str">
        <f>IF(Table1[[#This Row],[Multiple NCC links]]&lt;&gt;1,IF(Table1[[#This Row],[Hand over / Operations]]=1,1,""),"")</f>
        <v/>
      </c>
      <c r="DQ899" s="169" t="str">
        <f>IF(Table1[[#This Row],[Multiple NCC links]]&lt;&gt;1,IF(Table1[[#This Row],[As built assessment]]=1,1,""),"")</f>
        <v/>
      </c>
      <c r="DR899" s="169" t="str">
        <f>IF(Table1[[#This Row],[Multiple NCC links]]&lt;&gt;1,IF(Table1[[#This Row],[Beyond compliance]]=1,1,""),"")</f>
        <v/>
      </c>
      <c r="DS899" s="169" t="str">
        <f>IF(SUM(Table1[[#This Row],[Design]:[Beyond compliance]])&gt;1,1,"")</f>
        <v/>
      </c>
      <c r="DT899" s="169" t="str">
        <f>IF(Table1[[#This Row],[Both Residential &amp; Commercial4]]&lt;&gt;1,IF(Table1[[#This Row],[Residential]]=1,1,""),"")</f>
        <v/>
      </c>
      <c r="DU899" s="169" t="str">
        <f>IF(Table1[[#This Row],[Both Residential &amp; Commercial4]]&lt;&gt;1,IF(Table1[[#This Row],[Commercial]]=1,1,""),"")</f>
        <v/>
      </c>
      <c r="DV899" s="169" t="str">
        <f>Table1[[#This Row],[Residential &amp; Commercial]]</f>
        <v/>
      </c>
      <c r="DW899" s="169"/>
    </row>
    <row r="900" spans="1:127" s="49" customFormat="1" ht="20.25" thickTop="1" thickBot="1" x14ac:dyDescent="0.35">
      <c r="A900" s="97"/>
      <c r="B900" s="97"/>
      <c r="C900" s="88"/>
      <c r="D900" s="88"/>
      <c r="E900" s="176"/>
      <c r="F900" s="176"/>
      <c r="G900" s="176"/>
      <c r="H900" s="176"/>
      <c r="I900" s="90" t="str">
        <f>IF(AND(Table1[[#This Row],[General]]=1,Table1[[#This Row],[Beginner]]=1,Table1[[#This Row],[Intermediate]]=1,Table1[[#This Row],[Advanced]]=1),1,"")</f>
        <v/>
      </c>
      <c r="J900" s="90" t="str">
        <f>CONCATENATE(IF(Table1[[#This Row],[General]]=1,"General, ",""), IF(Table1[[#This Row],[Beginner]]=1,"Beginner, ",""),IF(Table1[[#This Row],[Intermediate]]=1,"Intermediate, ",""), IF(Table1[[#This Row],[Advanced]]=1,"Advanced",""))</f>
        <v/>
      </c>
      <c r="K900" s="91"/>
      <c r="L900" s="179"/>
      <c r="M900" s="91"/>
      <c r="N900" s="91"/>
      <c r="O900" s="159"/>
      <c r="P900" s="91"/>
      <c r="Q900" s="91"/>
      <c r="R900" s="91"/>
      <c r="S90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00" s="102"/>
      <c r="U900" s="102"/>
      <c r="V900" s="240"/>
      <c r="W900" s="240"/>
      <c r="X900" s="102"/>
      <c r="Y900" s="102"/>
      <c r="Z900" s="102"/>
      <c r="AA900" s="102"/>
      <c r="AB900" s="102"/>
      <c r="AC900" s="102"/>
      <c r="AD900" s="102"/>
      <c r="AE900" s="102"/>
      <c r="AF900" s="102"/>
      <c r="AG90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00" s="103"/>
      <c r="AI900" s="103"/>
      <c r="AJ900" s="103"/>
      <c r="AK900" s="74" t="str">
        <f>CONCATENATE(IF(Table1[[#This Row],[Digital]]=1,"Digital, ",""),IF(Table1[[#This Row],[Face to Face]]=1,"Face to face, ",""),IF(Table1[[#This Row],[Blended]]=1,"Blended",""))</f>
        <v/>
      </c>
      <c r="AL900" s="99"/>
      <c r="AM900" s="104"/>
      <c r="AN900" s="130"/>
      <c r="AO900" s="94"/>
      <c r="AP900" s="182"/>
      <c r="AQ900" s="94"/>
      <c r="AR900" s="94"/>
      <c r="AS900" s="94"/>
      <c r="AT900" s="94"/>
      <c r="AU900" s="94"/>
      <c r="AV900" s="182"/>
      <c r="AW900" s="182"/>
      <c r="AX900" s="182"/>
      <c r="AY900" s="94"/>
      <c r="AZ90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0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00" s="95"/>
      <c r="BC900" s="95"/>
      <c r="BD900" s="90" t="str">
        <f>IF(AND(Table1[[#This Row],[Residential]]=1,Table1[[#This Row],[Commercial]]=1),1,"")</f>
        <v/>
      </c>
      <c r="BE900" s="90" t="str">
        <f>CONCATENATE(IF(Table1[[#This Row],[Residential]]=1,"Residential, ",""),IF(Table1[[#This Row],[Commercial]]=1,"Commercial",""))</f>
        <v/>
      </c>
      <c r="BF900" s="94"/>
      <c r="BG900" s="94"/>
      <c r="BH900" s="94"/>
      <c r="BI900" s="94"/>
      <c r="BJ900" s="94"/>
      <c r="BK900" s="94"/>
      <c r="BL900" s="94"/>
      <c r="BM900" s="182"/>
      <c r="BN900" s="94"/>
      <c r="BO90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00" s="178"/>
      <c r="BQ900" s="120"/>
      <c r="BR900" s="132"/>
      <c r="BS900" s="120"/>
      <c r="BT900" s="175"/>
      <c r="BU900" s="175"/>
      <c r="BV900" s="175"/>
      <c r="BW900" s="121"/>
      <c r="BX900" s="121"/>
      <c r="BY900" s="121"/>
      <c r="BZ900" s="227"/>
      <c r="CA90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00" s="48">
        <f>COUNTIF(Table1[[#This Row],[Validity]:[Alignment with NCC (Yes=1,No=0)]],"N/A")</f>
        <v>0</v>
      </c>
      <c r="CC900" s="48">
        <f>IF(ISERROR(Table1[[#This Row],[Total Quality Score (out of 10)]]/(4-Table1[[#This Row],[N/A Count]])),0,Table1[[#This Row],[Total Quality Score (out of 10)]]/(4-Table1[[#This Row],[N/A Count]]))</f>
        <v>0</v>
      </c>
      <c r="CD900" s="106"/>
      <c r="CE900" s="106"/>
      <c r="CF900" s="172" t="str">
        <f>IF(SUM(Table1[[#This Row],[Multiple]:[Level (all)62]])&lt;1,IF(Table1[[#This Row],[General]]=1,1,""),"")</f>
        <v/>
      </c>
      <c r="CG900" s="172" t="str">
        <f>IF(SUM(Table1[[#This Row],[Multiple]:[Level (all)62]])&lt;1,IF(Table1[[#This Row],[Beginner]]=1,1,""),"")</f>
        <v/>
      </c>
      <c r="CH900" s="171" t="str">
        <f>IF(SUM(Table1[[#This Row],[Multiple]:[Level (all)62]])&lt;1,IF(Table1[[#This Row],[Intermediate]]=1,1,""),"")</f>
        <v/>
      </c>
      <c r="CI900" s="171" t="str">
        <f>IF(SUM(Table1[[#This Row],[Multiple]:[Level (all)62]])&lt;1,IF(Table1[[#This Row],[Advanced]]=1,1,""),"")</f>
        <v/>
      </c>
      <c r="CJ900" s="171" t="str">
        <f>IF(AND(SUM(Table1[[#This Row],[General]:[Advanced]])&lt;4,SUM(Table1[[#This Row],[General]:[Advanced]])&gt;1),1,"")</f>
        <v/>
      </c>
      <c r="CK900" s="171" t="str">
        <f>Table1[[#This Row],[Level (all)]]</f>
        <v/>
      </c>
      <c r="CL900" s="171" t="str">
        <f>IF(Table1[[#This Row],[Multiple audience]]&lt;&gt;1,IF(Table1[[#This Row],[General Audience]]=1,1,""),"")</f>
        <v/>
      </c>
      <c r="CM900" s="171" t="str">
        <f>IF(Table1[[#This Row],[Multiple audience]]&lt;&gt;1,IF(Table1[[#This Row],[Planners / Designers ]]=1,1,""),"")</f>
        <v/>
      </c>
      <c r="CN900" s="171" t="str">
        <f>IF(Table1[[#This Row],[Multiple audience]]&lt;&gt;1,IF(Table1[[#This Row],[Regulatory Assessors]]=1,1,""),"")</f>
        <v/>
      </c>
      <c r="CO900" s="171" t="str">
        <f>IF(Table1[[#This Row],[Multiple audience]]&lt;&gt;1,IF(Table1[[#This Row],[Builders / Management]]=1,1,""),"")</f>
        <v/>
      </c>
      <c r="CP900" s="171" t="str">
        <f>IF(Table1[[#This Row],[Multiple audience]]&lt;&gt;1,IF(Table1[[#This Row],[Energy / Sus Assessors]]=1,1,""),"")</f>
        <v/>
      </c>
      <c r="CQ900" s="171" t="str">
        <f>IF(Table1[[#This Row],[Multiple audience]]&lt;&gt;1,IF(Table1[[#This Row],[Semi-skilled]]=1,1,""),"")</f>
        <v/>
      </c>
      <c r="CR900" s="171" t="str">
        <f>IF(Table1[[#This Row],[Multiple audience]]&lt;&gt;1,IF(Table1[[#This Row],[Trades]]=1,1,""),"")</f>
        <v/>
      </c>
      <c r="CS900" s="171" t="str">
        <f>IF(Table1[[#This Row],[Multiple audience]]&lt;&gt;1,IF(Table1[[#This Row],[Other]]=1,1,""),"")</f>
        <v/>
      </c>
      <c r="CT900" s="171" t="str">
        <f>IF(SUM(Table1[[#This Row],[General Audience]:[Other]])&gt;1,1,"")</f>
        <v/>
      </c>
      <c r="CU900" s="171" t="str">
        <f>IF(Table1[[#This Row],[Various  ]]&lt;&gt;1,IF(Table1[[#This Row],[Calculator / Software]]=1,1,""),"")</f>
        <v/>
      </c>
      <c r="CV900" s="171" t="str">
        <f>IF(Table1[[#This Row],[Various  ]]&lt;&gt;1,IF(Table1[[#This Row],[Information  ]]=1,1,""),"")</f>
        <v/>
      </c>
      <c r="CW900" s="171" t="str">
        <f>IF(Table1[[#This Row],[Various  ]]&lt;&gt;1,IF(Table1[[#This Row],[Interactive Tool]]=1,1,""),"")</f>
        <v/>
      </c>
      <c r="CX900" s="171" t="str">
        <f>IF(Table1[[#This Row],[Various  ]]&lt;&gt;1,IF(Table1[[#This Row],[Technical Specifications]]=1,1,""),"")</f>
        <v/>
      </c>
      <c r="CY900" s="171" t="str">
        <f>IF(Table1[[#This Row],[Various  ]]&lt;&gt;1,IF(Table1[[#This Row],[Training Resources]]=1,1,""),"")</f>
        <v/>
      </c>
      <c r="CZ900" s="171" t="str">
        <f>IF(Table1[[#This Row],[Various  ]]&lt;&gt;1,IF(Table1[[#This Row],[Toolbox]]=1,1,""),"")</f>
        <v/>
      </c>
      <c r="DA900" s="169" t="str">
        <f>IF(Table1[[#This Row],[Various  ]]&lt;&gt;1,IF(Table1[[#This Row],[Video]]=1,1,""),"")</f>
        <v/>
      </c>
      <c r="DB900" s="169" t="str">
        <f>IF(Table1[[#This Row],[Various  ]]&lt;&gt;1,IF(Table1[[#This Row],[Case study]]=1,1,""),"")</f>
        <v/>
      </c>
      <c r="DC900" s="169" t="str">
        <f>IF(Table1[[#This Row],[Various  ]]&lt;&gt;1,IF(Table1[[#This Row],[Other   ]]=1,1,""),"")</f>
        <v/>
      </c>
      <c r="DD900" s="169" t="str">
        <f>IF(Table1[[#This Row],[Various  ]]&lt;&gt;1,IF(Table1[[#This Row],[Standards]]=1,1,""),"")</f>
        <v/>
      </c>
      <c r="DE900" s="169" t="str">
        <f>IF(Table1[[#This Row],[Various]]=1,1,IF(SUM(Table1[[#This Row],[Calculator / Software]:[Standards]])&gt;1,1,""))</f>
        <v/>
      </c>
      <c r="DF900" s="169" t="str">
        <f>IF(Table1[[#This Row],[Multiple NCC links]]&lt;&gt;1,IF(Table1[[#This Row],[Design]]=1,1,""),"")</f>
        <v/>
      </c>
      <c r="DG900" s="169" t="str">
        <f>IF(Table1[[#This Row],[Multiple NCC links]]&lt;&gt;1,IF(Table1[[#This Row],[Assessment / Verification]]=1,1,""),"")</f>
        <v/>
      </c>
      <c r="DH900" s="169" t="str">
        <f>IF(Table1[[#This Row],[Multiple NCC links]]&lt;&gt;1,IF(Table1[[#This Row],[Climate Specific ]]=1,1,""),"")</f>
        <v/>
      </c>
      <c r="DI900" s="169" t="str">
        <f>IF(Table1[[#This Row],[Multiple NCC links]]&lt;&gt;1,IF(Table1[[#This Row],[Alterations / Additions]]=1,1,""),"")</f>
        <v/>
      </c>
      <c r="DJ900" s="169" t="str">
        <f>IF(Table1[[#This Row],[Multiple NCC links]]&lt;&gt;1,IF(Table1[[#This Row],[Glazing]]=1,1,""),"")</f>
        <v/>
      </c>
      <c r="DK900" s="169" t="str">
        <f>IF(Table1[[#This Row],[Multiple NCC links]]&lt;&gt;1,IF(Table1[[#This Row],[Building Fabric / Thermal / Sealing]]=1,1,""),"")</f>
        <v/>
      </c>
      <c r="DL900" s="169" t="str">
        <f>IF(Table1[[#This Row],[Multiple NCC links]]&lt;&gt;1,IF(Table1[[#This Row],[Lighting]]=1,1,""),"")</f>
        <v/>
      </c>
      <c r="DM900" s="169" t="str">
        <f>IF(Table1[[#This Row],[Multiple NCC links]]&lt;&gt;1,IF(Table1[[#This Row],[HVAC]]=1,1,""),"")</f>
        <v/>
      </c>
      <c r="DN900" s="169" t="str">
        <f>IF(Table1[[#This Row],[Multiple NCC links]]&lt;&gt;1,IF(Table1[[#This Row],[Services]]=1,1,""),"")</f>
        <v/>
      </c>
      <c r="DO900" s="169" t="str">
        <f>IF(Table1[[#This Row],[Multiple NCC links]]&lt;&gt;1,IF(Table1[[#This Row],[Maintenance &amp; Monitoring]]=1,1,""),"")</f>
        <v/>
      </c>
      <c r="DP900" s="169" t="str">
        <f>IF(Table1[[#This Row],[Multiple NCC links]]&lt;&gt;1,IF(Table1[[#This Row],[Hand over / Operations]]=1,1,""),"")</f>
        <v/>
      </c>
      <c r="DQ900" s="169" t="str">
        <f>IF(Table1[[#This Row],[Multiple NCC links]]&lt;&gt;1,IF(Table1[[#This Row],[As built assessment]]=1,1,""),"")</f>
        <v/>
      </c>
      <c r="DR900" s="169" t="str">
        <f>IF(Table1[[#This Row],[Multiple NCC links]]&lt;&gt;1,IF(Table1[[#This Row],[Beyond compliance]]=1,1,""),"")</f>
        <v/>
      </c>
      <c r="DS900" s="169" t="str">
        <f>IF(SUM(Table1[[#This Row],[Design]:[Beyond compliance]])&gt;1,1,"")</f>
        <v/>
      </c>
      <c r="DT900" s="169" t="str">
        <f>IF(Table1[[#This Row],[Both Residential &amp; Commercial4]]&lt;&gt;1,IF(Table1[[#This Row],[Residential]]=1,1,""),"")</f>
        <v/>
      </c>
      <c r="DU900" s="169" t="str">
        <f>IF(Table1[[#This Row],[Both Residential &amp; Commercial4]]&lt;&gt;1,IF(Table1[[#This Row],[Commercial]]=1,1,""),"")</f>
        <v/>
      </c>
      <c r="DV900" s="169" t="str">
        <f>Table1[[#This Row],[Residential &amp; Commercial]]</f>
        <v/>
      </c>
      <c r="DW900" s="169"/>
    </row>
    <row r="901" spans="1:127" s="49" customFormat="1" ht="20.25" thickTop="1" thickBot="1" x14ac:dyDescent="0.35">
      <c r="A901" s="97"/>
      <c r="B901" s="97"/>
      <c r="C901" s="88"/>
      <c r="D901" s="88"/>
      <c r="E901" s="176"/>
      <c r="F901" s="176"/>
      <c r="G901" s="176"/>
      <c r="H901" s="176"/>
      <c r="I901" s="90" t="str">
        <f>IF(AND(Table1[[#This Row],[General]]=1,Table1[[#This Row],[Beginner]]=1,Table1[[#This Row],[Intermediate]]=1,Table1[[#This Row],[Advanced]]=1),1,"")</f>
        <v/>
      </c>
      <c r="J901" s="90" t="str">
        <f>CONCATENATE(IF(Table1[[#This Row],[General]]=1,"General, ",""), IF(Table1[[#This Row],[Beginner]]=1,"Beginner, ",""),IF(Table1[[#This Row],[Intermediate]]=1,"Intermediate, ",""), IF(Table1[[#This Row],[Advanced]]=1,"Advanced",""))</f>
        <v/>
      </c>
      <c r="K901" s="91"/>
      <c r="L901" s="179"/>
      <c r="M901" s="91"/>
      <c r="N901" s="91"/>
      <c r="O901" s="159"/>
      <c r="P901" s="91"/>
      <c r="Q901" s="91"/>
      <c r="R901" s="91"/>
      <c r="S90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01" s="102"/>
      <c r="U901" s="102"/>
      <c r="V901" s="240"/>
      <c r="W901" s="240"/>
      <c r="X901" s="102"/>
      <c r="Y901" s="102"/>
      <c r="Z901" s="102"/>
      <c r="AA901" s="102"/>
      <c r="AB901" s="102"/>
      <c r="AC901" s="102"/>
      <c r="AD901" s="102"/>
      <c r="AE901" s="102"/>
      <c r="AF901" s="102"/>
      <c r="AG90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01" s="103"/>
      <c r="AI901" s="103"/>
      <c r="AJ901" s="103"/>
      <c r="AK901" s="74" t="str">
        <f>CONCATENATE(IF(Table1[[#This Row],[Digital]]=1,"Digital, ",""),IF(Table1[[#This Row],[Face to Face]]=1,"Face to face, ",""),IF(Table1[[#This Row],[Blended]]=1,"Blended",""))</f>
        <v/>
      </c>
      <c r="AL901" s="99"/>
      <c r="AM901" s="104"/>
      <c r="AN901" s="130"/>
      <c r="AO901" s="94"/>
      <c r="AP901" s="182"/>
      <c r="AQ901" s="94"/>
      <c r="AR901" s="94"/>
      <c r="AS901" s="94"/>
      <c r="AT901" s="94"/>
      <c r="AU901" s="94"/>
      <c r="AV901" s="182"/>
      <c r="AW901" s="182"/>
      <c r="AX901" s="182"/>
      <c r="AY901" s="94"/>
      <c r="AZ90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0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01" s="95"/>
      <c r="BC901" s="95"/>
      <c r="BD901" s="90" t="str">
        <f>IF(AND(Table1[[#This Row],[Residential]]=1,Table1[[#This Row],[Commercial]]=1),1,"")</f>
        <v/>
      </c>
      <c r="BE901" s="90" t="str">
        <f>CONCATENATE(IF(Table1[[#This Row],[Residential]]=1,"Residential, ",""),IF(Table1[[#This Row],[Commercial]]=1,"Commercial",""))</f>
        <v/>
      </c>
      <c r="BF901" s="94"/>
      <c r="BG901" s="94"/>
      <c r="BH901" s="94"/>
      <c r="BI901" s="94"/>
      <c r="BJ901" s="94"/>
      <c r="BK901" s="94"/>
      <c r="BL901" s="94"/>
      <c r="BM901" s="182"/>
      <c r="BN901" s="94"/>
      <c r="BO90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01" s="178"/>
      <c r="BQ901" s="120"/>
      <c r="BR901" s="132"/>
      <c r="BS901" s="120"/>
      <c r="BT901" s="175"/>
      <c r="BU901" s="175"/>
      <c r="BV901" s="175"/>
      <c r="BW901" s="121"/>
      <c r="BX901" s="121"/>
      <c r="BY901" s="121"/>
      <c r="BZ901" s="227"/>
      <c r="CA90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01" s="48">
        <f>COUNTIF(Table1[[#This Row],[Validity]:[Alignment with NCC (Yes=1,No=0)]],"N/A")</f>
        <v>0</v>
      </c>
      <c r="CC901" s="48">
        <f>IF(ISERROR(Table1[[#This Row],[Total Quality Score (out of 10)]]/(4-Table1[[#This Row],[N/A Count]])),0,Table1[[#This Row],[Total Quality Score (out of 10)]]/(4-Table1[[#This Row],[N/A Count]]))</f>
        <v>0</v>
      </c>
      <c r="CD901" s="106"/>
      <c r="CE901" s="106"/>
      <c r="CF901" s="172" t="str">
        <f>IF(SUM(Table1[[#This Row],[Multiple]:[Level (all)62]])&lt;1,IF(Table1[[#This Row],[General]]=1,1,""),"")</f>
        <v/>
      </c>
      <c r="CG901" s="172" t="str">
        <f>IF(SUM(Table1[[#This Row],[Multiple]:[Level (all)62]])&lt;1,IF(Table1[[#This Row],[Beginner]]=1,1,""),"")</f>
        <v/>
      </c>
      <c r="CH901" s="171" t="str">
        <f>IF(SUM(Table1[[#This Row],[Multiple]:[Level (all)62]])&lt;1,IF(Table1[[#This Row],[Intermediate]]=1,1,""),"")</f>
        <v/>
      </c>
      <c r="CI901" s="171" t="str">
        <f>IF(SUM(Table1[[#This Row],[Multiple]:[Level (all)62]])&lt;1,IF(Table1[[#This Row],[Advanced]]=1,1,""),"")</f>
        <v/>
      </c>
      <c r="CJ901" s="171" t="str">
        <f>IF(AND(SUM(Table1[[#This Row],[General]:[Advanced]])&lt;4,SUM(Table1[[#This Row],[General]:[Advanced]])&gt;1),1,"")</f>
        <v/>
      </c>
      <c r="CK901" s="171" t="str">
        <f>Table1[[#This Row],[Level (all)]]</f>
        <v/>
      </c>
      <c r="CL901" s="171" t="str">
        <f>IF(Table1[[#This Row],[Multiple audience]]&lt;&gt;1,IF(Table1[[#This Row],[General Audience]]=1,1,""),"")</f>
        <v/>
      </c>
      <c r="CM901" s="171" t="str">
        <f>IF(Table1[[#This Row],[Multiple audience]]&lt;&gt;1,IF(Table1[[#This Row],[Planners / Designers ]]=1,1,""),"")</f>
        <v/>
      </c>
      <c r="CN901" s="171" t="str">
        <f>IF(Table1[[#This Row],[Multiple audience]]&lt;&gt;1,IF(Table1[[#This Row],[Regulatory Assessors]]=1,1,""),"")</f>
        <v/>
      </c>
      <c r="CO901" s="171" t="str">
        <f>IF(Table1[[#This Row],[Multiple audience]]&lt;&gt;1,IF(Table1[[#This Row],[Builders / Management]]=1,1,""),"")</f>
        <v/>
      </c>
      <c r="CP901" s="171" t="str">
        <f>IF(Table1[[#This Row],[Multiple audience]]&lt;&gt;1,IF(Table1[[#This Row],[Energy / Sus Assessors]]=1,1,""),"")</f>
        <v/>
      </c>
      <c r="CQ901" s="171" t="str">
        <f>IF(Table1[[#This Row],[Multiple audience]]&lt;&gt;1,IF(Table1[[#This Row],[Semi-skilled]]=1,1,""),"")</f>
        <v/>
      </c>
      <c r="CR901" s="171" t="str">
        <f>IF(Table1[[#This Row],[Multiple audience]]&lt;&gt;1,IF(Table1[[#This Row],[Trades]]=1,1,""),"")</f>
        <v/>
      </c>
      <c r="CS901" s="171" t="str">
        <f>IF(Table1[[#This Row],[Multiple audience]]&lt;&gt;1,IF(Table1[[#This Row],[Other]]=1,1,""),"")</f>
        <v/>
      </c>
      <c r="CT901" s="171" t="str">
        <f>IF(SUM(Table1[[#This Row],[General Audience]:[Other]])&gt;1,1,"")</f>
        <v/>
      </c>
      <c r="CU901" s="171" t="str">
        <f>IF(Table1[[#This Row],[Various  ]]&lt;&gt;1,IF(Table1[[#This Row],[Calculator / Software]]=1,1,""),"")</f>
        <v/>
      </c>
      <c r="CV901" s="171" t="str">
        <f>IF(Table1[[#This Row],[Various  ]]&lt;&gt;1,IF(Table1[[#This Row],[Information  ]]=1,1,""),"")</f>
        <v/>
      </c>
      <c r="CW901" s="171" t="str">
        <f>IF(Table1[[#This Row],[Various  ]]&lt;&gt;1,IF(Table1[[#This Row],[Interactive Tool]]=1,1,""),"")</f>
        <v/>
      </c>
      <c r="CX901" s="171" t="str">
        <f>IF(Table1[[#This Row],[Various  ]]&lt;&gt;1,IF(Table1[[#This Row],[Technical Specifications]]=1,1,""),"")</f>
        <v/>
      </c>
      <c r="CY901" s="171" t="str">
        <f>IF(Table1[[#This Row],[Various  ]]&lt;&gt;1,IF(Table1[[#This Row],[Training Resources]]=1,1,""),"")</f>
        <v/>
      </c>
      <c r="CZ901" s="171" t="str">
        <f>IF(Table1[[#This Row],[Various  ]]&lt;&gt;1,IF(Table1[[#This Row],[Toolbox]]=1,1,""),"")</f>
        <v/>
      </c>
      <c r="DA901" s="169" t="str">
        <f>IF(Table1[[#This Row],[Various  ]]&lt;&gt;1,IF(Table1[[#This Row],[Video]]=1,1,""),"")</f>
        <v/>
      </c>
      <c r="DB901" s="169" t="str">
        <f>IF(Table1[[#This Row],[Various  ]]&lt;&gt;1,IF(Table1[[#This Row],[Case study]]=1,1,""),"")</f>
        <v/>
      </c>
      <c r="DC901" s="169" t="str">
        <f>IF(Table1[[#This Row],[Various  ]]&lt;&gt;1,IF(Table1[[#This Row],[Other   ]]=1,1,""),"")</f>
        <v/>
      </c>
      <c r="DD901" s="169" t="str">
        <f>IF(Table1[[#This Row],[Various  ]]&lt;&gt;1,IF(Table1[[#This Row],[Standards]]=1,1,""),"")</f>
        <v/>
      </c>
      <c r="DE901" s="169" t="str">
        <f>IF(Table1[[#This Row],[Various]]=1,1,IF(SUM(Table1[[#This Row],[Calculator / Software]:[Standards]])&gt;1,1,""))</f>
        <v/>
      </c>
      <c r="DF901" s="169" t="str">
        <f>IF(Table1[[#This Row],[Multiple NCC links]]&lt;&gt;1,IF(Table1[[#This Row],[Design]]=1,1,""),"")</f>
        <v/>
      </c>
      <c r="DG901" s="169" t="str">
        <f>IF(Table1[[#This Row],[Multiple NCC links]]&lt;&gt;1,IF(Table1[[#This Row],[Assessment / Verification]]=1,1,""),"")</f>
        <v/>
      </c>
      <c r="DH901" s="169" t="str">
        <f>IF(Table1[[#This Row],[Multiple NCC links]]&lt;&gt;1,IF(Table1[[#This Row],[Climate Specific ]]=1,1,""),"")</f>
        <v/>
      </c>
      <c r="DI901" s="169" t="str">
        <f>IF(Table1[[#This Row],[Multiple NCC links]]&lt;&gt;1,IF(Table1[[#This Row],[Alterations / Additions]]=1,1,""),"")</f>
        <v/>
      </c>
      <c r="DJ901" s="169" t="str">
        <f>IF(Table1[[#This Row],[Multiple NCC links]]&lt;&gt;1,IF(Table1[[#This Row],[Glazing]]=1,1,""),"")</f>
        <v/>
      </c>
      <c r="DK901" s="169" t="str">
        <f>IF(Table1[[#This Row],[Multiple NCC links]]&lt;&gt;1,IF(Table1[[#This Row],[Building Fabric / Thermal / Sealing]]=1,1,""),"")</f>
        <v/>
      </c>
      <c r="DL901" s="169" t="str">
        <f>IF(Table1[[#This Row],[Multiple NCC links]]&lt;&gt;1,IF(Table1[[#This Row],[Lighting]]=1,1,""),"")</f>
        <v/>
      </c>
      <c r="DM901" s="169" t="str">
        <f>IF(Table1[[#This Row],[Multiple NCC links]]&lt;&gt;1,IF(Table1[[#This Row],[HVAC]]=1,1,""),"")</f>
        <v/>
      </c>
      <c r="DN901" s="169" t="str">
        <f>IF(Table1[[#This Row],[Multiple NCC links]]&lt;&gt;1,IF(Table1[[#This Row],[Services]]=1,1,""),"")</f>
        <v/>
      </c>
      <c r="DO901" s="169" t="str">
        <f>IF(Table1[[#This Row],[Multiple NCC links]]&lt;&gt;1,IF(Table1[[#This Row],[Maintenance &amp; Monitoring]]=1,1,""),"")</f>
        <v/>
      </c>
      <c r="DP901" s="169" t="str">
        <f>IF(Table1[[#This Row],[Multiple NCC links]]&lt;&gt;1,IF(Table1[[#This Row],[Hand over / Operations]]=1,1,""),"")</f>
        <v/>
      </c>
      <c r="DQ901" s="169" t="str">
        <f>IF(Table1[[#This Row],[Multiple NCC links]]&lt;&gt;1,IF(Table1[[#This Row],[As built assessment]]=1,1,""),"")</f>
        <v/>
      </c>
      <c r="DR901" s="169" t="str">
        <f>IF(Table1[[#This Row],[Multiple NCC links]]&lt;&gt;1,IF(Table1[[#This Row],[Beyond compliance]]=1,1,""),"")</f>
        <v/>
      </c>
      <c r="DS901" s="169" t="str">
        <f>IF(SUM(Table1[[#This Row],[Design]:[Beyond compliance]])&gt;1,1,"")</f>
        <v/>
      </c>
      <c r="DT901" s="169" t="str">
        <f>IF(Table1[[#This Row],[Both Residential &amp; Commercial4]]&lt;&gt;1,IF(Table1[[#This Row],[Residential]]=1,1,""),"")</f>
        <v/>
      </c>
      <c r="DU901" s="169" t="str">
        <f>IF(Table1[[#This Row],[Both Residential &amp; Commercial4]]&lt;&gt;1,IF(Table1[[#This Row],[Commercial]]=1,1,""),"")</f>
        <v/>
      </c>
      <c r="DV901" s="169" t="str">
        <f>Table1[[#This Row],[Residential &amp; Commercial]]</f>
        <v/>
      </c>
      <c r="DW901" s="169"/>
    </row>
    <row r="902" spans="1:127" s="49" customFormat="1" ht="20.25" thickTop="1" thickBot="1" x14ac:dyDescent="0.35">
      <c r="A902" s="97"/>
      <c r="B902" s="97"/>
      <c r="C902" s="88"/>
      <c r="D902" s="88"/>
      <c r="E902" s="176"/>
      <c r="F902" s="176"/>
      <c r="G902" s="176"/>
      <c r="H902" s="176"/>
      <c r="I902" s="90" t="str">
        <f>IF(AND(Table1[[#This Row],[General]]=1,Table1[[#This Row],[Beginner]]=1,Table1[[#This Row],[Intermediate]]=1,Table1[[#This Row],[Advanced]]=1),1,"")</f>
        <v/>
      </c>
      <c r="J902" s="90" t="str">
        <f>CONCATENATE(IF(Table1[[#This Row],[General]]=1,"General, ",""), IF(Table1[[#This Row],[Beginner]]=1,"Beginner, ",""),IF(Table1[[#This Row],[Intermediate]]=1,"Intermediate, ",""), IF(Table1[[#This Row],[Advanced]]=1,"Advanced",""))</f>
        <v/>
      </c>
      <c r="K902" s="91"/>
      <c r="L902" s="179"/>
      <c r="M902" s="91"/>
      <c r="N902" s="91"/>
      <c r="O902" s="159"/>
      <c r="P902" s="91"/>
      <c r="Q902" s="91"/>
      <c r="R902" s="91"/>
      <c r="S90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02" s="102"/>
      <c r="U902" s="102"/>
      <c r="V902" s="240"/>
      <c r="W902" s="240"/>
      <c r="X902" s="102"/>
      <c r="Y902" s="102"/>
      <c r="Z902" s="102"/>
      <c r="AA902" s="102"/>
      <c r="AB902" s="102"/>
      <c r="AC902" s="102"/>
      <c r="AD902" s="102"/>
      <c r="AE902" s="102"/>
      <c r="AF902" s="102"/>
      <c r="AG90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02" s="103"/>
      <c r="AI902" s="103"/>
      <c r="AJ902" s="103"/>
      <c r="AK902" s="74" t="str">
        <f>CONCATENATE(IF(Table1[[#This Row],[Digital]]=1,"Digital, ",""),IF(Table1[[#This Row],[Face to Face]]=1,"Face to face, ",""),IF(Table1[[#This Row],[Blended]]=1,"Blended",""))</f>
        <v/>
      </c>
      <c r="AL902" s="99"/>
      <c r="AM902" s="104"/>
      <c r="AN902" s="130"/>
      <c r="AO902" s="94"/>
      <c r="AP902" s="182"/>
      <c r="AQ902" s="94"/>
      <c r="AR902" s="94"/>
      <c r="AS902" s="94"/>
      <c r="AT902" s="94"/>
      <c r="AU902" s="94"/>
      <c r="AV902" s="182"/>
      <c r="AW902" s="182"/>
      <c r="AX902" s="182"/>
      <c r="AY902" s="94"/>
      <c r="AZ90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0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02" s="95"/>
      <c r="BC902" s="95"/>
      <c r="BD902" s="90" t="str">
        <f>IF(AND(Table1[[#This Row],[Residential]]=1,Table1[[#This Row],[Commercial]]=1),1,"")</f>
        <v/>
      </c>
      <c r="BE902" s="90" t="str">
        <f>CONCATENATE(IF(Table1[[#This Row],[Residential]]=1,"Residential, ",""),IF(Table1[[#This Row],[Commercial]]=1,"Commercial",""))</f>
        <v/>
      </c>
      <c r="BF902" s="94"/>
      <c r="BG902" s="94"/>
      <c r="BH902" s="94"/>
      <c r="BI902" s="94"/>
      <c r="BJ902" s="94"/>
      <c r="BK902" s="94"/>
      <c r="BL902" s="94"/>
      <c r="BM902" s="182"/>
      <c r="BN902" s="94"/>
      <c r="BO90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02" s="178"/>
      <c r="BQ902" s="120"/>
      <c r="BR902" s="132"/>
      <c r="BS902" s="120"/>
      <c r="BT902" s="175"/>
      <c r="BU902" s="175"/>
      <c r="BV902" s="175"/>
      <c r="BW902" s="121"/>
      <c r="BX902" s="121"/>
      <c r="BY902" s="121"/>
      <c r="BZ902" s="227"/>
      <c r="CA90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02" s="48">
        <f>COUNTIF(Table1[[#This Row],[Validity]:[Alignment with NCC (Yes=1,No=0)]],"N/A")</f>
        <v>0</v>
      </c>
      <c r="CC902" s="48">
        <f>IF(ISERROR(Table1[[#This Row],[Total Quality Score (out of 10)]]/(4-Table1[[#This Row],[N/A Count]])),0,Table1[[#This Row],[Total Quality Score (out of 10)]]/(4-Table1[[#This Row],[N/A Count]]))</f>
        <v>0</v>
      </c>
      <c r="CD902" s="106"/>
      <c r="CE902" s="106"/>
      <c r="CF902" s="172" t="str">
        <f>IF(SUM(Table1[[#This Row],[Multiple]:[Level (all)62]])&lt;1,IF(Table1[[#This Row],[General]]=1,1,""),"")</f>
        <v/>
      </c>
      <c r="CG902" s="172" t="str">
        <f>IF(SUM(Table1[[#This Row],[Multiple]:[Level (all)62]])&lt;1,IF(Table1[[#This Row],[Beginner]]=1,1,""),"")</f>
        <v/>
      </c>
      <c r="CH902" s="171" t="str">
        <f>IF(SUM(Table1[[#This Row],[Multiple]:[Level (all)62]])&lt;1,IF(Table1[[#This Row],[Intermediate]]=1,1,""),"")</f>
        <v/>
      </c>
      <c r="CI902" s="171" t="str">
        <f>IF(SUM(Table1[[#This Row],[Multiple]:[Level (all)62]])&lt;1,IF(Table1[[#This Row],[Advanced]]=1,1,""),"")</f>
        <v/>
      </c>
      <c r="CJ902" s="171" t="str">
        <f>IF(AND(SUM(Table1[[#This Row],[General]:[Advanced]])&lt;4,SUM(Table1[[#This Row],[General]:[Advanced]])&gt;1),1,"")</f>
        <v/>
      </c>
      <c r="CK902" s="171" t="str">
        <f>Table1[[#This Row],[Level (all)]]</f>
        <v/>
      </c>
      <c r="CL902" s="171" t="str">
        <f>IF(Table1[[#This Row],[Multiple audience]]&lt;&gt;1,IF(Table1[[#This Row],[General Audience]]=1,1,""),"")</f>
        <v/>
      </c>
      <c r="CM902" s="171" t="str">
        <f>IF(Table1[[#This Row],[Multiple audience]]&lt;&gt;1,IF(Table1[[#This Row],[Planners / Designers ]]=1,1,""),"")</f>
        <v/>
      </c>
      <c r="CN902" s="171" t="str">
        <f>IF(Table1[[#This Row],[Multiple audience]]&lt;&gt;1,IF(Table1[[#This Row],[Regulatory Assessors]]=1,1,""),"")</f>
        <v/>
      </c>
      <c r="CO902" s="171" t="str">
        <f>IF(Table1[[#This Row],[Multiple audience]]&lt;&gt;1,IF(Table1[[#This Row],[Builders / Management]]=1,1,""),"")</f>
        <v/>
      </c>
      <c r="CP902" s="171" t="str">
        <f>IF(Table1[[#This Row],[Multiple audience]]&lt;&gt;1,IF(Table1[[#This Row],[Energy / Sus Assessors]]=1,1,""),"")</f>
        <v/>
      </c>
      <c r="CQ902" s="171" t="str">
        <f>IF(Table1[[#This Row],[Multiple audience]]&lt;&gt;1,IF(Table1[[#This Row],[Semi-skilled]]=1,1,""),"")</f>
        <v/>
      </c>
      <c r="CR902" s="171" t="str">
        <f>IF(Table1[[#This Row],[Multiple audience]]&lt;&gt;1,IF(Table1[[#This Row],[Trades]]=1,1,""),"")</f>
        <v/>
      </c>
      <c r="CS902" s="171" t="str">
        <f>IF(Table1[[#This Row],[Multiple audience]]&lt;&gt;1,IF(Table1[[#This Row],[Other]]=1,1,""),"")</f>
        <v/>
      </c>
      <c r="CT902" s="171" t="str">
        <f>IF(SUM(Table1[[#This Row],[General Audience]:[Other]])&gt;1,1,"")</f>
        <v/>
      </c>
      <c r="CU902" s="171" t="str">
        <f>IF(Table1[[#This Row],[Various  ]]&lt;&gt;1,IF(Table1[[#This Row],[Calculator / Software]]=1,1,""),"")</f>
        <v/>
      </c>
      <c r="CV902" s="171" t="str">
        <f>IF(Table1[[#This Row],[Various  ]]&lt;&gt;1,IF(Table1[[#This Row],[Information  ]]=1,1,""),"")</f>
        <v/>
      </c>
      <c r="CW902" s="171" t="str">
        <f>IF(Table1[[#This Row],[Various  ]]&lt;&gt;1,IF(Table1[[#This Row],[Interactive Tool]]=1,1,""),"")</f>
        <v/>
      </c>
      <c r="CX902" s="171" t="str">
        <f>IF(Table1[[#This Row],[Various  ]]&lt;&gt;1,IF(Table1[[#This Row],[Technical Specifications]]=1,1,""),"")</f>
        <v/>
      </c>
      <c r="CY902" s="171" t="str">
        <f>IF(Table1[[#This Row],[Various  ]]&lt;&gt;1,IF(Table1[[#This Row],[Training Resources]]=1,1,""),"")</f>
        <v/>
      </c>
      <c r="CZ902" s="171" t="str">
        <f>IF(Table1[[#This Row],[Various  ]]&lt;&gt;1,IF(Table1[[#This Row],[Toolbox]]=1,1,""),"")</f>
        <v/>
      </c>
      <c r="DA902" s="169" t="str">
        <f>IF(Table1[[#This Row],[Various  ]]&lt;&gt;1,IF(Table1[[#This Row],[Video]]=1,1,""),"")</f>
        <v/>
      </c>
      <c r="DB902" s="169" t="str">
        <f>IF(Table1[[#This Row],[Various  ]]&lt;&gt;1,IF(Table1[[#This Row],[Case study]]=1,1,""),"")</f>
        <v/>
      </c>
      <c r="DC902" s="169" t="str">
        <f>IF(Table1[[#This Row],[Various  ]]&lt;&gt;1,IF(Table1[[#This Row],[Other   ]]=1,1,""),"")</f>
        <v/>
      </c>
      <c r="DD902" s="169" t="str">
        <f>IF(Table1[[#This Row],[Various  ]]&lt;&gt;1,IF(Table1[[#This Row],[Standards]]=1,1,""),"")</f>
        <v/>
      </c>
      <c r="DE902" s="169" t="str">
        <f>IF(Table1[[#This Row],[Various]]=1,1,IF(SUM(Table1[[#This Row],[Calculator / Software]:[Standards]])&gt;1,1,""))</f>
        <v/>
      </c>
      <c r="DF902" s="169" t="str">
        <f>IF(Table1[[#This Row],[Multiple NCC links]]&lt;&gt;1,IF(Table1[[#This Row],[Design]]=1,1,""),"")</f>
        <v/>
      </c>
      <c r="DG902" s="169" t="str">
        <f>IF(Table1[[#This Row],[Multiple NCC links]]&lt;&gt;1,IF(Table1[[#This Row],[Assessment / Verification]]=1,1,""),"")</f>
        <v/>
      </c>
      <c r="DH902" s="169" t="str">
        <f>IF(Table1[[#This Row],[Multiple NCC links]]&lt;&gt;1,IF(Table1[[#This Row],[Climate Specific ]]=1,1,""),"")</f>
        <v/>
      </c>
      <c r="DI902" s="169" t="str">
        <f>IF(Table1[[#This Row],[Multiple NCC links]]&lt;&gt;1,IF(Table1[[#This Row],[Alterations / Additions]]=1,1,""),"")</f>
        <v/>
      </c>
      <c r="DJ902" s="169" t="str">
        <f>IF(Table1[[#This Row],[Multiple NCC links]]&lt;&gt;1,IF(Table1[[#This Row],[Glazing]]=1,1,""),"")</f>
        <v/>
      </c>
      <c r="DK902" s="169" t="str">
        <f>IF(Table1[[#This Row],[Multiple NCC links]]&lt;&gt;1,IF(Table1[[#This Row],[Building Fabric / Thermal / Sealing]]=1,1,""),"")</f>
        <v/>
      </c>
      <c r="DL902" s="169" t="str">
        <f>IF(Table1[[#This Row],[Multiple NCC links]]&lt;&gt;1,IF(Table1[[#This Row],[Lighting]]=1,1,""),"")</f>
        <v/>
      </c>
      <c r="DM902" s="169" t="str">
        <f>IF(Table1[[#This Row],[Multiple NCC links]]&lt;&gt;1,IF(Table1[[#This Row],[HVAC]]=1,1,""),"")</f>
        <v/>
      </c>
      <c r="DN902" s="169" t="str">
        <f>IF(Table1[[#This Row],[Multiple NCC links]]&lt;&gt;1,IF(Table1[[#This Row],[Services]]=1,1,""),"")</f>
        <v/>
      </c>
      <c r="DO902" s="169" t="str">
        <f>IF(Table1[[#This Row],[Multiple NCC links]]&lt;&gt;1,IF(Table1[[#This Row],[Maintenance &amp; Monitoring]]=1,1,""),"")</f>
        <v/>
      </c>
      <c r="DP902" s="169" t="str">
        <f>IF(Table1[[#This Row],[Multiple NCC links]]&lt;&gt;1,IF(Table1[[#This Row],[Hand over / Operations]]=1,1,""),"")</f>
        <v/>
      </c>
      <c r="DQ902" s="169" t="str">
        <f>IF(Table1[[#This Row],[Multiple NCC links]]&lt;&gt;1,IF(Table1[[#This Row],[As built assessment]]=1,1,""),"")</f>
        <v/>
      </c>
      <c r="DR902" s="169" t="str">
        <f>IF(Table1[[#This Row],[Multiple NCC links]]&lt;&gt;1,IF(Table1[[#This Row],[Beyond compliance]]=1,1,""),"")</f>
        <v/>
      </c>
      <c r="DS902" s="169" t="str">
        <f>IF(SUM(Table1[[#This Row],[Design]:[Beyond compliance]])&gt;1,1,"")</f>
        <v/>
      </c>
      <c r="DT902" s="169" t="str">
        <f>IF(Table1[[#This Row],[Both Residential &amp; Commercial4]]&lt;&gt;1,IF(Table1[[#This Row],[Residential]]=1,1,""),"")</f>
        <v/>
      </c>
      <c r="DU902" s="169" t="str">
        <f>IF(Table1[[#This Row],[Both Residential &amp; Commercial4]]&lt;&gt;1,IF(Table1[[#This Row],[Commercial]]=1,1,""),"")</f>
        <v/>
      </c>
      <c r="DV902" s="169" t="str">
        <f>Table1[[#This Row],[Residential &amp; Commercial]]</f>
        <v/>
      </c>
      <c r="DW902" s="169"/>
    </row>
    <row r="903" spans="1:127" s="49" customFormat="1" ht="20.25" thickTop="1" thickBot="1" x14ac:dyDescent="0.35">
      <c r="A903" s="97"/>
      <c r="B903" s="97"/>
      <c r="C903" s="88"/>
      <c r="D903" s="88"/>
      <c r="E903" s="176"/>
      <c r="F903" s="176"/>
      <c r="G903" s="176"/>
      <c r="H903" s="176"/>
      <c r="I903" s="90" t="str">
        <f>IF(AND(Table1[[#This Row],[General]]=1,Table1[[#This Row],[Beginner]]=1,Table1[[#This Row],[Intermediate]]=1,Table1[[#This Row],[Advanced]]=1),1,"")</f>
        <v/>
      </c>
      <c r="J903" s="90" t="str">
        <f>CONCATENATE(IF(Table1[[#This Row],[General]]=1,"General, ",""), IF(Table1[[#This Row],[Beginner]]=1,"Beginner, ",""),IF(Table1[[#This Row],[Intermediate]]=1,"Intermediate, ",""), IF(Table1[[#This Row],[Advanced]]=1,"Advanced",""))</f>
        <v/>
      </c>
      <c r="K903" s="91"/>
      <c r="L903" s="179"/>
      <c r="M903" s="91"/>
      <c r="N903" s="91"/>
      <c r="O903" s="159"/>
      <c r="P903" s="91"/>
      <c r="Q903" s="91"/>
      <c r="R903" s="91"/>
      <c r="S90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03" s="102"/>
      <c r="U903" s="102"/>
      <c r="V903" s="240"/>
      <c r="W903" s="240"/>
      <c r="X903" s="102"/>
      <c r="Y903" s="102"/>
      <c r="Z903" s="102"/>
      <c r="AA903" s="102"/>
      <c r="AB903" s="102"/>
      <c r="AC903" s="102"/>
      <c r="AD903" s="102"/>
      <c r="AE903" s="102"/>
      <c r="AF903" s="102"/>
      <c r="AG90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03" s="103"/>
      <c r="AI903" s="103"/>
      <c r="AJ903" s="103"/>
      <c r="AK903" s="74" t="str">
        <f>CONCATENATE(IF(Table1[[#This Row],[Digital]]=1,"Digital, ",""),IF(Table1[[#This Row],[Face to Face]]=1,"Face to face, ",""),IF(Table1[[#This Row],[Blended]]=1,"Blended",""))</f>
        <v/>
      </c>
      <c r="AL903" s="99"/>
      <c r="AM903" s="104"/>
      <c r="AN903" s="130"/>
      <c r="AO903" s="94"/>
      <c r="AP903" s="182"/>
      <c r="AQ903" s="94"/>
      <c r="AR903" s="94"/>
      <c r="AS903" s="94"/>
      <c r="AT903" s="94"/>
      <c r="AU903" s="94"/>
      <c r="AV903" s="182"/>
      <c r="AW903" s="182"/>
      <c r="AX903" s="182"/>
      <c r="AY903" s="94"/>
      <c r="AZ90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0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03" s="95"/>
      <c r="BC903" s="95"/>
      <c r="BD903" s="90" t="str">
        <f>IF(AND(Table1[[#This Row],[Residential]]=1,Table1[[#This Row],[Commercial]]=1),1,"")</f>
        <v/>
      </c>
      <c r="BE903" s="90" t="str">
        <f>CONCATENATE(IF(Table1[[#This Row],[Residential]]=1,"Residential, ",""),IF(Table1[[#This Row],[Commercial]]=1,"Commercial",""))</f>
        <v/>
      </c>
      <c r="BF903" s="94"/>
      <c r="BG903" s="94"/>
      <c r="BH903" s="94"/>
      <c r="BI903" s="94"/>
      <c r="BJ903" s="94"/>
      <c r="BK903" s="94"/>
      <c r="BL903" s="94"/>
      <c r="BM903" s="182"/>
      <c r="BN903" s="94"/>
      <c r="BO90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03" s="178"/>
      <c r="BQ903" s="120"/>
      <c r="BR903" s="132"/>
      <c r="BS903" s="120"/>
      <c r="BT903" s="175"/>
      <c r="BU903" s="175"/>
      <c r="BV903" s="175"/>
      <c r="BW903" s="121"/>
      <c r="BX903" s="121"/>
      <c r="BY903" s="121"/>
      <c r="BZ903" s="227"/>
      <c r="CA90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03" s="48">
        <f>COUNTIF(Table1[[#This Row],[Validity]:[Alignment with NCC (Yes=1,No=0)]],"N/A")</f>
        <v>0</v>
      </c>
      <c r="CC903" s="48">
        <f>IF(ISERROR(Table1[[#This Row],[Total Quality Score (out of 10)]]/(4-Table1[[#This Row],[N/A Count]])),0,Table1[[#This Row],[Total Quality Score (out of 10)]]/(4-Table1[[#This Row],[N/A Count]]))</f>
        <v>0</v>
      </c>
      <c r="CD903" s="106"/>
      <c r="CE903" s="106"/>
      <c r="CF903" s="172" t="str">
        <f>IF(SUM(Table1[[#This Row],[Multiple]:[Level (all)62]])&lt;1,IF(Table1[[#This Row],[General]]=1,1,""),"")</f>
        <v/>
      </c>
      <c r="CG903" s="172" t="str">
        <f>IF(SUM(Table1[[#This Row],[Multiple]:[Level (all)62]])&lt;1,IF(Table1[[#This Row],[Beginner]]=1,1,""),"")</f>
        <v/>
      </c>
      <c r="CH903" s="171" t="str">
        <f>IF(SUM(Table1[[#This Row],[Multiple]:[Level (all)62]])&lt;1,IF(Table1[[#This Row],[Intermediate]]=1,1,""),"")</f>
        <v/>
      </c>
      <c r="CI903" s="171" t="str">
        <f>IF(SUM(Table1[[#This Row],[Multiple]:[Level (all)62]])&lt;1,IF(Table1[[#This Row],[Advanced]]=1,1,""),"")</f>
        <v/>
      </c>
      <c r="CJ903" s="171" t="str">
        <f>IF(AND(SUM(Table1[[#This Row],[General]:[Advanced]])&lt;4,SUM(Table1[[#This Row],[General]:[Advanced]])&gt;1),1,"")</f>
        <v/>
      </c>
      <c r="CK903" s="171" t="str">
        <f>Table1[[#This Row],[Level (all)]]</f>
        <v/>
      </c>
      <c r="CL903" s="171" t="str">
        <f>IF(Table1[[#This Row],[Multiple audience]]&lt;&gt;1,IF(Table1[[#This Row],[General Audience]]=1,1,""),"")</f>
        <v/>
      </c>
      <c r="CM903" s="171" t="str">
        <f>IF(Table1[[#This Row],[Multiple audience]]&lt;&gt;1,IF(Table1[[#This Row],[Planners / Designers ]]=1,1,""),"")</f>
        <v/>
      </c>
      <c r="CN903" s="171" t="str">
        <f>IF(Table1[[#This Row],[Multiple audience]]&lt;&gt;1,IF(Table1[[#This Row],[Regulatory Assessors]]=1,1,""),"")</f>
        <v/>
      </c>
      <c r="CO903" s="171" t="str">
        <f>IF(Table1[[#This Row],[Multiple audience]]&lt;&gt;1,IF(Table1[[#This Row],[Builders / Management]]=1,1,""),"")</f>
        <v/>
      </c>
      <c r="CP903" s="171" t="str">
        <f>IF(Table1[[#This Row],[Multiple audience]]&lt;&gt;1,IF(Table1[[#This Row],[Energy / Sus Assessors]]=1,1,""),"")</f>
        <v/>
      </c>
      <c r="CQ903" s="171" t="str">
        <f>IF(Table1[[#This Row],[Multiple audience]]&lt;&gt;1,IF(Table1[[#This Row],[Semi-skilled]]=1,1,""),"")</f>
        <v/>
      </c>
      <c r="CR903" s="171" t="str">
        <f>IF(Table1[[#This Row],[Multiple audience]]&lt;&gt;1,IF(Table1[[#This Row],[Trades]]=1,1,""),"")</f>
        <v/>
      </c>
      <c r="CS903" s="171" t="str">
        <f>IF(Table1[[#This Row],[Multiple audience]]&lt;&gt;1,IF(Table1[[#This Row],[Other]]=1,1,""),"")</f>
        <v/>
      </c>
      <c r="CT903" s="171" t="str">
        <f>IF(SUM(Table1[[#This Row],[General Audience]:[Other]])&gt;1,1,"")</f>
        <v/>
      </c>
      <c r="CU903" s="171" t="str">
        <f>IF(Table1[[#This Row],[Various  ]]&lt;&gt;1,IF(Table1[[#This Row],[Calculator / Software]]=1,1,""),"")</f>
        <v/>
      </c>
      <c r="CV903" s="171" t="str">
        <f>IF(Table1[[#This Row],[Various  ]]&lt;&gt;1,IF(Table1[[#This Row],[Information  ]]=1,1,""),"")</f>
        <v/>
      </c>
      <c r="CW903" s="171" t="str">
        <f>IF(Table1[[#This Row],[Various  ]]&lt;&gt;1,IF(Table1[[#This Row],[Interactive Tool]]=1,1,""),"")</f>
        <v/>
      </c>
      <c r="CX903" s="171" t="str">
        <f>IF(Table1[[#This Row],[Various  ]]&lt;&gt;1,IF(Table1[[#This Row],[Technical Specifications]]=1,1,""),"")</f>
        <v/>
      </c>
      <c r="CY903" s="171" t="str">
        <f>IF(Table1[[#This Row],[Various  ]]&lt;&gt;1,IF(Table1[[#This Row],[Training Resources]]=1,1,""),"")</f>
        <v/>
      </c>
      <c r="CZ903" s="171" t="str">
        <f>IF(Table1[[#This Row],[Various  ]]&lt;&gt;1,IF(Table1[[#This Row],[Toolbox]]=1,1,""),"")</f>
        <v/>
      </c>
      <c r="DA903" s="169" t="str">
        <f>IF(Table1[[#This Row],[Various  ]]&lt;&gt;1,IF(Table1[[#This Row],[Video]]=1,1,""),"")</f>
        <v/>
      </c>
      <c r="DB903" s="169" t="str">
        <f>IF(Table1[[#This Row],[Various  ]]&lt;&gt;1,IF(Table1[[#This Row],[Case study]]=1,1,""),"")</f>
        <v/>
      </c>
      <c r="DC903" s="169" t="str">
        <f>IF(Table1[[#This Row],[Various  ]]&lt;&gt;1,IF(Table1[[#This Row],[Other   ]]=1,1,""),"")</f>
        <v/>
      </c>
      <c r="DD903" s="169" t="str">
        <f>IF(Table1[[#This Row],[Various  ]]&lt;&gt;1,IF(Table1[[#This Row],[Standards]]=1,1,""),"")</f>
        <v/>
      </c>
      <c r="DE903" s="169" t="str">
        <f>IF(Table1[[#This Row],[Various]]=1,1,IF(SUM(Table1[[#This Row],[Calculator / Software]:[Standards]])&gt;1,1,""))</f>
        <v/>
      </c>
      <c r="DF903" s="169" t="str">
        <f>IF(Table1[[#This Row],[Multiple NCC links]]&lt;&gt;1,IF(Table1[[#This Row],[Design]]=1,1,""),"")</f>
        <v/>
      </c>
      <c r="DG903" s="169" t="str">
        <f>IF(Table1[[#This Row],[Multiple NCC links]]&lt;&gt;1,IF(Table1[[#This Row],[Assessment / Verification]]=1,1,""),"")</f>
        <v/>
      </c>
      <c r="DH903" s="169" t="str">
        <f>IF(Table1[[#This Row],[Multiple NCC links]]&lt;&gt;1,IF(Table1[[#This Row],[Climate Specific ]]=1,1,""),"")</f>
        <v/>
      </c>
      <c r="DI903" s="169" t="str">
        <f>IF(Table1[[#This Row],[Multiple NCC links]]&lt;&gt;1,IF(Table1[[#This Row],[Alterations / Additions]]=1,1,""),"")</f>
        <v/>
      </c>
      <c r="DJ903" s="169" t="str">
        <f>IF(Table1[[#This Row],[Multiple NCC links]]&lt;&gt;1,IF(Table1[[#This Row],[Glazing]]=1,1,""),"")</f>
        <v/>
      </c>
      <c r="DK903" s="169" t="str">
        <f>IF(Table1[[#This Row],[Multiple NCC links]]&lt;&gt;1,IF(Table1[[#This Row],[Building Fabric / Thermal / Sealing]]=1,1,""),"")</f>
        <v/>
      </c>
      <c r="DL903" s="169" t="str">
        <f>IF(Table1[[#This Row],[Multiple NCC links]]&lt;&gt;1,IF(Table1[[#This Row],[Lighting]]=1,1,""),"")</f>
        <v/>
      </c>
      <c r="DM903" s="169" t="str">
        <f>IF(Table1[[#This Row],[Multiple NCC links]]&lt;&gt;1,IF(Table1[[#This Row],[HVAC]]=1,1,""),"")</f>
        <v/>
      </c>
      <c r="DN903" s="169" t="str">
        <f>IF(Table1[[#This Row],[Multiple NCC links]]&lt;&gt;1,IF(Table1[[#This Row],[Services]]=1,1,""),"")</f>
        <v/>
      </c>
      <c r="DO903" s="169" t="str">
        <f>IF(Table1[[#This Row],[Multiple NCC links]]&lt;&gt;1,IF(Table1[[#This Row],[Maintenance &amp; Monitoring]]=1,1,""),"")</f>
        <v/>
      </c>
      <c r="DP903" s="169" t="str">
        <f>IF(Table1[[#This Row],[Multiple NCC links]]&lt;&gt;1,IF(Table1[[#This Row],[Hand over / Operations]]=1,1,""),"")</f>
        <v/>
      </c>
      <c r="DQ903" s="169" t="str">
        <f>IF(Table1[[#This Row],[Multiple NCC links]]&lt;&gt;1,IF(Table1[[#This Row],[As built assessment]]=1,1,""),"")</f>
        <v/>
      </c>
      <c r="DR903" s="169" t="str">
        <f>IF(Table1[[#This Row],[Multiple NCC links]]&lt;&gt;1,IF(Table1[[#This Row],[Beyond compliance]]=1,1,""),"")</f>
        <v/>
      </c>
      <c r="DS903" s="169" t="str">
        <f>IF(SUM(Table1[[#This Row],[Design]:[Beyond compliance]])&gt;1,1,"")</f>
        <v/>
      </c>
      <c r="DT903" s="169" t="str">
        <f>IF(Table1[[#This Row],[Both Residential &amp; Commercial4]]&lt;&gt;1,IF(Table1[[#This Row],[Residential]]=1,1,""),"")</f>
        <v/>
      </c>
      <c r="DU903" s="169" t="str">
        <f>IF(Table1[[#This Row],[Both Residential &amp; Commercial4]]&lt;&gt;1,IF(Table1[[#This Row],[Commercial]]=1,1,""),"")</f>
        <v/>
      </c>
      <c r="DV903" s="169" t="str">
        <f>Table1[[#This Row],[Residential &amp; Commercial]]</f>
        <v/>
      </c>
      <c r="DW903" s="169"/>
    </row>
    <row r="904" spans="1:127" s="49" customFormat="1" ht="20.25" thickTop="1" thickBot="1" x14ac:dyDescent="0.35">
      <c r="A904" s="97"/>
      <c r="B904" s="97"/>
      <c r="C904" s="88"/>
      <c r="D904" s="88"/>
      <c r="E904" s="176"/>
      <c r="F904" s="176"/>
      <c r="G904" s="176"/>
      <c r="H904" s="176"/>
      <c r="I904" s="90" t="str">
        <f>IF(AND(Table1[[#This Row],[General]]=1,Table1[[#This Row],[Beginner]]=1,Table1[[#This Row],[Intermediate]]=1,Table1[[#This Row],[Advanced]]=1),1,"")</f>
        <v/>
      </c>
      <c r="J904" s="90" t="str">
        <f>CONCATENATE(IF(Table1[[#This Row],[General]]=1,"General, ",""), IF(Table1[[#This Row],[Beginner]]=1,"Beginner, ",""),IF(Table1[[#This Row],[Intermediate]]=1,"Intermediate, ",""), IF(Table1[[#This Row],[Advanced]]=1,"Advanced",""))</f>
        <v/>
      </c>
      <c r="K904" s="91"/>
      <c r="L904" s="179"/>
      <c r="M904" s="91"/>
      <c r="N904" s="91"/>
      <c r="O904" s="159"/>
      <c r="P904" s="91"/>
      <c r="Q904" s="91"/>
      <c r="R904" s="91"/>
      <c r="S90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04" s="102"/>
      <c r="U904" s="102"/>
      <c r="V904" s="240"/>
      <c r="W904" s="240"/>
      <c r="X904" s="102"/>
      <c r="Y904" s="102"/>
      <c r="Z904" s="102"/>
      <c r="AA904" s="102"/>
      <c r="AB904" s="102"/>
      <c r="AC904" s="102"/>
      <c r="AD904" s="102"/>
      <c r="AE904" s="102"/>
      <c r="AF904" s="102"/>
      <c r="AG90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04" s="103"/>
      <c r="AI904" s="103"/>
      <c r="AJ904" s="103"/>
      <c r="AK904" s="74" t="str">
        <f>CONCATENATE(IF(Table1[[#This Row],[Digital]]=1,"Digital, ",""),IF(Table1[[#This Row],[Face to Face]]=1,"Face to face, ",""),IF(Table1[[#This Row],[Blended]]=1,"Blended",""))</f>
        <v/>
      </c>
      <c r="AL904" s="99"/>
      <c r="AM904" s="104"/>
      <c r="AN904" s="130"/>
      <c r="AO904" s="94"/>
      <c r="AP904" s="182"/>
      <c r="AQ904" s="94"/>
      <c r="AR904" s="94"/>
      <c r="AS904" s="94"/>
      <c r="AT904" s="94"/>
      <c r="AU904" s="94"/>
      <c r="AV904" s="182"/>
      <c r="AW904" s="182"/>
      <c r="AX904" s="182"/>
      <c r="AY904" s="94"/>
      <c r="AZ90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0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04" s="95"/>
      <c r="BC904" s="95"/>
      <c r="BD904" s="90" t="str">
        <f>IF(AND(Table1[[#This Row],[Residential]]=1,Table1[[#This Row],[Commercial]]=1),1,"")</f>
        <v/>
      </c>
      <c r="BE904" s="90" t="str">
        <f>CONCATENATE(IF(Table1[[#This Row],[Residential]]=1,"Residential, ",""),IF(Table1[[#This Row],[Commercial]]=1,"Commercial",""))</f>
        <v/>
      </c>
      <c r="BF904" s="94"/>
      <c r="BG904" s="94"/>
      <c r="BH904" s="94"/>
      <c r="BI904" s="94"/>
      <c r="BJ904" s="94"/>
      <c r="BK904" s="94"/>
      <c r="BL904" s="94"/>
      <c r="BM904" s="182"/>
      <c r="BN904" s="94"/>
      <c r="BO90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04" s="178"/>
      <c r="BQ904" s="120"/>
      <c r="BR904" s="132"/>
      <c r="BS904" s="120"/>
      <c r="BT904" s="175"/>
      <c r="BU904" s="175"/>
      <c r="BV904" s="175"/>
      <c r="BW904" s="121"/>
      <c r="BX904" s="121"/>
      <c r="BY904" s="121"/>
      <c r="BZ904" s="227"/>
      <c r="CA90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04" s="48">
        <f>COUNTIF(Table1[[#This Row],[Validity]:[Alignment with NCC (Yes=1,No=0)]],"N/A")</f>
        <v>0</v>
      </c>
      <c r="CC904" s="48">
        <f>IF(ISERROR(Table1[[#This Row],[Total Quality Score (out of 10)]]/(4-Table1[[#This Row],[N/A Count]])),0,Table1[[#This Row],[Total Quality Score (out of 10)]]/(4-Table1[[#This Row],[N/A Count]]))</f>
        <v>0</v>
      </c>
      <c r="CD904" s="106"/>
      <c r="CE904" s="106"/>
      <c r="CF904" s="172" t="str">
        <f>IF(SUM(Table1[[#This Row],[Multiple]:[Level (all)62]])&lt;1,IF(Table1[[#This Row],[General]]=1,1,""),"")</f>
        <v/>
      </c>
      <c r="CG904" s="172" t="str">
        <f>IF(SUM(Table1[[#This Row],[Multiple]:[Level (all)62]])&lt;1,IF(Table1[[#This Row],[Beginner]]=1,1,""),"")</f>
        <v/>
      </c>
      <c r="CH904" s="171" t="str">
        <f>IF(SUM(Table1[[#This Row],[Multiple]:[Level (all)62]])&lt;1,IF(Table1[[#This Row],[Intermediate]]=1,1,""),"")</f>
        <v/>
      </c>
      <c r="CI904" s="171" t="str">
        <f>IF(SUM(Table1[[#This Row],[Multiple]:[Level (all)62]])&lt;1,IF(Table1[[#This Row],[Advanced]]=1,1,""),"")</f>
        <v/>
      </c>
      <c r="CJ904" s="171" t="str">
        <f>IF(AND(SUM(Table1[[#This Row],[General]:[Advanced]])&lt;4,SUM(Table1[[#This Row],[General]:[Advanced]])&gt;1),1,"")</f>
        <v/>
      </c>
      <c r="CK904" s="171" t="str">
        <f>Table1[[#This Row],[Level (all)]]</f>
        <v/>
      </c>
      <c r="CL904" s="171" t="str">
        <f>IF(Table1[[#This Row],[Multiple audience]]&lt;&gt;1,IF(Table1[[#This Row],[General Audience]]=1,1,""),"")</f>
        <v/>
      </c>
      <c r="CM904" s="171" t="str">
        <f>IF(Table1[[#This Row],[Multiple audience]]&lt;&gt;1,IF(Table1[[#This Row],[Planners / Designers ]]=1,1,""),"")</f>
        <v/>
      </c>
      <c r="CN904" s="171" t="str">
        <f>IF(Table1[[#This Row],[Multiple audience]]&lt;&gt;1,IF(Table1[[#This Row],[Regulatory Assessors]]=1,1,""),"")</f>
        <v/>
      </c>
      <c r="CO904" s="171" t="str">
        <f>IF(Table1[[#This Row],[Multiple audience]]&lt;&gt;1,IF(Table1[[#This Row],[Builders / Management]]=1,1,""),"")</f>
        <v/>
      </c>
      <c r="CP904" s="171" t="str">
        <f>IF(Table1[[#This Row],[Multiple audience]]&lt;&gt;1,IF(Table1[[#This Row],[Energy / Sus Assessors]]=1,1,""),"")</f>
        <v/>
      </c>
      <c r="CQ904" s="171" t="str">
        <f>IF(Table1[[#This Row],[Multiple audience]]&lt;&gt;1,IF(Table1[[#This Row],[Semi-skilled]]=1,1,""),"")</f>
        <v/>
      </c>
      <c r="CR904" s="171" t="str">
        <f>IF(Table1[[#This Row],[Multiple audience]]&lt;&gt;1,IF(Table1[[#This Row],[Trades]]=1,1,""),"")</f>
        <v/>
      </c>
      <c r="CS904" s="171" t="str">
        <f>IF(Table1[[#This Row],[Multiple audience]]&lt;&gt;1,IF(Table1[[#This Row],[Other]]=1,1,""),"")</f>
        <v/>
      </c>
      <c r="CT904" s="171" t="str">
        <f>IF(SUM(Table1[[#This Row],[General Audience]:[Other]])&gt;1,1,"")</f>
        <v/>
      </c>
      <c r="CU904" s="171" t="str">
        <f>IF(Table1[[#This Row],[Various  ]]&lt;&gt;1,IF(Table1[[#This Row],[Calculator / Software]]=1,1,""),"")</f>
        <v/>
      </c>
      <c r="CV904" s="171" t="str">
        <f>IF(Table1[[#This Row],[Various  ]]&lt;&gt;1,IF(Table1[[#This Row],[Information  ]]=1,1,""),"")</f>
        <v/>
      </c>
      <c r="CW904" s="171" t="str">
        <f>IF(Table1[[#This Row],[Various  ]]&lt;&gt;1,IF(Table1[[#This Row],[Interactive Tool]]=1,1,""),"")</f>
        <v/>
      </c>
      <c r="CX904" s="171" t="str">
        <f>IF(Table1[[#This Row],[Various  ]]&lt;&gt;1,IF(Table1[[#This Row],[Technical Specifications]]=1,1,""),"")</f>
        <v/>
      </c>
      <c r="CY904" s="171" t="str">
        <f>IF(Table1[[#This Row],[Various  ]]&lt;&gt;1,IF(Table1[[#This Row],[Training Resources]]=1,1,""),"")</f>
        <v/>
      </c>
      <c r="CZ904" s="171" t="str">
        <f>IF(Table1[[#This Row],[Various  ]]&lt;&gt;1,IF(Table1[[#This Row],[Toolbox]]=1,1,""),"")</f>
        <v/>
      </c>
      <c r="DA904" s="169" t="str">
        <f>IF(Table1[[#This Row],[Various  ]]&lt;&gt;1,IF(Table1[[#This Row],[Video]]=1,1,""),"")</f>
        <v/>
      </c>
      <c r="DB904" s="169" t="str">
        <f>IF(Table1[[#This Row],[Various  ]]&lt;&gt;1,IF(Table1[[#This Row],[Case study]]=1,1,""),"")</f>
        <v/>
      </c>
      <c r="DC904" s="169" t="str">
        <f>IF(Table1[[#This Row],[Various  ]]&lt;&gt;1,IF(Table1[[#This Row],[Other   ]]=1,1,""),"")</f>
        <v/>
      </c>
      <c r="DD904" s="169" t="str">
        <f>IF(Table1[[#This Row],[Various  ]]&lt;&gt;1,IF(Table1[[#This Row],[Standards]]=1,1,""),"")</f>
        <v/>
      </c>
      <c r="DE904" s="169" t="str">
        <f>IF(Table1[[#This Row],[Various]]=1,1,IF(SUM(Table1[[#This Row],[Calculator / Software]:[Standards]])&gt;1,1,""))</f>
        <v/>
      </c>
      <c r="DF904" s="169" t="str">
        <f>IF(Table1[[#This Row],[Multiple NCC links]]&lt;&gt;1,IF(Table1[[#This Row],[Design]]=1,1,""),"")</f>
        <v/>
      </c>
      <c r="DG904" s="169" t="str">
        <f>IF(Table1[[#This Row],[Multiple NCC links]]&lt;&gt;1,IF(Table1[[#This Row],[Assessment / Verification]]=1,1,""),"")</f>
        <v/>
      </c>
      <c r="DH904" s="169" t="str">
        <f>IF(Table1[[#This Row],[Multiple NCC links]]&lt;&gt;1,IF(Table1[[#This Row],[Climate Specific ]]=1,1,""),"")</f>
        <v/>
      </c>
      <c r="DI904" s="169" t="str">
        <f>IF(Table1[[#This Row],[Multiple NCC links]]&lt;&gt;1,IF(Table1[[#This Row],[Alterations / Additions]]=1,1,""),"")</f>
        <v/>
      </c>
      <c r="DJ904" s="169" t="str">
        <f>IF(Table1[[#This Row],[Multiple NCC links]]&lt;&gt;1,IF(Table1[[#This Row],[Glazing]]=1,1,""),"")</f>
        <v/>
      </c>
      <c r="DK904" s="169" t="str">
        <f>IF(Table1[[#This Row],[Multiple NCC links]]&lt;&gt;1,IF(Table1[[#This Row],[Building Fabric / Thermal / Sealing]]=1,1,""),"")</f>
        <v/>
      </c>
      <c r="DL904" s="169" t="str">
        <f>IF(Table1[[#This Row],[Multiple NCC links]]&lt;&gt;1,IF(Table1[[#This Row],[Lighting]]=1,1,""),"")</f>
        <v/>
      </c>
      <c r="DM904" s="169" t="str">
        <f>IF(Table1[[#This Row],[Multiple NCC links]]&lt;&gt;1,IF(Table1[[#This Row],[HVAC]]=1,1,""),"")</f>
        <v/>
      </c>
      <c r="DN904" s="169" t="str">
        <f>IF(Table1[[#This Row],[Multiple NCC links]]&lt;&gt;1,IF(Table1[[#This Row],[Services]]=1,1,""),"")</f>
        <v/>
      </c>
      <c r="DO904" s="169" t="str">
        <f>IF(Table1[[#This Row],[Multiple NCC links]]&lt;&gt;1,IF(Table1[[#This Row],[Maintenance &amp; Monitoring]]=1,1,""),"")</f>
        <v/>
      </c>
      <c r="DP904" s="169" t="str">
        <f>IF(Table1[[#This Row],[Multiple NCC links]]&lt;&gt;1,IF(Table1[[#This Row],[Hand over / Operations]]=1,1,""),"")</f>
        <v/>
      </c>
      <c r="DQ904" s="169" t="str">
        <f>IF(Table1[[#This Row],[Multiple NCC links]]&lt;&gt;1,IF(Table1[[#This Row],[As built assessment]]=1,1,""),"")</f>
        <v/>
      </c>
      <c r="DR904" s="169" t="str">
        <f>IF(Table1[[#This Row],[Multiple NCC links]]&lt;&gt;1,IF(Table1[[#This Row],[Beyond compliance]]=1,1,""),"")</f>
        <v/>
      </c>
      <c r="DS904" s="169" t="str">
        <f>IF(SUM(Table1[[#This Row],[Design]:[Beyond compliance]])&gt;1,1,"")</f>
        <v/>
      </c>
      <c r="DT904" s="169" t="str">
        <f>IF(Table1[[#This Row],[Both Residential &amp; Commercial4]]&lt;&gt;1,IF(Table1[[#This Row],[Residential]]=1,1,""),"")</f>
        <v/>
      </c>
      <c r="DU904" s="169" t="str">
        <f>IF(Table1[[#This Row],[Both Residential &amp; Commercial4]]&lt;&gt;1,IF(Table1[[#This Row],[Commercial]]=1,1,""),"")</f>
        <v/>
      </c>
      <c r="DV904" s="169" t="str">
        <f>Table1[[#This Row],[Residential &amp; Commercial]]</f>
        <v/>
      </c>
      <c r="DW904" s="169"/>
    </row>
    <row r="905" spans="1:127" s="49" customFormat="1" ht="20.25" thickTop="1" thickBot="1" x14ac:dyDescent="0.35">
      <c r="A905" s="97"/>
      <c r="B905" s="97"/>
      <c r="C905" s="88"/>
      <c r="D905" s="88"/>
      <c r="E905" s="176"/>
      <c r="F905" s="176"/>
      <c r="G905" s="176"/>
      <c r="H905" s="176"/>
      <c r="I905" s="90" t="str">
        <f>IF(AND(Table1[[#This Row],[General]]=1,Table1[[#This Row],[Beginner]]=1,Table1[[#This Row],[Intermediate]]=1,Table1[[#This Row],[Advanced]]=1),1,"")</f>
        <v/>
      </c>
      <c r="J905" s="90" t="str">
        <f>CONCATENATE(IF(Table1[[#This Row],[General]]=1,"General, ",""), IF(Table1[[#This Row],[Beginner]]=1,"Beginner, ",""),IF(Table1[[#This Row],[Intermediate]]=1,"Intermediate, ",""), IF(Table1[[#This Row],[Advanced]]=1,"Advanced",""))</f>
        <v/>
      </c>
      <c r="K905" s="91"/>
      <c r="L905" s="179"/>
      <c r="M905" s="91"/>
      <c r="N905" s="91"/>
      <c r="O905" s="159"/>
      <c r="P905" s="91"/>
      <c r="Q905" s="91"/>
      <c r="R905" s="91"/>
      <c r="S90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05" s="102"/>
      <c r="U905" s="102"/>
      <c r="V905" s="240"/>
      <c r="W905" s="240"/>
      <c r="X905" s="102"/>
      <c r="Y905" s="102"/>
      <c r="Z905" s="102"/>
      <c r="AA905" s="102"/>
      <c r="AB905" s="102"/>
      <c r="AC905" s="102"/>
      <c r="AD905" s="102"/>
      <c r="AE905" s="102"/>
      <c r="AF905" s="102"/>
      <c r="AG90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05" s="103"/>
      <c r="AI905" s="103"/>
      <c r="AJ905" s="103"/>
      <c r="AK905" s="74" t="str">
        <f>CONCATENATE(IF(Table1[[#This Row],[Digital]]=1,"Digital, ",""),IF(Table1[[#This Row],[Face to Face]]=1,"Face to face, ",""),IF(Table1[[#This Row],[Blended]]=1,"Blended",""))</f>
        <v/>
      </c>
      <c r="AL905" s="99"/>
      <c r="AM905" s="104"/>
      <c r="AN905" s="130"/>
      <c r="AO905" s="94"/>
      <c r="AP905" s="182"/>
      <c r="AQ905" s="94"/>
      <c r="AR905" s="94"/>
      <c r="AS905" s="94"/>
      <c r="AT905" s="94"/>
      <c r="AU905" s="94"/>
      <c r="AV905" s="182"/>
      <c r="AW905" s="182"/>
      <c r="AX905" s="182"/>
      <c r="AY905" s="94"/>
      <c r="AZ90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0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05" s="95"/>
      <c r="BC905" s="95"/>
      <c r="BD905" s="90" t="str">
        <f>IF(AND(Table1[[#This Row],[Residential]]=1,Table1[[#This Row],[Commercial]]=1),1,"")</f>
        <v/>
      </c>
      <c r="BE905" s="90" t="str">
        <f>CONCATENATE(IF(Table1[[#This Row],[Residential]]=1,"Residential, ",""),IF(Table1[[#This Row],[Commercial]]=1,"Commercial",""))</f>
        <v/>
      </c>
      <c r="BF905" s="94"/>
      <c r="BG905" s="94"/>
      <c r="BH905" s="94"/>
      <c r="BI905" s="94"/>
      <c r="BJ905" s="94"/>
      <c r="BK905" s="94"/>
      <c r="BL905" s="94"/>
      <c r="BM905" s="182"/>
      <c r="BN905" s="94"/>
      <c r="BO90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05" s="178"/>
      <c r="BQ905" s="120"/>
      <c r="BR905" s="132"/>
      <c r="BS905" s="120"/>
      <c r="BT905" s="175"/>
      <c r="BU905" s="175"/>
      <c r="BV905" s="175"/>
      <c r="BW905" s="121"/>
      <c r="BX905" s="121"/>
      <c r="BY905" s="121"/>
      <c r="BZ905" s="227"/>
      <c r="CA90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05" s="48">
        <f>COUNTIF(Table1[[#This Row],[Validity]:[Alignment with NCC (Yes=1,No=0)]],"N/A")</f>
        <v>0</v>
      </c>
      <c r="CC905" s="48">
        <f>IF(ISERROR(Table1[[#This Row],[Total Quality Score (out of 10)]]/(4-Table1[[#This Row],[N/A Count]])),0,Table1[[#This Row],[Total Quality Score (out of 10)]]/(4-Table1[[#This Row],[N/A Count]]))</f>
        <v>0</v>
      </c>
      <c r="CD905" s="106"/>
      <c r="CE905" s="106"/>
      <c r="CF905" s="172" t="str">
        <f>IF(SUM(Table1[[#This Row],[Multiple]:[Level (all)62]])&lt;1,IF(Table1[[#This Row],[General]]=1,1,""),"")</f>
        <v/>
      </c>
      <c r="CG905" s="172" t="str">
        <f>IF(SUM(Table1[[#This Row],[Multiple]:[Level (all)62]])&lt;1,IF(Table1[[#This Row],[Beginner]]=1,1,""),"")</f>
        <v/>
      </c>
      <c r="CH905" s="171" t="str">
        <f>IF(SUM(Table1[[#This Row],[Multiple]:[Level (all)62]])&lt;1,IF(Table1[[#This Row],[Intermediate]]=1,1,""),"")</f>
        <v/>
      </c>
      <c r="CI905" s="171" t="str">
        <f>IF(SUM(Table1[[#This Row],[Multiple]:[Level (all)62]])&lt;1,IF(Table1[[#This Row],[Advanced]]=1,1,""),"")</f>
        <v/>
      </c>
      <c r="CJ905" s="171" t="str">
        <f>IF(AND(SUM(Table1[[#This Row],[General]:[Advanced]])&lt;4,SUM(Table1[[#This Row],[General]:[Advanced]])&gt;1),1,"")</f>
        <v/>
      </c>
      <c r="CK905" s="171" t="str">
        <f>Table1[[#This Row],[Level (all)]]</f>
        <v/>
      </c>
      <c r="CL905" s="171" t="str">
        <f>IF(Table1[[#This Row],[Multiple audience]]&lt;&gt;1,IF(Table1[[#This Row],[General Audience]]=1,1,""),"")</f>
        <v/>
      </c>
      <c r="CM905" s="171" t="str">
        <f>IF(Table1[[#This Row],[Multiple audience]]&lt;&gt;1,IF(Table1[[#This Row],[Planners / Designers ]]=1,1,""),"")</f>
        <v/>
      </c>
      <c r="CN905" s="171" t="str">
        <f>IF(Table1[[#This Row],[Multiple audience]]&lt;&gt;1,IF(Table1[[#This Row],[Regulatory Assessors]]=1,1,""),"")</f>
        <v/>
      </c>
      <c r="CO905" s="171" t="str">
        <f>IF(Table1[[#This Row],[Multiple audience]]&lt;&gt;1,IF(Table1[[#This Row],[Builders / Management]]=1,1,""),"")</f>
        <v/>
      </c>
      <c r="CP905" s="171" t="str">
        <f>IF(Table1[[#This Row],[Multiple audience]]&lt;&gt;1,IF(Table1[[#This Row],[Energy / Sus Assessors]]=1,1,""),"")</f>
        <v/>
      </c>
      <c r="CQ905" s="171" t="str">
        <f>IF(Table1[[#This Row],[Multiple audience]]&lt;&gt;1,IF(Table1[[#This Row],[Semi-skilled]]=1,1,""),"")</f>
        <v/>
      </c>
      <c r="CR905" s="171" t="str">
        <f>IF(Table1[[#This Row],[Multiple audience]]&lt;&gt;1,IF(Table1[[#This Row],[Trades]]=1,1,""),"")</f>
        <v/>
      </c>
      <c r="CS905" s="171" t="str">
        <f>IF(Table1[[#This Row],[Multiple audience]]&lt;&gt;1,IF(Table1[[#This Row],[Other]]=1,1,""),"")</f>
        <v/>
      </c>
      <c r="CT905" s="171" t="str">
        <f>IF(SUM(Table1[[#This Row],[General Audience]:[Other]])&gt;1,1,"")</f>
        <v/>
      </c>
      <c r="CU905" s="171" t="str">
        <f>IF(Table1[[#This Row],[Various  ]]&lt;&gt;1,IF(Table1[[#This Row],[Calculator / Software]]=1,1,""),"")</f>
        <v/>
      </c>
      <c r="CV905" s="171" t="str">
        <f>IF(Table1[[#This Row],[Various  ]]&lt;&gt;1,IF(Table1[[#This Row],[Information  ]]=1,1,""),"")</f>
        <v/>
      </c>
      <c r="CW905" s="171" t="str">
        <f>IF(Table1[[#This Row],[Various  ]]&lt;&gt;1,IF(Table1[[#This Row],[Interactive Tool]]=1,1,""),"")</f>
        <v/>
      </c>
      <c r="CX905" s="171" t="str">
        <f>IF(Table1[[#This Row],[Various  ]]&lt;&gt;1,IF(Table1[[#This Row],[Technical Specifications]]=1,1,""),"")</f>
        <v/>
      </c>
      <c r="CY905" s="171" t="str">
        <f>IF(Table1[[#This Row],[Various  ]]&lt;&gt;1,IF(Table1[[#This Row],[Training Resources]]=1,1,""),"")</f>
        <v/>
      </c>
      <c r="CZ905" s="171" t="str">
        <f>IF(Table1[[#This Row],[Various  ]]&lt;&gt;1,IF(Table1[[#This Row],[Toolbox]]=1,1,""),"")</f>
        <v/>
      </c>
      <c r="DA905" s="169" t="str">
        <f>IF(Table1[[#This Row],[Various  ]]&lt;&gt;1,IF(Table1[[#This Row],[Video]]=1,1,""),"")</f>
        <v/>
      </c>
      <c r="DB905" s="169" t="str">
        <f>IF(Table1[[#This Row],[Various  ]]&lt;&gt;1,IF(Table1[[#This Row],[Case study]]=1,1,""),"")</f>
        <v/>
      </c>
      <c r="DC905" s="169" t="str">
        <f>IF(Table1[[#This Row],[Various  ]]&lt;&gt;1,IF(Table1[[#This Row],[Other   ]]=1,1,""),"")</f>
        <v/>
      </c>
      <c r="DD905" s="169" t="str">
        <f>IF(Table1[[#This Row],[Various  ]]&lt;&gt;1,IF(Table1[[#This Row],[Standards]]=1,1,""),"")</f>
        <v/>
      </c>
      <c r="DE905" s="169" t="str">
        <f>IF(Table1[[#This Row],[Various]]=1,1,IF(SUM(Table1[[#This Row],[Calculator / Software]:[Standards]])&gt;1,1,""))</f>
        <v/>
      </c>
      <c r="DF905" s="169" t="str">
        <f>IF(Table1[[#This Row],[Multiple NCC links]]&lt;&gt;1,IF(Table1[[#This Row],[Design]]=1,1,""),"")</f>
        <v/>
      </c>
      <c r="DG905" s="169" t="str">
        <f>IF(Table1[[#This Row],[Multiple NCC links]]&lt;&gt;1,IF(Table1[[#This Row],[Assessment / Verification]]=1,1,""),"")</f>
        <v/>
      </c>
      <c r="DH905" s="169" t="str">
        <f>IF(Table1[[#This Row],[Multiple NCC links]]&lt;&gt;1,IF(Table1[[#This Row],[Climate Specific ]]=1,1,""),"")</f>
        <v/>
      </c>
      <c r="DI905" s="169" t="str">
        <f>IF(Table1[[#This Row],[Multiple NCC links]]&lt;&gt;1,IF(Table1[[#This Row],[Alterations / Additions]]=1,1,""),"")</f>
        <v/>
      </c>
      <c r="DJ905" s="169" t="str">
        <f>IF(Table1[[#This Row],[Multiple NCC links]]&lt;&gt;1,IF(Table1[[#This Row],[Glazing]]=1,1,""),"")</f>
        <v/>
      </c>
      <c r="DK905" s="169" t="str">
        <f>IF(Table1[[#This Row],[Multiple NCC links]]&lt;&gt;1,IF(Table1[[#This Row],[Building Fabric / Thermal / Sealing]]=1,1,""),"")</f>
        <v/>
      </c>
      <c r="DL905" s="169" t="str">
        <f>IF(Table1[[#This Row],[Multiple NCC links]]&lt;&gt;1,IF(Table1[[#This Row],[Lighting]]=1,1,""),"")</f>
        <v/>
      </c>
      <c r="DM905" s="169" t="str">
        <f>IF(Table1[[#This Row],[Multiple NCC links]]&lt;&gt;1,IF(Table1[[#This Row],[HVAC]]=1,1,""),"")</f>
        <v/>
      </c>
      <c r="DN905" s="169" t="str">
        <f>IF(Table1[[#This Row],[Multiple NCC links]]&lt;&gt;1,IF(Table1[[#This Row],[Services]]=1,1,""),"")</f>
        <v/>
      </c>
      <c r="DO905" s="169" t="str">
        <f>IF(Table1[[#This Row],[Multiple NCC links]]&lt;&gt;1,IF(Table1[[#This Row],[Maintenance &amp; Monitoring]]=1,1,""),"")</f>
        <v/>
      </c>
      <c r="DP905" s="169" t="str">
        <f>IF(Table1[[#This Row],[Multiple NCC links]]&lt;&gt;1,IF(Table1[[#This Row],[Hand over / Operations]]=1,1,""),"")</f>
        <v/>
      </c>
      <c r="DQ905" s="169" t="str">
        <f>IF(Table1[[#This Row],[Multiple NCC links]]&lt;&gt;1,IF(Table1[[#This Row],[As built assessment]]=1,1,""),"")</f>
        <v/>
      </c>
      <c r="DR905" s="169" t="str">
        <f>IF(Table1[[#This Row],[Multiple NCC links]]&lt;&gt;1,IF(Table1[[#This Row],[Beyond compliance]]=1,1,""),"")</f>
        <v/>
      </c>
      <c r="DS905" s="169" t="str">
        <f>IF(SUM(Table1[[#This Row],[Design]:[Beyond compliance]])&gt;1,1,"")</f>
        <v/>
      </c>
      <c r="DT905" s="169" t="str">
        <f>IF(Table1[[#This Row],[Both Residential &amp; Commercial4]]&lt;&gt;1,IF(Table1[[#This Row],[Residential]]=1,1,""),"")</f>
        <v/>
      </c>
      <c r="DU905" s="169" t="str">
        <f>IF(Table1[[#This Row],[Both Residential &amp; Commercial4]]&lt;&gt;1,IF(Table1[[#This Row],[Commercial]]=1,1,""),"")</f>
        <v/>
      </c>
      <c r="DV905" s="169" t="str">
        <f>Table1[[#This Row],[Residential &amp; Commercial]]</f>
        <v/>
      </c>
      <c r="DW905" s="169"/>
    </row>
    <row r="906" spans="1:127" s="49" customFormat="1" ht="20.25" thickTop="1" thickBot="1" x14ac:dyDescent="0.35">
      <c r="A906" s="97"/>
      <c r="B906" s="97"/>
      <c r="C906" s="88"/>
      <c r="D906" s="88"/>
      <c r="E906" s="176"/>
      <c r="F906" s="176"/>
      <c r="G906" s="176"/>
      <c r="H906" s="176"/>
      <c r="I906" s="90" t="str">
        <f>IF(AND(Table1[[#This Row],[General]]=1,Table1[[#This Row],[Beginner]]=1,Table1[[#This Row],[Intermediate]]=1,Table1[[#This Row],[Advanced]]=1),1,"")</f>
        <v/>
      </c>
      <c r="J906" s="90" t="str">
        <f>CONCATENATE(IF(Table1[[#This Row],[General]]=1,"General, ",""), IF(Table1[[#This Row],[Beginner]]=1,"Beginner, ",""),IF(Table1[[#This Row],[Intermediate]]=1,"Intermediate, ",""), IF(Table1[[#This Row],[Advanced]]=1,"Advanced",""))</f>
        <v/>
      </c>
      <c r="K906" s="91"/>
      <c r="L906" s="179"/>
      <c r="M906" s="91"/>
      <c r="N906" s="91"/>
      <c r="O906" s="159"/>
      <c r="P906" s="91"/>
      <c r="Q906" s="91"/>
      <c r="R906" s="91"/>
      <c r="S90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06" s="102"/>
      <c r="U906" s="102"/>
      <c r="V906" s="240"/>
      <c r="W906" s="240"/>
      <c r="X906" s="102"/>
      <c r="Y906" s="102"/>
      <c r="Z906" s="102"/>
      <c r="AA906" s="102"/>
      <c r="AB906" s="102"/>
      <c r="AC906" s="102"/>
      <c r="AD906" s="102"/>
      <c r="AE906" s="102"/>
      <c r="AF906" s="102"/>
      <c r="AG90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06" s="103"/>
      <c r="AI906" s="103"/>
      <c r="AJ906" s="103"/>
      <c r="AK906" s="74" t="str">
        <f>CONCATENATE(IF(Table1[[#This Row],[Digital]]=1,"Digital, ",""),IF(Table1[[#This Row],[Face to Face]]=1,"Face to face, ",""),IF(Table1[[#This Row],[Blended]]=1,"Blended",""))</f>
        <v/>
      </c>
      <c r="AL906" s="99"/>
      <c r="AM906" s="104"/>
      <c r="AN906" s="130"/>
      <c r="AO906" s="94"/>
      <c r="AP906" s="182"/>
      <c r="AQ906" s="94"/>
      <c r="AR906" s="94"/>
      <c r="AS906" s="94"/>
      <c r="AT906" s="94"/>
      <c r="AU906" s="94"/>
      <c r="AV906" s="182"/>
      <c r="AW906" s="182"/>
      <c r="AX906" s="182"/>
      <c r="AY906" s="94"/>
      <c r="AZ90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0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06" s="95"/>
      <c r="BC906" s="95"/>
      <c r="BD906" s="90" t="str">
        <f>IF(AND(Table1[[#This Row],[Residential]]=1,Table1[[#This Row],[Commercial]]=1),1,"")</f>
        <v/>
      </c>
      <c r="BE906" s="90" t="str">
        <f>CONCATENATE(IF(Table1[[#This Row],[Residential]]=1,"Residential, ",""),IF(Table1[[#This Row],[Commercial]]=1,"Commercial",""))</f>
        <v/>
      </c>
      <c r="BF906" s="94"/>
      <c r="BG906" s="94"/>
      <c r="BH906" s="94"/>
      <c r="BI906" s="94"/>
      <c r="BJ906" s="94"/>
      <c r="BK906" s="94"/>
      <c r="BL906" s="94"/>
      <c r="BM906" s="182"/>
      <c r="BN906" s="94"/>
      <c r="BO90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06" s="178"/>
      <c r="BQ906" s="120"/>
      <c r="BR906" s="132"/>
      <c r="BS906" s="120"/>
      <c r="BT906" s="175"/>
      <c r="BU906" s="175"/>
      <c r="BV906" s="175"/>
      <c r="BW906" s="121"/>
      <c r="BX906" s="121"/>
      <c r="BY906" s="121"/>
      <c r="BZ906" s="227"/>
      <c r="CA90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06" s="48">
        <f>COUNTIF(Table1[[#This Row],[Validity]:[Alignment with NCC (Yes=1,No=0)]],"N/A")</f>
        <v>0</v>
      </c>
      <c r="CC906" s="48">
        <f>IF(ISERROR(Table1[[#This Row],[Total Quality Score (out of 10)]]/(4-Table1[[#This Row],[N/A Count]])),0,Table1[[#This Row],[Total Quality Score (out of 10)]]/(4-Table1[[#This Row],[N/A Count]]))</f>
        <v>0</v>
      </c>
      <c r="CD906" s="106"/>
      <c r="CE906" s="106"/>
      <c r="CF906" s="172" t="str">
        <f>IF(SUM(Table1[[#This Row],[Multiple]:[Level (all)62]])&lt;1,IF(Table1[[#This Row],[General]]=1,1,""),"")</f>
        <v/>
      </c>
      <c r="CG906" s="172" t="str">
        <f>IF(SUM(Table1[[#This Row],[Multiple]:[Level (all)62]])&lt;1,IF(Table1[[#This Row],[Beginner]]=1,1,""),"")</f>
        <v/>
      </c>
      <c r="CH906" s="171" t="str">
        <f>IF(SUM(Table1[[#This Row],[Multiple]:[Level (all)62]])&lt;1,IF(Table1[[#This Row],[Intermediate]]=1,1,""),"")</f>
        <v/>
      </c>
      <c r="CI906" s="171" t="str">
        <f>IF(SUM(Table1[[#This Row],[Multiple]:[Level (all)62]])&lt;1,IF(Table1[[#This Row],[Advanced]]=1,1,""),"")</f>
        <v/>
      </c>
      <c r="CJ906" s="171" t="str">
        <f>IF(AND(SUM(Table1[[#This Row],[General]:[Advanced]])&lt;4,SUM(Table1[[#This Row],[General]:[Advanced]])&gt;1),1,"")</f>
        <v/>
      </c>
      <c r="CK906" s="171" t="str">
        <f>Table1[[#This Row],[Level (all)]]</f>
        <v/>
      </c>
      <c r="CL906" s="171" t="str">
        <f>IF(Table1[[#This Row],[Multiple audience]]&lt;&gt;1,IF(Table1[[#This Row],[General Audience]]=1,1,""),"")</f>
        <v/>
      </c>
      <c r="CM906" s="171" t="str">
        <f>IF(Table1[[#This Row],[Multiple audience]]&lt;&gt;1,IF(Table1[[#This Row],[Planners / Designers ]]=1,1,""),"")</f>
        <v/>
      </c>
      <c r="CN906" s="171" t="str">
        <f>IF(Table1[[#This Row],[Multiple audience]]&lt;&gt;1,IF(Table1[[#This Row],[Regulatory Assessors]]=1,1,""),"")</f>
        <v/>
      </c>
      <c r="CO906" s="171" t="str">
        <f>IF(Table1[[#This Row],[Multiple audience]]&lt;&gt;1,IF(Table1[[#This Row],[Builders / Management]]=1,1,""),"")</f>
        <v/>
      </c>
      <c r="CP906" s="171" t="str">
        <f>IF(Table1[[#This Row],[Multiple audience]]&lt;&gt;1,IF(Table1[[#This Row],[Energy / Sus Assessors]]=1,1,""),"")</f>
        <v/>
      </c>
      <c r="CQ906" s="171" t="str">
        <f>IF(Table1[[#This Row],[Multiple audience]]&lt;&gt;1,IF(Table1[[#This Row],[Semi-skilled]]=1,1,""),"")</f>
        <v/>
      </c>
      <c r="CR906" s="171" t="str">
        <f>IF(Table1[[#This Row],[Multiple audience]]&lt;&gt;1,IF(Table1[[#This Row],[Trades]]=1,1,""),"")</f>
        <v/>
      </c>
      <c r="CS906" s="171" t="str">
        <f>IF(Table1[[#This Row],[Multiple audience]]&lt;&gt;1,IF(Table1[[#This Row],[Other]]=1,1,""),"")</f>
        <v/>
      </c>
      <c r="CT906" s="171" t="str">
        <f>IF(SUM(Table1[[#This Row],[General Audience]:[Other]])&gt;1,1,"")</f>
        <v/>
      </c>
      <c r="CU906" s="171" t="str">
        <f>IF(Table1[[#This Row],[Various  ]]&lt;&gt;1,IF(Table1[[#This Row],[Calculator / Software]]=1,1,""),"")</f>
        <v/>
      </c>
      <c r="CV906" s="171" t="str">
        <f>IF(Table1[[#This Row],[Various  ]]&lt;&gt;1,IF(Table1[[#This Row],[Information  ]]=1,1,""),"")</f>
        <v/>
      </c>
      <c r="CW906" s="171" t="str">
        <f>IF(Table1[[#This Row],[Various  ]]&lt;&gt;1,IF(Table1[[#This Row],[Interactive Tool]]=1,1,""),"")</f>
        <v/>
      </c>
      <c r="CX906" s="171" t="str">
        <f>IF(Table1[[#This Row],[Various  ]]&lt;&gt;1,IF(Table1[[#This Row],[Technical Specifications]]=1,1,""),"")</f>
        <v/>
      </c>
      <c r="CY906" s="171" t="str">
        <f>IF(Table1[[#This Row],[Various  ]]&lt;&gt;1,IF(Table1[[#This Row],[Training Resources]]=1,1,""),"")</f>
        <v/>
      </c>
      <c r="CZ906" s="171" t="str">
        <f>IF(Table1[[#This Row],[Various  ]]&lt;&gt;1,IF(Table1[[#This Row],[Toolbox]]=1,1,""),"")</f>
        <v/>
      </c>
      <c r="DA906" s="169" t="str">
        <f>IF(Table1[[#This Row],[Various  ]]&lt;&gt;1,IF(Table1[[#This Row],[Video]]=1,1,""),"")</f>
        <v/>
      </c>
      <c r="DB906" s="169" t="str">
        <f>IF(Table1[[#This Row],[Various  ]]&lt;&gt;1,IF(Table1[[#This Row],[Case study]]=1,1,""),"")</f>
        <v/>
      </c>
      <c r="DC906" s="169" t="str">
        <f>IF(Table1[[#This Row],[Various  ]]&lt;&gt;1,IF(Table1[[#This Row],[Other   ]]=1,1,""),"")</f>
        <v/>
      </c>
      <c r="DD906" s="169" t="str">
        <f>IF(Table1[[#This Row],[Various  ]]&lt;&gt;1,IF(Table1[[#This Row],[Standards]]=1,1,""),"")</f>
        <v/>
      </c>
      <c r="DE906" s="169" t="str">
        <f>IF(Table1[[#This Row],[Various]]=1,1,IF(SUM(Table1[[#This Row],[Calculator / Software]:[Standards]])&gt;1,1,""))</f>
        <v/>
      </c>
      <c r="DF906" s="169" t="str">
        <f>IF(Table1[[#This Row],[Multiple NCC links]]&lt;&gt;1,IF(Table1[[#This Row],[Design]]=1,1,""),"")</f>
        <v/>
      </c>
      <c r="DG906" s="169" t="str">
        <f>IF(Table1[[#This Row],[Multiple NCC links]]&lt;&gt;1,IF(Table1[[#This Row],[Assessment / Verification]]=1,1,""),"")</f>
        <v/>
      </c>
      <c r="DH906" s="169" t="str">
        <f>IF(Table1[[#This Row],[Multiple NCC links]]&lt;&gt;1,IF(Table1[[#This Row],[Climate Specific ]]=1,1,""),"")</f>
        <v/>
      </c>
      <c r="DI906" s="169" t="str">
        <f>IF(Table1[[#This Row],[Multiple NCC links]]&lt;&gt;1,IF(Table1[[#This Row],[Alterations / Additions]]=1,1,""),"")</f>
        <v/>
      </c>
      <c r="DJ906" s="169" t="str">
        <f>IF(Table1[[#This Row],[Multiple NCC links]]&lt;&gt;1,IF(Table1[[#This Row],[Glazing]]=1,1,""),"")</f>
        <v/>
      </c>
      <c r="DK906" s="169" t="str">
        <f>IF(Table1[[#This Row],[Multiple NCC links]]&lt;&gt;1,IF(Table1[[#This Row],[Building Fabric / Thermal / Sealing]]=1,1,""),"")</f>
        <v/>
      </c>
      <c r="DL906" s="169" t="str">
        <f>IF(Table1[[#This Row],[Multiple NCC links]]&lt;&gt;1,IF(Table1[[#This Row],[Lighting]]=1,1,""),"")</f>
        <v/>
      </c>
      <c r="DM906" s="169" t="str">
        <f>IF(Table1[[#This Row],[Multiple NCC links]]&lt;&gt;1,IF(Table1[[#This Row],[HVAC]]=1,1,""),"")</f>
        <v/>
      </c>
      <c r="DN906" s="169" t="str">
        <f>IF(Table1[[#This Row],[Multiple NCC links]]&lt;&gt;1,IF(Table1[[#This Row],[Services]]=1,1,""),"")</f>
        <v/>
      </c>
      <c r="DO906" s="169" t="str">
        <f>IF(Table1[[#This Row],[Multiple NCC links]]&lt;&gt;1,IF(Table1[[#This Row],[Maintenance &amp; Monitoring]]=1,1,""),"")</f>
        <v/>
      </c>
      <c r="DP906" s="169" t="str">
        <f>IF(Table1[[#This Row],[Multiple NCC links]]&lt;&gt;1,IF(Table1[[#This Row],[Hand over / Operations]]=1,1,""),"")</f>
        <v/>
      </c>
      <c r="DQ906" s="169" t="str">
        <f>IF(Table1[[#This Row],[Multiple NCC links]]&lt;&gt;1,IF(Table1[[#This Row],[As built assessment]]=1,1,""),"")</f>
        <v/>
      </c>
      <c r="DR906" s="169" t="str">
        <f>IF(Table1[[#This Row],[Multiple NCC links]]&lt;&gt;1,IF(Table1[[#This Row],[Beyond compliance]]=1,1,""),"")</f>
        <v/>
      </c>
      <c r="DS906" s="169" t="str">
        <f>IF(SUM(Table1[[#This Row],[Design]:[Beyond compliance]])&gt;1,1,"")</f>
        <v/>
      </c>
      <c r="DT906" s="169" t="str">
        <f>IF(Table1[[#This Row],[Both Residential &amp; Commercial4]]&lt;&gt;1,IF(Table1[[#This Row],[Residential]]=1,1,""),"")</f>
        <v/>
      </c>
      <c r="DU906" s="169" t="str">
        <f>IF(Table1[[#This Row],[Both Residential &amp; Commercial4]]&lt;&gt;1,IF(Table1[[#This Row],[Commercial]]=1,1,""),"")</f>
        <v/>
      </c>
      <c r="DV906" s="169" t="str">
        <f>Table1[[#This Row],[Residential &amp; Commercial]]</f>
        <v/>
      </c>
      <c r="DW906" s="169"/>
    </row>
    <row r="907" spans="1:127" s="49" customFormat="1" ht="20.25" thickTop="1" thickBot="1" x14ac:dyDescent="0.35">
      <c r="A907" s="97"/>
      <c r="B907" s="97"/>
      <c r="C907" s="88"/>
      <c r="D907" s="88"/>
      <c r="E907" s="176"/>
      <c r="F907" s="176"/>
      <c r="G907" s="176"/>
      <c r="H907" s="176"/>
      <c r="I907" s="90" t="str">
        <f>IF(AND(Table1[[#This Row],[General]]=1,Table1[[#This Row],[Beginner]]=1,Table1[[#This Row],[Intermediate]]=1,Table1[[#This Row],[Advanced]]=1),1,"")</f>
        <v/>
      </c>
      <c r="J907" s="90" t="str">
        <f>CONCATENATE(IF(Table1[[#This Row],[General]]=1,"General, ",""), IF(Table1[[#This Row],[Beginner]]=1,"Beginner, ",""),IF(Table1[[#This Row],[Intermediate]]=1,"Intermediate, ",""), IF(Table1[[#This Row],[Advanced]]=1,"Advanced",""))</f>
        <v/>
      </c>
      <c r="K907" s="91"/>
      <c r="L907" s="179"/>
      <c r="M907" s="91"/>
      <c r="N907" s="91"/>
      <c r="O907" s="159"/>
      <c r="P907" s="91"/>
      <c r="Q907" s="91"/>
      <c r="R907" s="91"/>
      <c r="S90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07" s="102"/>
      <c r="U907" s="102"/>
      <c r="V907" s="240"/>
      <c r="W907" s="240"/>
      <c r="X907" s="102"/>
      <c r="Y907" s="102"/>
      <c r="Z907" s="102"/>
      <c r="AA907" s="102"/>
      <c r="AB907" s="102"/>
      <c r="AC907" s="102"/>
      <c r="AD907" s="102"/>
      <c r="AE907" s="102"/>
      <c r="AF907" s="102"/>
      <c r="AG90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07" s="103"/>
      <c r="AI907" s="103"/>
      <c r="AJ907" s="103"/>
      <c r="AK907" s="74" t="str">
        <f>CONCATENATE(IF(Table1[[#This Row],[Digital]]=1,"Digital, ",""),IF(Table1[[#This Row],[Face to Face]]=1,"Face to face, ",""),IF(Table1[[#This Row],[Blended]]=1,"Blended",""))</f>
        <v/>
      </c>
      <c r="AL907" s="99"/>
      <c r="AM907" s="104"/>
      <c r="AN907" s="130"/>
      <c r="AO907" s="94"/>
      <c r="AP907" s="182"/>
      <c r="AQ907" s="94"/>
      <c r="AR907" s="94"/>
      <c r="AS907" s="94"/>
      <c r="AT907" s="94"/>
      <c r="AU907" s="94"/>
      <c r="AV907" s="182"/>
      <c r="AW907" s="182"/>
      <c r="AX907" s="182"/>
      <c r="AY907" s="94"/>
      <c r="AZ90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0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07" s="95"/>
      <c r="BC907" s="95"/>
      <c r="BD907" s="90" t="str">
        <f>IF(AND(Table1[[#This Row],[Residential]]=1,Table1[[#This Row],[Commercial]]=1),1,"")</f>
        <v/>
      </c>
      <c r="BE907" s="90" t="str">
        <f>CONCATENATE(IF(Table1[[#This Row],[Residential]]=1,"Residential, ",""),IF(Table1[[#This Row],[Commercial]]=1,"Commercial",""))</f>
        <v/>
      </c>
      <c r="BF907" s="94"/>
      <c r="BG907" s="94"/>
      <c r="BH907" s="94"/>
      <c r="BI907" s="94"/>
      <c r="BJ907" s="94"/>
      <c r="BK907" s="94"/>
      <c r="BL907" s="94"/>
      <c r="BM907" s="182"/>
      <c r="BN907" s="94"/>
      <c r="BO90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07" s="178"/>
      <c r="BQ907" s="120"/>
      <c r="BR907" s="132"/>
      <c r="BS907" s="120"/>
      <c r="BT907" s="175"/>
      <c r="BU907" s="175"/>
      <c r="BV907" s="175"/>
      <c r="BW907" s="121"/>
      <c r="BX907" s="121"/>
      <c r="BY907" s="121"/>
      <c r="BZ907" s="227"/>
      <c r="CA90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07" s="48">
        <f>COUNTIF(Table1[[#This Row],[Validity]:[Alignment with NCC (Yes=1,No=0)]],"N/A")</f>
        <v>0</v>
      </c>
      <c r="CC907" s="48">
        <f>IF(ISERROR(Table1[[#This Row],[Total Quality Score (out of 10)]]/(4-Table1[[#This Row],[N/A Count]])),0,Table1[[#This Row],[Total Quality Score (out of 10)]]/(4-Table1[[#This Row],[N/A Count]]))</f>
        <v>0</v>
      </c>
      <c r="CD907" s="106"/>
      <c r="CE907" s="106"/>
      <c r="CF907" s="172" t="str">
        <f>IF(SUM(Table1[[#This Row],[Multiple]:[Level (all)62]])&lt;1,IF(Table1[[#This Row],[General]]=1,1,""),"")</f>
        <v/>
      </c>
      <c r="CG907" s="172" t="str">
        <f>IF(SUM(Table1[[#This Row],[Multiple]:[Level (all)62]])&lt;1,IF(Table1[[#This Row],[Beginner]]=1,1,""),"")</f>
        <v/>
      </c>
      <c r="CH907" s="171" t="str">
        <f>IF(SUM(Table1[[#This Row],[Multiple]:[Level (all)62]])&lt;1,IF(Table1[[#This Row],[Intermediate]]=1,1,""),"")</f>
        <v/>
      </c>
      <c r="CI907" s="171" t="str">
        <f>IF(SUM(Table1[[#This Row],[Multiple]:[Level (all)62]])&lt;1,IF(Table1[[#This Row],[Advanced]]=1,1,""),"")</f>
        <v/>
      </c>
      <c r="CJ907" s="171" t="str">
        <f>IF(AND(SUM(Table1[[#This Row],[General]:[Advanced]])&lt;4,SUM(Table1[[#This Row],[General]:[Advanced]])&gt;1),1,"")</f>
        <v/>
      </c>
      <c r="CK907" s="171" t="str">
        <f>Table1[[#This Row],[Level (all)]]</f>
        <v/>
      </c>
      <c r="CL907" s="171" t="str">
        <f>IF(Table1[[#This Row],[Multiple audience]]&lt;&gt;1,IF(Table1[[#This Row],[General Audience]]=1,1,""),"")</f>
        <v/>
      </c>
      <c r="CM907" s="171" t="str">
        <f>IF(Table1[[#This Row],[Multiple audience]]&lt;&gt;1,IF(Table1[[#This Row],[Planners / Designers ]]=1,1,""),"")</f>
        <v/>
      </c>
      <c r="CN907" s="171" t="str">
        <f>IF(Table1[[#This Row],[Multiple audience]]&lt;&gt;1,IF(Table1[[#This Row],[Regulatory Assessors]]=1,1,""),"")</f>
        <v/>
      </c>
      <c r="CO907" s="171" t="str">
        <f>IF(Table1[[#This Row],[Multiple audience]]&lt;&gt;1,IF(Table1[[#This Row],[Builders / Management]]=1,1,""),"")</f>
        <v/>
      </c>
      <c r="CP907" s="171" t="str">
        <f>IF(Table1[[#This Row],[Multiple audience]]&lt;&gt;1,IF(Table1[[#This Row],[Energy / Sus Assessors]]=1,1,""),"")</f>
        <v/>
      </c>
      <c r="CQ907" s="171" t="str">
        <f>IF(Table1[[#This Row],[Multiple audience]]&lt;&gt;1,IF(Table1[[#This Row],[Semi-skilled]]=1,1,""),"")</f>
        <v/>
      </c>
      <c r="CR907" s="171" t="str">
        <f>IF(Table1[[#This Row],[Multiple audience]]&lt;&gt;1,IF(Table1[[#This Row],[Trades]]=1,1,""),"")</f>
        <v/>
      </c>
      <c r="CS907" s="171" t="str">
        <f>IF(Table1[[#This Row],[Multiple audience]]&lt;&gt;1,IF(Table1[[#This Row],[Other]]=1,1,""),"")</f>
        <v/>
      </c>
      <c r="CT907" s="171" t="str">
        <f>IF(SUM(Table1[[#This Row],[General Audience]:[Other]])&gt;1,1,"")</f>
        <v/>
      </c>
      <c r="CU907" s="171" t="str">
        <f>IF(Table1[[#This Row],[Various  ]]&lt;&gt;1,IF(Table1[[#This Row],[Calculator / Software]]=1,1,""),"")</f>
        <v/>
      </c>
      <c r="CV907" s="171" t="str">
        <f>IF(Table1[[#This Row],[Various  ]]&lt;&gt;1,IF(Table1[[#This Row],[Information  ]]=1,1,""),"")</f>
        <v/>
      </c>
      <c r="CW907" s="171" t="str">
        <f>IF(Table1[[#This Row],[Various  ]]&lt;&gt;1,IF(Table1[[#This Row],[Interactive Tool]]=1,1,""),"")</f>
        <v/>
      </c>
      <c r="CX907" s="171" t="str">
        <f>IF(Table1[[#This Row],[Various  ]]&lt;&gt;1,IF(Table1[[#This Row],[Technical Specifications]]=1,1,""),"")</f>
        <v/>
      </c>
      <c r="CY907" s="171" t="str">
        <f>IF(Table1[[#This Row],[Various  ]]&lt;&gt;1,IF(Table1[[#This Row],[Training Resources]]=1,1,""),"")</f>
        <v/>
      </c>
      <c r="CZ907" s="171" t="str">
        <f>IF(Table1[[#This Row],[Various  ]]&lt;&gt;1,IF(Table1[[#This Row],[Toolbox]]=1,1,""),"")</f>
        <v/>
      </c>
      <c r="DA907" s="169" t="str">
        <f>IF(Table1[[#This Row],[Various  ]]&lt;&gt;1,IF(Table1[[#This Row],[Video]]=1,1,""),"")</f>
        <v/>
      </c>
      <c r="DB907" s="169" t="str">
        <f>IF(Table1[[#This Row],[Various  ]]&lt;&gt;1,IF(Table1[[#This Row],[Case study]]=1,1,""),"")</f>
        <v/>
      </c>
      <c r="DC907" s="169" t="str">
        <f>IF(Table1[[#This Row],[Various  ]]&lt;&gt;1,IF(Table1[[#This Row],[Other   ]]=1,1,""),"")</f>
        <v/>
      </c>
      <c r="DD907" s="169" t="str">
        <f>IF(Table1[[#This Row],[Various  ]]&lt;&gt;1,IF(Table1[[#This Row],[Standards]]=1,1,""),"")</f>
        <v/>
      </c>
      <c r="DE907" s="169" t="str">
        <f>IF(Table1[[#This Row],[Various]]=1,1,IF(SUM(Table1[[#This Row],[Calculator / Software]:[Standards]])&gt;1,1,""))</f>
        <v/>
      </c>
      <c r="DF907" s="169" t="str">
        <f>IF(Table1[[#This Row],[Multiple NCC links]]&lt;&gt;1,IF(Table1[[#This Row],[Design]]=1,1,""),"")</f>
        <v/>
      </c>
      <c r="DG907" s="169" t="str">
        <f>IF(Table1[[#This Row],[Multiple NCC links]]&lt;&gt;1,IF(Table1[[#This Row],[Assessment / Verification]]=1,1,""),"")</f>
        <v/>
      </c>
      <c r="DH907" s="169" t="str">
        <f>IF(Table1[[#This Row],[Multiple NCC links]]&lt;&gt;1,IF(Table1[[#This Row],[Climate Specific ]]=1,1,""),"")</f>
        <v/>
      </c>
      <c r="DI907" s="169" t="str">
        <f>IF(Table1[[#This Row],[Multiple NCC links]]&lt;&gt;1,IF(Table1[[#This Row],[Alterations / Additions]]=1,1,""),"")</f>
        <v/>
      </c>
      <c r="DJ907" s="169" t="str">
        <f>IF(Table1[[#This Row],[Multiple NCC links]]&lt;&gt;1,IF(Table1[[#This Row],[Glazing]]=1,1,""),"")</f>
        <v/>
      </c>
      <c r="DK907" s="169" t="str">
        <f>IF(Table1[[#This Row],[Multiple NCC links]]&lt;&gt;1,IF(Table1[[#This Row],[Building Fabric / Thermal / Sealing]]=1,1,""),"")</f>
        <v/>
      </c>
      <c r="DL907" s="169" t="str">
        <f>IF(Table1[[#This Row],[Multiple NCC links]]&lt;&gt;1,IF(Table1[[#This Row],[Lighting]]=1,1,""),"")</f>
        <v/>
      </c>
      <c r="DM907" s="169" t="str">
        <f>IF(Table1[[#This Row],[Multiple NCC links]]&lt;&gt;1,IF(Table1[[#This Row],[HVAC]]=1,1,""),"")</f>
        <v/>
      </c>
      <c r="DN907" s="169" t="str">
        <f>IF(Table1[[#This Row],[Multiple NCC links]]&lt;&gt;1,IF(Table1[[#This Row],[Services]]=1,1,""),"")</f>
        <v/>
      </c>
      <c r="DO907" s="169" t="str">
        <f>IF(Table1[[#This Row],[Multiple NCC links]]&lt;&gt;1,IF(Table1[[#This Row],[Maintenance &amp; Monitoring]]=1,1,""),"")</f>
        <v/>
      </c>
      <c r="DP907" s="169" t="str">
        <f>IF(Table1[[#This Row],[Multiple NCC links]]&lt;&gt;1,IF(Table1[[#This Row],[Hand over / Operations]]=1,1,""),"")</f>
        <v/>
      </c>
      <c r="DQ907" s="169" t="str">
        <f>IF(Table1[[#This Row],[Multiple NCC links]]&lt;&gt;1,IF(Table1[[#This Row],[As built assessment]]=1,1,""),"")</f>
        <v/>
      </c>
      <c r="DR907" s="169" t="str">
        <f>IF(Table1[[#This Row],[Multiple NCC links]]&lt;&gt;1,IF(Table1[[#This Row],[Beyond compliance]]=1,1,""),"")</f>
        <v/>
      </c>
      <c r="DS907" s="169" t="str">
        <f>IF(SUM(Table1[[#This Row],[Design]:[Beyond compliance]])&gt;1,1,"")</f>
        <v/>
      </c>
      <c r="DT907" s="169" t="str">
        <f>IF(Table1[[#This Row],[Both Residential &amp; Commercial4]]&lt;&gt;1,IF(Table1[[#This Row],[Residential]]=1,1,""),"")</f>
        <v/>
      </c>
      <c r="DU907" s="169" t="str">
        <f>IF(Table1[[#This Row],[Both Residential &amp; Commercial4]]&lt;&gt;1,IF(Table1[[#This Row],[Commercial]]=1,1,""),"")</f>
        <v/>
      </c>
      <c r="DV907" s="169" t="str">
        <f>Table1[[#This Row],[Residential &amp; Commercial]]</f>
        <v/>
      </c>
      <c r="DW907" s="169"/>
    </row>
    <row r="908" spans="1:127" s="49" customFormat="1" ht="20.25" thickTop="1" thickBot="1" x14ac:dyDescent="0.35">
      <c r="A908" s="97"/>
      <c r="B908" s="97"/>
      <c r="C908" s="88"/>
      <c r="D908" s="88"/>
      <c r="E908" s="176"/>
      <c r="F908" s="176"/>
      <c r="G908" s="176"/>
      <c r="H908" s="176"/>
      <c r="I908" s="90" t="str">
        <f>IF(AND(Table1[[#This Row],[General]]=1,Table1[[#This Row],[Beginner]]=1,Table1[[#This Row],[Intermediate]]=1,Table1[[#This Row],[Advanced]]=1),1,"")</f>
        <v/>
      </c>
      <c r="J908" s="90" t="str">
        <f>CONCATENATE(IF(Table1[[#This Row],[General]]=1,"General, ",""), IF(Table1[[#This Row],[Beginner]]=1,"Beginner, ",""),IF(Table1[[#This Row],[Intermediate]]=1,"Intermediate, ",""), IF(Table1[[#This Row],[Advanced]]=1,"Advanced",""))</f>
        <v/>
      </c>
      <c r="K908" s="91"/>
      <c r="L908" s="179"/>
      <c r="M908" s="91"/>
      <c r="N908" s="91"/>
      <c r="O908" s="159"/>
      <c r="P908" s="91"/>
      <c r="Q908" s="91"/>
      <c r="R908" s="91"/>
      <c r="S90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08" s="102"/>
      <c r="U908" s="102"/>
      <c r="V908" s="240"/>
      <c r="W908" s="240"/>
      <c r="X908" s="102"/>
      <c r="Y908" s="102"/>
      <c r="Z908" s="102"/>
      <c r="AA908" s="102"/>
      <c r="AB908" s="102"/>
      <c r="AC908" s="102"/>
      <c r="AD908" s="102"/>
      <c r="AE908" s="102"/>
      <c r="AF908" s="102"/>
      <c r="AG90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08" s="103"/>
      <c r="AI908" s="103"/>
      <c r="AJ908" s="103"/>
      <c r="AK908" s="74" t="str">
        <f>CONCATENATE(IF(Table1[[#This Row],[Digital]]=1,"Digital, ",""),IF(Table1[[#This Row],[Face to Face]]=1,"Face to face, ",""),IF(Table1[[#This Row],[Blended]]=1,"Blended",""))</f>
        <v/>
      </c>
      <c r="AL908" s="99"/>
      <c r="AM908" s="104"/>
      <c r="AN908" s="130"/>
      <c r="AO908" s="94"/>
      <c r="AP908" s="182"/>
      <c r="AQ908" s="94"/>
      <c r="AR908" s="94"/>
      <c r="AS908" s="94"/>
      <c r="AT908" s="94"/>
      <c r="AU908" s="94"/>
      <c r="AV908" s="182"/>
      <c r="AW908" s="182"/>
      <c r="AX908" s="182"/>
      <c r="AY908" s="94"/>
      <c r="AZ90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0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08" s="95"/>
      <c r="BC908" s="95"/>
      <c r="BD908" s="90" t="str">
        <f>IF(AND(Table1[[#This Row],[Residential]]=1,Table1[[#This Row],[Commercial]]=1),1,"")</f>
        <v/>
      </c>
      <c r="BE908" s="90" t="str">
        <f>CONCATENATE(IF(Table1[[#This Row],[Residential]]=1,"Residential, ",""),IF(Table1[[#This Row],[Commercial]]=1,"Commercial",""))</f>
        <v/>
      </c>
      <c r="BF908" s="94"/>
      <c r="BG908" s="94"/>
      <c r="BH908" s="94"/>
      <c r="BI908" s="94"/>
      <c r="BJ908" s="94"/>
      <c r="BK908" s="94"/>
      <c r="BL908" s="94"/>
      <c r="BM908" s="182"/>
      <c r="BN908" s="94"/>
      <c r="BO90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08" s="178"/>
      <c r="BQ908" s="120"/>
      <c r="BR908" s="132"/>
      <c r="BS908" s="120"/>
      <c r="BT908" s="175"/>
      <c r="BU908" s="175"/>
      <c r="BV908" s="175"/>
      <c r="BW908" s="121"/>
      <c r="BX908" s="121"/>
      <c r="BY908" s="121"/>
      <c r="BZ908" s="227"/>
      <c r="CA90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08" s="48">
        <f>COUNTIF(Table1[[#This Row],[Validity]:[Alignment with NCC (Yes=1,No=0)]],"N/A")</f>
        <v>0</v>
      </c>
      <c r="CC908" s="48">
        <f>IF(ISERROR(Table1[[#This Row],[Total Quality Score (out of 10)]]/(4-Table1[[#This Row],[N/A Count]])),0,Table1[[#This Row],[Total Quality Score (out of 10)]]/(4-Table1[[#This Row],[N/A Count]]))</f>
        <v>0</v>
      </c>
      <c r="CD908" s="106"/>
      <c r="CE908" s="106"/>
      <c r="CF908" s="172" t="str">
        <f>IF(SUM(Table1[[#This Row],[Multiple]:[Level (all)62]])&lt;1,IF(Table1[[#This Row],[General]]=1,1,""),"")</f>
        <v/>
      </c>
      <c r="CG908" s="172" t="str">
        <f>IF(SUM(Table1[[#This Row],[Multiple]:[Level (all)62]])&lt;1,IF(Table1[[#This Row],[Beginner]]=1,1,""),"")</f>
        <v/>
      </c>
      <c r="CH908" s="171" t="str">
        <f>IF(SUM(Table1[[#This Row],[Multiple]:[Level (all)62]])&lt;1,IF(Table1[[#This Row],[Intermediate]]=1,1,""),"")</f>
        <v/>
      </c>
      <c r="CI908" s="171" t="str">
        <f>IF(SUM(Table1[[#This Row],[Multiple]:[Level (all)62]])&lt;1,IF(Table1[[#This Row],[Advanced]]=1,1,""),"")</f>
        <v/>
      </c>
      <c r="CJ908" s="171" t="str">
        <f>IF(AND(SUM(Table1[[#This Row],[General]:[Advanced]])&lt;4,SUM(Table1[[#This Row],[General]:[Advanced]])&gt;1),1,"")</f>
        <v/>
      </c>
      <c r="CK908" s="171" t="str">
        <f>Table1[[#This Row],[Level (all)]]</f>
        <v/>
      </c>
      <c r="CL908" s="171" t="str">
        <f>IF(Table1[[#This Row],[Multiple audience]]&lt;&gt;1,IF(Table1[[#This Row],[General Audience]]=1,1,""),"")</f>
        <v/>
      </c>
      <c r="CM908" s="171" t="str">
        <f>IF(Table1[[#This Row],[Multiple audience]]&lt;&gt;1,IF(Table1[[#This Row],[Planners / Designers ]]=1,1,""),"")</f>
        <v/>
      </c>
      <c r="CN908" s="171" t="str">
        <f>IF(Table1[[#This Row],[Multiple audience]]&lt;&gt;1,IF(Table1[[#This Row],[Regulatory Assessors]]=1,1,""),"")</f>
        <v/>
      </c>
      <c r="CO908" s="171" t="str">
        <f>IF(Table1[[#This Row],[Multiple audience]]&lt;&gt;1,IF(Table1[[#This Row],[Builders / Management]]=1,1,""),"")</f>
        <v/>
      </c>
      <c r="CP908" s="171" t="str">
        <f>IF(Table1[[#This Row],[Multiple audience]]&lt;&gt;1,IF(Table1[[#This Row],[Energy / Sus Assessors]]=1,1,""),"")</f>
        <v/>
      </c>
      <c r="CQ908" s="171" t="str">
        <f>IF(Table1[[#This Row],[Multiple audience]]&lt;&gt;1,IF(Table1[[#This Row],[Semi-skilled]]=1,1,""),"")</f>
        <v/>
      </c>
      <c r="CR908" s="171" t="str">
        <f>IF(Table1[[#This Row],[Multiple audience]]&lt;&gt;1,IF(Table1[[#This Row],[Trades]]=1,1,""),"")</f>
        <v/>
      </c>
      <c r="CS908" s="171" t="str">
        <f>IF(Table1[[#This Row],[Multiple audience]]&lt;&gt;1,IF(Table1[[#This Row],[Other]]=1,1,""),"")</f>
        <v/>
      </c>
      <c r="CT908" s="171" t="str">
        <f>IF(SUM(Table1[[#This Row],[General Audience]:[Other]])&gt;1,1,"")</f>
        <v/>
      </c>
      <c r="CU908" s="171" t="str">
        <f>IF(Table1[[#This Row],[Various  ]]&lt;&gt;1,IF(Table1[[#This Row],[Calculator / Software]]=1,1,""),"")</f>
        <v/>
      </c>
      <c r="CV908" s="171" t="str">
        <f>IF(Table1[[#This Row],[Various  ]]&lt;&gt;1,IF(Table1[[#This Row],[Information  ]]=1,1,""),"")</f>
        <v/>
      </c>
      <c r="CW908" s="171" t="str">
        <f>IF(Table1[[#This Row],[Various  ]]&lt;&gt;1,IF(Table1[[#This Row],[Interactive Tool]]=1,1,""),"")</f>
        <v/>
      </c>
      <c r="CX908" s="171" t="str">
        <f>IF(Table1[[#This Row],[Various  ]]&lt;&gt;1,IF(Table1[[#This Row],[Technical Specifications]]=1,1,""),"")</f>
        <v/>
      </c>
      <c r="CY908" s="171" t="str">
        <f>IF(Table1[[#This Row],[Various  ]]&lt;&gt;1,IF(Table1[[#This Row],[Training Resources]]=1,1,""),"")</f>
        <v/>
      </c>
      <c r="CZ908" s="171" t="str">
        <f>IF(Table1[[#This Row],[Various  ]]&lt;&gt;1,IF(Table1[[#This Row],[Toolbox]]=1,1,""),"")</f>
        <v/>
      </c>
      <c r="DA908" s="169" t="str">
        <f>IF(Table1[[#This Row],[Various  ]]&lt;&gt;1,IF(Table1[[#This Row],[Video]]=1,1,""),"")</f>
        <v/>
      </c>
      <c r="DB908" s="169" t="str">
        <f>IF(Table1[[#This Row],[Various  ]]&lt;&gt;1,IF(Table1[[#This Row],[Case study]]=1,1,""),"")</f>
        <v/>
      </c>
      <c r="DC908" s="169" t="str">
        <f>IF(Table1[[#This Row],[Various  ]]&lt;&gt;1,IF(Table1[[#This Row],[Other   ]]=1,1,""),"")</f>
        <v/>
      </c>
      <c r="DD908" s="169" t="str">
        <f>IF(Table1[[#This Row],[Various  ]]&lt;&gt;1,IF(Table1[[#This Row],[Standards]]=1,1,""),"")</f>
        <v/>
      </c>
      <c r="DE908" s="169" t="str">
        <f>IF(Table1[[#This Row],[Various]]=1,1,IF(SUM(Table1[[#This Row],[Calculator / Software]:[Standards]])&gt;1,1,""))</f>
        <v/>
      </c>
      <c r="DF908" s="169" t="str">
        <f>IF(Table1[[#This Row],[Multiple NCC links]]&lt;&gt;1,IF(Table1[[#This Row],[Design]]=1,1,""),"")</f>
        <v/>
      </c>
      <c r="DG908" s="169" t="str">
        <f>IF(Table1[[#This Row],[Multiple NCC links]]&lt;&gt;1,IF(Table1[[#This Row],[Assessment / Verification]]=1,1,""),"")</f>
        <v/>
      </c>
      <c r="DH908" s="169" t="str">
        <f>IF(Table1[[#This Row],[Multiple NCC links]]&lt;&gt;1,IF(Table1[[#This Row],[Climate Specific ]]=1,1,""),"")</f>
        <v/>
      </c>
      <c r="DI908" s="169" t="str">
        <f>IF(Table1[[#This Row],[Multiple NCC links]]&lt;&gt;1,IF(Table1[[#This Row],[Alterations / Additions]]=1,1,""),"")</f>
        <v/>
      </c>
      <c r="DJ908" s="169" t="str">
        <f>IF(Table1[[#This Row],[Multiple NCC links]]&lt;&gt;1,IF(Table1[[#This Row],[Glazing]]=1,1,""),"")</f>
        <v/>
      </c>
      <c r="DK908" s="169" t="str">
        <f>IF(Table1[[#This Row],[Multiple NCC links]]&lt;&gt;1,IF(Table1[[#This Row],[Building Fabric / Thermal / Sealing]]=1,1,""),"")</f>
        <v/>
      </c>
      <c r="DL908" s="169" t="str">
        <f>IF(Table1[[#This Row],[Multiple NCC links]]&lt;&gt;1,IF(Table1[[#This Row],[Lighting]]=1,1,""),"")</f>
        <v/>
      </c>
      <c r="DM908" s="169" t="str">
        <f>IF(Table1[[#This Row],[Multiple NCC links]]&lt;&gt;1,IF(Table1[[#This Row],[HVAC]]=1,1,""),"")</f>
        <v/>
      </c>
      <c r="DN908" s="169" t="str">
        <f>IF(Table1[[#This Row],[Multiple NCC links]]&lt;&gt;1,IF(Table1[[#This Row],[Services]]=1,1,""),"")</f>
        <v/>
      </c>
      <c r="DO908" s="169" t="str">
        <f>IF(Table1[[#This Row],[Multiple NCC links]]&lt;&gt;1,IF(Table1[[#This Row],[Maintenance &amp; Monitoring]]=1,1,""),"")</f>
        <v/>
      </c>
      <c r="DP908" s="169" t="str">
        <f>IF(Table1[[#This Row],[Multiple NCC links]]&lt;&gt;1,IF(Table1[[#This Row],[Hand over / Operations]]=1,1,""),"")</f>
        <v/>
      </c>
      <c r="DQ908" s="169" t="str">
        <f>IF(Table1[[#This Row],[Multiple NCC links]]&lt;&gt;1,IF(Table1[[#This Row],[As built assessment]]=1,1,""),"")</f>
        <v/>
      </c>
      <c r="DR908" s="169" t="str">
        <f>IF(Table1[[#This Row],[Multiple NCC links]]&lt;&gt;1,IF(Table1[[#This Row],[Beyond compliance]]=1,1,""),"")</f>
        <v/>
      </c>
      <c r="DS908" s="169" t="str">
        <f>IF(SUM(Table1[[#This Row],[Design]:[Beyond compliance]])&gt;1,1,"")</f>
        <v/>
      </c>
      <c r="DT908" s="169" t="str">
        <f>IF(Table1[[#This Row],[Both Residential &amp; Commercial4]]&lt;&gt;1,IF(Table1[[#This Row],[Residential]]=1,1,""),"")</f>
        <v/>
      </c>
      <c r="DU908" s="169" t="str">
        <f>IF(Table1[[#This Row],[Both Residential &amp; Commercial4]]&lt;&gt;1,IF(Table1[[#This Row],[Commercial]]=1,1,""),"")</f>
        <v/>
      </c>
      <c r="DV908" s="169" t="str">
        <f>Table1[[#This Row],[Residential &amp; Commercial]]</f>
        <v/>
      </c>
      <c r="DW908" s="169"/>
    </row>
    <row r="909" spans="1:127" s="49" customFormat="1" ht="20.25" thickTop="1" thickBot="1" x14ac:dyDescent="0.35">
      <c r="A909" s="97"/>
      <c r="B909" s="97"/>
      <c r="C909" s="88"/>
      <c r="D909" s="88"/>
      <c r="E909" s="176"/>
      <c r="F909" s="176"/>
      <c r="G909" s="176"/>
      <c r="H909" s="176"/>
      <c r="I909" s="90" t="str">
        <f>IF(AND(Table1[[#This Row],[General]]=1,Table1[[#This Row],[Beginner]]=1,Table1[[#This Row],[Intermediate]]=1,Table1[[#This Row],[Advanced]]=1),1,"")</f>
        <v/>
      </c>
      <c r="J909" s="90" t="str">
        <f>CONCATENATE(IF(Table1[[#This Row],[General]]=1,"General, ",""), IF(Table1[[#This Row],[Beginner]]=1,"Beginner, ",""),IF(Table1[[#This Row],[Intermediate]]=1,"Intermediate, ",""), IF(Table1[[#This Row],[Advanced]]=1,"Advanced",""))</f>
        <v/>
      </c>
      <c r="K909" s="91"/>
      <c r="L909" s="179"/>
      <c r="M909" s="91"/>
      <c r="N909" s="91"/>
      <c r="O909" s="159"/>
      <c r="P909" s="91"/>
      <c r="Q909" s="91"/>
      <c r="R909" s="91"/>
      <c r="S90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09" s="102"/>
      <c r="U909" s="102"/>
      <c r="V909" s="240"/>
      <c r="W909" s="240"/>
      <c r="X909" s="102"/>
      <c r="Y909" s="102"/>
      <c r="Z909" s="102"/>
      <c r="AA909" s="102"/>
      <c r="AB909" s="102"/>
      <c r="AC909" s="102"/>
      <c r="AD909" s="102"/>
      <c r="AE909" s="102"/>
      <c r="AF909" s="102"/>
      <c r="AG90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09" s="103"/>
      <c r="AI909" s="103"/>
      <c r="AJ909" s="103"/>
      <c r="AK909" s="74" t="str">
        <f>CONCATENATE(IF(Table1[[#This Row],[Digital]]=1,"Digital, ",""),IF(Table1[[#This Row],[Face to Face]]=1,"Face to face, ",""),IF(Table1[[#This Row],[Blended]]=1,"Blended",""))</f>
        <v/>
      </c>
      <c r="AL909" s="99"/>
      <c r="AM909" s="104"/>
      <c r="AN909" s="130"/>
      <c r="AO909" s="94"/>
      <c r="AP909" s="182"/>
      <c r="AQ909" s="94"/>
      <c r="AR909" s="94"/>
      <c r="AS909" s="94"/>
      <c r="AT909" s="94"/>
      <c r="AU909" s="94"/>
      <c r="AV909" s="182"/>
      <c r="AW909" s="182"/>
      <c r="AX909" s="182"/>
      <c r="AY909" s="94"/>
      <c r="AZ90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0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09" s="95"/>
      <c r="BC909" s="95"/>
      <c r="BD909" s="90" t="str">
        <f>IF(AND(Table1[[#This Row],[Residential]]=1,Table1[[#This Row],[Commercial]]=1),1,"")</f>
        <v/>
      </c>
      <c r="BE909" s="90" t="str">
        <f>CONCATENATE(IF(Table1[[#This Row],[Residential]]=1,"Residential, ",""),IF(Table1[[#This Row],[Commercial]]=1,"Commercial",""))</f>
        <v/>
      </c>
      <c r="BF909" s="94"/>
      <c r="BG909" s="94"/>
      <c r="BH909" s="94"/>
      <c r="BI909" s="94"/>
      <c r="BJ909" s="94"/>
      <c r="BK909" s="94"/>
      <c r="BL909" s="94"/>
      <c r="BM909" s="182"/>
      <c r="BN909" s="94"/>
      <c r="BO90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09" s="178"/>
      <c r="BQ909" s="120"/>
      <c r="BR909" s="132"/>
      <c r="BS909" s="120"/>
      <c r="BT909" s="175"/>
      <c r="BU909" s="175"/>
      <c r="BV909" s="175"/>
      <c r="BW909" s="121"/>
      <c r="BX909" s="121"/>
      <c r="BY909" s="121"/>
      <c r="BZ909" s="227"/>
      <c r="CA90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09" s="48">
        <f>COUNTIF(Table1[[#This Row],[Validity]:[Alignment with NCC (Yes=1,No=0)]],"N/A")</f>
        <v>0</v>
      </c>
      <c r="CC909" s="48">
        <f>IF(ISERROR(Table1[[#This Row],[Total Quality Score (out of 10)]]/(4-Table1[[#This Row],[N/A Count]])),0,Table1[[#This Row],[Total Quality Score (out of 10)]]/(4-Table1[[#This Row],[N/A Count]]))</f>
        <v>0</v>
      </c>
      <c r="CD909" s="106"/>
      <c r="CE909" s="106"/>
      <c r="CF909" s="172" t="str">
        <f>IF(SUM(Table1[[#This Row],[Multiple]:[Level (all)62]])&lt;1,IF(Table1[[#This Row],[General]]=1,1,""),"")</f>
        <v/>
      </c>
      <c r="CG909" s="172" t="str">
        <f>IF(SUM(Table1[[#This Row],[Multiple]:[Level (all)62]])&lt;1,IF(Table1[[#This Row],[Beginner]]=1,1,""),"")</f>
        <v/>
      </c>
      <c r="CH909" s="171" t="str">
        <f>IF(SUM(Table1[[#This Row],[Multiple]:[Level (all)62]])&lt;1,IF(Table1[[#This Row],[Intermediate]]=1,1,""),"")</f>
        <v/>
      </c>
      <c r="CI909" s="171" t="str">
        <f>IF(SUM(Table1[[#This Row],[Multiple]:[Level (all)62]])&lt;1,IF(Table1[[#This Row],[Advanced]]=1,1,""),"")</f>
        <v/>
      </c>
      <c r="CJ909" s="171" t="str">
        <f>IF(AND(SUM(Table1[[#This Row],[General]:[Advanced]])&lt;4,SUM(Table1[[#This Row],[General]:[Advanced]])&gt;1),1,"")</f>
        <v/>
      </c>
      <c r="CK909" s="171" t="str">
        <f>Table1[[#This Row],[Level (all)]]</f>
        <v/>
      </c>
      <c r="CL909" s="171" t="str">
        <f>IF(Table1[[#This Row],[Multiple audience]]&lt;&gt;1,IF(Table1[[#This Row],[General Audience]]=1,1,""),"")</f>
        <v/>
      </c>
      <c r="CM909" s="171" t="str">
        <f>IF(Table1[[#This Row],[Multiple audience]]&lt;&gt;1,IF(Table1[[#This Row],[Planners / Designers ]]=1,1,""),"")</f>
        <v/>
      </c>
      <c r="CN909" s="171" t="str">
        <f>IF(Table1[[#This Row],[Multiple audience]]&lt;&gt;1,IF(Table1[[#This Row],[Regulatory Assessors]]=1,1,""),"")</f>
        <v/>
      </c>
      <c r="CO909" s="171" t="str">
        <f>IF(Table1[[#This Row],[Multiple audience]]&lt;&gt;1,IF(Table1[[#This Row],[Builders / Management]]=1,1,""),"")</f>
        <v/>
      </c>
      <c r="CP909" s="171" t="str">
        <f>IF(Table1[[#This Row],[Multiple audience]]&lt;&gt;1,IF(Table1[[#This Row],[Energy / Sus Assessors]]=1,1,""),"")</f>
        <v/>
      </c>
      <c r="CQ909" s="171" t="str">
        <f>IF(Table1[[#This Row],[Multiple audience]]&lt;&gt;1,IF(Table1[[#This Row],[Semi-skilled]]=1,1,""),"")</f>
        <v/>
      </c>
      <c r="CR909" s="171" t="str">
        <f>IF(Table1[[#This Row],[Multiple audience]]&lt;&gt;1,IF(Table1[[#This Row],[Trades]]=1,1,""),"")</f>
        <v/>
      </c>
      <c r="CS909" s="171" t="str">
        <f>IF(Table1[[#This Row],[Multiple audience]]&lt;&gt;1,IF(Table1[[#This Row],[Other]]=1,1,""),"")</f>
        <v/>
      </c>
      <c r="CT909" s="171" t="str">
        <f>IF(SUM(Table1[[#This Row],[General Audience]:[Other]])&gt;1,1,"")</f>
        <v/>
      </c>
      <c r="CU909" s="171" t="str">
        <f>IF(Table1[[#This Row],[Various  ]]&lt;&gt;1,IF(Table1[[#This Row],[Calculator / Software]]=1,1,""),"")</f>
        <v/>
      </c>
      <c r="CV909" s="171" t="str">
        <f>IF(Table1[[#This Row],[Various  ]]&lt;&gt;1,IF(Table1[[#This Row],[Information  ]]=1,1,""),"")</f>
        <v/>
      </c>
      <c r="CW909" s="171" t="str">
        <f>IF(Table1[[#This Row],[Various  ]]&lt;&gt;1,IF(Table1[[#This Row],[Interactive Tool]]=1,1,""),"")</f>
        <v/>
      </c>
      <c r="CX909" s="171" t="str">
        <f>IF(Table1[[#This Row],[Various  ]]&lt;&gt;1,IF(Table1[[#This Row],[Technical Specifications]]=1,1,""),"")</f>
        <v/>
      </c>
      <c r="CY909" s="171" t="str">
        <f>IF(Table1[[#This Row],[Various  ]]&lt;&gt;1,IF(Table1[[#This Row],[Training Resources]]=1,1,""),"")</f>
        <v/>
      </c>
      <c r="CZ909" s="171" t="str">
        <f>IF(Table1[[#This Row],[Various  ]]&lt;&gt;1,IF(Table1[[#This Row],[Toolbox]]=1,1,""),"")</f>
        <v/>
      </c>
      <c r="DA909" s="169" t="str">
        <f>IF(Table1[[#This Row],[Various  ]]&lt;&gt;1,IF(Table1[[#This Row],[Video]]=1,1,""),"")</f>
        <v/>
      </c>
      <c r="DB909" s="169" t="str">
        <f>IF(Table1[[#This Row],[Various  ]]&lt;&gt;1,IF(Table1[[#This Row],[Case study]]=1,1,""),"")</f>
        <v/>
      </c>
      <c r="DC909" s="169" t="str">
        <f>IF(Table1[[#This Row],[Various  ]]&lt;&gt;1,IF(Table1[[#This Row],[Other   ]]=1,1,""),"")</f>
        <v/>
      </c>
      <c r="DD909" s="169" t="str">
        <f>IF(Table1[[#This Row],[Various  ]]&lt;&gt;1,IF(Table1[[#This Row],[Standards]]=1,1,""),"")</f>
        <v/>
      </c>
      <c r="DE909" s="169" t="str">
        <f>IF(Table1[[#This Row],[Various]]=1,1,IF(SUM(Table1[[#This Row],[Calculator / Software]:[Standards]])&gt;1,1,""))</f>
        <v/>
      </c>
      <c r="DF909" s="169" t="str">
        <f>IF(Table1[[#This Row],[Multiple NCC links]]&lt;&gt;1,IF(Table1[[#This Row],[Design]]=1,1,""),"")</f>
        <v/>
      </c>
      <c r="DG909" s="169" t="str">
        <f>IF(Table1[[#This Row],[Multiple NCC links]]&lt;&gt;1,IF(Table1[[#This Row],[Assessment / Verification]]=1,1,""),"")</f>
        <v/>
      </c>
      <c r="DH909" s="169" t="str">
        <f>IF(Table1[[#This Row],[Multiple NCC links]]&lt;&gt;1,IF(Table1[[#This Row],[Climate Specific ]]=1,1,""),"")</f>
        <v/>
      </c>
      <c r="DI909" s="169" t="str">
        <f>IF(Table1[[#This Row],[Multiple NCC links]]&lt;&gt;1,IF(Table1[[#This Row],[Alterations / Additions]]=1,1,""),"")</f>
        <v/>
      </c>
      <c r="DJ909" s="169" t="str">
        <f>IF(Table1[[#This Row],[Multiple NCC links]]&lt;&gt;1,IF(Table1[[#This Row],[Glazing]]=1,1,""),"")</f>
        <v/>
      </c>
      <c r="DK909" s="169" t="str">
        <f>IF(Table1[[#This Row],[Multiple NCC links]]&lt;&gt;1,IF(Table1[[#This Row],[Building Fabric / Thermal / Sealing]]=1,1,""),"")</f>
        <v/>
      </c>
      <c r="DL909" s="169" t="str">
        <f>IF(Table1[[#This Row],[Multiple NCC links]]&lt;&gt;1,IF(Table1[[#This Row],[Lighting]]=1,1,""),"")</f>
        <v/>
      </c>
      <c r="DM909" s="169" t="str">
        <f>IF(Table1[[#This Row],[Multiple NCC links]]&lt;&gt;1,IF(Table1[[#This Row],[HVAC]]=1,1,""),"")</f>
        <v/>
      </c>
      <c r="DN909" s="169" t="str">
        <f>IF(Table1[[#This Row],[Multiple NCC links]]&lt;&gt;1,IF(Table1[[#This Row],[Services]]=1,1,""),"")</f>
        <v/>
      </c>
      <c r="DO909" s="169" t="str">
        <f>IF(Table1[[#This Row],[Multiple NCC links]]&lt;&gt;1,IF(Table1[[#This Row],[Maintenance &amp; Monitoring]]=1,1,""),"")</f>
        <v/>
      </c>
      <c r="DP909" s="169" t="str">
        <f>IF(Table1[[#This Row],[Multiple NCC links]]&lt;&gt;1,IF(Table1[[#This Row],[Hand over / Operations]]=1,1,""),"")</f>
        <v/>
      </c>
      <c r="DQ909" s="169" t="str">
        <f>IF(Table1[[#This Row],[Multiple NCC links]]&lt;&gt;1,IF(Table1[[#This Row],[As built assessment]]=1,1,""),"")</f>
        <v/>
      </c>
      <c r="DR909" s="169" t="str">
        <f>IF(Table1[[#This Row],[Multiple NCC links]]&lt;&gt;1,IF(Table1[[#This Row],[Beyond compliance]]=1,1,""),"")</f>
        <v/>
      </c>
      <c r="DS909" s="169" t="str">
        <f>IF(SUM(Table1[[#This Row],[Design]:[Beyond compliance]])&gt;1,1,"")</f>
        <v/>
      </c>
      <c r="DT909" s="169" t="str">
        <f>IF(Table1[[#This Row],[Both Residential &amp; Commercial4]]&lt;&gt;1,IF(Table1[[#This Row],[Residential]]=1,1,""),"")</f>
        <v/>
      </c>
      <c r="DU909" s="169" t="str">
        <f>IF(Table1[[#This Row],[Both Residential &amp; Commercial4]]&lt;&gt;1,IF(Table1[[#This Row],[Commercial]]=1,1,""),"")</f>
        <v/>
      </c>
      <c r="DV909" s="169" t="str">
        <f>Table1[[#This Row],[Residential &amp; Commercial]]</f>
        <v/>
      </c>
      <c r="DW909" s="169"/>
    </row>
    <row r="910" spans="1:127" s="49" customFormat="1" ht="20.25" thickTop="1" thickBot="1" x14ac:dyDescent="0.35">
      <c r="A910" s="97"/>
      <c r="B910" s="97"/>
      <c r="C910" s="88"/>
      <c r="D910" s="88"/>
      <c r="E910" s="176"/>
      <c r="F910" s="176"/>
      <c r="G910" s="176"/>
      <c r="H910" s="176"/>
      <c r="I910" s="90" t="str">
        <f>IF(AND(Table1[[#This Row],[General]]=1,Table1[[#This Row],[Beginner]]=1,Table1[[#This Row],[Intermediate]]=1,Table1[[#This Row],[Advanced]]=1),1,"")</f>
        <v/>
      </c>
      <c r="J910" s="90" t="str">
        <f>CONCATENATE(IF(Table1[[#This Row],[General]]=1,"General, ",""), IF(Table1[[#This Row],[Beginner]]=1,"Beginner, ",""),IF(Table1[[#This Row],[Intermediate]]=1,"Intermediate, ",""), IF(Table1[[#This Row],[Advanced]]=1,"Advanced",""))</f>
        <v/>
      </c>
      <c r="K910" s="91"/>
      <c r="L910" s="179"/>
      <c r="M910" s="91"/>
      <c r="N910" s="91"/>
      <c r="O910" s="159"/>
      <c r="P910" s="91"/>
      <c r="Q910" s="91"/>
      <c r="R910" s="91"/>
      <c r="S91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10" s="102"/>
      <c r="U910" s="102"/>
      <c r="V910" s="240"/>
      <c r="W910" s="240"/>
      <c r="X910" s="102"/>
      <c r="Y910" s="102"/>
      <c r="Z910" s="102"/>
      <c r="AA910" s="102"/>
      <c r="AB910" s="102"/>
      <c r="AC910" s="102"/>
      <c r="AD910" s="102"/>
      <c r="AE910" s="102"/>
      <c r="AF910" s="102"/>
      <c r="AG91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10" s="103"/>
      <c r="AI910" s="103"/>
      <c r="AJ910" s="103"/>
      <c r="AK910" s="74" t="str">
        <f>CONCATENATE(IF(Table1[[#This Row],[Digital]]=1,"Digital, ",""),IF(Table1[[#This Row],[Face to Face]]=1,"Face to face, ",""),IF(Table1[[#This Row],[Blended]]=1,"Blended",""))</f>
        <v/>
      </c>
      <c r="AL910" s="99"/>
      <c r="AM910" s="104"/>
      <c r="AN910" s="130"/>
      <c r="AO910" s="94"/>
      <c r="AP910" s="182"/>
      <c r="AQ910" s="94"/>
      <c r="AR910" s="94"/>
      <c r="AS910" s="94"/>
      <c r="AT910" s="94"/>
      <c r="AU910" s="94"/>
      <c r="AV910" s="182"/>
      <c r="AW910" s="182"/>
      <c r="AX910" s="182"/>
      <c r="AY910" s="94"/>
      <c r="AZ91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1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10" s="95"/>
      <c r="BC910" s="95"/>
      <c r="BD910" s="90" t="str">
        <f>IF(AND(Table1[[#This Row],[Residential]]=1,Table1[[#This Row],[Commercial]]=1),1,"")</f>
        <v/>
      </c>
      <c r="BE910" s="90" t="str">
        <f>CONCATENATE(IF(Table1[[#This Row],[Residential]]=1,"Residential, ",""),IF(Table1[[#This Row],[Commercial]]=1,"Commercial",""))</f>
        <v/>
      </c>
      <c r="BF910" s="94"/>
      <c r="BG910" s="94"/>
      <c r="BH910" s="94"/>
      <c r="BI910" s="94"/>
      <c r="BJ910" s="94"/>
      <c r="BK910" s="94"/>
      <c r="BL910" s="94"/>
      <c r="BM910" s="182"/>
      <c r="BN910" s="94"/>
      <c r="BO91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10" s="178"/>
      <c r="BQ910" s="120"/>
      <c r="BR910" s="132"/>
      <c r="BS910" s="120"/>
      <c r="BT910" s="175"/>
      <c r="BU910" s="175"/>
      <c r="BV910" s="175"/>
      <c r="BW910" s="121"/>
      <c r="BX910" s="121"/>
      <c r="BY910" s="121"/>
      <c r="BZ910" s="227"/>
      <c r="CA91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10" s="48">
        <f>COUNTIF(Table1[[#This Row],[Validity]:[Alignment with NCC (Yes=1,No=0)]],"N/A")</f>
        <v>0</v>
      </c>
      <c r="CC910" s="48">
        <f>IF(ISERROR(Table1[[#This Row],[Total Quality Score (out of 10)]]/(4-Table1[[#This Row],[N/A Count]])),0,Table1[[#This Row],[Total Quality Score (out of 10)]]/(4-Table1[[#This Row],[N/A Count]]))</f>
        <v>0</v>
      </c>
      <c r="CD910" s="106"/>
      <c r="CE910" s="106"/>
      <c r="CF910" s="172" t="str">
        <f>IF(SUM(Table1[[#This Row],[Multiple]:[Level (all)62]])&lt;1,IF(Table1[[#This Row],[General]]=1,1,""),"")</f>
        <v/>
      </c>
      <c r="CG910" s="172" t="str">
        <f>IF(SUM(Table1[[#This Row],[Multiple]:[Level (all)62]])&lt;1,IF(Table1[[#This Row],[Beginner]]=1,1,""),"")</f>
        <v/>
      </c>
      <c r="CH910" s="171" t="str">
        <f>IF(SUM(Table1[[#This Row],[Multiple]:[Level (all)62]])&lt;1,IF(Table1[[#This Row],[Intermediate]]=1,1,""),"")</f>
        <v/>
      </c>
      <c r="CI910" s="171" t="str">
        <f>IF(SUM(Table1[[#This Row],[Multiple]:[Level (all)62]])&lt;1,IF(Table1[[#This Row],[Advanced]]=1,1,""),"")</f>
        <v/>
      </c>
      <c r="CJ910" s="171" t="str">
        <f>IF(AND(SUM(Table1[[#This Row],[General]:[Advanced]])&lt;4,SUM(Table1[[#This Row],[General]:[Advanced]])&gt;1),1,"")</f>
        <v/>
      </c>
      <c r="CK910" s="171" t="str">
        <f>Table1[[#This Row],[Level (all)]]</f>
        <v/>
      </c>
      <c r="CL910" s="171" t="str">
        <f>IF(Table1[[#This Row],[Multiple audience]]&lt;&gt;1,IF(Table1[[#This Row],[General Audience]]=1,1,""),"")</f>
        <v/>
      </c>
      <c r="CM910" s="171" t="str">
        <f>IF(Table1[[#This Row],[Multiple audience]]&lt;&gt;1,IF(Table1[[#This Row],[Planners / Designers ]]=1,1,""),"")</f>
        <v/>
      </c>
      <c r="CN910" s="171" t="str">
        <f>IF(Table1[[#This Row],[Multiple audience]]&lt;&gt;1,IF(Table1[[#This Row],[Regulatory Assessors]]=1,1,""),"")</f>
        <v/>
      </c>
      <c r="CO910" s="171" t="str">
        <f>IF(Table1[[#This Row],[Multiple audience]]&lt;&gt;1,IF(Table1[[#This Row],[Builders / Management]]=1,1,""),"")</f>
        <v/>
      </c>
      <c r="CP910" s="171" t="str">
        <f>IF(Table1[[#This Row],[Multiple audience]]&lt;&gt;1,IF(Table1[[#This Row],[Energy / Sus Assessors]]=1,1,""),"")</f>
        <v/>
      </c>
      <c r="CQ910" s="171" t="str">
        <f>IF(Table1[[#This Row],[Multiple audience]]&lt;&gt;1,IF(Table1[[#This Row],[Semi-skilled]]=1,1,""),"")</f>
        <v/>
      </c>
      <c r="CR910" s="171" t="str">
        <f>IF(Table1[[#This Row],[Multiple audience]]&lt;&gt;1,IF(Table1[[#This Row],[Trades]]=1,1,""),"")</f>
        <v/>
      </c>
      <c r="CS910" s="171" t="str">
        <f>IF(Table1[[#This Row],[Multiple audience]]&lt;&gt;1,IF(Table1[[#This Row],[Other]]=1,1,""),"")</f>
        <v/>
      </c>
      <c r="CT910" s="171" t="str">
        <f>IF(SUM(Table1[[#This Row],[General Audience]:[Other]])&gt;1,1,"")</f>
        <v/>
      </c>
      <c r="CU910" s="171" t="str">
        <f>IF(Table1[[#This Row],[Various  ]]&lt;&gt;1,IF(Table1[[#This Row],[Calculator / Software]]=1,1,""),"")</f>
        <v/>
      </c>
      <c r="CV910" s="171" t="str">
        <f>IF(Table1[[#This Row],[Various  ]]&lt;&gt;1,IF(Table1[[#This Row],[Information  ]]=1,1,""),"")</f>
        <v/>
      </c>
      <c r="CW910" s="171" t="str">
        <f>IF(Table1[[#This Row],[Various  ]]&lt;&gt;1,IF(Table1[[#This Row],[Interactive Tool]]=1,1,""),"")</f>
        <v/>
      </c>
      <c r="CX910" s="171" t="str">
        <f>IF(Table1[[#This Row],[Various  ]]&lt;&gt;1,IF(Table1[[#This Row],[Technical Specifications]]=1,1,""),"")</f>
        <v/>
      </c>
      <c r="CY910" s="171" t="str">
        <f>IF(Table1[[#This Row],[Various  ]]&lt;&gt;1,IF(Table1[[#This Row],[Training Resources]]=1,1,""),"")</f>
        <v/>
      </c>
      <c r="CZ910" s="171" t="str">
        <f>IF(Table1[[#This Row],[Various  ]]&lt;&gt;1,IF(Table1[[#This Row],[Toolbox]]=1,1,""),"")</f>
        <v/>
      </c>
      <c r="DA910" s="169" t="str">
        <f>IF(Table1[[#This Row],[Various  ]]&lt;&gt;1,IF(Table1[[#This Row],[Video]]=1,1,""),"")</f>
        <v/>
      </c>
      <c r="DB910" s="169" t="str">
        <f>IF(Table1[[#This Row],[Various  ]]&lt;&gt;1,IF(Table1[[#This Row],[Case study]]=1,1,""),"")</f>
        <v/>
      </c>
      <c r="DC910" s="169" t="str">
        <f>IF(Table1[[#This Row],[Various  ]]&lt;&gt;1,IF(Table1[[#This Row],[Other   ]]=1,1,""),"")</f>
        <v/>
      </c>
      <c r="DD910" s="169" t="str">
        <f>IF(Table1[[#This Row],[Various  ]]&lt;&gt;1,IF(Table1[[#This Row],[Standards]]=1,1,""),"")</f>
        <v/>
      </c>
      <c r="DE910" s="169" t="str">
        <f>IF(Table1[[#This Row],[Various]]=1,1,IF(SUM(Table1[[#This Row],[Calculator / Software]:[Standards]])&gt;1,1,""))</f>
        <v/>
      </c>
      <c r="DF910" s="169" t="str">
        <f>IF(Table1[[#This Row],[Multiple NCC links]]&lt;&gt;1,IF(Table1[[#This Row],[Design]]=1,1,""),"")</f>
        <v/>
      </c>
      <c r="DG910" s="169" t="str">
        <f>IF(Table1[[#This Row],[Multiple NCC links]]&lt;&gt;1,IF(Table1[[#This Row],[Assessment / Verification]]=1,1,""),"")</f>
        <v/>
      </c>
      <c r="DH910" s="169" t="str">
        <f>IF(Table1[[#This Row],[Multiple NCC links]]&lt;&gt;1,IF(Table1[[#This Row],[Climate Specific ]]=1,1,""),"")</f>
        <v/>
      </c>
      <c r="DI910" s="169" t="str">
        <f>IF(Table1[[#This Row],[Multiple NCC links]]&lt;&gt;1,IF(Table1[[#This Row],[Alterations / Additions]]=1,1,""),"")</f>
        <v/>
      </c>
      <c r="DJ910" s="169" t="str">
        <f>IF(Table1[[#This Row],[Multiple NCC links]]&lt;&gt;1,IF(Table1[[#This Row],[Glazing]]=1,1,""),"")</f>
        <v/>
      </c>
      <c r="DK910" s="169" t="str">
        <f>IF(Table1[[#This Row],[Multiple NCC links]]&lt;&gt;1,IF(Table1[[#This Row],[Building Fabric / Thermal / Sealing]]=1,1,""),"")</f>
        <v/>
      </c>
      <c r="DL910" s="169" t="str">
        <f>IF(Table1[[#This Row],[Multiple NCC links]]&lt;&gt;1,IF(Table1[[#This Row],[Lighting]]=1,1,""),"")</f>
        <v/>
      </c>
      <c r="DM910" s="169" t="str">
        <f>IF(Table1[[#This Row],[Multiple NCC links]]&lt;&gt;1,IF(Table1[[#This Row],[HVAC]]=1,1,""),"")</f>
        <v/>
      </c>
      <c r="DN910" s="169" t="str">
        <f>IF(Table1[[#This Row],[Multiple NCC links]]&lt;&gt;1,IF(Table1[[#This Row],[Services]]=1,1,""),"")</f>
        <v/>
      </c>
      <c r="DO910" s="169" t="str">
        <f>IF(Table1[[#This Row],[Multiple NCC links]]&lt;&gt;1,IF(Table1[[#This Row],[Maintenance &amp; Monitoring]]=1,1,""),"")</f>
        <v/>
      </c>
      <c r="DP910" s="169" t="str">
        <f>IF(Table1[[#This Row],[Multiple NCC links]]&lt;&gt;1,IF(Table1[[#This Row],[Hand over / Operations]]=1,1,""),"")</f>
        <v/>
      </c>
      <c r="DQ910" s="169" t="str">
        <f>IF(Table1[[#This Row],[Multiple NCC links]]&lt;&gt;1,IF(Table1[[#This Row],[As built assessment]]=1,1,""),"")</f>
        <v/>
      </c>
      <c r="DR910" s="169" t="str">
        <f>IF(Table1[[#This Row],[Multiple NCC links]]&lt;&gt;1,IF(Table1[[#This Row],[Beyond compliance]]=1,1,""),"")</f>
        <v/>
      </c>
      <c r="DS910" s="169" t="str">
        <f>IF(SUM(Table1[[#This Row],[Design]:[Beyond compliance]])&gt;1,1,"")</f>
        <v/>
      </c>
      <c r="DT910" s="169" t="str">
        <f>IF(Table1[[#This Row],[Both Residential &amp; Commercial4]]&lt;&gt;1,IF(Table1[[#This Row],[Residential]]=1,1,""),"")</f>
        <v/>
      </c>
      <c r="DU910" s="169" t="str">
        <f>IF(Table1[[#This Row],[Both Residential &amp; Commercial4]]&lt;&gt;1,IF(Table1[[#This Row],[Commercial]]=1,1,""),"")</f>
        <v/>
      </c>
      <c r="DV910" s="169" t="str">
        <f>Table1[[#This Row],[Residential &amp; Commercial]]</f>
        <v/>
      </c>
      <c r="DW910" s="169"/>
    </row>
    <row r="911" spans="1:127" s="49" customFormat="1" ht="20.25" thickTop="1" thickBot="1" x14ac:dyDescent="0.35">
      <c r="A911" s="97"/>
      <c r="B911" s="97"/>
      <c r="C911" s="88"/>
      <c r="D911" s="88"/>
      <c r="E911" s="176"/>
      <c r="F911" s="176"/>
      <c r="G911" s="176"/>
      <c r="H911" s="176"/>
      <c r="I911" s="90" t="str">
        <f>IF(AND(Table1[[#This Row],[General]]=1,Table1[[#This Row],[Beginner]]=1,Table1[[#This Row],[Intermediate]]=1,Table1[[#This Row],[Advanced]]=1),1,"")</f>
        <v/>
      </c>
      <c r="J911" s="90" t="str">
        <f>CONCATENATE(IF(Table1[[#This Row],[General]]=1,"General, ",""), IF(Table1[[#This Row],[Beginner]]=1,"Beginner, ",""),IF(Table1[[#This Row],[Intermediate]]=1,"Intermediate, ",""), IF(Table1[[#This Row],[Advanced]]=1,"Advanced",""))</f>
        <v/>
      </c>
      <c r="K911" s="91"/>
      <c r="L911" s="179"/>
      <c r="M911" s="91"/>
      <c r="N911" s="91"/>
      <c r="O911" s="159"/>
      <c r="P911" s="91"/>
      <c r="Q911" s="91"/>
      <c r="R911" s="91"/>
      <c r="S91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11" s="102"/>
      <c r="U911" s="102"/>
      <c r="V911" s="240"/>
      <c r="W911" s="240"/>
      <c r="X911" s="102"/>
      <c r="Y911" s="102"/>
      <c r="Z911" s="102"/>
      <c r="AA911" s="102"/>
      <c r="AB911" s="102"/>
      <c r="AC911" s="102"/>
      <c r="AD911" s="102"/>
      <c r="AE911" s="102"/>
      <c r="AF911" s="102"/>
      <c r="AG91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11" s="103"/>
      <c r="AI911" s="103"/>
      <c r="AJ911" s="103"/>
      <c r="AK911" s="74" t="str">
        <f>CONCATENATE(IF(Table1[[#This Row],[Digital]]=1,"Digital, ",""),IF(Table1[[#This Row],[Face to Face]]=1,"Face to face, ",""),IF(Table1[[#This Row],[Blended]]=1,"Blended",""))</f>
        <v/>
      </c>
      <c r="AL911" s="99"/>
      <c r="AM911" s="104"/>
      <c r="AN911" s="130"/>
      <c r="AO911" s="94"/>
      <c r="AP911" s="182"/>
      <c r="AQ911" s="94"/>
      <c r="AR911" s="94"/>
      <c r="AS911" s="94"/>
      <c r="AT911" s="94"/>
      <c r="AU911" s="94"/>
      <c r="AV911" s="182"/>
      <c r="AW911" s="182"/>
      <c r="AX911" s="182"/>
      <c r="AY911" s="94"/>
      <c r="AZ91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1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11" s="95"/>
      <c r="BC911" s="95"/>
      <c r="BD911" s="90" t="str">
        <f>IF(AND(Table1[[#This Row],[Residential]]=1,Table1[[#This Row],[Commercial]]=1),1,"")</f>
        <v/>
      </c>
      <c r="BE911" s="90" t="str">
        <f>CONCATENATE(IF(Table1[[#This Row],[Residential]]=1,"Residential, ",""),IF(Table1[[#This Row],[Commercial]]=1,"Commercial",""))</f>
        <v/>
      </c>
      <c r="BF911" s="94"/>
      <c r="BG911" s="94"/>
      <c r="BH911" s="94"/>
      <c r="BI911" s="94"/>
      <c r="BJ911" s="94"/>
      <c r="BK911" s="94"/>
      <c r="BL911" s="94"/>
      <c r="BM911" s="182"/>
      <c r="BN911" s="94"/>
      <c r="BO91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11" s="178"/>
      <c r="BQ911" s="120"/>
      <c r="BR911" s="132"/>
      <c r="BS911" s="120"/>
      <c r="BT911" s="175"/>
      <c r="BU911" s="175"/>
      <c r="BV911" s="175"/>
      <c r="BW911" s="121"/>
      <c r="BX911" s="121"/>
      <c r="BY911" s="121"/>
      <c r="BZ911" s="227"/>
      <c r="CA91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11" s="48">
        <f>COUNTIF(Table1[[#This Row],[Validity]:[Alignment with NCC (Yes=1,No=0)]],"N/A")</f>
        <v>0</v>
      </c>
      <c r="CC911" s="48">
        <f>IF(ISERROR(Table1[[#This Row],[Total Quality Score (out of 10)]]/(4-Table1[[#This Row],[N/A Count]])),0,Table1[[#This Row],[Total Quality Score (out of 10)]]/(4-Table1[[#This Row],[N/A Count]]))</f>
        <v>0</v>
      </c>
      <c r="CD911" s="106"/>
      <c r="CE911" s="106"/>
      <c r="CF911" s="172" t="str">
        <f>IF(SUM(Table1[[#This Row],[Multiple]:[Level (all)62]])&lt;1,IF(Table1[[#This Row],[General]]=1,1,""),"")</f>
        <v/>
      </c>
      <c r="CG911" s="172" t="str">
        <f>IF(SUM(Table1[[#This Row],[Multiple]:[Level (all)62]])&lt;1,IF(Table1[[#This Row],[Beginner]]=1,1,""),"")</f>
        <v/>
      </c>
      <c r="CH911" s="171" t="str">
        <f>IF(SUM(Table1[[#This Row],[Multiple]:[Level (all)62]])&lt;1,IF(Table1[[#This Row],[Intermediate]]=1,1,""),"")</f>
        <v/>
      </c>
      <c r="CI911" s="171" t="str">
        <f>IF(SUM(Table1[[#This Row],[Multiple]:[Level (all)62]])&lt;1,IF(Table1[[#This Row],[Advanced]]=1,1,""),"")</f>
        <v/>
      </c>
      <c r="CJ911" s="171" t="str">
        <f>IF(AND(SUM(Table1[[#This Row],[General]:[Advanced]])&lt;4,SUM(Table1[[#This Row],[General]:[Advanced]])&gt;1),1,"")</f>
        <v/>
      </c>
      <c r="CK911" s="171" t="str">
        <f>Table1[[#This Row],[Level (all)]]</f>
        <v/>
      </c>
      <c r="CL911" s="171" t="str">
        <f>IF(Table1[[#This Row],[Multiple audience]]&lt;&gt;1,IF(Table1[[#This Row],[General Audience]]=1,1,""),"")</f>
        <v/>
      </c>
      <c r="CM911" s="171" t="str">
        <f>IF(Table1[[#This Row],[Multiple audience]]&lt;&gt;1,IF(Table1[[#This Row],[Planners / Designers ]]=1,1,""),"")</f>
        <v/>
      </c>
      <c r="CN911" s="171" t="str">
        <f>IF(Table1[[#This Row],[Multiple audience]]&lt;&gt;1,IF(Table1[[#This Row],[Regulatory Assessors]]=1,1,""),"")</f>
        <v/>
      </c>
      <c r="CO911" s="171" t="str">
        <f>IF(Table1[[#This Row],[Multiple audience]]&lt;&gt;1,IF(Table1[[#This Row],[Builders / Management]]=1,1,""),"")</f>
        <v/>
      </c>
      <c r="CP911" s="171" t="str">
        <f>IF(Table1[[#This Row],[Multiple audience]]&lt;&gt;1,IF(Table1[[#This Row],[Energy / Sus Assessors]]=1,1,""),"")</f>
        <v/>
      </c>
      <c r="CQ911" s="171" t="str">
        <f>IF(Table1[[#This Row],[Multiple audience]]&lt;&gt;1,IF(Table1[[#This Row],[Semi-skilled]]=1,1,""),"")</f>
        <v/>
      </c>
      <c r="CR911" s="171" t="str">
        <f>IF(Table1[[#This Row],[Multiple audience]]&lt;&gt;1,IF(Table1[[#This Row],[Trades]]=1,1,""),"")</f>
        <v/>
      </c>
      <c r="CS911" s="171" t="str">
        <f>IF(Table1[[#This Row],[Multiple audience]]&lt;&gt;1,IF(Table1[[#This Row],[Other]]=1,1,""),"")</f>
        <v/>
      </c>
      <c r="CT911" s="171" t="str">
        <f>IF(SUM(Table1[[#This Row],[General Audience]:[Other]])&gt;1,1,"")</f>
        <v/>
      </c>
      <c r="CU911" s="171" t="str">
        <f>IF(Table1[[#This Row],[Various  ]]&lt;&gt;1,IF(Table1[[#This Row],[Calculator / Software]]=1,1,""),"")</f>
        <v/>
      </c>
      <c r="CV911" s="171" t="str">
        <f>IF(Table1[[#This Row],[Various  ]]&lt;&gt;1,IF(Table1[[#This Row],[Information  ]]=1,1,""),"")</f>
        <v/>
      </c>
      <c r="CW911" s="171" t="str">
        <f>IF(Table1[[#This Row],[Various  ]]&lt;&gt;1,IF(Table1[[#This Row],[Interactive Tool]]=1,1,""),"")</f>
        <v/>
      </c>
      <c r="CX911" s="171" t="str">
        <f>IF(Table1[[#This Row],[Various  ]]&lt;&gt;1,IF(Table1[[#This Row],[Technical Specifications]]=1,1,""),"")</f>
        <v/>
      </c>
      <c r="CY911" s="171" t="str">
        <f>IF(Table1[[#This Row],[Various  ]]&lt;&gt;1,IF(Table1[[#This Row],[Training Resources]]=1,1,""),"")</f>
        <v/>
      </c>
      <c r="CZ911" s="171" t="str">
        <f>IF(Table1[[#This Row],[Various  ]]&lt;&gt;1,IF(Table1[[#This Row],[Toolbox]]=1,1,""),"")</f>
        <v/>
      </c>
      <c r="DA911" s="169" t="str">
        <f>IF(Table1[[#This Row],[Various  ]]&lt;&gt;1,IF(Table1[[#This Row],[Video]]=1,1,""),"")</f>
        <v/>
      </c>
      <c r="DB911" s="169" t="str">
        <f>IF(Table1[[#This Row],[Various  ]]&lt;&gt;1,IF(Table1[[#This Row],[Case study]]=1,1,""),"")</f>
        <v/>
      </c>
      <c r="DC911" s="169" t="str">
        <f>IF(Table1[[#This Row],[Various  ]]&lt;&gt;1,IF(Table1[[#This Row],[Other   ]]=1,1,""),"")</f>
        <v/>
      </c>
      <c r="DD911" s="169" t="str">
        <f>IF(Table1[[#This Row],[Various  ]]&lt;&gt;1,IF(Table1[[#This Row],[Standards]]=1,1,""),"")</f>
        <v/>
      </c>
      <c r="DE911" s="169" t="str">
        <f>IF(Table1[[#This Row],[Various]]=1,1,IF(SUM(Table1[[#This Row],[Calculator / Software]:[Standards]])&gt;1,1,""))</f>
        <v/>
      </c>
      <c r="DF911" s="169" t="str">
        <f>IF(Table1[[#This Row],[Multiple NCC links]]&lt;&gt;1,IF(Table1[[#This Row],[Design]]=1,1,""),"")</f>
        <v/>
      </c>
      <c r="DG911" s="169" t="str">
        <f>IF(Table1[[#This Row],[Multiple NCC links]]&lt;&gt;1,IF(Table1[[#This Row],[Assessment / Verification]]=1,1,""),"")</f>
        <v/>
      </c>
      <c r="DH911" s="169" t="str">
        <f>IF(Table1[[#This Row],[Multiple NCC links]]&lt;&gt;1,IF(Table1[[#This Row],[Climate Specific ]]=1,1,""),"")</f>
        <v/>
      </c>
      <c r="DI911" s="169" t="str">
        <f>IF(Table1[[#This Row],[Multiple NCC links]]&lt;&gt;1,IF(Table1[[#This Row],[Alterations / Additions]]=1,1,""),"")</f>
        <v/>
      </c>
      <c r="DJ911" s="169" t="str">
        <f>IF(Table1[[#This Row],[Multiple NCC links]]&lt;&gt;1,IF(Table1[[#This Row],[Glazing]]=1,1,""),"")</f>
        <v/>
      </c>
      <c r="DK911" s="169" t="str">
        <f>IF(Table1[[#This Row],[Multiple NCC links]]&lt;&gt;1,IF(Table1[[#This Row],[Building Fabric / Thermal / Sealing]]=1,1,""),"")</f>
        <v/>
      </c>
      <c r="DL911" s="169" t="str">
        <f>IF(Table1[[#This Row],[Multiple NCC links]]&lt;&gt;1,IF(Table1[[#This Row],[Lighting]]=1,1,""),"")</f>
        <v/>
      </c>
      <c r="DM911" s="169" t="str">
        <f>IF(Table1[[#This Row],[Multiple NCC links]]&lt;&gt;1,IF(Table1[[#This Row],[HVAC]]=1,1,""),"")</f>
        <v/>
      </c>
      <c r="DN911" s="169" t="str">
        <f>IF(Table1[[#This Row],[Multiple NCC links]]&lt;&gt;1,IF(Table1[[#This Row],[Services]]=1,1,""),"")</f>
        <v/>
      </c>
      <c r="DO911" s="169" t="str">
        <f>IF(Table1[[#This Row],[Multiple NCC links]]&lt;&gt;1,IF(Table1[[#This Row],[Maintenance &amp; Monitoring]]=1,1,""),"")</f>
        <v/>
      </c>
      <c r="DP911" s="169" t="str">
        <f>IF(Table1[[#This Row],[Multiple NCC links]]&lt;&gt;1,IF(Table1[[#This Row],[Hand over / Operations]]=1,1,""),"")</f>
        <v/>
      </c>
      <c r="DQ911" s="169" t="str">
        <f>IF(Table1[[#This Row],[Multiple NCC links]]&lt;&gt;1,IF(Table1[[#This Row],[As built assessment]]=1,1,""),"")</f>
        <v/>
      </c>
      <c r="DR911" s="169" t="str">
        <f>IF(Table1[[#This Row],[Multiple NCC links]]&lt;&gt;1,IF(Table1[[#This Row],[Beyond compliance]]=1,1,""),"")</f>
        <v/>
      </c>
      <c r="DS911" s="169" t="str">
        <f>IF(SUM(Table1[[#This Row],[Design]:[Beyond compliance]])&gt;1,1,"")</f>
        <v/>
      </c>
      <c r="DT911" s="169" t="str">
        <f>IF(Table1[[#This Row],[Both Residential &amp; Commercial4]]&lt;&gt;1,IF(Table1[[#This Row],[Residential]]=1,1,""),"")</f>
        <v/>
      </c>
      <c r="DU911" s="169" t="str">
        <f>IF(Table1[[#This Row],[Both Residential &amp; Commercial4]]&lt;&gt;1,IF(Table1[[#This Row],[Commercial]]=1,1,""),"")</f>
        <v/>
      </c>
      <c r="DV911" s="169" t="str">
        <f>Table1[[#This Row],[Residential &amp; Commercial]]</f>
        <v/>
      </c>
      <c r="DW911" s="169"/>
    </row>
    <row r="912" spans="1:127" s="49" customFormat="1" ht="20.25" thickTop="1" thickBot="1" x14ac:dyDescent="0.35">
      <c r="A912" s="97"/>
      <c r="B912" s="97"/>
      <c r="C912" s="88"/>
      <c r="D912" s="88"/>
      <c r="E912" s="176"/>
      <c r="F912" s="176"/>
      <c r="G912" s="176"/>
      <c r="H912" s="176"/>
      <c r="I912" s="90" t="str">
        <f>IF(AND(Table1[[#This Row],[General]]=1,Table1[[#This Row],[Beginner]]=1,Table1[[#This Row],[Intermediate]]=1,Table1[[#This Row],[Advanced]]=1),1,"")</f>
        <v/>
      </c>
      <c r="J912" s="90" t="str">
        <f>CONCATENATE(IF(Table1[[#This Row],[General]]=1,"General, ",""), IF(Table1[[#This Row],[Beginner]]=1,"Beginner, ",""),IF(Table1[[#This Row],[Intermediate]]=1,"Intermediate, ",""), IF(Table1[[#This Row],[Advanced]]=1,"Advanced",""))</f>
        <v/>
      </c>
      <c r="K912" s="91"/>
      <c r="L912" s="179"/>
      <c r="M912" s="91"/>
      <c r="N912" s="91"/>
      <c r="O912" s="159"/>
      <c r="P912" s="91"/>
      <c r="Q912" s="91"/>
      <c r="R912" s="91"/>
      <c r="S91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12" s="102"/>
      <c r="U912" s="102"/>
      <c r="V912" s="240"/>
      <c r="W912" s="240"/>
      <c r="X912" s="102"/>
      <c r="Y912" s="102"/>
      <c r="Z912" s="102"/>
      <c r="AA912" s="102"/>
      <c r="AB912" s="102"/>
      <c r="AC912" s="102"/>
      <c r="AD912" s="102"/>
      <c r="AE912" s="102"/>
      <c r="AF912" s="102"/>
      <c r="AG91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12" s="103"/>
      <c r="AI912" s="103"/>
      <c r="AJ912" s="103"/>
      <c r="AK912" s="74" t="str">
        <f>CONCATENATE(IF(Table1[[#This Row],[Digital]]=1,"Digital, ",""),IF(Table1[[#This Row],[Face to Face]]=1,"Face to face, ",""),IF(Table1[[#This Row],[Blended]]=1,"Blended",""))</f>
        <v/>
      </c>
      <c r="AL912" s="99"/>
      <c r="AM912" s="104"/>
      <c r="AN912" s="130"/>
      <c r="AO912" s="94"/>
      <c r="AP912" s="182"/>
      <c r="AQ912" s="94"/>
      <c r="AR912" s="94"/>
      <c r="AS912" s="94"/>
      <c r="AT912" s="94"/>
      <c r="AU912" s="94"/>
      <c r="AV912" s="182"/>
      <c r="AW912" s="182"/>
      <c r="AX912" s="182"/>
      <c r="AY912" s="94"/>
      <c r="AZ91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1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12" s="95"/>
      <c r="BC912" s="95"/>
      <c r="BD912" s="90" t="str">
        <f>IF(AND(Table1[[#This Row],[Residential]]=1,Table1[[#This Row],[Commercial]]=1),1,"")</f>
        <v/>
      </c>
      <c r="BE912" s="90" t="str">
        <f>CONCATENATE(IF(Table1[[#This Row],[Residential]]=1,"Residential, ",""),IF(Table1[[#This Row],[Commercial]]=1,"Commercial",""))</f>
        <v/>
      </c>
      <c r="BF912" s="94"/>
      <c r="BG912" s="94"/>
      <c r="BH912" s="94"/>
      <c r="BI912" s="94"/>
      <c r="BJ912" s="94"/>
      <c r="BK912" s="94"/>
      <c r="BL912" s="94"/>
      <c r="BM912" s="182"/>
      <c r="BN912" s="94"/>
      <c r="BO91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12" s="178"/>
      <c r="BQ912" s="120"/>
      <c r="BR912" s="132"/>
      <c r="BS912" s="120"/>
      <c r="BT912" s="175"/>
      <c r="BU912" s="175"/>
      <c r="BV912" s="175"/>
      <c r="BW912" s="121"/>
      <c r="BX912" s="121"/>
      <c r="BY912" s="121"/>
      <c r="BZ912" s="227"/>
      <c r="CA91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12" s="48">
        <f>COUNTIF(Table1[[#This Row],[Validity]:[Alignment with NCC (Yes=1,No=0)]],"N/A")</f>
        <v>0</v>
      </c>
      <c r="CC912" s="48">
        <f>IF(ISERROR(Table1[[#This Row],[Total Quality Score (out of 10)]]/(4-Table1[[#This Row],[N/A Count]])),0,Table1[[#This Row],[Total Quality Score (out of 10)]]/(4-Table1[[#This Row],[N/A Count]]))</f>
        <v>0</v>
      </c>
      <c r="CD912" s="106"/>
      <c r="CE912" s="106"/>
      <c r="CF912" s="172" t="str">
        <f>IF(SUM(Table1[[#This Row],[Multiple]:[Level (all)62]])&lt;1,IF(Table1[[#This Row],[General]]=1,1,""),"")</f>
        <v/>
      </c>
      <c r="CG912" s="172" t="str">
        <f>IF(SUM(Table1[[#This Row],[Multiple]:[Level (all)62]])&lt;1,IF(Table1[[#This Row],[Beginner]]=1,1,""),"")</f>
        <v/>
      </c>
      <c r="CH912" s="171" t="str">
        <f>IF(SUM(Table1[[#This Row],[Multiple]:[Level (all)62]])&lt;1,IF(Table1[[#This Row],[Intermediate]]=1,1,""),"")</f>
        <v/>
      </c>
      <c r="CI912" s="171" t="str">
        <f>IF(SUM(Table1[[#This Row],[Multiple]:[Level (all)62]])&lt;1,IF(Table1[[#This Row],[Advanced]]=1,1,""),"")</f>
        <v/>
      </c>
      <c r="CJ912" s="171" t="str">
        <f>IF(AND(SUM(Table1[[#This Row],[General]:[Advanced]])&lt;4,SUM(Table1[[#This Row],[General]:[Advanced]])&gt;1),1,"")</f>
        <v/>
      </c>
      <c r="CK912" s="171" t="str">
        <f>Table1[[#This Row],[Level (all)]]</f>
        <v/>
      </c>
      <c r="CL912" s="171" t="str">
        <f>IF(Table1[[#This Row],[Multiple audience]]&lt;&gt;1,IF(Table1[[#This Row],[General Audience]]=1,1,""),"")</f>
        <v/>
      </c>
      <c r="CM912" s="171" t="str">
        <f>IF(Table1[[#This Row],[Multiple audience]]&lt;&gt;1,IF(Table1[[#This Row],[Planners / Designers ]]=1,1,""),"")</f>
        <v/>
      </c>
      <c r="CN912" s="171" t="str">
        <f>IF(Table1[[#This Row],[Multiple audience]]&lt;&gt;1,IF(Table1[[#This Row],[Regulatory Assessors]]=1,1,""),"")</f>
        <v/>
      </c>
      <c r="CO912" s="171" t="str">
        <f>IF(Table1[[#This Row],[Multiple audience]]&lt;&gt;1,IF(Table1[[#This Row],[Builders / Management]]=1,1,""),"")</f>
        <v/>
      </c>
      <c r="CP912" s="171" t="str">
        <f>IF(Table1[[#This Row],[Multiple audience]]&lt;&gt;1,IF(Table1[[#This Row],[Energy / Sus Assessors]]=1,1,""),"")</f>
        <v/>
      </c>
      <c r="CQ912" s="171" t="str">
        <f>IF(Table1[[#This Row],[Multiple audience]]&lt;&gt;1,IF(Table1[[#This Row],[Semi-skilled]]=1,1,""),"")</f>
        <v/>
      </c>
      <c r="CR912" s="171" t="str">
        <f>IF(Table1[[#This Row],[Multiple audience]]&lt;&gt;1,IF(Table1[[#This Row],[Trades]]=1,1,""),"")</f>
        <v/>
      </c>
      <c r="CS912" s="171" t="str">
        <f>IF(Table1[[#This Row],[Multiple audience]]&lt;&gt;1,IF(Table1[[#This Row],[Other]]=1,1,""),"")</f>
        <v/>
      </c>
      <c r="CT912" s="171" t="str">
        <f>IF(SUM(Table1[[#This Row],[General Audience]:[Other]])&gt;1,1,"")</f>
        <v/>
      </c>
      <c r="CU912" s="171" t="str">
        <f>IF(Table1[[#This Row],[Various  ]]&lt;&gt;1,IF(Table1[[#This Row],[Calculator / Software]]=1,1,""),"")</f>
        <v/>
      </c>
      <c r="CV912" s="171" t="str">
        <f>IF(Table1[[#This Row],[Various  ]]&lt;&gt;1,IF(Table1[[#This Row],[Information  ]]=1,1,""),"")</f>
        <v/>
      </c>
      <c r="CW912" s="171" t="str">
        <f>IF(Table1[[#This Row],[Various  ]]&lt;&gt;1,IF(Table1[[#This Row],[Interactive Tool]]=1,1,""),"")</f>
        <v/>
      </c>
      <c r="CX912" s="171" t="str">
        <f>IF(Table1[[#This Row],[Various  ]]&lt;&gt;1,IF(Table1[[#This Row],[Technical Specifications]]=1,1,""),"")</f>
        <v/>
      </c>
      <c r="CY912" s="171" t="str">
        <f>IF(Table1[[#This Row],[Various  ]]&lt;&gt;1,IF(Table1[[#This Row],[Training Resources]]=1,1,""),"")</f>
        <v/>
      </c>
      <c r="CZ912" s="171" t="str">
        <f>IF(Table1[[#This Row],[Various  ]]&lt;&gt;1,IF(Table1[[#This Row],[Toolbox]]=1,1,""),"")</f>
        <v/>
      </c>
      <c r="DA912" s="169" t="str">
        <f>IF(Table1[[#This Row],[Various  ]]&lt;&gt;1,IF(Table1[[#This Row],[Video]]=1,1,""),"")</f>
        <v/>
      </c>
      <c r="DB912" s="169" t="str">
        <f>IF(Table1[[#This Row],[Various  ]]&lt;&gt;1,IF(Table1[[#This Row],[Case study]]=1,1,""),"")</f>
        <v/>
      </c>
      <c r="DC912" s="169" t="str">
        <f>IF(Table1[[#This Row],[Various  ]]&lt;&gt;1,IF(Table1[[#This Row],[Other   ]]=1,1,""),"")</f>
        <v/>
      </c>
      <c r="DD912" s="169" t="str">
        <f>IF(Table1[[#This Row],[Various  ]]&lt;&gt;1,IF(Table1[[#This Row],[Standards]]=1,1,""),"")</f>
        <v/>
      </c>
      <c r="DE912" s="169" t="str">
        <f>IF(Table1[[#This Row],[Various]]=1,1,IF(SUM(Table1[[#This Row],[Calculator / Software]:[Standards]])&gt;1,1,""))</f>
        <v/>
      </c>
      <c r="DF912" s="169" t="str">
        <f>IF(Table1[[#This Row],[Multiple NCC links]]&lt;&gt;1,IF(Table1[[#This Row],[Design]]=1,1,""),"")</f>
        <v/>
      </c>
      <c r="DG912" s="169" t="str">
        <f>IF(Table1[[#This Row],[Multiple NCC links]]&lt;&gt;1,IF(Table1[[#This Row],[Assessment / Verification]]=1,1,""),"")</f>
        <v/>
      </c>
      <c r="DH912" s="169" t="str">
        <f>IF(Table1[[#This Row],[Multiple NCC links]]&lt;&gt;1,IF(Table1[[#This Row],[Climate Specific ]]=1,1,""),"")</f>
        <v/>
      </c>
      <c r="DI912" s="169" t="str">
        <f>IF(Table1[[#This Row],[Multiple NCC links]]&lt;&gt;1,IF(Table1[[#This Row],[Alterations / Additions]]=1,1,""),"")</f>
        <v/>
      </c>
      <c r="DJ912" s="169" t="str">
        <f>IF(Table1[[#This Row],[Multiple NCC links]]&lt;&gt;1,IF(Table1[[#This Row],[Glazing]]=1,1,""),"")</f>
        <v/>
      </c>
      <c r="DK912" s="169" t="str">
        <f>IF(Table1[[#This Row],[Multiple NCC links]]&lt;&gt;1,IF(Table1[[#This Row],[Building Fabric / Thermal / Sealing]]=1,1,""),"")</f>
        <v/>
      </c>
      <c r="DL912" s="169" t="str">
        <f>IF(Table1[[#This Row],[Multiple NCC links]]&lt;&gt;1,IF(Table1[[#This Row],[Lighting]]=1,1,""),"")</f>
        <v/>
      </c>
      <c r="DM912" s="169" t="str">
        <f>IF(Table1[[#This Row],[Multiple NCC links]]&lt;&gt;1,IF(Table1[[#This Row],[HVAC]]=1,1,""),"")</f>
        <v/>
      </c>
      <c r="DN912" s="169" t="str">
        <f>IF(Table1[[#This Row],[Multiple NCC links]]&lt;&gt;1,IF(Table1[[#This Row],[Services]]=1,1,""),"")</f>
        <v/>
      </c>
      <c r="DO912" s="169" t="str">
        <f>IF(Table1[[#This Row],[Multiple NCC links]]&lt;&gt;1,IF(Table1[[#This Row],[Maintenance &amp; Monitoring]]=1,1,""),"")</f>
        <v/>
      </c>
      <c r="DP912" s="169" t="str">
        <f>IF(Table1[[#This Row],[Multiple NCC links]]&lt;&gt;1,IF(Table1[[#This Row],[Hand over / Operations]]=1,1,""),"")</f>
        <v/>
      </c>
      <c r="DQ912" s="169" t="str">
        <f>IF(Table1[[#This Row],[Multiple NCC links]]&lt;&gt;1,IF(Table1[[#This Row],[As built assessment]]=1,1,""),"")</f>
        <v/>
      </c>
      <c r="DR912" s="169" t="str">
        <f>IF(Table1[[#This Row],[Multiple NCC links]]&lt;&gt;1,IF(Table1[[#This Row],[Beyond compliance]]=1,1,""),"")</f>
        <v/>
      </c>
      <c r="DS912" s="169" t="str">
        <f>IF(SUM(Table1[[#This Row],[Design]:[Beyond compliance]])&gt;1,1,"")</f>
        <v/>
      </c>
      <c r="DT912" s="169" t="str">
        <f>IF(Table1[[#This Row],[Both Residential &amp; Commercial4]]&lt;&gt;1,IF(Table1[[#This Row],[Residential]]=1,1,""),"")</f>
        <v/>
      </c>
      <c r="DU912" s="169" t="str">
        <f>IF(Table1[[#This Row],[Both Residential &amp; Commercial4]]&lt;&gt;1,IF(Table1[[#This Row],[Commercial]]=1,1,""),"")</f>
        <v/>
      </c>
      <c r="DV912" s="169" t="str">
        <f>Table1[[#This Row],[Residential &amp; Commercial]]</f>
        <v/>
      </c>
      <c r="DW912" s="169"/>
    </row>
    <row r="913" spans="1:127" s="49" customFormat="1" ht="20.25" thickTop="1" thickBot="1" x14ac:dyDescent="0.35">
      <c r="A913" s="97"/>
      <c r="B913" s="97"/>
      <c r="C913" s="88"/>
      <c r="D913" s="88"/>
      <c r="E913" s="176"/>
      <c r="F913" s="176"/>
      <c r="G913" s="176"/>
      <c r="H913" s="176"/>
      <c r="I913" s="90" t="str">
        <f>IF(AND(Table1[[#This Row],[General]]=1,Table1[[#This Row],[Beginner]]=1,Table1[[#This Row],[Intermediate]]=1,Table1[[#This Row],[Advanced]]=1),1,"")</f>
        <v/>
      </c>
      <c r="J913" s="90" t="str">
        <f>CONCATENATE(IF(Table1[[#This Row],[General]]=1,"General, ",""), IF(Table1[[#This Row],[Beginner]]=1,"Beginner, ",""),IF(Table1[[#This Row],[Intermediate]]=1,"Intermediate, ",""), IF(Table1[[#This Row],[Advanced]]=1,"Advanced",""))</f>
        <v/>
      </c>
      <c r="K913" s="91"/>
      <c r="L913" s="179"/>
      <c r="M913" s="91"/>
      <c r="N913" s="91"/>
      <c r="O913" s="159"/>
      <c r="P913" s="91"/>
      <c r="Q913" s="91"/>
      <c r="R913" s="91"/>
      <c r="S91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13" s="102"/>
      <c r="U913" s="102"/>
      <c r="V913" s="240"/>
      <c r="W913" s="240"/>
      <c r="X913" s="102"/>
      <c r="Y913" s="102"/>
      <c r="Z913" s="102"/>
      <c r="AA913" s="102"/>
      <c r="AB913" s="102"/>
      <c r="AC913" s="102"/>
      <c r="AD913" s="102"/>
      <c r="AE913" s="102"/>
      <c r="AF913" s="102"/>
      <c r="AG91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13" s="103"/>
      <c r="AI913" s="103"/>
      <c r="AJ913" s="103"/>
      <c r="AK913" s="74" t="str">
        <f>CONCATENATE(IF(Table1[[#This Row],[Digital]]=1,"Digital, ",""),IF(Table1[[#This Row],[Face to Face]]=1,"Face to face, ",""),IF(Table1[[#This Row],[Blended]]=1,"Blended",""))</f>
        <v/>
      </c>
      <c r="AL913" s="99"/>
      <c r="AM913" s="104"/>
      <c r="AN913" s="130"/>
      <c r="AO913" s="94"/>
      <c r="AP913" s="182"/>
      <c r="AQ913" s="94"/>
      <c r="AR913" s="94"/>
      <c r="AS913" s="94"/>
      <c r="AT913" s="94"/>
      <c r="AU913" s="94"/>
      <c r="AV913" s="182"/>
      <c r="AW913" s="182"/>
      <c r="AX913" s="182"/>
      <c r="AY913" s="94"/>
      <c r="AZ91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1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13" s="95"/>
      <c r="BC913" s="95"/>
      <c r="BD913" s="90" t="str">
        <f>IF(AND(Table1[[#This Row],[Residential]]=1,Table1[[#This Row],[Commercial]]=1),1,"")</f>
        <v/>
      </c>
      <c r="BE913" s="90" t="str">
        <f>CONCATENATE(IF(Table1[[#This Row],[Residential]]=1,"Residential, ",""),IF(Table1[[#This Row],[Commercial]]=1,"Commercial",""))</f>
        <v/>
      </c>
      <c r="BF913" s="94"/>
      <c r="BG913" s="94"/>
      <c r="BH913" s="94"/>
      <c r="BI913" s="94"/>
      <c r="BJ913" s="94"/>
      <c r="BK913" s="94"/>
      <c r="BL913" s="94"/>
      <c r="BM913" s="182"/>
      <c r="BN913" s="94"/>
      <c r="BO91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13" s="178"/>
      <c r="BQ913" s="120"/>
      <c r="BR913" s="132"/>
      <c r="BS913" s="120"/>
      <c r="BT913" s="175"/>
      <c r="BU913" s="175"/>
      <c r="BV913" s="175"/>
      <c r="BW913" s="121"/>
      <c r="BX913" s="121"/>
      <c r="BY913" s="121"/>
      <c r="BZ913" s="227"/>
      <c r="CA91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13" s="48">
        <f>COUNTIF(Table1[[#This Row],[Validity]:[Alignment with NCC (Yes=1,No=0)]],"N/A")</f>
        <v>0</v>
      </c>
      <c r="CC913" s="48">
        <f>IF(ISERROR(Table1[[#This Row],[Total Quality Score (out of 10)]]/(4-Table1[[#This Row],[N/A Count]])),0,Table1[[#This Row],[Total Quality Score (out of 10)]]/(4-Table1[[#This Row],[N/A Count]]))</f>
        <v>0</v>
      </c>
      <c r="CD913" s="106"/>
      <c r="CE913" s="106"/>
      <c r="CF913" s="172" t="str">
        <f>IF(SUM(Table1[[#This Row],[Multiple]:[Level (all)62]])&lt;1,IF(Table1[[#This Row],[General]]=1,1,""),"")</f>
        <v/>
      </c>
      <c r="CG913" s="172" t="str">
        <f>IF(SUM(Table1[[#This Row],[Multiple]:[Level (all)62]])&lt;1,IF(Table1[[#This Row],[Beginner]]=1,1,""),"")</f>
        <v/>
      </c>
      <c r="CH913" s="171" t="str">
        <f>IF(SUM(Table1[[#This Row],[Multiple]:[Level (all)62]])&lt;1,IF(Table1[[#This Row],[Intermediate]]=1,1,""),"")</f>
        <v/>
      </c>
      <c r="CI913" s="171" t="str">
        <f>IF(SUM(Table1[[#This Row],[Multiple]:[Level (all)62]])&lt;1,IF(Table1[[#This Row],[Advanced]]=1,1,""),"")</f>
        <v/>
      </c>
      <c r="CJ913" s="171" t="str">
        <f>IF(AND(SUM(Table1[[#This Row],[General]:[Advanced]])&lt;4,SUM(Table1[[#This Row],[General]:[Advanced]])&gt;1),1,"")</f>
        <v/>
      </c>
      <c r="CK913" s="171" t="str">
        <f>Table1[[#This Row],[Level (all)]]</f>
        <v/>
      </c>
      <c r="CL913" s="171" t="str">
        <f>IF(Table1[[#This Row],[Multiple audience]]&lt;&gt;1,IF(Table1[[#This Row],[General Audience]]=1,1,""),"")</f>
        <v/>
      </c>
      <c r="CM913" s="171" t="str">
        <f>IF(Table1[[#This Row],[Multiple audience]]&lt;&gt;1,IF(Table1[[#This Row],[Planners / Designers ]]=1,1,""),"")</f>
        <v/>
      </c>
      <c r="CN913" s="171" t="str">
        <f>IF(Table1[[#This Row],[Multiple audience]]&lt;&gt;1,IF(Table1[[#This Row],[Regulatory Assessors]]=1,1,""),"")</f>
        <v/>
      </c>
      <c r="CO913" s="171" t="str">
        <f>IF(Table1[[#This Row],[Multiple audience]]&lt;&gt;1,IF(Table1[[#This Row],[Builders / Management]]=1,1,""),"")</f>
        <v/>
      </c>
      <c r="CP913" s="171" t="str">
        <f>IF(Table1[[#This Row],[Multiple audience]]&lt;&gt;1,IF(Table1[[#This Row],[Energy / Sus Assessors]]=1,1,""),"")</f>
        <v/>
      </c>
      <c r="CQ913" s="171" t="str">
        <f>IF(Table1[[#This Row],[Multiple audience]]&lt;&gt;1,IF(Table1[[#This Row],[Semi-skilled]]=1,1,""),"")</f>
        <v/>
      </c>
      <c r="CR913" s="171" t="str">
        <f>IF(Table1[[#This Row],[Multiple audience]]&lt;&gt;1,IF(Table1[[#This Row],[Trades]]=1,1,""),"")</f>
        <v/>
      </c>
      <c r="CS913" s="171" t="str">
        <f>IF(Table1[[#This Row],[Multiple audience]]&lt;&gt;1,IF(Table1[[#This Row],[Other]]=1,1,""),"")</f>
        <v/>
      </c>
      <c r="CT913" s="171" t="str">
        <f>IF(SUM(Table1[[#This Row],[General Audience]:[Other]])&gt;1,1,"")</f>
        <v/>
      </c>
      <c r="CU913" s="171" t="str">
        <f>IF(Table1[[#This Row],[Various  ]]&lt;&gt;1,IF(Table1[[#This Row],[Calculator / Software]]=1,1,""),"")</f>
        <v/>
      </c>
      <c r="CV913" s="171" t="str">
        <f>IF(Table1[[#This Row],[Various  ]]&lt;&gt;1,IF(Table1[[#This Row],[Information  ]]=1,1,""),"")</f>
        <v/>
      </c>
      <c r="CW913" s="171" t="str">
        <f>IF(Table1[[#This Row],[Various  ]]&lt;&gt;1,IF(Table1[[#This Row],[Interactive Tool]]=1,1,""),"")</f>
        <v/>
      </c>
      <c r="CX913" s="171" t="str">
        <f>IF(Table1[[#This Row],[Various  ]]&lt;&gt;1,IF(Table1[[#This Row],[Technical Specifications]]=1,1,""),"")</f>
        <v/>
      </c>
      <c r="CY913" s="171" t="str">
        <f>IF(Table1[[#This Row],[Various  ]]&lt;&gt;1,IF(Table1[[#This Row],[Training Resources]]=1,1,""),"")</f>
        <v/>
      </c>
      <c r="CZ913" s="171" t="str">
        <f>IF(Table1[[#This Row],[Various  ]]&lt;&gt;1,IF(Table1[[#This Row],[Toolbox]]=1,1,""),"")</f>
        <v/>
      </c>
      <c r="DA913" s="169" t="str">
        <f>IF(Table1[[#This Row],[Various  ]]&lt;&gt;1,IF(Table1[[#This Row],[Video]]=1,1,""),"")</f>
        <v/>
      </c>
      <c r="DB913" s="169" t="str">
        <f>IF(Table1[[#This Row],[Various  ]]&lt;&gt;1,IF(Table1[[#This Row],[Case study]]=1,1,""),"")</f>
        <v/>
      </c>
      <c r="DC913" s="169" t="str">
        <f>IF(Table1[[#This Row],[Various  ]]&lt;&gt;1,IF(Table1[[#This Row],[Other   ]]=1,1,""),"")</f>
        <v/>
      </c>
      <c r="DD913" s="169" t="str">
        <f>IF(Table1[[#This Row],[Various  ]]&lt;&gt;1,IF(Table1[[#This Row],[Standards]]=1,1,""),"")</f>
        <v/>
      </c>
      <c r="DE913" s="169" t="str">
        <f>IF(Table1[[#This Row],[Various]]=1,1,IF(SUM(Table1[[#This Row],[Calculator / Software]:[Standards]])&gt;1,1,""))</f>
        <v/>
      </c>
      <c r="DF913" s="169" t="str">
        <f>IF(Table1[[#This Row],[Multiple NCC links]]&lt;&gt;1,IF(Table1[[#This Row],[Design]]=1,1,""),"")</f>
        <v/>
      </c>
      <c r="DG913" s="169" t="str">
        <f>IF(Table1[[#This Row],[Multiple NCC links]]&lt;&gt;1,IF(Table1[[#This Row],[Assessment / Verification]]=1,1,""),"")</f>
        <v/>
      </c>
      <c r="DH913" s="169" t="str">
        <f>IF(Table1[[#This Row],[Multiple NCC links]]&lt;&gt;1,IF(Table1[[#This Row],[Climate Specific ]]=1,1,""),"")</f>
        <v/>
      </c>
      <c r="DI913" s="169" t="str">
        <f>IF(Table1[[#This Row],[Multiple NCC links]]&lt;&gt;1,IF(Table1[[#This Row],[Alterations / Additions]]=1,1,""),"")</f>
        <v/>
      </c>
      <c r="DJ913" s="169" t="str">
        <f>IF(Table1[[#This Row],[Multiple NCC links]]&lt;&gt;1,IF(Table1[[#This Row],[Glazing]]=1,1,""),"")</f>
        <v/>
      </c>
      <c r="DK913" s="169" t="str">
        <f>IF(Table1[[#This Row],[Multiple NCC links]]&lt;&gt;1,IF(Table1[[#This Row],[Building Fabric / Thermal / Sealing]]=1,1,""),"")</f>
        <v/>
      </c>
      <c r="DL913" s="169" t="str">
        <f>IF(Table1[[#This Row],[Multiple NCC links]]&lt;&gt;1,IF(Table1[[#This Row],[Lighting]]=1,1,""),"")</f>
        <v/>
      </c>
      <c r="DM913" s="169" t="str">
        <f>IF(Table1[[#This Row],[Multiple NCC links]]&lt;&gt;1,IF(Table1[[#This Row],[HVAC]]=1,1,""),"")</f>
        <v/>
      </c>
      <c r="DN913" s="169" t="str">
        <f>IF(Table1[[#This Row],[Multiple NCC links]]&lt;&gt;1,IF(Table1[[#This Row],[Services]]=1,1,""),"")</f>
        <v/>
      </c>
      <c r="DO913" s="169" t="str">
        <f>IF(Table1[[#This Row],[Multiple NCC links]]&lt;&gt;1,IF(Table1[[#This Row],[Maintenance &amp; Monitoring]]=1,1,""),"")</f>
        <v/>
      </c>
      <c r="DP913" s="169" t="str">
        <f>IF(Table1[[#This Row],[Multiple NCC links]]&lt;&gt;1,IF(Table1[[#This Row],[Hand over / Operations]]=1,1,""),"")</f>
        <v/>
      </c>
      <c r="DQ913" s="169" t="str">
        <f>IF(Table1[[#This Row],[Multiple NCC links]]&lt;&gt;1,IF(Table1[[#This Row],[As built assessment]]=1,1,""),"")</f>
        <v/>
      </c>
      <c r="DR913" s="169" t="str">
        <f>IF(Table1[[#This Row],[Multiple NCC links]]&lt;&gt;1,IF(Table1[[#This Row],[Beyond compliance]]=1,1,""),"")</f>
        <v/>
      </c>
      <c r="DS913" s="169" t="str">
        <f>IF(SUM(Table1[[#This Row],[Design]:[Beyond compliance]])&gt;1,1,"")</f>
        <v/>
      </c>
      <c r="DT913" s="169" t="str">
        <f>IF(Table1[[#This Row],[Both Residential &amp; Commercial4]]&lt;&gt;1,IF(Table1[[#This Row],[Residential]]=1,1,""),"")</f>
        <v/>
      </c>
      <c r="DU913" s="169" t="str">
        <f>IF(Table1[[#This Row],[Both Residential &amp; Commercial4]]&lt;&gt;1,IF(Table1[[#This Row],[Commercial]]=1,1,""),"")</f>
        <v/>
      </c>
      <c r="DV913" s="169" t="str">
        <f>Table1[[#This Row],[Residential &amp; Commercial]]</f>
        <v/>
      </c>
      <c r="DW913" s="169"/>
    </row>
    <row r="914" spans="1:127" s="49" customFormat="1" ht="20.25" thickTop="1" thickBot="1" x14ac:dyDescent="0.35">
      <c r="A914" s="97"/>
      <c r="B914" s="97"/>
      <c r="C914" s="88"/>
      <c r="D914" s="88"/>
      <c r="E914" s="176"/>
      <c r="F914" s="176"/>
      <c r="G914" s="176"/>
      <c r="H914" s="176"/>
      <c r="I914" s="90" t="str">
        <f>IF(AND(Table1[[#This Row],[General]]=1,Table1[[#This Row],[Beginner]]=1,Table1[[#This Row],[Intermediate]]=1,Table1[[#This Row],[Advanced]]=1),1,"")</f>
        <v/>
      </c>
      <c r="J914" s="90" t="str">
        <f>CONCATENATE(IF(Table1[[#This Row],[General]]=1,"General, ",""), IF(Table1[[#This Row],[Beginner]]=1,"Beginner, ",""),IF(Table1[[#This Row],[Intermediate]]=1,"Intermediate, ",""), IF(Table1[[#This Row],[Advanced]]=1,"Advanced",""))</f>
        <v/>
      </c>
      <c r="K914" s="91"/>
      <c r="L914" s="179"/>
      <c r="M914" s="91"/>
      <c r="N914" s="91"/>
      <c r="O914" s="159"/>
      <c r="P914" s="91"/>
      <c r="Q914" s="91"/>
      <c r="R914" s="91"/>
      <c r="S91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14" s="102"/>
      <c r="U914" s="102"/>
      <c r="V914" s="240"/>
      <c r="W914" s="240"/>
      <c r="X914" s="102"/>
      <c r="Y914" s="102"/>
      <c r="Z914" s="102"/>
      <c r="AA914" s="102"/>
      <c r="AB914" s="102"/>
      <c r="AC914" s="102"/>
      <c r="AD914" s="102"/>
      <c r="AE914" s="102"/>
      <c r="AF914" s="102"/>
      <c r="AG91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14" s="103"/>
      <c r="AI914" s="103"/>
      <c r="AJ914" s="103"/>
      <c r="AK914" s="74" t="str">
        <f>CONCATENATE(IF(Table1[[#This Row],[Digital]]=1,"Digital, ",""),IF(Table1[[#This Row],[Face to Face]]=1,"Face to face, ",""),IF(Table1[[#This Row],[Blended]]=1,"Blended",""))</f>
        <v/>
      </c>
      <c r="AL914" s="99"/>
      <c r="AM914" s="104"/>
      <c r="AN914" s="130"/>
      <c r="AO914" s="94"/>
      <c r="AP914" s="182"/>
      <c r="AQ914" s="94"/>
      <c r="AR914" s="94"/>
      <c r="AS914" s="94"/>
      <c r="AT914" s="94"/>
      <c r="AU914" s="94"/>
      <c r="AV914" s="182"/>
      <c r="AW914" s="182"/>
      <c r="AX914" s="182"/>
      <c r="AY914" s="94"/>
      <c r="AZ91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1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14" s="95"/>
      <c r="BC914" s="95"/>
      <c r="BD914" s="90" t="str">
        <f>IF(AND(Table1[[#This Row],[Residential]]=1,Table1[[#This Row],[Commercial]]=1),1,"")</f>
        <v/>
      </c>
      <c r="BE914" s="90" t="str">
        <f>CONCATENATE(IF(Table1[[#This Row],[Residential]]=1,"Residential, ",""),IF(Table1[[#This Row],[Commercial]]=1,"Commercial",""))</f>
        <v/>
      </c>
      <c r="BF914" s="94"/>
      <c r="BG914" s="94"/>
      <c r="BH914" s="94"/>
      <c r="BI914" s="94"/>
      <c r="BJ914" s="94"/>
      <c r="BK914" s="94"/>
      <c r="BL914" s="94"/>
      <c r="BM914" s="182"/>
      <c r="BN914" s="94"/>
      <c r="BO91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14" s="178"/>
      <c r="BQ914" s="120"/>
      <c r="BR914" s="132"/>
      <c r="BS914" s="120"/>
      <c r="BT914" s="175"/>
      <c r="BU914" s="175"/>
      <c r="BV914" s="175"/>
      <c r="BW914" s="121"/>
      <c r="BX914" s="121"/>
      <c r="BY914" s="121"/>
      <c r="BZ914" s="227"/>
      <c r="CA91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14" s="48">
        <f>COUNTIF(Table1[[#This Row],[Validity]:[Alignment with NCC (Yes=1,No=0)]],"N/A")</f>
        <v>0</v>
      </c>
      <c r="CC914" s="48">
        <f>IF(ISERROR(Table1[[#This Row],[Total Quality Score (out of 10)]]/(4-Table1[[#This Row],[N/A Count]])),0,Table1[[#This Row],[Total Quality Score (out of 10)]]/(4-Table1[[#This Row],[N/A Count]]))</f>
        <v>0</v>
      </c>
      <c r="CD914" s="106"/>
      <c r="CE914" s="106"/>
      <c r="CF914" s="172" t="str">
        <f>IF(SUM(Table1[[#This Row],[Multiple]:[Level (all)62]])&lt;1,IF(Table1[[#This Row],[General]]=1,1,""),"")</f>
        <v/>
      </c>
      <c r="CG914" s="172" t="str">
        <f>IF(SUM(Table1[[#This Row],[Multiple]:[Level (all)62]])&lt;1,IF(Table1[[#This Row],[Beginner]]=1,1,""),"")</f>
        <v/>
      </c>
      <c r="CH914" s="171" t="str">
        <f>IF(SUM(Table1[[#This Row],[Multiple]:[Level (all)62]])&lt;1,IF(Table1[[#This Row],[Intermediate]]=1,1,""),"")</f>
        <v/>
      </c>
      <c r="CI914" s="171" t="str">
        <f>IF(SUM(Table1[[#This Row],[Multiple]:[Level (all)62]])&lt;1,IF(Table1[[#This Row],[Advanced]]=1,1,""),"")</f>
        <v/>
      </c>
      <c r="CJ914" s="171" t="str">
        <f>IF(AND(SUM(Table1[[#This Row],[General]:[Advanced]])&lt;4,SUM(Table1[[#This Row],[General]:[Advanced]])&gt;1),1,"")</f>
        <v/>
      </c>
      <c r="CK914" s="171" t="str">
        <f>Table1[[#This Row],[Level (all)]]</f>
        <v/>
      </c>
      <c r="CL914" s="171" t="str">
        <f>IF(Table1[[#This Row],[Multiple audience]]&lt;&gt;1,IF(Table1[[#This Row],[General Audience]]=1,1,""),"")</f>
        <v/>
      </c>
      <c r="CM914" s="171" t="str">
        <f>IF(Table1[[#This Row],[Multiple audience]]&lt;&gt;1,IF(Table1[[#This Row],[Planners / Designers ]]=1,1,""),"")</f>
        <v/>
      </c>
      <c r="CN914" s="171" t="str">
        <f>IF(Table1[[#This Row],[Multiple audience]]&lt;&gt;1,IF(Table1[[#This Row],[Regulatory Assessors]]=1,1,""),"")</f>
        <v/>
      </c>
      <c r="CO914" s="171" t="str">
        <f>IF(Table1[[#This Row],[Multiple audience]]&lt;&gt;1,IF(Table1[[#This Row],[Builders / Management]]=1,1,""),"")</f>
        <v/>
      </c>
      <c r="CP914" s="171" t="str">
        <f>IF(Table1[[#This Row],[Multiple audience]]&lt;&gt;1,IF(Table1[[#This Row],[Energy / Sus Assessors]]=1,1,""),"")</f>
        <v/>
      </c>
      <c r="CQ914" s="171" t="str">
        <f>IF(Table1[[#This Row],[Multiple audience]]&lt;&gt;1,IF(Table1[[#This Row],[Semi-skilled]]=1,1,""),"")</f>
        <v/>
      </c>
      <c r="CR914" s="171" t="str">
        <f>IF(Table1[[#This Row],[Multiple audience]]&lt;&gt;1,IF(Table1[[#This Row],[Trades]]=1,1,""),"")</f>
        <v/>
      </c>
      <c r="CS914" s="171" t="str">
        <f>IF(Table1[[#This Row],[Multiple audience]]&lt;&gt;1,IF(Table1[[#This Row],[Other]]=1,1,""),"")</f>
        <v/>
      </c>
      <c r="CT914" s="171" t="str">
        <f>IF(SUM(Table1[[#This Row],[General Audience]:[Other]])&gt;1,1,"")</f>
        <v/>
      </c>
      <c r="CU914" s="171" t="str">
        <f>IF(Table1[[#This Row],[Various  ]]&lt;&gt;1,IF(Table1[[#This Row],[Calculator / Software]]=1,1,""),"")</f>
        <v/>
      </c>
      <c r="CV914" s="171" t="str">
        <f>IF(Table1[[#This Row],[Various  ]]&lt;&gt;1,IF(Table1[[#This Row],[Information  ]]=1,1,""),"")</f>
        <v/>
      </c>
      <c r="CW914" s="171" t="str">
        <f>IF(Table1[[#This Row],[Various  ]]&lt;&gt;1,IF(Table1[[#This Row],[Interactive Tool]]=1,1,""),"")</f>
        <v/>
      </c>
      <c r="CX914" s="171" t="str">
        <f>IF(Table1[[#This Row],[Various  ]]&lt;&gt;1,IF(Table1[[#This Row],[Technical Specifications]]=1,1,""),"")</f>
        <v/>
      </c>
      <c r="CY914" s="171" t="str">
        <f>IF(Table1[[#This Row],[Various  ]]&lt;&gt;1,IF(Table1[[#This Row],[Training Resources]]=1,1,""),"")</f>
        <v/>
      </c>
      <c r="CZ914" s="171" t="str">
        <f>IF(Table1[[#This Row],[Various  ]]&lt;&gt;1,IF(Table1[[#This Row],[Toolbox]]=1,1,""),"")</f>
        <v/>
      </c>
      <c r="DA914" s="169" t="str">
        <f>IF(Table1[[#This Row],[Various  ]]&lt;&gt;1,IF(Table1[[#This Row],[Video]]=1,1,""),"")</f>
        <v/>
      </c>
      <c r="DB914" s="169" t="str">
        <f>IF(Table1[[#This Row],[Various  ]]&lt;&gt;1,IF(Table1[[#This Row],[Case study]]=1,1,""),"")</f>
        <v/>
      </c>
      <c r="DC914" s="169" t="str">
        <f>IF(Table1[[#This Row],[Various  ]]&lt;&gt;1,IF(Table1[[#This Row],[Other   ]]=1,1,""),"")</f>
        <v/>
      </c>
      <c r="DD914" s="169" t="str">
        <f>IF(Table1[[#This Row],[Various  ]]&lt;&gt;1,IF(Table1[[#This Row],[Standards]]=1,1,""),"")</f>
        <v/>
      </c>
      <c r="DE914" s="169" t="str">
        <f>IF(Table1[[#This Row],[Various]]=1,1,IF(SUM(Table1[[#This Row],[Calculator / Software]:[Standards]])&gt;1,1,""))</f>
        <v/>
      </c>
      <c r="DF914" s="169" t="str">
        <f>IF(Table1[[#This Row],[Multiple NCC links]]&lt;&gt;1,IF(Table1[[#This Row],[Design]]=1,1,""),"")</f>
        <v/>
      </c>
      <c r="DG914" s="169" t="str">
        <f>IF(Table1[[#This Row],[Multiple NCC links]]&lt;&gt;1,IF(Table1[[#This Row],[Assessment / Verification]]=1,1,""),"")</f>
        <v/>
      </c>
      <c r="DH914" s="169" t="str">
        <f>IF(Table1[[#This Row],[Multiple NCC links]]&lt;&gt;1,IF(Table1[[#This Row],[Climate Specific ]]=1,1,""),"")</f>
        <v/>
      </c>
      <c r="DI914" s="169" t="str">
        <f>IF(Table1[[#This Row],[Multiple NCC links]]&lt;&gt;1,IF(Table1[[#This Row],[Alterations / Additions]]=1,1,""),"")</f>
        <v/>
      </c>
      <c r="DJ914" s="169" t="str">
        <f>IF(Table1[[#This Row],[Multiple NCC links]]&lt;&gt;1,IF(Table1[[#This Row],[Glazing]]=1,1,""),"")</f>
        <v/>
      </c>
      <c r="DK914" s="169" t="str">
        <f>IF(Table1[[#This Row],[Multiple NCC links]]&lt;&gt;1,IF(Table1[[#This Row],[Building Fabric / Thermal / Sealing]]=1,1,""),"")</f>
        <v/>
      </c>
      <c r="DL914" s="169" t="str">
        <f>IF(Table1[[#This Row],[Multiple NCC links]]&lt;&gt;1,IF(Table1[[#This Row],[Lighting]]=1,1,""),"")</f>
        <v/>
      </c>
      <c r="DM914" s="169" t="str">
        <f>IF(Table1[[#This Row],[Multiple NCC links]]&lt;&gt;1,IF(Table1[[#This Row],[HVAC]]=1,1,""),"")</f>
        <v/>
      </c>
      <c r="DN914" s="169" t="str">
        <f>IF(Table1[[#This Row],[Multiple NCC links]]&lt;&gt;1,IF(Table1[[#This Row],[Services]]=1,1,""),"")</f>
        <v/>
      </c>
      <c r="DO914" s="169" t="str">
        <f>IF(Table1[[#This Row],[Multiple NCC links]]&lt;&gt;1,IF(Table1[[#This Row],[Maintenance &amp; Monitoring]]=1,1,""),"")</f>
        <v/>
      </c>
      <c r="DP914" s="169" t="str">
        <f>IF(Table1[[#This Row],[Multiple NCC links]]&lt;&gt;1,IF(Table1[[#This Row],[Hand over / Operations]]=1,1,""),"")</f>
        <v/>
      </c>
      <c r="DQ914" s="169" t="str">
        <f>IF(Table1[[#This Row],[Multiple NCC links]]&lt;&gt;1,IF(Table1[[#This Row],[As built assessment]]=1,1,""),"")</f>
        <v/>
      </c>
      <c r="DR914" s="169" t="str">
        <f>IF(Table1[[#This Row],[Multiple NCC links]]&lt;&gt;1,IF(Table1[[#This Row],[Beyond compliance]]=1,1,""),"")</f>
        <v/>
      </c>
      <c r="DS914" s="169" t="str">
        <f>IF(SUM(Table1[[#This Row],[Design]:[Beyond compliance]])&gt;1,1,"")</f>
        <v/>
      </c>
      <c r="DT914" s="169" t="str">
        <f>IF(Table1[[#This Row],[Both Residential &amp; Commercial4]]&lt;&gt;1,IF(Table1[[#This Row],[Residential]]=1,1,""),"")</f>
        <v/>
      </c>
      <c r="DU914" s="169" t="str">
        <f>IF(Table1[[#This Row],[Both Residential &amp; Commercial4]]&lt;&gt;1,IF(Table1[[#This Row],[Commercial]]=1,1,""),"")</f>
        <v/>
      </c>
      <c r="DV914" s="169" t="str">
        <f>Table1[[#This Row],[Residential &amp; Commercial]]</f>
        <v/>
      </c>
      <c r="DW914" s="169"/>
    </row>
    <row r="915" spans="1:127" s="49" customFormat="1" ht="20.25" thickTop="1" thickBot="1" x14ac:dyDescent="0.35">
      <c r="A915" s="97"/>
      <c r="B915" s="97"/>
      <c r="C915" s="88"/>
      <c r="D915" s="88"/>
      <c r="E915" s="176"/>
      <c r="F915" s="176"/>
      <c r="G915" s="176"/>
      <c r="H915" s="176"/>
      <c r="I915" s="90" t="str">
        <f>IF(AND(Table1[[#This Row],[General]]=1,Table1[[#This Row],[Beginner]]=1,Table1[[#This Row],[Intermediate]]=1,Table1[[#This Row],[Advanced]]=1),1,"")</f>
        <v/>
      </c>
      <c r="J915" s="90" t="str">
        <f>CONCATENATE(IF(Table1[[#This Row],[General]]=1,"General, ",""), IF(Table1[[#This Row],[Beginner]]=1,"Beginner, ",""),IF(Table1[[#This Row],[Intermediate]]=1,"Intermediate, ",""), IF(Table1[[#This Row],[Advanced]]=1,"Advanced",""))</f>
        <v/>
      </c>
      <c r="K915" s="91"/>
      <c r="L915" s="179"/>
      <c r="M915" s="91"/>
      <c r="N915" s="91"/>
      <c r="O915" s="159"/>
      <c r="P915" s="91"/>
      <c r="Q915" s="91"/>
      <c r="R915" s="91"/>
      <c r="S91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15" s="102"/>
      <c r="U915" s="102"/>
      <c r="V915" s="240"/>
      <c r="W915" s="240"/>
      <c r="X915" s="102"/>
      <c r="Y915" s="102"/>
      <c r="Z915" s="102"/>
      <c r="AA915" s="102"/>
      <c r="AB915" s="102"/>
      <c r="AC915" s="102"/>
      <c r="AD915" s="102"/>
      <c r="AE915" s="102"/>
      <c r="AF915" s="102"/>
      <c r="AG91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15" s="103"/>
      <c r="AI915" s="103"/>
      <c r="AJ915" s="103"/>
      <c r="AK915" s="74" t="str">
        <f>CONCATENATE(IF(Table1[[#This Row],[Digital]]=1,"Digital, ",""),IF(Table1[[#This Row],[Face to Face]]=1,"Face to face, ",""),IF(Table1[[#This Row],[Blended]]=1,"Blended",""))</f>
        <v/>
      </c>
      <c r="AL915" s="99"/>
      <c r="AM915" s="104"/>
      <c r="AN915" s="130"/>
      <c r="AO915" s="94"/>
      <c r="AP915" s="182"/>
      <c r="AQ915" s="94"/>
      <c r="AR915" s="94"/>
      <c r="AS915" s="94"/>
      <c r="AT915" s="94"/>
      <c r="AU915" s="94"/>
      <c r="AV915" s="182"/>
      <c r="AW915" s="182"/>
      <c r="AX915" s="182"/>
      <c r="AY915" s="94"/>
      <c r="AZ91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1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15" s="95"/>
      <c r="BC915" s="95"/>
      <c r="BD915" s="90" t="str">
        <f>IF(AND(Table1[[#This Row],[Residential]]=1,Table1[[#This Row],[Commercial]]=1),1,"")</f>
        <v/>
      </c>
      <c r="BE915" s="90" t="str">
        <f>CONCATENATE(IF(Table1[[#This Row],[Residential]]=1,"Residential, ",""),IF(Table1[[#This Row],[Commercial]]=1,"Commercial",""))</f>
        <v/>
      </c>
      <c r="BF915" s="94"/>
      <c r="BG915" s="94"/>
      <c r="BH915" s="94"/>
      <c r="BI915" s="94"/>
      <c r="BJ915" s="94"/>
      <c r="BK915" s="94"/>
      <c r="BL915" s="94"/>
      <c r="BM915" s="182"/>
      <c r="BN915" s="94"/>
      <c r="BO91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15" s="178"/>
      <c r="BQ915" s="120"/>
      <c r="BR915" s="132"/>
      <c r="BS915" s="120"/>
      <c r="BT915" s="175"/>
      <c r="BU915" s="175"/>
      <c r="BV915" s="175"/>
      <c r="BW915" s="121"/>
      <c r="BX915" s="121"/>
      <c r="BY915" s="121"/>
      <c r="BZ915" s="227"/>
      <c r="CA91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15" s="48">
        <f>COUNTIF(Table1[[#This Row],[Validity]:[Alignment with NCC (Yes=1,No=0)]],"N/A")</f>
        <v>0</v>
      </c>
      <c r="CC915" s="48">
        <f>IF(ISERROR(Table1[[#This Row],[Total Quality Score (out of 10)]]/(4-Table1[[#This Row],[N/A Count]])),0,Table1[[#This Row],[Total Quality Score (out of 10)]]/(4-Table1[[#This Row],[N/A Count]]))</f>
        <v>0</v>
      </c>
      <c r="CD915" s="106"/>
      <c r="CE915" s="106"/>
      <c r="CF915" s="172" t="str">
        <f>IF(SUM(Table1[[#This Row],[Multiple]:[Level (all)62]])&lt;1,IF(Table1[[#This Row],[General]]=1,1,""),"")</f>
        <v/>
      </c>
      <c r="CG915" s="172" t="str">
        <f>IF(SUM(Table1[[#This Row],[Multiple]:[Level (all)62]])&lt;1,IF(Table1[[#This Row],[Beginner]]=1,1,""),"")</f>
        <v/>
      </c>
      <c r="CH915" s="171" t="str">
        <f>IF(SUM(Table1[[#This Row],[Multiple]:[Level (all)62]])&lt;1,IF(Table1[[#This Row],[Intermediate]]=1,1,""),"")</f>
        <v/>
      </c>
      <c r="CI915" s="171" t="str">
        <f>IF(SUM(Table1[[#This Row],[Multiple]:[Level (all)62]])&lt;1,IF(Table1[[#This Row],[Advanced]]=1,1,""),"")</f>
        <v/>
      </c>
      <c r="CJ915" s="171" t="str">
        <f>IF(AND(SUM(Table1[[#This Row],[General]:[Advanced]])&lt;4,SUM(Table1[[#This Row],[General]:[Advanced]])&gt;1),1,"")</f>
        <v/>
      </c>
      <c r="CK915" s="171" t="str">
        <f>Table1[[#This Row],[Level (all)]]</f>
        <v/>
      </c>
      <c r="CL915" s="171" t="str">
        <f>IF(Table1[[#This Row],[Multiple audience]]&lt;&gt;1,IF(Table1[[#This Row],[General Audience]]=1,1,""),"")</f>
        <v/>
      </c>
      <c r="CM915" s="171" t="str">
        <f>IF(Table1[[#This Row],[Multiple audience]]&lt;&gt;1,IF(Table1[[#This Row],[Planners / Designers ]]=1,1,""),"")</f>
        <v/>
      </c>
      <c r="CN915" s="171" t="str">
        <f>IF(Table1[[#This Row],[Multiple audience]]&lt;&gt;1,IF(Table1[[#This Row],[Regulatory Assessors]]=1,1,""),"")</f>
        <v/>
      </c>
      <c r="CO915" s="171" t="str">
        <f>IF(Table1[[#This Row],[Multiple audience]]&lt;&gt;1,IF(Table1[[#This Row],[Builders / Management]]=1,1,""),"")</f>
        <v/>
      </c>
      <c r="CP915" s="171" t="str">
        <f>IF(Table1[[#This Row],[Multiple audience]]&lt;&gt;1,IF(Table1[[#This Row],[Energy / Sus Assessors]]=1,1,""),"")</f>
        <v/>
      </c>
      <c r="CQ915" s="171" t="str">
        <f>IF(Table1[[#This Row],[Multiple audience]]&lt;&gt;1,IF(Table1[[#This Row],[Semi-skilled]]=1,1,""),"")</f>
        <v/>
      </c>
      <c r="CR915" s="171" t="str">
        <f>IF(Table1[[#This Row],[Multiple audience]]&lt;&gt;1,IF(Table1[[#This Row],[Trades]]=1,1,""),"")</f>
        <v/>
      </c>
      <c r="CS915" s="171" t="str">
        <f>IF(Table1[[#This Row],[Multiple audience]]&lt;&gt;1,IF(Table1[[#This Row],[Other]]=1,1,""),"")</f>
        <v/>
      </c>
      <c r="CT915" s="171" t="str">
        <f>IF(SUM(Table1[[#This Row],[General Audience]:[Other]])&gt;1,1,"")</f>
        <v/>
      </c>
      <c r="CU915" s="171" t="str">
        <f>IF(Table1[[#This Row],[Various  ]]&lt;&gt;1,IF(Table1[[#This Row],[Calculator / Software]]=1,1,""),"")</f>
        <v/>
      </c>
      <c r="CV915" s="171" t="str">
        <f>IF(Table1[[#This Row],[Various  ]]&lt;&gt;1,IF(Table1[[#This Row],[Information  ]]=1,1,""),"")</f>
        <v/>
      </c>
      <c r="CW915" s="171" t="str">
        <f>IF(Table1[[#This Row],[Various  ]]&lt;&gt;1,IF(Table1[[#This Row],[Interactive Tool]]=1,1,""),"")</f>
        <v/>
      </c>
      <c r="CX915" s="171" t="str">
        <f>IF(Table1[[#This Row],[Various  ]]&lt;&gt;1,IF(Table1[[#This Row],[Technical Specifications]]=1,1,""),"")</f>
        <v/>
      </c>
      <c r="CY915" s="171" t="str">
        <f>IF(Table1[[#This Row],[Various  ]]&lt;&gt;1,IF(Table1[[#This Row],[Training Resources]]=1,1,""),"")</f>
        <v/>
      </c>
      <c r="CZ915" s="171" t="str">
        <f>IF(Table1[[#This Row],[Various  ]]&lt;&gt;1,IF(Table1[[#This Row],[Toolbox]]=1,1,""),"")</f>
        <v/>
      </c>
      <c r="DA915" s="169" t="str">
        <f>IF(Table1[[#This Row],[Various  ]]&lt;&gt;1,IF(Table1[[#This Row],[Video]]=1,1,""),"")</f>
        <v/>
      </c>
      <c r="DB915" s="169" t="str">
        <f>IF(Table1[[#This Row],[Various  ]]&lt;&gt;1,IF(Table1[[#This Row],[Case study]]=1,1,""),"")</f>
        <v/>
      </c>
      <c r="DC915" s="169" t="str">
        <f>IF(Table1[[#This Row],[Various  ]]&lt;&gt;1,IF(Table1[[#This Row],[Other   ]]=1,1,""),"")</f>
        <v/>
      </c>
      <c r="DD915" s="169" t="str">
        <f>IF(Table1[[#This Row],[Various  ]]&lt;&gt;1,IF(Table1[[#This Row],[Standards]]=1,1,""),"")</f>
        <v/>
      </c>
      <c r="DE915" s="169" t="str">
        <f>IF(Table1[[#This Row],[Various]]=1,1,IF(SUM(Table1[[#This Row],[Calculator / Software]:[Standards]])&gt;1,1,""))</f>
        <v/>
      </c>
      <c r="DF915" s="169" t="str">
        <f>IF(Table1[[#This Row],[Multiple NCC links]]&lt;&gt;1,IF(Table1[[#This Row],[Design]]=1,1,""),"")</f>
        <v/>
      </c>
      <c r="DG915" s="169" t="str">
        <f>IF(Table1[[#This Row],[Multiple NCC links]]&lt;&gt;1,IF(Table1[[#This Row],[Assessment / Verification]]=1,1,""),"")</f>
        <v/>
      </c>
      <c r="DH915" s="169" t="str">
        <f>IF(Table1[[#This Row],[Multiple NCC links]]&lt;&gt;1,IF(Table1[[#This Row],[Climate Specific ]]=1,1,""),"")</f>
        <v/>
      </c>
      <c r="DI915" s="169" t="str">
        <f>IF(Table1[[#This Row],[Multiple NCC links]]&lt;&gt;1,IF(Table1[[#This Row],[Alterations / Additions]]=1,1,""),"")</f>
        <v/>
      </c>
      <c r="DJ915" s="169" t="str">
        <f>IF(Table1[[#This Row],[Multiple NCC links]]&lt;&gt;1,IF(Table1[[#This Row],[Glazing]]=1,1,""),"")</f>
        <v/>
      </c>
      <c r="DK915" s="169" t="str">
        <f>IF(Table1[[#This Row],[Multiple NCC links]]&lt;&gt;1,IF(Table1[[#This Row],[Building Fabric / Thermal / Sealing]]=1,1,""),"")</f>
        <v/>
      </c>
      <c r="DL915" s="169" t="str">
        <f>IF(Table1[[#This Row],[Multiple NCC links]]&lt;&gt;1,IF(Table1[[#This Row],[Lighting]]=1,1,""),"")</f>
        <v/>
      </c>
      <c r="DM915" s="169" t="str">
        <f>IF(Table1[[#This Row],[Multiple NCC links]]&lt;&gt;1,IF(Table1[[#This Row],[HVAC]]=1,1,""),"")</f>
        <v/>
      </c>
      <c r="DN915" s="169" t="str">
        <f>IF(Table1[[#This Row],[Multiple NCC links]]&lt;&gt;1,IF(Table1[[#This Row],[Services]]=1,1,""),"")</f>
        <v/>
      </c>
      <c r="DO915" s="169" t="str">
        <f>IF(Table1[[#This Row],[Multiple NCC links]]&lt;&gt;1,IF(Table1[[#This Row],[Maintenance &amp; Monitoring]]=1,1,""),"")</f>
        <v/>
      </c>
      <c r="DP915" s="169" t="str">
        <f>IF(Table1[[#This Row],[Multiple NCC links]]&lt;&gt;1,IF(Table1[[#This Row],[Hand over / Operations]]=1,1,""),"")</f>
        <v/>
      </c>
      <c r="DQ915" s="169" t="str">
        <f>IF(Table1[[#This Row],[Multiple NCC links]]&lt;&gt;1,IF(Table1[[#This Row],[As built assessment]]=1,1,""),"")</f>
        <v/>
      </c>
      <c r="DR915" s="169" t="str">
        <f>IF(Table1[[#This Row],[Multiple NCC links]]&lt;&gt;1,IF(Table1[[#This Row],[Beyond compliance]]=1,1,""),"")</f>
        <v/>
      </c>
      <c r="DS915" s="169" t="str">
        <f>IF(SUM(Table1[[#This Row],[Design]:[Beyond compliance]])&gt;1,1,"")</f>
        <v/>
      </c>
      <c r="DT915" s="169" t="str">
        <f>IF(Table1[[#This Row],[Both Residential &amp; Commercial4]]&lt;&gt;1,IF(Table1[[#This Row],[Residential]]=1,1,""),"")</f>
        <v/>
      </c>
      <c r="DU915" s="169" t="str">
        <f>IF(Table1[[#This Row],[Both Residential &amp; Commercial4]]&lt;&gt;1,IF(Table1[[#This Row],[Commercial]]=1,1,""),"")</f>
        <v/>
      </c>
      <c r="DV915" s="169" t="str">
        <f>Table1[[#This Row],[Residential &amp; Commercial]]</f>
        <v/>
      </c>
      <c r="DW915" s="169"/>
    </row>
    <row r="916" spans="1:127" s="49" customFormat="1" ht="20.25" thickTop="1" thickBot="1" x14ac:dyDescent="0.35">
      <c r="A916" s="97"/>
      <c r="B916" s="97"/>
      <c r="C916" s="88"/>
      <c r="D916" s="88"/>
      <c r="E916" s="176"/>
      <c r="F916" s="176"/>
      <c r="G916" s="176"/>
      <c r="H916" s="176"/>
      <c r="I916" s="90" t="str">
        <f>IF(AND(Table1[[#This Row],[General]]=1,Table1[[#This Row],[Beginner]]=1,Table1[[#This Row],[Intermediate]]=1,Table1[[#This Row],[Advanced]]=1),1,"")</f>
        <v/>
      </c>
      <c r="J916" s="90" t="str">
        <f>CONCATENATE(IF(Table1[[#This Row],[General]]=1,"General, ",""), IF(Table1[[#This Row],[Beginner]]=1,"Beginner, ",""),IF(Table1[[#This Row],[Intermediate]]=1,"Intermediate, ",""), IF(Table1[[#This Row],[Advanced]]=1,"Advanced",""))</f>
        <v/>
      </c>
      <c r="K916" s="91"/>
      <c r="L916" s="179"/>
      <c r="M916" s="91"/>
      <c r="N916" s="91"/>
      <c r="O916" s="159"/>
      <c r="P916" s="91"/>
      <c r="Q916" s="91"/>
      <c r="R916" s="91"/>
      <c r="S91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16" s="102"/>
      <c r="U916" s="102"/>
      <c r="V916" s="240"/>
      <c r="W916" s="240"/>
      <c r="X916" s="102"/>
      <c r="Y916" s="102"/>
      <c r="Z916" s="102"/>
      <c r="AA916" s="102"/>
      <c r="AB916" s="102"/>
      <c r="AC916" s="102"/>
      <c r="AD916" s="102"/>
      <c r="AE916" s="102"/>
      <c r="AF916" s="102"/>
      <c r="AG91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16" s="103"/>
      <c r="AI916" s="103"/>
      <c r="AJ916" s="103"/>
      <c r="AK916" s="74" t="str">
        <f>CONCATENATE(IF(Table1[[#This Row],[Digital]]=1,"Digital, ",""),IF(Table1[[#This Row],[Face to Face]]=1,"Face to face, ",""),IF(Table1[[#This Row],[Blended]]=1,"Blended",""))</f>
        <v/>
      </c>
      <c r="AL916" s="99"/>
      <c r="AM916" s="104"/>
      <c r="AN916" s="130"/>
      <c r="AO916" s="94"/>
      <c r="AP916" s="182"/>
      <c r="AQ916" s="94"/>
      <c r="AR916" s="94"/>
      <c r="AS916" s="94"/>
      <c r="AT916" s="94"/>
      <c r="AU916" s="94"/>
      <c r="AV916" s="182"/>
      <c r="AW916" s="182"/>
      <c r="AX916" s="182"/>
      <c r="AY916" s="94"/>
      <c r="AZ91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1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16" s="95"/>
      <c r="BC916" s="95"/>
      <c r="BD916" s="90" t="str">
        <f>IF(AND(Table1[[#This Row],[Residential]]=1,Table1[[#This Row],[Commercial]]=1),1,"")</f>
        <v/>
      </c>
      <c r="BE916" s="90" t="str">
        <f>CONCATENATE(IF(Table1[[#This Row],[Residential]]=1,"Residential, ",""),IF(Table1[[#This Row],[Commercial]]=1,"Commercial",""))</f>
        <v/>
      </c>
      <c r="BF916" s="94"/>
      <c r="BG916" s="94"/>
      <c r="BH916" s="94"/>
      <c r="BI916" s="94"/>
      <c r="BJ916" s="94"/>
      <c r="BK916" s="94"/>
      <c r="BL916" s="94"/>
      <c r="BM916" s="182"/>
      <c r="BN916" s="94"/>
      <c r="BO91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16" s="178"/>
      <c r="BQ916" s="120"/>
      <c r="BR916" s="132"/>
      <c r="BS916" s="120"/>
      <c r="BT916" s="175"/>
      <c r="BU916" s="175"/>
      <c r="BV916" s="175"/>
      <c r="BW916" s="121"/>
      <c r="BX916" s="121"/>
      <c r="BY916" s="121"/>
      <c r="BZ916" s="227"/>
      <c r="CA91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16" s="48">
        <f>COUNTIF(Table1[[#This Row],[Validity]:[Alignment with NCC (Yes=1,No=0)]],"N/A")</f>
        <v>0</v>
      </c>
      <c r="CC916" s="48">
        <f>IF(ISERROR(Table1[[#This Row],[Total Quality Score (out of 10)]]/(4-Table1[[#This Row],[N/A Count]])),0,Table1[[#This Row],[Total Quality Score (out of 10)]]/(4-Table1[[#This Row],[N/A Count]]))</f>
        <v>0</v>
      </c>
      <c r="CD916" s="106"/>
      <c r="CE916" s="106"/>
      <c r="CF916" s="172" t="str">
        <f>IF(SUM(Table1[[#This Row],[Multiple]:[Level (all)62]])&lt;1,IF(Table1[[#This Row],[General]]=1,1,""),"")</f>
        <v/>
      </c>
      <c r="CG916" s="172" t="str">
        <f>IF(SUM(Table1[[#This Row],[Multiple]:[Level (all)62]])&lt;1,IF(Table1[[#This Row],[Beginner]]=1,1,""),"")</f>
        <v/>
      </c>
      <c r="CH916" s="171" t="str">
        <f>IF(SUM(Table1[[#This Row],[Multiple]:[Level (all)62]])&lt;1,IF(Table1[[#This Row],[Intermediate]]=1,1,""),"")</f>
        <v/>
      </c>
      <c r="CI916" s="171" t="str">
        <f>IF(SUM(Table1[[#This Row],[Multiple]:[Level (all)62]])&lt;1,IF(Table1[[#This Row],[Advanced]]=1,1,""),"")</f>
        <v/>
      </c>
      <c r="CJ916" s="171" t="str">
        <f>IF(AND(SUM(Table1[[#This Row],[General]:[Advanced]])&lt;4,SUM(Table1[[#This Row],[General]:[Advanced]])&gt;1),1,"")</f>
        <v/>
      </c>
      <c r="CK916" s="171" t="str">
        <f>Table1[[#This Row],[Level (all)]]</f>
        <v/>
      </c>
      <c r="CL916" s="171" t="str">
        <f>IF(Table1[[#This Row],[Multiple audience]]&lt;&gt;1,IF(Table1[[#This Row],[General Audience]]=1,1,""),"")</f>
        <v/>
      </c>
      <c r="CM916" s="171" t="str">
        <f>IF(Table1[[#This Row],[Multiple audience]]&lt;&gt;1,IF(Table1[[#This Row],[Planners / Designers ]]=1,1,""),"")</f>
        <v/>
      </c>
      <c r="CN916" s="171" t="str">
        <f>IF(Table1[[#This Row],[Multiple audience]]&lt;&gt;1,IF(Table1[[#This Row],[Regulatory Assessors]]=1,1,""),"")</f>
        <v/>
      </c>
      <c r="CO916" s="171" t="str">
        <f>IF(Table1[[#This Row],[Multiple audience]]&lt;&gt;1,IF(Table1[[#This Row],[Builders / Management]]=1,1,""),"")</f>
        <v/>
      </c>
      <c r="CP916" s="171" t="str">
        <f>IF(Table1[[#This Row],[Multiple audience]]&lt;&gt;1,IF(Table1[[#This Row],[Energy / Sus Assessors]]=1,1,""),"")</f>
        <v/>
      </c>
      <c r="CQ916" s="171" t="str">
        <f>IF(Table1[[#This Row],[Multiple audience]]&lt;&gt;1,IF(Table1[[#This Row],[Semi-skilled]]=1,1,""),"")</f>
        <v/>
      </c>
      <c r="CR916" s="171" t="str">
        <f>IF(Table1[[#This Row],[Multiple audience]]&lt;&gt;1,IF(Table1[[#This Row],[Trades]]=1,1,""),"")</f>
        <v/>
      </c>
      <c r="CS916" s="171" t="str">
        <f>IF(Table1[[#This Row],[Multiple audience]]&lt;&gt;1,IF(Table1[[#This Row],[Other]]=1,1,""),"")</f>
        <v/>
      </c>
      <c r="CT916" s="171" t="str">
        <f>IF(SUM(Table1[[#This Row],[General Audience]:[Other]])&gt;1,1,"")</f>
        <v/>
      </c>
      <c r="CU916" s="171" t="str">
        <f>IF(Table1[[#This Row],[Various  ]]&lt;&gt;1,IF(Table1[[#This Row],[Calculator / Software]]=1,1,""),"")</f>
        <v/>
      </c>
      <c r="CV916" s="171" t="str">
        <f>IF(Table1[[#This Row],[Various  ]]&lt;&gt;1,IF(Table1[[#This Row],[Information  ]]=1,1,""),"")</f>
        <v/>
      </c>
      <c r="CW916" s="171" t="str">
        <f>IF(Table1[[#This Row],[Various  ]]&lt;&gt;1,IF(Table1[[#This Row],[Interactive Tool]]=1,1,""),"")</f>
        <v/>
      </c>
      <c r="CX916" s="171" t="str">
        <f>IF(Table1[[#This Row],[Various  ]]&lt;&gt;1,IF(Table1[[#This Row],[Technical Specifications]]=1,1,""),"")</f>
        <v/>
      </c>
      <c r="CY916" s="171" t="str">
        <f>IF(Table1[[#This Row],[Various  ]]&lt;&gt;1,IF(Table1[[#This Row],[Training Resources]]=1,1,""),"")</f>
        <v/>
      </c>
      <c r="CZ916" s="171" t="str">
        <f>IF(Table1[[#This Row],[Various  ]]&lt;&gt;1,IF(Table1[[#This Row],[Toolbox]]=1,1,""),"")</f>
        <v/>
      </c>
      <c r="DA916" s="169" t="str">
        <f>IF(Table1[[#This Row],[Various  ]]&lt;&gt;1,IF(Table1[[#This Row],[Video]]=1,1,""),"")</f>
        <v/>
      </c>
      <c r="DB916" s="169" t="str">
        <f>IF(Table1[[#This Row],[Various  ]]&lt;&gt;1,IF(Table1[[#This Row],[Case study]]=1,1,""),"")</f>
        <v/>
      </c>
      <c r="DC916" s="169" t="str">
        <f>IF(Table1[[#This Row],[Various  ]]&lt;&gt;1,IF(Table1[[#This Row],[Other   ]]=1,1,""),"")</f>
        <v/>
      </c>
      <c r="DD916" s="169" t="str">
        <f>IF(Table1[[#This Row],[Various  ]]&lt;&gt;1,IF(Table1[[#This Row],[Standards]]=1,1,""),"")</f>
        <v/>
      </c>
      <c r="DE916" s="169" t="str">
        <f>IF(Table1[[#This Row],[Various]]=1,1,IF(SUM(Table1[[#This Row],[Calculator / Software]:[Standards]])&gt;1,1,""))</f>
        <v/>
      </c>
      <c r="DF916" s="169" t="str">
        <f>IF(Table1[[#This Row],[Multiple NCC links]]&lt;&gt;1,IF(Table1[[#This Row],[Design]]=1,1,""),"")</f>
        <v/>
      </c>
      <c r="DG916" s="169" t="str">
        <f>IF(Table1[[#This Row],[Multiple NCC links]]&lt;&gt;1,IF(Table1[[#This Row],[Assessment / Verification]]=1,1,""),"")</f>
        <v/>
      </c>
      <c r="DH916" s="169" t="str">
        <f>IF(Table1[[#This Row],[Multiple NCC links]]&lt;&gt;1,IF(Table1[[#This Row],[Climate Specific ]]=1,1,""),"")</f>
        <v/>
      </c>
      <c r="DI916" s="169" t="str">
        <f>IF(Table1[[#This Row],[Multiple NCC links]]&lt;&gt;1,IF(Table1[[#This Row],[Alterations / Additions]]=1,1,""),"")</f>
        <v/>
      </c>
      <c r="DJ916" s="169" t="str">
        <f>IF(Table1[[#This Row],[Multiple NCC links]]&lt;&gt;1,IF(Table1[[#This Row],[Glazing]]=1,1,""),"")</f>
        <v/>
      </c>
      <c r="DK916" s="169" t="str">
        <f>IF(Table1[[#This Row],[Multiple NCC links]]&lt;&gt;1,IF(Table1[[#This Row],[Building Fabric / Thermal / Sealing]]=1,1,""),"")</f>
        <v/>
      </c>
      <c r="DL916" s="169" t="str">
        <f>IF(Table1[[#This Row],[Multiple NCC links]]&lt;&gt;1,IF(Table1[[#This Row],[Lighting]]=1,1,""),"")</f>
        <v/>
      </c>
      <c r="DM916" s="169" t="str">
        <f>IF(Table1[[#This Row],[Multiple NCC links]]&lt;&gt;1,IF(Table1[[#This Row],[HVAC]]=1,1,""),"")</f>
        <v/>
      </c>
      <c r="DN916" s="169" t="str">
        <f>IF(Table1[[#This Row],[Multiple NCC links]]&lt;&gt;1,IF(Table1[[#This Row],[Services]]=1,1,""),"")</f>
        <v/>
      </c>
      <c r="DO916" s="169" t="str">
        <f>IF(Table1[[#This Row],[Multiple NCC links]]&lt;&gt;1,IF(Table1[[#This Row],[Maintenance &amp; Monitoring]]=1,1,""),"")</f>
        <v/>
      </c>
      <c r="DP916" s="169" t="str">
        <f>IF(Table1[[#This Row],[Multiple NCC links]]&lt;&gt;1,IF(Table1[[#This Row],[Hand over / Operations]]=1,1,""),"")</f>
        <v/>
      </c>
      <c r="DQ916" s="169" t="str">
        <f>IF(Table1[[#This Row],[Multiple NCC links]]&lt;&gt;1,IF(Table1[[#This Row],[As built assessment]]=1,1,""),"")</f>
        <v/>
      </c>
      <c r="DR916" s="169" t="str">
        <f>IF(Table1[[#This Row],[Multiple NCC links]]&lt;&gt;1,IF(Table1[[#This Row],[Beyond compliance]]=1,1,""),"")</f>
        <v/>
      </c>
      <c r="DS916" s="169" t="str">
        <f>IF(SUM(Table1[[#This Row],[Design]:[Beyond compliance]])&gt;1,1,"")</f>
        <v/>
      </c>
      <c r="DT916" s="169" t="str">
        <f>IF(Table1[[#This Row],[Both Residential &amp; Commercial4]]&lt;&gt;1,IF(Table1[[#This Row],[Residential]]=1,1,""),"")</f>
        <v/>
      </c>
      <c r="DU916" s="169" t="str">
        <f>IF(Table1[[#This Row],[Both Residential &amp; Commercial4]]&lt;&gt;1,IF(Table1[[#This Row],[Commercial]]=1,1,""),"")</f>
        <v/>
      </c>
      <c r="DV916" s="169" t="str">
        <f>Table1[[#This Row],[Residential &amp; Commercial]]</f>
        <v/>
      </c>
      <c r="DW916" s="169"/>
    </row>
    <row r="917" spans="1:127" s="49" customFormat="1" ht="20.25" thickTop="1" thickBot="1" x14ac:dyDescent="0.35">
      <c r="A917" s="97"/>
      <c r="B917" s="97"/>
      <c r="C917" s="88"/>
      <c r="D917" s="88"/>
      <c r="E917" s="176"/>
      <c r="F917" s="176"/>
      <c r="G917" s="176"/>
      <c r="H917" s="176"/>
      <c r="I917" s="90" t="str">
        <f>IF(AND(Table1[[#This Row],[General]]=1,Table1[[#This Row],[Beginner]]=1,Table1[[#This Row],[Intermediate]]=1,Table1[[#This Row],[Advanced]]=1),1,"")</f>
        <v/>
      </c>
      <c r="J917" s="90" t="str">
        <f>CONCATENATE(IF(Table1[[#This Row],[General]]=1,"General, ",""), IF(Table1[[#This Row],[Beginner]]=1,"Beginner, ",""),IF(Table1[[#This Row],[Intermediate]]=1,"Intermediate, ",""), IF(Table1[[#This Row],[Advanced]]=1,"Advanced",""))</f>
        <v/>
      </c>
      <c r="K917" s="91"/>
      <c r="L917" s="179"/>
      <c r="M917" s="91"/>
      <c r="N917" s="91"/>
      <c r="O917" s="159"/>
      <c r="P917" s="91"/>
      <c r="Q917" s="91"/>
      <c r="R917" s="91"/>
      <c r="S91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17" s="102"/>
      <c r="U917" s="102"/>
      <c r="V917" s="240"/>
      <c r="W917" s="240"/>
      <c r="X917" s="102"/>
      <c r="Y917" s="102"/>
      <c r="Z917" s="102"/>
      <c r="AA917" s="102"/>
      <c r="AB917" s="102"/>
      <c r="AC917" s="102"/>
      <c r="AD917" s="102"/>
      <c r="AE917" s="102"/>
      <c r="AF917" s="102"/>
      <c r="AG91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17" s="103"/>
      <c r="AI917" s="103"/>
      <c r="AJ917" s="103"/>
      <c r="AK917" s="74" t="str">
        <f>CONCATENATE(IF(Table1[[#This Row],[Digital]]=1,"Digital, ",""),IF(Table1[[#This Row],[Face to Face]]=1,"Face to face, ",""),IF(Table1[[#This Row],[Blended]]=1,"Blended",""))</f>
        <v/>
      </c>
      <c r="AL917" s="99"/>
      <c r="AM917" s="104"/>
      <c r="AN917" s="130"/>
      <c r="AO917" s="94"/>
      <c r="AP917" s="182"/>
      <c r="AQ917" s="94"/>
      <c r="AR917" s="94"/>
      <c r="AS917" s="94"/>
      <c r="AT917" s="94"/>
      <c r="AU917" s="94"/>
      <c r="AV917" s="182"/>
      <c r="AW917" s="182"/>
      <c r="AX917" s="182"/>
      <c r="AY917" s="94"/>
      <c r="AZ91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1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17" s="95"/>
      <c r="BC917" s="95"/>
      <c r="BD917" s="90" t="str">
        <f>IF(AND(Table1[[#This Row],[Residential]]=1,Table1[[#This Row],[Commercial]]=1),1,"")</f>
        <v/>
      </c>
      <c r="BE917" s="90" t="str">
        <f>CONCATENATE(IF(Table1[[#This Row],[Residential]]=1,"Residential, ",""),IF(Table1[[#This Row],[Commercial]]=1,"Commercial",""))</f>
        <v/>
      </c>
      <c r="BF917" s="94"/>
      <c r="BG917" s="94"/>
      <c r="BH917" s="94"/>
      <c r="BI917" s="94"/>
      <c r="BJ917" s="94"/>
      <c r="BK917" s="94"/>
      <c r="BL917" s="94"/>
      <c r="BM917" s="182"/>
      <c r="BN917" s="94"/>
      <c r="BO91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17" s="178"/>
      <c r="BQ917" s="120"/>
      <c r="BR917" s="132"/>
      <c r="BS917" s="120"/>
      <c r="BT917" s="175"/>
      <c r="BU917" s="175"/>
      <c r="BV917" s="175"/>
      <c r="BW917" s="121"/>
      <c r="BX917" s="121"/>
      <c r="BY917" s="121"/>
      <c r="BZ917" s="227"/>
      <c r="CA91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17" s="48">
        <f>COUNTIF(Table1[[#This Row],[Validity]:[Alignment with NCC (Yes=1,No=0)]],"N/A")</f>
        <v>0</v>
      </c>
      <c r="CC917" s="48">
        <f>IF(ISERROR(Table1[[#This Row],[Total Quality Score (out of 10)]]/(4-Table1[[#This Row],[N/A Count]])),0,Table1[[#This Row],[Total Quality Score (out of 10)]]/(4-Table1[[#This Row],[N/A Count]]))</f>
        <v>0</v>
      </c>
      <c r="CD917" s="106"/>
      <c r="CE917" s="106"/>
      <c r="CF917" s="172" t="str">
        <f>IF(SUM(Table1[[#This Row],[Multiple]:[Level (all)62]])&lt;1,IF(Table1[[#This Row],[General]]=1,1,""),"")</f>
        <v/>
      </c>
      <c r="CG917" s="172" t="str">
        <f>IF(SUM(Table1[[#This Row],[Multiple]:[Level (all)62]])&lt;1,IF(Table1[[#This Row],[Beginner]]=1,1,""),"")</f>
        <v/>
      </c>
      <c r="CH917" s="171" t="str">
        <f>IF(SUM(Table1[[#This Row],[Multiple]:[Level (all)62]])&lt;1,IF(Table1[[#This Row],[Intermediate]]=1,1,""),"")</f>
        <v/>
      </c>
      <c r="CI917" s="171" t="str">
        <f>IF(SUM(Table1[[#This Row],[Multiple]:[Level (all)62]])&lt;1,IF(Table1[[#This Row],[Advanced]]=1,1,""),"")</f>
        <v/>
      </c>
      <c r="CJ917" s="171" t="str">
        <f>IF(AND(SUM(Table1[[#This Row],[General]:[Advanced]])&lt;4,SUM(Table1[[#This Row],[General]:[Advanced]])&gt;1),1,"")</f>
        <v/>
      </c>
      <c r="CK917" s="171" t="str">
        <f>Table1[[#This Row],[Level (all)]]</f>
        <v/>
      </c>
      <c r="CL917" s="171" t="str">
        <f>IF(Table1[[#This Row],[Multiple audience]]&lt;&gt;1,IF(Table1[[#This Row],[General Audience]]=1,1,""),"")</f>
        <v/>
      </c>
      <c r="CM917" s="171" t="str">
        <f>IF(Table1[[#This Row],[Multiple audience]]&lt;&gt;1,IF(Table1[[#This Row],[Planners / Designers ]]=1,1,""),"")</f>
        <v/>
      </c>
      <c r="CN917" s="171" t="str">
        <f>IF(Table1[[#This Row],[Multiple audience]]&lt;&gt;1,IF(Table1[[#This Row],[Regulatory Assessors]]=1,1,""),"")</f>
        <v/>
      </c>
      <c r="CO917" s="171" t="str">
        <f>IF(Table1[[#This Row],[Multiple audience]]&lt;&gt;1,IF(Table1[[#This Row],[Builders / Management]]=1,1,""),"")</f>
        <v/>
      </c>
      <c r="CP917" s="171" t="str">
        <f>IF(Table1[[#This Row],[Multiple audience]]&lt;&gt;1,IF(Table1[[#This Row],[Energy / Sus Assessors]]=1,1,""),"")</f>
        <v/>
      </c>
      <c r="CQ917" s="171" t="str">
        <f>IF(Table1[[#This Row],[Multiple audience]]&lt;&gt;1,IF(Table1[[#This Row],[Semi-skilled]]=1,1,""),"")</f>
        <v/>
      </c>
      <c r="CR917" s="171" t="str">
        <f>IF(Table1[[#This Row],[Multiple audience]]&lt;&gt;1,IF(Table1[[#This Row],[Trades]]=1,1,""),"")</f>
        <v/>
      </c>
      <c r="CS917" s="171" t="str">
        <f>IF(Table1[[#This Row],[Multiple audience]]&lt;&gt;1,IF(Table1[[#This Row],[Other]]=1,1,""),"")</f>
        <v/>
      </c>
      <c r="CT917" s="171" t="str">
        <f>IF(SUM(Table1[[#This Row],[General Audience]:[Other]])&gt;1,1,"")</f>
        <v/>
      </c>
      <c r="CU917" s="171" t="str">
        <f>IF(Table1[[#This Row],[Various  ]]&lt;&gt;1,IF(Table1[[#This Row],[Calculator / Software]]=1,1,""),"")</f>
        <v/>
      </c>
      <c r="CV917" s="171" t="str">
        <f>IF(Table1[[#This Row],[Various  ]]&lt;&gt;1,IF(Table1[[#This Row],[Information  ]]=1,1,""),"")</f>
        <v/>
      </c>
      <c r="CW917" s="171" t="str">
        <f>IF(Table1[[#This Row],[Various  ]]&lt;&gt;1,IF(Table1[[#This Row],[Interactive Tool]]=1,1,""),"")</f>
        <v/>
      </c>
      <c r="CX917" s="171" t="str">
        <f>IF(Table1[[#This Row],[Various  ]]&lt;&gt;1,IF(Table1[[#This Row],[Technical Specifications]]=1,1,""),"")</f>
        <v/>
      </c>
      <c r="CY917" s="171" t="str">
        <f>IF(Table1[[#This Row],[Various  ]]&lt;&gt;1,IF(Table1[[#This Row],[Training Resources]]=1,1,""),"")</f>
        <v/>
      </c>
      <c r="CZ917" s="171" t="str">
        <f>IF(Table1[[#This Row],[Various  ]]&lt;&gt;1,IF(Table1[[#This Row],[Toolbox]]=1,1,""),"")</f>
        <v/>
      </c>
      <c r="DA917" s="169" t="str">
        <f>IF(Table1[[#This Row],[Various  ]]&lt;&gt;1,IF(Table1[[#This Row],[Video]]=1,1,""),"")</f>
        <v/>
      </c>
      <c r="DB917" s="169" t="str">
        <f>IF(Table1[[#This Row],[Various  ]]&lt;&gt;1,IF(Table1[[#This Row],[Case study]]=1,1,""),"")</f>
        <v/>
      </c>
      <c r="DC917" s="169" t="str">
        <f>IF(Table1[[#This Row],[Various  ]]&lt;&gt;1,IF(Table1[[#This Row],[Other   ]]=1,1,""),"")</f>
        <v/>
      </c>
      <c r="DD917" s="169" t="str">
        <f>IF(Table1[[#This Row],[Various  ]]&lt;&gt;1,IF(Table1[[#This Row],[Standards]]=1,1,""),"")</f>
        <v/>
      </c>
      <c r="DE917" s="169" t="str">
        <f>IF(Table1[[#This Row],[Various]]=1,1,IF(SUM(Table1[[#This Row],[Calculator / Software]:[Standards]])&gt;1,1,""))</f>
        <v/>
      </c>
      <c r="DF917" s="169" t="str">
        <f>IF(Table1[[#This Row],[Multiple NCC links]]&lt;&gt;1,IF(Table1[[#This Row],[Design]]=1,1,""),"")</f>
        <v/>
      </c>
      <c r="DG917" s="169" t="str">
        <f>IF(Table1[[#This Row],[Multiple NCC links]]&lt;&gt;1,IF(Table1[[#This Row],[Assessment / Verification]]=1,1,""),"")</f>
        <v/>
      </c>
      <c r="DH917" s="169" t="str">
        <f>IF(Table1[[#This Row],[Multiple NCC links]]&lt;&gt;1,IF(Table1[[#This Row],[Climate Specific ]]=1,1,""),"")</f>
        <v/>
      </c>
      <c r="DI917" s="169" t="str">
        <f>IF(Table1[[#This Row],[Multiple NCC links]]&lt;&gt;1,IF(Table1[[#This Row],[Alterations / Additions]]=1,1,""),"")</f>
        <v/>
      </c>
      <c r="DJ917" s="169" t="str">
        <f>IF(Table1[[#This Row],[Multiple NCC links]]&lt;&gt;1,IF(Table1[[#This Row],[Glazing]]=1,1,""),"")</f>
        <v/>
      </c>
      <c r="DK917" s="169" t="str">
        <f>IF(Table1[[#This Row],[Multiple NCC links]]&lt;&gt;1,IF(Table1[[#This Row],[Building Fabric / Thermal / Sealing]]=1,1,""),"")</f>
        <v/>
      </c>
      <c r="DL917" s="169" t="str">
        <f>IF(Table1[[#This Row],[Multiple NCC links]]&lt;&gt;1,IF(Table1[[#This Row],[Lighting]]=1,1,""),"")</f>
        <v/>
      </c>
      <c r="DM917" s="169" t="str">
        <f>IF(Table1[[#This Row],[Multiple NCC links]]&lt;&gt;1,IF(Table1[[#This Row],[HVAC]]=1,1,""),"")</f>
        <v/>
      </c>
      <c r="DN917" s="169" t="str">
        <f>IF(Table1[[#This Row],[Multiple NCC links]]&lt;&gt;1,IF(Table1[[#This Row],[Services]]=1,1,""),"")</f>
        <v/>
      </c>
      <c r="DO917" s="169" t="str">
        <f>IF(Table1[[#This Row],[Multiple NCC links]]&lt;&gt;1,IF(Table1[[#This Row],[Maintenance &amp; Monitoring]]=1,1,""),"")</f>
        <v/>
      </c>
      <c r="DP917" s="169" t="str">
        <f>IF(Table1[[#This Row],[Multiple NCC links]]&lt;&gt;1,IF(Table1[[#This Row],[Hand over / Operations]]=1,1,""),"")</f>
        <v/>
      </c>
      <c r="DQ917" s="169" t="str">
        <f>IF(Table1[[#This Row],[Multiple NCC links]]&lt;&gt;1,IF(Table1[[#This Row],[As built assessment]]=1,1,""),"")</f>
        <v/>
      </c>
      <c r="DR917" s="169" t="str">
        <f>IF(Table1[[#This Row],[Multiple NCC links]]&lt;&gt;1,IF(Table1[[#This Row],[Beyond compliance]]=1,1,""),"")</f>
        <v/>
      </c>
      <c r="DS917" s="169" t="str">
        <f>IF(SUM(Table1[[#This Row],[Design]:[Beyond compliance]])&gt;1,1,"")</f>
        <v/>
      </c>
      <c r="DT917" s="169" t="str">
        <f>IF(Table1[[#This Row],[Both Residential &amp; Commercial4]]&lt;&gt;1,IF(Table1[[#This Row],[Residential]]=1,1,""),"")</f>
        <v/>
      </c>
      <c r="DU917" s="169" t="str">
        <f>IF(Table1[[#This Row],[Both Residential &amp; Commercial4]]&lt;&gt;1,IF(Table1[[#This Row],[Commercial]]=1,1,""),"")</f>
        <v/>
      </c>
      <c r="DV917" s="169" t="str">
        <f>Table1[[#This Row],[Residential &amp; Commercial]]</f>
        <v/>
      </c>
      <c r="DW917" s="169"/>
    </row>
    <row r="918" spans="1:127" s="49" customFormat="1" ht="20.25" thickTop="1" thickBot="1" x14ac:dyDescent="0.35">
      <c r="A918" s="97"/>
      <c r="B918" s="97"/>
      <c r="C918" s="88"/>
      <c r="D918" s="88"/>
      <c r="E918" s="176"/>
      <c r="F918" s="176"/>
      <c r="G918" s="176"/>
      <c r="H918" s="176"/>
      <c r="I918" s="90" t="str">
        <f>IF(AND(Table1[[#This Row],[General]]=1,Table1[[#This Row],[Beginner]]=1,Table1[[#This Row],[Intermediate]]=1,Table1[[#This Row],[Advanced]]=1),1,"")</f>
        <v/>
      </c>
      <c r="J918" s="90" t="str">
        <f>CONCATENATE(IF(Table1[[#This Row],[General]]=1,"General, ",""), IF(Table1[[#This Row],[Beginner]]=1,"Beginner, ",""),IF(Table1[[#This Row],[Intermediate]]=1,"Intermediate, ",""), IF(Table1[[#This Row],[Advanced]]=1,"Advanced",""))</f>
        <v/>
      </c>
      <c r="K918" s="91"/>
      <c r="L918" s="179"/>
      <c r="M918" s="91"/>
      <c r="N918" s="91"/>
      <c r="O918" s="159"/>
      <c r="P918" s="91"/>
      <c r="Q918" s="91"/>
      <c r="R918" s="91"/>
      <c r="S91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18" s="102"/>
      <c r="U918" s="102"/>
      <c r="V918" s="240"/>
      <c r="W918" s="240"/>
      <c r="X918" s="102"/>
      <c r="Y918" s="102"/>
      <c r="Z918" s="102"/>
      <c r="AA918" s="102"/>
      <c r="AB918" s="102"/>
      <c r="AC918" s="102"/>
      <c r="AD918" s="102"/>
      <c r="AE918" s="102"/>
      <c r="AF918" s="102"/>
      <c r="AG91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18" s="103"/>
      <c r="AI918" s="103"/>
      <c r="AJ918" s="103"/>
      <c r="AK918" s="74" t="str">
        <f>CONCATENATE(IF(Table1[[#This Row],[Digital]]=1,"Digital, ",""),IF(Table1[[#This Row],[Face to Face]]=1,"Face to face, ",""),IF(Table1[[#This Row],[Blended]]=1,"Blended",""))</f>
        <v/>
      </c>
      <c r="AL918" s="99"/>
      <c r="AM918" s="104"/>
      <c r="AN918" s="130"/>
      <c r="AO918" s="94"/>
      <c r="AP918" s="182"/>
      <c r="AQ918" s="94"/>
      <c r="AR918" s="94"/>
      <c r="AS918" s="94"/>
      <c r="AT918" s="94"/>
      <c r="AU918" s="94"/>
      <c r="AV918" s="182"/>
      <c r="AW918" s="182"/>
      <c r="AX918" s="182"/>
      <c r="AY918" s="94"/>
      <c r="AZ91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1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18" s="95"/>
      <c r="BC918" s="95"/>
      <c r="BD918" s="90" t="str">
        <f>IF(AND(Table1[[#This Row],[Residential]]=1,Table1[[#This Row],[Commercial]]=1),1,"")</f>
        <v/>
      </c>
      <c r="BE918" s="90" t="str">
        <f>CONCATENATE(IF(Table1[[#This Row],[Residential]]=1,"Residential, ",""),IF(Table1[[#This Row],[Commercial]]=1,"Commercial",""))</f>
        <v/>
      </c>
      <c r="BF918" s="94"/>
      <c r="BG918" s="94"/>
      <c r="BH918" s="94"/>
      <c r="BI918" s="94"/>
      <c r="BJ918" s="94"/>
      <c r="BK918" s="94"/>
      <c r="BL918" s="94"/>
      <c r="BM918" s="182"/>
      <c r="BN918" s="94"/>
      <c r="BO91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18" s="178"/>
      <c r="BQ918" s="120"/>
      <c r="BR918" s="132"/>
      <c r="BS918" s="120"/>
      <c r="BT918" s="175"/>
      <c r="BU918" s="175"/>
      <c r="BV918" s="175"/>
      <c r="BW918" s="121"/>
      <c r="BX918" s="121"/>
      <c r="BY918" s="121"/>
      <c r="BZ918" s="227"/>
      <c r="CA91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18" s="48">
        <f>COUNTIF(Table1[[#This Row],[Validity]:[Alignment with NCC (Yes=1,No=0)]],"N/A")</f>
        <v>0</v>
      </c>
      <c r="CC918" s="48">
        <f>IF(ISERROR(Table1[[#This Row],[Total Quality Score (out of 10)]]/(4-Table1[[#This Row],[N/A Count]])),0,Table1[[#This Row],[Total Quality Score (out of 10)]]/(4-Table1[[#This Row],[N/A Count]]))</f>
        <v>0</v>
      </c>
      <c r="CD918" s="106"/>
      <c r="CE918" s="106"/>
      <c r="CF918" s="172" t="str">
        <f>IF(SUM(Table1[[#This Row],[Multiple]:[Level (all)62]])&lt;1,IF(Table1[[#This Row],[General]]=1,1,""),"")</f>
        <v/>
      </c>
      <c r="CG918" s="172" t="str">
        <f>IF(SUM(Table1[[#This Row],[Multiple]:[Level (all)62]])&lt;1,IF(Table1[[#This Row],[Beginner]]=1,1,""),"")</f>
        <v/>
      </c>
      <c r="CH918" s="171" t="str">
        <f>IF(SUM(Table1[[#This Row],[Multiple]:[Level (all)62]])&lt;1,IF(Table1[[#This Row],[Intermediate]]=1,1,""),"")</f>
        <v/>
      </c>
      <c r="CI918" s="171" t="str">
        <f>IF(SUM(Table1[[#This Row],[Multiple]:[Level (all)62]])&lt;1,IF(Table1[[#This Row],[Advanced]]=1,1,""),"")</f>
        <v/>
      </c>
      <c r="CJ918" s="171" t="str">
        <f>IF(AND(SUM(Table1[[#This Row],[General]:[Advanced]])&lt;4,SUM(Table1[[#This Row],[General]:[Advanced]])&gt;1),1,"")</f>
        <v/>
      </c>
      <c r="CK918" s="171" t="str">
        <f>Table1[[#This Row],[Level (all)]]</f>
        <v/>
      </c>
      <c r="CL918" s="171" t="str">
        <f>IF(Table1[[#This Row],[Multiple audience]]&lt;&gt;1,IF(Table1[[#This Row],[General Audience]]=1,1,""),"")</f>
        <v/>
      </c>
      <c r="CM918" s="171" t="str">
        <f>IF(Table1[[#This Row],[Multiple audience]]&lt;&gt;1,IF(Table1[[#This Row],[Planners / Designers ]]=1,1,""),"")</f>
        <v/>
      </c>
      <c r="CN918" s="171" t="str">
        <f>IF(Table1[[#This Row],[Multiple audience]]&lt;&gt;1,IF(Table1[[#This Row],[Regulatory Assessors]]=1,1,""),"")</f>
        <v/>
      </c>
      <c r="CO918" s="171" t="str">
        <f>IF(Table1[[#This Row],[Multiple audience]]&lt;&gt;1,IF(Table1[[#This Row],[Builders / Management]]=1,1,""),"")</f>
        <v/>
      </c>
      <c r="CP918" s="171" t="str">
        <f>IF(Table1[[#This Row],[Multiple audience]]&lt;&gt;1,IF(Table1[[#This Row],[Energy / Sus Assessors]]=1,1,""),"")</f>
        <v/>
      </c>
      <c r="CQ918" s="171" t="str">
        <f>IF(Table1[[#This Row],[Multiple audience]]&lt;&gt;1,IF(Table1[[#This Row],[Semi-skilled]]=1,1,""),"")</f>
        <v/>
      </c>
      <c r="CR918" s="171" t="str">
        <f>IF(Table1[[#This Row],[Multiple audience]]&lt;&gt;1,IF(Table1[[#This Row],[Trades]]=1,1,""),"")</f>
        <v/>
      </c>
      <c r="CS918" s="171" t="str">
        <f>IF(Table1[[#This Row],[Multiple audience]]&lt;&gt;1,IF(Table1[[#This Row],[Other]]=1,1,""),"")</f>
        <v/>
      </c>
      <c r="CT918" s="171" t="str">
        <f>IF(SUM(Table1[[#This Row],[General Audience]:[Other]])&gt;1,1,"")</f>
        <v/>
      </c>
      <c r="CU918" s="171" t="str">
        <f>IF(Table1[[#This Row],[Various  ]]&lt;&gt;1,IF(Table1[[#This Row],[Calculator / Software]]=1,1,""),"")</f>
        <v/>
      </c>
      <c r="CV918" s="171" t="str">
        <f>IF(Table1[[#This Row],[Various  ]]&lt;&gt;1,IF(Table1[[#This Row],[Information  ]]=1,1,""),"")</f>
        <v/>
      </c>
      <c r="CW918" s="171" t="str">
        <f>IF(Table1[[#This Row],[Various  ]]&lt;&gt;1,IF(Table1[[#This Row],[Interactive Tool]]=1,1,""),"")</f>
        <v/>
      </c>
      <c r="CX918" s="171" t="str">
        <f>IF(Table1[[#This Row],[Various  ]]&lt;&gt;1,IF(Table1[[#This Row],[Technical Specifications]]=1,1,""),"")</f>
        <v/>
      </c>
      <c r="CY918" s="171" t="str">
        <f>IF(Table1[[#This Row],[Various  ]]&lt;&gt;1,IF(Table1[[#This Row],[Training Resources]]=1,1,""),"")</f>
        <v/>
      </c>
      <c r="CZ918" s="171" t="str">
        <f>IF(Table1[[#This Row],[Various  ]]&lt;&gt;1,IF(Table1[[#This Row],[Toolbox]]=1,1,""),"")</f>
        <v/>
      </c>
      <c r="DA918" s="169" t="str">
        <f>IF(Table1[[#This Row],[Various  ]]&lt;&gt;1,IF(Table1[[#This Row],[Video]]=1,1,""),"")</f>
        <v/>
      </c>
      <c r="DB918" s="169" t="str">
        <f>IF(Table1[[#This Row],[Various  ]]&lt;&gt;1,IF(Table1[[#This Row],[Case study]]=1,1,""),"")</f>
        <v/>
      </c>
      <c r="DC918" s="169" t="str">
        <f>IF(Table1[[#This Row],[Various  ]]&lt;&gt;1,IF(Table1[[#This Row],[Other   ]]=1,1,""),"")</f>
        <v/>
      </c>
      <c r="DD918" s="169" t="str">
        <f>IF(Table1[[#This Row],[Various  ]]&lt;&gt;1,IF(Table1[[#This Row],[Standards]]=1,1,""),"")</f>
        <v/>
      </c>
      <c r="DE918" s="169" t="str">
        <f>IF(Table1[[#This Row],[Various]]=1,1,IF(SUM(Table1[[#This Row],[Calculator / Software]:[Standards]])&gt;1,1,""))</f>
        <v/>
      </c>
      <c r="DF918" s="169" t="str">
        <f>IF(Table1[[#This Row],[Multiple NCC links]]&lt;&gt;1,IF(Table1[[#This Row],[Design]]=1,1,""),"")</f>
        <v/>
      </c>
      <c r="DG918" s="169" t="str">
        <f>IF(Table1[[#This Row],[Multiple NCC links]]&lt;&gt;1,IF(Table1[[#This Row],[Assessment / Verification]]=1,1,""),"")</f>
        <v/>
      </c>
      <c r="DH918" s="169" t="str">
        <f>IF(Table1[[#This Row],[Multiple NCC links]]&lt;&gt;1,IF(Table1[[#This Row],[Climate Specific ]]=1,1,""),"")</f>
        <v/>
      </c>
      <c r="DI918" s="169" t="str">
        <f>IF(Table1[[#This Row],[Multiple NCC links]]&lt;&gt;1,IF(Table1[[#This Row],[Alterations / Additions]]=1,1,""),"")</f>
        <v/>
      </c>
      <c r="DJ918" s="169" t="str">
        <f>IF(Table1[[#This Row],[Multiple NCC links]]&lt;&gt;1,IF(Table1[[#This Row],[Glazing]]=1,1,""),"")</f>
        <v/>
      </c>
      <c r="DK918" s="169" t="str">
        <f>IF(Table1[[#This Row],[Multiple NCC links]]&lt;&gt;1,IF(Table1[[#This Row],[Building Fabric / Thermal / Sealing]]=1,1,""),"")</f>
        <v/>
      </c>
      <c r="DL918" s="169" t="str">
        <f>IF(Table1[[#This Row],[Multiple NCC links]]&lt;&gt;1,IF(Table1[[#This Row],[Lighting]]=1,1,""),"")</f>
        <v/>
      </c>
      <c r="DM918" s="169" t="str">
        <f>IF(Table1[[#This Row],[Multiple NCC links]]&lt;&gt;1,IF(Table1[[#This Row],[HVAC]]=1,1,""),"")</f>
        <v/>
      </c>
      <c r="DN918" s="169" t="str">
        <f>IF(Table1[[#This Row],[Multiple NCC links]]&lt;&gt;1,IF(Table1[[#This Row],[Services]]=1,1,""),"")</f>
        <v/>
      </c>
      <c r="DO918" s="169" t="str">
        <f>IF(Table1[[#This Row],[Multiple NCC links]]&lt;&gt;1,IF(Table1[[#This Row],[Maintenance &amp; Monitoring]]=1,1,""),"")</f>
        <v/>
      </c>
      <c r="DP918" s="169" t="str">
        <f>IF(Table1[[#This Row],[Multiple NCC links]]&lt;&gt;1,IF(Table1[[#This Row],[Hand over / Operations]]=1,1,""),"")</f>
        <v/>
      </c>
      <c r="DQ918" s="169" t="str">
        <f>IF(Table1[[#This Row],[Multiple NCC links]]&lt;&gt;1,IF(Table1[[#This Row],[As built assessment]]=1,1,""),"")</f>
        <v/>
      </c>
      <c r="DR918" s="169" t="str">
        <f>IF(Table1[[#This Row],[Multiple NCC links]]&lt;&gt;1,IF(Table1[[#This Row],[Beyond compliance]]=1,1,""),"")</f>
        <v/>
      </c>
      <c r="DS918" s="169" t="str">
        <f>IF(SUM(Table1[[#This Row],[Design]:[Beyond compliance]])&gt;1,1,"")</f>
        <v/>
      </c>
      <c r="DT918" s="169" t="str">
        <f>IF(Table1[[#This Row],[Both Residential &amp; Commercial4]]&lt;&gt;1,IF(Table1[[#This Row],[Residential]]=1,1,""),"")</f>
        <v/>
      </c>
      <c r="DU918" s="169" t="str">
        <f>IF(Table1[[#This Row],[Both Residential &amp; Commercial4]]&lt;&gt;1,IF(Table1[[#This Row],[Commercial]]=1,1,""),"")</f>
        <v/>
      </c>
      <c r="DV918" s="169" t="str">
        <f>Table1[[#This Row],[Residential &amp; Commercial]]</f>
        <v/>
      </c>
      <c r="DW918" s="169"/>
    </row>
    <row r="919" spans="1:127" s="49" customFormat="1" ht="20.25" thickTop="1" thickBot="1" x14ac:dyDescent="0.35">
      <c r="A919" s="97"/>
      <c r="B919" s="97"/>
      <c r="C919" s="88"/>
      <c r="D919" s="88"/>
      <c r="E919" s="176"/>
      <c r="F919" s="176"/>
      <c r="G919" s="176"/>
      <c r="H919" s="176"/>
      <c r="I919" s="90" t="str">
        <f>IF(AND(Table1[[#This Row],[General]]=1,Table1[[#This Row],[Beginner]]=1,Table1[[#This Row],[Intermediate]]=1,Table1[[#This Row],[Advanced]]=1),1,"")</f>
        <v/>
      </c>
      <c r="J919" s="90" t="str">
        <f>CONCATENATE(IF(Table1[[#This Row],[General]]=1,"General, ",""), IF(Table1[[#This Row],[Beginner]]=1,"Beginner, ",""),IF(Table1[[#This Row],[Intermediate]]=1,"Intermediate, ",""), IF(Table1[[#This Row],[Advanced]]=1,"Advanced",""))</f>
        <v/>
      </c>
      <c r="K919" s="91"/>
      <c r="L919" s="179"/>
      <c r="M919" s="91"/>
      <c r="N919" s="91"/>
      <c r="O919" s="159"/>
      <c r="P919" s="91"/>
      <c r="Q919" s="91"/>
      <c r="R919" s="91"/>
      <c r="S91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19" s="102"/>
      <c r="U919" s="102"/>
      <c r="V919" s="240"/>
      <c r="W919" s="240"/>
      <c r="X919" s="102"/>
      <c r="Y919" s="102"/>
      <c r="Z919" s="102"/>
      <c r="AA919" s="102"/>
      <c r="AB919" s="102"/>
      <c r="AC919" s="102"/>
      <c r="AD919" s="102"/>
      <c r="AE919" s="102"/>
      <c r="AF919" s="102"/>
      <c r="AG91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19" s="103"/>
      <c r="AI919" s="103"/>
      <c r="AJ919" s="103"/>
      <c r="AK919" s="74" t="str">
        <f>CONCATENATE(IF(Table1[[#This Row],[Digital]]=1,"Digital, ",""),IF(Table1[[#This Row],[Face to Face]]=1,"Face to face, ",""),IF(Table1[[#This Row],[Blended]]=1,"Blended",""))</f>
        <v/>
      </c>
      <c r="AL919" s="99"/>
      <c r="AM919" s="104"/>
      <c r="AN919" s="130"/>
      <c r="AO919" s="94"/>
      <c r="AP919" s="182"/>
      <c r="AQ919" s="94"/>
      <c r="AR919" s="94"/>
      <c r="AS919" s="94"/>
      <c r="AT919" s="94"/>
      <c r="AU919" s="94"/>
      <c r="AV919" s="182"/>
      <c r="AW919" s="182"/>
      <c r="AX919" s="182"/>
      <c r="AY919" s="94"/>
      <c r="AZ91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1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19" s="95"/>
      <c r="BC919" s="95"/>
      <c r="BD919" s="90" t="str">
        <f>IF(AND(Table1[[#This Row],[Residential]]=1,Table1[[#This Row],[Commercial]]=1),1,"")</f>
        <v/>
      </c>
      <c r="BE919" s="90" t="str">
        <f>CONCATENATE(IF(Table1[[#This Row],[Residential]]=1,"Residential, ",""),IF(Table1[[#This Row],[Commercial]]=1,"Commercial",""))</f>
        <v/>
      </c>
      <c r="BF919" s="94"/>
      <c r="BG919" s="94"/>
      <c r="BH919" s="94"/>
      <c r="BI919" s="94"/>
      <c r="BJ919" s="94"/>
      <c r="BK919" s="94"/>
      <c r="BL919" s="94"/>
      <c r="BM919" s="182"/>
      <c r="BN919" s="94"/>
      <c r="BO91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19" s="178"/>
      <c r="BQ919" s="120"/>
      <c r="BR919" s="132"/>
      <c r="BS919" s="120"/>
      <c r="BT919" s="175"/>
      <c r="BU919" s="175"/>
      <c r="BV919" s="175"/>
      <c r="BW919" s="121"/>
      <c r="BX919" s="121"/>
      <c r="BY919" s="121"/>
      <c r="BZ919" s="227"/>
      <c r="CA91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19" s="48">
        <f>COUNTIF(Table1[[#This Row],[Validity]:[Alignment with NCC (Yes=1,No=0)]],"N/A")</f>
        <v>0</v>
      </c>
      <c r="CC919" s="48">
        <f>IF(ISERROR(Table1[[#This Row],[Total Quality Score (out of 10)]]/(4-Table1[[#This Row],[N/A Count]])),0,Table1[[#This Row],[Total Quality Score (out of 10)]]/(4-Table1[[#This Row],[N/A Count]]))</f>
        <v>0</v>
      </c>
      <c r="CD919" s="106"/>
      <c r="CE919" s="106"/>
      <c r="CF919" s="172" t="str">
        <f>IF(SUM(Table1[[#This Row],[Multiple]:[Level (all)62]])&lt;1,IF(Table1[[#This Row],[General]]=1,1,""),"")</f>
        <v/>
      </c>
      <c r="CG919" s="172" t="str">
        <f>IF(SUM(Table1[[#This Row],[Multiple]:[Level (all)62]])&lt;1,IF(Table1[[#This Row],[Beginner]]=1,1,""),"")</f>
        <v/>
      </c>
      <c r="CH919" s="171" t="str">
        <f>IF(SUM(Table1[[#This Row],[Multiple]:[Level (all)62]])&lt;1,IF(Table1[[#This Row],[Intermediate]]=1,1,""),"")</f>
        <v/>
      </c>
      <c r="CI919" s="171" t="str">
        <f>IF(SUM(Table1[[#This Row],[Multiple]:[Level (all)62]])&lt;1,IF(Table1[[#This Row],[Advanced]]=1,1,""),"")</f>
        <v/>
      </c>
      <c r="CJ919" s="171" t="str">
        <f>IF(AND(SUM(Table1[[#This Row],[General]:[Advanced]])&lt;4,SUM(Table1[[#This Row],[General]:[Advanced]])&gt;1),1,"")</f>
        <v/>
      </c>
      <c r="CK919" s="171" t="str">
        <f>Table1[[#This Row],[Level (all)]]</f>
        <v/>
      </c>
      <c r="CL919" s="171" t="str">
        <f>IF(Table1[[#This Row],[Multiple audience]]&lt;&gt;1,IF(Table1[[#This Row],[General Audience]]=1,1,""),"")</f>
        <v/>
      </c>
      <c r="CM919" s="171" t="str">
        <f>IF(Table1[[#This Row],[Multiple audience]]&lt;&gt;1,IF(Table1[[#This Row],[Planners / Designers ]]=1,1,""),"")</f>
        <v/>
      </c>
      <c r="CN919" s="171" t="str">
        <f>IF(Table1[[#This Row],[Multiple audience]]&lt;&gt;1,IF(Table1[[#This Row],[Regulatory Assessors]]=1,1,""),"")</f>
        <v/>
      </c>
      <c r="CO919" s="171" t="str">
        <f>IF(Table1[[#This Row],[Multiple audience]]&lt;&gt;1,IF(Table1[[#This Row],[Builders / Management]]=1,1,""),"")</f>
        <v/>
      </c>
      <c r="CP919" s="171" t="str">
        <f>IF(Table1[[#This Row],[Multiple audience]]&lt;&gt;1,IF(Table1[[#This Row],[Energy / Sus Assessors]]=1,1,""),"")</f>
        <v/>
      </c>
      <c r="CQ919" s="171" t="str">
        <f>IF(Table1[[#This Row],[Multiple audience]]&lt;&gt;1,IF(Table1[[#This Row],[Semi-skilled]]=1,1,""),"")</f>
        <v/>
      </c>
      <c r="CR919" s="171" t="str">
        <f>IF(Table1[[#This Row],[Multiple audience]]&lt;&gt;1,IF(Table1[[#This Row],[Trades]]=1,1,""),"")</f>
        <v/>
      </c>
      <c r="CS919" s="171" t="str">
        <f>IF(Table1[[#This Row],[Multiple audience]]&lt;&gt;1,IF(Table1[[#This Row],[Other]]=1,1,""),"")</f>
        <v/>
      </c>
      <c r="CT919" s="171" t="str">
        <f>IF(SUM(Table1[[#This Row],[General Audience]:[Other]])&gt;1,1,"")</f>
        <v/>
      </c>
      <c r="CU919" s="171" t="str">
        <f>IF(Table1[[#This Row],[Various  ]]&lt;&gt;1,IF(Table1[[#This Row],[Calculator / Software]]=1,1,""),"")</f>
        <v/>
      </c>
      <c r="CV919" s="171" t="str">
        <f>IF(Table1[[#This Row],[Various  ]]&lt;&gt;1,IF(Table1[[#This Row],[Information  ]]=1,1,""),"")</f>
        <v/>
      </c>
      <c r="CW919" s="171" t="str">
        <f>IF(Table1[[#This Row],[Various  ]]&lt;&gt;1,IF(Table1[[#This Row],[Interactive Tool]]=1,1,""),"")</f>
        <v/>
      </c>
      <c r="CX919" s="171" t="str">
        <f>IF(Table1[[#This Row],[Various  ]]&lt;&gt;1,IF(Table1[[#This Row],[Technical Specifications]]=1,1,""),"")</f>
        <v/>
      </c>
      <c r="CY919" s="171" t="str">
        <f>IF(Table1[[#This Row],[Various  ]]&lt;&gt;1,IF(Table1[[#This Row],[Training Resources]]=1,1,""),"")</f>
        <v/>
      </c>
      <c r="CZ919" s="171" t="str">
        <f>IF(Table1[[#This Row],[Various  ]]&lt;&gt;1,IF(Table1[[#This Row],[Toolbox]]=1,1,""),"")</f>
        <v/>
      </c>
      <c r="DA919" s="169" t="str">
        <f>IF(Table1[[#This Row],[Various  ]]&lt;&gt;1,IF(Table1[[#This Row],[Video]]=1,1,""),"")</f>
        <v/>
      </c>
      <c r="DB919" s="169" t="str">
        <f>IF(Table1[[#This Row],[Various  ]]&lt;&gt;1,IF(Table1[[#This Row],[Case study]]=1,1,""),"")</f>
        <v/>
      </c>
      <c r="DC919" s="169" t="str">
        <f>IF(Table1[[#This Row],[Various  ]]&lt;&gt;1,IF(Table1[[#This Row],[Other   ]]=1,1,""),"")</f>
        <v/>
      </c>
      <c r="DD919" s="169" t="str">
        <f>IF(Table1[[#This Row],[Various  ]]&lt;&gt;1,IF(Table1[[#This Row],[Standards]]=1,1,""),"")</f>
        <v/>
      </c>
      <c r="DE919" s="169" t="str">
        <f>IF(Table1[[#This Row],[Various]]=1,1,IF(SUM(Table1[[#This Row],[Calculator / Software]:[Standards]])&gt;1,1,""))</f>
        <v/>
      </c>
      <c r="DF919" s="169" t="str">
        <f>IF(Table1[[#This Row],[Multiple NCC links]]&lt;&gt;1,IF(Table1[[#This Row],[Design]]=1,1,""),"")</f>
        <v/>
      </c>
      <c r="DG919" s="169" t="str">
        <f>IF(Table1[[#This Row],[Multiple NCC links]]&lt;&gt;1,IF(Table1[[#This Row],[Assessment / Verification]]=1,1,""),"")</f>
        <v/>
      </c>
      <c r="DH919" s="169" t="str">
        <f>IF(Table1[[#This Row],[Multiple NCC links]]&lt;&gt;1,IF(Table1[[#This Row],[Climate Specific ]]=1,1,""),"")</f>
        <v/>
      </c>
      <c r="DI919" s="169" t="str">
        <f>IF(Table1[[#This Row],[Multiple NCC links]]&lt;&gt;1,IF(Table1[[#This Row],[Alterations / Additions]]=1,1,""),"")</f>
        <v/>
      </c>
      <c r="DJ919" s="169" t="str">
        <f>IF(Table1[[#This Row],[Multiple NCC links]]&lt;&gt;1,IF(Table1[[#This Row],[Glazing]]=1,1,""),"")</f>
        <v/>
      </c>
      <c r="DK919" s="169" t="str">
        <f>IF(Table1[[#This Row],[Multiple NCC links]]&lt;&gt;1,IF(Table1[[#This Row],[Building Fabric / Thermal / Sealing]]=1,1,""),"")</f>
        <v/>
      </c>
      <c r="DL919" s="169" t="str">
        <f>IF(Table1[[#This Row],[Multiple NCC links]]&lt;&gt;1,IF(Table1[[#This Row],[Lighting]]=1,1,""),"")</f>
        <v/>
      </c>
      <c r="DM919" s="169" t="str">
        <f>IF(Table1[[#This Row],[Multiple NCC links]]&lt;&gt;1,IF(Table1[[#This Row],[HVAC]]=1,1,""),"")</f>
        <v/>
      </c>
      <c r="DN919" s="169" t="str">
        <f>IF(Table1[[#This Row],[Multiple NCC links]]&lt;&gt;1,IF(Table1[[#This Row],[Services]]=1,1,""),"")</f>
        <v/>
      </c>
      <c r="DO919" s="169" t="str">
        <f>IF(Table1[[#This Row],[Multiple NCC links]]&lt;&gt;1,IF(Table1[[#This Row],[Maintenance &amp; Monitoring]]=1,1,""),"")</f>
        <v/>
      </c>
      <c r="DP919" s="169" t="str">
        <f>IF(Table1[[#This Row],[Multiple NCC links]]&lt;&gt;1,IF(Table1[[#This Row],[Hand over / Operations]]=1,1,""),"")</f>
        <v/>
      </c>
      <c r="DQ919" s="169" t="str">
        <f>IF(Table1[[#This Row],[Multiple NCC links]]&lt;&gt;1,IF(Table1[[#This Row],[As built assessment]]=1,1,""),"")</f>
        <v/>
      </c>
      <c r="DR919" s="169" t="str">
        <f>IF(Table1[[#This Row],[Multiple NCC links]]&lt;&gt;1,IF(Table1[[#This Row],[Beyond compliance]]=1,1,""),"")</f>
        <v/>
      </c>
      <c r="DS919" s="169" t="str">
        <f>IF(SUM(Table1[[#This Row],[Design]:[Beyond compliance]])&gt;1,1,"")</f>
        <v/>
      </c>
      <c r="DT919" s="169" t="str">
        <f>IF(Table1[[#This Row],[Both Residential &amp; Commercial4]]&lt;&gt;1,IF(Table1[[#This Row],[Residential]]=1,1,""),"")</f>
        <v/>
      </c>
      <c r="DU919" s="169" t="str">
        <f>IF(Table1[[#This Row],[Both Residential &amp; Commercial4]]&lt;&gt;1,IF(Table1[[#This Row],[Commercial]]=1,1,""),"")</f>
        <v/>
      </c>
      <c r="DV919" s="169" t="str">
        <f>Table1[[#This Row],[Residential &amp; Commercial]]</f>
        <v/>
      </c>
      <c r="DW919" s="169"/>
    </row>
    <row r="920" spans="1:127" s="49" customFormat="1" ht="20.25" thickTop="1" thickBot="1" x14ac:dyDescent="0.35">
      <c r="A920" s="97"/>
      <c r="B920" s="97"/>
      <c r="C920" s="88"/>
      <c r="D920" s="88"/>
      <c r="E920" s="176"/>
      <c r="F920" s="176"/>
      <c r="G920" s="176"/>
      <c r="H920" s="176"/>
      <c r="I920" s="90" t="str">
        <f>IF(AND(Table1[[#This Row],[General]]=1,Table1[[#This Row],[Beginner]]=1,Table1[[#This Row],[Intermediate]]=1,Table1[[#This Row],[Advanced]]=1),1,"")</f>
        <v/>
      </c>
      <c r="J920" s="90" t="str">
        <f>CONCATENATE(IF(Table1[[#This Row],[General]]=1,"General, ",""), IF(Table1[[#This Row],[Beginner]]=1,"Beginner, ",""),IF(Table1[[#This Row],[Intermediate]]=1,"Intermediate, ",""), IF(Table1[[#This Row],[Advanced]]=1,"Advanced",""))</f>
        <v/>
      </c>
      <c r="K920" s="91"/>
      <c r="L920" s="179"/>
      <c r="M920" s="91"/>
      <c r="N920" s="91"/>
      <c r="O920" s="159"/>
      <c r="P920" s="91"/>
      <c r="Q920" s="91"/>
      <c r="R920" s="91"/>
      <c r="S92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20" s="102"/>
      <c r="U920" s="102"/>
      <c r="V920" s="240"/>
      <c r="W920" s="240"/>
      <c r="X920" s="102"/>
      <c r="Y920" s="102"/>
      <c r="Z920" s="102"/>
      <c r="AA920" s="102"/>
      <c r="AB920" s="102"/>
      <c r="AC920" s="102"/>
      <c r="AD920" s="102"/>
      <c r="AE920" s="102"/>
      <c r="AF920" s="102"/>
      <c r="AG92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20" s="103"/>
      <c r="AI920" s="103"/>
      <c r="AJ920" s="103"/>
      <c r="AK920" s="74" t="str">
        <f>CONCATENATE(IF(Table1[[#This Row],[Digital]]=1,"Digital, ",""),IF(Table1[[#This Row],[Face to Face]]=1,"Face to face, ",""),IF(Table1[[#This Row],[Blended]]=1,"Blended",""))</f>
        <v/>
      </c>
      <c r="AL920" s="99"/>
      <c r="AM920" s="104"/>
      <c r="AN920" s="130"/>
      <c r="AO920" s="94"/>
      <c r="AP920" s="182"/>
      <c r="AQ920" s="94"/>
      <c r="AR920" s="94"/>
      <c r="AS920" s="94"/>
      <c r="AT920" s="94"/>
      <c r="AU920" s="94"/>
      <c r="AV920" s="182"/>
      <c r="AW920" s="182"/>
      <c r="AX920" s="182"/>
      <c r="AY920" s="94"/>
      <c r="AZ92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2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20" s="95"/>
      <c r="BC920" s="95"/>
      <c r="BD920" s="90" t="str">
        <f>IF(AND(Table1[[#This Row],[Residential]]=1,Table1[[#This Row],[Commercial]]=1),1,"")</f>
        <v/>
      </c>
      <c r="BE920" s="90" t="str">
        <f>CONCATENATE(IF(Table1[[#This Row],[Residential]]=1,"Residential, ",""),IF(Table1[[#This Row],[Commercial]]=1,"Commercial",""))</f>
        <v/>
      </c>
      <c r="BF920" s="94"/>
      <c r="BG920" s="94"/>
      <c r="BH920" s="94"/>
      <c r="BI920" s="94"/>
      <c r="BJ920" s="94"/>
      <c r="BK920" s="94"/>
      <c r="BL920" s="94"/>
      <c r="BM920" s="182"/>
      <c r="BN920" s="94"/>
      <c r="BO92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20" s="178"/>
      <c r="BQ920" s="120"/>
      <c r="BR920" s="132"/>
      <c r="BS920" s="120"/>
      <c r="BT920" s="175"/>
      <c r="BU920" s="175"/>
      <c r="BV920" s="175"/>
      <c r="BW920" s="121"/>
      <c r="BX920" s="121"/>
      <c r="BY920" s="121"/>
      <c r="BZ920" s="227"/>
      <c r="CA92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20" s="48">
        <f>COUNTIF(Table1[[#This Row],[Validity]:[Alignment with NCC (Yes=1,No=0)]],"N/A")</f>
        <v>0</v>
      </c>
      <c r="CC920" s="48">
        <f>IF(ISERROR(Table1[[#This Row],[Total Quality Score (out of 10)]]/(4-Table1[[#This Row],[N/A Count]])),0,Table1[[#This Row],[Total Quality Score (out of 10)]]/(4-Table1[[#This Row],[N/A Count]]))</f>
        <v>0</v>
      </c>
      <c r="CD920" s="106"/>
      <c r="CE920" s="106"/>
      <c r="CF920" s="172" t="str">
        <f>IF(SUM(Table1[[#This Row],[Multiple]:[Level (all)62]])&lt;1,IF(Table1[[#This Row],[General]]=1,1,""),"")</f>
        <v/>
      </c>
      <c r="CG920" s="172" t="str">
        <f>IF(SUM(Table1[[#This Row],[Multiple]:[Level (all)62]])&lt;1,IF(Table1[[#This Row],[Beginner]]=1,1,""),"")</f>
        <v/>
      </c>
      <c r="CH920" s="171" t="str">
        <f>IF(SUM(Table1[[#This Row],[Multiple]:[Level (all)62]])&lt;1,IF(Table1[[#This Row],[Intermediate]]=1,1,""),"")</f>
        <v/>
      </c>
      <c r="CI920" s="171" t="str">
        <f>IF(SUM(Table1[[#This Row],[Multiple]:[Level (all)62]])&lt;1,IF(Table1[[#This Row],[Advanced]]=1,1,""),"")</f>
        <v/>
      </c>
      <c r="CJ920" s="171" t="str">
        <f>IF(AND(SUM(Table1[[#This Row],[General]:[Advanced]])&lt;4,SUM(Table1[[#This Row],[General]:[Advanced]])&gt;1),1,"")</f>
        <v/>
      </c>
      <c r="CK920" s="171" t="str">
        <f>Table1[[#This Row],[Level (all)]]</f>
        <v/>
      </c>
      <c r="CL920" s="171" t="str">
        <f>IF(Table1[[#This Row],[Multiple audience]]&lt;&gt;1,IF(Table1[[#This Row],[General Audience]]=1,1,""),"")</f>
        <v/>
      </c>
      <c r="CM920" s="171" t="str">
        <f>IF(Table1[[#This Row],[Multiple audience]]&lt;&gt;1,IF(Table1[[#This Row],[Planners / Designers ]]=1,1,""),"")</f>
        <v/>
      </c>
      <c r="CN920" s="171" t="str">
        <f>IF(Table1[[#This Row],[Multiple audience]]&lt;&gt;1,IF(Table1[[#This Row],[Regulatory Assessors]]=1,1,""),"")</f>
        <v/>
      </c>
      <c r="CO920" s="171" t="str">
        <f>IF(Table1[[#This Row],[Multiple audience]]&lt;&gt;1,IF(Table1[[#This Row],[Builders / Management]]=1,1,""),"")</f>
        <v/>
      </c>
      <c r="CP920" s="171" t="str">
        <f>IF(Table1[[#This Row],[Multiple audience]]&lt;&gt;1,IF(Table1[[#This Row],[Energy / Sus Assessors]]=1,1,""),"")</f>
        <v/>
      </c>
      <c r="CQ920" s="171" t="str">
        <f>IF(Table1[[#This Row],[Multiple audience]]&lt;&gt;1,IF(Table1[[#This Row],[Semi-skilled]]=1,1,""),"")</f>
        <v/>
      </c>
      <c r="CR920" s="171" t="str">
        <f>IF(Table1[[#This Row],[Multiple audience]]&lt;&gt;1,IF(Table1[[#This Row],[Trades]]=1,1,""),"")</f>
        <v/>
      </c>
      <c r="CS920" s="171" t="str">
        <f>IF(Table1[[#This Row],[Multiple audience]]&lt;&gt;1,IF(Table1[[#This Row],[Other]]=1,1,""),"")</f>
        <v/>
      </c>
      <c r="CT920" s="171" t="str">
        <f>IF(SUM(Table1[[#This Row],[General Audience]:[Other]])&gt;1,1,"")</f>
        <v/>
      </c>
      <c r="CU920" s="171" t="str">
        <f>IF(Table1[[#This Row],[Various  ]]&lt;&gt;1,IF(Table1[[#This Row],[Calculator / Software]]=1,1,""),"")</f>
        <v/>
      </c>
      <c r="CV920" s="171" t="str">
        <f>IF(Table1[[#This Row],[Various  ]]&lt;&gt;1,IF(Table1[[#This Row],[Information  ]]=1,1,""),"")</f>
        <v/>
      </c>
      <c r="CW920" s="171" t="str">
        <f>IF(Table1[[#This Row],[Various  ]]&lt;&gt;1,IF(Table1[[#This Row],[Interactive Tool]]=1,1,""),"")</f>
        <v/>
      </c>
      <c r="CX920" s="171" t="str">
        <f>IF(Table1[[#This Row],[Various  ]]&lt;&gt;1,IF(Table1[[#This Row],[Technical Specifications]]=1,1,""),"")</f>
        <v/>
      </c>
      <c r="CY920" s="171" t="str">
        <f>IF(Table1[[#This Row],[Various  ]]&lt;&gt;1,IF(Table1[[#This Row],[Training Resources]]=1,1,""),"")</f>
        <v/>
      </c>
      <c r="CZ920" s="171" t="str">
        <f>IF(Table1[[#This Row],[Various  ]]&lt;&gt;1,IF(Table1[[#This Row],[Toolbox]]=1,1,""),"")</f>
        <v/>
      </c>
      <c r="DA920" s="169" t="str">
        <f>IF(Table1[[#This Row],[Various  ]]&lt;&gt;1,IF(Table1[[#This Row],[Video]]=1,1,""),"")</f>
        <v/>
      </c>
      <c r="DB920" s="169" t="str">
        <f>IF(Table1[[#This Row],[Various  ]]&lt;&gt;1,IF(Table1[[#This Row],[Case study]]=1,1,""),"")</f>
        <v/>
      </c>
      <c r="DC920" s="169" t="str">
        <f>IF(Table1[[#This Row],[Various  ]]&lt;&gt;1,IF(Table1[[#This Row],[Other   ]]=1,1,""),"")</f>
        <v/>
      </c>
      <c r="DD920" s="169" t="str">
        <f>IF(Table1[[#This Row],[Various  ]]&lt;&gt;1,IF(Table1[[#This Row],[Standards]]=1,1,""),"")</f>
        <v/>
      </c>
      <c r="DE920" s="169" t="str">
        <f>IF(Table1[[#This Row],[Various]]=1,1,IF(SUM(Table1[[#This Row],[Calculator / Software]:[Standards]])&gt;1,1,""))</f>
        <v/>
      </c>
      <c r="DF920" s="169" t="str">
        <f>IF(Table1[[#This Row],[Multiple NCC links]]&lt;&gt;1,IF(Table1[[#This Row],[Design]]=1,1,""),"")</f>
        <v/>
      </c>
      <c r="DG920" s="169" t="str">
        <f>IF(Table1[[#This Row],[Multiple NCC links]]&lt;&gt;1,IF(Table1[[#This Row],[Assessment / Verification]]=1,1,""),"")</f>
        <v/>
      </c>
      <c r="DH920" s="169" t="str">
        <f>IF(Table1[[#This Row],[Multiple NCC links]]&lt;&gt;1,IF(Table1[[#This Row],[Climate Specific ]]=1,1,""),"")</f>
        <v/>
      </c>
      <c r="DI920" s="169" t="str">
        <f>IF(Table1[[#This Row],[Multiple NCC links]]&lt;&gt;1,IF(Table1[[#This Row],[Alterations / Additions]]=1,1,""),"")</f>
        <v/>
      </c>
      <c r="DJ920" s="169" t="str">
        <f>IF(Table1[[#This Row],[Multiple NCC links]]&lt;&gt;1,IF(Table1[[#This Row],[Glazing]]=1,1,""),"")</f>
        <v/>
      </c>
      <c r="DK920" s="169" t="str">
        <f>IF(Table1[[#This Row],[Multiple NCC links]]&lt;&gt;1,IF(Table1[[#This Row],[Building Fabric / Thermal / Sealing]]=1,1,""),"")</f>
        <v/>
      </c>
      <c r="DL920" s="169" t="str">
        <f>IF(Table1[[#This Row],[Multiple NCC links]]&lt;&gt;1,IF(Table1[[#This Row],[Lighting]]=1,1,""),"")</f>
        <v/>
      </c>
      <c r="DM920" s="169" t="str">
        <f>IF(Table1[[#This Row],[Multiple NCC links]]&lt;&gt;1,IF(Table1[[#This Row],[HVAC]]=1,1,""),"")</f>
        <v/>
      </c>
      <c r="DN920" s="169" t="str">
        <f>IF(Table1[[#This Row],[Multiple NCC links]]&lt;&gt;1,IF(Table1[[#This Row],[Services]]=1,1,""),"")</f>
        <v/>
      </c>
      <c r="DO920" s="169" t="str">
        <f>IF(Table1[[#This Row],[Multiple NCC links]]&lt;&gt;1,IF(Table1[[#This Row],[Maintenance &amp; Monitoring]]=1,1,""),"")</f>
        <v/>
      </c>
      <c r="DP920" s="169" t="str">
        <f>IF(Table1[[#This Row],[Multiple NCC links]]&lt;&gt;1,IF(Table1[[#This Row],[Hand over / Operations]]=1,1,""),"")</f>
        <v/>
      </c>
      <c r="DQ920" s="169" t="str">
        <f>IF(Table1[[#This Row],[Multiple NCC links]]&lt;&gt;1,IF(Table1[[#This Row],[As built assessment]]=1,1,""),"")</f>
        <v/>
      </c>
      <c r="DR920" s="169" t="str">
        <f>IF(Table1[[#This Row],[Multiple NCC links]]&lt;&gt;1,IF(Table1[[#This Row],[Beyond compliance]]=1,1,""),"")</f>
        <v/>
      </c>
      <c r="DS920" s="169" t="str">
        <f>IF(SUM(Table1[[#This Row],[Design]:[Beyond compliance]])&gt;1,1,"")</f>
        <v/>
      </c>
      <c r="DT920" s="169" t="str">
        <f>IF(Table1[[#This Row],[Both Residential &amp; Commercial4]]&lt;&gt;1,IF(Table1[[#This Row],[Residential]]=1,1,""),"")</f>
        <v/>
      </c>
      <c r="DU920" s="169" t="str">
        <f>IF(Table1[[#This Row],[Both Residential &amp; Commercial4]]&lt;&gt;1,IF(Table1[[#This Row],[Commercial]]=1,1,""),"")</f>
        <v/>
      </c>
      <c r="DV920" s="169" t="str">
        <f>Table1[[#This Row],[Residential &amp; Commercial]]</f>
        <v/>
      </c>
      <c r="DW920" s="169"/>
    </row>
    <row r="921" spans="1:127" s="49" customFormat="1" ht="20.25" thickTop="1" thickBot="1" x14ac:dyDescent="0.35">
      <c r="A921" s="97"/>
      <c r="B921" s="97"/>
      <c r="C921" s="88"/>
      <c r="D921" s="88"/>
      <c r="E921" s="176"/>
      <c r="F921" s="176"/>
      <c r="G921" s="176"/>
      <c r="H921" s="176"/>
      <c r="I921" s="90" t="str">
        <f>IF(AND(Table1[[#This Row],[General]]=1,Table1[[#This Row],[Beginner]]=1,Table1[[#This Row],[Intermediate]]=1,Table1[[#This Row],[Advanced]]=1),1,"")</f>
        <v/>
      </c>
      <c r="J921" s="90" t="str">
        <f>CONCATENATE(IF(Table1[[#This Row],[General]]=1,"General, ",""), IF(Table1[[#This Row],[Beginner]]=1,"Beginner, ",""),IF(Table1[[#This Row],[Intermediate]]=1,"Intermediate, ",""), IF(Table1[[#This Row],[Advanced]]=1,"Advanced",""))</f>
        <v/>
      </c>
      <c r="K921" s="91"/>
      <c r="L921" s="179"/>
      <c r="M921" s="91"/>
      <c r="N921" s="91"/>
      <c r="O921" s="159"/>
      <c r="P921" s="91"/>
      <c r="Q921" s="91"/>
      <c r="R921" s="91"/>
      <c r="S92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21" s="102"/>
      <c r="U921" s="102"/>
      <c r="V921" s="240"/>
      <c r="W921" s="240"/>
      <c r="X921" s="102"/>
      <c r="Y921" s="102"/>
      <c r="Z921" s="102"/>
      <c r="AA921" s="102"/>
      <c r="AB921" s="102"/>
      <c r="AC921" s="102"/>
      <c r="AD921" s="102"/>
      <c r="AE921" s="102"/>
      <c r="AF921" s="102"/>
      <c r="AG92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21" s="103"/>
      <c r="AI921" s="103"/>
      <c r="AJ921" s="103"/>
      <c r="AK921" s="74" t="str">
        <f>CONCATENATE(IF(Table1[[#This Row],[Digital]]=1,"Digital, ",""),IF(Table1[[#This Row],[Face to Face]]=1,"Face to face, ",""),IF(Table1[[#This Row],[Blended]]=1,"Blended",""))</f>
        <v/>
      </c>
      <c r="AL921" s="99"/>
      <c r="AM921" s="104"/>
      <c r="AN921" s="130"/>
      <c r="AO921" s="94"/>
      <c r="AP921" s="182"/>
      <c r="AQ921" s="94"/>
      <c r="AR921" s="94"/>
      <c r="AS921" s="94"/>
      <c r="AT921" s="94"/>
      <c r="AU921" s="94"/>
      <c r="AV921" s="182"/>
      <c r="AW921" s="182"/>
      <c r="AX921" s="182"/>
      <c r="AY921" s="94"/>
      <c r="AZ92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2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21" s="95"/>
      <c r="BC921" s="95"/>
      <c r="BD921" s="90" t="str">
        <f>IF(AND(Table1[[#This Row],[Residential]]=1,Table1[[#This Row],[Commercial]]=1),1,"")</f>
        <v/>
      </c>
      <c r="BE921" s="90" t="str">
        <f>CONCATENATE(IF(Table1[[#This Row],[Residential]]=1,"Residential, ",""),IF(Table1[[#This Row],[Commercial]]=1,"Commercial",""))</f>
        <v/>
      </c>
      <c r="BF921" s="94"/>
      <c r="BG921" s="94"/>
      <c r="BH921" s="94"/>
      <c r="BI921" s="94"/>
      <c r="BJ921" s="94"/>
      <c r="BK921" s="94"/>
      <c r="BL921" s="94"/>
      <c r="BM921" s="182"/>
      <c r="BN921" s="94"/>
      <c r="BO92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21" s="178"/>
      <c r="BQ921" s="120"/>
      <c r="BR921" s="132"/>
      <c r="BS921" s="120"/>
      <c r="BT921" s="175"/>
      <c r="BU921" s="175"/>
      <c r="BV921" s="175"/>
      <c r="BW921" s="121"/>
      <c r="BX921" s="121"/>
      <c r="BY921" s="121"/>
      <c r="BZ921" s="227"/>
      <c r="CA92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21" s="48">
        <f>COUNTIF(Table1[[#This Row],[Validity]:[Alignment with NCC (Yes=1,No=0)]],"N/A")</f>
        <v>0</v>
      </c>
      <c r="CC921" s="48">
        <f>IF(ISERROR(Table1[[#This Row],[Total Quality Score (out of 10)]]/(4-Table1[[#This Row],[N/A Count]])),0,Table1[[#This Row],[Total Quality Score (out of 10)]]/(4-Table1[[#This Row],[N/A Count]]))</f>
        <v>0</v>
      </c>
      <c r="CD921" s="106"/>
      <c r="CE921" s="106"/>
      <c r="CF921" s="172" t="str">
        <f>IF(SUM(Table1[[#This Row],[Multiple]:[Level (all)62]])&lt;1,IF(Table1[[#This Row],[General]]=1,1,""),"")</f>
        <v/>
      </c>
      <c r="CG921" s="172" t="str">
        <f>IF(SUM(Table1[[#This Row],[Multiple]:[Level (all)62]])&lt;1,IF(Table1[[#This Row],[Beginner]]=1,1,""),"")</f>
        <v/>
      </c>
      <c r="CH921" s="171" t="str">
        <f>IF(SUM(Table1[[#This Row],[Multiple]:[Level (all)62]])&lt;1,IF(Table1[[#This Row],[Intermediate]]=1,1,""),"")</f>
        <v/>
      </c>
      <c r="CI921" s="171" t="str">
        <f>IF(SUM(Table1[[#This Row],[Multiple]:[Level (all)62]])&lt;1,IF(Table1[[#This Row],[Advanced]]=1,1,""),"")</f>
        <v/>
      </c>
      <c r="CJ921" s="171" t="str">
        <f>IF(AND(SUM(Table1[[#This Row],[General]:[Advanced]])&lt;4,SUM(Table1[[#This Row],[General]:[Advanced]])&gt;1),1,"")</f>
        <v/>
      </c>
      <c r="CK921" s="171" t="str">
        <f>Table1[[#This Row],[Level (all)]]</f>
        <v/>
      </c>
      <c r="CL921" s="171" t="str">
        <f>IF(Table1[[#This Row],[Multiple audience]]&lt;&gt;1,IF(Table1[[#This Row],[General Audience]]=1,1,""),"")</f>
        <v/>
      </c>
      <c r="CM921" s="171" t="str">
        <f>IF(Table1[[#This Row],[Multiple audience]]&lt;&gt;1,IF(Table1[[#This Row],[Planners / Designers ]]=1,1,""),"")</f>
        <v/>
      </c>
      <c r="CN921" s="171" t="str">
        <f>IF(Table1[[#This Row],[Multiple audience]]&lt;&gt;1,IF(Table1[[#This Row],[Regulatory Assessors]]=1,1,""),"")</f>
        <v/>
      </c>
      <c r="CO921" s="171" t="str">
        <f>IF(Table1[[#This Row],[Multiple audience]]&lt;&gt;1,IF(Table1[[#This Row],[Builders / Management]]=1,1,""),"")</f>
        <v/>
      </c>
      <c r="CP921" s="171" t="str">
        <f>IF(Table1[[#This Row],[Multiple audience]]&lt;&gt;1,IF(Table1[[#This Row],[Energy / Sus Assessors]]=1,1,""),"")</f>
        <v/>
      </c>
      <c r="CQ921" s="171" t="str">
        <f>IF(Table1[[#This Row],[Multiple audience]]&lt;&gt;1,IF(Table1[[#This Row],[Semi-skilled]]=1,1,""),"")</f>
        <v/>
      </c>
      <c r="CR921" s="171" t="str">
        <f>IF(Table1[[#This Row],[Multiple audience]]&lt;&gt;1,IF(Table1[[#This Row],[Trades]]=1,1,""),"")</f>
        <v/>
      </c>
      <c r="CS921" s="171" t="str">
        <f>IF(Table1[[#This Row],[Multiple audience]]&lt;&gt;1,IF(Table1[[#This Row],[Other]]=1,1,""),"")</f>
        <v/>
      </c>
      <c r="CT921" s="171" t="str">
        <f>IF(SUM(Table1[[#This Row],[General Audience]:[Other]])&gt;1,1,"")</f>
        <v/>
      </c>
      <c r="CU921" s="171" t="str">
        <f>IF(Table1[[#This Row],[Various  ]]&lt;&gt;1,IF(Table1[[#This Row],[Calculator / Software]]=1,1,""),"")</f>
        <v/>
      </c>
      <c r="CV921" s="171" t="str">
        <f>IF(Table1[[#This Row],[Various  ]]&lt;&gt;1,IF(Table1[[#This Row],[Information  ]]=1,1,""),"")</f>
        <v/>
      </c>
      <c r="CW921" s="171" t="str">
        <f>IF(Table1[[#This Row],[Various  ]]&lt;&gt;1,IF(Table1[[#This Row],[Interactive Tool]]=1,1,""),"")</f>
        <v/>
      </c>
      <c r="CX921" s="171" t="str">
        <f>IF(Table1[[#This Row],[Various  ]]&lt;&gt;1,IF(Table1[[#This Row],[Technical Specifications]]=1,1,""),"")</f>
        <v/>
      </c>
      <c r="CY921" s="171" t="str">
        <f>IF(Table1[[#This Row],[Various  ]]&lt;&gt;1,IF(Table1[[#This Row],[Training Resources]]=1,1,""),"")</f>
        <v/>
      </c>
      <c r="CZ921" s="171" t="str">
        <f>IF(Table1[[#This Row],[Various  ]]&lt;&gt;1,IF(Table1[[#This Row],[Toolbox]]=1,1,""),"")</f>
        <v/>
      </c>
      <c r="DA921" s="169" t="str">
        <f>IF(Table1[[#This Row],[Various  ]]&lt;&gt;1,IF(Table1[[#This Row],[Video]]=1,1,""),"")</f>
        <v/>
      </c>
      <c r="DB921" s="169" t="str">
        <f>IF(Table1[[#This Row],[Various  ]]&lt;&gt;1,IF(Table1[[#This Row],[Case study]]=1,1,""),"")</f>
        <v/>
      </c>
      <c r="DC921" s="169" t="str">
        <f>IF(Table1[[#This Row],[Various  ]]&lt;&gt;1,IF(Table1[[#This Row],[Other   ]]=1,1,""),"")</f>
        <v/>
      </c>
      <c r="DD921" s="169" t="str">
        <f>IF(Table1[[#This Row],[Various  ]]&lt;&gt;1,IF(Table1[[#This Row],[Standards]]=1,1,""),"")</f>
        <v/>
      </c>
      <c r="DE921" s="169" t="str">
        <f>IF(Table1[[#This Row],[Various]]=1,1,IF(SUM(Table1[[#This Row],[Calculator / Software]:[Standards]])&gt;1,1,""))</f>
        <v/>
      </c>
      <c r="DF921" s="169" t="str">
        <f>IF(Table1[[#This Row],[Multiple NCC links]]&lt;&gt;1,IF(Table1[[#This Row],[Design]]=1,1,""),"")</f>
        <v/>
      </c>
      <c r="DG921" s="169" t="str">
        <f>IF(Table1[[#This Row],[Multiple NCC links]]&lt;&gt;1,IF(Table1[[#This Row],[Assessment / Verification]]=1,1,""),"")</f>
        <v/>
      </c>
      <c r="DH921" s="169" t="str">
        <f>IF(Table1[[#This Row],[Multiple NCC links]]&lt;&gt;1,IF(Table1[[#This Row],[Climate Specific ]]=1,1,""),"")</f>
        <v/>
      </c>
      <c r="DI921" s="169" t="str">
        <f>IF(Table1[[#This Row],[Multiple NCC links]]&lt;&gt;1,IF(Table1[[#This Row],[Alterations / Additions]]=1,1,""),"")</f>
        <v/>
      </c>
      <c r="DJ921" s="169" t="str">
        <f>IF(Table1[[#This Row],[Multiple NCC links]]&lt;&gt;1,IF(Table1[[#This Row],[Glazing]]=1,1,""),"")</f>
        <v/>
      </c>
      <c r="DK921" s="169" t="str">
        <f>IF(Table1[[#This Row],[Multiple NCC links]]&lt;&gt;1,IF(Table1[[#This Row],[Building Fabric / Thermal / Sealing]]=1,1,""),"")</f>
        <v/>
      </c>
      <c r="DL921" s="169" t="str">
        <f>IF(Table1[[#This Row],[Multiple NCC links]]&lt;&gt;1,IF(Table1[[#This Row],[Lighting]]=1,1,""),"")</f>
        <v/>
      </c>
      <c r="DM921" s="169" t="str">
        <f>IF(Table1[[#This Row],[Multiple NCC links]]&lt;&gt;1,IF(Table1[[#This Row],[HVAC]]=1,1,""),"")</f>
        <v/>
      </c>
      <c r="DN921" s="169" t="str">
        <f>IF(Table1[[#This Row],[Multiple NCC links]]&lt;&gt;1,IF(Table1[[#This Row],[Services]]=1,1,""),"")</f>
        <v/>
      </c>
      <c r="DO921" s="169" t="str">
        <f>IF(Table1[[#This Row],[Multiple NCC links]]&lt;&gt;1,IF(Table1[[#This Row],[Maintenance &amp; Monitoring]]=1,1,""),"")</f>
        <v/>
      </c>
      <c r="DP921" s="169" t="str">
        <f>IF(Table1[[#This Row],[Multiple NCC links]]&lt;&gt;1,IF(Table1[[#This Row],[Hand over / Operations]]=1,1,""),"")</f>
        <v/>
      </c>
      <c r="DQ921" s="169" t="str">
        <f>IF(Table1[[#This Row],[Multiple NCC links]]&lt;&gt;1,IF(Table1[[#This Row],[As built assessment]]=1,1,""),"")</f>
        <v/>
      </c>
      <c r="DR921" s="169" t="str">
        <f>IF(Table1[[#This Row],[Multiple NCC links]]&lt;&gt;1,IF(Table1[[#This Row],[Beyond compliance]]=1,1,""),"")</f>
        <v/>
      </c>
      <c r="DS921" s="169" t="str">
        <f>IF(SUM(Table1[[#This Row],[Design]:[Beyond compliance]])&gt;1,1,"")</f>
        <v/>
      </c>
      <c r="DT921" s="169" t="str">
        <f>IF(Table1[[#This Row],[Both Residential &amp; Commercial4]]&lt;&gt;1,IF(Table1[[#This Row],[Residential]]=1,1,""),"")</f>
        <v/>
      </c>
      <c r="DU921" s="169" t="str">
        <f>IF(Table1[[#This Row],[Both Residential &amp; Commercial4]]&lt;&gt;1,IF(Table1[[#This Row],[Commercial]]=1,1,""),"")</f>
        <v/>
      </c>
      <c r="DV921" s="169" t="str">
        <f>Table1[[#This Row],[Residential &amp; Commercial]]</f>
        <v/>
      </c>
      <c r="DW921" s="169"/>
    </row>
    <row r="922" spans="1:127" s="49" customFormat="1" ht="20.25" thickTop="1" thickBot="1" x14ac:dyDescent="0.35">
      <c r="A922" s="97"/>
      <c r="B922" s="97"/>
      <c r="C922" s="88"/>
      <c r="D922" s="88"/>
      <c r="E922" s="176"/>
      <c r="F922" s="176"/>
      <c r="G922" s="176"/>
      <c r="H922" s="176"/>
      <c r="I922" s="90" t="str">
        <f>IF(AND(Table1[[#This Row],[General]]=1,Table1[[#This Row],[Beginner]]=1,Table1[[#This Row],[Intermediate]]=1,Table1[[#This Row],[Advanced]]=1),1,"")</f>
        <v/>
      </c>
      <c r="J922" s="90" t="str">
        <f>CONCATENATE(IF(Table1[[#This Row],[General]]=1,"General, ",""), IF(Table1[[#This Row],[Beginner]]=1,"Beginner, ",""),IF(Table1[[#This Row],[Intermediate]]=1,"Intermediate, ",""), IF(Table1[[#This Row],[Advanced]]=1,"Advanced",""))</f>
        <v/>
      </c>
      <c r="K922" s="91"/>
      <c r="L922" s="179"/>
      <c r="M922" s="91"/>
      <c r="N922" s="91"/>
      <c r="O922" s="159"/>
      <c r="P922" s="91"/>
      <c r="Q922" s="91"/>
      <c r="R922" s="91"/>
      <c r="S92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22" s="102"/>
      <c r="U922" s="102"/>
      <c r="V922" s="240"/>
      <c r="W922" s="240"/>
      <c r="X922" s="102"/>
      <c r="Y922" s="102"/>
      <c r="Z922" s="102"/>
      <c r="AA922" s="102"/>
      <c r="AB922" s="102"/>
      <c r="AC922" s="102"/>
      <c r="AD922" s="102"/>
      <c r="AE922" s="102"/>
      <c r="AF922" s="102"/>
      <c r="AG92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22" s="103"/>
      <c r="AI922" s="103"/>
      <c r="AJ922" s="103"/>
      <c r="AK922" s="74" t="str">
        <f>CONCATENATE(IF(Table1[[#This Row],[Digital]]=1,"Digital, ",""),IF(Table1[[#This Row],[Face to Face]]=1,"Face to face, ",""),IF(Table1[[#This Row],[Blended]]=1,"Blended",""))</f>
        <v/>
      </c>
      <c r="AL922" s="99"/>
      <c r="AM922" s="104"/>
      <c r="AN922" s="130"/>
      <c r="AO922" s="94"/>
      <c r="AP922" s="182"/>
      <c r="AQ922" s="94"/>
      <c r="AR922" s="94"/>
      <c r="AS922" s="94"/>
      <c r="AT922" s="94"/>
      <c r="AU922" s="94"/>
      <c r="AV922" s="182"/>
      <c r="AW922" s="182"/>
      <c r="AX922" s="182"/>
      <c r="AY922" s="94"/>
      <c r="AZ92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2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22" s="95"/>
      <c r="BC922" s="95"/>
      <c r="BD922" s="90" t="str">
        <f>IF(AND(Table1[[#This Row],[Residential]]=1,Table1[[#This Row],[Commercial]]=1),1,"")</f>
        <v/>
      </c>
      <c r="BE922" s="90" t="str">
        <f>CONCATENATE(IF(Table1[[#This Row],[Residential]]=1,"Residential, ",""),IF(Table1[[#This Row],[Commercial]]=1,"Commercial",""))</f>
        <v/>
      </c>
      <c r="BF922" s="94"/>
      <c r="BG922" s="94"/>
      <c r="BH922" s="94"/>
      <c r="BI922" s="94"/>
      <c r="BJ922" s="94"/>
      <c r="BK922" s="94"/>
      <c r="BL922" s="94"/>
      <c r="BM922" s="182"/>
      <c r="BN922" s="94"/>
      <c r="BO92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22" s="178"/>
      <c r="BQ922" s="120"/>
      <c r="BR922" s="132"/>
      <c r="BS922" s="120"/>
      <c r="BT922" s="175"/>
      <c r="BU922" s="175"/>
      <c r="BV922" s="175"/>
      <c r="BW922" s="121"/>
      <c r="BX922" s="121"/>
      <c r="BY922" s="121"/>
      <c r="BZ922" s="227"/>
      <c r="CA92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22" s="48">
        <f>COUNTIF(Table1[[#This Row],[Validity]:[Alignment with NCC (Yes=1,No=0)]],"N/A")</f>
        <v>0</v>
      </c>
      <c r="CC922" s="48">
        <f>IF(ISERROR(Table1[[#This Row],[Total Quality Score (out of 10)]]/(4-Table1[[#This Row],[N/A Count]])),0,Table1[[#This Row],[Total Quality Score (out of 10)]]/(4-Table1[[#This Row],[N/A Count]]))</f>
        <v>0</v>
      </c>
      <c r="CD922" s="106"/>
      <c r="CE922" s="106"/>
      <c r="CF922" s="172" t="str">
        <f>IF(SUM(Table1[[#This Row],[Multiple]:[Level (all)62]])&lt;1,IF(Table1[[#This Row],[General]]=1,1,""),"")</f>
        <v/>
      </c>
      <c r="CG922" s="172" t="str">
        <f>IF(SUM(Table1[[#This Row],[Multiple]:[Level (all)62]])&lt;1,IF(Table1[[#This Row],[Beginner]]=1,1,""),"")</f>
        <v/>
      </c>
      <c r="CH922" s="171" t="str">
        <f>IF(SUM(Table1[[#This Row],[Multiple]:[Level (all)62]])&lt;1,IF(Table1[[#This Row],[Intermediate]]=1,1,""),"")</f>
        <v/>
      </c>
      <c r="CI922" s="171" t="str">
        <f>IF(SUM(Table1[[#This Row],[Multiple]:[Level (all)62]])&lt;1,IF(Table1[[#This Row],[Advanced]]=1,1,""),"")</f>
        <v/>
      </c>
      <c r="CJ922" s="171" t="str">
        <f>IF(AND(SUM(Table1[[#This Row],[General]:[Advanced]])&lt;4,SUM(Table1[[#This Row],[General]:[Advanced]])&gt;1),1,"")</f>
        <v/>
      </c>
      <c r="CK922" s="171" t="str">
        <f>Table1[[#This Row],[Level (all)]]</f>
        <v/>
      </c>
      <c r="CL922" s="171" t="str">
        <f>IF(Table1[[#This Row],[Multiple audience]]&lt;&gt;1,IF(Table1[[#This Row],[General Audience]]=1,1,""),"")</f>
        <v/>
      </c>
      <c r="CM922" s="171" t="str">
        <f>IF(Table1[[#This Row],[Multiple audience]]&lt;&gt;1,IF(Table1[[#This Row],[Planners / Designers ]]=1,1,""),"")</f>
        <v/>
      </c>
      <c r="CN922" s="171" t="str">
        <f>IF(Table1[[#This Row],[Multiple audience]]&lt;&gt;1,IF(Table1[[#This Row],[Regulatory Assessors]]=1,1,""),"")</f>
        <v/>
      </c>
      <c r="CO922" s="171" t="str">
        <f>IF(Table1[[#This Row],[Multiple audience]]&lt;&gt;1,IF(Table1[[#This Row],[Builders / Management]]=1,1,""),"")</f>
        <v/>
      </c>
      <c r="CP922" s="171" t="str">
        <f>IF(Table1[[#This Row],[Multiple audience]]&lt;&gt;1,IF(Table1[[#This Row],[Energy / Sus Assessors]]=1,1,""),"")</f>
        <v/>
      </c>
      <c r="CQ922" s="171" t="str">
        <f>IF(Table1[[#This Row],[Multiple audience]]&lt;&gt;1,IF(Table1[[#This Row],[Semi-skilled]]=1,1,""),"")</f>
        <v/>
      </c>
      <c r="CR922" s="171" t="str">
        <f>IF(Table1[[#This Row],[Multiple audience]]&lt;&gt;1,IF(Table1[[#This Row],[Trades]]=1,1,""),"")</f>
        <v/>
      </c>
      <c r="CS922" s="171" t="str">
        <f>IF(Table1[[#This Row],[Multiple audience]]&lt;&gt;1,IF(Table1[[#This Row],[Other]]=1,1,""),"")</f>
        <v/>
      </c>
      <c r="CT922" s="171" t="str">
        <f>IF(SUM(Table1[[#This Row],[General Audience]:[Other]])&gt;1,1,"")</f>
        <v/>
      </c>
      <c r="CU922" s="171" t="str">
        <f>IF(Table1[[#This Row],[Various  ]]&lt;&gt;1,IF(Table1[[#This Row],[Calculator / Software]]=1,1,""),"")</f>
        <v/>
      </c>
      <c r="CV922" s="171" t="str">
        <f>IF(Table1[[#This Row],[Various  ]]&lt;&gt;1,IF(Table1[[#This Row],[Information  ]]=1,1,""),"")</f>
        <v/>
      </c>
      <c r="CW922" s="171" t="str">
        <f>IF(Table1[[#This Row],[Various  ]]&lt;&gt;1,IF(Table1[[#This Row],[Interactive Tool]]=1,1,""),"")</f>
        <v/>
      </c>
      <c r="CX922" s="171" t="str">
        <f>IF(Table1[[#This Row],[Various  ]]&lt;&gt;1,IF(Table1[[#This Row],[Technical Specifications]]=1,1,""),"")</f>
        <v/>
      </c>
      <c r="CY922" s="171" t="str">
        <f>IF(Table1[[#This Row],[Various  ]]&lt;&gt;1,IF(Table1[[#This Row],[Training Resources]]=1,1,""),"")</f>
        <v/>
      </c>
      <c r="CZ922" s="171" t="str">
        <f>IF(Table1[[#This Row],[Various  ]]&lt;&gt;1,IF(Table1[[#This Row],[Toolbox]]=1,1,""),"")</f>
        <v/>
      </c>
      <c r="DA922" s="169" t="str">
        <f>IF(Table1[[#This Row],[Various  ]]&lt;&gt;1,IF(Table1[[#This Row],[Video]]=1,1,""),"")</f>
        <v/>
      </c>
      <c r="DB922" s="169" t="str">
        <f>IF(Table1[[#This Row],[Various  ]]&lt;&gt;1,IF(Table1[[#This Row],[Case study]]=1,1,""),"")</f>
        <v/>
      </c>
      <c r="DC922" s="169" t="str">
        <f>IF(Table1[[#This Row],[Various  ]]&lt;&gt;1,IF(Table1[[#This Row],[Other   ]]=1,1,""),"")</f>
        <v/>
      </c>
      <c r="DD922" s="169" t="str">
        <f>IF(Table1[[#This Row],[Various  ]]&lt;&gt;1,IF(Table1[[#This Row],[Standards]]=1,1,""),"")</f>
        <v/>
      </c>
      <c r="DE922" s="169" t="str">
        <f>IF(Table1[[#This Row],[Various]]=1,1,IF(SUM(Table1[[#This Row],[Calculator / Software]:[Standards]])&gt;1,1,""))</f>
        <v/>
      </c>
      <c r="DF922" s="169" t="str">
        <f>IF(Table1[[#This Row],[Multiple NCC links]]&lt;&gt;1,IF(Table1[[#This Row],[Design]]=1,1,""),"")</f>
        <v/>
      </c>
      <c r="DG922" s="169" t="str">
        <f>IF(Table1[[#This Row],[Multiple NCC links]]&lt;&gt;1,IF(Table1[[#This Row],[Assessment / Verification]]=1,1,""),"")</f>
        <v/>
      </c>
      <c r="DH922" s="169" t="str">
        <f>IF(Table1[[#This Row],[Multiple NCC links]]&lt;&gt;1,IF(Table1[[#This Row],[Climate Specific ]]=1,1,""),"")</f>
        <v/>
      </c>
      <c r="DI922" s="169" t="str">
        <f>IF(Table1[[#This Row],[Multiple NCC links]]&lt;&gt;1,IF(Table1[[#This Row],[Alterations / Additions]]=1,1,""),"")</f>
        <v/>
      </c>
      <c r="DJ922" s="169" t="str">
        <f>IF(Table1[[#This Row],[Multiple NCC links]]&lt;&gt;1,IF(Table1[[#This Row],[Glazing]]=1,1,""),"")</f>
        <v/>
      </c>
      <c r="DK922" s="169" t="str">
        <f>IF(Table1[[#This Row],[Multiple NCC links]]&lt;&gt;1,IF(Table1[[#This Row],[Building Fabric / Thermal / Sealing]]=1,1,""),"")</f>
        <v/>
      </c>
      <c r="DL922" s="169" t="str">
        <f>IF(Table1[[#This Row],[Multiple NCC links]]&lt;&gt;1,IF(Table1[[#This Row],[Lighting]]=1,1,""),"")</f>
        <v/>
      </c>
      <c r="DM922" s="169" t="str">
        <f>IF(Table1[[#This Row],[Multiple NCC links]]&lt;&gt;1,IF(Table1[[#This Row],[HVAC]]=1,1,""),"")</f>
        <v/>
      </c>
      <c r="DN922" s="169" t="str">
        <f>IF(Table1[[#This Row],[Multiple NCC links]]&lt;&gt;1,IF(Table1[[#This Row],[Services]]=1,1,""),"")</f>
        <v/>
      </c>
      <c r="DO922" s="169" t="str">
        <f>IF(Table1[[#This Row],[Multiple NCC links]]&lt;&gt;1,IF(Table1[[#This Row],[Maintenance &amp; Monitoring]]=1,1,""),"")</f>
        <v/>
      </c>
      <c r="DP922" s="169" t="str">
        <f>IF(Table1[[#This Row],[Multiple NCC links]]&lt;&gt;1,IF(Table1[[#This Row],[Hand over / Operations]]=1,1,""),"")</f>
        <v/>
      </c>
      <c r="DQ922" s="169" t="str">
        <f>IF(Table1[[#This Row],[Multiple NCC links]]&lt;&gt;1,IF(Table1[[#This Row],[As built assessment]]=1,1,""),"")</f>
        <v/>
      </c>
      <c r="DR922" s="169" t="str">
        <f>IF(Table1[[#This Row],[Multiple NCC links]]&lt;&gt;1,IF(Table1[[#This Row],[Beyond compliance]]=1,1,""),"")</f>
        <v/>
      </c>
      <c r="DS922" s="169" t="str">
        <f>IF(SUM(Table1[[#This Row],[Design]:[Beyond compliance]])&gt;1,1,"")</f>
        <v/>
      </c>
      <c r="DT922" s="169" t="str">
        <f>IF(Table1[[#This Row],[Both Residential &amp; Commercial4]]&lt;&gt;1,IF(Table1[[#This Row],[Residential]]=1,1,""),"")</f>
        <v/>
      </c>
      <c r="DU922" s="169" t="str">
        <f>IF(Table1[[#This Row],[Both Residential &amp; Commercial4]]&lt;&gt;1,IF(Table1[[#This Row],[Commercial]]=1,1,""),"")</f>
        <v/>
      </c>
      <c r="DV922" s="169" t="str">
        <f>Table1[[#This Row],[Residential &amp; Commercial]]</f>
        <v/>
      </c>
      <c r="DW922" s="169"/>
    </row>
    <row r="923" spans="1:127" s="49" customFormat="1" ht="20.25" thickTop="1" thickBot="1" x14ac:dyDescent="0.35">
      <c r="A923" s="97"/>
      <c r="B923" s="97"/>
      <c r="C923" s="88"/>
      <c r="D923" s="88"/>
      <c r="E923" s="176"/>
      <c r="F923" s="176"/>
      <c r="G923" s="176"/>
      <c r="H923" s="176"/>
      <c r="I923" s="90" t="str">
        <f>IF(AND(Table1[[#This Row],[General]]=1,Table1[[#This Row],[Beginner]]=1,Table1[[#This Row],[Intermediate]]=1,Table1[[#This Row],[Advanced]]=1),1,"")</f>
        <v/>
      </c>
      <c r="J923" s="90" t="str">
        <f>CONCATENATE(IF(Table1[[#This Row],[General]]=1,"General, ",""), IF(Table1[[#This Row],[Beginner]]=1,"Beginner, ",""),IF(Table1[[#This Row],[Intermediate]]=1,"Intermediate, ",""), IF(Table1[[#This Row],[Advanced]]=1,"Advanced",""))</f>
        <v/>
      </c>
      <c r="K923" s="91"/>
      <c r="L923" s="179"/>
      <c r="M923" s="91"/>
      <c r="N923" s="91"/>
      <c r="O923" s="159"/>
      <c r="P923" s="91"/>
      <c r="Q923" s="91"/>
      <c r="R923" s="91"/>
      <c r="S92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23" s="102"/>
      <c r="U923" s="102"/>
      <c r="V923" s="240"/>
      <c r="W923" s="240"/>
      <c r="X923" s="102"/>
      <c r="Y923" s="102"/>
      <c r="Z923" s="102"/>
      <c r="AA923" s="102"/>
      <c r="AB923" s="102"/>
      <c r="AC923" s="102"/>
      <c r="AD923" s="102"/>
      <c r="AE923" s="102"/>
      <c r="AF923" s="102"/>
      <c r="AG92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23" s="103"/>
      <c r="AI923" s="103"/>
      <c r="AJ923" s="103"/>
      <c r="AK923" s="74" t="str">
        <f>CONCATENATE(IF(Table1[[#This Row],[Digital]]=1,"Digital, ",""),IF(Table1[[#This Row],[Face to Face]]=1,"Face to face, ",""),IF(Table1[[#This Row],[Blended]]=1,"Blended",""))</f>
        <v/>
      </c>
      <c r="AL923" s="99"/>
      <c r="AM923" s="104"/>
      <c r="AN923" s="130"/>
      <c r="AO923" s="94"/>
      <c r="AP923" s="182"/>
      <c r="AQ923" s="94"/>
      <c r="AR923" s="94"/>
      <c r="AS923" s="94"/>
      <c r="AT923" s="94"/>
      <c r="AU923" s="94"/>
      <c r="AV923" s="182"/>
      <c r="AW923" s="182"/>
      <c r="AX923" s="182"/>
      <c r="AY923" s="94"/>
      <c r="AZ92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2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23" s="95"/>
      <c r="BC923" s="95"/>
      <c r="BD923" s="90" t="str">
        <f>IF(AND(Table1[[#This Row],[Residential]]=1,Table1[[#This Row],[Commercial]]=1),1,"")</f>
        <v/>
      </c>
      <c r="BE923" s="90" t="str">
        <f>CONCATENATE(IF(Table1[[#This Row],[Residential]]=1,"Residential, ",""),IF(Table1[[#This Row],[Commercial]]=1,"Commercial",""))</f>
        <v/>
      </c>
      <c r="BF923" s="94"/>
      <c r="BG923" s="94"/>
      <c r="BH923" s="94"/>
      <c r="BI923" s="94"/>
      <c r="BJ923" s="94"/>
      <c r="BK923" s="94"/>
      <c r="BL923" s="94"/>
      <c r="BM923" s="182"/>
      <c r="BN923" s="94"/>
      <c r="BO92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23" s="178"/>
      <c r="BQ923" s="120"/>
      <c r="BR923" s="132"/>
      <c r="BS923" s="120"/>
      <c r="BT923" s="175"/>
      <c r="BU923" s="175"/>
      <c r="BV923" s="175"/>
      <c r="BW923" s="121"/>
      <c r="BX923" s="121"/>
      <c r="BY923" s="121"/>
      <c r="BZ923" s="227"/>
      <c r="CA92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23" s="48">
        <f>COUNTIF(Table1[[#This Row],[Validity]:[Alignment with NCC (Yes=1,No=0)]],"N/A")</f>
        <v>0</v>
      </c>
      <c r="CC923" s="48">
        <f>IF(ISERROR(Table1[[#This Row],[Total Quality Score (out of 10)]]/(4-Table1[[#This Row],[N/A Count]])),0,Table1[[#This Row],[Total Quality Score (out of 10)]]/(4-Table1[[#This Row],[N/A Count]]))</f>
        <v>0</v>
      </c>
      <c r="CD923" s="106"/>
      <c r="CE923" s="106"/>
      <c r="CF923" s="172" t="str">
        <f>IF(SUM(Table1[[#This Row],[Multiple]:[Level (all)62]])&lt;1,IF(Table1[[#This Row],[General]]=1,1,""),"")</f>
        <v/>
      </c>
      <c r="CG923" s="172" t="str">
        <f>IF(SUM(Table1[[#This Row],[Multiple]:[Level (all)62]])&lt;1,IF(Table1[[#This Row],[Beginner]]=1,1,""),"")</f>
        <v/>
      </c>
      <c r="CH923" s="171" t="str">
        <f>IF(SUM(Table1[[#This Row],[Multiple]:[Level (all)62]])&lt;1,IF(Table1[[#This Row],[Intermediate]]=1,1,""),"")</f>
        <v/>
      </c>
      <c r="CI923" s="171" t="str">
        <f>IF(SUM(Table1[[#This Row],[Multiple]:[Level (all)62]])&lt;1,IF(Table1[[#This Row],[Advanced]]=1,1,""),"")</f>
        <v/>
      </c>
      <c r="CJ923" s="171" t="str">
        <f>IF(AND(SUM(Table1[[#This Row],[General]:[Advanced]])&lt;4,SUM(Table1[[#This Row],[General]:[Advanced]])&gt;1),1,"")</f>
        <v/>
      </c>
      <c r="CK923" s="171" t="str">
        <f>Table1[[#This Row],[Level (all)]]</f>
        <v/>
      </c>
      <c r="CL923" s="171" t="str">
        <f>IF(Table1[[#This Row],[Multiple audience]]&lt;&gt;1,IF(Table1[[#This Row],[General Audience]]=1,1,""),"")</f>
        <v/>
      </c>
      <c r="CM923" s="171" t="str">
        <f>IF(Table1[[#This Row],[Multiple audience]]&lt;&gt;1,IF(Table1[[#This Row],[Planners / Designers ]]=1,1,""),"")</f>
        <v/>
      </c>
      <c r="CN923" s="171" t="str">
        <f>IF(Table1[[#This Row],[Multiple audience]]&lt;&gt;1,IF(Table1[[#This Row],[Regulatory Assessors]]=1,1,""),"")</f>
        <v/>
      </c>
      <c r="CO923" s="171" t="str">
        <f>IF(Table1[[#This Row],[Multiple audience]]&lt;&gt;1,IF(Table1[[#This Row],[Builders / Management]]=1,1,""),"")</f>
        <v/>
      </c>
      <c r="CP923" s="171" t="str">
        <f>IF(Table1[[#This Row],[Multiple audience]]&lt;&gt;1,IF(Table1[[#This Row],[Energy / Sus Assessors]]=1,1,""),"")</f>
        <v/>
      </c>
      <c r="CQ923" s="171" t="str">
        <f>IF(Table1[[#This Row],[Multiple audience]]&lt;&gt;1,IF(Table1[[#This Row],[Semi-skilled]]=1,1,""),"")</f>
        <v/>
      </c>
      <c r="CR923" s="171" t="str">
        <f>IF(Table1[[#This Row],[Multiple audience]]&lt;&gt;1,IF(Table1[[#This Row],[Trades]]=1,1,""),"")</f>
        <v/>
      </c>
      <c r="CS923" s="171" t="str">
        <f>IF(Table1[[#This Row],[Multiple audience]]&lt;&gt;1,IF(Table1[[#This Row],[Other]]=1,1,""),"")</f>
        <v/>
      </c>
      <c r="CT923" s="171" t="str">
        <f>IF(SUM(Table1[[#This Row],[General Audience]:[Other]])&gt;1,1,"")</f>
        <v/>
      </c>
      <c r="CU923" s="171" t="str">
        <f>IF(Table1[[#This Row],[Various  ]]&lt;&gt;1,IF(Table1[[#This Row],[Calculator / Software]]=1,1,""),"")</f>
        <v/>
      </c>
      <c r="CV923" s="171" t="str">
        <f>IF(Table1[[#This Row],[Various  ]]&lt;&gt;1,IF(Table1[[#This Row],[Information  ]]=1,1,""),"")</f>
        <v/>
      </c>
      <c r="CW923" s="171" t="str">
        <f>IF(Table1[[#This Row],[Various  ]]&lt;&gt;1,IF(Table1[[#This Row],[Interactive Tool]]=1,1,""),"")</f>
        <v/>
      </c>
      <c r="CX923" s="171" t="str">
        <f>IF(Table1[[#This Row],[Various  ]]&lt;&gt;1,IF(Table1[[#This Row],[Technical Specifications]]=1,1,""),"")</f>
        <v/>
      </c>
      <c r="CY923" s="171" t="str">
        <f>IF(Table1[[#This Row],[Various  ]]&lt;&gt;1,IF(Table1[[#This Row],[Training Resources]]=1,1,""),"")</f>
        <v/>
      </c>
      <c r="CZ923" s="171" t="str">
        <f>IF(Table1[[#This Row],[Various  ]]&lt;&gt;1,IF(Table1[[#This Row],[Toolbox]]=1,1,""),"")</f>
        <v/>
      </c>
      <c r="DA923" s="169" t="str">
        <f>IF(Table1[[#This Row],[Various  ]]&lt;&gt;1,IF(Table1[[#This Row],[Video]]=1,1,""),"")</f>
        <v/>
      </c>
      <c r="DB923" s="169" t="str">
        <f>IF(Table1[[#This Row],[Various  ]]&lt;&gt;1,IF(Table1[[#This Row],[Case study]]=1,1,""),"")</f>
        <v/>
      </c>
      <c r="DC923" s="169" t="str">
        <f>IF(Table1[[#This Row],[Various  ]]&lt;&gt;1,IF(Table1[[#This Row],[Other   ]]=1,1,""),"")</f>
        <v/>
      </c>
      <c r="DD923" s="169" t="str">
        <f>IF(Table1[[#This Row],[Various  ]]&lt;&gt;1,IF(Table1[[#This Row],[Standards]]=1,1,""),"")</f>
        <v/>
      </c>
      <c r="DE923" s="169" t="str">
        <f>IF(Table1[[#This Row],[Various]]=1,1,IF(SUM(Table1[[#This Row],[Calculator / Software]:[Standards]])&gt;1,1,""))</f>
        <v/>
      </c>
      <c r="DF923" s="169" t="str">
        <f>IF(Table1[[#This Row],[Multiple NCC links]]&lt;&gt;1,IF(Table1[[#This Row],[Design]]=1,1,""),"")</f>
        <v/>
      </c>
      <c r="DG923" s="169" t="str">
        <f>IF(Table1[[#This Row],[Multiple NCC links]]&lt;&gt;1,IF(Table1[[#This Row],[Assessment / Verification]]=1,1,""),"")</f>
        <v/>
      </c>
      <c r="DH923" s="169" t="str">
        <f>IF(Table1[[#This Row],[Multiple NCC links]]&lt;&gt;1,IF(Table1[[#This Row],[Climate Specific ]]=1,1,""),"")</f>
        <v/>
      </c>
      <c r="DI923" s="169" t="str">
        <f>IF(Table1[[#This Row],[Multiple NCC links]]&lt;&gt;1,IF(Table1[[#This Row],[Alterations / Additions]]=1,1,""),"")</f>
        <v/>
      </c>
      <c r="DJ923" s="169" t="str">
        <f>IF(Table1[[#This Row],[Multiple NCC links]]&lt;&gt;1,IF(Table1[[#This Row],[Glazing]]=1,1,""),"")</f>
        <v/>
      </c>
      <c r="DK923" s="169" t="str">
        <f>IF(Table1[[#This Row],[Multiple NCC links]]&lt;&gt;1,IF(Table1[[#This Row],[Building Fabric / Thermal / Sealing]]=1,1,""),"")</f>
        <v/>
      </c>
      <c r="DL923" s="169" t="str">
        <f>IF(Table1[[#This Row],[Multiple NCC links]]&lt;&gt;1,IF(Table1[[#This Row],[Lighting]]=1,1,""),"")</f>
        <v/>
      </c>
      <c r="DM923" s="169" t="str">
        <f>IF(Table1[[#This Row],[Multiple NCC links]]&lt;&gt;1,IF(Table1[[#This Row],[HVAC]]=1,1,""),"")</f>
        <v/>
      </c>
      <c r="DN923" s="169" t="str">
        <f>IF(Table1[[#This Row],[Multiple NCC links]]&lt;&gt;1,IF(Table1[[#This Row],[Services]]=1,1,""),"")</f>
        <v/>
      </c>
      <c r="DO923" s="169" t="str">
        <f>IF(Table1[[#This Row],[Multiple NCC links]]&lt;&gt;1,IF(Table1[[#This Row],[Maintenance &amp; Monitoring]]=1,1,""),"")</f>
        <v/>
      </c>
      <c r="DP923" s="169" t="str">
        <f>IF(Table1[[#This Row],[Multiple NCC links]]&lt;&gt;1,IF(Table1[[#This Row],[Hand over / Operations]]=1,1,""),"")</f>
        <v/>
      </c>
      <c r="DQ923" s="169" t="str">
        <f>IF(Table1[[#This Row],[Multiple NCC links]]&lt;&gt;1,IF(Table1[[#This Row],[As built assessment]]=1,1,""),"")</f>
        <v/>
      </c>
      <c r="DR923" s="169" t="str">
        <f>IF(Table1[[#This Row],[Multiple NCC links]]&lt;&gt;1,IF(Table1[[#This Row],[Beyond compliance]]=1,1,""),"")</f>
        <v/>
      </c>
      <c r="DS923" s="169" t="str">
        <f>IF(SUM(Table1[[#This Row],[Design]:[Beyond compliance]])&gt;1,1,"")</f>
        <v/>
      </c>
      <c r="DT923" s="169" t="str">
        <f>IF(Table1[[#This Row],[Both Residential &amp; Commercial4]]&lt;&gt;1,IF(Table1[[#This Row],[Residential]]=1,1,""),"")</f>
        <v/>
      </c>
      <c r="DU923" s="169" t="str">
        <f>IF(Table1[[#This Row],[Both Residential &amp; Commercial4]]&lt;&gt;1,IF(Table1[[#This Row],[Commercial]]=1,1,""),"")</f>
        <v/>
      </c>
      <c r="DV923" s="169" t="str">
        <f>Table1[[#This Row],[Residential &amp; Commercial]]</f>
        <v/>
      </c>
      <c r="DW923" s="169"/>
    </row>
    <row r="924" spans="1:127" s="49" customFormat="1" ht="20.25" thickTop="1" thickBot="1" x14ac:dyDescent="0.35">
      <c r="A924" s="97"/>
      <c r="B924" s="97"/>
      <c r="C924" s="88"/>
      <c r="D924" s="88"/>
      <c r="E924" s="176"/>
      <c r="F924" s="176"/>
      <c r="G924" s="176"/>
      <c r="H924" s="176"/>
      <c r="I924" s="90" t="str">
        <f>IF(AND(Table1[[#This Row],[General]]=1,Table1[[#This Row],[Beginner]]=1,Table1[[#This Row],[Intermediate]]=1,Table1[[#This Row],[Advanced]]=1),1,"")</f>
        <v/>
      </c>
      <c r="J924" s="90" t="str">
        <f>CONCATENATE(IF(Table1[[#This Row],[General]]=1,"General, ",""), IF(Table1[[#This Row],[Beginner]]=1,"Beginner, ",""),IF(Table1[[#This Row],[Intermediate]]=1,"Intermediate, ",""), IF(Table1[[#This Row],[Advanced]]=1,"Advanced",""))</f>
        <v/>
      </c>
      <c r="K924" s="91"/>
      <c r="L924" s="179"/>
      <c r="M924" s="91"/>
      <c r="N924" s="91"/>
      <c r="O924" s="159"/>
      <c r="P924" s="91"/>
      <c r="Q924" s="91"/>
      <c r="R924" s="91"/>
      <c r="S92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24" s="102"/>
      <c r="U924" s="102"/>
      <c r="V924" s="240"/>
      <c r="W924" s="240"/>
      <c r="X924" s="102"/>
      <c r="Y924" s="102"/>
      <c r="Z924" s="102"/>
      <c r="AA924" s="102"/>
      <c r="AB924" s="102"/>
      <c r="AC924" s="102"/>
      <c r="AD924" s="102"/>
      <c r="AE924" s="102"/>
      <c r="AF924" s="102"/>
      <c r="AG92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24" s="103"/>
      <c r="AI924" s="103"/>
      <c r="AJ924" s="103"/>
      <c r="AK924" s="74" t="str">
        <f>CONCATENATE(IF(Table1[[#This Row],[Digital]]=1,"Digital, ",""),IF(Table1[[#This Row],[Face to Face]]=1,"Face to face, ",""),IF(Table1[[#This Row],[Blended]]=1,"Blended",""))</f>
        <v/>
      </c>
      <c r="AL924" s="99"/>
      <c r="AM924" s="104"/>
      <c r="AN924" s="130"/>
      <c r="AO924" s="94"/>
      <c r="AP924" s="182"/>
      <c r="AQ924" s="94"/>
      <c r="AR924" s="94"/>
      <c r="AS924" s="94"/>
      <c r="AT924" s="94"/>
      <c r="AU924" s="94"/>
      <c r="AV924" s="182"/>
      <c r="AW924" s="182"/>
      <c r="AX924" s="182"/>
      <c r="AY924" s="94"/>
      <c r="AZ92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2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24" s="95"/>
      <c r="BC924" s="95"/>
      <c r="BD924" s="90" t="str">
        <f>IF(AND(Table1[[#This Row],[Residential]]=1,Table1[[#This Row],[Commercial]]=1),1,"")</f>
        <v/>
      </c>
      <c r="BE924" s="90" t="str">
        <f>CONCATENATE(IF(Table1[[#This Row],[Residential]]=1,"Residential, ",""),IF(Table1[[#This Row],[Commercial]]=1,"Commercial",""))</f>
        <v/>
      </c>
      <c r="BF924" s="94"/>
      <c r="BG924" s="94"/>
      <c r="BH924" s="94"/>
      <c r="BI924" s="94"/>
      <c r="BJ924" s="94"/>
      <c r="BK924" s="94"/>
      <c r="BL924" s="94"/>
      <c r="BM924" s="182"/>
      <c r="BN924" s="94"/>
      <c r="BO92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24" s="178"/>
      <c r="BQ924" s="120"/>
      <c r="BR924" s="132"/>
      <c r="BS924" s="120"/>
      <c r="BT924" s="175"/>
      <c r="BU924" s="175"/>
      <c r="BV924" s="175"/>
      <c r="BW924" s="121"/>
      <c r="BX924" s="121"/>
      <c r="BY924" s="121"/>
      <c r="BZ924" s="227"/>
      <c r="CA92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24" s="48">
        <f>COUNTIF(Table1[[#This Row],[Validity]:[Alignment with NCC (Yes=1,No=0)]],"N/A")</f>
        <v>0</v>
      </c>
      <c r="CC924" s="48">
        <f>IF(ISERROR(Table1[[#This Row],[Total Quality Score (out of 10)]]/(4-Table1[[#This Row],[N/A Count]])),0,Table1[[#This Row],[Total Quality Score (out of 10)]]/(4-Table1[[#This Row],[N/A Count]]))</f>
        <v>0</v>
      </c>
      <c r="CD924" s="106"/>
      <c r="CE924" s="106"/>
      <c r="CF924" s="172" t="str">
        <f>IF(SUM(Table1[[#This Row],[Multiple]:[Level (all)62]])&lt;1,IF(Table1[[#This Row],[General]]=1,1,""),"")</f>
        <v/>
      </c>
      <c r="CG924" s="172" t="str">
        <f>IF(SUM(Table1[[#This Row],[Multiple]:[Level (all)62]])&lt;1,IF(Table1[[#This Row],[Beginner]]=1,1,""),"")</f>
        <v/>
      </c>
      <c r="CH924" s="171" t="str">
        <f>IF(SUM(Table1[[#This Row],[Multiple]:[Level (all)62]])&lt;1,IF(Table1[[#This Row],[Intermediate]]=1,1,""),"")</f>
        <v/>
      </c>
      <c r="CI924" s="171" t="str">
        <f>IF(SUM(Table1[[#This Row],[Multiple]:[Level (all)62]])&lt;1,IF(Table1[[#This Row],[Advanced]]=1,1,""),"")</f>
        <v/>
      </c>
      <c r="CJ924" s="171" t="str">
        <f>IF(AND(SUM(Table1[[#This Row],[General]:[Advanced]])&lt;4,SUM(Table1[[#This Row],[General]:[Advanced]])&gt;1),1,"")</f>
        <v/>
      </c>
      <c r="CK924" s="171" t="str">
        <f>Table1[[#This Row],[Level (all)]]</f>
        <v/>
      </c>
      <c r="CL924" s="171" t="str">
        <f>IF(Table1[[#This Row],[Multiple audience]]&lt;&gt;1,IF(Table1[[#This Row],[General Audience]]=1,1,""),"")</f>
        <v/>
      </c>
      <c r="CM924" s="171" t="str">
        <f>IF(Table1[[#This Row],[Multiple audience]]&lt;&gt;1,IF(Table1[[#This Row],[Planners / Designers ]]=1,1,""),"")</f>
        <v/>
      </c>
      <c r="CN924" s="171" t="str">
        <f>IF(Table1[[#This Row],[Multiple audience]]&lt;&gt;1,IF(Table1[[#This Row],[Regulatory Assessors]]=1,1,""),"")</f>
        <v/>
      </c>
      <c r="CO924" s="171" t="str">
        <f>IF(Table1[[#This Row],[Multiple audience]]&lt;&gt;1,IF(Table1[[#This Row],[Builders / Management]]=1,1,""),"")</f>
        <v/>
      </c>
      <c r="CP924" s="171" t="str">
        <f>IF(Table1[[#This Row],[Multiple audience]]&lt;&gt;1,IF(Table1[[#This Row],[Energy / Sus Assessors]]=1,1,""),"")</f>
        <v/>
      </c>
      <c r="CQ924" s="171" t="str">
        <f>IF(Table1[[#This Row],[Multiple audience]]&lt;&gt;1,IF(Table1[[#This Row],[Semi-skilled]]=1,1,""),"")</f>
        <v/>
      </c>
      <c r="CR924" s="171" t="str">
        <f>IF(Table1[[#This Row],[Multiple audience]]&lt;&gt;1,IF(Table1[[#This Row],[Trades]]=1,1,""),"")</f>
        <v/>
      </c>
      <c r="CS924" s="171" t="str">
        <f>IF(Table1[[#This Row],[Multiple audience]]&lt;&gt;1,IF(Table1[[#This Row],[Other]]=1,1,""),"")</f>
        <v/>
      </c>
      <c r="CT924" s="171" t="str">
        <f>IF(SUM(Table1[[#This Row],[General Audience]:[Other]])&gt;1,1,"")</f>
        <v/>
      </c>
      <c r="CU924" s="171" t="str">
        <f>IF(Table1[[#This Row],[Various  ]]&lt;&gt;1,IF(Table1[[#This Row],[Calculator / Software]]=1,1,""),"")</f>
        <v/>
      </c>
      <c r="CV924" s="171" t="str">
        <f>IF(Table1[[#This Row],[Various  ]]&lt;&gt;1,IF(Table1[[#This Row],[Information  ]]=1,1,""),"")</f>
        <v/>
      </c>
      <c r="CW924" s="171" t="str">
        <f>IF(Table1[[#This Row],[Various  ]]&lt;&gt;1,IF(Table1[[#This Row],[Interactive Tool]]=1,1,""),"")</f>
        <v/>
      </c>
      <c r="CX924" s="171" t="str">
        <f>IF(Table1[[#This Row],[Various  ]]&lt;&gt;1,IF(Table1[[#This Row],[Technical Specifications]]=1,1,""),"")</f>
        <v/>
      </c>
      <c r="CY924" s="171" t="str">
        <f>IF(Table1[[#This Row],[Various  ]]&lt;&gt;1,IF(Table1[[#This Row],[Training Resources]]=1,1,""),"")</f>
        <v/>
      </c>
      <c r="CZ924" s="171" t="str">
        <f>IF(Table1[[#This Row],[Various  ]]&lt;&gt;1,IF(Table1[[#This Row],[Toolbox]]=1,1,""),"")</f>
        <v/>
      </c>
      <c r="DA924" s="169" t="str">
        <f>IF(Table1[[#This Row],[Various  ]]&lt;&gt;1,IF(Table1[[#This Row],[Video]]=1,1,""),"")</f>
        <v/>
      </c>
      <c r="DB924" s="169" t="str">
        <f>IF(Table1[[#This Row],[Various  ]]&lt;&gt;1,IF(Table1[[#This Row],[Case study]]=1,1,""),"")</f>
        <v/>
      </c>
      <c r="DC924" s="169" t="str">
        <f>IF(Table1[[#This Row],[Various  ]]&lt;&gt;1,IF(Table1[[#This Row],[Other   ]]=1,1,""),"")</f>
        <v/>
      </c>
      <c r="DD924" s="169" t="str">
        <f>IF(Table1[[#This Row],[Various  ]]&lt;&gt;1,IF(Table1[[#This Row],[Standards]]=1,1,""),"")</f>
        <v/>
      </c>
      <c r="DE924" s="169" t="str">
        <f>IF(Table1[[#This Row],[Various]]=1,1,IF(SUM(Table1[[#This Row],[Calculator / Software]:[Standards]])&gt;1,1,""))</f>
        <v/>
      </c>
      <c r="DF924" s="169" t="str">
        <f>IF(Table1[[#This Row],[Multiple NCC links]]&lt;&gt;1,IF(Table1[[#This Row],[Design]]=1,1,""),"")</f>
        <v/>
      </c>
      <c r="DG924" s="169" t="str">
        <f>IF(Table1[[#This Row],[Multiple NCC links]]&lt;&gt;1,IF(Table1[[#This Row],[Assessment / Verification]]=1,1,""),"")</f>
        <v/>
      </c>
      <c r="DH924" s="169" t="str">
        <f>IF(Table1[[#This Row],[Multiple NCC links]]&lt;&gt;1,IF(Table1[[#This Row],[Climate Specific ]]=1,1,""),"")</f>
        <v/>
      </c>
      <c r="DI924" s="169" t="str">
        <f>IF(Table1[[#This Row],[Multiple NCC links]]&lt;&gt;1,IF(Table1[[#This Row],[Alterations / Additions]]=1,1,""),"")</f>
        <v/>
      </c>
      <c r="DJ924" s="169" t="str">
        <f>IF(Table1[[#This Row],[Multiple NCC links]]&lt;&gt;1,IF(Table1[[#This Row],[Glazing]]=1,1,""),"")</f>
        <v/>
      </c>
      <c r="DK924" s="169" t="str">
        <f>IF(Table1[[#This Row],[Multiple NCC links]]&lt;&gt;1,IF(Table1[[#This Row],[Building Fabric / Thermal / Sealing]]=1,1,""),"")</f>
        <v/>
      </c>
      <c r="DL924" s="169" t="str">
        <f>IF(Table1[[#This Row],[Multiple NCC links]]&lt;&gt;1,IF(Table1[[#This Row],[Lighting]]=1,1,""),"")</f>
        <v/>
      </c>
      <c r="DM924" s="169" t="str">
        <f>IF(Table1[[#This Row],[Multiple NCC links]]&lt;&gt;1,IF(Table1[[#This Row],[HVAC]]=1,1,""),"")</f>
        <v/>
      </c>
      <c r="DN924" s="169" t="str">
        <f>IF(Table1[[#This Row],[Multiple NCC links]]&lt;&gt;1,IF(Table1[[#This Row],[Services]]=1,1,""),"")</f>
        <v/>
      </c>
      <c r="DO924" s="169" t="str">
        <f>IF(Table1[[#This Row],[Multiple NCC links]]&lt;&gt;1,IF(Table1[[#This Row],[Maintenance &amp; Monitoring]]=1,1,""),"")</f>
        <v/>
      </c>
      <c r="DP924" s="169" t="str">
        <f>IF(Table1[[#This Row],[Multiple NCC links]]&lt;&gt;1,IF(Table1[[#This Row],[Hand over / Operations]]=1,1,""),"")</f>
        <v/>
      </c>
      <c r="DQ924" s="169" t="str">
        <f>IF(Table1[[#This Row],[Multiple NCC links]]&lt;&gt;1,IF(Table1[[#This Row],[As built assessment]]=1,1,""),"")</f>
        <v/>
      </c>
      <c r="DR924" s="169" t="str">
        <f>IF(Table1[[#This Row],[Multiple NCC links]]&lt;&gt;1,IF(Table1[[#This Row],[Beyond compliance]]=1,1,""),"")</f>
        <v/>
      </c>
      <c r="DS924" s="169" t="str">
        <f>IF(SUM(Table1[[#This Row],[Design]:[Beyond compliance]])&gt;1,1,"")</f>
        <v/>
      </c>
      <c r="DT924" s="169" t="str">
        <f>IF(Table1[[#This Row],[Both Residential &amp; Commercial4]]&lt;&gt;1,IF(Table1[[#This Row],[Residential]]=1,1,""),"")</f>
        <v/>
      </c>
      <c r="DU924" s="169" t="str">
        <f>IF(Table1[[#This Row],[Both Residential &amp; Commercial4]]&lt;&gt;1,IF(Table1[[#This Row],[Commercial]]=1,1,""),"")</f>
        <v/>
      </c>
      <c r="DV924" s="169" t="str">
        <f>Table1[[#This Row],[Residential &amp; Commercial]]</f>
        <v/>
      </c>
      <c r="DW924" s="169"/>
    </row>
    <row r="925" spans="1:127" s="49" customFormat="1" ht="20.25" thickTop="1" thickBot="1" x14ac:dyDescent="0.35">
      <c r="A925" s="97"/>
      <c r="B925" s="97"/>
      <c r="C925" s="88"/>
      <c r="D925" s="88"/>
      <c r="E925" s="176"/>
      <c r="F925" s="176"/>
      <c r="G925" s="176"/>
      <c r="H925" s="176"/>
      <c r="I925" s="90" t="str">
        <f>IF(AND(Table1[[#This Row],[General]]=1,Table1[[#This Row],[Beginner]]=1,Table1[[#This Row],[Intermediate]]=1,Table1[[#This Row],[Advanced]]=1),1,"")</f>
        <v/>
      </c>
      <c r="J925" s="90" t="str">
        <f>CONCATENATE(IF(Table1[[#This Row],[General]]=1,"General, ",""), IF(Table1[[#This Row],[Beginner]]=1,"Beginner, ",""),IF(Table1[[#This Row],[Intermediate]]=1,"Intermediate, ",""), IF(Table1[[#This Row],[Advanced]]=1,"Advanced",""))</f>
        <v/>
      </c>
      <c r="K925" s="91"/>
      <c r="L925" s="179"/>
      <c r="M925" s="91"/>
      <c r="N925" s="91"/>
      <c r="O925" s="159"/>
      <c r="P925" s="91"/>
      <c r="Q925" s="91"/>
      <c r="R925" s="91"/>
      <c r="S92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25" s="102"/>
      <c r="U925" s="102"/>
      <c r="V925" s="240"/>
      <c r="W925" s="240"/>
      <c r="X925" s="102"/>
      <c r="Y925" s="102"/>
      <c r="Z925" s="102"/>
      <c r="AA925" s="102"/>
      <c r="AB925" s="102"/>
      <c r="AC925" s="102"/>
      <c r="AD925" s="102"/>
      <c r="AE925" s="102"/>
      <c r="AF925" s="102"/>
      <c r="AG92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25" s="103"/>
      <c r="AI925" s="103"/>
      <c r="AJ925" s="103"/>
      <c r="AK925" s="74" t="str">
        <f>CONCATENATE(IF(Table1[[#This Row],[Digital]]=1,"Digital, ",""),IF(Table1[[#This Row],[Face to Face]]=1,"Face to face, ",""),IF(Table1[[#This Row],[Blended]]=1,"Blended",""))</f>
        <v/>
      </c>
      <c r="AL925" s="99"/>
      <c r="AM925" s="104"/>
      <c r="AN925" s="130"/>
      <c r="AO925" s="94"/>
      <c r="AP925" s="182"/>
      <c r="AQ925" s="94"/>
      <c r="AR925" s="94"/>
      <c r="AS925" s="94"/>
      <c r="AT925" s="94"/>
      <c r="AU925" s="94"/>
      <c r="AV925" s="182"/>
      <c r="AW925" s="182"/>
      <c r="AX925" s="182"/>
      <c r="AY925" s="94"/>
      <c r="AZ92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2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25" s="95"/>
      <c r="BC925" s="95"/>
      <c r="BD925" s="90" t="str">
        <f>IF(AND(Table1[[#This Row],[Residential]]=1,Table1[[#This Row],[Commercial]]=1),1,"")</f>
        <v/>
      </c>
      <c r="BE925" s="90" t="str">
        <f>CONCATENATE(IF(Table1[[#This Row],[Residential]]=1,"Residential, ",""),IF(Table1[[#This Row],[Commercial]]=1,"Commercial",""))</f>
        <v/>
      </c>
      <c r="BF925" s="94"/>
      <c r="BG925" s="94"/>
      <c r="BH925" s="94"/>
      <c r="BI925" s="94"/>
      <c r="BJ925" s="94"/>
      <c r="BK925" s="94"/>
      <c r="BL925" s="94"/>
      <c r="BM925" s="182"/>
      <c r="BN925" s="94"/>
      <c r="BO92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25" s="178"/>
      <c r="BQ925" s="120"/>
      <c r="BR925" s="132"/>
      <c r="BS925" s="120"/>
      <c r="BT925" s="175"/>
      <c r="BU925" s="175"/>
      <c r="BV925" s="175"/>
      <c r="BW925" s="121"/>
      <c r="BX925" s="121"/>
      <c r="BY925" s="121"/>
      <c r="BZ925" s="227"/>
      <c r="CA92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25" s="48">
        <f>COUNTIF(Table1[[#This Row],[Validity]:[Alignment with NCC (Yes=1,No=0)]],"N/A")</f>
        <v>0</v>
      </c>
      <c r="CC925" s="48">
        <f>IF(ISERROR(Table1[[#This Row],[Total Quality Score (out of 10)]]/(4-Table1[[#This Row],[N/A Count]])),0,Table1[[#This Row],[Total Quality Score (out of 10)]]/(4-Table1[[#This Row],[N/A Count]]))</f>
        <v>0</v>
      </c>
      <c r="CD925" s="106"/>
      <c r="CE925" s="106"/>
      <c r="CF925" s="172" t="str">
        <f>IF(SUM(Table1[[#This Row],[Multiple]:[Level (all)62]])&lt;1,IF(Table1[[#This Row],[General]]=1,1,""),"")</f>
        <v/>
      </c>
      <c r="CG925" s="172" t="str">
        <f>IF(SUM(Table1[[#This Row],[Multiple]:[Level (all)62]])&lt;1,IF(Table1[[#This Row],[Beginner]]=1,1,""),"")</f>
        <v/>
      </c>
      <c r="CH925" s="171" t="str">
        <f>IF(SUM(Table1[[#This Row],[Multiple]:[Level (all)62]])&lt;1,IF(Table1[[#This Row],[Intermediate]]=1,1,""),"")</f>
        <v/>
      </c>
      <c r="CI925" s="171" t="str">
        <f>IF(SUM(Table1[[#This Row],[Multiple]:[Level (all)62]])&lt;1,IF(Table1[[#This Row],[Advanced]]=1,1,""),"")</f>
        <v/>
      </c>
      <c r="CJ925" s="171" t="str">
        <f>IF(AND(SUM(Table1[[#This Row],[General]:[Advanced]])&lt;4,SUM(Table1[[#This Row],[General]:[Advanced]])&gt;1),1,"")</f>
        <v/>
      </c>
      <c r="CK925" s="171" t="str">
        <f>Table1[[#This Row],[Level (all)]]</f>
        <v/>
      </c>
      <c r="CL925" s="171" t="str">
        <f>IF(Table1[[#This Row],[Multiple audience]]&lt;&gt;1,IF(Table1[[#This Row],[General Audience]]=1,1,""),"")</f>
        <v/>
      </c>
      <c r="CM925" s="171" t="str">
        <f>IF(Table1[[#This Row],[Multiple audience]]&lt;&gt;1,IF(Table1[[#This Row],[Planners / Designers ]]=1,1,""),"")</f>
        <v/>
      </c>
      <c r="CN925" s="171" t="str">
        <f>IF(Table1[[#This Row],[Multiple audience]]&lt;&gt;1,IF(Table1[[#This Row],[Regulatory Assessors]]=1,1,""),"")</f>
        <v/>
      </c>
      <c r="CO925" s="171" t="str">
        <f>IF(Table1[[#This Row],[Multiple audience]]&lt;&gt;1,IF(Table1[[#This Row],[Builders / Management]]=1,1,""),"")</f>
        <v/>
      </c>
      <c r="CP925" s="171" t="str">
        <f>IF(Table1[[#This Row],[Multiple audience]]&lt;&gt;1,IF(Table1[[#This Row],[Energy / Sus Assessors]]=1,1,""),"")</f>
        <v/>
      </c>
      <c r="CQ925" s="171" t="str">
        <f>IF(Table1[[#This Row],[Multiple audience]]&lt;&gt;1,IF(Table1[[#This Row],[Semi-skilled]]=1,1,""),"")</f>
        <v/>
      </c>
      <c r="CR925" s="171" t="str">
        <f>IF(Table1[[#This Row],[Multiple audience]]&lt;&gt;1,IF(Table1[[#This Row],[Trades]]=1,1,""),"")</f>
        <v/>
      </c>
      <c r="CS925" s="171" t="str">
        <f>IF(Table1[[#This Row],[Multiple audience]]&lt;&gt;1,IF(Table1[[#This Row],[Other]]=1,1,""),"")</f>
        <v/>
      </c>
      <c r="CT925" s="171" t="str">
        <f>IF(SUM(Table1[[#This Row],[General Audience]:[Other]])&gt;1,1,"")</f>
        <v/>
      </c>
      <c r="CU925" s="171" t="str">
        <f>IF(Table1[[#This Row],[Various  ]]&lt;&gt;1,IF(Table1[[#This Row],[Calculator / Software]]=1,1,""),"")</f>
        <v/>
      </c>
      <c r="CV925" s="171" t="str">
        <f>IF(Table1[[#This Row],[Various  ]]&lt;&gt;1,IF(Table1[[#This Row],[Information  ]]=1,1,""),"")</f>
        <v/>
      </c>
      <c r="CW925" s="171" t="str">
        <f>IF(Table1[[#This Row],[Various  ]]&lt;&gt;1,IF(Table1[[#This Row],[Interactive Tool]]=1,1,""),"")</f>
        <v/>
      </c>
      <c r="CX925" s="171" t="str">
        <f>IF(Table1[[#This Row],[Various  ]]&lt;&gt;1,IF(Table1[[#This Row],[Technical Specifications]]=1,1,""),"")</f>
        <v/>
      </c>
      <c r="CY925" s="171" t="str">
        <f>IF(Table1[[#This Row],[Various  ]]&lt;&gt;1,IF(Table1[[#This Row],[Training Resources]]=1,1,""),"")</f>
        <v/>
      </c>
      <c r="CZ925" s="171" t="str">
        <f>IF(Table1[[#This Row],[Various  ]]&lt;&gt;1,IF(Table1[[#This Row],[Toolbox]]=1,1,""),"")</f>
        <v/>
      </c>
      <c r="DA925" s="169" t="str">
        <f>IF(Table1[[#This Row],[Various  ]]&lt;&gt;1,IF(Table1[[#This Row],[Video]]=1,1,""),"")</f>
        <v/>
      </c>
      <c r="DB925" s="169" t="str">
        <f>IF(Table1[[#This Row],[Various  ]]&lt;&gt;1,IF(Table1[[#This Row],[Case study]]=1,1,""),"")</f>
        <v/>
      </c>
      <c r="DC925" s="169" t="str">
        <f>IF(Table1[[#This Row],[Various  ]]&lt;&gt;1,IF(Table1[[#This Row],[Other   ]]=1,1,""),"")</f>
        <v/>
      </c>
      <c r="DD925" s="169" t="str">
        <f>IF(Table1[[#This Row],[Various  ]]&lt;&gt;1,IF(Table1[[#This Row],[Standards]]=1,1,""),"")</f>
        <v/>
      </c>
      <c r="DE925" s="169" t="str">
        <f>IF(Table1[[#This Row],[Various]]=1,1,IF(SUM(Table1[[#This Row],[Calculator / Software]:[Standards]])&gt;1,1,""))</f>
        <v/>
      </c>
      <c r="DF925" s="169" t="str">
        <f>IF(Table1[[#This Row],[Multiple NCC links]]&lt;&gt;1,IF(Table1[[#This Row],[Design]]=1,1,""),"")</f>
        <v/>
      </c>
      <c r="DG925" s="169" t="str">
        <f>IF(Table1[[#This Row],[Multiple NCC links]]&lt;&gt;1,IF(Table1[[#This Row],[Assessment / Verification]]=1,1,""),"")</f>
        <v/>
      </c>
      <c r="DH925" s="169" t="str">
        <f>IF(Table1[[#This Row],[Multiple NCC links]]&lt;&gt;1,IF(Table1[[#This Row],[Climate Specific ]]=1,1,""),"")</f>
        <v/>
      </c>
      <c r="DI925" s="169" t="str">
        <f>IF(Table1[[#This Row],[Multiple NCC links]]&lt;&gt;1,IF(Table1[[#This Row],[Alterations / Additions]]=1,1,""),"")</f>
        <v/>
      </c>
      <c r="DJ925" s="169" t="str">
        <f>IF(Table1[[#This Row],[Multiple NCC links]]&lt;&gt;1,IF(Table1[[#This Row],[Glazing]]=1,1,""),"")</f>
        <v/>
      </c>
      <c r="DK925" s="169" t="str">
        <f>IF(Table1[[#This Row],[Multiple NCC links]]&lt;&gt;1,IF(Table1[[#This Row],[Building Fabric / Thermal / Sealing]]=1,1,""),"")</f>
        <v/>
      </c>
      <c r="DL925" s="169" t="str">
        <f>IF(Table1[[#This Row],[Multiple NCC links]]&lt;&gt;1,IF(Table1[[#This Row],[Lighting]]=1,1,""),"")</f>
        <v/>
      </c>
      <c r="DM925" s="169" t="str">
        <f>IF(Table1[[#This Row],[Multiple NCC links]]&lt;&gt;1,IF(Table1[[#This Row],[HVAC]]=1,1,""),"")</f>
        <v/>
      </c>
      <c r="DN925" s="169" t="str">
        <f>IF(Table1[[#This Row],[Multiple NCC links]]&lt;&gt;1,IF(Table1[[#This Row],[Services]]=1,1,""),"")</f>
        <v/>
      </c>
      <c r="DO925" s="169" t="str">
        <f>IF(Table1[[#This Row],[Multiple NCC links]]&lt;&gt;1,IF(Table1[[#This Row],[Maintenance &amp; Monitoring]]=1,1,""),"")</f>
        <v/>
      </c>
      <c r="DP925" s="169" t="str">
        <f>IF(Table1[[#This Row],[Multiple NCC links]]&lt;&gt;1,IF(Table1[[#This Row],[Hand over / Operations]]=1,1,""),"")</f>
        <v/>
      </c>
      <c r="DQ925" s="169" t="str">
        <f>IF(Table1[[#This Row],[Multiple NCC links]]&lt;&gt;1,IF(Table1[[#This Row],[As built assessment]]=1,1,""),"")</f>
        <v/>
      </c>
      <c r="DR925" s="169" t="str">
        <f>IF(Table1[[#This Row],[Multiple NCC links]]&lt;&gt;1,IF(Table1[[#This Row],[Beyond compliance]]=1,1,""),"")</f>
        <v/>
      </c>
      <c r="DS925" s="169" t="str">
        <f>IF(SUM(Table1[[#This Row],[Design]:[Beyond compliance]])&gt;1,1,"")</f>
        <v/>
      </c>
      <c r="DT925" s="169" t="str">
        <f>IF(Table1[[#This Row],[Both Residential &amp; Commercial4]]&lt;&gt;1,IF(Table1[[#This Row],[Residential]]=1,1,""),"")</f>
        <v/>
      </c>
      <c r="DU925" s="169" t="str">
        <f>IF(Table1[[#This Row],[Both Residential &amp; Commercial4]]&lt;&gt;1,IF(Table1[[#This Row],[Commercial]]=1,1,""),"")</f>
        <v/>
      </c>
      <c r="DV925" s="169" t="str">
        <f>Table1[[#This Row],[Residential &amp; Commercial]]</f>
        <v/>
      </c>
      <c r="DW925" s="169"/>
    </row>
    <row r="926" spans="1:127" s="49" customFormat="1" ht="20.25" thickTop="1" thickBot="1" x14ac:dyDescent="0.35">
      <c r="A926" s="97"/>
      <c r="B926" s="97"/>
      <c r="C926" s="88"/>
      <c r="D926" s="88"/>
      <c r="E926" s="176"/>
      <c r="F926" s="176"/>
      <c r="G926" s="176"/>
      <c r="H926" s="176"/>
      <c r="I926" s="90" t="str">
        <f>IF(AND(Table1[[#This Row],[General]]=1,Table1[[#This Row],[Beginner]]=1,Table1[[#This Row],[Intermediate]]=1,Table1[[#This Row],[Advanced]]=1),1,"")</f>
        <v/>
      </c>
      <c r="J926" s="90" t="str">
        <f>CONCATENATE(IF(Table1[[#This Row],[General]]=1,"General, ",""), IF(Table1[[#This Row],[Beginner]]=1,"Beginner, ",""),IF(Table1[[#This Row],[Intermediate]]=1,"Intermediate, ",""), IF(Table1[[#This Row],[Advanced]]=1,"Advanced",""))</f>
        <v/>
      </c>
      <c r="K926" s="91"/>
      <c r="L926" s="179"/>
      <c r="M926" s="91"/>
      <c r="N926" s="91"/>
      <c r="O926" s="159"/>
      <c r="P926" s="91"/>
      <c r="Q926" s="91"/>
      <c r="R926" s="91"/>
      <c r="S92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26" s="102"/>
      <c r="U926" s="102"/>
      <c r="V926" s="240"/>
      <c r="W926" s="240"/>
      <c r="X926" s="102"/>
      <c r="Y926" s="102"/>
      <c r="Z926" s="102"/>
      <c r="AA926" s="102"/>
      <c r="AB926" s="102"/>
      <c r="AC926" s="102"/>
      <c r="AD926" s="102"/>
      <c r="AE926" s="102"/>
      <c r="AF926" s="102"/>
      <c r="AG92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26" s="103"/>
      <c r="AI926" s="103"/>
      <c r="AJ926" s="103"/>
      <c r="AK926" s="74" t="str">
        <f>CONCATENATE(IF(Table1[[#This Row],[Digital]]=1,"Digital, ",""),IF(Table1[[#This Row],[Face to Face]]=1,"Face to face, ",""),IF(Table1[[#This Row],[Blended]]=1,"Blended",""))</f>
        <v/>
      </c>
      <c r="AL926" s="99"/>
      <c r="AM926" s="104"/>
      <c r="AN926" s="130"/>
      <c r="AO926" s="94"/>
      <c r="AP926" s="182"/>
      <c r="AQ926" s="94"/>
      <c r="AR926" s="94"/>
      <c r="AS926" s="94"/>
      <c r="AT926" s="94"/>
      <c r="AU926" s="94"/>
      <c r="AV926" s="182"/>
      <c r="AW926" s="182"/>
      <c r="AX926" s="182"/>
      <c r="AY926" s="94"/>
      <c r="AZ92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2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26" s="95"/>
      <c r="BC926" s="95"/>
      <c r="BD926" s="90" t="str">
        <f>IF(AND(Table1[[#This Row],[Residential]]=1,Table1[[#This Row],[Commercial]]=1),1,"")</f>
        <v/>
      </c>
      <c r="BE926" s="90" t="str">
        <f>CONCATENATE(IF(Table1[[#This Row],[Residential]]=1,"Residential, ",""),IF(Table1[[#This Row],[Commercial]]=1,"Commercial",""))</f>
        <v/>
      </c>
      <c r="BF926" s="94"/>
      <c r="BG926" s="94"/>
      <c r="BH926" s="94"/>
      <c r="BI926" s="94"/>
      <c r="BJ926" s="94"/>
      <c r="BK926" s="94"/>
      <c r="BL926" s="94"/>
      <c r="BM926" s="182"/>
      <c r="BN926" s="94"/>
      <c r="BO92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26" s="178"/>
      <c r="BQ926" s="120"/>
      <c r="BR926" s="132"/>
      <c r="BS926" s="120"/>
      <c r="BT926" s="175"/>
      <c r="BU926" s="175"/>
      <c r="BV926" s="175"/>
      <c r="BW926" s="121"/>
      <c r="BX926" s="121"/>
      <c r="BY926" s="121"/>
      <c r="BZ926" s="227"/>
      <c r="CA92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26" s="48">
        <f>COUNTIF(Table1[[#This Row],[Validity]:[Alignment with NCC (Yes=1,No=0)]],"N/A")</f>
        <v>0</v>
      </c>
      <c r="CC926" s="48">
        <f>IF(ISERROR(Table1[[#This Row],[Total Quality Score (out of 10)]]/(4-Table1[[#This Row],[N/A Count]])),0,Table1[[#This Row],[Total Quality Score (out of 10)]]/(4-Table1[[#This Row],[N/A Count]]))</f>
        <v>0</v>
      </c>
      <c r="CD926" s="106"/>
      <c r="CE926" s="106"/>
      <c r="CF926" s="172" t="str">
        <f>IF(SUM(Table1[[#This Row],[Multiple]:[Level (all)62]])&lt;1,IF(Table1[[#This Row],[General]]=1,1,""),"")</f>
        <v/>
      </c>
      <c r="CG926" s="172" t="str">
        <f>IF(SUM(Table1[[#This Row],[Multiple]:[Level (all)62]])&lt;1,IF(Table1[[#This Row],[Beginner]]=1,1,""),"")</f>
        <v/>
      </c>
      <c r="CH926" s="171" t="str">
        <f>IF(SUM(Table1[[#This Row],[Multiple]:[Level (all)62]])&lt;1,IF(Table1[[#This Row],[Intermediate]]=1,1,""),"")</f>
        <v/>
      </c>
      <c r="CI926" s="171" t="str">
        <f>IF(SUM(Table1[[#This Row],[Multiple]:[Level (all)62]])&lt;1,IF(Table1[[#This Row],[Advanced]]=1,1,""),"")</f>
        <v/>
      </c>
      <c r="CJ926" s="171" t="str">
        <f>IF(AND(SUM(Table1[[#This Row],[General]:[Advanced]])&lt;4,SUM(Table1[[#This Row],[General]:[Advanced]])&gt;1),1,"")</f>
        <v/>
      </c>
      <c r="CK926" s="171" t="str">
        <f>Table1[[#This Row],[Level (all)]]</f>
        <v/>
      </c>
      <c r="CL926" s="171" t="str">
        <f>IF(Table1[[#This Row],[Multiple audience]]&lt;&gt;1,IF(Table1[[#This Row],[General Audience]]=1,1,""),"")</f>
        <v/>
      </c>
      <c r="CM926" s="171" t="str">
        <f>IF(Table1[[#This Row],[Multiple audience]]&lt;&gt;1,IF(Table1[[#This Row],[Planners / Designers ]]=1,1,""),"")</f>
        <v/>
      </c>
      <c r="CN926" s="171" t="str">
        <f>IF(Table1[[#This Row],[Multiple audience]]&lt;&gt;1,IF(Table1[[#This Row],[Regulatory Assessors]]=1,1,""),"")</f>
        <v/>
      </c>
      <c r="CO926" s="171" t="str">
        <f>IF(Table1[[#This Row],[Multiple audience]]&lt;&gt;1,IF(Table1[[#This Row],[Builders / Management]]=1,1,""),"")</f>
        <v/>
      </c>
      <c r="CP926" s="171" t="str">
        <f>IF(Table1[[#This Row],[Multiple audience]]&lt;&gt;1,IF(Table1[[#This Row],[Energy / Sus Assessors]]=1,1,""),"")</f>
        <v/>
      </c>
      <c r="CQ926" s="171" t="str">
        <f>IF(Table1[[#This Row],[Multiple audience]]&lt;&gt;1,IF(Table1[[#This Row],[Semi-skilled]]=1,1,""),"")</f>
        <v/>
      </c>
      <c r="CR926" s="171" t="str">
        <f>IF(Table1[[#This Row],[Multiple audience]]&lt;&gt;1,IF(Table1[[#This Row],[Trades]]=1,1,""),"")</f>
        <v/>
      </c>
      <c r="CS926" s="171" t="str">
        <f>IF(Table1[[#This Row],[Multiple audience]]&lt;&gt;1,IF(Table1[[#This Row],[Other]]=1,1,""),"")</f>
        <v/>
      </c>
      <c r="CT926" s="171" t="str">
        <f>IF(SUM(Table1[[#This Row],[General Audience]:[Other]])&gt;1,1,"")</f>
        <v/>
      </c>
      <c r="CU926" s="171" t="str">
        <f>IF(Table1[[#This Row],[Various  ]]&lt;&gt;1,IF(Table1[[#This Row],[Calculator / Software]]=1,1,""),"")</f>
        <v/>
      </c>
      <c r="CV926" s="171" t="str">
        <f>IF(Table1[[#This Row],[Various  ]]&lt;&gt;1,IF(Table1[[#This Row],[Information  ]]=1,1,""),"")</f>
        <v/>
      </c>
      <c r="CW926" s="171" t="str">
        <f>IF(Table1[[#This Row],[Various  ]]&lt;&gt;1,IF(Table1[[#This Row],[Interactive Tool]]=1,1,""),"")</f>
        <v/>
      </c>
      <c r="CX926" s="171" t="str">
        <f>IF(Table1[[#This Row],[Various  ]]&lt;&gt;1,IF(Table1[[#This Row],[Technical Specifications]]=1,1,""),"")</f>
        <v/>
      </c>
      <c r="CY926" s="171" t="str">
        <f>IF(Table1[[#This Row],[Various  ]]&lt;&gt;1,IF(Table1[[#This Row],[Training Resources]]=1,1,""),"")</f>
        <v/>
      </c>
      <c r="CZ926" s="171" t="str">
        <f>IF(Table1[[#This Row],[Various  ]]&lt;&gt;1,IF(Table1[[#This Row],[Toolbox]]=1,1,""),"")</f>
        <v/>
      </c>
      <c r="DA926" s="169" t="str">
        <f>IF(Table1[[#This Row],[Various  ]]&lt;&gt;1,IF(Table1[[#This Row],[Video]]=1,1,""),"")</f>
        <v/>
      </c>
      <c r="DB926" s="169" t="str">
        <f>IF(Table1[[#This Row],[Various  ]]&lt;&gt;1,IF(Table1[[#This Row],[Case study]]=1,1,""),"")</f>
        <v/>
      </c>
      <c r="DC926" s="169" t="str">
        <f>IF(Table1[[#This Row],[Various  ]]&lt;&gt;1,IF(Table1[[#This Row],[Other   ]]=1,1,""),"")</f>
        <v/>
      </c>
      <c r="DD926" s="169" t="str">
        <f>IF(Table1[[#This Row],[Various  ]]&lt;&gt;1,IF(Table1[[#This Row],[Standards]]=1,1,""),"")</f>
        <v/>
      </c>
      <c r="DE926" s="169" t="str">
        <f>IF(Table1[[#This Row],[Various]]=1,1,IF(SUM(Table1[[#This Row],[Calculator / Software]:[Standards]])&gt;1,1,""))</f>
        <v/>
      </c>
      <c r="DF926" s="169" t="str">
        <f>IF(Table1[[#This Row],[Multiple NCC links]]&lt;&gt;1,IF(Table1[[#This Row],[Design]]=1,1,""),"")</f>
        <v/>
      </c>
      <c r="DG926" s="169" t="str">
        <f>IF(Table1[[#This Row],[Multiple NCC links]]&lt;&gt;1,IF(Table1[[#This Row],[Assessment / Verification]]=1,1,""),"")</f>
        <v/>
      </c>
      <c r="DH926" s="169" t="str">
        <f>IF(Table1[[#This Row],[Multiple NCC links]]&lt;&gt;1,IF(Table1[[#This Row],[Climate Specific ]]=1,1,""),"")</f>
        <v/>
      </c>
      <c r="DI926" s="169" t="str">
        <f>IF(Table1[[#This Row],[Multiple NCC links]]&lt;&gt;1,IF(Table1[[#This Row],[Alterations / Additions]]=1,1,""),"")</f>
        <v/>
      </c>
      <c r="DJ926" s="169" t="str">
        <f>IF(Table1[[#This Row],[Multiple NCC links]]&lt;&gt;1,IF(Table1[[#This Row],[Glazing]]=1,1,""),"")</f>
        <v/>
      </c>
      <c r="DK926" s="169" t="str">
        <f>IF(Table1[[#This Row],[Multiple NCC links]]&lt;&gt;1,IF(Table1[[#This Row],[Building Fabric / Thermal / Sealing]]=1,1,""),"")</f>
        <v/>
      </c>
      <c r="DL926" s="169" t="str">
        <f>IF(Table1[[#This Row],[Multiple NCC links]]&lt;&gt;1,IF(Table1[[#This Row],[Lighting]]=1,1,""),"")</f>
        <v/>
      </c>
      <c r="DM926" s="169" t="str">
        <f>IF(Table1[[#This Row],[Multiple NCC links]]&lt;&gt;1,IF(Table1[[#This Row],[HVAC]]=1,1,""),"")</f>
        <v/>
      </c>
      <c r="DN926" s="169" t="str">
        <f>IF(Table1[[#This Row],[Multiple NCC links]]&lt;&gt;1,IF(Table1[[#This Row],[Services]]=1,1,""),"")</f>
        <v/>
      </c>
      <c r="DO926" s="169" t="str">
        <f>IF(Table1[[#This Row],[Multiple NCC links]]&lt;&gt;1,IF(Table1[[#This Row],[Maintenance &amp; Monitoring]]=1,1,""),"")</f>
        <v/>
      </c>
      <c r="DP926" s="169" t="str">
        <f>IF(Table1[[#This Row],[Multiple NCC links]]&lt;&gt;1,IF(Table1[[#This Row],[Hand over / Operations]]=1,1,""),"")</f>
        <v/>
      </c>
      <c r="DQ926" s="169" t="str">
        <f>IF(Table1[[#This Row],[Multiple NCC links]]&lt;&gt;1,IF(Table1[[#This Row],[As built assessment]]=1,1,""),"")</f>
        <v/>
      </c>
      <c r="DR926" s="169" t="str">
        <f>IF(Table1[[#This Row],[Multiple NCC links]]&lt;&gt;1,IF(Table1[[#This Row],[Beyond compliance]]=1,1,""),"")</f>
        <v/>
      </c>
      <c r="DS926" s="169" t="str">
        <f>IF(SUM(Table1[[#This Row],[Design]:[Beyond compliance]])&gt;1,1,"")</f>
        <v/>
      </c>
      <c r="DT926" s="169" t="str">
        <f>IF(Table1[[#This Row],[Both Residential &amp; Commercial4]]&lt;&gt;1,IF(Table1[[#This Row],[Residential]]=1,1,""),"")</f>
        <v/>
      </c>
      <c r="DU926" s="169" t="str">
        <f>IF(Table1[[#This Row],[Both Residential &amp; Commercial4]]&lt;&gt;1,IF(Table1[[#This Row],[Commercial]]=1,1,""),"")</f>
        <v/>
      </c>
      <c r="DV926" s="169" t="str">
        <f>Table1[[#This Row],[Residential &amp; Commercial]]</f>
        <v/>
      </c>
      <c r="DW926" s="169"/>
    </row>
    <row r="927" spans="1:127" s="49" customFormat="1" ht="20.25" thickTop="1" thickBot="1" x14ac:dyDescent="0.35">
      <c r="A927" s="97"/>
      <c r="B927" s="97"/>
      <c r="C927" s="88"/>
      <c r="D927" s="88"/>
      <c r="E927" s="176"/>
      <c r="F927" s="176"/>
      <c r="G927" s="176"/>
      <c r="H927" s="176"/>
      <c r="I927" s="90" t="str">
        <f>IF(AND(Table1[[#This Row],[General]]=1,Table1[[#This Row],[Beginner]]=1,Table1[[#This Row],[Intermediate]]=1,Table1[[#This Row],[Advanced]]=1),1,"")</f>
        <v/>
      </c>
      <c r="J927" s="90" t="str">
        <f>CONCATENATE(IF(Table1[[#This Row],[General]]=1,"General, ",""), IF(Table1[[#This Row],[Beginner]]=1,"Beginner, ",""),IF(Table1[[#This Row],[Intermediate]]=1,"Intermediate, ",""), IF(Table1[[#This Row],[Advanced]]=1,"Advanced",""))</f>
        <v/>
      </c>
      <c r="K927" s="91"/>
      <c r="L927" s="179"/>
      <c r="M927" s="91"/>
      <c r="N927" s="91"/>
      <c r="O927" s="159"/>
      <c r="P927" s="91"/>
      <c r="Q927" s="91"/>
      <c r="R927" s="91"/>
      <c r="S92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27" s="102"/>
      <c r="U927" s="102"/>
      <c r="V927" s="240"/>
      <c r="W927" s="240"/>
      <c r="X927" s="102"/>
      <c r="Y927" s="102"/>
      <c r="Z927" s="102"/>
      <c r="AA927" s="102"/>
      <c r="AB927" s="102"/>
      <c r="AC927" s="102"/>
      <c r="AD927" s="102"/>
      <c r="AE927" s="102"/>
      <c r="AF927" s="102"/>
      <c r="AG92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27" s="103"/>
      <c r="AI927" s="103"/>
      <c r="AJ927" s="103"/>
      <c r="AK927" s="74" t="str">
        <f>CONCATENATE(IF(Table1[[#This Row],[Digital]]=1,"Digital, ",""),IF(Table1[[#This Row],[Face to Face]]=1,"Face to face, ",""),IF(Table1[[#This Row],[Blended]]=1,"Blended",""))</f>
        <v/>
      </c>
      <c r="AL927" s="99"/>
      <c r="AM927" s="104"/>
      <c r="AN927" s="130"/>
      <c r="AO927" s="94"/>
      <c r="AP927" s="182"/>
      <c r="AQ927" s="94"/>
      <c r="AR927" s="94"/>
      <c r="AS927" s="94"/>
      <c r="AT927" s="94"/>
      <c r="AU927" s="94"/>
      <c r="AV927" s="182"/>
      <c r="AW927" s="182"/>
      <c r="AX927" s="182"/>
      <c r="AY927" s="94"/>
      <c r="AZ92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2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27" s="95"/>
      <c r="BC927" s="95"/>
      <c r="BD927" s="90" t="str">
        <f>IF(AND(Table1[[#This Row],[Residential]]=1,Table1[[#This Row],[Commercial]]=1),1,"")</f>
        <v/>
      </c>
      <c r="BE927" s="90" t="str">
        <f>CONCATENATE(IF(Table1[[#This Row],[Residential]]=1,"Residential, ",""),IF(Table1[[#This Row],[Commercial]]=1,"Commercial",""))</f>
        <v/>
      </c>
      <c r="BF927" s="94"/>
      <c r="BG927" s="94"/>
      <c r="BH927" s="94"/>
      <c r="BI927" s="94"/>
      <c r="BJ927" s="94"/>
      <c r="BK927" s="94"/>
      <c r="BL927" s="94"/>
      <c r="BM927" s="182"/>
      <c r="BN927" s="94"/>
      <c r="BO92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27" s="178"/>
      <c r="BQ927" s="120"/>
      <c r="BR927" s="132"/>
      <c r="BS927" s="120"/>
      <c r="BT927" s="175"/>
      <c r="BU927" s="175"/>
      <c r="BV927" s="175"/>
      <c r="BW927" s="121"/>
      <c r="BX927" s="121"/>
      <c r="BY927" s="121"/>
      <c r="BZ927" s="227"/>
      <c r="CA92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27" s="48">
        <f>COUNTIF(Table1[[#This Row],[Validity]:[Alignment with NCC (Yes=1,No=0)]],"N/A")</f>
        <v>0</v>
      </c>
      <c r="CC927" s="48">
        <f>IF(ISERROR(Table1[[#This Row],[Total Quality Score (out of 10)]]/(4-Table1[[#This Row],[N/A Count]])),0,Table1[[#This Row],[Total Quality Score (out of 10)]]/(4-Table1[[#This Row],[N/A Count]]))</f>
        <v>0</v>
      </c>
      <c r="CD927" s="106"/>
      <c r="CE927" s="106"/>
      <c r="CF927" s="172" t="str">
        <f>IF(SUM(Table1[[#This Row],[Multiple]:[Level (all)62]])&lt;1,IF(Table1[[#This Row],[General]]=1,1,""),"")</f>
        <v/>
      </c>
      <c r="CG927" s="172" t="str">
        <f>IF(SUM(Table1[[#This Row],[Multiple]:[Level (all)62]])&lt;1,IF(Table1[[#This Row],[Beginner]]=1,1,""),"")</f>
        <v/>
      </c>
      <c r="CH927" s="171" t="str">
        <f>IF(SUM(Table1[[#This Row],[Multiple]:[Level (all)62]])&lt;1,IF(Table1[[#This Row],[Intermediate]]=1,1,""),"")</f>
        <v/>
      </c>
      <c r="CI927" s="171" t="str">
        <f>IF(SUM(Table1[[#This Row],[Multiple]:[Level (all)62]])&lt;1,IF(Table1[[#This Row],[Advanced]]=1,1,""),"")</f>
        <v/>
      </c>
      <c r="CJ927" s="171" t="str">
        <f>IF(AND(SUM(Table1[[#This Row],[General]:[Advanced]])&lt;4,SUM(Table1[[#This Row],[General]:[Advanced]])&gt;1),1,"")</f>
        <v/>
      </c>
      <c r="CK927" s="171" t="str">
        <f>Table1[[#This Row],[Level (all)]]</f>
        <v/>
      </c>
      <c r="CL927" s="171" t="str">
        <f>IF(Table1[[#This Row],[Multiple audience]]&lt;&gt;1,IF(Table1[[#This Row],[General Audience]]=1,1,""),"")</f>
        <v/>
      </c>
      <c r="CM927" s="171" t="str">
        <f>IF(Table1[[#This Row],[Multiple audience]]&lt;&gt;1,IF(Table1[[#This Row],[Planners / Designers ]]=1,1,""),"")</f>
        <v/>
      </c>
      <c r="CN927" s="171" t="str">
        <f>IF(Table1[[#This Row],[Multiple audience]]&lt;&gt;1,IF(Table1[[#This Row],[Regulatory Assessors]]=1,1,""),"")</f>
        <v/>
      </c>
      <c r="CO927" s="171" t="str">
        <f>IF(Table1[[#This Row],[Multiple audience]]&lt;&gt;1,IF(Table1[[#This Row],[Builders / Management]]=1,1,""),"")</f>
        <v/>
      </c>
      <c r="CP927" s="171" t="str">
        <f>IF(Table1[[#This Row],[Multiple audience]]&lt;&gt;1,IF(Table1[[#This Row],[Energy / Sus Assessors]]=1,1,""),"")</f>
        <v/>
      </c>
      <c r="CQ927" s="171" t="str">
        <f>IF(Table1[[#This Row],[Multiple audience]]&lt;&gt;1,IF(Table1[[#This Row],[Semi-skilled]]=1,1,""),"")</f>
        <v/>
      </c>
      <c r="CR927" s="171" t="str">
        <f>IF(Table1[[#This Row],[Multiple audience]]&lt;&gt;1,IF(Table1[[#This Row],[Trades]]=1,1,""),"")</f>
        <v/>
      </c>
      <c r="CS927" s="171" t="str">
        <f>IF(Table1[[#This Row],[Multiple audience]]&lt;&gt;1,IF(Table1[[#This Row],[Other]]=1,1,""),"")</f>
        <v/>
      </c>
      <c r="CT927" s="171" t="str">
        <f>IF(SUM(Table1[[#This Row],[General Audience]:[Other]])&gt;1,1,"")</f>
        <v/>
      </c>
      <c r="CU927" s="171" t="str">
        <f>IF(Table1[[#This Row],[Various  ]]&lt;&gt;1,IF(Table1[[#This Row],[Calculator / Software]]=1,1,""),"")</f>
        <v/>
      </c>
      <c r="CV927" s="171" t="str">
        <f>IF(Table1[[#This Row],[Various  ]]&lt;&gt;1,IF(Table1[[#This Row],[Information  ]]=1,1,""),"")</f>
        <v/>
      </c>
      <c r="CW927" s="171" t="str">
        <f>IF(Table1[[#This Row],[Various  ]]&lt;&gt;1,IF(Table1[[#This Row],[Interactive Tool]]=1,1,""),"")</f>
        <v/>
      </c>
      <c r="CX927" s="171" t="str">
        <f>IF(Table1[[#This Row],[Various  ]]&lt;&gt;1,IF(Table1[[#This Row],[Technical Specifications]]=1,1,""),"")</f>
        <v/>
      </c>
      <c r="CY927" s="171" t="str">
        <f>IF(Table1[[#This Row],[Various  ]]&lt;&gt;1,IF(Table1[[#This Row],[Training Resources]]=1,1,""),"")</f>
        <v/>
      </c>
      <c r="CZ927" s="171" t="str">
        <f>IF(Table1[[#This Row],[Various  ]]&lt;&gt;1,IF(Table1[[#This Row],[Toolbox]]=1,1,""),"")</f>
        <v/>
      </c>
      <c r="DA927" s="169" t="str">
        <f>IF(Table1[[#This Row],[Various  ]]&lt;&gt;1,IF(Table1[[#This Row],[Video]]=1,1,""),"")</f>
        <v/>
      </c>
      <c r="DB927" s="169" t="str">
        <f>IF(Table1[[#This Row],[Various  ]]&lt;&gt;1,IF(Table1[[#This Row],[Case study]]=1,1,""),"")</f>
        <v/>
      </c>
      <c r="DC927" s="169" t="str">
        <f>IF(Table1[[#This Row],[Various  ]]&lt;&gt;1,IF(Table1[[#This Row],[Other   ]]=1,1,""),"")</f>
        <v/>
      </c>
      <c r="DD927" s="169" t="str">
        <f>IF(Table1[[#This Row],[Various  ]]&lt;&gt;1,IF(Table1[[#This Row],[Standards]]=1,1,""),"")</f>
        <v/>
      </c>
      <c r="DE927" s="169" t="str">
        <f>IF(Table1[[#This Row],[Various]]=1,1,IF(SUM(Table1[[#This Row],[Calculator / Software]:[Standards]])&gt;1,1,""))</f>
        <v/>
      </c>
      <c r="DF927" s="169" t="str">
        <f>IF(Table1[[#This Row],[Multiple NCC links]]&lt;&gt;1,IF(Table1[[#This Row],[Design]]=1,1,""),"")</f>
        <v/>
      </c>
      <c r="DG927" s="169" t="str">
        <f>IF(Table1[[#This Row],[Multiple NCC links]]&lt;&gt;1,IF(Table1[[#This Row],[Assessment / Verification]]=1,1,""),"")</f>
        <v/>
      </c>
      <c r="DH927" s="169" t="str">
        <f>IF(Table1[[#This Row],[Multiple NCC links]]&lt;&gt;1,IF(Table1[[#This Row],[Climate Specific ]]=1,1,""),"")</f>
        <v/>
      </c>
      <c r="DI927" s="169" t="str">
        <f>IF(Table1[[#This Row],[Multiple NCC links]]&lt;&gt;1,IF(Table1[[#This Row],[Alterations / Additions]]=1,1,""),"")</f>
        <v/>
      </c>
      <c r="DJ927" s="169" t="str">
        <f>IF(Table1[[#This Row],[Multiple NCC links]]&lt;&gt;1,IF(Table1[[#This Row],[Glazing]]=1,1,""),"")</f>
        <v/>
      </c>
      <c r="DK927" s="169" t="str">
        <f>IF(Table1[[#This Row],[Multiple NCC links]]&lt;&gt;1,IF(Table1[[#This Row],[Building Fabric / Thermal / Sealing]]=1,1,""),"")</f>
        <v/>
      </c>
      <c r="DL927" s="169" t="str">
        <f>IF(Table1[[#This Row],[Multiple NCC links]]&lt;&gt;1,IF(Table1[[#This Row],[Lighting]]=1,1,""),"")</f>
        <v/>
      </c>
      <c r="DM927" s="169" t="str">
        <f>IF(Table1[[#This Row],[Multiple NCC links]]&lt;&gt;1,IF(Table1[[#This Row],[HVAC]]=1,1,""),"")</f>
        <v/>
      </c>
      <c r="DN927" s="169" t="str">
        <f>IF(Table1[[#This Row],[Multiple NCC links]]&lt;&gt;1,IF(Table1[[#This Row],[Services]]=1,1,""),"")</f>
        <v/>
      </c>
      <c r="DO927" s="169" t="str">
        <f>IF(Table1[[#This Row],[Multiple NCC links]]&lt;&gt;1,IF(Table1[[#This Row],[Maintenance &amp; Monitoring]]=1,1,""),"")</f>
        <v/>
      </c>
      <c r="DP927" s="169" t="str">
        <f>IF(Table1[[#This Row],[Multiple NCC links]]&lt;&gt;1,IF(Table1[[#This Row],[Hand over / Operations]]=1,1,""),"")</f>
        <v/>
      </c>
      <c r="DQ927" s="169" t="str">
        <f>IF(Table1[[#This Row],[Multiple NCC links]]&lt;&gt;1,IF(Table1[[#This Row],[As built assessment]]=1,1,""),"")</f>
        <v/>
      </c>
      <c r="DR927" s="169" t="str">
        <f>IF(Table1[[#This Row],[Multiple NCC links]]&lt;&gt;1,IF(Table1[[#This Row],[Beyond compliance]]=1,1,""),"")</f>
        <v/>
      </c>
      <c r="DS927" s="169" t="str">
        <f>IF(SUM(Table1[[#This Row],[Design]:[Beyond compliance]])&gt;1,1,"")</f>
        <v/>
      </c>
      <c r="DT927" s="169" t="str">
        <f>IF(Table1[[#This Row],[Both Residential &amp; Commercial4]]&lt;&gt;1,IF(Table1[[#This Row],[Residential]]=1,1,""),"")</f>
        <v/>
      </c>
      <c r="DU927" s="169" t="str">
        <f>IF(Table1[[#This Row],[Both Residential &amp; Commercial4]]&lt;&gt;1,IF(Table1[[#This Row],[Commercial]]=1,1,""),"")</f>
        <v/>
      </c>
      <c r="DV927" s="169" t="str">
        <f>Table1[[#This Row],[Residential &amp; Commercial]]</f>
        <v/>
      </c>
      <c r="DW927" s="169"/>
    </row>
    <row r="928" spans="1:127" s="49" customFormat="1" ht="20.25" thickTop="1" thickBot="1" x14ac:dyDescent="0.35">
      <c r="A928" s="97"/>
      <c r="B928" s="97"/>
      <c r="C928" s="88"/>
      <c r="D928" s="88"/>
      <c r="E928" s="176"/>
      <c r="F928" s="176"/>
      <c r="G928" s="176"/>
      <c r="H928" s="176"/>
      <c r="I928" s="90" t="str">
        <f>IF(AND(Table1[[#This Row],[General]]=1,Table1[[#This Row],[Beginner]]=1,Table1[[#This Row],[Intermediate]]=1,Table1[[#This Row],[Advanced]]=1),1,"")</f>
        <v/>
      </c>
      <c r="J928" s="90" t="str">
        <f>CONCATENATE(IF(Table1[[#This Row],[General]]=1,"General, ",""), IF(Table1[[#This Row],[Beginner]]=1,"Beginner, ",""),IF(Table1[[#This Row],[Intermediate]]=1,"Intermediate, ",""), IF(Table1[[#This Row],[Advanced]]=1,"Advanced",""))</f>
        <v/>
      </c>
      <c r="K928" s="91"/>
      <c r="L928" s="179"/>
      <c r="M928" s="91"/>
      <c r="N928" s="91"/>
      <c r="O928" s="159"/>
      <c r="P928" s="91"/>
      <c r="Q928" s="91"/>
      <c r="R928" s="91"/>
      <c r="S92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28" s="102"/>
      <c r="U928" s="102"/>
      <c r="V928" s="240"/>
      <c r="W928" s="240"/>
      <c r="X928" s="102"/>
      <c r="Y928" s="102"/>
      <c r="Z928" s="102"/>
      <c r="AA928" s="102"/>
      <c r="AB928" s="102"/>
      <c r="AC928" s="102"/>
      <c r="AD928" s="102"/>
      <c r="AE928" s="102"/>
      <c r="AF928" s="102"/>
      <c r="AG92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28" s="103"/>
      <c r="AI928" s="103"/>
      <c r="AJ928" s="103"/>
      <c r="AK928" s="74" t="str">
        <f>CONCATENATE(IF(Table1[[#This Row],[Digital]]=1,"Digital, ",""),IF(Table1[[#This Row],[Face to Face]]=1,"Face to face, ",""),IF(Table1[[#This Row],[Blended]]=1,"Blended",""))</f>
        <v/>
      </c>
      <c r="AL928" s="99"/>
      <c r="AM928" s="104"/>
      <c r="AN928" s="130"/>
      <c r="AO928" s="94"/>
      <c r="AP928" s="182"/>
      <c r="AQ928" s="94"/>
      <c r="AR928" s="94"/>
      <c r="AS928" s="94"/>
      <c r="AT928" s="94"/>
      <c r="AU928" s="94"/>
      <c r="AV928" s="182"/>
      <c r="AW928" s="182"/>
      <c r="AX928" s="182"/>
      <c r="AY928" s="94"/>
      <c r="AZ92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2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28" s="95"/>
      <c r="BC928" s="95"/>
      <c r="BD928" s="90" t="str">
        <f>IF(AND(Table1[[#This Row],[Residential]]=1,Table1[[#This Row],[Commercial]]=1),1,"")</f>
        <v/>
      </c>
      <c r="BE928" s="90" t="str">
        <f>CONCATENATE(IF(Table1[[#This Row],[Residential]]=1,"Residential, ",""),IF(Table1[[#This Row],[Commercial]]=1,"Commercial",""))</f>
        <v/>
      </c>
      <c r="BF928" s="94"/>
      <c r="BG928" s="94"/>
      <c r="BH928" s="94"/>
      <c r="BI928" s="94"/>
      <c r="BJ928" s="94"/>
      <c r="BK928" s="94"/>
      <c r="BL928" s="94"/>
      <c r="BM928" s="182"/>
      <c r="BN928" s="94"/>
      <c r="BO92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28" s="178"/>
      <c r="BQ928" s="120"/>
      <c r="BR928" s="132"/>
      <c r="BS928" s="120"/>
      <c r="BT928" s="175"/>
      <c r="BU928" s="175"/>
      <c r="BV928" s="175"/>
      <c r="BW928" s="121"/>
      <c r="BX928" s="121"/>
      <c r="BY928" s="121"/>
      <c r="BZ928" s="227"/>
      <c r="CA92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28" s="48">
        <f>COUNTIF(Table1[[#This Row],[Validity]:[Alignment with NCC (Yes=1,No=0)]],"N/A")</f>
        <v>0</v>
      </c>
      <c r="CC928" s="48">
        <f>IF(ISERROR(Table1[[#This Row],[Total Quality Score (out of 10)]]/(4-Table1[[#This Row],[N/A Count]])),0,Table1[[#This Row],[Total Quality Score (out of 10)]]/(4-Table1[[#This Row],[N/A Count]]))</f>
        <v>0</v>
      </c>
      <c r="CD928" s="106"/>
      <c r="CE928" s="106"/>
      <c r="CF928" s="172" t="str">
        <f>IF(SUM(Table1[[#This Row],[Multiple]:[Level (all)62]])&lt;1,IF(Table1[[#This Row],[General]]=1,1,""),"")</f>
        <v/>
      </c>
      <c r="CG928" s="172" t="str">
        <f>IF(SUM(Table1[[#This Row],[Multiple]:[Level (all)62]])&lt;1,IF(Table1[[#This Row],[Beginner]]=1,1,""),"")</f>
        <v/>
      </c>
      <c r="CH928" s="171" t="str">
        <f>IF(SUM(Table1[[#This Row],[Multiple]:[Level (all)62]])&lt;1,IF(Table1[[#This Row],[Intermediate]]=1,1,""),"")</f>
        <v/>
      </c>
      <c r="CI928" s="171" t="str">
        <f>IF(SUM(Table1[[#This Row],[Multiple]:[Level (all)62]])&lt;1,IF(Table1[[#This Row],[Advanced]]=1,1,""),"")</f>
        <v/>
      </c>
      <c r="CJ928" s="171" t="str">
        <f>IF(AND(SUM(Table1[[#This Row],[General]:[Advanced]])&lt;4,SUM(Table1[[#This Row],[General]:[Advanced]])&gt;1),1,"")</f>
        <v/>
      </c>
      <c r="CK928" s="171" t="str">
        <f>Table1[[#This Row],[Level (all)]]</f>
        <v/>
      </c>
      <c r="CL928" s="171" t="str">
        <f>IF(Table1[[#This Row],[Multiple audience]]&lt;&gt;1,IF(Table1[[#This Row],[General Audience]]=1,1,""),"")</f>
        <v/>
      </c>
      <c r="CM928" s="171" t="str">
        <f>IF(Table1[[#This Row],[Multiple audience]]&lt;&gt;1,IF(Table1[[#This Row],[Planners / Designers ]]=1,1,""),"")</f>
        <v/>
      </c>
      <c r="CN928" s="171" t="str">
        <f>IF(Table1[[#This Row],[Multiple audience]]&lt;&gt;1,IF(Table1[[#This Row],[Regulatory Assessors]]=1,1,""),"")</f>
        <v/>
      </c>
      <c r="CO928" s="171" t="str">
        <f>IF(Table1[[#This Row],[Multiple audience]]&lt;&gt;1,IF(Table1[[#This Row],[Builders / Management]]=1,1,""),"")</f>
        <v/>
      </c>
      <c r="CP928" s="171" t="str">
        <f>IF(Table1[[#This Row],[Multiple audience]]&lt;&gt;1,IF(Table1[[#This Row],[Energy / Sus Assessors]]=1,1,""),"")</f>
        <v/>
      </c>
      <c r="CQ928" s="171" t="str">
        <f>IF(Table1[[#This Row],[Multiple audience]]&lt;&gt;1,IF(Table1[[#This Row],[Semi-skilled]]=1,1,""),"")</f>
        <v/>
      </c>
      <c r="CR928" s="171" t="str">
        <f>IF(Table1[[#This Row],[Multiple audience]]&lt;&gt;1,IF(Table1[[#This Row],[Trades]]=1,1,""),"")</f>
        <v/>
      </c>
      <c r="CS928" s="171" t="str">
        <f>IF(Table1[[#This Row],[Multiple audience]]&lt;&gt;1,IF(Table1[[#This Row],[Other]]=1,1,""),"")</f>
        <v/>
      </c>
      <c r="CT928" s="171" t="str">
        <f>IF(SUM(Table1[[#This Row],[General Audience]:[Other]])&gt;1,1,"")</f>
        <v/>
      </c>
      <c r="CU928" s="171" t="str">
        <f>IF(Table1[[#This Row],[Various  ]]&lt;&gt;1,IF(Table1[[#This Row],[Calculator / Software]]=1,1,""),"")</f>
        <v/>
      </c>
      <c r="CV928" s="171" t="str">
        <f>IF(Table1[[#This Row],[Various  ]]&lt;&gt;1,IF(Table1[[#This Row],[Information  ]]=1,1,""),"")</f>
        <v/>
      </c>
      <c r="CW928" s="171" t="str">
        <f>IF(Table1[[#This Row],[Various  ]]&lt;&gt;1,IF(Table1[[#This Row],[Interactive Tool]]=1,1,""),"")</f>
        <v/>
      </c>
      <c r="CX928" s="171" t="str">
        <f>IF(Table1[[#This Row],[Various  ]]&lt;&gt;1,IF(Table1[[#This Row],[Technical Specifications]]=1,1,""),"")</f>
        <v/>
      </c>
      <c r="CY928" s="171" t="str">
        <f>IF(Table1[[#This Row],[Various  ]]&lt;&gt;1,IF(Table1[[#This Row],[Training Resources]]=1,1,""),"")</f>
        <v/>
      </c>
      <c r="CZ928" s="171" t="str">
        <f>IF(Table1[[#This Row],[Various  ]]&lt;&gt;1,IF(Table1[[#This Row],[Toolbox]]=1,1,""),"")</f>
        <v/>
      </c>
      <c r="DA928" s="169" t="str">
        <f>IF(Table1[[#This Row],[Various  ]]&lt;&gt;1,IF(Table1[[#This Row],[Video]]=1,1,""),"")</f>
        <v/>
      </c>
      <c r="DB928" s="169" t="str">
        <f>IF(Table1[[#This Row],[Various  ]]&lt;&gt;1,IF(Table1[[#This Row],[Case study]]=1,1,""),"")</f>
        <v/>
      </c>
      <c r="DC928" s="169" t="str">
        <f>IF(Table1[[#This Row],[Various  ]]&lt;&gt;1,IF(Table1[[#This Row],[Other   ]]=1,1,""),"")</f>
        <v/>
      </c>
      <c r="DD928" s="169" t="str">
        <f>IF(Table1[[#This Row],[Various  ]]&lt;&gt;1,IF(Table1[[#This Row],[Standards]]=1,1,""),"")</f>
        <v/>
      </c>
      <c r="DE928" s="169" t="str">
        <f>IF(Table1[[#This Row],[Various]]=1,1,IF(SUM(Table1[[#This Row],[Calculator / Software]:[Standards]])&gt;1,1,""))</f>
        <v/>
      </c>
      <c r="DF928" s="169" t="str">
        <f>IF(Table1[[#This Row],[Multiple NCC links]]&lt;&gt;1,IF(Table1[[#This Row],[Design]]=1,1,""),"")</f>
        <v/>
      </c>
      <c r="DG928" s="169" t="str">
        <f>IF(Table1[[#This Row],[Multiple NCC links]]&lt;&gt;1,IF(Table1[[#This Row],[Assessment / Verification]]=1,1,""),"")</f>
        <v/>
      </c>
      <c r="DH928" s="169" t="str">
        <f>IF(Table1[[#This Row],[Multiple NCC links]]&lt;&gt;1,IF(Table1[[#This Row],[Climate Specific ]]=1,1,""),"")</f>
        <v/>
      </c>
      <c r="DI928" s="169" t="str">
        <f>IF(Table1[[#This Row],[Multiple NCC links]]&lt;&gt;1,IF(Table1[[#This Row],[Alterations / Additions]]=1,1,""),"")</f>
        <v/>
      </c>
      <c r="DJ928" s="169" t="str">
        <f>IF(Table1[[#This Row],[Multiple NCC links]]&lt;&gt;1,IF(Table1[[#This Row],[Glazing]]=1,1,""),"")</f>
        <v/>
      </c>
      <c r="DK928" s="169" t="str">
        <f>IF(Table1[[#This Row],[Multiple NCC links]]&lt;&gt;1,IF(Table1[[#This Row],[Building Fabric / Thermal / Sealing]]=1,1,""),"")</f>
        <v/>
      </c>
      <c r="DL928" s="169" t="str">
        <f>IF(Table1[[#This Row],[Multiple NCC links]]&lt;&gt;1,IF(Table1[[#This Row],[Lighting]]=1,1,""),"")</f>
        <v/>
      </c>
      <c r="DM928" s="169" t="str">
        <f>IF(Table1[[#This Row],[Multiple NCC links]]&lt;&gt;1,IF(Table1[[#This Row],[HVAC]]=1,1,""),"")</f>
        <v/>
      </c>
      <c r="DN928" s="169" t="str">
        <f>IF(Table1[[#This Row],[Multiple NCC links]]&lt;&gt;1,IF(Table1[[#This Row],[Services]]=1,1,""),"")</f>
        <v/>
      </c>
      <c r="DO928" s="169" t="str">
        <f>IF(Table1[[#This Row],[Multiple NCC links]]&lt;&gt;1,IF(Table1[[#This Row],[Maintenance &amp; Monitoring]]=1,1,""),"")</f>
        <v/>
      </c>
      <c r="DP928" s="169" t="str">
        <f>IF(Table1[[#This Row],[Multiple NCC links]]&lt;&gt;1,IF(Table1[[#This Row],[Hand over / Operations]]=1,1,""),"")</f>
        <v/>
      </c>
      <c r="DQ928" s="169" t="str">
        <f>IF(Table1[[#This Row],[Multiple NCC links]]&lt;&gt;1,IF(Table1[[#This Row],[As built assessment]]=1,1,""),"")</f>
        <v/>
      </c>
      <c r="DR928" s="169" t="str">
        <f>IF(Table1[[#This Row],[Multiple NCC links]]&lt;&gt;1,IF(Table1[[#This Row],[Beyond compliance]]=1,1,""),"")</f>
        <v/>
      </c>
      <c r="DS928" s="169" t="str">
        <f>IF(SUM(Table1[[#This Row],[Design]:[Beyond compliance]])&gt;1,1,"")</f>
        <v/>
      </c>
      <c r="DT928" s="169" t="str">
        <f>IF(Table1[[#This Row],[Both Residential &amp; Commercial4]]&lt;&gt;1,IF(Table1[[#This Row],[Residential]]=1,1,""),"")</f>
        <v/>
      </c>
      <c r="DU928" s="169" t="str">
        <f>IF(Table1[[#This Row],[Both Residential &amp; Commercial4]]&lt;&gt;1,IF(Table1[[#This Row],[Commercial]]=1,1,""),"")</f>
        <v/>
      </c>
      <c r="DV928" s="169" t="str">
        <f>Table1[[#This Row],[Residential &amp; Commercial]]</f>
        <v/>
      </c>
      <c r="DW928" s="169"/>
    </row>
    <row r="929" spans="1:127" s="49" customFormat="1" ht="20.25" thickTop="1" thickBot="1" x14ac:dyDescent="0.35">
      <c r="A929" s="97"/>
      <c r="B929" s="97"/>
      <c r="C929" s="88"/>
      <c r="D929" s="88"/>
      <c r="E929" s="176"/>
      <c r="F929" s="176"/>
      <c r="G929" s="176"/>
      <c r="H929" s="176"/>
      <c r="I929" s="90" t="str">
        <f>IF(AND(Table1[[#This Row],[General]]=1,Table1[[#This Row],[Beginner]]=1,Table1[[#This Row],[Intermediate]]=1,Table1[[#This Row],[Advanced]]=1),1,"")</f>
        <v/>
      </c>
      <c r="J929" s="90" t="str">
        <f>CONCATENATE(IF(Table1[[#This Row],[General]]=1,"General, ",""), IF(Table1[[#This Row],[Beginner]]=1,"Beginner, ",""),IF(Table1[[#This Row],[Intermediate]]=1,"Intermediate, ",""), IF(Table1[[#This Row],[Advanced]]=1,"Advanced",""))</f>
        <v/>
      </c>
      <c r="K929" s="91"/>
      <c r="L929" s="179"/>
      <c r="M929" s="91"/>
      <c r="N929" s="91"/>
      <c r="O929" s="159"/>
      <c r="P929" s="91"/>
      <c r="Q929" s="91"/>
      <c r="R929" s="91"/>
      <c r="S92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29" s="102"/>
      <c r="U929" s="102"/>
      <c r="V929" s="240"/>
      <c r="W929" s="240"/>
      <c r="X929" s="102"/>
      <c r="Y929" s="102"/>
      <c r="Z929" s="102"/>
      <c r="AA929" s="102"/>
      <c r="AB929" s="102"/>
      <c r="AC929" s="102"/>
      <c r="AD929" s="102"/>
      <c r="AE929" s="102"/>
      <c r="AF929" s="102"/>
      <c r="AG92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29" s="103"/>
      <c r="AI929" s="103"/>
      <c r="AJ929" s="103"/>
      <c r="AK929" s="74" t="str">
        <f>CONCATENATE(IF(Table1[[#This Row],[Digital]]=1,"Digital, ",""),IF(Table1[[#This Row],[Face to Face]]=1,"Face to face, ",""),IF(Table1[[#This Row],[Blended]]=1,"Blended",""))</f>
        <v/>
      </c>
      <c r="AL929" s="99"/>
      <c r="AM929" s="104"/>
      <c r="AN929" s="130"/>
      <c r="AO929" s="94"/>
      <c r="AP929" s="182"/>
      <c r="AQ929" s="94"/>
      <c r="AR929" s="94"/>
      <c r="AS929" s="94"/>
      <c r="AT929" s="94"/>
      <c r="AU929" s="94"/>
      <c r="AV929" s="182"/>
      <c r="AW929" s="182"/>
      <c r="AX929" s="182"/>
      <c r="AY929" s="94"/>
      <c r="AZ92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2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29" s="95"/>
      <c r="BC929" s="95"/>
      <c r="BD929" s="90" t="str">
        <f>IF(AND(Table1[[#This Row],[Residential]]=1,Table1[[#This Row],[Commercial]]=1),1,"")</f>
        <v/>
      </c>
      <c r="BE929" s="90" t="str">
        <f>CONCATENATE(IF(Table1[[#This Row],[Residential]]=1,"Residential, ",""),IF(Table1[[#This Row],[Commercial]]=1,"Commercial",""))</f>
        <v/>
      </c>
      <c r="BF929" s="94"/>
      <c r="BG929" s="94"/>
      <c r="BH929" s="94"/>
      <c r="BI929" s="94"/>
      <c r="BJ929" s="94"/>
      <c r="BK929" s="94"/>
      <c r="BL929" s="94"/>
      <c r="BM929" s="182"/>
      <c r="BN929" s="94"/>
      <c r="BO92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29" s="178"/>
      <c r="BQ929" s="120"/>
      <c r="BR929" s="132"/>
      <c r="BS929" s="120"/>
      <c r="BT929" s="175"/>
      <c r="BU929" s="175"/>
      <c r="BV929" s="175"/>
      <c r="BW929" s="121"/>
      <c r="BX929" s="121"/>
      <c r="BY929" s="121"/>
      <c r="BZ929" s="227"/>
      <c r="CA92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29" s="48">
        <f>COUNTIF(Table1[[#This Row],[Validity]:[Alignment with NCC (Yes=1,No=0)]],"N/A")</f>
        <v>0</v>
      </c>
      <c r="CC929" s="48">
        <f>IF(ISERROR(Table1[[#This Row],[Total Quality Score (out of 10)]]/(4-Table1[[#This Row],[N/A Count]])),0,Table1[[#This Row],[Total Quality Score (out of 10)]]/(4-Table1[[#This Row],[N/A Count]]))</f>
        <v>0</v>
      </c>
      <c r="CD929" s="106"/>
      <c r="CE929" s="106"/>
      <c r="CF929" s="172" t="str">
        <f>IF(SUM(Table1[[#This Row],[Multiple]:[Level (all)62]])&lt;1,IF(Table1[[#This Row],[General]]=1,1,""),"")</f>
        <v/>
      </c>
      <c r="CG929" s="172" t="str">
        <f>IF(SUM(Table1[[#This Row],[Multiple]:[Level (all)62]])&lt;1,IF(Table1[[#This Row],[Beginner]]=1,1,""),"")</f>
        <v/>
      </c>
      <c r="CH929" s="171" t="str">
        <f>IF(SUM(Table1[[#This Row],[Multiple]:[Level (all)62]])&lt;1,IF(Table1[[#This Row],[Intermediate]]=1,1,""),"")</f>
        <v/>
      </c>
      <c r="CI929" s="171" t="str">
        <f>IF(SUM(Table1[[#This Row],[Multiple]:[Level (all)62]])&lt;1,IF(Table1[[#This Row],[Advanced]]=1,1,""),"")</f>
        <v/>
      </c>
      <c r="CJ929" s="171" t="str">
        <f>IF(AND(SUM(Table1[[#This Row],[General]:[Advanced]])&lt;4,SUM(Table1[[#This Row],[General]:[Advanced]])&gt;1),1,"")</f>
        <v/>
      </c>
      <c r="CK929" s="171" t="str">
        <f>Table1[[#This Row],[Level (all)]]</f>
        <v/>
      </c>
      <c r="CL929" s="171" t="str">
        <f>IF(Table1[[#This Row],[Multiple audience]]&lt;&gt;1,IF(Table1[[#This Row],[General Audience]]=1,1,""),"")</f>
        <v/>
      </c>
      <c r="CM929" s="171" t="str">
        <f>IF(Table1[[#This Row],[Multiple audience]]&lt;&gt;1,IF(Table1[[#This Row],[Planners / Designers ]]=1,1,""),"")</f>
        <v/>
      </c>
      <c r="CN929" s="171" t="str">
        <f>IF(Table1[[#This Row],[Multiple audience]]&lt;&gt;1,IF(Table1[[#This Row],[Regulatory Assessors]]=1,1,""),"")</f>
        <v/>
      </c>
      <c r="CO929" s="171" t="str">
        <f>IF(Table1[[#This Row],[Multiple audience]]&lt;&gt;1,IF(Table1[[#This Row],[Builders / Management]]=1,1,""),"")</f>
        <v/>
      </c>
      <c r="CP929" s="171" t="str">
        <f>IF(Table1[[#This Row],[Multiple audience]]&lt;&gt;1,IF(Table1[[#This Row],[Energy / Sus Assessors]]=1,1,""),"")</f>
        <v/>
      </c>
      <c r="CQ929" s="171" t="str">
        <f>IF(Table1[[#This Row],[Multiple audience]]&lt;&gt;1,IF(Table1[[#This Row],[Semi-skilled]]=1,1,""),"")</f>
        <v/>
      </c>
      <c r="CR929" s="171" t="str">
        <f>IF(Table1[[#This Row],[Multiple audience]]&lt;&gt;1,IF(Table1[[#This Row],[Trades]]=1,1,""),"")</f>
        <v/>
      </c>
      <c r="CS929" s="171" t="str">
        <f>IF(Table1[[#This Row],[Multiple audience]]&lt;&gt;1,IF(Table1[[#This Row],[Other]]=1,1,""),"")</f>
        <v/>
      </c>
      <c r="CT929" s="171" t="str">
        <f>IF(SUM(Table1[[#This Row],[General Audience]:[Other]])&gt;1,1,"")</f>
        <v/>
      </c>
      <c r="CU929" s="171" t="str">
        <f>IF(Table1[[#This Row],[Various  ]]&lt;&gt;1,IF(Table1[[#This Row],[Calculator / Software]]=1,1,""),"")</f>
        <v/>
      </c>
      <c r="CV929" s="171" t="str">
        <f>IF(Table1[[#This Row],[Various  ]]&lt;&gt;1,IF(Table1[[#This Row],[Information  ]]=1,1,""),"")</f>
        <v/>
      </c>
      <c r="CW929" s="171" t="str">
        <f>IF(Table1[[#This Row],[Various  ]]&lt;&gt;1,IF(Table1[[#This Row],[Interactive Tool]]=1,1,""),"")</f>
        <v/>
      </c>
      <c r="CX929" s="171" t="str">
        <f>IF(Table1[[#This Row],[Various  ]]&lt;&gt;1,IF(Table1[[#This Row],[Technical Specifications]]=1,1,""),"")</f>
        <v/>
      </c>
      <c r="CY929" s="171" t="str">
        <f>IF(Table1[[#This Row],[Various  ]]&lt;&gt;1,IF(Table1[[#This Row],[Training Resources]]=1,1,""),"")</f>
        <v/>
      </c>
      <c r="CZ929" s="171" t="str">
        <f>IF(Table1[[#This Row],[Various  ]]&lt;&gt;1,IF(Table1[[#This Row],[Toolbox]]=1,1,""),"")</f>
        <v/>
      </c>
      <c r="DA929" s="169" t="str">
        <f>IF(Table1[[#This Row],[Various  ]]&lt;&gt;1,IF(Table1[[#This Row],[Video]]=1,1,""),"")</f>
        <v/>
      </c>
      <c r="DB929" s="169" t="str">
        <f>IF(Table1[[#This Row],[Various  ]]&lt;&gt;1,IF(Table1[[#This Row],[Case study]]=1,1,""),"")</f>
        <v/>
      </c>
      <c r="DC929" s="169" t="str">
        <f>IF(Table1[[#This Row],[Various  ]]&lt;&gt;1,IF(Table1[[#This Row],[Other   ]]=1,1,""),"")</f>
        <v/>
      </c>
      <c r="DD929" s="169" t="str">
        <f>IF(Table1[[#This Row],[Various  ]]&lt;&gt;1,IF(Table1[[#This Row],[Standards]]=1,1,""),"")</f>
        <v/>
      </c>
      <c r="DE929" s="169" t="str">
        <f>IF(Table1[[#This Row],[Various]]=1,1,IF(SUM(Table1[[#This Row],[Calculator / Software]:[Standards]])&gt;1,1,""))</f>
        <v/>
      </c>
      <c r="DF929" s="169" t="str">
        <f>IF(Table1[[#This Row],[Multiple NCC links]]&lt;&gt;1,IF(Table1[[#This Row],[Design]]=1,1,""),"")</f>
        <v/>
      </c>
      <c r="DG929" s="169" t="str">
        <f>IF(Table1[[#This Row],[Multiple NCC links]]&lt;&gt;1,IF(Table1[[#This Row],[Assessment / Verification]]=1,1,""),"")</f>
        <v/>
      </c>
      <c r="DH929" s="169" t="str">
        <f>IF(Table1[[#This Row],[Multiple NCC links]]&lt;&gt;1,IF(Table1[[#This Row],[Climate Specific ]]=1,1,""),"")</f>
        <v/>
      </c>
      <c r="DI929" s="169" t="str">
        <f>IF(Table1[[#This Row],[Multiple NCC links]]&lt;&gt;1,IF(Table1[[#This Row],[Alterations / Additions]]=1,1,""),"")</f>
        <v/>
      </c>
      <c r="DJ929" s="169" t="str">
        <f>IF(Table1[[#This Row],[Multiple NCC links]]&lt;&gt;1,IF(Table1[[#This Row],[Glazing]]=1,1,""),"")</f>
        <v/>
      </c>
      <c r="DK929" s="169" t="str">
        <f>IF(Table1[[#This Row],[Multiple NCC links]]&lt;&gt;1,IF(Table1[[#This Row],[Building Fabric / Thermal / Sealing]]=1,1,""),"")</f>
        <v/>
      </c>
      <c r="DL929" s="169" t="str">
        <f>IF(Table1[[#This Row],[Multiple NCC links]]&lt;&gt;1,IF(Table1[[#This Row],[Lighting]]=1,1,""),"")</f>
        <v/>
      </c>
      <c r="DM929" s="169" t="str">
        <f>IF(Table1[[#This Row],[Multiple NCC links]]&lt;&gt;1,IF(Table1[[#This Row],[HVAC]]=1,1,""),"")</f>
        <v/>
      </c>
      <c r="DN929" s="169" t="str">
        <f>IF(Table1[[#This Row],[Multiple NCC links]]&lt;&gt;1,IF(Table1[[#This Row],[Services]]=1,1,""),"")</f>
        <v/>
      </c>
      <c r="DO929" s="169" t="str">
        <f>IF(Table1[[#This Row],[Multiple NCC links]]&lt;&gt;1,IF(Table1[[#This Row],[Maintenance &amp; Monitoring]]=1,1,""),"")</f>
        <v/>
      </c>
      <c r="DP929" s="169" t="str">
        <f>IF(Table1[[#This Row],[Multiple NCC links]]&lt;&gt;1,IF(Table1[[#This Row],[Hand over / Operations]]=1,1,""),"")</f>
        <v/>
      </c>
      <c r="DQ929" s="169" t="str">
        <f>IF(Table1[[#This Row],[Multiple NCC links]]&lt;&gt;1,IF(Table1[[#This Row],[As built assessment]]=1,1,""),"")</f>
        <v/>
      </c>
      <c r="DR929" s="169" t="str">
        <f>IF(Table1[[#This Row],[Multiple NCC links]]&lt;&gt;1,IF(Table1[[#This Row],[Beyond compliance]]=1,1,""),"")</f>
        <v/>
      </c>
      <c r="DS929" s="169" t="str">
        <f>IF(SUM(Table1[[#This Row],[Design]:[Beyond compliance]])&gt;1,1,"")</f>
        <v/>
      </c>
      <c r="DT929" s="169" t="str">
        <f>IF(Table1[[#This Row],[Both Residential &amp; Commercial4]]&lt;&gt;1,IF(Table1[[#This Row],[Residential]]=1,1,""),"")</f>
        <v/>
      </c>
      <c r="DU929" s="169" t="str">
        <f>IF(Table1[[#This Row],[Both Residential &amp; Commercial4]]&lt;&gt;1,IF(Table1[[#This Row],[Commercial]]=1,1,""),"")</f>
        <v/>
      </c>
      <c r="DV929" s="169" t="str">
        <f>Table1[[#This Row],[Residential &amp; Commercial]]</f>
        <v/>
      </c>
      <c r="DW929" s="169"/>
    </row>
    <row r="930" spans="1:127" s="49" customFormat="1" ht="20.25" thickTop="1" thickBot="1" x14ac:dyDescent="0.35">
      <c r="A930" s="97"/>
      <c r="B930" s="97"/>
      <c r="C930" s="88"/>
      <c r="D930" s="88"/>
      <c r="E930" s="176"/>
      <c r="F930" s="176"/>
      <c r="G930" s="176"/>
      <c r="H930" s="176"/>
      <c r="I930" s="90" t="str">
        <f>IF(AND(Table1[[#This Row],[General]]=1,Table1[[#This Row],[Beginner]]=1,Table1[[#This Row],[Intermediate]]=1,Table1[[#This Row],[Advanced]]=1),1,"")</f>
        <v/>
      </c>
      <c r="J930" s="90" t="str">
        <f>CONCATENATE(IF(Table1[[#This Row],[General]]=1,"General, ",""), IF(Table1[[#This Row],[Beginner]]=1,"Beginner, ",""),IF(Table1[[#This Row],[Intermediate]]=1,"Intermediate, ",""), IF(Table1[[#This Row],[Advanced]]=1,"Advanced",""))</f>
        <v/>
      </c>
      <c r="K930" s="91"/>
      <c r="L930" s="179"/>
      <c r="M930" s="91"/>
      <c r="N930" s="91"/>
      <c r="O930" s="159"/>
      <c r="P930" s="91"/>
      <c r="Q930" s="91"/>
      <c r="R930" s="91"/>
      <c r="S93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30" s="102"/>
      <c r="U930" s="102"/>
      <c r="V930" s="240"/>
      <c r="W930" s="240"/>
      <c r="X930" s="102"/>
      <c r="Y930" s="102"/>
      <c r="Z930" s="102"/>
      <c r="AA930" s="102"/>
      <c r="AB930" s="102"/>
      <c r="AC930" s="102"/>
      <c r="AD930" s="102"/>
      <c r="AE930" s="102"/>
      <c r="AF930" s="102"/>
      <c r="AG93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30" s="103"/>
      <c r="AI930" s="103"/>
      <c r="AJ930" s="103"/>
      <c r="AK930" s="74" t="str">
        <f>CONCATENATE(IF(Table1[[#This Row],[Digital]]=1,"Digital, ",""),IF(Table1[[#This Row],[Face to Face]]=1,"Face to face, ",""),IF(Table1[[#This Row],[Blended]]=1,"Blended",""))</f>
        <v/>
      </c>
      <c r="AL930" s="99"/>
      <c r="AM930" s="104"/>
      <c r="AN930" s="130"/>
      <c r="AO930" s="94"/>
      <c r="AP930" s="182"/>
      <c r="AQ930" s="94"/>
      <c r="AR930" s="94"/>
      <c r="AS930" s="94"/>
      <c r="AT930" s="94"/>
      <c r="AU930" s="94"/>
      <c r="AV930" s="182"/>
      <c r="AW930" s="182"/>
      <c r="AX930" s="182"/>
      <c r="AY930" s="94"/>
      <c r="AZ93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3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30" s="95"/>
      <c r="BC930" s="95"/>
      <c r="BD930" s="90" t="str">
        <f>IF(AND(Table1[[#This Row],[Residential]]=1,Table1[[#This Row],[Commercial]]=1),1,"")</f>
        <v/>
      </c>
      <c r="BE930" s="90" t="str">
        <f>CONCATENATE(IF(Table1[[#This Row],[Residential]]=1,"Residential, ",""),IF(Table1[[#This Row],[Commercial]]=1,"Commercial",""))</f>
        <v/>
      </c>
      <c r="BF930" s="94"/>
      <c r="BG930" s="94"/>
      <c r="BH930" s="94"/>
      <c r="BI930" s="94"/>
      <c r="BJ930" s="94"/>
      <c r="BK930" s="94"/>
      <c r="BL930" s="94"/>
      <c r="BM930" s="182"/>
      <c r="BN930" s="94"/>
      <c r="BO93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30" s="178"/>
      <c r="BQ930" s="120"/>
      <c r="BR930" s="132"/>
      <c r="BS930" s="120"/>
      <c r="BT930" s="175"/>
      <c r="BU930" s="175"/>
      <c r="BV930" s="175"/>
      <c r="BW930" s="121"/>
      <c r="BX930" s="121"/>
      <c r="BY930" s="121"/>
      <c r="BZ930" s="227"/>
      <c r="CA93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30" s="48">
        <f>COUNTIF(Table1[[#This Row],[Validity]:[Alignment with NCC (Yes=1,No=0)]],"N/A")</f>
        <v>0</v>
      </c>
      <c r="CC930" s="48">
        <f>IF(ISERROR(Table1[[#This Row],[Total Quality Score (out of 10)]]/(4-Table1[[#This Row],[N/A Count]])),0,Table1[[#This Row],[Total Quality Score (out of 10)]]/(4-Table1[[#This Row],[N/A Count]]))</f>
        <v>0</v>
      </c>
      <c r="CD930" s="106"/>
      <c r="CE930" s="106"/>
      <c r="CF930" s="172" t="str">
        <f>IF(SUM(Table1[[#This Row],[Multiple]:[Level (all)62]])&lt;1,IF(Table1[[#This Row],[General]]=1,1,""),"")</f>
        <v/>
      </c>
      <c r="CG930" s="172" t="str">
        <f>IF(SUM(Table1[[#This Row],[Multiple]:[Level (all)62]])&lt;1,IF(Table1[[#This Row],[Beginner]]=1,1,""),"")</f>
        <v/>
      </c>
      <c r="CH930" s="171" t="str">
        <f>IF(SUM(Table1[[#This Row],[Multiple]:[Level (all)62]])&lt;1,IF(Table1[[#This Row],[Intermediate]]=1,1,""),"")</f>
        <v/>
      </c>
      <c r="CI930" s="171" t="str">
        <f>IF(SUM(Table1[[#This Row],[Multiple]:[Level (all)62]])&lt;1,IF(Table1[[#This Row],[Advanced]]=1,1,""),"")</f>
        <v/>
      </c>
      <c r="CJ930" s="171" t="str">
        <f>IF(AND(SUM(Table1[[#This Row],[General]:[Advanced]])&lt;4,SUM(Table1[[#This Row],[General]:[Advanced]])&gt;1),1,"")</f>
        <v/>
      </c>
      <c r="CK930" s="171" t="str">
        <f>Table1[[#This Row],[Level (all)]]</f>
        <v/>
      </c>
      <c r="CL930" s="171" t="str">
        <f>IF(Table1[[#This Row],[Multiple audience]]&lt;&gt;1,IF(Table1[[#This Row],[General Audience]]=1,1,""),"")</f>
        <v/>
      </c>
      <c r="CM930" s="171" t="str">
        <f>IF(Table1[[#This Row],[Multiple audience]]&lt;&gt;1,IF(Table1[[#This Row],[Planners / Designers ]]=1,1,""),"")</f>
        <v/>
      </c>
      <c r="CN930" s="171" t="str">
        <f>IF(Table1[[#This Row],[Multiple audience]]&lt;&gt;1,IF(Table1[[#This Row],[Regulatory Assessors]]=1,1,""),"")</f>
        <v/>
      </c>
      <c r="CO930" s="171" t="str">
        <f>IF(Table1[[#This Row],[Multiple audience]]&lt;&gt;1,IF(Table1[[#This Row],[Builders / Management]]=1,1,""),"")</f>
        <v/>
      </c>
      <c r="CP930" s="171" t="str">
        <f>IF(Table1[[#This Row],[Multiple audience]]&lt;&gt;1,IF(Table1[[#This Row],[Energy / Sus Assessors]]=1,1,""),"")</f>
        <v/>
      </c>
      <c r="CQ930" s="171" t="str">
        <f>IF(Table1[[#This Row],[Multiple audience]]&lt;&gt;1,IF(Table1[[#This Row],[Semi-skilled]]=1,1,""),"")</f>
        <v/>
      </c>
      <c r="CR930" s="171" t="str">
        <f>IF(Table1[[#This Row],[Multiple audience]]&lt;&gt;1,IF(Table1[[#This Row],[Trades]]=1,1,""),"")</f>
        <v/>
      </c>
      <c r="CS930" s="171" t="str">
        <f>IF(Table1[[#This Row],[Multiple audience]]&lt;&gt;1,IF(Table1[[#This Row],[Other]]=1,1,""),"")</f>
        <v/>
      </c>
      <c r="CT930" s="171" t="str">
        <f>IF(SUM(Table1[[#This Row],[General Audience]:[Other]])&gt;1,1,"")</f>
        <v/>
      </c>
      <c r="CU930" s="171" t="str">
        <f>IF(Table1[[#This Row],[Various  ]]&lt;&gt;1,IF(Table1[[#This Row],[Calculator / Software]]=1,1,""),"")</f>
        <v/>
      </c>
      <c r="CV930" s="171" t="str">
        <f>IF(Table1[[#This Row],[Various  ]]&lt;&gt;1,IF(Table1[[#This Row],[Information  ]]=1,1,""),"")</f>
        <v/>
      </c>
      <c r="CW930" s="171" t="str">
        <f>IF(Table1[[#This Row],[Various  ]]&lt;&gt;1,IF(Table1[[#This Row],[Interactive Tool]]=1,1,""),"")</f>
        <v/>
      </c>
      <c r="CX930" s="171" t="str">
        <f>IF(Table1[[#This Row],[Various  ]]&lt;&gt;1,IF(Table1[[#This Row],[Technical Specifications]]=1,1,""),"")</f>
        <v/>
      </c>
      <c r="CY930" s="171" t="str">
        <f>IF(Table1[[#This Row],[Various  ]]&lt;&gt;1,IF(Table1[[#This Row],[Training Resources]]=1,1,""),"")</f>
        <v/>
      </c>
      <c r="CZ930" s="171" t="str">
        <f>IF(Table1[[#This Row],[Various  ]]&lt;&gt;1,IF(Table1[[#This Row],[Toolbox]]=1,1,""),"")</f>
        <v/>
      </c>
      <c r="DA930" s="169" t="str">
        <f>IF(Table1[[#This Row],[Various  ]]&lt;&gt;1,IF(Table1[[#This Row],[Video]]=1,1,""),"")</f>
        <v/>
      </c>
      <c r="DB930" s="169" t="str">
        <f>IF(Table1[[#This Row],[Various  ]]&lt;&gt;1,IF(Table1[[#This Row],[Case study]]=1,1,""),"")</f>
        <v/>
      </c>
      <c r="DC930" s="169" t="str">
        <f>IF(Table1[[#This Row],[Various  ]]&lt;&gt;1,IF(Table1[[#This Row],[Other   ]]=1,1,""),"")</f>
        <v/>
      </c>
      <c r="DD930" s="169" t="str">
        <f>IF(Table1[[#This Row],[Various  ]]&lt;&gt;1,IF(Table1[[#This Row],[Standards]]=1,1,""),"")</f>
        <v/>
      </c>
      <c r="DE930" s="169" t="str">
        <f>IF(Table1[[#This Row],[Various]]=1,1,IF(SUM(Table1[[#This Row],[Calculator / Software]:[Standards]])&gt;1,1,""))</f>
        <v/>
      </c>
      <c r="DF930" s="169" t="str">
        <f>IF(Table1[[#This Row],[Multiple NCC links]]&lt;&gt;1,IF(Table1[[#This Row],[Design]]=1,1,""),"")</f>
        <v/>
      </c>
      <c r="DG930" s="169" t="str">
        <f>IF(Table1[[#This Row],[Multiple NCC links]]&lt;&gt;1,IF(Table1[[#This Row],[Assessment / Verification]]=1,1,""),"")</f>
        <v/>
      </c>
      <c r="DH930" s="169" t="str">
        <f>IF(Table1[[#This Row],[Multiple NCC links]]&lt;&gt;1,IF(Table1[[#This Row],[Climate Specific ]]=1,1,""),"")</f>
        <v/>
      </c>
      <c r="DI930" s="169" t="str">
        <f>IF(Table1[[#This Row],[Multiple NCC links]]&lt;&gt;1,IF(Table1[[#This Row],[Alterations / Additions]]=1,1,""),"")</f>
        <v/>
      </c>
      <c r="DJ930" s="169" t="str">
        <f>IF(Table1[[#This Row],[Multiple NCC links]]&lt;&gt;1,IF(Table1[[#This Row],[Glazing]]=1,1,""),"")</f>
        <v/>
      </c>
      <c r="DK930" s="169" t="str">
        <f>IF(Table1[[#This Row],[Multiple NCC links]]&lt;&gt;1,IF(Table1[[#This Row],[Building Fabric / Thermal / Sealing]]=1,1,""),"")</f>
        <v/>
      </c>
      <c r="DL930" s="169" t="str">
        <f>IF(Table1[[#This Row],[Multiple NCC links]]&lt;&gt;1,IF(Table1[[#This Row],[Lighting]]=1,1,""),"")</f>
        <v/>
      </c>
      <c r="DM930" s="169" t="str">
        <f>IF(Table1[[#This Row],[Multiple NCC links]]&lt;&gt;1,IF(Table1[[#This Row],[HVAC]]=1,1,""),"")</f>
        <v/>
      </c>
      <c r="DN930" s="169" t="str">
        <f>IF(Table1[[#This Row],[Multiple NCC links]]&lt;&gt;1,IF(Table1[[#This Row],[Services]]=1,1,""),"")</f>
        <v/>
      </c>
      <c r="DO930" s="169" t="str">
        <f>IF(Table1[[#This Row],[Multiple NCC links]]&lt;&gt;1,IF(Table1[[#This Row],[Maintenance &amp; Monitoring]]=1,1,""),"")</f>
        <v/>
      </c>
      <c r="DP930" s="169" t="str">
        <f>IF(Table1[[#This Row],[Multiple NCC links]]&lt;&gt;1,IF(Table1[[#This Row],[Hand over / Operations]]=1,1,""),"")</f>
        <v/>
      </c>
      <c r="DQ930" s="169" t="str">
        <f>IF(Table1[[#This Row],[Multiple NCC links]]&lt;&gt;1,IF(Table1[[#This Row],[As built assessment]]=1,1,""),"")</f>
        <v/>
      </c>
      <c r="DR930" s="169" t="str">
        <f>IF(Table1[[#This Row],[Multiple NCC links]]&lt;&gt;1,IF(Table1[[#This Row],[Beyond compliance]]=1,1,""),"")</f>
        <v/>
      </c>
      <c r="DS930" s="169" t="str">
        <f>IF(SUM(Table1[[#This Row],[Design]:[Beyond compliance]])&gt;1,1,"")</f>
        <v/>
      </c>
      <c r="DT930" s="169" t="str">
        <f>IF(Table1[[#This Row],[Both Residential &amp; Commercial4]]&lt;&gt;1,IF(Table1[[#This Row],[Residential]]=1,1,""),"")</f>
        <v/>
      </c>
      <c r="DU930" s="169" t="str">
        <f>IF(Table1[[#This Row],[Both Residential &amp; Commercial4]]&lt;&gt;1,IF(Table1[[#This Row],[Commercial]]=1,1,""),"")</f>
        <v/>
      </c>
      <c r="DV930" s="169" t="str">
        <f>Table1[[#This Row],[Residential &amp; Commercial]]</f>
        <v/>
      </c>
      <c r="DW930" s="169"/>
    </row>
    <row r="931" spans="1:127" s="49" customFormat="1" ht="20.25" thickTop="1" thickBot="1" x14ac:dyDescent="0.35">
      <c r="A931" s="97"/>
      <c r="B931" s="97"/>
      <c r="C931" s="88"/>
      <c r="D931" s="88"/>
      <c r="E931" s="176"/>
      <c r="F931" s="176"/>
      <c r="G931" s="176"/>
      <c r="H931" s="176"/>
      <c r="I931" s="90" t="str">
        <f>IF(AND(Table1[[#This Row],[General]]=1,Table1[[#This Row],[Beginner]]=1,Table1[[#This Row],[Intermediate]]=1,Table1[[#This Row],[Advanced]]=1),1,"")</f>
        <v/>
      </c>
      <c r="J931" s="90" t="str">
        <f>CONCATENATE(IF(Table1[[#This Row],[General]]=1,"General, ",""), IF(Table1[[#This Row],[Beginner]]=1,"Beginner, ",""),IF(Table1[[#This Row],[Intermediate]]=1,"Intermediate, ",""), IF(Table1[[#This Row],[Advanced]]=1,"Advanced",""))</f>
        <v/>
      </c>
      <c r="K931" s="91"/>
      <c r="L931" s="179"/>
      <c r="M931" s="91"/>
      <c r="N931" s="91"/>
      <c r="O931" s="159"/>
      <c r="P931" s="91"/>
      <c r="Q931" s="91"/>
      <c r="R931" s="91"/>
      <c r="S93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31" s="102"/>
      <c r="U931" s="102"/>
      <c r="V931" s="240"/>
      <c r="W931" s="240"/>
      <c r="X931" s="102"/>
      <c r="Y931" s="102"/>
      <c r="Z931" s="102"/>
      <c r="AA931" s="102"/>
      <c r="AB931" s="102"/>
      <c r="AC931" s="102"/>
      <c r="AD931" s="102"/>
      <c r="AE931" s="102"/>
      <c r="AF931" s="102"/>
      <c r="AG93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31" s="103"/>
      <c r="AI931" s="103"/>
      <c r="AJ931" s="103"/>
      <c r="AK931" s="74" t="str">
        <f>CONCATENATE(IF(Table1[[#This Row],[Digital]]=1,"Digital, ",""),IF(Table1[[#This Row],[Face to Face]]=1,"Face to face, ",""),IF(Table1[[#This Row],[Blended]]=1,"Blended",""))</f>
        <v/>
      </c>
      <c r="AL931" s="99"/>
      <c r="AM931" s="104"/>
      <c r="AN931" s="130"/>
      <c r="AO931" s="94"/>
      <c r="AP931" s="182"/>
      <c r="AQ931" s="94"/>
      <c r="AR931" s="94"/>
      <c r="AS931" s="94"/>
      <c r="AT931" s="94"/>
      <c r="AU931" s="94"/>
      <c r="AV931" s="182"/>
      <c r="AW931" s="182"/>
      <c r="AX931" s="182"/>
      <c r="AY931" s="94"/>
      <c r="AZ93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3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31" s="95"/>
      <c r="BC931" s="95"/>
      <c r="BD931" s="90" t="str">
        <f>IF(AND(Table1[[#This Row],[Residential]]=1,Table1[[#This Row],[Commercial]]=1),1,"")</f>
        <v/>
      </c>
      <c r="BE931" s="90" t="str">
        <f>CONCATENATE(IF(Table1[[#This Row],[Residential]]=1,"Residential, ",""),IF(Table1[[#This Row],[Commercial]]=1,"Commercial",""))</f>
        <v/>
      </c>
      <c r="BF931" s="94"/>
      <c r="BG931" s="94"/>
      <c r="BH931" s="94"/>
      <c r="BI931" s="94"/>
      <c r="BJ931" s="94"/>
      <c r="BK931" s="94"/>
      <c r="BL931" s="94"/>
      <c r="BM931" s="182"/>
      <c r="BN931" s="94"/>
      <c r="BO93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31" s="178"/>
      <c r="BQ931" s="120"/>
      <c r="BR931" s="132"/>
      <c r="BS931" s="120"/>
      <c r="BT931" s="175"/>
      <c r="BU931" s="175"/>
      <c r="BV931" s="175"/>
      <c r="BW931" s="121"/>
      <c r="BX931" s="121"/>
      <c r="BY931" s="121"/>
      <c r="BZ931" s="227"/>
      <c r="CA93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31" s="48">
        <f>COUNTIF(Table1[[#This Row],[Validity]:[Alignment with NCC (Yes=1,No=0)]],"N/A")</f>
        <v>0</v>
      </c>
      <c r="CC931" s="48">
        <f>IF(ISERROR(Table1[[#This Row],[Total Quality Score (out of 10)]]/(4-Table1[[#This Row],[N/A Count]])),0,Table1[[#This Row],[Total Quality Score (out of 10)]]/(4-Table1[[#This Row],[N/A Count]]))</f>
        <v>0</v>
      </c>
      <c r="CD931" s="106"/>
      <c r="CE931" s="106"/>
      <c r="CF931" s="172" t="str">
        <f>IF(SUM(Table1[[#This Row],[Multiple]:[Level (all)62]])&lt;1,IF(Table1[[#This Row],[General]]=1,1,""),"")</f>
        <v/>
      </c>
      <c r="CG931" s="172" t="str">
        <f>IF(SUM(Table1[[#This Row],[Multiple]:[Level (all)62]])&lt;1,IF(Table1[[#This Row],[Beginner]]=1,1,""),"")</f>
        <v/>
      </c>
      <c r="CH931" s="171" t="str">
        <f>IF(SUM(Table1[[#This Row],[Multiple]:[Level (all)62]])&lt;1,IF(Table1[[#This Row],[Intermediate]]=1,1,""),"")</f>
        <v/>
      </c>
      <c r="CI931" s="171" t="str">
        <f>IF(SUM(Table1[[#This Row],[Multiple]:[Level (all)62]])&lt;1,IF(Table1[[#This Row],[Advanced]]=1,1,""),"")</f>
        <v/>
      </c>
      <c r="CJ931" s="171" t="str">
        <f>IF(AND(SUM(Table1[[#This Row],[General]:[Advanced]])&lt;4,SUM(Table1[[#This Row],[General]:[Advanced]])&gt;1),1,"")</f>
        <v/>
      </c>
      <c r="CK931" s="171" t="str">
        <f>Table1[[#This Row],[Level (all)]]</f>
        <v/>
      </c>
      <c r="CL931" s="171" t="str">
        <f>IF(Table1[[#This Row],[Multiple audience]]&lt;&gt;1,IF(Table1[[#This Row],[General Audience]]=1,1,""),"")</f>
        <v/>
      </c>
      <c r="CM931" s="171" t="str">
        <f>IF(Table1[[#This Row],[Multiple audience]]&lt;&gt;1,IF(Table1[[#This Row],[Planners / Designers ]]=1,1,""),"")</f>
        <v/>
      </c>
      <c r="CN931" s="171" t="str">
        <f>IF(Table1[[#This Row],[Multiple audience]]&lt;&gt;1,IF(Table1[[#This Row],[Regulatory Assessors]]=1,1,""),"")</f>
        <v/>
      </c>
      <c r="CO931" s="171" t="str">
        <f>IF(Table1[[#This Row],[Multiple audience]]&lt;&gt;1,IF(Table1[[#This Row],[Builders / Management]]=1,1,""),"")</f>
        <v/>
      </c>
      <c r="CP931" s="171" t="str">
        <f>IF(Table1[[#This Row],[Multiple audience]]&lt;&gt;1,IF(Table1[[#This Row],[Energy / Sus Assessors]]=1,1,""),"")</f>
        <v/>
      </c>
      <c r="CQ931" s="171" t="str">
        <f>IF(Table1[[#This Row],[Multiple audience]]&lt;&gt;1,IF(Table1[[#This Row],[Semi-skilled]]=1,1,""),"")</f>
        <v/>
      </c>
      <c r="CR931" s="171" t="str">
        <f>IF(Table1[[#This Row],[Multiple audience]]&lt;&gt;1,IF(Table1[[#This Row],[Trades]]=1,1,""),"")</f>
        <v/>
      </c>
      <c r="CS931" s="171" t="str">
        <f>IF(Table1[[#This Row],[Multiple audience]]&lt;&gt;1,IF(Table1[[#This Row],[Other]]=1,1,""),"")</f>
        <v/>
      </c>
      <c r="CT931" s="171" t="str">
        <f>IF(SUM(Table1[[#This Row],[General Audience]:[Other]])&gt;1,1,"")</f>
        <v/>
      </c>
      <c r="CU931" s="171" t="str">
        <f>IF(Table1[[#This Row],[Various  ]]&lt;&gt;1,IF(Table1[[#This Row],[Calculator / Software]]=1,1,""),"")</f>
        <v/>
      </c>
      <c r="CV931" s="171" t="str">
        <f>IF(Table1[[#This Row],[Various  ]]&lt;&gt;1,IF(Table1[[#This Row],[Information  ]]=1,1,""),"")</f>
        <v/>
      </c>
      <c r="CW931" s="171" t="str">
        <f>IF(Table1[[#This Row],[Various  ]]&lt;&gt;1,IF(Table1[[#This Row],[Interactive Tool]]=1,1,""),"")</f>
        <v/>
      </c>
      <c r="CX931" s="171" t="str">
        <f>IF(Table1[[#This Row],[Various  ]]&lt;&gt;1,IF(Table1[[#This Row],[Technical Specifications]]=1,1,""),"")</f>
        <v/>
      </c>
      <c r="CY931" s="171" t="str">
        <f>IF(Table1[[#This Row],[Various  ]]&lt;&gt;1,IF(Table1[[#This Row],[Training Resources]]=1,1,""),"")</f>
        <v/>
      </c>
      <c r="CZ931" s="171" t="str">
        <f>IF(Table1[[#This Row],[Various  ]]&lt;&gt;1,IF(Table1[[#This Row],[Toolbox]]=1,1,""),"")</f>
        <v/>
      </c>
      <c r="DA931" s="169" t="str">
        <f>IF(Table1[[#This Row],[Various  ]]&lt;&gt;1,IF(Table1[[#This Row],[Video]]=1,1,""),"")</f>
        <v/>
      </c>
      <c r="DB931" s="169" t="str">
        <f>IF(Table1[[#This Row],[Various  ]]&lt;&gt;1,IF(Table1[[#This Row],[Case study]]=1,1,""),"")</f>
        <v/>
      </c>
      <c r="DC931" s="169" t="str">
        <f>IF(Table1[[#This Row],[Various  ]]&lt;&gt;1,IF(Table1[[#This Row],[Other   ]]=1,1,""),"")</f>
        <v/>
      </c>
      <c r="DD931" s="169" t="str">
        <f>IF(Table1[[#This Row],[Various  ]]&lt;&gt;1,IF(Table1[[#This Row],[Standards]]=1,1,""),"")</f>
        <v/>
      </c>
      <c r="DE931" s="169" t="str">
        <f>IF(Table1[[#This Row],[Various]]=1,1,IF(SUM(Table1[[#This Row],[Calculator / Software]:[Standards]])&gt;1,1,""))</f>
        <v/>
      </c>
      <c r="DF931" s="169" t="str">
        <f>IF(Table1[[#This Row],[Multiple NCC links]]&lt;&gt;1,IF(Table1[[#This Row],[Design]]=1,1,""),"")</f>
        <v/>
      </c>
      <c r="DG931" s="169" t="str">
        <f>IF(Table1[[#This Row],[Multiple NCC links]]&lt;&gt;1,IF(Table1[[#This Row],[Assessment / Verification]]=1,1,""),"")</f>
        <v/>
      </c>
      <c r="DH931" s="169" t="str">
        <f>IF(Table1[[#This Row],[Multiple NCC links]]&lt;&gt;1,IF(Table1[[#This Row],[Climate Specific ]]=1,1,""),"")</f>
        <v/>
      </c>
      <c r="DI931" s="169" t="str">
        <f>IF(Table1[[#This Row],[Multiple NCC links]]&lt;&gt;1,IF(Table1[[#This Row],[Alterations / Additions]]=1,1,""),"")</f>
        <v/>
      </c>
      <c r="DJ931" s="169" t="str">
        <f>IF(Table1[[#This Row],[Multiple NCC links]]&lt;&gt;1,IF(Table1[[#This Row],[Glazing]]=1,1,""),"")</f>
        <v/>
      </c>
      <c r="DK931" s="169" t="str">
        <f>IF(Table1[[#This Row],[Multiple NCC links]]&lt;&gt;1,IF(Table1[[#This Row],[Building Fabric / Thermal / Sealing]]=1,1,""),"")</f>
        <v/>
      </c>
      <c r="DL931" s="169" t="str">
        <f>IF(Table1[[#This Row],[Multiple NCC links]]&lt;&gt;1,IF(Table1[[#This Row],[Lighting]]=1,1,""),"")</f>
        <v/>
      </c>
      <c r="DM931" s="169" t="str">
        <f>IF(Table1[[#This Row],[Multiple NCC links]]&lt;&gt;1,IF(Table1[[#This Row],[HVAC]]=1,1,""),"")</f>
        <v/>
      </c>
      <c r="DN931" s="169" t="str">
        <f>IF(Table1[[#This Row],[Multiple NCC links]]&lt;&gt;1,IF(Table1[[#This Row],[Services]]=1,1,""),"")</f>
        <v/>
      </c>
      <c r="DO931" s="169" t="str">
        <f>IF(Table1[[#This Row],[Multiple NCC links]]&lt;&gt;1,IF(Table1[[#This Row],[Maintenance &amp; Monitoring]]=1,1,""),"")</f>
        <v/>
      </c>
      <c r="DP931" s="169" t="str">
        <f>IF(Table1[[#This Row],[Multiple NCC links]]&lt;&gt;1,IF(Table1[[#This Row],[Hand over / Operations]]=1,1,""),"")</f>
        <v/>
      </c>
      <c r="DQ931" s="169" t="str">
        <f>IF(Table1[[#This Row],[Multiple NCC links]]&lt;&gt;1,IF(Table1[[#This Row],[As built assessment]]=1,1,""),"")</f>
        <v/>
      </c>
      <c r="DR931" s="169" t="str">
        <f>IF(Table1[[#This Row],[Multiple NCC links]]&lt;&gt;1,IF(Table1[[#This Row],[Beyond compliance]]=1,1,""),"")</f>
        <v/>
      </c>
      <c r="DS931" s="169" t="str">
        <f>IF(SUM(Table1[[#This Row],[Design]:[Beyond compliance]])&gt;1,1,"")</f>
        <v/>
      </c>
      <c r="DT931" s="169" t="str">
        <f>IF(Table1[[#This Row],[Both Residential &amp; Commercial4]]&lt;&gt;1,IF(Table1[[#This Row],[Residential]]=1,1,""),"")</f>
        <v/>
      </c>
      <c r="DU931" s="169" t="str">
        <f>IF(Table1[[#This Row],[Both Residential &amp; Commercial4]]&lt;&gt;1,IF(Table1[[#This Row],[Commercial]]=1,1,""),"")</f>
        <v/>
      </c>
      <c r="DV931" s="169" t="str">
        <f>Table1[[#This Row],[Residential &amp; Commercial]]</f>
        <v/>
      </c>
      <c r="DW931" s="169"/>
    </row>
    <row r="932" spans="1:127" s="49" customFormat="1" ht="20.25" thickTop="1" thickBot="1" x14ac:dyDescent="0.35">
      <c r="A932" s="97"/>
      <c r="B932" s="97"/>
      <c r="C932" s="88"/>
      <c r="D932" s="88"/>
      <c r="E932" s="176"/>
      <c r="F932" s="176"/>
      <c r="G932" s="176"/>
      <c r="H932" s="176"/>
      <c r="I932" s="90" t="str">
        <f>IF(AND(Table1[[#This Row],[General]]=1,Table1[[#This Row],[Beginner]]=1,Table1[[#This Row],[Intermediate]]=1,Table1[[#This Row],[Advanced]]=1),1,"")</f>
        <v/>
      </c>
      <c r="J932" s="90" t="str">
        <f>CONCATENATE(IF(Table1[[#This Row],[General]]=1,"General, ",""), IF(Table1[[#This Row],[Beginner]]=1,"Beginner, ",""),IF(Table1[[#This Row],[Intermediate]]=1,"Intermediate, ",""), IF(Table1[[#This Row],[Advanced]]=1,"Advanced",""))</f>
        <v/>
      </c>
      <c r="K932" s="91"/>
      <c r="L932" s="179"/>
      <c r="M932" s="91"/>
      <c r="N932" s="91"/>
      <c r="O932" s="159"/>
      <c r="P932" s="91"/>
      <c r="Q932" s="91"/>
      <c r="R932" s="91"/>
      <c r="S93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32" s="102"/>
      <c r="U932" s="102"/>
      <c r="V932" s="240"/>
      <c r="W932" s="240"/>
      <c r="X932" s="102"/>
      <c r="Y932" s="102"/>
      <c r="Z932" s="102"/>
      <c r="AA932" s="102"/>
      <c r="AB932" s="102"/>
      <c r="AC932" s="102"/>
      <c r="AD932" s="102"/>
      <c r="AE932" s="102"/>
      <c r="AF932" s="102"/>
      <c r="AG93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32" s="103"/>
      <c r="AI932" s="103"/>
      <c r="AJ932" s="103"/>
      <c r="AK932" s="74" t="str">
        <f>CONCATENATE(IF(Table1[[#This Row],[Digital]]=1,"Digital, ",""),IF(Table1[[#This Row],[Face to Face]]=1,"Face to face, ",""),IF(Table1[[#This Row],[Blended]]=1,"Blended",""))</f>
        <v/>
      </c>
      <c r="AL932" s="99"/>
      <c r="AM932" s="104"/>
      <c r="AN932" s="130"/>
      <c r="AO932" s="94"/>
      <c r="AP932" s="182"/>
      <c r="AQ932" s="94"/>
      <c r="AR932" s="94"/>
      <c r="AS932" s="94"/>
      <c r="AT932" s="94"/>
      <c r="AU932" s="94"/>
      <c r="AV932" s="182"/>
      <c r="AW932" s="182"/>
      <c r="AX932" s="182"/>
      <c r="AY932" s="94"/>
      <c r="AZ93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3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32" s="95"/>
      <c r="BC932" s="95"/>
      <c r="BD932" s="90" t="str">
        <f>IF(AND(Table1[[#This Row],[Residential]]=1,Table1[[#This Row],[Commercial]]=1),1,"")</f>
        <v/>
      </c>
      <c r="BE932" s="90" t="str">
        <f>CONCATENATE(IF(Table1[[#This Row],[Residential]]=1,"Residential, ",""),IF(Table1[[#This Row],[Commercial]]=1,"Commercial",""))</f>
        <v/>
      </c>
      <c r="BF932" s="94"/>
      <c r="BG932" s="94"/>
      <c r="BH932" s="94"/>
      <c r="BI932" s="94"/>
      <c r="BJ932" s="94"/>
      <c r="BK932" s="94"/>
      <c r="BL932" s="94"/>
      <c r="BM932" s="182"/>
      <c r="BN932" s="94"/>
      <c r="BO93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32" s="178"/>
      <c r="BQ932" s="120"/>
      <c r="BR932" s="132"/>
      <c r="BS932" s="120"/>
      <c r="BT932" s="175"/>
      <c r="BU932" s="175"/>
      <c r="BV932" s="175"/>
      <c r="BW932" s="121"/>
      <c r="BX932" s="121"/>
      <c r="BY932" s="121"/>
      <c r="BZ932" s="227"/>
      <c r="CA93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32" s="48">
        <f>COUNTIF(Table1[[#This Row],[Validity]:[Alignment with NCC (Yes=1,No=0)]],"N/A")</f>
        <v>0</v>
      </c>
      <c r="CC932" s="48">
        <f>IF(ISERROR(Table1[[#This Row],[Total Quality Score (out of 10)]]/(4-Table1[[#This Row],[N/A Count]])),0,Table1[[#This Row],[Total Quality Score (out of 10)]]/(4-Table1[[#This Row],[N/A Count]]))</f>
        <v>0</v>
      </c>
      <c r="CD932" s="106"/>
      <c r="CE932" s="106"/>
      <c r="CF932" s="172" t="str">
        <f>IF(SUM(Table1[[#This Row],[Multiple]:[Level (all)62]])&lt;1,IF(Table1[[#This Row],[General]]=1,1,""),"")</f>
        <v/>
      </c>
      <c r="CG932" s="172" t="str">
        <f>IF(SUM(Table1[[#This Row],[Multiple]:[Level (all)62]])&lt;1,IF(Table1[[#This Row],[Beginner]]=1,1,""),"")</f>
        <v/>
      </c>
      <c r="CH932" s="171" t="str">
        <f>IF(SUM(Table1[[#This Row],[Multiple]:[Level (all)62]])&lt;1,IF(Table1[[#This Row],[Intermediate]]=1,1,""),"")</f>
        <v/>
      </c>
      <c r="CI932" s="171" t="str">
        <f>IF(SUM(Table1[[#This Row],[Multiple]:[Level (all)62]])&lt;1,IF(Table1[[#This Row],[Advanced]]=1,1,""),"")</f>
        <v/>
      </c>
      <c r="CJ932" s="171" t="str">
        <f>IF(AND(SUM(Table1[[#This Row],[General]:[Advanced]])&lt;4,SUM(Table1[[#This Row],[General]:[Advanced]])&gt;1),1,"")</f>
        <v/>
      </c>
      <c r="CK932" s="171" t="str">
        <f>Table1[[#This Row],[Level (all)]]</f>
        <v/>
      </c>
      <c r="CL932" s="171" t="str">
        <f>IF(Table1[[#This Row],[Multiple audience]]&lt;&gt;1,IF(Table1[[#This Row],[General Audience]]=1,1,""),"")</f>
        <v/>
      </c>
      <c r="CM932" s="171" t="str">
        <f>IF(Table1[[#This Row],[Multiple audience]]&lt;&gt;1,IF(Table1[[#This Row],[Planners / Designers ]]=1,1,""),"")</f>
        <v/>
      </c>
      <c r="CN932" s="171" t="str">
        <f>IF(Table1[[#This Row],[Multiple audience]]&lt;&gt;1,IF(Table1[[#This Row],[Regulatory Assessors]]=1,1,""),"")</f>
        <v/>
      </c>
      <c r="CO932" s="171" t="str">
        <f>IF(Table1[[#This Row],[Multiple audience]]&lt;&gt;1,IF(Table1[[#This Row],[Builders / Management]]=1,1,""),"")</f>
        <v/>
      </c>
      <c r="CP932" s="171" t="str">
        <f>IF(Table1[[#This Row],[Multiple audience]]&lt;&gt;1,IF(Table1[[#This Row],[Energy / Sus Assessors]]=1,1,""),"")</f>
        <v/>
      </c>
      <c r="CQ932" s="171" t="str">
        <f>IF(Table1[[#This Row],[Multiple audience]]&lt;&gt;1,IF(Table1[[#This Row],[Semi-skilled]]=1,1,""),"")</f>
        <v/>
      </c>
      <c r="CR932" s="171" t="str">
        <f>IF(Table1[[#This Row],[Multiple audience]]&lt;&gt;1,IF(Table1[[#This Row],[Trades]]=1,1,""),"")</f>
        <v/>
      </c>
      <c r="CS932" s="171" t="str">
        <f>IF(Table1[[#This Row],[Multiple audience]]&lt;&gt;1,IF(Table1[[#This Row],[Other]]=1,1,""),"")</f>
        <v/>
      </c>
      <c r="CT932" s="171" t="str">
        <f>IF(SUM(Table1[[#This Row],[General Audience]:[Other]])&gt;1,1,"")</f>
        <v/>
      </c>
      <c r="CU932" s="171" t="str">
        <f>IF(Table1[[#This Row],[Various  ]]&lt;&gt;1,IF(Table1[[#This Row],[Calculator / Software]]=1,1,""),"")</f>
        <v/>
      </c>
      <c r="CV932" s="171" t="str">
        <f>IF(Table1[[#This Row],[Various  ]]&lt;&gt;1,IF(Table1[[#This Row],[Information  ]]=1,1,""),"")</f>
        <v/>
      </c>
      <c r="CW932" s="171" t="str">
        <f>IF(Table1[[#This Row],[Various  ]]&lt;&gt;1,IF(Table1[[#This Row],[Interactive Tool]]=1,1,""),"")</f>
        <v/>
      </c>
      <c r="CX932" s="171" t="str">
        <f>IF(Table1[[#This Row],[Various  ]]&lt;&gt;1,IF(Table1[[#This Row],[Technical Specifications]]=1,1,""),"")</f>
        <v/>
      </c>
      <c r="CY932" s="171" t="str">
        <f>IF(Table1[[#This Row],[Various  ]]&lt;&gt;1,IF(Table1[[#This Row],[Training Resources]]=1,1,""),"")</f>
        <v/>
      </c>
      <c r="CZ932" s="171" t="str">
        <f>IF(Table1[[#This Row],[Various  ]]&lt;&gt;1,IF(Table1[[#This Row],[Toolbox]]=1,1,""),"")</f>
        <v/>
      </c>
      <c r="DA932" s="169" t="str">
        <f>IF(Table1[[#This Row],[Various  ]]&lt;&gt;1,IF(Table1[[#This Row],[Video]]=1,1,""),"")</f>
        <v/>
      </c>
      <c r="DB932" s="169" t="str">
        <f>IF(Table1[[#This Row],[Various  ]]&lt;&gt;1,IF(Table1[[#This Row],[Case study]]=1,1,""),"")</f>
        <v/>
      </c>
      <c r="DC932" s="169" t="str">
        <f>IF(Table1[[#This Row],[Various  ]]&lt;&gt;1,IF(Table1[[#This Row],[Other   ]]=1,1,""),"")</f>
        <v/>
      </c>
      <c r="DD932" s="169" t="str">
        <f>IF(Table1[[#This Row],[Various  ]]&lt;&gt;1,IF(Table1[[#This Row],[Standards]]=1,1,""),"")</f>
        <v/>
      </c>
      <c r="DE932" s="169" t="str">
        <f>IF(Table1[[#This Row],[Various]]=1,1,IF(SUM(Table1[[#This Row],[Calculator / Software]:[Standards]])&gt;1,1,""))</f>
        <v/>
      </c>
      <c r="DF932" s="169" t="str">
        <f>IF(Table1[[#This Row],[Multiple NCC links]]&lt;&gt;1,IF(Table1[[#This Row],[Design]]=1,1,""),"")</f>
        <v/>
      </c>
      <c r="DG932" s="169" t="str">
        <f>IF(Table1[[#This Row],[Multiple NCC links]]&lt;&gt;1,IF(Table1[[#This Row],[Assessment / Verification]]=1,1,""),"")</f>
        <v/>
      </c>
      <c r="DH932" s="169" t="str">
        <f>IF(Table1[[#This Row],[Multiple NCC links]]&lt;&gt;1,IF(Table1[[#This Row],[Climate Specific ]]=1,1,""),"")</f>
        <v/>
      </c>
      <c r="DI932" s="169" t="str">
        <f>IF(Table1[[#This Row],[Multiple NCC links]]&lt;&gt;1,IF(Table1[[#This Row],[Alterations / Additions]]=1,1,""),"")</f>
        <v/>
      </c>
      <c r="DJ932" s="169" t="str">
        <f>IF(Table1[[#This Row],[Multiple NCC links]]&lt;&gt;1,IF(Table1[[#This Row],[Glazing]]=1,1,""),"")</f>
        <v/>
      </c>
      <c r="DK932" s="169" t="str">
        <f>IF(Table1[[#This Row],[Multiple NCC links]]&lt;&gt;1,IF(Table1[[#This Row],[Building Fabric / Thermal / Sealing]]=1,1,""),"")</f>
        <v/>
      </c>
      <c r="DL932" s="169" t="str">
        <f>IF(Table1[[#This Row],[Multiple NCC links]]&lt;&gt;1,IF(Table1[[#This Row],[Lighting]]=1,1,""),"")</f>
        <v/>
      </c>
      <c r="DM932" s="169" t="str">
        <f>IF(Table1[[#This Row],[Multiple NCC links]]&lt;&gt;1,IF(Table1[[#This Row],[HVAC]]=1,1,""),"")</f>
        <v/>
      </c>
      <c r="DN932" s="169" t="str">
        <f>IF(Table1[[#This Row],[Multiple NCC links]]&lt;&gt;1,IF(Table1[[#This Row],[Services]]=1,1,""),"")</f>
        <v/>
      </c>
      <c r="DO932" s="169" t="str">
        <f>IF(Table1[[#This Row],[Multiple NCC links]]&lt;&gt;1,IF(Table1[[#This Row],[Maintenance &amp; Monitoring]]=1,1,""),"")</f>
        <v/>
      </c>
      <c r="DP932" s="169" t="str">
        <f>IF(Table1[[#This Row],[Multiple NCC links]]&lt;&gt;1,IF(Table1[[#This Row],[Hand over / Operations]]=1,1,""),"")</f>
        <v/>
      </c>
      <c r="DQ932" s="169" t="str">
        <f>IF(Table1[[#This Row],[Multiple NCC links]]&lt;&gt;1,IF(Table1[[#This Row],[As built assessment]]=1,1,""),"")</f>
        <v/>
      </c>
      <c r="DR932" s="169" t="str">
        <f>IF(Table1[[#This Row],[Multiple NCC links]]&lt;&gt;1,IF(Table1[[#This Row],[Beyond compliance]]=1,1,""),"")</f>
        <v/>
      </c>
      <c r="DS932" s="169" t="str">
        <f>IF(SUM(Table1[[#This Row],[Design]:[Beyond compliance]])&gt;1,1,"")</f>
        <v/>
      </c>
      <c r="DT932" s="169" t="str">
        <f>IF(Table1[[#This Row],[Both Residential &amp; Commercial4]]&lt;&gt;1,IF(Table1[[#This Row],[Residential]]=1,1,""),"")</f>
        <v/>
      </c>
      <c r="DU932" s="169" t="str">
        <f>IF(Table1[[#This Row],[Both Residential &amp; Commercial4]]&lt;&gt;1,IF(Table1[[#This Row],[Commercial]]=1,1,""),"")</f>
        <v/>
      </c>
      <c r="DV932" s="169" t="str">
        <f>Table1[[#This Row],[Residential &amp; Commercial]]</f>
        <v/>
      </c>
      <c r="DW932" s="169"/>
    </row>
    <row r="933" spans="1:127" s="49" customFormat="1" ht="20.25" thickTop="1" thickBot="1" x14ac:dyDescent="0.35">
      <c r="A933" s="97"/>
      <c r="B933" s="97"/>
      <c r="C933" s="88"/>
      <c r="D933" s="88"/>
      <c r="E933" s="176"/>
      <c r="F933" s="176"/>
      <c r="G933" s="176"/>
      <c r="H933" s="176"/>
      <c r="I933" s="90" t="str">
        <f>IF(AND(Table1[[#This Row],[General]]=1,Table1[[#This Row],[Beginner]]=1,Table1[[#This Row],[Intermediate]]=1,Table1[[#This Row],[Advanced]]=1),1,"")</f>
        <v/>
      </c>
      <c r="J933" s="90" t="str">
        <f>CONCATENATE(IF(Table1[[#This Row],[General]]=1,"General, ",""), IF(Table1[[#This Row],[Beginner]]=1,"Beginner, ",""),IF(Table1[[#This Row],[Intermediate]]=1,"Intermediate, ",""), IF(Table1[[#This Row],[Advanced]]=1,"Advanced",""))</f>
        <v/>
      </c>
      <c r="K933" s="91"/>
      <c r="L933" s="179"/>
      <c r="M933" s="91"/>
      <c r="N933" s="91"/>
      <c r="O933" s="159"/>
      <c r="P933" s="91"/>
      <c r="Q933" s="91"/>
      <c r="R933" s="91"/>
      <c r="S93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33" s="102"/>
      <c r="U933" s="102"/>
      <c r="V933" s="240"/>
      <c r="W933" s="240"/>
      <c r="X933" s="102"/>
      <c r="Y933" s="102"/>
      <c r="Z933" s="102"/>
      <c r="AA933" s="102"/>
      <c r="AB933" s="102"/>
      <c r="AC933" s="102"/>
      <c r="AD933" s="102"/>
      <c r="AE933" s="102"/>
      <c r="AF933" s="102"/>
      <c r="AG93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33" s="103"/>
      <c r="AI933" s="103"/>
      <c r="AJ933" s="103"/>
      <c r="AK933" s="74" t="str">
        <f>CONCATENATE(IF(Table1[[#This Row],[Digital]]=1,"Digital, ",""),IF(Table1[[#This Row],[Face to Face]]=1,"Face to face, ",""),IF(Table1[[#This Row],[Blended]]=1,"Blended",""))</f>
        <v/>
      </c>
      <c r="AL933" s="99"/>
      <c r="AM933" s="104"/>
      <c r="AN933" s="130"/>
      <c r="AO933" s="94"/>
      <c r="AP933" s="182"/>
      <c r="AQ933" s="94"/>
      <c r="AR933" s="94"/>
      <c r="AS933" s="94"/>
      <c r="AT933" s="94"/>
      <c r="AU933" s="94"/>
      <c r="AV933" s="182"/>
      <c r="AW933" s="182"/>
      <c r="AX933" s="182"/>
      <c r="AY933" s="94"/>
      <c r="AZ93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3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33" s="95"/>
      <c r="BC933" s="95"/>
      <c r="BD933" s="90" t="str">
        <f>IF(AND(Table1[[#This Row],[Residential]]=1,Table1[[#This Row],[Commercial]]=1),1,"")</f>
        <v/>
      </c>
      <c r="BE933" s="90" t="str">
        <f>CONCATENATE(IF(Table1[[#This Row],[Residential]]=1,"Residential, ",""),IF(Table1[[#This Row],[Commercial]]=1,"Commercial",""))</f>
        <v/>
      </c>
      <c r="BF933" s="94"/>
      <c r="BG933" s="94"/>
      <c r="BH933" s="94"/>
      <c r="BI933" s="94"/>
      <c r="BJ933" s="94"/>
      <c r="BK933" s="94"/>
      <c r="BL933" s="94"/>
      <c r="BM933" s="182"/>
      <c r="BN933" s="94"/>
      <c r="BO93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33" s="178"/>
      <c r="BQ933" s="120"/>
      <c r="BR933" s="132"/>
      <c r="BS933" s="120"/>
      <c r="BT933" s="175"/>
      <c r="BU933" s="175"/>
      <c r="BV933" s="175"/>
      <c r="BW933" s="121"/>
      <c r="BX933" s="121"/>
      <c r="BY933" s="121"/>
      <c r="BZ933" s="227"/>
      <c r="CA93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33" s="48">
        <f>COUNTIF(Table1[[#This Row],[Validity]:[Alignment with NCC (Yes=1,No=0)]],"N/A")</f>
        <v>0</v>
      </c>
      <c r="CC933" s="48">
        <f>IF(ISERROR(Table1[[#This Row],[Total Quality Score (out of 10)]]/(4-Table1[[#This Row],[N/A Count]])),0,Table1[[#This Row],[Total Quality Score (out of 10)]]/(4-Table1[[#This Row],[N/A Count]]))</f>
        <v>0</v>
      </c>
      <c r="CD933" s="106"/>
      <c r="CE933" s="106"/>
      <c r="CF933" s="172" t="str">
        <f>IF(SUM(Table1[[#This Row],[Multiple]:[Level (all)62]])&lt;1,IF(Table1[[#This Row],[General]]=1,1,""),"")</f>
        <v/>
      </c>
      <c r="CG933" s="172" t="str">
        <f>IF(SUM(Table1[[#This Row],[Multiple]:[Level (all)62]])&lt;1,IF(Table1[[#This Row],[Beginner]]=1,1,""),"")</f>
        <v/>
      </c>
      <c r="CH933" s="171" t="str">
        <f>IF(SUM(Table1[[#This Row],[Multiple]:[Level (all)62]])&lt;1,IF(Table1[[#This Row],[Intermediate]]=1,1,""),"")</f>
        <v/>
      </c>
      <c r="CI933" s="171" t="str">
        <f>IF(SUM(Table1[[#This Row],[Multiple]:[Level (all)62]])&lt;1,IF(Table1[[#This Row],[Advanced]]=1,1,""),"")</f>
        <v/>
      </c>
      <c r="CJ933" s="171" t="str">
        <f>IF(AND(SUM(Table1[[#This Row],[General]:[Advanced]])&lt;4,SUM(Table1[[#This Row],[General]:[Advanced]])&gt;1),1,"")</f>
        <v/>
      </c>
      <c r="CK933" s="171" t="str">
        <f>Table1[[#This Row],[Level (all)]]</f>
        <v/>
      </c>
      <c r="CL933" s="171" t="str">
        <f>IF(Table1[[#This Row],[Multiple audience]]&lt;&gt;1,IF(Table1[[#This Row],[General Audience]]=1,1,""),"")</f>
        <v/>
      </c>
      <c r="CM933" s="171" t="str">
        <f>IF(Table1[[#This Row],[Multiple audience]]&lt;&gt;1,IF(Table1[[#This Row],[Planners / Designers ]]=1,1,""),"")</f>
        <v/>
      </c>
      <c r="CN933" s="171" t="str">
        <f>IF(Table1[[#This Row],[Multiple audience]]&lt;&gt;1,IF(Table1[[#This Row],[Regulatory Assessors]]=1,1,""),"")</f>
        <v/>
      </c>
      <c r="CO933" s="171" t="str">
        <f>IF(Table1[[#This Row],[Multiple audience]]&lt;&gt;1,IF(Table1[[#This Row],[Builders / Management]]=1,1,""),"")</f>
        <v/>
      </c>
      <c r="CP933" s="171" t="str">
        <f>IF(Table1[[#This Row],[Multiple audience]]&lt;&gt;1,IF(Table1[[#This Row],[Energy / Sus Assessors]]=1,1,""),"")</f>
        <v/>
      </c>
      <c r="CQ933" s="171" t="str">
        <f>IF(Table1[[#This Row],[Multiple audience]]&lt;&gt;1,IF(Table1[[#This Row],[Semi-skilled]]=1,1,""),"")</f>
        <v/>
      </c>
      <c r="CR933" s="171" t="str">
        <f>IF(Table1[[#This Row],[Multiple audience]]&lt;&gt;1,IF(Table1[[#This Row],[Trades]]=1,1,""),"")</f>
        <v/>
      </c>
      <c r="CS933" s="171" t="str">
        <f>IF(Table1[[#This Row],[Multiple audience]]&lt;&gt;1,IF(Table1[[#This Row],[Other]]=1,1,""),"")</f>
        <v/>
      </c>
      <c r="CT933" s="171" t="str">
        <f>IF(SUM(Table1[[#This Row],[General Audience]:[Other]])&gt;1,1,"")</f>
        <v/>
      </c>
      <c r="CU933" s="171" t="str">
        <f>IF(Table1[[#This Row],[Various  ]]&lt;&gt;1,IF(Table1[[#This Row],[Calculator / Software]]=1,1,""),"")</f>
        <v/>
      </c>
      <c r="CV933" s="171" t="str">
        <f>IF(Table1[[#This Row],[Various  ]]&lt;&gt;1,IF(Table1[[#This Row],[Information  ]]=1,1,""),"")</f>
        <v/>
      </c>
      <c r="CW933" s="171" t="str">
        <f>IF(Table1[[#This Row],[Various  ]]&lt;&gt;1,IF(Table1[[#This Row],[Interactive Tool]]=1,1,""),"")</f>
        <v/>
      </c>
      <c r="CX933" s="171" t="str">
        <f>IF(Table1[[#This Row],[Various  ]]&lt;&gt;1,IF(Table1[[#This Row],[Technical Specifications]]=1,1,""),"")</f>
        <v/>
      </c>
      <c r="CY933" s="171" t="str">
        <f>IF(Table1[[#This Row],[Various  ]]&lt;&gt;1,IF(Table1[[#This Row],[Training Resources]]=1,1,""),"")</f>
        <v/>
      </c>
      <c r="CZ933" s="171" t="str">
        <f>IF(Table1[[#This Row],[Various  ]]&lt;&gt;1,IF(Table1[[#This Row],[Toolbox]]=1,1,""),"")</f>
        <v/>
      </c>
      <c r="DA933" s="169" t="str">
        <f>IF(Table1[[#This Row],[Various  ]]&lt;&gt;1,IF(Table1[[#This Row],[Video]]=1,1,""),"")</f>
        <v/>
      </c>
      <c r="DB933" s="169" t="str">
        <f>IF(Table1[[#This Row],[Various  ]]&lt;&gt;1,IF(Table1[[#This Row],[Case study]]=1,1,""),"")</f>
        <v/>
      </c>
      <c r="DC933" s="169" t="str">
        <f>IF(Table1[[#This Row],[Various  ]]&lt;&gt;1,IF(Table1[[#This Row],[Other   ]]=1,1,""),"")</f>
        <v/>
      </c>
      <c r="DD933" s="169" t="str">
        <f>IF(Table1[[#This Row],[Various  ]]&lt;&gt;1,IF(Table1[[#This Row],[Standards]]=1,1,""),"")</f>
        <v/>
      </c>
      <c r="DE933" s="169" t="str">
        <f>IF(Table1[[#This Row],[Various]]=1,1,IF(SUM(Table1[[#This Row],[Calculator / Software]:[Standards]])&gt;1,1,""))</f>
        <v/>
      </c>
      <c r="DF933" s="169" t="str">
        <f>IF(Table1[[#This Row],[Multiple NCC links]]&lt;&gt;1,IF(Table1[[#This Row],[Design]]=1,1,""),"")</f>
        <v/>
      </c>
      <c r="DG933" s="169" t="str">
        <f>IF(Table1[[#This Row],[Multiple NCC links]]&lt;&gt;1,IF(Table1[[#This Row],[Assessment / Verification]]=1,1,""),"")</f>
        <v/>
      </c>
      <c r="DH933" s="169" t="str">
        <f>IF(Table1[[#This Row],[Multiple NCC links]]&lt;&gt;1,IF(Table1[[#This Row],[Climate Specific ]]=1,1,""),"")</f>
        <v/>
      </c>
      <c r="DI933" s="169" t="str">
        <f>IF(Table1[[#This Row],[Multiple NCC links]]&lt;&gt;1,IF(Table1[[#This Row],[Alterations / Additions]]=1,1,""),"")</f>
        <v/>
      </c>
      <c r="DJ933" s="169" t="str">
        <f>IF(Table1[[#This Row],[Multiple NCC links]]&lt;&gt;1,IF(Table1[[#This Row],[Glazing]]=1,1,""),"")</f>
        <v/>
      </c>
      <c r="DK933" s="169" t="str">
        <f>IF(Table1[[#This Row],[Multiple NCC links]]&lt;&gt;1,IF(Table1[[#This Row],[Building Fabric / Thermal / Sealing]]=1,1,""),"")</f>
        <v/>
      </c>
      <c r="DL933" s="169" t="str">
        <f>IF(Table1[[#This Row],[Multiple NCC links]]&lt;&gt;1,IF(Table1[[#This Row],[Lighting]]=1,1,""),"")</f>
        <v/>
      </c>
      <c r="DM933" s="169" t="str">
        <f>IF(Table1[[#This Row],[Multiple NCC links]]&lt;&gt;1,IF(Table1[[#This Row],[HVAC]]=1,1,""),"")</f>
        <v/>
      </c>
      <c r="DN933" s="169" t="str">
        <f>IF(Table1[[#This Row],[Multiple NCC links]]&lt;&gt;1,IF(Table1[[#This Row],[Services]]=1,1,""),"")</f>
        <v/>
      </c>
      <c r="DO933" s="169" t="str">
        <f>IF(Table1[[#This Row],[Multiple NCC links]]&lt;&gt;1,IF(Table1[[#This Row],[Maintenance &amp; Monitoring]]=1,1,""),"")</f>
        <v/>
      </c>
      <c r="DP933" s="169" t="str">
        <f>IF(Table1[[#This Row],[Multiple NCC links]]&lt;&gt;1,IF(Table1[[#This Row],[Hand over / Operations]]=1,1,""),"")</f>
        <v/>
      </c>
      <c r="DQ933" s="169" t="str">
        <f>IF(Table1[[#This Row],[Multiple NCC links]]&lt;&gt;1,IF(Table1[[#This Row],[As built assessment]]=1,1,""),"")</f>
        <v/>
      </c>
      <c r="DR933" s="169" t="str">
        <f>IF(Table1[[#This Row],[Multiple NCC links]]&lt;&gt;1,IF(Table1[[#This Row],[Beyond compliance]]=1,1,""),"")</f>
        <v/>
      </c>
      <c r="DS933" s="169" t="str">
        <f>IF(SUM(Table1[[#This Row],[Design]:[Beyond compliance]])&gt;1,1,"")</f>
        <v/>
      </c>
      <c r="DT933" s="169" t="str">
        <f>IF(Table1[[#This Row],[Both Residential &amp; Commercial4]]&lt;&gt;1,IF(Table1[[#This Row],[Residential]]=1,1,""),"")</f>
        <v/>
      </c>
      <c r="DU933" s="169" t="str">
        <f>IF(Table1[[#This Row],[Both Residential &amp; Commercial4]]&lt;&gt;1,IF(Table1[[#This Row],[Commercial]]=1,1,""),"")</f>
        <v/>
      </c>
      <c r="DV933" s="169" t="str">
        <f>Table1[[#This Row],[Residential &amp; Commercial]]</f>
        <v/>
      </c>
      <c r="DW933" s="169"/>
    </row>
    <row r="934" spans="1:127" s="49" customFormat="1" ht="20.25" thickTop="1" thickBot="1" x14ac:dyDescent="0.35">
      <c r="A934" s="97"/>
      <c r="B934" s="97"/>
      <c r="C934" s="88"/>
      <c r="D934" s="88"/>
      <c r="E934" s="176"/>
      <c r="F934" s="176"/>
      <c r="G934" s="176"/>
      <c r="H934" s="176"/>
      <c r="I934" s="90" t="str">
        <f>IF(AND(Table1[[#This Row],[General]]=1,Table1[[#This Row],[Beginner]]=1,Table1[[#This Row],[Intermediate]]=1,Table1[[#This Row],[Advanced]]=1),1,"")</f>
        <v/>
      </c>
      <c r="J934" s="90" t="str">
        <f>CONCATENATE(IF(Table1[[#This Row],[General]]=1,"General, ",""), IF(Table1[[#This Row],[Beginner]]=1,"Beginner, ",""),IF(Table1[[#This Row],[Intermediate]]=1,"Intermediate, ",""), IF(Table1[[#This Row],[Advanced]]=1,"Advanced",""))</f>
        <v/>
      </c>
      <c r="K934" s="91"/>
      <c r="L934" s="179"/>
      <c r="M934" s="91"/>
      <c r="N934" s="91"/>
      <c r="O934" s="159"/>
      <c r="P934" s="91"/>
      <c r="Q934" s="91"/>
      <c r="R934" s="91"/>
      <c r="S93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34" s="102"/>
      <c r="U934" s="102"/>
      <c r="V934" s="240"/>
      <c r="W934" s="240"/>
      <c r="X934" s="102"/>
      <c r="Y934" s="102"/>
      <c r="Z934" s="102"/>
      <c r="AA934" s="102"/>
      <c r="AB934" s="102"/>
      <c r="AC934" s="102"/>
      <c r="AD934" s="102"/>
      <c r="AE934" s="102"/>
      <c r="AF934" s="102"/>
      <c r="AG93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34" s="103"/>
      <c r="AI934" s="103"/>
      <c r="AJ934" s="103"/>
      <c r="AK934" s="74" t="str">
        <f>CONCATENATE(IF(Table1[[#This Row],[Digital]]=1,"Digital, ",""),IF(Table1[[#This Row],[Face to Face]]=1,"Face to face, ",""),IF(Table1[[#This Row],[Blended]]=1,"Blended",""))</f>
        <v/>
      </c>
      <c r="AL934" s="99"/>
      <c r="AM934" s="104"/>
      <c r="AN934" s="130"/>
      <c r="AO934" s="94"/>
      <c r="AP934" s="182"/>
      <c r="AQ934" s="94"/>
      <c r="AR934" s="94"/>
      <c r="AS934" s="94"/>
      <c r="AT934" s="94"/>
      <c r="AU934" s="94"/>
      <c r="AV934" s="182"/>
      <c r="AW934" s="182"/>
      <c r="AX934" s="182"/>
      <c r="AY934" s="94"/>
      <c r="AZ93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3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34" s="95"/>
      <c r="BC934" s="95"/>
      <c r="BD934" s="90" t="str">
        <f>IF(AND(Table1[[#This Row],[Residential]]=1,Table1[[#This Row],[Commercial]]=1),1,"")</f>
        <v/>
      </c>
      <c r="BE934" s="90" t="str">
        <f>CONCATENATE(IF(Table1[[#This Row],[Residential]]=1,"Residential, ",""),IF(Table1[[#This Row],[Commercial]]=1,"Commercial",""))</f>
        <v/>
      </c>
      <c r="BF934" s="94"/>
      <c r="BG934" s="94"/>
      <c r="BH934" s="94"/>
      <c r="BI934" s="94"/>
      <c r="BJ934" s="94"/>
      <c r="BK934" s="94"/>
      <c r="BL934" s="94"/>
      <c r="BM934" s="182"/>
      <c r="BN934" s="94"/>
      <c r="BO93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34" s="178"/>
      <c r="BQ934" s="120"/>
      <c r="BR934" s="132"/>
      <c r="BS934" s="120"/>
      <c r="BT934" s="175"/>
      <c r="BU934" s="175"/>
      <c r="BV934" s="175"/>
      <c r="BW934" s="121"/>
      <c r="BX934" s="121"/>
      <c r="BY934" s="121"/>
      <c r="BZ934" s="227"/>
      <c r="CA93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34" s="48">
        <f>COUNTIF(Table1[[#This Row],[Validity]:[Alignment with NCC (Yes=1,No=0)]],"N/A")</f>
        <v>0</v>
      </c>
      <c r="CC934" s="48">
        <f>IF(ISERROR(Table1[[#This Row],[Total Quality Score (out of 10)]]/(4-Table1[[#This Row],[N/A Count]])),0,Table1[[#This Row],[Total Quality Score (out of 10)]]/(4-Table1[[#This Row],[N/A Count]]))</f>
        <v>0</v>
      </c>
      <c r="CD934" s="106"/>
      <c r="CE934" s="106"/>
      <c r="CF934" s="172" t="str">
        <f>IF(SUM(Table1[[#This Row],[Multiple]:[Level (all)62]])&lt;1,IF(Table1[[#This Row],[General]]=1,1,""),"")</f>
        <v/>
      </c>
      <c r="CG934" s="172" t="str">
        <f>IF(SUM(Table1[[#This Row],[Multiple]:[Level (all)62]])&lt;1,IF(Table1[[#This Row],[Beginner]]=1,1,""),"")</f>
        <v/>
      </c>
      <c r="CH934" s="171" t="str">
        <f>IF(SUM(Table1[[#This Row],[Multiple]:[Level (all)62]])&lt;1,IF(Table1[[#This Row],[Intermediate]]=1,1,""),"")</f>
        <v/>
      </c>
      <c r="CI934" s="171" t="str">
        <f>IF(SUM(Table1[[#This Row],[Multiple]:[Level (all)62]])&lt;1,IF(Table1[[#This Row],[Advanced]]=1,1,""),"")</f>
        <v/>
      </c>
      <c r="CJ934" s="171" t="str">
        <f>IF(AND(SUM(Table1[[#This Row],[General]:[Advanced]])&lt;4,SUM(Table1[[#This Row],[General]:[Advanced]])&gt;1),1,"")</f>
        <v/>
      </c>
      <c r="CK934" s="171" t="str">
        <f>Table1[[#This Row],[Level (all)]]</f>
        <v/>
      </c>
      <c r="CL934" s="171" t="str">
        <f>IF(Table1[[#This Row],[Multiple audience]]&lt;&gt;1,IF(Table1[[#This Row],[General Audience]]=1,1,""),"")</f>
        <v/>
      </c>
      <c r="CM934" s="171" t="str">
        <f>IF(Table1[[#This Row],[Multiple audience]]&lt;&gt;1,IF(Table1[[#This Row],[Planners / Designers ]]=1,1,""),"")</f>
        <v/>
      </c>
      <c r="CN934" s="171" t="str">
        <f>IF(Table1[[#This Row],[Multiple audience]]&lt;&gt;1,IF(Table1[[#This Row],[Regulatory Assessors]]=1,1,""),"")</f>
        <v/>
      </c>
      <c r="CO934" s="171" t="str">
        <f>IF(Table1[[#This Row],[Multiple audience]]&lt;&gt;1,IF(Table1[[#This Row],[Builders / Management]]=1,1,""),"")</f>
        <v/>
      </c>
      <c r="CP934" s="171" t="str">
        <f>IF(Table1[[#This Row],[Multiple audience]]&lt;&gt;1,IF(Table1[[#This Row],[Energy / Sus Assessors]]=1,1,""),"")</f>
        <v/>
      </c>
      <c r="CQ934" s="171" t="str">
        <f>IF(Table1[[#This Row],[Multiple audience]]&lt;&gt;1,IF(Table1[[#This Row],[Semi-skilled]]=1,1,""),"")</f>
        <v/>
      </c>
      <c r="CR934" s="171" t="str">
        <f>IF(Table1[[#This Row],[Multiple audience]]&lt;&gt;1,IF(Table1[[#This Row],[Trades]]=1,1,""),"")</f>
        <v/>
      </c>
      <c r="CS934" s="171" t="str">
        <f>IF(Table1[[#This Row],[Multiple audience]]&lt;&gt;1,IF(Table1[[#This Row],[Other]]=1,1,""),"")</f>
        <v/>
      </c>
      <c r="CT934" s="171" t="str">
        <f>IF(SUM(Table1[[#This Row],[General Audience]:[Other]])&gt;1,1,"")</f>
        <v/>
      </c>
      <c r="CU934" s="171" t="str">
        <f>IF(Table1[[#This Row],[Various  ]]&lt;&gt;1,IF(Table1[[#This Row],[Calculator / Software]]=1,1,""),"")</f>
        <v/>
      </c>
      <c r="CV934" s="171" t="str">
        <f>IF(Table1[[#This Row],[Various  ]]&lt;&gt;1,IF(Table1[[#This Row],[Information  ]]=1,1,""),"")</f>
        <v/>
      </c>
      <c r="CW934" s="171" t="str">
        <f>IF(Table1[[#This Row],[Various  ]]&lt;&gt;1,IF(Table1[[#This Row],[Interactive Tool]]=1,1,""),"")</f>
        <v/>
      </c>
      <c r="CX934" s="171" t="str">
        <f>IF(Table1[[#This Row],[Various  ]]&lt;&gt;1,IF(Table1[[#This Row],[Technical Specifications]]=1,1,""),"")</f>
        <v/>
      </c>
      <c r="CY934" s="171" t="str">
        <f>IF(Table1[[#This Row],[Various  ]]&lt;&gt;1,IF(Table1[[#This Row],[Training Resources]]=1,1,""),"")</f>
        <v/>
      </c>
      <c r="CZ934" s="171" t="str">
        <f>IF(Table1[[#This Row],[Various  ]]&lt;&gt;1,IF(Table1[[#This Row],[Toolbox]]=1,1,""),"")</f>
        <v/>
      </c>
      <c r="DA934" s="169" t="str">
        <f>IF(Table1[[#This Row],[Various  ]]&lt;&gt;1,IF(Table1[[#This Row],[Video]]=1,1,""),"")</f>
        <v/>
      </c>
      <c r="DB934" s="169" t="str">
        <f>IF(Table1[[#This Row],[Various  ]]&lt;&gt;1,IF(Table1[[#This Row],[Case study]]=1,1,""),"")</f>
        <v/>
      </c>
      <c r="DC934" s="169" t="str">
        <f>IF(Table1[[#This Row],[Various  ]]&lt;&gt;1,IF(Table1[[#This Row],[Other   ]]=1,1,""),"")</f>
        <v/>
      </c>
      <c r="DD934" s="169" t="str">
        <f>IF(Table1[[#This Row],[Various  ]]&lt;&gt;1,IF(Table1[[#This Row],[Standards]]=1,1,""),"")</f>
        <v/>
      </c>
      <c r="DE934" s="169" t="str">
        <f>IF(Table1[[#This Row],[Various]]=1,1,IF(SUM(Table1[[#This Row],[Calculator / Software]:[Standards]])&gt;1,1,""))</f>
        <v/>
      </c>
      <c r="DF934" s="169" t="str">
        <f>IF(Table1[[#This Row],[Multiple NCC links]]&lt;&gt;1,IF(Table1[[#This Row],[Design]]=1,1,""),"")</f>
        <v/>
      </c>
      <c r="DG934" s="169" t="str">
        <f>IF(Table1[[#This Row],[Multiple NCC links]]&lt;&gt;1,IF(Table1[[#This Row],[Assessment / Verification]]=1,1,""),"")</f>
        <v/>
      </c>
      <c r="DH934" s="169" t="str">
        <f>IF(Table1[[#This Row],[Multiple NCC links]]&lt;&gt;1,IF(Table1[[#This Row],[Climate Specific ]]=1,1,""),"")</f>
        <v/>
      </c>
      <c r="DI934" s="169" t="str">
        <f>IF(Table1[[#This Row],[Multiple NCC links]]&lt;&gt;1,IF(Table1[[#This Row],[Alterations / Additions]]=1,1,""),"")</f>
        <v/>
      </c>
      <c r="DJ934" s="169" t="str">
        <f>IF(Table1[[#This Row],[Multiple NCC links]]&lt;&gt;1,IF(Table1[[#This Row],[Glazing]]=1,1,""),"")</f>
        <v/>
      </c>
      <c r="DK934" s="169" t="str">
        <f>IF(Table1[[#This Row],[Multiple NCC links]]&lt;&gt;1,IF(Table1[[#This Row],[Building Fabric / Thermal / Sealing]]=1,1,""),"")</f>
        <v/>
      </c>
      <c r="DL934" s="169" t="str">
        <f>IF(Table1[[#This Row],[Multiple NCC links]]&lt;&gt;1,IF(Table1[[#This Row],[Lighting]]=1,1,""),"")</f>
        <v/>
      </c>
      <c r="DM934" s="169" t="str">
        <f>IF(Table1[[#This Row],[Multiple NCC links]]&lt;&gt;1,IF(Table1[[#This Row],[HVAC]]=1,1,""),"")</f>
        <v/>
      </c>
      <c r="DN934" s="169" t="str">
        <f>IF(Table1[[#This Row],[Multiple NCC links]]&lt;&gt;1,IF(Table1[[#This Row],[Services]]=1,1,""),"")</f>
        <v/>
      </c>
      <c r="DO934" s="169" t="str">
        <f>IF(Table1[[#This Row],[Multiple NCC links]]&lt;&gt;1,IF(Table1[[#This Row],[Maintenance &amp; Monitoring]]=1,1,""),"")</f>
        <v/>
      </c>
      <c r="DP934" s="169" t="str">
        <f>IF(Table1[[#This Row],[Multiple NCC links]]&lt;&gt;1,IF(Table1[[#This Row],[Hand over / Operations]]=1,1,""),"")</f>
        <v/>
      </c>
      <c r="DQ934" s="169" t="str">
        <f>IF(Table1[[#This Row],[Multiple NCC links]]&lt;&gt;1,IF(Table1[[#This Row],[As built assessment]]=1,1,""),"")</f>
        <v/>
      </c>
      <c r="DR934" s="169" t="str">
        <f>IF(Table1[[#This Row],[Multiple NCC links]]&lt;&gt;1,IF(Table1[[#This Row],[Beyond compliance]]=1,1,""),"")</f>
        <v/>
      </c>
      <c r="DS934" s="169" t="str">
        <f>IF(SUM(Table1[[#This Row],[Design]:[Beyond compliance]])&gt;1,1,"")</f>
        <v/>
      </c>
      <c r="DT934" s="169" t="str">
        <f>IF(Table1[[#This Row],[Both Residential &amp; Commercial4]]&lt;&gt;1,IF(Table1[[#This Row],[Residential]]=1,1,""),"")</f>
        <v/>
      </c>
      <c r="DU934" s="169" t="str">
        <f>IF(Table1[[#This Row],[Both Residential &amp; Commercial4]]&lt;&gt;1,IF(Table1[[#This Row],[Commercial]]=1,1,""),"")</f>
        <v/>
      </c>
      <c r="DV934" s="169" t="str">
        <f>Table1[[#This Row],[Residential &amp; Commercial]]</f>
        <v/>
      </c>
      <c r="DW934" s="169"/>
    </row>
    <row r="935" spans="1:127" s="49" customFormat="1" ht="20.25" thickTop="1" thickBot="1" x14ac:dyDescent="0.35">
      <c r="A935" s="97"/>
      <c r="B935" s="97"/>
      <c r="C935" s="88"/>
      <c r="D935" s="88"/>
      <c r="E935" s="176"/>
      <c r="F935" s="176"/>
      <c r="G935" s="176"/>
      <c r="H935" s="176"/>
      <c r="I935" s="90" t="str">
        <f>IF(AND(Table1[[#This Row],[General]]=1,Table1[[#This Row],[Beginner]]=1,Table1[[#This Row],[Intermediate]]=1,Table1[[#This Row],[Advanced]]=1),1,"")</f>
        <v/>
      </c>
      <c r="J935" s="90" t="str">
        <f>CONCATENATE(IF(Table1[[#This Row],[General]]=1,"General, ",""), IF(Table1[[#This Row],[Beginner]]=1,"Beginner, ",""),IF(Table1[[#This Row],[Intermediate]]=1,"Intermediate, ",""), IF(Table1[[#This Row],[Advanced]]=1,"Advanced",""))</f>
        <v/>
      </c>
      <c r="K935" s="91"/>
      <c r="L935" s="179"/>
      <c r="M935" s="91"/>
      <c r="N935" s="91"/>
      <c r="O935" s="159"/>
      <c r="P935" s="91"/>
      <c r="Q935" s="91"/>
      <c r="R935" s="91"/>
      <c r="S93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35" s="102"/>
      <c r="U935" s="102"/>
      <c r="V935" s="240"/>
      <c r="W935" s="240"/>
      <c r="X935" s="102"/>
      <c r="Y935" s="102"/>
      <c r="Z935" s="102"/>
      <c r="AA935" s="102"/>
      <c r="AB935" s="102"/>
      <c r="AC935" s="102"/>
      <c r="AD935" s="102"/>
      <c r="AE935" s="102"/>
      <c r="AF935" s="102"/>
      <c r="AG93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35" s="103"/>
      <c r="AI935" s="103"/>
      <c r="AJ935" s="103"/>
      <c r="AK935" s="74" t="str">
        <f>CONCATENATE(IF(Table1[[#This Row],[Digital]]=1,"Digital, ",""),IF(Table1[[#This Row],[Face to Face]]=1,"Face to face, ",""),IF(Table1[[#This Row],[Blended]]=1,"Blended",""))</f>
        <v/>
      </c>
      <c r="AL935" s="99"/>
      <c r="AM935" s="104"/>
      <c r="AN935" s="130"/>
      <c r="AO935" s="94"/>
      <c r="AP935" s="182"/>
      <c r="AQ935" s="94"/>
      <c r="AR935" s="94"/>
      <c r="AS935" s="94"/>
      <c r="AT935" s="94"/>
      <c r="AU935" s="94"/>
      <c r="AV935" s="182"/>
      <c r="AW935" s="182"/>
      <c r="AX935" s="182"/>
      <c r="AY935" s="94"/>
      <c r="AZ93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3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35" s="95"/>
      <c r="BC935" s="95"/>
      <c r="BD935" s="90" t="str">
        <f>IF(AND(Table1[[#This Row],[Residential]]=1,Table1[[#This Row],[Commercial]]=1),1,"")</f>
        <v/>
      </c>
      <c r="BE935" s="90" t="str">
        <f>CONCATENATE(IF(Table1[[#This Row],[Residential]]=1,"Residential, ",""),IF(Table1[[#This Row],[Commercial]]=1,"Commercial",""))</f>
        <v/>
      </c>
      <c r="BF935" s="94"/>
      <c r="BG935" s="94"/>
      <c r="BH935" s="94"/>
      <c r="BI935" s="94"/>
      <c r="BJ935" s="94"/>
      <c r="BK935" s="94"/>
      <c r="BL935" s="94"/>
      <c r="BM935" s="182"/>
      <c r="BN935" s="94"/>
      <c r="BO93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35" s="178"/>
      <c r="BQ935" s="120"/>
      <c r="BR935" s="132"/>
      <c r="BS935" s="120"/>
      <c r="BT935" s="175"/>
      <c r="BU935" s="175"/>
      <c r="BV935" s="175"/>
      <c r="BW935" s="121"/>
      <c r="BX935" s="121"/>
      <c r="BY935" s="121"/>
      <c r="BZ935" s="227"/>
      <c r="CA93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35" s="48">
        <f>COUNTIF(Table1[[#This Row],[Validity]:[Alignment with NCC (Yes=1,No=0)]],"N/A")</f>
        <v>0</v>
      </c>
      <c r="CC935" s="48">
        <f>IF(ISERROR(Table1[[#This Row],[Total Quality Score (out of 10)]]/(4-Table1[[#This Row],[N/A Count]])),0,Table1[[#This Row],[Total Quality Score (out of 10)]]/(4-Table1[[#This Row],[N/A Count]]))</f>
        <v>0</v>
      </c>
      <c r="CD935" s="106"/>
      <c r="CE935" s="106"/>
      <c r="CF935" s="172" t="str">
        <f>IF(SUM(Table1[[#This Row],[Multiple]:[Level (all)62]])&lt;1,IF(Table1[[#This Row],[General]]=1,1,""),"")</f>
        <v/>
      </c>
      <c r="CG935" s="172" t="str">
        <f>IF(SUM(Table1[[#This Row],[Multiple]:[Level (all)62]])&lt;1,IF(Table1[[#This Row],[Beginner]]=1,1,""),"")</f>
        <v/>
      </c>
      <c r="CH935" s="171" t="str">
        <f>IF(SUM(Table1[[#This Row],[Multiple]:[Level (all)62]])&lt;1,IF(Table1[[#This Row],[Intermediate]]=1,1,""),"")</f>
        <v/>
      </c>
      <c r="CI935" s="171" t="str">
        <f>IF(SUM(Table1[[#This Row],[Multiple]:[Level (all)62]])&lt;1,IF(Table1[[#This Row],[Advanced]]=1,1,""),"")</f>
        <v/>
      </c>
      <c r="CJ935" s="171" t="str">
        <f>IF(AND(SUM(Table1[[#This Row],[General]:[Advanced]])&lt;4,SUM(Table1[[#This Row],[General]:[Advanced]])&gt;1),1,"")</f>
        <v/>
      </c>
      <c r="CK935" s="171" t="str">
        <f>Table1[[#This Row],[Level (all)]]</f>
        <v/>
      </c>
      <c r="CL935" s="171" t="str">
        <f>IF(Table1[[#This Row],[Multiple audience]]&lt;&gt;1,IF(Table1[[#This Row],[General Audience]]=1,1,""),"")</f>
        <v/>
      </c>
      <c r="CM935" s="171" t="str">
        <f>IF(Table1[[#This Row],[Multiple audience]]&lt;&gt;1,IF(Table1[[#This Row],[Planners / Designers ]]=1,1,""),"")</f>
        <v/>
      </c>
      <c r="CN935" s="171" t="str">
        <f>IF(Table1[[#This Row],[Multiple audience]]&lt;&gt;1,IF(Table1[[#This Row],[Regulatory Assessors]]=1,1,""),"")</f>
        <v/>
      </c>
      <c r="CO935" s="171" t="str">
        <f>IF(Table1[[#This Row],[Multiple audience]]&lt;&gt;1,IF(Table1[[#This Row],[Builders / Management]]=1,1,""),"")</f>
        <v/>
      </c>
      <c r="CP935" s="171" t="str">
        <f>IF(Table1[[#This Row],[Multiple audience]]&lt;&gt;1,IF(Table1[[#This Row],[Energy / Sus Assessors]]=1,1,""),"")</f>
        <v/>
      </c>
      <c r="CQ935" s="171" t="str">
        <f>IF(Table1[[#This Row],[Multiple audience]]&lt;&gt;1,IF(Table1[[#This Row],[Semi-skilled]]=1,1,""),"")</f>
        <v/>
      </c>
      <c r="CR935" s="171" t="str">
        <f>IF(Table1[[#This Row],[Multiple audience]]&lt;&gt;1,IF(Table1[[#This Row],[Trades]]=1,1,""),"")</f>
        <v/>
      </c>
      <c r="CS935" s="171" t="str">
        <f>IF(Table1[[#This Row],[Multiple audience]]&lt;&gt;1,IF(Table1[[#This Row],[Other]]=1,1,""),"")</f>
        <v/>
      </c>
      <c r="CT935" s="171" t="str">
        <f>IF(SUM(Table1[[#This Row],[General Audience]:[Other]])&gt;1,1,"")</f>
        <v/>
      </c>
      <c r="CU935" s="171" t="str">
        <f>IF(Table1[[#This Row],[Various  ]]&lt;&gt;1,IF(Table1[[#This Row],[Calculator / Software]]=1,1,""),"")</f>
        <v/>
      </c>
      <c r="CV935" s="171" t="str">
        <f>IF(Table1[[#This Row],[Various  ]]&lt;&gt;1,IF(Table1[[#This Row],[Information  ]]=1,1,""),"")</f>
        <v/>
      </c>
      <c r="CW935" s="171" t="str">
        <f>IF(Table1[[#This Row],[Various  ]]&lt;&gt;1,IF(Table1[[#This Row],[Interactive Tool]]=1,1,""),"")</f>
        <v/>
      </c>
      <c r="CX935" s="171" t="str">
        <f>IF(Table1[[#This Row],[Various  ]]&lt;&gt;1,IF(Table1[[#This Row],[Technical Specifications]]=1,1,""),"")</f>
        <v/>
      </c>
      <c r="CY935" s="171" t="str">
        <f>IF(Table1[[#This Row],[Various  ]]&lt;&gt;1,IF(Table1[[#This Row],[Training Resources]]=1,1,""),"")</f>
        <v/>
      </c>
      <c r="CZ935" s="171" t="str">
        <f>IF(Table1[[#This Row],[Various  ]]&lt;&gt;1,IF(Table1[[#This Row],[Toolbox]]=1,1,""),"")</f>
        <v/>
      </c>
      <c r="DA935" s="169" t="str">
        <f>IF(Table1[[#This Row],[Various  ]]&lt;&gt;1,IF(Table1[[#This Row],[Video]]=1,1,""),"")</f>
        <v/>
      </c>
      <c r="DB935" s="169" t="str">
        <f>IF(Table1[[#This Row],[Various  ]]&lt;&gt;1,IF(Table1[[#This Row],[Case study]]=1,1,""),"")</f>
        <v/>
      </c>
      <c r="DC935" s="169" t="str">
        <f>IF(Table1[[#This Row],[Various  ]]&lt;&gt;1,IF(Table1[[#This Row],[Other   ]]=1,1,""),"")</f>
        <v/>
      </c>
      <c r="DD935" s="169" t="str">
        <f>IF(Table1[[#This Row],[Various  ]]&lt;&gt;1,IF(Table1[[#This Row],[Standards]]=1,1,""),"")</f>
        <v/>
      </c>
      <c r="DE935" s="169" t="str">
        <f>IF(Table1[[#This Row],[Various]]=1,1,IF(SUM(Table1[[#This Row],[Calculator / Software]:[Standards]])&gt;1,1,""))</f>
        <v/>
      </c>
      <c r="DF935" s="169" t="str">
        <f>IF(Table1[[#This Row],[Multiple NCC links]]&lt;&gt;1,IF(Table1[[#This Row],[Design]]=1,1,""),"")</f>
        <v/>
      </c>
      <c r="DG935" s="169" t="str">
        <f>IF(Table1[[#This Row],[Multiple NCC links]]&lt;&gt;1,IF(Table1[[#This Row],[Assessment / Verification]]=1,1,""),"")</f>
        <v/>
      </c>
      <c r="DH935" s="169" t="str">
        <f>IF(Table1[[#This Row],[Multiple NCC links]]&lt;&gt;1,IF(Table1[[#This Row],[Climate Specific ]]=1,1,""),"")</f>
        <v/>
      </c>
      <c r="DI935" s="169" t="str">
        <f>IF(Table1[[#This Row],[Multiple NCC links]]&lt;&gt;1,IF(Table1[[#This Row],[Alterations / Additions]]=1,1,""),"")</f>
        <v/>
      </c>
      <c r="DJ935" s="169" t="str">
        <f>IF(Table1[[#This Row],[Multiple NCC links]]&lt;&gt;1,IF(Table1[[#This Row],[Glazing]]=1,1,""),"")</f>
        <v/>
      </c>
      <c r="DK935" s="169" t="str">
        <f>IF(Table1[[#This Row],[Multiple NCC links]]&lt;&gt;1,IF(Table1[[#This Row],[Building Fabric / Thermal / Sealing]]=1,1,""),"")</f>
        <v/>
      </c>
      <c r="DL935" s="169" t="str">
        <f>IF(Table1[[#This Row],[Multiple NCC links]]&lt;&gt;1,IF(Table1[[#This Row],[Lighting]]=1,1,""),"")</f>
        <v/>
      </c>
      <c r="DM935" s="169" t="str">
        <f>IF(Table1[[#This Row],[Multiple NCC links]]&lt;&gt;1,IF(Table1[[#This Row],[HVAC]]=1,1,""),"")</f>
        <v/>
      </c>
      <c r="DN935" s="169" t="str">
        <f>IF(Table1[[#This Row],[Multiple NCC links]]&lt;&gt;1,IF(Table1[[#This Row],[Services]]=1,1,""),"")</f>
        <v/>
      </c>
      <c r="DO935" s="169" t="str">
        <f>IF(Table1[[#This Row],[Multiple NCC links]]&lt;&gt;1,IF(Table1[[#This Row],[Maintenance &amp; Monitoring]]=1,1,""),"")</f>
        <v/>
      </c>
      <c r="DP935" s="169" t="str">
        <f>IF(Table1[[#This Row],[Multiple NCC links]]&lt;&gt;1,IF(Table1[[#This Row],[Hand over / Operations]]=1,1,""),"")</f>
        <v/>
      </c>
      <c r="DQ935" s="169" t="str">
        <f>IF(Table1[[#This Row],[Multiple NCC links]]&lt;&gt;1,IF(Table1[[#This Row],[As built assessment]]=1,1,""),"")</f>
        <v/>
      </c>
      <c r="DR935" s="169" t="str">
        <f>IF(Table1[[#This Row],[Multiple NCC links]]&lt;&gt;1,IF(Table1[[#This Row],[Beyond compliance]]=1,1,""),"")</f>
        <v/>
      </c>
      <c r="DS935" s="169" t="str">
        <f>IF(SUM(Table1[[#This Row],[Design]:[Beyond compliance]])&gt;1,1,"")</f>
        <v/>
      </c>
      <c r="DT935" s="169" t="str">
        <f>IF(Table1[[#This Row],[Both Residential &amp; Commercial4]]&lt;&gt;1,IF(Table1[[#This Row],[Residential]]=1,1,""),"")</f>
        <v/>
      </c>
      <c r="DU935" s="169" t="str">
        <f>IF(Table1[[#This Row],[Both Residential &amp; Commercial4]]&lt;&gt;1,IF(Table1[[#This Row],[Commercial]]=1,1,""),"")</f>
        <v/>
      </c>
      <c r="DV935" s="169" t="str">
        <f>Table1[[#This Row],[Residential &amp; Commercial]]</f>
        <v/>
      </c>
      <c r="DW935" s="169"/>
    </row>
    <row r="936" spans="1:127" s="49" customFormat="1" ht="20.25" thickTop="1" thickBot="1" x14ac:dyDescent="0.35">
      <c r="A936" s="97"/>
      <c r="B936" s="97"/>
      <c r="C936" s="88"/>
      <c r="D936" s="88"/>
      <c r="E936" s="176"/>
      <c r="F936" s="176"/>
      <c r="G936" s="176"/>
      <c r="H936" s="176"/>
      <c r="I936" s="90" t="str">
        <f>IF(AND(Table1[[#This Row],[General]]=1,Table1[[#This Row],[Beginner]]=1,Table1[[#This Row],[Intermediate]]=1,Table1[[#This Row],[Advanced]]=1),1,"")</f>
        <v/>
      </c>
      <c r="J936" s="90" t="str">
        <f>CONCATENATE(IF(Table1[[#This Row],[General]]=1,"General, ",""), IF(Table1[[#This Row],[Beginner]]=1,"Beginner, ",""),IF(Table1[[#This Row],[Intermediate]]=1,"Intermediate, ",""), IF(Table1[[#This Row],[Advanced]]=1,"Advanced",""))</f>
        <v/>
      </c>
      <c r="K936" s="91"/>
      <c r="L936" s="179"/>
      <c r="M936" s="91"/>
      <c r="N936" s="91"/>
      <c r="O936" s="159"/>
      <c r="P936" s="91"/>
      <c r="Q936" s="91"/>
      <c r="R936" s="91"/>
      <c r="S93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36" s="102"/>
      <c r="U936" s="102"/>
      <c r="V936" s="240"/>
      <c r="W936" s="240"/>
      <c r="X936" s="102"/>
      <c r="Y936" s="102"/>
      <c r="Z936" s="102"/>
      <c r="AA936" s="102"/>
      <c r="AB936" s="102"/>
      <c r="AC936" s="102"/>
      <c r="AD936" s="102"/>
      <c r="AE936" s="102"/>
      <c r="AF936" s="102"/>
      <c r="AG93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36" s="103"/>
      <c r="AI936" s="103"/>
      <c r="AJ936" s="103"/>
      <c r="AK936" s="74" t="str">
        <f>CONCATENATE(IF(Table1[[#This Row],[Digital]]=1,"Digital, ",""),IF(Table1[[#This Row],[Face to Face]]=1,"Face to face, ",""),IF(Table1[[#This Row],[Blended]]=1,"Blended",""))</f>
        <v/>
      </c>
      <c r="AL936" s="99"/>
      <c r="AM936" s="104"/>
      <c r="AN936" s="130"/>
      <c r="AO936" s="94"/>
      <c r="AP936" s="182"/>
      <c r="AQ936" s="94"/>
      <c r="AR936" s="94"/>
      <c r="AS936" s="94"/>
      <c r="AT936" s="94"/>
      <c r="AU936" s="94"/>
      <c r="AV936" s="182"/>
      <c r="AW936" s="182"/>
      <c r="AX936" s="182"/>
      <c r="AY936" s="94"/>
      <c r="AZ93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3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36" s="95"/>
      <c r="BC936" s="95"/>
      <c r="BD936" s="90" t="str">
        <f>IF(AND(Table1[[#This Row],[Residential]]=1,Table1[[#This Row],[Commercial]]=1),1,"")</f>
        <v/>
      </c>
      <c r="BE936" s="90" t="str">
        <f>CONCATENATE(IF(Table1[[#This Row],[Residential]]=1,"Residential, ",""),IF(Table1[[#This Row],[Commercial]]=1,"Commercial",""))</f>
        <v/>
      </c>
      <c r="BF936" s="94"/>
      <c r="BG936" s="94"/>
      <c r="BH936" s="94"/>
      <c r="BI936" s="94"/>
      <c r="BJ936" s="94"/>
      <c r="BK936" s="94"/>
      <c r="BL936" s="94"/>
      <c r="BM936" s="182"/>
      <c r="BN936" s="94"/>
      <c r="BO93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36" s="178"/>
      <c r="BQ936" s="120"/>
      <c r="BR936" s="132"/>
      <c r="BS936" s="120"/>
      <c r="BT936" s="175"/>
      <c r="BU936" s="175"/>
      <c r="BV936" s="175"/>
      <c r="BW936" s="121"/>
      <c r="BX936" s="121"/>
      <c r="BY936" s="121"/>
      <c r="BZ936" s="227"/>
      <c r="CA93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36" s="48">
        <f>COUNTIF(Table1[[#This Row],[Validity]:[Alignment with NCC (Yes=1,No=0)]],"N/A")</f>
        <v>0</v>
      </c>
      <c r="CC936" s="48">
        <f>IF(ISERROR(Table1[[#This Row],[Total Quality Score (out of 10)]]/(4-Table1[[#This Row],[N/A Count]])),0,Table1[[#This Row],[Total Quality Score (out of 10)]]/(4-Table1[[#This Row],[N/A Count]]))</f>
        <v>0</v>
      </c>
      <c r="CD936" s="106"/>
      <c r="CE936" s="106"/>
      <c r="CF936" s="172" t="str">
        <f>IF(SUM(Table1[[#This Row],[Multiple]:[Level (all)62]])&lt;1,IF(Table1[[#This Row],[General]]=1,1,""),"")</f>
        <v/>
      </c>
      <c r="CG936" s="172" t="str">
        <f>IF(SUM(Table1[[#This Row],[Multiple]:[Level (all)62]])&lt;1,IF(Table1[[#This Row],[Beginner]]=1,1,""),"")</f>
        <v/>
      </c>
      <c r="CH936" s="171" t="str">
        <f>IF(SUM(Table1[[#This Row],[Multiple]:[Level (all)62]])&lt;1,IF(Table1[[#This Row],[Intermediate]]=1,1,""),"")</f>
        <v/>
      </c>
      <c r="CI936" s="171" t="str">
        <f>IF(SUM(Table1[[#This Row],[Multiple]:[Level (all)62]])&lt;1,IF(Table1[[#This Row],[Advanced]]=1,1,""),"")</f>
        <v/>
      </c>
      <c r="CJ936" s="171" t="str">
        <f>IF(AND(SUM(Table1[[#This Row],[General]:[Advanced]])&lt;4,SUM(Table1[[#This Row],[General]:[Advanced]])&gt;1),1,"")</f>
        <v/>
      </c>
      <c r="CK936" s="171" t="str">
        <f>Table1[[#This Row],[Level (all)]]</f>
        <v/>
      </c>
      <c r="CL936" s="171" t="str">
        <f>IF(Table1[[#This Row],[Multiple audience]]&lt;&gt;1,IF(Table1[[#This Row],[General Audience]]=1,1,""),"")</f>
        <v/>
      </c>
      <c r="CM936" s="171" t="str">
        <f>IF(Table1[[#This Row],[Multiple audience]]&lt;&gt;1,IF(Table1[[#This Row],[Planners / Designers ]]=1,1,""),"")</f>
        <v/>
      </c>
      <c r="CN936" s="171" t="str">
        <f>IF(Table1[[#This Row],[Multiple audience]]&lt;&gt;1,IF(Table1[[#This Row],[Regulatory Assessors]]=1,1,""),"")</f>
        <v/>
      </c>
      <c r="CO936" s="171" t="str">
        <f>IF(Table1[[#This Row],[Multiple audience]]&lt;&gt;1,IF(Table1[[#This Row],[Builders / Management]]=1,1,""),"")</f>
        <v/>
      </c>
      <c r="CP936" s="171" t="str">
        <f>IF(Table1[[#This Row],[Multiple audience]]&lt;&gt;1,IF(Table1[[#This Row],[Energy / Sus Assessors]]=1,1,""),"")</f>
        <v/>
      </c>
      <c r="CQ936" s="171" t="str">
        <f>IF(Table1[[#This Row],[Multiple audience]]&lt;&gt;1,IF(Table1[[#This Row],[Semi-skilled]]=1,1,""),"")</f>
        <v/>
      </c>
      <c r="CR936" s="171" t="str">
        <f>IF(Table1[[#This Row],[Multiple audience]]&lt;&gt;1,IF(Table1[[#This Row],[Trades]]=1,1,""),"")</f>
        <v/>
      </c>
      <c r="CS936" s="171" t="str">
        <f>IF(Table1[[#This Row],[Multiple audience]]&lt;&gt;1,IF(Table1[[#This Row],[Other]]=1,1,""),"")</f>
        <v/>
      </c>
      <c r="CT936" s="171" t="str">
        <f>IF(SUM(Table1[[#This Row],[General Audience]:[Other]])&gt;1,1,"")</f>
        <v/>
      </c>
      <c r="CU936" s="171" t="str">
        <f>IF(Table1[[#This Row],[Various  ]]&lt;&gt;1,IF(Table1[[#This Row],[Calculator / Software]]=1,1,""),"")</f>
        <v/>
      </c>
      <c r="CV936" s="171" t="str">
        <f>IF(Table1[[#This Row],[Various  ]]&lt;&gt;1,IF(Table1[[#This Row],[Information  ]]=1,1,""),"")</f>
        <v/>
      </c>
      <c r="CW936" s="171" t="str">
        <f>IF(Table1[[#This Row],[Various  ]]&lt;&gt;1,IF(Table1[[#This Row],[Interactive Tool]]=1,1,""),"")</f>
        <v/>
      </c>
      <c r="CX936" s="171" t="str">
        <f>IF(Table1[[#This Row],[Various  ]]&lt;&gt;1,IF(Table1[[#This Row],[Technical Specifications]]=1,1,""),"")</f>
        <v/>
      </c>
      <c r="CY936" s="171" t="str">
        <f>IF(Table1[[#This Row],[Various  ]]&lt;&gt;1,IF(Table1[[#This Row],[Training Resources]]=1,1,""),"")</f>
        <v/>
      </c>
      <c r="CZ936" s="171" t="str">
        <f>IF(Table1[[#This Row],[Various  ]]&lt;&gt;1,IF(Table1[[#This Row],[Toolbox]]=1,1,""),"")</f>
        <v/>
      </c>
      <c r="DA936" s="169" t="str">
        <f>IF(Table1[[#This Row],[Various  ]]&lt;&gt;1,IF(Table1[[#This Row],[Video]]=1,1,""),"")</f>
        <v/>
      </c>
      <c r="DB936" s="169" t="str">
        <f>IF(Table1[[#This Row],[Various  ]]&lt;&gt;1,IF(Table1[[#This Row],[Case study]]=1,1,""),"")</f>
        <v/>
      </c>
      <c r="DC936" s="169" t="str">
        <f>IF(Table1[[#This Row],[Various  ]]&lt;&gt;1,IF(Table1[[#This Row],[Other   ]]=1,1,""),"")</f>
        <v/>
      </c>
      <c r="DD936" s="169" t="str">
        <f>IF(Table1[[#This Row],[Various  ]]&lt;&gt;1,IF(Table1[[#This Row],[Standards]]=1,1,""),"")</f>
        <v/>
      </c>
      <c r="DE936" s="169" t="str">
        <f>IF(Table1[[#This Row],[Various]]=1,1,IF(SUM(Table1[[#This Row],[Calculator / Software]:[Standards]])&gt;1,1,""))</f>
        <v/>
      </c>
      <c r="DF936" s="169" t="str">
        <f>IF(Table1[[#This Row],[Multiple NCC links]]&lt;&gt;1,IF(Table1[[#This Row],[Design]]=1,1,""),"")</f>
        <v/>
      </c>
      <c r="DG936" s="169" t="str">
        <f>IF(Table1[[#This Row],[Multiple NCC links]]&lt;&gt;1,IF(Table1[[#This Row],[Assessment / Verification]]=1,1,""),"")</f>
        <v/>
      </c>
      <c r="DH936" s="169" t="str">
        <f>IF(Table1[[#This Row],[Multiple NCC links]]&lt;&gt;1,IF(Table1[[#This Row],[Climate Specific ]]=1,1,""),"")</f>
        <v/>
      </c>
      <c r="DI936" s="169" t="str">
        <f>IF(Table1[[#This Row],[Multiple NCC links]]&lt;&gt;1,IF(Table1[[#This Row],[Alterations / Additions]]=1,1,""),"")</f>
        <v/>
      </c>
      <c r="DJ936" s="169" t="str">
        <f>IF(Table1[[#This Row],[Multiple NCC links]]&lt;&gt;1,IF(Table1[[#This Row],[Glazing]]=1,1,""),"")</f>
        <v/>
      </c>
      <c r="DK936" s="169" t="str">
        <f>IF(Table1[[#This Row],[Multiple NCC links]]&lt;&gt;1,IF(Table1[[#This Row],[Building Fabric / Thermal / Sealing]]=1,1,""),"")</f>
        <v/>
      </c>
      <c r="DL936" s="169" t="str">
        <f>IF(Table1[[#This Row],[Multiple NCC links]]&lt;&gt;1,IF(Table1[[#This Row],[Lighting]]=1,1,""),"")</f>
        <v/>
      </c>
      <c r="DM936" s="169" t="str">
        <f>IF(Table1[[#This Row],[Multiple NCC links]]&lt;&gt;1,IF(Table1[[#This Row],[HVAC]]=1,1,""),"")</f>
        <v/>
      </c>
      <c r="DN936" s="169" t="str">
        <f>IF(Table1[[#This Row],[Multiple NCC links]]&lt;&gt;1,IF(Table1[[#This Row],[Services]]=1,1,""),"")</f>
        <v/>
      </c>
      <c r="DO936" s="169" t="str">
        <f>IF(Table1[[#This Row],[Multiple NCC links]]&lt;&gt;1,IF(Table1[[#This Row],[Maintenance &amp; Monitoring]]=1,1,""),"")</f>
        <v/>
      </c>
      <c r="DP936" s="169" t="str">
        <f>IF(Table1[[#This Row],[Multiple NCC links]]&lt;&gt;1,IF(Table1[[#This Row],[Hand over / Operations]]=1,1,""),"")</f>
        <v/>
      </c>
      <c r="DQ936" s="169" t="str">
        <f>IF(Table1[[#This Row],[Multiple NCC links]]&lt;&gt;1,IF(Table1[[#This Row],[As built assessment]]=1,1,""),"")</f>
        <v/>
      </c>
      <c r="DR936" s="169" t="str">
        <f>IF(Table1[[#This Row],[Multiple NCC links]]&lt;&gt;1,IF(Table1[[#This Row],[Beyond compliance]]=1,1,""),"")</f>
        <v/>
      </c>
      <c r="DS936" s="169" t="str">
        <f>IF(SUM(Table1[[#This Row],[Design]:[Beyond compliance]])&gt;1,1,"")</f>
        <v/>
      </c>
      <c r="DT936" s="169" t="str">
        <f>IF(Table1[[#This Row],[Both Residential &amp; Commercial4]]&lt;&gt;1,IF(Table1[[#This Row],[Residential]]=1,1,""),"")</f>
        <v/>
      </c>
      <c r="DU936" s="169" t="str">
        <f>IF(Table1[[#This Row],[Both Residential &amp; Commercial4]]&lt;&gt;1,IF(Table1[[#This Row],[Commercial]]=1,1,""),"")</f>
        <v/>
      </c>
      <c r="DV936" s="169" t="str">
        <f>Table1[[#This Row],[Residential &amp; Commercial]]</f>
        <v/>
      </c>
      <c r="DW936" s="169"/>
    </row>
    <row r="937" spans="1:127" s="49" customFormat="1" ht="20.25" thickTop="1" thickBot="1" x14ac:dyDescent="0.35">
      <c r="A937" s="97"/>
      <c r="B937" s="97"/>
      <c r="C937" s="88"/>
      <c r="D937" s="88"/>
      <c r="E937" s="176"/>
      <c r="F937" s="176"/>
      <c r="G937" s="176"/>
      <c r="H937" s="176"/>
      <c r="I937" s="90" t="str">
        <f>IF(AND(Table1[[#This Row],[General]]=1,Table1[[#This Row],[Beginner]]=1,Table1[[#This Row],[Intermediate]]=1,Table1[[#This Row],[Advanced]]=1),1,"")</f>
        <v/>
      </c>
      <c r="J937" s="90" t="str">
        <f>CONCATENATE(IF(Table1[[#This Row],[General]]=1,"General, ",""), IF(Table1[[#This Row],[Beginner]]=1,"Beginner, ",""),IF(Table1[[#This Row],[Intermediate]]=1,"Intermediate, ",""), IF(Table1[[#This Row],[Advanced]]=1,"Advanced",""))</f>
        <v/>
      </c>
      <c r="K937" s="91"/>
      <c r="L937" s="179"/>
      <c r="M937" s="91"/>
      <c r="N937" s="91"/>
      <c r="O937" s="159"/>
      <c r="P937" s="91"/>
      <c r="Q937" s="91"/>
      <c r="R937" s="91"/>
      <c r="S93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37" s="102"/>
      <c r="U937" s="102"/>
      <c r="V937" s="240"/>
      <c r="W937" s="240"/>
      <c r="X937" s="102"/>
      <c r="Y937" s="102"/>
      <c r="Z937" s="102"/>
      <c r="AA937" s="102"/>
      <c r="AB937" s="102"/>
      <c r="AC937" s="102"/>
      <c r="AD937" s="102"/>
      <c r="AE937" s="102"/>
      <c r="AF937" s="102"/>
      <c r="AG93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37" s="103"/>
      <c r="AI937" s="103"/>
      <c r="AJ937" s="103"/>
      <c r="AK937" s="74" t="str">
        <f>CONCATENATE(IF(Table1[[#This Row],[Digital]]=1,"Digital, ",""),IF(Table1[[#This Row],[Face to Face]]=1,"Face to face, ",""),IF(Table1[[#This Row],[Blended]]=1,"Blended",""))</f>
        <v/>
      </c>
      <c r="AL937" s="99"/>
      <c r="AM937" s="104"/>
      <c r="AN937" s="130"/>
      <c r="AO937" s="94"/>
      <c r="AP937" s="182"/>
      <c r="AQ937" s="94"/>
      <c r="AR937" s="94"/>
      <c r="AS937" s="94"/>
      <c r="AT937" s="94"/>
      <c r="AU937" s="94"/>
      <c r="AV937" s="182"/>
      <c r="AW937" s="182"/>
      <c r="AX937" s="182"/>
      <c r="AY937" s="94"/>
      <c r="AZ93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3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37" s="95"/>
      <c r="BC937" s="95"/>
      <c r="BD937" s="90" t="str">
        <f>IF(AND(Table1[[#This Row],[Residential]]=1,Table1[[#This Row],[Commercial]]=1),1,"")</f>
        <v/>
      </c>
      <c r="BE937" s="90" t="str">
        <f>CONCATENATE(IF(Table1[[#This Row],[Residential]]=1,"Residential, ",""),IF(Table1[[#This Row],[Commercial]]=1,"Commercial",""))</f>
        <v/>
      </c>
      <c r="BF937" s="94"/>
      <c r="BG937" s="94"/>
      <c r="BH937" s="94"/>
      <c r="BI937" s="94"/>
      <c r="BJ937" s="94"/>
      <c r="BK937" s="94"/>
      <c r="BL937" s="94"/>
      <c r="BM937" s="182"/>
      <c r="BN937" s="94"/>
      <c r="BO93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37" s="178"/>
      <c r="BQ937" s="120"/>
      <c r="BR937" s="132"/>
      <c r="BS937" s="120"/>
      <c r="BT937" s="175"/>
      <c r="BU937" s="175"/>
      <c r="BV937" s="175"/>
      <c r="BW937" s="121"/>
      <c r="BX937" s="121"/>
      <c r="BY937" s="121"/>
      <c r="BZ937" s="227"/>
      <c r="CA93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37" s="48">
        <f>COUNTIF(Table1[[#This Row],[Validity]:[Alignment with NCC (Yes=1,No=0)]],"N/A")</f>
        <v>0</v>
      </c>
      <c r="CC937" s="48">
        <f>IF(ISERROR(Table1[[#This Row],[Total Quality Score (out of 10)]]/(4-Table1[[#This Row],[N/A Count]])),0,Table1[[#This Row],[Total Quality Score (out of 10)]]/(4-Table1[[#This Row],[N/A Count]]))</f>
        <v>0</v>
      </c>
      <c r="CD937" s="106"/>
      <c r="CE937" s="106"/>
      <c r="CF937" s="172" t="str">
        <f>IF(SUM(Table1[[#This Row],[Multiple]:[Level (all)62]])&lt;1,IF(Table1[[#This Row],[General]]=1,1,""),"")</f>
        <v/>
      </c>
      <c r="CG937" s="172" t="str">
        <f>IF(SUM(Table1[[#This Row],[Multiple]:[Level (all)62]])&lt;1,IF(Table1[[#This Row],[Beginner]]=1,1,""),"")</f>
        <v/>
      </c>
      <c r="CH937" s="171" t="str">
        <f>IF(SUM(Table1[[#This Row],[Multiple]:[Level (all)62]])&lt;1,IF(Table1[[#This Row],[Intermediate]]=1,1,""),"")</f>
        <v/>
      </c>
      <c r="CI937" s="171" t="str">
        <f>IF(SUM(Table1[[#This Row],[Multiple]:[Level (all)62]])&lt;1,IF(Table1[[#This Row],[Advanced]]=1,1,""),"")</f>
        <v/>
      </c>
      <c r="CJ937" s="171" t="str">
        <f>IF(AND(SUM(Table1[[#This Row],[General]:[Advanced]])&lt;4,SUM(Table1[[#This Row],[General]:[Advanced]])&gt;1),1,"")</f>
        <v/>
      </c>
      <c r="CK937" s="171" t="str">
        <f>Table1[[#This Row],[Level (all)]]</f>
        <v/>
      </c>
      <c r="CL937" s="171" t="str">
        <f>IF(Table1[[#This Row],[Multiple audience]]&lt;&gt;1,IF(Table1[[#This Row],[General Audience]]=1,1,""),"")</f>
        <v/>
      </c>
      <c r="CM937" s="171" t="str">
        <f>IF(Table1[[#This Row],[Multiple audience]]&lt;&gt;1,IF(Table1[[#This Row],[Planners / Designers ]]=1,1,""),"")</f>
        <v/>
      </c>
      <c r="CN937" s="171" t="str">
        <f>IF(Table1[[#This Row],[Multiple audience]]&lt;&gt;1,IF(Table1[[#This Row],[Regulatory Assessors]]=1,1,""),"")</f>
        <v/>
      </c>
      <c r="CO937" s="171" t="str">
        <f>IF(Table1[[#This Row],[Multiple audience]]&lt;&gt;1,IF(Table1[[#This Row],[Builders / Management]]=1,1,""),"")</f>
        <v/>
      </c>
      <c r="CP937" s="171" t="str">
        <f>IF(Table1[[#This Row],[Multiple audience]]&lt;&gt;1,IF(Table1[[#This Row],[Energy / Sus Assessors]]=1,1,""),"")</f>
        <v/>
      </c>
      <c r="CQ937" s="171" t="str">
        <f>IF(Table1[[#This Row],[Multiple audience]]&lt;&gt;1,IF(Table1[[#This Row],[Semi-skilled]]=1,1,""),"")</f>
        <v/>
      </c>
      <c r="CR937" s="171" t="str">
        <f>IF(Table1[[#This Row],[Multiple audience]]&lt;&gt;1,IF(Table1[[#This Row],[Trades]]=1,1,""),"")</f>
        <v/>
      </c>
      <c r="CS937" s="171" t="str">
        <f>IF(Table1[[#This Row],[Multiple audience]]&lt;&gt;1,IF(Table1[[#This Row],[Other]]=1,1,""),"")</f>
        <v/>
      </c>
      <c r="CT937" s="171" t="str">
        <f>IF(SUM(Table1[[#This Row],[General Audience]:[Other]])&gt;1,1,"")</f>
        <v/>
      </c>
      <c r="CU937" s="171" t="str">
        <f>IF(Table1[[#This Row],[Various  ]]&lt;&gt;1,IF(Table1[[#This Row],[Calculator / Software]]=1,1,""),"")</f>
        <v/>
      </c>
      <c r="CV937" s="171" t="str">
        <f>IF(Table1[[#This Row],[Various  ]]&lt;&gt;1,IF(Table1[[#This Row],[Information  ]]=1,1,""),"")</f>
        <v/>
      </c>
      <c r="CW937" s="171" t="str">
        <f>IF(Table1[[#This Row],[Various  ]]&lt;&gt;1,IF(Table1[[#This Row],[Interactive Tool]]=1,1,""),"")</f>
        <v/>
      </c>
      <c r="CX937" s="171" t="str">
        <f>IF(Table1[[#This Row],[Various  ]]&lt;&gt;1,IF(Table1[[#This Row],[Technical Specifications]]=1,1,""),"")</f>
        <v/>
      </c>
      <c r="CY937" s="171" t="str">
        <f>IF(Table1[[#This Row],[Various  ]]&lt;&gt;1,IF(Table1[[#This Row],[Training Resources]]=1,1,""),"")</f>
        <v/>
      </c>
      <c r="CZ937" s="171" t="str">
        <f>IF(Table1[[#This Row],[Various  ]]&lt;&gt;1,IF(Table1[[#This Row],[Toolbox]]=1,1,""),"")</f>
        <v/>
      </c>
      <c r="DA937" s="169" t="str">
        <f>IF(Table1[[#This Row],[Various  ]]&lt;&gt;1,IF(Table1[[#This Row],[Video]]=1,1,""),"")</f>
        <v/>
      </c>
      <c r="DB937" s="169" t="str">
        <f>IF(Table1[[#This Row],[Various  ]]&lt;&gt;1,IF(Table1[[#This Row],[Case study]]=1,1,""),"")</f>
        <v/>
      </c>
      <c r="DC937" s="169" t="str">
        <f>IF(Table1[[#This Row],[Various  ]]&lt;&gt;1,IF(Table1[[#This Row],[Other   ]]=1,1,""),"")</f>
        <v/>
      </c>
      <c r="DD937" s="169" t="str">
        <f>IF(Table1[[#This Row],[Various  ]]&lt;&gt;1,IF(Table1[[#This Row],[Standards]]=1,1,""),"")</f>
        <v/>
      </c>
      <c r="DE937" s="169" t="str">
        <f>IF(Table1[[#This Row],[Various]]=1,1,IF(SUM(Table1[[#This Row],[Calculator / Software]:[Standards]])&gt;1,1,""))</f>
        <v/>
      </c>
      <c r="DF937" s="169" t="str">
        <f>IF(Table1[[#This Row],[Multiple NCC links]]&lt;&gt;1,IF(Table1[[#This Row],[Design]]=1,1,""),"")</f>
        <v/>
      </c>
      <c r="DG937" s="169" t="str">
        <f>IF(Table1[[#This Row],[Multiple NCC links]]&lt;&gt;1,IF(Table1[[#This Row],[Assessment / Verification]]=1,1,""),"")</f>
        <v/>
      </c>
      <c r="DH937" s="169" t="str">
        <f>IF(Table1[[#This Row],[Multiple NCC links]]&lt;&gt;1,IF(Table1[[#This Row],[Climate Specific ]]=1,1,""),"")</f>
        <v/>
      </c>
      <c r="DI937" s="169" t="str">
        <f>IF(Table1[[#This Row],[Multiple NCC links]]&lt;&gt;1,IF(Table1[[#This Row],[Alterations / Additions]]=1,1,""),"")</f>
        <v/>
      </c>
      <c r="DJ937" s="169" t="str">
        <f>IF(Table1[[#This Row],[Multiple NCC links]]&lt;&gt;1,IF(Table1[[#This Row],[Glazing]]=1,1,""),"")</f>
        <v/>
      </c>
      <c r="DK937" s="169" t="str">
        <f>IF(Table1[[#This Row],[Multiple NCC links]]&lt;&gt;1,IF(Table1[[#This Row],[Building Fabric / Thermal / Sealing]]=1,1,""),"")</f>
        <v/>
      </c>
      <c r="DL937" s="169" t="str">
        <f>IF(Table1[[#This Row],[Multiple NCC links]]&lt;&gt;1,IF(Table1[[#This Row],[Lighting]]=1,1,""),"")</f>
        <v/>
      </c>
      <c r="DM937" s="169" t="str">
        <f>IF(Table1[[#This Row],[Multiple NCC links]]&lt;&gt;1,IF(Table1[[#This Row],[HVAC]]=1,1,""),"")</f>
        <v/>
      </c>
      <c r="DN937" s="169" t="str">
        <f>IF(Table1[[#This Row],[Multiple NCC links]]&lt;&gt;1,IF(Table1[[#This Row],[Services]]=1,1,""),"")</f>
        <v/>
      </c>
      <c r="DO937" s="169" t="str">
        <f>IF(Table1[[#This Row],[Multiple NCC links]]&lt;&gt;1,IF(Table1[[#This Row],[Maintenance &amp; Monitoring]]=1,1,""),"")</f>
        <v/>
      </c>
      <c r="DP937" s="169" t="str">
        <f>IF(Table1[[#This Row],[Multiple NCC links]]&lt;&gt;1,IF(Table1[[#This Row],[Hand over / Operations]]=1,1,""),"")</f>
        <v/>
      </c>
      <c r="DQ937" s="169" t="str">
        <f>IF(Table1[[#This Row],[Multiple NCC links]]&lt;&gt;1,IF(Table1[[#This Row],[As built assessment]]=1,1,""),"")</f>
        <v/>
      </c>
      <c r="DR937" s="169" t="str">
        <f>IF(Table1[[#This Row],[Multiple NCC links]]&lt;&gt;1,IF(Table1[[#This Row],[Beyond compliance]]=1,1,""),"")</f>
        <v/>
      </c>
      <c r="DS937" s="169" t="str">
        <f>IF(SUM(Table1[[#This Row],[Design]:[Beyond compliance]])&gt;1,1,"")</f>
        <v/>
      </c>
      <c r="DT937" s="169" t="str">
        <f>IF(Table1[[#This Row],[Both Residential &amp; Commercial4]]&lt;&gt;1,IF(Table1[[#This Row],[Residential]]=1,1,""),"")</f>
        <v/>
      </c>
      <c r="DU937" s="169" t="str">
        <f>IF(Table1[[#This Row],[Both Residential &amp; Commercial4]]&lt;&gt;1,IF(Table1[[#This Row],[Commercial]]=1,1,""),"")</f>
        <v/>
      </c>
      <c r="DV937" s="169" t="str">
        <f>Table1[[#This Row],[Residential &amp; Commercial]]</f>
        <v/>
      </c>
      <c r="DW937" s="169"/>
    </row>
    <row r="938" spans="1:127" s="49" customFormat="1" ht="20.25" thickTop="1" thickBot="1" x14ac:dyDescent="0.35">
      <c r="A938" s="97"/>
      <c r="B938" s="97"/>
      <c r="C938" s="88"/>
      <c r="D938" s="88"/>
      <c r="E938" s="176"/>
      <c r="F938" s="176"/>
      <c r="G938" s="176"/>
      <c r="H938" s="176"/>
      <c r="I938" s="90" t="str">
        <f>IF(AND(Table1[[#This Row],[General]]=1,Table1[[#This Row],[Beginner]]=1,Table1[[#This Row],[Intermediate]]=1,Table1[[#This Row],[Advanced]]=1),1,"")</f>
        <v/>
      </c>
      <c r="J938" s="90" t="str">
        <f>CONCATENATE(IF(Table1[[#This Row],[General]]=1,"General, ",""), IF(Table1[[#This Row],[Beginner]]=1,"Beginner, ",""),IF(Table1[[#This Row],[Intermediate]]=1,"Intermediate, ",""), IF(Table1[[#This Row],[Advanced]]=1,"Advanced",""))</f>
        <v/>
      </c>
      <c r="K938" s="91"/>
      <c r="L938" s="179"/>
      <c r="M938" s="91"/>
      <c r="N938" s="91"/>
      <c r="O938" s="159"/>
      <c r="P938" s="91"/>
      <c r="Q938" s="91"/>
      <c r="R938" s="91"/>
      <c r="S93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38" s="102"/>
      <c r="U938" s="102"/>
      <c r="V938" s="240"/>
      <c r="W938" s="240"/>
      <c r="X938" s="102"/>
      <c r="Y938" s="102"/>
      <c r="Z938" s="102"/>
      <c r="AA938" s="102"/>
      <c r="AB938" s="102"/>
      <c r="AC938" s="102"/>
      <c r="AD938" s="102"/>
      <c r="AE938" s="102"/>
      <c r="AF938" s="102"/>
      <c r="AG93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38" s="103"/>
      <c r="AI938" s="103"/>
      <c r="AJ938" s="103"/>
      <c r="AK938" s="74" t="str">
        <f>CONCATENATE(IF(Table1[[#This Row],[Digital]]=1,"Digital, ",""),IF(Table1[[#This Row],[Face to Face]]=1,"Face to face, ",""),IF(Table1[[#This Row],[Blended]]=1,"Blended",""))</f>
        <v/>
      </c>
      <c r="AL938" s="99"/>
      <c r="AM938" s="104"/>
      <c r="AN938" s="130"/>
      <c r="AO938" s="94"/>
      <c r="AP938" s="182"/>
      <c r="AQ938" s="94"/>
      <c r="AR938" s="94"/>
      <c r="AS938" s="94"/>
      <c r="AT938" s="94"/>
      <c r="AU938" s="94"/>
      <c r="AV938" s="182"/>
      <c r="AW938" s="182"/>
      <c r="AX938" s="182"/>
      <c r="AY938" s="94"/>
      <c r="AZ93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3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38" s="95"/>
      <c r="BC938" s="95"/>
      <c r="BD938" s="90" t="str">
        <f>IF(AND(Table1[[#This Row],[Residential]]=1,Table1[[#This Row],[Commercial]]=1),1,"")</f>
        <v/>
      </c>
      <c r="BE938" s="90" t="str">
        <f>CONCATENATE(IF(Table1[[#This Row],[Residential]]=1,"Residential, ",""),IF(Table1[[#This Row],[Commercial]]=1,"Commercial",""))</f>
        <v/>
      </c>
      <c r="BF938" s="94"/>
      <c r="BG938" s="94"/>
      <c r="BH938" s="94"/>
      <c r="BI938" s="94"/>
      <c r="BJ938" s="94"/>
      <c r="BK938" s="94"/>
      <c r="BL938" s="94"/>
      <c r="BM938" s="182"/>
      <c r="BN938" s="94"/>
      <c r="BO93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38" s="178"/>
      <c r="BQ938" s="120"/>
      <c r="BR938" s="132"/>
      <c r="BS938" s="120"/>
      <c r="BT938" s="175"/>
      <c r="BU938" s="175"/>
      <c r="BV938" s="175"/>
      <c r="BW938" s="121"/>
      <c r="BX938" s="121"/>
      <c r="BY938" s="121"/>
      <c r="BZ938" s="227"/>
      <c r="CA93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38" s="48">
        <f>COUNTIF(Table1[[#This Row],[Validity]:[Alignment with NCC (Yes=1,No=0)]],"N/A")</f>
        <v>0</v>
      </c>
      <c r="CC938" s="48">
        <f>IF(ISERROR(Table1[[#This Row],[Total Quality Score (out of 10)]]/(4-Table1[[#This Row],[N/A Count]])),0,Table1[[#This Row],[Total Quality Score (out of 10)]]/(4-Table1[[#This Row],[N/A Count]]))</f>
        <v>0</v>
      </c>
      <c r="CD938" s="106"/>
      <c r="CE938" s="106"/>
      <c r="CF938" s="172" t="str">
        <f>IF(SUM(Table1[[#This Row],[Multiple]:[Level (all)62]])&lt;1,IF(Table1[[#This Row],[General]]=1,1,""),"")</f>
        <v/>
      </c>
      <c r="CG938" s="172" t="str">
        <f>IF(SUM(Table1[[#This Row],[Multiple]:[Level (all)62]])&lt;1,IF(Table1[[#This Row],[Beginner]]=1,1,""),"")</f>
        <v/>
      </c>
      <c r="CH938" s="171" t="str">
        <f>IF(SUM(Table1[[#This Row],[Multiple]:[Level (all)62]])&lt;1,IF(Table1[[#This Row],[Intermediate]]=1,1,""),"")</f>
        <v/>
      </c>
      <c r="CI938" s="171" t="str">
        <f>IF(SUM(Table1[[#This Row],[Multiple]:[Level (all)62]])&lt;1,IF(Table1[[#This Row],[Advanced]]=1,1,""),"")</f>
        <v/>
      </c>
      <c r="CJ938" s="171" t="str">
        <f>IF(AND(SUM(Table1[[#This Row],[General]:[Advanced]])&lt;4,SUM(Table1[[#This Row],[General]:[Advanced]])&gt;1),1,"")</f>
        <v/>
      </c>
      <c r="CK938" s="171" t="str">
        <f>Table1[[#This Row],[Level (all)]]</f>
        <v/>
      </c>
      <c r="CL938" s="171" t="str">
        <f>IF(Table1[[#This Row],[Multiple audience]]&lt;&gt;1,IF(Table1[[#This Row],[General Audience]]=1,1,""),"")</f>
        <v/>
      </c>
      <c r="CM938" s="171" t="str">
        <f>IF(Table1[[#This Row],[Multiple audience]]&lt;&gt;1,IF(Table1[[#This Row],[Planners / Designers ]]=1,1,""),"")</f>
        <v/>
      </c>
      <c r="CN938" s="171" t="str">
        <f>IF(Table1[[#This Row],[Multiple audience]]&lt;&gt;1,IF(Table1[[#This Row],[Regulatory Assessors]]=1,1,""),"")</f>
        <v/>
      </c>
      <c r="CO938" s="171" t="str">
        <f>IF(Table1[[#This Row],[Multiple audience]]&lt;&gt;1,IF(Table1[[#This Row],[Builders / Management]]=1,1,""),"")</f>
        <v/>
      </c>
      <c r="CP938" s="171" t="str">
        <f>IF(Table1[[#This Row],[Multiple audience]]&lt;&gt;1,IF(Table1[[#This Row],[Energy / Sus Assessors]]=1,1,""),"")</f>
        <v/>
      </c>
      <c r="CQ938" s="171" t="str">
        <f>IF(Table1[[#This Row],[Multiple audience]]&lt;&gt;1,IF(Table1[[#This Row],[Semi-skilled]]=1,1,""),"")</f>
        <v/>
      </c>
      <c r="CR938" s="171" t="str">
        <f>IF(Table1[[#This Row],[Multiple audience]]&lt;&gt;1,IF(Table1[[#This Row],[Trades]]=1,1,""),"")</f>
        <v/>
      </c>
      <c r="CS938" s="171" t="str">
        <f>IF(Table1[[#This Row],[Multiple audience]]&lt;&gt;1,IF(Table1[[#This Row],[Other]]=1,1,""),"")</f>
        <v/>
      </c>
      <c r="CT938" s="171" t="str">
        <f>IF(SUM(Table1[[#This Row],[General Audience]:[Other]])&gt;1,1,"")</f>
        <v/>
      </c>
      <c r="CU938" s="171" t="str">
        <f>IF(Table1[[#This Row],[Various  ]]&lt;&gt;1,IF(Table1[[#This Row],[Calculator / Software]]=1,1,""),"")</f>
        <v/>
      </c>
      <c r="CV938" s="171" t="str">
        <f>IF(Table1[[#This Row],[Various  ]]&lt;&gt;1,IF(Table1[[#This Row],[Information  ]]=1,1,""),"")</f>
        <v/>
      </c>
      <c r="CW938" s="171" t="str">
        <f>IF(Table1[[#This Row],[Various  ]]&lt;&gt;1,IF(Table1[[#This Row],[Interactive Tool]]=1,1,""),"")</f>
        <v/>
      </c>
      <c r="CX938" s="171" t="str">
        <f>IF(Table1[[#This Row],[Various  ]]&lt;&gt;1,IF(Table1[[#This Row],[Technical Specifications]]=1,1,""),"")</f>
        <v/>
      </c>
      <c r="CY938" s="171" t="str">
        <f>IF(Table1[[#This Row],[Various  ]]&lt;&gt;1,IF(Table1[[#This Row],[Training Resources]]=1,1,""),"")</f>
        <v/>
      </c>
      <c r="CZ938" s="171" t="str">
        <f>IF(Table1[[#This Row],[Various  ]]&lt;&gt;1,IF(Table1[[#This Row],[Toolbox]]=1,1,""),"")</f>
        <v/>
      </c>
      <c r="DA938" s="169" t="str">
        <f>IF(Table1[[#This Row],[Various  ]]&lt;&gt;1,IF(Table1[[#This Row],[Video]]=1,1,""),"")</f>
        <v/>
      </c>
      <c r="DB938" s="169" t="str">
        <f>IF(Table1[[#This Row],[Various  ]]&lt;&gt;1,IF(Table1[[#This Row],[Case study]]=1,1,""),"")</f>
        <v/>
      </c>
      <c r="DC938" s="169" t="str">
        <f>IF(Table1[[#This Row],[Various  ]]&lt;&gt;1,IF(Table1[[#This Row],[Other   ]]=1,1,""),"")</f>
        <v/>
      </c>
      <c r="DD938" s="169" t="str">
        <f>IF(Table1[[#This Row],[Various  ]]&lt;&gt;1,IF(Table1[[#This Row],[Standards]]=1,1,""),"")</f>
        <v/>
      </c>
      <c r="DE938" s="169" t="str">
        <f>IF(Table1[[#This Row],[Various]]=1,1,IF(SUM(Table1[[#This Row],[Calculator / Software]:[Standards]])&gt;1,1,""))</f>
        <v/>
      </c>
      <c r="DF938" s="169" t="str">
        <f>IF(Table1[[#This Row],[Multiple NCC links]]&lt;&gt;1,IF(Table1[[#This Row],[Design]]=1,1,""),"")</f>
        <v/>
      </c>
      <c r="DG938" s="169" t="str">
        <f>IF(Table1[[#This Row],[Multiple NCC links]]&lt;&gt;1,IF(Table1[[#This Row],[Assessment / Verification]]=1,1,""),"")</f>
        <v/>
      </c>
      <c r="DH938" s="169" t="str">
        <f>IF(Table1[[#This Row],[Multiple NCC links]]&lt;&gt;1,IF(Table1[[#This Row],[Climate Specific ]]=1,1,""),"")</f>
        <v/>
      </c>
      <c r="DI938" s="169" t="str">
        <f>IF(Table1[[#This Row],[Multiple NCC links]]&lt;&gt;1,IF(Table1[[#This Row],[Alterations / Additions]]=1,1,""),"")</f>
        <v/>
      </c>
      <c r="DJ938" s="169" t="str">
        <f>IF(Table1[[#This Row],[Multiple NCC links]]&lt;&gt;1,IF(Table1[[#This Row],[Glazing]]=1,1,""),"")</f>
        <v/>
      </c>
      <c r="DK938" s="169" t="str">
        <f>IF(Table1[[#This Row],[Multiple NCC links]]&lt;&gt;1,IF(Table1[[#This Row],[Building Fabric / Thermal / Sealing]]=1,1,""),"")</f>
        <v/>
      </c>
      <c r="DL938" s="169" t="str">
        <f>IF(Table1[[#This Row],[Multiple NCC links]]&lt;&gt;1,IF(Table1[[#This Row],[Lighting]]=1,1,""),"")</f>
        <v/>
      </c>
      <c r="DM938" s="169" t="str">
        <f>IF(Table1[[#This Row],[Multiple NCC links]]&lt;&gt;1,IF(Table1[[#This Row],[HVAC]]=1,1,""),"")</f>
        <v/>
      </c>
      <c r="DN938" s="169" t="str">
        <f>IF(Table1[[#This Row],[Multiple NCC links]]&lt;&gt;1,IF(Table1[[#This Row],[Services]]=1,1,""),"")</f>
        <v/>
      </c>
      <c r="DO938" s="169" t="str">
        <f>IF(Table1[[#This Row],[Multiple NCC links]]&lt;&gt;1,IF(Table1[[#This Row],[Maintenance &amp; Monitoring]]=1,1,""),"")</f>
        <v/>
      </c>
      <c r="DP938" s="169" t="str">
        <f>IF(Table1[[#This Row],[Multiple NCC links]]&lt;&gt;1,IF(Table1[[#This Row],[Hand over / Operations]]=1,1,""),"")</f>
        <v/>
      </c>
      <c r="DQ938" s="169" t="str">
        <f>IF(Table1[[#This Row],[Multiple NCC links]]&lt;&gt;1,IF(Table1[[#This Row],[As built assessment]]=1,1,""),"")</f>
        <v/>
      </c>
      <c r="DR938" s="169" t="str">
        <f>IF(Table1[[#This Row],[Multiple NCC links]]&lt;&gt;1,IF(Table1[[#This Row],[Beyond compliance]]=1,1,""),"")</f>
        <v/>
      </c>
      <c r="DS938" s="169" t="str">
        <f>IF(SUM(Table1[[#This Row],[Design]:[Beyond compliance]])&gt;1,1,"")</f>
        <v/>
      </c>
      <c r="DT938" s="169" t="str">
        <f>IF(Table1[[#This Row],[Both Residential &amp; Commercial4]]&lt;&gt;1,IF(Table1[[#This Row],[Residential]]=1,1,""),"")</f>
        <v/>
      </c>
      <c r="DU938" s="169" t="str">
        <f>IF(Table1[[#This Row],[Both Residential &amp; Commercial4]]&lt;&gt;1,IF(Table1[[#This Row],[Commercial]]=1,1,""),"")</f>
        <v/>
      </c>
      <c r="DV938" s="169" t="str">
        <f>Table1[[#This Row],[Residential &amp; Commercial]]</f>
        <v/>
      </c>
      <c r="DW938" s="169"/>
    </row>
    <row r="939" spans="1:127" s="49" customFormat="1" ht="20.25" thickTop="1" thickBot="1" x14ac:dyDescent="0.35">
      <c r="A939" s="97"/>
      <c r="B939" s="97"/>
      <c r="C939" s="88"/>
      <c r="D939" s="88"/>
      <c r="E939" s="176"/>
      <c r="F939" s="176"/>
      <c r="G939" s="176"/>
      <c r="H939" s="176"/>
      <c r="I939" s="90" t="str">
        <f>IF(AND(Table1[[#This Row],[General]]=1,Table1[[#This Row],[Beginner]]=1,Table1[[#This Row],[Intermediate]]=1,Table1[[#This Row],[Advanced]]=1),1,"")</f>
        <v/>
      </c>
      <c r="J939" s="90" t="str">
        <f>CONCATENATE(IF(Table1[[#This Row],[General]]=1,"General, ",""), IF(Table1[[#This Row],[Beginner]]=1,"Beginner, ",""),IF(Table1[[#This Row],[Intermediate]]=1,"Intermediate, ",""), IF(Table1[[#This Row],[Advanced]]=1,"Advanced",""))</f>
        <v/>
      </c>
      <c r="K939" s="91"/>
      <c r="L939" s="179"/>
      <c r="M939" s="91"/>
      <c r="N939" s="91"/>
      <c r="O939" s="159"/>
      <c r="P939" s="91"/>
      <c r="Q939" s="91"/>
      <c r="R939" s="91"/>
      <c r="S93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39" s="102"/>
      <c r="U939" s="102"/>
      <c r="V939" s="240"/>
      <c r="W939" s="240"/>
      <c r="X939" s="102"/>
      <c r="Y939" s="102"/>
      <c r="Z939" s="102"/>
      <c r="AA939" s="102"/>
      <c r="AB939" s="102"/>
      <c r="AC939" s="102"/>
      <c r="AD939" s="102"/>
      <c r="AE939" s="102"/>
      <c r="AF939" s="102"/>
      <c r="AG93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39" s="103"/>
      <c r="AI939" s="103"/>
      <c r="AJ939" s="103"/>
      <c r="AK939" s="74" t="str">
        <f>CONCATENATE(IF(Table1[[#This Row],[Digital]]=1,"Digital, ",""),IF(Table1[[#This Row],[Face to Face]]=1,"Face to face, ",""),IF(Table1[[#This Row],[Blended]]=1,"Blended",""))</f>
        <v/>
      </c>
      <c r="AL939" s="99"/>
      <c r="AM939" s="104"/>
      <c r="AN939" s="130"/>
      <c r="AO939" s="94"/>
      <c r="AP939" s="182"/>
      <c r="AQ939" s="94"/>
      <c r="AR939" s="94"/>
      <c r="AS939" s="94"/>
      <c r="AT939" s="94"/>
      <c r="AU939" s="94"/>
      <c r="AV939" s="182"/>
      <c r="AW939" s="182"/>
      <c r="AX939" s="182"/>
      <c r="AY939" s="94"/>
      <c r="AZ93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3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39" s="95"/>
      <c r="BC939" s="95"/>
      <c r="BD939" s="90" t="str">
        <f>IF(AND(Table1[[#This Row],[Residential]]=1,Table1[[#This Row],[Commercial]]=1),1,"")</f>
        <v/>
      </c>
      <c r="BE939" s="90" t="str">
        <f>CONCATENATE(IF(Table1[[#This Row],[Residential]]=1,"Residential, ",""),IF(Table1[[#This Row],[Commercial]]=1,"Commercial",""))</f>
        <v/>
      </c>
      <c r="BF939" s="94"/>
      <c r="BG939" s="94"/>
      <c r="BH939" s="94"/>
      <c r="BI939" s="94"/>
      <c r="BJ939" s="94"/>
      <c r="BK939" s="94"/>
      <c r="BL939" s="94"/>
      <c r="BM939" s="182"/>
      <c r="BN939" s="94"/>
      <c r="BO93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39" s="178"/>
      <c r="BQ939" s="120"/>
      <c r="BR939" s="132"/>
      <c r="BS939" s="120"/>
      <c r="BT939" s="175"/>
      <c r="BU939" s="175"/>
      <c r="BV939" s="175"/>
      <c r="BW939" s="121"/>
      <c r="BX939" s="121"/>
      <c r="BY939" s="121"/>
      <c r="BZ939" s="227"/>
      <c r="CA93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39" s="48">
        <f>COUNTIF(Table1[[#This Row],[Validity]:[Alignment with NCC (Yes=1,No=0)]],"N/A")</f>
        <v>0</v>
      </c>
      <c r="CC939" s="48">
        <f>IF(ISERROR(Table1[[#This Row],[Total Quality Score (out of 10)]]/(4-Table1[[#This Row],[N/A Count]])),0,Table1[[#This Row],[Total Quality Score (out of 10)]]/(4-Table1[[#This Row],[N/A Count]]))</f>
        <v>0</v>
      </c>
      <c r="CD939" s="106"/>
      <c r="CE939" s="106"/>
      <c r="CF939" s="172" t="str">
        <f>IF(SUM(Table1[[#This Row],[Multiple]:[Level (all)62]])&lt;1,IF(Table1[[#This Row],[General]]=1,1,""),"")</f>
        <v/>
      </c>
      <c r="CG939" s="172" t="str">
        <f>IF(SUM(Table1[[#This Row],[Multiple]:[Level (all)62]])&lt;1,IF(Table1[[#This Row],[Beginner]]=1,1,""),"")</f>
        <v/>
      </c>
      <c r="CH939" s="171" t="str">
        <f>IF(SUM(Table1[[#This Row],[Multiple]:[Level (all)62]])&lt;1,IF(Table1[[#This Row],[Intermediate]]=1,1,""),"")</f>
        <v/>
      </c>
      <c r="CI939" s="171" t="str">
        <f>IF(SUM(Table1[[#This Row],[Multiple]:[Level (all)62]])&lt;1,IF(Table1[[#This Row],[Advanced]]=1,1,""),"")</f>
        <v/>
      </c>
      <c r="CJ939" s="171" t="str">
        <f>IF(AND(SUM(Table1[[#This Row],[General]:[Advanced]])&lt;4,SUM(Table1[[#This Row],[General]:[Advanced]])&gt;1),1,"")</f>
        <v/>
      </c>
      <c r="CK939" s="171" t="str">
        <f>Table1[[#This Row],[Level (all)]]</f>
        <v/>
      </c>
      <c r="CL939" s="171" t="str">
        <f>IF(Table1[[#This Row],[Multiple audience]]&lt;&gt;1,IF(Table1[[#This Row],[General Audience]]=1,1,""),"")</f>
        <v/>
      </c>
      <c r="CM939" s="171" t="str">
        <f>IF(Table1[[#This Row],[Multiple audience]]&lt;&gt;1,IF(Table1[[#This Row],[Planners / Designers ]]=1,1,""),"")</f>
        <v/>
      </c>
      <c r="CN939" s="171" t="str">
        <f>IF(Table1[[#This Row],[Multiple audience]]&lt;&gt;1,IF(Table1[[#This Row],[Regulatory Assessors]]=1,1,""),"")</f>
        <v/>
      </c>
      <c r="CO939" s="171" t="str">
        <f>IF(Table1[[#This Row],[Multiple audience]]&lt;&gt;1,IF(Table1[[#This Row],[Builders / Management]]=1,1,""),"")</f>
        <v/>
      </c>
      <c r="CP939" s="171" t="str">
        <f>IF(Table1[[#This Row],[Multiple audience]]&lt;&gt;1,IF(Table1[[#This Row],[Energy / Sus Assessors]]=1,1,""),"")</f>
        <v/>
      </c>
      <c r="CQ939" s="171" t="str">
        <f>IF(Table1[[#This Row],[Multiple audience]]&lt;&gt;1,IF(Table1[[#This Row],[Semi-skilled]]=1,1,""),"")</f>
        <v/>
      </c>
      <c r="CR939" s="171" t="str">
        <f>IF(Table1[[#This Row],[Multiple audience]]&lt;&gt;1,IF(Table1[[#This Row],[Trades]]=1,1,""),"")</f>
        <v/>
      </c>
      <c r="CS939" s="171" t="str">
        <f>IF(Table1[[#This Row],[Multiple audience]]&lt;&gt;1,IF(Table1[[#This Row],[Other]]=1,1,""),"")</f>
        <v/>
      </c>
      <c r="CT939" s="171" t="str">
        <f>IF(SUM(Table1[[#This Row],[General Audience]:[Other]])&gt;1,1,"")</f>
        <v/>
      </c>
      <c r="CU939" s="171" t="str">
        <f>IF(Table1[[#This Row],[Various  ]]&lt;&gt;1,IF(Table1[[#This Row],[Calculator / Software]]=1,1,""),"")</f>
        <v/>
      </c>
      <c r="CV939" s="171" t="str">
        <f>IF(Table1[[#This Row],[Various  ]]&lt;&gt;1,IF(Table1[[#This Row],[Information  ]]=1,1,""),"")</f>
        <v/>
      </c>
      <c r="CW939" s="171" t="str">
        <f>IF(Table1[[#This Row],[Various  ]]&lt;&gt;1,IF(Table1[[#This Row],[Interactive Tool]]=1,1,""),"")</f>
        <v/>
      </c>
      <c r="CX939" s="171" t="str">
        <f>IF(Table1[[#This Row],[Various  ]]&lt;&gt;1,IF(Table1[[#This Row],[Technical Specifications]]=1,1,""),"")</f>
        <v/>
      </c>
      <c r="CY939" s="171" t="str">
        <f>IF(Table1[[#This Row],[Various  ]]&lt;&gt;1,IF(Table1[[#This Row],[Training Resources]]=1,1,""),"")</f>
        <v/>
      </c>
      <c r="CZ939" s="171" t="str">
        <f>IF(Table1[[#This Row],[Various  ]]&lt;&gt;1,IF(Table1[[#This Row],[Toolbox]]=1,1,""),"")</f>
        <v/>
      </c>
      <c r="DA939" s="169" t="str">
        <f>IF(Table1[[#This Row],[Various  ]]&lt;&gt;1,IF(Table1[[#This Row],[Video]]=1,1,""),"")</f>
        <v/>
      </c>
      <c r="DB939" s="169" t="str">
        <f>IF(Table1[[#This Row],[Various  ]]&lt;&gt;1,IF(Table1[[#This Row],[Case study]]=1,1,""),"")</f>
        <v/>
      </c>
      <c r="DC939" s="169" t="str">
        <f>IF(Table1[[#This Row],[Various  ]]&lt;&gt;1,IF(Table1[[#This Row],[Other   ]]=1,1,""),"")</f>
        <v/>
      </c>
      <c r="DD939" s="169" t="str">
        <f>IF(Table1[[#This Row],[Various  ]]&lt;&gt;1,IF(Table1[[#This Row],[Standards]]=1,1,""),"")</f>
        <v/>
      </c>
      <c r="DE939" s="169" t="str">
        <f>IF(Table1[[#This Row],[Various]]=1,1,IF(SUM(Table1[[#This Row],[Calculator / Software]:[Standards]])&gt;1,1,""))</f>
        <v/>
      </c>
      <c r="DF939" s="169" t="str">
        <f>IF(Table1[[#This Row],[Multiple NCC links]]&lt;&gt;1,IF(Table1[[#This Row],[Design]]=1,1,""),"")</f>
        <v/>
      </c>
      <c r="DG939" s="169" t="str">
        <f>IF(Table1[[#This Row],[Multiple NCC links]]&lt;&gt;1,IF(Table1[[#This Row],[Assessment / Verification]]=1,1,""),"")</f>
        <v/>
      </c>
      <c r="DH939" s="169" t="str">
        <f>IF(Table1[[#This Row],[Multiple NCC links]]&lt;&gt;1,IF(Table1[[#This Row],[Climate Specific ]]=1,1,""),"")</f>
        <v/>
      </c>
      <c r="DI939" s="169" t="str">
        <f>IF(Table1[[#This Row],[Multiple NCC links]]&lt;&gt;1,IF(Table1[[#This Row],[Alterations / Additions]]=1,1,""),"")</f>
        <v/>
      </c>
      <c r="DJ939" s="169" t="str">
        <f>IF(Table1[[#This Row],[Multiple NCC links]]&lt;&gt;1,IF(Table1[[#This Row],[Glazing]]=1,1,""),"")</f>
        <v/>
      </c>
      <c r="DK939" s="169" t="str">
        <f>IF(Table1[[#This Row],[Multiple NCC links]]&lt;&gt;1,IF(Table1[[#This Row],[Building Fabric / Thermal / Sealing]]=1,1,""),"")</f>
        <v/>
      </c>
      <c r="DL939" s="169" t="str">
        <f>IF(Table1[[#This Row],[Multiple NCC links]]&lt;&gt;1,IF(Table1[[#This Row],[Lighting]]=1,1,""),"")</f>
        <v/>
      </c>
      <c r="DM939" s="169" t="str">
        <f>IF(Table1[[#This Row],[Multiple NCC links]]&lt;&gt;1,IF(Table1[[#This Row],[HVAC]]=1,1,""),"")</f>
        <v/>
      </c>
      <c r="DN939" s="169" t="str">
        <f>IF(Table1[[#This Row],[Multiple NCC links]]&lt;&gt;1,IF(Table1[[#This Row],[Services]]=1,1,""),"")</f>
        <v/>
      </c>
      <c r="DO939" s="169" t="str">
        <f>IF(Table1[[#This Row],[Multiple NCC links]]&lt;&gt;1,IF(Table1[[#This Row],[Maintenance &amp; Monitoring]]=1,1,""),"")</f>
        <v/>
      </c>
      <c r="DP939" s="169" t="str">
        <f>IF(Table1[[#This Row],[Multiple NCC links]]&lt;&gt;1,IF(Table1[[#This Row],[Hand over / Operations]]=1,1,""),"")</f>
        <v/>
      </c>
      <c r="DQ939" s="169" t="str">
        <f>IF(Table1[[#This Row],[Multiple NCC links]]&lt;&gt;1,IF(Table1[[#This Row],[As built assessment]]=1,1,""),"")</f>
        <v/>
      </c>
      <c r="DR939" s="169" t="str">
        <f>IF(Table1[[#This Row],[Multiple NCC links]]&lt;&gt;1,IF(Table1[[#This Row],[Beyond compliance]]=1,1,""),"")</f>
        <v/>
      </c>
      <c r="DS939" s="169" t="str">
        <f>IF(SUM(Table1[[#This Row],[Design]:[Beyond compliance]])&gt;1,1,"")</f>
        <v/>
      </c>
      <c r="DT939" s="169" t="str">
        <f>IF(Table1[[#This Row],[Both Residential &amp; Commercial4]]&lt;&gt;1,IF(Table1[[#This Row],[Residential]]=1,1,""),"")</f>
        <v/>
      </c>
      <c r="DU939" s="169" t="str">
        <f>IF(Table1[[#This Row],[Both Residential &amp; Commercial4]]&lt;&gt;1,IF(Table1[[#This Row],[Commercial]]=1,1,""),"")</f>
        <v/>
      </c>
      <c r="DV939" s="169" t="str">
        <f>Table1[[#This Row],[Residential &amp; Commercial]]</f>
        <v/>
      </c>
      <c r="DW939" s="169"/>
    </row>
    <row r="940" spans="1:127" s="49" customFormat="1" ht="20.25" thickTop="1" thickBot="1" x14ac:dyDescent="0.35">
      <c r="A940" s="97"/>
      <c r="B940" s="97"/>
      <c r="C940" s="88"/>
      <c r="D940" s="88"/>
      <c r="E940" s="176"/>
      <c r="F940" s="176"/>
      <c r="G940" s="176"/>
      <c r="H940" s="176"/>
      <c r="I940" s="90" t="str">
        <f>IF(AND(Table1[[#This Row],[General]]=1,Table1[[#This Row],[Beginner]]=1,Table1[[#This Row],[Intermediate]]=1,Table1[[#This Row],[Advanced]]=1),1,"")</f>
        <v/>
      </c>
      <c r="J940" s="90" t="str">
        <f>CONCATENATE(IF(Table1[[#This Row],[General]]=1,"General, ",""), IF(Table1[[#This Row],[Beginner]]=1,"Beginner, ",""),IF(Table1[[#This Row],[Intermediate]]=1,"Intermediate, ",""), IF(Table1[[#This Row],[Advanced]]=1,"Advanced",""))</f>
        <v/>
      </c>
      <c r="K940" s="91"/>
      <c r="L940" s="179"/>
      <c r="M940" s="91"/>
      <c r="N940" s="91"/>
      <c r="O940" s="159"/>
      <c r="P940" s="91"/>
      <c r="Q940" s="91"/>
      <c r="R940" s="91"/>
      <c r="S94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40" s="102"/>
      <c r="U940" s="102"/>
      <c r="V940" s="240"/>
      <c r="W940" s="240"/>
      <c r="X940" s="102"/>
      <c r="Y940" s="102"/>
      <c r="Z940" s="102"/>
      <c r="AA940" s="102"/>
      <c r="AB940" s="102"/>
      <c r="AC940" s="102"/>
      <c r="AD940" s="102"/>
      <c r="AE940" s="102"/>
      <c r="AF940" s="102"/>
      <c r="AG94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40" s="103"/>
      <c r="AI940" s="103"/>
      <c r="AJ940" s="103"/>
      <c r="AK940" s="74" t="str">
        <f>CONCATENATE(IF(Table1[[#This Row],[Digital]]=1,"Digital, ",""),IF(Table1[[#This Row],[Face to Face]]=1,"Face to face, ",""),IF(Table1[[#This Row],[Blended]]=1,"Blended",""))</f>
        <v/>
      </c>
      <c r="AL940" s="99"/>
      <c r="AM940" s="104"/>
      <c r="AN940" s="130"/>
      <c r="AO940" s="94"/>
      <c r="AP940" s="182"/>
      <c r="AQ940" s="94"/>
      <c r="AR940" s="94"/>
      <c r="AS940" s="94"/>
      <c r="AT940" s="94"/>
      <c r="AU940" s="94"/>
      <c r="AV940" s="182"/>
      <c r="AW940" s="182"/>
      <c r="AX940" s="182"/>
      <c r="AY940" s="94"/>
      <c r="AZ94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4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40" s="95"/>
      <c r="BC940" s="95"/>
      <c r="BD940" s="90" t="str">
        <f>IF(AND(Table1[[#This Row],[Residential]]=1,Table1[[#This Row],[Commercial]]=1),1,"")</f>
        <v/>
      </c>
      <c r="BE940" s="90" t="str">
        <f>CONCATENATE(IF(Table1[[#This Row],[Residential]]=1,"Residential, ",""),IF(Table1[[#This Row],[Commercial]]=1,"Commercial",""))</f>
        <v/>
      </c>
      <c r="BF940" s="94"/>
      <c r="BG940" s="94"/>
      <c r="BH940" s="94"/>
      <c r="BI940" s="94"/>
      <c r="BJ940" s="94"/>
      <c r="BK940" s="94"/>
      <c r="BL940" s="94"/>
      <c r="BM940" s="182"/>
      <c r="BN940" s="94"/>
      <c r="BO94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40" s="178"/>
      <c r="BQ940" s="120"/>
      <c r="BR940" s="132"/>
      <c r="BS940" s="120"/>
      <c r="BT940" s="175"/>
      <c r="BU940" s="175"/>
      <c r="BV940" s="175"/>
      <c r="BW940" s="121"/>
      <c r="BX940" s="121"/>
      <c r="BY940" s="121"/>
      <c r="BZ940" s="227"/>
      <c r="CA94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40" s="48">
        <f>COUNTIF(Table1[[#This Row],[Validity]:[Alignment with NCC (Yes=1,No=0)]],"N/A")</f>
        <v>0</v>
      </c>
      <c r="CC940" s="48">
        <f>IF(ISERROR(Table1[[#This Row],[Total Quality Score (out of 10)]]/(4-Table1[[#This Row],[N/A Count]])),0,Table1[[#This Row],[Total Quality Score (out of 10)]]/(4-Table1[[#This Row],[N/A Count]]))</f>
        <v>0</v>
      </c>
      <c r="CD940" s="106"/>
      <c r="CE940" s="106"/>
      <c r="CF940" s="172" t="str">
        <f>IF(SUM(Table1[[#This Row],[Multiple]:[Level (all)62]])&lt;1,IF(Table1[[#This Row],[General]]=1,1,""),"")</f>
        <v/>
      </c>
      <c r="CG940" s="172" t="str">
        <f>IF(SUM(Table1[[#This Row],[Multiple]:[Level (all)62]])&lt;1,IF(Table1[[#This Row],[Beginner]]=1,1,""),"")</f>
        <v/>
      </c>
      <c r="CH940" s="171" t="str">
        <f>IF(SUM(Table1[[#This Row],[Multiple]:[Level (all)62]])&lt;1,IF(Table1[[#This Row],[Intermediate]]=1,1,""),"")</f>
        <v/>
      </c>
      <c r="CI940" s="171" t="str">
        <f>IF(SUM(Table1[[#This Row],[Multiple]:[Level (all)62]])&lt;1,IF(Table1[[#This Row],[Advanced]]=1,1,""),"")</f>
        <v/>
      </c>
      <c r="CJ940" s="171" t="str">
        <f>IF(AND(SUM(Table1[[#This Row],[General]:[Advanced]])&lt;4,SUM(Table1[[#This Row],[General]:[Advanced]])&gt;1),1,"")</f>
        <v/>
      </c>
      <c r="CK940" s="171" t="str">
        <f>Table1[[#This Row],[Level (all)]]</f>
        <v/>
      </c>
      <c r="CL940" s="171" t="str">
        <f>IF(Table1[[#This Row],[Multiple audience]]&lt;&gt;1,IF(Table1[[#This Row],[General Audience]]=1,1,""),"")</f>
        <v/>
      </c>
      <c r="CM940" s="171" t="str">
        <f>IF(Table1[[#This Row],[Multiple audience]]&lt;&gt;1,IF(Table1[[#This Row],[Planners / Designers ]]=1,1,""),"")</f>
        <v/>
      </c>
      <c r="CN940" s="171" t="str">
        <f>IF(Table1[[#This Row],[Multiple audience]]&lt;&gt;1,IF(Table1[[#This Row],[Regulatory Assessors]]=1,1,""),"")</f>
        <v/>
      </c>
      <c r="CO940" s="171" t="str">
        <f>IF(Table1[[#This Row],[Multiple audience]]&lt;&gt;1,IF(Table1[[#This Row],[Builders / Management]]=1,1,""),"")</f>
        <v/>
      </c>
      <c r="CP940" s="171" t="str">
        <f>IF(Table1[[#This Row],[Multiple audience]]&lt;&gt;1,IF(Table1[[#This Row],[Energy / Sus Assessors]]=1,1,""),"")</f>
        <v/>
      </c>
      <c r="CQ940" s="171" t="str">
        <f>IF(Table1[[#This Row],[Multiple audience]]&lt;&gt;1,IF(Table1[[#This Row],[Semi-skilled]]=1,1,""),"")</f>
        <v/>
      </c>
      <c r="CR940" s="171" t="str">
        <f>IF(Table1[[#This Row],[Multiple audience]]&lt;&gt;1,IF(Table1[[#This Row],[Trades]]=1,1,""),"")</f>
        <v/>
      </c>
      <c r="CS940" s="171" t="str">
        <f>IF(Table1[[#This Row],[Multiple audience]]&lt;&gt;1,IF(Table1[[#This Row],[Other]]=1,1,""),"")</f>
        <v/>
      </c>
      <c r="CT940" s="171" t="str">
        <f>IF(SUM(Table1[[#This Row],[General Audience]:[Other]])&gt;1,1,"")</f>
        <v/>
      </c>
      <c r="CU940" s="171" t="str">
        <f>IF(Table1[[#This Row],[Various  ]]&lt;&gt;1,IF(Table1[[#This Row],[Calculator / Software]]=1,1,""),"")</f>
        <v/>
      </c>
      <c r="CV940" s="171" t="str">
        <f>IF(Table1[[#This Row],[Various  ]]&lt;&gt;1,IF(Table1[[#This Row],[Information  ]]=1,1,""),"")</f>
        <v/>
      </c>
      <c r="CW940" s="171" t="str">
        <f>IF(Table1[[#This Row],[Various  ]]&lt;&gt;1,IF(Table1[[#This Row],[Interactive Tool]]=1,1,""),"")</f>
        <v/>
      </c>
      <c r="CX940" s="171" t="str">
        <f>IF(Table1[[#This Row],[Various  ]]&lt;&gt;1,IF(Table1[[#This Row],[Technical Specifications]]=1,1,""),"")</f>
        <v/>
      </c>
      <c r="CY940" s="171" t="str">
        <f>IF(Table1[[#This Row],[Various  ]]&lt;&gt;1,IF(Table1[[#This Row],[Training Resources]]=1,1,""),"")</f>
        <v/>
      </c>
      <c r="CZ940" s="171" t="str">
        <f>IF(Table1[[#This Row],[Various  ]]&lt;&gt;1,IF(Table1[[#This Row],[Toolbox]]=1,1,""),"")</f>
        <v/>
      </c>
      <c r="DA940" s="169" t="str">
        <f>IF(Table1[[#This Row],[Various  ]]&lt;&gt;1,IF(Table1[[#This Row],[Video]]=1,1,""),"")</f>
        <v/>
      </c>
      <c r="DB940" s="169" t="str">
        <f>IF(Table1[[#This Row],[Various  ]]&lt;&gt;1,IF(Table1[[#This Row],[Case study]]=1,1,""),"")</f>
        <v/>
      </c>
      <c r="DC940" s="169" t="str">
        <f>IF(Table1[[#This Row],[Various  ]]&lt;&gt;1,IF(Table1[[#This Row],[Other   ]]=1,1,""),"")</f>
        <v/>
      </c>
      <c r="DD940" s="169" t="str">
        <f>IF(Table1[[#This Row],[Various  ]]&lt;&gt;1,IF(Table1[[#This Row],[Standards]]=1,1,""),"")</f>
        <v/>
      </c>
      <c r="DE940" s="169" t="str">
        <f>IF(Table1[[#This Row],[Various]]=1,1,IF(SUM(Table1[[#This Row],[Calculator / Software]:[Standards]])&gt;1,1,""))</f>
        <v/>
      </c>
      <c r="DF940" s="169" t="str">
        <f>IF(Table1[[#This Row],[Multiple NCC links]]&lt;&gt;1,IF(Table1[[#This Row],[Design]]=1,1,""),"")</f>
        <v/>
      </c>
      <c r="DG940" s="169" t="str">
        <f>IF(Table1[[#This Row],[Multiple NCC links]]&lt;&gt;1,IF(Table1[[#This Row],[Assessment / Verification]]=1,1,""),"")</f>
        <v/>
      </c>
      <c r="DH940" s="169" t="str">
        <f>IF(Table1[[#This Row],[Multiple NCC links]]&lt;&gt;1,IF(Table1[[#This Row],[Climate Specific ]]=1,1,""),"")</f>
        <v/>
      </c>
      <c r="DI940" s="169" t="str">
        <f>IF(Table1[[#This Row],[Multiple NCC links]]&lt;&gt;1,IF(Table1[[#This Row],[Alterations / Additions]]=1,1,""),"")</f>
        <v/>
      </c>
      <c r="DJ940" s="169" t="str">
        <f>IF(Table1[[#This Row],[Multiple NCC links]]&lt;&gt;1,IF(Table1[[#This Row],[Glazing]]=1,1,""),"")</f>
        <v/>
      </c>
      <c r="DK940" s="169" t="str">
        <f>IF(Table1[[#This Row],[Multiple NCC links]]&lt;&gt;1,IF(Table1[[#This Row],[Building Fabric / Thermal / Sealing]]=1,1,""),"")</f>
        <v/>
      </c>
      <c r="DL940" s="169" t="str">
        <f>IF(Table1[[#This Row],[Multiple NCC links]]&lt;&gt;1,IF(Table1[[#This Row],[Lighting]]=1,1,""),"")</f>
        <v/>
      </c>
      <c r="DM940" s="169" t="str">
        <f>IF(Table1[[#This Row],[Multiple NCC links]]&lt;&gt;1,IF(Table1[[#This Row],[HVAC]]=1,1,""),"")</f>
        <v/>
      </c>
      <c r="DN940" s="169" t="str">
        <f>IF(Table1[[#This Row],[Multiple NCC links]]&lt;&gt;1,IF(Table1[[#This Row],[Services]]=1,1,""),"")</f>
        <v/>
      </c>
      <c r="DO940" s="169" t="str">
        <f>IF(Table1[[#This Row],[Multiple NCC links]]&lt;&gt;1,IF(Table1[[#This Row],[Maintenance &amp; Monitoring]]=1,1,""),"")</f>
        <v/>
      </c>
      <c r="DP940" s="169" t="str">
        <f>IF(Table1[[#This Row],[Multiple NCC links]]&lt;&gt;1,IF(Table1[[#This Row],[Hand over / Operations]]=1,1,""),"")</f>
        <v/>
      </c>
      <c r="DQ940" s="169" t="str">
        <f>IF(Table1[[#This Row],[Multiple NCC links]]&lt;&gt;1,IF(Table1[[#This Row],[As built assessment]]=1,1,""),"")</f>
        <v/>
      </c>
      <c r="DR940" s="169" t="str">
        <f>IF(Table1[[#This Row],[Multiple NCC links]]&lt;&gt;1,IF(Table1[[#This Row],[Beyond compliance]]=1,1,""),"")</f>
        <v/>
      </c>
      <c r="DS940" s="169" t="str">
        <f>IF(SUM(Table1[[#This Row],[Design]:[Beyond compliance]])&gt;1,1,"")</f>
        <v/>
      </c>
      <c r="DT940" s="169" t="str">
        <f>IF(Table1[[#This Row],[Both Residential &amp; Commercial4]]&lt;&gt;1,IF(Table1[[#This Row],[Residential]]=1,1,""),"")</f>
        <v/>
      </c>
      <c r="DU940" s="169" t="str">
        <f>IF(Table1[[#This Row],[Both Residential &amp; Commercial4]]&lt;&gt;1,IF(Table1[[#This Row],[Commercial]]=1,1,""),"")</f>
        <v/>
      </c>
      <c r="DV940" s="169" t="str">
        <f>Table1[[#This Row],[Residential &amp; Commercial]]</f>
        <v/>
      </c>
      <c r="DW940" s="169"/>
    </row>
    <row r="941" spans="1:127" s="49" customFormat="1" ht="20.25" thickTop="1" thickBot="1" x14ac:dyDescent="0.35">
      <c r="A941" s="97"/>
      <c r="B941" s="97"/>
      <c r="C941" s="88"/>
      <c r="D941" s="88"/>
      <c r="E941" s="176"/>
      <c r="F941" s="176"/>
      <c r="G941" s="176"/>
      <c r="H941" s="176"/>
      <c r="I941" s="90" t="str">
        <f>IF(AND(Table1[[#This Row],[General]]=1,Table1[[#This Row],[Beginner]]=1,Table1[[#This Row],[Intermediate]]=1,Table1[[#This Row],[Advanced]]=1),1,"")</f>
        <v/>
      </c>
      <c r="J941" s="90" t="str">
        <f>CONCATENATE(IF(Table1[[#This Row],[General]]=1,"General, ",""), IF(Table1[[#This Row],[Beginner]]=1,"Beginner, ",""),IF(Table1[[#This Row],[Intermediate]]=1,"Intermediate, ",""), IF(Table1[[#This Row],[Advanced]]=1,"Advanced",""))</f>
        <v/>
      </c>
      <c r="K941" s="91"/>
      <c r="L941" s="179"/>
      <c r="M941" s="91"/>
      <c r="N941" s="91"/>
      <c r="O941" s="159"/>
      <c r="P941" s="91"/>
      <c r="Q941" s="91"/>
      <c r="R941" s="91"/>
      <c r="S94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41" s="102"/>
      <c r="U941" s="102"/>
      <c r="V941" s="240"/>
      <c r="W941" s="240"/>
      <c r="X941" s="102"/>
      <c r="Y941" s="102"/>
      <c r="Z941" s="102"/>
      <c r="AA941" s="102"/>
      <c r="AB941" s="102"/>
      <c r="AC941" s="102"/>
      <c r="AD941" s="102"/>
      <c r="AE941" s="102"/>
      <c r="AF941" s="102"/>
      <c r="AG94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41" s="103"/>
      <c r="AI941" s="103"/>
      <c r="AJ941" s="103"/>
      <c r="AK941" s="74" t="str">
        <f>CONCATENATE(IF(Table1[[#This Row],[Digital]]=1,"Digital, ",""),IF(Table1[[#This Row],[Face to Face]]=1,"Face to face, ",""),IF(Table1[[#This Row],[Blended]]=1,"Blended",""))</f>
        <v/>
      </c>
      <c r="AL941" s="99"/>
      <c r="AM941" s="104"/>
      <c r="AN941" s="130"/>
      <c r="AO941" s="94"/>
      <c r="AP941" s="182"/>
      <c r="AQ941" s="94"/>
      <c r="AR941" s="94"/>
      <c r="AS941" s="94"/>
      <c r="AT941" s="94"/>
      <c r="AU941" s="94"/>
      <c r="AV941" s="182"/>
      <c r="AW941" s="182"/>
      <c r="AX941" s="182"/>
      <c r="AY941" s="94"/>
      <c r="AZ94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4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41" s="95"/>
      <c r="BC941" s="95"/>
      <c r="BD941" s="90" t="str">
        <f>IF(AND(Table1[[#This Row],[Residential]]=1,Table1[[#This Row],[Commercial]]=1),1,"")</f>
        <v/>
      </c>
      <c r="BE941" s="90" t="str">
        <f>CONCATENATE(IF(Table1[[#This Row],[Residential]]=1,"Residential, ",""),IF(Table1[[#This Row],[Commercial]]=1,"Commercial",""))</f>
        <v/>
      </c>
      <c r="BF941" s="94"/>
      <c r="BG941" s="94"/>
      <c r="BH941" s="94"/>
      <c r="BI941" s="94"/>
      <c r="BJ941" s="94"/>
      <c r="BK941" s="94"/>
      <c r="BL941" s="94"/>
      <c r="BM941" s="182"/>
      <c r="BN941" s="94"/>
      <c r="BO94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41" s="178"/>
      <c r="BQ941" s="120"/>
      <c r="BR941" s="132"/>
      <c r="BS941" s="120"/>
      <c r="BT941" s="175"/>
      <c r="BU941" s="175"/>
      <c r="BV941" s="175"/>
      <c r="BW941" s="121"/>
      <c r="BX941" s="121"/>
      <c r="BY941" s="121"/>
      <c r="BZ941" s="227"/>
      <c r="CA94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41" s="48">
        <f>COUNTIF(Table1[[#This Row],[Validity]:[Alignment with NCC (Yes=1,No=0)]],"N/A")</f>
        <v>0</v>
      </c>
      <c r="CC941" s="48">
        <f>IF(ISERROR(Table1[[#This Row],[Total Quality Score (out of 10)]]/(4-Table1[[#This Row],[N/A Count]])),0,Table1[[#This Row],[Total Quality Score (out of 10)]]/(4-Table1[[#This Row],[N/A Count]]))</f>
        <v>0</v>
      </c>
      <c r="CD941" s="106"/>
      <c r="CE941" s="106"/>
      <c r="CF941" s="172" t="str">
        <f>IF(SUM(Table1[[#This Row],[Multiple]:[Level (all)62]])&lt;1,IF(Table1[[#This Row],[General]]=1,1,""),"")</f>
        <v/>
      </c>
      <c r="CG941" s="172" t="str">
        <f>IF(SUM(Table1[[#This Row],[Multiple]:[Level (all)62]])&lt;1,IF(Table1[[#This Row],[Beginner]]=1,1,""),"")</f>
        <v/>
      </c>
      <c r="CH941" s="171" t="str">
        <f>IF(SUM(Table1[[#This Row],[Multiple]:[Level (all)62]])&lt;1,IF(Table1[[#This Row],[Intermediate]]=1,1,""),"")</f>
        <v/>
      </c>
      <c r="CI941" s="171" t="str">
        <f>IF(SUM(Table1[[#This Row],[Multiple]:[Level (all)62]])&lt;1,IF(Table1[[#This Row],[Advanced]]=1,1,""),"")</f>
        <v/>
      </c>
      <c r="CJ941" s="171" t="str">
        <f>IF(AND(SUM(Table1[[#This Row],[General]:[Advanced]])&lt;4,SUM(Table1[[#This Row],[General]:[Advanced]])&gt;1),1,"")</f>
        <v/>
      </c>
      <c r="CK941" s="171" t="str">
        <f>Table1[[#This Row],[Level (all)]]</f>
        <v/>
      </c>
      <c r="CL941" s="171" t="str">
        <f>IF(Table1[[#This Row],[Multiple audience]]&lt;&gt;1,IF(Table1[[#This Row],[General Audience]]=1,1,""),"")</f>
        <v/>
      </c>
      <c r="CM941" s="171" t="str">
        <f>IF(Table1[[#This Row],[Multiple audience]]&lt;&gt;1,IF(Table1[[#This Row],[Planners / Designers ]]=1,1,""),"")</f>
        <v/>
      </c>
      <c r="CN941" s="171" t="str">
        <f>IF(Table1[[#This Row],[Multiple audience]]&lt;&gt;1,IF(Table1[[#This Row],[Regulatory Assessors]]=1,1,""),"")</f>
        <v/>
      </c>
      <c r="CO941" s="171" t="str">
        <f>IF(Table1[[#This Row],[Multiple audience]]&lt;&gt;1,IF(Table1[[#This Row],[Builders / Management]]=1,1,""),"")</f>
        <v/>
      </c>
      <c r="CP941" s="171" t="str">
        <f>IF(Table1[[#This Row],[Multiple audience]]&lt;&gt;1,IF(Table1[[#This Row],[Energy / Sus Assessors]]=1,1,""),"")</f>
        <v/>
      </c>
      <c r="CQ941" s="171" t="str">
        <f>IF(Table1[[#This Row],[Multiple audience]]&lt;&gt;1,IF(Table1[[#This Row],[Semi-skilled]]=1,1,""),"")</f>
        <v/>
      </c>
      <c r="CR941" s="171" t="str">
        <f>IF(Table1[[#This Row],[Multiple audience]]&lt;&gt;1,IF(Table1[[#This Row],[Trades]]=1,1,""),"")</f>
        <v/>
      </c>
      <c r="CS941" s="171" t="str">
        <f>IF(Table1[[#This Row],[Multiple audience]]&lt;&gt;1,IF(Table1[[#This Row],[Other]]=1,1,""),"")</f>
        <v/>
      </c>
      <c r="CT941" s="171" t="str">
        <f>IF(SUM(Table1[[#This Row],[General Audience]:[Other]])&gt;1,1,"")</f>
        <v/>
      </c>
      <c r="CU941" s="171" t="str">
        <f>IF(Table1[[#This Row],[Various  ]]&lt;&gt;1,IF(Table1[[#This Row],[Calculator / Software]]=1,1,""),"")</f>
        <v/>
      </c>
      <c r="CV941" s="171" t="str">
        <f>IF(Table1[[#This Row],[Various  ]]&lt;&gt;1,IF(Table1[[#This Row],[Information  ]]=1,1,""),"")</f>
        <v/>
      </c>
      <c r="CW941" s="171" t="str">
        <f>IF(Table1[[#This Row],[Various  ]]&lt;&gt;1,IF(Table1[[#This Row],[Interactive Tool]]=1,1,""),"")</f>
        <v/>
      </c>
      <c r="CX941" s="171" t="str">
        <f>IF(Table1[[#This Row],[Various  ]]&lt;&gt;1,IF(Table1[[#This Row],[Technical Specifications]]=1,1,""),"")</f>
        <v/>
      </c>
      <c r="CY941" s="171" t="str">
        <f>IF(Table1[[#This Row],[Various  ]]&lt;&gt;1,IF(Table1[[#This Row],[Training Resources]]=1,1,""),"")</f>
        <v/>
      </c>
      <c r="CZ941" s="171" t="str">
        <f>IF(Table1[[#This Row],[Various  ]]&lt;&gt;1,IF(Table1[[#This Row],[Toolbox]]=1,1,""),"")</f>
        <v/>
      </c>
      <c r="DA941" s="169" t="str">
        <f>IF(Table1[[#This Row],[Various  ]]&lt;&gt;1,IF(Table1[[#This Row],[Video]]=1,1,""),"")</f>
        <v/>
      </c>
      <c r="DB941" s="169" t="str">
        <f>IF(Table1[[#This Row],[Various  ]]&lt;&gt;1,IF(Table1[[#This Row],[Case study]]=1,1,""),"")</f>
        <v/>
      </c>
      <c r="DC941" s="169" t="str">
        <f>IF(Table1[[#This Row],[Various  ]]&lt;&gt;1,IF(Table1[[#This Row],[Other   ]]=1,1,""),"")</f>
        <v/>
      </c>
      <c r="DD941" s="169" t="str">
        <f>IF(Table1[[#This Row],[Various  ]]&lt;&gt;1,IF(Table1[[#This Row],[Standards]]=1,1,""),"")</f>
        <v/>
      </c>
      <c r="DE941" s="169" t="str">
        <f>IF(Table1[[#This Row],[Various]]=1,1,IF(SUM(Table1[[#This Row],[Calculator / Software]:[Standards]])&gt;1,1,""))</f>
        <v/>
      </c>
      <c r="DF941" s="169" t="str">
        <f>IF(Table1[[#This Row],[Multiple NCC links]]&lt;&gt;1,IF(Table1[[#This Row],[Design]]=1,1,""),"")</f>
        <v/>
      </c>
      <c r="DG941" s="169" t="str">
        <f>IF(Table1[[#This Row],[Multiple NCC links]]&lt;&gt;1,IF(Table1[[#This Row],[Assessment / Verification]]=1,1,""),"")</f>
        <v/>
      </c>
      <c r="DH941" s="169" t="str">
        <f>IF(Table1[[#This Row],[Multiple NCC links]]&lt;&gt;1,IF(Table1[[#This Row],[Climate Specific ]]=1,1,""),"")</f>
        <v/>
      </c>
      <c r="DI941" s="169" t="str">
        <f>IF(Table1[[#This Row],[Multiple NCC links]]&lt;&gt;1,IF(Table1[[#This Row],[Alterations / Additions]]=1,1,""),"")</f>
        <v/>
      </c>
      <c r="DJ941" s="169" t="str">
        <f>IF(Table1[[#This Row],[Multiple NCC links]]&lt;&gt;1,IF(Table1[[#This Row],[Glazing]]=1,1,""),"")</f>
        <v/>
      </c>
      <c r="DK941" s="169" t="str">
        <f>IF(Table1[[#This Row],[Multiple NCC links]]&lt;&gt;1,IF(Table1[[#This Row],[Building Fabric / Thermal / Sealing]]=1,1,""),"")</f>
        <v/>
      </c>
      <c r="DL941" s="169" t="str">
        <f>IF(Table1[[#This Row],[Multiple NCC links]]&lt;&gt;1,IF(Table1[[#This Row],[Lighting]]=1,1,""),"")</f>
        <v/>
      </c>
      <c r="DM941" s="169" t="str">
        <f>IF(Table1[[#This Row],[Multiple NCC links]]&lt;&gt;1,IF(Table1[[#This Row],[HVAC]]=1,1,""),"")</f>
        <v/>
      </c>
      <c r="DN941" s="169" t="str">
        <f>IF(Table1[[#This Row],[Multiple NCC links]]&lt;&gt;1,IF(Table1[[#This Row],[Services]]=1,1,""),"")</f>
        <v/>
      </c>
      <c r="DO941" s="169" t="str">
        <f>IF(Table1[[#This Row],[Multiple NCC links]]&lt;&gt;1,IF(Table1[[#This Row],[Maintenance &amp; Monitoring]]=1,1,""),"")</f>
        <v/>
      </c>
      <c r="DP941" s="169" t="str">
        <f>IF(Table1[[#This Row],[Multiple NCC links]]&lt;&gt;1,IF(Table1[[#This Row],[Hand over / Operations]]=1,1,""),"")</f>
        <v/>
      </c>
      <c r="DQ941" s="169" t="str">
        <f>IF(Table1[[#This Row],[Multiple NCC links]]&lt;&gt;1,IF(Table1[[#This Row],[As built assessment]]=1,1,""),"")</f>
        <v/>
      </c>
      <c r="DR941" s="169" t="str">
        <f>IF(Table1[[#This Row],[Multiple NCC links]]&lt;&gt;1,IF(Table1[[#This Row],[Beyond compliance]]=1,1,""),"")</f>
        <v/>
      </c>
      <c r="DS941" s="169" t="str">
        <f>IF(SUM(Table1[[#This Row],[Design]:[Beyond compliance]])&gt;1,1,"")</f>
        <v/>
      </c>
      <c r="DT941" s="169" t="str">
        <f>IF(Table1[[#This Row],[Both Residential &amp; Commercial4]]&lt;&gt;1,IF(Table1[[#This Row],[Residential]]=1,1,""),"")</f>
        <v/>
      </c>
      <c r="DU941" s="169" t="str">
        <f>IF(Table1[[#This Row],[Both Residential &amp; Commercial4]]&lt;&gt;1,IF(Table1[[#This Row],[Commercial]]=1,1,""),"")</f>
        <v/>
      </c>
      <c r="DV941" s="169" t="str">
        <f>Table1[[#This Row],[Residential &amp; Commercial]]</f>
        <v/>
      </c>
      <c r="DW941" s="169"/>
    </row>
    <row r="942" spans="1:127" s="49" customFormat="1" ht="20.25" thickTop="1" thickBot="1" x14ac:dyDescent="0.35">
      <c r="A942" s="97"/>
      <c r="B942" s="97"/>
      <c r="C942" s="88"/>
      <c r="D942" s="88"/>
      <c r="E942" s="176"/>
      <c r="F942" s="176"/>
      <c r="G942" s="176"/>
      <c r="H942" s="176"/>
      <c r="I942" s="90" t="str">
        <f>IF(AND(Table1[[#This Row],[General]]=1,Table1[[#This Row],[Beginner]]=1,Table1[[#This Row],[Intermediate]]=1,Table1[[#This Row],[Advanced]]=1),1,"")</f>
        <v/>
      </c>
      <c r="J942" s="90" t="str">
        <f>CONCATENATE(IF(Table1[[#This Row],[General]]=1,"General, ",""), IF(Table1[[#This Row],[Beginner]]=1,"Beginner, ",""),IF(Table1[[#This Row],[Intermediate]]=1,"Intermediate, ",""), IF(Table1[[#This Row],[Advanced]]=1,"Advanced",""))</f>
        <v/>
      </c>
      <c r="K942" s="91"/>
      <c r="L942" s="179"/>
      <c r="M942" s="91"/>
      <c r="N942" s="91"/>
      <c r="O942" s="159"/>
      <c r="P942" s="91"/>
      <c r="Q942" s="91"/>
      <c r="R942" s="91"/>
      <c r="S94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42" s="102"/>
      <c r="U942" s="102"/>
      <c r="V942" s="240"/>
      <c r="W942" s="240"/>
      <c r="X942" s="102"/>
      <c r="Y942" s="102"/>
      <c r="Z942" s="102"/>
      <c r="AA942" s="102"/>
      <c r="AB942" s="102"/>
      <c r="AC942" s="102"/>
      <c r="AD942" s="102"/>
      <c r="AE942" s="102"/>
      <c r="AF942" s="102"/>
      <c r="AG94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42" s="103"/>
      <c r="AI942" s="103"/>
      <c r="AJ942" s="103"/>
      <c r="AK942" s="74" t="str">
        <f>CONCATENATE(IF(Table1[[#This Row],[Digital]]=1,"Digital, ",""),IF(Table1[[#This Row],[Face to Face]]=1,"Face to face, ",""),IF(Table1[[#This Row],[Blended]]=1,"Blended",""))</f>
        <v/>
      </c>
      <c r="AL942" s="99"/>
      <c r="AM942" s="104"/>
      <c r="AN942" s="130"/>
      <c r="AO942" s="94"/>
      <c r="AP942" s="182"/>
      <c r="AQ942" s="94"/>
      <c r="AR942" s="94"/>
      <c r="AS942" s="94"/>
      <c r="AT942" s="94"/>
      <c r="AU942" s="94"/>
      <c r="AV942" s="182"/>
      <c r="AW942" s="182"/>
      <c r="AX942" s="182"/>
      <c r="AY942" s="94"/>
      <c r="AZ94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4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42" s="95"/>
      <c r="BC942" s="95"/>
      <c r="BD942" s="90" t="str">
        <f>IF(AND(Table1[[#This Row],[Residential]]=1,Table1[[#This Row],[Commercial]]=1),1,"")</f>
        <v/>
      </c>
      <c r="BE942" s="90" t="str">
        <f>CONCATENATE(IF(Table1[[#This Row],[Residential]]=1,"Residential, ",""),IF(Table1[[#This Row],[Commercial]]=1,"Commercial",""))</f>
        <v/>
      </c>
      <c r="BF942" s="94"/>
      <c r="BG942" s="94"/>
      <c r="BH942" s="94"/>
      <c r="BI942" s="94"/>
      <c r="BJ942" s="94"/>
      <c r="BK942" s="94"/>
      <c r="BL942" s="94"/>
      <c r="BM942" s="182"/>
      <c r="BN942" s="94"/>
      <c r="BO94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42" s="178"/>
      <c r="BQ942" s="120"/>
      <c r="BR942" s="132"/>
      <c r="BS942" s="120"/>
      <c r="BT942" s="175"/>
      <c r="BU942" s="175"/>
      <c r="BV942" s="175"/>
      <c r="BW942" s="121"/>
      <c r="BX942" s="121"/>
      <c r="BY942" s="121"/>
      <c r="BZ942" s="227"/>
      <c r="CA94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42" s="48">
        <f>COUNTIF(Table1[[#This Row],[Validity]:[Alignment with NCC (Yes=1,No=0)]],"N/A")</f>
        <v>0</v>
      </c>
      <c r="CC942" s="48">
        <f>IF(ISERROR(Table1[[#This Row],[Total Quality Score (out of 10)]]/(4-Table1[[#This Row],[N/A Count]])),0,Table1[[#This Row],[Total Quality Score (out of 10)]]/(4-Table1[[#This Row],[N/A Count]]))</f>
        <v>0</v>
      </c>
      <c r="CD942" s="106"/>
      <c r="CE942" s="106"/>
      <c r="CF942" s="172" t="str">
        <f>IF(SUM(Table1[[#This Row],[Multiple]:[Level (all)62]])&lt;1,IF(Table1[[#This Row],[General]]=1,1,""),"")</f>
        <v/>
      </c>
      <c r="CG942" s="172" t="str">
        <f>IF(SUM(Table1[[#This Row],[Multiple]:[Level (all)62]])&lt;1,IF(Table1[[#This Row],[Beginner]]=1,1,""),"")</f>
        <v/>
      </c>
      <c r="CH942" s="171" t="str">
        <f>IF(SUM(Table1[[#This Row],[Multiple]:[Level (all)62]])&lt;1,IF(Table1[[#This Row],[Intermediate]]=1,1,""),"")</f>
        <v/>
      </c>
      <c r="CI942" s="171" t="str">
        <f>IF(SUM(Table1[[#This Row],[Multiple]:[Level (all)62]])&lt;1,IF(Table1[[#This Row],[Advanced]]=1,1,""),"")</f>
        <v/>
      </c>
      <c r="CJ942" s="171" t="str">
        <f>IF(AND(SUM(Table1[[#This Row],[General]:[Advanced]])&lt;4,SUM(Table1[[#This Row],[General]:[Advanced]])&gt;1),1,"")</f>
        <v/>
      </c>
      <c r="CK942" s="171" t="str">
        <f>Table1[[#This Row],[Level (all)]]</f>
        <v/>
      </c>
      <c r="CL942" s="171" t="str">
        <f>IF(Table1[[#This Row],[Multiple audience]]&lt;&gt;1,IF(Table1[[#This Row],[General Audience]]=1,1,""),"")</f>
        <v/>
      </c>
      <c r="CM942" s="171" t="str">
        <f>IF(Table1[[#This Row],[Multiple audience]]&lt;&gt;1,IF(Table1[[#This Row],[Planners / Designers ]]=1,1,""),"")</f>
        <v/>
      </c>
      <c r="CN942" s="171" t="str">
        <f>IF(Table1[[#This Row],[Multiple audience]]&lt;&gt;1,IF(Table1[[#This Row],[Regulatory Assessors]]=1,1,""),"")</f>
        <v/>
      </c>
      <c r="CO942" s="171" t="str">
        <f>IF(Table1[[#This Row],[Multiple audience]]&lt;&gt;1,IF(Table1[[#This Row],[Builders / Management]]=1,1,""),"")</f>
        <v/>
      </c>
      <c r="CP942" s="171" t="str">
        <f>IF(Table1[[#This Row],[Multiple audience]]&lt;&gt;1,IF(Table1[[#This Row],[Energy / Sus Assessors]]=1,1,""),"")</f>
        <v/>
      </c>
      <c r="CQ942" s="171" t="str">
        <f>IF(Table1[[#This Row],[Multiple audience]]&lt;&gt;1,IF(Table1[[#This Row],[Semi-skilled]]=1,1,""),"")</f>
        <v/>
      </c>
      <c r="CR942" s="171" t="str">
        <f>IF(Table1[[#This Row],[Multiple audience]]&lt;&gt;1,IF(Table1[[#This Row],[Trades]]=1,1,""),"")</f>
        <v/>
      </c>
      <c r="CS942" s="171" t="str">
        <f>IF(Table1[[#This Row],[Multiple audience]]&lt;&gt;1,IF(Table1[[#This Row],[Other]]=1,1,""),"")</f>
        <v/>
      </c>
      <c r="CT942" s="171" t="str">
        <f>IF(SUM(Table1[[#This Row],[General Audience]:[Other]])&gt;1,1,"")</f>
        <v/>
      </c>
      <c r="CU942" s="171" t="str">
        <f>IF(Table1[[#This Row],[Various  ]]&lt;&gt;1,IF(Table1[[#This Row],[Calculator / Software]]=1,1,""),"")</f>
        <v/>
      </c>
      <c r="CV942" s="171" t="str">
        <f>IF(Table1[[#This Row],[Various  ]]&lt;&gt;1,IF(Table1[[#This Row],[Information  ]]=1,1,""),"")</f>
        <v/>
      </c>
      <c r="CW942" s="171" t="str">
        <f>IF(Table1[[#This Row],[Various  ]]&lt;&gt;1,IF(Table1[[#This Row],[Interactive Tool]]=1,1,""),"")</f>
        <v/>
      </c>
      <c r="CX942" s="171" t="str">
        <f>IF(Table1[[#This Row],[Various  ]]&lt;&gt;1,IF(Table1[[#This Row],[Technical Specifications]]=1,1,""),"")</f>
        <v/>
      </c>
      <c r="CY942" s="171" t="str">
        <f>IF(Table1[[#This Row],[Various  ]]&lt;&gt;1,IF(Table1[[#This Row],[Training Resources]]=1,1,""),"")</f>
        <v/>
      </c>
      <c r="CZ942" s="171" t="str">
        <f>IF(Table1[[#This Row],[Various  ]]&lt;&gt;1,IF(Table1[[#This Row],[Toolbox]]=1,1,""),"")</f>
        <v/>
      </c>
      <c r="DA942" s="169" t="str">
        <f>IF(Table1[[#This Row],[Various  ]]&lt;&gt;1,IF(Table1[[#This Row],[Video]]=1,1,""),"")</f>
        <v/>
      </c>
      <c r="DB942" s="169" t="str">
        <f>IF(Table1[[#This Row],[Various  ]]&lt;&gt;1,IF(Table1[[#This Row],[Case study]]=1,1,""),"")</f>
        <v/>
      </c>
      <c r="DC942" s="169" t="str">
        <f>IF(Table1[[#This Row],[Various  ]]&lt;&gt;1,IF(Table1[[#This Row],[Other   ]]=1,1,""),"")</f>
        <v/>
      </c>
      <c r="DD942" s="169" t="str">
        <f>IF(Table1[[#This Row],[Various  ]]&lt;&gt;1,IF(Table1[[#This Row],[Standards]]=1,1,""),"")</f>
        <v/>
      </c>
      <c r="DE942" s="169" t="str">
        <f>IF(Table1[[#This Row],[Various]]=1,1,IF(SUM(Table1[[#This Row],[Calculator / Software]:[Standards]])&gt;1,1,""))</f>
        <v/>
      </c>
      <c r="DF942" s="169" t="str">
        <f>IF(Table1[[#This Row],[Multiple NCC links]]&lt;&gt;1,IF(Table1[[#This Row],[Design]]=1,1,""),"")</f>
        <v/>
      </c>
      <c r="DG942" s="169" t="str">
        <f>IF(Table1[[#This Row],[Multiple NCC links]]&lt;&gt;1,IF(Table1[[#This Row],[Assessment / Verification]]=1,1,""),"")</f>
        <v/>
      </c>
      <c r="DH942" s="169" t="str">
        <f>IF(Table1[[#This Row],[Multiple NCC links]]&lt;&gt;1,IF(Table1[[#This Row],[Climate Specific ]]=1,1,""),"")</f>
        <v/>
      </c>
      <c r="DI942" s="169" t="str">
        <f>IF(Table1[[#This Row],[Multiple NCC links]]&lt;&gt;1,IF(Table1[[#This Row],[Alterations / Additions]]=1,1,""),"")</f>
        <v/>
      </c>
      <c r="DJ942" s="169" t="str">
        <f>IF(Table1[[#This Row],[Multiple NCC links]]&lt;&gt;1,IF(Table1[[#This Row],[Glazing]]=1,1,""),"")</f>
        <v/>
      </c>
      <c r="DK942" s="169" t="str">
        <f>IF(Table1[[#This Row],[Multiple NCC links]]&lt;&gt;1,IF(Table1[[#This Row],[Building Fabric / Thermal / Sealing]]=1,1,""),"")</f>
        <v/>
      </c>
      <c r="DL942" s="169" t="str">
        <f>IF(Table1[[#This Row],[Multiple NCC links]]&lt;&gt;1,IF(Table1[[#This Row],[Lighting]]=1,1,""),"")</f>
        <v/>
      </c>
      <c r="DM942" s="169" t="str">
        <f>IF(Table1[[#This Row],[Multiple NCC links]]&lt;&gt;1,IF(Table1[[#This Row],[HVAC]]=1,1,""),"")</f>
        <v/>
      </c>
      <c r="DN942" s="169" t="str">
        <f>IF(Table1[[#This Row],[Multiple NCC links]]&lt;&gt;1,IF(Table1[[#This Row],[Services]]=1,1,""),"")</f>
        <v/>
      </c>
      <c r="DO942" s="169" t="str">
        <f>IF(Table1[[#This Row],[Multiple NCC links]]&lt;&gt;1,IF(Table1[[#This Row],[Maintenance &amp; Monitoring]]=1,1,""),"")</f>
        <v/>
      </c>
      <c r="DP942" s="169" t="str">
        <f>IF(Table1[[#This Row],[Multiple NCC links]]&lt;&gt;1,IF(Table1[[#This Row],[Hand over / Operations]]=1,1,""),"")</f>
        <v/>
      </c>
      <c r="DQ942" s="169" t="str">
        <f>IF(Table1[[#This Row],[Multiple NCC links]]&lt;&gt;1,IF(Table1[[#This Row],[As built assessment]]=1,1,""),"")</f>
        <v/>
      </c>
      <c r="DR942" s="169" t="str">
        <f>IF(Table1[[#This Row],[Multiple NCC links]]&lt;&gt;1,IF(Table1[[#This Row],[Beyond compliance]]=1,1,""),"")</f>
        <v/>
      </c>
      <c r="DS942" s="169" t="str">
        <f>IF(SUM(Table1[[#This Row],[Design]:[Beyond compliance]])&gt;1,1,"")</f>
        <v/>
      </c>
      <c r="DT942" s="169" t="str">
        <f>IF(Table1[[#This Row],[Both Residential &amp; Commercial4]]&lt;&gt;1,IF(Table1[[#This Row],[Residential]]=1,1,""),"")</f>
        <v/>
      </c>
      <c r="DU942" s="169" t="str">
        <f>IF(Table1[[#This Row],[Both Residential &amp; Commercial4]]&lt;&gt;1,IF(Table1[[#This Row],[Commercial]]=1,1,""),"")</f>
        <v/>
      </c>
      <c r="DV942" s="169" t="str">
        <f>Table1[[#This Row],[Residential &amp; Commercial]]</f>
        <v/>
      </c>
      <c r="DW942" s="169"/>
    </row>
    <row r="943" spans="1:127" s="49" customFormat="1" ht="20.25" thickTop="1" thickBot="1" x14ac:dyDescent="0.35">
      <c r="A943" s="97"/>
      <c r="B943" s="97"/>
      <c r="C943" s="88"/>
      <c r="D943" s="88"/>
      <c r="E943" s="176"/>
      <c r="F943" s="176"/>
      <c r="G943" s="176"/>
      <c r="H943" s="176"/>
      <c r="I943" s="90" t="str">
        <f>IF(AND(Table1[[#This Row],[General]]=1,Table1[[#This Row],[Beginner]]=1,Table1[[#This Row],[Intermediate]]=1,Table1[[#This Row],[Advanced]]=1),1,"")</f>
        <v/>
      </c>
      <c r="J943" s="90" t="str">
        <f>CONCATENATE(IF(Table1[[#This Row],[General]]=1,"General, ",""), IF(Table1[[#This Row],[Beginner]]=1,"Beginner, ",""),IF(Table1[[#This Row],[Intermediate]]=1,"Intermediate, ",""), IF(Table1[[#This Row],[Advanced]]=1,"Advanced",""))</f>
        <v/>
      </c>
      <c r="K943" s="91"/>
      <c r="L943" s="179"/>
      <c r="M943" s="91"/>
      <c r="N943" s="91"/>
      <c r="O943" s="159"/>
      <c r="P943" s="91"/>
      <c r="Q943" s="91"/>
      <c r="R943" s="91"/>
      <c r="S94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43" s="102"/>
      <c r="U943" s="102"/>
      <c r="V943" s="240"/>
      <c r="W943" s="240"/>
      <c r="X943" s="102"/>
      <c r="Y943" s="102"/>
      <c r="Z943" s="102"/>
      <c r="AA943" s="102"/>
      <c r="AB943" s="102"/>
      <c r="AC943" s="102"/>
      <c r="AD943" s="102"/>
      <c r="AE943" s="102"/>
      <c r="AF943" s="102"/>
      <c r="AG94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43" s="103"/>
      <c r="AI943" s="103"/>
      <c r="AJ943" s="103"/>
      <c r="AK943" s="74" t="str">
        <f>CONCATENATE(IF(Table1[[#This Row],[Digital]]=1,"Digital, ",""),IF(Table1[[#This Row],[Face to Face]]=1,"Face to face, ",""),IF(Table1[[#This Row],[Blended]]=1,"Blended",""))</f>
        <v/>
      </c>
      <c r="AL943" s="99"/>
      <c r="AM943" s="104"/>
      <c r="AN943" s="130"/>
      <c r="AO943" s="94"/>
      <c r="AP943" s="182"/>
      <c r="AQ943" s="94"/>
      <c r="AR943" s="94"/>
      <c r="AS943" s="94"/>
      <c r="AT943" s="94"/>
      <c r="AU943" s="94"/>
      <c r="AV943" s="182"/>
      <c r="AW943" s="182"/>
      <c r="AX943" s="182"/>
      <c r="AY943" s="94"/>
      <c r="AZ94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4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43" s="95"/>
      <c r="BC943" s="95"/>
      <c r="BD943" s="90" t="str">
        <f>IF(AND(Table1[[#This Row],[Residential]]=1,Table1[[#This Row],[Commercial]]=1),1,"")</f>
        <v/>
      </c>
      <c r="BE943" s="90" t="str">
        <f>CONCATENATE(IF(Table1[[#This Row],[Residential]]=1,"Residential, ",""),IF(Table1[[#This Row],[Commercial]]=1,"Commercial",""))</f>
        <v/>
      </c>
      <c r="BF943" s="94"/>
      <c r="BG943" s="94"/>
      <c r="BH943" s="94"/>
      <c r="BI943" s="94"/>
      <c r="BJ943" s="94"/>
      <c r="BK943" s="94"/>
      <c r="BL943" s="94"/>
      <c r="BM943" s="182"/>
      <c r="BN943" s="94"/>
      <c r="BO94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43" s="178"/>
      <c r="BQ943" s="120"/>
      <c r="BR943" s="132"/>
      <c r="BS943" s="120"/>
      <c r="BT943" s="175"/>
      <c r="BU943" s="175"/>
      <c r="BV943" s="175"/>
      <c r="BW943" s="121"/>
      <c r="BX943" s="121"/>
      <c r="BY943" s="121"/>
      <c r="BZ943" s="227"/>
      <c r="CA94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43" s="48">
        <f>COUNTIF(Table1[[#This Row],[Validity]:[Alignment with NCC (Yes=1,No=0)]],"N/A")</f>
        <v>0</v>
      </c>
      <c r="CC943" s="48">
        <f>IF(ISERROR(Table1[[#This Row],[Total Quality Score (out of 10)]]/(4-Table1[[#This Row],[N/A Count]])),0,Table1[[#This Row],[Total Quality Score (out of 10)]]/(4-Table1[[#This Row],[N/A Count]]))</f>
        <v>0</v>
      </c>
      <c r="CD943" s="106"/>
      <c r="CE943" s="106"/>
      <c r="CF943" s="172" t="str">
        <f>IF(SUM(Table1[[#This Row],[Multiple]:[Level (all)62]])&lt;1,IF(Table1[[#This Row],[General]]=1,1,""),"")</f>
        <v/>
      </c>
      <c r="CG943" s="172" t="str">
        <f>IF(SUM(Table1[[#This Row],[Multiple]:[Level (all)62]])&lt;1,IF(Table1[[#This Row],[Beginner]]=1,1,""),"")</f>
        <v/>
      </c>
      <c r="CH943" s="171" t="str">
        <f>IF(SUM(Table1[[#This Row],[Multiple]:[Level (all)62]])&lt;1,IF(Table1[[#This Row],[Intermediate]]=1,1,""),"")</f>
        <v/>
      </c>
      <c r="CI943" s="171" t="str">
        <f>IF(SUM(Table1[[#This Row],[Multiple]:[Level (all)62]])&lt;1,IF(Table1[[#This Row],[Advanced]]=1,1,""),"")</f>
        <v/>
      </c>
      <c r="CJ943" s="171" t="str">
        <f>IF(AND(SUM(Table1[[#This Row],[General]:[Advanced]])&lt;4,SUM(Table1[[#This Row],[General]:[Advanced]])&gt;1),1,"")</f>
        <v/>
      </c>
      <c r="CK943" s="171" t="str">
        <f>Table1[[#This Row],[Level (all)]]</f>
        <v/>
      </c>
      <c r="CL943" s="171" t="str">
        <f>IF(Table1[[#This Row],[Multiple audience]]&lt;&gt;1,IF(Table1[[#This Row],[General Audience]]=1,1,""),"")</f>
        <v/>
      </c>
      <c r="CM943" s="171" t="str">
        <f>IF(Table1[[#This Row],[Multiple audience]]&lt;&gt;1,IF(Table1[[#This Row],[Planners / Designers ]]=1,1,""),"")</f>
        <v/>
      </c>
      <c r="CN943" s="171" t="str">
        <f>IF(Table1[[#This Row],[Multiple audience]]&lt;&gt;1,IF(Table1[[#This Row],[Regulatory Assessors]]=1,1,""),"")</f>
        <v/>
      </c>
      <c r="CO943" s="171" t="str">
        <f>IF(Table1[[#This Row],[Multiple audience]]&lt;&gt;1,IF(Table1[[#This Row],[Builders / Management]]=1,1,""),"")</f>
        <v/>
      </c>
      <c r="CP943" s="171" t="str">
        <f>IF(Table1[[#This Row],[Multiple audience]]&lt;&gt;1,IF(Table1[[#This Row],[Energy / Sus Assessors]]=1,1,""),"")</f>
        <v/>
      </c>
      <c r="CQ943" s="171" t="str">
        <f>IF(Table1[[#This Row],[Multiple audience]]&lt;&gt;1,IF(Table1[[#This Row],[Semi-skilled]]=1,1,""),"")</f>
        <v/>
      </c>
      <c r="CR943" s="171" t="str">
        <f>IF(Table1[[#This Row],[Multiple audience]]&lt;&gt;1,IF(Table1[[#This Row],[Trades]]=1,1,""),"")</f>
        <v/>
      </c>
      <c r="CS943" s="171" t="str">
        <f>IF(Table1[[#This Row],[Multiple audience]]&lt;&gt;1,IF(Table1[[#This Row],[Other]]=1,1,""),"")</f>
        <v/>
      </c>
      <c r="CT943" s="171" t="str">
        <f>IF(SUM(Table1[[#This Row],[General Audience]:[Other]])&gt;1,1,"")</f>
        <v/>
      </c>
      <c r="CU943" s="171" t="str">
        <f>IF(Table1[[#This Row],[Various  ]]&lt;&gt;1,IF(Table1[[#This Row],[Calculator / Software]]=1,1,""),"")</f>
        <v/>
      </c>
      <c r="CV943" s="171" t="str">
        <f>IF(Table1[[#This Row],[Various  ]]&lt;&gt;1,IF(Table1[[#This Row],[Information  ]]=1,1,""),"")</f>
        <v/>
      </c>
      <c r="CW943" s="171" t="str">
        <f>IF(Table1[[#This Row],[Various  ]]&lt;&gt;1,IF(Table1[[#This Row],[Interactive Tool]]=1,1,""),"")</f>
        <v/>
      </c>
      <c r="CX943" s="171" t="str">
        <f>IF(Table1[[#This Row],[Various  ]]&lt;&gt;1,IF(Table1[[#This Row],[Technical Specifications]]=1,1,""),"")</f>
        <v/>
      </c>
      <c r="CY943" s="171" t="str">
        <f>IF(Table1[[#This Row],[Various  ]]&lt;&gt;1,IF(Table1[[#This Row],[Training Resources]]=1,1,""),"")</f>
        <v/>
      </c>
      <c r="CZ943" s="171" t="str">
        <f>IF(Table1[[#This Row],[Various  ]]&lt;&gt;1,IF(Table1[[#This Row],[Toolbox]]=1,1,""),"")</f>
        <v/>
      </c>
      <c r="DA943" s="169" t="str">
        <f>IF(Table1[[#This Row],[Various  ]]&lt;&gt;1,IF(Table1[[#This Row],[Video]]=1,1,""),"")</f>
        <v/>
      </c>
      <c r="DB943" s="169" t="str">
        <f>IF(Table1[[#This Row],[Various  ]]&lt;&gt;1,IF(Table1[[#This Row],[Case study]]=1,1,""),"")</f>
        <v/>
      </c>
      <c r="DC943" s="169" t="str">
        <f>IF(Table1[[#This Row],[Various  ]]&lt;&gt;1,IF(Table1[[#This Row],[Other   ]]=1,1,""),"")</f>
        <v/>
      </c>
      <c r="DD943" s="169" t="str">
        <f>IF(Table1[[#This Row],[Various  ]]&lt;&gt;1,IF(Table1[[#This Row],[Standards]]=1,1,""),"")</f>
        <v/>
      </c>
      <c r="DE943" s="169" t="str">
        <f>IF(Table1[[#This Row],[Various]]=1,1,IF(SUM(Table1[[#This Row],[Calculator / Software]:[Standards]])&gt;1,1,""))</f>
        <v/>
      </c>
      <c r="DF943" s="169" t="str">
        <f>IF(Table1[[#This Row],[Multiple NCC links]]&lt;&gt;1,IF(Table1[[#This Row],[Design]]=1,1,""),"")</f>
        <v/>
      </c>
      <c r="DG943" s="169" t="str">
        <f>IF(Table1[[#This Row],[Multiple NCC links]]&lt;&gt;1,IF(Table1[[#This Row],[Assessment / Verification]]=1,1,""),"")</f>
        <v/>
      </c>
      <c r="DH943" s="169" t="str">
        <f>IF(Table1[[#This Row],[Multiple NCC links]]&lt;&gt;1,IF(Table1[[#This Row],[Climate Specific ]]=1,1,""),"")</f>
        <v/>
      </c>
      <c r="DI943" s="169" t="str">
        <f>IF(Table1[[#This Row],[Multiple NCC links]]&lt;&gt;1,IF(Table1[[#This Row],[Alterations / Additions]]=1,1,""),"")</f>
        <v/>
      </c>
      <c r="DJ943" s="169" t="str">
        <f>IF(Table1[[#This Row],[Multiple NCC links]]&lt;&gt;1,IF(Table1[[#This Row],[Glazing]]=1,1,""),"")</f>
        <v/>
      </c>
      <c r="DK943" s="169" t="str">
        <f>IF(Table1[[#This Row],[Multiple NCC links]]&lt;&gt;1,IF(Table1[[#This Row],[Building Fabric / Thermal / Sealing]]=1,1,""),"")</f>
        <v/>
      </c>
      <c r="DL943" s="169" t="str">
        <f>IF(Table1[[#This Row],[Multiple NCC links]]&lt;&gt;1,IF(Table1[[#This Row],[Lighting]]=1,1,""),"")</f>
        <v/>
      </c>
      <c r="DM943" s="169" t="str">
        <f>IF(Table1[[#This Row],[Multiple NCC links]]&lt;&gt;1,IF(Table1[[#This Row],[HVAC]]=1,1,""),"")</f>
        <v/>
      </c>
      <c r="DN943" s="169" t="str">
        <f>IF(Table1[[#This Row],[Multiple NCC links]]&lt;&gt;1,IF(Table1[[#This Row],[Services]]=1,1,""),"")</f>
        <v/>
      </c>
      <c r="DO943" s="169" t="str">
        <f>IF(Table1[[#This Row],[Multiple NCC links]]&lt;&gt;1,IF(Table1[[#This Row],[Maintenance &amp; Monitoring]]=1,1,""),"")</f>
        <v/>
      </c>
      <c r="DP943" s="169" t="str">
        <f>IF(Table1[[#This Row],[Multiple NCC links]]&lt;&gt;1,IF(Table1[[#This Row],[Hand over / Operations]]=1,1,""),"")</f>
        <v/>
      </c>
      <c r="DQ943" s="169" t="str">
        <f>IF(Table1[[#This Row],[Multiple NCC links]]&lt;&gt;1,IF(Table1[[#This Row],[As built assessment]]=1,1,""),"")</f>
        <v/>
      </c>
      <c r="DR943" s="169" t="str">
        <f>IF(Table1[[#This Row],[Multiple NCC links]]&lt;&gt;1,IF(Table1[[#This Row],[Beyond compliance]]=1,1,""),"")</f>
        <v/>
      </c>
      <c r="DS943" s="169" t="str">
        <f>IF(SUM(Table1[[#This Row],[Design]:[Beyond compliance]])&gt;1,1,"")</f>
        <v/>
      </c>
      <c r="DT943" s="169" t="str">
        <f>IF(Table1[[#This Row],[Both Residential &amp; Commercial4]]&lt;&gt;1,IF(Table1[[#This Row],[Residential]]=1,1,""),"")</f>
        <v/>
      </c>
      <c r="DU943" s="169" t="str">
        <f>IF(Table1[[#This Row],[Both Residential &amp; Commercial4]]&lt;&gt;1,IF(Table1[[#This Row],[Commercial]]=1,1,""),"")</f>
        <v/>
      </c>
      <c r="DV943" s="169" t="str">
        <f>Table1[[#This Row],[Residential &amp; Commercial]]</f>
        <v/>
      </c>
      <c r="DW943" s="169"/>
    </row>
    <row r="944" spans="1:127" s="49" customFormat="1" ht="20.25" thickTop="1" thickBot="1" x14ac:dyDescent="0.35">
      <c r="A944" s="97"/>
      <c r="B944" s="97"/>
      <c r="C944" s="88"/>
      <c r="D944" s="88"/>
      <c r="E944" s="176"/>
      <c r="F944" s="176"/>
      <c r="G944" s="176"/>
      <c r="H944" s="176"/>
      <c r="I944" s="90" t="str">
        <f>IF(AND(Table1[[#This Row],[General]]=1,Table1[[#This Row],[Beginner]]=1,Table1[[#This Row],[Intermediate]]=1,Table1[[#This Row],[Advanced]]=1),1,"")</f>
        <v/>
      </c>
      <c r="J944" s="90" t="str">
        <f>CONCATENATE(IF(Table1[[#This Row],[General]]=1,"General, ",""), IF(Table1[[#This Row],[Beginner]]=1,"Beginner, ",""),IF(Table1[[#This Row],[Intermediate]]=1,"Intermediate, ",""), IF(Table1[[#This Row],[Advanced]]=1,"Advanced",""))</f>
        <v/>
      </c>
      <c r="K944" s="91"/>
      <c r="L944" s="179"/>
      <c r="M944" s="91"/>
      <c r="N944" s="91"/>
      <c r="O944" s="159"/>
      <c r="P944" s="91"/>
      <c r="Q944" s="91"/>
      <c r="R944" s="91"/>
      <c r="S94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44" s="102"/>
      <c r="U944" s="102"/>
      <c r="V944" s="240"/>
      <c r="W944" s="240"/>
      <c r="X944" s="102"/>
      <c r="Y944" s="102"/>
      <c r="Z944" s="102"/>
      <c r="AA944" s="102"/>
      <c r="AB944" s="102"/>
      <c r="AC944" s="102"/>
      <c r="AD944" s="102"/>
      <c r="AE944" s="102"/>
      <c r="AF944" s="102"/>
      <c r="AG94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44" s="103"/>
      <c r="AI944" s="103"/>
      <c r="AJ944" s="103"/>
      <c r="AK944" s="74" t="str">
        <f>CONCATENATE(IF(Table1[[#This Row],[Digital]]=1,"Digital, ",""),IF(Table1[[#This Row],[Face to Face]]=1,"Face to face, ",""),IF(Table1[[#This Row],[Blended]]=1,"Blended",""))</f>
        <v/>
      </c>
      <c r="AL944" s="99"/>
      <c r="AM944" s="104"/>
      <c r="AN944" s="130"/>
      <c r="AO944" s="94"/>
      <c r="AP944" s="182"/>
      <c r="AQ944" s="94"/>
      <c r="AR944" s="94"/>
      <c r="AS944" s="94"/>
      <c r="AT944" s="94"/>
      <c r="AU944" s="94"/>
      <c r="AV944" s="182"/>
      <c r="AW944" s="182"/>
      <c r="AX944" s="182"/>
      <c r="AY944" s="94"/>
      <c r="AZ94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4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44" s="95"/>
      <c r="BC944" s="95"/>
      <c r="BD944" s="90" t="str">
        <f>IF(AND(Table1[[#This Row],[Residential]]=1,Table1[[#This Row],[Commercial]]=1),1,"")</f>
        <v/>
      </c>
      <c r="BE944" s="90" t="str">
        <f>CONCATENATE(IF(Table1[[#This Row],[Residential]]=1,"Residential, ",""),IF(Table1[[#This Row],[Commercial]]=1,"Commercial",""))</f>
        <v/>
      </c>
      <c r="BF944" s="94"/>
      <c r="BG944" s="94"/>
      <c r="BH944" s="94"/>
      <c r="BI944" s="94"/>
      <c r="BJ944" s="94"/>
      <c r="BK944" s="94"/>
      <c r="BL944" s="94"/>
      <c r="BM944" s="182"/>
      <c r="BN944" s="94"/>
      <c r="BO94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44" s="178"/>
      <c r="BQ944" s="120"/>
      <c r="BR944" s="132"/>
      <c r="BS944" s="120"/>
      <c r="BT944" s="175"/>
      <c r="BU944" s="175"/>
      <c r="BV944" s="175"/>
      <c r="BW944" s="121"/>
      <c r="BX944" s="121"/>
      <c r="BY944" s="121"/>
      <c r="BZ944" s="227"/>
      <c r="CA94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44" s="48">
        <f>COUNTIF(Table1[[#This Row],[Validity]:[Alignment with NCC (Yes=1,No=0)]],"N/A")</f>
        <v>0</v>
      </c>
      <c r="CC944" s="48">
        <f>IF(ISERROR(Table1[[#This Row],[Total Quality Score (out of 10)]]/(4-Table1[[#This Row],[N/A Count]])),0,Table1[[#This Row],[Total Quality Score (out of 10)]]/(4-Table1[[#This Row],[N/A Count]]))</f>
        <v>0</v>
      </c>
      <c r="CD944" s="106"/>
      <c r="CE944" s="106"/>
      <c r="CF944" s="172" t="str">
        <f>IF(SUM(Table1[[#This Row],[Multiple]:[Level (all)62]])&lt;1,IF(Table1[[#This Row],[General]]=1,1,""),"")</f>
        <v/>
      </c>
      <c r="CG944" s="172" t="str">
        <f>IF(SUM(Table1[[#This Row],[Multiple]:[Level (all)62]])&lt;1,IF(Table1[[#This Row],[Beginner]]=1,1,""),"")</f>
        <v/>
      </c>
      <c r="CH944" s="171" t="str">
        <f>IF(SUM(Table1[[#This Row],[Multiple]:[Level (all)62]])&lt;1,IF(Table1[[#This Row],[Intermediate]]=1,1,""),"")</f>
        <v/>
      </c>
      <c r="CI944" s="171" t="str">
        <f>IF(SUM(Table1[[#This Row],[Multiple]:[Level (all)62]])&lt;1,IF(Table1[[#This Row],[Advanced]]=1,1,""),"")</f>
        <v/>
      </c>
      <c r="CJ944" s="171" t="str">
        <f>IF(AND(SUM(Table1[[#This Row],[General]:[Advanced]])&lt;4,SUM(Table1[[#This Row],[General]:[Advanced]])&gt;1),1,"")</f>
        <v/>
      </c>
      <c r="CK944" s="171" t="str">
        <f>Table1[[#This Row],[Level (all)]]</f>
        <v/>
      </c>
      <c r="CL944" s="171" t="str">
        <f>IF(Table1[[#This Row],[Multiple audience]]&lt;&gt;1,IF(Table1[[#This Row],[General Audience]]=1,1,""),"")</f>
        <v/>
      </c>
      <c r="CM944" s="171" t="str">
        <f>IF(Table1[[#This Row],[Multiple audience]]&lt;&gt;1,IF(Table1[[#This Row],[Planners / Designers ]]=1,1,""),"")</f>
        <v/>
      </c>
      <c r="CN944" s="171" t="str">
        <f>IF(Table1[[#This Row],[Multiple audience]]&lt;&gt;1,IF(Table1[[#This Row],[Regulatory Assessors]]=1,1,""),"")</f>
        <v/>
      </c>
      <c r="CO944" s="171" t="str">
        <f>IF(Table1[[#This Row],[Multiple audience]]&lt;&gt;1,IF(Table1[[#This Row],[Builders / Management]]=1,1,""),"")</f>
        <v/>
      </c>
      <c r="CP944" s="171" t="str">
        <f>IF(Table1[[#This Row],[Multiple audience]]&lt;&gt;1,IF(Table1[[#This Row],[Energy / Sus Assessors]]=1,1,""),"")</f>
        <v/>
      </c>
      <c r="CQ944" s="171" t="str">
        <f>IF(Table1[[#This Row],[Multiple audience]]&lt;&gt;1,IF(Table1[[#This Row],[Semi-skilled]]=1,1,""),"")</f>
        <v/>
      </c>
      <c r="CR944" s="171" t="str">
        <f>IF(Table1[[#This Row],[Multiple audience]]&lt;&gt;1,IF(Table1[[#This Row],[Trades]]=1,1,""),"")</f>
        <v/>
      </c>
      <c r="CS944" s="171" t="str">
        <f>IF(Table1[[#This Row],[Multiple audience]]&lt;&gt;1,IF(Table1[[#This Row],[Other]]=1,1,""),"")</f>
        <v/>
      </c>
      <c r="CT944" s="171" t="str">
        <f>IF(SUM(Table1[[#This Row],[General Audience]:[Other]])&gt;1,1,"")</f>
        <v/>
      </c>
      <c r="CU944" s="171" t="str">
        <f>IF(Table1[[#This Row],[Various  ]]&lt;&gt;1,IF(Table1[[#This Row],[Calculator / Software]]=1,1,""),"")</f>
        <v/>
      </c>
      <c r="CV944" s="171" t="str">
        <f>IF(Table1[[#This Row],[Various  ]]&lt;&gt;1,IF(Table1[[#This Row],[Information  ]]=1,1,""),"")</f>
        <v/>
      </c>
      <c r="CW944" s="171" t="str">
        <f>IF(Table1[[#This Row],[Various  ]]&lt;&gt;1,IF(Table1[[#This Row],[Interactive Tool]]=1,1,""),"")</f>
        <v/>
      </c>
      <c r="CX944" s="171" t="str">
        <f>IF(Table1[[#This Row],[Various  ]]&lt;&gt;1,IF(Table1[[#This Row],[Technical Specifications]]=1,1,""),"")</f>
        <v/>
      </c>
      <c r="CY944" s="171" t="str">
        <f>IF(Table1[[#This Row],[Various  ]]&lt;&gt;1,IF(Table1[[#This Row],[Training Resources]]=1,1,""),"")</f>
        <v/>
      </c>
      <c r="CZ944" s="171" t="str">
        <f>IF(Table1[[#This Row],[Various  ]]&lt;&gt;1,IF(Table1[[#This Row],[Toolbox]]=1,1,""),"")</f>
        <v/>
      </c>
      <c r="DA944" s="169" t="str">
        <f>IF(Table1[[#This Row],[Various  ]]&lt;&gt;1,IF(Table1[[#This Row],[Video]]=1,1,""),"")</f>
        <v/>
      </c>
      <c r="DB944" s="169" t="str">
        <f>IF(Table1[[#This Row],[Various  ]]&lt;&gt;1,IF(Table1[[#This Row],[Case study]]=1,1,""),"")</f>
        <v/>
      </c>
      <c r="DC944" s="169" t="str">
        <f>IF(Table1[[#This Row],[Various  ]]&lt;&gt;1,IF(Table1[[#This Row],[Other   ]]=1,1,""),"")</f>
        <v/>
      </c>
      <c r="DD944" s="169" t="str">
        <f>IF(Table1[[#This Row],[Various  ]]&lt;&gt;1,IF(Table1[[#This Row],[Standards]]=1,1,""),"")</f>
        <v/>
      </c>
      <c r="DE944" s="169" t="str">
        <f>IF(Table1[[#This Row],[Various]]=1,1,IF(SUM(Table1[[#This Row],[Calculator / Software]:[Standards]])&gt;1,1,""))</f>
        <v/>
      </c>
      <c r="DF944" s="169" t="str">
        <f>IF(Table1[[#This Row],[Multiple NCC links]]&lt;&gt;1,IF(Table1[[#This Row],[Design]]=1,1,""),"")</f>
        <v/>
      </c>
      <c r="DG944" s="169" t="str">
        <f>IF(Table1[[#This Row],[Multiple NCC links]]&lt;&gt;1,IF(Table1[[#This Row],[Assessment / Verification]]=1,1,""),"")</f>
        <v/>
      </c>
      <c r="DH944" s="169" t="str">
        <f>IF(Table1[[#This Row],[Multiple NCC links]]&lt;&gt;1,IF(Table1[[#This Row],[Climate Specific ]]=1,1,""),"")</f>
        <v/>
      </c>
      <c r="DI944" s="169" t="str">
        <f>IF(Table1[[#This Row],[Multiple NCC links]]&lt;&gt;1,IF(Table1[[#This Row],[Alterations / Additions]]=1,1,""),"")</f>
        <v/>
      </c>
      <c r="DJ944" s="169" t="str">
        <f>IF(Table1[[#This Row],[Multiple NCC links]]&lt;&gt;1,IF(Table1[[#This Row],[Glazing]]=1,1,""),"")</f>
        <v/>
      </c>
      <c r="DK944" s="169" t="str">
        <f>IF(Table1[[#This Row],[Multiple NCC links]]&lt;&gt;1,IF(Table1[[#This Row],[Building Fabric / Thermal / Sealing]]=1,1,""),"")</f>
        <v/>
      </c>
      <c r="DL944" s="169" t="str">
        <f>IF(Table1[[#This Row],[Multiple NCC links]]&lt;&gt;1,IF(Table1[[#This Row],[Lighting]]=1,1,""),"")</f>
        <v/>
      </c>
      <c r="DM944" s="169" t="str">
        <f>IF(Table1[[#This Row],[Multiple NCC links]]&lt;&gt;1,IF(Table1[[#This Row],[HVAC]]=1,1,""),"")</f>
        <v/>
      </c>
      <c r="DN944" s="169" t="str">
        <f>IF(Table1[[#This Row],[Multiple NCC links]]&lt;&gt;1,IF(Table1[[#This Row],[Services]]=1,1,""),"")</f>
        <v/>
      </c>
      <c r="DO944" s="169" t="str">
        <f>IF(Table1[[#This Row],[Multiple NCC links]]&lt;&gt;1,IF(Table1[[#This Row],[Maintenance &amp; Monitoring]]=1,1,""),"")</f>
        <v/>
      </c>
      <c r="DP944" s="169" t="str">
        <f>IF(Table1[[#This Row],[Multiple NCC links]]&lt;&gt;1,IF(Table1[[#This Row],[Hand over / Operations]]=1,1,""),"")</f>
        <v/>
      </c>
      <c r="DQ944" s="169" t="str">
        <f>IF(Table1[[#This Row],[Multiple NCC links]]&lt;&gt;1,IF(Table1[[#This Row],[As built assessment]]=1,1,""),"")</f>
        <v/>
      </c>
      <c r="DR944" s="169" t="str">
        <f>IF(Table1[[#This Row],[Multiple NCC links]]&lt;&gt;1,IF(Table1[[#This Row],[Beyond compliance]]=1,1,""),"")</f>
        <v/>
      </c>
      <c r="DS944" s="169" t="str">
        <f>IF(SUM(Table1[[#This Row],[Design]:[Beyond compliance]])&gt;1,1,"")</f>
        <v/>
      </c>
      <c r="DT944" s="169" t="str">
        <f>IF(Table1[[#This Row],[Both Residential &amp; Commercial4]]&lt;&gt;1,IF(Table1[[#This Row],[Residential]]=1,1,""),"")</f>
        <v/>
      </c>
      <c r="DU944" s="169" t="str">
        <f>IF(Table1[[#This Row],[Both Residential &amp; Commercial4]]&lt;&gt;1,IF(Table1[[#This Row],[Commercial]]=1,1,""),"")</f>
        <v/>
      </c>
      <c r="DV944" s="169" t="str">
        <f>Table1[[#This Row],[Residential &amp; Commercial]]</f>
        <v/>
      </c>
      <c r="DW944" s="169"/>
    </row>
    <row r="945" spans="1:127" s="49" customFormat="1" ht="20.25" thickTop="1" thickBot="1" x14ac:dyDescent="0.35">
      <c r="A945" s="97"/>
      <c r="B945" s="97"/>
      <c r="C945" s="88"/>
      <c r="D945" s="88"/>
      <c r="E945" s="176"/>
      <c r="F945" s="176"/>
      <c r="G945" s="176"/>
      <c r="H945" s="176"/>
      <c r="I945" s="90" t="str">
        <f>IF(AND(Table1[[#This Row],[General]]=1,Table1[[#This Row],[Beginner]]=1,Table1[[#This Row],[Intermediate]]=1,Table1[[#This Row],[Advanced]]=1),1,"")</f>
        <v/>
      </c>
      <c r="J945" s="90" t="str">
        <f>CONCATENATE(IF(Table1[[#This Row],[General]]=1,"General, ",""), IF(Table1[[#This Row],[Beginner]]=1,"Beginner, ",""),IF(Table1[[#This Row],[Intermediate]]=1,"Intermediate, ",""), IF(Table1[[#This Row],[Advanced]]=1,"Advanced",""))</f>
        <v/>
      </c>
      <c r="K945" s="91"/>
      <c r="L945" s="179"/>
      <c r="M945" s="91"/>
      <c r="N945" s="91"/>
      <c r="O945" s="159"/>
      <c r="P945" s="91"/>
      <c r="Q945" s="91"/>
      <c r="R945" s="91"/>
      <c r="S94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45" s="102"/>
      <c r="U945" s="102"/>
      <c r="V945" s="240"/>
      <c r="W945" s="240"/>
      <c r="X945" s="102"/>
      <c r="Y945" s="102"/>
      <c r="Z945" s="102"/>
      <c r="AA945" s="102"/>
      <c r="AB945" s="102"/>
      <c r="AC945" s="102"/>
      <c r="AD945" s="102"/>
      <c r="AE945" s="102"/>
      <c r="AF945" s="102"/>
      <c r="AG94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45" s="103"/>
      <c r="AI945" s="103"/>
      <c r="AJ945" s="103"/>
      <c r="AK945" s="74" t="str">
        <f>CONCATENATE(IF(Table1[[#This Row],[Digital]]=1,"Digital, ",""),IF(Table1[[#This Row],[Face to Face]]=1,"Face to face, ",""),IF(Table1[[#This Row],[Blended]]=1,"Blended",""))</f>
        <v/>
      </c>
      <c r="AL945" s="99"/>
      <c r="AM945" s="104"/>
      <c r="AN945" s="130"/>
      <c r="AO945" s="94"/>
      <c r="AP945" s="182"/>
      <c r="AQ945" s="94"/>
      <c r="AR945" s="94"/>
      <c r="AS945" s="94"/>
      <c r="AT945" s="94"/>
      <c r="AU945" s="94"/>
      <c r="AV945" s="182"/>
      <c r="AW945" s="182"/>
      <c r="AX945" s="182"/>
      <c r="AY945" s="94"/>
      <c r="AZ94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4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45" s="95"/>
      <c r="BC945" s="95"/>
      <c r="BD945" s="90" t="str">
        <f>IF(AND(Table1[[#This Row],[Residential]]=1,Table1[[#This Row],[Commercial]]=1),1,"")</f>
        <v/>
      </c>
      <c r="BE945" s="90" t="str">
        <f>CONCATENATE(IF(Table1[[#This Row],[Residential]]=1,"Residential, ",""),IF(Table1[[#This Row],[Commercial]]=1,"Commercial",""))</f>
        <v/>
      </c>
      <c r="BF945" s="94"/>
      <c r="BG945" s="94"/>
      <c r="BH945" s="94"/>
      <c r="BI945" s="94"/>
      <c r="BJ945" s="94"/>
      <c r="BK945" s="94"/>
      <c r="BL945" s="94"/>
      <c r="BM945" s="182"/>
      <c r="BN945" s="94"/>
      <c r="BO94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45" s="178"/>
      <c r="BQ945" s="120"/>
      <c r="BR945" s="132"/>
      <c r="BS945" s="120"/>
      <c r="BT945" s="175"/>
      <c r="BU945" s="175"/>
      <c r="BV945" s="175"/>
      <c r="BW945" s="121"/>
      <c r="BX945" s="121"/>
      <c r="BY945" s="121"/>
      <c r="BZ945" s="227"/>
      <c r="CA94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45" s="48">
        <f>COUNTIF(Table1[[#This Row],[Validity]:[Alignment with NCC (Yes=1,No=0)]],"N/A")</f>
        <v>0</v>
      </c>
      <c r="CC945" s="48">
        <f>IF(ISERROR(Table1[[#This Row],[Total Quality Score (out of 10)]]/(4-Table1[[#This Row],[N/A Count]])),0,Table1[[#This Row],[Total Quality Score (out of 10)]]/(4-Table1[[#This Row],[N/A Count]]))</f>
        <v>0</v>
      </c>
      <c r="CD945" s="106"/>
      <c r="CE945" s="106"/>
      <c r="CF945" s="172" t="str">
        <f>IF(SUM(Table1[[#This Row],[Multiple]:[Level (all)62]])&lt;1,IF(Table1[[#This Row],[General]]=1,1,""),"")</f>
        <v/>
      </c>
      <c r="CG945" s="172" t="str">
        <f>IF(SUM(Table1[[#This Row],[Multiple]:[Level (all)62]])&lt;1,IF(Table1[[#This Row],[Beginner]]=1,1,""),"")</f>
        <v/>
      </c>
      <c r="CH945" s="171" t="str">
        <f>IF(SUM(Table1[[#This Row],[Multiple]:[Level (all)62]])&lt;1,IF(Table1[[#This Row],[Intermediate]]=1,1,""),"")</f>
        <v/>
      </c>
      <c r="CI945" s="171" t="str">
        <f>IF(SUM(Table1[[#This Row],[Multiple]:[Level (all)62]])&lt;1,IF(Table1[[#This Row],[Advanced]]=1,1,""),"")</f>
        <v/>
      </c>
      <c r="CJ945" s="171" t="str">
        <f>IF(AND(SUM(Table1[[#This Row],[General]:[Advanced]])&lt;4,SUM(Table1[[#This Row],[General]:[Advanced]])&gt;1),1,"")</f>
        <v/>
      </c>
      <c r="CK945" s="171" t="str">
        <f>Table1[[#This Row],[Level (all)]]</f>
        <v/>
      </c>
      <c r="CL945" s="171" t="str">
        <f>IF(Table1[[#This Row],[Multiple audience]]&lt;&gt;1,IF(Table1[[#This Row],[General Audience]]=1,1,""),"")</f>
        <v/>
      </c>
      <c r="CM945" s="171" t="str">
        <f>IF(Table1[[#This Row],[Multiple audience]]&lt;&gt;1,IF(Table1[[#This Row],[Planners / Designers ]]=1,1,""),"")</f>
        <v/>
      </c>
      <c r="CN945" s="171" t="str">
        <f>IF(Table1[[#This Row],[Multiple audience]]&lt;&gt;1,IF(Table1[[#This Row],[Regulatory Assessors]]=1,1,""),"")</f>
        <v/>
      </c>
      <c r="CO945" s="171" t="str">
        <f>IF(Table1[[#This Row],[Multiple audience]]&lt;&gt;1,IF(Table1[[#This Row],[Builders / Management]]=1,1,""),"")</f>
        <v/>
      </c>
      <c r="CP945" s="171" t="str">
        <f>IF(Table1[[#This Row],[Multiple audience]]&lt;&gt;1,IF(Table1[[#This Row],[Energy / Sus Assessors]]=1,1,""),"")</f>
        <v/>
      </c>
      <c r="CQ945" s="171" t="str">
        <f>IF(Table1[[#This Row],[Multiple audience]]&lt;&gt;1,IF(Table1[[#This Row],[Semi-skilled]]=1,1,""),"")</f>
        <v/>
      </c>
      <c r="CR945" s="171" t="str">
        <f>IF(Table1[[#This Row],[Multiple audience]]&lt;&gt;1,IF(Table1[[#This Row],[Trades]]=1,1,""),"")</f>
        <v/>
      </c>
      <c r="CS945" s="171" t="str">
        <f>IF(Table1[[#This Row],[Multiple audience]]&lt;&gt;1,IF(Table1[[#This Row],[Other]]=1,1,""),"")</f>
        <v/>
      </c>
      <c r="CT945" s="171" t="str">
        <f>IF(SUM(Table1[[#This Row],[General Audience]:[Other]])&gt;1,1,"")</f>
        <v/>
      </c>
      <c r="CU945" s="171" t="str">
        <f>IF(Table1[[#This Row],[Various  ]]&lt;&gt;1,IF(Table1[[#This Row],[Calculator / Software]]=1,1,""),"")</f>
        <v/>
      </c>
      <c r="CV945" s="171" t="str">
        <f>IF(Table1[[#This Row],[Various  ]]&lt;&gt;1,IF(Table1[[#This Row],[Information  ]]=1,1,""),"")</f>
        <v/>
      </c>
      <c r="CW945" s="171" t="str">
        <f>IF(Table1[[#This Row],[Various  ]]&lt;&gt;1,IF(Table1[[#This Row],[Interactive Tool]]=1,1,""),"")</f>
        <v/>
      </c>
      <c r="CX945" s="171" t="str">
        <f>IF(Table1[[#This Row],[Various  ]]&lt;&gt;1,IF(Table1[[#This Row],[Technical Specifications]]=1,1,""),"")</f>
        <v/>
      </c>
      <c r="CY945" s="171" t="str">
        <f>IF(Table1[[#This Row],[Various  ]]&lt;&gt;1,IF(Table1[[#This Row],[Training Resources]]=1,1,""),"")</f>
        <v/>
      </c>
      <c r="CZ945" s="171" t="str">
        <f>IF(Table1[[#This Row],[Various  ]]&lt;&gt;1,IF(Table1[[#This Row],[Toolbox]]=1,1,""),"")</f>
        <v/>
      </c>
      <c r="DA945" s="169" t="str">
        <f>IF(Table1[[#This Row],[Various  ]]&lt;&gt;1,IF(Table1[[#This Row],[Video]]=1,1,""),"")</f>
        <v/>
      </c>
      <c r="DB945" s="169" t="str">
        <f>IF(Table1[[#This Row],[Various  ]]&lt;&gt;1,IF(Table1[[#This Row],[Case study]]=1,1,""),"")</f>
        <v/>
      </c>
      <c r="DC945" s="169" t="str">
        <f>IF(Table1[[#This Row],[Various  ]]&lt;&gt;1,IF(Table1[[#This Row],[Other   ]]=1,1,""),"")</f>
        <v/>
      </c>
      <c r="DD945" s="169" t="str">
        <f>IF(Table1[[#This Row],[Various  ]]&lt;&gt;1,IF(Table1[[#This Row],[Standards]]=1,1,""),"")</f>
        <v/>
      </c>
      <c r="DE945" s="169" t="str">
        <f>IF(Table1[[#This Row],[Various]]=1,1,IF(SUM(Table1[[#This Row],[Calculator / Software]:[Standards]])&gt;1,1,""))</f>
        <v/>
      </c>
      <c r="DF945" s="169" t="str">
        <f>IF(Table1[[#This Row],[Multiple NCC links]]&lt;&gt;1,IF(Table1[[#This Row],[Design]]=1,1,""),"")</f>
        <v/>
      </c>
      <c r="DG945" s="169" t="str">
        <f>IF(Table1[[#This Row],[Multiple NCC links]]&lt;&gt;1,IF(Table1[[#This Row],[Assessment / Verification]]=1,1,""),"")</f>
        <v/>
      </c>
      <c r="DH945" s="169" t="str">
        <f>IF(Table1[[#This Row],[Multiple NCC links]]&lt;&gt;1,IF(Table1[[#This Row],[Climate Specific ]]=1,1,""),"")</f>
        <v/>
      </c>
      <c r="DI945" s="169" t="str">
        <f>IF(Table1[[#This Row],[Multiple NCC links]]&lt;&gt;1,IF(Table1[[#This Row],[Alterations / Additions]]=1,1,""),"")</f>
        <v/>
      </c>
      <c r="DJ945" s="169" t="str">
        <f>IF(Table1[[#This Row],[Multiple NCC links]]&lt;&gt;1,IF(Table1[[#This Row],[Glazing]]=1,1,""),"")</f>
        <v/>
      </c>
      <c r="DK945" s="169" t="str">
        <f>IF(Table1[[#This Row],[Multiple NCC links]]&lt;&gt;1,IF(Table1[[#This Row],[Building Fabric / Thermal / Sealing]]=1,1,""),"")</f>
        <v/>
      </c>
      <c r="DL945" s="169" t="str">
        <f>IF(Table1[[#This Row],[Multiple NCC links]]&lt;&gt;1,IF(Table1[[#This Row],[Lighting]]=1,1,""),"")</f>
        <v/>
      </c>
      <c r="DM945" s="169" t="str">
        <f>IF(Table1[[#This Row],[Multiple NCC links]]&lt;&gt;1,IF(Table1[[#This Row],[HVAC]]=1,1,""),"")</f>
        <v/>
      </c>
      <c r="DN945" s="169" t="str">
        <f>IF(Table1[[#This Row],[Multiple NCC links]]&lt;&gt;1,IF(Table1[[#This Row],[Services]]=1,1,""),"")</f>
        <v/>
      </c>
      <c r="DO945" s="169" t="str">
        <f>IF(Table1[[#This Row],[Multiple NCC links]]&lt;&gt;1,IF(Table1[[#This Row],[Maintenance &amp; Monitoring]]=1,1,""),"")</f>
        <v/>
      </c>
      <c r="DP945" s="169" t="str">
        <f>IF(Table1[[#This Row],[Multiple NCC links]]&lt;&gt;1,IF(Table1[[#This Row],[Hand over / Operations]]=1,1,""),"")</f>
        <v/>
      </c>
      <c r="DQ945" s="169" t="str">
        <f>IF(Table1[[#This Row],[Multiple NCC links]]&lt;&gt;1,IF(Table1[[#This Row],[As built assessment]]=1,1,""),"")</f>
        <v/>
      </c>
      <c r="DR945" s="169" t="str">
        <f>IF(Table1[[#This Row],[Multiple NCC links]]&lt;&gt;1,IF(Table1[[#This Row],[Beyond compliance]]=1,1,""),"")</f>
        <v/>
      </c>
      <c r="DS945" s="169" t="str">
        <f>IF(SUM(Table1[[#This Row],[Design]:[Beyond compliance]])&gt;1,1,"")</f>
        <v/>
      </c>
      <c r="DT945" s="169" t="str">
        <f>IF(Table1[[#This Row],[Both Residential &amp; Commercial4]]&lt;&gt;1,IF(Table1[[#This Row],[Residential]]=1,1,""),"")</f>
        <v/>
      </c>
      <c r="DU945" s="169" t="str">
        <f>IF(Table1[[#This Row],[Both Residential &amp; Commercial4]]&lt;&gt;1,IF(Table1[[#This Row],[Commercial]]=1,1,""),"")</f>
        <v/>
      </c>
      <c r="DV945" s="169" t="str">
        <f>Table1[[#This Row],[Residential &amp; Commercial]]</f>
        <v/>
      </c>
      <c r="DW945" s="169"/>
    </row>
    <row r="946" spans="1:127" s="49" customFormat="1" ht="20.25" thickTop="1" thickBot="1" x14ac:dyDescent="0.35">
      <c r="A946" s="97"/>
      <c r="B946" s="97"/>
      <c r="C946" s="88"/>
      <c r="D946" s="88"/>
      <c r="E946" s="176"/>
      <c r="F946" s="176"/>
      <c r="G946" s="176"/>
      <c r="H946" s="176"/>
      <c r="I946" s="90" t="str">
        <f>IF(AND(Table1[[#This Row],[General]]=1,Table1[[#This Row],[Beginner]]=1,Table1[[#This Row],[Intermediate]]=1,Table1[[#This Row],[Advanced]]=1),1,"")</f>
        <v/>
      </c>
      <c r="J946" s="90" t="str">
        <f>CONCATENATE(IF(Table1[[#This Row],[General]]=1,"General, ",""), IF(Table1[[#This Row],[Beginner]]=1,"Beginner, ",""),IF(Table1[[#This Row],[Intermediate]]=1,"Intermediate, ",""), IF(Table1[[#This Row],[Advanced]]=1,"Advanced",""))</f>
        <v/>
      </c>
      <c r="K946" s="91"/>
      <c r="L946" s="179"/>
      <c r="M946" s="91"/>
      <c r="N946" s="91"/>
      <c r="O946" s="159"/>
      <c r="P946" s="91"/>
      <c r="Q946" s="91"/>
      <c r="R946" s="91"/>
      <c r="S94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46" s="102"/>
      <c r="U946" s="102"/>
      <c r="V946" s="240"/>
      <c r="W946" s="240"/>
      <c r="X946" s="102"/>
      <c r="Y946" s="102"/>
      <c r="Z946" s="102"/>
      <c r="AA946" s="102"/>
      <c r="AB946" s="102"/>
      <c r="AC946" s="102"/>
      <c r="AD946" s="102"/>
      <c r="AE946" s="102"/>
      <c r="AF946" s="102"/>
      <c r="AG94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46" s="103"/>
      <c r="AI946" s="103"/>
      <c r="AJ946" s="103"/>
      <c r="AK946" s="74" t="str">
        <f>CONCATENATE(IF(Table1[[#This Row],[Digital]]=1,"Digital, ",""),IF(Table1[[#This Row],[Face to Face]]=1,"Face to face, ",""),IF(Table1[[#This Row],[Blended]]=1,"Blended",""))</f>
        <v/>
      </c>
      <c r="AL946" s="99"/>
      <c r="AM946" s="104"/>
      <c r="AN946" s="130"/>
      <c r="AO946" s="94"/>
      <c r="AP946" s="182"/>
      <c r="AQ946" s="94"/>
      <c r="AR946" s="94"/>
      <c r="AS946" s="94"/>
      <c r="AT946" s="94"/>
      <c r="AU946" s="94"/>
      <c r="AV946" s="182"/>
      <c r="AW946" s="182"/>
      <c r="AX946" s="182"/>
      <c r="AY946" s="94"/>
      <c r="AZ94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4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46" s="95"/>
      <c r="BC946" s="95"/>
      <c r="BD946" s="90" t="str">
        <f>IF(AND(Table1[[#This Row],[Residential]]=1,Table1[[#This Row],[Commercial]]=1),1,"")</f>
        <v/>
      </c>
      <c r="BE946" s="90" t="str">
        <f>CONCATENATE(IF(Table1[[#This Row],[Residential]]=1,"Residential, ",""),IF(Table1[[#This Row],[Commercial]]=1,"Commercial",""))</f>
        <v/>
      </c>
      <c r="BF946" s="94"/>
      <c r="BG946" s="94"/>
      <c r="BH946" s="94"/>
      <c r="BI946" s="94"/>
      <c r="BJ946" s="94"/>
      <c r="BK946" s="94"/>
      <c r="BL946" s="94"/>
      <c r="BM946" s="182"/>
      <c r="BN946" s="94"/>
      <c r="BO94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46" s="178"/>
      <c r="BQ946" s="120"/>
      <c r="BR946" s="132"/>
      <c r="BS946" s="120"/>
      <c r="BT946" s="175"/>
      <c r="BU946" s="175"/>
      <c r="BV946" s="175"/>
      <c r="BW946" s="121"/>
      <c r="BX946" s="121"/>
      <c r="BY946" s="121"/>
      <c r="BZ946" s="227"/>
      <c r="CA94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46" s="48">
        <f>COUNTIF(Table1[[#This Row],[Validity]:[Alignment with NCC (Yes=1,No=0)]],"N/A")</f>
        <v>0</v>
      </c>
      <c r="CC946" s="48">
        <f>IF(ISERROR(Table1[[#This Row],[Total Quality Score (out of 10)]]/(4-Table1[[#This Row],[N/A Count]])),0,Table1[[#This Row],[Total Quality Score (out of 10)]]/(4-Table1[[#This Row],[N/A Count]]))</f>
        <v>0</v>
      </c>
      <c r="CD946" s="106"/>
      <c r="CE946" s="106"/>
      <c r="CF946" s="172" t="str">
        <f>IF(SUM(Table1[[#This Row],[Multiple]:[Level (all)62]])&lt;1,IF(Table1[[#This Row],[General]]=1,1,""),"")</f>
        <v/>
      </c>
      <c r="CG946" s="172" t="str">
        <f>IF(SUM(Table1[[#This Row],[Multiple]:[Level (all)62]])&lt;1,IF(Table1[[#This Row],[Beginner]]=1,1,""),"")</f>
        <v/>
      </c>
      <c r="CH946" s="171" t="str">
        <f>IF(SUM(Table1[[#This Row],[Multiple]:[Level (all)62]])&lt;1,IF(Table1[[#This Row],[Intermediate]]=1,1,""),"")</f>
        <v/>
      </c>
      <c r="CI946" s="171" t="str">
        <f>IF(SUM(Table1[[#This Row],[Multiple]:[Level (all)62]])&lt;1,IF(Table1[[#This Row],[Advanced]]=1,1,""),"")</f>
        <v/>
      </c>
      <c r="CJ946" s="171" t="str">
        <f>IF(AND(SUM(Table1[[#This Row],[General]:[Advanced]])&lt;4,SUM(Table1[[#This Row],[General]:[Advanced]])&gt;1),1,"")</f>
        <v/>
      </c>
      <c r="CK946" s="171" t="str">
        <f>Table1[[#This Row],[Level (all)]]</f>
        <v/>
      </c>
      <c r="CL946" s="171" t="str">
        <f>IF(Table1[[#This Row],[Multiple audience]]&lt;&gt;1,IF(Table1[[#This Row],[General Audience]]=1,1,""),"")</f>
        <v/>
      </c>
      <c r="CM946" s="171" t="str">
        <f>IF(Table1[[#This Row],[Multiple audience]]&lt;&gt;1,IF(Table1[[#This Row],[Planners / Designers ]]=1,1,""),"")</f>
        <v/>
      </c>
      <c r="CN946" s="171" t="str">
        <f>IF(Table1[[#This Row],[Multiple audience]]&lt;&gt;1,IF(Table1[[#This Row],[Regulatory Assessors]]=1,1,""),"")</f>
        <v/>
      </c>
      <c r="CO946" s="171" t="str">
        <f>IF(Table1[[#This Row],[Multiple audience]]&lt;&gt;1,IF(Table1[[#This Row],[Builders / Management]]=1,1,""),"")</f>
        <v/>
      </c>
      <c r="CP946" s="171" t="str">
        <f>IF(Table1[[#This Row],[Multiple audience]]&lt;&gt;1,IF(Table1[[#This Row],[Energy / Sus Assessors]]=1,1,""),"")</f>
        <v/>
      </c>
      <c r="CQ946" s="171" t="str">
        <f>IF(Table1[[#This Row],[Multiple audience]]&lt;&gt;1,IF(Table1[[#This Row],[Semi-skilled]]=1,1,""),"")</f>
        <v/>
      </c>
      <c r="CR946" s="171" t="str">
        <f>IF(Table1[[#This Row],[Multiple audience]]&lt;&gt;1,IF(Table1[[#This Row],[Trades]]=1,1,""),"")</f>
        <v/>
      </c>
      <c r="CS946" s="171" t="str">
        <f>IF(Table1[[#This Row],[Multiple audience]]&lt;&gt;1,IF(Table1[[#This Row],[Other]]=1,1,""),"")</f>
        <v/>
      </c>
      <c r="CT946" s="171" t="str">
        <f>IF(SUM(Table1[[#This Row],[General Audience]:[Other]])&gt;1,1,"")</f>
        <v/>
      </c>
      <c r="CU946" s="171" t="str">
        <f>IF(Table1[[#This Row],[Various  ]]&lt;&gt;1,IF(Table1[[#This Row],[Calculator / Software]]=1,1,""),"")</f>
        <v/>
      </c>
      <c r="CV946" s="171" t="str">
        <f>IF(Table1[[#This Row],[Various  ]]&lt;&gt;1,IF(Table1[[#This Row],[Information  ]]=1,1,""),"")</f>
        <v/>
      </c>
      <c r="CW946" s="171" t="str">
        <f>IF(Table1[[#This Row],[Various  ]]&lt;&gt;1,IF(Table1[[#This Row],[Interactive Tool]]=1,1,""),"")</f>
        <v/>
      </c>
      <c r="CX946" s="171" t="str">
        <f>IF(Table1[[#This Row],[Various  ]]&lt;&gt;1,IF(Table1[[#This Row],[Technical Specifications]]=1,1,""),"")</f>
        <v/>
      </c>
      <c r="CY946" s="171" t="str">
        <f>IF(Table1[[#This Row],[Various  ]]&lt;&gt;1,IF(Table1[[#This Row],[Training Resources]]=1,1,""),"")</f>
        <v/>
      </c>
      <c r="CZ946" s="171" t="str">
        <f>IF(Table1[[#This Row],[Various  ]]&lt;&gt;1,IF(Table1[[#This Row],[Toolbox]]=1,1,""),"")</f>
        <v/>
      </c>
      <c r="DA946" s="169" t="str">
        <f>IF(Table1[[#This Row],[Various  ]]&lt;&gt;1,IF(Table1[[#This Row],[Video]]=1,1,""),"")</f>
        <v/>
      </c>
      <c r="DB946" s="169" t="str">
        <f>IF(Table1[[#This Row],[Various  ]]&lt;&gt;1,IF(Table1[[#This Row],[Case study]]=1,1,""),"")</f>
        <v/>
      </c>
      <c r="DC946" s="169" t="str">
        <f>IF(Table1[[#This Row],[Various  ]]&lt;&gt;1,IF(Table1[[#This Row],[Other   ]]=1,1,""),"")</f>
        <v/>
      </c>
      <c r="DD946" s="169" t="str">
        <f>IF(Table1[[#This Row],[Various  ]]&lt;&gt;1,IF(Table1[[#This Row],[Standards]]=1,1,""),"")</f>
        <v/>
      </c>
      <c r="DE946" s="169" t="str">
        <f>IF(Table1[[#This Row],[Various]]=1,1,IF(SUM(Table1[[#This Row],[Calculator / Software]:[Standards]])&gt;1,1,""))</f>
        <v/>
      </c>
      <c r="DF946" s="169" t="str">
        <f>IF(Table1[[#This Row],[Multiple NCC links]]&lt;&gt;1,IF(Table1[[#This Row],[Design]]=1,1,""),"")</f>
        <v/>
      </c>
      <c r="DG946" s="169" t="str">
        <f>IF(Table1[[#This Row],[Multiple NCC links]]&lt;&gt;1,IF(Table1[[#This Row],[Assessment / Verification]]=1,1,""),"")</f>
        <v/>
      </c>
      <c r="DH946" s="169" t="str">
        <f>IF(Table1[[#This Row],[Multiple NCC links]]&lt;&gt;1,IF(Table1[[#This Row],[Climate Specific ]]=1,1,""),"")</f>
        <v/>
      </c>
      <c r="DI946" s="169" t="str">
        <f>IF(Table1[[#This Row],[Multiple NCC links]]&lt;&gt;1,IF(Table1[[#This Row],[Alterations / Additions]]=1,1,""),"")</f>
        <v/>
      </c>
      <c r="DJ946" s="169" t="str">
        <f>IF(Table1[[#This Row],[Multiple NCC links]]&lt;&gt;1,IF(Table1[[#This Row],[Glazing]]=1,1,""),"")</f>
        <v/>
      </c>
      <c r="DK946" s="169" t="str">
        <f>IF(Table1[[#This Row],[Multiple NCC links]]&lt;&gt;1,IF(Table1[[#This Row],[Building Fabric / Thermal / Sealing]]=1,1,""),"")</f>
        <v/>
      </c>
      <c r="DL946" s="169" t="str">
        <f>IF(Table1[[#This Row],[Multiple NCC links]]&lt;&gt;1,IF(Table1[[#This Row],[Lighting]]=1,1,""),"")</f>
        <v/>
      </c>
      <c r="DM946" s="169" t="str">
        <f>IF(Table1[[#This Row],[Multiple NCC links]]&lt;&gt;1,IF(Table1[[#This Row],[HVAC]]=1,1,""),"")</f>
        <v/>
      </c>
      <c r="DN946" s="169" t="str">
        <f>IF(Table1[[#This Row],[Multiple NCC links]]&lt;&gt;1,IF(Table1[[#This Row],[Services]]=1,1,""),"")</f>
        <v/>
      </c>
      <c r="DO946" s="169" t="str">
        <f>IF(Table1[[#This Row],[Multiple NCC links]]&lt;&gt;1,IF(Table1[[#This Row],[Maintenance &amp; Monitoring]]=1,1,""),"")</f>
        <v/>
      </c>
      <c r="DP946" s="169" t="str">
        <f>IF(Table1[[#This Row],[Multiple NCC links]]&lt;&gt;1,IF(Table1[[#This Row],[Hand over / Operations]]=1,1,""),"")</f>
        <v/>
      </c>
      <c r="DQ946" s="169" t="str">
        <f>IF(Table1[[#This Row],[Multiple NCC links]]&lt;&gt;1,IF(Table1[[#This Row],[As built assessment]]=1,1,""),"")</f>
        <v/>
      </c>
      <c r="DR946" s="169" t="str">
        <f>IF(Table1[[#This Row],[Multiple NCC links]]&lt;&gt;1,IF(Table1[[#This Row],[Beyond compliance]]=1,1,""),"")</f>
        <v/>
      </c>
      <c r="DS946" s="169" t="str">
        <f>IF(SUM(Table1[[#This Row],[Design]:[Beyond compliance]])&gt;1,1,"")</f>
        <v/>
      </c>
      <c r="DT946" s="169" t="str">
        <f>IF(Table1[[#This Row],[Both Residential &amp; Commercial4]]&lt;&gt;1,IF(Table1[[#This Row],[Residential]]=1,1,""),"")</f>
        <v/>
      </c>
      <c r="DU946" s="169" t="str">
        <f>IF(Table1[[#This Row],[Both Residential &amp; Commercial4]]&lt;&gt;1,IF(Table1[[#This Row],[Commercial]]=1,1,""),"")</f>
        <v/>
      </c>
      <c r="DV946" s="169" t="str">
        <f>Table1[[#This Row],[Residential &amp; Commercial]]</f>
        <v/>
      </c>
      <c r="DW946" s="169"/>
    </row>
    <row r="947" spans="1:127" s="49" customFormat="1" ht="20.25" thickTop="1" thickBot="1" x14ac:dyDescent="0.35">
      <c r="A947" s="97"/>
      <c r="B947" s="97"/>
      <c r="C947" s="88"/>
      <c r="D947" s="88"/>
      <c r="E947" s="176"/>
      <c r="F947" s="176"/>
      <c r="G947" s="176"/>
      <c r="H947" s="176"/>
      <c r="I947" s="90" t="str">
        <f>IF(AND(Table1[[#This Row],[General]]=1,Table1[[#This Row],[Beginner]]=1,Table1[[#This Row],[Intermediate]]=1,Table1[[#This Row],[Advanced]]=1),1,"")</f>
        <v/>
      </c>
      <c r="J947" s="90" t="str">
        <f>CONCATENATE(IF(Table1[[#This Row],[General]]=1,"General, ",""), IF(Table1[[#This Row],[Beginner]]=1,"Beginner, ",""),IF(Table1[[#This Row],[Intermediate]]=1,"Intermediate, ",""), IF(Table1[[#This Row],[Advanced]]=1,"Advanced",""))</f>
        <v/>
      </c>
      <c r="K947" s="91"/>
      <c r="L947" s="179"/>
      <c r="M947" s="91"/>
      <c r="N947" s="91"/>
      <c r="O947" s="159"/>
      <c r="P947" s="91"/>
      <c r="Q947" s="91"/>
      <c r="R947" s="91"/>
      <c r="S94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47" s="102"/>
      <c r="U947" s="102"/>
      <c r="V947" s="240"/>
      <c r="W947" s="240"/>
      <c r="X947" s="102"/>
      <c r="Y947" s="102"/>
      <c r="Z947" s="102"/>
      <c r="AA947" s="102"/>
      <c r="AB947" s="102"/>
      <c r="AC947" s="102"/>
      <c r="AD947" s="102"/>
      <c r="AE947" s="102"/>
      <c r="AF947" s="102"/>
      <c r="AG94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47" s="103"/>
      <c r="AI947" s="103"/>
      <c r="AJ947" s="103"/>
      <c r="AK947" s="74" t="str">
        <f>CONCATENATE(IF(Table1[[#This Row],[Digital]]=1,"Digital, ",""),IF(Table1[[#This Row],[Face to Face]]=1,"Face to face, ",""),IF(Table1[[#This Row],[Blended]]=1,"Blended",""))</f>
        <v/>
      </c>
      <c r="AL947" s="99"/>
      <c r="AM947" s="104"/>
      <c r="AN947" s="130"/>
      <c r="AO947" s="94"/>
      <c r="AP947" s="182"/>
      <c r="AQ947" s="94"/>
      <c r="AR947" s="94"/>
      <c r="AS947" s="94"/>
      <c r="AT947" s="94"/>
      <c r="AU947" s="94"/>
      <c r="AV947" s="182"/>
      <c r="AW947" s="182"/>
      <c r="AX947" s="182"/>
      <c r="AY947" s="94"/>
      <c r="AZ94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4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47" s="95"/>
      <c r="BC947" s="95"/>
      <c r="BD947" s="90" t="str">
        <f>IF(AND(Table1[[#This Row],[Residential]]=1,Table1[[#This Row],[Commercial]]=1),1,"")</f>
        <v/>
      </c>
      <c r="BE947" s="90" t="str">
        <f>CONCATENATE(IF(Table1[[#This Row],[Residential]]=1,"Residential, ",""),IF(Table1[[#This Row],[Commercial]]=1,"Commercial",""))</f>
        <v/>
      </c>
      <c r="BF947" s="94"/>
      <c r="BG947" s="94"/>
      <c r="BH947" s="94"/>
      <c r="BI947" s="94"/>
      <c r="BJ947" s="94"/>
      <c r="BK947" s="94"/>
      <c r="BL947" s="94"/>
      <c r="BM947" s="182"/>
      <c r="BN947" s="94"/>
      <c r="BO94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47" s="178"/>
      <c r="BQ947" s="120"/>
      <c r="BR947" s="132"/>
      <c r="BS947" s="120"/>
      <c r="BT947" s="175"/>
      <c r="BU947" s="175"/>
      <c r="BV947" s="175"/>
      <c r="BW947" s="121"/>
      <c r="BX947" s="121"/>
      <c r="BY947" s="121"/>
      <c r="BZ947" s="227"/>
      <c r="CA94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47" s="48">
        <f>COUNTIF(Table1[[#This Row],[Validity]:[Alignment with NCC (Yes=1,No=0)]],"N/A")</f>
        <v>0</v>
      </c>
      <c r="CC947" s="48">
        <f>IF(ISERROR(Table1[[#This Row],[Total Quality Score (out of 10)]]/(4-Table1[[#This Row],[N/A Count]])),0,Table1[[#This Row],[Total Quality Score (out of 10)]]/(4-Table1[[#This Row],[N/A Count]]))</f>
        <v>0</v>
      </c>
      <c r="CD947" s="106"/>
      <c r="CE947" s="106"/>
      <c r="CF947" s="172" t="str">
        <f>IF(SUM(Table1[[#This Row],[Multiple]:[Level (all)62]])&lt;1,IF(Table1[[#This Row],[General]]=1,1,""),"")</f>
        <v/>
      </c>
      <c r="CG947" s="172" t="str">
        <f>IF(SUM(Table1[[#This Row],[Multiple]:[Level (all)62]])&lt;1,IF(Table1[[#This Row],[Beginner]]=1,1,""),"")</f>
        <v/>
      </c>
      <c r="CH947" s="171" t="str">
        <f>IF(SUM(Table1[[#This Row],[Multiple]:[Level (all)62]])&lt;1,IF(Table1[[#This Row],[Intermediate]]=1,1,""),"")</f>
        <v/>
      </c>
      <c r="CI947" s="171" t="str">
        <f>IF(SUM(Table1[[#This Row],[Multiple]:[Level (all)62]])&lt;1,IF(Table1[[#This Row],[Advanced]]=1,1,""),"")</f>
        <v/>
      </c>
      <c r="CJ947" s="171" t="str">
        <f>IF(AND(SUM(Table1[[#This Row],[General]:[Advanced]])&lt;4,SUM(Table1[[#This Row],[General]:[Advanced]])&gt;1),1,"")</f>
        <v/>
      </c>
      <c r="CK947" s="171" t="str">
        <f>Table1[[#This Row],[Level (all)]]</f>
        <v/>
      </c>
      <c r="CL947" s="171" t="str">
        <f>IF(Table1[[#This Row],[Multiple audience]]&lt;&gt;1,IF(Table1[[#This Row],[General Audience]]=1,1,""),"")</f>
        <v/>
      </c>
      <c r="CM947" s="171" t="str">
        <f>IF(Table1[[#This Row],[Multiple audience]]&lt;&gt;1,IF(Table1[[#This Row],[Planners / Designers ]]=1,1,""),"")</f>
        <v/>
      </c>
      <c r="CN947" s="171" t="str">
        <f>IF(Table1[[#This Row],[Multiple audience]]&lt;&gt;1,IF(Table1[[#This Row],[Regulatory Assessors]]=1,1,""),"")</f>
        <v/>
      </c>
      <c r="CO947" s="171" t="str">
        <f>IF(Table1[[#This Row],[Multiple audience]]&lt;&gt;1,IF(Table1[[#This Row],[Builders / Management]]=1,1,""),"")</f>
        <v/>
      </c>
      <c r="CP947" s="171" t="str">
        <f>IF(Table1[[#This Row],[Multiple audience]]&lt;&gt;1,IF(Table1[[#This Row],[Energy / Sus Assessors]]=1,1,""),"")</f>
        <v/>
      </c>
      <c r="CQ947" s="171" t="str">
        <f>IF(Table1[[#This Row],[Multiple audience]]&lt;&gt;1,IF(Table1[[#This Row],[Semi-skilled]]=1,1,""),"")</f>
        <v/>
      </c>
      <c r="CR947" s="171" t="str">
        <f>IF(Table1[[#This Row],[Multiple audience]]&lt;&gt;1,IF(Table1[[#This Row],[Trades]]=1,1,""),"")</f>
        <v/>
      </c>
      <c r="CS947" s="171" t="str">
        <f>IF(Table1[[#This Row],[Multiple audience]]&lt;&gt;1,IF(Table1[[#This Row],[Other]]=1,1,""),"")</f>
        <v/>
      </c>
      <c r="CT947" s="171" t="str">
        <f>IF(SUM(Table1[[#This Row],[General Audience]:[Other]])&gt;1,1,"")</f>
        <v/>
      </c>
      <c r="CU947" s="171" t="str">
        <f>IF(Table1[[#This Row],[Various  ]]&lt;&gt;1,IF(Table1[[#This Row],[Calculator / Software]]=1,1,""),"")</f>
        <v/>
      </c>
      <c r="CV947" s="171" t="str">
        <f>IF(Table1[[#This Row],[Various  ]]&lt;&gt;1,IF(Table1[[#This Row],[Information  ]]=1,1,""),"")</f>
        <v/>
      </c>
      <c r="CW947" s="171" t="str">
        <f>IF(Table1[[#This Row],[Various  ]]&lt;&gt;1,IF(Table1[[#This Row],[Interactive Tool]]=1,1,""),"")</f>
        <v/>
      </c>
      <c r="CX947" s="171" t="str">
        <f>IF(Table1[[#This Row],[Various  ]]&lt;&gt;1,IF(Table1[[#This Row],[Technical Specifications]]=1,1,""),"")</f>
        <v/>
      </c>
      <c r="CY947" s="171" t="str">
        <f>IF(Table1[[#This Row],[Various  ]]&lt;&gt;1,IF(Table1[[#This Row],[Training Resources]]=1,1,""),"")</f>
        <v/>
      </c>
      <c r="CZ947" s="171" t="str">
        <f>IF(Table1[[#This Row],[Various  ]]&lt;&gt;1,IF(Table1[[#This Row],[Toolbox]]=1,1,""),"")</f>
        <v/>
      </c>
      <c r="DA947" s="169" t="str">
        <f>IF(Table1[[#This Row],[Various  ]]&lt;&gt;1,IF(Table1[[#This Row],[Video]]=1,1,""),"")</f>
        <v/>
      </c>
      <c r="DB947" s="169" t="str">
        <f>IF(Table1[[#This Row],[Various  ]]&lt;&gt;1,IF(Table1[[#This Row],[Case study]]=1,1,""),"")</f>
        <v/>
      </c>
      <c r="DC947" s="169" t="str">
        <f>IF(Table1[[#This Row],[Various  ]]&lt;&gt;1,IF(Table1[[#This Row],[Other   ]]=1,1,""),"")</f>
        <v/>
      </c>
      <c r="DD947" s="169" t="str">
        <f>IF(Table1[[#This Row],[Various  ]]&lt;&gt;1,IF(Table1[[#This Row],[Standards]]=1,1,""),"")</f>
        <v/>
      </c>
      <c r="DE947" s="169" t="str">
        <f>IF(Table1[[#This Row],[Various]]=1,1,IF(SUM(Table1[[#This Row],[Calculator / Software]:[Standards]])&gt;1,1,""))</f>
        <v/>
      </c>
      <c r="DF947" s="169" t="str">
        <f>IF(Table1[[#This Row],[Multiple NCC links]]&lt;&gt;1,IF(Table1[[#This Row],[Design]]=1,1,""),"")</f>
        <v/>
      </c>
      <c r="DG947" s="169" t="str">
        <f>IF(Table1[[#This Row],[Multiple NCC links]]&lt;&gt;1,IF(Table1[[#This Row],[Assessment / Verification]]=1,1,""),"")</f>
        <v/>
      </c>
      <c r="DH947" s="169" t="str">
        <f>IF(Table1[[#This Row],[Multiple NCC links]]&lt;&gt;1,IF(Table1[[#This Row],[Climate Specific ]]=1,1,""),"")</f>
        <v/>
      </c>
      <c r="DI947" s="169" t="str">
        <f>IF(Table1[[#This Row],[Multiple NCC links]]&lt;&gt;1,IF(Table1[[#This Row],[Alterations / Additions]]=1,1,""),"")</f>
        <v/>
      </c>
      <c r="DJ947" s="169" t="str">
        <f>IF(Table1[[#This Row],[Multiple NCC links]]&lt;&gt;1,IF(Table1[[#This Row],[Glazing]]=1,1,""),"")</f>
        <v/>
      </c>
      <c r="DK947" s="169" t="str">
        <f>IF(Table1[[#This Row],[Multiple NCC links]]&lt;&gt;1,IF(Table1[[#This Row],[Building Fabric / Thermal / Sealing]]=1,1,""),"")</f>
        <v/>
      </c>
      <c r="DL947" s="169" t="str">
        <f>IF(Table1[[#This Row],[Multiple NCC links]]&lt;&gt;1,IF(Table1[[#This Row],[Lighting]]=1,1,""),"")</f>
        <v/>
      </c>
      <c r="DM947" s="169" t="str">
        <f>IF(Table1[[#This Row],[Multiple NCC links]]&lt;&gt;1,IF(Table1[[#This Row],[HVAC]]=1,1,""),"")</f>
        <v/>
      </c>
      <c r="DN947" s="169" t="str">
        <f>IF(Table1[[#This Row],[Multiple NCC links]]&lt;&gt;1,IF(Table1[[#This Row],[Services]]=1,1,""),"")</f>
        <v/>
      </c>
      <c r="DO947" s="169" t="str">
        <f>IF(Table1[[#This Row],[Multiple NCC links]]&lt;&gt;1,IF(Table1[[#This Row],[Maintenance &amp; Monitoring]]=1,1,""),"")</f>
        <v/>
      </c>
      <c r="DP947" s="169" t="str">
        <f>IF(Table1[[#This Row],[Multiple NCC links]]&lt;&gt;1,IF(Table1[[#This Row],[Hand over / Operations]]=1,1,""),"")</f>
        <v/>
      </c>
      <c r="DQ947" s="169" t="str">
        <f>IF(Table1[[#This Row],[Multiple NCC links]]&lt;&gt;1,IF(Table1[[#This Row],[As built assessment]]=1,1,""),"")</f>
        <v/>
      </c>
      <c r="DR947" s="169" t="str">
        <f>IF(Table1[[#This Row],[Multiple NCC links]]&lt;&gt;1,IF(Table1[[#This Row],[Beyond compliance]]=1,1,""),"")</f>
        <v/>
      </c>
      <c r="DS947" s="169" t="str">
        <f>IF(SUM(Table1[[#This Row],[Design]:[Beyond compliance]])&gt;1,1,"")</f>
        <v/>
      </c>
      <c r="DT947" s="169" t="str">
        <f>IF(Table1[[#This Row],[Both Residential &amp; Commercial4]]&lt;&gt;1,IF(Table1[[#This Row],[Residential]]=1,1,""),"")</f>
        <v/>
      </c>
      <c r="DU947" s="169" t="str">
        <f>IF(Table1[[#This Row],[Both Residential &amp; Commercial4]]&lt;&gt;1,IF(Table1[[#This Row],[Commercial]]=1,1,""),"")</f>
        <v/>
      </c>
      <c r="DV947" s="169" t="str">
        <f>Table1[[#This Row],[Residential &amp; Commercial]]</f>
        <v/>
      </c>
      <c r="DW947" s="169"/>
    </row>
    <row r="948" spans="1:127" s="49" customFormat="1" ht="20.25" thickTop="1" thickBot="1" x14ac:dyDescent="0.35">
      <c r="A948" s="97"/>
      <c r="B948" s="97"/>
      <c r="C948" s="88"/>
      <c r="D948" s="88"/>
      <c r="E948" s="176"/>
      <c r="F948" s="176"/>
      <c r="G948" s="176"/>
      <c r="H948" s="176"/>
      <c r="I948" s="90" t="str">
        <f>IF(AND(Table1[[#This Row],[General]]=1,Table1[[#This Row],[Beginner]]=1,Table1[[#This Row],[Intermediate]]=1,Table1[[#This Row],[Advanced]]=1),1,"")</f>
        <v/>
      </c>
      <c r="J948" s="90" t="str">
        <f>CONCATENATE(IF(Table1[[#This Row],[General]]=1,"General, ",""), IF(Table1[[#This Row],[Beginner]]=1,"Beginner, ",""),IF(Table1[[#This Row],[Intermediate]]=1,"Intermediate, ",""), IF(Table1[[#This Row],[Advanced]]=1,"Advanced",""))</f>
        <v/>
      </c>
      <c r="K948" s="91"/>
      <c r="L948" s="179"/>
      <c r="M948" s="91"/>
      <c r="N948" s="91"/>
      <c r="O948" s="159"/>
      <c r="P948" s="91"/>
      <c r="Q948" s="91"/>
      <c r="R948" s="91"/>
      <c r="S94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48" s="102"/>
      <c r="U948" s="102"/>
      <c r="V948" s="240"/>
      <c r="W948" s="240"/>
      <c r="X948" s="102"/>
      <c r="Y948" s="102"/>
      <c r="Z948" s="102"/>
      <c r="AA948" s="102"/>
      <c r="AB948" s="102"/>
      <c r="AC948" s="102"/>
      <c r="AD948" s="102"/>
      <c r="AE948" s="102"/>
      <c r="AF948" s="102"/>
      <c r="AG94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48" s="103"/>
      <c r="AI948" s="103"/>
      <c r="AJ948" s="103"/>
      <c r="AK948" s="74" t="str">
        <f>CONCATENATE(IF(Table1[[#This Row],[Digital]]=1,"Digital, ",""),IF(Table1[[#This Row],[Face to Face]]=1,"Face to face, ",""),IF(Table1[[#This Row],[Blended]]=1,"Blended",""))</f>
        <v/>
      </c>
      <c r="AL948" s="99"/>
      <c r="AM948" s="104"/>
      <c r="AN948" s="130"/>
      <c r="AO948" s="94"/>
      <c r="AP948" s="182"/>
      <c r="AQ948" s="94"/>
      <c r="AR948" s="94"/>
      <c r="AS948" s="94"/>
      <c r="AT948" s="94"/>
      <c r="AU948" s="94"/>
      <c r="AV948" s="182"/>
      <c r="AW948" s="182"/>
      <c r="AX948" s="182"/>
      <c r="AY948" s="94"/>
      <c r="AZ94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4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48" s="95"/>
      <c r="BC948" s="95"/>
      <c r="BD948" s="90" t="str">
        <f>IF(AND(Table1[[#This Row],[Residential]]=1,Table1[[#This Row],[Commercial]]=1),1,"")</f>
        <v/>
      </c>
      <c r="BE948" s="90" t="str">
        <f>CONCATENATE(IF(Table1[[#This Row],[Residential]]=1,"Residential, ",""),IF(Table1[[#This Row],[Commercial]]=1,"Commercial",""))</f>
        <v/>
      </c>
      <c r="BF948" s="94"/>
      <c r="BG948" s="94"/>
      <c r="BH948" s="94"/>
      <c r="BI948" s="94"/>
      <c r="BJ948" s="94"/>
      <c r="BK948" s="94"/>
      <c r="BL948" s="94"/>
      <c r="BM948" s="182"/>
      <c r="BN948" s="94"/>
      <c r="BO94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48" s="178"/>
      <c r="BQ948" s="120"/>
      <c r="BR948" s="132"/>
      <c r="BS948" s="120"/>
      <c r="BT948" s="175"/>
      <c r="BU948" s="175"/>
      <c r="BV948" s="175"/>
      <c r="BW948" s="121"/>
      <c r="BX948" s="121"/>
      <c r="BY948" s="121"/>
      <c r="BZ948" s="227"/>
      <c r="CA94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48" s="48">
        <f>COUNTIF(Table1[[#This Row],[Validity]:[Alignment with NCC (Yes=1,No=0)]],"N/A")</f>
        <v>0</v>
      </c>
      <c r="CC948" s="48">
        <f>IF(ISERROR(Table1[[#This Row],[Total Quality Score (out of 10)]]/(4-Table1[[#This Row],[N/A Count]])),0,Table1[[#This Row],[Total Quality Score (out of 10)]]/(4-Table1[[#This Row],[N/A Count]]))</f>
        <v>0</v>
      </c>
      <c r="CD948" s="106"/>
      <c r="CE948" s="106"/>
      <c r="CF948" s="172" t="str">
        <f>IF(SUM(Table1[[#This Row],[Multiple]:[Level (all)62]])&lt;1,IF(Table1[[#This Row],[General]]=1,1,""),"")</f>
        <v/>
      </c>
      <c r="CG948" s="172" t="str">
        <f>IF(SUM(Table1[[#This Row],[Multiple]:[Level (all)62]])&lt;1,IF(Table1[[#This Row],[Beginner]]=1,1,""),"")</f>
        <v/>
      </c>
      <c r="CH948" s="171" t="str">
        <f>IF(SUM(Table1[[#This Row],[Multiple]:[Level (all)62]])&lt;1,IF(Table1[[#This Row],[Intermediate]]=1,1,""),"")</f>
        <v/>
      </c>
      <c r="CI948" s="171" t="str">
        <f>IF(SUM(Table1[[#This Row],[Multiple]:[Level (all)62]])&lt;1,IF(Table1[[#This Row],[Advanced]]=1,1,""),"")</f>
        <v/>
      </c>
      <c r="CJ948" s="171" t="str">
        <f>IF(AND(SUM(Table1[[#This Row],[General]:[Advanced]])&lt;4,SUM(Table1[[#This Row],[General]:[Advanced]])&gt;1),1,"")</f>
        <v/>
      </c>
      <c r="CK948" s="171" t="str">
        <f>Table1[[#This Row],[Level (all)]]</f>
        <v/>
      </c>
      <c r="CL948" s="171" t="str">
        <f>IF(Table1[[#This Row],[Multiple audience]]&lt;&gt;1,IF(Table1[[#This Row],[General Audience]]=1,1,""),"")</f>
        <v/>
      </c>
      <c r="CM948" s="171" t="str">
        <f>IF(Table1[[#This Row],[Multiple audience]]&lt;&gt;1,IF(Table1[[#This Row],[Planners / Designers ]]=1,1,""),"")</f>
        <v/>
      </c>
      <c r="CN948" s="171" t="str">
        <f>IF(Table1[[#This Row],[Multiple audience]]&lt;&gt;1,IF(Table1[[#This Row],[Regulatory Assessors]]=1,1,""),"")</f>
        <v/>
      </c>
      <c r="CO948" s="171" t="str">
        <f>IF(Table1[[#This Row],[Multiple audience]]&lt;&gt;1,IF(Table1[[#This Row],[Builders / Management]]=1,1,""),"")</f>
        <v/>
      </c>
      <c r="CP948" s="171" t="str">
        <f>IF(Table1[[#This Row],[Multiple audience]]&lt;&gt;1,IF(Table1[[#This Row],[Energy / Sus Assessors]]=1,1,""),"")</f>
        <v/>
      </c>
      <c r="CQ948" s="171" t="str">
        <f>IF(Table1[[#This Row],[Multiple audience]]&lt;&gt;1,IF(Table1[[#This Row],[Semi-skilled]]=1,1,""),"")</f>
        <v/>
      </c>
      <c r="CR948" s="171" t="str">
        <f>IF(Table1[[#This Row],[Multiple audience]]&lt;&gt;1,IF(Table1[[#This Row],[Trades]]=1,1,""),"")</f>
        <v/>
      </c>
      <c r="CS948" s="171" t="str">
        <f>IF(Table1[[#This Row],[Multiple audience]]&lt;&gt;1,IF(Table1[[#This Row],[Other]]=1,1,""),"")</f>
        <v/>
      </c>
      <c r="CT948" s="171" t="str">
        <f>IF(SUM(Table1[[#This Row],[General Audience]:[Other]])&gt;1,1,"")</f>
        <v/>
      </c>
      <c r="CU948" s="171" t="str">
        <f>IF(Table1[[#This Row],[Various  ]]&lt;&gt;1,IF(Table1[[#This Row],[Calculator / Software]]=1,1,""),"")</f>
        <v/>
      </c>
      <c r="CV948" s="171" t="str">
        <f>IF(Table1[[#This Row],[Various  ]]&lt;&gt;1,IF(Table1[[#This Row],[Information  ]]=1,1,""),"")</f>
        <v/>
      </c>
      <c r="CW948" s="171" t="str">
        <f>IF(Table1[[#This Row],[Various  ]]&lt;&gt;1,IF(Table1[[#This Row],[Interactive Tool]]=1,1,""),"")</f>
        <v/>
      </c>
      <c r="CX948" s="171" t="str">
        <f>IF(Table1[[#This Row],[Various  ]]&lt;&gt;1,IF(Table1[[#This Row],[Technical Specifications]]=1,1,""),"")</f>
        <v/>
      </c>
      <c r="CY948" s="171" t="str">
        <f>IF(Table1[[#This Row],[Various  ]]&lt;&gt;1,IF(Table1[[#This Row],[Training Resources]]=1,1,""),"")</f>
        <v/>
      </c>
      <c r="CZ948" s="171" t="str">
        <f>IF(Table1[[#This Row],[Various  ]]&lt;&gt;1,IF(Table1[[#This Row],[Toolbox]]=1,1,""),"")</f>
        <v/>
      </c>
      <c r="DA948" s="169" t="str">
        <f>IF(Table1[[#This Row],[Various  ]]&lt;&gt;1,IF(Table1[[#This Row],[Video]]=1,1,""),"")</f>
        <v/>
      </c>
      <c r="DB948" s="169" t="str">
        <f>IF(Table1[[#This Row],[Various  ]]&lt;&gt;1,IF(Table1[[#This Row],[Case study]]=1,1,""),"")</f>
        <v/>
      </c>
      <c r="DC948" s="169" t="str">
        <f>IF(Table1[[#This Row],[Various  ]]&lt;&gt;1,IF(Table1[[#This Row],[Other   ]]=1,1,""),"")</f>
        <v/>
      </c>
      <c r="DD948" s="169" t="str">
        <f>IF(Table1[[#This Row],[Various  ]]&lt;&gt;1,IF(Table1[[#This Row],[Standards]]=1,1,""),"")</f>
        <v/>
      </c>
      <c r="DE948" s="169" t="str">
        <f>IF(Table1[[#This Row],[Various]]=1,1,IF(SUM(Table1[[#This Row],[Calculator / Software]:[Standards]])&gt;1,1,""))</f>
        <v/>
      </c>
      <c r="DF948" s="169" t="str">
        <f>IF(Table1[[#This Row],[Multiple NCC links]]&lt;&gt;1,IF(Table1[[#This Row],[Design]]=1,1,""),"")</f>
        <v/>
      </c>
      <c r="DG948" s="169" t="str">
        <f>IF(Table1[[#This Row],[Multiple NCC links]]&lt;&gt;1,IF(Table1[[#This Row],[Assessment / Verification]]=1,1,""),"")</f>
        <v/>
      </c>
      <c r="DH948" s="169" t="str">
        <f>IF(Table1[[#This Row],[Multiple NCC links]]&lt;&gt;1,IF(Table1[[#This Row],[Climate Specific ]]=1,1,""),"")</f>
        <v/>
      </c>
      <c r="DI948" s="169" t="str">
        <f>IF(Table1[[#This Row],[Multiple NCC links]]&lt;&gt;1,IF(Table1[[#This Row],[Alterations / Additions]]=1,1,""),"")</f>
        <v/>
      </c>
      <c r="DJ948" s="169" t="str">
        <f>IF(Table1[[#This Row],[Multiple NCC links]]&lt;&gt;1,IF(Table1[[#This Row],[Glazing]]=1,1,""),"")</f>
        <v/>
      </c>
      <c r="DK948" s="169" t="str">
        <f>IF(Table1[[#This Row],[Multiple NCC links]]&lt;&gt;1,IF(Table1[[#This Row],[Building Fabric / Thermal / Sealing]]=1,1,""),"")</f>
        <v/>
      </c>
      <c r="DL948" s="169" t="str">
        <f>IF(Table1[[#This Row],[Multiple NCC links]]&lt;&gt;1,IF(Table1[[#This Row],[Lighting]]=1,1,""),"")</f>
        <v/>
      </c>
      <c r="DM948" s="169" t="str">
        <f>IF(Table1[[#This Row],[Multiple NCC links]]&lt;&gt;1,IF(Table1[[#This Row],[HVAC]]=1,1,""),"")</f>
        <v/>
      </c>
      <c r="DN948" s="169" t="str">
        <f>IF(Table1[[#This Row],[Multiple NCC links]]&lt;&gt;1,IF(Table1[[#This Row],[Services]]=1,1,""),"")</f>
        <v/>
      </c>
      <c r="DO948" s="169" t="str">
        <f>IF(Table1[[#This Row],[Multiple NCC links]]&lt;&gt;1,IF(Table1[[#This Row],[Maintenance &amp; Monitoring]]=1,1,""),"")</f>
        <v/>
      </c>
      <c r="DP948" s="169" t="str">
        <f>IF(Table1[[#This Row],[Multiple NCC links]]&lt;&gt;1,IF(Table1[[#This Row],[Hand over / Operations]]=1,1,""),"")</f>
        <v/>
      </c>
      <c r="DQ948" s="169" t="str">
        <f>IF(Table1[[#This Row],[Multiple NCC links]]&lt;&gt;1,IF(Table1[[#This Row],[As built assessment]]=1,1,""),"")</f>
        <v/>
      </c>
      <c r="DR948" s="169" t="str">
        <f>IF(Table1[[#This Row],[Multiple NCC links]]&lt;&gt;1,IF(Table1[[#This Row],[Beyond compliance]]=1,1,""),"")</f>
        <v/>
      </c>
      <c r="DS948" s="169" t="str">
        <f>IF(SUM(Table1[[#This Row],[Design]:[Beyond compliance]])&gt;1,1,"")</f>
        <v/>
      </c>
      <c r="DT948" s="169" t="str">
        <f>IF(Table1[[#This Row],[Both Residential &amp; Commercial4]]&lt;&gt;1,IF(Table1[[#This Row],[Residential]]=1,1,""),"")</f>
        <v/>
      </c>
      <c r="DU948" s="169" t="str">
        <f>IF(Table1[[#This Row],[Both Residential &amp; Commercial4]]&lt;&gt;1,IF(Table1[[#This Row],[Commercial]]=1,1,""),"")</f>
        <v/>
      </c>
      <c r="DV948" s="169" t="str">
        <f>Table1[[#This Row],[Residential &amp; Commercial]]</f>
        <v/>
      </c>
      <c r="DW948" s="169"/>
    </row>
    <row r="949" spans="1:127" s="49" customFormat="1" ht="20.25" thickTop="1" thickBot="1" x14ac:dyDescent="0.35">
      <c r="A949" s="97"/>
      <c r="B949" s="97"/>
      <c r="C949" s="88"/>
      <c r="D949" s="88"/>
      <c r="E949" s="176"/>
      <c r="F949" s="176"/>
      <c r="G949" s="176"/>
      <c r="H949" s="176"/>
      <c r="I949" s="90" t="str">
        <f>IF(AND(Table1[[#This Row],[General]]=1,Table1[[#This Row],[Beginner]]=1,Table1[[#This Row],[Intermediate]]=1,Table1[[#This Row],[Advanced]]=1),1,"")</f>
        <v/>
      </c>
      <c r="J949" s="90" t="str">
        <f>CONCATENATE(IF(Table1[[#This Row],[General]]=1,"General, ",""), IF(Table1[[#This Row],[Beginner]]=1,"Beginner, ",""),IF(Table1[[#This Row],[Intermediate]]=1,"Intermediate, ",""), IF(Table1[[#This Row],[Advanced]]=1,"Advanced",""))</f>
        <v/>
      </c>
      <c r="K949" s="91"/>
      <c r="L949" s="179"/>
      <c r="M949" s="91"/>
      <c r="N949" s="91"/>
      <c r="O949" s="159"/>
      <c r="P949" s="91"/>
      <c r="Q949" s="91"/>
      <c r="R949" s="91"/>
      <c r="S94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49" s="102"/>
      <c r="U949" s="102"/>
      <c r="V949" s="240"/>
      <c r="W949" s="240"/>
      <c r="X949" s="102"/>
      <c r="Y949" s="102"/>
      <c r="Z949" s="102"/>
      <c r="AA949" s="102"/>
      <c r="AB949" s="102"/>
      <c r="AC949" s="102"/>
      <c r="AD949" s="102"/>
      <c r="AE949" s="102"/>
      <c r="AF949" s="102"/>
      <c r="AG94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49" s="103"/>
      <c r="AI949" s="103"/>
      <c r="AJ949" s="103"/>
      <c r="AK949" s="74" t="str">
        <f>CONCATENATE(IF(Table1[[#This Row],[Digital]]=1,"Digital, ",""),IF(Table1[[#This Row],[Face to Face]]=1,"Face to face, ",""),IF(Table1[[#This Row],[Blended]]=1,"Blended",""))</f>
        <v/>
      </c>
      <c r="AL949" s="99"/>
      <c r="AM949" s="104"/>
      <c r="AN949" s="130"/>
      <c r="AO949" s="94"/>
      <c r="AP949" s="182"/>
      <c r="AQ949" s="94"/>
      <c r="AR949" s="94"/>
      <c r="AS949" s="94"/>
      <c r="AT949" s="94"/>
      <c r="AU949" s="94"/>
      <c r="AV949" s="182"/>
      <c r="AW949" s="182"/>
      <c r="AX949" s="182"/>
      <c r="AY949" s="94"/>
      <c r="AZ94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4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49" s="95"/>
      <c r="BC949" s="95"/>
      <c r="BD949" s="90" t="str">
        <f>IF(AND(Table1[[#This Row],[Residential]]=1,Table1[[#This Row],[Commercial]]=1),1,"")</f>
        <v/>
      </c>
      <c r="BE949" s="90" t="str">
        <f>CONCATENATE(IF(Table1[[#This Row],[Residential]]=1,"Residential, ",""),IF(Table1[[#This Row],[Commercial]]=1,"Commercial",""))</f>
        <v/>
      </c>
      <c r="BF949" s="94"/>
      <c r="BG949" s="94"/>
      <c r="BH949" s="94"/>
      <c r="BI949" s="94"/>
      <c r="BJ949" s="94"/>
      <c r="BK949" s="94"/>
      <c r="BL949" s="94"/>
      <c r="BM949" s="182"/>
      <c r="BN949" s="94"/>
      <c r="BO94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49" s="178"/>
      <c r="BQ949" s="120"/>
      <c r="BR949" s="132"/>
      <c r="BS949" s="120"/>
      <c r="BT949" s="175"/>
      <c r="BU949" s="175"/>
      <c r="BV949" s="175"/>
      <c r="BW949" s="121"/>
      <c r="BX949" s="121"/>
      <c r="BY949" s="121"/>
      <c r="BZ949" s="227"/>
      <c r="CA94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49" s="48">
        <f>COUNTIF(Table1[[#This Row],[Validity]:[Alignment with NCC (Yes=1,No=0)]],"N/A")</f>
        <v>0</v>
      </c>
      <c r="CC949" s="48">
        <f>IF(ISERROR(Table1[[#This Row],[Total Quality Score (out of 10)]]/(4-Table1[[#This Row],[N/A Count]])),0,Table1[[#This Row],[Total Quality Score (out of 10)]]/(4-Table1[[#This Row],[N/A Count]]))</f>
        <v>0</v>
      </c>
      <c r="CD949" s="106"/>
      <c r="CE949" s="106"/>
      <c r="CF949" s="172" t="str">
        <f>IF(SUM(Table1[[#This Row],[Multiple]:[Level (all)62]])&lt;1,IF(Table1[[#This Row],[General]]=1,1,""),"")</f>
        <v/>
      </c>
      <c r="CG949" s="172" t="str">
        <f>IF(SUM(Table1[[#This Row],[Multiple]:[Level (all)62]])&lt;1,IF(Table1[[#This Row],[Beginner]]=1,1,""),"")</f>
        <v/>
      </c>
      <c r="CH949" s="171" t="str">
        <f>IF(SUM(Table1[[#This Row],[Multiple]:[Level (all)62]])&lt;1,IF(Table1[[#This Row],[Intermediate]]=1,1,""),"")</f>
        <v/>
      </c>
      <c r="CI949" s="171" t="str">
        <f>IF(SUM(Table1[[#This Row],[Multiple]:[Level (all)62]])&lt;1,IF(Table1[[#This Row],[Advanced]]=1,1,""),"")</f>
        <v/>
      </c>
      <c r="CJ949" s="171" t="str">
        <f>IF(AND(SUM(Table1[[#This Row],[General]:[Advanced]])&lt;4,SUM(Table1[[#This Row],[General]:[Advanced]])&gt;1),1,"")</f>
        <v/>
      </c>
      <c r="CK949" s="171" t="str">
        <f>Table1[[#This Row],[Level (all)]]</f>
        <v/>
      </c>
      <c r="CL949" s="171" t="str">
        <f>IF(Table1[[#This Row],[Multiple audience]]&lt;&gt;1,IF(Table1[[#This Row],[General Audience]]=1,1,""),"")</f>
        <v/>
      </c>
      <c r="CM949" s="171" t="str">
        <f>IF(Table1[[#This Row],[Multiple audience]]&lt;&gt;1,IF(Table1[[#This Row],[Planners / Designers ]]=1,1,""),"")</f>
        <v/>
      </c>
      <c r="CN949" s="171" t="str">
        <f>IF(Table1[[#This Row],[Multiple audience]]&lt;&gt;1,IF(Table1[[#This Row],[Regulatory Assessors]]=1,1,""),"")</f>
        <v/>
      </c>
      <c r="CO949" s="171" t="str">
        <f>IF(Table1[[#This Row],[Multiple audience]]&lt;&gt;1,IF(Table1[[#This Row],[Builders / Management]]=1,1,""),"")</f>
        <v/>
      </c>
      <c r="CP949" s="171" t="str">
        <f>IF(Table1[[#This Row],[Multiple audience]]&lt;&gt;1,IF(Table1[[#This Row],[Energy / Sus Assessors]]=1,1,""),"")</f>
        <v/>
      </c>
      <c r="CQ949" s="171" t="str">
        <f>IF(Table1[[#This Row],[Multiple audience]]&lt;&gt;1,IF(Table1[[#This Row],[Semi-skilled]]=1,1,""),"")</f>
        <v/>
      </c>
      <c r="CR949" s="171" t="str">
        <f>IF(Table1[[#This Row],[Multiple audience]]&lt;&gt;1,IF(Table1[[#This Row],[Trades]]=1,1,""),"")</f>
        <v/>
      </c>
      <c r="CS949" s="171" t="str">
        <f>IF(Table1[[#This Row],[Multiple audience]]&lt;&gt;1,IF(Table1[[#This Row],[Other]]=1,1,""),"")</f>
        <v/>
      </c>
      <c r="CT949" s="171" t="str">
        <f>IF(SUM(Table1[[#This Row],[General Audience]:[Other]])&gt;1,1,"")</f>
        <v/>
      </c>
      <c r="CU949" s="171" t="str">
        <f>IF(Table1[[#This Row],[Various  ]]&lt;&gt;1,IF(Table1[[#This Row],[Calculator / Software]]=1,1,""),"")</f>
        <v/>
      </c>
      <c r="CV949" s="171" t="str">
        <f>IF(Table1[[#This Row],[Various  ]]&lt;&gt;1,IF(Table1[[#This Row],[Information  ]]=1,1,""),"")</f>
        <v/>
      </c>
      <c r="CW949" s="171" t="str">
        <f>IF(Table1[[#This Row],[Various  ]]&lt;&gt;1,IF(Table1[[#This Row],[Interactive Tool]]=1,1,""),"")</f>
        <v/>
      </c>
      <c r="CX949" s="171" t="str">
        <f>IF(Table1[[#This Row],[Various  ]]&lt;&gt;1,IF(Table1[[#This Row],[Technical Specifications]]=1,1,""),"")</f>
        <v/>
      </c>
      <c r="CY949" s="171" t="str">
        <f>IF(Table1[[#This Row],[Various  ]]&lt;&gt;1,IF(Table1[[#This Row],[Training Resources]]=1,1,""),"")</f>
        <v/>
      </c>
      <c r="CZ949" s="171" t="str">
        <f>IF(Table1[[#This Row],[Various  ]]&lt;&gt;1,IF(Table1[[#This Row],[Toolbox]]=1,1,""),"")</f>
        <v/>
      </c>
      <c r="DA949" s="169" t="str">
        <f>IF(Table1[[#This Row],[Various  ]]&lt;&gt;1,IF(Table1[[#This Row],[Video]]=1,1,""),"")</f>
        <v/>
      </c>
      <c r="DB949" s="169" t="str">
        <f>IF(Table1[[#This Row],[Various  ]]&lt;&gt;1,IF(Table1[[#This Row],[Case study]]=1,1,""),"")</f>
        <v/>
      </c>
      <c r="DC949" s="169" t="str">
        <f>IF(Table1[[#This Row],[Various  ]]&lt;&gt;1,IF(Table1[[#This Row],[Other   ]]=1,1,""),"")</f>
        <v/>
      </c>
      <c r="DD949" s="169" t="str">
        <f>IF(Table1[[#This Row],[Various  ]]&lt;&gt;1,IF(Table1[[#This Row],[Standards]]=1,1,""),"")</f>
        <v/>
      </c>
      <c r="DE949" s="169" t="str">
        <f>IF(Table1[[#This Row],[Various]]=1,1,IF(SUM(Table1[[#This Row],[Calculator / Software]:[Standards]])&gt;1,1,""))</f>
        <v/>
      </c>
      <c r="DF949" s="169" t="str">
        <f>IF(Table1[[#This Row],[Multiple NCC links]]&lt;&gt;1,IF(Table1[[#This Row],[Design]]=1,1,""),"")</f>
        <v/>
      </c>
      <c r="DG949" s="169" t="str">
        <f>IF(Table1[[#This Row],[Multiple NCC links]]&lt;&gt;1,IF(Table1[[#This Row],[Assessment / Verification]]=1,1,""),"")</f>
        <v/>
      </c>
      <c r="DH949" s="169" t="str">
        <f>IF(Table1[[#This Row],[Multiple NCC links]]&lt;&gt;1,IF(Table1[[#This Row],[Climate Specific ]]=1,1,""),"")</f>
        <v/>
      </c>
      <c r="DI949" s="169" t="str">
        <f>IF(Table1[[#This Row],[Multiple NCC links]]&lt;&gt;1,IF(Table1[[#This Row],[Alterations / Additions]]=1,1,""),"")</f>
        <v/>
      </c>
      <c r="DJ949" s="169" t="str">
        <f>IF(Table1[[#This Row],[Multiple NCC links]]&lt;&gt;1,IF(Table1[[#This Row],[Glazing]]=1,1,""),"")</f>
        <v/>
      </c>
      <c r="DK949" s="169" t="str">
        <f>IF(Table1[[#This Row],[Multiple NCC links]]&lt;&gt;1,IF(Table1[[#This Row],[Building Fabric / Thermal / Sealing]]=1,1,""),"")</f>
        <v/>
      </c>
      <c r="DL949" s="169" t="str">
        <f>IF(Table1[[#This Row],[Multiple NCC links]]&lt;&gt;1,IF(Table1[[#This Row],[Lighting]]=1,1,""),"")</f>
        <v/>
      </c>
      <c r="DM949" s="169" t="str">
        <f>IF(Table1[[#This Row],[Multiple NCC links]]&lt;&gt;1,IF(Table1[[#This Row],[HVAC]]=1,1,""),"")</f>
        <v/>
      </c>
      <c r="DN949" s="169" t="str">
        <f>IF(Table1[[#This Row],[Multiple NCC links]]&lt;&gt;1,IF(Table1[[#This Row],[Services]]=1,1,""),"")</f>
        <v/>
      </c>
      <c r="DO949" s="169" t="str">
        <f>IF(Table1[[#This Row],[Multiple NCC links]]&lt;&gt;1,IF(Table1[[#This Row],[Maintenance &amp; Monitoring]]=1,1,""),"")</f>
        <v/>
      </c>
      <c r="DP949" s="169" t="str">
        <f>IF(Table1[[#This Row],[Multiple NCC links]]&lt;&gt;1,IF(Table1[[#This Row],[Hand over / Operations]]=1,1,""),"")</f>
        <v/>
      </c>
      <c r="DQ949" s="169" t="str">
        <f>IF(Table1[[#This Row],[Multiple NCC links]]&lt;&gt;1,IF(Table1[[#This Row],[As built assessment]]=1,1,""),"")</f>
        <v/>
      </c>
      <c r="DR949" s="169" t="str">
        <f>IF(Table1[[#This Row],[Multiple NCC links]]&lt;&gt;1,IF(Table1[[#This Row],[Beyond compliance]]=1,1,""),"")</f>
        <v/>
      </c>
      <c r="DS949" s="169" t="str">
        <f>IF(SUM(Table1[[#This Row],[Design]:[Beyond compliance]])&gt;1,1,"")</f>
        <v/>
      </c>
      <c r="DT949" s="169" t="str">
        <f>IF(Table1[[#This Row],[Both Residential &amp; Commercial4]]&lt;&gt;1,IF(Table1[[#This Row],[Residential]]=1,1,""),"")</f>
        <v/>
      </c>
      <c r="DU949" s="169" t="str">
        <f>IF(Table1[[#This Row],[Both Residential &amp; Commercial4]]&lt;&gt;1,IF(Table1[[#This Row],[Commercial]]=1,1,""),"")</f>
        <v/>
      </c>
      <c r="DV949" s="169" t="str">
        <f>Table1[[#This Row],[Residential &amp; Commercial]]</f>
        <v/>
      </c>
      <c r="DW949" s="169"/>
    </row>
    <row r="950" spans="1:127" s="49" customFormat="1" ht="20.25" thickTop="1" thickBot="1" x14ac:dyDescent="0.35">
      <c r="A950" s="97"/>
      <c r="B950" s="97"/>
      <c r="C950" s="88"/>
      <c r="D950" s="88"/>
      <c r="E950" s="176"/>
      <c r="F950" s="176"/>
      <c r="G950" s="176"/>
      <c r="H950" s="176"/>
      <c r="I950" s="90" t="str">
        <f>IF(AND(Table1[[#This Row],[General]]=1,Table1[[#This Row],[Beginner]]=1,Table1[[#This Row],[Intermediate]]=1,Table1[[#This Row],[Advanced]]=1),1,"")</f>
        <v/>
      </c>
      <c r="J950" s="90" t="str">
        <f>CONCATENATE(IF(Table1[[#This Row],[General]]=1,"General, ",""), IF(Table1[[#This Row],[Beginner]]=1,"Beginner, ",""),IF(Table1[[#This Row],[Intermediate]]=1,"Intermediate, ",""), IF(Table1[[#This Row],[Advanced]]=1,"Advanced",""))</f>
        <v/>
      </c>
      <c r="K950" s="91"/>
      <c r="L950" s="179"/>
      <c r="M950" s="91"/>
      <c r="N950" s="91"/>
      <c r="O950" s="159"/>
      <c r="P950" s="91"/>
      <c r="Q950" s="91"/>
      <c r="R950" s="91"/>
      <c r="S95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50" s="102"/>
      <c r="U950" s="102"/>
      <c r="V950" s="240"/>
      <c r="W950" s="240"/>
      <c r="X950" s="102"/>
      <c r="Y950" s="102"/>
      <c r="Z950" s="102"/>
      <c r="AA950" s="102"/>
      <c r="AB950" s="102"/>
      <c r="AC950" s="102"/>
      <c r="AD950" s="102"/>
      <c r="AE950" s="102"/>
      <c r="AF950" s="102"/>
      <c r="AG95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50" s="103"/>
      <c r="AI950" s="103"/>
      <c r="AJ950" s="103"/>
      <c r="AK950" s="74" t="str">
        <f>CONCATENATE(IF(Table1[[#This Row],[Digital]]=1,"Digital, ",""),IF(Table1[[#This Row],[Face to Face]]=1,"Face to face, ",""),IF(Table1[[#This Row],[Blended]]=1,"Blended",""))</f>
        <v/>
      </c>
      <c r="AL950" s="99"/>
      <c r="AM950" s="104"/>
      <c r="AN950" s="130"/>
      <c r="AO950" s="94"/>
      <c r="AP950" s="182"/>
      <c r="AQ950" s="94"/>
      <c r="AR950" s="94"/>
      <c r="AS950" s="94"/>
      <c r="AT950" s="94"/>
      <c r="AU950" s="94"/>
      <c r="AV950" s="182"/>
      <c r="AW950" s="182"/>
      <c r="AX950" s="182"/>
      <c r="AY950" s="94"/>
      <c r="AZ95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5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50" s="95"/>
      <c r="BC950" s="95"/>
      <c r="BD950" s="90" t="str">
        <f>IF(AND(Table1[[#This Row],[Residential]]=1,Table1[[#This Row],[Commercial]]=1),1,"")</f>
        <v/>
      </c>
      <c r="BE950" s="90" t="str">
        <f>CONCATENATE(IF(Table1[[#This Row],[Residential]]=1,"Residential, ",""),IF(Table1[[#This Row],[Commercial]]=1,"Commercial",""))</f>
        <v/>
      </c>
      <c r="BF950" s="94"/>
      <c r="BG950" s="94"/>
      <c r="BH950" s="94"/>
      <c r="BI950" s="94"/>
      <c r="BJ950" s="94"/>
      <c r="BK950" s="94"/>
      <c r="BL950" s="94"/>
      <c r="BM950" s="182"/>
      <c r="BN950" s="94"/>
      <c r="BO95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50" s="178"/>
      <c r="BQ950" s="120"/>
      <c r="BR950" s="132"/>
      <c r="BS950" s="120"/>
      <c r="BT950" s="175"/>
      <c r="BU950" s="175"/>
      <c r="BV950" s="175"/>
      <c r="BW950" s="121"/>
      <c r="BX950" s="121"/>
      <c r="BY950" s="121"/>
      <c r="BZ950" s="227"/>
      <c r="CA95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50" s="48">
        <f>COUNTIF(Table1[[#This Row],[Validity]:[Alignment with NCC (Yes=1,No=0)]],"N/A")</f>
        <v>0</v>
      </c>
      <c r="CC950" s="48">
        <f>IF(ISERROR(Table1[[#This Row],[Total Quality Score (out of 10)]]/(4-Table1[[#This Row],[N/A Count]])),0,Table1[[#This Row],[Total Quality Score (out of 10)]]/(4-Table1[[#This Row],[N/A Count]]))</f>
        <v>0</v>
      </c>
      <c r="CD950" s="106"/>
      <c r="CE950" s="106"/>
      <c r="CF950" s="172" t="str">
        <f>IF(SUM(Table1[[#This Row],[Multiple]:[Level (all)62]])&lt;1,IF(Table1[[#This Row],[General]]=1,1,""),"")</f>
        <v/>
      </c>
      <c r="CG950" s="172" t="str">
        <f>IF(SUM(Table1[[#This Row],[Multiple]:[Level (all)62]])&lt;1,IF(Table1[[#This Row],[Beginner]]=1,1,""),"")</f>
        <v/>
      </c>
      <c r="CH950" s="171" t="str">
        <f>IF(SUM(Table1[[#This Row],[Multiple]:[Level (all)62]])&lt;1,IF(Table1[[#This Row],[Intermediate]]=1,1,""),"")</f>
        <v/>
      </c>
      <c r="CI950" s="171" t="str">
        <f>IF(SUM(Table1[[#This Row],[Multiple]:[Level (all)62]])&lt;1,IF(Table1[[#This Row],[Advanced]]=1,1,""),"")</f>
        <v/>
      </c>
      <c r="CJ950" s="171" t="str">
        <f>IF(AND(SUM(Table1[[#This Row],[General]:[Advanced]])&lt;4,SUM(Table1[[#This Row],[General]:[Advanced]])&gt;1),1,"")</f>
        <v/>
      </c>
      <c r="CK950" s="171" t="str">
        <f>Table1[[#This Row],[Level (all)]]</f>
        <v/>
      </c>
      <c r="CL950" s="171" t="str">
        <f>IF(Table1[[#This Row],[Multiple audience]]&lt;&gt;1,IF(Table1[[#This Row],[General Audience]]=1,1,""),"")</f>
        <v/>
      </c>
      <c r="CM950" s="171" t="str">
        <f>IF(Table1[[#This Row],[Multiple audience]]&lt;&gt;1,IF(Table1[[#This Row],[Planners / Designers ]]=1,1,""),"")</f>
        <v/>
      </c>
      <c r="CN950" s="171" t="str">
        <f>IF(Table1[[#This Row],[Multiple audience]]&lt;&gt;1,IF(Table1[[#This Row],[Regulatory Assessors]]=1,1,""),"")</f>
        <v/>
      </c>
      <c r="CO950" s="171" t="str">
        <f>IF(Table1[[#This Row],[Multiple audience]]&lt;&gt;1,IF(Table1[[#This Row],[Builders / Management]]=1,1,""),"")</f>
        <v/>
      </c>
      <c r="CP950" s="171" t="str">
        <f>IF(Table1[[#This Row],[Multiple audience]]&lt;&gt;1,IF(Table1[[#This Row],[Energy / Sus Assessors]]=1,1,""),"")</f>
        <v/>
      </c>
      <c r="CQ950" s="171" t="str">
        <f>IF(Table1[[#This Row],[Multiple audience]]&lt;&gt;1,IF(Table1[[#This Row],[Semi-skilled]]=1,1,""),"")</f>
        <v/>
      </c>
      <c r="CR950" s="171" t="str">
        <f>IF(Table1[[#This Row],[Multiple audience]]&lt;&gt;1,IF(Table1[[#This Row],[Trades]]=1,1,""),"")</f>
        <v/>
      </c>
      <c r="CS950" s="171" t="str">
        <f>IF(Table1[[#This Row],[Multiple audience]]&lt;&gt;1,IF(Table1[[#This Row],[Other]]=1,1,""),"")</f>
        <v/>
      </c>
      <c r="CT950" s="171" t="str">
        <f>IF(SUM(Table1[[#This Row],[General Audience]:[Other]])&gt;1,1,"")</f>
        <v/>
      </c>
      <c r="CU950" s="171" t="str">
        <f>IF(Table1[[#This Row],[Various  ]]&lt;&gt;1,IF(Table1[[#This Row],[Calculator / Software]]=1,1,""),"")</f>
        <v/>
      </c>
      <c r="CV950" s="171" t="str">
        <f>IF(Table1[[#This Row],[Various  ]]&lt;&gt;1,IF(Table1[[#This Row],[Information  ]]=1,1,""),"")</f>
        <v/>
      </c>
      <c r="CW950" s="171" t="str">
        <f>IF(Table1[[#This Row],[Various  ]]&lt;&gt;1,IF(Table1[[#This Row],[Interactive Tool]]=1,1,""),"")</f>
        <v/>
      </c>
      <c r="CX950" s="171" t="str">
        <f>IF(Table1[[#This Row],[Various  ]]&lt;&gt;1,IF(Table1[[#This Row],[Technical Specifications]]=1,1,""),"")</f>
        <v/>
      </c>
      <c r="CY950" s="171" t="str">
        <f>IF(Table1[[#This Row],[Various  ]]&lt;&gt;1,IF(Table1[[#This Row],[Training Resources]]=1,1,""),"")</f>
        <v/>
      </c>
      <c r="CZ950" s="171" t="str">
        <f>IF(Table1[[#This Row],[Various  ]]&lt;&gt;1,IF(Table1[[#This Row],[Toolbox]]=1,1,""),"")</f>
        <v/>
      </c>
      <c r="DA950" s="169" t="str">
        <f>IF(Table1[[#This Row],[Various  ]]&lt;&gt;1,IF(Table1[[#This Row],[Video]]=1,1,""),"")</f>
        <v/>
      </c>
      <c r="DB950" s="169" t="str">
        <f>IF(Table1[[#This Row],[Various  ]]&lt;&gt;1,IF(Table1[[#This Row],[Case study]]=1,1,""),"")</f>
        <v/>
      </c>
      <c r="DC950" s="169" t="str">
        <f>IF(Table1[[#This Row],[Various  ]]&lt;&gt;1,IF(Table1[[#This Row],[Other   ]]=1,1,""),"")</f>
        <v/>
      </c>
      <c r="DD950" s="169" t="str">
        <f>IF(Table1[[#This Row],[Various  ]]&lt;&gt;1,IF(Table1[[#This Row],[Standards]]=1,1,""),"")</f>
        <v/>
      </c>
      <c r="DE950" s="169" t="str">
        <f>IF(Table1[[#This Row],[Various]]=1,1,IF(SUM(Table1[[#This Row],[Calculator / Software]:[Standards]])&gt;1,1,""))</f>
        <v/>
      </c>
      <c r="DF950" s="169" t="str">
        <f>IF(Table1[[#This Row],[Multiple NCC links]]&lt;&gt;1,IF(Table1[[#This Row],[Design]]=1,1,""),"")</f>
        <v/>
      </c>
      <c r="DG950" s="169" t="str">
        <f>IF(Table1[[#This Row],[Multiple NCC links]]&lt;&gt;1,IF(Table1[[#This Row],[Assessment / Verification]]=1,1,""),"")</f>
        <v/>
      </c>
      <c r="DH950" s="169" t="str">
        <f>IF(Table1[[#This Row],[Multiple NCC links]]&lt;&gt;1,IF(Table1[[#This Row],[Climate Specific ]]=1,1,""),"")</f>
        <v/>
      </c>
      <c r="DI950" s="169" t="str">
        <f>IF(Table1[[#This Row],[Multiple NCC links]]&lt;&gt;1,IF(Table1[[#This Row],[Alterations / Additions]]=1,1,""),"")</f>
        <v/>
      </c>
      <c r="DJ950" s="169" t="str">
        <f>IF(Table1[[#This Row],[Multiple NCC links]]&lt;&gt;1,IF(Table1[[#This Row],[Glazing]]=1,1,""),"")</f>
        <v/>
      </c>
      <c r="DK950" s="169" t="str">
        <f>IF(Table1[[#This Row],[Multiple NCC links]]&lt;&gt;1,IF(Table1[[#This Row],[Building Fabric / Thermal / Sealing]]=1,1,""),"")</f>
        <v/>
      </c>
      <c r="DL950" s="169" t="str">
        <f>IF(Table1[[#This Row],[Multiple NCC links]]&lt;&gt;1,IF(Table1[[#This Row],[Lighting]]=1,1,""),"")</f>
        <v/>
      </c>
      <c r="DM950" s="169" t="str">
        <f>IF(Table1[[#This Row],[Multiple NCC links]]&lt;&gt;1,IF(Table1[[#This Row],[HVAC]]=1,1,""),"")</f>
        <v/>
      </c>
      <c r="DN950" s="169" t="str">
        <f>IF(Table1[[#This Row],[Multiple NCC links]]&lt;&gt;1,IF(Table1[[#This Row],[Services]]=1,1,""),"")</f>
        <v/>
      </c>
      <c r="DO950" s="169" t="str">
        <f>IF(Table1[[#This Row],[Multiple NCC links]]&lt;&gt;1,IF(Table1[[#This Row],[Maintenance &amp; Monitoring]]=1,1,""),"")</f>
        <v/>
      </c>
      <c r="DP950" s="169" t="str">
        <f>IF(Table1[[#This Row],[Multiple NCC links]]&lt;&gt;1,IF(Table1[[#This Row],[Hand over / Operations]]=1,1,""),"")</f>
        <v/>
      </c>
      <c r="DQ950" s="169" t="str">
        <f>IF(Table1[[#This Row],[Multiple NCC links]]&lt;&gt;1,IF(Table1[[#This Row],[As built assessment]]=1,1,""),"")</f>
        <v/>
      </c>
      <c r="DR950" s="169" t="str">
        <f>IF(Table1[[#This Row],[Multiple NCC links]]&lt;&gt;1,IF(Table1[[#This Row],[Beyond compliance]]=1,1,""),"")</f>
        <v/>
      </c>
      <c r="DS950" s="169" t="str">
        <f>IF(SUM(Table1[[#This Row],[Design]:[Beyond compliance]])&gt;1,1,"")</f>
        <v/>
      </c>
      <c r="DT950" s="169" t="str">
        <f>IF(Table1[[#This Row],[Both Residential &amp; Commercial4]]&lt;&gt;1,IF(Table1[[#This Row],[Residential]]=1,1,""),"")</f>
        <v/>
      </c>
      <c r="DU950" s="169" t="str">
        <f>IF(Table1[[#This Row],[Both Residential &amp; Commercial4]]&lt;&gt;1,IF(Table1[[#This Row],[Commercial]]=1,1,""),"")</f>
        <v/>
      </c>
      <c r="DV950" s="169" t="str">
        <f>Table1[[#This Row],[Residential &amp; Commercial]]</f>
        <v/>
      </c>
      <c r="DW950" s="169"/>
    </row>
    <row r="951" spans="1:127" s="49" customFormat="1" ht="20.25" thickTop="1" thickBot="1" x14ac:dyDescent="0.35">
      <c r="A951" s="97"/>
      <c r="B951" s="97"/>
      <c r="C951" s="88"/>
      <c r="D951" s="88"/>
      <c r="E951" s="176"/>
      <c r="F951" s="176"/>
      <c r="G951" s="176"/>
      <c r="H951" s="176"/>
      <c r="I951" s="90" t="str">
        <f>IF(AND(Table1[[#This Row],[General]]=1,Table1[[#This Row],[Beginner]]=1,Table1[[#This Row],[Intermediate]]=1,Table1[[#This Row],[Advanced]]=1),1,"")</f>
        <v/>
      </c>
      <c r="J951" s="90" t="str">
        <f>CONCATENATE(IF(Table1[[#This Row],[General]]=1,"General, ",""), IF(Table1[[#This Row],[Beginner]]=1,"Beginner, ",""),IF(Table1[[#This Row],[Intermediate]]=1,"Intermediate, ",""), IF(Table1[[#This Row],[Advanced]]=1,"Advanced",""))</f>
        <v/>
      </c>
      <c r="K951" s="91"/>
      <c r="L951" s="179"/>
      <c r="M951" s="91"/>
      <c r="N951" s="91"/>
      <c r="O951" s="159"/>
      <c r="P951" s="91"/>
      <c r="Q951" s="91"/>
      <c r="R951" s="91"/>
      <c r="S95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51" s="102"/>
      <c r="U951" s="102"/>
      <c r="V951" s="240"/>
      <c r="W951" s="240"/>
      <c r="X951" s="102"/>
      <c r="Y951" s="102"/>
      <c r="Z951" s="102"/>
      <c r="AA951" s="102"/>
      <c r="AB951" s="102"/>
      <c r="AC951" s="102"/>
      <c r="AD951" s="102"/>
      <c r="AE951" s="102"/>
      <c r="AF951" s="102"/>
      <c r="AG95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51" s="103"/>
      <c r="AI951" s="103"/>
      <c r="AJ951" s="103"/>
      <c r="AK951" s="74" t="str">
        <f>CONCATENATE(IF(Table1[[#This Row],[Digital]]=1,"Digital, ",""),IF(Table1[[#This Row],[Face to Face]]=1,"Face to face, ",""),IF(Table1[[#This Row],[Blended]]=1,"Blended",""))</f>
        <v/>
      </c>
      <c r="AL951" s="99"/>
      <c r="AM951" s="104"/>
      <c r="AN951" s="130"/>
      <c r="AO951" s="94"/>
      <c r="AP951" s="182"/>
      <c r="AQ951" s="94"/>
      <c r="AR951" s="94"/>
      <c r="AS951" s="94"/>
      <c r="AT951" s="94"/>
      <c r="AU951" s="94"/>
      <c r="AV951" s="182"/>
      <c r="AW951" s="182"/>
      <c r="AX951" s="182"/>
      <c r="AY951" s="94"/>
      <c r="AZ95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5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51" s="95"/>
      <c r="BC951" s="95"/>
      <c r="BD951" s="90" t="str">
        <f>IF(AND(Table1[[#This Row],[Residential]]=1,Table1[[#This Row],[Commercial]]=1),1,"")</f>
        <v/>
      </c>
      <c r="BE951" s="90" t="str">
        <f>CONCATENATE(IF(Table1[[#This Row],[Residential]]=1,"Residential, ",""),IF(Table1[[#This Row],[Commercial]]=1,"Commercial",""))</f>
        <v/>
      </c>
      <c r="BF951" s="94"/>
      <c r="BG951" s="94"/>
      <c r="BH951" s="94"/>
      <c r="BI951" s="94"/>
      <c r="BJ951" s="94"/>
      <c r="BK951" s="94"/>
      <c r="BL951" s="94"/>
      <c r="BM951" s="182"/>
      <c r="BN951" s="94"/>
      <c r="BO95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51" s="178"/>
      <c r="BQ951" s="120"/>
      <c r="BR951" s="132"/>
      <c r="BS951" s="120"/>
      <c r="BT951" s="175"/>
      <c r="BU951" s="175"/>
      <c r="BV951" s="175"/>
      <c r="BW951" s="121"/>
      <c r="BX951" s="121"/>
      <c r="BY951" s="121"/>
      <c r="BZ951" s="227"/>
      <c r="CA95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51" s="48">
        <f>COUNTIF(Table1[[#This Row],[Validity]:[Alignment with NCC (Yes=1,No=0)]],"N/A")</f>
        <v>0</v>
      </c>
      <c r="CC951" s="48">
        <f>IF(ISERROR(Table1[[#This Row],[Total Quality Score (out of 10)]]/(4-Table1[[#This Row],[N/A Count]])),0,Table1[[#This Row],[Total Quality Score (out of 10)]]/(4-Table1[[#This Row],[N/A Count]]))</f>
        <v>0</v>
      </c>
      <c r="CD951" s="106"/>
      <c r="CE951" s="106"/>
      <c r="CF951" s="172" t="str">
        <f>IF(SUM(Table1[[#This Row],[Multiple]:[Level (all)62]])&lt;1,IF(Table1[[#This Row],[General]]=1,1,""),"")</f>
        <v/>
      </c>
      <c r="CG951" s="172" t="str">
        <f>IF(SUM(Table1[[#This Row],[Multiple]:[Level (all)62]])&lt;1,IF(Table1[[#This Row],[Beginner]]=1,1,""),"")</f>
        <v/>
      </c>
      <c r="CH951" s="171" t="str">
        <f>IF(SUM(Table1[[#This Row],[Multiple]:[Level (all)62]])&lt;1,IF(Table1[[#This Row],[Intermediate]]=1,1,""),"")</f>
        <v/>
      </c>
      <c r="CI951" s="171" t="str">
        <f>IF(SUM(Table1[[#This Row],[Multiple]:[Level (all)62]])&lt;1,IF(Table1[[#This Row],[Advanced]]=1,1,""),"")</f>
        <v/>
      </c>
      <c r="CJ951" s="171" t="str">
        <f>IF(AND(SUM(Table1[[#This Row],[General]:[Advanced]])&lt;4,SUM(Table1[[#This Row],[General]:[Advanced]])&gt;1),1,"")</f>
        <v/>
      </c>
      <c r="CK951" s="171" t="str">
        <f>Table1[[#This Row],[Level (all)]]</f>
        <v/>
      </c>
      <c r="CL951" s="171" t="str">
        <f>IF(Table1[[#This Row],[Multiple audience]]&lt;&gt;1,IF(Table1[[#This Row],[General Audience]]=1,1,""),"")</f>
        <v/>
      </c>
      <c r="CM951" s="171" t="str">
        <f>IF(Table1[[#This Row],[Multiple audience]]&lt;&gt;1,IF(Table1[[#This Row],[Planners / Designers ]]=1,1,""),"")</f>
        <v/>
      </c>
      <c r="CN951" s="171" t="str">
        <f>IF(Table1[[#This Row],[Multiple audience]]&lt;&gt;1,IF(Table1[[#This Row],[Regulatory Assessors]]=1,1,""),"")</f>
        <v/>
      </c>
      <c r="CO951" s="171" t="str">
        <f>IF(Table1[[#This Row],[Multiple audience]]&lt;&gt;1,IF(Table1[[#This Row],[Builders / Management]]=1,1,""),"")</f>
        <v/>
      </c>
      <c r="CP951" s="171" t="str">
        <f>IF(Table1[[#This Row],[Multiple audience]]&lt;&gt;1,IF(Table1[[#This Row],[Energy / Sus Assessors]]=1,1,""),"")</f>
        <v/>
      </c>
      <c r="CQ951" s="171" t="str">
        <f>IF(Table1[[#This Row],[Multiple audience]]&lt;&gt;1,IF(Table1[[#This Row],[Semi-skilled]]=1,1,""),"")</f>
        <v/>
      </c>
      <c r="CR951" s="171" t="str">
        <f>IF(Table1[[#This Row],[Multiple audience]]&lt;&gt;1,IF(Table1[[#This Row],[Trades]]=1,1,""),"")</f>
        <v/>
      </c>
      <c r="CS951" s="171" t="str">
        <f>IF(Table1[[#This Row],[Multiple audience]]&lt;&gt;1,IF(Table1[[#This Row],[Other]]=1,1,""),"")</f>
        <v/>
      </c>
      <c r="CT951" s="171" t="str">
        <f>IF(SUM(Table1[[#This Row],[General Audience]:[Other]])&gt;1,1,"")</f>
        <v/>
      </c>
      <c r="CU951" s="171" t="str">
        <f>IF(Table1[[#This Row],[Various  ]]&lt;&gt;1,IF(Table1[[#This Row],[Calculator / Software]]=1,1,""),"")</f>
        <v/>
      </c>
      <c r="CV951" s="171" t="str">
        <f>IF(Table1[[#This Row],[Various  ]]&lt;&gt;1,IF(Table1[[#This Row],[Information  ]]=1,1,""),"")</f>
        <v/>
      </c>
      <c r="CW951" s="171" t="str">
        <f>IF(Table1[[#This Row],[Various  ]]&lt;&gt;1,IF(Table1[[#This Row],[Interactive Tool]]=1,1,""),"")</f>
        <v/>
      </c>
      <c r="CX951" s="171" t="str">
        <f>IF(Table1[[#This Row],[Various  ]]&lt;&gt;1,IF(Table1[[#This Row],[Technical Specifications]]=1,1,""),"")</f>
        <v/>
      </c>
      <c r="CY951" s="171" t="str">
        <f>IF(Table1[[#This Row],[Various  ]]&lt;&gt;1,IF(Table1[[#This Row],[Training Resources]]=1,1,""),"")</f>
        <v/>
      </c>
      <c r="CZ951" s="171" t="str">
        <f>IF(Table1[[#This Row],[Various  ]]&lt;&gt;1,IF(Table1[[#This Row],[Toolbox]]=1,1,""),"")</f>
        <v/>
      </c>
      <c r="DA951" s="169" t="str">
        <f>IF(Table1[[#This Row],[Various  ]]&lt;&gt;1,IF(Table1[[#This Row],[Video]]=1,1,""),"")</f>
        <v/>
      </c>
      <c r="DB951" s="169" t="str">
        <f>IF(Table1[[#This Row],[Various  ]]&lt;&gt;1,IF(Table1[[#This Row],[Case study]]=1,1,""),"")</f>
        <v/>
      </c>
      <c r="DC951" s="169" t="str">
        <f>IF(Table1[[#This Row],[Various  ]]&lt;&gt;1,IF(Table1[[#This Row],[Other   ]]=1,1,""),"")</f>
        <v/>
      </c>
      <c r="DD951" s="169" t="str">
        <f>IF(Table1[[#This Row],[Various  ]]&lt;&gt;1,IF(Table1[[#This Row],[Standards]]=1,1,""),"")</f>
        <v/>
      </c>
      <c r="DE951" s="169" t="str">
        <f>IF(Table1[[#This Row],[Various]]=1,1,IF(SUM(Table1[[#This Row],[Calculator / Software]:[Standards]])&gt;1,1,""))</f>
        <v/>
      </c>
      <c r="DF951" s="169" t="str">
        <f>IF(Table1[[#This Row],[Multiple NCC links]]&lt;&gt;1,IF(Table1[[#This Row],[Design]]=1,1,""),"")</f>
        <v/>
      </c>
      <c r="DG951" s="169" t="str">
        <f>IF(Table1[[#This Row],[Multiple NCC links]]&lt;&gt;1,IF(Table1[[#This Row],[Assessment / Verification]]=1,1,""),"")</f>
        <v/>
      </c>
      <c r="DH951" s="169" t="str">
        <f>IF(Table1[[#This Row],[Multiple NCC links]]&lt;&gt;1,IF(Table1[[#This Row],[Climate Specific ]]=1,1,""),"")</f>
        <v/>
      </c>
      <c r="DI951" s="169" t="str">
        <f>IF(Table1[[#This Row],[Multiple NCC links]]&lt;&gt;1,IF(Table1[[#This Row],[Alterations / Additions]]=1,1,""),"")</f>
        <v/>
      </c>
      <c r="DJ951" s="169" t="str">
        <f>IF(Table1[[#This Row],[Multiple NCC links]]&lt;&gt;1,IF(Table1[[#This Row],[Glazing]]=1,1,""),"")</f>
        <v/>
      </c>
      <c r="DK951" s="169" t="str">
        <f>IF(Table1[[#This Row],[Multiple NCC links]]&lt;&gt;1,IF(Table1[[#This Row],[Building Fabric / Thermal / Sealing]]=1,1,""),"")</f>
        <v/>
      </c>
      <c r="DL951" s="169" t="str">
        <f>IF(Table1[[#This Row],[Multiple NCC links]]&lt;&gt;1,IF(Table1[[#This Row],[Lighting]]=1,1,""),"")</f>
        <v/>
      </c>
      <c r="DM951" s="169" t="str">
        <f>IF(Table1[[#This Row],[Multiple NCC links]]&lt;&gt;1,IF(Table1[[#This Row],[HVAC]]=1,1,""),"")</f>
        <v/>
      </c>
      <c r="DN951" s="169" t="str">
        <f>IF(Table1[[#This Row],[Multiple NCC links]]&lt;&gt;1,IF(Table1[[#This Row],[Services]]=1,1,""),"")</f>
        <v/>
      </c>
      <c r="DO951" s="169" t="str">
        <f>IF(Table1[[#This Row],[Multiple NCC links]]&lt;&gt;1,IF(Table1[[#This Row],[Maintenance &amp; Monitoring]]=1,1,""),"")</f>
        <v/>
      </c>
      <c r="DP951" s="169" t="str">
        <f>IF(Table1[[#This Row],[Multiple NCC links]]&lt;&gt;1,IF(Table1[[#This Row],[Hand over / Operations]]=1,1,""),"")</f>
        <v/>
      </c>
      <c r="DQ951" s="169" t="str">
        <f>IF(Table1[[#This Row],[Multiple NCC links]]&lt;&gt;1,IF(Table1[[#This Row],[As built assessment]]=1,1,""),"")</f>
        <v/>
      </c>
      <c r="DR951" s="169" t="str">
        <f>IF(Table1[[#This Row],[Multiple NCC links]]&lt;&gt;1,IF(Table1[[#This Row],[Beyond compliance]]=1,1,""),"")</f>
        <v/>
      </c>
      <c r="DS951" s="169" t="str">
        <f>IF(SUM(Table1[[#This Row],[Design]:[Beyond compliance]])&gt;1,1,"")</f>
        <v/>
      </c>
      <c r="DT951" s="169" t="str">
        <f>IF(Table1[[#This Row],[Both Residential &amp; Commercial4]]&lt;&gt;1,IF(Table1[[#This Row],[Residential]]=1,1,""),"")</f>
        <v/>
      </c>
      <c r="DU951" s="169" t="str">
        <f>IF(Table1[[#This Row],[Both Residential &amp; Commercial4]]&lt;&gt;1,IF(Table1[[#This Row],[Commercial]]=1,1,""),"")</f>
        <v/>
      </c>
      <c r="DV951" s="169" t="str">
        <f>Table1[[#This Row],[Residential &amp; Commercial]]</f>
        <v/>
      </c>
      <c r="DW951" s="169"/>
    </row>
    <row r="952" spans="1:127" s="49" customFormat="1" ht="20.25" thickTop="1" thickBot="1" x14ac:dyDescent="0.35">
      <c r="A952" s="97"/>
      <c r="B952" s="97"/>
      <c r="C952" s="88"/>
      <c r="D952" s="88"/>
      <c r="E952" s="176"/>
      <c r="F952" s="176"/>
      <c r="G952" s="176"/>
      <c r="H952" s="176"/>
      <c r="I952" s="90" t="str">
        <f>IF(AND(Table1[[#This Row],[General]]=1,Table1[[#This Row],[Beginner]]=1,Table1[[#This Row],[Intermediate]]=1,Table1[[#This Row],[Advanced]]=1),1,"")</f>
        <v/>
      </c>
      <c r="J952" s="90" t="str">
        <f>CONCATENATE(IF(Table1[[#This Row],[General]]=1,"General, ",""), IF(Table1[[#This Row],[Beginner]]=1,"Beginner, ",""),IF(Table1[[#This Row],[Intermediate]]=1,"Intermediate, ",""), IF(Table1[[#This Row],[Advanced]]=1,"Advanced",""))</f>
        <v/>
      </c>
      <c r="K952" s="91"/>
      <c r="L952" s="179"/>
      <c r="M952" s="91"/>
      <c r="N952" s="91"/>
      <c r="O952" s="159"/>
      <c r="P952" s="91"/>
      <c r="Q952" s="91"/>
      <c r="R952" s="91"/>
      <c r="S95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52" s="102"/>
      <c r="U952" s="102"/>
      <c r="V952" s="240"/>
      <c r="W952" s="240"/>
      <c r="X952" s="102"/>
      <c r="Y952" s="102"/>
      <c r="Z952" s="102"/>
      <c r="AA952" s="102"/>
      <c r="AB952" s="102"/>
      <c r="AC952" s="102"/>
      <c r="AD952" s="102"/>
      <c r="AE952" s="102"/>
      <c r="AF952" s="102"/>
      <c r="AG95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52" s="103"/>
      <c r="AI952" s="103"/>
      <c r="AJ952" s="103"/>
      <c r="AK952" s="74" t="str">
        <f>CONCATENATE(IF(Table1[[#This Row],[Digital]]=1,"Digital, ",""),IF(Table1[[#This Row],[Face to Face]]=1,"Face to face, ",""),IF(Table1[[#This Row],[Blended]]=1,"Blended",""))</f>
        <v/>
      </c>
      <c r="AL952" s="99"/>
      <c r="AM952" s="104"/>
      <c r="AN952" s="130"/>
      <c r="AO952" s="94"/>
      <c r="AP952" s="182"/>
      <c r="AQ952" s="94"/>
      <c r="AR952" s="94"/>
      <c r="AS952" s="94"/>
      <c r="AT952" s="94"/>
      <c r="AU952" s="94"/>
      <c r="AV952" s="182"/>
      <c r="AW952" s="182"/>
      <c r="AX952" s="182"/>
      <c r="AY952" s="94"/>
      <c r="AZ95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5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52" s="95"/>
      <c r="BC952" s="95"/>
      <c r="BD952" s="90" t="str">
        <f>IF(AND(Table1[[#This Row],[Residential]]=1,Table1[[#This Row],[Commercial]]=1),1,"")</f>
        <v/>
      </c>
      <c r="BE952" s="90" t="str">
        <f>CONCATENATE(IF(Table1[[#This Row],[Residential]]=1,"Residential, ",""),IF(Table1[[#This Row],[Commercial]]=1,"Commercial",""))</f>
        <v/>
      </c>
      <c r="BF952" s="94"/>
      <c r="BG952" s="94"/>
      <c r="BH952" s="94"/>
      <c r="BI952" s="94"/>
      <c r="BJ952" s="94"/>
      <c r="BK952" s="94"/>
      <c r="BL952" s="94"/>
      <c r="BM952" s="182"/>
      <c r="BN952" s="94"/>
      <c r="BO95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52" s="178"/>
      <c r="BQ952" s="120"/>
      <c r="BR952" s="132"/>
      <c r="BS952" s="120"/>
      <c r="BT952" s="175"/>
      <c r="BU952" s="175"/>
      <c r="BV952" s="175"/>
      <c r="BW952" s="121"/>
      <c r="BX952" s="121"/>
      <c r="BY952" s="121"/>
      <c r="BZ952" s="227"/>
      <c r="CA95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52" s="48">
        <f>COUNTIF(Table1[[#This Row],[Validity]:[Alignment with NCC (Yes=1,No=0)]],"N/A")</f>
        <v>0</v>
      </c>
      <c r="CC952" s="48">
        <f>IF(ISERROR(Table1[[#This Row],[Total Quality Score (out of 10)]]/(4-Table1[[#This Row],[N/A Count]])),0,Table1[[#This Row],[Total Quality Score (out of 10)]]/(4-Table1[[#This Row],[N/A Count]]))</f>
        <v>0</v>
      </c>
      <c r="CD952" s="106"/>
      <c r="CE952" s="106"/>
      <c r="CF952" s="172" t="str">
        <f>IF(SUM(Table1[[#This Row],[Multiple]:[Level (all)62]])&lt;1,IF(Table1[[#This Row],[General]]=1,1,""),"")</f>
        <v/>
      </c>
      <c r="CG952" s="172" t="str">
        <f>IF(SUM(Table1[[#This Row],[Multiple]:[Level (all)62]])&lt;1,IF(Table1[[#This Row],[Beginner]]=1,1,""),"")</f>
        <v/>
      </c>
      <c r="CH952" s="171" t="str">
        <f>IF(SUM(Table1[[#This Row],[Multiple]:[Level (all)62]])&lt;1,IF(Table1[[#This Row],[Intermediate]]=1,1,""),"")</f>
        <v/>
      </c>
      <c r="CI952" s="171" t="str">
        <f>IF(SUM(Table1[[#This Row],[Multiple]:[Level (all)62]])&lt;1,IF(Table1[[#This Row],[Advanced]]=1,1,""),"")</f>
        <v/>
      </c>
      <c r="CJ952" s="171" t="str">
        <f>IF(AND(SUM(Table1[[#This Row],[General]:[Advanced]])&lt;4,SUM(Table1[[#This Row],[General]:[Advanced]])&gt;1),1,"")</f>
        <v/>
      </c>
      <c r="CK952" s="171" t="str">
        <f>Table1[[#This Row],[Level (all)]]</f>
        <v/>
      </c>
      <c r="CL952" s="171" t="str">
        <f>IF(Table1[[#This Row],[Multiple audience]]&lt;&gt;1,IF(Table1[[#This Row],[General Audience]]=1,1,""),"")</f>
        <v/>
      </c>
      <c r="CM952" s="171" t="str">
        <f>IF(Table1[[#This Row],[Multiple audience]]&lt;&gt;1,IF(Table1[[#This Row],[Planners / Designers ]]=1,1,""),"")</f>
        <v/>
      </c>
      <c r="CN952" s="171" t="str">
        <f>IF(Table1[[#This Row],[Multiple audience]]&lt;&gt;1,IF(Table1[[#This Row],[Regulatory Assessors]]=1,1,""),"")</f>
        <v/>
      </c>
      <c r="CO952" s="171" t="str">
        <f>IF(Table1[[#This Row],[Multiple audience]]&lt;&gt;1,IF(Table1[[#This Row],[Builders / Management]]=1,1,""),"")</f>
        <v/>
      </c>
      <c r="CP952" s="171" t="str">
        <f>IF(Table1[[#This Row],[Multiple audience]]&lt;&gt;1,IF(Table1[[#This Row],[Energy / Sus Assessors]]=1,1,""),"")</f>
        <v/>
      </c>
      <c r="CQ952" s="171" t="str">
        <f>IF(Table1[[#This Row],[Multiple audience]]&lt;&gt;1,IF(Table1[[#This Row],[Semi-skilled]]=1,1,""),"")</f>
        <v/>
      </c>
      <c r="CR952" s="171" t="str">
        <f>IF(Table1[[#This Row],[Multiple audience]]&lt;&gt;1,IF(Table1[[#This Row],[Trades]]=1,1,""),"")</f>
        <v/>
      </c>
      <c r="CS952" s="171" t="str">
        <f>IF(Table1[[#This Row],[Multiple audience]]&lt;&gt;1,IF(Table1[[#This Row],[Other]]=1,1,""),"")</f>
        <v/>
      </c>
      <c r="CT952" s="171" t="str">
        <f>IF(SUM(Table1[[#This Row],[General Audience]:[Other]])&gt;1,1,"")</f>
        <v/>
      </c>
      <c r="CU952" s="171" t="str">
        <f>IF(Table1[[#This Row],[Various  ]]&lt;&gt;1,IF(Table1[[#This Row],[Calculator / Software]]=1,1,""),"")</f>
        <v/>
      </c>
      <c r="CV952" s="171" t="str">
        <f>IF(Table1[[#This Row],[Various  ]]&lt;&gt;1,IF(Table1[[#This Row],[Information  ]]=1,1,""),"")</f>
        <v/>
      </c>
      <c r="CW952" s="171" t="str">
        <f>IF(Table1[[#This Row],[Various  ]]&lt;&gt;1,IF(Table1[[#This Row],[Interactive Tool]]=1,1,""),"")</f>
        <v/>
      </c>
      <c r="CX952" s="171" t="str">
        <f>IF(Table1[[#This Row],[Various  ]]&lt;&gt;1,IF(Table1[[#This Row],[Technical Specifications]]=1,1,""),"")</f>
        <v/>
      </c>
      <c r="CY952" s="171" t="str">
        <f>IF(Table1[[#This Row],[Various  ]]&lt;&gt;1,IF(Table1[[#This Row],[Training Resources]]=1,1,""),"")</f>
        <v/>
      </c>
      <c r="CZ952" s="171" t="str">
        <f>IF(Table1[[#This Row],[Various  ]]&lt;&gt;1,IF(Table1[[#This Row],[Toolbox]]=1,1,""),"")</f>
        <v/>
      </c>
      <c r="DA952" s="169" t="str">
        <f>IF(Table1[[#This Row],[Various  ]]&lt;&gt;1,IF(Table1[[#This Row],[Video]]=1,1,""),"")</f>
        <v/>
      </c>
      <c r="DB952" s="169" t="str">
        <f>IF(Table1[[#This Row],[Various  ]]&lt;&gt;1,IF(Table1[[#This Row],[Case study]]=1,1,""),"")</f>
        <v/>
      </c>
      <c r="DC952" s="169" t="str">
        <f>IF(Table1[[#This Row],[Various  ]]&lt;&gt;1,IF(Table1[[#This Row],[Other   ]]=1,1,""),"")</f>
        <v/>
      </c>
      <c r="DD952" s="169" t="str">
        <f>IF(Table1[[#This Row],[Various  ]]&lt;&gt;1,IF(Table1[[#This Row],[Standards]]=1,1,""),"")</f>
        <v/>
      </c>
      <c r="DE952" s="169" t="str">
        <f>IF(Table1[[#This Row],[Various]]=1,1,IF(SUM(Table1[[#This Row],[Calculator / Software]:[Standards]])&gt;1,1,""))</f>
        <v/>
      </c>
      <c r="DF952" s="169" t="str">
        <f>IF(Table1[[#This Row],[Multiple NCC links]]&lt;&gt;1,IF(Table1[[#This Row],[Design]]=1,1,""),"")</f>
        <v/>
      </c>
      <c r="DG952" s="169" t="str">
        <f>IF(Table1[[#This Row],[Multiple NCC links]]&lt;&gt;1,IF(Table1[[#This Row],[Assessment / Verification]]=1,1,""),"")</f>
        <v/>
      </c>
      <c r="DH952" s="169" t="str">
        <f>IF(Table1[[#This Row],[Multiple NCC links]]&lt;&gt;1,IF(Table1[[#This Row],[Climate Specific ]]=1,1,""),"")</f>
        <v/>
      </c>
      <c r="DI952" s="169" t="str">
        <f>IF(Table1[[#This Row],[Multiple NCC links]]&lt;&gt;1,IF(Table1[[#This Row],[Alterations / Additions]]=1,1,""),"")</f>
        <v/>
      </c>
      <c r="DJ952" s="169" t="str">
        <f>IF(Table1[[#This Row],[Multiple NCC links]]&lt;&gt;1,IF(Table1[[#This Row],[Glazing]]=1,1,""),"")</f>
        <v/>
      </c>
      <c r="DK952" s="169" t="str">
        <f>IF(Table1[[#This Row],[Multiple NCC links]]&lt;&gt;1,IF(Table1[[#This Row],[Building Fabric / Thermal / Sealing]]=1,1,""),"")</f>
        <v/>
      </c>
      <c r="DL952" s="169" t="str">
        <f>IF(Table1[[#This Row],[Multiple NCC links]]&lt;&gt;1,IF(Table1[[#This Row],[Lighting]]=1,1,""),"")</f>
        <v/>
      </c>
      <c r="DM952" s="169" t="str">
        <f>IF(Table1[[#This Row],[Multiple NCC links]]&lt;&gt;1,IF(Table1[[#This Row],[HVAC]]=1,1,""),"")</f>
        <v/>
      </c>
      <c r="DN952" s="169" t="str">
        <f>IF(Table1[[#This Row],[Multiple NCC links]]&lt;&gt;1,IF(Table1[[#This Row],[Services]]=1,1,""),"")</f>
        <v/>
      </c>
      <c r="DO952" s="169" t="str">
        <f>IF(Table1[[#This Row],[Multiple NCC links]]&lt;&gt;1,IF(Table1[[#This Row],[Maintenance &amp; Monitoring]]=1,1,""),"")</f>
        <v/>
      </c>
      <c r="DP952" s="169" t="str">
        <f>IF(Table1[[#This Row],[Multiple NCC links]]&lt;&gt;1,IF(Table1[[#This Row],[Hand over / Operations]]=1,1,""),"")</f>
        <v/>
      </c>
      <c r="DQ952" s="169" t="str">
        <f>IF(Table1[[#This Row],[Multiple NCC links]]&lt;&gt;1,IF(Table1[[#This Row],[As built assessment]]=1,1,""),"")</f>
        <v/>
      </c>
      <c r="DR952" s="169" t="str">
        <f>IF(Table1[[#This Row],[Multiple NCC links]]&lt;&gt;1,IF(Table1[[#This Row],[Beyond compliance]]=1,1,""),"")</f>
        <v/>
      </c>
      <c r="DS952" s="169" t="str">
        <f>IF(SUM(Table1[[#This Row],[Design]:[Beyond compliance]])&gt;1,1,"")</f>
        <v/>
      </c>
      <c r="DT952" s="169" t="str">
        <f>IF(Table1[[#This Row],[Both Residential &amp; Commercial4]]&lt;&gt;1,IF(Table1[[#This Row],[Residential]]=1,1,""),"")</f>
        <v/>
      </c>
      <c r="DU952" s="169" t="str">
        <f>IF(Table1[[#This Row],[Both Residential &amp; Commercial4]]&lt;&gt;1,IF(Table1[[#This Row],[Commercial]]=1,1,""),"")</f>
        <v/>
      </c>
      <c r="DV952" s="169" t="str">
        <f>Table1[[#This Row],[Residential &amp; Commercial]]</f>
        <v/>
      </c>
      <c r="DW952" s="169"/>
    </row>
    <row r="953" spans="1:127" s="49" customFormat="1" ht="20.25" thickTop="1" thickBot="1" x14ac:dyDescent="0.35">
      <c r="A953" s="97"/>
      <c r="B953" s="97"/>
      <c r="C953" s="88"/>
      <c r="D953" s="88"/>
      <c r="E953" s="176"/>
      <c r="F953" s="176"/>
      <c r="G953" s="176"/>
      <c r="H953" s="176"/>
      <c r="I953" s="90" t="str">
        <f>IF(AND(Table1[[#This Row],[General]]=1,Table1[[#This Row],[Beginner]]=1,Table1[[#This Row],[Intermediate]]=1,Table1[[#This Row],[Advanced]]=1),1,"")</f>
        <v/>
      </c>
      <c r="J953" s="90" t="str">
        <f>CONCATENATE(IF(Table1[[#This Row],[General]]=1,"General, ",""), IF(Table1[[#This Row],[Beginner]]=1,"Beginner, ",""),IF(Table1[[#This Row],[Intermediate]]=1,"Intermediate, ",""), IF(Table1[[#This Row],[Advanced]]=1,"Advanced",""))</f>
        <v/>
      </c>
      <c r="K953" s="91"/>
      <c r="L953" s="179"/>
      <c r="M953" s="91"/>
      <c r="N953" s="91"/>
      <c r="O953" s="159"/>
      <c r="P953" s="91"/>
      <c r="Q953" s="91"/>
      <c r="R953" s="91"/>
      <c r="S95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53" s="102"/>
      <c r="U953" s="102"/>
      <c r="V953" s="240"/>
      <c r="W953" s="240"/>
      <c r="X953" s="102"/>
      <c r="Y953" s="102"/>
      <c r="Z953" s="102"/>
      <c r="AA953" s="102"/>
      <c r="AB953" s="102"/>
      <c r="AC953" s="102"/>
      <c r="AD953" s="102"/>
      <c r="AE953" s="102"/>
      <c r="AF953" s="102"/>
      <c r="AG95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53" s="103"/>
      <c r="AI953" s="103"/>
      <c r="AJ953" s="103"/>
      <c r="AK953" s="74" t="str">
        <f>CONCATENATE(IF(Table1[[#This Row],[Digital]]=1,"Digital, ",""),IF(Table1[[#This Row],[Face to Face]]=1,"Face to face, ",""),IF(Table1[[#This Row],[Blended]]=1,"Blended",""))</f>
        <v/>
      </c>
      <c r="AL953" s="99"/>
      <c r="AM953" s="104"/>
      <c r="AN953" s="130"/>
      <c r="AO953" s="94"/>
      <c r="AP953" s="182"/>
      <c r="AQ953" s="94"/>
      <c r="AR953" s="94"/>
      <c r="AS953" s="94"/>
      <c r="AT953" s="94"/>
      <c r="AU953" s="94"/>
      <c r="AV953" s="182"/>
      <c r="AW953" s="182"/>
      <c r="AX953" s="182"/>
      <c r="AY953" s="94"/>
      <c r="AZ95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5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53" s="95"/>
      <c r="BC953" s="95"/>
      <c r="BD953" s="90" t="str">
        <f>IF(AND(Table1[[#This Row],[Residential]]=1,Table1[[#This Row],[Commercial]]=1),1,"")</f>
        <v/>
      </c>
      <c r="BE953" s="90" t="str">
        <f>CONCATENATE(IF(Table1[[#This Row],[Residential]]=1,"Residential, ",""),IF(Table1[[#This Row],[Commercial]]=1,"Commercial",""))</f>
        <v/>
      </c>
      <c r="BF953" s="94"/>
      <c r="BG953" s="94"/>
      <c r="BH953" s="94"/>
      <c r="BI953" s="94"/>
      <c r="BJ953" s="94"/>
      <c r="BK953" s="94"/>
      <c r="BL953" s="94"/>
      <c r="BM953" s="182"/>
      <c r="BN953" s="94"/>
      <c r="BO95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53" s="178"/>
      <c r="BQ953" s="120"/>
      <c r="BR953" s="132"/>
      <c r="BS953" s="120"/>
      <c r="BT953" s="175"/>
      <c r="BU953" s="175"/>
      <c r="BV953" s="175"/>
      <c r="BW953" s="121"/>
      <c r="BX953" s="121"/>
      <c r="BY953" s="121"/>
      <c r="BZ953" s="227"/>
      <c r="CA95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53" s="48">
        <f>COUNTIF(Table1[[#This Row],[Validity]:[Alignment with NCC (Yes=1,No=0)]],"N/A")</f>
        <v>0</v>
      </c>
      <c r="CC953" s="48">
        <f>IF(ISERROR(Table1[[#This Row],[Total Quality Score (out of 10)]]/(4-Table1[[#This Row],[N/A Count]])),0,Table1[[#This Row],[Total Quality Score (out of 10)]]/(4-Table1[[#This Row],[N/A Count]]))</f>
        <v>0</v>
      </c>
      <c r="CD953" s="106"/>
      <c r="CE953" s="106"/>
      <c r="CF953" s="172" t="str">
        <f>IF(SUM(Table1[[#This Row],[Multiple]:[Level (all)62]])&lt;1,IF(Table1[[#This Row],[General]]=1,1,""),"")</f>
        <v/>
      </c>
      <c r="CG953" s="172" t="str">
        <f>IF(SUM(Table1[[#This Row],[Multiple]:[Level (all)62]])&lt;1,IF(Table1[[#This Row],[Beginner]]=1,1,""),"")</f>
        <v/>
      </c>
      <c r="CH953" s="171" t="str">
        <f>IF(SUM(Table1[[#This Row],[Multiple]:[Level (all)62]])&lt;1,IF(Table1[[#This Row],[Intermediate]]=1,1,""),"")</f>
        <v/>
      </c>
      <c r="CI953" s="171" t="str">
        <f>IF(SUM(Table1[[#This Row],[Multiple]:[Level (all)62]])&lt;1,IF(Table1[[#This Row],[Advanced]]=1,1,""),"")</f>
        <v/>
      </c>
      <c r="CJ953" s="171" t="str">
        <f>IF(AND(SUM(Table1[[#This Row],[General]:[Advanced]])&lt;4,SUM(Table1[[#This Row],[General]:[Advanced]])&gt;1),1,"")</f>
        <v/>
      </c>
      <c r="CK953" s="171" t="str">
        <f>Table1[[#This Row],[Level (all)]]</f>
        <v/>
      </c>
      <c r="CL953" s="171" t="str">
        <f>IF(Table1[[#This Row],[Multiple audience]]&lt;&gt;1,IF(Table1[[#This Row],[General Audience]]=1,1,""),"")</f>
        <v/>
      </c>
      <c r="CM953" s="171" t="str">
        <f>IF(Table1[[#This Row],[Multiple audience]]&lt;&gt;1,IF(Table1[[#This Row],[Planners / Designers ]]=1,1,""),"")</f>
        <v/>
      </c>
      <c r="CN953" s="171" t="str">
        <f>IF(Table1[[#This Row],[Multiple audience]]&lt;&gt;1,IF(Table1[[#This Row],[Regulatory Assessors]]=1,1,""),"")</f>
        <v/>
      </c>
      <c r="CO953" s="171" t="str">
        <f>IF(Table1[[#This Row],[Multiple audience]]&lt;&gt;1,IF(Table1[[#This Row],[Builders / Management]]=1,1,""),"")</f>
        <v/>
      </c>
      <c r="CP953" s="171" t="str">
        <f>IF(Table1[[#This Row],[Multiple audience]]&lt;&gt;1,IF(Table1[[#This Row],[Energy / Sus Assessors]]=1,1,""),"")</f>
        <v/>
      </c>
      <c r="CQ953" s="171" t="str">
        <f>IF(Table1[[#This Row],[Multiple audience]]&lt;&gt;1,IF(Table1[[#This Row],[Semi-skilled]]=1,1,""),"")</f>
        <v/>
      </c>
      <c r="CR953" s="171" t="str">
        <f>IF(Table1[[#This Row],[Multiple audience]]&lt;&gt;1,IF(Table1[[#This Row],[Trades]]=1,1,""),"")</f>
        <v/>
      </c>
      <c r="CS953" s="171" t="str">
        <f>IF(Table1[[#This Row],[Multiple audience]]&lt;&gt;1,IF(Table1[[#This Row],[Other]]=1,1,""),"")</f>
        <v/>
      </c>
      <c r="CT953" s="171" t="str">
        <f>IF(SUM(Table1[[#This Row],[General Audience]:[Other]])&gt;1,1,"")</f>
        <v/>
      </c>
      <c r="CU953" s="171" t="str">
        <f>IF(Table1[[#This Row],[Various  ]]&lt;&gt;1,IF(Table1[[#This Row],[Calculator / Software]]=1,1,""),"")</f>
        <v/>
      </c>
      <c r="CV953" s="171" t="str">
        <f>IF(Table1[[#This Row],[Various  ]]&lt;&gt;1,IF(Table1[[#This Row],[Information  ]]=1,1,""),"")</f>
        <v/>
      </c>
      <c r="CW953" s="171" t="str">
        <f>IF(Table1[[#This Row],[Various  ]]&lt;&gt;1,IF(Table1[[#This Row],[Interactive Tool]]=1,1,""),"")</f>
        <v/>
      </c>
      <c r="CX953" s="171" t="str">
        <f>IF(Table1[[#This Row],[Various  ]]&lt;&gt;1,IF(Table1[[#This Row],[Technical Specifications]]=1,1,""),"")</f>
        <v/>
      </c>
      <c r="CY953" s="171" t="str">
        <f>IF(Table1[[#This Row],[Various  ]]&lt;&gt;1,IF(Table1[[#This Row],[Training Resources]]=1,1,""),"")</f>
        <v/>
      </c>
      <c r="CZ953" s="171" t="str">
        <f>IF(Table1[[#This Row],[Various  ]]&lt;&gt;1,IF(Table1[[#This Row],[Toolbox]]=1,1,""),"")</f>
        <v/>
      </c>
      <c r="DA953" s="169" t="str">
        <f>IF(Table1[[#This Row],[Various  ]]&lt;&gt;1,IF(Table1[[#This Row],[Video]]=1,1,""),"")</f>
        <v/>
      </c>
      <c r="DB953" s="169" t="str">
        <f>IF(Table1[[#This Row],[Various  ]]&lt;&gt;1,IF(Table1[[#This Row],[Case study]]=1,1,""),"")</f>
        <v/>
      </c>
      <c r="DC953" s="169" t="str">
        <f>IF(Table1[[#This Row],[Various  ]]&lt;&gt;1,IF(Table1[[#This Row],[Other   ]]=1,1,""),"")</f>
        <v/>
      </c>
      <c r="DD953" s="169" t="str">
        <f>IF(Table1[[#This Row],[Various  ]]&lt;&gt;1,IF(Table1[[#This Row],[Standards]]=1,1,""),"")</f>
        <v/>
      </c>
      <c r="DE953" s="169" t="str">
        <f>IF(Table1[[#This Row],[Various]]=1,1,IF(SUM(Table1[[#This Row],[Calculator / Software]:[Standards]])&gt;1,1,""))</f>
        <v/>
      </c>
      <c r="DF953" s="169" t="str">
        <f>IF(Table1[[#This Row],[Multiple NCC links]]&lt;&gt;1,IF(Table1[[#This Row],[Design]]=1,1,""),"")</f>
        <v/>
      </c>
      <c r="DG953" s="169" t="str">
        <f>IF(Table1[[#This Row],[Multiple NCC links]]&lt;&gt;1,IF(Table1[[#This Row],[Assessment / Verification]]=1,1,""),"")</f>
        <v/>
      </c>
      <c r="DH953" s="169" t="str">
        <f>IF(Table1[[#This Row],[Multiple NCC links]]&lt;&gt;1,IF(Table1[[#This Row],[Climate Specific ]]=1,1,""),"")</f>
        <v/>
      </c>
      <c r="DI953" s="169" t="str">
        <f>IF(Table1[[#This Row],[Multiple NCC links]]&lt;&gt;1,IF(Table1[[#This Row],[Alterations / Additions]]=1,1,""),"")</f>
        <v/>
      </c>
      <c r="DJ953" s="169" t="str">
        <f>IF(Table1[[#This Row],[Multiple NCC links]]&lt;&gt;1,IF(Table1[[#This Row],[Glazing]]=1,1,""),"")</f>
        <v/>
      </c>
      <c r="DK953" s="169" t="str">
        <f>IF(Table1[[#This Row],[Multiple NCC links]]&lt;&gt;1,IF(Table1[[#This Row],[Building Fabric / Thermal / Sealing]]=1,1,""),"")</f>
        <v/>
      </c>
      <c r="DL953" s="169" t="str">
        <f>IF(Table1[[#This Row],[Multiple NCC links]]&lt;&gt;1,IF(Table1[[#This Row],[Lighting]]=1,1,""),"")</f>
        <v/>
      </c>
      <c r="DM953" s="169" t="str">
        <f>IF(Table1[[#This Row],[Multiple NCC links]]&lt;&gt;1,IF(Table1[[#This Row],[HVAC]]=1,1,""),"")</f>
        <v/>
      </c>
      <c r="DN953" s="169" t="str">
        <f>IF(Table1[[#This Row],[Multiple NCC links]]&lt;&gt;1,IF(Table1[[#This Row],[Services]]=1,1,""),"")</f>
        <v/>
      </c>
      <c r="DO953" s="169" t="str">
        <f>IF(Table1[[#This Row],[Multiple NCC links]]&lt;&gt;1,IF(Table1[[#This Row],[Maintenance &amp; Monitoring]]=1,1,""),"")</f>
        <v/>
      </c>
      <c r="DP953" s="169" t="str">
        <f>IF(Table1[[#This Row],[Multiple NCC links]]&lt;&gt;1,IF(Table1[[#This Row],[Hand over / Operations]]=1,1,""),"")</f>
        <v/>
      </c>
      <c r="DQ953" s="169" t="str">
        <f>IF(Table1[[#This Row],[Multiple NCC links]]&lt;&gt;1,IF(Table1[[#This Row],[As built assessment]]=1,1,""),"")</f>
        <v/>
      </c>
      <c r="DR953" s="169" t="str">
        <f>IF(Table1[[#This Row],[Multiple NCC links]]&lt;&gt;1,IF(Table1[[#This Row],[Beyond compliance]]=1,1,""),"")</f>
        <v/>
      </c>
      <c r="DS953" s="169" t="str">
        <f>IF(SUM(Table1[[#This Row],[Design]:[Beyond compliance]])&gt;1,1,"")</f>
        <v/>
      </c>
      <c r="DT953" s="169" t="str">
        <f>IF(Table1[[#This Row],[Both Residential &amp; Commercial4]]&lt;&gt;1,IF(Table1[[#This Row],[Residential]]=1,1,""),"")</f>
        <v/>
      </c>
      <c r="DU953" s="169" t="str">
        <f>IF(Table1[[#This Row],[Both Residential &amp; Commercial4]]&lt;&gt;1,IF(Table1[[#This Row],[Commercial]]=1,1,""),"")</f>
        <v/>
      </c>
      <c r="DV953" s="169" t="str">
        <f>Table1[[#This Row],[Residential &amp; Commercial]]</f>
        <v/>
      </c>
      <c r="DW953" s="169"/>
    </row>
    <row r="954" spans="1:127" s="49" customFormat="1" ht="20.25" thickTop="1" thickBot="1" x14ac:dyDescent="0.35">
      <c r="A954" s="97"/>
      <c r="B954" s="97"/>
      <c r="C954" s="88"/>
      <c r="D954" s="88"/>
      <c r="E954" s="176"/>
      <c r="F954" s="176"/>
      <c r="G954" s="176"/>
      <c r="H954" s="176"/>
      <c r="I954" s="90" t="str">
        <f>IF(AND(Table1[[#This Row],[General]]=1,Table1[[#This Row],[Beginner]]=1,Table1[[#This Row],[Intermediate]]=1,Table1[[#This Row],[Advanced]]=1),1,"")</f>
        <v/>
      </c>
      <c r="J954" s="90" t="str">
        <f>CONCATENATE(IF(Table1[[#This Row],[General]]=1,"General, ",""), IF(Table1[[#This Row],[Beginner]]=1,"Beginner, ",""),IF(Table1[[#This Row],[Intermediate]]=1,"Intermediate, ",""), IF(Table1[[#This Row],[Advanced]]=1,"Advanced",""))</f>
        <v/>
      </c>
      <c r="K954" s="91"/>
      <c r="L954" s="179"/>
      <c r="M954" s="91"/>
      <c r="N954" s="91"/>
      <c r="O954" s="159"/>
      <c r="P954" s="91"/>
      <c r="Q954" s="91"/>
      <c r="R954" s="91"/>
      <c r="S95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54" s="102"/>
      <c r="U954" s="102"/>
      <c r="V954" s="240"/>
      <c r="W954" s="240"/>
      <c r="X954" s="102"/>
      <c r="Y954" s="102"/>
      <c r="Z954" s="102"/>
      <c r="AA954" s="102"/>
      <c r="AB954" s="102"/>
      <c r="AC954" s="102"/>
      <c r="AD954" s="102"/>
      <c r="AE954" s="102"/>
      <c r="AF954" s="102"/>
      <c r="AG95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54" s="103"/>
      <c r="AI954" s="103"/>
      <c r="AJ954" s="103"/>
      <c r="AK954" s="74" t="str">
        <f>CONCATENATE(IF(Table1[[#This Row],[Digital]]=1,"Digital, ",""),IF(Table1[[#This Row],[Face to Face]]=1,"Face to face, ",""),IF(Table1[[#This Row],[Blended]]=1,"Blended",""))</f>
        <v/>
      </c>
      <c r="AL954" s="99"/>
      <c r="AM954" s="104"/>
      <c r="AN954" s="130"/>
      <c r="AO954" s="94"/>
      <c r="AP954" s="182"/>
      <c r="AQ954" s="94"/>
      <c r="AR954" s="94"/>
      <c r="AS954" s="94"/>
      <c r="AT954" s="94"/>
      <c r="AU954" s="94"/>
      <c r="AV954" s="182"/>
      <c r="AW954" s="182"/>
      <c r="AX954" s="182"/>
      <c r="AY954" s="94"/>
      <c r="AZ95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5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54" s="95"/>
      <c r="BC954" s="95"/>
      <c r="BD954" s="90" t="str">
        <f>IF(AND(Table1[[#This Row],[Residential]]=1,Table1[[#This Row],[Commercial]]=1),1,"")</f>
        <v/>
      </c>
      <c r="BE954" s="90" t="str">
        <f>CONCATENATE(IF(Table1[[#This Row],[Residential]]=1,"Residential, ",""),IF(Table1[[#This Row],[Commercial]]=1,"Commercial",""))</f>
        <v/>
      </c>
      <c r="BF954" s="94"/>
      <c r="BG954" s="94"/>
      <c r="BH954" s="94"/>
      <c r="BI954" s="94"/>
      <c r="BJ954" s="94"/>
      <c r="BK954" s="94"/>
      <c r="BL954" s="94"/>
      <c r="BM954" s="182"/>
      <c r="BN954" s="94"/>
      <c r="BO95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54" s="178"/>
      <c r="BQ954" s="120"/>
      <c r="BR954" s="132"/>
      <c r="BS954" s="120"/>
      <c r="BT954" s="175"/>
      <c r="BU954" s="175"/>
      <c r="BV954" s="175"/>
      <c r="BW954" s="121"/>
      <c r="BX954" s="121"/>
      <c r="BY954" s="121"/>
      <c r="BZ954" s="227"/>
      <c r="CA95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54" s="48">
        <f>COUNTIF(Table1[[#This Row],[Validity]:[Alignment with NCC (Yes=1,No=0)]],"N/A")</f>
        <v>0</v>
      </c>
      <c r="CC954" s="48">
        <f>IF(ISERROR(Table1[[#This Row],[Total Quality Score (out of 10)]]/(4-Table1[[#This Row],[N/A Count]])),0,Table1[[#This Row],[Total Quality Score (out of 10)]]/(4-Table1[[#This Row],[N/A Count]]))</f>
        <v>0</v>
      </c>
      <c r="CD954" s="106"/>
      <c r="CE954" s="106"/>
      <c r="CF954" s="172" t="str">
        <f>IF(SUM(Table1[[#This Row],[Multiple]:[Level (all)62]])&lt;1,IF(Table1[[#This Row],[General]]=1,1,""),"")</f>
        <v/>
      </c>
      <c r="CG954" s="172" t="str">
        <f>IF(SUM(Table1[[#This Row],[Multiple]:[Level (all)62]])&lt;1,IF(Table1[[#This Row],[Beginner]]=1,1,""),"")</f>
        <v/>
      </c>
      <c r="CH954" s="171" t="str">
        <f>IF(SUM(Table1[[#This Row],[Multiple]:[Level (all)62]])&lt;1,IF(Table1[[#This Row],[Intermediate]]=1,1,""),"")</f>
        <v/>
      </c>
      <c r="CI954" s="171" t="str">
        <f>IF(SUM(Table1[[#This Row],[Multiple]:[Level (all)62]])&lt;1,IF(Table1[[#This Row],[Advanced]]=1,1,""),"")</f>
        <v/>
      </c>
      <c r="CJ954" s="171" t="str">
        <f>IF(AND(SUM(Table1[[#This Row],[General]:[Advanced]])&lt;4,SUM(Table1[[#This Row],[General]:[Advanced]])&gt;1),1,"")</f>
        <v/>
      </c>
      <c r="CK954" s="171" t="str">
        <f>Table1[[#This Row],[Level (all)]]</f>
        <v/>
      </c>
      <c r="CL954" s="171" t="str">
        <f>IF(Table1[[#This Row],[Multiple audience]]&lt;&gt;1,IF(Table1[[#This Row],[General Audience]]=1,1,""),"")</f>
        <v/>
      </c>
      <c r="CM954" s="171" t="str">
        <f>IF(Table1[[#This Row],[Multiple audience]]&lt;&gt;1,IF(Table1[[#This Row],[Planners / Designers ]]=1,1,""),"")</f>
        <v/>
      </c>
      <c r="CN954" s="171" t="str">
        <f>IF(Table1[[#This Row],[Multiple audience]]&lt;&gt;1,IF(Table1[[#This Row],[Regulatory Assessors]]=1,1,""),"")</f>
        <v/>
      </c>
      <c r="CO954" s="171" t="str">
        <f>IF(Table1[[#This Row],[Multiple audience]]&lt;&gt;1,IF(Table1[[#This Row],[Builders / Management]]=1,1,""),"")</f>
        <v/>
      </c>
      <c r="CP954" s="171" t="str">
        <f>IF(Table1[[#This Row],[Multiple audience]]&lt;&gt;1,IF(Table1[[#This Row],[Energy / Sus Assessors]]=1,1,""),"")</f>
        <v/>
      </c>
      <c r="CQ954" s="171" t="str">
        <f>IF(Table1[[#This Row],[Multiple audience]]&lt;&gt;1,IF(Table1[[#This Row],[Semi-skilled]]=1,1,""),"")</f>
        <v/>
      </c>
      <c r="CR954" s="171" t="str">
        <f>IF(Table1[[#This Row],[Multiple audience]]&lt;&gt;1,IF(Table1[[#This Row],[Trades]]=1,1,""),"")</f>
        <v/>
      </c>
      <c r="CS954" s="171" t="str">
        <f>IF(Table1[[#This Row],[Multiple audience]]&lt;&gt;1,IF(Table1[[#This Row],[Other]]=1,1,""),"")</f>
        <v/>
      </c>
      <c r="CT954" s="171" t="str">
        <f>IF(SUM(Table1[[#This Row],[General Audience]:[Other]])&gt;1,1,"")</f>
        <v/>
      </c>
      <c r="CU954" s="171" t="str">
        <f>IF(Table1[[#This Row],[Various  ]]&lt;&gt;1,IF(Table1[[#This Row],[Calculator / Software]]=1,1,""),"")</f>
        <v/>
      </c>
      <c r="CV954" s="171" t="str">
        <f>IF(Table1[[#This Row],[Various  ]]&lt;&gt;1,IF(Table1[[#This Row],[Information  ]]=1,1,""),"")</f>
        <v/>
      </c>
      <c r="CW954" s="171" t="str">
        <f>IF(Table1[[#This Row],[Various  ]]&lt;&gt;1,IF(Table1[[#This Row],[Interactive Tool]]=1,1,""),"")</f>
        <v/>
      </c>
      <c r="CX954" s="171" t="str">
        <f>IF(Table1[[#This Row],[Various  ]]&lt;&gt;1,IF(Table1[[#This Row],[Technical Specifications]]=1,1,""),"")</f>
        <v/>
      </c>
      <c r="CY954" s="171" t="str">
        <f>IF(Table1[[#This Row],[Various  ]]&lt;&gt;1,IF(Table1[[#This Row],[Training Resources]]=1,1,""),"")</f>
        <v/>
      </c>
      <c r="CZ954" s="171" t="str">
        <f>IF(Table1[[#This Row],[Various  ]]&lt;&gt;1,IF(Table1[[#This Row],[Toolbox]]=1,1,""),"")</f>
        <v/>
      </c>
      <c r="DA954" s="169" t="str">
        <f>IF(Table1[[#This Row],[Various  ]]&lt;&gt;1,IF(Table1[[#This Row],[Video]]=1,1,""),"")</f>
        <v/>
      </c>
      <c r="DB954" s="169" t="str">
        <f>IF(Table1[[#This Row],[Various  ]]&lt;&gt;1,IF(Table1[[#This Row],[Case study]]=1,1,""),"")</f>
        <v/>
      </c>
      <c r="DC954" s="169" t="str">
        <f>IF(Table1[[#This Row],[Various  ]]&lt;&gt;1,IF(Table1[[#This Row],[Other   ]]=1,1,""),"")</f>
        <v/>
      </c>
      <c r="DD954" s="169" t="str">
        <f>IF(Table1[[#This Row],[Various  ]]&lt;&gt;1,IF(Table1[[#This Row],[Standards]]=1,1,""),"")</f>
        <v/>
      </c>
      <c r="DE954" s="169" t="str">
        <f>IF(Table1[[#This Row],[Various]]=1,1,IF(SUM(Table1[[#This Row],[Calculator / Software]:[Standards]])&gt;1,1,""))</f>
        <v/>
      </c>
      <c r="DF954" s="169" t="str">
        <f>IF(Table1[[#This Row],[Multiple NCC links]]&lt;&gt;1,IF(Table1[[#This Row],[Design]]=1,1,""),"")</f>
        <v/>
      </c>
      <c r="DG954" s="169" t="str">
        <f>IF(Table1[[#This Row],[Multiple NCC links]]&lt;&gt;1,IF(Table1[[#This Row],[Assessment / Verification]]=1,1,""),"")</f>
        <v/>
      </c>
      <c r="DH954" s="169" t="str">
        <f>IF(Table1[[#This Row],[Multiple NCC links]]&lt;&gt;1,IF(Table1[[#This Row],[Climate Specific ]]=1,1,""),"")</f>
        <v/>
      </c>
      <c r="DI954" s="169" t="str">
        <f>IF(Table1[[#This Row],[Multiple NCC links]]&lt;&gt;1,IF(Table1[[#This Row],[Alterations / Additions]]=1,1,""),"")</f>
        <v/>
      </c>
      <c r="DJ954" s="169" t="str">
        <f>IF(Table1[[#This Row],[Multiple NCC links]]&lt;&gt;1,IF(Table1[[#This Row],[Glazing]]=1,1,""),"")</f>
        <v/>
      </c>
      <c r="DK954" s="169" t="str">
        <f>IF(Table1[[#This Row],[Multiple NCC links]]&lt;&gt;1,IF(Table1[[#This Row],[Building Fabric / Thermal / Sealing]]=1,1,""),"")</f>
        <v/>
      </c>
      <c r="DL954" s="169" t="str">
        <f>IF(Table1[[#This Row],[Multiple NCC links]]&lt;&gt;1,IF(Table1[[#This Row],[Lighting]]=1,1,""),"")</f>
        <v/>
      </c>
      <c r="DM954" s="169" t="str">
        <f>IF(Table1[[#This Row],[Multiple NCC links]]&lt;&gt;1,IF(Table1[[#This Row],[HVAC]]=1,1,""),"")</f>
        <v/>
      </c>
      <c r="DN954" s="169" t="str">
        <f>IF(Table1[[#This Row],[Multiple NCC links]]&lt;&gt;1,IF(Table1[[#This Row],[Services]]=1,1,""),"")</f>
        <v/>
      </c>
      <c r="DO954" s="169" t="str">
        <f>IF(Table1[[#This Row],[Multiple NCC links]]&lt;&gt;1,IF(Table1[[#This Row],[Maintenance &amp; Monitoring]]=1,1,""),"")</f>
        <v/>
      </c>
      <c r="DP954" s="169" t="str">
        <f>IF(Table1[[#This Row],[Multiple NCC links]]&lt;&gt;1,IF(Table1[[#This Row],[Hand over / Operations]]=1,1,""),"")</f>
        <v/>
      </c>
      <c r="DQ954" s="169" t="str">
        <f>IF(Table1[[#This Row],[Multiple NCC links]]&lt;&gt;1,IF(Table1[[#This Row],[As built assessment]]=1,1,""),"")</f>
        <v/>
      </c>
      <c r="DR954" s="169" t="str">
        <f>IF(Table1[[#This Row],[Multiple NCC links]]&lt;&gt;1,IF(Table1[[#This Row],[Beyond compliance]]=1,1,""),"")</f>
        <v/>
      </c>
      <c r="DS954" s="169" t="str">
        <f>IF(SUM(Table1[[#This Row],[Design]:[Beyond compliance]])&gt;1,1,"")</f>
        <v/>
      </c>
      <c r="DT954" s="169" t="str">
        <f>IF(Table1[[#This Row],[Both Residential &amp; Commercial4]]&lt;&gt;1,IF(Table1[[#This Row],[Residential]]=1,1,""),"")</f>
        <v/>
      </c>
      <c r="DU954" s="169" t="str">
        <f>IF(Table1[[#This Row],[Both Residential &amp; Commercial4]]&lt;&gt;1,IF(Table1[[#This Row],[Commercial]]=1,1,""),"")</f>
        <v/>
      </c>
      <c r="DV954" s="169" t="str">
        <f>Table1[[#This Row],[Residential &amp; Commercial]]</f>
        <v/>
      </c>
      <c r="DW954" s="169"/>
    </row>
    <row r="955" spans="1:127" s="49" customFormat="1" ht="20.25" thickTop="1" thickBot="1" x14ac:dyDescent="0.35">
      <c r="A955" s="97"/>
      <c r="B955" s="97"/>
      <c r="C955" s="88"/>
      <c r="D955" s="88"/>
      <c r="E955" s="176"/>
      <c r="F955" s="176"/>
      <c r="G955" s="176"/>
      <c r="H955" s="176"/>
      <c r="I955" s="90" t="str">
        <f>IF(AND(Table1[[#This Row],[General]]=1,Table1[[#This Row],[Beginner]]=1,Table1[[#This Row],[Intermediate]]=1,Table1[[#This Row],[Advanced]]=1),1,"")</f>
        <v/>
      </c>
      <c r="J955" s="90" t="str">
        <f>CONCATENATE(IF(Table1[[#This Row],[General]]=1,"General, ",""), IF(Table1[[#This Row],[Beginner]]=1,"Beginner, ",""),IF(Table1[[#This Row],[Intermediate]]=1,"Intermediate, ",""), IF(Table1[[#This Row],[Advanced]]=1,"Advanced",""))</f>
        <v/>
      </c>
      <c r="K955" s="91"/>
      <c r="L955" s="179"/>
      <c r="M955" s="91"/>
      <c r="N955" s="91"/>
      <c r="O955" s="159"/>
      <c r="P955" s="91"/>
      <c r="Q955" s="91"/>
      <c r="R955" s="91"/>
      <c r="S95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55" s="102"/>
      <c r="U955" s="102"/>
      <c r="V955" s="240"/>
      <c r="W955" s="240"/>
      <c r="X955" s="102"/>
      <c r="Y955" s="102"/>
      <c r="Z955" s="102"/>
      <c r="AA955" s="102"/>
      <c r="AB955" s="102"/>
      <c r="AC955" s="102"/>
      <c r="AD955" s="102"/>
      <c r="AE955" s="102"/>
      <c r="AF955" s="102"/>
      <c r="AG95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55" s="103"/>
      <c r="AI955" s="103"/>
      <c r="AJ955" s="103"/>
      <c r="AK955" s="74" t="str">
        <f>CONCATENATE(IF(Table1[[#This Row],[Digital]]=1,"Digital, ",""),IF(Table1[[#This Row],[Face to Face]]=1,"Face to face, ",""),IF(Table1[[#This Row],[Blended]]=1,"Blended",""))</f>
        <v/>
      </c>
      <c r="AL955" s="99"/>
      <c r="AM955" s="104"/>
      <c r="AN955" s="130"/>
      <c r="AO955" s="94"/>
      <c r="AP955" s="182"/>
      <c r="AQ955" s="94"/>
      <c r="AR955" s="94"/>
      <c r="AS955" s="94"/>
      <c r="AT955" s="94"/>
      <c r="AU955" s="94"/>
      <c r="AV955" s="182"/>
      <c r="AW955" s="182"/>
      <c r="AX955" s="182"/>
      <c r="AY955" s="94"/>
      <c r="AZ95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5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55" s="95"/>
      <c r="BC955" s="95"/>
      <c r="BD955" s="90" t="str">
        <f>IF(AND(Table1[[#This Row],[Residential]]=1,Table1[[#This Row],[Commercial]]=1),1,"")</f>
        <v/>
      </c>
      <c r="BE955" s="90" t="str">
        <f>CONCATENATE(IF(Table1[[#This Row],[Residential]]=1,"Residential, ",""),IF(Table1[[#This Row],[Commercial]]=1,"Commercial",""))</f>
        <v/>
      </c>
      <c r="BF955" s="94"/>
      <c r="BG955" s="94"/>
      <c r="BH955" s="94"/>
      <c r="BI955" s="94"/>
      <c r="BJ955" s="94"/>
      <c r="BK955" s="94"/>
      <c r="BL955" s="94"/>
      <c r="BM955" s="182"/>
      <c r="BN955" s="94"/>
      <c r="BO95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55" s="178"/>
      <c r="BQ955" s="120"/>
      <c r="BR955" s="132"/>
      <c r="BS955" s="120"/>
      <c r="BT955" s="175"/>
      <c r="BU955" s="175"/>
      <c r="BV955" s="175"/>
      <c r="BW955" s="121"/>
      <c r="BX955" s="121"/>
      <c r="BY955" s="121"/>
      <c r="BZ955" s="227"/>
      <c r="CA95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55" s="48">
        <f>COUNTIF(Table1[[#This Row],[Validity]:[Alignment with NCC (Yes=1,No=0)]],"N/A")</f>
        <v>0</v>
      </c>
      <c r="CC955" s="48">
        <f>IF(ISERROR(Table1[[#This Row],[Total Quality Score (out of 10)]]/(4-Table1[[#This Row],[N/A Count]])),0,Table1[[#This Row],[Total Quality Score (out of 10)]]/(4-Table1[[#This Row],[N/A Count]]))</f>
        <v>0</v>
      </c>
      <c r="CD955" s="106"/>
      <c r="CE955" s="106"/>
      <c r="CF955" s="172" t="str">
        <f>IF(SUM(Table1[[#This Row],[Multiple]:[Level (all)62]])&lt;1,IF(Table1[[#This Row],[General]]=1,1,""),"")</f>
        <v/>
      </c>
      <c r="CG955" s="172" t="str">
        <f>IF(SUM(Table1[[#This Row],[Multiple]:[Level (all)62]])&lt;1,IF(Table1[[#This Row],[Beginner]]=1,1,""),"")</f>
        <v/>
      </c>
      <c r="CH955" s="171" t="str">
        <f>IF(SUM(Table1[[#This Row],[Multiple]:[Level (all)62]])&lt;1,IF(Table1[[#This Row],[Intermediate]]=1,1,""),"")</f>
        <v/>
      </c>
      <c r="CI955" s="171" t="str">
        <f>IF(SUM(Table1[[#This Row],[Multiple]:[Level (all)62]])&lt;1,IF(Table1[[#This Row],[Advanced]]=1,1,""),"")</f>
        <v/>
      </c>
      <c r="CJ955" s="171" t="str">
        <f>IF(AND(SUM(Table1[[#This Row],[General]:[Advanced]])&lt;4,SUM(Table1[[#This Row],[General]:[Advanced]])&gt;1),1,"")</f>
        <v/>
      </c>
      <c r="CK955" s="171" t="str">
        <f>Table1[[#This Row],[Level (all)]]</f>
        <v/>
      </c>
      <c r="CL955" s="171" t="str">
        <f>IF(Table1[[#This Row],[Multiple audience]]&lt;&gt;1,IF(Table1[[#This Row],[General Audience]]=1,1,""),"")</f>
        <v/>
      </c>
      <c r="CM955" s="171" t="str">
        <f>IF(Table1[[#This Row],[Multiple audience]]&lt;&gt;1,IF(Table1[[#This Row],[Planners / Designers ]]=1,1,""),"")</f>
        <v/>
      </c>
      <c r="CN955" s="171" t="str">
        <f>IF(Table1[[#This Row],[Multiple audience]]&lt;&gt;1,IF(Table1[[#This Row],[Regulatory Assessors]]=1,1,""),"")</f>
        <v/>
      </c>
      <c r="CO955" s="171" t="str">
        <f>IF(Table1[[#This Row],[Multiple audience]]&lt;&gt;1,IF(Table1[[#This Row],[Builders / Management]]=1,1,""),"")</f>
        <v/>
      </c>
      <c r="CP955" s="171" t="str">
        <f>IF(Table1[[#This Row],[Multiple audience]]&lt;&gt;1,IF(Table1[[#This Row],[Energy / Sus Assessors]]=1,1,""),"")</f>
        <v/>
      </c>
      <c r="CQ955" s="171" t="str">
        <f>IF(Table1[[#This Row],[Multiple audience]]&lt;&gt;1,IF(Table1[[#This Row],[Semi-skilled]]=1,1,""),"")</f>
        <v/>
      </c>
      <c r="CR955" s="171" t="str">
        <f>IF(Table1[[#This Row],[Multiple audience]]&lt;&gt;1,IF(Table1[[#This Row],[Trades]]=1,1,""),"")</f>
        <v/>
      </c>
      <c r="CS955" s="171" t="str">
        <f>IF(Table1[[#This Row],[Multiple audience]]&lt;&gt;1,IF(Table1[[#This Row],[Other]]=1,1,""),"")</f>
        <v/>
      </c>
      <c r="CT955" s="171" t="str">
        <f>IF(SUM(Table1[[#This Row],[General Audience]:[Other]])&gt;1,1,"")</f>
        <v/>
      </c>
      <c r="CU955" s="171" t="str">
        <f>IF(Table1[[#This Row],[Various  ]]&lt;&gt;1,IF(Table1[[#This Row],[Calculator / Software]]=1,1,""),"")</f>
        <v/>
      </c>
      <c r="CV955" s="171" t="str">
        <f>IF(Table1[[#This Row],[Various  ]]&lt;&gt;1,IF(Table1[[#This Row],[Information  ]]=1,1,""),"")</f>
        <v/>
      </c>
      <c r="CW955" s="171" t="str">
        <f>IF(Table1[[#This Row],[Various  ]]&lt;&gt;1,IF(Table1[[#This Row],[Interactive Tool]]=1,1,""),"")</f>
        <v/>
      </c>
      <c r="CX955" s="171" t="str">
        <f>IF(Table1[[#This Row],[Various  ]]&lt;&gt;1,IF(Table1[[#This Row],[Technical Specifications]]=1,1,""),"")</f>
        <v/>
      </c>
      <c r="CY955" s="171" t="str">
        <f>IF(Table1[[#This Row],[Various  ]]&lt;&gt;1,IF(Table1[[#This Row],[Training Resources]]=1,1,""),"")</f>
        <v/>
      </c>
      <c r="CZ955" s="171" t="str">
        <f>IF(Table1[[#This Row],[Various  ]]&lt;&gt;1,IF(Table1[[#This Row],[Toolbox]]=1,1,""),"")</f>
        <v/>
      </c>
      <c r="DA955" s="169" t="str">
        <f>IF(Table1[[#This Row],[Various  ]]&lt;&gt;1,IF(Table1[[#This Row],[Video]]=1,1,""),"")</f>
        <v/>
      </c>
      <c r="DB955" s="169" t="str">
        <f>IF(Table1[[#This Row],[Various  ]]&lt;&gt;1,IF(Table1[[#This Row],[Case study]]=1,1,""),"")</f>
        <v/>
      </c>
      <c r="DC955" s="169" t="str">
        <f>IF(Table1[[#This Row],[Various  ]]&lt;&gt;1,IF(Table1[[#This Row],[Other   ]]=1,1,""),"")</f>
        <v/>
      </c>
      <c r="DD955" s="169" t="str">
        <f>IF(Table1[[#This Row],[Various  ]]&lt;&gt;1,IF(Table1[[#This Row],[Standards]]=1,1,""),"")</f>
        <v/>
      </c>
      <c r="DE955" s="169" t="str">
        <f>IF(Table1[[#This Row],[Various]]=1,1,IF(SUM(Table1[[#This Row],[Calculator / Software]:[Standards]])&gt;1,1,""))</f>
        <v/>
      </c>
      <c r="DF955" s="169" t="str">
        <f>IF(Table1[[#This Row],[Multiple NCC links]]&lt;&gt;1,IF(Table1[[#This Row],[Design]]=1,1,""),"")</f>
        <v/>
      </c>
      <c r="DG955" s="169" t="str">
        <f>IF(Table1[[#This Row],[Multiple NCC links]]&lt;&gt;1,IF(Table1[[#This Row],[Assessment / Verification]]=1,1,""),"")</f>
        <v/>
      </c>
      <c r="DH955" s="169" t="str">
        <f>IF(Table1[[#This Row],[Multiple NCC links]]&lt;&gt;1,IF(Table1[[#This Row],[Climate Specific ]]=1,1,""),"")</f>
        <v/>
      </c>
      <c r="DI955" s="169" t="str">
        <f>IF(Table1[[#This Row],[Multiple NCC links]]&lt;&gt;1,IF(Table1[[#This Row],[Alterations / Additions]]=1,1,""),"")</f>
        <v/>
      </c>
      <c r="DJ955" s="169" t="str">
        <f>IF(Table1[[#This Row],[Multiple NCC links]]&lt;&gt;1,IF(Table1[[#This Row],[Glazing]]=1,1,""),"")</f>
        <v/>
      </c>
      <c r="DK955" s="169" t="str">
        <f>IF(Table1[[#This Row],[Multiple NCC links]]&lt;&gt;1,IF(Table1[[#This Row],[Building Fabric / Thermal / Sealing]]=1,1,""),"")</f>
        <v/>
      </c>
      <c r="DL955" s="169" t="str">
        <f>IF(Table1[[#This Row],[Multiple NCC links]]&lt;&gt;1,IF(Table1[[#This Row],[Lighting]]=1,1,""),"")</f>
        <v/>
      </c>
      <c r="DM955" s="169" t="str">
        <f>IF(Table1[[#This Row],[Multiple NCC links]]&lt;&gt;1,IF(Table1[[#This Row],[HVAC]]=1,1,""),"")</f>
        <v/>
      </c>
      <c r="DN955" s="169" t="str">
        <f>IF(Table1[[#This Row],[Multiple NCC links]]&lt;&gt;1,IF(Table1[[#This Row],[Services]]=1,1,""),"")</f>
        <v/>
      </c>
      <c r="DO955" s="169" t="str">
        <f>IF(Table1[[#This Row],[Multiple NCC links]]&lt;&gt;1,IF(Table1[[#This Row],[Maintenance &amp; Monitoring]]=1,1,""),"")</f>
        <v/>
      </c>
      <c r="DP955" s="169" t="str">
        <f>IF(Table1[[#This Row],[Multiple NCC links]]&lt;&gt;1,IF(Table1[[#This Row],[Hand over / Operations]]=1,1,""),"")</f>
        <v/>
      </c>
      <c r="DQ955" s="169" t="str">
        <f>IF(Table1[[#This Row],[Multiple NCC links]]&lt;&gt;1,IF(Table1[[#This Row],[As built assessment]]=1,1,""),"")</f>
        <v/>
      </c>
      <c r="DR955" s="169" t="str">
        <f>IF(Table1[[#This Row],[Multiple NCC links]]&lt;&gt;1,IF(Table1[[#This Row],[Beyond compliance]]=1,1,""),"")</f>
        <v/>
      </c>
      <c r="DS955" s="169" t="str">
        <f>IF(SUM(Table1[[#This Row],[Design]:[Beyond compliance]])&gt;1,1,"")</f>
        <v/>
      </c>
      <c r="DT955" s="169" t="str">
        <f>IF(Table1[[#This Row],[Both Residential &amp; Commercial4]]&lt;&gt;1,IF(Table1[[#This Row],[Residential]]=1,1,""),"")</f>
        <v/>
      </c>
      <c r="DU955" s="169" t="str">
        <f>IF(Table1[[#This Row],[Both Residential &amp; Commercial4]]&lt;&gt;1,IF(Table1[[#This Row],[Commercial]]=1,1,""),"")</f>
        <v/>
      </c>
      <c r="DV955" s="169" t="str">
        <f>Table1[[#This Row],[Residential &amp; Commercial]]</f>
        <v/>
      </c>
      <c r="DW955" s="169"/>
    </row>
    <row r="956" spans="1:127" s="49" customFormat="1" ht="20.25" thickTop="1" thickBot="1" x14ac:dyDescent="0.35">
      <c r="A956" s="97"/>
      <c r="B956" s="97"/>
      <c r="C956" s="88"/>
      <c r="D956" s="88"/>
      <c r="E956" s="176"/>
      <c r="F956" s="176"/>
      <c r="G956" s="176"/>
      <c r="H956" s="176"/>
      <c r="I956" s="90" t="str">
        <f>IF(AND(Table1[[#This Row],[General]]=1,Table1[[#This Row],[Beginner]]=1,Table1[[#This Row],[Intermediate]]=1,Table1[[#This Row],[Advanced]]=1),1,"")</f>
        <v/>
      </c>
      <c r="J956" s="90" t="str">
        <f>CONCATENATE(IF(Table1[[#This Row],[General]]=1,"General, ",""), IF(Table1[[#This Row],[Beginner]]=1,"Beginner, ",""),IF(Table1[[#This Row],[Intermediate]]=1,"Intermediate, ",""), IF(Table1[[#This Row],[Advanced]]=1,"Advanced",""))</f>
        <v/>
      </c>
      <c r="K956" s="91"/>
      <c r="L956" s="179"/>
      <c r="M956" s="91"/>
      <c r="N956" s="91"/>
      <c r="O956" s="159"/>
      <c r="P956" s="91"/>
      <c r="Q956" s="91"/>
      <c r="R956" s="91"/>
      <c r="S95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56" s="102"/>
      <c r="U956" s="102"/>
      <c r="V956" s="240"/>
      <c r="W956" s="240"/>
      <c r="X956" s="102"/>
      <c r="Y956" s="102"/>
      <c r="Z956" s="102"/>
      <c r="AA956" s="102"/>
      <c r="AB956" s="102"/>
      <c r="AC956" s="102"/>
      <c r="AD956" s="102"/>
      <c r="AE956" s="102"/>
      <c r="AF956" s="102"/>
      <c r="AG95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56" s="103"/>
      <c r="AI956" s="103"/>
      <c r="AJ956" s="103"/>
      <c r="AK956" s="74" t="str">
        <f>CONCATENATE(IF(Table1[[#This Row],[Digital]]=1,"Digital, ",""),IF(Table1[[#This Row],[Face to Face]]=1,"Face to face, ",""),IF(Table1[[#This Row],[Blended]]=1,"Blended",""))</f>
        <v/>
      </c>
      <c r="AL956" s="99"/>
      <c r="AM956" s="104"/>
      <c r="AN956" s="130"/>
      <c r="AO956" s="94"/>
      <c r="AP956" s="182"/>
      <c r="AQ956" s="94"/>
      <c r="AR956" s="94"/>
      <c r="AS956" s="94"/>
      <c r="AT956" s="94"/>
      <c r="AU956" s="94"/>
      <c r="AV956" s="182"/>
      <c r="AW956" s="182"/>
      <c r="AX956" s="182"/>
      <c r="AY956" s="94"/>
      <c r="AZ95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5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56" s="95"/>
      <c r="BC956" s="95"/>
      <c r="BD956" s="90" t="str">
        <f>IF(AND(Table1[[#This Row],[Residential]]=1,Table1[[#This Row],[Commercial]]=1),1,"")</f>
        <v/>
      </c>
      <c r="BE956" s="90" t="str">
        <f>CONCATENATE(IF(Table1[[#This Row],[Residential]]=1,"Residential, ",""),IF(Table1[[#This Row],[Commercial]]=1,"Commercial",""))</f>
        <v/>
      </c>
      <c r="BF956" s="94"/>
      <c r="BG956" s="94"/>
      <c r="BH956" s="94"/>
      <c r="BI956" s="94"/>
      <c r="BJ956" s="94"/>
      <c r="BK956" s="94"/>
      <c r="BL956" s="94"/>
      <c r="BM956" s="182"/>
      <c r="BN956" s="94"/>
      <c r="BO95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56" s="178"/>
      <c r="BQ956" s="120"/>
      <c r="BR956" s="132"/>
      <c r="BS956" s="120"/>
      <c r="BT956" s="175"/>
      <c r="BU956" s="175"/>
      <c r="BV956" s="175"/>
      <c r="BW956" s="121"/>
      <c r="BX956" s="121"/>
      <c r="BY956" s="121"/>
      <c r="BZ956" s="227"/>
      <c r="CA95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56" s="48">
        <f>COUNTIF(Table1[[#This Row],[Validity]:[Alignment with NCC (Yes=1,No=0)]],"N/A")</f>
        <v>0</v>
      </c>
      <c r="CC956" s="48">
        <f>IF(ISERROR(Table1[[#This Row],[Total Quality Score (out of 10)]]/(4-Table1[[#This Row],[N/A Count]])),0,Table1[[#This Row],[Total Quality Score (out of 10)]]/(4-Table1[[#This Row],[N/A Count]]))</f>
        <v>0</v>
      </c>
      <c r="CD956" s="106"/>
      <c r="CE956" s="106"/>
      <c r="CF956" s="172" t="str">
        <f>IF(SUM(Table1[[#This Row],[Multiple]:[Level (all)62]])&lt;1,IF(Table1[[#This Row],[General]]=1,1,""),"")</f>
        <v/>
      </c>
      <c r="CG956" s="172" t="str">
        <f>IF(SUM(Table1[[#This Row],[Multiple]:[Level (all)62]])&lt;1,IF(Table1[[#This Row],[Beginner]]=1,1,""),"")</f>
        <v/>
      </c>
      <c r="CH956" s="171" t="str">
        <f>IF(SUM(Table1[[#This Row],[Multiple]:[Level (all)62]])&lt;1,IF(Table1[[#This Row],[Intermediate]]=1,1,""),"")</f>
        <v/>
      </c>
      <c r="CI956" s="171" t="str">
        <f>IF(SUM(Table1[[#This Row],[Multiple]:[Level (all)62]])&lt;1,IF(Table1[[#This Row],[Advanced]]=1,1,""),"")</f>
        <v/>
      </c>
      <c r="CJ956" s="171" t="str">
        <f>IF(AND(SUM(Table1[[#This Row],[General]:[Advanced]])&lt;4,SUM(Table1[[#This Row],[General]:[Advanced]])&gt;1),1,"")</f>
        <v/>
      </c>
      <c r="CK956" s="171" t="str">
        <f>Table1[[#This Row],[Level (all)]]</f>
        <v/>
      </c>
      <c r="CL956" s="171" t="str">
        <f>IF(Table1[[#This Row],[Multiple audience]]&lt;&gt;1,IF(Table1[[#This Row],[General Audience]]=1,1,""),"")</f>
        <v/>
      </c>
      <c r="CM956" s="171" t="str">
        <f>IF(Table1[[#This Row],[Multiple audience]]&lt;&gt;1,IF(Table1[[#This Row],[Planners / Designers ]]=1,1,""),"")</f>
        <v/>
      </c>
      <c r="CN956" s="171" t="str">
        <f>IF(Table1[[#This Row],[Multiple audience]]&lt;&gt;1,IF(Table1[[#This Row],[Regulatory Assessors]]=1,1,""),"")</f>
        <v/>
      </c>
      <c r="CO956" s="171" t="str">
        <f>IF(Table1[[#This Row],[Multiple audience]]&lt;&gt;1,IF(Table1[[#This Row],[Builders / Management]]=1,1,""),"")</f>
        <v/>
      </c>
      <c r="CP956" s="171" t="str">
        <f>IF(Table1[[#This Row],[Multiple audience]]&lt;&gt;1,IF(Table1[[#This Row],[Energy / Sus Assessors]]=1,1,""),"")</f>
        <v/>
      </c>
      <c r="CQ956" s="171" t="str">
        <f>IF(Table1[[#This Row],[Multiple audience]]&lt;&gt;1,IF(Table1[[#This Row],[Semi-skilled]]=1,1,""),"")</f>
        <v/>
      </c>
      <c r="CR956" s="171" t="str">
        <f>IF(Table1[[#This Row],[Multiple audience]]&lt;&gt;1,IF(Table1[[#This Row],[Trades]]=1,1,""),"")</f>
        <v/>
      </c>
      <c r="CS956" s="171" t="str">
        <f>IF(Table1[[#This Row],[Multiple audience]]&lt;&gt;1,IF(Table1[[#This Row],[Other]]=1,1,""),"")</f>
        <v/>
      </c>
      <c r="CT956" s="171" t="str">
        <f>IF(SUM(Table1[[#This Row],[General Audience]:[Other]])&gt;1,1,"")</f>
        <v/>
      </c>
      <c r="CU956" s="171" t="str">
        <f>IF(Table1[[#This Row],[Various  ]]&lt;&gt;1,IF(Table1[[#This Row],[Calculator / Software]]=1,1,""),"")</f>
        <v/>
      </c>
      <c r="CV956" s="171" t="str">
        <f>IF(Table1[[#This Row],[Various  ]]&lt;&gt;1,IF(Table1[[#This Row],[Information  ]]=1,1,""),"")</f>
        <v/>
      </c>
      <c r="CW956" s="171" t="str">
        <f>IF(Table1[[#This Row],[Various  ]]&lt;&gt;1,IF(Table1[[#This Row],[Interactive Tool]]=1,1,""),"")</f>
        <v/>
      </c>
      <c r="CX956" s="171" t="str">
        <f>IF(Table1[[#This Row],[Various  ]]&lt;&gt;1,IF(Table1[[#This Row],[Technical Specifications]]=1,1,""),"")</f>
        <v/>
      </c>
      <c r="CY956" s="171" t="str">
        <f>IF(Table1[[#This Row],[Various  ]]&lt;&gt;1,IF(Table1[[#This Row],[Training Resources]]=1,1,""),"")</f>
        <v/>
      </c>
      <c r="CZ956" s="171" t="str">
        <f>IF(Table1[[#This Row],[Various  ]]&lt;&gt;1,IF(Table1[[#This Row],[Toolbox]]=1,1,""),"")</f>
        <v/>
      </c>
      <c r="DA956" s="169" t="str">
        <f>IF(Table1[[#This Row],[Various  ]]&lt;&gt;1,IF(Table1[[#This Row],[Video]]=1,1,""),"")</f>
        <v/>
      </c>
      <c r="DB956" s="169" t="str">
        <f>IF(Table1[[#This Row],[Various  ]]&lt;&gt;1,IF(Table1[[#This Row],[Case study]]=1,1,""),"")</f>
        <v/>
      </c>
      <c r="DC956" s="169" t="str">
        <f>IF(Table1[[#This Row],[Various  ]]&lt;&gt;1,IF(Table1[[#This Row],[Other   ]]=1,1,""),"")</f>
        <v/>
      </c>
      <c r="DD956" s="169" t="str">
        <f>IF(Table1[[#This Row],[Various  ]]&lt;&gt;1,IF(Table1[[#This Row],[Standards]]=1,1,""),"")</f>
        <v/>
      </c>
      <c r="DE956" s="169" t="str">
        <f>IF(Table1[[#This Row],[Various]]=1,1,IF(SUM(Table1[[#This Row],[Calculator / Software]:[Standards]])&gt;1,1,""))</f>
        <v/>
      </c>
      <c r="DF956" s="169" t="str">
        <f>IF(Table1[[#This Row],[Multiple NCC links]]&lt;&gt;1,IF(Table1[[#This Row],[Design]]=1,1,""),"")</f>
        <v/>
      </c>
      <c r="DG956" s="169" t="str">
        <f>IF(Table1[[#This Row],[Multiple NCC links]]&lt;&gt;1,IF(Table1[[#This Row],[Assessment / Verification]]=1,1,""),"")</f>
        <v/>
      </c>
      <c r="DH956" s="169" t="str">
        <f>IF(Table1[[#This Row],[Multiple NCC links]]&lt;&gt;1,IF(Table1[[#This Row],[Climate Specific ]]=1,1,""),"")</f>
        <v/>
      </c>
      <c r="DI956" s="169" t="str">
        <f>IF(Table1[[#This Row],[Multiple NCC links]]&lt;&gt;1,IF(Table1[[#This Row],[Alterations / Additions]]=1,1,""),"")</f>
        <v/>
      </c>
      <c r="DJ956" s="169" t="str">
        <f>IF(Table1[[#This Row],[Multiple NCC links]]&lt;&gt;1,IF(Table1[[#This Row],[Glazing]]=1,1,""),"")</f>
        <v/>
      </c>
      <c r="DK956" s="169" t="str">
        <f>IF(Table1[[#This Row],[Multiple NCC links]]&lt;&gt;1,IF(Table1[[#This Row],[Building Fabric / Thermal / Sealing]]=1,1,""),"")</f>
        <v/>
      </c>
      <c r="DL956" s="169" t="str">
        <f>IF(Table1[[#This Row],[Multiple NCC links]]&lt;&gt;1,IF(Table1[[#This Row],[Lighting]]=1,1,""),"")</f>
        <v/>
      </c>
      <c r="DM956" s="169" t="str">
        <f>IF(Table1[[#This Row],[Multiple NCC links]]&lt;&gt;1,IF(Table1[[#This Row],[HVAC]]=1,1,""),"")</f>
        <v/>
      </c>
      <c r="DN956" s="169" t="str">
        <f>IF(Table1[[#This Row],[Multiple NCC links]]&lt;&gt;1,IF(Table1[[#This Row],[Services]]=1,1,""),"")</f>
        <v/>
      </c>
      <c r="DO956" s="169" t="str">
        <f>IF(Table1[[#This Row],[Multiple NCC links]]&lt;&gt;1,IF(Table1[[#This Row],[Maintenance &amp; Monitoring]]=1,1,""),"")</f>
        <v/>
      </c>
      <c r="DP956" s="169" t="str">
        <f>IF(Table1[[#This Row],[Multiple NCC links]]&lt;&gt;1,IF(Table1[[#This Row],[Hand over / Operations]]=1,1,""),"")</f>
        <v/>
      </c>
      <c r="DQ956" s="169" t="str">
        <f>IF(Table1[[#This Row],[Multiple NCC links]]&lt;&gt;1,IF(Table1[[#This Row],[As built assessment]]=1,1,""),"")</f>
        <v/>
      </c>
      <c r="DR956" s="169" t="str">
        <f>IF(Table1[[#This Row],[Multiple NCC links]]&lt;&gt;1,IF(Table1[[#This Row],[Beyond compliance]]=1,1,""),"")</f>
        <v/>
      </c>
      <c r="DS956" s="169" t="str">
        <f>IF(SUM(Table1[[#This Row],[Design]:[Beyond compliance]])&gt;1,1,"")</f>
        <v/>
      </c>
      <c r="DT956" s="169" t="str">
        <f>IF(Table1[[#This Row],[Both Residential &amp; Commercial4]]&lt;&gt;1,IF(Table1[[#This Row],[Residential]]=1,1,""),"")</f>
        <v/>
      </c>
      <c r="DU956" s="169" t="str">
        <f>IF(Table1[[#This Row],[Both Residential &amp; Commercial4]]&lt;&gt;1,IF(Table1[[#This Row],[Commercial]]=1,1,""),"")</f>
        <v/>
      </c>
      <c r="DV956" s="169" t="str">
        <f>Table1[[#This Row],[Residential &amp; Commercial]]</f>
        <v/>
      </c>
      <c r="DW956" s="169"/>
    </row>
    <row r="957" spans="1:127" s="49" customFormat="1" ht="20.25" thickTop="1" thickBot="1" x14ac:dyDescent="0.35">
      <c r="A957" s="97"/>
      <c r="B957" s="97"/>
      <c r="C957" s="88"/>
      <c r="D957" s="88"/>
      <c r="E957" s="176"/>
      <c r="F957" s="176"/>
      <c r="G957" s="176"/>
      <c r="H957" s="176"/>
      <c r="I957" s="90" t="str">
        <f>IF(AND(Table1[[#This Row],[General]]=1,Table1[[#This Row],[Beginner]]=1,Table1[[#This Row],[Intermediate]]=1,Table1[[#This Row],[Advanced]]=1),1,"")</f>
        <v/>
      </c>
      <c r="J957" s="90" t="str">
        <f>CONCATENATE(IF(Table1[[#This Row],[General]]=1,"General, ",""), IF(Table1[[#This Row],[Beginner]]=1,"Beginner, ",""),IF(Table1[[#This Row],[Intermediate]]=1,"Intermediate, ",""), IF(Table1[[#This Row],[Advanced]]=1,"Advanced",""))</f>
        <v/>
      </c>
      <c r="K957" s="91"/>
      <c r="L957" s="179"/>
      <c r="M957" s="91"/>
      <c r="N957" s="91"/>
      <c r="O957" s="159"/>
      <c r="P957" s="91"/>
      <c r="Q957" s="91"/>
      <c r="R957" s="91"/>
      <c r="S95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57" s="102"/>
      <c r="U957" s="102"/>
      <c r="V957" s="240"/>
      <c r="W957" s="240"/>
      <c r="X957" s="102"/>
      <c r="Y957" s="102"/>
      <c r="Z957" s="102"/>
      <c r="AA957" s="102"/>
      <c r="AB957" s="102"/>
      <c r="AC957" s="102"/>
      <c r="AD957" s="102"/>
      <c r="AE957" s="102"/>
      <c r="AF957" s="102"/>
      <c r="AG95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57" s="103"/>
      <c r="AI957" s="103"/>
      <c r="AJ957" s="103"/>
      <c r="AK957" s="74" t="str">
        <f>CONCATENATE(IF(Table1[[#This Row],[Digital]]=1,"Digital, ",""),IF(Table1[[#This Row],[Face to Face]]=1,"Face to face, ",""),IF(Table1[[#This Row],[Blended]]=1,"Blended",""))</f>
        <v/>
      </c>
      <c r="AL957" s="99"/>
      <c r="AM957" s="104"/>
      <c r="AN957" s="130"/>
      <c r="AO957" s="94"/>
      <c r="AP957" s="182"/>
      <c r="AQ957" s="94"/>
      <c r="AR957" s="94"/>
      <c r="AS957" s="94"/>
      <c r="AT957" s="94"/>
      <c r="AU957" s="94"/>
      <c r="AV957" s="182"/>
      <c r="AW957" s="182"/>
      <c r="AX957" s="182"/>
      <c r="AY957" s="94"/>
      <c r="AZ95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5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57" s="95"/>
      <c r="BC957" s="95"/>
      <c r="BD957" s="90" t="str">
        <f>IF(AND(Table1[[#This Row],[Residential]]=1,Table1[[#This Row],[Commercial]]=1),1,"")</f>
        <v/>
      </c>
      <c r="BE957" s="90" t="str">
        <f>CONCATENATE(IF(Table1[[#This Row],[Residential]]=1,"Residential, ",""),IF(Table1[[#This Row],[Commercial]]=1,"Commercial",""))</f>
        <v/>
      </c>
      <c r="BF957" s="94"/>
      <c r="BG957" s="94"/>
      <c r="BH957" s="94"/>
      <c r="BI957" s="94"/>
      <c r="BJ957" s="94"/>
      <c r="BK957" s="94"/>
      <c r="BL957" s="94"/>
      <c r="BM957" s="182"/>
      <c r="BN957" s="94"/>
      <c r="BO95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57" s="178"/>
      <c r="BQ957" s="120"/>
      <c r="BR957" s="132"/>
      <c r="BS957" s="120"/>
      <c r="BT957" s="175"/>
      <c r="BU957" s="175"/>
      <c r="BV957" s="175"/>
      <c r="BW957" s="121"/>
      <c r="BX957" s="121"/>
      <c r="BY957" s="121"/>
      <c r="BZ957" s="227"/>
      <c r="CA95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57" s="48">
        <f>COUNTIF(Table1[[#This Row],[Validity]:[Alignment with NCC (Yes=1,No=0)]],"N/A")</f>
        <v>0</v>
      </c>
      <c r="CC957" s="48">
        <f>IF(ISERROR(Table1[[#This Row],[Total Quality Score (out of 10)]]/(4-Table1[[#This Row],[N/A Count]])),0,Table1[[#This Row],[Total Quality Score (out of 10)]]/(4-Table1[[#This Row],[N/A Count]]))</f>
        <v>0</v>
      </c>
      <c r="CD957" s="106"/>
      <c r="CE957" s="106"/>
      <c r="CF957" s="172" t="str">
        <f>IF(SUM(Table1[[#This Row],[Multiple]:[Level (all)62]])&lt;1,IF(Table1[[#This Row],[General]]=1,1,""),"")</f>
        <v/>
      </c>
      <c r="CG957" s="172" t="str">
        <f>IF(SUM(Table1[[#This Row],[Multiple]:[Level (all)62]])&lt;1,IF(Table1[[#This Row],[Beginner]]=1,1,""),"")</f>
        <v/>
      </c>
      <c r="CH957" s="171" t="str">
        <f>IF(SUM(Table1[[#This Row],[Multiple]:[Level (all)62]])&lt;1,IF(Table1[[#This Row],[Intermediate]]=1,1,""),"")</f>
        <v/>
      </c>
      <c r="CI957" s="171" t="str">
        <f>IF(SUM(Table1[[#This Row],[Multiple]:[Level (all)62]])&lt;1,IF(Table1[[#This Row],[Advanced]]=1,1,""),"")</f>
        <v/>
      </c>
      <c r="CJ957" s="171" t="str">
        <f>IF(AND(SUM(Table1[[#This Row],[General]:[Advanced]])&lt;4,SUM(Table1[[#This Row],[General]:[Advanced]])&gt;1),1,"")</f>
        <v/>
      </c>
      <c r="CK957" s="171" t="str">
        <f>Table1[[#This Row],[Level (all)]]</f>
        <v/>
      </c>
      <c r="CL957" s="171" t="str">
        <f>IF(Table1[[#This Row],[Multiple audience]]&lt;&gt;1,IF(Table1[[#This Row],[General Audience]]=1,1,""),"")</f>
        <v/>
      </c>
      <c r="CM957" s="171" t="str">
        <f>IF(Table1[[#This Row],[Multiple audience]]&lt;&gt;1,IF(Table1[[#This Row],[Planners / Designers ]]=1,1,""),"")</f>
        <v/>
      </c>
      <c r="CN957" s="171" t="str">
        <f>IF(Table1[[#This Row],[Multiple audience]]&lt;&gt;1,IF(Table1[[#This Row],[Regulatory Assessors]]=1,1,""),"")</f>
        <v/>
      </c>
      <c r="CO957" s="171" t="str">
        <f>IF(Table1[[#This Row],[Multiple audience]]&lt;&gt;1,IF(Table1[[#This Row],[Builders / Management]]=1,1,""),"")</f>
        <v/>
      </c>
      <c r="CP957" s="171" t="str">
        <f>IF(Table1[[#This Row],[Multiple audience]]&lt;&gt;1,IF(Table1[[#This Row],[Energy / Sus Assessors]]=1,1,""),"")</f>
        <v/>
      </c>
      <c r="CQ957" s="171" t="str">
        <f>IF(Table1[[#This Row],[Multiple audience]]&lt;&gt;1,IF(Table1[[#This Row],[Semi-skilled]]=1,1,""),"")</f>
        <v/>
      </c>
      <c r="CR957" s="171" t="str">
        <f>IF(Table1[[#This Row],[Multiple audience]]&lt;&gt;1,IF(Table1[[#This Row],[Trades]]=1,1,""),"")</f>
        <v/>
      </c>
      <c r="CS957" s="171" t="str">
        <f>IF(Table1[[#This Row],[Multiple audience]]&lt;&gt;1,IF(Table1[[#This Row],[Other]]=1,1,""),"")</f>
        <v/>
      </c>
      <c r="CT957" s="171" t="str">
        <f>IF(SUM(Table1[[#This Row],[General Audience]:[Other]])&gt;1,1,"")</f>
        <v/>
      </c>
      <c r="CU957" s="171" t="str">
        <f>IF(Table1[[#This Row],[Various  ]]&lt;&gt;1,IF(Table1[[#This Row],[Calculator / Software]]=1,1,""),"")</f>
        <v/>
      </c>
      <c r="CV957" s="171" t="str">
        <f>IF(Table1[[#This Row],[Various  ]]&lt;&gt;1,IF(Table1[[#This Row],[Information  ]]=1,1,""),"")</f>
        <v/>
      </c>
      <c r="CW957" s="171" t="str">
        <f>IF(Table1[[#This Row],[Various  ]]&lt;&gt;1,IF(Table1[[#This Row],[Interactive Tool]]=1,1,""),"")</f>
        <v/>
      </c>
      <c r="CX957" s="171" t="str">
        <f>IF(Table1[[#This Row],[Various  ]]&lt;&gt;1,IF(Table1[[#This Row],[Technical Specifications]]=1,1,""),"")</f>
        <v/>
      </c>
      <c r="CY957" s="171" t="str">
        <f>IF(Table1[[#This Row],[Various  ]]&lt;&gt;1,IF(Table1[[#This Row],[Training Resources]]=1,1,""),"")</f>
        <v/>
      </c>
      <c r="CZ957" s="171" t="str">
        <f>IF(Table1[[#This Row],[Various  ]]&lt;&gt;1,IF(Table1[[#This Row],[Toolbox]]=1,1,""),"")</f>
        <v/>
      </c>
      <c r="DA957" s="169" t="str">
        <f>IF(Table1[[#This Row],[Various  ]]&lt;&gt;1,IF(Table1[[#This Row],[Video]]=1,1,""),"")</f>
        <v/>
      </c>
      <c r="DB957" s="169" t="str">
        <f>IF(Table1[[#This Row],[Various  ]]&lt;&gt;1,IF(Table1[[#This Row],[Case study]]=1,1,""),"")</f>
        <v/>
      </c>
      <c r="DC957" s="169" t="str">
        <f>IF(Table1[[#This Row],[Various  ]]&lt;&gt;1,IF(Table1[[#This Row],[Other   ]]=1,1,""),"")</f>
        <v/>
      </c>
      <c r="DD957" s="169" t="str">
        <f>IF(Table1[[#This Row],[Various  ]]&lt;&gt;1,IF(Table1[[#This Row],[Standards]]=1,1,""),"")</f>
        <v/>
      </c>
      <c r="DE957" s="169" t="str">
        <f>IF(Table1[[#This Row],[Various]]=1,1,IF(SUM(Table1[[#This Row],[Calculator / Software]:[Standards]])&gt;1,1,""))</f>
        <v/>
      </c>
      <c r="DF957" s="169" t="str">
        <f>IF(Table1[[#This Row],[Multiple NCC links]]&lt;&gt;1,IF(Table1[[#This Row],[Design]]=1,1,""),"")</f>
        <v/>
      </c>
      <c r="DG957" s="169" t="str">
        <f>IF(Table1[[#This Row],[Multiple NCC links]]&lt;&gt;1,IF(Table1[[#This Row],[Assessment / Verification]]=1,1,""),"")</f>
        <v/>
      </c>
      <c r="DH957" s="169" t="str">
        <f>IF(Table1[[#This Row],[Multiple NCC links]]&lt;&gt;1,IF(Table1[[#This Row],[Climate Specific ]]=1,1,""),"")</f>
        <v/>
      </c>
      <c r="DI957" s="169" t="str">
        <f>IF(Table1[[#This Row],[Multiple NCC links]]&lt;&gt;1,IF(Table1[[#This Row],[Alterations / Additions]]=1,1,""),"")</f>
        <v/>
      </c>
      <c r="DJ957" s="169" t="str">
        <f>IF(Table1[[#This Row],[Multiple NCC links]]&lt;&gt;1,IF(Table1[[#This Row],[Glazing]]=1,1,""),"")</f>
        <v/>
      </c>
      <c r="DK957" s="169" t="str">
        <f>IF(Table1[[#This Row],[Multiple NCC links]]&lt;&gt;1,IF(Table1[[#This Row],[Building Fabric / Thermal / Sealing]]=1,1,""),"")</f>
        <v/>
      </c>
      <c r="DL957" s="169" t="str">
        <f>IF(Table1[[#This Row],[Multiple NCC links]]&lt;&gt;1,IF(Table1[[#This Row],[Lighting]]=1,1,""),"")</f>
        <v/>
      </c>
      <c r="DM957" s="169" t="str">
        <f>IF(Table1[[#This Row],[Multiple NCC links]]&lt;&gt;1,IF(Table1[[#This Row],[HVAC]]=1,1,""),"")</f>
        <v/>
      </c>
      <c r="DN957" s="169" t="str">
        <f>IF(Table1[[#This Row],[Multiple NCC links]]&lt;&gt;1,IF(Table1[[#This Row],[Services]]=1,1,""),"")</f>
        <v/>
      </c>
      <c r="DO957" s="169" t="str">
        <f>IF(Table1[[#This Row],[Multiple NCC links]]&lt;&gt;1,IF(Table1[[#This Row],[Maintenance &amp; Monitoring]]=1,1,""),"")</f>
        <v/>
      </c>
      <c r="DP957" s="169" t="str">
        <f>IF(Table1[[#This Row],[Multiple NCC links]]&lt;&gt;1,IF(Table1[[#This Row],[Hand over / Operations]]=1,1,""),"")</f>
        <v/>
      </c>
      <c r="DQ957" s="169" t="str">
        <f>IF(Table1[[#This Row],[Multiple NCC links]]&lt;&gt;1,IF(Table1[[#This Row],[As built assessment]]=1,1,""),"")</f>
        <v/>
      </c>
      <c r="DR957" s="169" t="str">
        <f>IF(Table1[[#This Row],[Multiple NCC links]]&lt;&gt;1,IF(Table1[[#This Row],[Beyond compliance]]=1,1,""),"")</f>
        <v/>
      </c>
      <c r="DS957" s="169" t="str">
        <f>IF(SUM(Table1[[#This Row],[Design]:[Beyond compliance]])&gt;1,1,"")</f>
        <v/>
      </c>
      <c r="DT957" s="169" t="str">
        <f>IF(Table1[[#This Row],[Both Residential &amp; Commercial4]]&lt;&gt;1,IF(Table1[[#This Row],[Residential]]=1,1,""),"")</f>
        <v/>
      </c>
      <c r="DU957" s="169" t="str">
        <f>IF(Table1[[#This Row],[Both Residential &amp; Commercial4]]&lt;&gt;1,IF(Table1[[#This Row],[Commercial]]=1,1,""),"")</f>
        <v/>
      </c>
      <c r="DV957" s="169" t="str">
        <f>Table1[[#This Row],[Residential &amp; Commercial]]</f>
        <v/>
      </c>
      <c r="DW957" s="169"/>
    </row>
    <row r="958" spans="1:127" s="49" customFormat="1" ht="20.25" thickTop="1" thickBot="1" x14ac:dyDescent="0.35">
      <c r="A958" s="97"/>
      <c r="B958" s="97"/>
      <c r="C958" s="88"/>
      <c r="D958" s="88"/>
      <c r="E958" s="176"/>
      <c r="F958" s="176"/>
      <c r="G958" s="176"/>
      <c r="H958" s="176"/>
      <c r="I958" s="90" t="str">
        <f>IF(AND(Table1[[#This Row],[General]]=1,Table1[[#This Row],[Beginner]]=1,Table1[[#This Row],[Intermediate]]=1,Table1[[#This Row],[Advanced]]=1),1,"")</f>
        <v/>
      </c>
      <c r="J958" s="90" t="str">
        <f>CONCATENATE(IF(Table1[[#This Row],[General]]=1,"General, ",""), IF(Table1[[#This Row],[Beginner]]=1,"Beginner, ",""),IF(Table1[[#This Row],[Intermediate]]=1,"Intermediate, ",""), IF(Table1[[#This Row],[Advanced]]=1,"Advanced",""))</f>
        <v/>
      </c>
      <c r="K958" s="91"/>
      <c r="L958" s="179"/>
      <c r="M958" s="91"/>
      <c r="N958" s="91"/>
      <c r="O958" s="159"/>
      <c r="P958" s="91"/>
      <c r="Q958" s="91"/>
      <c r="R958" s="91"/>
      <c r="S95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58" s="102"/>
      <c r="U958" s="102"/>
      <c r="V958" s="240"/>
      <c r="W958" s="240"/>
      <c r="X958" s="102"/>
      <c r="Y958" s="102"/>
      <c r="Z958" s="102"/>
      <c r="AA958" s="102"/>
      <c r="AB958" s="102"/>
      <c r="AC958" s="102"/>
      <c r="AD958" s="102"/>
      <c r="AE958" s="102"/>
      <c r="AF958" s="102"/>
      <c r="AG95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58" s="103"/>
      <c r="AI958" s="103"/>
      <c r="AJ958" s="103"/>
      <c r="AK958" s="74" t="str">
        <f>CONCATENATE(IF(Table1[[#This Row],[Digital]]=1,"Digital, ",""),IF(Table1[[#This Row],[Face to Face]]=1,"Face to face, ",""),IF(Table1[[#This Row],[Blended]]=1,"Blended",""))</f>
        <v/>
      </c>
      <c r="AL958" s="99"/>
      <c r="AM958" s="104"/>
      <c r="AN958" s="130"/>
      <c r="AO958" s="94"/>
      <c r="AP958" s="182"/>
      <c r="AQ958" s="94"/>
      <c r="AR958" s="94"/>
      <c r="AS958" s="94"/>
      <c r="AT958" s="94"/>
      <c r="AU958" s="94"/>
      <c r="AV958" s="182"/>
      <c r="AW958" s="182"/>
      <c r="AX958" s="182"/>
      <c r="AY958" s="94"/>
      <c r="AZ95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5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58" s="95"/>
      <c r="BC958" s="95"/>
      <c r="BD958" s="90" t="str">
        <f>IF(AND(Table1[[#This Row],[Residential]]=1,Table1[[#This Row],[Commercial]]=1),1,"")</f>
        <v/>
      </c>
      <c r="BE958" s="90" t="str">
        <f>CONCATENATE(IF(Table1[[#This Row],[Residential]]=1,"Residential, ",""),IF(Table1[[#This Row],[Commercial]]=1,"Commercial",""))</f>
        <v/>
      </c>
      <c r="BF958" s="94"/>
      <c r="BG958" s="94"/>
      <c r="BH958" s="94"/>
      <c r="BI958" s="94"/>
      <c r="BJ958" s="94"/>
      <c r="BK958" s="94"/>
      <c r="BL958" s="94"/>
      <c r="BM958" s="182"/>
      <c r="BN958" s="94"/>
      <c r="BO95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58" s="178"/>
      <c r="BQ958" s="120"/>
      <c r="BR958" s="132"/>
      <c r="BS958" s="120"/>
      <c r="BT958" s="175"/>
      <c r="BU958" s="175"/>
      <c r="BV958" s="175"/>
      <c r="BW958" s="121"/>
      <c r="BX958" s="121"/>
      <c r="BY958" s="121"/>
      <c r="BZ958" s="227"/>
      <c r="CA95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58" s="48">
        <f>COUNTIF(Table1[[#This Row],[Validity]:[Alignment with NCC (Yes=1,No=0)]],"N/A")</f>
        <v>0</v>
      </c>
      <c r="CC958" s="48">
        <f>IF(ISERROR(Table1[[#This Row],[Total Quality Score (out of 10)]]/(4-Table1[[#This Row],[N/A Count]])),0,Table1[[#This Row],[Total Quality Score (out of 10)]]/(4-Table1[[#This Row],[N/A Count]]))</f>
        <v>0</v>
      </c>
      <c r="CD958" s="106"/>
      <c r="CE958" s="106"/>
      <c r="CF958" s="172" t="str">
        <f>IF(SUM(Table1[[#This Row],[Multiple]:[Level (all)62]])&lt;1,IF(Table1[[#This Row],[General]]=1,1,""),"")</f>
        <v/>
      </c>
      <c r="CG958" s="172" t="str">
        <f>IF(SUM(Table1[[#This Row],[Multiple]:[Level (all)62]])&lt;1,IF(Table1[[#This Row],[Beginner]]=1,1,""),"")</f>
        <v/>
      </c>
      <c r="CH958" s="171" t="str">
        <f>IF(SUM(Table1[[#This Row],[Multiple]:[Level (all)62]])&lt;1,IF(Table1[[#This Row],[Intermediate]]=1,1,""),"")</f>
        <v/>
      </c>
      <c r="CI958" s="171" t="str">
        <f>IF(SUM(Table1[[#This Row],[Multiple]:[Level (all)62]])&lt;1,IF(Table1[[#This Row],[Advanced]]=1,1,""),"")</f>
        <v/>
      </c>
      <c r="CJ958" s="171" t="str">
        <f>IF(AND(SUM(Table1[[#This Row],[General]:[Advanced]])&lt;4,SUM(Table1[[#This Row],[General]:[Advanced]])&gt;1),1,"")</f>
        <v/>
      </c>
      <c r="CK958" s="171" t="str">
        <f>Table1[[#This Row],[Level (all)]]</f>
        <v/>
      </c>
      <c r="CL958" s="171" t="str">
        <f>IF(Table1[[#This Row],[Multiple audience]]&lt;&gt;1,IF(Table1[[#This Row],[General Audience]]=1,1,""),"")</f>
        <v/>
      </c>
      <c r="CM958" s="171" t="str">
        <f>IF(Table1[[#This Row],[Multiple audience]]&lt;&gt;1,IF(Table1[[#This Row],[Planners / Designers ]]=1,1,""),"")</f>
        <v/>
      </c>
      <c r="CN958" s="171" t="str">
        <f>IF(Table1[[#This Row],[Multiple audience]]&lt;&gt;1,IF(Table1[[#This Row],[Regulatory Assessors]]=1,1,""),"")</f>
        <v/>
      </c>
      <c r="CO958" s="171" t="str">
        <f>IF(Table1[[#This Row],[Multiple audience]]&lt;&gt;1,IF(Table1[[#This Row],[Builders / Management]]=1,1,""),"")</f>
        <v/>
      </c>
      <c r="CP958" s="171" t="str">
        <f>IF(Table1[[#This Row],[Multiple audience]]&lt;&gt;1,IF(Table1[[#This Row],[Energy / Sus Assessors]]=1,1,""),"")</f>
        <v/>
      </c>
      <c r="CQ958" s="171" t="str">
        <f>IF(Table1[[#This Row],[Multiple audience]]&lt;&gt;1,IF(Table1[[#This Row],[Semi-skilled]]=1,1,""),"")</f>
        <v/>
      </c>
      <c r="CR958" s="171" t="str">
        <f>IF(Table1[[#This Row],[Multiple audience]]&lt;&gt;1,IF(Table1[[#This Row],[Trades]]=1,1,""),"")</f>
        <v/>
      </c>
      <c r="CS958" s="171" t="str">
        <f>IF(Table1[[#This Row],[Multiple audience]]&lt;&gt;1,IF(Table1[[#This Row],[Other]]=1,1,""),"")</f>
        <v/>
      </c>
      <c r="CT958" s="171" t="str">
        <f>IF(SUM(Table1[[#This Row],[General Audience]:[Other]])&gt;1,1,"")</f>
        <v/>
      </c>
      <c r="CU958" s="171" t="str">
        <f>IF(Table1[[#This Row],[Various  ]]&lt;&gt;1,IF(Table1[[#This Row],[Calculator / Software]]=1,1,""),"")</f>
        <v/>
      </c>
      <c r="CV958" s="171" t="str">
        <f>IF(Table1[[#This Row],[Various  ]]&lt;&gt;1,IF(Table1[[#This Row],[Information  ]]=1,1,""),"")</f>
        <v/>
      </c>
      <c r="CW958" s="171" t="str">
        <f>IF(Table1[[#This Row],[Various  ]]&lt;&gt;1,IF(Table1[[#This Row],[Interactive Tool]]=1,1,""),"")</f>
        <v/>
      </c>
      <c r="CX958" s="171" t="str">
        <f>IF(Table1[[#This Row],[Various  ]]&lt;&gt;1,IF(Table1[[#This Row],[Technical Specifications]]=1,1,""),"")</f>
        <v/>
      </c>
      <c r="CY958" s="171" t="str">
        <f>IF(Table1[[#This Row],[Various  ]]&lt;&gt;1,IF(Table1[[#This Row],[Training Resources]]=1,1,""),"")</f>
        <v/>
      </c>
      <c r="CZ958" s="171" t="str">
        <f>IF(Table1[[#This Row],[Various  ]]&lt;&gt;1,IF(Table1[[#This Row],[Toolbox]]=1,1,""),"")</f>
        <v/>
      </c>
      <c r="DA958" s="169" t="str">
        <f>IF(Table1[[#This Row],[Various  ]]&lt;&gt;1,IF(Table1[[#This Row],[Video]]=1,1,""),"")</f>
        <v/>
      </c>
      <c r="DB958" s="169" t="str">
        <f>IF(Table1[[#This Row],[Various  ]]&lt;&gt;1,IF(Table1[[#This Row],[Case study]]=1,1,""),"")</f>
        <v/>
      </c>
      <c r="DC958" s="169" t="str">
        <f>IF(Table1[[#This Row],[Various  ]]&lt;&gt;1,IF(Table1[[#This Row],[Other   ]]=1,1,""),"")</f>
        <v/>
      </c>
      <c r="DD958" s="169" t="str">
        <f>IF(Table1[[#This Row],[Various  ]]&lt;&gt;1,IF(Table1[[#This Row],[Standards]]=1,1,""),"")</f>
        <v/>
      </c>
      <c r="DE958" s="169" t="str">
        <f>IF(Table1[[#This Row],[Various]]=1,1,IF(SUM(Table1[[#This Row],[Calculator / Software]:[Standards]])&gt;1,1,""))</f>
        <v/>
      </c>
      <c r="DF958" s="169" t="str">
        <f>IF(Table1[[#This Row],[Multiple NCC links]]&lt;&gt;1,IF(Table1[[#This Row],[Design]]=1,1,""),"")</f>
        <v/>
      </c>
      <c r="DG958" s="169" t="str">
        <f>IF(Table1[[#This Row],[Multiple NCC links]]&lt;&gt;1,IF(Table1[[#This Row],[Assessment / Verification]]=1,1,""),"")</f>
        <v/>
      </c>
      <c r="DH958" s="169" t="str">
        <f>IF(Table1[[#This Row],[Multiple NCC links]]&lt;&gt;1,IF(Table1[[#This Row],[Climate Specific ]]=1,1,""),"")</f>
        <v/>
      </c>
      <c r="DI958" s="169" t="str">
        <f>IF(Table1[[#This Row],[Multiple NCC links]]&lt;&gt;1,IF(Table1[[#This Row],[Alterations / Additions]]=1,1,""),"")</f>
        <v/>
      </c>
      <c r="DJ958" s="169" t="str">
        <f>IF(Table1[[#This Row],[Multiple NCC links]]&lt;&gt;1,IF(Table1[[#This Row],[Glazing]]=1,1,""),"")</f>
        <v/>
      </c>
      <c r="DK958" s="169" t="str">
        <f>IF(Table1[[#This Row],[Multiple NCC links]]&lt;&gt;1,IF(Table1[[#This Row],[Building Fabric / Thermal / Sealing]]=1,1,""),"")</f>
        <v/>
      </c>
      <c r="DL958" s="169" t="str">
        <f>IF(Table1[[#This Row],[Multiple NCC links]]&lt;&gt;1,IF(Table1[[#This Row],[Lighting]]=1,1,""),"")</f>
        <v/>
      </c>
      <c r="DM958" s="169" t="str">
        <f>IF(Table1[[#This Row],[Multiple NCC links]]&lt;&gt;1,IF(Table1[[#This Row],[HVAC]]=1,1,""),"")</f>
        <v/>
      </c>
      <c r="DN958" s="169" t="str">
        <f>IF(Table1[[#This Row],[Multiple NCC links]]&lt;&gt;1,IF(Table1[[#This Row],[Services]]=1,1,""),"")</f>
        <v/>
      </c>
      <c r="DO958" s="169" t="str">
        <f>IF(Table1[[#This Row],[Multiple NCC links]]&lt;&gt;1,IF(Table1[[#This Row],[Maintenance &amp; Monitoring]]=1,1,""),"")</f>
        <v/>
      </c>
      <c r="DP958" s="169" t="str">
        <f>IF(Table1[[#This Row],[Multiple NCC links]]&lt;&gt;1,IF(Table1[[#This Row],[Hand over / Operations]]=1,1,""),"")</f>
        <v/>
      </c>
      <c r="DQ958" s="169" t="str">
        <f>IF(Table1[[#This Row],[Multiple NCC links]]&lt;&gt;1,IF(Table1[[#This Row],[As built assessment]]=1,1,""),"")</f>
        <v/>
      </c>
      <c r="DR958" s="169" t="str">
        <f>IF(Table1[[#This Row],[Multiple NCC links]]&lt;&gt;1,IF(Table1[[#This Row],[Beyond compliance]]=1,1,""),"")</f>
        <v/>
      </c>
      <c r="DS958" s="169" t="str">
        <f>IF(SUM(Table1[[#This Row],[Design]:[Beyond compliance]])&gt;1,1,"")</f>
        <v/>
      </c>
      <c r="DT958" s="169" t="str">
        <f>IF(Table1[[#This Row],[Both Residential &amp; Commercial4]]&lt;&gt;1,IF(Table1[[#This Row],[Residential]]=1,1,""),"")</f>
        <v/>
      </c>
      <c r="DU958" s="169" t="str">
        <f>IF(Table1[[#This Row],[Both Residential &amp; Commercial4]]&lt;&gt;1,IF(Table1[[#This Row],[Commercial]]=1,1,""),"")</f>
        <v/>
      </c>
      <c r="DV958" s="169" t="str">
        <f>Table1[[#This Row],[Residential &amp; Commercial]]</f>
        <v/>
      </c>
      <c r="DW958" s="169"/>
    </row>
    <row r="959" spans="1:127" s="49" customFormat="1" ht="20.25" thickTop="1" thickBot="1" x14ac:dyDescent="0.35">
      <c r="A959" s="97"/>
      <c r="B959" s="97"/>
      <c r="C959" s="88"/>
      <c r="D959" s="88"/>
      <c r="E959" s="176"/>
      <c r="F959" s="176"/>
      <c r="G959" s="176"/>
      <c r="H959" s="176"/>
      <c r="I959" s="90" t="str">
        <f>IF(AND(Table1[[#This Row],[General]]=1,Table1[[#This Row],[Beginner]]=1,Table1[[#This Row],[Intermediate]]=1,Table1[[#This Row],[Advanced]]=1),1,"")</f>
        <v/>
      </c>
      <c r="J959" s="90" t="str">
        <f>CONCATENATE(IF(Table1[[#This Row],[General]]=1,"General, ",""), IF(Table1[[#This Row],[Beginner]]=1,"Beginner, ",""),IF(Table1[[#This Row],[Intermediate]]=1,"Intermediate, ",""), IF(Table1[[#This Row],[Advanced]]=1,"Advanced",""))</f>
        <v/>
      </c>
      <c r="K959" s="91"/>
      <c r="L959" s="179"/>
      <c r="M959" s="91"/>
      <c r="N959" s="91"/>
      <c r="O959" s="159"/>
      <c r="P959" s="91"/>
      <c r="Q959" s="91"/>
      <c r="R959" s="91"/>
      <c r="S959"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59" s="102"/>
      <c r="U959" s="102"/>
      <c r="V959" s="240"/>
      <c r="W959" s="240"/>
      <c r="X959" s="102"/>
      <c r="Y959" s="102"/>
      <c r="Z959" s="102"/>
      <c r="AA959" s="102"/>
      <c r="AB959" s="102"/>
      <c r="AC959" s="102"/>
      <c r="AD959" s="102"/>
      <c r="AE959" s="102"/>
      <c r="AF959" s="102"/>
      <c r="AG959"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59" s="103"/>
      <c r="AI959" s="103"/>
      <c r="AJ959" s="103"/>
      <c r="AK959" s="74" t="str">
        <f>CONCATENATE(IF(Table1[[#This Row],[Digital]]=1,"Digital, ",""),IF(Table1[[#This Row],[Face to Face]]=1,"Face to face, ",""),IF(Table1[[#This Row],[Blended]]=1,"Blended",""))</f>
        <v/>
      </c>
      <c r="AL959" s="99"/>
      <c r="AM959" s="104"/>
      <c r="AN959" s="130"/>
      <c r="AO959" s="94"/>
      <c r="AP959" s="182"/>
      <c r="AQ959" s="94"/>
      <c r="AR959" s="94"/>
      <c r="AS959" s="94"/>
      <c r="AT959" s="94"/>
      <c r="AU959" s="94"/>
      <c r="AV959" s="182"/>
      <c r="AW959" s="182"/>
      <c r="AX959" s="182"/>
      <c r="AY959" s="94"/>
      <c r="AZ959"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5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59" s="95"/>
      <c r="BC959" s="95"/>
      <c r="BD959" s="90" t="str">
        <f>IF(AND(Table1[[#This Row],[Residential]]=1,Table1[[#This Row],[Commercial]]=1),1,"")</f>
        <v/>
      </c>
      <c r="BE959" s="90" t="str">
        <f>CONCATENATE(IF(Table1[[#This Row],[Residential]]=1,"Residential, ",""),IF(Table1[[#This Row],[Commercial]]=1,"Commercial",""))</f>
        <v/>
      </c>
      <c r="BF959" s="94"/>
      <c r="BG959" s="94"/>
      <c r="BH959" s="94"/>
      <c r="BI959" s="94"/>
      <c r="BJ959" s="94"/>
      <c r="BK959" s="94"/>
      <c r="BL959" s="94"/>
      <c r="BM959" s="182"/>
      <c r="BN959" s="94"/>
      <c r="BO95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59" s="178"/>
      <c r="BQ959" s="120"/>
      <c r="BR959" s="132"/>
      <c r="BS959" s="120"/>
      <c r="BT959" s="175"/>
      <c r="BU959" s="175"/>
      <c r="BV959" s="175"/>
      <c r="BW959" s="121"/>
      <c r="BX959" s="121"/>
      <c r="BY959" s="121"/>
      <c r="BZ959" s="227"/>
      <c r="CA95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59" s="48">
        <f>COUNTIF(Table1[[#This Row],[Validity]:[Alignment with NCC (Yes=1,No=0)]],"N/A")</f>
        <v>0</v>
      </c>
      <c r="CC959" s="48">
        <f>IF(ISERROR(Table1[[#This Row],[Total Quality Score (out of 10)]]/(4-Table1[[#This Row],[N/A Count]])),0,Table1[[#This Row],[Total Quality Score (out of 10)]]/(4-Table1[[#This Row],[N/A Count]]))</f>
        <v>0</v>
      </c>
      <c r="CD959" s="106"/>
      <c r="CE959" s="106"/>
      <c r="CF959" s="172" t="str">
        <f>IF(SUM(Table1[[#This Row],[Multiple]:[Level (all)62]])&lt;1,IF(Table1[[#This Row],[General]]=1,1,""),"")</f>
        <v/>
      </c>
      <c r="CG959" s="172" t="str">
        <f>IF(SUM(Table1[[#This Row],[Multiple]:[Level (all)62]])&lt;1,IF(Table1[[#This Row],[Beginner]]=1,1,""),"")</f>
        <v/>
      </c>
      <c r="CH959" s="171" t="str">
        <f>IF(SUM(Table1[[#This Row],[Multiple]:[Level (all)62]])&lt;1,IF(Table1[[#This Row],[Intermediate]]=1,1,""),"")</f>
        <v/>
      </c>
      <c r="CI959" s="171" t="str">
        <f>IF(SUM(Table1[[#This Row],[Multiple]:[Level (all)62]])&lt;1,IF(Table1[[#This Row],[Advanced]]=1,1,""),"")</f>
        <v/>
      </c>
      <c r="CJ959" s="171" t="str">
        <f>IF(AND(SUM(Table1[[#This Row],[General]:[Advanced]])&lt;4,SUM(Table1[[#This Row],[General]:[Advanced]])&gt;1),1,"")</f>
        <v/>
      </c>
      <c r="CK959" s="171" t="str">
        <f>Table1[[#This Row],[Level (all)]]</f>
        <v/>
      </c>
      <c r="CL959" s="171" t="str">
        <f>IF(Table1[[#This Row],[Multiple audience]]&lt;&gt;1,IF(Table1[[#This Row],[General Audience]]=1,1,""),"")</f>
        <v/>
      </c>
      <c r="CM959" s="171" t="str">
        <f>IF(Table1[[#This Row],[Multiple audience]]&lt;&gt;1,IF(Table1[[#This Row],[Planners / Designers ]]=1,1,""),"")</f>
        <v/>
      </c>
      <c r="CN959" s="171" t="str">
        <f>IF(Table1[[#This Row],[Multiple audience]]&lt;&gt;1,IF(Table1[[#This Row],[Regulatory Assessors]]=1,1,""),"")</f>
        <v/>
      </c>
      <c r="CO959" s="171" t="str">
        <f>IF(Table1[[#This Row],[Multiple audience]]&lt;&gt;1,IF(Table1[[#This Row],[Builders / Management]]=1,1,""),"")</f>
        <v/>
      </c>
      <c r="CP959" s="171" t="str">
        <f>IF(Table1[[#This Row],[Multiple audience]]&lt;&gt;1,IF(Table1[[#This Row],[Energy / Sus Assessors]]=1,1,""),"")</f>
        <v/>
      </c>
      <c r="CQ959" s="171" t="str">
        <f>IF(Table1[[#This Row],[Multiple audience]]&lt;&gt;1,IF(Table1[[#This Row],[Semi-skilled]]=1,1,""),"")</f>
        <v/>
      </c>
      <c r="CR959" s="171" t="str">
        <f>IF(Table1[[#This Row],[Multiple audience]]&lt;&gt;1,IF(Table1[[#This Row],[Trades]]=1,1,""),"")</f>
        <v/>
      </c>
      <c r="CS959" s="171" t="str">
        <f>IF(Table1[[#This Row],[Multiple audience]]&lt;&gt;1,IF(Table1[[#This Row],[Other]]=1,1,""),"")</f>
        <v/>
      </c>
      <c r="CT959" s="171" t="str">
        <f>IF(SUM(Table1[[#This Row],[General Audience]:[Other]])&gt;1,1,"")</f>
        <v/>
      </c>
      <c r="CU959" s="171" t="str">
        <f>IF(Table1[[#This Row],[Various  ]]&lt;&gt;1,IF(Table1[[#This Row],[Calculator / Software]]=1,1,""),"")</f>
        <v/>
      </c>
      <c r="CV959" s="171" t="str">
        <f>IF(Table1[[#This Row],[Various  ]]&lt;&gt;1,IF(Table1[[#This Row],[Information  ]]=1,1,""),"")</f>
        <v/>
      </c>
      <c r="CW959" s="171" t="str">
        <f>IF(Table1[[#This Row],[Various  ]]&lt;&gt;1,IF(Table1[[#This Row],[Interactive Tool]]=1,1,""),"")</f>
        <v/>
      </c>
      <c r="CX959" s="171" t="str">
        <f>IF(Table1[[#This Row],[Various  ]]&lt;&gt;1,IF(Table1[[#This Row],[Technical Specifications]]=1,1,""),"")</f>
        <v/>
      </c>
      <c r="CY959" s="171" t="str">
        <f>IF(Table1[[#This Row],[Various  ]]&lt;&gt;1,IF(Table1[[#This Row],[Training Resources]]=1,1,""),"")</f>
        <v/>
      </c>
      <c r="CZ959" s="171" t="str">
        <f>IF(Table1[[#This Row],[Various  ]]&lt;&gt;1,IF(Table1[[#This Row],[Toolbox]]=1,1,""),"")</f>
        <v/>
      </c>
      <c r="DA959" s="169" t="str">
        <f>IF(Table1[[#This Row],[Various  ]]&lt;&gt;1,IF(Table1[[#This Row],[Video]]=1,1,""),"")</f>
        <v/>
      </c>
      <c r="DB959" s="169" t="str">
        <f>IF(Table1[[#This Row],[Various  ]]&lt;&gt;1,IF(Table1[[#This Row],[Case study]]=1,1,""),"")</f>
        <v/>
      </c>
      <c r="DC959" s="169" t="str">
        <f>IF(Table1[[#This Row],[Various  ]]&lt;&gt;1,IF(Table1[[#This Row],[Other   ]]=1,1,""),"")</f>
        <v/>
      </c>
      <c r="DD959" s="169" t="str">
        <f>IF(Table1[[#This Row],[Various  ]]&lt;&gt;1,IF(Table1[[#This Row],[Standards]]=1,1,""),"")</f>
        <v/>
      </c>
      <c r="DE959" s="169" t="str">
        <f>IF(Table1[[#This Row],[Various]]=1,1,IF(SUM(Table1[[#This Row],[Calculator / Software]:[Standards]])&gt;1,1,""))</f>
        <v/>
      </c>
      <c r="DF959" s="169" t="str">
        <f>IF(Table1[[#This Row],[Multiple NCC links]]&lt;&gt;1,IF(Table1[[#This Row],[Design]]=1,1,""),"")</f>
        <v/>
      </c>
      <c r="DG959" s="169" t="str">
        <f>IF(Table1[[#This Row],[Multiple NCC links]]&lt;&gt;1,IF(Table1[[#This Row],[Assessment / Verification]]=1,1,""),"")</f>
        <v/>
      </c>
      <c r="DH959" s="169" t="str">
        <f>IF(Table1[[#This Row],[Multiple NCC links]]&lt;&gt;1,IF(Table1[[#This Row],[Climate Specific ]]=1,1,""),"")</f>
        <v/>
      </c>
      <c r="DI959" s="169" t="str">
        <f>IF(Table1[[#This Row],[Multiple NCC links]]&lt;&gt;1,IF(Table1[[#This Row],[Alterations / Additions]]=1,1,""),"")</f>
        <v/>
      </c>
      <c r="DJ959" s="169" t="str">
        <f>IF(Table1[[#This Row],[Multiple NCC links]]&lt;&gt;1,IF(Table1[[#This Row],[Glazing]]=1,1,""),"")</f>
        <v/>
      </c>
      <c r="DK959" s="169" t="str">
        <f>IF(Table1[[#This Row],[Multiple NCC links]]&lt;&gt;1,IF(Table1[[#This Row],[Building Fabric / Thermal / Sealing]]=1,1,""),"")</f>
        <v/>
      </c>
      <c r="DL959" s="169" t="str">
        <f>IF(Table1[[#This Row],[Multiple NCC links]]&lt;&gt;1,IF(Table1[[#This Row],[Lighting]]=1,1,""),"")</f>
        <v/>
      </c>
      <c r="DM959" s="169" t="str">
        <f>IF(Table1[[#This Row],[Multiple NCC links]]&lt;&gt;1,IF(Table1[[#This Row],[HVAC]]=1,1,""),"")</f>
        <v/>
      </c>
      <c r="DN959" s="169" t="str">
        <f>IF(Table1[[#This Row],[Multiple NCC links]]&lt;&gt;1,IF(Table1[[#This Row],[Services]]=1,1,""),"")</f>
        <v/>
      </c>
      <c r="DO959" s="169" t="str">
        <f>IF(Table1[[#This Row],[Multiple NCC links]]&lt;&gt;1,IF(Table1[[#This Row],[Maintenance &amp; Monitoring]]=1,1,""),"")</f>
        <v/>
      </c>
      <c r="DP959" s="169" t="str">
        <f>IF(Table1[[#This Row],[Multiple NCC links]]&lt;&gt;1,IF(Table1[[#This Row],[Hand over / Operations]]=1,1,""),"")</f>
        <v/>
      </c>
      <c r="DQ959" s="169" t="str">
        <f>IF(Table1[[#This Row],[Multiple NCC links]]&lt;&gt;1,IF(Table1[[#This Row],[As built assessment]]=1,1,""),"")</f>
        <v/>
      </c>
      <c r="DR959" s="169" t="str">
        <f>IF(Table1[[#This Row],[Multiple NCC links]]&lt;&gt;1,IF(Table1[[#This Row],[Beyond compliance]]=1,1,""),"")</f>
        <v/>
      </c>
      <c r="DS959" s="169" t="str">
        <f>IF(SUM(Table1[[#This Row],[Design]:[Beyond compliance]])&gt;1,1,"")</f>
        <v/>
      </c>
      <c r="DT959" s="169" t="str">
        <f>IF(Table1[[#This Row],[Both Residential &amp; Commercial4]]&lt;&gt;1,IF(Table1[[#This Row],[Residential]]=1,1,""),"")</f>
        <v/>
      </c>
      <c r="DU959" s="169" t="str">
        <f>IF(Table1[[#This Row],[Both Residential &amp; Commercial4]]&lt;&gt;1,IF(Table1[[#This Row],[Commercial]]=1,1,""),"")</f>
        <v/>
      </c>
      <c r="DV959" s="169" t="str">
        <f>Table1[[#This Row],[Residential &amp; Commercial]]</f>
        <v/>
      </c>
      <c r="DW959" s="169"/>
    </row>
    <row r="960" spans="1:127" s="49" customFormat="1" ht="20.25" thickTop="1" thickBot="1" x14ac:dyDescent="0.35">
      <c r="A960" s="97"/>
      <c r="B960" s="97"/>
      <c r="C960" s="88"/>
      <c r="D960" s="88"/>
      <c r="E960" s="176"/>
      <c r="F960" s="176"/>
      <c r="G960" s="176"/>
      <c r="H960" s="176"/>
      <c r="I960" s="90" t="str">
        <f>IF(AND(Table1[[#This Row],[General]]=1,Table1[[#This Row],[Beginner]]=1,Table1[[#This Row],[Intermediate]]=1,Table1[[#This Row],[Advanced]]=1),1,"")</f>
        <v/>
      </c>
      <c r="J960" s="90" t="str">
        <f>CONCATENATE(IF(Table1[[#This Row],[General]]=1,"General, ",""), IF(Table1[[#This Row],[Beginner]]=1,"Beginner, ",""),IF(Table1[[#This Row],[Intermediate]]=1,"Intermediate, ",""), IF(Table1[[#This Row],[Advanced]]=1,"Advanced",""))</f>
        <v/>
      </c>
      <c r="K960" s="91"/>
      <c r="L960" s="179"/>
      <c r="M960" s="91"/>
      <c r="N960" s="91"/>
      <c r="O960" s="159"/>
      <c r="P960" s="91"/>
      <c r="Q960" s="91"/>
      <c r="R960" s="91"/>
      <c r="S960"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60" s="102"/>
      <c r="U960" s="102"/>
      <c r="V960" s="240"/>
      <c r="W960" s="240"/>
      <c r="X960" s="102"/>
      <c r="Y960" s="102"/>
      <c r="Z960" s="102"/>
      <c r="AA960" s="102"/>
      <c r="AB960" s="102"/>
      <c r="AC960" s="102"/>
      <c r="AD960" s="102"/>
      <c r="AE960" s="102"/>
      <c r="AF960" s="102"/>
      <c r="AG960"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60" s="103"/>
      <c r="AI960" s="103"/>
      <c r="AJ960" s="103"/>
      <c r="AK960" s="74" t="str">
        <f>CONCATENATE(IF(Table1[[#This Row],[Digital]]=1,"Digital, ",""),IF(Table1[[#This Row],[Face to Face]]=1,"Face to face, ",""),IF(Table1[[#This Row],[Blended]]=1,"Blended",""))</f>
        <v/>
      </c>
      <c r="AL960" s="99"/>
      <c r="AM960" s="104"/>
      <c r="AN960" s="130"/>
      <c r="AO960" s="94"/>
      <c r="AP960" s="182"/>
      <c r="AQ960" s="94"/>
      <c r="AR960" s="94"/>
      <c r="AS960" s="94"/>
      <c r="AT960" s="94"/>
      <c r="AU960" s="94"/>
      <c r="AV960" s="182"/>
      <c r="AW960" s="182"/>
      <c r="AX960" s="182"/>
      <c r="AY960" s="94"/>
      <c r="AZ960"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6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60" s="95"/>
      <c r="BC960" s="95"/>
      <c r="BD960" s="90" t="str">
        <f>IF(AND(Table1[[#This Row],[Residential]]=1,Table1[[#This Row],[Commercial]]=1),1,"")</f>
        <v/>
      </c>
      <c r="BE960" s="90" t="str">
        <f>CONCATENATE(IF(Table1[[#This Row],[Residential]]=1,"Residential, ",""),IF(Table1[[#This Row],[Commercial]]=1,"Commercial",""))</f>
        <v/>
      </c>
      <c r="BF960" s="94"/>
      <c r="BG960" s="94"/>
      <c r="BH960" s="94"/>
      <c r="BI960" s="94"/>
      <c r="BJ960" s="94"/>
      <c r="BK960" s="94"/>
      <c r="BL960" s="94"/>
      <c r="BM960" s="182"/>
      <c r="BN960" s="94"/>
      <c r="BO96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60" s="178"/>
      <c r="BQ960" s="120"/>
      <c r="BR960" s="132"/>
      <c r="BS960" s="120"/>
      <c r="BT960" s="175"/>
      <c r="BU960" s="175"/>
      <c r="BV960" s="175"/>
      <c r="BW960" s="121"/>
      <c r="BX960" s="121"/>
      <c r="BY960" s="121"/>
      <c r="BZ960" s="227"/>
      <c r="CA96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60" s="48">
        <f>COUNTIF(Table1[[#This Row],[Validity]:[Alignment with NCC (Yes=1,No=0)]],"N/A")</f>
        <v>0</v>
      </c>
      <c r="CC960" s="48">
        <f>IF(ISERROR(Table1[[#This Row],[Total Quality Score (out of 10)]]/(4-Table1[[#This Row],[N/A Count]])),0,Table1[[#This Row],[Total Quality Score (out of 10)]]/(4-Table1[[#This Row],[N/A Count]]))</f>
        <v>0</v>
      </c>
      <c r="CD960" s="106"/>
      <c r="CE960" s="106"/>
      <c r="CF960" s="172" t="str">
        <f>IF(SUM(Table1[[#This Row],[Multiple]:[Level (all)62]])&lt;1,IF(Table1[[#This Row],[General]]=1,1,""),"")</f>
        <v/>
      </c>
      <c r="CG960" s="172" t="str">
        <f>IF(SUM(Table1[[#This Row],[Multiple]:[Level (all)62]])&lt;1,IF(Table1[[#This Row],[Beginner]]=1,1,""),"")</f>
        <v/>
      </c>
      <c r="CH960" s="171" t="str">
        <f>IF(SUM(Table1[[#This Row],[Multiple]:[Level (all)62]])&lt;1,IF(Table1[[#This Row],[Intermediate]]=1,1,""),"")</f>
        <v/>
      </c>
      <c r="CI960" s="171" t="str">
        <f>IF(SUM(Table1[[#This Row],[Multiple]:[Level (all)62]])&lt;1,IF(Table1[[#This Row],[Advanced]]=1,1,""),"")</f>
        <v/>
      </c>
      <c r="CJ960" s="171" t="str">
        <f>IF(AND(SUM(Table1[[#This Row],[General]:[Advanced]])&lt;4,SUM(Table1[[#This Row],[General]:[Advanced]])&gt;1),1,"")</f>
        <v/>
      </c>
      <c r="CK960" s="171" t="str">
        <f>Table1[[#This Row],[Level (all)]]</f>
        <v/>
      </c>
      <c r="CL960" s="171" t="str">
        <f>IF(Table1[[#This Row],[Multiple audience]]&lt;&gt;1,IF(Table1[[#This Row],[General Audience]]=1,1,""),"")</f>
        <v/>
      </c>
      <c r="CM960" s="171" t="str">
        <f>IF(Table1[[#This Row],[Multiple audience]]&lt;&gt;1,IF(Table1[[#This Row],[Planners / Designers ]]=1,1,""),"")</f>
        <v/>
      </c>
      <c r="CN960" s="171" t="str">
        <f>IF(Table1[[#This Row],[Multiple audience]]&lt;&gt;1,IF(Table1[[#This Row],[Regulatory Assessors]]=1,1,""),"")</f>
        <v/>
      </c>
      <c r="CO960" s="171" t="str">
        <f>IF(Table1[[#This Row],[Multiple audience]]&lt;&gt;1,IF(Table1[[#This Row],[Builders / Management]]=1,1,""),"")</f>
        <v/>
      </c>
      <c r="CP960" s="171" t="str">
        <f>IF(Table1[[#This Row],[Multiple audience]]&lt;&gt;1,IF(Table1[[#This Row],[Energy / Sus Assessors]]=1,1,""),"")</f>
        <v/>
      </c>
      <c r="CQ960" s="171" t="str">
        <f>IF(Table1[[#This Row],[Multiple audience]]&lt;&gt;1,IF(Table1[[#This Row],[Semi-skilled]]=1,1,""),"")</f>
        <v/>
      </c>
      <c r="CR960" s="171" t="str">
        <f>IF(Table1[[#This Row],[Multiple audience]]&lt;&gt;1,IF(Table1[[#This Row],[Trades]]=1,1,""),"")</f>
        <v/>
      </c>
      <c r="CS960" s="171" t="str">
        <f>IF(Table1[[#This Row],[Multiple audience]]&lt;&gt;1,IF(Table1[[#This Row],[Other]]=1,1,""),"")</f>
        <v/>
      </c>
      <c r="CT960" s="171" t="str">
        <f>IF(SUM(Table1[[#This Row],[General Audience]:[Other]])&gt;1,1,"")</f>
        <v/>
      </c>
      <c r="CU960" s="171" t="str">
        <f>IF(Table1[[#This Row],[Various  ]]&lt;&gt;1,IF(Table1[[#This Row],[Calculator / Software]]=1,1,""),"")</f>
        <v/>
      </c>
      <c r="CV960" s="171" t="str">
        <f>IF(Table1[[#This Row],[Various  ]]&lt;&gt;1,IF(Table1[[#This Row],[Information  ]]=1,1,""),"")</f>
        <v/>
      </c>
      <c r="CW960" s="171" t="str">
        <f>IF(Table1[[#This Row],[Various  ]]&lt;&gt;1,IF(Table1[[#This Row],[Interactive Tool]]=1,1,""),"")</f>
        <v/>
      </c>
      <c r="CX960" s="171" t="str">
        <f>IF(Table1[[#This Row],[Various  ]]&lt;&gt;1,IF(Table1[[#This Row],[Technical Specifications]]=1,1,""),"")</f>
        <v/>
      </c>
      <c r="CY960" s="171" t="str">
        <f>IF(Table1[[#This Row],[Various  ]]&lt;&gt;1,IF(Table1[[#This Row],[Training Resources]]=1,1,""),"")</f>
        <v/>
      </c>
      <c r="CZ960" s="171" t="str">
        <f>IF(Table1[[#This Row],[Various  ]]&lt;&gt;1,IF(Table1[[#This Row],[Toolbox]]=1,1,""),"")</f>
        <v/>
      </c>
      <c r="DA960" s="169" t="str">
        <f>IF(Table1[[#This Row],[Various  ]]&lt;&gt;1,IF(Table1[[#This Row],[Video]]=1,1,""),"")</f>
        <v/>
      </c>
      <c r="DB960" s="169" t="str">
        <f>IF(Table1[[#This Row],[Various  ]]&lt;&gt;1,IF(Table1[[#This Row],[Case study]]=1,1,""),"")</f>
        <v/>
      </c>
      <c r="DC960" s="169" t="str">
        <f>IF(Table1[[#This Row],[Various  ]]&lt;&gt;1,IF(Table1[[#This Row],[Other   ]]=1,1,""),"")</f>
        <v/>
      </c>
      <c r="DD960" s="169" t="str">
        <f>IF(Table1[[#This Row],[Various  ]]&lt;&gt;1,IF(Table1[[#This Row],[Standards]]=1,1,""),"")</f>
        <v/>
      </c>
      <c r="DE960" s="169" t="str">
        <f>IF(Table1[[#This Row],[Various]]=1,1,IF(SUM(Table1[[#This Row],[Calculator / Software]:[Standards]])&gt;1,1,""))</f>
        <v/>
      </c>
      <c r="DF960" s="169" t="str">
        <f>IF(Table1[[#This Row],[Multiple NCC links]]&lt;&gt;1,IF(Table1[[#This Row],[Design]]=1,1,""),"")</f>
        <v/>
      </c>
      <c r="DG960" s="169" t="str">
        <f>IF(Table1[[#This Row],[Multiple NCC links]]&lt;&gt;1,IF(Table1[[#This Row],[Assessment / Verification]]=1,1,""),"")</f>
        <v/>
      </c>
      <c r="DH960" s="169" t="str">
        <f>IF(Table1[[#This Row],[Multiple NCC links]]&lt;&gt;1,IF(Table1[[#This Row],[Climate Specific ]]=1,1,""),"")</f>
        <v/>
      </c>
      <c r="DI960" s="169" t="str">
        <f>IF(Table1[[#This Row],[Multiple NCC links]]&lt;&gt;1,IF(Table1[[#This Row],[Alterations / Additions]]=1,1,""),"")</f>
        <v/>
      </c>
      <c r="DJ960" s="169" t="str">
        <f>IF(Table1[[#This Row],[Multiple NCC links]]&lt;&gt;1,IF(Table1[[#This Row],[Glazing]]=1,1,""),"")</f>
        <v/>
      </c>
      <c r="DK960" s="169" t="str">
        <f>IF(Table1[[#This Row],[Multiple NCC links]]&lt;&gt;1,IF(Table1[[#This Row],[Building Fabric / Thermal / Sealing]]=1,1,""),"")</f>
        <v/>
      </c>
      <c r="DL960" s="169" t="str">
        <f>IF(Table1[[#This Row],[Multiple NCC links]]&lt;&gt;1,IF(Table1[[#This Row],[Lighting]]=1,1,""),"")</f>
        <v/>
      </c>
      <c r="DM960" s="169" t="str">
        <f>IF(Table1[[#This Row],[Multiple NCC links]]&lt;&gt;1,IF(Table1[[#This Row],[HVAC]]=1,1,""),"")</f>
        <v/>
      </c>
      <c r="DN960" s="169" t="str">
        <f>IF(Table1[[#This Row],[Multiple NCC links]]&lt;&gt;1,IF(Table1[[#This Row],[Services]]=1,1,""),"")</f>
        <v/>
      </c>
      <c r="DO960" s="169" t="str">
        <f>IF(Table1[[#This Row],[Multiple NCC links]]&lt;&gt;1,IF(Table1[[#This Row],[Maintenance &amp; Monitoring]]=1,1,""),"")</f>
        <v/>
      </c>
      <c r="DP960" s="169" t="str">
        <f>IF(Table1[[#This Row],[Multiple NCC links]]&lt;&gt;1,IF(Table1[[#This Row],[Hand over / Operations]]=1,1,""),"")</f>
        <v/>
      </c>
      <c r="DQ960" s="169" t="str">
        <f>IF(Table1[[#This Row],[Multiple NCC links]]&lt;&gt;1,IF(Table1[[#This Row],[As built assessment]]=1,1,""),"")</f>
        <v/>
      </c>
      <c r="DR960" s="169" t="str">
        <f>IF(Table1[[#This Row],[Multiple NCC links]]&lt;&gt;1,IF(Table1[[#This Row],[Beyond compliance]]=1,1,""),"")</f>
        <v/>
      </c>
      <c r="DS960" s="169" t="str">
        <f>IF(SUM(Table1[[#This Row],[Design]:[Beyond compliance]])&gt;1,1,"")</f>
        <v/>
      </c>
      <c r="DT960" s="169" t="str">
        <f>IF(Table1[[#This Row],[Both Residential &amp; Commercial4]]&lt;&gt;1,IF(Table1[[#This Row],[Residential]]=1,1,""),"")</f>
        <v/>
      </c>
      <c r="DU960" s="169" t="str">
        <f>IF(Table1[[#This Row],[Both Residential &amp; Commercial4]]&lt;&gt;1,IF(Table1[[#This Row],[Commercial]]=1,1,""),"")</f>
        <v/>
      </c>
      <c r="DV960" s="169" t="str">
        <f>Table1[[#This Row],[Residential &amp; Commercial]]</f>
        <v/>
      </c>
      <c r="DW960" s="169"/>
    </row>
    <row r="961" spans="1:127" s="49" customFormat="1" ht="20.25" thickTop="1" thickBot="1" x14ac:dyDescent="0.35">
      <c r="A961" s="97"/>
      <c r="B961" s="97"/>
      <c r="C961" s="88"/>
      <c r="D961" s="88"/>
      <c r="E961" s="176"/>
      <c r="F961" s="176"/>
      <c r="G961" s="176"/>
      <c r="H961" s="176"/>
      <c r="I961" s="90" t="str">
        <f>IF(AND(Table1[[#This Row],[General]]=1,Table1[[#This Row],[Beginner]]=1,Table1[[#This Row],[Intermediate]]=1,Table1[[#This Row],[Advanced]]=1),1,"")</f>
        <v/>
      </c>
      <c r="J961" s="90" t="str">
        <f>CONCATENATE(IF(Table1[[#This Row],[General]]=1,"General, ",""), IF(Table1[[#This Row],[Beginner]]=1,"Beginner, ",""),IF(Table1[[#This Row],[Intermediate]]=1,"Intermediate, ",""), IF(Table1[[#This Row],[Advanced]]=1,"Advanced",""))</f>
        <v/>
      </c>
      <c r="K961" s="91"/>
      <c r="L961" s="179"/>
      <c r="M961" s="91"/>
      <c r="N961" s="91"/>
      <c r="O961" s="159"/>
      <c r="P961" s="91"/>
      <c r="Q961" s="91"/>
      <c r="R961" s="91"/>
      <c r="S961"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61" s="102"/>
      <c r="U961" s="102"/>
      <c r="V961" s="240"/>
      <c r="W961" s="240"/>
      <c r="X961" s="102"/>
      <c r="Y961" s="102"/>
      <c r="Z961" s="102"/>
      <c r="AA961" s="102"/>
      <c r="AB961" s="102"/>
      <c r="AC961" s="102"/>
      <c r="AD961" s="102"/>
      <c r="AE961" s="102"/>
      <c r="AF961" s="102"/>
      <c r="AG961"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61" s="103"/>
      <c r="AI961" s="103"/>
      <c r="AJ961" s="103"/>
      <c r="AK961" s="74" t="str">
        <f>CONCATENATE(IF(Table1[[#This Row],[Digital]]=1,"Digital, ",""),IF(Table1[[#This Row],[Face to Face]]=1,"Face to face, ",""),IF(Table1[[#This Row],[Blended]]=1,"Blended",""))</f>
        <v/>
      </c>
      <c r="AL961" s="99"/>
      <c r="AM961" s="104"/>
      <c r="AN961" s="130"/>
      <c r="AO961" s="94"/>
      <c r="AP961" s="182"/>
      <c r="AQ961" s="94"/>
      <c r="AR961" s="94"/>
      <c r="AS961" s="94"/>
      <c r="AT961" s="94"/>
      <c r="AU961" s="94"/>
      <c r="AV961" s="182"/>
      <c r="AW961" s="182"/>
      <c r="AX961" s="182"/>
      <c r="AY961" s="94"/>
      <c r="AZ961"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6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61" s="95"/>
      <c r="BC961" s="95"/>
      <c r="BD961" s="90" t="str">
        <f>IF(AND(Table1[[#This Row],[Residential]]=1,Table1[[#This Row],[Commercial]]=1),1,"")</f>
        <v/>
      </c>
      <c r="BE961" s="90" t="str">
        <f>CONCATENATE(IF(Table1[[#This Row],[Residential]]=1,"Residential, ",""),IF(Table1[[#This Row],[Commercial]]=1,"Commercial",""))</f>
        <v/>
      </c>
      <c r="BF961" s="94"/>
      <c r="BG961" s="94"/>
      <c r="BH961" s="94"/>
      <c r="BI961" s="94"/>
      <c r="BJ961" s="94"/>
      <c r="BK961" s="94"/>
      <c r="BL961" s="94"/>
      <c r="BM961" s="182"/>
      <c r="BN961" s="94"/>
      <c r="BO96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61" s="178"/>
      <c r="BQ961" s="120"/>
      <c r="BR961" s="132"/>
      <c r="BS961" s="120"/>
      <c r="BT961" s="175"/>
      <c r="BU961" s="175"/>
      <c r="BV961" s="175"/>
      <c r="BW961" s="121"/>
      <c r="BX961" s="121"/>
      <c r="BY961" s="121"/>
      <c r="BZ961" s="227"/>
      <c r="CA96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61" s="48">
        <f>COUNTIF(Table1[[#This Row],[Validity]:[Alignment with NCC (Yes=1,No=0)]],"N/A")</f>
        <v>0</v>
      </c>
      <c r="CC961" s="48">
        <f>IF(ISERROR(Table1[[#This Row],[Total Quality Score (out of 10)]]/(4-Table1[[#This Row],[N/A Count]])),0,Table1[[#This Row],[Total Quality Score (out of 10)]]/(4-Table1[[#This Row],[N/A Count]]))</f>
        <v>0</v>
      </c>
      <c r="CD961" s="106"/>
      <c r="CE961" s="106"/>
      <c r="CF961" s="172" t="str">
        <f>IF(SUM(Table1[[#This Row],[Multiple]:[Level (all)62]])&lt;1,IF(Table1[[#This Row],[General]]=1,1,""),"")</f>
        <v/>
      </c>
      <c r="CG961" s="172" t="str">
        <f>IF(SUM(Table1[[#This Row],[Multiple]:[Level (all)62]])&lt;1,IF(Table1[[#This Row],[Beginner]]=1,1,""),"")</f>
        <v/>
      </c>
      <c r="CH961" s="171" t="str">
        <f>IF(SUM(Table1[[#This Row],[Multiple]:[Level (all)62]])&lt;1,IF(Table1[[#This Row],[Intermediate]]=1,1,""),"")</f>
        <v/>
      </c>
      <c r="CI961" s="171" t="str">
        <f>IF(SUM(Table1[[#This Row],[Multiple]:[Level (all)62]])&lt;1,IF(Table1[[#This Row],[Advanced]]=1,1,""),"")</f>
        <v/>
      </c>
      <c r="CJ961" s="171" t="str">
        <f>IF(AND(SUM(Table1[[#This Row],[General]:[Advanced]])&lt;4,SUM(Table1[[#This Row],[General]:[Advanced]])&gt;1),1,"")</f>
        <v/>
      </c>
      <c r="CK961" s="171" t="str">
        <f>Table1[[#This Row],[Level (all)]]</f>
        <v/>
      </c>
      <c r="CL961" s="171" t="str">
        <f>IF(Table1[[#This Row],[Multiple audience]]&lt;&gt;1,IF(Table1[[#This Row],[General Audience]]=1,1,""),"")</f>
        <v/>
      </c>
      <c r="CM961" s="171" t="str">
        <f>IF(Table1[[#This Row],[Multiple audience]]&lt;&gt;1,IF(Table1[[#This Row],[Planners / Designers ]]=1,1,""),"")</f>
        <v/>
      </c>
      <c r="CN961" s="171" t="str">
        <f>IF(Table1[[#This Row],[Multiple audience]]&lt;&gt;1,IF(Table1[[#This Row],[Regulatory Assessors]]=1,1,""),"")</f>
        <v/>
      </c>
      <c r="CO961" s="171" t="str">
        <f>IF(Table1[[#This Row],[Multiple audience]]&lt;&gt;1,IF(Table1[[#This Row],[Builders / Management]]=1,1,""),"")</f>
        <v/>
      </c>
      <c r="CP961" s="171" t="str">
        <f>IF(Table1[[#This Row],[Multiple audience]]&lt;&gt;1,IF(Table1[[#This Row],[Energy / Sus Assessors]]=1,1,""),"")</f>
        <v/>
      </c>
      <c r="CQ961" s="171" t="str">
        <f>IF(Table1[[#This Row],[Multiple audience]]&lt;&gt;1,IF(Table1[[#This Row],[Semi-skilled]]=1,1,""),"")</f>
        <v/>
      </c>
      <c r="CR961" s="171" t="str">
        <f>IF(Table1[[#This Row],[Multiple audience]]&lt;&gt;1,IF(Table1[[#This Row],[Trades]]=1,1,""),"")</f>
        <v/>
      </c>
      <c r="CS961" s="171" t="str">
        <f>IF(Table1[[#This Row],[Multiple audience]]&lt;&gt;1,IF(Table1[[#This Row],[Other]]=1,1,""),"")</f>
        <v/>
      </c>
      <c r="CT961" s="171" t="str">
        <f>IF(SUM(Table1[[#This Row],[General Audience]:[Other]])&gt;1,1,"")</f>
        <v/>
      </c>
      <c r="CU961" s="171" t="str">
        <f>IF(Table1[[#This Row],[Various  ]]&lt;&gt;1,IF(Table1[[#This Row],[Calculator / Software]]=1,1,""),"")</f>
        <v/>
      </c>
      <c r="CV961" s="171" t="str">
        <f>IF(Table1[[#This Row],[Various  ]]&lt;&gt;1,IF(Table1[[#This Row],[Information  ]]=1,1,""),"")</f>
        <v/>
      </c>
      <c r="CW961" s="171" t="str">
        <f>IF(Table1[[#This Row],[Various  ]]&lt;&gt;1,IF(Table1[[#This Row],[Interactive Tool]]=1,1,""),"")</f>
        <v/>
      </c>
      <c r="CX961" s="171" t="str">
        <f>IF(Table1[[#This Row],[Various  ]]&lt;&gt;1,IF(Table1[[#This Row],[Technical Specifications]]=1,1,""),"")</f>
        <v/>
      </c>
      <c r="CY961" s="171" t="str">
        <f>IF(Table1[[#This Row],[Various  ]]&lt;&gt;1,IF(Table1[[#This Row],[Training Resources]]=1,1,""),"")</f>
        <v/>
      </c>
      <c r="CZ961" s="171" t="str">
        <f>IF(Table1[[#This Row],[Various  ]]&lt;&gt;1,IF(Table1[[#This Row],[Toolbox]]=1,1,""),"")</f>
        <v/>
      </c>
      <c r="DA961" s="169" t="str">
        <f>IF(Table1[[#This Row],[Various  ]]&lt;&gt;1,IF(Table1[[#This Row],[Video]]=1,1,""),"")</f>
        <v/>
      </c>
      <c r="DB961" s="169" t="str">
        <f>IF(Table1[[#This Row],[Various  ]]&lt;&gt;1,IF(Table1[[#This Row],[Case study]]=1,1,""),"")</f>
        <v/>
      </c>
      <c r="DC961" s="169" t="str">
        <f>IF(Table1[[#This Row],[Various  ]]&lt;&gt;1,IF(Table1[[#This Row],[Other   ]]=1,1,""),"")</f>
        <v/>
      </c>
      <c r="DD961" s="169" t="str">
        <f>IF(Table1[[#This Row],[Various  ]]&lt;&gt;1,IF(Table1[[#This Row],[Standards]]=1,1,""),"")</f>
        <v/>
      </c>
      <c r="DE961" s="169" t="str">
        <f>IF(Table1[[#This Row],[Various]]=1,1,IF(SUM(Table1[[#This Row],[Calculator / Software]:[Standards]])&gt;1,1,""))</f>
        <v/>
      </c>
      <c r="DF961" s="169" t="str">
        <f>IF(Table1[[#This Row],[Multiple NCC links]]&lt;&gt;1,IF(Table1[[#This Row],[Design]]=1,1,""),"")</f>
        <v/>
      </c>
      <c r="DG961" s="169" t="str">
        <f>IF(Table1[[#This Row],[Multiple NCC links]]&lt;&gt;1,IF(Table1[[#This Row],[Assessment / Verification]]=1,1,""),"")</f>
        <v/>
      </c>
      <c r="DH961" s="169" t="str">
        <f>IF(Table1[[#This Row],[Multiple NCC links]]&lt;&gt;1,IF(Table1[[#This Row],[Climate Specific ]]=1,1,""),"")</f>
        <v/>
      </c>
      <c r="DI961" s="169" t="str">
        <f>IF(Table1[[#This Row],[Multiple NCC links]]&lt;&gt;1,IF(Table1[[#This Row],[Alterations / Additions]]=1,1,""),"")</f>
        <v/>
      </c>
      <c r="DJ961" s="169" t="str">
        <f>IF(Table1[[#This Row],[Multiple NCC links]]&lt;&gt;1,IF(Table1[[#This Row],[Glazing]]=1,1,""),"")</f>
        <v/>
      </c>
      <c r="DK961" s="169" t="str">
        <f>IF(Table1[[#This Row],[Multiple NCC links]]&lt;&gt;1,IF(Table1[[#This Row],[Building Fabric / Thermal / Sealing]]=1,1,""),"")</f>
        <v/>
      </c>
      <c r="DL961" s="169" t="str">
        <f>IF(Table1[[#This Row],[Multiple NCC links]]&lt;&gt;1,IF(Table1[[#This Row],[Lighting]]=1,1,""),"")</f>
        <v/>
      </c>
      <c r="DM961" s="169" t="str">
        <f>IF(Table1[[#This Row],[Multiple NCC links]]&lt;&gt;1,IF(Table1[[#This Row],[HVAC]]=1,1,""),"")</f>
        <v/>
      </c>
      <c r="DN961" s="169" t="str">
        <f>IF(Table1[[#This Row],[Multiple NCC links]]&lt;&gt;1,IF(Table1[[#This Row],[Services]]=1,1,""),"")</f>
        <v/>
      </c>
      <c r="DO961" s="169" t="str">
        <f>IF(Table1[[#This Row],[Multiple NCC links]]&lt;&gt;1,IF(Table1[[#This Row],[Maintenance &amp; Monitoring]]=1,1,""),"")</f>
        <v/>
      </c>
      <c r="DP961" s="169" t="str">
        <f>IF(Table1[[#This Row],[Multiple NCC links]]&lt;&gt;1,IF(Table1[[#This Row],[Hand over / Operations]]=1,1,""),"")</f>
        <v/>
      </c>
      <c r="DQ961" s="169" t="str">
        <f>IF(Table1[[#This Row],[Multiple NCC links]]&lt;&gt;1,IF(Table1[[#This Row],[As built assessment]]=1,1,""),"")</f>
        <v/>
      </c>
      <c r="DR961" s="169" t="str">
        <f>IF(Table1[[#This Row],[Multiple NCC links]]&lt;&gt;1,IF(Table1[[#This Row],[Beyond compliance]]=1,1,""),"")</f>
        <v/>
      </c>
      <c r="DS961" s="169" t="str">
        <f>IF(SUM(Table1[[#This Row],[Design]:[Beyond compliance]])&gt;1,1,"")</f>
        <v/>
      </c>
      <c r="DT961" s="169" t="str">
        <f>IF(Table1[[#This Row],[Both Residential &amp; Commercial4]]&lt;&gt;1,IF(Table1[[#This Row],[Residential]]=1,1,""),"")</f>
        <v/>
      </c>
      <c r="DU961" s="169" t="str">
        <f>IF(Table1[[#This Row],[Both Residential &amp; Commercial4]]&lt;&gt;1,IF(Table1[[#This Row],[Commercial]]=1,1,""),"")</f>
        <v/>
      </c>
      <c r="DV961" s="169" t="str">
        <f>Table1[[#This Row],[Residential &amp; Commercial]]</f>
        <v/>
      </c>
      <c r="DW961" s="169"/>
    </row>
    <row r="962" spans="1:127" s="49" customFormat="1" ht="20.25" thickTop="1" thickBot="1" x14ac:dyDescent="0.35">
      <c r="A962" s="97"/>
      <c r="B962" s="97"/>
      <c r="C962" s="88"/>
      <c r="D962" s="88"/>
      <c r="E962" s="176"/>
      <c r="F962" s="176"/>
      <c r="G962" s="176"/>
      <c r="H962" s="176"/>
      <c r="I962" s="90" t="str">
        <f>IF(AND(Table1[[#This Row],[General]]=1,Table1[[#This Row],[Beginner]]=1,Table1[[#This Row],[Intermediate]]=1,Table1[[#This Row],[Advanced]]=1),1,"")</f>
        <v/>
      </c>
      <c r="J962" s="90" t="str">
        <f>CONCATENATE(IF(Table1[[#This Row],[General]]=1,"General, ",""), IF(Table1[[#This Row],[Beginner]]=1,"Beginner, ",""),IF(Table1[[#This Row],[Intermediate]]=1,"Intermediate, ",""), IF(Table1[[#This Row],[Advanced]]=1,"Advanced",""))</f>
        <v/>
      </c>
      <c r="K962" s="91"/>
      <c r="L962" s="179"/>
      <c r="M962" s="91"/>
      <c r="N962" s="91"/>
      <c r="O962" s="159"/>
      <c r="P962" s="91"/>
      <c r="Q962" s="91"/>
      <c r="R962" s="91"/>
      <c r="S962"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62" s="102"/>
      <c r="U962" s="102"/>
      <c r="V962" s="240"/>
      <c r="W962" s="240"/>
      <c r="X962" s="102"/>
      <c r="Y962" s="102"/>
      <c r="Z962" s="102"/>
      <c r="AA962" s="102"/>
      <c r="AB962" s="102"/>
      <c r="AC962" s="102"/>
      <c r="AD962" s="102"/>
      <c r="AE962" s="102"/>
      <c r="AF962" s="102"/>
      <c r="AG962"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62" s="103"/>
      <c r="AI962" s="103"/>
      <c r="AJ962" s="103"/>
      <c r="AK962" s="74" t="str">
        <f>CONCATENATE(IF(Table1[[#This Row],[Digital]]=1,"Digital, ",""),IF(Table1[[#This Row],[Face to Face]]=1,"Face to face, ",""),IF(Table1[[#This Row],[Blended]]=1,"Blended",""))</f>
        <v/>
      </c>
      <c r="AL962" s="99"/>
      <c r="AM962" s="104"/>
      <c r="AN962" s="130"/>
      <c r="AO962" s="94"/>
      <c r="AP962" s="182"/>
      <c r="AQ962" s="94"/>
      <c r="AR962" s="94"/>
      <c r="AS962" s="94"/>
      <c r="AT962" s="94"/>
      <c r="AU962" s="94"/>
      <c r="AV962" s="182"/>
      <c r="AW962" s="182"/>
      <c r="AX962" s="182"/>
      <c r="AY962" s="94"/>
      <c r="AZ962"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6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62" s="95"/>
      <c r="BC962" s="95"/>
      <c r="BD962" s="90" t="str">
        <f>IF(AND(Table1[[#This Row],[Residential]]=1,Table1[[#This Row],[Commercial]]=1),1,"")</f>
        <v/>
      </c>
      <c r="BE962" s="90" t="str">
        <f>CONCATENATE(IF(Table1[[#This Row],[Residential]]=1,"Residential, ",""),IF(Table1[[#This Row],[Commercial]]=1,"Commercial",""))</f>
        <v/>
      </c>
      <c r="BF962" s="94"/>
      <c r="BG962" s="94"/>
      <c r="BH962" s="94"/>
      <c r="BI962" s="94"/>
      <c r="BJ962" s="94"/>
      <c r="BK962" s="94"/>
      <c r="BL962" s="94"/>
      <c r="BM962" s="182"/>
      <c r="BN962" s="94"/>
      <c r="BO96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62" s="178"/>
      <c r="BQ962" s="120"/>
      <c r="BR962" s="132"/>
      <c r="BS962" s="120"/>
      <c r="BT962" s="175"/>
      <c r="BU962" s="175"/>
      <c r="BV962" s="175"/>
      <c r="BW962" s="121"/>
      <c r="BX962" s="121"/>
      <c r="BY962" s="121"/>
      <c r="BZ962" s="227"/>
      <c r="CA96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62" s="48">
        <f>COUNTIF(Table1[[#This Row],[Validity]:[Alignment with NCC (Yes=1,No=0)]],"N/A")</f>
        <v>0</v>
      </c>
      <c r="CC962" s="48">
        <f>IF(ISERROR(Table1[[#This Row],[Total Quality Score (out of 10)]]/(4-Table1[[#This Row],[N/A Count]])),0,Table1[[#This Row],[Total Quality Score (out of 10)]]/(4-Table1[[#This Row],[N/A Count]]))</f>
        <v>0</v>
      </c>
      <c r="CD962" s="106"/>
      <c r="CE962" s="106"/>
      <c r="CF962" s="172" t="str">
        <f>IF(SUM(Table1[[#This Row],[Multiple]:[Level (all)62]])&lt;1,IF(Table1[[#This Row],[General]]=1,1,""),"")</f>
        <v/>
      </c>
      <c r="CG962" s="172" t="str">
        <f>IF(SUM(Table1[[#This Row],[Multiple]:[Level (all)62]])&lt;1,IF(Table1[[#This Row],[Beginner]]=1,1,""),"")</f>
        <v/>
      </c>
      <c r="CH962" s="171" t="str">
        <f>IF(SUM(Table1[[#This Row],[Multiple]:[Level (all)62]])&lt;1,IF(Table1[[#This Row],[Intermediate]]=1,1,""),"")</f>
        <v/>
      </c>
      <c r="CI962" s="171" t="str">
        <f>IF(SUM(Table1[[#This Row],[Multiple]:[Level (all)62]])&lt;1,IF(Table1[[#This Row],[Advanced]]=1,1,""),"")</f>
        <v/>
      </c>
      <c r="CJ962" s="171" t="str">
        <f>IF(AND(SUM(Table1[[#This Row],[General]:[Advanced]])&lt;4,SUM(Table1[[#This Row],[General]:[Advanced]])&gt;1),1,"")</f>
        <v/>
      </c>
      <c r="CK962" s="171" t="str">
        <f>Table1[[#This Row],[Level (all)]]</f>
        <v/>
      </c>
      <c r="CL962" s="171" t="str">
        <f>IF(Table1[[#This Row],[Multiple audience]]&lt;&gt;1,IF(Table1[[#This Row],[General Audience]]=1,1,""),"")</f>
        <v/>
      </c>
      <c r="CM962" s="171" t="str">
        <f>IF(Table1[[#This Row],[Multiple audience]]&lt;&gt;1,IF(Table1[[#This Row],[Planners / Designers ]]=1,1,""),"")</f>
        <v/>
      </c>
      <c r="CN962" s="171" t="str">
        <f>IF(Table1[[#This Row],[Multiple audience]]&lt;&gt;1,IF(Table1[[#This Row],[Regulatory Assessors]]=1,1,""),"")</f>
        <v/>
      </c>
      <c r="CO962" s="171" t="str">
        <f>IF(Table1[[#This Row],[Multiple audience]]&lt;&gt;1,IF(Table1[[#This Row],[Builders / Management]]=1,1,""),"")</f>
        <v/>
      </c>
      <c r="CP962" s="171" t="str">
        <f>IF(Table1[[#This Row],[Multiple audience]]&lt;&gt;1,IF(Table1[[#This Row],[Energy / Sus Assessors]]=1,1,""),"")</f>
        <v/>
      </c>
      <c r="CQ962" s="171" t="str">
        <f>IF(Table1[[#This Row],[Multiple audience]]&lt;&gt;1,IF(Table1[[#This Row],[Semi-skilled]]=1,1,""),"")</f>
        <v/>
      </c>
      <c r="CR962" s="171" t="str">
        <f>IF(Table1[[#This Row],[Multiple audience]]&lt;&gt;1,IF(Table1[[#This Row],[Trades]]=1,1,""),"")</f>
        <v/>
      </c>
      <c r="CS962" s="171" t="str">
        <f>IF(Table1[[#This Row],[Multiple audience]]&lt;&gt;1,IF(Table1[[#This Row],[Other]]=1,1,""),"")</f>
        <v/>
      </c>
      <c r="CT962" s="171" t="str">
        <f>IF(SUM(Table1[[#This Row],[General Audience]:[Other]])&gt;1,1,"")</f>
        <v/>
      </c>
      <c r="CU962" s="171" t="str">
        <f>IF(Table1[[#This Row],[Various  ]]&lt;&gt;1,IF(Table1[[#This Row],[Calculator / Software]]=1,1,""),"")</f>
        <v/>
      </c>
      <c r="CV962" s="171" t="str">
        <f>IF(Table1[[#This Row],[Various  ]]&lt;&gt;1,IF(Table1[[#This Row],[Information  ]]=1,1,""),"")</f>
        <v/>
      </c>
      <c r="CW962" s="171" t="str">
        <f>IF(Table1[[#This Row],[Various  ]]&lt;&gt;1,IF(Table1[[#This Row],[Interactive Tool]]=1,1,""),"")</f>
        <v/>
      </c>
      <c r="CX962" s="171" t="str">
        <f>IF(Table1[[#This Row],[Various  ]]&lt;&gt;1,IF(Table1[[#This Row],[Technical Specifications]]=1,1,""),"")</f>
        <v/>
      </c>
      <c r="CY962" s="171" t="str">
        <f>IF(Table1[[#This Row],[Various  ]]&lt;&gt;1,IF(Table1[[#This Row],[Training Resources]]=1,1,""),"")</f>
        <v/>
      </c>
      <c r="CZ962" s="171" t="str">
        <f>IF(Table1[[#This Row],[Various  ]]&lt;&gt;1,IF(Table1[[#This Row],[Toolbox]]=1,1,""),"")</f>
        <v/>
      </c>
      <c r="DA962" s="169" t="str">
        <f>IF(Table1[[#This Row],[Various  ]]&lt;&gt;1,IF(Table1[[#This Row],[Video]]=1,1,""),"")</f>
        <v/>
      </c>
      <c r="DB962" s="169" t="str">
        <f>IF(Table1[[#This Row],[Various  ]]&lt;&gt;1,IF(Table1[[#This Row],[Case study]]=1,1,""),"")</f>
        <v/>
      </c>
      <c r="DC962" s="169" t="str">
        <f>IF(Table1[[#This Row],[Various  ]]&lt;&gt;1,IF(Table1[[#This Row],[Other   ]]=1,1,""),"")</f>
        <v/>
      </c>
      <c r="DD962" s="169" t="str">
        <f>IF(Table1[[#This Row],[Various  ]]&lt;&gt;1,IF(Table1[[#This Row],[Standards]]=1,1,""),"")</f>
        <v/>
      </c>
      <c r="DE962" s="169" t="str">
        <f>IF(Table1[[#This Row],[Various]]=1,1,IF(SUM(Table1[[#This Row],[Calculator / Software]:[Standards]])&gt;1,1,""))</f>
        <v/>
      </c>
      <c r="DF962" s="169" t="str">
        <f>IF(Table1[[#This Row],[Multiple NCC links]]&lt;&gt;1,IF(Table1[[#This Row],[Design]]=1,1,""),"")</f>
        <v/>
      </c>
      <c r="DG962" s="169" t="str">
        <f>IF(Table1[[#This Row],[Multiple NCC links]]&lt;&gt;1,IF(Table1[[#This Row],[Assessment / Verification]]=1,1,""),"")</f>
        <v/>
      </c>
      <c r="DH962" s="169" t="str">
        <f>IF(Table1[[#This Row],[Multiple NCC links]]&lt;&gt;1,IF(Table1[[#This Row],[Climate Specific ]]=1,1,""),"")</f>
        <v/>
      </c>
      <c r="DI962" s="169" t="str">
        <f>IF(Table1[[#This Row],[Multiple NCC links]]&lt;&gt;1,IF(Table1[[#This Row],[Alterations / Additions]]=1,1,""),"")</f>
        <v/>
      </c>
      <c r="DJ962" s="169" t="str">
        <f>IF(Table1[[#This Row],[Multiple NCC links]]&lt;&gt;1,IF(Table1[[#This Row],[Glazing]]=1,1,""),"")</f>
        <v/>
      </c>
      <c r="DK962" s="169" t="str">
        <f>IF(Table1[[#This Row],[Multiple NCC links]]&lt;&gt;1,IF(Table1[[#This Row],[Building Fabric / Thermal / Sealing]]=1,1,""),"")</f>
        <v/>
      </c>
      <c r="DL962" s="169" t="str">
        <f>IF(Table1[[#This Row],[Multiple NCC links]]&lt;&gt;1,IF(Table1[[#This Row],[Lighting]]=1,1,""),"")</f>
        <v/>
      </c>
      <c r="DM962" s="169" t="str">
        <f>IF(Table1[[#This Row],[Multiple NCC links]]&lt;&gt;1,IF(Table1[[#This Row],[HVAC]]=1,1,""),"")</f>
        <v/>
      </c>
      <c r="DN962" s="169" t="str">
        <f>IF(Table1[[#This Row],[Multiple NCC links]]&lt;&gt;1,IF(Table1[[#This Row],[Services]]=1,1,""),"")</f>
        <v/>
      </c>
      <c r="DO962" s="169" t="str">
        <f>IF(Table1[[#This Row],[Multiple NCC links]]&lt;&gt;1,IF(Table1[[#This Row],[Maintenance &amp; Monitoring]]=1,1,""),"")</f>
        <v/>
      </c>
      <c r="DP962" s="169" t="str">
        <f>IF(Table1[[#This Row],[Multiple NCC links]]&lt;&gt;1,IF(Table1[[#This Row],[Hand over / Operations]]=1,1,""),"")</f>
        <v/>
      </c>
      <c r="DQ962" s="169" t="str">
        <f>IF(Table1[[#This Row],[Multiple NCC links]]&lt;&gt;1,IF(Table1[[#This Row],[As built assessment]]=1,1,""),"")</f>
        <v/>
      </c>
      <c r="DR962" s="169" t="str">
        <f>IF(Table1[[#This Row],[Multiple NCC links]]&lt;&gt;1,IF(Table1[[#This Row],[Beyond compliance]]=1,1,""),"")</f>
        <v/>
      </c>
      <c r="DS962" s="169" t="str">
        <f>IF(SUM(Table1[[#This Row],[Design]:[Beyond compliance]])&gt;1,1,"")</f>
        <v/>
      </c>
      <c r="DT962" s="169" t="str">
        <f>IF(Table1[[#This Row],[Both Residential &amp; Commercial4]]&lt;&gt;1,IF(Table1[[#This Row],[Residential]]=1,1,""),"")</f>
        <v/>
      </c>
      <c r="DU962" s="169" t="str">
        <f>IF(Table1[[#This Row],[Both Residential &amp; Commercial4]]&lt;&gt;1,IF(Table1[[#This Row],[Commercial]]=1,1,""),"")</f>
        <v/>
      </c>
      <c r="DV962" s="169" t="str">
        <f>Table1[[#This Row],[Residential &amp; Commercial]]</f>
        <v/>
      </c>
      <c r="DW962" s="169"/>
    </row>
    <row r="963" spans="1:127" s="49" customFormat="1" ht="20.25" thickTop="1" thickBot="1" x14ac:dyDescent="0.35">
      <c r="A963" s="97"/>
      <c r="B963" s="97"/>
      <c r="C963" s="88"/>
      <c r="D963" s="88"/>
      <c r="E963" s="176"/>
      <c r="F963" s="176"/>
      <c r="G963" s="176"/>
      <c r="H963" s="176"/>
      <c r="I963" s="90" t="str">
        <f>IF(AND(Table1[[#This Row],[General]]=1,Table1[[#This Row],[Beginner]]=1,Table1[[#This Row],[Intermediate]]=1,Table1[[#This Row],[Advanced]]=1),1,"")</f>
        <v/>
      </c>
      <c r="J963" s="90" t="str">
        <f>CONCATENATE(IF(Table1[[#This Row],[General]]=1,"General, ",""), IF(Table1[[#This Row],[Beginner]]=1,"Beginner, ",""),IF(Table1[[#This Row],[Intermediate]]=1,"Intermediate, ",""), IF(Table1[[#This Row],[Advanced]]=1,"Advanced",""))</f>
        <v/>
      </c>
      <c r="K963" s="91"/>
      <c r="L963" s="179"/>
      <c r="M963" s="91"/>
      <c r="N963" s="91"/>
      <c r="O963" s="159"/>
      <c r="P963" s="91"/>
      <c r="Q963" s="91"/>
      <c r="R963" s="91"/>
      <c r="S963"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63" s="102"/>
      <c r="U963" s="102"/>
      <c r="V963" s="240"/>
      <c r="W963" s="240"/>
      <c r="X963" s="102"/>
      <c r="Y963" s="102"/>
      <c r="Z963" s="102"/>
      <c r="AA963" s="102"/>
      <c r="AB963" s="102"/>
      <c r="AC963" s="102"/>
      <c r="AD963" s="102"/>
      <c r="AE963" s="102"/>
      <c r="AF963" s="102"/>
      <c r="AG963"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63" s="103"/>
      <c r="AI963" s="103"/>
      <c r="AJ963" s="103"/>
      <c r="AK963" s="74" t="str">
        <f>CONCATENATE(IF(Table1[[#This Row],[Digital]]=1,"Digital, ",""),IF(Table1[[#This Row],[Face to Face]]=1,"Face to face, ",""),IF(Table1[[#This Row],[Blended]]=1,"Blended",""))</f>
        <v/>
      </c>
      <c r="AL963" s="99"/>
      <c r="AM963" s="104"/>
      <c r="AN963" s="130"/>
      <c r="AO963" s="94"/>
      <c r="AP963" s="182"/>
      <c r="AQ963" s="94"/>
      <c r="AR963" s="94"/>
      <c r="AS963" s="94"/>
      <c r="AT963" s="94"/>
      <c r="AU963" s="94"/>
      <c r="AV963" s="182"/>
      <c r="AW963" s="182"/>
      <c r="AX963" s="182"/>
      <c r="AY963" s="94"/>
      <c r="AZ963"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6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63" s="95"/>
      <c r="BC963" s="95"/>
      <c r="BD963" s="90" t="str">
        <f>IF(AND(Table1[[#This Row],[Residential]]=1,Table1[[#This Row],[Commercial]]=1),1,"")</f>
        <v/>
      </c>
      <c r="BE963" s="90" t="str">
        <f>CONCATENATE(IF(Table1[[#This Row],[Residential]]=1,"Residential, ",""),IF(Table1[[#This Row],[Commercial]]=1,"Commercial",""))</f>
        <v/>
      </c>
      <c r="BF963" s="94"/>
      <c r="BG963" s="94"/>
      <c r="BH963" s="94"/>
      <c r="BI963" s="94"/>
      <c r="BJ963" s="94"/>
      <c r="BK963" s="94"/>
      <c r="BL963" s="94"/>
      <c r="BM963" s="182"/>
      <c r="BN963" s="94"/>
      <c r="BO96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63" s="178"/>
      <c r="BQ963" s="120"/>
      <c r="BR963" s="132"/>
      <c r="BS963" s="120"/>
      <c r="BT963" s="175"/>
      <c r="BU963" s="175"/>
      <c r="BV963" s="175"/>
      <c r="BW963" s="121"/>
      <c r="BX963" s="121"/>
      <c r="BY963" s="121"/>
      <c r="BZ963" s="227"/>
      <c r="CA96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63" s="48">
        <f>COUNTIF(Table1[[#This Row],[Validity]:[Alignment with NCC (Yes=1,No=0)]],"N/A")</f>
        <v>0</v>
      </c>
      <c r="CC963" s="48">
        <f>IF(ISERROR(Table1[[#This Row],[Total Quality Score (out of 10)]]/(4-Table1[[#This Row],[N/A Count]])),0,Table1[[#This Row],[Total Quality Score (out of 10)]]/(4-Table1[[#This Row],[N/A Count]]))</f>
        <v>0</v>
      </c>
      <c r="CD963" s="106"/>
      <c r="CE963" s="106"/>
      <c r="CF963" s="172" t="str">
        <f>IF(SUM(Table1[[#This Row],[Multiple]:[Level (all)62]])&lt;1,IF(Table1[[#This Row],[General]]=1,1,""),"")</f>
        <v/>
      </c>
      <c r="CG963" s="172" t="str">
        <f>IF(SUM(Table1[[#This Row],[Multiple]:[Level (all)62]])&lt;1,IF(Table1[[#This Row],[Beginner]]=1,1,""),"")</f>
        <v/>
      </c>
      <c r="CH963" s="171" t="str">
        <f>IF(SUM(Table1[[#This Row],[Multiple]:[Level (all)62]])&lt;1,IF(Table1[[#This Row],[Intermediate]]=1,1,""),"")</f>
        <v/>
      </c>
      <c r="CI963" s="171" t="str">
        <f>IF(SUM(Table1[[#This Row],[Multiple]:[Level (all)62]])&lt;1,IF(Table1[[#This Row],[Advanced]]=1,1,""),"")</f>
        <v/>
      </c>
      <c r="CJ963" s="171" t="str">
        <f>IF(AND(SUM(Table1[[#This Row],[General]:[Advanced]])&lt;4,SUM(Table1[[#This Row],[General]:[Advanced]])&gt;1),1,"")</f>
        <v/>
      </c>
      <c r="CK963" s="171" t="str">
        <f>Table1[[#This Row],[Level (all)]]</f>
        <v/>
      </c>
      <c r="CL963" s="171" t="str">
        <f>IF(Table1[[#This Row],[Multiple audience]]&lt;&gt;1,IF(Table1[[#This Row],[General Audience]]=1,1,""),"")</f>
        <v/>
      </c>
      <c r="CM963" s="171" t="str">
        <f>IF(Table1[[#This Row],[Multiple audience]]&lt;&gt;1,IF(Table1[[#This Row],[Planners / Designers ]]=1,1,""),"")</f>
        <v/>
      </c>
      <c r="CN963" s="171" t="str">
        <f>IF(Table1[[#This Row],[Multiple audience]]&lt;&gt;1,IF(Table1[[#This Row],[Regulatory Assessors]]=1,1,""),"")</f>
        <v/>
      </c>
      <c r="CO963" s="171" t="str">
        <f>IF(Table1[[#This Row],[Multiple audience]]&lt;&gt;1,IF(Table1[[#This Row],[Builders / Management]]=1,1,""),"")</f>
        <v/>
      </c>
      <c r="CP963" s="171" t="str">
        <f>IF(Table1[[#This Row],[Multiple audience]]&lt;&gt;1,IF(Table1[[#This Row],[Energy / Sus Assessors]]=1,1,""),"")</f>
        <v/>
      </c>
      <c r="CQ963" s="171" t="str">
        <f>IF(Table1[[#This Row],[Multiple audience]]&lt;&gt;1,IF(Table1[[#This Row],[Semi-skilled]]=1,1,""),"")</f>
        <v/>
      </c>
      <c r="CR963" s="171" t="str">
        <f>IF(Table1[[#This Row],[Multiple audience]]&lt;&gt;1,IF(Table1[[#This Row],[Trades]]=1,1,""),"")</f>
        <v/>
      </c>
      <c r="CS963" s="171" t="str">
        <f>IF(Table1[[#This Row],[Multiple audience]]&lt;&gt;1,IF(Table1[[#This Row],[Other]]=1,1,""),"")</f>
        <v/>
      </c>
      <c r="CT963" s="171" t="str">
        <f>IF(SUM(Table1[[#This Row],[General Audience]:[Other]])&gt;1,1,"")</f>
        <v/>
      </c>
      <c r="CU963" s="171" t="str">
        <f>IF(Table1[[#This Row],[Various  ]]&lt;&gt;1,IF(Table1[[#This Row],[Calculator / Software]]=1,1,""),"")</f>
        <v/>
      </c>
      <c r="CV963" s="171" t="str">
        <f>IF(Table1[[#This Row],[Various  ]]&lt;&gt;1,IF(Table1[[#This Row],[Information  ]]=1,1,""),"")</f>
        <v/>
      </c>
      <c r="CW963" s="171" t="str">
        <f>IF(Table1[[#This Row],[Various  ]]&lt;&gt;1,IF(Table1[[#This Row],[Interactive Tool]]=1,1,""),"")</f>
        <v/>
      </c>
      <c r="CX963" s="171" t="str">
        <f>IF(Table1[[#This Row],[Various  ]]&lt;&gt;1,IF(Table1[[#This Row],[Technical Specifications]]=1,1,""),"")</f>
        <v/>
      </c>
      <c r="CY963" s="171" t="str">
        <f>IF(Table1[[#This Row],[Various  ]]&lt;&gt;1,IF(Table1[[#This Row],[Training Resources]]=1,1,""),"")</f>
        <v/>
      </c>
      <c r="CZ963" s="171" t="str">
        <f>IF(Table1[[#This Row],[Various  ]]&lt;&gt;1,IF(Table1[[#This Row],[Toolbox]]=1,1,""),"")</f>
        <v/>
      </c>
      <c r="DA963" s="169" t="str">
        <f>IF(Table1[[#This Row],[Various  ]]&lt;&gt;1,IF(Table1[[#This Row],[Video]]=1,1,""),"")</f>
        <v/>
      </c>
      <c r="DB963" s="169" t="str">
        <f>IF(Table1[[#This Row],[Various  ]]&lt;&gt;1,IF(Table1[[#This Row],[Case study]]=1,1,""),"")</f>
        <v/>
      </c>
      <c r="DC963" s="169" t="str">
        <f>IF(Table1[[#This Row],[Various  ]]&lt;&gt;1,IF(Table1[[#This Row],[Other   ]]=1,1,""),"")</f>
        <v/>
      </c>
      <c r="DD963" s="169" t="str">
        <f>IF(Table1[[#This Row],[Various  ]]&lt;&gt;1,IF(Table1[[#This Row],[Standards]]=1,1,""),"")</f>
        <v/>
      </c>
      <c r="DE963" s="169" t="str">
        <f>IF(Table1[[#This Row],[Various]]=1,1,IF(SUM(Table1[[#This Row],[Calculator / Software]:[Standards]])&gt;1,1,""))</f>
        <v/>
      </c>
      <c r="DF963" s="169" t="str">
        <f>IF(Table1[[#This Row],[Multiple NCC links]]&lt;&gt;1,IF(Table1[[#This Row],[Design]]=1,1,""),"")</f>
        <v/>
      </c>
      <c r="DG963" s="169" t="str">
        <f>IF(Table1[[#This Row],[Multiple NCC links]]&lt;&gt;1,IF(Table1[[#This Row],[Assessment / Verification]]=1,1,""),"")</f>
        <v/>
      </c>
      <c r="DH963" s="169" t="str">
        <f>IF(Table1[[#This Row],[Multiple NCC links]]&lt;&gt;1,IF(Table1[[#This Row],[Climate Specific ]]=1,1,""),"")</f>
        <v/>
      </c>
      <c r="DI963" s="169" t="str">
        <f>IF(Table1[[#This Row],[Multiple NCC links]]&lt;&gt;1,IF(Table1[[#This Row],[Alterations / Additions]]=1,1,""),"")</f>
        <v/>
      </c>
      <c r="DJ963" s="169" t="str">
        <f>IF(Table1[[#This Row],[Multiple NCC links]]&lt;&gt;1,IF(Table1[[#This Row],[Glazing]]=1,1,""),"")</f>
        <v/>
      </c>
      <c r="DK963" s="169" t="str">
        <f>IF(Table1[[#This Row],[Multiple NCC links]]&lt;&gt;1,IF(Table1[[#This Row],[Building Fabric / Thermal / Sealing]]=1,1,""),"")</f>
        <v/>
      </c>
      <c r="DL963" s="169" t="str">
        <f>IF(Table1[[#This Row],[Multiple NCC links]]&lt;&gt;1,IF(Table1[[#This Row],[Lighting]]=1,1,""),"")</f>
        <v/>
      </c>
      <c r="DM963" s="169" t="str">
        <f>IF(Table1[[#This Row],[Multiple NCC links]]&lt;&gt;1,IF(Table1[[#This Row],[HVAC]]=1,1,""),"")</f>
        <v/>
      </c>
      <c r="DN963" s="169" t="str">
        <f>IF(Table1[[#This Row],[Multiple NCC links]]&lt;&gt;1,IF(Table1[[#This Row],[Services]]=1,1,""),"")</f>
        <v/>
      </c>
      <c r="DO963" s="169" t="str">
        <f>IF(Table1[[#This Row],[Multiple NCC links]]&lt;&gt;1,IF(Table1[[#This Row],[Maintenance &amp; Monitoring]]=1,1,""),"")</f>
        <v/>
      </c>
      <c r="DP963" s="169" t="str">
        <f>IF(Table1[[#This Row],[Multiple NCC links]]&lt;&gt;1,IF(Table1[[#This Row],[Hand over / Operations]]=1,1,""),"")</f>
        <v/>
      </c>
      <c r="DQ963" s="169" t="str">
        <f>IF(Table1[[#This Row],[Multiple NCC links]]&lt;&gt;1,IF(Table1[[#This Row],[As built assessment]]=1,1,""),"")</f>
        <v/>
      </c>
      <c r="DR963" s="169" t="str">
        <f>IF(Table1[[#This Row],[Multiple NCC links]]&lt;&gt;1,IF(Table1[[#This Row],[Beyond compliance]]=1,1,""),"")</f>
        <v/>
      </c>
      <c r="DS963" s="169" t="str">
        <f>IF(SUM(Table1[[#This Row],[Design]:[Beyond compliance]])&gt;1,1,"")</f>
        <v/>
      </c>
      <c r="DT963" s="169" t="str">
        <f>IF(Table1[[#This Row],[Both Residential &amp; Commercial4]]&lt;&gt;1,IF(Table1[[#This Row],[Residential]]=1,1,""),"")</f>
        <v/>
      </c>
      <c r="DU963" s="169" t="str">
        <f>IF(Table1[[#This Row],[Both Residential &amp; Commercial4]]&lt;&gt;1,IF(Table1[[#This Row],[Commercial]]=1,1,""),"")</f>
        <v/>
      </c>
      <c r="DV963" s="169" t="str">
        <f>Table1[[#This Row],[Residential &amp; Commercial]]</f>
        <v/>
      </c>
      <c r="DW963" s="169"/>
    </row>
    <row r="964" spans="1:127" s="49" customFormat="1" ht="20.25" thickTop="1" thickBot="1" x14ac:dyDescent="0.35">
      <c r="A964" s="97"/>
      <c r="B964" s="97"/>
      <c r="C964" s="88"/>
      <c r="D964" s="88"/>
      <c r="E964" s="176"/>
      <c r="F964" s="176"/>
      <c r="G964" s="176"/>
      <c r="H964" s="176"/>
      <c r="I964" s="90" t="str">
        <f>IF(AND(Table1[[#This Row],[General]]=1,Table1[[#This Row],[Beginner]]=1,Table1[[#This Row],[Intermediate]]=1,Table1[[#This Row],[Advanced]]=1),1,"")</f>
        <v/>
      </c>
      <c r="J964" s="90" t="str">
        <f>CONCATENATE(IF(Table1[[#This Row],[General]]=1,"General, ",""), IF(Table1[[#This Row],[Beginner]]=1,"Beginner, ",""),IF(Table1[[#This Row],[Intermediate]]=1,"Intermediate, ",""), IF(Table1[[#This Row],[Advanced]]=1,"Advanced",""))</f>
        <v/>
      </c>
      <c r="K964" s="91"/>
      <c r="L964" s="179"/>
      <c r="M964" s="91"/>
      <c r="N964" s="91"/>
      <c r="O964" s="159"/>
      <c r="P964" s="91"/>
      <c r="Q964" s="91"/>
      <c r="R964" s="91"/>
      <c r="S964"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64" s="102"/>
      <c r="U964" s="102"/>
      <c r="V964" s="240"/>
      <c r="W964" s="240"/>
      <c r="X964" s="102"/>
      <c r="Y964" s="102"/>
      <c r="Z964" s="102"/>
      <c r="AA964" s="102"/>
      <c r="AB964" s="102"/>
      <c r="AC964" s="102"/>
      <c r="AD964" s="102"/>
      <c r="AE964" s="102"/>
      <c r="AF964" s="102"/>
      <c r="AG964"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64" s="103"/>
      <c r="AI964" s="103"/>
      <c r="AJ964" s="103"/>
      <c r="AK964" s="74" t="str">
        <f>CONCATENATE(IF(Table1[[#This Row],[Digital]]=1,"Digital, ",""),IF(Table1[[#This Row],[Face to Face]]=1,"Face to face, ",""),IF(Table1[[#This Row],[Blended]]=1,"Blended",""))</f>
        <v/>
      </c>
      <c r="AL964" s="99"/>
      <c r="AM964" s="104"/>
      <c r="AN964" s="130"/>
      <c r="AO964" s="94"/>
      <c r="AP964" s="182"/>
      <c r="AQ964" s="94"/>
      <c r="AR964" s="94"/>
      <c r="AS964" s="94"/>
      <c r="AT964" s="94"/>
      <c r="AU964" s="94"/>
      <c r="AV964" s="182"/>
      <c r="AW964" s="182"/>
      <c r="AX964" s="182"/>
      <c r="AY964" s="94"/>
      <c r="AZ964"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6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64" s="95"/>
      <c r="BC964" s="95"/>
      <c r="BD964" s="90" t="str">
        <f>IF(AND(Table1[[#This Row],[Residential]]=1,Table1[[#This Row],[Commercial]]=1),1,"")</f>
        <v/>
      </c>
      <c r="BE964" s="90" t="str">
        <f>CONCATENATE(IF(Table1[[#This Row],[Residential]]=1,"Residential, ",""),IF(Table1[[#This Row],[Commercial]]=1,"Commercial",""))</f>
        <v/>
      </c>
      <c r="BF964" s="94"/>
      <c r="BG964" s="94"/>
      <c r="BH964" s="94"/>
      <c r="BI964" s="94"/>
      <c r="BJ964" s="94"/>
      <c r="BK964" s="94"/>
      <c r="BL964" s="94"/>
      <c r="BM964" s="182"/>
      <c r="BN964" s="94"/>
      <c r="BO96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64" s="178"/>
      <c r="BQ964" s="120"/>
      <c r="BR964" s="132"/>
      <c r="BS964" s="120"/>
      <c r="BT964" s="175"/>
      <c r="BU964" s="175"/>
      <c r="BV964" s="175"/>
      <c r="BW964" s="121"/>
      <c r="BX964" s="121"/>
      <c r="BY964" s="121"/>
      <c r="BZ964" s="227"/>
      <c r="CA96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64" s="48">
        <f>COUNTIF(Table1[[#This Row],[Validity]:[Alignment with NCC (Yes=1,No=0)]],"N/A")</f>
        <v>0</v>
      </c>
      <c r="CC964" s="48">
        <f>IF(ISERROR(Table1[[#This Row],[Total Quality Score (out of 10)]]/(4-Table1[[#This Row],[N/A Count]])),0,Table1[[#This Row],[Total Quality Score (out of 10)]]/(4-Table1[[#This Row],[N/A Count]]))</f>
        <v>0</v>
      </c>
      <c r="CD964" s="106"/>
      <c r="CE964" s="106"/>
      <c r="CF964" s="172" t="str">
        <f>IF(SUM(Table1[[#This Row],[Multiple]:[Level (all)62]])&lt;1,IF(Table1[[#This Row],[General]]=1,1,""),"")</f>
        <v/>
      </c>
      <c r="CG964" s="172" t="str">
        <f>IF(SUM(Table1[[#This Row],[Multiple]:[Level (all)62]])&lt;1,IF(Table1[[#This Row],[Beginner]]=1,1,""),"")</f>
        <v/>
      </c>
      <c r="CH964" s="171" t="str">
        <f>IF(SUM(Table1[[#This Row],[Multiple]:[Level (all)62]])&lt;1,IF(Table1[[#This Row],[Intermediate]]=1,1,""),"")</f>
        <v/>
      </c>
      <c r="CI964" s="171" t="str">
        <f>IF(SUM(Table1[[#This Row],[Multiple]:[Level (all)62]])&lt;1,IF(Table1[[#This Row],[Advanced]]=1,1,""),"")</f>
        <v/>
      </c>
      <c r="CJ964" s="171" t="str">
        <f>IF(AND(SUM(Table1[[#This Row],[General]:[Advanced]])&lt;4,SUM(Table1[[#This Row],[General]:[Advanced]])&gt;1),1,"")</f>
        <v/>
      </c>
      <c r="CK964" s="171" t="str">
        <f>Table1[[#This Row],[Level (all)]]</f>
        <v/>
      </c>
      <c r="CL964" s="171" t="str">
        <f>IF(Table1[[#This Row],[Multiple audience]]&lt;&gt;1,IF(Table1[[#This Row],[General Audience]]=1,1,""),"")</f>
        <v/>
      </c>
      <c r="CM964" s="171" t="str">
        <f>IF(Table1[[#This Row],[Multiple audience]]&lt;&gt;1,IF(Table1[[#This Row],[Planners / Designers ]]=1,1,""),"")</f>
        <v/>
      </c>
      <c r="CN964" s="171" t="str">
        <f>IF(Table1[[#This Row],[Multiple audience]]&lt;&gt;1,IF(Table1[[#This Row],[Regulatory Assessors]]=1,1,""),"")</f>
        <v/>
      </c>
      <c r="CO964" s="171" t="str">
        <f>IF(Table1[[#This Row],[Multiple audience]]&lt;&gt;1,IF(Table1[[#This Row],[Builders / Management]]=1,1,""),"")</f>
        <v/>
      </c>
      <c r="CP964" s="171" t="str">
        <f>IF(Table1[[#This Row],[Multiple audience]]&lt;&gt;1,IF(Table1[[#This Row],[Energy / Sus Assessors]]=1,1,""),"")</f>
        <v/>
      </c>
      <c r="CQ964" s="171" t="str">
        <f>IF(Table1[[#This Row],[Multiple audience]]&lt;&gt;1,IF(Table1[[#This Row],[Semi-skilled]]=1,1,""),"")</f>
        <v/>
      </c>
      <c r="CR964" s="171" t="str">
        <f>IF(Table1[[#This Row],[Multiple audience]]&lt;&gt;1,IF(Table1[[#This Row],[Trades]]=1,1,""),"")</f>
        <v/>
      </c>
      <c r="CS964" s="171" t="str">
        <f>IF(Table1[[#This Row],[Multiple audience]]&lt;&gt;1,IF(Table1[[#This Row],[Other]]=1,1,""),"")</f>
        <v/>
      </c>
      <c r="CT964" s="171" t="str">
        <f>IF(SUM(Table1[[#This Row],[General Audience]:[Other]])&gt;1,1,"")</f>
        <v/>
      </c>
      <c r="CU964" s="171" t="str">
        <f>IF(Table1[[#This Row],[Various  ]]&lt;&gt;1,IF(Table1[[#This Row],[Calculator / Software]]=1,1,""),"")</f>
        <v/>
      </c>
      <c r="CV964" s="171" t="str">
        <f>IF(Table1[[#This Row],[Various  ]]&lt;&gt;1,IF(Table1[[#This Row],[Information  ]]=1,1,""),"")</f>
        <v/>
      </c>
      <c r="CW964" s="171" t="str">
        <f>IF(Table1[[#This Row],[Various  ]]&lt;&gt;1,IF(Table1[[#This Row],[Interactive Tool]]=1,1,""),"")</f>
        <v/>
      </c>
      <c r="CX964" s="171" t="str">
        <f>IF(Table1[[#This Row],[Various  ]]&lt;&gt;1,IF(Table1[[#This Row],[Technical Specifications]]=1,1,""),"")</f>
        <v/>
      </c>
      <c r="CY964" s="171" t="str">
        <f>IF(Table1[[#This Row],[Various  ]]&lt;&gt;1,IF(Table1[[#This Row],[Training Resources]]=1,1,""),"")</f>
        <v/>
      </c>
      <c r="CZ964" s="171" t="str">
        <f>IF(Table1[[#This Row],[Various  ]]&lt;&gt;1,IF(Table1[[#This Row],[Toolbox]]=1,1,""),"")</f>
        <v/>
      </c>
      <c r="DA964" s="169" t="str">
        <f>IF(Table1[[#This Row],[Various  ]]&lt;&gt;1,IF(Table1[[#This Row],[Video]]=1,1,""),"")</f>
        <v/>
      </c>
      <c r="DB964" s="169" t="str">
        <f>IF(Table1[[#This Row],[Various  ]]&lt;&gt;1,IF(Table1[[#This Row],[Case study]]=1,1,""),"")</f>
        <v/>
      </c>
      <c r="DC964" s="169" t="str">
        <f>IF(Table1[[#This Row],[Various  ]]&lt;&gt;1,IF(Table1[[#This Row],[Other   ]]=1,1,""),"")</f>
        <v/>
      </c>
      <c r="DD964" s="169" t="str">
        <f>IF(Table1[[#This Row],[Various  ]]&lt;&gt;1,IF(Table1[[#This Row],[Standards]]=1,1,""),"")</f>
        <v/>
      </c>
      <c r="DE964" s="169" t="str">
        <f>IF(Table1[[#This Row],[Various]]=1,1,IF(SUM(Table1[[#This Row],[Calculator / Software]:[Standards]])&gt;1,1,""))</f>
        <v/>
      </c>
      <c r="DF964" s="169" t="str">
        <f>IF(Table1[[#This Row],[Multiple NCC links]]&lt;&gt;1,IF(Table1[[#This Row],[Design]]=1,1,""),"")</f>
        <v/>
      </c>
      <c r="DG964" s="169" t="str">
        <f>IF(Table1[[#This Row],[Multiple NCC links]]&lt;&gt;1,IF(Table1[[#This Row],[Assessment / Verification]]=1,1,""),"")</f>
        <v/>
      </c>
      <c r="DH964" s="169" t="str">
        <f>IF(Table1[[#This Row],[Multiple NCC links]]&lt;&gt;1,IF(Table1[[#This Row],[Climate Specific ]]=1,1,""),"")</f>
        <v/>
      </c>
      <c r="DI964" s="169" t="str">
        <f>IF(Table1[[#This Row],[Multiple NCC links]]&lt;&gt;1,IF(Table1[[#This Row],[Alterations / Additions]]=1,1,""),"")</f>
        <v/>
      </c>
      <c r="DJ964" s="169" t="str">
        <f>IF(Table1[[#This Row],[Multiple NCC links]]&lt;&gt;1,IF(Table1[[#This Row],[Glazing]]=1,1,""),"")</f>
        <v/>
      </c>
      <c r="DK964" s="169" t="str">
        <f>IF(Table1[[#This Row],[Multiple NCC links]]&lt;&gt;1,IF(Table1[[#This Row],[Building Fabric / Thermal / Sealing]]=1,1,""),"")</f>
        <v/>
      </c>
      <c r="DL964" s="169" t="str">
        <f>IF(Table1[[#This Row],[Multiple NCC links]]&lt;&gt;1,IF(Table1[[#This Row],[Lighting]]=1,1,""),"")</f>
        <v/>
      </c>
      <c r="DM964" s="169" t="str">
        <f>IF(Table1[[#This Row],[Multiple NCC links]]&lt;&gt;1,IF(Table1[[#This Row],[HVAC]]=1,1,""),"")</f>
        <v/>
      </c>
      <c r="DN964" s="169" t="str">
        <f>IF(Table1[[#This Row],[Multiple NCC links]]&lt;&gt;1,IF(Table1[[#This Row],[Services]]=1,1,""),"")</f>
        <v/>
      </c>
      <c r="DO964" s="169" t="str">
        <f>IF(Table1[[#This Row],[Multiple NCC links]]&lt;&gt;1,IF(Table1[[#This Row],[Maintenance &amp; Monitoring]]=1,1,""),"")</f>
        <v/>
      </c>
      <c r="DP964" s="169" t="str">
        <f>IF(Table1[[#This Row],[Multiple NCC links]]&lt;&gt;1,IF(Table1[[#This Row],[Hand over / Operations]]=1,1,""),"")</f>
        <v/>
      </c>
      <c r="DQ964" s="169" t="str">
        <f>IF(Table1[[#This Row],[Multiple NCC links]]&lt;&gt;1,IF(Table1[[#This Row],[As built assessment]]=1,1,""),"")</f>
        <v/>
      </c>
      <c r="DR964" s="169" t="str">
        <f>IF(Table1[[#This Row],[Multiple NCC links]]&lt;&gt;1,IF(Table1[[#This Row],[Beyond compliance]]=1,1,""),"")</f>
        <v/>
      </c>
      <c r="DS964" s="169" t="str">
        <f>IF(SUM(Table1[[#This Row],[Design]:[Beyond compliance]])&gt;1,1,"")</f>
        <v/>
      </c>
      <c r="DT964" s="169" t="str">
        <f>IF(Table1[[#This Row],[Both Residential &amp; Commercial4]]&lt;&gt;1,IF(Table1[[#This Row],[Residential]]=1,1,""),"")</f>
        <v/>
      </c>
      <c r="DU964" s="169" t="str">
        <f>IF(Table1[[#This Row],[Both Residential &amp; Commercial4]]&lt;&gt;1,IF(Table1[[#This Row],[Commercial]]=1,1,""),"")</f>
        <v/>
      </c>
      <c r="DV964" s="169" t="str">
        <f>Table1[[#This Row],[Residential &amp; Commercial]]</f>
        <v/>
      </c>
      <c r="DW964" s="169"/>
    </row>
    <row r="965" spans="1:127" s="49" customFormat="1" ht="20.25" thickTop="1" thickBot="1" x14ac:dyDescent="0.35">
      <c r="A965" s="97"/>
      <c r="B965" s="97"/>
      <c r="C965" s="88"/>
      <c r="D965" s="88"/>
      <c r="E965" s="176"/>
      <c r="F965" s="176"/>
      <c r="G965" s="176"/>
      <c r="H965" s="176"/>
      <c r="I965" s="90" t="str">
        <f>IF(AND(Table1[[#This Row],[General]]=1,Table1[[#This Row],[Beginner]]=1,Table1[[#This Row],[Intermediate]]=1,Table1[[#This Row],[Advanced]]=1),1,"")</f>
        <v/>
      </c>
      <c r="J965" s="90" t="str">
        <f>CONCATENATE(IF(Table1[[#This Row],[General]]=1,"General, ",""), IF(Table1[[#This Row],[Beginner]]=1,"Beginner, ",""),IF(Table1[[#This Row],[Intermediate]]=1,"Intermediate, ",""), IF(Table1[[#This Row],[Advanced]]=1,"Advanced",""))</f>
        <v/>
      </c>
      <c r="K965" s="91"/>
      <c r="L965" s="179"/>
      <c r="M965" s="91"/>
      <c r="N965" s="91"/>
      <c r="O965" s="159"/>
      <c r="P965" s="91"/>
      <c r="Q965" s="91"/>
      <c r="R965" s="91"/>
      <c r="S965"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65" s="102"/>
      <c r="U965" s="102"/>
      <c r="V965" s="240"/>
      <c r="W965" s="240"/>
      <c r="X965" s="102"/>
      <c r="Y965" s="102"/>
      <c r="Z965" s="102"/>
      <c r="AA965" s="102"/>
      <c r="AB965" s="102"/>
      <c r="AC965" s="102"/>
      <c r="AD965" s="102"/>
      <c r="AE965" s="102"/>
      <c r="AF965" s="102"/>
      <c r="AG965"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65" s="103"/>
      <c r="AI965" s="103"/>
      <c r="AJ965" s="103"/>
      <c r="AK965" s="74" t="str">
        <f>CONCATENATE(IF(Table1[[#This Row],[Digital]]=1,"Digital, ",""),IF(Table1[[#This Row],[Face to Face]]=1,"Face to face, ",""),IF(Table1[[#This Row],[Blended]]=1,"Blended",""))</f>
        <v/>
      </c>
      <c r="AL965" s="99"/>
      <c r="AM965" s="104"/>
      <c r="AN965" s="130"/>
      <c r="AO965" s="94"/>
      <c r="AP965" s="182"/>
      <c r="AQ965" s="94"/>
      <c r="AR965" s="94"/>
      <c r="AS965" s="94"/>
      <c r="AT965" s="94"/>
      <c r="AU965" s="94"/>
      <c r="AV965" s="182"/>
      <c r="AW965" s="182"/>
      <c r="AX965" s="182"/>
      <c r="AY965" s="94"/>
      <c r="AZ965"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6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65" s="95"/>
      <c r="BC965" s="95"/>
      <c r="BD965" s="90" t="str">
        <f>IF(AND(Table1[[#This Row],[Residential]]=1,Table1[[#This Row],[Commercial]]=1),1,"")</f>
        <v/>
      </c>
      <c r="BE965" s="90" t="str">
        <f>CONCATENATE(IF(Table1[[#This Row],[Residential]]=1,"Residential, ",""),IF(Table1[[#This Row],[Commercial]]=1,"Commercial",""))</f>
        <v/>
      </c>
      <c r="BF965" s="94"/>
      <c r="BG965" s="94"/>
      <c r="BH965" s="94"/>
      <c r="BI965" s="94"/>
      <c r="BJ965" s="94"/>
      <c r="BK965" s="94"/>
      <c r="BL965" s="94"/>
      <c r="BM965" s="182"/>
      <c r="BN965" s="94"/>
      <c r="BO96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65" s="178"/>
      <c r="BQ965" s="120"/>
      <c r="BR965" s="132"/>
      <c r="BS965" s="120"/>
      <c r="BT965" s="175"/>
      <c r="BU965" s="175"/>
      <c r="BV965" s="175"/>
      <c r="BW965" s="121"/>
      <c r="BX965" s="121"/>
      <c r="BY965" s="121"/>
      <c r="BZ965" s="227"/>
      <c r="CA96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65" s="48">
        <f>COUNTIF(Table1[[#This Row],[Validity]:[Alignment with NCC (Yes=1,No=0)]],"N/A")</f>
        <v>0</v>
      </c>
      <c r="CC965" s="48">
        <f>IF(ISERROR(Table1[[#This Row],[Total Quality Score (out of 10)]]/(4-Table1[[#This Row],[N/A Count]])),0,Table1[[#This Row],[Total Quality Score (out of 10)]]/(4-Table1[[#This Row],[N/A Count]]))</f>
        <v>0</v>
      </c>
      <c r="CD965" s="106"/>
      <c r="CE965" s="106"/>
      <c r="CF965" s="172" t="str">
        <f>IF(SUM(Table1[[#This Row],[Multiple]:[Level (all)62]])&lt;1,IF(Table1[[#This Row],[General]]=1,1,""),"")</f>
        <v/>
      </c>
      <c r="CG965" s="172" t="str">
        <f>IF(SUM(Table1[[#This Row],[Multiple]:[Level (all)62]])&lt;1,IF(Table1[[#This Row],[Beginner]]=1,1,""),"")</f>
        <v/>
      </c>
      <c r="CH965" s="171" t="str">
        <f>IF(SUM(Table1[[#This Row],[Multiple]:[Level (all)62]])&lt;1,IF(Table1[[#This Row],[Intermediate]]=1,1,""),"")</f>
        <v/>
      </c>
      <c r="CI965" s="171" t="str">
        <f>IF(SUM(Table1[[#This Row],[Multiple]:[Level (all)62]])&lt;1,IF(Table1[[#This Row],[Advanced]]=1,1,""),"")</f>
        <v/>
      </c>
      <c r="CJ965" s="171" t="str">
        <f>IF(AND(SUM(Table1[[#This Row],[General]:[Advanced]])&lt;4,SUM(Table1[[#This Row],[General]:[Advanced]])&gt;1),1,"")</f>
        <v/>
      </c>
      <c r="CK965" s="171" t="str">
        <f>Table1[[#This Row],[Level (all)]]</f>
        <v/>
      </c>
      <c r="CL965" s="171" t="str">
        <f>IF(Table1[[#This Row],[Multiple audience]]&lt;&gt;1,IF(Table1[[#This Row],[General Audience]]=1,1,""),"")</f>
        <v/>
      </c>
      <c r="CM965" s="171" t="str">
        <f>IF(Table1[[#This Row],[Multiple audience]]&lt;&gt;1,IF(Table1[[#This Row],[Planners / Designers ]]=1,1,""),"")</f>
        <v/>
      </c>
      <c r="CN965" s="171" t="str">
        <f>IF(Table1[[#This Row],[Multiple audience]]&lt;&gt;1,IF(Table1[[#This Row],[Regulatory Assessors]]=1,1,""),"")</f>
        <v/>
      </c>
      <c r="CO965" s="171" t="str">
        <f>IF(Table1[[#This Row],[Multiple audience]]&lt;&gt;1,IF(Table1[[#This Row],[Builders / Management]]=1,1,""),"")</f>
        <v/>
      </c>
      <c r="CP965" s="171" t="str">
        <f>IF(Table1[[#This Row],[Multiple audience]]&lt;&gt;1,IF(Table1[[#This Row],[Energy / Sus Assessors]]=1,1,""),"")</f>
        <v/>
      </c>
      <c r="CQ965" s="171" t="str">
        <f>IF(Table1[[#This Row],[Multiple audience]]&lt;&gt;1,IF(Table1[[#This Row],[Semi-skilled]]=1,1,""),"")</f>
        <v/>
      </c>
      <c r="CR965" s="171" t="str">
        <f>IF(Table1[[#This Row],[Multiple audience]]&lt;&gt;1,IF(Table1[[#This Row],[Trades]]=1,1,""),"")</f>
        <v/>
      </c>
      <c r="CS965" s="171" t="str">
        <f>IF(Table1[[#This Row],[Multiple audience]]&lt;&gt;1,IF(Table1[[#This Row],[Other]]=1,1,""),"")</f>
        <v/>
      </c>
      <c r="CT965" s="171" t="str">
        <f>IF(SUM(Table1[[#This Row],[General Audience]:[Other]])&gt;1,1,"")</f>
        <v/>
      </c>
      <c r="CU965" s="171" t="str">
        <f>IF(Table1[[#This Row],[Various  ]]&lt;&gt;1,IF(Table1[[#This Row],[Calculator / Software]]=1,1,""),"")</f>
        <v/>
      </c>
      <c r="CV965" s="171" t="str">
        <f>IF(Table1[[#This Row],[Various  ]]&lt;&gt;1,IF(Table1[[#This Row],[Information  ]]=1,1,""),"")</f>
        <v/>
      </c>
      <c r="CW965" s="171" t="str">
        <f>IF(Table1[[#This Row],[Various  ]]&lt;&gt;1,IF(Table1[[#This Row],[Interactive Tool]]=1,1,""),"")</f>
        <v/>
      </c>
      <c r="CX965" s="171" t="str">
        <f>IF(Table1[[#This Row],[Various  ]]&lt;&gt;1,IF(Table1[[#This Row],[Technical Specifications]]=1,1,""),"")</f>
        <v/>
      </c>
      <c r="CY965" s="171" t="str">
        <f>IF(Table1[[#This Row],[Various  ]]&lt;&gt;1,IF(Table1[[#This Row],[Training Resources]]=1,1,""),"")</f>
        <v/>
      </c>
      <c r="CZ965" s="171" t="str">
        <f>IF(Table1[[#This Row],[Various  ]]&lt;&gt;1,IF(Table1[[#This Row],[Toolbox]]=1,1,""),"")</f>
        <v/>
      </c>
      <c r="DA965" s="169" t="str">
        <f>IF(Table1[[#This Row],[Various  ]]&lt;&gt;1,IF(Table1[[#This Row],[Video]]=1,1,""),"")</f>
        <v/>
      </c>
      <c r="DB965" s="169" t="str">
        <f>IF(Table1[[#This Row],[Various  ]]&lt;&gt;1,IF(Table1[[#This Row],[Case study]]=1,1,""),"")</f>
        <v/>
      </c>
      <c r="DC965" s="169" t="str">
        <f>IF(Table1[[#This Row],[Various  ]]&lt;&gt;1,IF(Table1[[#This Row],[Other   ]]=1,1,""),"")</f>
        <v/>
      </c>
      <c r="DD965" s="169" t="str">
        <f>IF(Table1[[#This Row],[Various  ]]&lt;&gt;1,IF(Table1[[#This Row],[Standards]]=1,1,""),"")</f>
        <v/>
      </c>
      <c r="DE965" s="169" t="str">
        <f>IF(Table1[[#This Row],[Various]]=1,1,IF(SUM(Table1[[#This Row],[Calculator / Software]:[Standards]])&gt;1,1,""))</f>
        <v/>
      </c>
      <c r="DF965" s="169" t="str">
        <f>IF(Table1[[#This Row],[Multiple NCC links]]&lt;&gt;1,IF(Table1[[#This Row],[Design]]=1,1,""),"")</f>
        <v/>
      </c>
      <c r="DG965" s="169" t="str">
        <f>IF(Table1[[#This Row],[Multiple NCC links]]&lt;&gt;1,IF(Table1[[#This Row],[Assessment / Verification]]=1,1,""),"")</f>
        <v/>
      </c>
      <c r="DH965" s="169" t="str">
        <f>IF(Table1[[#This Row],[Multiple NCC links]]&lt;&gt;1,IF(Table1[[#This Row],[Climate Specific ]]=1,1,""),"")</f>
        <v/>
      </c>
      <c r="DI965" s="169" t="str">
        <f>IF(Table1[[#This Row],[Multiple NCC links]]&lt;&gt;1,IF(Table1[[#This Row],[Alterations / Additions]]=1,1,""),"")</f>
        <v/>
      </c>
      <c r="DJ965" s="169" t="str">
        <f>IF(Table1[[#This Row],[Multiple NCC links]]&lt;&gt;1,IF(Table1[[#This Row],[Glazing]]=1,1,""),"")</f>
        <v/>
      </c>
      <c r="DK965" s="169" t="str">
        <f>IF(Table1[[#This Row],[Multiple NCC links]]&lt;&gt;1,IF(Table1[[#This Row],[Building Fabric / Thermal / Sealing]]=1,1,""),"")</f>
        <v/>
      </c>
      <c r="DL965" s="169" t="str">
        <f>IF(Table1[[#This Row],[Multiple NCC links]]&lt;&gt;1,IF(Table1[[#This Row],[Lighting]]=1,1,""),"")</f>
        <v/>
      </c>
      <c r="DM965" s="169" t="str">
        <f>IF(Table1[[#This Row],[Multiple NCC links]]&lt;&gt;1,IF(Table1[[#This Row],[HVAC]]=1,1,""),"")</f>
        <v/>
      </c>
      <c r="DN965" s="169" t="str">
        <f>IF(Table1[[#This Row],[Multiple NCC links]]&lt;&gt;1,IF(Table1[[#This Row],[Services]]=1,1,""),"")</f>
        <v/>
      </c>
      <c r="DO965" s="169" t="str">
        <f>IF(Table1[[#This Row],[Multiple NCC links]]&lt;&gt;1,IF(Table1[[#This Row],[Maintenance &amp; Monitoring]]=1,1,""),"")</f>
        <v/>
      </c>
      <c r="DP965" s="169" t="str">
        <f>IF(Table1[[#This Row],[Multiple NCC links]]&lt;&gt;1,IF(Table1[[#This Row],[Hand over / Operations]]=1,1,""),"")</f>
        <v/>
      </c>
      <c r="DQ965" s="169" t="str">
        <f>IF(Table1[[#This Row],[Multiple NCC links]]&lt;&gt;1,IF(Table1[[#This Row],[As built assessment]]=1,1,""),"")</f>
        <v/>
      </c>
      <c r="DR965" s="169" t="str">
        <f>IF(Table1[[#This Row],[Multiple NCC links]]&lt;&gt;1,IF(Table1[[#This Row],[Beyond compliance]]=1,1,""),"")</f>
        <v/>
      </c>
      <c r="DS965" s="169" t="str">
        <f>IF(SUM(Table1[[#This Row],[Design]:[Beyond compliance]])&gt;1,1,"")</f>
        <v/>
      </c>
      <c r="DT965" s="169" t="str">
        <f>IF(Table1[[#This Row],[Both Residential &amp; Commercial4]]&lt;&gt;1,IF(Table1[[#This Row],[Residential]]=1,1,""),"")</f>
        <v/>
      </c>
      <c r="DU965" s="169" t="str">
        <f>IF(Table1[[#This Row],[Both Residential &amp; Commercial4]]&lt;&gt;1,IF(Table1[[#This Row],[Commercial]]=1,1,""),"")</f>
        <v/>
      </c>
      <c r="DV965" s="169" t="str">
        <f>Table1[[#This Row],[Residential &amp; Commercial]]</f>
        <v/>
      </c>
      <c r="DW965" s="169"/>
    </row>
    <row r="966" spans="1:127" s="49" customFormat="1" ht="20.25" thickTop="1" thickBot="1" x14ac:dyDescent="0.35">
      <c r="A966" s="97"/>
      <c r="B966" s="97"/>
      <c r="C966" s="88"/>
      <c r="D966" s="88"/>
      <c r="E966" s="176"/>
      <c r="F966" s="176"/>
      <c r="G966" s="176"/>
      <c r="H966" s="176"/>
      <c r="I966" s="90" t="str">
        <f>IF(AND(Table1[[#This Row],[General]]=1,Table1[[#This Row],[Beginner]]=1,Table1[[#This Row],[Intermediate]]=1,Table1[[#This Row],[Advanced]]=1),1,"")</f>
        <v/>
      </c>
      <c r="J966" s="90" t="str">
        <f>CONCATENATE(IF(Table1[[#This Row],[General]]=1,"General, ",""), IF(Table1[[#This Row],[Beginner]]=1,"Beginner, ",""),IF(Table1[[#This Row],[Intermediate]]=1,"Intermediate, ",""), IF(Table1[[#This Row],[Advanced]]=1,"Advanced",""))</f>
        <v/>
      </c>
      <c r="K966" s="91"/>
      <c r="L966" s="179"/>
      <c r="M966" s="91"/>
      <c r="N966" s="91"/>
      <c r="O966" s="159"/>
      <c r="P966" s="91"/>
      <c r="Q966" s="91"/>
      <c r="R966" s="91"/>
      <c r="S966"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66" s="102"/>
      <c r="U966" s="102"/>
      <c r="V966" s="240"/>
      <c r="W966" s="240"/>
      <c r="X966" s="102"/>
      <c r="Y966" s="102"/>
      <c r="Z966" s="102"/>
      <c r="AA966" s="102"/>
      <c r="AB966" s="102"/>
      <c r="AC966" s="102"/>
      <c r="AD966" s="102"/>
      <c r="AE966" s="102"/>
      <c r="AF966" s="102"/>
      <c r="AG966"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66" s="103"/>
      <c r="AI966" s="103"/>
      <c r="AJ966" s="103"/>
      <c r="AK966" s="74" t="str">
        <f>CONCATENATE(IF(Table1[[#This Row],[Digital]]=1,"Digital, ",""),IF(Table1[[#This Row],[Face to Face]]=1,"Face to face, ",""),IF(Table1[[#This Row],[Blended]]=1,"Blended",""))</f>
        <v/>
      </c>
      <c r="AL966" s="99"/>
      <c r="AM966" s="104"/>
      <c r="AN966" s="130"/>
      <c r="AO966" s="94"/>
      <c r="AP966" s="182"/>
      <c r="AQ966" s="94"/>
      <c r="AR966" s="94"/>
      <c r="AS966" s="94"/>
      <c r="AT966" s="94"/>
      <c r="AU966" s="94"/>
      <c r="AV966" s="182"/>
      <c r="AW966" s="182"/>
      <c r="AX966" s="182"/>
      <c r="AY966" s="94"/>
      <c r="AZ966"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6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66" s="95"/>
      <c r="BC966" s="95"/>
      <c r="BD966" s="90" t="str">
        <f>IF(AND(Table1[[#This Row],[Residential]]=1,Table1[[#This Row],[Commercial]]=1),1,"")</f>
        <v/>
      </c>
      <c r="BE966" s="90" t="str">
        <f>CONCATENATE(IF(Table1[[#This Row],[Residential]]=1,"Residential, ",""),IF(Table1[[#This Row],[Commercial]]=1,"Commercial",""))</f>
        <v/>
      </c>
      <c r="BF966" s="94"/>
      <c r="BG966" s="94"/>
      <c r="BH966" s="94"/>
      <c r="BI966" s="94"/>
      <c r="BJ966" s="94"/>
      <c r="BK966" s="94"/>
      <c r="BL966" s="94"/>
      <c r="BM966" s="182"/>
      <c r="BN966" s="94"/>
      <c r="BO96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66" s="178"/>
      <c r="BQ966" s="120"/>
      <c r="BR966" s="132"/>
      <c r="BS966" s="120"/>
      <c r="BT966" s="175"/>
      <c r="BU966" s="175"/>
      <c r="BV966" s="175"/>
      <c r="BW966" s="121"/>
      <c r="BX966" s="121"/>
      <c r="BY966" s="121"/>
      <c r="BZ966" s="227"/>
      <c r="CA96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66" s="48">
        <f>COUNTIF(Table1[[#This Row],[Validity]:[Alignment with NCC (Yes=1,No=0)]],"N/A")</f>
        <v>0</v>
      </c>
      <c r="CC966" s="48">
        <f>IF(ISERROR(Table1[[#This Row],[Total Quality Score (out of 10)]]/(4-Table1[[#This Row],[N/A Count]])),0,Table1[[#This Row],[Total Quality Score (out of 10)]]/(4-Table1[[#This Row],[N/A Count]]))</f>
        <v>0</v>
      </c>
      <c r="CD966" s="106"/>
      <c r="CE966" s="106"/>
      <c r="CF966" s="172" t="str">
        <f>IF(SUM(Table1[[#This Row],[Multiple]:[Level (all)62]])&lt;1,IF(Table1[[#This Row],[General]]=1,1,""),"")</f>
        <v/>
      </c>
      <c r="CG966" s="172" t="str">
        <f>IF(SUM(Table1[[#This Row],[Multiple]:[Level (all)62]])&lt;1,IF(Table1[[#This Row],[Beginner]]=1,1,""),"")</f>
        <v/>
      </c>
      <c r="CH966" s="171" t="str">
        <f>IF(SUM(Table1[[#This Row],[Multiple]:[Level (all)62]])&lt;1,IF(Table1[[#This Row],[Intermediate]]=1,1,""),"")</f>
        <v/>
      </c>
      <c r="CI966" s="171" t="str">
        <f>IF(SUM(Table1[[#This Row],[Multiple]:[Level (all)62]])&lt;1,IF(Table1[[#This Row],[Advanced]]=1,1,""),"")</f>
        <v/>
      </c>
      <c r="CJ966" s="171" t="str">
        <f>IF(AND(SUM(Table1[[#This Row],[General]:[Advanced]])&lt;4,SUM(Table1[[#This Row],[General]:[Advanced]])&gt;1),1,"")</f>
        <v/>
      </c>
      <c r="CK966" s="171" t="str">
        <f>Table1[[#This Row],[Level (all)]]</f>
        <v/>
      </c>
      <c r="CL966" s="171" t="str">
        <f>IF(Table1[[#This Row],[Multiple audience]]&lt;&gt;1,IF(Table1[[#This Row],[General Audience]]=1,1,""),"")</f>
        <v/>
      </c>
      <c r="CM966" s="171" t="str">
        <f>IF(Table1[[#This Row],[Multiple audience]]&lt;&gt;1,IF(Table1[[#This Row],[Planners / Designers ]]=1,1,""),"")</f>
        <v/>
      </c>
      <c r="CN966" s="171" t="str">
        <f>IF(Table1[[#This Row],[Multiple audience]]&lt;&gt;1,IF(Table1[[#This Row],[Regulatory Assessors]]=1,1,""),"")</f>
        <v/>
      </c>
      <c r="CO966" s="171" t="str">
        <f>IF(Table1[[#This Row],[Multiple audience]]&lt;&gt;1,IF(Table1[[#This Row],[Builders / Management]]=1,1,""),"")</f>
        <v/>
      </c>
      <c r="CP966" s="171" t="str">
        <f>IF(Table1[[#This Row],[Multiple audience]]&lt;&gt;1,IF(Table1[[#This Row],[Energy / Sus Assessors]]=1,1,""),"")</f>
        <v/>
      </c>
      <c r="CQ966" s="171" t="str">
        <f>IF(Table1[[#This Row],[Multiple audience]]&lt;&gt;1,IF(Table1[[#This Row],[Semi-skilled]]=1,1,""),"")</f>
        <v/>
      </c>
      <c r="CR966" s="171" t="str">
        <f>IF(Table1[[#This Row],[Multiple audience]]&lt;&gt;1,IF(Table1[[#This Row],[Trades]]=1,1,""),"")</f>
        <v/>
      </c>
      <c r="CS966" s="171" t="str">
        <f>IF(Table1[[#This Row],[Multiple audience]]&lt;&gt;1,IF(Table1[[#This Row],[Other]]=1,1,""),"")</f>
        <v/>
      </c>
      <c r="CT966" s="171" t="str">
        <f>IF(SUM(Table1[[#This Row],[General Audience]:[Other]])&gt;1,1,"")</f>
        <v/>
      </c>
      <c r="CU966" s="171" t="str">
        <f>IF(Table1[[#This Row],[Various  ]]&lt;&gt;1,IF(Table1[[#This Row],[Calculator / Software]]=1,1,""),"")</f>
        <v/>
      </c>
      <c r="CV966" s="171" t="str">
        <f>IF(Table1[[#This Row],[Various  ]]&lt;&gt;1,IF(Table1[[#This Row],[Information  ]]=1,1,""),"")</f>
        <v/>
      </c>
      <c r="CW966" s="171" t="str">
        <f>IF(Table1[[#This Row],[Various  ]]&lt;&gt;1,IF(Table1[[#This Row],[Interactive Tool]]=1,1,""),"")</f>
        <v/>
      </c>
      <c r="CX966" s="171" t="str">
        <f>IF(Table1[[#This Row],[Various  ]]&lt;&gt;1,IF(Table1[[#This Row],[Technical Specifications]]=1,1,""),"")</f>
        <v/>
      </c>
      <c r="CY966" s="171" t="str">
        <f>IF(Table1[[#This Row],[Various  ]]&lt;&gt;1,IF(Table1[[#This Row],[Training Resources]]=1,1,""),"")</f>
        <v/>
      </c>
      <c r="CZ966" s="171" t="str">
        <f>IF(Table1[[#This Row],[Various  ]]&lt;&gt;1,IF(Table1[[#This Row],[Toolbox]]=1,1,""),"")</f>
        <v/>
      </c>
      <c r="DA966" s="169" t="str">
        <f>IF(Table1[[#This Row],[Various  ]]&lt;&gt;1,IF(Table1[[#This Row],[Video]]=1,1,""),"")</f>
        <v/>
      </c>
      <c r="DB966" s="169" t="str">
        <f>IF(Table1[[#This Row],[Various  ]]&lt;&gt;1,IF(Table1[[#This Row],[Case study]]=1,1,""),"")</f>
        <v/>
      </c>
      <c r="DC966" s="169" t="str">
        <f>IF(Table1[[#This Row],[Various  ]]&lt;&gt;1,IF(Table1[[#This Row],[Other   ]]=1,1,""),"")</f>
        <v/>
      </c>
      <c r="DD966" s="169" t="str">
        <f>IF(Table1[[#This Row],[Various  ]]&lt;&gt;1,IF(Table1[[#This Row],[Standards]]=1,1,""),"")</f>
        <v/>
      </c>
      <c r="DE966" s="169" t="str">
        <f>IF(Table1[[#This Row],[Various]]=1,1,IF(SUM(Table1[[#This Row],[Calculator / Software]:[Standards]])&gt;1,1,""))</f>
        <v/>
      </c>
      <c r="DF966" s="169" t="str">
        <f>IF(Table1[[#This Row],[Multiple NCC links]]&lt;&gt;1,IF(Table1[[#This Row],[Design]]=1,1,""),"")</f>
        <v/>
      </c>
      <c r="DG966" s="169" t="str">
        <f>IF(Table1[[#This Row],[Multiple NCC links]]&lt;&gt;1,IF(Table1[[#This Row],[Assessment / Verification]]=1,1,""),"")</f>
        <v/>
      </c>
      <c r="DH966" s="169" t="str">
        <f>IF(Table1[[#This Row],[Multiple NCC links]]&lt;&gt;1,IF(Table1[[#This Row],[Climate Specific ]]=1,1,""),"")</f>
        <v/>
      </c>
      <c r="DI966" s="169" t="str">
        <f>IF(Table1[[#This Row],[Multiple NCC links]]&lt;&gt;1,IF(Table1[[#This Row],[Alterations / Additions]]=1,1,""),"")</f>
        <v/>
      </c>
      <c r="DJ966" s="169" t="str">
        <f>IF(Table1[[#This Row],[Multiple NCC links]]&lt;&gt;1,IF(Table1[[#This Row],[Glazing]]=1,1,""),"")</f>
        <v/>
      </c>
      <c r="DK966" s="169" t="str">
        <f>IF(Table1[[#This Row],[Multiple NCC links]]&lt;&gt;1,IF(Table1[[#This Row],[Building Fabric / Thermal / Sealing]]=1,1,""),"")</f>
        <v/>
      </c>
      <c r="DL966" s="169" t="str">
        <f>IF(Table1[[#This Row],[Multiple NCC links]]&lt;&gt;1,IF(Table1[[#This Row],[Lighting]]=1,1,""),"")</f>
        <v/>
      </c>
      <c r="DM966" s="169" t="str">
        <f>IF(Table1[[#This Row],[Multiple NCC links]]&lt;&gt;1,IF(Table1[[#This Row],[HVAC]]=1,1,""),"")</f>
        <v/>
      </c>
      <c r="DN966" s="169" t="str">
        <f>IF(Table1[[#This Row],[Multiple NCC links]]&lt;&gt;1,IF(Table1[[#This Row],[Services]]=1,1,""),"")</f>
        <v/>
      </c>
      <c r="DO966" s="169" t="str">
        <f>IF(Table1[[#This Row],[Multiple NCC links]]&lt;&gt;1,IF(Table1[[#This Row],[Maintenance &amp; Monitoring]]=1,1,""),"")</f>
        <v/>
      </c>
      <c r="DP966" s="169" t="str">
        <f>IF(Table1[[#This Row],[Multiple NCC links]]&lt;&gt;1,IF(Table1[[#This Row],[Hand over / Operations]]=1,1,""),"")</f>
        <v/>
      </c>
      <c r="DQ966" s="169" t="str">
        <f>IF(Table1[[#This Row],[Multiple NCC links]]&lt;&gt;1,IF(Table1[[#This Row],[As built assessment]]=1,1,""),"")</f>
        <v/>
      </c>
      <c r="DR966" s="169" t="str">
        <f>IF(Table1[[#This Row],[Multiple NCC links]]&lt;&gt;1,IF(Table1[[#This Row],[Beyond compliance]]=1,1,""),"")</f>
        <v/>
      </c>
      <c r="DS966" s="169" t="str">
        <f>IF(SUM(Table1[[#This Row],[Design]:[Beyond compliance]])&gt;1,1,"")</f>
        <v/>
      </c>
      <c r="DT966" s="169" t="str">
        <f>IF(Table1[[#This Row],[Both Residential &amp; Commercial4]]&lt;&gt;1,IF(Table1[[#This Row],[Residential]]=1,1,""),"")</f>
        <v/>
      </c>
      <c r="DU966" s="169" t="str">
        <f>IF(Table1[[#This Row],[Both Residential &amp; Commercial4]]&lt;&gt;1,IF(Table1[[#This Row],[Commercial]]=1,1,""),"")</f>
        <v/>
      </c>
      <c r="DV966" s="169" t="str">
        <f>Table1[[#This Row],[Residential &amp; Commercial]]</f>
        <v/>
      </c>
      <c r="DW966" s="169"/>
    </row>
    <row r="967" spans="1:127" s="49" customFormat="1" ht="20.25" thickTop="1" thickBot="1" x14ac:dyDescent="0.35">
      <c r="A967" s="97"/>
      <c r="B967" s="97"/>
      <c r="C967" s="88"/>
      <c r="D967" s="88"/>
      <c r="E967" s="176"/>
      <c r="F967" s="176"/>
      <c r="G967" s="176"/>
      <c r="H967" s="176"/>
      <c r="I967" s="90" t="str">
        <f>IF(AND(Table1[[#This Row],[General]]=1,Table1[[#This Row],[Beginner]]=1,Table1[[#This Row],[Intermediate]]=1,Table1[[#This Row],[Advanced]]=1),1,"")</f>
        <v/>
      </c>
      <c r="J967" s="90" t="str">
        <f>CONCATENATE(IF(Table1[[#This Row],[General]]=1,"General, ",""), IF(Table1[[#This Row],[Beginner]]=1,"Beginner, ",""),IF(Table1[[#This Row],[Intermediate]]=1,"Intermediate, ",""), IF(Table1[[#This Row],[Advanced]]=1,"Advanced",""))</f>
        <v/>
      </c>
      <c r="K967" s="91"/>
      <c r="L967" s="179"/>
      <c r="M967" s="91"/>
      <c r="N967" s="91"/>
      <c r="O967" s="159"/>
      <c r="P967" s="91"/>
      <c r="Q967" s="91"/>
      <c r="R967" s="91"/>
      <c r="S967"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67" s="102"/>
      <c r="U967" s="102"/>
      <c r="V967" s="240"/>
      <c r="W967" s="240"/>
      <c r="X967" s="102"/>
      <c r="Y967" s="102"/>
      <c r="Z967" s="102"/>
      <c r="AA967" s="102"/>
      <c r="AB967" s="102"/>
      <c r="AC967" s="102"/>
      <c r="AD967" s="102"/>
      <c r="AE967" s="102"/>
      <c r="AF967" s="102"/>
      <c r="AG967"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67" s="103"/>
      <c r="AI967" s="103"/>
      <c r="AJ967" s="103"/>
      <c r="AK967" s="74" t="str">
        <f>CONCATENATE(IF(Table1[[#This Row],[Digital]]=1,"Digital, ",""),IF(Table1[[#This Row],[Face to Face]]=1,"Face to face, ",""),IF(Table1[[#This Row],[Blended]]=1,"Blended",""))</f>
        <v/>
      </c>
      <c r="AL967" s="99"/>
      <c r="AM967" s="104"/>
      <c r="AN967" s="130"/>
      <c r="AO967" s="94"/>
      <c r="AP967" s="182"/>
      <c r="AQ967" s="94"/>
      <c r="AR967" s="94"/>
      <c r="AS967" s="94"/>
      <c r="AT967" s="94"/>
      <c r="AU967" s="94"/>
      <c r="AV967" s="182"/>
      <c r="AW967" s="182"/>
      <c r="AX967" s="182"/>
      <c r="AY967" s="94"/>
      <c r="AZ967"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6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67" s="95"/>
      <c r="BC967" s="95"/>
      <c r="BD967" s="90" t="str">
        <f>IF(AND(Table1[[#This Row],[Residential]]=1,Table1[[#This Row],[Commercial]]=1),1,"")</f>
        <v/>
      </c>
      <c r="BE967" s="90" t="str">
        <f>CONCATENATE(IF(Table1[[#This Row],[Residential]]=1,"Residential, ",""),IF(Table1[[#This Row],[Commercial]]=1,"Commercial",""))</f>
        <v/>
      </c>
      <c r="BF967" s="94"/>
      <c r="BG967" s="94"/>
      <c r="BH967" s="94"/>
      <c r="BI967" s="94"/>
      <c r="BJ967" s="94"/>
      <c r="BK967" s="94"/>
      <c r="BL967" s="94"/>
      <c r="BM967" s="182"/>
      <c r="BN967" s="94"/>
      <c r="BO96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67" s="178"/>
      <c r="BQ967" s="120"/>
      <c r="BR967" s="132"/>
      <c r="BS967" s="120"/>
      <c r="BT967" s="175"/>
      <c r="BU967" s="175"/>
      <c r="BV967" s="175"/>
      <c r="BW967" s="121"/>
      <c r="BX967" s="121"/>
      <c r="BY967" s="121"/>
      <c r="BZ967" s="227"/>
      <c r="CA96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67" s="48">
        <f>COUNTIF(Table1[[#This Row],[Validity]:[Alignment with NCC (Yes=1,No=0)]],"N/A")</f>
        <v>0</v>
      </c>
      <c r="CC967" s="48">
        <f>IF(ISERROR(Table1[[#This Row],[Total Quality Score (out of 10)]]/(4-Table1[[#This Row],[N/A Count]])),0,Table1[[#This Row],[Total Quality Score (out of 10)]]/(4-Table1[[#This Row],[N/A Count]]))</f>
        <v>0</v>
      </c>
      <c r="CD967" s="106"/>
      <c r="CE967" s="106"/>
      <c r="CF967" s="172" t="str">
        <f>IF(SUM(Table1[[#This Row],[Multiple]:[Level (all)62]])&lt;1,IF(Table1[[#This Row],[General]]=1,1,""),"")</f>
        <v/>
      </c>
      <c r="CG967" s="172" t="str">
        <f>IF(SUM(Table1[[#This Row],[Multiple]:[Level (all)62]])&lt;1,IF(Table1[[#This Row],[Beginner]]=1,1,""),"")</f>
        <v/>
      </c>
      <c r="CH967" s="171" t="str">
        <f>IF(SUM(Table1[[#This Row],[Multiple]:[Level (all)62]])&lt;1,IF(Table1[[#This Row],[Intermediate]]=1,1,""),"")</f>
        <v/>
      </c>
      <c r="CI967" s="171" t="str">
        <f>IF(SUM(Table1[[#This Row],[Multiple]:[Level (all)62]])&lt;1,IF(Table1[[#This Row],[Advanced]]=1,1,""),"")</f>
        <v/>
      </c>
      <c r="CJ967" s="171" t="str">
        <f>IF(AND(SUM(Table1[[#This Row],[General]:[Advanced]])&lt;4,SUM(Table1[[#This Row],[General]:[Advanced]])&gt;1),1,"")</f>
        <v/>
      </c>
      <c r="CK967" s="171" t="str">
        <f>Table1[[#This Row],[Level (all)]]</f>
        <v/>
      </c>
      <c r="CL967" s="171" t="str">
        <f>IF(Table1[[#This Row],[Multiple audience]]&lt;&gt;1,IF(Table1[[#This Row],[General Audience]]=1,1,""),"")</f>
        <v/>
      </c>
      <c r="CM967" s="171" t="str">
        <f>IF(Table1[[#This Row],[Multiple audience]]&lt;&gt;1,IF(Table1[[#This Row],[Planners / Designers ]]=1,1,""),"")</f>
        <v/>
      </c>
      <c r="CN967" s="171" t="str">
        <f>IF(Table1[[#This Row],[Multiple audience]]&lt;&gt;1,IF(Table1[[#This Row],[Regulatory Assessors]]=1,1,""),"")</f>
        <v/>
      </c>
      <c r="CO967" s="171" t="str">
        <f>IF(Table1[[#This Row],[Multiple audience]]&lt;&gt;1,IF(Table1[[#This Row],[Builders / Management]]=1,1,""),"")</f>
        <v/>
      </c>
      <c r="CP967" s="171" t="str">
        <f>IF(Table1[[#This Row],[Multiple audience]]&lt;&gt;1,IF(Table1[[#This Row],[Energy / Sus Assessors]]=1,1,""),"")</f>
        <v/>
      </c>
      <c r="CQ967" s="171" t="str">
        <f>IF(Table1[[#This Row],[Multiple audience]]&lt;&gt;1,IF(Table1[[#This Row],[Semi-skilled]]=1,1,""),"")</f>
        <v/>
      </c>
      <c r="CR967" s="171" t="str">
        <f>IF(Table1[[#This Row],[Multiple audience]]&lt;&gt;1,IF(Table1[[#This Row],[Trades]]=1,1,""),"")</f>
        <v/>
      </c>
      <c r="CS967" s="171" t="str">
        <f>IF(Table1[[#This Row],[Multiple audience]]&lt;&gt;1,IF(Table1[[#This Row],[Other]]=1,1,""),"")</f>
        <v/>
      </c>
      <c r="CT967" s="171" t="str">
        <f>IF(SUM(Table1[[#This Row],[General Audience]:[Other]])&gt;1,1,"")</f>
        <v/>
      </c>
      <c r="CU967" s="171" t="str">
        <f>IF(Table1[[#This Row],[Various  ]]&lt;&gt;1,IF(Table1[[#This Row],[Calculator / Software]]=1,1,""),"")</f>
        <v/>
      </c>
      <c r="CV967" s="171" t="str">
        <f>IF(Table1[[#This Row],[Various  ]]&lt;&gt;1,IF(Table1[[#This Row],[Information  ]]=1,1,""),"")</f>
        <v/>
      </c>
      <c r="CW967" s="171" t="str">
        <f>IF(Table1[[#This Row],[Various  ]]&lt;&gt;1,IF(Table1[[#This Row],[Interactive Tool]]=1,1,""),"")</f>
        <v/>
      </c>
      <c r="CX967" s="171" t="str">
        <f>IF(Table1[[#This Row],[Various  ]]&lt;&gt;1,IF(Table1[[#This Row],[Technical Specifications]]=1,1,""),"")</f>
        <v/>
      </c>
      <c r="CY967" s="171" t="str">
        <f>IF(Table1[[#This Row],[Various  ]]&lt;&gt;1,IF(Table1[[#This Row],[Training Resources]]=1,1,""),"")</f>
        <v/>
      </c>
      <c r="CZ967" s="171" t="str">
        <f>IF(Table1[[#This Row],[Various  ]]&lt;&gt;1,IF(Table1[[#This Row],[Toolbox]]=1,1,""),"")</f>
        <v/>
      </c>
      <c r="DA967" s="169" t="str">
        <f>IF(Table1[[#This Row],[Various  ]]&lt;&gt;1,IF(Table1[[#This Row],[Video]]=1,1,""),"")</f>
        <v/>
      </c>
      <c r="DB967" s="169" t="str">
        <f>IF(Table1[[#This Row],[Various  ]]&lt;&gt;1,IF(Table1[[#This Row],[Case study]]=1,1,""),"")</f>
        <v/>
      </c>
      <c r="DC967" s="169" t="str">
        <f>IF(Table1[[#This Row],[Various  ]]&lt;&gt;1,IF(Table1[[#This Row],[Other   ]]=1,1,""),"")</f>
        <v/>
      </c>
      <c r="DD967" s="169" t="str">
        <f>IF(Table1[[#This Row],[Various  ]]&lt;&gt;1,IF(Table1[[#This Row],[Standards]]=1,1,""),"")</f>
        <v/>
      </c>
      <c r="DE967" s="169" t="str">
        <f>IF(Table1[[#This Row],[Various]]=1,1,IF(SUM(Table1[[#This Row],[Calculator / Software]:[Standards]])&gt;1,1,""))</f>
        <v/>
      </c>
      <c r="DF967" s="169" t="str">
        <f>IF(Table1[[#This Row],[Multiple NCC links]]&lt;&gt;1,IF(Table1[[#This Row],[Design]]=1,1,""),"")</f>
        <v/>
      </c>
      <c r="DG967" s="169" t="str">
        <f>IF(Table1[[#This Row],[Multiple NCC links]]&lt;&gt;1,IF(Table1[[#This Row],[Assessment / Verification]]=1,1,""),"")</f>
        <v/>
      </c>
      <c r="DH967" s="169" t="str">
        <f>IF(Table1[[#This Row],[Multiple NCC links]]&lt;&gt;1,IF(Table1[[#This Row],[Climate Specific ]]=1,1,""),"")</f>
        <v/>
      </c>
      <c r="DI967" s="169" t="str">
        <f>IF(Table1[[#This Row],[Multiple NCC links]]&lt;&gt;1,IF(Table1[[#This Row],[Alterations / Additions]]=1,1,""),"")</f>
        <v/>
      </c>
      <c r="DJ967" s="169" t="str">
        <f>IF(Table1[[#This Row],[Multiple NCC links]]&lt;&gt;1,IF(Table1[[#This Row],[Glazing]]=1,1,""),"")</f>
        <v/>
      </c>
      <c r="DK967" s="169" t="str">
        <f>IF(Table1[[#This Row],[Multiple NCC links]]&lt;&gt;1,IF(Table1[[#This Row],[Building Fabric / Thermal / Sealing]]=1,1,""),"")</f>
        <v/>
      </c>
      <c r="DL967" s="169" t="str">
        <f>IF(Table1[[#This Row],[Multiple NCC links]]&lt;&gt;1,IF(Table1[[#This Row],[Lighting]]=1,1,""),"")</f>
        <v/>
      </c>
      <c r="DM967" s="169" t="str">
        <f>IF(Table1[[#This Row],[Multiple NCC links]]&lt;&gt;1,IF(Table1[[#This Row],[HVAC]]=1,1,""),"")</f>
        <v/>
      </c>
      <c r="DN967" s="169" t="str">
        <f>IF(Table1[[#This Row],[Multiple NCC links]]&lt;&gt;1,IF(Table1[[#This Row],[Services]]=1,1,""),"")</f>
        <v/>
      </c>
      <c r="DO967" s="169" t="str">
        <f>IF(Table1[[#This Row],[Multiple NCC links]]&lt;&gt;1,IF(Table1[[#This Row],[Maintenance &amp; Monitoring]]=1,1,""),"")</f>
        <v/>
      </c>
      <c r="DP967" s="169" t="str">
        <f>IF(Table1[[#This Row],[Multiple NCC links]]&lt;&gt;1,IF(Table1[[#This Row],[Hand over / Operations]]=1,1,""),"")</f>
        <v/>
      </c>
      <c r="DQ967" s="169" t="str">
        <f>IF(Table1[[#This Row],[Multiple NCC links]]&lt;&gt;1,IF(Table1[[#This Row],[As built assessment]]=1,1,""),"")</f>
        <v/>
      </c>
      <c r="DR967" s="169" t="str">
        <f>IF(Table1[[#This Row],[Multiple NCC links]]&lt;&gt;1,IF(Table1[[#This Row],[Beyond compliance]]=1,1,""),"")</f>
        <v/>
      </c>
      <c r="DS967" s="169" t="str">
        <f>IF(SUM(Table1[[#This Row],[Design]:[Beyond compliance]])&gt;1,1,"")</f>
        <v/>
      </c>
      <c r="DT967" s="169" t="str">
        <f>IF(Table1[[#This Row],[Both Residential &amp; Commercial4]]&lt;&gt;1,IF(Table1[[#This Row],[Residential]]=1,1,""),"")</f>
        <v/>
      </c>
      <c r="DU967" s="169" t="str">
        <f>IF(Table1[[#This Row],[Both Residential &amp; Commercial4]]&lt;&gt;1,IF(Table1[[#This Row],[Commercial]]=1,1,""),"")</f>
        <v/>
      </c>
      <c r="DV967" s="169" t="str">
        <f>Table1[[#This Row],[Residential &amp; Commercial]]</f>
        <v/>
      </c>
      <c r="DW967" s="169"/>
    </row>
    <row r="968" spans="1:127" s="49" customFormat="1" ht="20.25" thickTop="1" thickBot="1" x14ac:dyDescent="0.35">
      <c r="A968" s="97"/>
      <c r="B968" s="97"/>
      <c r="C968" s="88"/>
      <c r="D968" s="88"/>
      <c r="E968" s="177"/>
      <c r="F968" s="177"/>
      <c r="G968" s="177"/>
      <c r="H968" s="177"/>
      <c r="I968" s="90" t="str">
        <f>IF(AND(Table1[[#This Row],[General]]=1,Table1[[#This Row],[Beginner]]=1,Table1[[#This Row],[Intermediate]]=1,Table1[[#This Row],[Advanced]]=1),1,"")</f>
        <v/>
      </c>
      <c r="J968" s="90" t="str">
        <f>CONCATENATE(IF(Table1[[#This Row],[General]]=1,"General, ",""), IF(Table1[[#This Row],[Beginner]]=1,"Beginner, ",""),IF(Table1[[#This Row],[Intermediate]]=1,"Intermediate, ",""), IF(Table1[[#This Row],[Advanced]]=1,"Advanced",""))</f>
        <v/>
      </c>
      <c r="K968" s="91"/>
      <c r="L968" s="162"/>
      <c r="M968" s="91"/>
      <c r="N968" s="91"/>
      <c r="O968" s="159"/>
      <c r="P968" s="91"/>
      <c r="Q968" s="91"/>
      <c r="R968" s="91"/>
      <c r="S968" s="174" t="str">
        <f>CONCATENATE(IF(Table1[[#This Row],[General Audience]]=1,"General Audience, ",""),IF(Table1[[#This Row],[Planners / Designers ]]=1,"Planners / Designers, ",""),IF(Table1[[#This Row],[Regulatory Assessors]]=1,"Regulatory Assessors, ",""),IF(Table1[[#This Row],[Builders / Management]]=1,"Builders / Management, ",""),IF(Table1[[#This Row],[Energy / Sus Assessors]]=1,"Energy / Sus Assessors, ",""),IF(Table1[[#This Row],[Semi-skilled]]=1,"Semi-skilled, ", ""),IF(Table1[[#This Row],[Trades]]=1,"Trades, ",""),IF(Table1[[#This Row],[Other]]=1,"Other",""))</f>
        <v/>
      </c>
      <c r="T968" s="102"/>
      <c r="U968" s="102"/>
      <c r="V968" s="240"/>
      <c r="W968" s="240"/>
      <c r="X968" s="102"/>
      <c r="Y968" s="102"/>
      <c r="Z968" s="102"/>
      <c r="AA968" s="102"/>
      <c r="AB968" s="102"/>
      <c r="AC968" s="102"/>
      <c r="AD968" s="102"/>
      <c r="AE968" s="102"/>
      <c r="AF968" s="102"/>
      <c r="AG968" s="83"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68" s="103"/>
      <c r="AI968" s="103"/>
      <c r="AJ968" s="103"/>
      <c r="AK968" s="74" t="str">
        <f>CONCATENATE(IF(Table1[[#This Row],[Digital]]=1,"Digital, ",""),IF(Table1[[#This Row],[Face to Face]]=1,"Face to face, ",""),IF(Table1[[#This Row],[Blended]]=1,"Blended",""))</f>
        <v/>
      </c>
      <c r="AL968" s="99"/>
      <c r="AM968" s="104"/>
      <c r="AN968" s="130"/>
      <c r="AO968" s="94"/>
      <c r="AP968" s="166"/>
      <c r="AQ968" s="94"/>
      <c r="AR968" s="94"/>
      <c r="AS968" s="94"/>
      <c r="AT968" s="94"/>
      <c r="AU968" s="94"/>
      <c r="AV968" s="166"/>
      <c r="AW968" s="166"/>
      <c r="AX968" s="166"/>
      <c r="AY968" s="94"/>
      <c r="AZ968" s="74"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6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68" s="95"/>
      <c r="BC968" s="95"/>
      <c r="BD968" s="90" t="str">
        <f>IF(AND(Table1[[#This Row],[Residential]]=1,Table1[[#This Row],[Commercial]]=1),1,"")</f>
        <v/>
      </c>
      <c r="BE968" s="90" t="str">
        <f>CONCATENATE(IF(Table1[[#This Row],[Residential]]=1,"Residential, ",""),IF(Table1[[#This Row],[Commercial]]=1,"Commercial",""))</f>
        <v/>
      </c>
      <c r="BF968" s="94"/>
      <c r="BG968" s="94"/>
      <c r="BH968" s="94"/>
      <c r="BI968" s="94"/>
      <c r="BJ968" s="94"/>
      <c r="BK968" s="94"/>
      <c r="BL968" s="94"/>
      <c r="BM968" s="166"/>
      <c r="BN968" s="94"/>
      <c r="BO96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68" s="178"/>
      <c r="BQ968" s="120"/>
      <c r="BR968" s="132"/>
      <c r="BS968" s="120"/>
      <c r="BT968" s="175"/>
      <c r="BU968" s="175"/>
      <c r="BV968" s="175"/>
      <c r="BW968" s="121"/>
      <c r="BX968" s="121"/>
      <c r="BY968" s="121"/>
      <c r="BZ968" s="227"/>
      <c r="CA96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68" s="48">
        <f>COUNTIF(Table1[[#This Row],[Validity]:[Alignment with NCC (Yes=1,No=0)]],"N/A")</f>
        <v>0</v>
      </c>
      <c r="CC968" s="48">
        <f>IF(ISERROR(Table1[[#This Row],[Total Quality Score (out of 10)]]/(4-Table1[[#This Row],[N/A Count]])),0,Table1[[#This Row],[Total Quality Score (out of 10)]]/(4-Table1[[#This Row],[N/A Count]]))</f>
        <v>0</v>
      </c>
      <c r="CD968" s="106"/>
      <c r="CE968" s="106"/>
      <c r="CF968" s="172" t="str">
        <f>IF(SUM(Table1[[#This Row],[Multiple]:[Level (all)62]])&lt;1,IF(Table1[[#This Row],[General]]=1,1,""),"")</f>
        <v/>
      </c>
      <c r="CG968" s="172" t="str">
        <f>IF(SUM(Table1[[#This Row],[Multiple]:[Level (all)62]])&lt;1,IF(Table1[[#This Row],[Beginner]]=1,1,""),"")</f>
        <v/>
      </c>
      <c r="CH968" s="171" t="str">
        <f>IF(SUM(Table1[[#This Row],[Multiple]:[Level (all)62]])&lt;1,IF(Table1[[#This Row],[Intermediate]]=1,1,""),"")</f>
        <v/>
      </c>
      <c r="CI968" s="171" t="str">
        <f>IF(SUM(Table1[[#This Row],[Multiple]:[Level (all)62]])&lt;1,IF(Table1[[#This Row],[Advanced]]=1,1,""),"")</f>
        <v/>
      </c>
      <c r="CJ968" s="171" t="str">
        <f>IF(AND(SUM(Table1[[#This Row],[General]:[Advanced]])&lt;4,SUM(Table1[[#This Row],[General]:[Advanced]])&gt;1),1,"")</f>
        <v/>
      </c>
      <c r="CK968" s="171" t="str">
        <f>Table1[[#This Row],[Level (all)]]</f>
        <v/>
      </c>
      <c r="CL968" s="171" t="str">
        <f>IF(Table1[[#This Row],[Multiple audience]]&lt;&gt;1,IF(Table1[[#This Row],[General Audience]]=1,1,""),"")</f>
        <v/>
      </c>
      <c r="CM968" s="171" t="str">
        <f>IF(Table1[[#This Row],[Multiple audience]]&lt;&gt;1,IF(Table1[[#This Row],[Planners / Designers ]]=1,1,""),"")</f>
        <v/>
      </c>
      <c r="CN968" s="171" t="str">
        <f>IF(Table1[[#This Row],[Multiple audience]]&lt;&gt;1,IF(Table1[[#This Row],[Regulatory Assessors]]=1,1,""),"")</f>
        <v/>
      </c>
      <c r="CO968" s="171" t="str">
        <f>IF(Table1[[#This Row],[Multiple audience]]&lt;&gt;1,IF(Table1[[#This Row],[Builders / Management]]=1,1,""),"")</f>
        <v/>
      </c>
      <c r="CP968" s="171" t="str">
        <f>IF(Table1[[#This Row],[Multiple audience]]&lt;&gt;1,IF(Table1[[#This Row],[Energy / Sus Assessors]]=1,1,""),"")</f>
        <v/>
      </c>
      <c r="CQ968" s="171" t="str">
        <f>IF(Table1[[#This Row],[Multiple audience]]&lt;&gt;1,IF(Table1[[#This Row],[Semi-skilled]]=1,1,""),"")</f>
        <v/>
      </c>
      <c r="CR968" s="171" t="str">
        <f>IF(Table1[[#This Row],[Multiple audience]]&lt;&gt;1,IF(Table1[[#This Row],[Trades]]=1,1,""),"")</f>
        <v/>
      </c>
      <c r="CS968" s="171" t="str">
        <f>IF(Table1[[#This Row],[Multiple audience]]&lt;&gt;1,IF(Table1[[#This Row],[Other]]=1,1,""),"")</f>
        <v/>
      </c>
      <c r="CT968" s="171" t="str">
        <f>IF(SUM(Table1[[#This Row],[General Audience]:[Other]])&gt;1,1,"")</f>
        <v/>
      </c>
      <c r="CU968" s="171" t="str">
        <f>IF(Table1[[#This Row],[Various  ]]&lt;&gt;1,IF(Table1[[#This Row],[Calculator / Software]]=1,1,""),"")</f>
        <v/>
      </c>
      <c r="CV968" s="171" t="str">
        <f>IF(Table1[[#This Row],[Various  ]]&lt;&gt;1,IF(Table1[[#This Row],[Information  ]]=1,1,""),"")</f>
        <v/>
      </c>
      <c r="CW968" s="171" t="str">
        <f>IF(Table1[[#This Row],[Various  ]]&lt;&gt;1,IF(Table1[[#This Row],[Interactive Tool]]=1,1,""),"")</f>
        <v/>
      </c>
      <c r="CX968" s="171" t="str">
        <f>IF(Table1[[#This Row],[Various  ]]&lt;&gt;1,IF(Table1[[#This Row],[Technical Specifications]]=1,1,""),"")</f>
        <v/>
      </c>
      <c r="CY968" s="171" t="str">
        <f>IF(Table1[[#This Row],[Various  ]]&lt;&gt;1,IF(Table1[[#This Row],[Training Resources]]=1,1,""),"")</f>
        <v/>
      </c>
      <c r="CZ968" s="171" t="str">
        <f>IF(Table1[[#This Row],[Various  ]]&lt;&gt;1,IF(Table1[[#This Row],[Toolbox]]=1,1,""),"")</f>
        <v/>
      </c>
      <c r="DA968" s="169" t="str">
        <f>IF(Table1[[#This Row],[Various  ]]&lt;&gt;1,IF(Table1[[#This Row],[Video]]=1,1,""),"")</f>
        <v/>
      </c>
      <c r="DB968" s="169" t="str">
        <f>IF(Table1[[#This Row],[Various  ]]&lt;&gt;1,IF(Table1[[#This Row],[Case study]]=1,1,""),"")</f>
        <v/>
      </c>
      <c r="DC968" s="169" t="str">
        <f>IF(Table1[[#This Row],[Various  ]]&lt;&gt;1,IF(Table1[[#This Row],[Other   ]]=1,1,""),"")</f>
        <v/>
      </c>
      <c r="DD968" s="169" t="str">
        <f>IF(Table1[[#This Row],[Various  ]]&lt;&gt;1,IF(Table1[[#This Row],[Standards]]=1,1,""),"")</f>
        <v/>
      </c>
      <c r="DE968" s="169" t="str">
        <f>IF(Table1[[#This Row],[Various]]=1,1,IF(SUM(Table1[[#This Row],[Calculator / Software]:[Standards]])&gt;1,1,""))</f>
        <v/>
      </c>
      <c r="DF968" s="169" t="str">
        <f>IF(Table1[[#This Row],[Multiple NCC links]]&lt;&gt;1,IF(Table1[[#This Row],[Design]]=1,1,""),"")</f>
        <v/>
      </c>
      <c r="DG968" s="169" t="str">
        <f>IF(Table1[[#This Row],[Multiple NCC links]]&lt;&gt;1,IF(Table1[[#This Row],[Assessment / Verification]]=1,1,""),"")</f>
        <v/>
      </c>
      <c r="DH968" s="169" t="str">
        <f>IF(Table1[[#This Row],[Multiple NCC links]]&lt;&gt;1,IF(Table1[[#This Row],[Climate Specific ]]=1,1,""),"")</f>
        <v/>
      </c>
      <c r="DI968" s="169" t="str">
        <f>IF(Table1[[#This Row],[Multiple NCC links]]&lt;&gt;1,IF(Table1[[#This Row],[Alterations / Additions]]=1,1,""),"")</f>
        <v/>
      </c>
      <c r="DJ968" s="169" t="str">
        <f>IF(Table1[[#This Row],[Multiple NCC links]]&lt;&gt;1,IF(Table1[[#This Row],[Glazing]]=1,1,""),"")</f>
        <v/>
      </c>
      <c r="DK968" s="169" t="str">
        <f>IF(Table1[[#This Row],[Multiple NCC links]]&lt;&gt;1,IF(Table1[[#This Row],[Building Fabric / Thermal / Sealing]]=1,1,""),"")</f>
        <v/>
      </c>
      <c r="DL968" s="169" t="str">
        <f>IF(Table1[[#This Row],[Multiple NCC links]]&lt;&gt;1,IF(Table1[[#This Row],[Lighting]]=1,1,""),"")</f>
        <v/>
      </c>
      <c r="DM968" s="169" t="str">
        <f>IF(Table1[[#This Row],[Multiple NCC links]]&lt;&gt;1,IF(Table1[[#This Row],[HVAC]]=1,1,""),"")</f>
        <v/>
      </c>
      <c r="DN968" s="169" t="str">
        <f>IF(Table1[[#This Row],[Multiple NCC links]]&lt;&gt;1,IF(Table1[[#This Row],[Services]]=1,1,""),"")</f>
        <v/>
      </c>
      <c r="DO968" s="169" t="str">
        <f>IF(Table1[[#This Row],[Multiple NCC links]]&lt;&gt;1,IF(Table1[[#This Row],[Maintenance &amp; Monitoring]]=1,1,""),"")</f>
        <v/>
      </c>
      <c r="DP968" s="169" t="str">
        <f>IF(Table1[[#This Row],[Multiple NCC links]]&lt;&gt;1,IF(Table1[[#This Row],[Hand over / Operations]]=1,1,""),"")</f>
        <v/>
      </c>
      <c r="DQ968" s="169" t="str">
        <f>IF(Table1[[#This Row],[Multiple NCC links]]&lt;&gt;1,IF(Table1[[#This Row],[As built assessment]]=1,1,""),"")</f>
        <v/>
      </c>
      <c r="DR968" s="169" t="str">
        <f>IF(Table1[[#This Row],[Multiple NCC links]]&lt;&gt;1,IF(Table1[[#This Row],[Beyond compliance]]=1,1,""),"")</f>
        <v/>
      </c>
      <c r="DS968" s="169" t="str">
        <f>IF(SUM(Table1[[#This Row],[Design]:[Beyond compliance]])&gt;1,1,"")</f>
        <v/>
      </c>
      <c r="DT968" s="169" t="str">
        <f>IF(Table1[[#This Row],[Both Residential &amp; Commercial4]]&lt;&gt;1,IF(Table1[[#This Row],[Residential]]=1,1,""),"")</f>
        <v/>
      </c>
      <c r="DU968" s="169" t="str">
        <f>IF(Table1[[#This Row],[Both Residential &amp; Commercial4]]&lt;&gt;1,IF(Table1[[#This Row],[Commercial]]=1,1,""),"")</f>
        <v/>
      </c>
      <c r="DV968" s="169" t="str">
        <f>Table1[[#This Row],[Residential &amp; Commercial]]</f>
        <v/>
      </c>
      <c r="DW968" s="169"/>
    </row>
    <row r="969" spans="1:127" s="49" customFormat="1" ht="20.25" thickTop="1" thickBot="1" x14ac:dyDescent="0.35">
      <c r="A969" s="97"/>
      <c r="B969" s="97"/>
      <c r="C969" s="200"/>
      <c r="D969" s="200"/>
      <c r="E969" s="208"/>
      <c r="F969" s="208"/>
      <c r="G969" s="208"/>
      <c r="H969" s="208"/>
      <c r="I969" s="201" t="str">
        <f>IF(AND(Table1[[#This Row],[General]]=1,Table1[[#This Row],[Beginner]]=1,Table1[[#This Row],[Intermediate]]=1,Table1[[#This Row],[Advanced]]=1),1,"")</f>
        <v/>
      </c>
      <c r="J969" s="201" t="str">
        <f>CONCATENATE(IF(Table1[[#This Row],[General]]=1,"General, ",""), IF(Table1[[#This Row],[Beginner]]=1,"Beginner, ",""),IF(Table1[[#This Row],[Intermediate]]=1,"Intermediate, ",""), IF(Table1[[#This Row],[Advanced]]=1,"Advanced",""))</f>
        <v/>
      </c>
      <c r="K969" s="202"/>
      <c r="L969" s="209"/>
      <c r="M969" s="202"/>
      <c r="N969" s="202"/>
      <c r="O969" s="203"/>
      <c r="P969" s="202"/>
      <c r="Q969" s="202"/>
      <c r="R969" s="202"/>
      <c r="S969"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69" s="211"/>
      <c r="U969" s="211"/>
      <c r="V969" s="211"/>
      <c r="W969" s="211"/>
      <c r="X969" s="211"/>
      <c r="Y969" s="211"/>
      <c r="Z969" s="211"/>
      <c r="AA969" s="211"/>
      <c r="AB969" s="211"/>
      <c r="AC969" s="211"/>
      <c r="AD969" s="211"/>
      <c r="AE969" s="212"/>
      <c r="AF969" s="211"/>
      <c r="AG969"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69" s="213"/>
      <c r="AI969" s="213"/>
      <c r="AJ969" s="213"/>
      <c r="AK969" s="201" t="str">
        <f>CONCATENATE(IF(Table1[[#This Row],[Digital]]=1,"Digital, ",""),IF(Table1[[#This Row],[Face to Face]]=1,"Face to face, ",""),IF(Table1[[#This Row],[Blended]]=1,"Blended",""))</f>
        <v/>
      </c>
      <c r="AL969" s="214"/>
      <c r="AM969" s="204"/>
      <c r="AN969" s="215"/>
      <c r="AO969" s="204"/>
      <c r="AP969" s="215"/>
      <c r="AQ969" s="204"/>
      <c r="AR969" s="204"/>
      <c r="AS969" s="204"/>
      <c r="AT969" s="204"/>
      <c r="AU969" s="204"/>
      <c r="AV969" s="215"/>
      <c r="AW969" s="215"/>
      <c r="AX969" s="215"/>
      <c r="AY969" s="204"/>
      <c r="AZ969"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6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69" s="205"/>
      <c r="BC969" s="205"/>
      <c r="BD969" s="201" t="str">
        <f>IF(AND(Table1[[#This Row],[Residential]]=1,Table1[[#This Row],[Commercial]]=1),1,"")</f>
        <v/>
      </c>
      <c r="BE969" s="201" t="str">
        <f>CONCATENATE(IF(Table1[[#This Row],[Residential]]=1,"Residential, ",""),IF(Table1[[#This Row],[Commercial]]=1,"Commercial",""))</f>
        <v/>
      </c>
      <c r="BF969" s="204"/>
      <c r="BG969" s="204"/>
      <c r="BH969" s="204"/>
      <c r="BI969" s="204"/>
      <c r="BJ969" s="204"/>
      <c r="BK969" s="204"/>
      <c r="BL969" s="204"/>
      <c r="BM969" s="215"/>
      <c r="BN969" s="204"/>
      <c r="BO96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69" s="216"/>
      <c r="BQ969" s="217"/>
      <c r="BR969" s="218"/>
      <c r="BS969" s="218"/>
      <c r="BT969" s="219"/>
      <c r="BU969" s="220"/>
      <c r="BV969" s="219"/>
      <c r="BW969" s="221"/>
      <c r="BX969" s="221"/>
      <c r="BY969" s="221"/>
      <c r="BZ969" s="227"/>
      <c r="CA96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69" s="222">
        <f>COUNTIF(Table1[[#This Row],[Validity]:[Alignment with NCC (Yes=1,No=0)]],"N/A")</f>
        <v>0</v>
      </c>
      <c r="CC969" s="222">
        <f>IF(ISERROR(Table1[[#This Row],[Total Quality Score (out of 10)]]/(4-Table1[[#This Row],[N/A Count]])),0,Table1[[#This Row],[Total Quality Score (out of 10)]]/(4-Table1[[#This Row],[N/A Count]]))</f>
        <v>0</v>
      </c>
      <c r="CD969" s="207"/>
      <c r="CE969" s="106"/>
      <c r="CF969" s="206" t="str">
        <f>IF(SUM(Table1[[#This Row],[Multiple]:[Level (all)62]])&lt;1,IF(Table1[[#This Row],[General]]=1,1,""),"")</f>
        <v/>
      </c>
      <c r="CG969" s="172" t="str">
        <f>IF(SUM(Table1[[#This Row],[Multiple]:[Level (all)62]])&lt;1,IF(Table1[[#This Row],[Beginner]]=1,1,""),"")</f>
        <v/>
      </c>
      <c r="CH969" s="206" t="str">
        <f>IF(SUM(Table1[[#This Row],[Multiple]:[Level (all)62]])&lt;1,IF(Table1[[#This Row],[Intermediate]]=1,1,""),"")</f>
        <v/>
      </c>
      <c r="CI969" s="206" t="str">
        <f>IF(SUM(Table1[[#This Row],[Multiple]:[Level (all)62]])&lt;1,IF(Table1[[#This Row],[Advanced]]=1,1,""),"")</f>
        <v/>
      </c>
      <c r="CJ969" s="206" t="str">
        <f>IF(AND(SUM(Table1[[#This Row],[General]:[Advanced]])&lt;4,SUM(Table1[[#This Row],[General]:[Advanced]])&gt;1),1,"")</f>
        <v/>
      </c>
      <c r="CK969" s="206" t="str">
        <f>Table1[[#This Row],[Level (all)]]</f>
        <v/>
      </c>
      <c r="CL969" s="206" t="str">
        <f>IF(Table1[[#This Row],[Multiple audience]]&lt;&gt;1,IF(Table1[[#This Row],[General Audience]]=1,1,""),"")</f>
        <v/>
      </c>
      <c r="CM969" s="206" t="str">
        <f>IF(Table1[[#This Row],[Multiple audience]]&lt;&gt;1,IF(Table1[[#This Row],[Planners / Designers ]]=1,1,""),"")</f>
        <v/>
      </c>
      <c r="CN969" s="206" t="str">
        <f>IF(Table1[[#This Row],[Multiple audience]]&lt;&gt;1,IF(Table1[[#This Row],[Regulatory Assessors]]=1,1,""),"")</f>
        <v/>
      </c>
      <c r="CO969" s="206" t="str">
        <f>IF(Table1[[#This Row],[Multiple audience]]&lt;&gt;1,IF(Table1[[#This Row],[Builders / Management]]=1,1,""),"")</f>
        <v/>
      </c>
      <c r="CP969" s="206" t="str">
        <f>IF(Table1[[#This Row],[Multiple audience]]&lt;&gt;1,IF(Table1[[#This Row],[Energy / Sus Assessors]]=1,1,""),"")</f>
        <v/>
      </c>
      <c r="CQ969" s="206" t="str">
        <f>IF(Table1[[#This Row],[Multiple audience]]&lt;&gt;1,IF(Table1[[#This Row],[Semi-skilled]]=1,1,""),"")</f>
        <v/>
      </c>
      <c r="CR969" s="206" t="str">
        <f>IF(Table1[[#This Row],[Multiple audience]]&lt;&gt;1,IF(Table1[[#This Row],[Trades]]=1,1,""),"")</f>
        <v/>
      </c>
      <c r="CS969" s="206" t="str">
        <f>IF(Table1[[#This Row],[Multiple audience]]&lt;&gt;1,IF(Table1[[#This Row],[Other]]=1,1,""),"")</f>
        <v/>
      </c>
      <c r="CT969" s="206" t="str">
        <f>IF(SUM(Table1[[#This Row],[General Audience]:[Other]])&gt;1,1,"")</f>
        <v/>
      </c>
      <c r="CU969" s="206" t="str">
        <f>IF(Table1[[#This Row],[Various  ]]&lt;&gt;1,IF(Table1[[#This Row],[Calculator / Software]]=1,1,""),"")</f>
        <v/>
      </c>
      <c r="CV969" s="206" t="str">
        <f>IF(Table1[[#This Row],[Various  ]]&lt;&gt;1,IF(Table1[[#This Row],[Information  ]]=1,1,""),"")</f>
        <v/>
      </c>
      <c r="CW969" s="206" t="str">
        <f>IF(Table1[[#This Row],[Various  ]]&lt;&gt;1,IF(Table1[[#This Row],[Interactive Tool]]=1,1,""),"")</f>
        <v/>
      </c>
      <c r="CX969" s="206" t="str">
        <f>IF(Table1[[#This Row],[Various  ]]&lt;&gt;1,IF(Table1[[#This Row],[Technical Specifications]]=1,1,""),"")</f>
        <v/>
      </c>
      <c r="CY969" s="206" t="str">
        <f>IF(Table1[[#This Row],[Various  ]]&lt;&gt;1,IF(Table1[[#This Row],[Training Resources]]=1,1,""),"")</f>
        <v/>
      </c>
      <c r="CZ969" s="206" t="str">
        <f>IF(Table1[[#This Row],[Various  ]]&lt;&gt;1,IF(Table1[[#This Row],[Toolbox]]=1,1,""),"")</f>
        <v/>
      </c>
      <c r="DA969" s="206" t="str">
        <f>IF(Table1[[#This Row],[Various  ]]&lt;&gt;1,IF(Table1[[#This Row],[Video]]=1,1,""),"")</f>
        <v/>
      </c>
      <c r="DB969" s="206" t="str">
        <f>IF(Table1[[#This Row],[Various  ]]&lt;&gt;1,IF(Table1[[#This Row],[Case study]]=1,1,""),"")</f>
        <v/>
      </c>
      <c r="DC969" s="206" t="str">
        <f>IF(Table1[[#This Row],[Various  ]]&lt;&gt;1,IF(Table1[[#This Row],[Other   ]]=1,1,""),"")</f>
        <v/>
      </c>
      <c r="DD969" s="206" t="str">
        <f>IF(Table1[[#This Row],[Various  ]]&lt;&gt;1,IF(Table1[[#This Row],[Standards]]=1,1,""),"")</f>
        <v/>
      </c>
      <c r="DE969" s="206" t="str">
        <f>IF(Table1[[#This Row],[Various]]=1,1,IF(SUM(Table1[[#This Row],[Calculator / Software]:[Standards]])&gt;1,1,""))</f>
        <v/>
      </c>
      <c r="DF969" s="206" t="str">
        <f>IF(Table1[[#This Row],[Multiple NCC links]]&lt;&gt;1,IF(Table1[[#This Row],[Design]]=1,1,""),"")</f>
        <v/>
      </c>
      <c r="DG969" s="206" t="str">
        <f>IF(Table1[[#This Row],[Multiple NCC links]]&lt;&gt;1,IF(Table1[[#This Row],[Assessment / Verification]]=1,1,""),"")</f>
        <v/>
      </c>
      <c r="DH969" s="206" t="str">
        <f>IF(Table1[[#This Row],[Multiple NCC links]]&lt;&gt;1,IF(Table1[[#This Row],[Climate Specific ]]=1,1,""),"")</f>
        <v/>
      </c>
      <c r="DI969" s="206" t="str">
        <f>IF(Table1[[#This Row],[Multiple NCC links]]&lt;&gt;1,IF(Table1[[#This Row],[Alterations / Additions]]=1,1,""),"")</f>
        <v/>
      </c>
      <c r="DJ969" s="206" t="str">
        <f>IF(Table1[[#This Row],[Multiple NCC links]]&lt;&gt;1,IF(Table1[[#This Row],[Glazing]]=1,1,""),"")</f>
        <v/>
      </c>
      <c r="DK969" s="206" t="str">
        <f>IF(Table1[[#This Row],[Multiple NCC links]]&lt;&gt;1,IF(Table1[[#This Row],[Building Fabric / Thermal / Sealing]]=1,1,""),"")</f>
        <v/>
      </c>
      <c r="DL969" s="206" t="str">
        <f>IF(Table1[[#This Row],[Multiple NCC links]]&lt;&gt;1,IF(Table1[[#This Row],[Lighting]]=1,1,""),"")</f>
        <v/>
      </c>
      <c r="DM969" s="206" t="str">
        <f>IF(Table1[[#This Row],[Multiple NCC links]]&lt;&gt;1,IF(Table1[[#This Row],[HVAC]]=1,1,""),"")</f>
        <v/>
      </c>
      <c r="DN969" s="206" t="str">
        <f>IF(Table1[[#This Row],[Multiple NCC links]]&lt;&gt;1,IF(Table1[[#This Row],[Services]]=1,1,""),"")</f>
        <v/>
      </c>
      <c r="DO969" s="206" t="str">
        <f>IF(Table1[[#This Row],[Multiple NCC links]]&lt;&gt;1,IF(Table1[[#This Row],[Maintenance &amp; Monitoring]]=1,1,""),"")</f>
        <v/>
      </c>
      <c r="DP969" s="206" t="str">
        <f>IF(Table1[[#This Row],[Multiple NCC links]]&lt;&gt;1,IF(Table1[[#This Row],[Hand over / Operations]]=1,1,""),"")</f>
        <v/>
      </c>
      <c r="DQ969" s="206" t="str">
        <f>IF(Table1[[#This Row],[Multiple NCC links]]&lt;&gt;1,IF(Table1[[#This Row],[As built assessment]]=1,1,""),"")</f>
        <v/>
      </c>
      <c r="DR969" s="206" t="str">
        <f>IF(Table1[[#This Row],[Multiple NCC links]]&lt;&gt;1,IF(Table1[[#This Row],[Beyond compliance]]=1,1,""),"")</f>
        <v/>
      </c>
      <c r="DS969" s="206" t="str">
        <f>IF(SUM(Table1[[#This Row],[Design]:[Beyond compliance]])&gt;1,1,"")</f>
        <v/>
      </c>
      <c r="DT969" s="206" t="str">
        <f>IF(Table1[[#This Row],[Both Residential &amp; Commercial4]]&lt;&gt;1,IF(Table1[[#This Row],[Residential]]=1,1,""),"")</f>
        <v/>
      </c>
      <c r="DU969" s="206" t="str">
        <f>IF(Table1[[#This Row],[Both Residential &amp; Commercial4]]&lt;&gt;1,IF(Table1[[#This Row],[Commercial]]=1,1,""),"")</f>
        <v/>
      </c>
      <c r="DV969" s="169" t="str">
        <f>Table1[[#This Row],[Residential &amp; Commercial]]</f>
        <v/>
      </c>
      <c r="DW969" s="169"/>
    </row>
    <row r="970" spans="1:127" s="49" customFormat="1" ht="20.25" thickTop="1" thickBot="1" x14ac:dyDescent="0.35">
      <c r="A970" s="97"/>
      <c r="B970" s="97"/>
      <c r="C970" s="200"/>
      <c r="D970" s="200"/>
      <c r="E970" s="176"/>
      <c r="F970" s="176"/>
      <c r="G970" s="176"/>
      <c r="H970" s="176"/>
      <c r="I970" s="201" t="str">
        <f>IF(AND(Table1[[#This Row],[General]]=1,Table1[[#This Row],[Beginner]]=1,Table1[[#This Row],[Intermediate]]=1,Table1[[#This Row],[Advanced]]=1),1,"")</f>
        <v/>
      </c>
      <c r="J970" s="201" t="str">
        <f>CONCATENATE(IF(Table1[[#This Row],[General]]=1,"General, ",""), IF(Table1[[#This Row],[Beginner]]=1,"Beginner, ",""),IF(Table1[[#This Row],[Intermediate]]=1,"Intermediate, ",""), IF(Table1[[#This Row],[Advanced]]=1,"Advanced",""))</f>
        <v/>
      </c>
      <c r="K970" s="202"/>
      <c r="L970" s="179"/>
      <c r="M970" s="202"/>
      <c r="N970" s="202"/>
      <c r="O970" s="203"/>
      <c r="P970" s="202"/>
      <c r="Q970" s="202"/>
      <c r="R970" s="202"/>
      <c r="S970"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70" s="211"/>
      <c r="U970" s="211"/>
      <c r="V970" s="211"/>
      <c r="W970" s="211"/>
      <c r="X970" s="211"/>
      <c r="Y970" s="211"/>
      <c r="Z970" s="211"/>
      <c r="AA970" s="211"/>
      <c r="AB970" s="211"/>
      <c r="AC970" s="211"/>
      <c r="AD970" s="211"/>
      <c r="AE970" s="181"/>
      <c r="AF970" s="211"/>
      <c r="AG970"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70" s="213"/>
      <c r="AI970" s="213"/>
      <c r="AJ970" s="213"/>
      <c r="AK970" s="201" t="str">
        <f>CONCATENATE(IF(Table1[[#This Row],[Digital]]=1,"Digital, ",""),IF(Table1[[#This Row],[Face to Face]]=1,"Face to face, ",""),IF(Table1[[#This Row],[Blended]]=1,"Blended",""))</f>
        <v/>
      </c>
      <c r="AL970" s="214"/>
      <c r="AM970" s="204"/>
      <c r="AN970" s="182"/>
      <c r="AO970" s="204"/>
      <c r="AP970" s="182"/>
      <c r="AQ970" s="204"/>
      <c r="AR970" s="204"/>
      <c r="AS970" s="204"/>
      <c r="AT970" s="204"/>
      <c r="AU970" s="204"/>
      <c r="AV970" s="182"/>
      <c r="AW970" s="182"/>
      <c r="AX970" s="182"/>
      <c r="AY970" s="204"/>
      <c r="AZ970"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7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70" s="205"/>
      <c r="BC970" s="205"/>
      <c r="BD970" s="201" t="str">
        <f>IF(AND(Table1[[#This Row],[Residential]]=1,Table1[[#This Row],[Commercial]]=1),1,"")</f>
        <v/>
      </c>
      <c r="BE970" s="201" t="str">
        <f>CONCATENATE(IF(Table1[[#This Row],[Residential]]=1,"Residential, ",""),IF(Table1[[#This Row],[Commercial]]=1,"Commercial",""))</f>
        <v/>
      </c>
      <c r="BF970" s="204"/>
      <c r="BG970" s="204"/>
      <c r="BH970" s="204"/>
      <c r="BI970" s="204"/>
      <c r="BJ970" s="204"/>
      <c r="BK970" s="204"/>
      <c r="BL970" s="204"/>
      <c r="BM970" s="182"/>
      <c r="BN970" s="204"/>
      <c r="BO97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70" s="216"/>
      <c r="BQ970" s="217"/>
      <c r="BR970" s="218"/>
      <c r="BS970" s="218"/>
      <c r="BT970" s="219"/>
      <c r="BU970" s="220"/>
      <c r="BV970" s="219"/>
      <c r="BW970" s="221"/>
      <c r="BX970" s="221"/>
      <c r="BY970" s="221"/>
      <c r="BZ970" s="227"/>
      <c r="CA97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70" s="222">
        <f>COUNTIF(Table1[[#This Row],[Validity]:[Alignment with NCC (Yes=1,No=0)]],"N/A")</f>
        <v>0</v>
      </c>
      <c r="CC970" s="222">
        <f>IF(ISERROR(Table1[[#This Row],[Total Quality Score (out of 10)]]/(4-Table1[[#This Row],[N/A Count]])),0,Table1[[#This Row],[Total Quality Score (out of 10)]]/(4-Table1[[#This Row],[N/A Count]]))</f>
        <v>0</v>
      </c>
      <c r="CD970" s="207"/>
      <c r="CE970" s="106"/>
      <c r="CF970" s="206" t="str">
        <f>IF(SUM(Table1[[#This Row],[Multiple]:[Level (all)62]])&lt;1,IF(Table1[[#This Row],[General]]=1,1,""),"")</f>
        <v/>
      </c>
      <c r="CG970" s="172" t="str">
        <f>IF(SUM(Table1[[#This Row],[Multiple]:[Level (all)62]])&lt;1,IF(Table1[[#This Row],[Beginner]]=1,1,""),"")</f>
        <v/>
      </c>
      <c r="CH970" s="206" t="str">
        <f>IF(SUM(Table1[[#This Row],[Multiple]:[Level (all)62]])&lt;1,IF(Table1[[#This Row],[Intermediate]]=1,1,""),"")</f>
        <v/>
      </c>
      <c r="CI970" s="206" t="str">
        <f>IF(SUM(Table1[[#This Row],[Multiple]:[Level (all)62]])&lt;1,IF(Table1[[#This Row],[Advanced]]=1,1,""),"")</f>
        <v/>
      </c>
      <c r="CJ970" s="206" t="str">
        <f>IF(AND(SUM(Table1[[#This Row],[General]:[Advanced]])&lt;4,SUM(Table1[[#This Row],[General]:[Advanced]])&gt;1),1,"")</f>
        <v/>
      </c>
      <c r="CK970" s="206" t="str">
        <f>Table1[[#This Row],[Level (all)]]</f>
        <v/>
      </c>
      <c r="CL970" s="206" t="str">
        <f>IF(Table1[[#This Row],[Multiple audience]]&lt;&gt;1,IF(Table1[[#This Row],[General Audience]]=1,1,""),"")</f>
        <v/>
      </c>
      <c r="CM970" s="206" t="str">
        <f>IF(Table1[[#This Row],[Multiple audience]]&lt;&gt;1,IF(Table1[[#This Row],[Planners / Designers ]]=1,1,""),"")</f>
        <v/>
      </c>
      <c r="CN970" s="206" t="str">
        <f>IF(Table1[[#This Row],[Multiple audience]]&lt;&gt;1,IF(Table1[[#This Row],[Regulatory Assessors]]=1,1,""),"")</f>
        <v/>
      </c>
      <c r="CO970" s="206" t="str">
        <f>IF(Table1[[#This Row],[Multiple audience]]&lt;&gt;1,IF(Table1[[#This Row],[Builders / Management]]=1,1,""),"")</f>
        <v/>
      </c>
      <c r="CP970" s="206" t="str">
        <f>IF(Table1[[#This Row],[Multiple audience]]&lt;&gt;1,IF(Table1[[#This Row],[Energy / Sus Assessors]]=1,1,""),"")</f>
        <v/>
      </c>
      <c r="CQ970" s="206" t="str">
        <f>IF(Table1[[#This Row],[Multiple audience]]&lt;&gt;1,IF(Table1[[#This Row],[Semi-skilled]]=1,1,""),"")</f>
        <v/>
      </c>
      <c r="CR970" s="206" t="str">
        <f>IF(Table1[[#This Row],[Multiple audience]]&lt;&gt;1,IF(Table1[[#This Row],[Trades]]=1,1,""),"")</f>
        <v/>
      </c>
      <c r="CS970" s="206" t="str">
        <f>IF(Table1[[#This Row],[Multiple audience]]&lt;&gt;1,IF(Table1[[#This Row],[Other]]=1,1,""),"")</f>
        <v/>
      </c>
      <c r="CT970" s="206" t="str">
        <f>IF(SUM(Table1[[#This Row],[General Audience]:[Other]])&gt;1,1,"")</f>
        <v/>
      </c>
      <c r="CU970" s="206" t="str">
        <f>IF(Table1[[#This Row],[Various  ]]&lt;&gt;1,IF(Table1[[#This Row],[Calculator / Software]]=1,1,""),"")</f>
        <v/>
      </c>
      <c r="CV970" s="206" t="str">
        <f>IF(Table1[[#This Row],[Various  ]]&lt;&gt;1,IF(Table1[[#This Row],[Information  ]]=1,1,""),"")</f>
        <v/>
      </c>
      <c r="CW970" s="206" t="str">
        <f>IF(Table1[[#This Row],[Various  ]]&lt;&gt;1,IF(Table1[[#This Row],[Interactive Tool]]=1,1,""),"")</f>
        <v/>
      </c>
      <c r="CX970" s="206" t="str">
        <f>IF(Table1[[#This Row],[Various  ]]&lt;&gt;1,IF(Table1[[#This Row],[Technical Specifications]]=1,1,""),"")</f>
        <v/>
      </c>
      <c r="CY970" s="206" t="str">
        <f>IF(Table1[[#This Row],[Various  ]]&lt;&gt;1,IF(Table1[[#This Row],[Training Resources]]=1,1,""),"")</f>
        <v/>
      </c>
      <c r="CZ970" s="206" t="str">
        <f>IF(Table1[[#This Row],[Various  ]]&lt;&gt;1,IF(Table1[[#This Row],[Toolbox]]=1,1,""),"")</f>
        <v/>
      </c>
      <c r="DA970" s="206" t="str">
        <f>IF(Table1[[#This Row],[Various  ]]&lt;&gt;1,IF(Table1[[#This Row],[Video]]=1,1,""),"")</f>
        <v/>
      </c>
      <c r="DB970" s="206" t="str">
        <f>IF(Table1[[#This Row],[Various  ]]&lt;&gt;1,IF(Table1[[#This Row],[Case study]]=1,1,""),"")</f>
        <v/>
      </c>
      <c r="DC970" s="206" t="str">
        <f>IF(Table1[[#This Row],[Various  ]]&lt;&gt;1,IF(Table1[[#This Row],[Other   ]]=1,1,""),"")</f>
        <v/>
      </c>
      <c r="DD970" s="206" t="str">
        <f>IF(Table1[[#This Row],[Various  ]]&lt;&gt;1,IF(Table1[[#This Row],[Standards]]=1,1,""),"")</f>
        <v/>
      </c>
      <c r="DE970" s="206" t="str">
        <f>IF(Table1[[#This Row],[Various]]=1,1,IF(SUM(Table1[[#This Row],[Calculator / Software]:[Standards]])&gt;1,1,""))</f>
        <v/>
      </c>
      <c r="DF970" s="206" t="str">
        <f>IF(Table1[[#This Row],[Multiple NCC links]]&lt;&gt;1,IF(Table1[[#This Row],[Design]]=1,1,""),"")</f>
        <v/>
      </c>
      <c r="DG970" s="206" t="str">
        <f>IF(Table1[[#This Row],[Multiple NCC links]]&lt;&gt;1,IF(Table1[[#This Row],[Assessment / Verification]]=1,1,""),"")</f>
        <v/>
      </c>
      <c r="DH970" s="206" t="str">
        <f>IF(Table1[[#This Row],[Multiple NCC links]]&lt;&gt;1,IF(Table1[[#This Row],[Climate Specific ]]=1,1,""),"")</f>
        <v/>
      </c>
      <c r="DI970" s="206" t="str">
        <f>IF(Table1[[#This Row],[Multiple NCC links]]&lt;&gt;1,IF(Table1[[#This Row],[Alterations / Additions]]=1,1,""),"")</f>
        <v/>
      </c>
      <c r="DJ970" s="206" t="str">
        <f>IF(Table1[[#This Row],[Multiple NCC links]]&lt;&gt;1,IF(Table1[[#This Row],[Glazing]]=1,1,""),"")</f>
        <v/>
      </c>
      <c r="DK970" s="206" t="str">
        <f>IF(Table1[[#This Row],[Multiple NCC links]]&lt;&gt;1,IF(Table1[[#This Row],[Building Fabric / Thermal / Sealing]]=1,1,""),"")</f>
        <v/>
      </c>
      <c r="DL970" s="206" t="str">
        <f>IF(Table1[[#This Row],[Multiple NCC links]]&lt;&gt;1,IF(Table1[[#This Row],[Lighting]]=1,1,""),"")</f>
        <v/>
      </c>
      <c r="DM970" s="206" t="str">
        <f>IF(Table1[[#This Row],[Multiple NCC links]]&lt;&gt;1,IF(Table1[[#This Row],[HVAC]]=1,1,""),"")</f>
        <v/>
      </c>
      <c r="DN970" s="206" t="str">
        <f>IF(Table1[[#This Row],[Multiple NCC links]]&lt;&gt;1,IF(Table1[[#This Row],[Services]]=1,1,""),"")</f>
        <v/>
      </c>
      <c r="DO970" s="206" t="str">
        <f>IF(Table1[[#This Row],[Multiple NCC links]]&lt;&gt;1,IF(Table1[[#This Row],[Maintenance &amp; Monitoring]]=1,1,""),"")</f>
        <v/>
      </c>
      <c r="DP970" s="206" t="str">
        <f>IF(Table1[[#This Row],[Multiple NCC links]]&lt;&gt;1,IF(Table1[[#This Row],[Hand over / Operations]]=1,1,""),"")</f>
        <v/>
      </c>
      <c r="DQ970" s="206" t="str">
        <f>IF(Table1[[#This Row],[Multiple NCC links]]&lt;&gt;1,IF(Table1[[#This Row],[As built assessment]]=1,1,""),"")</f>
        <v/>
      </c>
      <c r="DR970" s="206" t="str">
        <f>IF(Table1[[#This Row],[Multiple NCC links]]&lt;&gt;1,IF(Table1[[#This Row],[Beyond compliance]]=1,1,""),"")</f>
        <v/>
      </c>
      <c r="DS970" s="206" t="str">
        <f>IF(SUM(Table1[[#This Row],[Design]:[Beyond compliance]])&gt;1,1,"")</f>
        <v/>
      </c>
      <c r="DT970" s="206" t="str">
        <f>IF(Table1[[#This Row],[Both Residential &amp; Commercial4]]&lt;&gt;1,IF(Table1[[#This Row],[Residential]]=1,1,""),"")</f>
        <v/>
      </c>
      <c r="DU970" s="206" t="str">
        <f>IF(Table1[[#This Row],[Both Residential &amp; Commercial4]]&lt;&gt;1,IF(Table1[[#This Row],[Commercial]]=1,1,""),"")</f>
        <v/>
      </c>
      <c r="DV970" s="169" t="str">
        <f>Table1[[#This Row],[Residential &amp; Commercial]]</f>
        <v/>
      </c>
      <c r="DW970" s="169"/>
    </row>
    <row r="971" spans="1:127" s="49" customFormat="1" ht="20.25" thickTop="1" thickBot="1" x14ac:dyDescent="0.35">
      <c r="A971" s="97"/>
      <c r="B971" s="97"/>
      <c r="C971" s="200"/>
      <c r="D971" s="200"/>
      <c r="E971" s="176"/>
      <c r="F971" s="176"/>
      <c r="G971" s="176"/>
      <c r="H971" s="176"/>
      <c r="I971" s="201" t="str">
        <f>IF(AND(Table1[[#This Row],[General]]=1,Table1[[#This Row],[Beginner]]=1,Table1[[#This Row],[Intermediate]]=1,Table1[[#This Row],[Advanced]]=1),1,"")</f>
        <v/>
      </c>
      <c r="J971" s="201" t="str">
        <f>CONCATENATE(IF(Table1[[#This Row],[General]]=1,"General, ",""), IF(Table1[[#This Row],[Beginner]]=1,"Beginner, ",""),IF(Table1[[#This Row],[Intermediate]]=1,"Intermediate, ",""), IF(Table1[[#This Row],[Advanced]]=1,"Advanced",""))</f>
        <v/>
      </c>
      <c r="K971" s="202"/>
      <c r="L971" s="179"/>
      <c r="M971" s="202"/>
      <c r="N971" s="202"/>
      <c r="O971" s="203"/>
      <c r="P971" s="202"/>
      <c r="Q971" s="202"/>
      <c r="R971" s="202"/>
      <c r="S971"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71" s="211"/>
      <c r="U971" s="211"/>
      <c r="V971" s="211"/>
      <c r="W971" s="211"/>
      <c r="X971" s="211"/>
      <c r="Y971" s="211"/>
      <c r="Z971" s="211"/>
      <c r="AA971" s="211"/>
      <c r="AB971" s="211"/>
      <c r="AC971" s="211"/>
      <c r="AD971" s="211"/>
      <c r="AE971" s="181"/>
      <c r="AF971" s="211"/>
      <c r="AG971"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71" s="213"/>
      <c r="AI971" s="213"/>
      <c r="AJ971" s="213"/>
      <c r="AK971" s="201" t="str">
        <f>CONCATENATE(IF(Table1[[#This Row],[Digital]]=1,"Digital, ",""),IF(Table1[[#This Row],[Face to Face]]=1,"Face to face, ",""),IF(Table1[[#This Row],[Blended]]=1,"Blended",""))</f>
        <v/>
      </c>
      <c r="AL971" s="214"/>
      <c r="AM971" s="204"/>
      <c r="AN971" s="182"/>
      <c r="AO971" s="204"/>
      <c r="AP971" s="182"/>
      <c r="AQ971" s="204"/>
      <c r="AR971" s="204"/>
      <c r="AS971" s="204"/>
      <c r="AT971" s="204"/>
      <c r="AU971" s="204"/>
      <c r="AV971" s="182"/>
      <c r="AW971" s="182"/>
      <c r="AX971" s="182"/>
      <c r="AY971" s="204"/>
      <c r="AZ971"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7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71" s="205"/>
      <c r="BC971" s="205"/>
      <c r="BD971" s="201" t="str">
        <f>IF(AND(Table1[[#This Row],[Residential]]=1,Table1[[#This Row],[Commercial]]=1),1,"")</f>
        <v/>
      </c>
      <c r="BE971" s="201" t="str">
        <f>CONCATENATE(IF(Table1[[#This Row],[Residential]]=1,"Residential, ",""),IF(Table1[[#This Row],[Commercial]]=1,"Commercial",""))</f>
        <v/>
      </c>
      <c r="BF971" s="204"/>
      <c r="BG971" s="204"/>
      <c r="BH971" s="204"/>
      <c r="BI971" s="204"/>
      <c r="BJ971" s="204"/>
      <c r="BK971" s="204"/>
      <c r="BL971" s="204"/>
      <c r="BM971" s="182"/>
      <c r="BN971" s="204"/>
      <c r="BO97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71" s="216"/>
      <c r="BQ971" s="217"/>
      <c r="BR971" s="218"/>
      <c r="BS971" s="218"/>
      <c r="BT971" s="219"/>
      <c r="BU971" s="220"/>
      <c r="BV971" s="219"/>
      <c r="BW971" s="221"/>
      <c r="BX971" s="221"/>
      <c r="BY971" s="221"/>
      <c r="BZ971" s="227"/>
      <c r="CA97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71" s="222">
        <f>COUNTIF(Table1[[#This Row],[Validity]:[Alignment with NCC (Yes=1,No=0)]],"N/A")</f>
        <v>0</v>
      </c>
      <c r="CC971" s="222">
        <f>IF(ISERROR(Table1[[#This Row],[Total Quality Score (out of 10)]]/(4-Table1[[#This Row],[N/A Count]])),0,Table1[[#This Row],[Total Quality Score (out of 10)]]/(4-Table1[[#This Row],[N/A Count]]))</f>
        <v>0</v>
      </c>
      <c r="CD971" s="207"/>
      <c r="CE971" s="106"/>
      <c r="CF971" s="206" t="str">
        <f>IF(SUM(Table1[[#This Row],[Multiple]:[Level (all)62]])&lt;1,IF(Table1[[#This Row],[General]]=1,1,""),"")</f>
        <v/>
      </c>
      <c r="CG971" s="172" t="str">
        <f>IF(SUM(Table1[[#This Row],[Multiple]:[Level (all)62]])&lt;1,IF(Table1[[#This Row],[Beginner]]=1,1,""),"")</f>
        <v/>
      </c>
      <c r="CH971" s="206" t="str">
        <f>IF(SUM(Table1[[#This Row],[Multiple]:[Level (all)62]])&lt;1,IF(Table1[[#This Row],[Intermediate]]=1,1,""),"")</f>
        <v/>
      </c>
      <c r="CI971" s="206" t="str">
        <f>IF(SUM(Table1[[#This Row],[Multiple]:[Level (all)62]])&lt;1,IF(Table1[[#This Row],[Advanced]]=1,1,""),"")</f>
        <v/>
      </c>
      <c r="CJ971" s="206" t="str">
        <f>IF(AND(SUM(Table1[[#This Row],[General]:[Advanced]])&lt;4,SUM(Table1[[#This Row],[General]:[Advanced]])&gt;1),1,"")</f>
        <v/>
      </c>
      <c r="CK971" s="206" t="str">
        <f>Table1[[#This Row],[Level (all)]]</f>
        <v/>
      </c>
      <c r="CL971" s="206" t="str">
        <f>IF(Table1[[#This Row],[Multiple audience]]&lt;&gt;1,IF(Table1[[#This Row],[General Audience]]=1,1,""),"")</f>
        <v/>
      </c>
      <c r="CM971" s="206" t="str">
        <f>IF(Table1[[#This Row],[Multiple audience]]&lt;&gt;1,IF(Table1[[#This Row],[Planners / Designers ]]=1,1,""),"")</f>
        <v/>
      </c>
      <c r="CN971" s="206" t="str">
        <f>IF(Table1[[#This Row],[Multiple audience]]&lt;&gt;1,IF(Table1[[#This Row],[Regulatory Assessors]]=1,1,""),"")</f>
        <v/>
      </c>
      <c r="CO971" s="206" t="str">
        <f>IF(Table1[[#This Row],[Multiple audience]]&lt;&gt;1,IF(Table1[[#This Row],[Builders / Management]]=1,1,""),"")</f>
        <v/>
      </c>
      <c r="CP971" s="206" t="str">
        <f>IF(Table1[[#This Row],[Multiple audience]]&lt;&gt;1,IF(Table1[[#This Row],[Energy / Sus Assessors]]=1,1,""),"")</f>
        <v/>
      </c>
      <c r="CQ971" s="206" t="str">
        <f>IF(Table1[[#This Row],[Multiple audience]]&lt;&gt;1,IF(Table1[[#This Row],[Semi-skilled]]=1,1,""),"")</f>
        <v/>
      </c>
      <c r="CR971" s="206" t="str">
        <f>IF(Table1[[#This Row],[Multiple audience]]&lt;&gt;1,IF(Table1[[#This Row],[Trades]]=1,1,""),"")</f>
        <v/>
      </c>
      <c r="CS971" s="206" t="str">
        <f>IF(Table1[[#This Row],[Multiple audience]]&lt;&gt;1,IF(Table1[[#This Row],[Other]]=1,1,""),"")</f>
        <v/>
      </c>
      <c r="CT971" s="206" t="str">
        <f>IF(SUM(Table1[[#This Row],[General Audience]:[Other]])&gt;1,1,"")</f>
        <v/>
      </c>
      <c r="CU971" s="206" t="str">
        <f>IF(Table1[[#This Row],[Various  ]]&lt;&gt;1,IF(Table1[[#This Row],[Calculator / Software]]=1,1,""),"")</f>
        <v/>
      </c>
      <c r="CV971" s="206" t="str">
        <f>IF(Table1[[#This Row],[Various  ]]&lt;&gt;1,IF(Table1[[#This Row],[Information  ]]=1,1,""),"")</f>
        <v/>
      </c>
      <c r="CW971" s="206" t="str">
        <f>IF(Table1[[#This Row],[Various  ]]&lt;&gt;1,IF(Table1[[#This Row],[Interactive Tool]]=1,1,""),"")</f>
        <v/>
      </c>
      <c r="CX971" s="206" t="str">
        <f>IF(Table1[[#This Row],[Various  ]]&lt;&gt;1,IF(Table1[[#This Row],[Technical Specifications]]=1,1,""),"")</f>
        <v/>
      </c>
      <c r="CY971" s="206" t="str">
        <f>IF(Table1[[#This Row],[Various  ]]&lt;&gt;1,IF(Table1[[#This Row],[Training Resources]]=1,1,""),"")</f>
        <v/>
      </c>
      <c r="CZ971" s="206" t="str">
        <f>IF(Table1[[#This Row],[Various  ]]&lt;&gt;1,IF(Table1[[#This Row],[Toolbox]]=1,1,""),"")</f>
        <v/>
      </c>
      <c r="DA971" s="206" t="str">
        <f>IF(Table1[[#This Row],[Various  ]]&lt;&gt;1,IF(Table1[[#This Row],[Video]]=1,1,""),"")</f>
        <v/>
      </c>
      <c r="DB971" s="206" t="str">
        <f>IF(Table1[[#This Row],[Various  ]]&lt;&gt;1,IF(Table1[[#This Row],[Case study]]=1,1,""),"")</f>
        <v/>
      </c>
      <c r="DC971" s="206" t="str">
        <f>IF(Table1[[#This Row],[Various  ]]&lt;&gt;1,IF(Table1[[#This Row],[Other   ]]=1,1,""),"")</f>
        <v/>
      </c>
      <c r="DD971" s="206" t="str">
        <f>IF(Table1[[#This Row],[Various  ]]&lt;&gt;1,IF(Table1[[#This Row],[Standards]]=1,1,""),"")</f>
        <v/>
      </c>
      <c r="DE971" s="206" t="str">
        <f>IF(Table1[[#This Row],[Various]]=1,1,IF(SUM(Table1[[#This Row],[Calculator / Software]:[Standards]])&gt;1,1,""))</f>
        <v/>
      </c>
      <c r="DF971" s="206" t="str">
        <f>IF(Table1[[#This Row],[Multiple NCC links]]&lt;&gt;1,IF(Table1[[#This Row],[Design]]=1,1,""),"")</f>
        <v/>
      </c>
      <c r="DG971" s="206" t="str">
        <f>IF(Table1[[#This Row],[Multiple NCC links]]&lt;&gt;1,IF(Table1[[#This Row],[Assessment / Verification]]=1,1,""),"")</f>
        <v/>
      </c>
      <c r="DH971" s="206" t="str">
        <f>IF(Table1[[#This Row],[Multiple NCC links]]&lt;&gt;1,IF(Table1[[#This Row],[Climate Specific ]]=1,1,""),"")</f>
        <v/>
      </c>
      <c r="DI971" s="206" t="str">
        <f>IF(Table1[[#This Row],[Multiple NCC links]]&lt;&gt;1,IF(Table1[[#This Row],[Alterations / Additions]]=1,1,""),"")</f>
        <v/>
      </c>
      <c r="DJ971" s="206" t="str">
        <f>IF(Table1[[#This Row],[Multiple NCC links]]&lt;&gt;1,IF(Table1[[#This Row],[Glazing]]=1,1,""),"")</f>
        <v/>
      </c>
      <c r="DK971" s="206" t="str">
        <f>IF(Table1[[#This Row],[Multiple NCC links]]&lt;&gt;1,IF(Table1[[#This Row],[Building Fabric / Thermal / Sealing]]=1,1,""),"")</f>
        <v/>
      </c>
      <c r="DL971" s="206" t="str">
        <f>IF(Table1[[#This Row],[Multiple NCC links]]&lt;&gt;1,IF(Table1[[#This Row],[Lighting]]=1,1,""),"")</f>
        <v/>
      </c>
      <c r="DM971" s="206" t="str">
        <f>IF(Table1[[#This Row],[Multiple NCC links]]&lt;&gt;1,IF(Table1[[#This Row],[HVAC]]=1,1,""),"")</f>
        <v/>
      </c>
      <c r="DN971" s="206" t="str">
        <f>IF(Table1[[#This Row],[Multiple NCC links]]&lt;&gt;1,IF(Table1[[#This Row],[Services]]=1,1,""),"")</f>
        <v/>
      </c>
      <c r="DO971" s="206" t="str">
        <f>IF(Table1[[#This Row],[Multiple NCC links]]&lt;&gt;1,IF(Table1[[#This Row],[Maintenance &amp; Monitoring]]=1,1,""),"")</f>
        <v/>
      </c>
      <c r="DP971" s="206" t="str">
        <f>IF(Table1[[#This Row],[Multiple NCC links]]&lt;&gt;1,IF(Table1[[#This Row],[Hand over / Operations]]=1,1,""),"")</f>
        <v/>
      </c>
      <c r="DQ971" s="206" t="str">
        <f>IF(Table1[[#This Row],[Multiple NCC links]]&lt;&gt;1,IF(Table1[[#This Row],[As built assessment]]=1,1,""),"")</f>
        <v/>
      </c>
      <c r="DR971" s="206" t="str">
        <f>IF(Table1[[#This Row],[Multiple NCC links]]&lt;&gt;1,IF(Table1[[#This Row],[Beyond compliance]]=1,1,""),"")</f>
        <v/>
      </c>
      <c r="DS971" s="206" t="str">
        <f>IF(SUM(Table1[[#This Row],[Design]:[Beyond compliance]])&gt;1,1,"")</f>
        <v/>
      </c>
      <c r="DT971" s="206" t="str">
        <f>IF(Table1[[#This Row],[Both Residential &amp; Commercial4]]&lt;&gt;1,IF(Table1[[#This Row],[Residential]]=1,1,""),"")</f>
        <v/>
      </c>
      <c r="DU971" s="206" t="str">
        <f>IF(Table1[[#This Row],[Both Residential &amp; Commercial4]]&lt;&gt;1,IF(Table1[[#This Row],[Commercial]]=1,1,""),"")</f>
        <v/>
      </c>
      <c r="DV971" s="169" t="str">
        <f>Table1[[#This Row],[Residential &amp; Commercial]]</f>
        <v/>
      </c>
      <c r="DW971" s="169"/>
    </row>
    <row r="972" spans="1:127" s="49" customFormat="1" ht="20.25" thickTop="1" thickBot="1" x14ac:dyDescent="0.35">
      <c r="A972" s="97"/>
      <c r="B972" s="97"/>
      <c r="C972" s="200"/>
      <c r="D972" s="200"/>
      <c r="E972" s="176"/>
      <c r="F972" s="176"/>
      <c r="G972" s="176"/>
      <c r="H972" s="176"/>
      <c r="I972" s="201" t="str">
        <f>IF(AND(Table1[[#This Row],[General]]=1,Table1[[#This Row],[Beginner]]=1,Table1[[#This Row],[Intermediate]]=1,Table1[[#This Row],[Advanced]]=1),1,"")</f>
        <v/>
      </c>
      <c r="J972" s="201" t="str">
        <f>CONCATENATE(IF(Table1[[#This Row],[General]]=1,"General, ",""), IF(Table1[[#This Row],[Beginner]]=1,"Beginner, ",""),IF(Table1[[#This Row],[Intermediate]]=1,"Intermediate, ",""), IF(Table1[[#This Row],[Advanced]]=1,"Advanced",""))</f>
        <v/>
      </c>
      <c r="K972" s="202"/>
      <c r="L972" s="179"/>
      <c r="M972" s="202"/>
      <c r="N972" s="202"/>
      <c r="O972" s="203"/>
      <c r="P972" s="202"/>
      <c r="Q972" s="202"/>
      <c r="R972" s="202"/>
      <c r="S972"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72" s="211"/>
      <c r="U972" s="211"/>
      <c r="V972" s="211"/>
      <c r="W972" s="211"/>
      <c r="X972" s="211"/>
      <c r="Y972" s="211"/>
      <c r="Z972" s="211"/>
      <c r="AA972" s="211"/>
      <c r="AB972" s="211"/>
      <c r="AC972" s="211"/>
      <c r="AD972" s="211"/>
      <c r="AE972" s="181"/>
      <c r="AF972" s="211"/>
      <c r="AG972"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72" s="213"/>
      <c r="AI972" s="213"/>
      <c r="AJ972" s="213"/>
      <c r="AK972" s="201" t="str">
        <f>CONCATENATE(IF(Table1[[#This Row],[Digital]]=1,"Digital, ",""),IF(Table1[[#This Row],[Face to Face]]=1,"Face to face, ",""),IF(Table1[[#This Row],[Blended]]=1,"Blended",""))</f>
        <v/>
      </c>
      <c r="AL972" s="214"/>
      <c r="AM972" s="204"/>
      <c r="AN972" s="182"/>
      <c r="AO972" s="204"/>
      <c r="AP972" s="182"/>
      <c r="AQ972" s="204"/>
      <c r="AR972" s="204"/>
      <c r="AS972" s="204"/>
      <c r="AT972" s="204"/>
      <c r="AU972" s="204"/>
      <c r="AV972" s="182"/>
      <c r="AW972" s="182"/>
      <c r="AX972" s="182"/>
      <c r="AY972" s="204"/>
      <c r="AZ972"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7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72" s="205"/>
      <c r="BC972" s="205"/>
      <c r="BD972" s="201" t="str">
        <f>IF(AND(Table1[[#This Row],[Residential]]=1,Table1[[#This Row],[Commercial]]=1),1,"")</f>
        <v/>
      </c>
      <c r="BE972" s="201" t="str">
        <f>CONCATENATE(IF(Table1[[#This Row],[Residential]]=1,"Residential, ",""),IF(Table1[[#This Row],[Commercial]]=1,"Commercial",""))</f>
        <v/>
      </c>
      <c r="BF972" s="204"/>
      <c r="BG972" s="204"/>
      <c r="BH972" s="204"/>
      <c r="BI972" s="204"/>
      <c r="BJ972" s="204"/>
      <c r="BK972" s="204"/>
      <c r="BL972" s="204"/>
      <c r="BM972" s="182"/>
      <c r="BN972" s="204"/>
      <c r="BO97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72" s="216"/>
      <c r="BQ972" s="217"/>
      <c r="BR972" s="218"/>
      <c r="BS972" s="218"/>
      <c r="BT972" s="219"/>
      <c r="BU972" s="220"/>
      <c r="BV972" s="219"/>
      <c r="BW972" s="221"/>
      <c r="BX972" s="221"/>
      <c r="BY972" s="221"/>
      <c r="BZ972" s="227"/>
      <c r="CA97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72" s="222">
        <f>COUNTIF(Table1[[#This Row],[Validity]:[Alignment with NCC (Yes=1,No=0)]],"N/A")</f>
        <v>0</v>
      </c>
      <c r="CC972" s="222">
        <f>IF(ISERROR(Table1[[#This Row],[Total Quality Score (out of 10)]]/(4-Table1[[#This Row],[N/A Count]])),0,Table1[[#This Row],[Total Quality Score (out of 10)]]/(4-Table1[[#This Row],[N/A Count]]))</f>
        <v>0</v>
      </c>
      <c r="CD972" s="207"/>
      <c r="CE972" s="106"/>
      <c r="CF972" s="206" t="str">
        <f>IF(SUM(Table1[[#This Row],[Multiple]:[Level (all)62]])&lt;1,IF(Table1[[#This Row],[General]]=1,1,""),"")</f>
        <v/>
      </c>
      <c r="CG972" s="172" t="str">
        <f>IF(SUM(Table1[[#This Row],[Multiple]:[Level (all)62]])&lt;1,IF(Table1[[#This Row],[Beginner]]=1,1,""),"")</f>
        <v/>
      </c>
      <c r="CH972" s="206" t="str">
        <f>IF(SUM(Table1[[#This Row],[Multiple]:[Level (all)62]])&lt;1,IF(Table1[[#This Row],[Intermediate]]=1,1,""),"")</f>
        <v/>
      </c>
      <c r="CI972" s="206" t="str">
        <f>IF(SUM(Table1[[#This Row],[Multiple]:[Level (all)62]])&lt;1,IF(Table1[[#This Row],[Advanced]]=1,1,""),"")</f>
        <v/>
      </c>
      <c r="CJ972" s="206" t="str">
        <f>IF(AND(SUM(Table1[[#This Row],[General]:[Advanced]])&lt;4,SUM(Table1[[#This Row],[General]:[Advanced]])&gt;1),1,"")</f>
        <v/>
      </c>
      <c r="CK972" s="206" t="str">
        <f>Table1[[#This Row],[Level (all)]]</f>
        <v/>
      </c>
      <c r="CL972" s="206" t="str">
        <f>IF(Table1[[#This Row],[Multiple audience]]&lt;&gt;1,IF(Table1[[#This Row],[General Audience]]=1,1,""),"")</f>
        <v/>
      </c>
      <c r="CM972" s="206" t="str">
        <f>IF(Table1[[#This Row],[Multiple audience]]&lt;&gt;1,IF(Table1[[#This Row],[Planners / Designers ]]=1,1,""),"")</f>
        <v/>
      </c>
      <c r="CN972" s="206" t="str">
        <f>IF(Table1[[#This Row],[Multiple audience]]&lt;&gt;1,IF(Table1[[#This Row],[Regulatory Assessors]]=1,1,""),"")</f>
        <v/>
      </c>
      <c r="CO972" s="206" t="str">
        <f>IF(Table1[[#This Row],[Multiple audience]]&lt;&gt;1,IF(Table1[[#This Row],[Builders / Management]]=1,1,""),"")</f>
        <v/>
      </c>
      <c r="CP972" s="206" t="str">
        <f>IF(Table1[[#This Row],[Multiple audience]]&lt;&gt;1,IF(Table1[[#This Row],[Energy / Sus Assessors]]=1,1,""),"")</f>
        <v/>
      </c>
      <c r="CQ972" s="206" t="str">
        <f>IF(Table1[[#This Row],[Multiple audience]]&lt;&gt;1,IF(Table1[[#This Row],[Semi-skilled]]=1,1,""),"")</f>
        <v/>
      </c>
      <c r="CR972" s="206" t="str">
        <f>IF(Table1[[#This Row],[Multiple audience]]&lt;&gt;1,IF(Table1[[#This Row],[Trades]]=1,1,""),"")</f>
        <v/>
      </c>
      <c r="CS972" s="206" t="str">
        <f>IF(Table1[[#This Row],[Multiple audience]]&lt;&gt;1,IF(Table1[[#This Row],[Other]]=1,1,""),"")</f>
        <v/>
      </c>
      <c r="CT972" s="206" t="str">
        <f>IF(SUM(Table1[[#This Row],[General Audience]:[Other]])&gt;1,1,"")</f>
        <v/>
      </c>
      <c r="CU972" s="206" t="str">
        <f>IF(Table1[[#This Row],[Various  ]]&lt;&gt;1,IF(Table1[[#This Row],[Calculator / Software]]=1,1,""),"")</f>
        <v/>
      </c>
      <c r="CV972" s="206" t="str">
        <f>IF(Table1[[#This Row],[Various  ]]&lt;&gt;1,IF(Table1[[#This Row],[Information  ]]=1,1,""),"")</f>
        <v/>
      </c>
      <c r="CW972" s="206" t="str">
        <f>IF(Table1[[#This Row],[Various  ]]&lt;&gt;1,IF(Table1[[#This Row],[Interactive Tool]]=1,1,""),"")</f>
        <v/>
      </c>
      <c r="CX972" s="206" t="str">
        <f>IF(Table1[[#This Row],[Various  ]]&lt;&gt;1,IF(Table1[[#This Row],[Technical Specifications]]=1,1,""),"")</f>
        <v/>
      </c>
      <c r="CY972" s="206" t="str">
        <f>IF(Table1[[#This Row],[Various  ]]&lt;&gt;1,IF(Table1[[#This Row],[Training Resources]]=1,1,""),"")</f>
        <v/>
      </c>
      <c r="CZ972" s="206" t="str">
        <f>IF(Table1[[#This Row],[Various  ]]&lt;&gt;1,IF(Table1[[#This Row],[Toolbox]]=1,1,""),"")</f>
        <v/>
      </c>
      <c r="DA972" s="206" t="str">
        <f>IF(Table1[[#This Row],[Various  ]]&lt;&gt;1,IF(Table1[[#This Row],[Video]]=1,1,""),"")</f>
        <v/>
      </c>
      <c r="DB972" s="206" t="str">
        <f>IF(Table1[[#This Row],[Various  ]]&lt;&gt;1,IF(Table1[[#This Row],[Case study]]=1,1,""),"")</f>
        <v/>
      </c>
      <c r="DC972" s="206" t="str">
        <f>IF(Table1[[#This Row],[Various  ]]&lt;&gt;1,IF(Table1[[#This Row],[Other   ]]=1,1,""),"")</f>
        <v/>
      </c>
      <c r="DD972" s="206" t="str">
        <f>IF(Table1[[#This Row],[Various  ]]&lt;&gt;1,IF(Table1[[#This Row],[Standards]]=1,1,""),"")</f>
        <v/>
      </c>
      <c r="DE972" s="206" t="str">
        <f>IF(Table1[[#This Row],[Various]]=1,1,IF(SUM(Table1[[#This Row],[Calculator / Software]:[Standards]])&gt;1,1,""))</f>
        <v/>
      </c>
      <c r="DF972" s="206" t="str">
        <f>IF(Table1[[#This Row],[Multiple NCC links]]&lt;&gt;1,IF(Table1[[#This Row],[Design]]=1,1,""),"")</f>
        <v/>
      </c>
      <c r="DG972" s="206" t="str">
        <f>IF(Table1[[#This Row],[Multiple NCC links]]&lt;&gt;1,IF(Table1[[#This Row],[Assessment / Verification]]=1,1,""),"")</f>
        <v/>
      </c>
      <c r="DH972" s="206" t="str">
        <f>IF(Table1[[#This Row],[Multiple NCC links]]&lt;&gt;1,IF(Table1[[#This Row],[Climate Specific ]]=1,1,""),"")</f>
        <v/>
      </c>
      <c r="DI972" s="206" t="str">
        <f>IF(Table1[[#This Row],[Multiple NCC links]]&lt;&gt;1,IF(Table1[[#This Row],[Alterations / Additions]]=1,1,""),"")</f>
        <v/>
      </c>
      <c r="DJ972" s="206" t="str">
        <f>IF(Table1[[#This Row],[Multiple NCC links]]&lt;&gt;1,IF(Table1[[#This Row],[Glazing]]=1,1,""),"")</f>
        <v/>
      </c>
      <c r="DK972" s="206" t="str">
        <f>IF(Table1[[#This Row],[Multiple NCC links]]&lt;&gt;1,IF(Table1[[#This Row],[Building Fabric / Thermal / Sealing]]=1,1,""),"")</f>
        <v/>
      </c>
      <c r="DL972" s="206" t="str">
        <f>IF(Table1[[#This Row],[Multiple NCC links]]&lt;&gt;1,IF(Table1[[#This Row],[Lighting]]=1,1,""),"")</f>
        <v/>
      </c>
      <c r="DM972" s="206" t="str">
        <f>IF(Table1[[#This Row],[Multiple NCC links]]&lt;&gt;1,IF(Table1[[#This Row],[HVAC]]=1,1,""),"")</f>
        <v/>
      </c>
      <c r="DN972" s="206" t="str">
        <f>IF(Table1[[#This Row],[Multiple NCC links]]&lt;&gt;1,IF(Table1[[#This Row],[Services]]=1,1,""),"")</f>
        <v/>
      </c>
      <c r="DO972" s="206" t="str">
        <f>IF(Table1[[#This Row],[Multiple NCC links]]&lt;&gt;1,IF(Table1[[#This Row],[Maintenance &amp; Monitoring]]=1,1,""),"")</f>
        <v/>
      </c>
      <c r="DP972" s="206" t="str">
        <f>IF(Table1[[#This Row],[Multiple NCC links]]&lt;&gt;1,IF(Table1[[#This Row],[Hand over / Operations]]=1,1,""),"")</f>
        <v/>
      </c>
      <c r="DQ972" s="206" t="str">
        <f>IF(Table1[[#This Row],[Multiple NCC links]]&lt;&gt;1,IF(Table1[[#This Row],[As built assessment]]=1,1,""),"")</f>
        <v/>
      </c>
      <c r="DR972" s="206" t="str">
        <f>IF(Table1[[#This Row],[Multiple NCC links]]&lt;&gt;1,IF(Table1[[#This Row],[Beyond compliance]]=1,1,""),"")</f>
        <v/>
      </c>
      <c r="DS972" s="206" t="str">
        <f>IF(SUM(Table1[[#This Row],[Design]:[Beyond compliance]])&gt;1,1,"")</f>
        <v/>
      </c>
      <c r="DT972" s="206" t="str">
        <f>IF(Table1[[#This Row],[Both Residential &amp; Commercial4]]&lt;&gt;1,IF(Table1[[#This Row],[Residential]]=1,1,""),"")</f>
        <v/>
      </c>
      <c r="DU972" s="206" t="str">
        <f>IF(Table1[[#This Row],[Both Residential &amp; Commercial4]]&lt;&gt;1,IF(Table1[[#This Row],[Commercial]]=1,1,""),"")</f>
        <v/>
      </c>
      <c r="DV972" s="169" t="str">
        <f>Table1[[#This Row],[Residential &amp; Commercial]]</f>
        <v/>
      </c>
      <c r="DW972" s="169"/>
    </row>
    <row r="973" spans="1:127" s="49" customFormat="1" ht="20.25" thickTop="1" thickBot="1" x14ac:dyDescent="0.35">
      <c r="A973" s="97"/>
      <c r="B973" s="97"/>
      <c r="C973" s="200"/>
      <c r="D973" s="200"/>
      <c r="E973" s="176"/>
      <c r="F973" s="176"/>
      <c r="G973" s="176"/>
      <c r="H973" s="176"/>
      <c r="I973" s="201" t="str">
        <f>IF(AND(Table1[[#This Row],[General]]=1,Table1[[#This Row],[Beginner]]=1,Table1[[#This Row],[Intermediate]]=1,Table1[[#This Row],[Advanced]]=1),1,"")</f>
        <v/>
      </c>
      <c r="J973" s="201" t="str">
        <f>CONCATENATE(IF(Table1[[#This Row],[General]]=1,"General, ",""), IF(Table1[[#This Row],[Beginner]]=1,"Beginner, ",""),IF(Table1[[#This Row],[Intermediate]]=1,"Intermediate, ",""), IF(Table1[[#This Row],[Advanced]]=1,"Advanced",""))</f>
        <v/>
      </c>
      <c r="K973" s="202"/>
      <c r="L973" s="179"/>
      <c r="M973" s="202"/>
      <c r="N973" s="202"/>
      <c r="O973" s="203"/>
      <c r="P973" s="202"/>
      <c r="Q973" s="202"/>
      <c r="R973" s="202"/>
      <c r="S973"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73" s="211"/>
      <c r="U973" s="211"/>
      <c r="V973" s="211"/>
      <c r="W973" s="211"/>
      <c r="X973" s="211"/>
      <c r="Y973" s="211"/>
      <c r="Z973" s="211"/>
      <c r="AA973" s="211"/>
      <c r="AB973" s="211"/>
      <c r="AC973" s="211"/>
      <c r="AD973" s="211"/>
      <c r="AE973" s="181"/>
      <c r="AF973" s="211"/>
      <c r="AG973"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73" s="213"/>
      <c r="AI973" s="213"/>
      <c r="AJ973" s="213"/>
      <c r="AK973" s="201" t="str">
        <f>CONCATENATE(IF(Table1[[#This Row],[Digital]]=1,"Digital, ",""),IF(Table1[[#This Row],[Face to Face]]=1,"Face to face, ",""),IF(Table1[[#This Row],[Blended]]=1,"Blended",""))</f>
        <v/>
      </c>
      <c r="AL973" s="214"/>
      <c r="AM973" s="204"/>
      <c r="AN973" s="182"/>
      <c r="AO973" s="204"/>
      <c r="AP973" s="182"/>
      <c r="AQ973" s="204"/>
      <c r="AR973" s="204"/>
      <c r="AS973" s="204"/>
      <c r="AT973" s="204"/>
      <c r="AU973" s="204"/>
      <c r="AV973" s="182"/>
      <c r="AW973" s="182"/>
      <c r="AX973" s="182"/>
      <c r="AY973" s="204"/>
      <c r="AZ973"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7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73" s="205"/>
      <c r="BC973" s="205"/>
      <c r="BD973" s="201" t="str">
        <f>IF(AND(Table1[[#This Row],[Residential]]=1,Table1[[#This Row],[Commercial]]=1),1,"")</f>
        <v/>
      </c>
      <c r="BE973" s="201" t="str">
        <f>CONCATENATE(IF(Table1[[#This Row],[Residential]]=1,"Residential, ",""),IF(Table1[[#This Row],[Commercial]]=1,"Commercial",""))</f>
        <v/>
      </c>
      <c r="BF973" s="204"/>
      <c r="BG973" s="204"/>
      <c r="BH973" s="204"/>
      <c r="BI973" s="204"/>
      <c r="BJ973" s="204"/>
      <c r="BK973" s="204"/>
      <c r="BL973" s="204"/>
      <c r="BM973" s="182"/>
      <c r="BN973" s="204"/>
      <c r="BO97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73" s="216"/>
      <c r="BQ973" s="217"/>
      <c r="BR973" s="218"/>
      <c r="BS973" s="218"/>
      <c r="BT973" s="219"/>
      <c r="BU973" s="220"/>
      <c r="BV973" s="219"/>
      <c r="BW973" s="221"/>
      <c r="BX973" s="221"/>
      <c r="BY973" s="221"/>
      <c r="BZ973" s="227"/>
      <c r="CA97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73" s="222">
        <f>COUNTIF(Table1[[#This Row],[Validity]:[Alignment with NCC (Yes=1,No=0)]],"N/A")</f>
        <v>0</v>
      </c>
      <c r="CC973" s="222">
        <f>IF(ISERROR(Table1[[#This Row],[Total Quality Score (out of 10)]]/(4-Table1[[#This Row],[N/A Count]])),0,Table1[[#This Row],[Total Quality Score (out of 10)]]/(4-Table1[[#This Row],[N/A Count]]))</f>
        <v>0</v>
      </c>
      <c r="CD973" s="207"/>
      <c r="CE973" s="106"/>
      <c r="CF973" s="206" t="str">
        <f>IF(SUM(Table1[[#This Row],[Multiple]:[Level (all)62]])&lt;1,IF(Table1[[#This Row],[General]]=1,1,""),"")</f>
        <v/>
      </c>
      <c r="CG973" s="172" t="str">
        <f>IF(SUM(Table1[[#This Row],[Multiple]:[Level (all)62]])&lt;1,IF(Table1[[#This Row],[Beginner]]=1,1,""),"")</f>
        <v/>
      </c>
      <c r="CH973" s="206" t="str">
        <f>IF(SUM(Table1[[#This Row],[Multiple]:[Level (all)62]])&lt;1,IF(Table1[[#This Row],[Intermediate]]=1,1,""),"")</f>
        <v/>
      </c>
      <c r="CI973" s="206" t="str">
        <f>IF(SUM(Table1[[#This Row],[Multiple]:[Level (all)62]])&lt;1,IF(Table1[[#This Row],[Advanced]]=1,1,""),"")</f>
        <v/>
      </c>
      <c r="CJ973" s="206" t="str">
        <f>IF(AND(SUM(Table1[[#This Row],[General]:[Advanced]])&lt;4,SUM(Table1[[#This Row],[General]:[Advanced]])&gt;1),1,"")</f>
        <v/>
      </c>
      <c r="CK973" s="206" t="str">
        <f>Table1[[#This Row],[Level (all)]]</f>
        <v/>
      </c>
      <c r="CL973" s="206" t="str">
        <f>IF(Table1[[#This Row],[Multiple audience]]&lt;&gt;1,IF(Table1[[#This Row],[General Audience]]=1,1,""),"")</f>
        <v/>
      </c>
      <c r="CM973" s="206" t="str">
        <f>IF(Table1[[#This Row],[Multiple audience]]&lt;&gt;1,IF(Table1[[#This Row],[Planners / Designers ]]=1,1,""),"")</f>
        <v/>
      </c>
      <c r="CN973" s="206" t="str">
        <f>IF(Table1[[#This Row],[Multiple audience]]&lt;&gt;1,IF(Table1[[#This Row],[Regulatory Assessors]]=1,1,""),"")</f>
        <v/>
      </c>
      <c r="CO973" s="206" t="str">
        <f>IF(Table1[[#This Row],[Multiple audience]]&lt;&gt;1,IF(Table1[[#This Row],[Builders / Management]]=1,1,""),"")</f>
        <v/>
      </c>
      <c r="CP973" s="206" t="str">
        <f>IF(Table1[[#This Row],[Multiple audience]]&lt;&gt;1,IF(Table1[[#This Row],[Energy / Sus Assessors]]=1,1,""),"")</f>
        <v/>
      </c>
      <c r="CQ973" s="206" t="str">
        <f>IF(Table1[[#This Row],[Multiple audience]]&lt;&gt;1,IF(Table1[[#This Row],[Semi-skilled]]=1,1,""),"")</f>
        <v/>
      </c>
      <c r="CR973" s="206" t="str">
        <f>IF(Table1[[#This Row],[Multiple audience]]&lt;&gt;1,IF(Table1[[#This Row],[Trades]]=1,1,""),"")</f>
        <v/>
      </c>
      <c r="CS973" s="206" t="str">
        <f>IF(Table1[[#This Row],[Multiple audience]]&lt;&gt;1,IF(Table1[[#This Row],[Other]]=1,1,""),"")</f>
        <v/>
      </c>
      <c r="CT973" s="206" t="str">
        <f>IF(SUM(Table1[[#This Row],[General Audience]:[Other]])&gt;1,1,"")</f>
        <v/>
      </c>
      <c r="CU973" s="206" t="str">
        <f>IF(Table1[[#This Row],[Various  ]]&lt;&gt;1,IF(Table1[[#This Row],[Calculator / Software]]=1,1,""),"")</f>
        <v/>
      </c>
      <c r="CV973" s="206" t="str">
        <f>IF(Table1[[#This Row],[Various  ]]&lt;&gt;1,IF(Table1[[#This Row],[Information  ]]=1,1,""),"")</f>
        <v/>
      </c>
      <c r="CW973" s="206" t="str">
        <f>IF(Table1[[#This Row],[Various  ]]&lt;&gt;1,IF(Table1[[#This Row],[Interactive Tool]]=1,1,""),"")</f>
        <v/>
      </c>
      <c r="CX973" s="206" t="str">
        <f>IF(Table1[[#This Row],[Various  ]]&lt;&gt;1,IF(Table1[[#This Row],[Technical Specifications]]=1,1,""),"")</f>
        <v/>
      </c>
      <c r="CY973" s="206" t="str">
        <f>IF(Table1[[#This Row],[Various  ]]&lt;&gt;1,IF(Table1[[#This Row],[Training Resources]]=1,1,""),"")</f>
        <v/>
      </c>
      <c r="CZ973" s="206" t="str">
        <f>IF(Table1[[#This Row],[Various  ]]&lt;&gt;1,IF(Table1[[#This Row],[Toolbox]]=1,1,""),"")</f>
        <v/>
      </c>
      <c r="DA973" s="206" t="str">
        <f>IF(Table1[[#This Row],[Various  ]]&lt;&gt;1,IF(Table1[[#This Row],[Video]]=1,1,""),"")</f>
        <v/>
      </c>
      <c r="DB973" s="206" t="str">
        <f>IF(Table1[[#This Row],[Various  ]]&lt;&gt;1,IF(Table1[[#This Row],[Case study]]=1,1,""),"")</f>
        <v/>
      </c>
      <c r="DC973" s="206" t="str">
        <f>IF(Table1[[#This Row],[Various  ]]&lt;&gt;1,IF(Table1[[#This Row],[Other   ]]=1,1,""),"")</f>
        <v/>
      </c>
      <c r="DD973" s="206" t="str">
        <f>IF(Table1[[#This Row],[Various  ]]&lt;&gt;1,IF(Table1[[#This Row],[Standards]]=1,1,""),"")</f>
        <v/>
      </c>
      <c r="DE973" s="206" t="str">
        <f>IF(Table1[[#This Row],[Various]]=1,1,IF(SUM(Table1[[#This Row],[Calculator / Software]:[Standards]])&gt;1,1,""))</f>
        <v/>
      </c>
      <c r="DF973" s="206" t="str">
        <f>IF(Table1[[#This Row],[Multiple NCC links]]&lt;&gt;1,IF(Table1[[#This Row],[Design]]=1,1,""),"")</f>
        <v/>
      </c>
      <c r="DG973" s="206" t="str">
        <f>IF(Table1[[#This Row],[Multiple NCC links]]&lt;&gt;1,IF(Table1[[#This Row],[Assessment / Verification]]=1,1,""),"")</f>
        <v/>
      </c>
      <c r="DH973" s="206" t="str">
        <f>IF(Table1[[#This Row],[Multiple NCC links]]&lt;&gt;1,IF(Table1[[#This Row],[Climate Specific ]]=1,1,""),"")</f>
        <v/>
      </c>
      <c r="DI973" s="206" t="str">
        <f>IF(Table1[[#This Row],[Multiple NCC links]]&lt;&gt;1,IF(Table1[[#This Row],[Alterations / Additions]]=1,1,""),"")</f>
        <v/>
      </c>
      <c r="DJ973" s="206" t="str">
        <f>IF(Table1[[#This Row],[Multiple NCC links]]&lt;&gt;1,IF(Table1[[#This Row],[Glazing]]=1,1,""),"")</f>
        <v/>
      </c>
      <c r="DK973" s="206" t="str">
        <f>IF(Table1[[#This Row],[Multiple NCC links]]&lt;&gt;1,IF(Table1[[#This Row],[Building Fabric / Thermal / Sealing]]=1,1,""),"")</f>
        <v/>
      </c>
      <c r="DL973" s="206" t="str">
        <f>IF(Table1[[#This Row],[Multiple NCC links]]&lt;&gt;1,IF(Table1[[#This Row],[Lighting]]=1,1,""),"")</f>
        <v/>
      </c>
      <c r="DM973" s="206" t="str">
        <f>IF(Table1[[#This Row],[Multiple NCC links]]&lt;&gt;1,IF(Table1[[#This Row],[HVAC]]=1,1,""),"")</f>
        <v/>
      </c>
      <c r="DN973" s="206" t="str">
        <f>IF(Table1[[#This Row],[Multiple NCC links]]&lt;&gt;1,IF(Table1[[#This Row],[Services]]=1,1,""),"")</f>
        <v/>
      </c>
      <c r="DO973" s="206" t="str">
        <f>IF(Table1[[#This Row],[Multiple NCC links]]&lt;&gt;1,IF(Table1[[#This Row],[Maintenance &amp; Monitoring]]=1,1,""),"")</f>
        <v/>
      </c>
      <c r="DP973" s="206" t="str">
        <f>IF(Table1[[#This Row],[Multiple NCC links]]&lt;&gt;1,IF(Table1[[#This Row],[Hand over / Operations]]=1,1,""),"")</f>
        <v/>
      </c>
      <c r="DQ973" s="206" t="str">
        <f>IF(Table1[[#This Row],[Multiple NCC links]]&lt;&gt;1,IF(Table1[[#This Row],[As built assessment]]=1,1,""),"")</f>
        <v/>
      </c>
      <c r="DR973" s="206" t="str">
        <f>IF(Table1[[#This Row],[Multiple NCC links]]&lt;&gt;1,IF(Table1[[#This Row],[Beyond compliance]]=1,1,""),"")</f>
        <v/>
      </c>
      <c r="DS973" s="206" t="str">
        <f>IF(SUM(Table1[[#This Row],[Design]:[Beyond compliance]])&gt;1,1,"")</f>
        <v/>
      </c>
      <c r="DT973" s="206" t="str">
        <f>IF(Table1[[#This Row],[Both Residential &amp; Commercial4]]&lt;&gt;1,IF(Table1[[#This Row],[Residential]]=1,1,""),"")</f>
        <v/>
      </c>
      <c r="DU973" s="206" t="str">
        <f>IF(Table1[[#This Row],[Both Residential &amp; Commercial4]]&lt;&gt;1,IF(Table1[[#This Row],[Commercial]]=1,1,""),"")</f>
        <v/>
      </c>
      <c r="DV973" s="169" t="str">
        <f>Table1[[#This Row],[Residential &amp; Commercial]]</f>
        <v/>
      </c>
      <c r="DW973" s="169"/>
    </row>
    <row r="974" spans="1:127" s="49" customFormat="1" ht="20.25" thickTop="1" thickBot="1" x14ac:dyDescent="0.35">
      <c r="A974" s="97"/>
      <c r="B974" s="97"/>
      <c r="C974" s="200"/>
      <c r="D974" s="200"/>
      <c r="E974" s="176"/>
      <c r="F974" s="176"/>
      <c r="G974" s="176"/>
      <c r="H974" s="176"/>
      <c r="I974" s="201" t="str">
        <f>IF(AND(Table1[[#This Row],[General]]=1,Table1[[#This Row],[Beginner]]=1,Table1[[#This Row],[Intermediate]]=1,Table1[[#This Row],[Advanced]]=1),1,"")</f>
        <v/>
      </c>
      <c r="J974" s="201" t="str">
        <f>CONCATENATE(IF(Table1[[#This Row],[General]]=1,"General, ",""), IF(Table1[[#This Row],[Beginner]]=1,"Beginner, ",""),IF(Table1[[#This Row],[Intermediate]]=1,"Intermediate, ",""), IF(Table1[[#This Row],[Advanced]]=1,"Advanced",""))</f>
        <v/>
      </c>
      <c r="K974" s="202"/>
      <c r="L974" s="179"/>
      <c r="M974" s="202"/>
      <c r="N974" s="202"/>
      <c r="O974" s="203"/>
      <c r="P974" s="202"/>
      <c r="Q974" s="202"/>
      <c r="R974" s="202"/>
      <c r="S974"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74" s="211"/>
      <c r="U974" s="211"/>
      <c r="V974" s="211"/>
      <c r="W974" s="211"/>
      <c r="X974" s="211"/>
      <c r="Y974" s="211"/>
      <c r="Z974" s="211"/>
      <c r="AA974" s="211"/>
      <c r="AB974" s="211"/>
      <c r="AC974" s="211"/>
      <c r="AD974" s="211"/>
      <c r="AE974" s="181"/>
      <c r="AF974" s="211"/>
      <c r="AG974"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74" s="213"/>
      <c r="AI974" s="213"/>
      <c r="AJ974" s="213"/>
      <c r="AK974" s="201" t="str">
        <f>CONCATENATE(IF(Table1[[#This Row],[Digital]]=1,"Digital, ",""),IF(Table1[[#This Row],[Face to Face]]=1,"Face to face, ",""),IF(Table1[[#This Row],[Blended]]=1,"Blended",""))</f>
        <v/>
      </c>
      <c r="AL974" s="214"/>
      <c r="AM974" s="204"/>
      <c r="AN974" s="182"/>
      <c r="AO974" s="204"/>
      <c r="AP974" s="182"/>
      <c r="AQ974" s="204"/>
      <c r="AR974" s="204"/>
      <c r="AS974" s="204"/>
      <c r="AT974" s="204"/>
      <c r="AU974" s="204"/>
      <c r="AV974" s="182"/>
      <c r="AW974" s="182"/>
      <c r="AX974" s="182"/>
      <c r="AY974" s="204"/>
      <c r="AZ974"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7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74" s="205"/>
      <c r="BC974" s="205"/>
      <c r="BD974" s="201" t="str">
        <f>IF(AND(Table1[[#This Row],[Residential]]=1,Table1[[#This Row],[Commercial]]=1),1,"")</f>
        <v/>
      </c>
      <c r="BE974" s="201" t="str">
        <f>CONCATENATE(IF(Table1[[#This Row],[Residential]]=1,"Residential, ",""),IF(Table1[[#This Row],[Commercial]]=1,"Commercial",""))</f>
        <v/>
      </c>
      <c r="BF974" s="204"/>
      <c r="BG974" s="204"/>
      <c r="BH974" s="204"/>
      <c r="BI974" s="204"/>
      <c r="BJ974" s="204"/>
      <c r="BK974" s="204"/>
      <c r="BL974" s="204"/>
      <c r="BM974" s="182"/>
      <c r="BN974" s="204"/>
      <c r="BO97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74" s="216"/>
      <c r="BQ974" s="217"/>
      <c r="BR974" s="218"/>
      <c r="BS974" s="218"/>
      <c r="BT974" s="219"/>
      <c r="BU974" s="220"/>
      <c r="BV974" s="219"/>
      <c r="BW974" s="221"/>
      <c r="BX974" s="221"/>
      <c r="BY974" s="221"/>
      <c r="BZ974" s="227"/>
      <c r="CA97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74" s="222">
        <f>COUNTIF(Table1[[#This Row],[Validity]:[Alignment with NCC (Yes=1,No=0)]],"N/A")</f>
        <v>0</v>
      </c>
      <c r="CC974" s="222">
        <f>IF(ISERROR(Table1[[#This Row],[Total Quality Score (out of 10)]]/(4-Table1[[#This Row],[N/A Count]])),0,Table1[[#This Row],[Total Quality Score (out of 10)]]/(4-Table1[[#This Row],[N/A Count]]))</f>
        <v>0</v>
      </c>
      <c r="CD974" s="207"/>
      <c r="CE974" s="106"/>
      <c r="CF974" s="206" t="str">
        <f>IF(SUM(Table1[[#This Row],[Multiple]:[Level (all)62]])&lt;1,IF(Table1[[#This Row],[General]]=1,1,""),"")</f>
        <v/>
      </c>
      <c r="CG974" s="172" t="str">
        <f>IF(SUM(Table1[[#This Row],[Multiple]:[Level (all)62]])&lt;1,IF(Table1[[#This Row],[Beginner]]=1,1,""),"")</f>
        <v/>
      </c>
      <c r="CH974" s="206" t="str">
        <f>IF(SUM(Table1[[#This Row],[Multiple]:[Level (all)62]])&lt;1,IF(Table1[[#This Row],[Intermediate]]=1,1,""),"")</f>
        <v/>
      </c>
      <c r="CI974" s="206" t="str">
        <f>IF(SUM(Table1[[#This Row],[Multiple]:[Level (all)62]])&lt;1,IF(Table1[[#This Row],[Advanced]]=1,1,""),"")</f>
        <v/>
      </c>
      <c r="CJ974" s="206" t="str">
        <f>IF(AND(SUM(Table1[[#This Row],[General]:[Advanced]])&lt;4,SUM(Table1[[#This Row],[General]:[Advanced]])&gt;1),1,"")</f>
        <v/>
      </c>
      <c r="CK974" s="206" t="str">
        <f>Table1[[#This Row],[Level (all)]]</f>
        <v/>
      </c>
      <c r="CL974" s="206" t="str">
        <f>IF(Table1[[#This Row],[Multiple audience]]&lt;&gt;1,IF(Table1[[#This Row],[General Audience]]=1,1,""),"")</f>
        <v/>
      </c>
      <c r="CM974" s="206" t="str">
        <f>IF(Table1[[#This Row],[Multiple audience]]&lt;&gt;1,IF(Table1[[#This Row],[Planners / Designers ]]=1,1,""),"")</f>
        <v/>
      </c>
      <c r="CN974" s="206" t="str">
        <f>IF(Table1[[#This Row],[Multiple audience]]&lt;&gt;1,IF(Table1[[#This Row],[Regulatory Assessors]]=1,1,""),"")</f>
        <v/>
      </c>
      <c r="CO974" s="206" t="str">
        <f>IF(Table1[[#This Row],[Multiple audience]]&lt;&gt;1,IF(Table1[[#This Row],[Builders / Management]]=1,1,""),"")</f>
        <v/>
      </c>
      <c r="CP974" s="206" t="str">
        <f>IF(Table1[[#This Row],[Multiple audience]]&lt;&gt;1,IF(Table1[[#This Row],[Energy / Sus Assessors]]=1,1,""),"")</f>
        <v/>
      </c>
      <c r="CQ974" s="206" t="str">
        <f>IF(Table1[[#This Row],[Multiple audience]]&lt;&gt;1,IF(Table1[[#This Row],[Semi-skilled]]=1,1,""),"")</f>
        <v/>
      </c>
      <c r="CR974" s="206" t="str">
        <f>IF(Table1[[#This Row],[Multiple audience]]&lt;&gt;1,IF(Table1[[#This Row],[Trades]]=1,1,""),"")</f>
        <v/>
      </c>
      <c r="CS974" s="206" t="str">
        <f>IF(Table1[[#This Row],[Multiple audience]]&lt;&gt;1,IF(Table1[[#This Row],[Other]]=1,1,""),"")</f>
        <v/>
      </c>
      <c r="CT974" s="206" t="str">
        <f>IF(SUM(Table1[[#This Row],[General Audience]:[Other]])&gt;1,1,"")</f>
        <v/>
      </c>
      <c r="CU974" s="206" t="str">
        <f>IF(Table1[[#This Row],[Various  ]]&lt;&gt;1,IF(Table1[[#This Row],[Calculator / Software]]=1,1,""),"")</f>
        <v/>
      </c>
      <c r="CV974" s="206" t="str">
        <f>IF(Table1[[#This Row],[Various  ]]&lt;&gt;1,IF(Table1[[#This Row],[Information  ]]=1,1,""),"")</f>
        <v/>
      </c>
      <c r="CW974" s="206" t="str">
        <f>IF(Table1[[#This Row],[Various  ]]&lt;&gt;1,IF(Table1[[#This Row],[Interactive Tool]]=1,1,""),"")</f>
        <v/>
      </c>
      <c r="CX974" s="206" t="str">
        <f>IF(Table1[[#This Row],[Various  ]]&lt;&gt;1,IF(Table1[[#This Row],[Technical Specifications]]=1,1,""),"")</f>
        <v/>
      </c>
      <c r="CY974" s="206" t="str">
        <f>IF(Table1[[#This Row],[Various  ]]&lt;&gt;1,IF(Table1[[#This Row],[Training Resources]]=1,1,""),"")</f>
        <v/>
      </c>
      <c r="CZ974" s="206" t="str">
        <f>IF(Table1[[#This Row],[Various  ]]&lt;&gt;1,IF(Table1[[#This Row],[Toolbox]]=1,1,""),"")</f>
        <v/>
      </c>
      <c r="DA974" s="206" t="str">
        <f>IF(Table1[[#This Row],[Various  ]]&lt;&gt;1,IF(Table1[[#This Row],[Video]]=1,1,""),"")</f>
        <v/>
      </c>
      <c r="DB974" s="206" t="str">
        <f>IF(Table1[[#This Row],[Various  ]]&lt;&gt;1,IF(Table1[[#This Row],[Case study]]=1,1,""),"")</f>
        <v/>
      </c>
      <c r="DC974" s="206" t="str">
        <f>IF(Table1[[#This Row],[Various  ]]&lt;&gt;1,IF(Table1[[#This Row],[Other   ]]=1,1,""),"")</f>
        <v/>
      </c>
      <c r="DD974" s="206" t="str">
        <f>IF(Table1[[#This Row],[Various  ]]&lt;&gt;1,IF(Table1[[#This Row],[Standards]]=1,1,""),"")</f>
        <v/>
      </c>
      <c r="DE974" s="206" t="str">
        <f>IF(Table1[[#This Row],[Various]]=1,1,IF(SUM(Table1[[#This Row],[Calculator / Software]:[Standards]])&gt;1,1,""))</f>
        <v/>
      </c>
      <c r="DF974" s="206" t="str">
        <f>IF(Table1[[#This Row],[Multiple NCC links]]&lt;&gt;1,IF(Table1[[#This Row],[Design]]=1,1,""),"")</f>
        <v/>
      </c>
      <c r="DG974" s="206" t="str">
        <f>IF(Table1[[#This Row],[Multiple NCC links]]&lt;&gt;1,IF(Table1[[#This Row],[Assessment / Verification]]=1,1,""),"")</f>
        <v/>
      </c>
      <c r="DH974" s="206" t="str">
        <f>IF(Table1[[#This Row],[Multiple NCC links]]&lt;&gt;1,IF(Table1[[#This Row],[Climate Specific ]]=1,1,""),"")</f>
        <v/>
      </c>
      <c r="DI974" s="206" t="str">
        <f>IF(Table1[[#This Row],[Multiple NCC links]]&lt;&gt;1,IF(Table1[[#This Row],[Alterations / Additions]]=1,1,""),"")</f>
        <v/>
      </c>
      <c r="DJ974" s="206" t="str">
        <f>IF(Table1[[#This Row],[Multiple NCC links]]&lt;&gt;1,IF(Table1[[#This Row],[Glazing]]=1,1,""),"")</f>
        <v/>
      </c>
      <c r="DK974" s="206" t="str">
        <f>IF(Table1[[#This Row],[Multiple NCC links]]&lt;&gt;1,IF(Table1[[#This Row],[Building Fabric / Thermal / Sealing]]=1,1,""),"")</f>
        <v/>
      </c>
      <c r="DL974" s="206" t="str">
        <f>IF(Table1[[#This Row],[Multiple NCC links]]&lt;&gt;1,IF(Table1[[#This Row],[Lighting]]=1,1,""),"")</f>
        <v/>
      </c>
      <c r="DM974" s="206" t="str">
        <f>IF(Table1[[#This Row],[Multiple NCC links]]&lt;&gt;1,IF(Table1[[#This Row],[HVAC]]=1,1,""),"")</f>
        <v/>
      </c>
      <c r="DN974" s="206" t="str">
        <f>IF(Table1[[#This Row],[Multiple NCC links]]&lt;&gt;1,IF(Table1[[#This Row],[Services]]=1,1,""),"")</f>
        <v/>
      </c>
      <c r="DO974" s="206" t="str">
        <f>IF(Table1[[#This Row],[Multiple NCC links]]&lt;&gt;1,IF(Table1[[#This Row],[Maintenance &amp; Monitoring]]=1,1,""),"")</f>
        <v/>
      </c>
      <c r="DP974" s="206" t="str">
        <f>IF(Table1[[#This Row],[Multiple NCC links]]&lt;&gt;1,IF(Table1[[#This Row],[Hand over / Operations]]=1,1,""),"")</f>
        <v/>
      </c>
      <c r="DQ974" s="206" t="str">
        <f>IF(Table1[[#This Row],[Multiple NCC links]]&lt;&gt;1,IF(Table1[[#This Row],[As built assessment]]=1,1,""),"")</f>
        <v/>
      </c>
      <c r="DR974" s="206" t="str">
        <f>IF(Table1[[#This Row],[Multiple NCC links]]&lt;&gt;1,IF(Table1[[#This Row],[Beyond compliance]]=1,1,""),"")</f>
        <v/>
      </c>
      <c r="DS974" s="206" t="str">
        <f>IF(SUM(Table1[[#This Row],[Design]:[Beyond compliance]])&gt;1,1,"")</f>
        <v/>
      </c>
      <c r="DT974" s="206" t="str">
        <f>IF(Table1[[#This Row],[Both Residential &amp; Commercial4]]&lt;&gt;1,IF(Table1[[#This Row],[Residential]]=1,1,""),"")</f>
        <v/>
      </c>
      <c r="DU974" s="206" t="str">
        <f>IF(Table1[[#This Row],[Both Residential &amp; Commercial4]]&lt;&gt;1,IF(Table1[[#This Row],[Commercial]]=1,1,""),"")</f>
        <v/>
      </c>
      <c r="DV974" s="169" t="str">
        <f>Table1[[#This Row],[Residential &amp; Commercial]]</f>
        <v/>
      </c>
      <c r="DW974" s="169"/>
    </row>
    <row r="975" spans="1:127" s="49" customFormat="1" ht="20.25" thickTop="1" thickBot="1" x14ac:dyDescent="0.35">
      <c r="A975" s="97"/>
      <c r="B975" s="97"/>
      <c r="C975" s="200"/>
      <c r="D975" s="200"/>
      <c r="E975" s="176"/>
      <c r="F975" s="176"/>
      <c r="G975" s="176"/>
      <c r="H975" s="176"/>
      <c r="I975" s="201" t="str">
        <f>IF(AND(Table1[[#This Row],[General]]=1,Table1[[#This Row],[Beginner]]=1,Table1[[#This Row],[Intermediate]]=1,Table1[[#This Row],[Advanced]]=1),1,"")</f>
        <v/>
      </c>
      <c r="J975" s="201" t="str">
        <f>CONCATENATE(IF(Table1[[#This Row],[General]]=1,"General, ",""), IF(Table1[[#This Row],[Beginner]]=1,"Beginner, ",""),IF(Table1[[#This Row],[Intermediate]]=1,"Intermediate, ",""), IF(Table1[[#This Row],[Advanced]]=1,"Advanced",""))</f>
        <v/>
      </c>
      <c r="K975" s="202"/>
      <c r="L975" s="179"/>
      <c r="M975" s="202"/>
      <c r="N975" s="202"/>
      <c r="O975" s="203"/>
      <c r="P975" s="202"/>
      <c r="Q975" s="202"/>
      <c r="R975" s="202"/>
      <c r="S975"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75" s="211"/>
      <c r="U975" s="211"/>
      <c r="V975" s="211"/>
      <c r="W975" s="211"/>
      <c r="X975" s="211"/>
      <c r="Y975" s="211"/>
      <c r="Z975" s="211"/>
      <c r="AA975" s="211"/>
      <c r="AB975" s="211"/>
      <c r="AC975" s="211"/>
      <c r="AD975" s="211"/>
      <c r="AE975" s="181"/>
      <c r="AF975" s="211"/>
      <c r="AG975"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75" s="213"/>
      <c r="AI975" s="213"/>
      <c r="AJ975" s="213"/>
      <c r="AK975" s="201" t="str">
        <f>CONCATENATE(IF(Table1[[#This Row],[Digital]]=1,"Digital, ",""),IF(Table1[[#This Row],[Face to Face]]=1,"Face to face, ",""),IF(Table1[[#This Row],[Blended]]=1,"Blended",""))</f>
        <v/>
      </c>
      <c r="AL975" s="214"/>
      <c r="AM975" s="204"/>
      <c r="AN975" s="182"/>
      <c r="AO975" s="204"/>
      <c r="AP975" s="182"/>
      <c r="AQ975" s="204"/>
      <c r="AR975" s="204"/>
      <c r="AS975" s="204"/>
      <c r="AT975" s="204"/>
      <c r="AU975" s="204"/>
      <c r="AV975" s="182"/>
      <c r="AW975" s="182"/>
      <c r="AX975" s="182"/>
      <c r="AY975" s="204"/>
      <c r="AZ975"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7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75" s="205"/>
      <c r="BC975" s="205"/>
      <c r="BD975" s="201" t="str">
        <f>IF(AND(Table1[[#This Row],[Residential]]=1,Table1[[#This Row],[Commercial]]=1),1,"")</f>
        <v/>
      </c>
      <c r="BE975" s="201" t="str">
        <f>CONCATENATE(IF(Table1[[#This Row],[Residential]]=1,"Residential, ",""),IF(Table1[[#This Row],[Commercial]]=1,"Commercial",""))</f>
        <v/>
      </c>
      <c r="BF975" s="204"/>
      <c r="BG975" s="204"/>
      <c r="BH975" s="204"/>
      <c r="BI975" s="204"/>
      <c r="BJ975" s="204"/>
      <c r="BK975" s="204"/>
      <c r="BL975" s="204"/>
      <c r="BM975" s="182"/>
      <c r="BN975" s="204"/>
      <c r="BO97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75" s="216"/>
      <c r="BQ975" s="217"/>
      <c r="BR975" s="218"/>
      <c r="BS975" s="218"/>
      <c r="BT975" s="219"/>
      <c r="BU975" s="220"/>
      <c r="BV975" s="219"/>
      <c r="BW975" s="221"/>
      <c r="BX975" s="221"/>
      <c r="BY975" s="221"/>
      <c r="BZ975" s="227"/>
      <c r="CA97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75" s="222">
        <f>COUNTIF(Table1[[#This Row],[Validity]:[Alignment with NCC (Yes=1,No=0)]],"N/A")</f>
        <v>0</v>
      </c>
      <c r="CC975" s="222">
        <f>IF(ISERROR(Table1[[#This Row],[Total Quality Score (out of 10)]]/(4-Table1[[#This Row],[N/A Count]])),0,Table1[[#This Row],[Total Quality Score (out of 10)]]/(4-Table1[[#This Row],[N/A Count]]))</f>
        <v>0</v>
      </c>
      <c r="CD975" s="207"/>
      <c r="CE975" s="106"/>
      <c r="CF975" s="206" t="str">
        <f>IF(SUM(Table1[[#This Row],[Multiple]:[Level (all)62]])&lt;1,IF(Table1[[#This Row],[General]]=1,1,""),"")</f>
        <v/>
      </c>
      <c r="CG975" s="172" t="str">
        <f>IF(SUM(Table1[[#This Row],[Multiple]:[Level (all)62]])&lt;1,IF(Table1[[#This Row],[Beginner]]=1,1,""),"")</f>
        <v/>
      </c>
      <c r="CH975" s="206" t="str">
        <f>IF(SUM(Table1[[#This Row],[Multiple]:[Level (all)62]])&lt;1,IF(Table1[[#This Row],[Intermediate]]=1,1,""),"")</f>
        <v/>
      </c>
      <c r="CI975" s="206" t="str">
        <f>IF(SUM(Table1[[#This Row],[Multiple]:[Level (all)62]])&lt;1,IF(Table1[[#This Row],[Advanced]]=1,1,""),"")</f>
        <v/>
      </c>
      <c r="CJ975" s="206" t="str">
        <f>IF(AND(SUM(Table1[[#This Row],[General]:[Advanced]])&lt;4,SUM(Table1[[#This Row],[General]:[Advanced]])&gt;1),1,"")</f>
        <v/>
      </c>
      <c r="CK975" s="206" t="str">
        <f>Table1[[#This Row],[Level (all)]]</f>
        <v/>
      </c>
      <c r="CL975" s="206" t="str">
        <f>IF(Table1[[#This Row],[Multiple audience]]&lt;&gt;1,IF(Table1[[#This Row],[General Audience]]=1,1,""),"")</f>
        <v/>
      </c>
      <c r="CM975" s="206" t="str">
        <f>IF(Table1[[#This Row],[Multiple audience]]&lt;&gt;1,IF(Table1[[#This Row],[Planners / Designers ]]=1,1,""),"")</f>
        <v/>
      </c>
      <c r="CN975" s="206" t="str">
        <f>IF(Table1[[#This Row],[Multiple audience]]&lt;&gt;1,IF(Table1[[#This Row],[Regulatory Assessors]]=1,1,""),"")</f>
        <v/>
      </c>
      <c r="CO975" s="206" t="str">
        <f>IF(Table1[[#This Row],[Multiple audience]]&lt;&gt;1,IF(Table1[[#This Row],[Builders / Management]]=1,1,""),"")</f>
        <v/>
      </c>
      <c r="CP975" s="206" t="str">
        <f>IF(Table1[[#This Row],[Multiple audience]]&lt;&gt;1,IF(Table1[[#This Row],[Energy / Sus Assessors]]=1,1,""),"")</f>
        <v/>
      </c>
      <c r="CQ975" s="206" t="str">
        <f>IF(Table1[[#This Row],[Multiple audience]]&lt;&gt;1,IF(Table1[[#This Row],[Semi-skilled]]=1,1,""),"")</f>
        <v/>
      </c>
      <c r="CR975" s="206" t="str">
        <f>IF(Table1[[#This Row],[Multiple audience]]&lt;&gt;1,IF(Table1[[#This Row],[Trades]]=1,1,""),"")</f>
        <v/>
      </c>
      <c r="CS975" s="206" t="str">
        <f>IF(Table1[[#This Row],[Multiple audience]]&lt;&gt;1,IF(Table1[[#This Row],[Other]]=1,1,""),"")</f>
        <v/>
      </c>
      <c r="CT975" s="206" t="str">
        <f>IF(SUM(Table1[[#This Row],[General Audience]:[Other]])&gt;1,1,"")</f>
        <v/>
      </c>
      <c r="CU975" s="206" t="str">
        <f>IF(Table1[[#This Row],[Various  ]]&lt;&gt;1,IF(Table1[[#This Row],[Calculator / Software]]=1,1,""),"")</f>
        <v/>
      </c>
      <c r="CV975" s="206" t="str">
        <f>IF(Table1[[#This Row],[Various  ]]&lt;&gt;1,IF(Table1[[#This Row],[Information  ]]=1,1,""),"")</f>
        <v/>
      </c>
      <c r="CW975" s="206" t="str">
        <f>IF(Table1[[#This Row],[Various  ]]&lt;&gt;1,IF(Table1[[#This Row],[Interactive Tool]]=1,1,""),"")</f>
        <v/>
      </c>
      <c r="CX975" s="206" t="str">
        <f>IF(Table1[[#This Row],[Various  ]]&lt;&gt;1,IF(Table1[[#This Row],[Technical Specifications]]=1,1,""),"")</f>
        <v/>
      </c>
      <c r="CY975" s="206" t="str">
        <f>IF(Table1[[#This Row],[Various  ]]&lt;&gt;1,IF(Table1[[#This Row],[Training Resources]]=1,1,""),"")</f>
        <v/>
      </c>
      <c r="CZ975" s="206" t="str">
        <f>IF(Table1[[#This Row],[Various  ]]&lt;&gt;1,IF(Table1[[#This Row],[Toolbox]]=1,1,""),"")</f>
        <v/>
      </c>
      <c r="DA975" s="206" t="str">
        <f>IF(Table1[[#This Row],[Various  ]]&lt;&gt;1,IF(Table1[[#This Row],[Video]]=1,1,""),"")</f>
        <v/>
      </c>
      <c r="DB975" s="206" t="str">
        <f>IF(Table1[[#This Row],[Various  ]]&lt;&gt;1,IF(Table1[[#This Row],[Case study]]=1,1,""),"")</f>
        <v/>
      </c>
      <c r="DC975" s="206" t="str">
        <f>IF(Table1[[#This Row],[Various  ]]&lt;&gt;1,IF(Table1[[#This Row],[Other   ]]=1,1,""),"")</f>
        <v/>
      </c>
      <c r="DD975" s="206" t="str">
        <f>IF(Table1[[#This Row],[Various  ]]&lt;&gt;1,IF(Table1[[#This Row],[Standards]]=1,1,""),"")</f>
        <v/>
      </c>
      <c r="DE975" s="206" t="str">
        <f>IF(Table1[[#This Row],[Various]]=1,1,IF(SUM(Table1[[#This Row],[Calculator / Software]:[Standards]])&gt;1,1,""))</f>
        <v/>
      </c>
      <c r="DF975" s="206" t="str">
        <f>IF(Table1[[#This Row],[Multiple NCC links]]&lt;&gt;1,IF(Table1[[#This Row],[Design]]=1,1,""),"")</f>
        <v/>
      </c>
      <c r="DG975" s="206" t="str">
        <f>IF(Table1[[#This Row],[Multiple NCC links]]&lt;&gt;1,IF(Table1[[#This Row],[Assessment / Verification]]=1,1,""),"")</f>
        <v/>
      </c>
      <c r="DH975" s="206" t="str">
        <f>IF(Table1[[#This Row],[Multiple NCC links]]&lt;&gt;1,IF(Table1[[#This Row],[Climate Specific ]]=1,1,""),"")</f>
        <v/>
      </c>
      <c r="DI975" s="206" t="str">
        <f>IF(Table1[[#This Row],[Multiple NCC links]]&lt;&gt;1,IF(Table1[[#This Row],[Alterations / Additions]]=1,1,""),"")</f>
        <v/>
      </c>
      <c r="DJ975" s="206" t="str">
        <f>IF(Table1[[#This Row],[Multiple NCC links]]&lt;&gt;1,IF(Table1[[#This Row],[Glazing]]=1,1,""),"")</f>
        <v/>
      </c>
      <c r="DK975" s="206" t="str">
        <f>IF(Table1[[#This Row],[Multiple NCC links]]&lt;&gt;1,IF(Table1[[#This Row],[Building Fabric / Thermal / Sealing]]=1,1,""),"")</f>
        <v/>
      </c>
      <c r="DL975" s="206" t="str">
        <f>IF(Table1[[#This Row],[Multiple NCC links]]&lt;&gt;1,IF(Table1[[#This Row],[Lighting]]=1,1,""),"")</f>
        <v/>
      </c>
      <c r="DM975" s="206" t="str">
        <f>IF(Table1[[#This Row],[Multiple NCC links]]&lt;&gt;1,IF(Table1[[#This Row],[HVAC]]=1,1,""),"")</f>
        <v/>
      </c>
      <c r="DN975" s="206" t="str">
        <f>IF(Table1[[#This Row],[Multiple NCC links]]&lt;&gt;1,IF(Table1[[#This Row],[Services]]=1,1,""),"")</f>
        <v/>
      </c>
      <c r="DO975" s="206" t="str">
        <f>IF(Table1[[#This Row],[Multiple NCC links]]&lt;&gt;1,IF(Table1[[#This Row],[Maintenance &amp; Monitoring]]=1,1,""),"")</f>
        <v/>
      </c>
      <c r="DP975" s="206" t="str">
        <f>IF(Table1[[#This Row],[Multiple NCC links]]&lt;&gt;1,IF(Table1[[#This Row],[Hand over / Operations]]=1,1,""),"")</f>
        <v/>
      </c>
      <c r="DQ975" s="206" t="str">
        <f>IF(Table1[[#This Row],[Multiple NCC links]]&lt;&gt;1,IF(Table1[[#This Row],[As built assessment]]=1,1,""),"")</f>
        <v/>
      </c>
      <c r="DR975" s="206" t="str">
        <f>IF(Table1[[#This Row],[Multiple NCC links]]&lt;&gt;1,IF(Table1[[#This Row],[Beyond compliance]]=1,1,""),"")</f>
        <v/>
      </c>
      <c r="DS975" s="206" t="str">
        <f>IF(SUM(Table1[[#This Row],[Design]:[Beyond compliance]])&gt;1,1,"")</f>
        <v/>
      </c>
      <c r="DT975" s="206" t="str">
        <f>IF(Table1[[#This Row],[Both Residential &amp; Commercial4]]&lt;&gt;1,IF(Table1[[#This Row],[Residential]]=1,1,""),"")</f>
        <v/>
      </c>
      <c r="DU975" s="206" t="str">
        <f>IF(Table1[[#This Row],[Both Residential &amp; Commercial4]]&lt;&gt;1,IF(Table1[[#This Row],[Commercial]]=1,1,""),"")</f>
        <v/>
      </c>
      <c r="DV975" s="169" t="str">
        <f>Table1[[#This Row],[Residential &amp; Commercial]]</f>
        <v/>
      </c>
      <c r="DW975" s="169"/>
    </row>
    <row r="976" spans="1:127" s="49" customFormat="1" ht="20.25" thickTop="1" thickBot="1" x14ac:dyDescent="0.35">
      <c r="A976" s="97"/>
      <c r="B976" s="97"/>
      <c r="C976" s="200"/>
      <c r="D976" s="200"/>
      <c r="E976" s="176"/>
      <c r="F976" s="176"/>
      <c r="G976" s="176"/>
      <c r="H976" s="176"/>
      <c r="I976" s="201" t="str">
        <f>IF(AND(Table1[[#This Row],[General]]=1,Table1[[#This Row],[Beginner]]=1,Table1[[#This Row],[Intermediate]]=1,Table1[[#This Row],[Advanced]]=1),1,"")</f>
        <v/>
      </c>
      <c r="J976" s="201" t="str">
        <f>CONCATENATE(IF(Table1[[#This Row],[General]]=1,"General, ",""), IF(Table1[[#This Row],[Beginner]]=1,"Beginner, ",""),IF(Table1[[#This Row],[Intermediate]]=1,"Intermediate, ",""), IF(Table1[[#This Row],[Advanced]]=1,"Advanced",""))</f>
        <v/>
      </c>
      <c r="K976" s="202"/>
      <c r="L976" s="179"/>
      <c r="M976" s="202"/>
      <c r="N976" s="202"/>
      <c r="O976" s="203"/>
      <c r="P976" s="202"/>
      <c r="Q976" s="202"/>
      <c r="R976" s="202"/>
      <c r="S976"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76" s="211"/>
      <c r="U976" s="211"/>
      <c r="V976" s="211"/>
      <c r="W976" s="211"/>
      <c r="X976" s="211"/>
      <c r="Y976" s="211"/>
      <c r="Z976" s="211"/>
      <c r="AA976" s="211"/>
      <c r="AB976" s="211"/>
      <c r="AC976" s="211"/>
      <c r="AD976" s="211"/>
      <c r="AE976" s="181"/>
      <c r="AF976" s="211"/>
      <c r="AG976"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76" s="213"/>
      <c r="AI976" s="213"/>
      <c r="AJ976" s="213"/>
      <c r="AK976" s="201" t="str">
        <f>CONCATENATE(IF(Table1[[#This Row],[Digital]]=1,"Digital, ",""),IF(Table1[[#This Row],[Face to Face]]=1,"Face to face, ",""),IF(Table1[[#This Row],[Blended]]=1,"Blended",""))</f>
        <v/>
      </c>
      <c r="AL976" s="214"/>
      <c r="AM976" s="204"/>
      <c r="AN976" s="182"/>
      <c r="AO976" s="204"/>
      <c r="AP976" s="182"/>
      <c r="AQ976" s="204"/>
      <c r="AR976" s="204"/>
      <c r="AS976" s="204"/>
      <c r="AT976" s="204"/>
      <c r="AU976" s="204"/>
      <c r="AV976" s="182"/>
      <c r="AW976" s="182"/>
      <c r="AX976" s="182"/>
      <c r="AY976" s="204"/>
      <c r="AZ976"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7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76" s="205"/>
      <c r="BC976" s="205"/>
      <c r="BD976" s="201" t="str">
        <f>IF(AND(Table1[[#This Row],[Residential]]=1,Table1[[#This Row],[Commercial]]=1),1,"")</f>
        <v/>
      </c>
      <c r="BE976" s="201" t="str">
        <f>CONCATENATE(IF(Table1[[#This Row],[Residential]]=1,"Residential, ",""),IF(Table1[[#This Row],[Commercial]]=1,"Commercial",""))</f>
        <v/>
      </c>
      <c r="BF976" s="204"/>
      <c r="BG976" s="204"/>
      <c r="BH976" s="204"/>
      <c r="BI976" s="204"/>
      <c r="BJ976" s="204"/>
      <c r="BK976" s="204"/>
      <c r="BL976" s="204"/>
      <c r="BM976" s="182"/>
      <c r="BN976" s="204"/>
      <c r="BO97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76" s="216"/>
      <c r="BQ976" s="217"/>
      <c r="BR976" s="218"/>
      <c r="BS976" s="218"/>
      <c r="BT976" s="219"/>
      <c r="BU976" s="220"/>
      <c r="BV976" s="219"/>
      <c r="BW976" s="221"/>
      <c r="BX976" s="221"/>
      <c r="BY976" s="221"/>
      <c r="BZ976" s="227"/>
      <c r="CA97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76" s="222">
        <f>COUNTIF(Table1[[#This Row],[Validity]:[Alignment with NCC (Yes=1,No=0)]],"N/A")</f>
        <v>0</v>
      </c>
      <c r="CC976" s="222">
        <f>IF(ISERROR(Table1[[#This Row],[Total Quality Score (out of 10)]]/(4-Table1[[#This Row],[N/A Count]])),0,Table1[[#This Row],[Total Quality Score (out of 10)]]/(4-Table1[[#This Row],[N/A Count]]))</f>
        <v>0</v>
      </c>
      <c r="CD976" s="207"/>
      <c r="CE976" s="106"/>
      <c r="CF976" s="206" t="str">
        <f>IF(SUM(Table1[[#This Row],[Multiple]:[Level (all)62]])&lt;1,IF(Table1[[#This Row],[General]]=1,1,""),"")</f>
        <v/>
      </c>
      <c r="CG976" s="172" t="str">
        <f>IF(SUM(Table1[[#This Row],[Multiple]:[Level (all)62]])&lt;1,IF(Table1[[#This Row],[Beginner]]=1,1,""),"")</f>
        <v/>
      </c>
      <c r="CH976" s="206" t="str">
        <f>IF(SUM(Table1[[#This Row],[Multiple]:[Level (all)62]])&lt;1,IF(Table1[[#This Row],[Intermediate]]=1,1,""),"")</f>
        <v/>
      </c>
      <c r="CI976" s="206" t="str">
        <f>IF(SUM(Table1[[#This Row],[Multiple]:[Level (all)62]])&lt;1,IF(Table1[[#This Row],[Advanced]]=1,1,""),"")</f>
        <v/>
      </c>
      <c r="CJ976" s="206" t="str">
        <f>IF(AND(SUM(Table1[[#This Row],[General]:[Advanced]])&lt;4,SUM(Table1[[#This Row],[General]:[Advanced]])&gt;1),1,"")</f>
        <v/>
      </c>
      <c r="CK976" s="206" t="str">
        <f>Table1[[#This Row],[Level (all)]]</f>
        <v/>
      </c>
      <c r="CL976" s="206" t="str">
        <f>IF(Table1[[#This Row],[Multiple audience]]&lt;&gt;1,IF(Table1[[#This Row],[General Audience]]=1,1,""),"")</f>
        <v/>
      </c>
      <c r="CM976" s="206" t="str">
        <f>IF(Table1[[#This Row],[Multiple audience]]&lt;&gt;1,IF(Table1[[#This Row],[Planners / Designers ]]=1,1,""),"")</f>
        <v/>
      </c>
      <c r="CN976" s="206" t="str">
        <f>IF(Table1[[#This Row],[Multiple audience]]&lt;&gt;1,IF(Table1[[#This Row],[Regulatory Assessors]]=1,1,""),"")</f>
        <v/>
      </c>
      <c r="CO976" s="206" t="str">
        <f>IF(Table1[[#This Row],[Multiple audience]]&lt;&gt;1,IF(Table1[[#This Row],[Builders / Management]]=1,1,""),"")</f>
        <v/>
      </c>
      <c r="CP976" s="206" t="str">
        <f>IF(Table1[[#This Row],[Multiple audience]]&lt;&gt;1,IF(Table1[[#This Row],[Energy / Sus Assessors]]=1,1,""),"")</f>
        <v/>
      </c>
      <c r="CQ976" s="206" t="str">
        <f>IF(Table1[[#This Row],[Multiple audience]]&lt;&gt;1,IF(Table1[[#This Row],[Semi-skilled]]=1,1,""),"")</f>
        <v/>
      </c>
      <c r="CR976" s="206" t="str">
        <f>IF(Table1[[#This Row],[Multiple audience]]&lt;&gt;1,IF(Table1[[#This Row],[Trades]]=1,1,""),"")</f>
        <v/>
      </c>
      <c r="CS976" s="206" t="str">
        <f>IF(Table1[[#This Row],[Multiple audience]]&lt;&gt;1,IF(Table1[[#This Row],[Other]]=1,1,""),"")</f>
        <v/>
      </c>
      <c r="CT976" s="206" t="str">
        <f>IF(SUM(Table1[[#This Row],[General Audience]:[Other]])&gt;1,1,"")</f>
        <v/>
      </c>
      <c r="CU976" s="206" t="str">
        <f>IF(Table1[[#This Row],[Various  ]]&lt;&gt;1,IF(Table1[[#This Row],[Calculator / Software]]=1,1,""),"")</f>
        <v/>
      </c>
      <c r="CV976" s="206" t="str">
        <f>IF(Table1[[#This Row],[Various  ]]&lt;&gt;1,IF(Table1[[#This Row],[Information  ]]=1,1,""),"")</f>
        <v/>
      </c>
      <c r="CW976" s="206" t="str">
        <f>IF(Table1[[#This Row],[Various  ]]&lt;&gt;1,IF(Table1[[#This Row],[Interactive Tool]]=1,1,""),"")</f>
        <v/>
      </c>
      <c r="CX976" s="206" t="str">
        <f>IF(Table1[[#This Row],[Various  ]]&lt;&gt;1,IF(Table1[[#This Row],[Technical Specifications]]=1,1,""),"")</f>
        <v/>
      </c>
      <c r="CY976" s="206" t="str">
        <f>IF(Table1[[#This Row],[Various  ]]&lt;&gt;1,IF(Table1[[#This Row],[Training Resources]]=1,1,""),"")</f>
        <v/>
      </c>
      <c r="CZ976" s="206" t="str">
        <f>IF(Table1[[#This Row],[Various  ]]&lt;&gt;1,IF(Table1[[#This Row],[Toolbox]]=1,1,""),"")</f>
        <v/>
      </c>
      <c r="DA976" s="206" t="str">
        <f>IF(Table1[[#This Row],[Various  ]]&lt;&gt;1,IF(Table1[[#This Row],[Video]]=1,1,""),"")</f>
        <v/>
      </c>
      <c r="DB976" s="206" t="str">
        <f>IF(Table1[[#This Row],[Various  ]]&lt;&gt;1,IF(Table1[[#This Row],[Case study]]=1,1,""),"")</f>
        <v/>
      </c>
      <c r="DC976" s="206" t="str">
        <f>IF(Table1[[#This Row],[Various  ]]&lt;&gt;1,IF(Table1[[#This Row],[Other   ]]=1,1,""),"")</f>
        <v/>
      </c>
      <c r="DD976" s="206" t="str">
        <f>IF(Table1[[#This Row],[Various  ]]&lt;&gt;1,IF(Table1[[#This Row],[Standards]]=1,1,""),"")</f>
        <v/>
      </c>
      <c r="DE976" s="206" t="str">
        <f>IF(Table1[[#This Row],[Various]]=1,1,IF(SUM(Table1[[#This Row],[Calculator / Software]:[Standards]])&gt;1,1,""))</f>
        <v/>
      </c>
      <c r="DF976" s="206" t="str">
        <f>IF(Table1[[#This Row],[Multiple NCC links]]&lt;&gt;1,IF(Table1[[#This Row],[Design]]=1,1,""),"")</f>
        <v/>
      </c>
      <c r="DG976" s="206" t="str">
        <f>IF(Table1[[#This Row],[Multiple NCC links]]&lt;&gt;1,IF(Table1[[#This Row],[Assessment / Verification]]=1,1,""),"")</f>
        <v/>
      </c>
      <c r="DH976" s="206" t="str">
        <f>IF(Table1[[#This Row],[Multiple NCC links]]&lt;&gt;1,IF(Table1[[#This Row],[Climate Specific ]]=1,1,""),"")</f>
        <v/>
      </c>
      <c r="DI976" s="206" t="str">
        <f>IF(Table1[[#This Row],[Multiple NCC links]]&lt;&gt;1,IF(Table1[[#This Row],[Alterations / Additions]]=1,1,""),"")</f>
        <v/>
      </c>
      <c r="DJ976" s="206" t="str">
        <f>IF(Table1[[#This Row],[Multiple NCC links]]&lt;&gt;1,IF(Table1[[#This Row],[Glazing]]=1,1,""),"")</f>
        <v/>
      </c>
      <c r="DK976" s="206" t="str">
        <f>IF(Table1[[#This Row],[Multiple NCC links]]&lt;&gt;1,IF(Table1[[#This Row],[Building Fabric / Thermal / Sealing]]=1,1,""),"")</f>
        <v/>
      </c>
      <c r="DL976" s="206" t="str">
        <f>IF(Table1[[#This Row],[Multiple NCC links]]&lt;&gt;1,IF(Table1[[#This Row],[Lighting]]=1,1,""),"")</f>
        <v/>
      </c>
      <c r="DM976" s="206" t="str">
        <f>IF(Table1[[#This Row],[Multiple NCC links]]&lt;&gt;1,IF(Table1[[#This Row],[HVAC]]=1,1,""),"")</f>
        <v/>
      </c>
      <c r="DN976" s="206" t="str">
        <f>IF(Table1[[#This Row],[Multiple NCC links]]&lt;&gt;1,IF(Table1[[#This Row],[Services]]=1,1,""),"")</f>
        <v/>
      </c>
      <c r="DO976" s="206" t="str">
        <f>IF(Table1[[#This Row],[Multiple NCC links]]&lt;&gt;1,IF(Table1[[#This Row],[Maintenance &amp; Monitoring]]=1,1,""),"")</f>
        <v/>
      </c>
      <c r="DP976" s="206" t="str">
        <f>IF(Table1[[#This Row],[Multiple NCC links]]&lt;&gt;1,IF(Table1[[#This Row],[Hand over / Operations]]=1,1,""),"")</f>
        <v/>
      </c>
      <c r="DQ976" s="206" t="str">
        <f>IF(Table1[[#This Row],[Multiple NCC links]]&lt;&gt;1,IF(Table1[[#This Row],[As built assessment]]=1,1,""),"")</f>
        <v/>
      </c>
      <c r="DR976" s="206" t="str">
        <f>IF(Table1[[#This Row],[Multiple NCC links]]&lt;&gt;1,IF(Table1[[#This Row],[Beyond compliance]]=1,1,""),"")</f>
        <v/>
      </c>
      <c r="DS976" s="206" t="str">
        <f>IF(SUM(Table1[[#This Row],[Design]:[Beyond compliance]])&gt;1,1,"")</f>
        <v/>
      </c>
      <c r="DT976" s="206" t="str">
        <f>IF(Table1[[#This Row],[Both Residential &amp; Commercial4]]&lt;&gt;1,IF(Table1[[#This Row],[Residential]]=1,1,""),"")</f>
        <v/>
      </c>
      <c r="DU976" s="206" t="str">
        <f>IF(Table1[[#This Row],[Both Residential &amp; Commercial4]]&lt;&gt;1,IF(Table1[[#This Row],[Commercial]]=1,1,""),"")</f>
        <v/>
      </c>
      <c r="DV976" s="169" t="str">
        <f>Table1[[#This Row],[Residential &amp; Commercial]]</f>
        <v/>
      </c>
      <c r="DW976" s="169"/>
    </row>
    <row r="977" spans="1:127" s="49" customFormat="1" ht="20.25" thickTop="1" thickBot="1" x14ac:dyDescent="0.35">
      <c r="A977" s="97"/>
      <c r="B977" s="97"/>
      <c r="C977" s="200"/>
      <c r="D977" s="200"/>
      <c r="E977" s="176"/>
      <c r="F977" s="176"/>
      <c r="G977" s="176"/>
      <c r="H977" s="176"/>
      <c r="I977" s="201" t="str">
        <f>IF(AND(Table1[[#This Row],[General]]=1,Table1[[#This Row],[Beginner]]=1,Table1[[#This Row],[Intermediate]]=1,Table1[[#This Row],[Advanced]]=1),1,"")</f>
        <v/>
      </c>
      <c r="J977" s="201" t="str">
        <f>CONCATENATE(IF(Table1[[#This Row],[General]]=1,"General, ",""), IF(Table1[[#This Row],[Beginner]]=1,"Beginner, ",""),IF(Table1[[#This Row],[Intermediate]]=1,"Intermediate, ",""), IF(Table1[[#This Row],[Advanced]]=1,"Advanced",""))</f>
        <v/>
      </c>
      <c r="K977" s="202"/>
      <c r="L977" s="179"/>
      <c r="M977" s="202"/>
      <c r="N977" s="202"/>
      <c r="O977" s="203"/>
      <c r="P977" s="202"/>
      <c r="Q977" s="202"/>
      <c r="R977" s="202"/>
      <c r="S977"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77" s="211"/>
      <c r="U977" s="211"/>
      <c r="V977" s="211"/>
      <c r="W977" s="211"/>
      <c r="X977" s="211"/>
      <c r="Y977" s="211"/>
      <c r="Z977" s="211"/>
      <c r="AA977" s="211"/>
      <c r="AB977" s="211"/>
      <c r="AC977" s="211"/>
      <c r="AD977" s="211"/>
      <c r="AE977" s="181"/>
      <c r="AF977" s="211"/>
      <c r="AG977"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77" s="213"/>
      <c r="AI977" s="213"/>
      <c r="AJ977" s="213"/>
      <c r="AK977" s="201" t="str">
        <f>CONCATENATE(IF(Table1[[#This Row],[Digital]]=1,"Digital, ",""),IF(Table1[[#This Row],[Face to Face]]=1,"Face to face, ",""),IF(Table1[[#This Row],[Blended]]=1,"Blended",""))</f>
        <v/>
      </c>
      <c r="AL977" s="214"/>
      <c r="AM977" s="204"/>
      <c r="AN977" s="182"/>
      <c r="AO977" s="204"/>
      <c r="AP977" s="182"/>
      <c r="AQ977" s="204"/>
      <c r="AR977" s="204"/>
      <c r="AS977" s="204"/>
      <c r="AT977" s="204"/>
      <c r="AU977" s="204"/>
      <c r="AV977" s="182"/>
      <c r="AW977" s="182"/>
      <c r="AX977" s="182"/>
      <c r="AY977" s="204"/>
      <c r="AZ977"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7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77" s="205"/>
      <c r="BC977" s="205"/>
      <c r="BD977" s="201" t="str">
        <f>IF(AND(Table1[[#This Row],[Residential]]=1,Table1[[#This Row],[Commercial]]=1),1,"")</f>
        <v/>
      </c>
      <c r="BE977" s="201" t="str">
        <f>CONCATENATE(IF(Table1[[#This Row],[Residential]]=1,"Residential, ",""),IF(Table1[[#This Row],[Commercial]]=1,"Commercial",""))</f>
        <v/>
      </c>
      <c r="BF977" s="204"/>
      <c r="BG977" s="204"/>
      <c r="BH977" s="204"/>
      <c r="BI977" s="204"/>
      <c r="BJ977" s="204"/>
      <c r="BK977" s="204"/>
      <c r="BL977" s="204"/>
      <c r="BM977" s="182"/>
      <c r="BN977" s="204"/>
      <c r="BO97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77" s="216"/>
      <c r="BQ977" s="217"/>
      <c r="BR977" s="218"/>
      <c r="BS977" s="218"/>
      <c r="BT977" s="219"/>
      <c r="BU977" s="220"/>
      <c r="BV977" s="219"/>
      <c r="BW977" s="221"/>
      <c r="BX977" s="221"/>
      <c r="BY977" s="221"/>
      <c r="BZ977" s="227"/>
      <c r="CA97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77" s="222">
        <f>COUNTIF(Table1[[#This Row],[Validity]:[Alignment with NCC (Yes=1,No=0)]],"N/A")</f>
        <v>0</v>
      </c>
      <c r="CC977" s="222">
        <f>IF(ISERROR(Table1[[#This Row],[Total Quality Score (out of 10)]]/(4-Table1[[#This Row],[N/A Count]])),0,Table1[[#This Row],[Total Quality Score (out of 10)]]/(4-Table1[[#This Row],[N/A Count]]))</f>
        <v>0</v>
      </c>
      <c r="CD977" s="207"/>
      <c r="CE977" s="106"/>
      <c r="CF977" s="206" t="str">
        <f>IF(SUM(Table1[[#This Row],[Multiple]:[Level (all)62]])&lt;1,IF(Table1[[#This Row],[General]]=1,1,""),"")</f>
        <v/>
      </c>
      <c r="CG977" s="172" t="str">
        <f>IF(SUM(Table1[[#This Row],[Multiple]:[Level (all)62]])&lt;1,IF(Table1[[#This Row],[Beginner]]=1,1,""),"")</f>
        <v/>
      </c>
      <c r="CH977" s="206" t="str">
        <f>IF(SUM(Table1[[#This Row],[Multiple]:[Level (all)62]])&lt;1,IF(Table1[[#This Row],[Intermediate]]=1,1,""),"")</f>
        <v/>
      </c>
      <c r="CI977" s="206" t="str">
        <f>IF(SUM(Table1[[#This Row],[Multiple]:[Level (all)62]])&lt;1,IF(Table1[[#This Row],[Advanced]]=1,1,""),"")</f>
        <v/>
      </c>
      <c r="CJ977" s="206" t="str">
        <f>IF(AND(SUM(Table1[[#This Row],[General]:[Advanced]])&lt;4,SUM(Table1[[#This Row],[General]:[Advanced]])&gt;1),1,"")</f>
        <v/>
      </c>
      <c r="CK977" s="206" t="str">
        <f>Table1[[#This Row],[Level (all)]]</f>
        <v/>
      </c>
      <c r="CL977" s="206" t="str">
        <f>IF(Table1[[#This Row],[Multiple audience]]&lt;&gt;1,IF(Table1[[#This Row],[General Audience]]=1,1,""),"")</f>
        <v/>
      </c>
      <c r="CM977" s="206" t="str">
        <f>IF(Table1[[#This Row],[Multiple audience]]&lt;&gt;1,IF(Table1[[#This Row],[Planners / Designers ]]=1,1,""),"")</f>
        <v/>
      </c>
      <c r="CN977" s="206" t="str">
        <f>IF(Table1[[#This Row],[Multiple audience]]&lt;&gt;1,IF(Table1[[#This Row],[Regulatory Assessors]]=1,1,""),"")</f>
        <v/>
      </c>
      <c r="CO977" s="206" t="str">
        <f>IF(Table1[[#This Row],[Multiple audience]]&lt;&gt;1,IF(Table1[[#This Row],[Builders / Management]]=1,1,""),"")</f>
        <v/>
      </c>
      <c r="CP977" s="206" t="str">
        <f>IF(Table1[[#This Row],[Multiple audience]]&lt;&gt;1,IF(Table1[[#This Row],[Energy / Sus Assessors]]=1,1,""),"")</f>
        <v/>
      </c>
      <c r="CQ977" s="206" t="str">
        <f>IF(Table1[[#This Row],[Multiple audience]]&lt;&gt;1,IF(Table1[[#This Row],[Semi-skilled]]=1,1,""),"")</f>
        <v/>
      </c>
      <c r="CR977" s="206" t="str">
        <f>IF(Table1[[#This Row],[Multiple audience]]&lt;&gt;1,IF(Table1[[#This Row],[Trades]]=1,1,""),"")</f>
        <v/>
      </c>
      <c r="CS977" s="206" t="str">
        <f>IF(Table1[[#This Row],[Multiple audience]]&lt;&gt;1,IF(Table1[[#This Row],[Other]]=1,1,""),"")</f>
        <v/>
      </c>
      <c r="CT977" s="206" t="str">
        <f>IF(SUM(Table1[[#This Row],[General Audience]:[Other]])&gt;1,1,"")</f>
        <v/>
      </c>
      <c r="CU977" s="206" t="str">
        <f>IF(Table1[[#This Row],[Various  ]]&lt;&gt;1,IF(Table1[[#This Row],[Calculator / Software]]=1,1,""),"")</f>
        <v/>
      </c>
      <c r="CV977" s="206" t="str">
        <f>IF(Table1[[#This Row],[Various  ]]&lt;&gt;1,IF(Table1[[#This Row],[Information  ]]=1,1,""),"")</f>
        <v/>
      </c>
      <c r="CW977" s="206" t="str">
        <f>IF(Table1[[#This Row],[Various  ]]&lt;&gt;1,IF(Table1[[#This Row],[Interactive Tool]]=1,1,""),"")</f>
        <v/>
      </c>
      <c r="CX977" s="206" t="str">
        <f>IF(Table1[[#This Row],[Various  ]]&lt;&gt;1,IF(Table1[[#This Row],[Technical Specifications]]=1,1,""),"")</f>
        <v/>
      </c>
      <c r="CY977" s="206" t="str">
        <f>IF(Table1[[#This Row],[Various  ]]&lt;&gt;1,IF(Table1[[#This Row],[Training Resources]]=1,1,""),"")</f>
        <v/>
      </c>
      <c r="CZ977" s="206" t="str">
        <f>IF(Table1[[#This Row],[Various  ]]&lt;&gt;1,IF(Table1[[#This Row],[Toolbox]]=1,1,""),"")</f>
        <v/>
      </c>
      <c r="DA977" s="206" t="str">
        <f>IF(Table1[[#This Row],[Various  ]]&lt;&gt;1,IF(Table1[[#This Row],[Video]]=1,1,""),"")</f>
        <v/>
      </c>
      <c r="DB977" s="206" t="str">
        <f>IF(Table1[[#This Row],[Various  ]]&lt;&gt;1,IF(Table1[[#This Row],[Case study]]=1,1,""),"")</f>
        <v/>
      </c>
      <c r="DC977" s="206" t="str">
        <f>IF(Table1[[#This Row],[Various  ]]&lt;&gt;1,IF(Table1[[#This Row],[Other   ]]=1,1,""),"")</f>
        <v/>
      </c>
      <c r="DD977" s="206" t="str">
        <f>IF(Table1[[#This Row],[Various  ]]&lt;&gt;1,IF(Table1[[#This Row],[Standards]]=1,1,""),"")</f>
        <v/>
      </c>
      <c r="DE977" s="206" t="str">
        <f>IF(Table1[[#This Row],[Various]]=1,1,IF(SUM(Table1[[#This Row],[Calculator / Software]:[Standards]])&gt;1,1,""))</f>
        <v/>
      </c>
      <c r="DF977" s="206" t="str">
        <f>IF(Table1[[#This Row],[Multiple NCC links]]&lt;&gt;1,IF(Table1[[#This Row],[Design]]=1,1,""),"")</f>
        <v/>
      </c>
      <c r="DG977" s="206" t="str">
        <f>IF(Table1[[#This Row],[Multiple NCC links]]&lt;&gt;1,IF(Table1[[#This Row],[Assessment / Verification]]=1,1,""),"")</f>
        <v/>
      </c>
      <c r="DH977" s="206" t="str">
        <f>IF(Table1[[#This Row],[Multiple NCC links]]&lt;&gt;1,IF(Table1[[#This Row],[Climate Specific ]]=1,1,""),"")</f>
        <v/>
      </c>
      <c r="DI977" s="206" t="str">
        <f>IF(Table1[[#This Row],[Multiple NCC links]]&lt;&gt;1,IF(Table1[[#This Row],[Alterations / Additions]]=1,1,""),"")</f>
        <v/>
      </c>
      <c r="DJ977" s="206" t="str">
        <f>IF(Table1[[#This Row],[Multiple NCC links]]&lt;&gt;1,IF(Table1[[#This Row],[Glazing]]=1,1,""),"")</f>
        <v/>
      </c>
      <c r="DK977" s="206" t="str">
        <f>IF(Table1[[#This Row],[Multiple NCC links]]&lt;&gt;1,IF(Table1[[#This Row],[Building Fabric / Thermal / Sealing]]=1,1,""),"")</f>
        <v/>
      </c>
      <c r="DL977" s="206" t="str">
        <f>IF(Table1[[#This Row],[Multiple NCC links]]&lt;&gt;1,IF(Table1[[#This Row],[Lighting]]=1,1,""),"")</f>
        <v/>
      </c>
      <c r="DM977" s="206" t="str">
        <f>IF(Table1[[#This Row],[Multiple NCC links]]&lt;&gt;1,IF(Table1[[#This Row],[HVAC]]=1,1,""),"")</f>
        <v/>
      </c>
      <c r="DN977" s="206" t="str">
        <f>IF(Table1[[#This Row],[Multiple NCC links]]&lt;&gt;1,IF(Table1[[#This Row],[Services]]=1,1,""),"")</f>
        <v/>
      </c>
      <c r="DO977" s="206" t="str">
        <f>IF(Table1[[#This Row],[Multiple NCC links]]&lt;&gt;1,IF(Table1[[#This Row],[Maintenance &amp; Monitoring]]=1,1,""),"")</f>
        <v/>
      </c>
      <c r="DP977" s="206" t="str">
        <f>IF(Table1[[#This Row],[Multiple NCC links]]&lt;&gt;1,IF(Table1[[#This Row],[Hand over / Operations]]=1,1,""),"")</f>
        <v/>
      </c>
      <c r="DQ977" s="206" t="str">
        <f>IF(Table1[[#This Row],[Multiple NCC links]]&lt;&gt;1,IF(Table1[[#This Row],[As built assessment]]=1,1,""),"")</f>
        <v/>
      </c>
      <c r="DR977" s="206" t="str">
        <f>IF(Table1[[#This Row],[Multiple NCC links]]&lt;&gt;1,IF(Table1[[#This Row],[Beyond compliance]]=1,1,""),"")</f>
        <v/>
      </c>
      <c r="DS977" s="206" t="str">
        <f>IF(SUM(Table1[[#This Row],[Design]:[Beyond compliance]])&gt;1,1,"")</f>
        <v/>
      </c>
      <c r="DT977" s="206" t="str">
        <f>IF(Table1[[#This Row],[Both Residential &amp; Commercial4]]&lt;&gt;1,IF(Table1[[#This Row],[Residential]]=1,1,""),"")</f>
        <v/>
      </c>
      <c r="DU977" s="206" t="str">
        <f>IF(Table1[[#This Row],[Both Residential &amp; Commercial4]]&lt;&gt;1,IF(Table1[[#This Row],[Commercial]]=1,1,""),"")</f>
        <v/>
      </c>
      <c r="DV977" s="169" t="str">
        <f>Table1[[#This Row],[Residential &amp; Commercial]]</f>
        <v/>
      </c>
      <c r="DW977" s="169"/>
    </row>
    <row r="978" spans="1:127" s="49" customFormat="1" ht="20.25" thickTop="1" thickBot="1" x14ac:dyDescent="0.35">
      <c r="A978" s="97"/>
      <c r="B978" s="97"/>
      <c r="C978" s="200"/>
      <c r="D978" s="200"/>
      <c r="E978" s="176"/>
      <c r="F978" s="176"/>
      <c r="G978" s="176"/>
      <c r="H978" s="176"/>
      <c r="I978" s="201" t="str">
        <f>IF(AND(Table1[[#This Row],[General]]=1,Table1[[#This Row],[Beginner]]=1,Table1[[#This Row],[Intermediate]]=1,Table1[[#This Row],[Advanced]]=1),1,"")</f>
        <v/>
      </c>
      <c r="J978" s="201" t="str">
        <f>CONCATENATE(IF(Table1[[#This Row],[General]]=1,"General, ",""), IF(Table1[[#This Row],[Beginner]]=1,"Beginner, ",""),IF(Table1[[#This Row],[Intermediate]]=1,"Intermediate, ",""), IF(Table1[[#This Row],[Advanced]]=1,"Advanced",""))</f>
        <v/>
      </c>
      <c r="K978" s="202"/>
      <c r="L978" s="179"/>
      <c r="M978" s="202"/>
      <c r="N978" s="202"/>
      <c r="O978" s="203"/>
      <c r="P978" s="202"/>
      <c r="Q978" s="202"/>
      <c r="R978" s="202"/>
      <c r="S978"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78" s="211"/>
      <c r="U978" s="211"/>
      <c r="V978" s="211"/>
      <c r="W978" s="211"/>
      <c r="X978" s="211"/>
      <c r="Y978" s="211"/>
      <c r="Z978" s="211"/>
      <c r="AA978" s="211"/>
      <c r="AB978" s="211"/>
      <c r="AC978" s="211"/>
      <c r="AD978" s="211"/>
      <c r="AE978" s="181"/>
      <c r="AF978" s="211"/>
      <c r="AG978"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78" s="213"/>
      <c r="AI978" s="213"/>
      <c r="AJ978" s="213"/>
      <c r="AK978" s="201" t="str">
        <f>CONCATENATE(IF(Table1[[#This Row],[Digital]]=1,"Digital, ",""),IF(Table1[[#This Row],[Face to Face]]=1,"Face to face, ",""),IF(Table1[[#This Row],[Blended]]=1,"Blended",""))</f>
        <v/>
      </c>
      <c r="AL978" s="214"/>
      <c r="AM978" s="204"/>
      <c r="AN978" s="182"/>
      <c r="AO978" s="204"/>
      <c r="AP978" s="182"/>
      <c r="AQ978" s="204"/>
      <c r="AR978" s="204"/>
      <c r="AS978" s="204"/>
      <c r="AT978" s="204"/>
      <c r="AU978" s="204"/>
      <c r="AV978" s="182"/>
      <c r="AW978" s="182"/>
      <c r="AX978" s="182"/>
      <c r="AY978" s="204"/>
      <c r="AZ978"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7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78" s="205"/>
      <c r="BC978" s="205"/>
      <c r="BD978" s="201" t="str">
        <f>IF(AND(Table1[[#This Row],[Residential]]=1,Table1[[#This Row],[Commercial]]=1),1,"")</f>
        <v/>
      </c>
      <c r="BE978" s="201" t="str">
        <f>CONCATENATE(IF(Table1[[#This Row],[Residential]]=1,"Residential, ",""),IF(Table1[[#This Row],[Commercial]]=1,"Commercial",""))</f>
        <v/>
      </c>
      <c r="BF978" s="204"/>
      <c r="BG978" s="204"/>
      <c r="BH978" s="204"/>
      <c r="BI978" s="204"/>
      <c r="BJ978" s="204"/>
      <c r="BK978" s="204"/>
      <c r="BL978" s="204"/>
      <c r="BM978" s="182"/>
      <c r="BN978" s="204"/>
      <c r="BO97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78" s="216"/>
      <c r="BQ978" s="217"/>
      <c r="BR978" s="218"/>
      <c r="BS978" s="218"/>
      <c r="BT978" s="219"/>
      <c r="BU978" s="220"/>
      <c r="BV978" s="219"/>
      <c r="BW978" s="221"/>
      <c r="BX978" s="221"/>
      <c r="BY978" s="221"/>
      <c r="BZ978" s="227"/>
      <c r="CA97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78" s="222">
        <f>COUNTIF(Table1[[#This Row],[Validity]:[Alignment with NCC (Yes=1,No=0)]],"N/A")</f>
        <v>0</v>
      </c>
      <c r="CC978" s="222">
        <f>IF(ISERROR(Table1[[#This Row],[Total Quality Score (out of 10)]]/(4-Table1[[#This Row],[N/A Count]])),0,Table1[[#This Row],[Total Quality Score (out of 10)]]/(4-Table1[[#This Row],[N/A Count]]))</f>
        <v>0</v>
      </c>
      <c r="CD978" s="207"/>
      <c r="CE978" s="106"/>
      <c r="CF978" s="206" t="str">
        <f>IF(SUM(Table1[[#This Row],[Multiple]:[Level (all)62]])&lt;1,IF(Table1[[#This Row],[General]]=1,1,""),"")</f>
        <v/>
      </c>
      <c r="CG978" s="172" t="str">
        <f>IF(SUM(Table1[[#This Row],[Multiple]:[Level (all)62]])&lt;1,IF(Table1[[#This Row],[Beginner]]=1,1,""),"")</f>
        <v/>
      </c>
      <c r="CH978" s="206" t="str">
        <f>IF(SUM(Table1[[#This Row],[Multiple]:[Level (all)62]])&lt;1,IF(Table1[[#This Row],[Intermediate]]=1,1,""),"")</f>
        <v/>
      </c>
      <c r="CI978" s="206" t="str">
        <f>IF(SUM(Table1[[#This Row],[Multiple]:[Level (all)62]])&lt;1,IF(Table1[[#This Row],[Advanced]]=1,1,""),"")</f>
        <v/>
      </c>
      <c r="CJ978" s="206" t="str">
        <f>IF(AND(SUM(Table1[[#This Row],[General]:[Advanced]])&lt;4,SUM(Table1[[#This Row],[General]:[Advanced]])&gt;1),1,"")</f>
        <v/>
      </c>
      <c r="CK978" s="206" t="str">
        <f>Table1[[#This Row],[Level (all)]]</f>
        <v/>
      </c>
      <c r="CL978" s="206" t="str">
        <f>IF(Table1[[#This Row],[Multiple audience]]&lt;&gt;1,IF(Table1[[#This Row],[General Audience]]=1,1,""),"")</f>
        <v/>
      </c>
      <c r="CM978" s="206" t="str">
        <f>IF(Table1[[#This Row],[Multiple audience]]&lt;&gt;1,IF(Table1[[#This Row],[Planners / Designers ]]=1,1,""),"")</f>
        <v/>
      </c>
      <c r="CN978" s="206" t="str">
        <f>IF(Table1[[#This Row],[Multiple audience]]&lt;&gt;1,IF(Table1[[#This Row],[Regulatory Assessors]]=1,1,""),"")</f>
        <v/>
      </c>
      <c r="CO978" s="206" t="str">
        <f>IF(Table1[[#This Row],[Multiple audience]]&lt;&gt;1,IF(Table1[[#This Row],[Builders / Management]]=1,1,""),"")</f>
        <v/>
      </c>
      <c r="CP978" s="206" t="str">
        <f>IF(Table1[[#This Row],[Multiple audience]]&lt;&gt;1,IF(Table1[[#This Row],[Energy / Sus Assessors]]=1,1,""),"")</f>
        <v/>
      </c>
      <c r="CQ978" s="206" t="str">
        <f>IF(Table1[[#This Row],[Multiple audience]]&lt;&gt;1,IF(Table1[[#This Row],[Semi-skilled]]=1,1,""),"")</f>
        <v/>
      </c>
      <c r="CR978" s="206" t="str">
        <f>IF(Table1[[#This Row],[Multiple audience]]&lt;&gt;1,IF(Table1[[#This Row],[Trades]]=1,1,""),"")</f>
        <v/>
      </c>
      <c r="CS978" s="206" t="str">
        <f>IF(Table1[[#This Row],[Multiple audience]]&lt;&gt;1,IF(Table1[[#This Row],[Other]]=1,1,""),"")</f>
        <v/>
      </c>
      <c r="CT978" s="206" t="str">
        <f>IF(SUM(Table1[[#This Row],[General Audience]:[Other]])&gt;1,1,"")</f>
        <v/>
      </c>
      <c r="CU978" s="206" t="str">
        <f>IF(Table1[[#This Row],[Various  ]]&lt;&gt;1,IF(Table1[[#This Row],[Calculator / Software]]=1,1,""),"")</f>
        <v/>
      </c>
      <c r="CV978" s="206" t="str">
        <f>IF(Table1[[#This Row],[Various  ]]&lt;&gt;1,IF(Table1[[#This Row],[Information  ]]=1,1,""),"")</f>
        <v/>
      </c>
      <c r="CW978" s="206" t="str">
        <f>IF(Table1[[#This Row],[Various  ]]&lt;&gt;1,IF(Table1[[#This Row],[Interactive Tool]]=1,1,""),"")</f>
        <v/>
      </c>
      <c r="CX978" s="206" t="str">
        <f>IF(Table1[[#This Row],[Various  ]]&lt;&gt;1,IF(Table1[[#This Row],[Technical Specifications]]=1,1,""),"")</f>
        <v/>
      </c>
      <c r="CY978" s="206" t="str">
        <f>IF(Table1[[#This Row],[Various  ]]&lt;&gt;1,IF(Table1[[#This Row],[Training Resources]]=1,1,""),"")</f>
        <v/>
      </c>
      <c r="CZ978" s="206" t="str">
        <f>IF(Table1[[#This Row],[Various  ]]&lt;&gt;1,IF(Table1[[#This Row],[Toolbox]]=1,1,""),"")</f>
        <v/>
      </c>
      <c r="DA978" s="206" t="str">
        <f>IF(Table1[[#This Row],[Various  ]]&lt;&gt;1,IF(Table1[[#This Row],[Video]]=1,1,""),"")</f>
        <v/>
      </c>
      <c r="DB978" s="206" t="str">
        <f>IF(Table1[[#This Row],[Various  ]]&lt;&gt;1,IF(Table1[[#This Row],[Case study]]=1,1,""),"")</f>
        <v/>
      </c>
      <c r="DC978" s="206" t="str">
        <f>IF(Table1[[#This Row],[Various  ]]&lt;&gt;1,IF(Table1[[#This Row],[Other   ]]=1,1,""),"")</f>
        <v/>
      </c>
      <c r="DD978" s="206" t="str">
        <f>IF(Table1[[#This Row],[Various  ]]&lt;&gt;1,IF(Table1[[#This Row],[Standards]]=1,1,""),"")</f>
        <v/>
      </c>
      <c r="DE978" s="206" t="str">
        <f>IF(Table1[[#This Row],[Various]]=1,1,IF(SUM(Table1[[#This Row],[Calculator / Software]:[Standards]])&gt;1,1,""))</f>
        <v/>
      </c>
      <c r="DF978" s="206" t="str">
        <f>IF(Table1[[#This Row],[Multiple NCC links]]&lt;&gt;1,IF(Table1[[#This Row],[Design]]=1,1,""),"")</f>
        <v/>
      </c>
      <c r="DG978" s="206" t="str">
        <f>IF(Table1[[#This Row],[Multiple NCC links]]&lt;&gt;1,IF(Table1[[#This Row],[Assessment / Verification]]=1,1,""),"")</f>
        <v/>
      </c>
      <c r="DH978" s="206" t="str">
        <f>IF(Table1[[#This Row],[Multiple NCC links]]&lt;&gt;1,IF(Table1[[#This Row],[Climate Specific ]]=1,1,""),"")</f>
        <v/>
      </c>
      <c r="DI978" s="206" t="str">
        <f>IF(Table1[[#This Row],[Multiple NCC links]]&lt;&gt;1,IF(Table1[[#This Row],[Alterations / Additions]]=1,1,""),"")</f>
        <v/>
      </c>
      <c r="DJ978" s="206" t="str">
        <f>IF(Table1[[#This Row],[Multiple NCC links]]&lt;&gt;1,IF(Table1[[#This Row],[Glazing]]=1,1,""),"")</f>
        <v/>
      </c>
      <c r="DK978" s="206" t="str">
        <f>IF(Table1[[#This Row],[Multiple NCC links]]&lt;&gt;1,IF(Table1[[#This Row],[Building Fabric / Thermal / Sealing]]=1,1,""),"")</f>
        <v/>
      </c>
      <c r="DL978" s="206" t="str">
        <f>IF(Table1[[#This Row],[Multiple NCC links]]&lt;&gt;1,IF(Table1[[#This Row],[Lighting]]=1,1,""),"")</f>
        <v/>
      </c>
      <c r="DM978" s="206" t="str">
        <f>IF(Table1[[#This Row],[Multiple NCC links]]&lt;&gt;1,IF(Table1[[#This Row],[HVAC]]=1,1,""),"")</f>
        <v/>
      </c>
      <c r="DN978" s="206" t="str">
        <f>IF(Table1[[#This Row],[Multiple NCC links]]&lt;&gt;1,IF(Table1[[#This Row],[Services]]=1,1,""),"")</f>
        <v/>
      </c>
      <c r="DO978" s="206" t="str">
        <f>IF(Table1[[#This Row],[Multiple NCC links]]&lt;&gt;1,IF(Table1[[#This Row],[Maintenance &amp; Monitoring]]=1,1,""),"")</f>
        <v/>
      </c>
      <c r="DP978" s="206" t="str">
        <f>IF(Table1[[#This Row],[Multiple NCC links]]&lt;&gt;1,IF(Table1[[#This Row],[Hand over / Operations]]=1,1,""),"")</f>
        <v/>
      </c>
      <c r="DQ978" s="206" t="str">
        <f>IF(Table1[[#This Row],[Multiple NCC links]]&lt;&gt;1,IF(Table1[[#This Row],[As built assessment]]=1,1,""),"")</f>
        <v/>
      </c>
      <c r="DR978" s="206" t="str">
        <f>IF(Table1[[#This Row],[Multiple NCC links]]&lt;&gt;1,IF(Table1[[#This Row],[Beyond compliance]]=1,1,""),"")</f>
        <v/>
      </c>
      <c r="DS978" s="206" t="str">
        <f>IF(SUM(Table1[[#This Row],[Design]:[Beyond compliance]])&gt;1,1,"")</f>
        <v/>
      </c>
      <c r="DT978" s="206" t="str">
        <f>IF(Table1[[#This Row],[Both Residential &amp; Commercial4]]&lt;&gt;1,IF(Table1[[#This Row],[Residential]]=1,1,""),"")</f>
        <v/>
      </c>
      <c r="DU978" s="206" t="str">
        <f>IF(Table1[[#This Row],[Both Residential &amp; Commercial4]]&lt;&gt;1,IF(Table1[[#This Row],[Commercial]]=1,1,""),"")</f>
        <v/>
      </c>
      <c r="DV978" s="169" t="str">
        <f>Table1[[#This Row],[Residential &amp; Commercial]]</f>
        <v/>
      </c>
      <c r="DW978" s="169"/>
    </row>
    <row r="979" spans="1:127" s="49" customFormat="1" ht="20.25" thickTop="1" thickBot="1" x14ac:dyDescent="0.35">
      <c r="A979" s="97"/>
      <c r="B979" s="97"/>
      <c r="C979" s="200"/>
      <c r="D979" s="200"/>
      <c r="E979" s="176"/>
      <c r="F979" s="176"/>
      <c r="G979" s="176"/>
      <c r="H979" s="176"/>
      <c r="I979" s="201" t="str">
        <f>IF(AND(Table1[[#This Row],[General]]=1,Table1[[#This Row],[Beginner]]=1,Table1[[#This Row],[Intermediate]]=1,Table1[[#This Row],[Advanced]]=1),1,"")</f>
        <v/>
      </c>
      <c r="J979" s="201" t="str">
        <f>CONCATENATE(IF(Table1[[#This Row],[General]]=1,"General, ",""), IF(Table1[[#This Row],[Beginner]]=1,"Beginner, ",""),IF(Table1[[#This Row],[Intermediate]]=1,"Intermediate, ",""), IF(Table1[[#This Row],[Advanced]]=1,"Advanced",""))</f>
        <v/>
      </c>
      <c r="K979" s="202"/>
      <c r="L979" s="179"/>
      <c r="M979" s="202"/>
      <c r="N979" s="202"/>
      <c r="O979" s="203"/>
      <c r="P979" s="202"/>
      <c r="Q979" s="202"/>
      <c r="R979" s="202"/>
      <c r="S979"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79" s="211"/>
      <c r="U979" s="211"/>
      <c r="V979" s="211"/>
      <c r="W979" s="211"/>
      <c r="X979" s="211"/>
      <c r="Y979" s="211"/>
      <c r="Z979" s="211"/>
      <c r="AA979" s="211"/>
      <c r="AB979" s="211"/>
      <c r="AC979" s="211"/>
      <c r="AD979" s="211"/>
      <c r="AE979" s="181"/>
      <c r="AF979" s="211"/>
      <c r="AG979"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79" s="213"/>
      <c r="AI979" s="213"/>
      <c r="AJ979" s="213"/>
      <c r="AK979" s="201" t="str">
        <f>CONCATENATE(IF(Table1[[#This Row],[Digital]]=1,"Digital, ",""),IF(Table1[[#This Row],[Face to Face]]=1,"Face to face, ",""),IF(Table1[[#This Row],[Blended]]=1,"Blended",""))</f>
        <v/>
      </c>
      <c r="AL979" s="214"/>
      <c r="AM979" s="204"/>
      <c r="AN979" s="182"/>
      <c r="AO979" s="204"/>
      <c r="AP979" s="182"/>
      <c r="AQ979" s="204"/>
      <c r="AR979" s="204"/>
      <c r="AS979" s="204"/>
      <c r="AT979" s="204"/>
      <c r="AU979" s="204"/>
      <c r="AV979" s="182"/>
      <c r="AW979" s="182"/>
      <c r="AX979" s="182"/>
      <c r="AY979" s="204"/>
      <c r="AZ979"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7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79" s="205"/>
      <c r="BC979" s="205"/>
      <c r="BD979" s="201" t="str">
        <f>IF(AND(Table1[[#This Row],[Residential]]=1,Table1[[#This Row],[Commercial]]=1),1,"")</f>
        <v/>
      </c>
      <c r="BE979" s="201" t="str">
        <f>CONCATENATE(IF(Table1[[#This Row],[Residential]]=1,"Residential, ",""),IF(Table1[[#This Row],[Commercial]]=1,"Commercial",""))</f>
        <v/>
      </c>
      <c r="BF979" s="204"/>
      <c r="BG979" s="204"/>
      <c r="BH979" s="204"/>
      <c r="BI979" s="204"/>
      <c r="BJ979" s="204"/>
      <c r="BK979" s="204"/>
      <c r="BL979" s="204"/>
      <c r="BM979" s="182"/>
      <c r="BN979" s="204"/>
      <c r="BO97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79" s="216"/>
      <c r="BQ979" s="217"/>
      <c r="BR979" s="218"/>
      <c r="BS979" s="218"/>
      <c r="BT979" s="219"/>
      <c r="BU979" s="220"/>
      <c r="BV979" s="219"/>
      <c r="BW979" s="221"/>
      <c r="BX979" s="221"/>
      <c r="BY979" s="221"/>
      <c r="BZ979" s="227"/>
      <c r="CA97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79" s="222">
        <f>COUNTIF(Table1[[#This Row],[Validity]:[Alignment with NCC (Yes=1,No=0)]],"N/A")</f>
        <v>0</v>
      </c>
      <c r="CC979" s="222">
        <f>IF(ISERROR(Table1[[#This Row],[Total Quality Score (out of 10)]]/(4-Table1[[#This Row],[N/A Count]])),0,Table1[[#This Row],[Total Quality Score (out of 10)]]/(4-Table1[[#This Row],[N/A Count]]))</f>
        <v>0</v>
      </c>
      <c r="CD979" s="207"/>
      <c r="CE979" s="106"/>
      <c r="CF979" s="206" t="str">
        <f>IF(SUM(Table1[[#This Row],[Multiple]:[Level (all)62]])&lt;1,IF(Table1[[#This Row],[General]]=1,1,""),"")</f>
        <v/>
      </c>
      <c r="CG979" s="172" t="str">
        <f>IF(SUM(Table1[[#This Row],[Multiple]:[Level (all)62]])&lt;1,IF(Table1[[#This Row],[Beginner]]=1,1,""),"")</f>
        <v/>
      </c>
      <c r="CH979" s="206" t="str">
        <f>IF(SUM(Table1[[#This Row],[Multiple]:[Level (all)62]])&lt;1,IF(Table1[[#This Row],[Intermediate]]=1,1,""),"")</f>
        <v/>
      </c>
      <c r="CI979" s="206" t="str">
        <f>IF(SUM(Table1[[#This Row],[Multiple]:[Level (all)62]])&lt;1,IF(Table1[[#This Row],[Advanced]]=1,1,""),"")</f>
        <v/>
      </c>
      <c r="CJ979" s="206" t="str">
        <f>IF(AND(SUM(Table1[[#This Row],[General]:[Advanced]])&lt;4,SUM(Table1[[#This Row],[General]:[Advanced]])&gt;1),1,"")</f>
        <v/>
      </c>
      <c r="CK979" s="206" t="str">
        <f>Table1[[#This Row],[Level (all)]]</f>
        <v/>
      </c>
      <c r="CL979" s="206" t="str">
        <f>IF(Table1[[#This Row],[Multiple audience]]&lt;&gt;1,IF(Table1[[#This Row],[General Audience]]=1,1,""),"")</f>
        <v/>
      </c>
      <c r="CM979" s="206" t="str">
        <f>IF(Table1[[#This Row],[Multiple audience]]&lt;&gt;1,IF(Table1[[#This Row],[Planners / Designers ]]=1,1,""),"")</f>
        <v/>
      </c>
      <c r="CN979" s="206" t="str">
        <f>IF(Table1[[#This Row],[Multiple audience]]&lt;&gt;1,IF(Table1[[#This Row],[Regulatory Assessors]]=1,1,""),"")</f>
        <v/>
      </c>
      <c r="CO979" s="206" t="str">
        <f>IF(Table1[[#This Row],[Multiple audience]]&lt;&gt;1,IF(Table1[[#This Row],[Builders / Management]]=1,1,""),"")</f>
        <v/>
      </c>
      <c r="CP979" s="206" t="str">
        <f>IF(Table1[[#This Row],[Multiple audience]]&lt;&gt;1,IF(Table1[[#This Row],[Energy / Sus Assessors]]=1,1,""),"")</f>
        <v/>
      </c>
      <c r="CQ979" s="206" t="str">
        <f>IF(Table1[[#This Row],[Multiple audience]]&lt;&gt;1,IF(Table1[[#This Row],[Semi-skilled]]=1,1,""),"")</f>
        <v/>
      </c>
      <c r="CR979" s="206" t="str">
        <f>IF(Table1[[#This Row],[Multiple audience]]&lt;&gt;1,IF(Table1[[#This Row],[Trades]]=1,1,""),"")</f>
        <v/>
      </c>
      <c r="CS979" s="206" t="str">
        <f>IF(Table1[[#This Row],[Multiple audience]]&lt;&gt;1,IF(Table1[[#This Row],[Other]]=1,1,""),"")</f>
        <v/>
      </c>
      <c r="CT979" s="206" t="str">
        <f>IF(SUM(Table1[[#This Row],[General Audience]:[Other]])&gt;1,1,"")</f>
        <v/>
      </c>
      <c r="CU979" s="206" t="str">
        <f>IF(Table1[[#This Row],[Various  ]]&lt;&gt;1,IF(Table1[[#This Row],[Calculator / Software]]=1,1,""),"")</f>
        <v/>
      </c>
      <c r="CV979" s="206" t="str">
        <f>IF(Table1[[#This Row],[Various  ]]&lt;&gt;1,IF(Table1[[#This Row],[Information  ]]=1,1,""),"")</f>
        <v/>
      </c>
      <c r="CW979" s="206" t="str">
        <f>IF(Table1[[#This Row],[Various  ]]&lt;&gt;1,IF(Table1[[#This Row],[Interactive Tool]]=1,1,""),"")</f>
        <v/>
      </c>
      <c r="CX979" s="206" t="str">
        <f>IF(Table1[[#This Row],[Various  ]]&lt;&gt;1,IF(Table1[[#This Row],[Technical Specifications]]=1,1,""),"")</f>
        <v/>
      </c>
      <c r="CY979" s="206" t="str">
        <f>IF(Table1[[#This Row],[Various  ]]&lt;&gt;1,IF(Table1[[#This Row],[Training Resources]]=1,1,""),"")</f>
        <v/>
      </c>
      <c r="CZ979" s="206" t="str">
        <f>IF(Table1[[#This Row],[Various  ]]&lt;&gt;1,IF(Table1[[#This Row],[Toolbox]]=1,1,""),"")</f>
        <v/>
      </c>
      <c r="DA979" s="206" t="str">
        <f>IF(Table1[[#This Row],[Various  ]]&lt;&gt;1,IF(Table1[[#This Row],[Video]]=1,1,""),"")</f>
        <v/>
      </c>
      <c r="DB979" s="206" t="str">
        <f>IF(Table1[[#This Row],[Various  ]]&lt;&gt;1,IF(Table1[[#This Row],[Case study]]=1,1,""),"")</f>
        <v/>
      </c>
      <c r="DC979" s="206" t="str">
        <f>IF(Table1[[#This Row],[Various  ]]&lt;&gt;1,IF(Table1[[#This Row],[Other   ]]=1,1,""),"")</f>
        <v/>
      </c>
      <c r="DD979" s="206" t="str">
        <f>IF(Table1[[#This Row],[Various  ]]&lt;&gt;1,IF(Table1[[#This Row],[Standards]]=1,1,""),"")</f>
        <v/>
      </c>
      <c r="DE979" s="206" t="str">
        <f>IF(Table1[[#This Row],[Various]]=1,1,IF(SUM(Table1[[#This Row],[Calculator / Software]:[Standards]])&gt;1,1,""))</f>
        <v/>
      </c>
      <c r="DF979" s="206" t="str">
        <f>IF(Table1[[#This Row],[Multiple NCC links]]&lt;&gt;1,IF(Table1[[#This Row],[Design]]=1,1,""),"")</f>
        <v/>
      </c>
      <c r="DG979" s="206" t="str">
        <f>IF(Table1[[#This Row],[Multiple NCC links]]&lt;&gt;1,IF(Table1[[#This Row],[Assessment / Verification]]=1,1,""),"")</f>
        <v/>
      </c>
      <c r="DH979" s="206" t="str">
        <f>IF(Table1[[#This Row],[Multiple NCC links]]&lt;&gt;1,IF(Table1[[#This Row],[Climate Specific ]]=1,1,""),"")</f>
        <v/>
      </c>
      <c r="DI979" s="206" t="str">
        <f>IF(Table1[[#This Row],[Multiple NCC links]]&lt;&gt;1,IF(Table1[[#This Row],[Alterations / Additions]]=1,1,""),"")</f>
        <v/>
      </c>
      <c r="DJ979" s="206" t="str">
        <f>IF(Table1[[#This Row],[Multiple NCC links]]&lt;&gt;1,IF(Table1[[#This Row],[Glazing]]=1,1,""),"")</f>
        <v/>
      </c>
      <c r="DK979" s="206" t="str">
        <f>IF(Table1[[#This Row],[Multiple NCC links]]&lt;&gt;1,IF(Table1[[#This Row],[Building Fabric / Thermal / Sealing]]=1,1,""),"")</f>
        <v/>
      </c>
      <c r="DL979" s="206" t="str">
        <f>IF(Table1[[#This Row],[Multiple NCC links]]&lt;&gt;1,IF(Table1[[#This Row],[Lighting]]=1,1,""),"")</f>
        <v/>
      </c>
      <c r="DM979" s="206" t="str">
        <f>IF(Table1[[#This Row],[Multiple NCC links]]&lt;&gt;1,IF(Table1[[#This Row],[HVAC]]=1,1,""),"")</f>
        <v/>
      </c>
      <c r="DN979" s="206" t="str">
        <f>IF(Table1[[#This Row],[Multiple NCC links]]&lt;&gt;1,IF(Table1[[#This Row],[Services]]=1,1,""),"")</f>
        <v/>
      </c>
      <c r="DO979" s="206" t="str">
        <f>IF(Table1[[#This Row],[Multiple NCC links]]&lt;&gt;1,IF(Table1[[#This Row],[Maintenance &amp; Monitoring]]=1,1,""),"")</f>
        <v/>
      </c>
      <c r="DP979" s="206" t="str">
        <f>IF(Table1[[#This Row],[Multiple NCC links]]&lt;&gt;1,IF(Table1[[#This Row],[Hand over / Operations]]=1,1,""),"")</f>
        <v/>
      </c>
      <c r="DQ979" s="206" t="str">
        <f>IF(Table1[[#This Row],[Multiple NCC links]]&lt;&gt;1,IF(Table1[[#This Row],[As built assessment]]=1,1,""),"")</f>
        <v/>
      </c>
      <c r="DR979" s="206" t="str">
        <f>IF(Table1[[#This Row],[Multiple NCC links]]&lt;&gt;1,IF(Table1[[#This Row],[Beyond compliance]]=1,1,""),"")</f>
        <v/>
      </c>
      <c r="DS979" s="206" t="str">
        <f>IF(SUM(Table1[[#This Row],[Design]:[Beyond compliance]])&gt;1,1,"")</f>
        <v/>
      </c>
      <c r="DT979" s="206" t="str">
        <f>IF(Table1[[#This Row],[Both Residential &amp; Commercial4]]&lt;&gt;1,IF(Table1[[#This Row],[Residential]]=1,1,""),"")</f>
        <v/>
      </c>
      <c r="DU979" s="206" t="str">
        <f>IF(Table1[[#This Row],[Both Residential &amp; Commercial4]]&lt;&gt;1,IF(Table1[[#This Row],[Commercial]]=1,1,""),"")</f>
        <v/>
      </c>
      <c r="DV979" s="169" t="str">
        <f>Table1[[#This Row],[Residential &amp; Commercial]]</f>
        <v/>
      </c>
      <c r="DW979" s="169"/>
    </row>
    <row r="980" spans="1:127" s="49" customFormat="1" ht="20.25" thickTop="1" thickBot="1" x14ac:dyDescent="0.35">
      <c r="A980" s="97"/>
      <c r="B980" s="97"/>
      <c r="C980" s="200"/>
      <c r="D980" s="200"/>
      <c r="E980" s="176"/>
      <c r="F980" s="176"/>
      <c r="G980" s="176"/>
      <c r="H980" s="176"/>
      <c r="I980" s="201" t="str">
        <f>IF(AND(Table1[[#This Row],[General]]=1,Table1[[#This Row],[Beginner]]=1,Table1[[#This Row],[Intermediate]]=1,Table1[[#This Row],[Advanced]]=1),1,"")</f>
        <v/>
      </c>
      <c r="J980" s="201" t="str">
        <f>CONCATENATE(IF(Table1[[#This Row],[General]]=1,"General, ",""), IF(Table1[[#This Row],[Beginner]]=1,"Beginner, ",""),IF(Table1[[#This Row],[Intermediate]]=1,"Intermediate, ",""), IF(Table1[[#This Row],[Advanced]]=1,"Advanced",""))</f>
        <v/>
      </c>
      <c r="K980" s="202"/>
      <c r="L980" s="179"/>
      <c r="M980" s="202"/>
      <c r="N980" s="202"/>
      <c r="O980" s="203"/>
      <c r="P980" s="202"/>
      <c r="Q980" s="202"/>
      <c r="R980" s="202"/>
      <c r="S980"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80" s="211"/>
      <c r="U980" s="211"/>
      <c r="V980" s="211"/>
      <c r="W980" s="211"/>
      <c r="X980" s="211"/>
      <c r="Y980" s="211"/>
      <c r="Z980" s="211"/>
      <c r="AA980" s="211"/>
      <c r="AB980" s="211"/>
      <c r="AC980" s="211"/>
      <c r="AD980" s="211"/>
      <c r="AE980" s="181"/>
      <c r="AF980" s="211"/>
      <c r="AG980"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80" s="213"/>
      <c r="AI980" s="213"/>
      <c r="AJ980" s="213"/>
      <c r="AK980" s="201" t="str">
        <f>CONCATENATE(IF(Table1[[#This Row],[Digital]]=1,"Digital, ",""),IF(Table1[[#This Row],[Face to Face]]=1,"Face to face, ",""),IF(Table1[[#This Row],[Blended]]=1,"Blended",""))</f>
        <v/>
      </c>
      <c r="AL980" s="214"/>
      <c r="AM980" s="204"/>
      <c r="AN980" s="182"/>
      <c r="AO980" s="204"/>
      <c r="AP980" s="182"/>
      <c r="AQ980" s="204"/>
      <c r="AR980" s="204"/>
      <c r="AS980" s="204"/>
      <c r="AT980" s="204"/>
      <c r="AU980" s="204"/>
      <c r="AV980" s="182"/>
      <c r="AW980" s="182"/>
      <c r="AX980" s="182"/>
      <c r="AY980" s="204"/>
      <c r="AZ980"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80"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80" s="205"/>
      <c r="BC980" s="205"/>
      <c r="BD980" s="201" t="str">
        <f>IF(AND(Table1[[#This Row],[Residential]]=1,Table1[[#This Row],[Commercial]]=1),1,"")</f>
        <v/>
      </c>
      <c r="BE980" s="201" t="str">
        <f>CONCATENATE(IF(Table1[[#This Row],[Residential]]=1,"Residential, ",""),IF(Table1[[#This Row],[Commercial]]=1,"Commercial",""))</f>
        <v/>
      </c>
      <c r="BF980" s="204"/>
      <c r="BG980" s="204"/>
      <c r="BH980" s="204"/>
      <c r="BI980" s="204"/>
      <c r="BJ980" s="204"/>
      <c r="BK980" s="204"/>
      <c r="BL980" s="204"/>
      <c r="BM980" s="182"/>
      <c r="BN980" s="204"/>
      <c r="BO980"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80" s="216"/>
      <c r="BQ980" s="217"/>
      <c r="BR980" s="218"/>
      <c r="BS980" s="218"/>
      <c r="BT980" s="219"/>
      <c r="BU980" s="220"/>
      <c r="BV980" s="219"/>
      <c r="BW980" s="221"/>
      <c r="BX980" s="221"/>
      <c r="BY980" s="221"/>
      <c r="BZ980" s="227"/>
      <c r="CA980"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80" s="222">
        <f>COUNTIF(Table1[[#This Row],[Validity]:[Alignment with NCC (Yes=1,No=0)]],"N/A")</f>
        <v>0</v>
      </c>
      <c r="CC980" s="222">
        <f>IF(ISERROR(Table1[[#This Row],[Total Quality Score (out of 10)]]/(4-Table1[[#This Row],[N/A Count]])),0,Table1[[#This Row],[Total Quality Score (out of 10)]]/(4-Table1[[#This Row],[N/A Count]]))</f>
        <v>0</v>
      </c>
      <c r="CD980" s="207"/>
      <c r="CE980" s="106"/>
      <c r="CF980" s="206" t="str">
        <f>IF(SUM(Table1[[#This Row],[Multiple]:[Level (all)62]])&lt;1,IF(Table1[[#This Row],[General]]=1,1,""),"")</f>
        <v/>
      </c>
      <c r="CG980" s="172" t="str">
        <f>IF(SUM(Table1[[#This Row],[Multiple]:[Level (all)62]])&lt;1,IF(Table1[[#This Row],[Beginner]]=1,1,""),"")</f>
        <v/>
      </c>
      <c r="CH980" s="206" t="str">
        <f>IF(SUM(Table1[[#This Row],[Multiple]:[Level (all)62]])&lt;1,IF(Table1[[#This Row],[Intermediate]]=1,1,""),"")</f>
        <v/>
      </c>
      <c r="CI980" s="206" t="str">
        <f>IF(SUM(Table1[[#This Row],[Multiple]:[Level (all)62]])&lt;1,IF(Table1[[#This Row],[Advanced]]=1,1,""),"")</f>
        <v/>
      </c>
      <c r="CJ980" s="206" t="str">
        <f>IF(AND(SUM(Table1[[#This Row],[General]:[Advanced]])&lt;4,SUM(Table1[[#This Row],[General]:[Advanced]])&gt;1),1,"")</f>
        <v/>
      </c>
      <c r="CK980" s="206" t="str">
        <f>Table1[[#This Row],[Level (all)]]</f>
        <v/>
      </c>
      <c r="CL980" s="206" t="str">
        <f>IF(Table1[[#This Row],[Multiple audience]]&lt;&gt;1,IF(Table1[[#This Row],[General Audience]]=1,1,""),"")</f>
        <v/>
      </c>
      <c r="CM980" s="206" t="str">
        <f>IF(Table1[[#This Row],[Multiple audience]]&lt;&gt;1,IF(Table1[[#This Row],[Planners / Designers ]]=1,1,""),"")</f>
        <v/>
      </c>
      <c r="CN980" s="206" t="str">
        <f>IF(Table1[[#This Row],[Multiple audience]]&lt;&gt;1,IF(Table1[[#This Row],[Regulatory Assessors]]=1,1,""),"")</f>
        <v/>
      </c>
      <c r="CO980" s="206" t="str">
        <f>IF(Table1[[#This Row],[Multiple audience]]&lt;&gt;1,IF(Table1[[#This Row],[Builders / Management]]=1,1,""),"")</f>
        <v/>
      </c>
      <c r="CP980" s="206" t="str">
        <f>IF(Table1[[#This Row],[Multiple audience]]&lt;&gt;1,IF(Table1[[#This Row],[Energy / Sus Assessors]]=1,1,""),"")</f>
        <v/>
      </c>
      <c r="CQ980" s="206" t="str">
        <f>IF(Table1[[#This Row],[Multiple audience]]&lt;&gt;1,IF(Table1[[#This Row],[Semi-skilled]]=1,1,""),"")</f>
        <v/>
      </c>
      <c r="CR980" s="206" t="str">
        <f>IF(Table1[[#This Row],[Multiple audience]]&lt;&gt;1,IF(Table1[[#This Row],[Trades]]=1,1,""),"")</f>
        <v/>
      </c>
      <c r="CS980" s="206" t="str">
        <f>IF(Table1[[#This Row],[Multiple audience]]&lt;&gt;1,IF(Table1[[#This Row],[Other]]=1,1,""),"")</f>
        <v/>
      </c>
      <c r="CT980" s="206" t="str">
        <f>IF(SUM(Table1[[#This Row],[General Audience]:[Other]])&gt;1,1,"")</f>
        <v/>
      </c>
      <c r="CU980" s="206" t="str">
        <f>IF(Table1[[#This Row],[Various  ]]&lt;&gt;1,IF(Table1[[#This Row],[Calculator / Software]]=1,1,""),"")</f>
        <v/>
      </c>
      <c r="CV980" s="206" t="str">
        <f>IF(Table1[[#This Row],[Various  ]]&lt;&gt;1,IF(Table1[[#This Row],[Information  ]]=1,1,""),"")</f>
        <v/>
      </c>
      <c r="CW980" s="206" t="str">
        <f>IF(Table1[[#This Row],[Various  ]]&lt;&gt;1,IF(Table1[[#This Row],[Interactive Tool]]=1,1,""),"")</f>
        <v/>
      </c>
      <c r="CX980" s="206" t="str">
        <f>IF(Table1[[#This Row],[Various  ]]&lt;&gt;1,IF(Table1[[#This Row],[Technical Specifications]]=1,1,""),"")</f>
        <v/>
      </c>
      <c r="CY980" s="206" t="str">
        <f>IF(Table1[[#This Row],[Various  ]]&lt;&gt;1,IF(Table1[[#This Row],[Training Resources]]=1,1,""),"")</f>
        <v/>
      </c>
      <c r="CZ980" s="206" t="str">
        <f>IF(Table1[[#This Row],[Various  ]]&lt;&gt;1,IF(Table1[[#This Row],[Toolbox]]=1,1,""),"")</f>
        <v/>
      </c>
      <c r="DA980" s="206" t="str">
        <f>IF(Table1[[#This Row],[Various  ]]&lt;&gt;1,IF(Table1[[#This Row],[Video]]=1,1,""),"")</f>
        <v/>
      </c>
      <c r="DB980" s="206" t="str">
        <f>IF(Table1[[#This Row],[Various  ]]&lt;&gt;1,IF(Table1[[#This Row],[Case study]]=1,1,""),"")</f>
        <v/>
      </c>
      <c r="DC980" s="206" t="str">
        <f>IF(Table1[[#This Row],[Various  ]]&lt;&gt;1,IF(Table1[[#This Row],[Other   ]]=1,1,""),"")</f>
        <v/>
      </c>
      <c r="DD980" s="206" t="str">
        <f>IF(Table1[[#This Row],[Various  ]]&lt;&gt;1,IF(Table1[[#This Row],[Standards]]=1,1,""),"")</f>
        <v/>
      </c>
      <c r="DE980" s="206" t="str">
        <f>IF(Table1[[#This Row],[Various]]=1,1,IF(SUM(Table1[[#This Row],[Calculator / Software]:[Standards]])&gt;1,1,""))</f>
        <v/>
      </c>
      <c r="DF980" s="206" t="str">
        <f>IF(Table1[[#This Row],[Multiple NCC links]]&lt;&gt;1,IF(Table1[[#This Row],[Design]]=1,1,""),"")</f>
        <v/>
      </c>
      <c r="DG980" s="206" t="str">
        <f>IF(Table1[[#This Row],[Multiple NCC links]]&lt;&gt;1,IF(Table1[[#This Row],[Assessment / Verification]]=1,1,""),"")</f>
        <v/>
      </c>
      <c r="DH980" s="206" t="str">
        <f>IF(Table1[[#This Row],[Multiple NCC links]]&lt;&gt;1,IF(Table1[[#This Row],[Climate Specific ]]=1,1,""),"")</f>
        <v/>
      </c>
      <c r="DI980" s="206" t="str">
        <f>IF(Table1[[#This Row],[Multiple NCC links]]&lt;&gt;1,IF(Table1[[#This Row],[Alterations / Additions]]=1,1,""),"")</f>
        <v/>
      </c>
      <c r="DJ980" s="206" t="str">
        <f>IF(Table1[[#This Row],[Multiple NCC links]]&lt;&gt;1,IF(Table1[[#This Row],[Glazing]]=1,1,""),"")</f>
        <v/>
      </c>
      <c r="DK980" s="206" t="str">
        <f>IF(Table1[[#This Row],[Multiple NCC links]]&lt;&gt;1,IF(Table1[[#This Row],[Building Fabric / Thermal / Sealing]]=1,1,""),"")</f>
        <v/>
      </c>
      <c r="DL980" s="206" t="str">
        <f>IF(Table1[[#This Row],[Multiple NCC links]]&lt;&gt;1,IF(Table1[[#This Row],[Lighting]]=1,1,""),"")</f>
        <v/>
      </c>
      <c r="DM980" s="206" t="str">
        <f>IF(Table1[[#This Row],[Multiple NCC links]]&lt;&gt;1,IF(Table1[[#This Row],[HVAC]]=1,1,""),"")</f>
        <v/>
      </c>
      <c r="DN980" s="206" t="str">
        <f>IF(Table1[[#This Row],[Multiple NCC links]]&lt;&gt;1,IF(Table1[[#This Row],[Services]]=1,1,""),"")</f>
        <v/>
      </c>
      <c r="DO980" s="206" t="str">
        <f>IF(Table1[[#This Row],[Multiple NCC links]]&lt;&gt;1,IF(Table1[[#This Row],[Maintenance &amp; Monitoring]]=1,1,""),"")</f>
        <v/>
      </c>
      <c r="DP980" s="206" t="str">
        <f>IF(Table1[[#This Row],[Multiple NCC links]]&lt;&gt;1,IF(Table1[[#This Row],[Hand over / Operations]]=1,1,""),"")</f>
        <v/>
      </c>
      <c r="DQ980" s="206" t="str">
        <f>IF(Table1[[#This Row],[Multiple NCC links]]&lt;&gt;1,IF(Table1[[#This Row],[As built assessment]]=1,1,""),"")</f>
        <v/>
      </c>
      <c r="DR980" s="206" t="str">
        <f>IF(Table1[[#This Row],[Multiple NCC links]]&lt;&gt;1,IF(Table1[[#This Row],[Beyond compliance]]=1,1,""),"")</f>
        <v/>
      </c>
      <c r="DS980" s="206" t="str">
        <f>IF(SUM(Table1[[#This Row],[Design]:[Beyond compliance]])&gt;1,1,"")</f>
        <v/>
      </c>
      <c r="DT980" s="206" t="str">
        <f>IF(Table1[[#This Row],[Both Residential &amp; Commercial4]]&lt;&gt;1,IF(Table1[[#This Row],[Residential]]=1,1,""),"")</f>
        <v/>
      </c>
      <c r="DU980" s="206" t="str">
        <f>IF(Table1[[#This Row],[Both Residential &amp; Commercial4]]&lt;&gt;1,IF(Table1[[#This Row],[Commercial]]=1,1,""),"")</f>
        <v/>
      </c>
      <c r="DV980" s="169" t="str">
        <f>Table1[[#This Row],[Residential &amp; Commercial]]</f>
        <v/>
      </c>
      <c r="DW980" s="169"/>
    </row>
    <row r="981" spans="1:127" s="49" customFormat="1" ht="20.25" thickTop="1" thickBot="1" x14ac:dyDescent="0.35">
      <c r="A981" s="97"/>
      <c r="B981" s="97"/>
      <c r="C981" s="200"/>
      <c r="D981" s="200"/>
      <c r="E981" s="176"/>
      <c r="F981" s="176"/>
      <c r="G981" s="176"/>
      <c r="H981" s="176"/>
      <c r="I981" s="201" t="str">
        <f>IF(AND(Table1[[#This Row],[General]]=1,Table1[[#This Row],[Beginner]]=1,Table1[[#This Row],[Intermediate]]=1,Table1[[#This Row],[Advanced]]=1),1,"")</f>
        <v/>
      </c>
      <c r="J981" s="201" t="str">
        <f>CONCATENATE(IF(Table1[[#This Row],[General]]=1,"General, ",""), IF(Table1[[#This Row],[Beginner]]=1,"Beginner, ",""),IF(Table1[[#This Row],[Intermediate]]=1,"Intermediate, ",""), IF(Table1[[#This Row],[Advanced]]=1,"Advanced",""))</f>
        <v/>
      </c>
      <c r="K981" s="202"/>
      <c r="L981" s="179"/>
      <c r="M981" s="202"/>
      <c r="N981" s="202"/>
      <c r="O981" s="203"/>
      <c r="P981" s="202"/>
      <c r="Q981" s="202"/>
      <c r="R981" s="202"/>
      <c r="S981"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81" s="211"/>
      <c r="U981" s="211"/>
      <c r="V981" s="211"/>
      <c r="W981" s="211"/>
      <c r="X981" s="211"/>
      <c r="Y981" s="211"/>
      <c r="Z981" s="211"/>
      <c r="AA981" s="211"/>
      <c r="AB981" s="211"/>
      <c r="AC981" s="211"/>
      <c r="AD981" s="211"/>
      <c r="AE981" s="181"/>
      <c r="AF981" s="211"/>
      <c r="AG981"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81" s="213"/>
      <c r="AI981" s="213"/>
      <c r="AJ981" s="213"/>
      <c r="AK981" s="201" t="str">
        <f>CONCATENATE(IF(Table1[[#This Row],[Digital]]=1,"Digital, ",""),IF(Table1[[#This Row],[Face to Face]]=1,"Face to face, ",""),IF(Table1[[#This Row],[Blended]]=1,"Blended",""))</f>
        <v/>
      </c>
      <c r="AL981" s="214"/>
      <c r="AM981" s="204"/>
      <c r="AN981" s="182"/>
      <c r="AO981" s="204"/>
      <c r="AP981" s="182"/>
      <c r="AQ981" s="204"/>
      <c r="AR981" s="204"/>
      <c r="AS981" s="204"/>
      <c r="AT981" s="204"/>
      <c r="AU981" s="204"/>
      <c r="AV981" s="182"/>
      <c r="AW981" s="182"/>
      <c r="AX981" s="182"/>
      <c r="AY981" s="204"/>
      <c r="AZ981"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81"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81" s="205"/>
      <c r="BC981" s="205"/>
      <c r="BD981" s="201" t="str">
        <f>IF(AND(Table1[[#This Row],[Residential]]=1,Table1[[#This Row],[Commercial]]=1),1,"")</f>
        <v/>
      </c>
      <c r="BE981" s="201" t="str">
        <f>CONCATENATE(IF(Table1[[#This Row],[Residential]]=1,"Residential, ",""),IF(Table1[[#This Row],[Commercial]]=1,"Commercial",""))</f>
        <v/>
      </c>
      <c r="BF981" s="204"/>
      <c r="BG981" s="204"/>
      <c r="BH981" s="204"/>
      <c r="BI981" s="204"/>
      <c r="BJ981" s="204"/>
      <c r="BK981" s="204"/>
      <c r="BL981" s="204"/>
      <c r="BM981" s="182"/>
      <c r="BN981" s="204"/>
      <c r="BO981"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81" s="216"/>
      <c r="BQ981" s="217"/>
      <c r="BR981" s="218"/>
      <c r="BS981" s="218"/>
      <c r="BT981" s="219"/>
      <c r="BU981" s="220"/>
      <c r="BV981" s="219"/>
      <c r="BW981" s="221"/>
      <c r="BX981" s="221"/>
      <c r="BY981" s="221"/>
      <c r="BZ981" s="227"/>
      <c r="CA981"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81" s="222">
        <f>COUNTIF(Table1[[#This Row],[Validity]:[Alignment with NCC (Yes=1,No=0)]],"N/A")</f>
        <v>0</v>
      </c>
      <c r="CC981" s="222">
        <f>IF(ISERROR(Table1[[#This Row],[Total Quality Score (out of 10)]]/(4-Table1[[#This Row],[N/A Count]])),0,Table1[[#This Row],[Total Quality Score (out of 10)]]/(4-Table1[[#This Row],[N/A Count]]))</f>
        <v>0</v>
      </c>
      <c r="CD981" s="207"/>
      <c r="CE981" s="106"/>
      <c r="CF981" s="206" t="str">
        <f>IF(SUM(Table1[[#This Row],[Multiple]:[Level (all)62]])&lt;1,IF(Table1[[#This Row],[General]]=1,1,""),"")</f>
        <v/>
      </c>
      <c r="CG981" s="172" t="str">
        <f>IF(SUM(Table1[[#This Row],[Multiple]:[Level (all)62]])&lt;1,IF(Table1[[#This Row],[Beginner]]=1,1,""),"")</f>
        <v/>
      </c>
      <c r="CH981" s="206" t="str">
        <f>IF(SUM(Table1[[#This Row],[Multiple]:[Level (all)62]])&lt;1,IF(Table1[[#This Row],[Intermediate]]=1,1,""),"")</f>
        <v/>
      </c>
      <c r="CI981" s="206" t="str">
        <f>IF(SUM(Table1[[#This Row],[Multiple]:[Level (all)62]])&lt;1,IF(Table1[[#This Row],[Advanced]]=1,1,""),"")</f>
        <v/>
      </c>
      <c r="CJ981" s="206" t="str">
        <f>IF(AND(SUM(Table1[[#This Row],[General]:[Advanced]])&lt;4,SUM(Table1[[#This Row],[General]:[Advanced]])&gt;1),1,"")</f>
        <v/>
      </c>
      <c r="CK981" s="206" t="str">
        <f>Table1[[#This Row],[Level (all)]]</f>
        <v/>
      </c>
      <c r="CL981" s="206" t="str">
        <f>IF(Table1[[#This Row],[Multiple audience]]&lt;&gt;1,IF(Table1[[#This Row],[General Audience]]=1,1,""),"")</f>
        <v/>
      </c>
      <c r="CM981" s="206" t="str">
        <f>IF(Table1[[#This Row],[Multiple audience]]&lt;&gt;1,IF(Table1[[#This Row],[Planners / Designers ]]=1,1,""),"")</f>
        <v/>
      </c>
      <c r="CN981" s="206" t="str">
        <f>IF(Table1[[#This Row],[Multiple audience]]&lt;&gt;1,IF(Table1[[#This Row],[Regulatory Assessors]]=1,1,""),"")</f>
        <v/>
      </c>
      <c r="CO981" s="206" t="str">
        <f>IF(Table1[[#This Row],[Multiple audience]]&lt;&gt;1,IF(Table1[[#This Row],[Builders / Management]]=1,1,""),"")</f>
        <v/>
      </c>
      <c r="CP981" s="206" t="str">
        <f>IF(Table1[[#This Row],[Multiple audience]]&lt;&gt;1,IF(Table1[[#This Row],[Energy / Sus Assessors]]=1,1,""),"")</f>
        <v/>
      </c>
      <c r="CQ981" s="206" t="str">
        <f>IF(Table1[[#This Row],[Multiple audience]]&lt;&gt;1,IF(Table1[[#This Row],[Semi-skilled]]=1,1,""),"")</f>
        <v/>
      </c>
      <c r="CR981" s="206" t="str">
        <f>IF(Table1[[#This Row],[Multiple audience]]&lt;&gt;1,IF(Table1[[#This Row],[Trades]]=1,1,""),"")</f>
        <v/>
      </c>
      <c r="CS981" s="206" t="str">
        <f>IF(Table1[[#This Row],[Multiple audience]]&lt;&gt;1,IF(Table1[[#This Row],[Other]]=1,1,""),"")</f>
        <v/>
      </c>
      <c r="CT981" s="206" t="str">
        <f>IF(SUM(Table1[[#This Row],[General Audience]:[Other]])&gt;1,1,"")</f>
        <v/>
      </c>
      <c r="CU981" s="206" t="str">
        <f>IF(Table1[[#This Row],[Various  ]]&lt;&gt;1,IF(Table1[[#This Row],[Calculator / Software]]=1,1,""),"")</f>
        <v/>
      </c>
      <c r="CV981" s="206" t="str">
        <f>IF(Table1[[#This Row],[Various  ]]&lt;&gt;1,IF(Table1[[#This Row],[Information  ]]=1,1,""),"")</f>
        <v/>
      </c>
      <c r="CW981" s="206" t="str">
        <f>IF(Table1[[#This Row],[Various  ]]&lt;&gt;1,IF(Table1[[#This Row],[Interactive Tool]]=1,1,""),"")</f>
        <v/>
      </c>
      <c r="CX981" s="206" t="str">
        <f>IF(Table1[[#This Row],[Various  ]]&lt;&gt;1,IF(Table1[[#This Row],[Technical Specifications]]=1,1,""),"")</f>
        <v/>
      </c>
      <c r="CY981" s="206" t="str">
        <f>IF(Table1[[#This Row],[Various  ]]&lt;&gt;1,IF(Table1[[#This Row],[Training Resources]]=1,1,""),"")</f>
        <v/>
      </c>
      <c r="CZ981" s="206" t="str">
        <f>IF(Table1[[#This Row],[Various  ]]&lt;&gt;1,IF(Table1[[#This Row],[Toolbox]]=1,1,""),"")</f>
        <v/>
      </c>
      <c r="DA981" s="206" t="str">
        <f>IF(Table1[[#This Row],[Various  ]]&lt;&gt;1,IF(Table1[[#This Row],[Video]]=1,1,""),"")</f>
        <v/>
      </c>
      <c r="DB981" s="206" t="str">
        <f>IF(Table1[[#This Row],[Various  ]]&lt;&gt;1,IF(Table1[[#This Row],[Case study]]=1,1,""),"")</f>
        <v/>
      </c>
      <c r="DC981" s="206" t="str">
        <f>IF(Table1[[#This Row],[Various  ]]&lt;&gt;1,IF(Table1[[#This Row],[Other   ]]=1,1,""),"")</f>
        <v/>
      </c>
      <c r="DD981" s="206" t="str">
        <f>IF(Table1[[#This Row],[Various  ]]&lt;&gt;1,IF(Table1[[#This Row],[Standards]]=1,1,""),"")</f>
        <v/>
      </c>
      <c r="DE981" s="206" t="str">
        <f>IF(Table1[[#This Row],[Various]]=1,1,IF(SUM(Table1[[#This Row],[Calculator / Software]:[Standards]])&gt;1,1,""))</f>
        <v/>
      </c>
      <c r="DF981" s="206" t="str">
        <f>IF(Table1[[#This Row],[Multiple NCC links]]&lt;&gt;1,IF(Table1[[#This Row],[Design]]=1,1,""),"")</f>
        <v/>
      </c>
      <c r="DG981" s="206" t="str">
        <f>IF(Table1[[#This Row],[Multiple NCC links]]&lt;&gt;1,IF(Table1[[#This Row],[Assessment / Verification]]=1,1,""),"")</f>
        <v/>
      </c>
      <c r="DH981" s="206" t="str">
        <f>IF(Table1[[#This Row],[Multiple NCC links]]&lt;&gt;1,IF(Table1[[#This Row],[Climate Specific ]]=1,1,""),"")</f>
        <v/>
      </c>
      <c r="DI981" s="206" t="str">
        <f>IF(Table1[[#This Row],[Multiple NCC links]]&lt;&gt;1,IF(Table1[[#This Row],[Alterations / Additions]]=1,1,""),"")</f>
        <v/>
      </c>
      <c r="DJ981" s="206" t="str">
        <f>IF(Table1[[#This Row],[Multiple NCC links]]&lt;&gt;1,IF(Table1[[#This Row],[Glazing]]=1,1,""),"")</f>
        <v/>
      </c>
      <c r="DK981" s="206" t="str">
        <f>IF(Table1[[#This Row],[Multiple NCC links]]&lt;&gt;1,IF(Table1[[#This Row],[Building Fabric / Thermal / Sealing]]=1,1,""),"")</f>
        <v/>
      </c>
      <c r="DL981" s="206" t="str">
        <f>IF(Table1[[#This Row],[Multiple NCC links]]&lt;&gt;1,IF(Table1[[#This Row],[Lighting]]=1,1,""),"")</f>
        <v/>
      </c>
      <c r="DM981" s="206" t="str">
        <f>IF(Table1[[#This Row],[Multiple NCC links]]&lt;&gt;1,IF(Table1[[#This Row],[HVAC]]=1,1,""),"")</f>
        <v/>
      </c>
      <c r="DN981" s="206" t="str">
        <f>IF(Table1[[#This Row],[Multiple NCC links]]&lt;&gt;1,IF(Table1[[#This Row],[Services]]=1,1,""),"")</f>
        <v/>
      </c>
      <c r="DO981" s="206" t="str">
        <f>IF(Table1[[#This Row],[Multiple NCC links]]&lt;&gt;1,IF(Table1[[#This Row],[Maintenance &amp; Monitoring]]=1,1,""),"")</f>
        <v/>
      </c>
      <c r="DP981" s="206" t="str">
        <f>IF(Table1[[#This Row],[Multiple NCC links]]&lt;&gt;1,IF(Table1[[#This Row],[Hand over / Operations]]=1,1,""),"")</f>
        <v/>
      </c>
      <c r="DQ981" s="206" t="str">
        <f>IF(Table1[[#This Row],[Multiple NCC links]]&lt;&gt;1,IF(Table1[[#This Row],[As built assessment]]=1,1,""),"")</f>
        <v/>
      </c>
      <c r="DR981" s="206" t="str">
        <f>IF(Table1[[#This Row],[Multiple NCC links]]&lt;&gt;1,IF(Table1[[#This Row],[Beyond compliance]]=1,1,""),"")</f>
        <v/>
      </c>
      <c r="DS981" s="206" t="str">
        <f>IF(SUM(Table1[[#This Row],[Design]:[Beyond compliance]])&gt;1,1,"")</f>
        <v/>
      </c>
      <c r="DT981" s="206" t="str">
        <f>IF(Table1[[#This Row],[Both Residential &amp; Commercial4]]&lt;&gt;1,IF(Table1[[#This Row],[Residential]]=1,1,""),"")</f>
        <v/>
      </c>
      <c r="DU981" s="206" t="str">
        <f>IF(Table1[[#This Row],[Both Residential &amp; Commercial4]]&lt;&gt;1,IF(Table1[[#This Row],[Commercial]]=1,1,""),"")</f>
        <v/>
      </c>
      <c r="DV981" s="169" t="str">
        <f>Table1[[#This Row],[Residential &amp; Commercial]]</f>
        <v/>
      </c>
      <c r="DW981" s="169"/>
    </row>
    <row r="982" spans="1:127" s="49" customFormat="1" ht="20.25" thickTop="1" thickBot="1" x14ac:dyDescent="0.35">
      <c r="A982" s="97"/>
      <c r="B982" s="97"/>
      <c r="C982" s="200"/>
      <c r="D982" s="200"/>
      <c r="E982" s="176"/>
      <c r="F982" s="176"/>
      <c r="G982" s="176"/>
      <c r="H982" s="176"/>
      <c r="I982" s="201" t="str">
        <f>IF(AND(Table1[[#This Row],[General]]=1,Table1[[#This Row],[Beginner]]=1,Table1[[#This Row],[Intermediate]]=1,Table1[[#This Row],[Advanced]]=1),1,"")</f>
        <v/>
      </c>
      <c r="J982" s="201" t="str">
        <f>CONCATENATE(IF(Table1[[#This Row],[General]]=1,"General, ",""), IF(Table1[[#This Row],[Beginner]]=1,"Beginner, ",""),IF(Table1[[#This Row],[Intermediate]]=1,"Intermediate, ",""), IF(Table1[[#This Row],[Advanced]]=1,"Advanced",""))</f>
        <v/>
      </c>
      <c r="K982" s="202"/>
      <c r="L982" s="179"/>
      <c r="M982" s="202"/>
      <c r="N982" s="202"/>
      <c r="O982" s="203"/>
      <c r="P982" s="202"/>
      <c r="Q982" s="202"/>
      <c r="R982" s="202"/>
      <c r="S982"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82" s="211"/>
      <c r="U982" s="211"/>
      <c r="V982" s="211"/>
      <c r="W982" s="211"/>
      <c r="X982" s="211"/>
      <c r="Y982" s="211"/>
      <c r="Z982" s="211"/>
      <c r="AA982" s="211"/>
      <c r="AB982" s="211"/>
      <c r="AC982" s="211"/>
      <c r="AD982" s="211"/>
      <c r="AE982" s="181"/>
      <c r="AF982" s="211"/>
      <c r="AG982"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82" s="213"/>
      <c r="AI982" s="213"/>
      <c r="AJ982" s="213"/>
      <c r="AK982" s="201" t="str">
        <f>CONCATENATE(IF(Table1[[#This Row],[Digital]]=1,"Digital, ",""),IF(Table1[[#This Row],[Face to Face]]=1,"Face to face, ",""),IF(Table1[[#This Row],[Blended]]=1,"Blended",""))</f>
        <v/>
      </c>
      <c r="AL982" s="214"/>
      <c r="AM982" s="204"/>
      <c r="AN982" s="182"/>
      <c r="AO982" s="204"/>
      <c r="AP982" s="182"/>
      <c r="AQ982" s="204"/>
      <c r="AR982" s="204"/>
      <c r="AS982" s="204"/>
      <c r="AT982" s="204"/>
      <c r="AU982" s="204"/>
      <c r="AV982" s="182"/>
      <c r="AW982" s="182"/>
      <c r="AX982" s="182"/>
      <c r="AY982" s="204"/>
      <c r="AZ982"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82"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82" s="205"/>
      <c r="BC982" s="205"/>
      <c r="BD982" s="201" t="str">
        <f>IF(AND(Table1[[#This Row],[Residential]]=1,Table1[[#This Row],[Commercial]]=1),1,"")</f>
        <v/>
      </c>
      <c r="BE982" s="201" t="str">
        <f>CONCATENATE(IF(Table1[[#This Row],[Residential]]=1,"Residential, ",""),IF(Table1[[#This Row],[Commercial]]=1,"Commercial",""))</f>
        <v/>
      </c>
      <c r="BF982" s="204"/>
      <c r="BG982" s="204"/>
      <c r="BH982" s="204"/>
      <c r="BI982" s="204"/>
      <c r="BJ982" s="204"/>
      <c r="BK982" s="204"/>
      <c r="BL982" s="204"/>
      <c r="BM982" s="182"/>
      <c r="BN982" s="204"/>
      <c r="BO982"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82" s="216"/>
      <c r="BQ982" s="217"/>
      <c r="BR982" s="218"/>
      <c r="BS982" s="218"/>
      <c r="BT982" s="219"/>
      <c r="BU982" s="220"/>
      <c r="BV982" s="219"/>
      <c r="BW982" s="221"/>
      <c r="BX982" s="221"/>
      <c r="BY982" s="221"/>
      <c r="BZ982" s="227"/>
      <c r="CA982"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82" s="222">
        <f>COUNTIF(Table1[[#This Row],[Validity]:[Alignment with NCC (Yes=1,No=0)]],"N/A")</f>
        <v>0</v>
      </c>
      <c r="CC982" s="222">
        <f>IF(ISERROR(Table1[[#This Row],[Total Quality Score (out of 10)]]/(4-Table1[[#This Row],[N/A Count]])),0,Table1[[#This Row],[Total Quality Score (out of 10)]]/(4-Table1[[#This Row],[N/A Count]]))</f>
        <v>0</v>
      </c>
      <c r="CD982" s="207"/>
      <c r="CE982" s="106"/>
      <c r="CF982" s="206" t="str">
        <f>IF(SUM(Table1[[#This Row],[Multiple]:[Level (all)62]])&lt;1,IF(Table1[[#This Row],[General]]=1,1,""),"")</f>
        <v/>
      </c>
      <c r="CG982" s="172" t="str">
        <f>IF(SUM(Table1[[#This Row],[Multiple]:[Level (all)62]])&lt;1,IF(Table1[[#This Row],[Beginner]]=1,1,""),"")</f>
        <v/>
      </c>
      <c r="CH982" s="206" t="str">
        <f>IF(SUM(Table1[[#This Row],[Multiple]:[Level (all)62]])&lt;1,IF(Table1[[#This Row],[Intermediate]]=1,1,""),"")</f>
        <v/>
      </c>
      <c r="CI982" s="206" t="str">
        <f>IF(SUM(Table1[[#This Row],[Multiple]:[Level (all)62]])&lt;1,IF(Table1[[#This Row],[Advanced]]=1,1,""),"")</f>
        <v/>
      </c>
      <c r="CJ982" s="206" t="str">
        <f>IF(AND(SUM(Table1[[#This Row],[General]:[Advanced]])&lt;4,SUM(Table1[[#This Row],[General]:[Advanced]])&gt;1),1,"")</f>
        <v/>
      </c>
      <c r="CK982" s="206" t="str">
        <f>Table1[[#This Row],[Level (all)]]</f>
        <v/>
      </c>
      <c r="CL982" s="206" t="str">
        <f>IF(Table1[[#This Row],[Multiple audience]]&lt;&gt;1,IF(Table1[[#This Row],[General Audience]]=1,1,""),"")</f>
        <v/>
      </c>
      <c r="CM982" s="206" t="str">
        <f>IF(Table1[[#This Row],[Multiple audience]]&lt;&gt;1,IF(Table1[[#This Row],[Planners / Designers ]]=1,1,""),"")</f>
        <v/>
      </c>
      <c r="CN982" s="206" t="str">
        <f>IF(Table1[[#This Row],[Multiple audience]]&lt;&gt;1,IF(Table1[[#This Row],[Regulatory Assessors]]=1,1,""),"")</f>
        <v/>
      </c>
      <c r="CO982" s="206" t="str">
        <f>IF(Table1[[#This Row],[Multiple audience]]&lt;&gt;1,IF(Table1[[#This Row],[Builders / Management]]=1,1,""),"")</f>
        <v/>
      </c>
      <c r="CP982" s="206" t="str">
        <f>IF(Table1[[#This Row],[Multiple audience]]&lt;&gt;1,IF(Table1[[#This Row],[Energy / Sus Assessors]]=1,1,""),"")</f>
        <v/>
      </c>
      <c r="CQ982" s="206" t="str">
        <f>IF(Table1[[#This Row],[Multiple audience]]&lt;&gt;1,IF(Table1[[#This Row],[Semi-skilled]]=1,1,""),"")</f>
        <v/>
      </c>
      <c r="CR982" s="206" t="str">
        <f>IF(Table1[[#This Row],[Multiple audience]]&lt;&gt;1,IF(Table1[[#This Row],[Trades]]=1,1,""),"")</f>
        <v/>
      </c>
      <c r="CS982" s="206" t="str">
        <f>IF(Table1[[#This Row],[Multiple audience]]&lt;&gt;1,IF(Table1[[#This Row],[Other]]=1,1,""),"")</f>
        <v/>
      </c>
      <c r="CT982" s="206" t="str">
        <f>IF(SUM(Table1[[#This Row],[General Audience]:[Other]])&gt;1,1,"")</f>
        <v/>
      </c>
      <c r="CU982" s="206" t="str">
        <f>IF(Table1[[#This Row],[Various  ]]&lt;&gt;1,IF(Table1[[#This Row],[Calculator / Software]]=1,1,""),"")</f>
        <v/>
      </c>
      <c r="CV982" s="206" t="str">
        <f>IF(Table1[[#This Row],[Various  ]]&lt;&gt;1,IF(Table1[[#This Row],[Information  ]]=1,1,""),"")</f>
        <v/>
      </c>
      <c r="CW982" s="206" t="str">
        <f>IF(Table1[[#This Row],[Various  ]]&lt;&gt;1,IF(Table1[[#This Row],[Interactive Tool]]=1,1,""),"")</f>
        <v/>
      </c>
      <c r="CX982" s="206" t="str">
        <f>IF(Table1[[#This Row],[Various  ]]&lt;&gt;1,IF(Table1[[#This Row],[Technical Specifications]]=1,1,""),"")</f>
        <v/>
      </c>
      <c r="CY982" s="206" t="str">
        <f>IF(Table1[[#This Row],[Various  ]]&lt;&gt;1,IF(Table1[[#This Row],[Training Resources]]=1,1,""),"")</f>
        <v/>
      </c>
      <c r="CZ982" s="206" t="str">
        <f>IF(Table1[[#This Row],[Various  ]]&lt;&gt;1,IF(Table1[[#This Row],[Toolbox]]=1,1,""),"")</f>
        <v/>
      </c>
      <c r="DA982" s="206" t="str">
        <f>IF(Table1[[#This Row],[Various  ]]&lt;&gt;1,IF(Table1[[#This Row],[Video]]=1,1,""),"")</f>
        <v/>
      </c>
      <c r="DB982" s="206" t="str">
        <f>IF(Table1[[#This Row],[Various  ]]&lt;&gt;1,IF(Table1[[#This Row],[Case study]]=1,1,""),"")</f>
        <v/>
      </c>
      <c r="DC982" s="206" t="str">
        <f>IF(Table1[[#This Row],[Various  ]]&lt;&gt;1,IF(Table1[[#This Row],[Other   ]]=1,1,""),"")</f>
        <v/>
      </c>
      <c r="DD982" s="206" t="str">
        <f>IF(Table1[[#This Row],[Various  ]]&lt;&gt;1,IF(Table1[[#This Row],[Standards]]=1,1,""),"")</f>
        <v/>
      </c>
      <c r="DE982" s="206" t="str">
        <f>IF(Table1[[#This Row],[Various]]=1,1,IF(SUM(Table1[[#This Row],[Calculator / Software]:[Standards]])&gt;1,1,""))</f>
        <v/>
      </c>
      <c r="DF982" s="206" t="str">
        <f>IF(Table1[[#This Row],[Multiple NCC links]]&lt;&gt;1,IF(Table1[[#This Row],[Design]]=1,1,""),"")</f>
        <v/>
      </c>
      <c r="DG982" s="206" t="str">
        <f>IF(Table1[[#This Row],[Multiple NCC links]]&lt;&gt;1,IF(Table1[[#This Row],[Assessment / Verification]]=1,1,""),"")</f>
        <v/>
      </c>
      <c r="DH982" s="206" t="str">
        <f>IF(Table1[[#This Row],[Multiple NCC links]]&lt;&gt;1,IF(Table1[[#This Row],[Climate Specific ]]=1,1,""),"")</f>
        <v/>
      </c>
      <c r="DI982" s="206" t="str">
        <f>IF(Table1[[#This Row],[Multiple NCC links]]&lt;&gt;1,IF(Table1[[#This Row],[Alterations / Additions]]=1,1,""),"")</f>
        <v/>
      </c>
      <c r="DJ982" s="206" t="str">
        <f>IF(Table1[[#This Row],[Multiple NCC links]]&lt;&gt;1,IF(Table1[[#This Row],[Glazing]]=1,1,""),"")</f>
        <v/>
      </c>
      <c r="DK982" s="206" t="str">
        <f>IF(Table1[[#This Row],[Multiple NCC links]]&lt;&gt;1,IF(Table1[[#This Row],[Building Fabric / Thermal / Sealing]]=1,1,""),"")</f>
        <v/>
      </c>
      <c r="DL982" s="206" t="str">
        <f>IF(Table1[[#This Row],[Multiple NCC links]]&lt;&gt;1,IF(Table1[[#This Row],[Lighting]]=1,1,""),"")</f>
        <v/>
      </c>
      <c r="DM982" s="206" t="str">
        <f>IF(Table1[[#This Row],[Multiple NCC links]]&lt;&gt;1,IF(Table1[[#This Row],[HVAC]]=1,1,""),"")</f>
        <v/>
      </c>
      <c r="DN982" s="206" t="str">
        <f>IF(Table1[[#This Row],[Multiple NCC links]]&lt;&gt;1,IF(Table1[[#This Row],[Services]]=1,1,""),"")</f>
        <v/>
      </c>
      <c r="DO982" s="206" t="str">
        <f>IF(Table1[[#This Row],[Multiple NCC links]]&lt;&gt;1,IF(Table1[[#This Row],[Maintenance &amp; Monitoring]]=1,1,""),"")</f>
        <v/>
      </c>
      <c r="DP982" s="206" t="str">
        <f>IF(Table1[[#This Row],[Multiple NCC links]]&lt;&gt;1,IF(Table1[[#This Row],[Hand over / Operations]]=1,1,""),"")</f>
        <v/>
      </c>
      <c r="DQ982" s="206" t="str">
        <f>IF(Table1[[#This Row],[Multiple NCC links]]&lt;&gt;1,IF(Table1[[#This Row],[As built assessment]]=1,1,""),"")</f>
        <v/>
      </c>
      <c r="DR982" s="206" t="str">
        <f>IF(Table1[[#This Row],[Multiple NCC links]]&lt;&gt;1,IF(Table1[[#This Row],[Beyond compliance]]=1,1,""),"")</f>
        <v/>
      </c>
      <c r="DS982" s="206" t="str">
        <f>IF(SUM(Table1[[#This Row],[Design]:[Beyond compliance]])&gt;1,1,"")</f>
        <v/>
      </c>
      <c r="DT982" s="206" t="str">
        <f>IF(Table1[[#This Row],[Both Residential &amp; Commercial4]]&lt;&gt;1,IF(Table1[[#This Row],[Residential]]=1,1,""),"")</f>
        <v/>
      </c>
      <c r="DU982" s="206" t="str">
        <f>IF(Table1[[#This Row],[Both Residential &amp; Commercial4]]&lt;&gt;1,IF(Table1[[#This Row],[Commercial]]=1,1,""),"")</f>
        <v/>
      </c>
      <c r="DV982" s="169" t="str">
        <f>Table1[[#This Row],[Residential &amp; Commercial]]</f>
        <v/>
      </c>
      <c r="DW982" s="169"/>
    </row>
    <row r="983" spans="1:127" s="49" customFormat="1" ht="20.25" thickTop="1" thickBot="1" x14ac:dyDescent="0.35">
      <c r="A983" s="97"/>
      <c r="B983" s="97"/>
      <c r="C983" s="200"/>
      <c r="D983" s="200"/>
      <c r="E983" s="176"/>
      <c r="F983" s="176"/>
      <c r="G983" s="176"/>
      <c r="H983" s="176"/>
      <c r="I983" s="201" t="str">
        <f>IF(AND(Table1[[#This Row],[General]]=1,Table1[[#This Row],[Beginner]]=1,Table1[[#This Row],[Intermediate]]=1,Table1[[#This Row],[Advanced]]=1),1,"")</f>
        <v/>
      </c>
      <c r="J983" s="201" t="str">
        <f>CONCATENATE(IF(Table1[[#This Row],[General]]=1,"General, ",""), IF(Table1[[#This Row],[Beginner]]=1,"Beginner, ",""),IF(Table1[[#This Row],[Intermediate]]=1,"Intermediate, ",""), IF(Table1[[#This Row],[Advanced]]=1,"Advanced",""))</f>
        <v/>
      </c>
      <c r="K983" s="202"/>
      <c r="L983" s="179"/>
      <c r="M983" s="202"/>
      <c r="N983" s="202"/>
      <c r="O983" s="203"/>
      <c r="P983" s="202"/>
      <c r="Q983" s="202"/>
      <c r="R983" s="202"/>
      <c r="S983"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83" s="211"/>
      <c r="U983" s="211"/>
      <c r="V983" s="211"/>
      <c r="W983" s="211"/>
      <c r="X983" s="211"/>
      <c r="Y983" s="211"/>
      <c r="Z983" s="211"/>
      <c r="AA983" s="211"/>
      <c r="AB983" s="211"/>
      <c r="AC983" s="211"/>
      <c r="AD983" s="211"/>
      <c r="AE983" s="181"/>
      <c r="AF983" s="211"/>
      <c r="AG983"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83" s="213"/>
      <c r="AI983" s="213"/>
      <c r="AJ983" s="213"/>
      <c r="AK983" s="201" t="str">
        <f>CONCATENATE(IF(Table1[[#This Row],[Digital]]=1,"Digital, ",""),IF(Table1[[#This Row],[Face to Face]]=1,"Face to face, ",""),IF(Table1[[#This Row],[Blended]]=1,"Blended",""))</f>
        <v/>
      </c>
      <c r="AL983" s="214"/>
      <c r="AM983" s="204"/>
      <c r="AN983" s="182"/>
      <c r="AO983" s="204"/>
      <c r="AP983" s="182"/>
      <c r="AQ983" s="204"/>
      <c r="AR983" s="204"/>
      <c r="AS983" s="204"/>
      <c r="AT983" s="204"/>
      <c r="AU983" s="204"/>
      <c r="AV983" s="182"/>
      <c r="AW983" s="182"/>
      <c r="AX983" s="182"/>
      <c r="AY983" s="204"/>
      <c r="AZ983"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83"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83" s="205"/>
      <c r="BC983" s="205"/>
      <c r="BD983" s="201" t="str">
        <f>IF(AND(Table1[[#This Row],[Residential]]=1,Table1[[#This Row],[Commercial]]=1),1,"")</f>
        <v/>
      </c>
      <c r="BE983" s="201" t="str">
        <f>CONCATENATE(IF(Table1[[#This Row],[Residential]]=1,"Residential, ",""),IF(Table1[[#This Row],[Commercial]]=1,"Commercial",""))</f>
        <v/>
      </c>
      <c r="BF983" s="204"/>
      <c r="BG983" s="204"/>
      <c r="BH983" s="204"/>
      <c r="BI983" s="204"/>
      <c r="BJ983" s="204"/>
      <c r="BK983" s="204"/>
      <c r="BL983" s="204"/>
      <c r="BM983" s="182"/>
      <c r="BN983" s="204"/>
      <c r="BO983"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83" s="216"/>
      <c r="BQ983" s="217"/>
      <c r="BR983" s="218"/>
      <c r="BS983" s="218"/>
      <c r="BT983" s="219"/>
      <c r="BU983" s="220"/>
      <c r="BV983" s="219"/>
      <c r="BW983" s="221"/>
      <c r="BX983" s="221"/>
      <c r="BY983" s="221"/>
      <c r="BZ983" s="227"/>
      <c r="CA983"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83" s="222">
        <f>COUNTIF(Table1[[#This Row],[Validity]:[Alignment with NCC (Yes=1,No=0)]],"N/A")</f>
        <v>0</v>
      </c>
      <c r="CC983" s="222">
        <f>IF(ISERROR(Table1[[#This Row],[Total Quality Score (out of 10)]]/(4-Table1[[#This Row],[N/A Count]])),0,Table1[[#This Row],[Total Quality Score (out of 10)]]/(4-Table1[[#This Row],[N/A Count]]))</f>
        <v>0</v>
      </c>
      <c r="CD983" s="207"/>
      <c r="CE983" s="106"/>
      <c r="CF983" s="206" t="str">
        <f>IF(SUM(Table1[[#This Row],[Multiple]:[Level (all)62]])&lt;1,IF(Table1[[#This Row],[General]]=1,1,""),"")</f>
        <v/>
      </c>
      <c r="CG983" s="172" t="str">
        <f>IF(SUM(Table1[[#This Row],[Multiple]:[Level (all)62]])&lt;1,IF(Table1[[#This Row],[Beginner]]=1,1,""),"")</f>
        <v/>
      </c>
      <c r="CH983" s="206" t="str">
        <f>IF(SUM(Table1[[#This Row],[Multiple]:[Level (all)62]])&lt;1,IF(Table1[[#This Row],[Intermediate]]=1,1,""),"")</f>
        <v/>
      </c>
      <c r="CI983" s="206" t="str">
        <f>IF(SUM(Table1[[#This Row],[Multiple]:[Level (all)62]])&lt;1,IF(Table1[[#This Row],[Advanced]]=1,1,""),"")</f>
        <v/>
      </c>
      <c r="CJ983" s="206" t="str">
        <f>IF(AND(SUM(Table1[[#This Row],[General]:[Advanced]])&lt;4,SUM(Table1[[#This Row],[General]:[Advanced]])&gt;1),1,"")</f>
        <v/>
      </c>
      <c r="CK983" s="206" t="str">
        <f>Table1[[#This Row],[Level (all)]]</f>
        <v/>
      </c>
      <c r="CL983" s="206" t="str">
        <f>IF(Table1[[#This Row],[Multiple audience]]&lt;&gt;1,IF(Table1[[#This Row],[General Audience]]=1,1,""),"")</f>
        <v/>
      </c>
      <c r="CM983" s="206" t="str">
        <f>IF(Table1[[#This Row],[Multiple audience]]&lt;&gt;1,IF(Table1[[#This Row],[Planners / Designers ]]=1,1,""),"")</f>
        <v/>
      </c>
      <c r="CN983" s="206" t="str">
        <f>IF(Table1[[#This Row],[Multiple audience]]&lt;&gt;1,IF(Table1[[#This Row],[Regulatory Assessors]]=1,1,""),"")</f>
        <v/>
      </c>
      <c r="CO983" s="206" t="str">
        <f>IF(Table1[[#This Row],[Multiple audience]]&lt;&gt;1,IF(Table1[[#This Row],[Builders / Management]]=1,1,""),"")</f>
        <v/>
      </c>
      <c r="CP983" s="206" t="str">
        <f>IF(Table1[[#This Row],[Multiple audience]]&lt;&gt;1,IF(Table1[[#This Row],[Energy / Sus Assessors]]=1,1,""),"")</f>
        <v/>
      </c>
      <c r="CQ983" s="206" t="str">
        <f>IF(Table1[[#This Row],[Multiple audience]]&lt;&gt;1,IF(Table1[[#This Row],[Semi-skilled]]=1,1,""),"")</f>
        <v/>
      </c>
      <c r="CR983" s="206" t="str">
        <f>IF(Table1[[#This Row],[Multiple audience]]&lt;&gt;1,IF(Table1[[#This Row],[Trades]]=1,1,""),"")</f>
        <v/>
      </c>
      <c r="CS983" s="206" t="str">
        <f>IF(Table1[[#This Row],[Multiple audience]]&lt;&gt;1,IF(Table1[[#This Row],[Other]]=1,1,""),"")</f>
        <v/>
      </c>
      <c r="CT983" s="206" t="str">
        <f>IF(SUM(Table1[[#This Row],[General Audience]:[Other]])&gt;1,1,"")</f>
        <v/>
      </c>
      <c r="CU983" s="206" t="str">
        <f>IF(Table1[[#This Row],[Various  ]]&lt;&gt;1,IF(Table1[[#This Row],[Calculator / Software]]=1,1,""),"")</f>
        <v/>
      </c>
      <c r="CV983" s="206" t="str">
        <f>IF(Table1[[#This Row],[Various  ]]&lt;&gt;1,IF(Table1[[#This Row],[Information  ]]=1,1,""),"")</f>
        <v/>
      </c>
      <c r="CW983" s="206" t="str">
        <f>IF(Table1[[#This Row],[Various  ]]&lt;&gt;1,IF(Table1[[#This Row],[Interactive Tool]]=1,1,""),"")</f>
        <v/>
      </c>
      <c r="CX983" s="206" t="str">
        <f>IF(Table1[[#This Row],[Various  ]]&lt;&gt;1,IF(Table1[[#This Row],[Technical Specifications]]=1,1,""),"")</f>
        <v/>
      </c>
      <c r="CY983" s="206" t="str">
        <f>IF(Table1[[#This Row],[Various  ]]&lt;&gt;1,IF(Table1[[#This Row],[Training Resources]]=1,1,""),"")</f>
        <v/>
      </c>
      <c r="CZ983" s="206" t="str">
        <f>IF(Table1[[#This Row],[Various  ]]&lt;&gt;1,IF(Table1[[#This Row],[Toolbox]]=1,1,""),"")</f>
        <v/>
      </c>
      <c r="DA983" s="206" t="str">
        <f>IF(Table1[[#This Row],[Various  ]]&lt;&gt;1,IF(Table1[[#This Row],[Video]]=1,1,""),"")</f>
        <v/>
      </c>
      <c r="DB983" s="206" t="str">
        <f>IF(Table1[[#This Row],[Various  ]]&lt;&gt;1,IF(Table1[[#This Row],[Case study]]=1,1,""),"")</f>
        <v/>
      </c>
      <c r="DC983" s="206" t="str">
        <f>IF(Table1[[#This Row],[Various  ]]&lt;&gt;1,IF(Table1[[#This Row],[Other   ]]=1,1,""),"")</f>
        <v/>
      </c>
      <c r="DD983" s="206" t="str">
        <f>IF(Table1[[#This Row],[Various  ]]&lt;&gt;1,IF(Table1[[#This Row],[Standards]]=1,1,""),"")</f>
        <v/>
      </c>
      <c r="DE983" s="206" t="str">
        <f>IF(Table1[[#This Row],[Various]]=1,1,IF(SUM(Table1[[#This Row],[Calculator / Software]:[Standards]])&gt;1,1,""))</f>
        <v/>
      </c>
      <c r="DF983" s="206" t="str">
        <f>IF(Table1[[#This Row],[Multiple NCC links]]&lt;&gt;1,IF(Table1[[#This Row],[Design]]=1,1,""),"")</f>
        <v/>
      </c>
      <c r="DG983" s="206" t="str">
        <f>IF(Table1[[#This Row],[Multiple NCC links]]&lt;&gt;1,IF(Table1[[#This Row],[Assessment / Verification]]=1,1,""),"")</f>
        <v/>
      </c>
      <c r="DH983" s="206" t="str">
        <f>IF(Table1[[#This Row],[Multiple NCC links]]&lt;&gt;1,IF(Table1[[#This Row],[Climate Specific ]]=1,1,""),"")</f>
        <v/>
      </c>
      <c r="DI983" s="206" t="str">
        <f>IF(Table1[[#This Row],[Multiple NCC links]]&lt;&gt;1,IF(Table1[[#This Row],[Alterations / Additions]]=1,1,""),"")</f>
        <v/>
      </c>
      <c r="DJ983" s="206" t="str">
        <f>IF(Table1[[#This Row],[Multiple NCC links]]&lt;&gt;1,IF(Table1[[#This Row],[Glazing]]=1,1,""),"")</f>
        <v/>
      </c>
      <c r="DK983" s="206" t="str">
        <f>IF(Table1[[#This Row],[Multiple NCC links]]&lt;&gt;1,IF(Table1[[#This Row],[Building Fabric / Thermal / Sealing]]=1,1,""),"")</f>
        <v/>
      </c>
      <c r="DL983" s="206" t="str">
        <f>IF(Table1[[#This Row],[Multiple NCC links]]&lt;&gt;1,IF(Table1[[#This Row],[Lighting]]=1,1,""),"")</f>
        <v/>
      </c>
      <c r="DM983" s="206" t="str">
        <f>IF(Table1[[#This Row],[Multiple NCC links]]&lt;&gt;1,IF(Table1[[#This Row],[HVAC]]=1,1,""),"")</f>
        <v/>
      </c>
      <c r="DN983" s="206" t="str">
        <f>IF(Table1[[#This Row],[Multiple NCC links]]&lt;&gt;1,IF(Table1[[#This Row],[Services]]=1,1,""),"")</f>
        <v/>
      </c>
      <c r="DO983" s="206" t="str">
        <f>IF(Table1[[#This Row],[Multiple NCC links]]&lt;&gt;1,IF(Table1[[#This Row],[Maintenance &amp; Monitoring]]=1,1,""),"")</f>
        <v/>
      </c>
      <c r="DP983" s="206" t="str">
        <f>IF(Table1[[#This Row],[Multiple NCC links]]&lt;&gt;1,IF(Table1[[#This Row],[Hand over / Operations]]=1,1,""),"")</f>
        <v/>
      </c>
      <c r="DQ983" s="206" t="str">
        <f>IF(Table1[[#This Row],[Multiple NCC links]]&lt;&gt;1,IF(Table1[[#This Row],[As built assessment]]=1,1,""),"")</f>
        <v/>
      </c>
      <c r="DR983" s="206" t="str">
        <f>IF(Table1[[#This Row],[Multiple NCC links]]&lt;&gt;1,IF(Table1[[#This Row],[Beyond compliance]]=1,1,""),"")</f>
        <v/>
      </c>
      <c r="DS983" s="206" t="str">
        <f>IF(SUM(Table1[[#This Row],[Design]:[Beyond compliance]])&gt;1,1,"")</f>
        <v/>
      </c>
      <c r="DT983" s="206" t="str">
        <f>IF(Table1[[#This Row],[Both Residential &amp; Commercial4]]&lt;&gt;1,IF(Table1[[#This Row],[Residential]]=1,1,""),"")</f>
        <v/>
      </c>
      <c r="DU983" s="206" t="str">
        <f>IF(Table1[[#This Row],[Both Residential &amp; Commercial4]]&lt;&gt;1,IF(Table1[[#This Row],[Commercial]]=1,1,""),"")</f>
        <v/>
      </c>
      <c r="DV983" s="169" t="str">
        <f>Table1[[#This Row],[Residential &amp; Commercial]]</f>
        <v/>
      </c>
      <c r="DW983" s="169"/>
    </row>
    <row r="984" spans="1:127" s="49" customFormat="1" ht="20.25" thickTop="1" thickBot="1" x14ac:dyDescent="0.35">
      <c r="A984" s="97"/>
      <c r="B984" s="97"/>
      <c r="C984" s="200"/>
      <c r="D984" s="200"/>
      <c r="E984" s="176"/>
      <c r="F984" s="176"/>
      <c r="G984" s="176"/>
      <c r="H984" s="176"/>
      <c r="I984" s="201" t="str">
        <f>IF(AND(Table1[[#This Row],[General]]=1,Table1[[#This Row],[Beginner]]=1,Table1[[#This Row],[Intermediate]]=1,Table1[[#This Row],[Advanced]]=1),1,"")</f>
        <v/>
      </c>
      <c r="J984" s="201" t="str">
        <f>CONCATENATE(IF(Table1[[#This Row],[General]]=1,"General, ",""), IF(Table1[[#This Row],[Beginner]]=1,"Beginner, ",""),IF(Table1[[#This Row],[Intermediate]]=1,"Intermediate, ",""), IF(Table1[[#This Row],[Advanced]]=1,"Advanced",""))</f>
        <v/>
      </c>
      <c r="K984" s="202"/>
      <c r="L984" s="179"/>
      <c r="M984" s="202"/>
      <c r="N984" s="202"/>
      <c r="O984" s="203"/>
      <c r="P984" s="202"/>
      <c r="Q984" s="202"/>
      <c r="R984" s="202"/>
      <c r="S984"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84" s="211"/>
      <c r="U984" s="211"/>
      <c r="V984" s="211"/>
      <c r="W984" s="211"/>
      <c r="X984" s="211"/>
      <c r="Y984" s="211"/>
      <c r="Z984" s="211"/>
      <c r="AA984" s="211"/>
      <c r="AB984" s="211"/>
      <c r="AC984" s="211"/>
      <c r="AD984" s="211"/>
      <c r="AE984" s="181"/>
      <c r="AF984" s="211"/>
      <c r="AG984"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84" s="213"/>
      <c r="AI984" s="213"/>
      <c r="AJ984" s="213"/>
      <c r="AK984" s="201" t="str">
        <f>CONCATENATE(IF(Table1[[#This Row],[Digital]]=1,"Digital, ",""),IF(Table1[[#This Row],[Face to Face]]=1,"Face to face, ",""),IF(Table1[[#This Row],[Blended]]=1,"Blended",""))</f>
        <v/>
      </c>
      <c r="AL984" s="214"/>
      <c r="AM984" s="204"/>
      <c r="AN984" s="182"/>
      <c r="AO984" s="204"/>
      <c r="AP984" s="182"/>
      <c r="AQ984" s="204"/>
      <c r="AR984" s="204"/>
      <c r="AS984" s="204"/>
      <c r="AT984" s="204"/>
      <c r="AU984" s="204"/>
      <c r="AV984" s="182"/>
      <c r="AW984" s="182"/>
      <c r="AX984" s="182"/>
      <c r="AY984" s="204"/>
      <c r="AZ984"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84"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84" s="205"/>
      <c r="BC984" s="205"/>
      <c r="BD984" s="201" t="str">
        <f>IF(AND(Table1[[#This Row],[Residential]]=1,Table1[[#This Row],[Commercial]]=1),1,"")</f>
        <v/>
      </c>
      <c r="BE984" s="201" t="str">
        <f>CONCATENATE(IF(Table1[[#This Row],[Residential]]=1,"Residential, ",""),IF(Table1[[#This Row],[Commercial]]=1,"Commercial",""))</f>
        <v/>
      </c>
      <c r="BF984" s="204"/>
      <c r="BG984" s="204"/>
      <c r="BH984" s="204"/>
      <c r="BI984" s="204"/>
      <c r="BJ984" s="204"/>
      <c r="BK984" s="204"/>
      <c r="BL984" s="204"/>
      <c r="BM984" s="182"/>
      <c r="BN984" s="204"/>
      <c r="BO984"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84" s="216"/>
      <c r="BQ984" s="217"/>
      <c r="BR984" s="218"/>
      <c r="BS984" s="218"/>
      <c r="BT984" s="219"/>
      <c r="BU984" s="220"/>
      <c r="BV984" s="219"/>
      <c r="BW984" s="221"/>
      <c r="BX984" s="221"/>
      <c r="BY984" s="221"/>
      <c r="BZ984" s="227"/>
      <c r="CA984"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84" s="222">
        <f>COUNTIF(Table1[[#This Row],[Validity]:[Alignment with NCC (Yes=1,No=0)]],"N/A")</f>
        <v>0</v>
      </c>
      <c r="CC984" s="222">
        <f>IF(ISERROR(Table1[[#This Row],[Total Quality Score (out of 10)]]/(4-Table1[[#This Row],[N/A Count]])),0,Table1[[#This Row],[Total Quality Score (out of 10)]]/(4-Table1[[#This Row],[N/A Count]]))</f>
        <v>0</v>
      </c>
      <c r="CD984" s="207"/>
      <c r="CE984" s="106"/>
      <c r="CF984" s="206" t="str">
        <f>IF(SUM(Table1[[#This Row],[Multiple]:[Level (all)62]])&lt;1,IF(Table1[[#This Row],[General]]=1,1,""),"")</f>
        <v/>
      </c>
      <c r="CG984" s="172" t="str">
        <f>IF(SUM(Table1[[#This Row],[Multiple]:[Level (all)62]])&lt;1,IF(Table1[[#This Row],[Beginner]]=1,1,""),"")</f>
        <v/>
      </c>
      <c r="CH984" s="206" t="str">
        <f>IF(SUM(Table1[[#This Row],[Multiple]:[Level (all)62]])&lt;1,IF(Table1[[#This Row],[Intermediate]]=1,1,""),"")</f>
        <v/>
      </c>
      <c r="CI984" s="206" t="str">
        <f>IF(SUM(Table1[[#This Row],[Multiple]:[Level (all)62]])&lt;1,IF(Table1[[#This Row],[Advanced]]=1,1,""),"")</f>
        <v/>
      </c>
      <c r="CJ984" s="206" t="str">
        <f>IF(AND(SUM(Table1[[#This Row],[General]:[Advanced]])&lt;4,SUM(Table1[[#This Row],[General]:[Advanced]])&gt;1),1,"")</f>
        <v/>
      </c>
      <c r="CK984" s="206" t="str">
        <f>Table1[[#This Row],[Level (all)]]</f>
        <v/>
      </c>
      <c r="CL984" s="206" t="str">
        <f>IF(Table1[[#This Row],[Multiple audience]]&lt;&gt;1,IF(Table1[[#This Row],[General Audience]]=1,1,""),"")</f>
        <v/>
      </c>
      <c r="CM984" s="206" t="str">
        <f>IF(Table1[[#This Row],[Multiple audience]]&lt;&gt;1,IF(Table1[[#This Row],[Planners / Designers ]]=1,1,""),"")</f>
        <v/>
      </c>
      <c r="CN984" s="206" t="str">
        <f>IF(Table1[[#This Row],[Multiple audience]]&lt;&gt;1,IF(Table1[[#This Row],[Regulatory Assessors]]=1,1,""),"")</f>
        <v/>
      </c>
      <c r="CO984" s="206" t="str">
        <f>IF(Table1[[#This Row],[Multiple audience]]&lt;&gt;1,IF(Table1[[#This Row],[Builders / Management]]=1,1,""),"")</f>
        <v/>
      </c>
      <c r="CP984" s="206" t="str">
        <f>IF(Table1[[#This Row],[Multiple audience]]&lt;&gt;1,IF(Table1[[#This Row],[Energy / Sus Assessors]]=1,1,""),"")</f>
        <v/>
      </c>
      <c r="CQ984" s="206" t="str">
        <f>IF(Table1[[#This Row],[Multiple audience]]&lt;&gt;1,IF(Table1[[#This Row],[Semi-skilled]]=1,1,""),"")</f>
        <v/>
      </c>
      <c r="CR984" s="206" t="str">
        <f>IF(Table1[[#This Row],[Multiple audience]]&lt;&gt;1,IF(Table1[[#This Row],[Trades]]=1,1,""),"")</f>
        <v/>
      </c>
      <c r="CS984" s="206" t="str">
        <f>IF(Table1[[#This Row],[Multiple audience]]&lt;&gt;1,IF(Table1[[#This Row],[Other]]=1,1,""),"")</f>
        <v/>
      </c>
      <c r="CT984" s="206" t="str">
        <f>IF(SUM(Table1[[#This Row],[General Audience]:[Other]])&gt;1,1,"")</f>
        <v/>
      </c>
      <c r="CU984" s="206" t="str">
        <f>IF(Table1[[#This Row],[Various  ]]&lt;&gt;1,IF(Table1[[#This Row],[Calculator / Software]]=1,1,""),"")</f>
        <v/>
      </c>
      <c r="CV984" s="206" t="str">
        <f>IF(Table1[[#This Row],[Various  ]]&lt;&gt;1,IF(Table1[[#This Row],[Information  ]]=1,1,""),"")</f>
        <v/>
      </c>
      <c r="CW984" s="206" t="str">
        <f>IF(Table1[[#This Row],[Various  ]]&lt;&gt;1,IF(Table1[[#This Row],[Interactive Tool]]=1,1,""),"")</f>
        <v/>
      </c>
      <c r="CX984" s="206" t="str">
        <f>IF(Table1[[#This Row],[Various  ]]&lt;&gt;1,IF(Table1[[#This Row],[Technical Specifications]]=1,1,""),"")</f>
        <v/>
      </c>
      <c r="CY984" s="206" t="str">
        <f>IF(Table1[[#This Row],[Various  ]]&lt;&gt;1,IF(Table1[[#This Row],[Training Resources]]=1,1,""),"")</f>
        <v/>
      </c>
      <c r="CZ984" s="206" t="str">
        <f>IF(Table1[[#This Row],[Various  ]]&lt;&gt;1,IF(Table1[[#This Row],[Toolbox]]=1,1,""),"")</f>
        <v/>
      </c>
      <c r="DA984" s="206" t="str">
        <f>IF(Table1[[#This Row],[Various  ]]&lt;&gt;1,IF(Table1[[#This Row],[Video]]=1,1,""),"")</f>
        <v/>
      </c>
      <c r="DB984" s="206" t="str">
        <f>IF(Table1[[#This Row],[Various  ]]&lt;&gt;1,IF(Table1[[#This Row],[Case study]]=1,1,""),"")</f>
        <v/>
      </c>
      <c r="DC984" s="206" t="str">
        <f>IF(Table1[[#This Row],[Various  ]]&lt;&gt;1,IF(Table1[[#This Row],[Other   ]]=1,1,""),"")</f>
        <v/>
      </c>
      <c r="DD984" s="206" t="str">
        <f>IF(Table1[[#This Row],[Various  ]]&lt;&gt;1,IF(Table1[[#This Row],[Standards]]=1,1,""),"")</f>
        <v/>
      </c>
      <c r="DE984" s="206" t="str">
        <f>IF(Table1[[#This Row],[Various]]=1,1,IF(SUM(Table1[[#This Row],[Calculator / Software]:[Standards]])&gt;1,1,""))</f>
        <v/>
      </c>
      <c r="DF984" s="206" t="str">
        <f>IF(Table1[[#This Row],[Multiple NCC links]]&lt;&gt;1,IF(Table1[[#This Row],[Design]]=1,1,""),"")</f>
        <v/>
      </c>
      <c r="DG984" s="206" t="str">
        <f>IF(Table1[[#This Row],[Multiple NCC links]]&lt;&gt;1,IF(Table1[[#This Row],[Assessment / Verification]]=1,1,""),"")</f>
        <v/>
      </c>
      <c r="DH984" s="206" t="str">
        <f>IF(Table1[[#This Row],[Multiple NCC links]]&lt;&gt;1,IF(Table1[[#This Row],[Climate Specific ]]=1,1,""),"")</f>
        <v/>
      </c>
      <c r="DI984" s="206" t="str">
        <f>IF(Table1[[#This Row],[Multiple NCC links]]&lt;&gt;1,IF(Table1[[#This Row],[Alterations / Additions]]=1,1,""),"")</f>
        <v/>
      </c>
      <c r="DJ984" s="206" t="str">
        <f>IF(Table1[[#This Row],[Multiple NCC links]]&lt;&gt;1,IF(Table1[[#This Row],[Glazing]]=1,1,""),"")</f>
        <v/>
      </c>
      <c r="DK984" s="206" t="str">
        <f>IF(Table1[[#This Row],[Multiple NCC links]]&lt;&gt;1,IF(Table1[[#This Row],[Building Fabric / Thermal / Sealing]]=1,1,""),"")</f>
        <v/>
      </c>
      <c r="DL984" s="206" t="str">
        <f>IF(Table1[[#This Row],[Multiple NCC links]]&lt;&gt;1,IF(Table1[[#This Row],[Lighting]]=1,1,""),"")</f>
        <v/>
      </c>
      <c r="DM984" s="206" t="str">
        <f>IF(Table1[[#This Row],[Multiple NCC links]]&lt;&gt;1,IF(Table1[[#This Row],[HVAC]]=1,1,""),"")</f>
        <v/>
      </c>
      <c r="DN984" s="206" t="str">
        <f>IF(Table1[[#This Row],[Multiple NCC links]]&lt;&gt;1,IF(Table1[[#This Row],[Services]]=1,1,""),"")</f>
        <v/>
      </c>
      <c r="DO984" s="206" t="str">
        <f>IF(Table1[[#This Row],[Multiple NCC links]]&lt;&gt;1,IF(Table1[[#This Row],[Maintenance &amp; Monitoring]]=1,1,""),"")</f>
        <v/>
      </c>
      <c r="DP984" s="206" t="str">
        <f>IF(Table1[[#This Row],[Multiple NCC links]]&lt;&gt;1,IF(Table1[[#This Row],[Hand over / Operations]]=1,1,""),"")</f>
        <v/>
      </c>
      <c r="DQ984" s="206" t="str">
        <f>IF(Table1[[#This Row],[Multiple NCC links]]&lt;&gt;1,IF(Table1[[#This Row],[As built assessment]]=1,1,""),"")</f>
        <v/>
      </c>
      <c r="DR984" s="206" t="str">
        <f>IF(Table1[[#This Row],[Multiple NCC links]]&lt;&gt;1,IF(Table1[[#This Row],[Beyond compliance]]=1,1,""),"")</f>
        <v/>
      </c>
      <c r="DS984" s="206" t="str">
        <f>IF(SUM(Table1[[#This Row],[Design]:[Beyond compliance]])&gt;1,1,"")</f>
        <v/>
      </c>
      <c r="DT984" s="206" t="str">
        <f>IF(Table1[[#This Row],[Both Residential &amp; Commercial4]]&lt;&gt;1,IF(Table1[[#This Row],[Residential]]=1,1,""),"")</f>
        <v/>
      </c>
      <c r="DU984" s="206" t="str">
        <f>IF(Table1[[#This Row],[Both Residential &amp; Commercial4]]&lt;&gt;1,IF(Table1[[#This Row],[Commercial]]=1,1,""),"")</f>
        <v/>
      </c>
      <c r="DV984" s="169" t="str">
        <f>Table1[[#This Row],[Residential &amp; Commercial]]</f>
        <v/>
      </c>
      <c r="DW984" s="169"/>
    </row>
    <row r="985" spans="1:127" s="49" customFormat="1" ht="20.25" thickTop="1" thickBot="1" x14ac:dyDescent="0.35">
      <c r="A985" s="97"/>
      <c r="B985" s="97"/>
      <c r="C985" s="200"/>
      <c r="D985" s="200"/>
      <c r="E985" s="176"/>
      <c r="F985" s="176"/>
      <c r="G985" s="176"/>
      <c r="H985" s="176"/>
      <c r="I985" s="201" t="str">
        <f>IF(AND(Table1[[#This Row],[General]]=1,Table1[[#This Row],[Beginner]]=1,Table1[[#This Row],[Intermediate]]=1,Table1[[#This Row],[Advanced]]=1),1,"")</f>
        <v/>
      </c>
      <c r="J985" s="201" t="str">
        <f>CONCATENATE(IF(Table1[[#This Row],[General]]=1,"General, ",""), IF(Table1[[#This Row],[Beginner]]=1,"Beginner, ",""),IF(Table1[[#This Row],[Intermediate]]=1,"Intermediate, ",""), IF(Table1[[#This Row],[Advanced]]=1,"Advanced",""))</f>
        <v/>
      </c>
      <c r="K985" s="202"/>
      <c r="L985" s="179"/>
      <c r="M985" s="202"/>
      <c r="N985" s="202"/>
      <c r="O985" s="203"/>
      <c r="P985" s="202"/>
      <c r="Q985" s="202"/>
      <c r="R985" s="202"/>
      <c r="S985"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85" s="211"/>
      <c r="U985" s="211"/>
      <c r="V985" s="211"/>
      <c r="W985" s="211"/>
      <c r="X985" s="211"/>
      <c r="Y985" s="211"/>
      <c r="Z985" s="211"/>
      <c r="AA985" s="211"/>
      <c r="AB985" s="211"/>
      <c r="AC985" s="211"/>
      <c r="AD985" s="211"/>
      <c r="AE985" s="181"/>
      <c r="AF985" s="211"/>
      <c r="AG985"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85" s="213"/>
      <c r="AI985" s="213"/>
      <c r="AJ985" s="213"/>
      <c r="AK985" s="201" t="str">
        <f>CONCATENATE(IF(Table1[[#This Row],[Digital]]=1,"Digital, ",""),IF(Table1[[#This Row],[Face to Face]]=1,"Face to face, ",""),IF(Table1[[#This Row],[Blended]]=1,"Blended",""))</f>
        <v/>
      </c>
      <c r="AL985" s="214"/>
      <c r="AM985" s="204"/>
      <c r="AN985" s="182"/>
      <c r="AO985" s="204"/>
      <c r="AP985" s="182"/>
      <c r="AQ985" s="204"/>
      <c r="AR985" s="204"/>
      <c r="AS985" s="204"/>
      <c r="AT985" s="204"/>
      <c r="AU985" s="204"/>
      <c r="AV985" s="182"/>
      <c r="AW985" s="182"/>
      <c r="AX985" s="182"/>
      <c r="AY985" s="204"/>
      <c r="AZ985"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85"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85" s="205"/>
      <c r="BC985" s="205"/>
      <c r="BD985" s="201" t="str">
        <f>IF(AND(Table1[[#This Row],[Residential]]=1,Table1[[#This Row],[Commercial]]=1),1,"")</f>
        <v/>
      </c>
      <c r="BE985" s="201" t="str">
        <f>CONCATENATE(IF(Table1[[#This Row],[Residential]]=1,"Residential, ",""),IF(Table1[[#This Row],[Commercial]]=1,"Commercial",""))</f>
        <v/>
      </c>
      <c r="BF985" s="204"/>
      <c r="BG985" s="204"/>
      <c r="BH985" s="204"/>
      <c r="BI985" s="204"/>
      <c r="BJ985" s="204"/>
      <c r="BK985" s="204"/>
      <c r="BL985" s="204"/>
      <c r="BM985" s="182"/>
      <c r="BN985" s="204"/>
      <c r="BO985"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85" s="216"/>
      <c r="BQ985" s="217"/>
      <c r="BR985" s="218"/>
      <c r="BS985" s="218"/>
      <c r="BT985" s="219"/>
      <c r="BU985" s="220"/>
      <c r="BV985" s="219"/>
      <c r="BW985" s="221"/>
      <c r="BX985" s="221"/>
      <c r="BY985" s="221"/>
      <c r="BZ985" s="227"/>
      <c r="CA985"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85" s="222">
        <f>COUNTIF(Table1[[#This Row],[Validity]:[Alignment with NCC (Yes=1,No=0)]],"N/A")</f>
        <v>0</v>
      </c>
      <c r="CC985" s="222">
        <f>IF(ISERROR(Table1[[#This Row],[Total Quality Score (out of 10)]]/(4-Table1[[#This Row],[N/A Count]])),0,Table1[[#This Row],[Total Quality Score (out of 10)]]/(4-Table1[[#This Row],[N/A Count]]))</f>
        <v>0</v>
      </c>
      <c r="CD985" s="207"/>
      <c r="CE985" s="106"/>
      <c r="CF985" s="206" t="str">
        <f>IF(SUM(Table1[[#This Row],[Multiple]:[Level (all)62]])&lt;1,IF(Table1[[#This Row],[General]]=1,1,""),"")</f>
        <v/>
      </c>
      <c r="CG985" s="172" t="str">
        <f>IF(SUM(Table1[[#This Row],[Multiple]:[Level (all)62]])&lt;1,IF(Table1[[#This Row],[Beginner]]=1,1,""),"")</f>
        <v/>
      </c>
      <c r="CH985" s="206" t="str">
        <f>IF(SUM(Table1[[#This Row],[Multiple]:[Level (all)62]])&lt;1,IF(Table1[[#This Row],[Intermediate]]=1,1,""),"")</f>
        <v/>
      </c>
      <c r="CI985" s="206" t="str">
        <f>IF(SUM(Table1[[#This Row],[Multiple]:[Level (all)62]])&lt;1,IF(Table1[[#This Row],[Advanced]]=1,1,""),"")</f>
        <v/>
      </c>
      <c r="CJ985" s="206" t="str">
        <f>IF(AND(SUM(Table1[[#This Row],[General]:[Advanced]])&lt;4,SUM(Table1[[#This Row],[General]:[Advanced]])&gt;1),1,"")</f>
        <v/>
      </c>
      <c r="CK985" s="206" t="str">
        <f>Table1[[#This Row],[Level (all)]]</f>
        <v/>
      </c>
      <c r="CL985" s="206" t="str">
        <f>IF(Table1[[#This Row],[Multiple audience]]&lt;&gt;1,IF(Table1[[#This Row],[General Audience]]=1,1,""),"")</f>
        <v/>
      </c>
      <c r="CM985" s="206" t="str">
        <f>IF(Table1[[#This Row],[Multiple audience]]&lt;&gt;1,IF(Table1[[#This Row],[Planners / Designers ]]=1,1,""),"")</f>
        <v/>
      </c>
      <c r="CN985" s="206" t="str">
        <f>IF(Table1[[#This Row],[Multiple audience]]&lt;&gt;1,IF(Table1[[#This Row],[Regulatory Assessors]]=1,1,""),"")</f>
        <v/>
      </c>
      <c r="CO985" s="206" t="str">
        <f>IF(Table1[[#This Row],[Multiple audience]]&lt;&gt;1,IF(Table1[[#This Row],[Builders / Management]]=1,1,""),"")</f>
        <v/>
      </c>
      <c r="CP985" s="206" t="str">
        <f>IF(Table1[[#This Row],[Multiple audience]]&lt;&gt;1,IF(Table1[[#This Row],[Energy / Sus Assessors]]=1,1,""),"")</f>
        <v/>
      </c>
      <c r="CQ985" s="206" t="str">
        <f>IF(Table1[[#This Row],[Multiple audience]]&lt;&gt;1,IF(Table1[[#This Row],[Semi-skilled]]=1,1,""),"")</f>
        <v/>
      </c>
      <c r="CR985" s="206" t="str">
        <f>IF(Table1[[#This Row],[Multiple audience]]&lt;&gt;1,IF(Table1[[#This Row],[Trades]]=1,1,""),"")</f>
        <v/>
      </c>
      <c r="CS985" s="206" t="str">
        <f>IF(Table1[[#This Row],[Multiple audience]]&lt;&gt;1,IF(Table1[[#This Row],[Other]]=1,1,""),"")</f>
        <v/>
      </c>
      <c r="CT985" s="206" t="str">
        <f>IF(SUM(Table1[[#This Row],[General Audience]:[Other]])&gt;1,1,"")</f>
        <v/>
      </c>
      <c r="CU985" s="206" t="str">
        <f>IF(Table1[[#This Row],[Various  ]]&lt;&gt;1,IF(Table1[[#This Row],[Calculator / Software]]=1,1,""),"")</f>
        <v/>
      </c>
      <c r="CV985" s="206" t="str">
        <f>IF(Table1[[#This Row],[Various  ]]&lt;&gt;1,IF(Table1[[#This Row],[Information  ]]=1,1,""),"")</f>
        <v/>
      </c>
      <c r="CW985" s="206" t="str">
        <f>IF(Table1[[#This Row],[Various  ]]&lt;&gt;1,IF(Table1[[#This Row],[Interactive Tool]]=1,1,""),"")</f>
        <v/>
      </c>
      <c r="CX985" s="206" t="str">
        <f>IF(Table1[[#This Row],[Various  ]]&lt;&gt;1,IF(Table1[[#This Row],[Technical Specifications]]=1,1,""),"")</f>
        <v/>
      </c>
      <c r="CY985" s="206" t="str">
        <f>IF(Table1[[#This Row],[Various  ]]&lt;&gt;1,IF(Table1[[#This Row],[Training Resources]]=1,1,""),"")</f>
        <v/>
      </c>
      <c r="CZ985" s="206" t="str">
        <f>IF(Table1[[#This Row],[Various  ]]&lt;&gt;1,IF(Table1[[#This Row],[Toolbox]]=1,1,""),"")</f>
        <v/>
      </c>
      <c r="DA985" s="206" t="str">
        <f>IF(Table1[[#This Row],[Various  ]]&lt;&gt;1,IF(Table1[[#This Row],[Video]]=1,1,""),"")</f>
        <v/>
      </c>
      <c r="DB985" s="206" t="str">
        <f>IF(Table1[[#This Row],[Various  ]]&lt;&gt;1,IF(Table1[[#This Row],[Case study]]=1,1,""),"")</f>
        <v/>
      </c>
      <c r="DC985" s="206" t="str">
        <f>IF(Table1[[#This Row],[Various  ]]&lt;&gt;1,IF(Table1[[#This Row],[Other   ]]=1,1,""),"")</f>
        <v/>
      </c>
      <c r="DD985" s="206" t="str">
        <f>IF(Table1[[#This Row],[Various  ]]&lt;&gt;1,IF(Table1[[#This Row],[Standards]]=1,1,""),"")</f>
        <v/>
      </c>
      <c r="DE985" s="206" t="str">
        <f>IF(Table1[[#This Row],[Various]]=1,1,IF(SUM(Table1[[#This Row],[Calculator / Software]:[Standards]])&gt;1,1,""))</f>
        <v/>
      </c>
      <c r="DF985" s="206" t="str">
        <f>IF(Table1[[#This Row],[Multiple NCC links]]&lt;&gt;1,IF(Table1[[#This Row],[Design]]=1,1,""),"")</f>
        <v/>
      </c>
      <c r="DG985" s="206" t="str">
        <f>IF(Table1[[#This Row],[Multiple NCC links]]&lt;&gt;1,IF(Table1[[#This Row],[Assessment / Verification]]=1,1,""),"")</f>
        <v/>
      </c>
      <c r="DH985" s="206" t="str">
        <f>IF(Table1[[#This Row],[Multiple NCC links]]&lt;&gt;1,IF(Table1[[#This Row],[Climate Specific ]]=1,1,""),"")</f>
        <v/>
      </c>
      <c r="DI985" s="206" t="str">
        <f>IF(Table1[[#This Row],[Multiple NCC links]]&lt;&gt;1,IF(Table1[[#This Row],[Alterations / Additions]]=1,1,""),"")</f>
        <v/>
      </c>
      <c r="DJ985" s="206" t="str">
        <f>IF(Table1[[#This Row],[Multiple NCC links]]&lt;&gt;1,IF(Table1[[#This Row],[Glazing]]=1,1,""),"")</f>
        <v/>
      </c>
      <c r="DK985" s="206" t="str">
        <f>IF(Table1[[#This Row],[Multiple NCC links]]&lt;&gt;1,IF(Table1[[#This Row],[Building Fabric / Thermal / Sealing]]=1,1,""),"")</f>
        <v/>
      </c>
      <c r="DL985" s="206" t="str">
        <f>IF(Table1[[#This Row],[Multiple NCC links]]&lt;&gt;1,IF(Table1[[#This Row],[Lighting]]=1,1,""),"")</f>
        <v/>
      </c>
      <c r="DM985" s="206" t="str">
        <f>IF(Table1[[#This Row],[Multiple NCC links]]&lt;&gt;1,IF(Table1[[#This Row],[HVAC]]=1,1,""),"")</f>
        <v/>
      </c>
      <c r="DN985" s="206" t="str">
        <f>IF(Table1[[#This Row],[Multiple NCC links]]&lt;&gt;1,IF(Table1[[#This Row],[Services]]=1,1,""),"")</f>
        <v/>
      </c>
      <c r="DO985" s="206" t="str">
        <f>IF(Table1[[#This Row],[Multiple NCC links]]&lt;&gt;1,IF(Table1[[#This Row],[Maintenance &amp; Monitoring]]=1,1,""),"")</f>
        <v/>
      </c>
      <c r="DP985" s="206" t="str">
        <f>IF(Table1[[#This Row],[Multiple NCC links]]&lt;&gt;1,IF(Table1[[#This Row],[Hand over / Operations]]=1,1,""),"")</f>
        <v/>
      </c>
      <c r="DQ985" s="206" t="str">
        <f>IF(Table1[[#This Row],[Multiple NCC links]]&lt;&gt;1,IF(Table1[[#This Row],[As built assessment]]=1,1,""),"")</f>
        <v/>
      </c>
      <c r="DR985" s="206" t="str">
        <f>IF(Table1[[#This Row],[Multiple NCC links]]&lt;&gt;1,IF(Table1[[#This Row],[Beyond compliance]]=1,1,""),"")</f>
        <v/>
      </c>
      <c r="DS985" s="206" t="str">
        <f>IF(SUM(Table1[[#This Row],[Design]:[Beyond compliance]])&gt;1,1,"")</f>
        <v/>
      </c>
      <c r="DT985" s="206" t="str">
        <f>IF(Table1[[#This Row],[Both Residential &amp; Commercial4]]&lt;&gt;1,IF(Table1[[#This Row],[Residential]]=1,1,""),"")</f>
        <v/>
      </c>
      <c r="DU985" s="206" t="str">
        <f>IF(Table1[[#This Row],[Both Residential &amp; Commercial4]]&lt;&gt;1,IF(Table1[[#This Row],[Commercial]]=1,1,""),"")</f>
        <v/>
      </c>
      <c r="DV985" s="169" t="str">
        <f>Table1[[#This Row],[Residential &amp; Commercial]]</f>
        <v/>
      </c>
      <c r="DW985" s="169"/>
    </row>
    <row r="986" spans="1:127" s="49" customFormat="1" ht="20.25" thickTop="1" thickBot="1" x14ac:dyDescent="0.35">
      <c r="A986" s="97"/>
      <c r="B986" s="97"/>
      <c r="C986" s="200"/>
      <c r="D986" s="200"/>
      <c r="E986" s="176"/>
      <c r="F986" s="176"/>
      <c r="G986" s="176"/>
      <c r="H986" s="176"/>
      <c r="I986" s="201" t="str">
        <f>IF(AND(Table1[[#This Row],[General]]=1,Table1[[#This Row],[Beginner]]=1,Table1[[#This Row],[Intermediate]]=1,Table1[[#This Row],[Advanced]]=1),1,"")</f>
        <v/>
      </c>
      <c r="J986" s="201" t="str">
        <f>CONCATENATE(IF(Table1[[#This Row],[General]]=1,"General, ",""), IF(Table1[[#This Row],[Beginner]]=1,"Beginner, ",""),IF(Table1[[#This Row],[Intermediate]]=1,"Intermediate, ",""), IF(Table1[[#This Row],[Advanced]]=1,"Advanced",""))</f>
        <v/>
      </c>
      <c r="K986" s="202"/>
      <c r="L986" s="179"/>
      <c r="M986" s="202"/>
      <c r="N986" s="202"/>
      <c r="O986" s="203"/>
      <c r="P986" s="202"/>
      <c r="Q986" s="202"/>
      <c r="R986" s="202"/>
      <c r="S986"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86" s="211"/>
      <c r="U986" s="211"/>
      <c r="V986" s="211"/>
      <c r="W986" s="211"/>
      <c r="X986" s="211"/>
      <c r="Y986" s="211"/>
      <c r="Z986" s="211"/>
      <c r="AA986" s="211"/>
      <c r="AB986" s="211"/>
      <c r="AC986" s="211"/>
      <c r="AD986" s="211"/>
      <c r="AE986" s="181"/>
      <c r="AF986" s="211"/>
      <c r="AG986"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86" s="213"/>
      <c r="AI986" s="213"/>
      <c r="AJ986" s="213"/>
      <c r="AK986" s="201" t="str">
        <f>CONCATENATE(IF(Table1[[#This Row],[Digital]]=1,"Digital, ",""),IF(Table1[[#This Row],[Face to Face]]=1,"Face to face, ",""),IF(Table1[[#This Row],[Blended]]=1,"Blended",""))</f>
        <v/>
      </c>
      <c r="AL986" s="214"/>
      <c r="AM986" s="204"/>
      <c r="AN986" s="182"/>
      <c r="AO986" s="204"/>
      <c r="AP986" s="182"/>
      <c r="AQ986" s="204"/>
      <c r="AR986" s="204"/>
      <c r="AS986" s="204"/>
      <c r="AT986" s="204"/>
      <c r="AU986" s="204"/>
      <c r="AV986" s="182"/>
      <c r="AW986" s="182"/>
      <c r="AX986" s="182"/>
      <c r="AY986" s="204"/>
      <c r="AZ986"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86"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86" s="205"/>
      <c r="BC986" s="205"/>
      <c r="BD986" s="201" t="str">
        <f>IF(AND(Table1[[#This Row],[Residential]]=1,Table1[[#This Row],[Commercial]]=1),1,"")</f>
        <v/>
      </c>
      <c r="BE986" s="201" t="str">
        <f>CONCATENATE(IF(Table1[[#This Row],[Residential]]=1,"Residential, ",""),IF(Table1[[#This Row],[Commercial]]=1,"Commercial",""))</f>
        <v/>
      </c>
      <c r="BF986" s="204"/>
      <c r="BG986" s="204"/>
      <c r="BH986" s="204"/>
      <c r="BI986" s="204"/>
      <c r="BJ986" s="204"/>
      <c r="BK986" s="204"/>
      <c r="BL986" s="204"/>
      <c r="BM986" s="182"/>
      <c r="BN986" s="204"/>
      <c r="BO986"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86" s="216"/>
      <c r="BQ986" s="217"/>
      <c r="BR986" s="218"/>
      <c r="BS986" s="218"/>
      <c r="BT986" s="219"/>
      <c r="BU986" s="220"/>
      <c r="BV986" s="219"/>
      <c r="BW986" s="221"/>
      <c r="BX986" s="221"/>
      <c r="BY986" s="221"/>
      <c r="BZ986" s="227"/>
      <c r="CA986"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86" s="222">
        <f>COUNTIF(Table1[[#This Row],[Validity]:[Alignment with NCC (Yes=1,No=0)]],"N/A")</f>
        <v>0</v>
      </c>
      <c r="CC986" s="222">
        <f>IF(ISERROR(Table1[[#This Row],[Total Quality Score (out of 10)]]/(4-Table1[[#This Row],[N/A Count]])),0,Table1[[#This Row],[Total Quality Score (out of 10)]]/(4-Table1[[#This Row],[N/A Count]]))</f>
        <v>0</v>
      </c>
      <c r="CD986" s="207"/>
      <c r="CE986" s="106"/>
      <c r="CF986" s="206" t="str">
        <f>IF(SUM(Table1[[#This Row],[Multiple]:[Level (all)62]])&lt;1,IF(Table1[[#This Row],[General]]=1,1,""),"")</f>
        <v/>
      </c>
      <c r="CG986" s="172" t="str">
        <f>IF(SUM(Table1[[#This Row],[Multiple]:[Level (all)62]])&lt;1,IF(Table1[[#This Row],[Beginner]]=1,1,""),"")</f>
        <v/>
      </c>
      <c r="CH986" s="206" t="str">
        <f>IF(SUM(Table1[[#This Row],[Multiple]:[Level (all)62]])&lt;1,IF(Table1[[#This Row],[Intermediate]]=1,1,""),"")</f>
        <v/>
      </c>
      <c r="CI986" s="206" t="str">
        <f>IF(SUM(Table1[[#This Row],[Multiple]:[Level (all)62]])&lt;1,IF(Table1[[#This Row],[Advanced]]=1,1,""),"")</f>
        <v/>
      </c>
      <c r="CJ986" s="206" t="str">
        <f>IF(AND(SUM(Table1[[#This Row],[General]:[Advanced]])&lt;4,SUM(Table1[[#This Row],[General]:[Advanced]])&gt;1),1,"")</f>
        <v/>
      </c>
      <c r="CK986" s="206" t="str">
        <f>Table1[[#This Row],[Level (all)]]</f>
        <v/>
      </c>
      <c r="CL986" s="206" t="str">
        <f>IF(Table1[[#This Row],[Multiple audience]]&lt;&gt;1,IF(Table1[[#This Row],[General Audience]]=1,1,""),"")</f>
        <v/>
      </c>
      <c r="CM986" s="206" t="str">
        <f>IF(Table1[[#This Row],[Multiple audience]]&lt;&gt;1,IF(Table1[[#This Row],[Planners / Designers ]]=1,1,""),"")</f>
        <v/>
      </c>
      <c r="CN986" s="206" t="str">
        <f>IF(Table1[[#This Row],[Multiple audience]]&lt;&gt;1,IF(Table1[[#This Row],[Regulatory Assessors]]=1,1,""),"")</f>
        <v/>
      </c>
      <c r="CO986" s="206" t="str">
        <f>IF(Table1[[#This Row],[Multiple audience]]&lt;&gt;1,IF(Table1[[#This Row],[Builders / Management]]=1,1,""),"")</f>
        <v/>
      </c>
      <c r="CP986" s="206" t="str">
        <f>IF(Table1[[#This Row],[Multiple audience]]&lt;&gt;1,IF(Table1[[#This Row],[Energy / Sus Assessors]]=1,1,""),"")</f>
        <v/>
      </c>
      <c r="CQ986" s="206" t="str">
        <f>IF(Table1[[#This Row],[Multiple audience]]&lt;&gt;1,IF(Table1[[#This Row],[Semi-skilled]]=1,1,""),"")</f>
        <v/>
      </c>
      <c r="CR986" s="206" t="str">
        <f>IF(Table1[[#This Row],[Multiple audience]]&lt;&gt;1,IF(Table1[[#This Row],[Trades]]=1,1,""),"")</f>
        <v/>
      </c>
      <c r="CS986" s="206" t="str">
        <f>IF(Table1[[#This Row],[Multiple audience]]&lt;&gt;1,IF(Table1[[#This Row],[Other]]=1,1,""),"")</f>
        <v/>
      </c>
      <c r="CT986" s="206" t="str">
        <f>IF(SUM(Table1[[#This Row],[General Audience]:[Other]])&gt;1,1,"")</f>
        <v/>
      </c>
      <c r="CU986" s="206" t="str">
        <f>IF(Table1[[#This Row],[Various  ]]&lt;&gt;1,IF(Table1[[#This Row],[Calculator / Software]]=1,1,""),"")</f>
        <v/>
      </c>
      <c r="CV986" s="206" t="str">
        <f>IF(Table1[[#This Row],[Various  ]]&lt;&gt;1,IF(Table1[[#This Row],[Information  ]]=1,1,""),"")</f>
        <v/>
      </c>
      <c r="CW986" s="206" t="str">
        <f>IF(Table1[[#This Row],[Various  ]]&lt;&gt;1,IF(Table1[[#This Row],[Interactive Tool]]=1,1,""),"")</f>
        <v/>
      </c>
      <c r="CX986" s="206" t="str">
        <f>IF(Table1[[#This Row],[Various  ]]&lt;&gt;1,IF(Table1[[#This Row],[Technical Specifications]]=1,1,""),"")</f>
        <v/>
      </c>
      <c r="CY986" s="206" t="str">
        <f>IF(Table1[[#This Row],[Various  ]]&lt;&gt;1,IF(Table1[[#This Row],[Training Resources]]=1,1,""),"")</f>
        <v/>
      </c>
      <c r="CZ986" s="206" t="str">
        <f>IF(Table1[[#This Row],[Various  ]]&lt;&gt;1,IF(Table1[[#This Row],[Toolbox]]=1,1,""),"")</f>
        <v/>
      </c>
      <c r="DA986" s="206" t="str">
        <f>IF(Table1[[#This Row],[Various  ]]&lt;&gt;1,IF(Table1[[#This Row],[Video]]=1,1,""),"")</f>
        <v/>
      </c>
      <c r="DB986" s="206" t="str">
        <f>IF(Table1[[#This Row],[Various  ]]&lt;&gt;1,IF(Table1[[#This Row],[Case study]]=1,1,""),"")</f>
        <v/>
      </c>
      <c r="DC986" s="206" t="str">
        <f>IF(Table1[[#This Row],[Various  ]]&lt;&gt;1,IF(Table1[[#This Row],[Other   ]]=1,1,""),"")</f>
        <v/>
      </c>
      <c r="DD986" s="206" t="str">
        <f>IF(Table1[[#This Row],[Various  ]]&lt;&gt;1,IF(Table1[[#This Row],[Standards]]=1,1,""),"")</f>
        <v/>
      </c>
      <c r="DE986" s="206" t="str">
        <f>IF(Table1[[#This Row],[Various]]=1,1,IF(SUM(Table1[[#This Row],[Calculator / Software]:[Standards]])&gt;1,1,""))</f>
        <v/>
      </c>
      <c r="DF986" s="206" t="str">
        <f>IF(Table1[[#This Row],[Multiple NCC links]]&lt;&gt;1,IF(Table1[[#This Row],[Design]]=1,1,""),"")</f>
        <v/>
      </c>
      <c r="DG986" s="206" t="str">
        <f>IF(Table1[[#This Row],[Multiple NCC links]]&lt;&gt;1,IF(Table1[[#This Row],[Assessment / Verification]]=1,1,""),"")</f>
        <v/>
      </c>
      <c r="DH986" s="206" t="str">
        <f>IF(Table1[[#This Row],[Multiple NCC links]]&lt;&gt;1,IF(Table1[[#This Row],[Climate Specific ]]=1,1,""),"")</f>
        <v/>
      </c>
      <c r="DI986" s="206" t="str">
        <f>IF(Table1[[#This Row],[Multiple NCC links]]&lt;&gt;1,IF(Table1[[#This Row],[Alterations / Additions]]=1,1,""),"")</f>
        <v/>
      </c>
      <c r="DJ986" s="206" t="str">
        <f>IF(Table1[[#This Row],[Multiple NCC links]]&lt;&gt;1,IF(Table1[[#This Row],[Glazing]]=1,1,""),"")</f>
        <v/>
      </c>
      <c r="DK986" s="206" t="str">
        <f>IF(Table1[[#This Row],[Multiple NCC links]]&lt;&gt;1,IF(Table1[[#This Row],[Building Fabric / Thermal / Sealing]]=1,1,""),"")</f>
        <v/>
      </c>
      <c r="DL986" s="206" t="str">
        <f>IF(Table1[[#This Row],[Multiple NCC links]]&lt;&gt;1,IF(Table1[[#This Row],[Lighting]]=1,1,""),"")</f>
        <v/>
      </c>
      <c r="DM986" s="206" t="str">
        <f>IF(Table1[[#This Row],[Multiple NCC links]]&lt;&gt;1,IF(Table1[[#This Row],[HVAC]]=1,1,""),"")</f>
        <v/>
      </c>
      <c r="DN986" s="206" t="str">
        <f>IF(Table1[[#This Row],[Multiple NCC links]]&lt;&gt;1,IF(Table1[[#This Row],[Services]]=1,1,""),"")</f>
        <v/>
      </c>
      <c r="DO986" s="206" t="str">
        <f>IF(Table1[[#This Row],[Multiple NCC links]]&lt;&gt;1,IF(Table1[[#This Row],[Maintenance &amp; Monitoring]]=1,1,""),"")</f>
        <v/>
      </c>
      <c r="DP986" s="206" t="str">
        <f>IF(Table1[[#This Row],[Multiple NCC links]]&lt;&gt;1,IF(Table1[[#This Row],[Hand over / Operations]]=1,1,""),"")</f>
        <v/>
      </c>
      <c r="DQ986" s="206" t="str">
        <f>IF(Table1[[#This Row],[Multiple NCC links]]&lt;&gt;1,IF(Table1[[#This Row],[As built assessment]]=1,1,""),"")</f>
        <v/>
      </c>
      <c r="DR986" s="206" t="str">
        <f>IF(Table1[[#This Row],[Multiple NCC links]]&lt;&gt;1,IF(Table1[[#This Row],[Beyond compliance]]=1,1,""),"")</f>
        <v/>
      </c>
      <c r="DS986" s="206" t="str">
        <f>IF(SUM(Table1[[#This Row],[Design]:[Beyond compliance]])&gt;1,1,"")</f>
        <v/>
      </c>
      <c r="DT986" s="206" t="str">
        <f>IF(Table1[[#This Row],[Both Residential &amp; Commercial4]]&lt;&gt;1,IF(Table1[[#This Row],[Residential]]=1,1,""),"")</f>
        <v/>
      </c>
      <c r="DU986" s="206" t="str">
        <f>IF(Table1[[#This Row],[Both Residential &amp; Commercial4]]&lt;&gt;1,IF(Table1[[#This Row],[Commercial]]=1,1,""),"")</f>
        <v/>
      </c>
      <c r="DV986" s="169" t="str">
        <f>Table1[[#This Row],[Residential &amp; Commercial]]</f>
        <v/>
      </c>
      <c r="DW986" s="169"/>
    </row>
    <row r="987" spans="1:127" s="49" customFormat="1" ht="20.25" thickTop="1" thickBot="1" x14ac:dyDescent="0.35">
      <c r="A987" s="97"/>
      <c r="B987" s="97"/>
      <c r="C987" s="200"/>
      <c r="D987" s="200"/>
      <c r="E987" s="176"/>
      <c r="F987" s="176"/>
      <c r="G987" s="176"/>
      <c r="H987" s="176"/>
      <c r="I987" s="201" t="str">
        <f>IF(AND(Table1[[#This Row],[General]]=1,Table1[[#This Row],[Beginner]]=1,Table1[[#This Row],[Intermediate]]=1,Table1[[#This Row],[Advanced]]=1),1,"")</f>
        <v/>
      </c>
      <c r="J987" s="201" t="str">
        <f>CONCATENATE(IF(Table1[[#This Row],[General]]=1,"General, ",""), IF(Table1[[#This Row],[Beginner]]=1,"Beginner, ",""),IF(Table1[[#This Row],[Intermediate]]=1,"Intermediate, ",""), IF(Table1[[#This Row],[Advanced]]=1,"Advanced",""))</f>
        <v/>
      </c>
      <c r="K987" s="202"/>
      <c r="L987" s="179"/>
      <c r="M987" s="202"/>
      <c r="N987" s="202"/>
      <c r="O987" s="203"/>
      <c r="P987" s="202"/>
      <c r="Q987" s="202"/>
      <c r="R987" s="202"/>
      <c r="S987"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87" s="211"/>
      <c r="U987" s="211"/>
      <c r="V987" s="211"/>
      <c r="W987" s="211"/>
      <c r="X987" s="211"/>
      <c r="Y987" s="211"/>
      <c r="Z987" s="211"/>
      <c r="AA987" s="211"/>
      <c r="AB987" s="211"/>
      <c r="AC987" s="211"/>
      <c r="AD987" s="211"/>
      <c r="AE987" s="181"/>
      <c r="AF987" s="211"/>
      <c r="AG987"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87" s="213"/>
      <c r="AI987" s="213"/>
      <c r="AJ987" s="213"/>
      <c r="AK987" s="201" t="str">
        <f>CONCATENATE(IF(Table1[[#This Row],[Digital]]=1,"Digital, ",""),IF(Table1[[#This Row],[Face to Face]]=1,"Face to face, ",""),IF(Table1[[#This Row],[Blended]]=1,"Blended",""))</f>
        <v/>
      </c>
      <c r="AL987" s="214"/>
      <c r="AM987" s="204"/>
      <c r="AN987" s="182"/>
      <c r="AO987" s="204"/>
      <c r="AP987" s="182"/>
      <c r="AQ987" s="204"/>
      <c r="AR987" s="204"/>
      <c r="AS987" s="204"/>
      <c r="AT987" s="204"/>
      <c r="AU987" s="204"/>
      <c r="AV987" s="182"/>
      <c r="AW987" s="182"/>
      <c r="AX987" s="182"/>
      <c r="AY987" s="204"/>
      <c r="AZ987"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87"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87" s="205"/>
      <c r="BC987" s="205"/>
      <c r="BD987" s="201" t="str">
        <f>IF(AND(Table1[[#This Row],[Residential]]=1,Table1[[#This Row],[Commercial]]=1),1,"")</f>
        <v/>
      </c>
      <c r="BE987" s="201" t="str">
        <f>CONCATENATE(IF(Table1[[#This Row],[Residential]]=1,"Residential, ",""),IF(Table1[[#This Row],[Commercial]]=1,"Commercial",""))</f>
        <v/>
      </c>
      <c r="BF987" s="204"/>
      <c r="BG987" s="204"/>
      <c r="BH987" s="204"/>
      <c r="BI987" s="204"/>
      <c r="BJ987" s="204"/>
      <c r="BK987" s="204"/>
      <c r="BL987" s="204"/>
      <c r="BM987" s="182"/>
      <c r="BN987" s="204"/>
      <c r="BO987"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87" s="216"/>
      <c r="BQ987" s="217"/>
      <c r="BR987" s="218"/>
      <c r="BS987" s="218"/>
      <c r="BT987" s="219"/>
      <c r="BU987" s="220"/>
      <c r="BV987" s="219"/>
      <c r="BW987" s="221"/>
      <c r="BX987" s="221"/>
      <c r="BY987" s="221"/>
      <c r="BZ987" s="227"/>
      <c r="CA987"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87" s="222">
        <f>COUNTIF(Table1[[#This Row],[Validity]:[Alignment with NCC (Yes=1,No=0)]],"N/A")</f>
        <v>0</v>
      </c>
      <c r="CC987" s="222">
        <f>IF(ISERROR(Table1[[#This Row],[Total Quality Score (out of 10)]]/(4-Table1[[#This Row],[N/A Count]])),0,Table1[[#This Row],[Total Quality Score (out of 10)]]/(4-Table1[[#This Row],[N/A Count]]))</f>
        <v>0</v>
      </c>
      <c r="CD987" s="207"/>
      <c r="CE987" s="106"/>
      <c r="CF987" s="206" t="str">
        <f>IF(SUM(Table1[[#This Row],[Multiple]:[Level (all)62]])&lt;1,IF(Table1[[#This Row],[General]]=1,1,""),"")</f>
        <v/>
      </c>
      <c r="CG987" s="172" t="str">
        <f>IF(SUM(Table1[[#This Row],[Multiple]:[Level (all)62]])&lt;1,IF(Table1[[#This Row],[Beginner]]=1,1,""),"")</f>
        <v/>
      </c>
      <c r="CH987" s="206" t="str">
        <f>IF(SUM(Table1[[#This Row],[Multiple]:[Level (all)62]])&lt;1,IF(Table1[[#This Row],[Intermediate]]=1,1,""),"")</f>
        <v/>
      </c>
      <c r="CI987" s="206" t="str">
        <f>IF(SUM(Table1[[#This Row],[Multiple]:[Level (all)62]])&lt;1,IF(Table1[[#This Row],[Advanced]]=1,1,""),"")</f>
        <v/>
      </c>
      <c r="CJ987" s="206" t="str">
        <f>IF(AND(SUM(Table1[[#This Row],[General]:[Advanced]])&lt;4,SUM(Table1[[#This Row],[General]:[Advanced]])&gt;1),1,"")</f>
        <v/>
      </c>
      <c r="CK987" s="206" t="str">
        <f>Table1[[#This Row],[Level (all)]]</f>
        <v/>
      </c>
      <c r="CL987" s="206" t="str">
        <f>IF(Table1[[#This Row],[Multiple audience]]&lt;&gt;1,IF(Table1[[#This Row],[General Audience]]=1,1,""),"")</f>
        <v/>
      </c>
      <c r="CM987" s="206" t="str">
        <f>IF(Table1[[#This Row],[Multiple audience]]&lt;&gt;1,IF(Table1[[#This Row],[Planners / Designers ]]=1,1,""),"")</f>
        <v/>
      </c>
      <c r="CN987" s="206" t="str">
        <f>IF(Table1[[#This Row],[Multiple audience]]&lt;&gt;1,IF(Table1[[#This Row],[Regulatory Assessors]]=1,1,""),"")</f>
        <v/>
      </c>
      <c r="CO987" s="206" t="str">
        <f>IF(Table1[[#This Row],[Multiple audience]]&lt;&gt;1,IF(Table1[[#This Row],[Builders / Management]]=1,1,""),"")</f>
        <v/>
      </c>
      <c r="CP987" s="206" t="str">
        <f>IF(Table1[[#This Row],[Multiple audience]]&lt;&gt;1,IF(Table1[[#This Row],[Energy / Sus Assessors]]=1,1,""),"")</f>
        <v/>
      </c>
      <c r="CQ987" s="206" t="str">
        <f>IF(Table1[[#This Row],[Multiple audience]]&lt;&gt;1,IF(Table1[[#This Row],[Semi-skilled]]=1,1,""),"")</f>
        <v/>
      </c>
      <c r="CR987" s="206" t="str">
        <f>IF(Table1[[#This Row],[Multiple audience]]&lt;&gt;1,IF(Table1[[#This Row],[Trades]]=1,1,""),"")</f>
        <v/>
      </c>
      <c r="CS987" s="206" t="str">
        <f>IF(Table1[[#This Row],[Multiple audience]]&lt;&gt;1,IF(Table1[[#This Row],[Other]]=1,1,""),"")</f>
        <v/>
      </c>
      <c r="CT987" s="206" t="str">
        <f>IF(SUM(Table1[[#This Row],[General Audience]:[Other]])&gt;1,1,"")</f>
        <v/>
      </c>
      <c r="CU987" s="206" t="str">
        <f>IF(Table1[[#This Row],[Various  ]]&lt;&gt;1,IF(Table1[[#This Row],[Calculator / Software]]=1,1,""),"")</f>
        <v/>
      </c>
      <c r="CV987" s="206" t="str">
        <f>IF(Table1[[#This Row],[Various  ]]&lt;&gt;1,IF(Table1[[#This Row],[Information  ]]=1,1,""),"")</f>
        <v/>
      </c>
      <c r="CW987" s="206" t="str">
        <f>IF(Table1[[#This Row],[Various  ]]&lt;&gt;1,IF(Table1[[#This Row],[Interactive Tool]]=1,1,""),"")</f>
        <v/>
      </c>
      <c r="CX987" s="206" t="str">
        <f>IF(Table1[[#This Row],[Various  ]]&lt;&gt;1,IF(Table1[[#This Row],[Technical Specifications]]=1,1,""),"")</f>
        <v/>
      </c>
      <c r="CY987" s="206" t="str">
        <f>IF(Table1[[#This Row],[Various  ]]&lt;&gt;1,IF(Table1[[#This Row],[Training Resources]]=1,1,""),"")</f>
        <v/>
      </c>
      <c r="CZ987" s="206" t="str">
        <f>IF(Table1[[#This Row],[Various  ]]&lt;&gt;1,IF(Table1[[#This Row],[Toolbox]]=1,1,""),"")</f>
        <v/>
      </c>
      <c r="DA987" s="206" t="str">
        <f>IF(Table1[[#This Row],[Various  ]]&lt;&gt;1,IF(Table1[[#This Row],[Video]]=1,1,""),"")</f>
        <v/>
      </c>
      <c r="DB987" s="206" t="str">
        <f>IF(Table1[[#This Row],[Various  ]]&lt;&gt;1,IF(Table1[[#This Row],[Case study]]=1,1,""),"")</f>
        <v/>
      </c>
      <c r="DC987" s="206" t="str">
        <f>IF(Table1[[#This Row],[Various  ]]&lt;&gt;1,IF(Table1[[#This Row],[Other   ]]=1,1,""),"")</f>
        <v/>
      </c>
      <c r="DD987" s="206" t="str">
        <f>IF(Table1[[#This Row],[Various  ]]&lt;&gt;1,IF(Table1[[#This Row],[Standards]]=1,1,""),"")</f>
        <v/>
      </c>
      <c r="DE987" s="206" t="str">
        <f>IF(Table1[[#This Row],[Various]]=1,1,IF(SUM(Table1[[#This Row],[Calculator / Software]:[Standards]])&gt;1,1,""))</f>
        <v/>
      </c>
      <c r="DF987" s="206" t="str">
        <f>IF(Table1[[#This Row],[Multiple NCC links]]&lt;&gt;1,IF(Table1[[#This Row],[Design]]=1,1,""),"")</f>
        <v/>
      </c>
      <c r="DG987" s="206" t="str">
        <f>IF(Table1[[#This Row],[Multiple NCC links]]&lt;&gt;1,IF(Table1[[#This Row],[Assessment / Verification]]=1,1,""),"")</f>
        <v/>
      </c>
      <c r="DH987" s="206" t="str">
        <f>IF(Table1[[#This Row],[Multiple NCC links]]&lt;&gt;1,IF(Table1[[#This Row],[Climate Specific ]]=1,1,""),"")</f>
        <v/>
      </c>
      <c r="DI987" s="206" t="str">
        <f>IF(Table1[[#This Row],[Multiple NCC links]]&lt;&gt;1,IF(Table1[[#This Row],[Alterations / Additions]]=1,1,""),"")</f>
        <v/>
      </c>
      <c r="DJ987" s="206" t="str">
        <f>IF(Table1[[#This Row],[Multiple NCC links]]&lt;&gt;1,IF(Table1[[#This Row],[Glazing]]=1,1,""),"")</f>
        <v/>
      </c>
      <c r="DK987" s="206" t="str">
        <f>IF(Table1[[#This Row],[Multiple NCC links]]&lt;&gt;1,IF(Table1[[#This Row],[Building Fabric / Thermal / Sealing]]=1,1,""),"")</f>
        <v/>
      </c>
      <c r="DL987" s="206" t="str">
        <f>IF(Table1[[#This Row],[Multiple NCC links]]&lt;&gt;1,IF(Table1[[#This Row],[Lighting]]=1,1,""),"")</f>
        <v/>
      </c>
      <c r="DM987" s="206" t="str">
        <f>IF(Table1[[#This Row],[Multiple NCC links]]&lt;&gt;1,IF(Table1[[#This Row],[HVAC]]=1,1,""),"")</f>
        <v/>
      </c>
      <c r="DN987" s="206" t="str">
        <f>IF(Table1[[#This Row],[Multiple NCC links]]&lt;&gt;1,IF(Table1[[#This Row],[Services]]=1,1,""),"")</f>
        <v/>
      </c>
      <c r="DO987" s="206" t="str">
        <f>IF(Table1[[#This Row],[Multiple NCC links]]&lt;&gt;1,IF(Table1[[#This Row],[Maintenance &amp; Monitoring]]=1,1,""),"")</f>
        <v/>
      </c>
      <c r="DP987" s="206" t="str">
        <f>IF(Table1[[#This Row],[Multiple NCC links]]&lt;&gt;1,IF(Table1[[#This Row],[Hand over / Operations]]=1,1,""),"")</f>
        <v/>
      </c>
      <c r="DQ987" s="206" t="str">
        <f>IF(Table1[[#This Row],[Multiple NCC links]]&lt;&gt;1,IF(Table1[[#This Row],[As built assessment]]=1,1,""),"")</f>
        <v/>
      </c>
      <c r="DR987" s="206" t="str">
        <f>IF(Table1[[#This Row],[Multiple NCC links]]&lt;&gt;1,IF(Table1[[#This Row],[Beyond compliance]]=1,1,""),"")</f>
        <v/>
      </c>
      <c r="DS987" s="206" t="str">
        <f>IF(SUM(Table1[[#This Row],[Design]:[Beyond compliance]])&gt;1,1,"")</f>
        <v/>
      </c>
      <c r="DT987" s="206" t="str">
        <f>IF(Table1[[#This Row],[Both Residential &amp; Commercial4]]&lt;&gt;1,IF(Table1[[#This Row],[Residential]]=1,1,""),"")</f>
        <v/>
      </c>
      <c r="DU987" s="206" t="str">
        <f>IF(Table1[[#This Row],[Both Residential &amp; Commercial4]]&lt;&gt;1,IF(Table1[[#This Row],[Commercial]]=1,1,""),"")</f>
        <v/>
      </c>
      <c r="DV987" s="169" t="str">
        <f>Table1[[#This Row],[Residential &amp; Commercial]]</f>
        <v/>
      </c>
      <c r="DW987" s="169"/>
    </row>
    <row r="988" spans="1:127" s="49" customFormat="1" ht="20.25" thickTop="1" thickBot="1" x14ac:dyDescent="0.35">
      <c r="A988" s="97"/>
      <c r="B988" s="97"/>
      <c r="C988" s="200"/>
      <c r="D988" s="200"/>
      <c r="E988" s="176"/>
      <c r="F988" s="176"/>
      <c r="G988" s="176"/>
      <c r="H988" s="176"/>
      <c r="I988" s="201" t="str">
        <f>IF(AND(Table1[[#This Row],[General]]=1,Table1[[#This Row],[Beginner]]=1,Table1[[#This Row],[Intermediate]]=1,Table1[[#This Row],[Advanced]]=1),1,"")</f>
        <v/>
      </c>
      <c r="J988" s="201" t="str">
        <f>CONCATENATE(IF(Table1[[#This Row],[General]]=1,"General, ",""), IF(Table1[[#This Row],[Beginner]]=1,"Beginner, ",""),IF(Table1[[#This Row],[Intermediate]]=1,"Intermediate, ",""), IF(Table1[[#This Row],[Advanced]]=1,"Advanced",""))</f>
        <v/>
      </c>
      <c r="K988" s="202"/>
      <c r="L988" s="179"/>
      <c r="M988" s="202"/>
      <c r="N988" s="202"/>
      <c r="O988" s="203"/>
      <c r="P988" s="202"/>
      <c r="Q988" s="202"/>
      <c r="R988" s="202"/>
      <c r="S988"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88" s="211"/>
      <c r="U988" s="211"/>
      <c r="V988" s="211"/>
      <c r="W988" s="211"/>
      <c r="X988" s="211"/>
      <c r="Y988" s="211"/>
      <c r="Z988" s="211"/>
      <c r="AA988" s="211"/>
      <c r="AB988" s="211"/>
      <c r="AC988" s="211"/>
      <c r="AD988" s="211"/>
      <c r="AE988" s="181"/>
      <c r="AF988" s="211"/>
      <c r="AG988"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88" s="213"/>
      <c r="AI988" s="213"/>
      <c r="AJ988" s="213"/>
      <c r="AK988" s="201" t="str">
        <f>CONCATENATE(IF(Table1[[#This Row],[Digital]]=1,"Digital, ",""),IF(Table1[[#This Row],[Face to Face]]=1,"Face to face, ",""),IF(Table1[[#This Row],[Blended]]=1,"Blended",""))</f>
        <v/>
      </c>
      <c r="AL988" s="214"/>
      <c r="AM988" s="204"/>
      <c r="AN988" s="182"/>
      <c r="AO988" s="204"/>
      <c r="AP988" s="182"/>
      <c r="AQ988" s="204"/>
      <c r="AR988" s="204"/>
      <c r="AS988" s="204"/>
      <c r="AT988" s="204"/>
      <c r="AU988" s="204"/>
      <c r="AV988" s="182"/>
      <c r="AW988" s="182"/>
      <c r="AX988" s="182"/>
      <c r="AY988" s="204"/>
      <c r="AZ988"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88"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88" s="205"/>
      <c r="BC988" s="205"/>
      <c r="BD988" s="201" t="str">
        <f>IF(AND(Table1[[#This Row],[Residential]]=1,Table1[[#This Row],[Commercial]]=1),1,"")</f>
        <v/>
      </c>
      <c r="BE988" s="201" t="str">
        <f>CONCATENATE(IF(Table1[[#This Row],[Residential]]=1,"Residential, ",""),IF(Table1[[#This Row],[Commercial]]=1,"Commercial",""))</f>
        <v/>
      </c>
      <c r="BF988" s="204"/>
      <c r="BG988" s="204"/>
      <c r="BH988" s="204"/>
      <c r="BI988" s="204"/>
      <c r="BJ988" s="204"/>
      <c r="BK988" s="204"/>
      <c r="BL988" s="204"/>
      <c r="BM988" s="182"/>
      <c r="BN988" s="204"/>
      <c r="BO988"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88" s="216"/>
      <c r="BQ988" s="217"/>
      <c r="BR988" s="218"/>
      <c r="BS988" s="218"/>
      <c r="BT988" s="219"/>
      <c r="BU988" s="220"/>
      <c r="BV988" s="219"/>
      <c r="BW988" s="221"/>
      <c r="BX988" s="221"/>
      <c r="BY988" s="221"/>
      <c r="BZ988" s="227"/>
      <c r="CA988"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88" s="222">
        <f>COUNTIF(Table1[[#This Row],[Validity]:[Alignment with NCC (Yes=1,No=0)]],"N/A")</f>
        <v>0</v>
      </c>
      <c r="CC988" s="222">
        <f>IF(ISERROR(Table1[[#This Row],[Total Quality Score (out of 10)]]/(4-Table1[[#This Row],[N/A Count]])),0,Table1[[#This Row],[Total Quality Score (out of 10)]]/(4-Table1[[#This Row],[N/A Count]]))</f>
        <v>0</v>
      </c>
      <c r="CD988" s="207"/>
      <c r="CE988" s="106"/>
      <c r="CF988" s="206" t="str">
        <f>IF(SUM(Table1[[#This Row],[Multiple]:[Level (all)62]])&lt;1,IF(Table1[[#This Row],[General]]=1,1,""),"")</f>
        <v/>
      </c>
      <c r="CG988" s="172" t="str">
        <f>IF(SUM(Table1[[#This Row],[Multiple]:[Level (all)62]])&lt;1,IF(Table1[[#This Row],[Beginner]]=1,1,""),"")</f>
        <v/>
      </c>
      <c r="CH988" s="206" t="str">
        <f>IF(SUM(Table1[[#This Row],[Multiple]:[Level (all)62]])&lt;1,IF(Table1[[#This Row],[Intermediate]]=1,1,""),"")</f>
        <v/>
      </c>
      <c r="CI988" s="206" t="str">
        <f>IF(SUM(Table1[[#This Row],[Multiple]:[Level (all)62]])&lt;1,IF(Table1[[#This Row],[Advanced]]=1,1,""),"")</f>
        <v/>
      </c>
      <c r="CJ988" s="206" t="str">
        <f>IF(AND(SUM(Table1[[#This Row],[General]:[Advanced]])&lt;4,SUM(Table1[[#This Row],[General]:[Advanced]])&gt;1),1,"")</f>
        <v/>
      </c>
      <c r="CK988" s="206" t="str">
        <f>Table1[[#This Row],[Level (all)]]</f>
        <v/>
      </c>
      <c r="CL988" s="206" t="str">
        <f>IF(Table1[[#This Row],[Multiple audience]]&lt;&gt;1,IF(Table1[[#This Row],[General Audience]]=1,1,""),"")</f>
        <v/>
      </c>
      <c r="CM988" s="206" t="str">
        <f>IF(Table1[[#This Row],[Multiple audience]]&lt;&gt;1,IF(Table1[[#This Row],[Planners / Designers ]]=1,1,""),"")</f>
        <v/>
      </c>
      <c r="CN988" s="206" t="str">
        <f>IF(Table1[[#This Row],[Multiple audience]]&lt;&gt;1,IF(Table1[[#This Row],[Regulatory Assessors]]=1,1,""),"")</f>
        <v/>
      </c>
      <c r="CO988" s="206" t="str">
        <f>IF(Table1[[#This Row],[Multiple audience]]&lt;&gt;1,IF(Table1[[#This Row],[Builders / Management]]=1,1,""),"")</f>
        <v/>
      </c>
      <c r="CP988" s="206" t="str">
        <f>IF(Table1[[#This Row],[Multiple audience]]&lt;&gt;1,IF(Table1[[#This Row],[Energy / Sus Assessors]]=1,1,""),"")</f>
        <v/>
      </c>
      <c r="CQ988" s="206" t="str">
        <f>IF(Table1[[#This Row],[Multiple audience]]&lt;&gt;1,IF(Table1[[#This Row],[Semi-skilled]]=1,1,""),"")</f>
        <v/>
      </c>
      <c r="CR988" s="206" t="str">
        <f>IF(Table1[[#This Row],[Multiple audience]]&lt;&gt;1,IF(Table1[[#This Row],[Trades]]=1,1,""),"")</f>
        <v/>
      </c>
      <c r="CS988" s="206" t="str">
        <f>IF(Table1[[#This Row],[Multiple audience]]&lt;&gt;1,IF(Table1[[#This Row],[Other]]=1,1,""),"")</f>
        <v/>
      </c>
      <c r="CT988" s="206" t="str">
        <f>IF(SUM(Table1[[#This Row],[General Audience]:[Other]])&gt;1,1,"")</f>
        <v/>
      </c>
      <c r="CU988" s="206" t="str">
        <f>IF(Table1[[#This Row],[Various  ]]&lt;&gt;1,IF(Table1[[#This Row],[Calculator / Software]]=1,1,""),"")</f>
        <v/>
      </c>
      <c r="CV988" s="206" t="str">
        <f>IF(Table1[[#This Row],[Various  ]]&lt;&gt;1,IF(Table1[[#This Row],[Information  ]]=1,1,""),"")</f>
        <v/>
      </c>
      <c r="CW988" s="206" t="str">
        <f>IF(Table1[[#This Row],[Various  ]]&lt;&gt;1,IF(Table1[[#This Row],[Interactive Tool]]=1,1,""),"")</f>
        <v/>
      </c>
      <c r="CX988" s="206" t="str">
        <f>IF(Table1[[#This Row],[Various  ]]&lt;&gt;1,IF(Table1[[#This Row],[Technical Specifications]]=1,1,""),"")</f>
        <v/>
      </c>
      <c r="CY988" s="206" t="str">
        <f>IF(Table1[[#This Row],[Various  ]]&lt;&gt;1,IF(Table1[[#This Row],[Training Resources]]=1,1,""),"")</f>
        <v/>
      </c>
      <c r="CZ988" s="206" t="str">
        <f>IF(Table1[[#This Row],[Various  ]]&lt;&gt;1,IF(Table1[[#This Row],[Toolbox]]=1,1,""),"")</f>
        <v/>
      </c>
      <c r="DA988" s="206" t="str">
        <f>IF(Table1[[#This Row],[Various  ]]&lt;&gt;1,IF(Table1[[#This Row],[Video]]=1,1,""),"")</f>
        <v/>
      </c>
      <c r="DB988" s="206" t="str">
        <f>IF(Table1[[#This Row],[Various  ]]&lt;&gt;1,IF(Table1[[#This Row],[Case study]]=1,1,""),"")</f>
        <v/>
      </c>
      <c r="DC988" s="206" t="str">
        <f>IF(Table1[[#This Row],[Various  ]]&lt;&gt;1,IF(Table1[[#This Row],[Other   ]]=1,1,""),"")</f>
        <v/>
      </c>
      <c r="DD988" s="206" t="str">
        <f>IF(Table1[[#This Row],[Various  ]]&lt;&gt;1,IF(Table1[[#This Row],[Standards]]=1,1,""),"")</f>
        <v/>
      </c>
      <c r="DE988" s="206" t="str">
        <f>IF(Table1[[#This Row],[Various]]=1,1,IF(SUM(Table1[[#This Row],[Calculator / Software]:[Standards]])&gt;1,1,""))</f>
        <v/>
      </c>
      <c r="DF988" s="206" t="str">
        <f>IF(Table1[[#This Row],[Multiple NCC links]]&lt;&gt;1,IF(Table1[[#This Row],[Design]]=1,1,""),"")</f>
        <v/>
      </c>
      <c r="DG988" s="206" t="str">
        <f>IF(Table1[[#This Row],[Multiple NCC links]]&lt;&gt;1,IF(Table1[[#This Row],[Assessment / Verification]]=1,1,""),"")</f>
        <v/>
      </c>
      <c r="DH988" s="206" t="str">
        <f>IF(Table1[[#This Row],[Multiple NCC links]]&lt;&gt;1,IF(Table1[[#This Row],[Climate Specific ]]=1,1,""),"")</f>
        <v/>
      </c>
      <c r="DI988" s="206" t="str">
        <f>IF(Table1[[#This Row],[Multiple NCC links]]&lt;&gt;1,IF(Table1[[#This Row],[Alterations / Additions]]=1,1,""),"")</f>
        <v/>
      </c>
      <c r="DJ988" s="206" t="str">
        <f>IF(Table1[[#This Row],[Multiple NCC links]]&lt;&gt;1,IF(Table1[[#This Row],[Glazing]]=1,1,""),"")</f>
        <v/>
      </c>
      <c r="DK988" s="206" t="str">
        <f>IF(Table1[[#This Row],[Multiple NCC links]]&lt;&gt;1,IF(Table1[[#This Row],[Building Fabric / Thermal / Sealing]]=1,1,""),"")</f>
        <v/>
      </c>
      <c r="DL988" s="206" t="str">
        <f>IF(Table1[[#This Row],[Multiple NCC links]]&lt;&gt;1,IF(Table1[[#This Row],[Lighting]]=1,1,""),"")</f>
        <v/>
      </c>
      <c r="DM988" s="206" t="str">
        <f>IF(Table1[[#This Row],[Multiple NCC links]]&lt;&gt;1,IF(Table1[[#This Row],[HVAC]]=1,1,""),"")</f>
        <v/>
      </c>
      <c r="DN988" s="206" t="str">
        <f>IF(Table1[[#This Row],[Multiple NCC links]]&lt;&gt;1,IF(Table1[[#This Row],[Services]]=1,1,""),"")</f>
        <v/>
      </c>
      <c r="DO988" s="206" t="str">
        <f>IF(Table1[[#This Row],[Multiple NCC links]]&lt;&gt;1,IF(Table1[[#This Row],[Maintenance &amp; Monitoring]]=1,1,""),"")</f>
        <v/>
      </c>
      <c r="DP988" s="206" t="str">
        <f>IF(Table1[[#This Row],[Multiple NCC links]]&lt;&gt;1,IF(Table1[[#This Row],[Hand over / Operations]]=1,1,""),"")</f>
        <v/>
      </c>
      <c r="DQ988" s="206" t="str">
        <f>IF(Table1[[#This Row],[Multiple NCC links]]&lt;&gt;1,IF(Table1[[#This Row],[As built assessment]]=1,1,""),"")</f>
        <v/>
      </c>
      <c r="DR988" s="206" t="str">
        <f>IF(Table1[[#This Row],[Multiple NCC links]]&lt;&gt;1,IF(Table1[[#This Row],[Beyond compliance]]=1,1,""),"")</f>
        <v/>
      </c>
      <c r="DS988" s="206" t="str">
        <f>IF(SUM(Table1[[#This Row],[Design]:[Beyond compliance]])&gt;1,1,"")</f>
        <v/>
      </c>
      <c r="DT988" s="206" t="str">
        <f>IF(Table1[[#This Row],[Both Residential &amp; Commercial4]]&lt;&gt;1,IF(Table1[[#This Row],[Residential]]=1,1,""),"")</f>
        <v/>
      </c>
      <c r="DU988" s="206" t="str">
        <f>IF(Table1[[#This Row],[Both Residential &amp; Commercial4]]&lt;&gt;1,IF(Table1[[#This Row],[Commercial]]=1,1,""),"")</f>
        <v/>
      </c>
      <c r="DV988" s="169" t="str">
        <f>Table1[[#This Row],[Residential &amp; Commercial]]</f>
        <v/>
      </c>
      <c r="DW988" s="169"/>
    </row>
    <row r="989" spans="1:127" s="49" customFormat="1" ht="20.25" thickTop="1" thickBot="1" x14ac:dyDescent="0.35">
      <c r="A989" s="97"/>
      <c r="B989" s="97"/>
      <c r="C989" s="200"/>
      <c r="D989" s="200"/>
      <c r="E989" s="177"/>
      <c r="F989" s="177"/>
      <c r="G989" s="177"/>
      <c r="H989" s="177"/>
      <c r="I989" s="201" t="str">
        <f>IF(AND(Table1[[#This Row],[General]]=1,Table1[[#This Row],[Beginner]]=1,Table1[[#This Row],[Intermediate]]=1,Table1[[#This Row],[Advanced]]=1),1,"")</f>
        <v/>
      </c>
      <c r="J989" s="201" t="str">
        <f>CONCATENATE(IF(Table1[[#This Row],[General]]=1,"General, ",""), IF(Table1[[#This Row],[Beginner]]=1,"Beginner, ",""),IF(Table1[[#This Row],[Intermediate]]=1,"Intermediate, ",""), IF(Table1[[#This Row],[Advanced]]=1,"Advanced",""))</f>
        <v/>
      </c>
      <c r="K989" s="202"/>
      <c r="L989" s="162"/>
      <c r="M989" s="202"/>
      <c r="N989" s="202"/>
      <c r="O989" s="203"/>
      <c r="P989" s="202"/>
      <c r="Q989" s="202"/>
      <c r="R989" s="202"/>
      <c r="S989" s="210" t="e">
        <f>CONCATENATE(IF(Table1[[#This Row],[General Audience]]=1,"Designers/Assessors",""),IF(Table1[[#This Row],[Regulatory Assessors]]=1,"General, ",""),IF(#REF!=1,"Local Government, ",""),IF(Table1[[#This Row],[Builders / Management]]=1,"Management, ",""),IF(#REF!=1,"Professional, ",""),IF(Table1[[#This Row],[Energy / Sus Assessors]]=1,"Specialist, ",""),IF(Table1[[#This Row],[Semi-skilled]]=1,"Semi-skilled, ",""),IF(Table1[[#This Row],[Trades]]=1,"Trade, ",""),IF(Table1[[#This Row],[Other]]=1,"Misc",""))</f>
        <v>#REF!</v>
      </c>
      <c r="T989" s="211"/>
      <c r="U989" s="211"/>
      <c r="V989" s="211"/>
      <c r="W989" s="211"/>
      <c r="X989" s="211"/>
      <c r="Y989" s="211"/>
      <c r="Z989" s="211"/>
      <c r="AA989" s="211"/>
      <c r="AB989" s="211"/>
      <c r="AC989" s="211"/>
      <c r="AD989" s="211"/>
      <c r="AE989" s="164"/>
      <c r="AF989" s="211"/>
      <c r="AG989" s="201" t="str">
        <f>CONCATENATE(IF(Table1[[#This Row],[Calculator / Software]]=1,"Calculator / Software, ",""),IF(Table1[[#This Row],[Information  ]]=1,"Information Only, ",""),IF(Table1[[#This Row],[Interactive Tool]]=1,"Interactive Tool, ",""),IF(Table1[[#This Row],[Technical Specifications]]=1,"Technical Specifications, ",""),IF(Table1[[#This Row],[Training Resources]]=1,"Training Resources, ",""),IF(Table1[[#This Row],[Toolbox]]=1,"Toolbox, ",""),IF(Table1[[#This Row],[Video]]=1,"Video, ",""),IF(Table1[[#This Row],[Case study]]=1,"Case Study, ",""),IF(Table1[[#This Row],[Other   ]]=1,"Other, ", ""),IF(Table1[[#This Row],[Standards]]=1,"Standards, ",""),IF(Table1[[#This Row],[Various]]=1,"Various",""))</f>
        <v/>
      </c>
      <c r="AH989" s="213"/>
      <c r="AI989" s="213"/>
      <c r="AJ989" s="213"/>
      <c r="AK989" s="201" t="str">
        <f>CONCATENATE(IF(Table1[[#This Row],[Digital]]=1,"Digital, ",""),IF(Table1[[#This Row],[Face to Face]]=1,"Face to face, ",""),IF(Table1[[#This Row],[Blended]]=1,"Blended",""))</f>
        <v/>
      </c>
      <c r="AL989" s="214"/>
      <c r="AM989" s="204"/>
      <c r="AN989" s="166"/>
      <c r="AO989" s="204"/>
      <c r="AP989" s="166"/>
      <c r="AQ989" s="204"/>
      <c r="AR989" s="204"/>
      <c r="AS989" s="204"/>
      <c r="AT989" s="204"/>
      <c r="AU989" s="204"/>
      <c r="AV989" s="166"/>
      <c r="AW989" s="166"/>
      <c r="AX989" s="166"/>
      <c r="AY989" s="204"/>
      <c r="AZ989" s="201" t="str">
        <f>IF(AND(Table1[[#This Row],[Design]]=1,Table1[[#This Row],[Assessment / Verification]]=1,Table1[[#This Row],[Climate Specific ]]=1,Table1[[#This Row],[Alterations / Additions]]=1,Table1[[#This Row],[Glazing]]=1,Table1[[#This Row],[Building Fabric / Thermal / Sealing]]=1,Table1[[#This Row],[Lighting]]=1,Table1[[#This Row],[HVAC]]=1,Table1[[#This Row],[Services]]=1,Table1[[#This Row],[Maintenance &amp; Monitoring]]=1,Table1[[#This Row],[Hand over / Operations]]=1,Table1[[#This Row],[As built assessment]]=1,Table1[[#This Row],[Beyond compliance]]=1),1,"")</f>
        <v/>
      </c>
      <c r="BA989" s="74" t="str">
        <f>CONCATENATE(IF(Table1[[#This Row],[Design]]=1,"Design, ",""),IF(Table1[[#This Row],[Assessment / Verification]]=1,"Assessment / Verification, ",""),IF(Table1[[#This Row],[Climate Specific ]]=1,"Climate Specific, ",""),IF(Table1[[#This Row],[Alterations / Additions]]=1,"Alterations / Additions, ",""),IF(Table1[[#This Row],[Glazing]]=1,"Glazing, ",""),IF(Table1[[#This Row],[Building Fabric / Thermal / Sealing]]=1,"Building Fabric / Thermal / Sealing, ",""),IF(Table1[[#This Row],[Lighting]]=1,"Lighting, ",""),IF(Table1[[#This Row],[HVAC]]=1,"HVAC, ",""),IF(Table1[[#This Row],[Services]]=1, "Services, ",""),IF(Table1[[#This Row],[Maintenance &amp; Monitoring]]=1,"Maintenance &amp; Monitoring, ",""),IF(Table1[[#This Row],[Hand over / Operations]]=1,"Hand over / Operations, ",""),IF(Table1[[#This Row],[As built assessment]]=1,"As built assessment, ",""),IF(Table1[[#This Row],[Beyond compliance]]=1,"Beyond compliance",""))</f>
        <v/>
      </c>
      <c r="BB989" s="205"/>
      <c r="BC989" s="205"/>
      <c r="BD989" s="201" t="str">
        <f>IF(AND(Table1[[#This Row],[Residential]]=1,Table1[[#This Row],[Commercial]]=1),1,"")</f>
        <v/>
      </c>
      <c r="BE989" s="201" t="str">
        <f>CONCATENATE(IF(Table1[[#This Row],[Residential]]=1,"Residential, ",""),IF(Table1[[#This Row],[Commercial]]=1,"Commercial",""))</f>
        <v/>
      </c>
      <c r="BF989" s="204"/>
      <c r="BG989" s="204"/>
      <c r="BH989" s="204"/>
      <c r="BI989" s="204"/>
      <c r="BJ989" s="204"/>
      <c r="BK989" s="204"/>
      <c r="BL989" s="204"/>
      <c r="BM989" s="166"/>
      <c r="BN989" s="204"/>
      <c r="BO989" s="110" t="str">
        <f>CONCATENATE(IF(Table1[[#This Row],[Tasmania]]=1,"Tasmania, ",""),IF(Table1[[#This Row],[Victoria]]=1,"Victoria, ",""),IF(Table1[[#This Row],[ACT]]=1,"ACT, ",""),IF(Table1[[#This Row],[New South Wales]]=1,"New South Wales, ",""),IF(Table1[[#This Row],[Queensland]]=1,"Queensland, ", ""),IF(Table1[[#This Row],[Northern Territory]]=1,"Northern Territory, ",""),IF(Table1[[#This Row],[Western Australia]]=1,"Western Australia, ",""),IF(Table1[[#This Row],[South Australia]]=1,"South Australia, ",""), IF(Table1[[#This Row],[Australia ]]=1,"Australia wide, ",""))</f>
        <v/>
      </c>
      <c r="BP989" s="216"/>
      <c r="BQ989" s="217"/>
      <c r="BR989" s="218"/>
      <c r="BS989" s="218"/>
      <c r="BT989" s="219"/>
      <c r="BU989" s="220"/>
      <c r="BV989" s="219"/>
      <c r="BW989" s="221"/>
      <c r="BX989" s="221"/>
      <c r="BY989" s="221"/>
      <c r="BZ989" s="227"/>
      <c r="CA989" s="48">
        <f>SUM(IF(Table1[[#This Row],[Validity]]="High",3,0),IF(Table1[[#This Row],[Validity]]="Medium",2,0),IF(Table1[[#This Row],[Validity]]="Low",1,0),IF(Table1[[#This Row],[Accessibility ]]="High",3,0),IF(Table1[[#This Row],[Accessibility ]]="Medium",2,0),IF(Table1[[#This Row],[Accessibility ]]="Low",1,0),IF(Table1[[#This Row],[Endorsement]]="High",3,0),IF(Table1[[#This Row],[Endorsement]]="Medium",2,0),IF(Table1[[#This Row],[Endorsement]]="Low",1,0))</f>
        <v>0</v>
      </c>
      <c r="CB989" s="222">
        <f>COUNTIF(Table1[[#This Row],[Validity]:[Alignment with NCC (Yes=1,No=0)]],"N/A")</f>
        <v>0</v>
      </c>
      <c r="CC989" s="222">
        <f>IF(ISERROR(Table1[[#This Row],[Total Quality Score (out of 10)]]/(4-Table1[[#This Row],[N/A Count]])),0,Table1[[#This Row],[Total Quality Score (out of 10)]]/(4-Table1[[#This Row],[N/A Count]]))</f>
        <v>0</v>
      </c>
      <c r="CD989" s="207"/>
      <c r="CE989" s="106"/>
      <c r="CF989" s="206" t="str">
        <f>IF(SUM(Table1[[#This Row],[Multiple]:[Level (all)62]])&lt;1,IF(Table1[[#This Row],[General]]=1,1,""),"")</f>
        <v/>
      </c>
      <c r="CG989" s="172" t="str">
        <f>IF(SUM(Table1[[#This Row],[Multiple]:[Level (all)62]])&lt;1,IF(Table1[[#This Row],[Beginner]]=1,1,""),"")</f>
        <v/>
      </c>
      <c r="CH989" s="206" t="str">
        <f>IF(SUM(Table1[[#This Row],[Multiple]:[Level (all)62]])&lt;1,IF(Table1[[#This Row],[Intermediate]]=1,1,""),"")</f>
        <v/>
      </c>
      <c r="CI989" s="206" t="str">
        <f>IF(SUM(Table1[[#This Row],[Multiple]:[Level (all)62]])&lt;1,IF(Table1[[#This Row],[Advanced]]=1,1,""),"")</f>
        <v/>
      </c>
      <c r="CJ989" s="206" t="str">
        <f>IF(AND(SUM(Table1[[#This Row],[General]:[Advanced]])&lt;4,SUM(Table1[[#This Row],[General]:[Advanced]])&gt;1),1,"")</f>
        <v/>
      </c>
      <c r="CK989" s="206" t="str">
        <f>Table1[[#This Row],[Level (all)]]</f>
        <v/>
      </c>
      <c r="CL989" s="206" t="str">
        <f>IF(Table1[[#This Row],[Multiple audience]]&lt;&gt;1,IF(Table1[[#This Row],[General Audience]]=1,1,""),"")</f>
        <v/>
      </c>
      <c r="CM989" s="206" t="str">
        <f>IF(Table1[[#This Row],[Multiple audience]]&lt;&gt;1,IF(Table1[[#This Row],[Planners / Designers ]]=1,1,""),"")</f>
        <v/>
      </c>
      <c r="CN989" s="206" t="str">
        <f>IF(Table1[[#This Row],[Multiple audience]]&lt;&gt;1,IF(Table1[[#This Row],[Regulatory Assessors]]=1,1,""),"")</f>
        <v/>
      </c>
      <c r="CO989" s="206" t="str">
        <f>IF(Table1[[#This Row],[Multiple audience]]&lt;&gt;1,IF(Table1[[#This Row],[Builders / Management]]=1,1,""),"")</f>
        <v/>
      </c>
      <c r="CP989" s="206" t="str">
        <f>IF(Table1[[#This Row],[Multiple audience]]&lt;&gt;1,IF(Table1[[#This Row],[Energy / Sus Assessors]]=1,1,""),"")</f>
        <v/>
      </c>
      <c r="CQ989" s="206" t="str">
        <f>IF(Table1[[#This Row],[Multiple audience]]&lt;&gt;1,IF(Table1[[#This Row],[Semi-skilled]]=1,1,""),"")</f>
        <v/>
      </c>
      <c r="CR989" s="206" t="str">
        <f>IF(Table1[[#This Row],[Multiple audience]]&lt;&gt;1,IF(Table1[[#This Row],[Trades]]=1,1,""),"")</f>
        <v/>
      </c>
      <c r="CS989" s="206" t="str">
        <f>IF(Table1[[#This Row],[Multiple audience]]&lt;&gt;1,IF(Table1[[#This Row],[Other]]=1,1,""),"")</f>
        <v/>
      </c>
      <c r="CT989" s="206" t="str">
        <f>IF(SUM(Table1[[#This Row],[General Audience]:[Other]])&gt;1,1,"")</f>
        <v/>
      </c>
      <c r="CU989" s="206" t="str">
        <f>IF(Table1[[#This Row],[Various  ]]&lt;&gt;1,IF(Table1[[#This Row],[Calculator / Software]]=1,1,""),"")</f>
        <v/>
      </c>
      <c r="CV989" s="206" t="str">
        <f>IF(Table1[[#This Row],[Various  ]]&lt;&gt;1,IF(Table1[[#This Row],[Information  ]]=1,1,""),"")</f>
        <v/>
      </c>
      <c r="CW989" s="206" t="str">
        <f>IF(Table1[[#This Row],[Various  ]]&lt;&gt;1,IF(Table1[[#This Row],[Interactive Tool]]=1,1,""),"")</f>
        <v/>
      </c>
      <c r="CX989" s="206" t="str">
        <f>IF(Table1[[#This Row],[Various  ]]&lt;&gt;1,IF(Table1[[#This Row],[Technical Specifications]]=1,1,""),"")</f>
        <v/>
      </c>
      <c r="CY989" s="206" t="str">
        <f>IF(Table1[[#This Row],[Various  ]]&lt;&gt;1,IF(Table1[[#This Row],[Training Resources]]=1,1,""),"")</f>
        <v/>
      </c>
      <c r="CZ989" s="206" t="str">
        <f>IF(Table1[[#This Row],[Various  ]]&lt;&gt;1,IF(Table1[[#This Row],[Toolbox]]=1,1,""),"")</f>
        <v/>
      </c>
      <c r="DA989" s="206" t="str">
        <f>IF(Table1[[#This Row],[Various  ]]&lt;&gt;1,IF(Table1[[#This Row],[Video]]=1,1,""),"")</f>
        <v/>
      </c>
      <c r="DB989" s="206" t="str">
        <f>IF(Table1[[#This Row],[Various  ]]&lt;&gt;1,IF(Table1[[#This Row],[Case study]]=1,1,""),"")</f>
        <v/>
      </c>
      <c r="DC989" s="206" t="str">
        <f>IF(Table1[[#This Row],[Various  ]]&lt;&gt;1,IF(Table1[[#This Row],[Other   ]]=1,1,""),"")</f>
        <v/>
      </c>
      <c r="DD989" s="206" t="str">
        <f>IF(Table1[[#This Row],[Various  ]]&lt;&gt;1,IF(Table1[[#This Row],[Standards]]=1,1,""),"")</f>
        <v/>
      </c>
      <c r="DE989" s="206" t="str">
        <f>IF(Table1[[#This Row],[Various]]=1,1,IF(SUM(Table1[[#This Row],[Calculator / Software]:[Standards]])&gt;1,1,""))</f>
        <v/>
      </c>
      <c r="DF989" s="206" t="str">
        <f>IF(Table1[[#This Row],[Multiple NCC links]]&lt;&gt;1,IF(Table1[[#This Row],[Design]]=1,1,""),"")</f>
        <v/>
      </c>
      <c r="DG989" s="206" t="str">
        <f>IF(Table1[[#This Row],[Multiple NCC links]]&lt;&gt;1,IF(Table1[[#This Row],[Assessment / Verification]]=1,1,""),"")</f>
        <v/>
      </c>
      <c r="DH989" s="206" t="str">
        <f>IF(Table1[[#This Row],[Multiple NCC links]]&lt;&gt;1,IF(Table1[[#This Row],[Climate Specific ]]=1,1,""),"")</f>
        <v/>
      </c>
      <c r="DI989" s="206" t="str">
        <f>IF(Table1[[#This Row],[Multiple NCC links]]&lt;&gt;1,IF(Table1[[#This Row],[Alterations / Additions]]=1,1,""),"")</f>
        <v/>
      </c>
      <c r="DJ989" s="206" t="str">
        <f>IF(Table1[[#This Row],[Multiple NCC links]]&lt;&gt;1,IF(Table1[[#This Row],[Glazing]]=1,1,""),"")</f>
        <v/>
      </c>
      <c r="DK989" s="206" t="str">
        <f>IF(Table1[[#This Row],[Multiple NCC links]]&lt;&gt;1,IF(Table1[[#This Row],[Building Fabric / Thermal / Sealing]]=1,1,""),"")</f>
        <v/>
      </c>
      <c r="DL989" s="206" t="str">
        <f>IF(Table1[[#This Row],[Multiple NCC links]]&lt;&gt;1,IF(Table1[[#This Row],[Lighting]]=1,1,""),"")</f>
        <v/>
      </c>
      <c r="DM989" s="206" t="str">
        <f>IF(Table1[[#This Row],[Multiple NCC links]]&lt;&gt;1,IF(Table1[[#This Row],[HVAC]]=1,1,""),"")</f>
        <v/>
      </c>
      <c r="DN989" s="206" t="str">
        <f>IF(Table1[[#This Row],[Multiple NCC links]]&lt;&gt;1,IF(Table1[[#This Row],[Services]]=1,1,""),"")</f>
        <v/>
      </c>
      <c r="DO989" s="206" t="str">
        <f>IF(Table1[[#This Row],[Multiple NCC links]]&lt;&gt;1,IF(Table1[[#This Row],[Maintenance &amp; Monitoring]]=1,1,""),"")</f>
        <v/>
      </c>
      <c r="DP989" s="206" t="str">
        <f>IF(Table1[[#This Row],[Multiple NCC links]]&lt;&gt;1,IF(Table1[[#This Row],[Hand over / Operations]]=1,1,""),"")</f>
        <v/>
      </c>
      <c r="DQ989" s="206" t="str">
        <f>IF(Table1[[#This Row],[Multiple NCC links]]&lt;&gt;1,IF(Table1[[#This Row],[As built assessment]]=1,1,""),"")</f>
        <v/>
      </c>
      <c r="DR989" s="206" t="str">
        <f>IF(Table1[[#This Row],[Multiple NCC links]]&lt;&gt;1,IF(Table1[[#This Row],[Beyond compliance]]=1,1,""),"")</f>
        <v/>
      </c>
      <c r="DS989" s="206" t="str">
        <f>IF(SUM(Table1[[#This Row],[Design]:[Beyond compliance]])&gt;1,1,"")</f>
        <v/>
      </c>
      <c r="DT989" s="206" t="str">
        <f>IF(Table1[[#This Row],[Both Residential &amp; Commercial4]]&lt;&gt;1,IF(Table1[[#This Row],[Residential]]=1,1,""),"")</f>
        <v/>
      </c>
      <c r="DU989" s="206" t="str">
        <f>IF(Table1[[#This Row],[Both Residential &amp; Commercial4]]&lt;&gt;1,IF(Table1[[#This Row],[Commercial]]=1,1,""),"")</f>
        <v/>
      </c>
      <c r="DV989" s="169" t="str">
        <f>Table1[[#This Row],[Residential &amp; Commercial]]</f>
        <v/>
      </c>
      <c r="DW989" s="169"/>
    </row>
    <row r="991" spans="1:127" s="49" customFormat="1" ht="20.25" thickTop="1" thickBot="1" x14ac:dyDescent="0.35">
      <c r="A991" s="68"/>
      <c r="B991" s="88"/>
      <c r="C991" s="68"/>
      <c r="D991" s="68"/>
      <c r="E991" s="69"/>
      <c r="F991" s="69"/>
      <c r="G991" s="69"/>
      <c r="H991" s="69"/>
      <c r="I991" s="70"/>
      <c r="J991" s="70"/>
      <c r="K991" s="71"/>
      <c r="L991" s="91"/>
      <c r="M991" s="71"/>
      <c r="N991" s="71"/>
      <c r="O991" s="141"/>
      <c r="P991" s="71"/>
      <c r="Q991" s="71"/>
      <c r="R991" s="71"/>
      <c r="S991" s="70"/>
      <c r="T991" s="73"/>
      <c r="U991" s="73"/>
      <c r="V991" s="211"/>
      <c r="W991" s="211"/>
      <c r="X991" s="73"/>
      <c r="Y991" s="73"/>
      <c r="Z991" s="73"/>
      <c r="AA991" s="73"/>
      <c r="AB991" s="73"/>
      <c r="AC991" s="73"/>
      <c r="AD991" s="73"/>
      <c r="AE991" s="92"/>
      <c r="AF991" s="73"/>
      <c r="AG991" s="74"/>
      <c r="AH991" s="75"/>
      <c r="AI991" s="75"/>
      <c r="AJ991" s="75"/>
      <c r="AK991" s="74"/>
      <c r="AL991" s="69"/>
      <c r="AM991" s="76"/>
      <c r="AN991" s="127"/>
      <c r="AO991" s="76"/>
      <c r="AP991" s="127"/>
      <c r="AQ991" s="76"/>
      <c r="AR991" s="76"/>
      <c r="AS991" s="76"/>
      <c r="AT991" s="76"/>
      <c r="AU991" s="76"/>
      <c r="AV991" s="127"/>
      <c r="AW991" s="127"/>
      <c r="AX991" s="127"/>
      <c r="AY991" s="76"/>
      <c r="AZ991" s="74"/>
      <c r="BA991" s="74"/>
      <c r="BB991" s="72"/>
      <c r="BC991" s="72"/>
      <c r="BD991" s="74"/>
      <c r="BE991" s="74"/>
      <c r="BF991" s="76"/>
      <c r="BG991" s="76"/>
      <c r="BH991" s="76"/>
      <c r="BI991" s="76"/>
      <c r="BJ991" s="76"/>
      <c r="BK991" s="76"/>
      <c r="BL991" s="76"/>
      <c r="BM991" s="127"/>
      <c r="BN991" s="76"/>
      <c r="BO991" s="110"/>
      <c r="BP991" s="110"/>
      <c r="BQ991" s="112"/>
      <c r="BR991" s="112"/>
      <c r="BS991" s="112"/>
      <c r="BT991" s="113"/>
      <c r="BU991" s="113"/>
      <c r="BV991" s="114"/>
      <c r="BW991" s="115"/>
      <c r="BX991" s="115"/>
      <c r="BY991" s="115"/>
      <c r="BZ991" s="115"/>
      <c r="CA991" s="48"/>
      <c r="CB991" s="48"/>
      <c r="CC991" s="48"/>
      <c r="CE991" s="96"/>
      <c r="CG991" s="96"/>
    </row>
    <row r="992" spans="1:127" s="49" customFormat="1" ht="20.25" thickTop="1" thickBot="1" x14ac:dyDescent="0.35">
      <c r="A992" s="68"/>
      <c r="B992" s="88"/>
      <c r="C992" s="68"/>
      <c r="D992" s="68"/>
      <c r="E992" s="69"/>
      <c r="F992" s="69"/>
      <c r="G992" s="69"/>
      <c r="H992" s="69"/>
      <c r="I992" s="70"/>
      <c r="J992" s="70"/>
      <c r="K992" s="71"/>
      <c r="L992" s="91"/>
      <c r="M992" s="71"/>
      <c r="N992" s="71"/>
      <c r="O992" s="141"/>
      <c r="P992" s="71"/>
      <c r="Q992" s="71"/>
      <c r="R992" s="71"/>
      <c r="S992" s="70"/>
      <c r="T992" s="73"/>
      <c r="U992" s="73"/>
      <c r="V992" s="211"/>
      <c r="W992" s="211"/>
      <c r="X992" s="73"/>
      <c r="Y992" s="73"/>
      <c r="Z992" s="73"/>
      <c r="AA992" s="73"/>
      <c r="AB992" s="73"/>
      <c r="AC992" s="73"/>
      <c r="AD992" s="73"/>
      <c r="AE992" s="92"/>
      <c r="AF992" s="73"/>
      <c r="AG992" s="74"/>
      <c r="AH992" s="75"/>
      <c r="AI992" s="75"/>
      <c r="AJ992" s="75"/>
      <c r="AK992" s="74"/>
      <c r="AL992" s="69"/>
      <c r="AM992" s="76"/>
      <c r="AN992" s="127"/>
      <c r="AO992" s="76"/>
      <c r="AP992" s="127"/>
      <c r="AQ992" s="76"/>
      <c r="AR992" s="76"/>
      <c r="AS992" s="76"/>
      <c r="AT992" s="76"/>
      <c r="AU992" s="76"/>
      <c r="AV992" s="127"/>
      <c r="AW992" s="127"/>
      <c r="AX992" s="127"/>
      <c r="AY992" s="76"/>
      <c r="AZ992" s="74"/>
      <c r="BA992" s="74"/>
      <c r="BB992" s="72"/>
      <c r="BC992" s="72"/>
      <c r="BD992" s="74"/>
      <c r="BE992" s="74"/>
      <c r="BF992" s="76"/>
      <c r="BG992" s="76"/>
      <c r="BH992" s="76"/>
      <c r="BI992" s="76"/>
      <c r="BJ992" s="76"/>
      <c r="BK992" s="76"/>
      <c r="BL992" s="76"/>
      <c r="BM992" s="127"/>
      <c r="BN992" s="76"/>
      <c r="BO992" s="110"/>
      <c r="BP992" s="110"/>
      <c r="BQ992" s="112"/>
      <c r="BR992" s="112"/>
      <c r="BS992" s="112"/>
      <c r="BT992" s="113"/>
      <c r="BU992" s="113"/>
      <c r="BV992" s="114"/>
      <c r="BW992" s="115"/>
      <c r="BX992" s="115"/>
      <c r="BY992" s="115"/>
      <c r="BZ992" s="115"/>
      <c r="CA992" s="48"/>
      <c r="CB992" s="48"/>
      <c r="CC992" s="48"/>
      <c r="CE992" s="96"/>
      <c r="CG992" s="96"/>
    </row>
    <row r="993" spans="1:85" s="49" customFormat="1" ht="20.25" thickTop="1" thickBot="1" x14ac:dyDescent="0.35">
      <c r="A993" s="68"/>
      <c r="B993" s="88"/>
      <c r="C993" s="68"/>
      <c r="D993" s="68"/>
      <c r="E993" s="69"/>
      <c r="F993" s="69"/>
      <c r="G993" s="69"/>
      <c r="H993" s="69"/>
      <c r="I993" s="70"/>
      <c r="J993" s="70"/>
      <c r="K993" s="71"/>
      <c r="L993" s="91"/>
      <c r="M993" s="71"/>
      <c r="N993" s="71"/>
      <c r="O993" s="141"/>
      <c r="P993" s="71"/>
      <c r="Q993" s="71"/>
      <c r="R993" s="71"/>
      <c r="S993" s="70"/>
      <c r="T993" s="73"/>
      <c r="U993" s="73"/>
      <c r="V993" s="211"/>
      <c r="W993" s="211"/>
      <c r="X993" s="73"/>
      <c r="Y993" s="73"/>
      <c r="Z993" s="73"/>
      <c r="AA993" s="73"/>
      <c r="AB993" s="73"/>
      <c r="AC993" s="73"/>
      <c r="AD993" s="73"/>
      <c r="AE993" s="92"/>
      <c r="AF993" s="73"/>
      <c r="AG993" s="74"/>
      <c r="AH993" s="75"/>
      <c r="AI993" s="75"/>
      <c r="AJ993" s="75"/>
      <c r="AK993" s="74"/>
      <c r="AL993" s="69"/>
      <c r="AM993" s="76"/>
      <c r="AN993" s="127"/>
      <c r="AO993" s="76"/>
      <c r="AP993" s="127"/>
      <c r="AQ993" s="76"/>
      <c r="AR993" s="76"/>
      <c r="AS993" s="76"/>
      <c r="AT993" s="76"/>
      <c r="AU993" s="76"/>
      <c r="AV993" s="127"/>
      <c r="AW993" s="127"/>
      <c r="AX993" s="127"/>
      <c r="AY993" s="76"/>
      <c r="AZ993" s="74"/>
      <c r="BA993" s="74"/>
      <c r="BB993" s="72"/>
      <c r="BC993" s="72"/>
      <c r="BD993" s="74"/>
      <c r="BE993" s="74"/>
      <c r="BF993" s="76"/>
      <c r="BG993" s="76"/>
      <c r="BH993" s="76"/>
      <c r="BI993" s="76"/>
      <c r="BJ993" s="76"/>
      <c r="BK993" s="76"/>
      <c r="BL993" s="76"/>
      <c r="BM993" s="127"/>
      <c r="BN993" s="76"/>
      <c r="BO993" s="110"/>
      <c r="BP993" s="110"/>
      <c r="BQ993" s="112"/>
      <c r="BR993" s="112"/>
      <c r="BS993" s="112"/>
      <c r="BT993" s="113"/>
      <c r="BU993" s="113"/>
      <c r="BV993" s="114"/>
      <c r="BW993" s="115"/>
      <c r="BX993" s="115"/>
      <c r="BY993" s="115"/>
      <c r="BZ993" s="115"/>
      <c r="CA993" s="48"/>
      <c r="CB993" s="48"/>
      <c r="CC993" s="48"/>
      <c r="CE993" s="96"/>
      <c r="CG993" s="96"/>
    </row>
    <row r="994" spans="1:85" s="49" customFormat="1" ht="20.25" thickTop="1" thickBot="1" x14ac:dyDescent="0.35">
      <c r="A994" s="68"/>
      <c r="B994" s="88"/>
      <c r="C994" s="68"/>
      <c r="D994" s="68"/>
      <c r="E994" s="69"/>
      <c r="F994" s="69"/>
      <c r="G994" s="69"/>
      <c r="H994" s="69"/>
      <c r="I994" s="70"/>
      <c r="J994" s="70"/>
      <c r="K994" s="71"/>
      <c r="L994" s="91"/>
      <c r="M994" s="71"/>
      <c r="N994" s="71"/>
      <c r="O994" s="141"/>
      <c r="P994" s="71"/>
      <c r="Q994" s="71"/>
      <c r="R994" s="71"/>
      <c r="S994" s="70"/>
      <c r="T994" s="73"/>
      <c r="U994" s="73"/>
      <c r="V994" s="211"/>
      <c r="W994" s="211"/>
      <c r="X994" s="73"/>
      <c r="Y994" s="73"/>
      <c r="Z994" s="73"/>
      <c r="AA994" s="73"/>
      <c r="AB994" s="73"/>
      <c r="AC994" s="73"/>
      <c r="AD994" s="73"/>
      <c r="AE994" s="92"/>
      <c r="AF994" s="73"/>
      <c r="AG994" s="74"/>
      <c r="AH994" s="75"/>
      <c r="AI994" s="75"/>
      <c r="AJ994" s="75"/>
      <c r="AK994" s="74"/>
      <c r="AL994" s="69"/>
      <c r="AM994" s="76"/>
      <c r="AN994" s="127"/>
      <c r="AO994" s="76"/>
      <c r="AP994" s="127"/>
      <c r="AQ994" s="76"/>
      <c r="AR994" s="76"/>
      <c r="AS994" s="76"/>
      <c r="AT994" s="76"/>
      <c r="AU994" s="76"/>
      <c r="AV994" s="127"/>
      <c r="AW994" s="127"/>
      <c r="AX994" s="127"/>
      <c r="AY994" s="76"/>
      <c r="AZ994" s="74"/>
      <c r="BA994" s="74"/>
      <c r="BB994" s="72"/>
      <c r="BC994" s="72"/>
      <c r="BD994" s="74"/>
      <c r="BE994" s="74"/>
      <c r="BF994" s="76"/>
      <c r="BG994" s="76"/>
      <c r="BH994" s="76"/>
      <c r="BI994" s="76"/>
      <c r="BJ994" s="76"/>
      <c r="BK994" s="76"/>
      <c r="BL994" s="76"/>
      <c r="BM994" s="127"/>
      <c r="BN994" s="76"/>
      <c r="BO994" s="110"/>
      <c r="BP994" s="110"/>
      <c r="BQ994" s="112"/>
      <c r="BR994" s="112"/>
      <c r="BS994" s="112"/>
      <c r="BT994" s="113"/>
      <c r="BU994" s="113"/>
      <c r="BV994" s="114"/>
      <c r="BW994" s="115"/>
      <c r="BX994" s="115"/>
      <c r="BY994" s="115"/>
      <c r="BZ994" s="115"/>
      <c r="CA994" s="48"/>
      <c r="CB994" s="48"/>
      <c r="CC994" s="48"/>
      <c r="CE994" s="96"/>
      <c r="CG994" s="96"/>
    </row>
    <row r="995" spans="1:85" s="49" customFormat="1" ht="20.25" thickTop="1" thickBot="1" x14ac:dyDescent="0.35">
      <c r="A995" s="68"/>
      <c r="B995" s="88"/>
      <c r="C995" s="68"/>
      <c r="D995" s="68"/>
      <c r="E995" s="69"/>
      <c r="F995" s="69"/>
      <c r="G995" s="69"/>
      <c r="H995" s="69"/>
      <c r="I995" s="70"/>
      <c r="J995" s="70"/>
      <c r="K995" s="71"/>
      <c r="L995" s="91"/>
      <c r="M995" s="71"/>
      <c r="N995" s="71"/>
      <c r="O995" s="141"/>
      <c r="P995" s="71"/>
      <c r="Q995" s="71"/>
      <c r="R995" s="71"/>
      <c r="S995" s="70"/>
      <c r="T995" s="73"/>
      <c r="U995" s="73"/>
      <c r="V995" s="211"/>
      <c r="W995" s="211"/>
      <c r="X995" s="73"/>
      <c r="Y995" s="73"/>
      <c r="Z995" s="73"/>
      <c r="AA995" s="73"/>
      <c r="AB995" s="73"/>
      <c r="AC995" s="73"/>
      <c r="AD995" s="73"/>
      <c r="AE995" s="92"/>
      <c r="AF995" s="73"/>
      <c r="AG995" s="74"/>
      <c r="AH995" s="75"/>
      <c r="AI995" s="75"/>
      <c r="AJ995" s="75"/>
      <c r="AK995" s="74"/>
      <c r="AL995" s="69"/>
      <c r="AM995" s="76"/>
      <c r="AN995" s="127"/>
      <c r="AO995" s="76"/>
      <c r="AP995" s="127"/>
      <c r="AQ995" s="76"/>
      <c r="AR995" s="76"/>
      <c r="AS995" s="76"/>
      <c r="AT995" s="76"/>
      <c r="AU995" s="76"/>
      <c r="AV995" s="127"/>
      <c r="AW995" s="127"/>
      <c r="AX995" s="127"/>
      <c r="AY995" s="76"/>
      <c r="AZ995" s="74"/>
      <c r="BA995" s="74"/>
      <c r="BB995" s="72"/>
      <c r="BC995" s="72"/>
      <c r="BD995" s="74"/>
      <c r="BE995" s="74"/>
      <c r="BF995" s="76"/>
      <c r="BG995" s="76"/>
      <c r="BH995" s="76"/>
      <c r="BI995" s="76"/>
      <c r="BJ995" s="76"/>
      <c r="BK995" s="76"/>
      <c r="BL995" s="76"/>
      <c r="BM995" s="127"/>
      <c r="BN995" s="76"/>
      <c r="BO995" s="110"/>
      <c r="BP995" s="110"/>
      <c r="BQ995" s="112"/>
      <c r="BR995" s="112"/>
      <c r="BS995" s="112"/>
      <c r="BT995" s="113"/>
      <c r="BU995" s="113"/>
      <c r="BV995" s="114"/>
      <c r="BW995" s="115"/>
      <c r="BX995" s="115"/>
      <c r="BY995" s="115"/>
      <c r="BZ995" s="115"/>
      <c r="CA995" s="48"/>
      <c r="CB995" s="48"/>
      <c r="CC995" s="48"/>
      <c r="CE995" s="96"/>
      <c r="CG995" s="96"/>
    </row>
    <row r="996" spans="1:85" s="49" customFormat="1" ht="20.25" thickTop="1" thickBot="1" x14ac:dyDescent="0.35">
      <c r="A996" s="68"/>
      <c r="B996" s="88"/>
      <c r="C996" s="68"/>
      <c r="D996" s="68"/>
      <c r="E996" s="69"/>
      <c r="F996" s="69"/>
      <c r="G996" s="69"/>
      <c r="H996" s="69"/>
      <c r="I996" s="70"/>
      <c r="J996" s="70"/>
      <c r="K996" s="71"/>
      <c r="L996" s="91"/>
      <c r="M996" s="71"/>
      <c r="N996" s="71"/>
      <c r="O996" s="141"/>
      <c r="P996" s="71"/>
      <c r="Q996" s="71"/>
      <c r="R996" s="71"/>
      <c r="S996" s="70"/>
      <c r="T996" s="73"/>
      <c r="U996" s="73"/>
      <c r="V996" s="211"/>
      <c r="W996" s="211"/>
      <c r="X996" s="73"/>
      <c r="Y996" s="73"/>
      <c r="Z996" s="73"/>
      <c r="AA996" s="73"/>
      <c r="AB996" s="73"/>
      <c r="AC996" s="73"/>
      <c r="AD996" s="73"/>
      <c r="AE996" s="92"/>
      <c r="AF996" s="73"/>
      <c r="AG996" s="74"/>
      <c r="AH996" s="75"/>
      <c r="AI996" s="75"/>
      <c r="AJ996" s="75"/>
      <c r="AK996" s="74"/>
      <c r="AL996" s="69"/>
      <c r="AM996" s="76"/>
      <c r="AN996" s="127"/>
      <c r="AO996" s="76"/>
      <c r="AP996" s="127"/>
      <c r="AQ996" s="76"/>
      <c r="AR996" s="76"/>
      <c r="AS996" s="76"/>
      <c r="AT996" s="76"/>
      <c r="AU996" s="76"/>
      <c r="AV996" s="127"/>
      <c r="AW996" s="127"/>
      <c r="AX996" s="127"/>
      <c r="AY996" s="76"/>
      <c r="AZ996" s="74"/>
      <c r="BA996" s="74"/>
      <c r="BB996" s="72"/>
      <c r="BC996" s="72"/>
      <c r="BD996" s="74"/>
      <c r="BE996" s="74"/>
      <c r="BF996" s="76"/>
      <c r="BG996" s="76"/>
      <c r="BH996" s="76"/>
      <c r="BI996" s="76"/>
      <c r="BJ996" s="76"/>
      <c r="BK996" s="76"/>
      <c r="BL996" s="76"/>
      <c r="BM996" s="127"/>
      <c r="BN996" s="76"/>
      <c r="BO996" s="110"/>
      <c r="BP996" s="110"/>
      <c r="BQ996" s="112"/>
      <c r="BR996" s="112"/>
      <c r="BS996" s="112"/>
      <c r="BT996" s="113"/>
      <c r="BU996" s="113"/>
      <c r="BV996" s="114"/>
      <c r="BW996" s="115"/>
      <c r="BX996" s="115"/>
      <c r="BY996" s="115"/>
      <c r="BZ996" s="115"/>
      <c r="CA996" s="48"/>
      <c r="CB996" s="48"/>
      <c r="CC996" s="48"/>
      <c r="CE996" s="96"/>
      <c r="CG996" s="96"/>
    </row>
    <row r="997" spans="1:85" s="49" customFormat="1" ht="20.25" thickTop="1" thickBot="1" x14ac:dyDescent="0.35">
      <c r="A997" s="68"/>
      <c r="B997" s="88"/>
      <c r="C997" s="68"/>
      <c r="D997" s="68"/>
      <c r="E997" s="69"/>
      <c r="F997" s="69"/>
      <c r="G997" s="69"/>
      <c r="H997" s="69"/>
      <c r="I997" s="70"/>
      <c r="J997" s="70"/>
      <c r="K997" s="71"/>
      <c r="L997" s="91"/>
      <c r="M997" s="71"/>
      <c r="N997" s="71"/>
      <c r="O997" s="141"/>
      <c r="P997" s="71"/>
      <c r="Q997" s="71"/>
      <c r="R997" s="71"/>
      <c r="S997" s="70"/>
      <c r="T997" s="73"/>
      <c r="U997" s="73"/>
      <c r="V997" s="211"/>
      <c r="W997" s="211"/>
      <c r="X997" s="73"/>
      <c r="Y997" s="73"/>
      <c r="Z997" s="73"/>
      <c r="AA997" s="73"/>
      <c r="AB997" s="73"/>
      <c r="AC997" s="73"/>
      <c r="AD997" s="73"/>
      <c r="AE997" s="92"/>
      <c r="AF997" s="73"/>
      <c r="AG997" s="74"/>
      <c r="AH997" s="75"/>
      <c r="AI997" s="75"/>
      <c r="AJ997" s="75"/>
      <c r="AK997" s="74"/>
      <c r="AL997" s="69"/>
      <c r="AM997" s="76"/>
      <c r="AN997" s="127"/>
      <c r="AO997" s="76"/>
      <c r="AP997" s="127"/>
      <c r="AQ997" s="76"/>
      <c r="AR997" s="76"/>
      <c r="AS997" s="76"/>
      <c r="AT997" s="76"/>
      <c r="AU997" s="76"/>
      <c r="AV997" s="127"/>
      <c r="AW997" s="127"/>
      <c r="AX997" s="127"/>
      <c r="AY997" s="76"/>
      <c r="AZ997" s="74"/>
      <c r="BA997" s="74"/>
      <c r="BB997" s="72"/>
      <c r="BC997" s="72"/>
      <c r="BD997" s="74"/>
      <c r="BE997" s="74"/>
      <c r="BF997" s="76"/>
      <c r="BG997" s="76"/>
      <c r="BH997" s="76"/>
      <c r="BI997" s="76"/>
      <c r="BJ997" s="76"/>
      <c r="BK997" s="76"/>
      <c r="BL997" s="76"/>
      <c r="BM997" s="127"/>
      <c r="BN997" s="76"/>
      <c r="BO997" s="110"/>
      <c r="BP997" s="110"/>
      <c r="BQ997" s="112"/>
      <c r="BR997" s="112"/>
      <c r="BS997" s="112"/>
      <c r="BT997" s="113"/>
      <c r="BU997" s="113"/>
      <c r="BV997" s="114"/>
      <c r="BW997" s="115"/>
      <c r="BX997" s="115"/>
      <c r="BY997" s="115"/>
      <c r="BZ997" s="115"/>
      <c r="CA997" s="48"/>
      <c r="CB997" s="48"/>
      <c r="CC997" s="48"/>
      <c r="CE997" s="96"/>
      <c r="CG997" s="96"/>
    </row>
    <row r="998" spans="1:85" s="49" customFormat="1" ht="20.25" thickTop="1" thickBot="1" x14ac:dyDescent="0.35">
      <c r="A998" s="68"/>
      <c r="B998" s="88"/>
      <c r="C998" s="68"/>
      <c r="D998" s="68"/>
      <c r="E998" s="69"/>
      <c r="F998" s="69"/>
      <c r="G998" s="69"/>
      <c r="H998" s="69"/>
      <c r="I998" s="70"/>
      <c r="J998" s="70"/>
      <c r="K998" s="71"/>
      <c r="L998" s="91"/>
      <c r="M998" s="71"/>
      <c r="N998" s="71"/>
      <c r="O998" s="141"/>
      <c r="P998" s="71"/>
      <c r="Q998" s="71"/>
      <c r="R998" s="71"/>
      <c r="S998" s="70"/>
      <c r="T998" s="73"/>
      <c r="U998" s="73"/>
      <c r="V998" s="211"/>
      <c r="W998" s="211"/>
      <c r="X998" s="73"/>
      <c r="Y998" s="73"/>
      <c r="Z998" s="73"/>
      <c r="AA998" s="73"/>
      <c r="AB998" s="73"/>
      <c r="AC998" s="73"/>
      <c r="AD998" s="73"/>
      <c r="AE998" s="92"/>
      <c r="AF998" s="73"/>
      <c r="AG998" s="74"/>
      <c r="AH998" s="75"/>
      <c r="AI998" s="75"/>
      <c r="AJ998" s="75"/>
      <c r="AK998" s="74"/>
      <c r="AL998" s="69"/>
      <c r="AM998" s="76"/>
      <c r="AN998" s="127"/>
      <c r="AO998" s="76"/>
      <c r="AP998" s="127"/>
      <c r="AQ998" s="76"/>
      <c r="AR998" s="76"/>
      <c r="AS998" s="76"/>
      <c r="AT998" s="76"/>
      <c r="AU998" s="76"/>
      <c r="AV998" s="127"/>
      <c r="AW998" s="127"/>
      <c r="AX998" s="127"/>
      <c r="AY998" s="76"/>
      <c r="AZ998" s="74"/>
      <c r="BA998" s="74"/>
      <c r="BB998" s="72"/>
      <c r="BC998" s="72"/>
      <c r="BD998" s="74"/>
      <c r="BE998" s="74"/>
      <c r="BF998" s="76"/>
      <c r="BG998" s="76"/>
      <c r="BH998" s="76"/>
      <c r="BI998" s="76"/>
      <c r="BJ998" s="76"/>
      <c r="BK998" s="76"/>
      <c r="BL998" s="76"/>
      <c r="BM998" s="127"/>
      <c r="BN998" s="76"/>
      <c r="BO998" s="110"/>
      <c r="BP998" s="110"/>
      <c r="BQ998" s="112"/>
      <c r="BR998" s="112"/>
      <c r="BS998" s="112"/>
      <c r="BT998" s="113"/>
      <c r="BU998" s="113"/>
      <c r="BV998" s="114"/>
      <c r="BW998" s="115"/>
      <c r="BX998" s="115"/>
      <c r="BY998" s="115"/>
      <c r="BZ998" s="115"/>
      <c r="CA998" s="48"/>
      <c r="CB998" s="48"/>
      <c r="CC998" s="48"/>
      <c r="CE998" s="96"/>
      <c r="CG998" s="96"/>
    </row>
    <row r="999" spans="1:85" s="49" customFormat="1" ht="20.25" thickTop="1" thickBot="1" x14ac:dyDescent="0.35">
      <c r="A999" s="68"/>
      <c r="B999" s="88"/>
      <c r="C999" s="68"/>
      <c r="D999" s="68"/>
      <c r="E999" s="69"/>
      <c r="F999" s="69"/>
      <c r="G999" s="69"/>
      <c r="H999" s="69"/>
      <c r="I999" s="70"/>
      <c r="J999" s="70"/>
      <c r="K999" s="71"/>
      <c r="L999" s="91"/>
      <c r="M999" s="71"/>
      <c r="N999" s="71"/>
      <c r="O999" s="141"/>
      <c r="P999" s="71"/>
      <c r="Q999" s="71"/>
      <c r="R999" s="71"/>
      <c r="S999" s="70"/>
      <c r="T999" s="73"/>
      <c r="U999" s="73"/>
      <c r="V999" s="211"/>
      <c r="W999" s="211"/>
      <c r="X999" s="73"/>
      <c r="Y999" s="73"/>
      <c r="Z999" s="73"/>
      <c r="AA999" s="73"/>
      <c r="AB999" s="73"/>
      <c r="AC999" s="73"/>
      <c r="AD999" s="73"/>
      <c r="AE999" s="92"/>
      <c r="AF999" s="73"/>
      <c r="AG999" s="74"/>
      <c r="AH999" s="75"/>
      <c r="AI999" s="75"/>
      <c r="AJ999" s="75"/>
      <c r="AK999" s="74"/>
      <c r="AL999" s="69"/>
      <c r="AM999" s="76"/>
      <c r="AN999" s="127"/>
      <c r="AO999" s="76"/>
      <c r="AP999" s="127"/>
      <c r="AQ999" s="76"/>
      <c r="AR999" s="76"/>
      <c r="AS999" s="76"/>
      <c r="AT999" s="76"/>
      <c r="AU999" s="76"/>
      <c r="AV999" s="127"/>
      <c r="AW999" s="127"/>
      <c r="AX999" s="127"/>
      <c r="AY999" s="76"/>
      <c r="AZ999" s="74"/>
      <c r="BA999" s="74"/>
      <c r="BB999" s="72"/>
      <c r="BC999" s="72"/>
      <c r="BD999" s="74"/>
      <c r="BE999" s="74"/>
      <c r="BF999" s="76"/>
      <c r="BG999" s="76"/>
      <c r="BH999" s="76"/>
      <c r="BI999" s="76"/>
      <c r="BJ999" s="76"/>
      <c r="BK999" s="76"/>
      <c r="BL999" s="76"/>
      <c r="BM999" s="127"/>
      <c r="BN999" s="76"/>
      <c r="BO999" s="110"/>
      <c r="BP999" s="110"/>
      <c r="BQ999" s="112"/>
      <c r="BR999" s="112"/>
      <c r="BS999" s="112"/>
      <c r="BT999" s="113"/>
      <c r="BU999" s="113"/>
      <c r="BV999" s="114"/>
      <c r="BW999" s="115"/>
      <c r="BX999" s="115"/>
      <c r="BY999" s="115"/>
      <c r="BZ999" s="115"/>
      <c r="CA999" s="48"/>
      <c r="CB999" s="48"/>
      <c r="CC999" s="48"/>
      <c r="CE999" s="96"/>
      <c r="CG999" s="96"/>
    </row>
    <row r="1000" spans="1:85" s="49" customFormat="1" ht="20.25" thickTop="1" thickBot="1" x14ac:dyDescent="0.35">
      <c r="A1000" s="68"/>
      <c r="B1000" s="88"/>
      <c r="C1000" s="68"/>
      <c r="D1000" s="68"/>
      <c r="E1000" s="69"/>
      <c r="F1000" s="69"/>
      <c r="G1000" s="69"/>
      <c r="H1000" s="69"/>
      <c r="I1000" s="70"/>
      <c r="J1000" s="70"/>
      <c r="K1000" s="71"/>
      <c r="L1000" s="91"/>
      <c r="M1000" s="71"/>
      <c r="N1000" s="71"/>
      <c r="O1000" s="141"/>
      <c r="P1000" s="71"/>
      <c r="Q1000" s="71"/>
      <c r="R1000" s="71"/>
      <c r="S1000" s="70"/>
      <c r="T1000" s="73"/>
      <c r="U1000" s="73"/>
      <c r="V1000" s="211"/>
      <c r="W1000" s="211"/>
      <c r="X1000" s="73"/>
      <c r="Y1000" s="73"/>
      <c r="Z1000" s="73"/>
      <c r="AA1000" s="73"/>
      <c r="AB1000" s="73"/>
      <c r="AC1000" s="73"/>
      <c r="AD1000" s="73"/>
      <c r="AE1000" s="92"/>
      <c r="AF1000" s="73"/>
      <c r="AG1000" s="74"/>
      <c r="AH1000" s="75"/>
      <c r="AI1000" s="75"/>
      <c r="AJ1000" s="75"/>
      <c r="AK1000" s="74"/>
      <c r="AL1000" s="69"/>
      <c r="AM1000" s="76"/>
      <c r="AN1000" s="127"/>
      <c r="AO1000" s="76"/>
      <c r="AP1000" s="127"/>
      <c r="AQ1000" s="76"/>
      <c r="AR1000" s="76"/>
      <c r="AS1000" s="76"/>
      <c r="AT1000" s="76"/>
      <c r="AU1000" s="76"/>
      <c r="AV1000" s="127"/>
      <c r="AW1000" s="127"/>
      <c r="AX1000" s="127"/>
      <c r="AY1000" s="76"/>
      <c r="AZ1000" s="74"/>
      <c r="BA1000" s="74"/>
      <c r="BB1000" s="72"/>
      <c r="BC1000" s="72"/>
      <c r="BD1000" s="74"/>
      <c r="BE1000" s="74"/>
      <c r="BF1000" s="76"/>
      <c r="BG1000" s="76"/>
      <c r="BH1000" s="76"/>
      <c r="BI1000" s="76"/>
      <c r="BJ1000" s="76"/>
      <c r="BK1000" s="76"/>
      <c r="BL1000" s="76"/>
      <c r="BM1000" s="127"/>
      <c r="BN1000" s="76"/>
      <c r="BO1000" s="110"/>
      <c r="BP1000" s="110"/>
      <c r="BQ1000" s="112"/>
      <c r="BR1000" s="112"/>
      <c r="BS1000" s="112"/>
      <c r="BT1000" s="113"/>
      <c r="BU1000" s="113"/>
      <c r="BV1000" s="114"/>
      <c r="BW1000" s="115"/>
      <c r="BX1000" s="115"/>
      <c r="BY1000" s="115"/>
      <c r="BZ1000" s="115"/>
      <c r="CA1000" s="48"/>
      <c r="CB1000" s="48"/>
      <c r="CC1000" s="48"/>
      <c r="CE1000" s="96"/>
      <c r="CG1000" s="96"/>
    </row>
    <row r="1001" spans="1:85" s="49" customFormat="1" ht="20.25" thickTop="1" thickBot="1" x14ac:dyDescent="0.35">
      <c r="A1001" s="68"/>
      <c r="B1001" s="88"/>
      <c r="C1001" s="68"/>
      <c r="D1001" s="68"/>
      <c r="E1001" s="69"/>
      <c r="F1001" s="69"/>
      <c r="G1001" s="69"/>
      <c r="H1001" s="69"/>
      <c r="I1001" s="70"/>
      <c r="J1001" s="70"/>
      <c r="K1001" s="71"/>
      <c r="L1001" s="91"/>
      <c r="M1001" s="71"/>
      <c r="N1001" s="71"/>
      <c r="O1001" s="141"/>
      <c r="P1001" s="71"/>
      <c r="Q1001" s="71"/>
      <c r="R1001" s="71"/>
      <c r="S1001" s="70"/>
      <c r="T1001" s="73"/>
      <c r="U1001" s="73"/>
      <c r="V1001" s="211"/>
      <c r="W1001" s="211"/>
      <c r="X1001" s="73"/>
      <c r="Y1001" s="73"/>
      <c r="Z1001" s="73"/>
      <c r="AA1001" s="73"/>
      <c r="AB1001" s="73"/>
      <c r="AC1001" s="73"/>
      <c r="AD1001" s="73"/>
      <c r="AE1001" s="92"/>
      <c r="AF1001" s="73"/>
      <c r="AG1001" s="74"/>
      <c r="AH1001" s="75"/>
      <c r="AI1001" s="75"/>
      <c r="AJ1001" s="75"/>
      <c r="AK1001" s="74"/>
      <c r="AL1001" s="69"/>
      <c r="AM1001" s="76"/>
      <c r="AN1001" s="127"/>
      <c r="AO1001" s="76"/>
      <c r="AP1001" s="127"/>
      <c r="AQ1001" s="76"/>
      <c r="AR1001" s="76"/>
      <c r="AS1001" s="76"/>
      <c r="AT1001" s="76"/>
      <c r="AU1001" s="76"/>
      <c r="AV1001" s="127"/>
      <c r="AW1001" s="127"/>
      <c r="AX1001" s="127"/>
      <c r="AY1001" s="76"/>
      <c r="AZ1001" s="74"/>
      <c r="BA1001" s="74"/>
      <c r="BB1001" s="72"/>
      <c r="BC1001" s="72"/>
      <c r="BD1001" s="74"/>
      <c r="BE1001" s="74"/>
      <c r="BF1001" s="76"/>
      <c r="BG1001" s="76"/>
      <c r="BH1001" s="76"/>
      <c r="BI1001" s="76"/>
      <c r="BJ1001" s="76"/>
      <c r="BK1001" s="76"/>
      <c r="BL1001" s="76"/>
      <c r="BM1001" s="127"/>
      <c r="BN1001" s="76"/>
      <c r="BO1001" s="110"/>
      <c r="BP1001" s="110"/>
      <c r="BQ1001" s="112"/>
      <c r="BR1001" s="112"/>
      <c r="BS1001" s="112"/>
      <c r="BT1001" s="113"/>
      <c r="BU1001" s="113"/>
      <c r="BV1001" s="114"/>
      <c r="BW1001" s="115"/>
      <c r="BX1001" s="115"/>
      <c r="BY1001" s="115"/>
      <c r="BZ1001" s="115"/>
      <c r="CA1001" s="48"/>
      <c r="CB1001" s="48"/>
      <c r="CC1001" s="48"/>
      <c r="CE1001" s="96"/>
      <c r="CG1001" s="96"/>
    </row>
    <row r="1002" spans="1:85" s="49" customFormat="1" ht="20.25" thickTop="1" thickBot="1" x14ac:dyDescent="0.35">
      <c r="A1002" s="68"/>
      <c r="B1002" s="88"/>
      <c r="C1002" s="68"/>
      <c r="D1002" s="68"/>
      <c r="E1002" s="69"/>
      <c r="F1002" s="69"/>
      <c r="G1002" s="69"/>
      <c r="H1002" s="69"/>
      <c r="I1002" s="70"/>
      <c r="J1002" s="70"/>
      <c r="K1002" s="71"/>
      <c r="L1002" s="91"/>
      <c r="M1002" s="71"/>
      <c r="N1002" s="71"/>
      <c r="O1002" s="141"/>
      <c r="P1002" s="71"/>
      <c r="Q1002" s="71"/>
      <c r="R1002" s="71"/>
      <c r="S1002" s="70"/>
      <c r="T1002" s="73"/>
      <c r="U1002" s="73"/>
      <c r="V1002" s="211"/>
      <c r="W1002" s="211"/>
      <c r="X1002" s="73"/>
      <c r="Y1002" s="73"/>
      <c r="Z1002" s="73"/>
      <c r="AA1002" s="73"/>
      <c r="AB1002" s="73"/>
      <c r="AC1002" s="73"/>
      <c r="AD1002" s="73"/>
      <c r="AE1002" s="92"/>
      <c r="AF1002" s="73"/>
      <c r="AG1002" s="74"/>
      <c r="AH1002" s="75"/>
      <c r="AI1002" s="75"/>
      <c r="AJ1002" s="75"/>
      <c r="AK1002" s="74"/>
      <c r="AL1002" s="69"/>
      <c r="AM1002" s="76"/>
      <c r="AN1002" s="127"/>
      <c r="AO1002" s="76"/>
      <c r="AP1002" s="127"/>
      <c r="AQ1002" s="76"/>
      <c r="AR1002" s="76"/>
      <c r="AS1002" s="76"/>
      <c r="AT1002" s="76"/>
      <c r="AU1002" s="76"/>
      <c r="AV1002" s="127"/>
      <c r="AW1002" s="127"/>
      <c r="AX1002" s="127"/>
      <c r="AY1002" s="76"/>
      <c r="AZ1002" s="74"/>
      <c r="BA1002" s="74"/>
      <c r="BB1002" s="72"/>
      <c r="BC1002" s="72"/>
      <c r="BD1002" s="74"/>
      <c r="BE1002" s="74"/>
      <c r="BF1002" s="76"/>
      <c r="BG1002" s="76"/>
      <c r="BH1002" s="76"/>
      <c r="BI1002" s="76"/>
      <c r="BJ1002" s="76"/>
      <c r="BK1002" s="76"/>
      <c r="BL1002" s="76"/>
      <c r="BM1002" s="127"/>
      <c r="BN1002" s="76"/>
      <c r="BO1002" s="110"/>
      <c r="BP1002" s="110"/>
      <c r="BQ1002" s="112"/>
      <c r="BR1002" s="112"/>
      <c r="BS1002" s="112"/>
      <c r="BT1002" s="113"/>
      <c r="BU1002" s="113"/>
      <c r="BV1002" s="114"/>
      <c r="BW1002" s="115"/>
      <c r="BX1002" s="115"/>
      <c r="BY1002" s="115"/>
      <c r="BZ1002" s="115"/>
      <c r="CA1002" s="48"/>
      <c r="CB1002" s="48"/>
      <c r="CC1002" s="48"/>
      <c r="CE1002" s="96"/>
      <c r="CG1002" s="96"/>
    </row>
    <row r="1003" spans="1:85" s="49" customFormat="1" ht="20.25" thickTop="1" thickBot="1" x14ac:dyDescent="0.35">
      <c r="A1003" s="68"/>
      <c r="B1003" s="88"/>
      <c r="C1003" s="68"/>
      <c r="D1003" s="68"/>
      <c r="E1003" s="69"/>
      <c r="F1003" s="69"/>
      <c r="G1003" s="69"/>
      <c r="H1003" s="69"/>
      <c r="I1003" s="70"/>
      <c r="J1003" s="70"/>
      <c r="K1003" s="71"/>
      <c r="L1003" s="91"/>
      <c r="M1003" s="71"/>
      <c r="N1003" s="71"/>
      <c r="O1003" s="141"/>
      <c r="P1003" s="71"/>
      <c r="Q1003" s="71"/>
      <c r="R1003" s="71"/>
      <c r="S1003" s="70"/>
      <c r="T1003" s="73"/>
      <c r="U1003" s="73"/>
      <c r="V1003" s="211"/>
      <c r="W1003" s="211"/>
      <c r="X1003" s="73"/>
      <c r="Y1003" s="73"/>
      <c r="Z1003" s="73"/>
      <c r="AA1003" s="73"/>
      <c r="AB1003" s="73"/>
      <c r="AC1003" s="73"/>
      <c r="AD1003" s="73"/>
      <c r="AE1003" s="92"/>
      <c r="AF1003" s="73"/>
      <c r="AG1003" s="74"/>
      <c r="AH1003" s="75"/>
      <c r="AI1003" s="75"/>
      <c r="AJ1003" s="75"/>
      <c r="AK1003" s="74"/>
      <c r="AL1003" s="69"/>
      <c r="AM1003" s="76"/>
      <c r="AN1003" s="127"/>
      <c r="AO1003" s="76"/>
      <c r="AP1003" s="127"/>
      <c r="AQ1003" s="76"/>
      <c r="AR1003" s="76"/>
      <c r="AS1003" s="76"/>
      <c r="AT1003" s="76"/>
      <c r="AU1003" s="76"/>
      <c r="AV1003" s="127"/>
      <c r="AW1003" s="127"/>
      <c r="AX1003" s="127"/>
      <c r="AY1003" s="76"/>
      <c r="AZ1003" s="74"/>
      <c r="BA1003" s="74"/>
      <c r="BB1003" s="72"/>
      <c r="BC1003" s="72"/>
      <c r="BD1003" s="74"/>
      <c r="BE1003" s="74"/>
      <c r="BF1003" s="76"/>
      <c r="BG1003" s="76"/>
      <c r="BH1003" s="76"/>
      <c r="BI1003" s="76"/>
      <c r="BJ1003" s="76"/>
      <c r="BK1003" s="76"/>
      <c r="BL1003" s="76"/>
      <c r="BM1003" s="127"/>
      <c r="BN1003" s="76"/>
      <c r="BO1003" s="110"/>
      <c r="BP1003" s="110"/>
      <c r="BQ1003" s="112"/>
      <c r="BR1003" s="112"/>
      <c r="BS1003" s="112"/>
      <c r="BT1003" s="113"/>
      <c r="BU1003" s="113"/>
      <c r="BV1003" s="114"/>
      <c r="BW1003" s="115"/>
      <c r="BX1003" s="115"/>
      <c r="BY1003" s="115"/>
      <c r="BZ1003" s="115"/>
      <c r="CA1003" s="48"/>
      <c r="CB1003" s="48"/>
      <c r="CC1003" s="48"/>
      <c r="CE1003" s="96"/>
      <c r="CG1003" s="96"/>
    </row>
    <row r="1004" spans="1:85" s="49" customFormat="1" ht="20.25" thickTop="1" thickBot="1" x14ac:dyDescent="0.35">
      <c r="A1004" s="68"/>
      <c r="B1004" s="88"/>
      <c r="C1004" s="68"/>
      <c r="D1004" s="68"/>
      <c r="E1004" s="69"/>
      <c r="F1004" s="69"/>
      <c r="G1004" s="69"/>
      <c r="H1004" s="69"/>
      <c r="I1004" s="70"/>
      <c r="J1004" s="70"/>
      <c r="K1004" s="71"/>
      <c r="L1004" s="91"/>
      <c r="M1004" s="71"/>
      <c r="N1004" s="71"/>
      <c r="O1004" s="141"/>
      <c r="P1004" s="71"/>
      <c r="Q1004" s="71"/>
      <c r="R1004" s="71"/>
      <c r="S1004" s="70"/>
      <c r="T1004" s="73"/>
      <c r="U1004" s="73"/>
      <c r="V1004" s="211"/>
      <c r="W1004" s="211"/>
      <c r="X1004" s="73"/>
      <c r="Y1004" s="73"/>
      <c r="Z1004" s="73"/>
      <c r="AA1004" s="73"/>
      <c r="AB1004" s="73"/>
      <c r="AC1004" s="73"/>
      <c r="AD1004" s="73"/>
      <c r="AE1004" s="92"/>
      <c r="AF1004" s="73"/>
      <c r="AG1004" s="74"/>
      <c r="AH1004" s="75"/>
      <c r="AI1004" s="75"/>
      <c r="AJ1004" s="75"/>
      <c r="AK1004" s="74"/>
      <c r="AL1004" s="69"/>
      <c r="AM1004" s="76"/>
      <c r="AN1004" s="127"/>
      <c r="AO1004" s="76"/>
      <c r="AP1004" s="127"/>
      <c r="AQ1004" s="76"/>
      <c r="AR1004" s="76"/>
      <c r="AS1004" s="76"/>
      <c r="AT1004" s="76"/>
      <c r="AU1004" s="76"/>
      <c r="AV1004" s="127"/>
      <c r="AW1004" s="127"/>
      <c r="AX1004" s="127"/>
      <c r="AY1004" s="76"/>
      <c r="AZ1004" s="74"/>
      <c r="BA1004" s="74"/>
      <c r="BB1004" s="72"/>
      <c r="BC1004" s="72"/>
      <c r="BD1004" s="74"/>
      <c r="BE1004" s="74"/>
      <c r="BF1004" s="76"/>
      <c r="BG1004" s="76"/>
      <c r="BH1004" s="76"/>
      <c r="BI1004" s="76"/>
      <c r="BJ1004" s="76"/>
      <c r="BK1004" s="76"/>
      <c r="BL1004" s="76"/>
      <c r="BM1004" s="127"/>
      <c r="BN1004" s="76"/>
      <c r="BO1004" s="110"/>
      <c r="BP1004" s="110"/>
      <c r="BQ1004" s="112"/>
      <c r="BR1004" s="112"/>
      <c r="BS1004" s="112"/>
      <c r="BT1004" s="113"/>
      <c r="BU1004" s="113"/>
      <c r="BV1004" s="114"/>
      <c r="BW1004" s="115"/>
      <c r="BX1004" s="115"/>
      <c r="BY1004" s="115"/>
      <c r="BZ1004" s="115"/>
      <c r="CA1004" s="48"/>
      <c r="CB1004" s="48"/>
      <c r="CC1004" s="48"/>
      <c r="CE1004" s="96"/>
      <c r="CG1004" s="96"/>
    </row>
    <row r="1005" spans="1:85" s="49" customFormat="1" ht="20.25" thickTop="1" thickBot="1" x14ac:dyDescent="0.35">
      <c r="A1005" s="68"/>
      <c r="B1005" s="88"/>
      <c r="C1005" s="68"/>
      <c r="D1005" s="68"/>
      <c r="E1005" s="69"/>
      <c r="F1005" s="69"/>
      <c r="G1005" s="69"/>
      <c r="H1005" s="69"/>
      <c r="I1005" s="70"/>
      <c r="J1005" s="70"/>
      <c r="K1005" s="71"/>
      <c r="L1005" s="91"/>
      <c r="M1005" s="71"/>
      <c r="N1005" s="71"/>
      <c r="O1005" s="141"/>
      <c r="P1005" s="71"/>
      <c r="Q1005" s="71"/>
      <c r="R1005" s="71"/>
      <c r="S1005" s="70"/>
      <c r="T1005" s="73"/>
      <c r="U1005" s="73"/>
      <c r="V1005" s="211"/>
      <c r="W1005" s="211"/>
      <c r="X1005" s="73"/>
      <c r="Y1005" s="73"/>
      <c r="Z1005" s="73"/>
      <c r="AA1005" s="73"/>
      <c r="AB1005" s="73"/>
      <c r="AC1005" s="73"/>
      <c r="AD1005" s="73"/>
      <c r="AE1005" s="92"/>
      <c r="AF1005" s="73"/>
      <c r="AG1005" s="74"/>
      <c r="AH1005" s="75"/>
      <c r="AI1005" s="75"/>
      <c r="AJ1005" s="75"/>
      <c r="AK1005" s="74"/>
      <c r="AL1005" s="69"/>
      <c r="AM1005" s="76"/>
      <c r="AN1005" s="127"/>
      <c r="AO1005" s="76"/>
      <c r="AP1005" s="127"/>
      <c r="AQ1005" s="76"/>
      <c r="AR1005" s="76"/>
      <c r="AS1005" s="76"/>
      <c r="AT1005" s="76"/>
      <c r="AU1005" s="76"/>
      <c r="AV1005" s="127"/>
      <c r="AW1005" s="127"/>
      <c r="AX1005" s="127"/>
      <c r="AY1005" s="76"/>
      <c r="AZ1005" s="74"/>
      <c r="BA1005" s="74"/>
      <c r="BB1005" s="72"/>
      <c r="BC1005" s="72"/>
      <c r="BD1005" s="74"/>
      <c r="BE1005" s="74"/>
      <c r="BF1005" s="76"/>
      <c r="BG1005" s="76"/>
      <c r="BH1005" s="76"/>
      <c r="BI1005" s="76"/>
      <c r="BJ1005" s="76"/>
      <c r="BK1005" s="76"/>
      <c r="BL1005" s="76"/>
      <c r="BM1005" s="127"/>
      <c r="BN1005" s="76"/>
      <c r="BO1005" s="110"/>
      <c r="BP1005" s="110"/>
      <c r="BQ1005" s="112"/>
      <c r="BR1005" s="112"/>
      <c r="BS1005" s="112"/>
      <c r="BT1005" s="113"/>
      <c r="BU1005" s="113"/>
      <c r="BV1005" s="114"/>
      <c r="BW1005" s="115"/>
      <c r="BX1005" s="115"/>
      <c r="BY1005" s="115"/>
      <c r="BZ1005" s="115"/>
      <c r="CA1005" s="48"/>
      <c r="CB1005" s="48"/>
      <c r="CC1005" s="48"/>
      <c r="CE1005" s="96"/>
      <c r="CG1005" s="96"/>
    </row>
    <row r="1006" spans="1:85" s="49" customFormat="1" ht="20.25" thickTop="1" thickBot="1" x14ac:dyDescent="0.35">
      <c r="A1006" s="68"/>
      <c r="B1006" s="88"/>
      <c r="C1006" s="68"/>
      <c r="D1006" s="68"/>
      <c r="E1006" s="69"/>
      <c r="F1006" s="69"/>
      <c r="G1006" s="69"/>
      <c r="H1006" s="69"/>
      <c r="I1006" s="70"/>
      <c r="J1006" s="70"/>
      <c r="K1006" s="71"/>
      <c r="L1006" s="91"/>
      <c r="M1006" s="71"/>
      <c r="N1006" s="71"/>
      <c r="O1006" s="141"/>
      <c r="P1006" s="71"/>
      <c r="Q1006" s="71"/>
      <c r="R1006" s="71"/>
      <c r="S1006" s="70"/>
      <c r="T1006" s="73"/>
      <c r="U1006" s="73"/>
      <c r="V1006" s="211"/>
      <c r="W1006" s="211"/>
      <c r="X1006" s="73"/>
      <c r="Y1006" s="73"/>
      <c r="Z1006" s="73"/>
      <c r="AA1006" s="73"/>
      <c r="AB1006" s="73"/>
      <c r="AC1006" s="73"/>
      <c r="AD1006" s="73"/>
      <c r="AE1006" s="92"/>
      <c r="AF1006" s="73"/>
      <c r="AG1006" s="74"/>
      <c r="AH1006" s="75"/>
      <c r="AI1006" s="75"/>
      <c r="AJ1006" s="75"/>
      <c r="AK1006" s="74"/>
      <c r="AL1006" s="69"/>
      <c r="AM1006" s="76"/>
      <c r="AN1006" s="127"/>
      <c r="AO1006" s="76"/>
      <c r="AP1006" s="127"/>
      <c r="AQ1006" s="76"/>
      <c r="AR1006" s="76"/>
      <c r="AS1006" s="76"/>
      <c r="AT1006" s="76"/>
      <c r="AU1006" s="76"/>
      <c r="AV1006" s="127"/>
      <c r="AW1006" s="127"/>
      <c r="AX1006" s="127"/>
      <c r="AY1006" s="76"/>
      <c r="AZ1006" s="74"/>
      <c r="BA1006" s="74"/>
      <c r="BB1006" s="72"/>
      <c r="BC1006" s="72"/>
      <c r="BD1006" s="74"/>
      <c r="BE1006" s="74"/>
      <c r="BF1006" s="76"/>
      <c r="BG1006" s="76"/>
      <c r="BH1006" s="76"/>
      <c r="BI1006" s="76"/>
      <c r="BJ1006" s="76"/>
      <c r="BK1006" s="76"/>
      <c r="BL1006" s="76"/>
      <c r="BM1006" s="127"/>
      <c r="BN1006" s="76"/>
      <c r="BO1006" s="110"/>
      <c r="BP1006" s="110"/>
      <c r="BQ1006" s="112"/>
      <c r="BR1006" s="112"/>
      <c r="BS1006" s="112"/>
      <c r="BT1006" s="114"/>
      <c r="BU1006" s="113"/>
      <c r="BV1006" s="114"/>
      <c r="BW1006" s="115"/>
      <c r="BX1006" s="115"/>
      <c r="BY1006" s="115"/>
      <c r="BZ1006" s="115"/>
      <c r="CA1006" s="48"/>
      <c r="CB1006" s="48"/>
      <c r="CC1006" s="48"/>
      <c r="CE1006" s="96"/>
      <c r="CG1006" s="96"/>
    </row>
    <row r="1007" spans="1:85" s="49" customFormat="1" ht="20.25" thickTop="1" thickBot="1" x14ac:dyDescent="0.35">
      <c r="A1007" s="68"/>
      <c r="B1007" s="88"/>
      <c r="C1007" s="68"/>
      <c r="D1007" s="68"/>
      <c r="E1007" s="69"/>
      <c r="F1007" s="69"/>
      <c r="G1007" s="69"/>
      <c r="H1007" s="69"/>
      <c r="I1007" s="70"/>
      <c r="J1007" s="70"/>
      <c r="K1007" s="71"/>
      <c r="L1007" s="91"/>
      <c r="M1007" s="71"/>
      <c r="N1007" s="71"/>
      <c r="O1007" s="141"/>
      <c r="P1007" s="71"/>
      <c r="Q1007" s="71"/>
      <c r="R1007" s="71"/>
      <c r="S1007" s="70"/>
      <c r="T1007" s="73"/>
      <c r="U1007" s="73"/>
      <c r="V1007" s="211"/>
      <c r="W1007" s="211"/>
      <c r="X1007" s="73"/>
      <c r="Y1007" s="73"/>
      <c r="Z1007" s="73"/>
      <c r="AA1007" s="73"/>
      <c r="AB1007" s="73"/>
      <c r="AC1007" s="73"/>
      <c r="AD1007" s="73"/>
      <c r="AE1007" s="92"/>
      <c r="AF1007" s="73"/>
      <c r="AG1007" s="74"/>
      <c r="AH1007" s="75"/>
      <c r="AI1007" s="75"/>
      <c r="AJ1007" s="75"/>
      <c r="AK1007" s="74"/>
      <c r="AL1007" s="69"/>
      <c r="AM1007" s="76"/>
      <c r="AN1007" s="127"/>
      <c r="AO1007" s="76"/>
      <c r="AP1007" s="127"/>
      <c r="AQ1007" s="76"/>
      <c r="AR1007" s="76"/>
      <c r="AS1007" s="76"/>
      <c r="AT1007" s="76"/>
      <c r="AU1007" s="76"/>
      <c r="AV1007" s="127"/>
      <c r="AW1007" s="127"/>
      <c r="AX1007" s="127"/>
      <c r="AY1007" s="76"/>
      <c r="AZ1007" s="74"/>
      <c r="BA1007" s="74"/>
      <c r="BB1007" s="72"/>
      <c r="BC1007" s="72"/>
      <c r="BD1007" s="74"/>
      <c r="BE1007" s="74"/>
      <c r="BF1007" s="76"/>
      <c r="BG1007" s="76"/>
      <c r="BH1007" s="76"/>
      <c r="BI1007" s="76"/>
      <c r="BJ1007" s="76"/>
      <c r="BK1007" s="76"/>
      <c r="BL1007" s="76"/>
      <c r="BM1007" s="127"/>
      <c r="BN1007" s="76"/>
      <c r="BO1007" s="110"/>
      <c r="BP1007" s="110"/>
      <c r="BQ1007" s="112"/>
      <c r="BR1007" s="112"/>
      <c r="BS1007" s="112"/>
      <c r="BT1007" s="114"/>
      <c r="BU1007" s="113"/>
      <c r="BV1007" s="114"/>
      <c r="BW1007" s="115"/>
      <c r="BX1007" s="115"/>
      <c r="BY1007" s="115"/>
      <c r="BZ1007" s="115"/>
      <c r="CA1007" s="48"/>
      <c r="CB1007" s="48"/>
      <c r="CC1007" s="48"/>
      <c r="CE1007" s="96"/>
      <c r="CG1007" s="96"/>
    </row>
    <row r="1008" spans="1:85" s="49" customFormat="1" ht="20.25" thickTop="1" thickBot="1" x14ac:dyDescent="0.35">
      <c r="A1008" s="68"/>
      <c r="B1008" s="88"/>
      <c r="C1008" s="68"/>
      <c r="D1008" s="68"/>
      <c r="E1008" s="69"/>
      <c r="F1008" s="69"/>
      <c r="G1008" s="69"/>
      <c r="H1008" s="69"/>
      <c r="I1008" s="70"/>
      <c r="J1008" s="70"/>
      <c r="K1008" s="71"/>
      <c r="L1008" s="91"/>
      <c r="M1008" s="71"/>
      <c r="N1008" s="71"/>
      <c r="O1008" s="141"/>
      <c r="P1008" s="71"/>
      <c r="Q1008" s="71"/>
      <c r="R1008" s="71"/>
      <c r="S1008" s="70"/>
      <c r="T1008" s="73"/>
      <c r="U1008" s="73"/>
      <c r="V1008" s="211"/>
      <c r="W1008" s="211"/>
      <c r="X1008" s="73"/>
      <c r="Y1008" s="73"/>
      <c r="Z1008" s="73"/>
      <c r="AA1008" s="73"/>
      <c r="AB1008" s="73"/>
      <c r="AC1008" s="73"/>
      <c r="AD1008" s="73"/>
      <c r="AE1008" s="92"/>
      <c r="AF1008" s="73"/>
      <c r="AG1008" s="74"/>
      <c r="AH1008" s="75"/>
      <c r="AI1008" s="75"/>
      <c r="AJ1008" s="75"/>
      <c r="AK1008" s="74"/>
      <c r="AL1008" s="69"/>
      <c r="AM1008" s="76"/>
      <c r="AN1008" s="127"/>
      <c r="AO1008" s="76"/>
      <c r="AP1008" s="127"/>
      <c r="AQ1008" s="76"/>
      <c r="AR1008" s="76"/>
      <c r="AS1008" s="76"/>
      <c r="AT1008" s="76"/>
      <c r="AU1008" s="76"/>
      <c r="AV1008" s="127"/>
      <c r="AW1008" s="127"/>
      <c r="AX1008" s="127"/>
      <c r="AY1008" s="76"/>
      <c r="AZ1008" s="74"/>
      <c r="BA1008" s="74"/>
      <c r="BB1008" s="72"/>
      <c r="BC1008" s="72"/>
      <c r="BD1008" s="74"/>
      <c r="BE1008" s="74"/>
      <c r="BF1008" s="76"/>
      <c r="BG1008" s="76"/>
      <c r="BH1008" s="76"/>
      <c r="BI1008" s="76"/>
      <c r="BJ1008" s="76"/>
      <c r="BK1008" s="76"/>
      <c r="BL1008" s="76"/>
      <c r="BM1008" s="127"/>
      <c r="BN1008" s="76"/>
      <c r="BO1008" s="110"/>
      <c r="BP1008" s="110"/>
      <c r="BQ1008" s="112"/>
      <c r="BR1008" s="112"/>
      <c r="BS1008" s="112"/>
      <c r="BT1008" s="114"/>
      <c r="BU1008" s="113"/>
      <c r="BV1008" s="114"/>
      <c r="BW1008" s="115"/>
      <c r="BX1008" s="115"/>
      <c r="BY1008" s="115"/>
      <c r="BZ1008" s="115"/>
      <c r="CA1008" s="48"/>
      <c r="CB1008" s="48"/>
      <c r="CC1008" s="48"/>
      <c r="CE1008" s="96"/>
      <c r="CG1008" s="96"/>
    </row>
    <row r="1009" spans="1:85" s="49" customFormat="1" ht="20.25" thickTop="1" thickBot="1" x14ac:dyDescent="0.35">
      <c r="A1009" s="68"/>
      <c r="B1009" s="88"/>
      <c r="C1009" s="68"/>
      <c r="D1009" s="68"/>
      <c r="E1009" s="69"/>
      <c r="F1009" s="69"/>
      <c r="G1009" s="69"/>
      <c r="H1009" s="69"/>
      <c r="I1009" s="70"/>
      <c r="J1009" s="70"/>
      <c r="K1009" s="71"/>
      <c r="L1009" s="91"/>
      <c r="M1009" s="71"/>
      <c r="N1009" s="71"/>
      <c r="O1009" s="141"/>
      <c r="P1009" s="71"/>
      <c r="Q1009" s="71"/>
      <c r="R1009" s="71"/>
      <c r="S1009" s="70"/>
      <c r="T1009" s="73"/>
      <c r="U1009" s="73"/>
      <c r="V1009" s="211"/>
      <c r="W1009" s="211"/>
      <c r="X1009" s="73"/>
      <c r="Y1009" s="73"/>
      <c r="Z1009" s="73"/>
      <c r="AA1009" s="73"/>
      <c r="AB1009" s="73"/>
      <c r="AC1009" s="73"/>
      <c r="AD1009" s="73"/>
      <c r="AE1009" s="92"/>
      <c r="AF1009" s="73"/>
      <c r="AG1009" s="74"/>
      <c r="AH1009" s="75"/>
      <c r="AI1009" s="75"/>
      <c r="AJ1009" s="75"/>
      <c r="AK1009" s="74"/>
      <c r="AL1009" s="69"/>
      <c r="AM1009" s="76"/>
      <c r="AN1009" s="127"/>
      <c r="AO1009" s="76"/>
      <c r="AP1009" s="127"/>
      <c r="AQ1009" s="76"/>
      <c r="AR1009" s="76"/>
      <c r="AS1009" s="76"/>
      <c r="AT1009" s="76"/>
      <c r="AU1009" s="76"/>
      <c r="AV1009" s="127"/>
      <c r="AW1009" s="127"/>
      <c r="AX1009" s="127"/>
      <c r="AY1009" s="76"/>
      <c r="AZ1009" s="74"/>
      <c r="BA1009" s="74"/>
      <c r="BB1009" s="72"/>
      <c r="BC1009" s="72"/>
      <c r="BD1009" s="74"/>
      <c r="BE1009" s="74"/>
      <c r="BF1009" s="76"/>
      <c r="BG1009" s="76"/>
      <c r="BH1009" s="76"/>
      <c r="BI1009" s="76"/>
      <c r="BJ1009" s="76"/>
      <c r="BK1009" s="76"/>
      <c r="BL1009" s="76"/>
      <c r="BM1009" s="127"/>
      <c r="BN1009" s="76"/>
      <c r="BO1009" s="110"/>
      <c r="BP1009" s="110"/>
      <c r="BQ1009" s="112"/>
      <c r="BR1009" s="112"/>
      <c r="BS1009" s="112"/>
      <c r="BT1009" s="114"/>
      <c r="BU1009" s="113"/>
      <c r="BV1009" s="114"/>
      <c r="BW1009" s="115"/>
      <c r="BX1009" s="115"/>
      <c r="BY1009" s="115"/>
      <c r="BZ1009" s="115"/>
      <c r="CA1009" s="48"/>
      <c r="CB1009" s="48"/>
      <c r="CC1009" s="48"/>
      <c r="CE1009" s="96"/>
      <c r="CG1009" s="96"/>
    </row>
    <row r="1010" spans="1:85" s="49" customFormat="1" ht="20.25" thickTop="1" thickBot="1" x14ac:dyDescent="0.35">
      <c r="A1010" s="68"/>
      <c r="B1010" s="88"/>
      <c r="C1010" s="68"/>
      <c r="D1010" s="68"/>
      <c r="E1010" s="69"/>
      <c r="F1010" s="69"/>
      <c r="G1010" s="69"/>
      <c r="H1010" s="69"/>
      <c r="I1010" s="70"/>
      <c r="J1010" s="70"/>
      <c r="K1010" s="71"/>
      <c r="L1010" s="91"/>
      <c r="M1010" s="71"/>
      <c r="N1010" s="71"/>
      <c r="O1010" s="141"/>
      <c r="P1010" s="71"/>
      <c r="Q1010" s="71"/>
      <c r="R1010" s="71"/>
      <c r="S1010" s="70"/>
      <c r="T1010" s="73"/>
      <c r="U1010" s="73"/>
      <c r="V1010" s="211"/>
      <c r="W1010" s="211"/>
      <c r="X1010" s="73"/>
      <c r="Y1010" s="73"/>
      <c r="Z1010" s="73"/>
      <c r="AA1010" s="73"/>
      <c r="AB1010" s="73"/>
      <c r="AC1010" s="73"/>
      <c r="AD1010" s="73"/>
      <c r="AE1010" s="92"/>
      <c r="AF1010" s="73"/>
      <c r="AG1010" s="74"/>
      <c r="AH1010" s="75"/>
      <c r="AI1010" s="75"/>
      <c r="AJ1010" s="75"/>
      <c r="AK1010" s="74"/>
      <c r="AL1010" s="69"/>
      <c r="AM1010" s="76"/>
      <c r="AN1010" s="127"/>
      <c r="AO1010" s="76"/>
      <c r="AP1010" s="127"/>
      <c r="AQ1010" s="76"/>
      <c r="AR1010" s="76"/>
      <c r="AS1010" s="76"/>
      <c r="AT1010" s="76"/>
      <c r="AU1010" s="76"/>
      <c r="AV1010" s="127"/>
      <c r="AW1010" s="127"/>
      <c r="AX1010" s="127"/>
      <c r="AY1010" s="76"/>
      <c r="AZ1010" s="74"/>
      <c r="BA1010" s="74"/>
      <c r="BB1010" s="72"/>
      <c r="BC1010" s="72"/>
      <c r="BD1010" s="74"/>
      <c r="BE1010" s="74"/>
      <c r="BF1010" s="76"/>
      <c r="BG1010" s="76"/>
      <c r="BH1010" s="76"/>
      <c r="BI1010" s="76"/>
      <c r="BJ1010" s="76"/>
      <c r="BK1010" s="76"/>
      <c r="BL1010" s="76"/>
      <c r="BM1010" s="127"/>
      <c r="BN1010" s="76"/>
      <c r="BO1010" s="110"/>
      <c r="BP1010" s="110"/>
      <c r="BQ1010" s="112"/>
      <c r="BR1010" s="112"/>
      <c r="BS1010" s="112"/>
      <c r="BT1010" s="114"/>
      <c r="BU1010" s="113"/>
      <c r="BV1010" s="114"/>
      <c r="BW1010" s="115"/>
      <c r="BX1010" s="115"/>
      <c r="BY1010" s="115"/>
      <c r="BZ1010" s="115"/>
      <c r="CA1010" s="48"/>
      <c r="CB1010" s="48"/>
      <c r="CC1010" s="48"/>
      <c r="CE1010" s="96"/>
      <c r="CG1010" s="96"/>
    </row>
    <row r="1011" spans="1:85" s="49" customFormat="1" ht="20.25" thickTop="1" thickBot="1" x14ac:dyDescent="0.35">
      <c r="A1011" s="68"/>
      <c r="B1011" s="88"/>
      <c r="C1011" s="68"/>
      <c r="D1011" s="68"/>
      <c r="E1011" s="69"/>
      <c r="F1011" s="69"/>
      <c r="G1011" s="69"/>
      <c r="H1011" s="69"/>
      <c r="I1011" s="70"/>
      <c r="J1011" s="70"/>
      <c r="K1011" s="71"/>
      <c r="L1011" s="91"/>
      <c r="M1011" s="71"/>
      <c r="N1011" s="71"/>
      <c r="O1011" s="141"/>
      <c r="P1011" s="71"/>
      <c r="Q1011" s="71"/>
      <c r="R1011" s="71"/>
      <c r="S1011" s="70"/>
      <c r="T1011" s="73"/>
      <c r="U1011" s="73"/>
      <c r="V1011" s="211"/>
      <c r="W1011" s="211"/>
      <c r="X1011" s="73"/>
      <c r="Y1011" s="73"/>
      <c r="Z1011" s="73"/>
      <c r="AA1011" s="73"/>
      <c r="AB1011" s="73"/>
      <c r="AC1011" s="73"/>
      <c r="AD1011" s="73"/>
      <c r="AE1011" s="92"/>
      <c r="AF1011" s="73"/>
      <c r="AG1011" s="74"/>
      <c r="AH1011" s="75"/>
      <c r="AI1011" s="75"/>
      <c r="AJ1011" s="75"/>
      <c r="AK1011" s="74"/>
      <c r="AL1011" s="69"/>
      <c r="AM1011" s="76"/>
      <c r="AN1011" s="127"/>
      <c r="AO1011" s="76"/>
      <c r="AP1011" s="127"/>
      <c r="AQ1011" s="76"/>
      <c r="AR1011" s="76"/>
      <c r="AS1011" s="76"/>
      <c r="AT1011" s="76"/>
      <c r="AU1011" s="76"/>
      <c r="AV1011" s="127"/>
      <c r="AW1011" s="127"/>
      <c r="AX1011" s="127"/>
      <c r="AY1011" s="76"/>
      <c r="AZ1011" s="74"/>
      <c r="BA1011" s="74"/>
      <c r="BB1011" s="72"/>
      <c r="BC1011" s="72"/>
      <c r="BD1011" s="74"/>
      <c r="BE1011" s="74"/>
      <c r="BF1011" s="76"/>
      <c r="BG1011" s="76"/>
      <c r="BH1011" s="76"/>
      <c r="BI1011" s="76"/>
      <c r="BJ1011" s="76"/>
      <c r="BK1011" s="76"/>
      <c r="BL1011" s="76"/>
      <c r="BM1011" s="127"/>
      <c r="BN1011" s="76"/>
      <c r="BO1011" s="110"/>
      <c r="BP1011" s="110"/>
      <c r="BQ1011" s="112"/>
      <c r="BR1011" s="112"/>
      <c r="BS1011" s="112"/>
      <c r="BT1011" s="114"/>
      <c r="BU1011" s="113"/>
      <c r="BV1011" s="114"/>
      <c r="BW1011" s="115"/>
      <c r="BX1011" s="115"/>
      <c r="BY1011" s="115"/>
      <c r="BZ1011" s="115"/>
      <c r="CA1011" s="48"/>
      <c r="CB1011" s="48"/>
      <c r="CC1011" s="48"/>
      <c r="CE1011" s="96"/>
      <c r="CG1011" s="96"/>
    </row>
    <row r="1012" spans="1:85" s="49" customFormat="1" ht="20.25" thickTop="1" thickBot="1" x14ac:dyDescent="0.35">
      <c r="A1012" s="68"/>
      <c r="B1012" s="88"/>
      <c r="C1012" s="68"/>
      <c r="D1012" s="68"/>
      <c r="E1012" s="69"/>
      <c r="F1012" s="69"/>
      <c r="G1012" s="69"/>
      <c r="H1012" s="69"/>
      <c r="I1012" s="70"/>
      <c r="J1012" s="70"/>
      <c r="K1012" s="71"/>
      <c r="L1012" s="91"/>
      <c r="M1012" s="71"/>
      <c r="N1012" s="71"/>
      <c r="O1012" s="141"/>
      <c r="P1012" s="71"/>
      <c r="Q1012" s="71"/>
      <c r="R1012" s="71"/>
      <c r="S1012" s="70"/>
      <c r="T1012" s="73"/>
      <c r="U1012" s="73"/>
      <c r="V1012" s="211"/>
      <c r="W1012" s="211"/>
      <c r="X1012" s="73"/>
      <c r="Y1012" s="73"/>
      <c r="Z1012" s="73"/>
      <c r="AA1012" s="73"/>
      <c r="AB1012" s="73"/>
      <c r="AC1012" s="73"/>
      <c r="AD1012" s="73"/>
      <c r="AE1012" s="92"/>
      <c r="AF1012" s="73"/>
      <c r="AG1012" s="74"/>
      <c r="AH1012" s="75"/>
      <c r="AI1012" s="75"/>
      <c r="AJ1012" s="75"/>
      <c r="AK1012" s="74"/>
      <c r="AL1012" s="69"/>
      <c r="AM1012" s="76"/>
      <c r="AN1012" s="127"/>
      <c r="AO1012" s="76"/>
      <c r="AP1012" s="127"/>
      <c r="AQ1012" s="76"/>
      <c r="AR1012" s="76"/>
      <c r="AS1012" s="76"/>
      <c r="AT1012" s="76"/>
      <c r="AU1012" s="76"/>
      <c r="AV1012" s="127"/>
      <c r="AW1012" s="127"/>
      <c r="AX1012" s="127"/>
      <c r="AY1012" s="76"/>
      <c r="AZ1012" s="74"/>
      <c r="BA1012" s="74"/>
      <c r="BB1012" s="72"/>
      <c r="BC1012" s="72"/>
      <c r="BD1012" s="74"/>
      <c r="BE1012" s="74"/>
      <c r="BF1012" s="76"/>
      <c r="BG1012" s="76"/>
      <c r="BH1012" s="76"/>
      <c r="BI1012" s="76"/>
      <c r="BJ1012" s="76"/>
      <c r="BK1012" s="76"/>
      <c r="BL1012" s="76"/>
      <c r="BM1012" s="127"/>
      <c r="BN1012" s="76"/>
      <c r="BO1012" s="110"/>
      <c r="BP1012" s="110"/>
      <c r="BQ1012" s="112"/>
      <c r="BR1012" s="112"/>
      <c r="BS1012" s="112"/>
      <c r="BT1012" s="114"/>
      <c r="BU1012" s="113"/>
      <c r="BV1012" s="114"/>
      <c r="BW1012" s="115"/>
      <c r="BX1012" s="115"/>
      <c r="BY1012" s="115"/>
      <c r="BZ1012" s="115"/>
      <c r="CA1012" s="48"/>
      <c r="CB1012" s="48"/>
      <c r="CC1012" s="48"/>
      <c r="CE1012" s="96"/>
      <c r="CG1012" s="96"/>
    </row>
    <row r="1013" spans="1:85" s="49" customFormat="1" ht="20.25" thickTop="1" thickBot="1" x14ac:dyDescent="0.35">
      <c r="A1013" s="68"/>
      <c r="B1013" s="88"/>
      <c r="C1013" s="68"/>
      <c r="D1013" s="68"/>
      <c r="E1013" s="69"/>
      <c r="F1013" s="69"/>
      <c r="G1013" s="69"/>
      <c r="H1013" s="69"/>
      <c r="I1013" s="70"/>
      <c r="J1013" s="70"/>
      <c r="K1013" s="71"/>
      <c r="L1013" s="91"/>
      <c r="M1013" s="71"/>
      <c r="N1013" s="71"/>
      <c r="O1013" s="141"/>
      <c r="P1013" s="71"/>
      <c r="Q1013" s="71"/>
      <c r="R1013" s="71"/>
      <c r="S1013" s="70"/>
      <c r="T1013" s="73"/>
      <c r="U1013" s="73"/>
      <c r="V1013" s="211"/>
      <c r="W1013" s="211"/>
      <c r="X1013" s="73"/>
      <c r="Y1013" s="73"/>
      <c r="Z1013" s="73"/>
      <c r="AA1013" s="73"/>
      <c r="AB1013" s="73"/>
      <c r="AC1013" s="73"/>
      <c r="AD1013" s="73"/>
      <c r="AE1013" s="92"/>
      <c r="AF1013" s="73"/>
      <c r="AG1013" s="74"/>
      <c r="AH1013" s="75"/>
      <c r="AI1013" s="75"/>
      <c r="AJ1013" s="75"/>
      <c r="AK1013" s="74"/>
      <c r="AL1013" s="69"/>
      <c r="AM1013" s="76"/>
      <c r="AN1013" s="127"/>
      <c r="AO1013" s="76"/>
      <c r="AP1013" s="127"/>
      <c r="AQ1013" s="76"/>
      <c r="AR1013" s="76"/>
      <c r="AS1013" s="76"/>
      <c r="AT1013" s="76"/>
      <c r="AU1013" s="76"/>
      <c r="AV1013" s="127"/>
      <c r="AW1013" s="127"/>
      <c r="AX1013" s="127"/>
      <c r="AY1013" s="76"/>
      <c r="AZ1013" s="74"/>
      <c r="BA1013" s="74"/>
      <c r="BB1013" s="72"/>
      <c r="BC1013" s="72"/>
      <c r="BD1013" s="74"/>
      <c r="BE1013" s="74"/>
      <c r="BF1013" s="76"/>
      <c r="BG1013" s="76"/>
      <c r="BH1013" s="76"/>
      <c r="BI1013" s="76"/>
      <c r="BJ1013" s="76"/>
      <c r="BK1013" s="76"/>
      <c r="BL1013" s="76"/>
      <c r="BM1013" s="127"/>
      <c r="BN1013" s="76"/>
      <c r="BO1013" s="110"/>
      <c r="BP1013" s="110"/>
      <c r="BQ1013" s="112"/>
      <c r="BR1013" s="112"/>
      <c r="BS1013" s="112"/>
      <c r="BT1013" s="114"/>
      <c r="BU1013" s="113"/>
      <c r="BV1013" s="114"/>
      <c r="BW1013" s="115"/>
      <c r="BX1013" s="115"/>
      <c r="BY1013" s="115"/>
      <c r="BZ1013" s="115"/>
      <c r="CA1013" s="48"/>
      <c r="CB1013" s="48"/>
      <c r="CC1013" s="48"/>
      <c r="CE1013" s="96"/>
      <c r="CG1013" s="96"/>
    </row>
    <row r="1014" spans="1:85" s="49" customFormat="1" ht="20.25" thickTop="1" thickBot="1" x14ac:dyDescent="0.35">
      <c r="A1014" s="68"/>
      <c r="B1014" s="88"/>
      <c r="C1014" s="68"/>
      <c r="D1014" s="68"/>
      <c r="E1014" s="69"/>
      <c r="F1014" s="69"/>
      <c r="G1014" s="69"/>
      <c r="H1014" s="69"/>
      <c r="I1014" s="70"/>
      <c r="J1014" s="70"/>
      <c r="K1014" s="71"/>
      <c r="L1014" s="91"/>
      <c r="M1014" s="71"/>
      <c r="N1014" s="71"/>
      <c r="O1014" s="141"/>
      <c r="P1014" s="71"/>
      <c r="Q1014" s="71"/>
      <c r="R1014" s="71"/>
      <c r="S1014" s="70"/>
      <c r="T1014" s="73"/>
      <c r="U1014" s="73"/>
      <c r="V1014" s="211"/>
      <c r="W1014" s="211"/>
      <c r="X1014" s="73"/>
      <c r="Y1014" s="73"/>
      <c r="Z1014" s="73"/>
      <c r="AA1014" s="73"/>
      <c r="AB1014" s="73"/>
      <c r="AC1014" s="73"/>
      <c r="AD1014" s="73"/>
      <c r="AE1014" s="92"/>
      <c r="AF1014" s="73"/>
      <c r="AG1014" s="74"/>
      <c r="AH1014" s="75"/>
      <c r="AI1014" s="75"/>
      <c r="AJ1014" s="75"/>
      <c r="AK1014" s="74"/>
      <c r="AL1014" s="69"/>
      <c r="AM1014" s="76"/>
      <c r="AN1014" s="127"/>
      <c r="AO1014" s="76"/>
      <c r="AP1014" s="127"/>
      <c r="AQ1014" s="76"/>
      <c r="AR1014" s="76"/>
      <c r="AS1014" s="76"/>
      <c r="AT1014" s="76"/>
      <c r="AU1014" s="76"/>
      <c r="AV1014" s="127"/>
      <c r="AW1014" s="127"/>
      <c r="AX1014" s="127"/>
      <c r="AY1014" s="76"/>
      <c r="AZ1014" s="74"/>
      <c r="BA1014" s="74"/>
      <c r="BB1014" s="72"/>
      <c r="BC1014" s="72"/>
      <c r="BD1014" s="74"/>
      <c r="BE1014" s="74"/>
      <c r="BF1014" s="76"/>
      <c r="BG1014" s="76"/>
      <c r="BH1014" s="76"/>
      <c r="BI1014" s="76"/>
      <c r="BJ1014" s="76"/>
      <c r="BK1014" s="76"/>
      <c r="BL1014" s="76"/>
      <c r="BM1014" s="127"/>
      <c r="BN1014" s="76"/>
      <c r="BO1014" s="110"/>
      <c r="BP1014" s="110"/>
      <c r="BQ1014" s="112"/>
      <c r="BR1014" s="112"/>
      <c r="BS1014" s="112"/>
      <c r="BT1014" s="114"/>
      <c r="BU1014" s="113"/>
      <c r="BV1014" s="114"/>
      <c r="BW1014" s="115"/>
      <c r="BX1014" s="115"/>
      <c r="BY1014" s="115"/>
      <c r="BZ1014" s="115"/>
      <c r="CA1014" s="48"/>
      <c r="CB1014" s="48"/>
      <c r="CC1014" s="48"/>
      <c r="CE1014" s="96"/>
      <c r="CG1014" s="96"/>
    </row>
    <row r="1015" spans="1:85" s="49" customFormat="1" ht="20.25" thickTop="1" thickBot="1" x14ac:dyDescent="0.35">
      <c r="A1015" s="68"/>
      <c r="B1015" s="88"/>
      <c r="C1015" s="68"/>
      <c r="D1015" s="68"/>
      <c r="E1015" s="69"/>
      <c r="F1015" s="69"/>
      <c r="G1015" s="69"/>
      <c r="H1015" s="69"/>
      <c r="I1015" s="70"/>
      <c r="J1015" s="70"/>
      <c r="K1015" s="71"/>
      <c r="L1015" s="91"/>
      <c r="M1015" s="71"/>
      <c r="N1015" s="71"/>
      <c r="O1015" s="141"/>
      <c r="P1015" s="71"/>
      <c r="Q1015" s="71"/>
      <c r="R1015" s="71"/>
      <c r="S1015" s="70"/>
      <c r="T1015" s="73"/>
      <c r="U1015" s="73"/>
      <c r="V1015" s="211"/>
      <c r="W1015" s="211"/>
      <c r="X1015" s="73"/>
      <c r="Y1015" s="73"/>
      <c r="Z1015" s="73"/>
      <c r="AA1015" s="73"/>
      <c r="AB1015" s="73"/>
      <c r="AC1015" s="73"/>
      <c r="AD1015" s="73"/>
      <c r="AE1015" s="92"/>
      <c r="AF1015" s="73"/>
      <c r="AG1015" s="74"/>
      <c r="AH1015" s="75"/>
      <c r="AI1015" s="75"/>
      <c r="AJ1015" s="75"/>
      <c r="AK1015" s="74"/>
      <c r="AL1015" s="69"/>
      <c r="AM1015" s="76"/>
      <c r="AN1015" s="127"/>
      <c r="AO1015" s="76"/>
      <c r="AP1015" s="127"/>
      <c r="AQ1015" s="76"/>
      <c r="AR1015" s="76"/>
      <c r="AS1015" s="76"/>
      <c r="AT1015" s="76"/>
      <c r="AU1015" s="76"/>
      <c r="AV1015" s="127"/>
      <c r="AW1015" s="127"/>
      <c r="AX1015" s="127"/>
      <c r="AY1015" s="76"/>
      <c r="AZ1015" s="74"/>
      <c r="BA1015" s="74"/>
      <c r="BB1015" s="72"/>
      <c r="BC1015" s="72"/>
      <c r="BD1015" s="74"/>
      <c r="BE1015" s="74"/>
      <c r="BF1015" s="76"/>
      <c r="BG1015" s="76"/>
      <c r="BH1015" s="76"/>
      <c r="BI1015" s="76"/>
      <c r="BJ1015" s="76"/>
      <c r="BK1015" s="76"/>
      <c r="BL1015" s="76"/>
      <c r="BM1015" s="127"/>
      <c r="BN1015" s="76"/>
      <c r="BO1015" s="110"/>
      <c r="BP1015" s="110"/>
      <c r="BQ1015" s="112"/>
      <c r="BR1015" s="112"/>
      <c r="BS1015" s="112"/>
      <c r="BT1015" s="114"/>
      <c r="BU1015" s="113"/>
      <c r="BV1015" s="114"/>
      <c r="BW1015" s="115"/>
      <c r="BX1015" s="115"/>
      <c r="BY1015" s="115"/>
      <c r="BZ1015" s="115"/>
      <c r="CA1015" s="48"/>
      <c r="CB1015" s="48"/>
      <c r="CC1015" s="48"/>
      <c r="CE1015" s="96"/>
      <c r="CG1015" s="96"/>
    </row>
    <row r="1016" spans="1:85" s="49" customFormat="1" ht="20.25" thickTop="1" thickBot="1" x14ac:dyDescent="0.35">
      <c r="A1016" s="68"/>
      <c r="B1016" s="88"/>
      <c r="C1016" s="68"/>
      <c r="D1016" s="68"/>
      <c r="E1016" s="69"/>
      <c r="F1016" s="69"/>
      <c r="G1016" s="69"/>
      <c r="H1016" s="69"/>
      <c r="I1016" s="70"/>
      <c r="J1016" s="70"/>
      <c r="K1016" s="71"/>
      <c r="L1016" s="91"/>
      <c r="M1016" s="71"/>
      <c r="N1016" s="71"/>
      <c r="O1016" s="141"/>
      <c r="P1016" s="71"/>
      <c r="Q1016" s="71"/>
      <c r="R1016" s="71"/>
      <c r="S1016" s="70"/>
      <c r="T1016" s="73"/>
      <c r="U1016" s="73"/>
      <c r="V1016" s="211"/>
      <c r="W1016" s="211"/>
      <c r="X1016" s="73"/>
      <c r="Y1016" s="73"/>
      <c r="Z1016" s="73"/>
      <c r="AA1016" s="73"/>
      <c r="AB1016" s="73"/>
      <c r="AC1016" s="73"/>
      <c r="AD1016" s="73"/>
      <c r="AE1016" s="92"/>
      <c r="AF1016" s="73"/>
      <c r="AG1016" s="74"/>
      <c r="AH1016" s="75"/>
      <c r="AI1016" s="75"/>
      <c r="AJ1016" s="75"/>
      <c r="AK1016" s="74"/>
      <c r="AL1016" s="69"/>
      <c r="AM1016" s="76"/>
      <c r="AN1016" s="127"/>
      <c r="AO1016" s="76"/>
      <c r="AP1016" s="127"/>
      <c r="AQ1016" s="76"/>
      <c r="AR1016" s="76"/>
      <c r="AS1016" s="76"/>
      <c r="AT1016" s="76"/>
      <c r="AU1016" s="76"/>
      <c r="AV1016" s="127"/>
      <c r="AW1016" s="127"/>
      <c r="AX1016" s="127"/>
      <c r="AY1016" s="76"/>
      <c r="AZ1016" s="74"/>
      <c r="BA1016" s="74"/>
      <c r="BB1016" s="72"/>
      <c r="BC1016" s="72"/>
      <c r="BD1016" s="74"/>
      <c r="BE1016" s="74"/>
      <c r="BF1016" s="76"/>
      <c r="BG1016" s="76"/>
      <c r="BH1016" s="76"/>
      <c r="BI1016" s="76"/>
      <c r="BJ1016" s="76"/>
      <c r="BK1016" s="76"/>
      <c r="BL1016" s="76"/>
      <c r="BM1016" s="127"/>
      <c r="BN1016" s="76"/>
      <c r="BO1016" s="110"/>
      <c r="BP1016" s="110"/>
      <c r="BQ1016" s="112"/>
      <c r="BR1016" s="112"/>
      <c r="BS1016" s="112"/>
      <c r="BT1016" s="114"/>
      <c r="BU1016" s="113"/>
      <c r="BV1016" s="114"/>
      <c r="BW1016" s="115"/>
      <c r="BX1016" s="115"/>
      <c r="BY1016" s="115"/>
      <c r="BZ1016" s="115"/>
      <c r="CA1016" s="48"/>
      <c r="CB1016" s="48"/>
      <c r="CC1016" s="48"/>
      <c r="CE1016" s="96"/>
      <c r="CG1016" s="96"/>
    </row>
    <row r="1017" spans="1:85" s="49" customFormat="1" ht="20.25" thickTop="1" thickBot="1" x14ac:dyDescent="0.35">
      <c r="A1017" s="68"/>
      <c r="B1017" s="88"/>
      <c r="C1017" s="68"/>
      <c r="D1017" s="68"/>
      <c r="E1017" s="69"/>
      <c r="F1017" s="69"/>
      <c r="G1017" s="69"/>
      <c r="H1017" s="69"/>
      <c r="I1017" s="70"/>
      <c r="J1017" s="70"/>
      <c r="K1017" s="71"/>
      <c r="L1017" s="91"/>
      <c r="M1017" s="71"/>
      <c r="N1017" s="71"/>
      <c r="O1017" s="141"/>
      <c r="P1017" s="71"/>
      <c r="Q1017" s="71"/>
      <c r="R1017" s="71"/>
      <c r="S1017" s="70"/>
      <c r="T1017" s="73"/>
      <c r="U1017" s="73"/>
      <c r="V1017" s="211"/>
      <c r="W1017" s="211"/>
      <c r="X1017" s="73"/>
      <c r="Y1017" s="73"/>
      <c r="Z1017" s="73"/>
      <c r="AA1017" s="73"/>
      <c r="AB1017" s="73"/>
      <c r="AC1017" s="73"/>
      <c r="AD1017" s="73"/>
      <c r="AE1017" s="92"/>
      <c r="AF1017" s="73"/>
      <c r="AG1017" s="74"/>
      <c r="AH1017" s="75"/>
      <c r="AI1017" s="75"/>
      <c r="AJ1017" s="75"/>
      <c r="AK1017" s="74"/>
      <c r="AL1017" s="69"/>
      <c r="AM1017" s="76"/>
      <c r="AN1017" s="127"/>
      <c r="AO1017" s="76"/>
      <c r="AP1017" s="127"/>
      <c r="AQ1017" s="76"/>
      <c r="AR1017" s="76"/>
      <c r="AS1017" s="76"/>
      <c r="AT1017" s="76"/>
      <c r="AU1017" s="76"/>
      <c r="AV1017" s="127"/>
      <c r="AW1017" s="127"/>
      <c r="AX1017" s="127"/>
      <c r="AY1017" s="76"/>
      <c r="AZ1017" s="74"/>
      <c r="BA1017" s="74"/>
      <c r="BB1017" s="72"/>
      <c r="BC1017" s="72"/>
      <c r="BD1017" s="74"/>
      <c r="BE1017" s="74"/>
      <c r="BF1017" s="76"/>
      <c r="BG1017" s="76"/>
      <c r="BH1017" s="76"/>
      <c r="BI1017" s="76"/>
      <c r="BJ1017" s="76"/>
      <c r="BK1017" s="76"/>
      <c r="BL1017" s="76"/>
      <c r="BM1017" s="127"/>
      <c r="BN1017" s="76"/>
      <c r="BO1017" s="110"/>
      <c r="BP1017" s="110"/>
      <c r="BQ1017" s="112"/>
      <c r="BR1017" s="112"/>
      <c r="BS1017" s="112"/>
      <c r="BT1017" s="114"/>
      <c r="BU1017" s="113"/>
      <c r="BV1017" s="114"/>
      <c r="BW1017" s="115"/>
      <c r="BX1017" s="115"/>
      <c r="BY1017" s="115"/>
      <c r="BZ1017" s="115"/>
      <c r="CA1017" s="48"/>
      <c r="CB1017" s="48"/>
      <c r="CC1017" s="48"/>
      <c r="CE1017" s="96"/>
      <c r="CG1017" s="96"/>
    </row>
    <row r="1018" spans="1:85" s="49" customFormat="1" ht="20.25" thickTop="1" thickBot="1" x14ac:dyDescent="0.35">
      <c r="A1018" s="68"/>
      <c r="B1018" s="88"/>
      <c r="C1018" s="68"/>
      <c r="D1018" s="68"/>
      <c r="E1018" s="69"/>
      <c r="F1018" s="69"/>
      <c r="G1018" s="69"/>
      <c r="H1018" s="69"/>
      <c r="I1018" s="70"/>
      <c r="J1018" s="70"/>
      <c r="K1018" s="71"/>
      <c r="L1018" s="91"/>
      <c r="M1018" s="71"/>
      <c r="N1018" s="71"/>
      <c r="O1018" s="141"/>
      <c r="P1018" s="71"/>
      <c r="Q1018" s="71"/>
      <c r="R1018" s="71"/>
      <c r="S1018" s="70"/>
      <c r="T1018" s="73"/>
      <c r="U1018" s="73"/>
      <c r="V1018" s="211"/>
      <c r="W1018" s="211"/>
      <c r="X1018" s="73"/>
      <c r="Y1018" s="73"/>
      <c r="Z1018" s="73"/>
      <c r="AA1018" s="73"/>
      <c r="AB1018" s="73"/>
      <c r="AC1018" s="73"/>
      <c r="AD1018" s="73"/>
      <c r="AE1018" s="92"/>
      <c r="AF1018" s="73"/>
      <c r="AG1018" s="74"/>
      <c r="AH1018" s="75"/>
      <c r="AI1018" s="75"/>
      <c r="AJ1018" s="75"/>
      <c r="AK1018" s="74"/>
      <c r="AL1018" s="69"/>
      <c r="AM1018" s="76"/>
      <c r="AN1018" s="127"/>
      <c r="AO1018" s="76"/>
      <c r="AP1018" s="127"/>
      <c r="AQ1018" s="76"/>
      <c r="AR1018" s="76"/>
      <c r="AS1018" s="76"/>
      <c r="AT1018" s="76"/>
      <c r="AU1018" s="76"/>
      <c r="AV1018" s="127"/>
      <c r="AW1018" s="127"/>
      <c r="AX1018" s="127"/>
      <c r="AY1018" s="76"/>
      <c r="AZ1018" s="74"/>
      <c r="BA1018" s="74"/>
      <c r="BB1018" s="72"/>
      <c r="BC1018" s="72"/>
      <c r="BD1018" s="74"/>
      <c r="BE1018" s="74"/>
      <c r="BF1018" s="76"/>
      <c r="BG1018" s="76"/>
      <c r="BH1018" s="76"/>
      <c r="BI1018" s="76"/>
      <c r="BJ1018" s="76"/>
      <c r="BK1018" s="76"/>
      <c r="BL1018" s="76"/>
      <c r="BM1018" s="127"/>
      <c r="BN1018" s="76"/>
      <c r="BO1018" s="110"/>
      <c r="BP1018" s="110"/>
      <c r="BQ1018" s="112"/>
      <c r="BR1018" s="112"/>
      <c r="BS1018" s="112"/>
      <c r="BT1018" s="114"/>
      <c r="BU1018" s="113"/>
      <c r="BV1018" s="114"/>
      <c r="BW1018" s="115"/>
      <c r="BX1018" s="115"/>
      <c r="BY1018" s="115"/>
      <c r="BZ1018" s="115"/>
      <c r="CA1018" s="48"/>
      <c r="CB1018" s="48"/>
      <c r="CC1018" s="48"/>
      <c r="CE1018" s="96"/>
      <c r="CG1018" s="96"/>
    </row>
    <row r="1019" spans="1:85" s="49" customFormat="1" ht="20.25" thickTop="1" thickBot="1" x14ac:dyDescent="0.35">
      <c r="A1019" s="68"/>
      <c r="B1019" s="88"/>
      <c r="C1019" s="68"/>
      <c r="D1019" s="68"/>
      <c r="E1019" s="69"/>
      <c r="F1019" s="69"/>
      <c r="G1019" s="69"/>
      <c r="H1019" s="69"/>
      <c r="I1019" s="70"/>
      <c r="J1019" s="70"/>
      <c r="K1019" s="71"/>
      <c r="L1019" s="91"/>
      <c r="M1019" s="71"/>
      <c r="N1019" s="71"/>
      <c r="O1019" s="141"/>
      <c r="P1019" s="71"/>
      <c r="Q1019" s="71"/>
      <c r="R1019" s="71"/>
      <c r="S1019" s="70"/>
      <c r="T1019" s="73"/>
      <c r="U1019" s="73"/>
      <c r="V1019" s="211"/>
      <c r="W1019" s="211"/>
      <c r="X1019" s="73"/>
      <c r="Y1019" s="73"/>
      <c r="Z1019" s="73"/>
      <c r="AA1019" s="73"/>
      <c r="AB1019" s="73"/>
      <c r="AC1019" s="73"/>
      <c r="AD1019" s="73"/>
      <c r="AE1019" s="92"/>
      <c r="AF1019" s="73"/>
      <c r="AG1019" s="74"/>
      <c r="AH1019" s="75"/>
      <c r="AI1019" s="75"/>
      <c r="AJ1019" s="75"/>
      <c r="AK1019" s="74"/>
      <c r="AL1019" s="69"/>
      <c r="AM1019" s="76"/>
      <c r="AN1019" s="127"/>
      <c r="AO1019" s="76"/>
      <c r="AP1019" s="127"/>
      <c r="AQ1019" s="76"/>
      <c r="AR1019" s="76"/>
      <c r="AS1019" s="76"/>
      <c r="AT1019" s="76"/>
      <c r="AU1019" s="76"/>
      <c r="AV1019" s="127"/>
      <c r="AW1019" s="127"/>
      <c r="AX1019" s="127"/>
      <c r="AY1019" s="76"/>
      <c r="AZ1019" s="74"/>
      <c r="BA1019" s="74"/>
      <c r="BB1019" s="72"/>
      <c r="BC1019" s="72"/>
      <c r="BD1019" s="74"/>
      <c r="BE1019" s="74"/>
      <c r="BF1019" s="76"/>
      <c r="BG1019" s="76"/>
      <c r="BH1019" s="76"/>
      <c r="BI1019" s="76"/>
      <c r="BJ1019" s="76"/>
      <c r="BK1019" s="76"/>
      <c r="BL1019" s="76"/>
      <c r="BM1019" s="127"/>
      <c r="BN1019" s="76"/>
      <c r="BO1019" s="110"/>
      <c r="BP1019" s="110"/>
      <c r="BQ1019" s="112"/>
      <c r="BR1019" s="112"/>
      <c r="BS1019" s="112"/>
      <c r="BT1019" s="114"/>
      <c r="BU1019" s="113"/>
      <c r="BV1019" s="114"/>
      <c r="BW1019" s="115"/>
      <c r="BX1019" s="115"/>
      <c r="BY1019" s="115"/>
      <c r="BZ1019" s="115"/>
      <c r="CA1019" s="48"/>
      <c r="CB1019" s="48"/>
      <c r="CC1019" s="48"/>
      <c r="CE1019" s="96"/>
      <c r="CG1019" s="96"/>
    </row>
    <row r="1020" spans="1:85" s="49" customFormat="1" ht="20.25" thickTop="1" thickBot="1" x14ac:dyDescent="0.35">
      <c r="A1020" s="68"/>
      <c r="B1020" s="88"/>
      <c r="C1020" s="68"/>
      <c r="D1020" s="68"/>
      <c r="E1020" s="69"/>
      <c r="F1020" s="69"/>
      <c r="G1020" s="69"/>
      <c r="H1020" s="69"/>
      <c r="I1020" s="70"/>
      <c r="J1020" s="70"/>
      <c r="K1020" s="71"/>
      <c r="L1020" s="91"/>
      <c r="M1020" s="71"/>
      <c r="N1020" s="71"/>
      <c r="O1020" s="141"/>
      <c r="P1020" s="71"/>
      <c r="Q1020" s="71"/>
      <c r="R1020" s="71"/>
      <c r="S1020" s="70"/>
      <c r="T1020" s="73"/>
      <c r="U1020" s="73"/>
      <c r="V1020" s="211"/>
      <c r="W1020" s="211"/>
      <c r="X1020" s="73"/>
      <c r="Y1020" s="73"/>
      <c r="Z1020" s="73"/>
      <c r="AA1020" s="73"/>
      <c r="AB1020" s="73"/>
      <c r="AC1020" s="73"/>
      <c r="AD1020" s="73"/>
      <c r="AE1020" s="92"/>
      <c r="AF1020" s="73"/>
      <c r="AG1020" s="74"/>
      <c r="AH1020" s="75"/>
      <c r="AI1020" s="75"/>
      <c r="AJ1020" s="75"/>
      <c r="AK1020" s="74"/>
      <c r="AL1020" s="69"/>
      <c r="AM1020" s="76"/>
      <c r="AN1020" s="127"/>
      <c r="AO1020" s="76"/>
      <c r="AP1020" s="127"/>
      <c r="AQ1020" s="76"/>
      <c r="AR1020" s="76"/>
      <c r="AS1020" s="76"/>
      <c r="AT1020" s="76"/>
      <c r="AU1020" s="76"/>
      <c r="AV1020" s="127"/>
      <c r="AW1020" s="127"/>
      <c r="AX1020" s="127"/>
      <c r="AY1020" s="76"/>
      <c r="AZ1020" s="74"/>
      <c r="BA1020" s="74"/>
      <c r="BB1020" s="72"/>
      <c r="BC1020" s="72"/>
      <c r="BD1020" s="74"/>
      <c r="BE1020" s="74"/>
      <c r="BF1020" s="76"/>
      <c r="BG1020" s="76"/>
      <c r="BH1020" s="76"/>
      <c r="BI1020" s="76"/>
      <c r="BJ1020" s="76"/>
      <c r="BK1020" s="76"/>
      <c r="BL1020" s="76"/>
      <c r="BM1020" s="127"/>
      <c r="BN1020" s="76"/>
      <c r="BO1020" s="110"/>
      <c r="BP1020" s="110"/>
      <c r="BQ1020" s="112"/>
      <c r="BR1020" s="112"/>
      <c r="BS1020" s="112"/>
      <c r="BT1020" s="114"/>
      <c r="BU1020" s="113"/>
      <c r="BV1020" s="114"/>
      <c r="BW1020" s="115"/>
      <c r="BX1020" s="115"/>
      <c r="BY1020" s="115"/>
      <c r="BZ1020" s="115"/>
      <c r="CA1020" s="48"/>
      <c r="CB1020" s="48"/>
      <c r="CC1020" s="48"/>
      <c r="CE1020" s="96"/>
      <c r="CG1020" s="96"/>
    </row>
    <row r="1021" spans="1:85" s="49" customFormat="1" ht="20.25" thickTop="1" thickBot="1" x14ac:dyDescent="0.35">
      <c r="A1021" s="68"/>
      <c r="B1021" s="88"/>
      <c r="C1021" s="68"/>
      <c r="D1021" s="68"/>
      <c r="E1021" s="69"/>
      <c r="F1021" s="69"/>
      <c r="G1021" s="69"/>
      <c r="H1021" s="69"/>
      <c r="I1021" s="70"/>
      <c r="J1021" s="70"/>
      <c r="K1021" s="71"/>
      <c r="L1021" s="91"/>
      <c r="M1021" s="71"/>
      <c r="N1021" s="71"/>
      <c r="O1021" s="141"/>
      <c r="P1021" s="71"/>
      <c r="Q1021" s="71"/>
      <c r="R1021" s="71"/>
      <c r="S1021" s="70"/>
      <c r="T1021" s="73"/>
      <c r="U1021" s="73"/>
      <c r="V1021" s="211"/>
      <c r="W1021" s="211"/>
      <c r="X1021" s="73"/>
      <c r="Y1021" s="73"/>
      <c r="Z1021" s="73"/>
      <c r="AA1021" s="73"/>
      <c r="AB1021" s="73"/>
      <c r="AC1021" s="73"/>
      <c r="AD1021" s="73"/>
      <c r="AE1021" s="92"/>
      <c r="AF1021" s="73"/>
      <c r="AG1021" s="74"/>
      <c r="AH1021" s="75"/>
      <c r="AI1021" s="75"/>
      <c r="AJ1021" s="75"/>
      <c r="AK1021" s="74"/>
      <c r="AL1021" s="69"/>
      <c r="AM1021" s="76"/>
      <c r="AN1021" s="127"/>
      <c r="AO1021" s="76"/>
      <c r="AP1021" s="127"/>
      <c r="AQ1021" s="76"/>
      <c r="AR1021" s="76"/>
      <c r="AS1021" s="76"/>
      <c r="AT1021" s="76"/>
      <c r="AU1021" s="76"/>
      <c r="AV1021" s="127"/>
      <c r="AW1021" s="127"/>
      <c r="AX1021" s="127"/>
      <c r="AY1021" s="76"/>
      <c r="AZ1021" s="74"/>
      <c r="BA1021" s="74"/>
      <c r="BB1021" s="72"/>
      <c r="BC1021" s="72"/>
      <c r="BD1021" s="74"/>
      <c r="BE1021" s="74"/>
      <c r="BF1021" s="76"/>
      <c r="BG1021" s="76"/>
      <c r="BH1021" s="76"/>
      <c r="BI1021" s="76"/>
      <c r="BJ1021" s="76"/>
      <c r="BK1021" s="76"/>
      <c r="BL1021" s="76"/>
      <c r="BM1021" s="127"/>
      <c r="BN1021" s="76"/>
      <c r="BO1021" s="110"/>
      <c r="BP1021" s="110"/>
      <c r="BQ1021" s="112"/>
      <c r="BR1021" s="112"/>
      <c r="BS1021" s="112"/>
      <c r="BT1021" s="114"/>
      <c r="BU1021" s="113"/>
      <c r="BV1021" s="114"/>
      <c r="BW1021" s="115"/>
      <c r="BX1021" s="115"/>
      <c r="BY1021" s="115"/>
      <c r="BZ1021" s="115"/>
      <c r="CA1021" s="48"/>
      <c r="CB1021" s="48"/>
      <c r="CC1021" s="48"/>
      <c r="CE1021" s="96"/>
      <c r="CG1021" s="96"/>
    </row>
    <row r="1022" spans="1:85" s="49" customFormat="1" ht="20.25" thickTop="1" thickBot="1" x14ac:dyDescent="0.35">
      <c r="A1022" s="68"/>
      <c r="B1022" s="88"/>
      <c r="C1022" s="68"/>
      <c r="D1022" s="68"/>
      <c r="E1022" s="69"/>
      <c r="F1022" s="69"/>
      <c r="G1022" s="69"/>
      <c r="H1022" s="69"/>
      <c r="I1022" s="70"/>
      <c r="J1022" s="70"/>
      <c r="K1022" s="71"/>
      <c r="L1022" s="91"/>
      <c r="M1022" s="71"/>
      <c r="N1022" s="71"/>
      <c r="O1022" s="141"/>
      <c r="P1022" s="71"/>
      <c r="Q1022" s="71"/>
      <c r="R1022" s="71"/>
      <c r="S1022" s="70"/>
      <c r="T1022" s="73"/>
      <c r="U1022" s="73"/>
      <c r="V1022" s="211"/>
      <c r="W1022" s="211"/>
      <c r="X1022" s="73"/>
      <c r="Y1022" s="73"/>
      <c r="Z1022" s="73"/>
      <c r="AA1022" s="73"/>
      <c r="AB1022" s="73"/>
      <c r="AC1022" s="73"/>
      <c r="AD1022" s="73"/>
      <c r="AE1022" s="92"/>
      <c r="AF1022" s="73"/>
      <c r="AG1022" s="74"/>
      <c r="AH1022" s="75"/>
      <c r="AI1022" s="75"/>
      <c r="AJ1022" s="75"/>
      <c r="AK1022" s="74"/>
      <c r="AL1022" s="69"/>
      <c r="AM1022" s="76"/>
      <c r="AN1022" s="127"/>
      <c r="AO1022" s="76"/>
      <c r="AP1022" s="127"/>
      <c r="AQ1022" s="76"/>
      <c r="AR1022" s="76"/>
      <c r="AS1022" s="76"/>
      <c r="AT1022" s="76"/>
      <c r="AU1022" s="76"/>
      <c r="AV1022" s="127"/>
      <c r="AW1022" s="127"/>
      <c r="AX1022" s="127"/>
      <c r="AY1022" s="76"/>
      <c r="AZ1022" s="74"/>
      <c r="BA1022" s="74"/>
      <c r="BB1022" s="72"/>
      <c r="BC1022" s="72"/>
      <c r="BD1022" s="74"/>
      <c r="BE1022" s="74"/>
      <c r="BF1022" s="76"/>
      <c r="BG1022" s="76"/>
      <c r="BH1022" s="76"/>
      <c r="BI1022" s="76"/>
      <c r="BJ1022" s="76"/>
      <c r="BK1022" s="76"/>
      <c r="BL1022" s="76"/>
      <c r="BM1022" s="127"/>
      <c r="BN1022" s="76"/>
      <c r="BO1022" s="110"/>
      <c r="BP1022" s="110"/>
      <c r="BQ1022" s="112"/>
      <c r="BR1022" s="112"/>
      <c r="BS1022" s="112"/>
      <c r="BT1022" s="114"/>
      <c r="BU1022" s="113"/>
      <c r="BV1022" s="114"/>
      <c r="BW1022" s="115"/>
      <c r="BX1022" s="115"/>
      <c r="BY1022" s="115"/>
      <c r="BZ1022" s="115"/>
      <c r="CA1022" s="48"/>
      <c r="CB1022" s="48"/>
      <c r="CC1022" s="48"/>
      <c r="CE1022" s="96"/>
      <c r="CG1022" s="96"/>
    </row>
    <row r="1023" spans="1:85" s="49" customFormat="1" ht="20.25" thickTop="1" thickBot="1" x14ac:dyDescent="0.35">
      <c r="A1023" s="68"/>
      <c r="B1023" s="88"/>
      <c r="C1023" s="68"/>
      <c r="D1023" s="68"/>
      <c r="E1023" s="69"/>
      <c r="F1023" s="69"/>
      <c r="G1023" s="69"/>
      <c r="H1023" s="69"/>
      <c r="I1023" s="70"/>
      <c r="J1023" s="70"/>
      <c r="K1023" s="71"/>
      <c r="L1023" s="91"/>
      <c r="M1023" s="71"/>
      <c r="N1023" s="71"/>
      <c r="O1023" s="141"/>
      <c r="P1023" s="71"/>
      <c r="Q1023" s="71"/>
      <c r="R1023" s="71"/>
      <c r="S1023" s="70"/>
      <c r="T1023" s="73"/>
      <c r="U1023" s="73"/>
      <c r="V1023" s="211"/>
      <c r="W1023" s="211"/>
      <c r="X1023" s="73"/>
      <c r="Y1023" s="73"/>
      <c r="Z1023" s="73"/>
      <c r="AA1023" s="73"/>
      <c r="AB1023" s="73"/>
      <c r="AC1023" s="73"/>
      <c r="AD1023" s="73"/>
      <c r="AE1023" s="92"/>
      <c r="AF1023" s="73"/>
      <c r="AG1023" s="74"/>
      <c r="AH1023" s="75"/>
      <c r="AI1023" s="75"/>
      <c r="AJ1023" s="75"/>
      <c r="AK1023" s="74"/>
      <c r="AL1023" s="69"/>
      <c r="AM1023" s="76"/>
      <c r="AN1023" s="127"/>
      <c r="AO1023" s="76"/>
      <c r="AP1023" s="127"/>
      <c r="AQ1023" s="76"/>
      <c r="AR1023" s="76"/>
      <c r="AS1023" s="76"/>
      <c r="AT1023" s="76"/>
      <c r="AU1023" s="76"/>
      <c r="AV1023" s="127"/>
      <c r="AW1023" s="127"/>
      <c r="AX1023" s="127"/>
      <c r="AY1023" s="76"/>
      <c r="AZ1023" s="74"/>
      <c r="BA1023" s="74"/>
      <c r="BB1023" s="72"/>
      <c r="BC1023" s="72"/>
      <c r="BD1023" s="74"/>
      <c r="BE1023" s="74"/>
      <c r="BF1023" s="76"/>
      <c r="BG1023" s="76"/>
      <c r="BH1023" s="76"/>
      <c r="BI1023" s="76"/>
      <c r="BJ1023" s="76"/>
      <c r="BK1023" s="76"/>
      <c r="BL1023" s="76"/>
      <c r="BM1023" s="127"/>
      <c r="BN1023" s="76"/>
      <c r="BO1023" s="110"/>
      <c r="BP1023" s="110"/>
      <c r="BQ1023" s="112"/>
      <c r="BR1023" s="112"/>
      <c r="BS1023" s="112"/>
      <c r="BT1023" s="114"/>
      <c r="BU1023" s="113"/>
      <c r="BV1023" s="114"/>
      <c r="BW1023" s="115"/>
      <c r="BX1023" s="115"/>
      <c r="BY1023" s="115"/>
      <c r="BZ1023" s="115"/>
      <c r="CA1023" s="48"/>
      <c r="CB1023" s="48"/>
      <c r="CC1023" s="48"/>
      <c r="CE1023" s="96"/>
      <c r="CG1023" s="96"/>
    </row>
    <row r="1024" spans="1:85" s="49" customFormat="1" ht="20.25" thickTop="1" thickBot="1" x14ac:dyDescent="0.35">
      <c r="A1024" s="68"/>
      <c r="B1024" s="88"/>
      <c r="C1024" s="68"/>
      <c r="D1024" s="68"/>
      <c r="E1024" s="69"/>
      <c r="F1024" s="69"/>
      <c r="G1024" s="69"/>
      <c r="H1024" s="69"/>
      <c r="I1024" s="70"/>
      <c r="J1024" s="70"/>
      <c r="K1024" s="71"/>
      <c r="L1024" s="91"/>
      <c r="M1024" s="71"/>
      <c r="N1024" s="71"/>
      <c r="O1024" s="141"/>
      <c r="P1024" s="71"/>
      <c r="Q1024" s="71"/>
      <c r="R1024" s="71"/>
      <c r="S1024" s="70"/>
      <c r="T1024" s="73"/>
      <c r="U1024" s="73"/>
      <c r="V1024" s="211"/>
      <c r="W1024" s="211"/>
      <c r="X1024" s="73"/>
      <c r="Y1024" s="73"/>
      <c r="Z1024" s="73"/>
      <c r="AA1024" s="73"/>
      <c r="AB1024" s="73"/>
      <c r="AC1024" s="73"/>
      <c r="AD1024" s="73"/>
      <c r="AE1024" s="92"/>
      <c r="AF1024" s="73"/>
      <c r="AG1024" s="74"/>
      <c r="AH1024" s="75"/>
      <c r="AI1024" s="75"/>
      <c r="AJ1024" s="75"/>
      <c r="AK1024" s="74"/>
      <c r="AL1024" s="69"/>
      <c r="AM1024" s="76"/>
      <c r="AN1024" s="127"/>
      <c r="AO1024" s="76"/>
      <c r="AP1024" s="127"/>
      <c r="AQ1024" s="76"/>
      <c r="AR1024" s="76"/>
      <c r="AS1024" s="76"/>
      <c r="AT1024" s="76"/>
      <c r="AU1024" s="76"/>
      <c r="AV1024" s="127"/>
      <c r="AW1024" s="127"/>
      <c r="AX1024" s="127"/>
      <c r="AY1024" s="76"/>
      <c r="AZ1024" s="74"/>
      <c r="BA1024" s="74"/>
      <c r="BB1024" s="72"/>
      <c r="BC1024" s="72"/>
      <c r="BD1024" s="74"/>
      <c r="BE1024" s="74"/>
      <c r="BF1024" s="76"/>
      <c r="BG1024" s="76"/>
      <c r="BH1024" s="76"/>
      <c r="BI1024" s="76"/>
      <c r="BJ1024" s="76"/>
      <c r="BK1024" s="76"/>
      <c r="BL1024" s="76"/>
      <c r="BM1024" s="127"/>
      <c r="BN1024" s="76"/>
      <c r="BO1024" s="110"/>
      <c r="BP1024" s="110"/>
      <c r="BQ1024" s="112"/>
      <c r="BR1024" s="112"/>
      <c r="BS1024" s="112"/>
      <c r="BT1024" s="114"/>
      <c r="BU1024" s="113"/>
      <c r="BV1024" s="114"/>
      <c r="BW1024" s="115"/>
      <c r="BX1024" s="115"/>
      <c r="BY1024" s="115"/>
      <c r="BZ1024" s="115"/>
      <c r="CA1024" s="48"/>
      <c r="CB1024" s="48"/>
      <c r="CC1024" s="48"/>
      <c r="CE1024" s="96"/>
      <c r="CG1024" s="96"/>
    </row>
    <row r="1025" spans="1:85" s="49" customFormat="1" ht="20.25" thickTop="1" thickBot="1" x14ac:dyDescent="0.35">
      <c r="A1025" s="68"/>
      <c r="B1025" s="88"/>
      <c r="C1025" s="68"/>
      <c r="D1025" s="68"/>
      <c r="E1025" s="69"/>
      <c r="F1025" s="69"/>
      <c r="G1025" s="69"/>
      <c r="H1025" s="69"/>
      <c r="I1025" s="70"/>
      <c r="J1025" s="70"/>
      <c r="K1025" s="71"/>
      <c r="L1025" s="91"/>
      <c r="M1025" s="71"/>
      <c r="N1025" s="71"/>
      <c r="O1025" s="141"/>
      <c r="P1025" s="71"/>
      <c r="Q1025" s="71"/>
      <c r="R1025" s="71"/>
      <c r="S1025" s="70"/>
      <c r="T1025" s="73"/>
      <c r="U1025" s="73"/>
      <c r="V1025" s="211"/>
      <c r="W1025" s="211"/>
      <c r="X1025" s="73"/>
      <c r="Y1025" s="73"/>
      <c r="Z1025" s="73"/>
      <c r="AA1025" s="73"/>
      <c r="AB1025" s="73"/>
      <c r="AC1025" s="73"/>
      <c r="AD1025" s="73"/>
      <c r="AE1025" s="92"/>
      <c r="AF1025" s="73"/>
      <c r="AG1025" s="74"/>
      <c r="AH1025" s="75"/>
      <c r="AI1025" s="75"/>
      <c r="AJ1025" s="75"/>
      <c r="AK1025" s="74"/>
      <c r="AL1025" s="69"/>
      <c r="AM1025" s="76"/>
      <c r="AN1025" s="127"/>
      <c r="AO1025" s="76"/>
      <c r="AP1025" s="127"/>
      <c r="AQ1025" s="76"/>
      <c r="AR1025" s="76"/>
      <c r="AS1025" s="76"/>
      <c r="AT1025" s="76"/>
      <c r="AU1025" s="76"/>
      <c r="AV1025" s="127"/>
      <c r="AW1025" s="127"/>
      <c r="AX1025" s="127"/>
      <c r="AY1025" s="76"/>
      <c r="AZ1025" s="74"/>
      <c r="BA1025" s="74"/>
      <c r="BB1025" s="72"/>
      <c r="BC1025" s="72"/>
      <c r="BD1025" s="74"/>
      <c r="BE1025" s="74"/>
      <c r="BF1025" s="76"/>
      <c r="BG1025" s="76"/>
      <c r="BH1025" s="76"/>
      <c r="BI1025" s="76"/>
      <c r="BJ1025" s="76"/>
      <c r="BK1025" s="76"/>
      <c r="BL1025" s="76"/>
      <c r="BM1025" s="127"/>
      <c r="BN1025" s="76"/>
      <c r="BO1025" s="110"/>
      <c r="BP1025" s="110"/>
      <c r="BQ1025" s="112"/>
      <c r="BR1025" s="112"/>
      <c r="BS1025" s="112"/>
      <c r="BT1025" s="114"/>
      <c r="BU1025" s="113"/>
      <c r="BV1025" s="114"/>
      <c r="BW1025" s="115"/>
      <c r="BX1025" s="115"/>
      <c r="BY1025" s="115"/>
      <c r="BZ1025" s="115"/>
      <c r="CA1025" s="48"/>
      <c r="CB1025" s="48"/>
      <c r="CC1025" s="48"/>
      <c r="CE1025" s="96"/>
      <c r="CG1025" s="96"/>
    </row>
    <row r="1026" spans="1:85" s="49" customFormat="1" ht="20.25" thickTop="1" thickBot="1" x14ac:dyDescent="0.35">
      <c r="A1026" s="68"/>
      <c r="B1026" s="88"/>
      <c r="C1026" s="68"/>
      <c r="D1026" s="68"/>
      <c r="E1026" s="69"/>
      <c r="F1026" s="69"/>
      <c r="G1026" s="69"/>
      <c r="H1026" s="69"/>
      <c r="I1026" s="70"/>
      <c r="J1026" s="70"/>
      <c r="K1026" s="71"/>
      <c r="L1026" s="91"/>
      <c r="M1026" s="71"/>
      <c r="N1026" s="71"/>
      <c r="O1026" s="141"/>
      <c r="P1026" s="71"/>
      <c r="Q1026" s="71"/>
      <c r="R1026" s="71"/>
      <c r="S1026" s="70"/>
      <c r="T1026" s="73"/>
      <c r="U1026" s="73"/>
      <c r="V1026" s="211"/>
      <c r="W1026" s="211"/>
      <c r="X1026" s="73"/>
      <c r="Y1026" s="73"/>
      <c r="Z1026" s="73"/>
      <c r="AA1026" s="73"/>
      <c r="AB1026" s="73"/>
      <c r="AC1026" s="73"/>
      <c r="AD1026" s="73"/>
      <c r="AE1026" s="92"/>
      <c r="AF1026" s="73"/>
      <c r="AG1026" s="74"/>
      <c r="AH1026" s="75"/>
      <c r="AI1026" s="75"/>
      <c r="AJ1026" s="75"/>
      <c r="AK1026" s="74"/>
      <c r="AL1026" s="69"/>
      <c r="AM1026" s="76"/>
      <c r="AN1026" s="127"/>
      <c r="AO1026" s="76"/>
      <c r="AP1026" s="127"/>
      <c r="AQ1026" s="76"/>
      <c r="AR1026" s="76"/>
      <c r="AS1026" s="76"/>
      <c r="AT1026" s="76"/>
      <c r="AU1026" s="76"/>
      <c r="AV1026" s="127"/>
      <c r="AW1026" s="127"/>
      <c r="AX1026" s="127"/>
      <c r="AY1026" s="76"/>
      <c r="AZ1026" s="74"/>
      <c r="BA1026" s="74"/>
      <c r="BB1026" s="72"/>
      <c r="BC1026" s="72"/>
      <c r="BD1026" s="74"/>
      <c r="BE1026" s="74"/>
      <c r="BF1026" s="76"/>
      <c r="BG1026" s="76"/>
      <c r="BH1026" s="76"/>
      <c r="BI1026" s="76"/>
      <c r="BJ1026" s="76"/>
      <c r="BK1026" s="76"/>
      <c r="BL1026" s="76"/>
      <c r="BM1026" s="127"/>
      <c r="BN1026" s="76"/>
      <c r="BO1026" s="110"/>
      <c r="BP1026" s="110"/>
      <c r="BQ1026" s="112"/>
      <c r="BR1026" s="112"/>
      <c r="BS1026" s="112"/>
      <c r="BT1026" s="114"/>
      <c r="BU1026" s="113"/>
      <c r="BV1026" s="114"/>
      <c r="BW1026" s="115"/>
      <c r="BX1026" s="115"/>
      <c r="BY1026" s="115"/>
      <c r="BZ1026" s="115"/>
      <c r="CA1026" s="48"/>
      <c r="CB1026" s="48"/>
      <c r="CC1026" s="48"/>
      <c r="CE1026" s="96"/>
      <c r="CG1026" s="96"/>
    </row>
    <row r="1027" spans="1:85" s="49" customFormat="1" ht="20.25" thickTop="1" thickBot="1" x14ac:dyDescent="0.35">
      <c r="A1027" s="68"/>
      <c r="B1027" s="88"/>
      <c r="C1027" s="68"/>
      <c r="D1027" s="68"/>
      <c r="E1027" s="69"/>
      <c r="F1027" s="69"/>
      <c r="G1027" s="69"/>
      <c r="H1027" s="69"/>
      <c r="I1027" s="70"/>
      <c r="J1027" s="70"/>
      <c r="K1027" s="71"/>
      <c r="L1027" s="91"/>
      <c r="M1027" s="71"/>
      <c r="N1027" s="71"/>
      <c r="O1027" s="141"/>
      <c r="P1027" s="71"/>
      <c r="Q1027" s="71"/>
      <c r="R1027" s="71"/>
      <c r="S1027" s="70"/>
      <c r="T1027" s="73"/>
      <c r="U1027" s="73"/>
      <c r="V1027" s="211"/>
      <c r="W1027" s="211"/>
      <c r="X1027" s="73"/>
      <c r="Y1027" s="73"/>
      <c r="Z1027" s="73"/>
      <c r="AA1027" s="73"/>
      <c r="AB1027" s="73"/>
      <c r="AC1027" s="73"/>
      <c r="AD1027" s="73"/>
      <c r="AE1027" s="92"/>
      <c r="AF1027" s="73"/>
      <c r="AG1027" s="74"/>
      <c r="AH1027" s="75"/>
      <c r="AI1027" s="75"/>
      <c r="AJ1027" s="75"/>
      <c r="AK1027" s="74"/>
      <c r="AL1027" s="69"/>
      <c r="AM1027" s="76"/>
      <c r="AN1027" s="127"/>
      <c r="AO1027" s="76"/>
      <c r="AP1027" s="127"/>
      <c r="AQ1027" s="76"/>
      <c r="AR1027" s="76"/>
      <c r="AS1027" s="76"/>
      <c r="AT1027" s="76"/>
      <c r="AU1027" s="76"/>
      <c r="AV1027" s="127"/>
      <c r="AW1027" s="127"/>
      <c r="AX1027" s="127"/>
      <c r="AY1027" s="76"/>
      <c r="AZ1027" s="74"/>
      <c r="BA1027" s="74"/>
      <c r="BB1027" s="72"/>
      <c r="BC1027" s="72"/>
      <c r="BD1027" s="74"/>
      <c r="BE1027" s="74"/>
      <c r="BF1027" s="76"/>
      <c r="BG1027" s="76"/>
      <c r="BH1027" s="76"/>
      <c r="BI1027" s="76"/>
      <c r="BJ1027" s="76"/>
      <c r="BK1027" s="76"/>
      <c r="BL1027" s="76"/>
      <c r="BM1027" s="127"/>
      <c r="BN1027" s="76"/>
      <c r="BO1027" s="110"/>
      <c r="BP1027" s="110"/>
      <c r="BQ1027" s="112"/>
      <c r="BR1027" s="112"/>
      <c r="BS1027" s="112"/>
      <c r="BT1027" s="114"/>
      <c r="BU1027" s="113"/>
      <c r="BV1027" s="114"/>
      <c r="BW1027" s="115"/>
      <c r="BX1027" s="115"/>
      <c r="BY1027" s="115"/>
      <c r="BZ1027" s="115"/>
      <c r="CA1027" s="48"/>
      <c r="CB1027" s="48"/>
      <c r="CC1027" s="48"/>
      <c r="CE1027" s="96"/>
      <c r="CG1027" s="96"/>
    </row>
    <row r="1028" spans="1:85" s="49" customFormat="1" ht="20.25" thickTop="1" thickBot="1" x14ac:dyDescent="0.35">
      <c r="A1028" s="68"/>
      <c r="B1028" s="88"/>
      <c r="C1028" s="68"/>
      <c r="D1028" s="68"/>
      <c r="E1028" s="69"/>
      <c r="F1028" s="69"/>
      <c r="G1028" s="69"/>
      <c r="H1028" s="69"/>
      <c r="I1028" s="70"/>
      <c r="J1028" s="70"/>
      <c r="K1028" s="71"/>
      <c r="L1028" s="91"/>
      <c r="M1028" s="71"/>
      <c r="N1028" s="71"/>
      <c r="O1028" s="141"/>
      <c r="P1028" s="71"/>
      <c r="Q1028" s="71"/>
      <c r="R1028" s="71"/>
      <c r="S1028" s="70"/>
      <c r="T1028" s="73"/>
      <c r="U1028" s="73"/>
      <c r="V1028" s="211"/>
      <c r="W1028" s="211"/>
      <c r="X1028" s="73"/>
      <c r="Y1028" s="73"/>
      <c r="Z1028" s="73"/>
      <c r="AA1028" s="73"/>
      <c r="AB1028" s="73"/>
      <c r="AC1028" s="73"/>
      <c r="AD1028" s="73"/>
      <c r="AE1028" s="92"/>
      <c r="AF1028" s="73"/>
      <c r="AG1028" s="74"/>
      <c r="AH1028" s="75"/>
      <c r="AI1028" s="75"/>
      <c r="AJ1028" s="75"/>
      <c r="AK1028" s="74"/>
      <c r="AL1028" s="69"/>
      <c r="AM1028" s="76"/>
      <c r="AN1028" s="127"/>
      <c r="AO1028" s="76"/>
      <c r="AP1028" s="127"/>
      <c r="AQ1028" s="76"/>
      <c r="AR1028" s="76"/>
      <c r="AS1028" s="76"/>
      <c r="AT1028" s="76"/>
      <c r="AU1028" s="76"/>
      <c r="AV1028" s="127"/>
      <c r="AW1028" s="127"/>
      <c r="AX1028" s="127"/>
      <c r="AY1028" s="76"/>
      <c r="AZ1028" s="74"/>
      <c r="BA1028" s="74"/>
      <c r="BB1028" s="72"/>
      <c r="BC1028" s="72"/>
      <c r="BD1028" s="74"/>
      <c r="BE1028" s="74"/>
      <c r="BF1028" s="76"/>
      <c r="BG1028" s="76"/>
      <c r="BH1028" s="76"/>
      <c r="BI1028" s="76"/>
      <c r="BJ1028" s="76"/>
      <c r="BK1028" s="76"/>
      <c r="BL1028" s="76"/>
      <c r="BM1028" s="127"/>
      <c r="BN1028" s="76"/>
      <c r="BO1028" s="110"/>
      <c r="BP1028" s="110"/>
      <c r="BQ1028" s="112"/>
      <c r="BR1028" s="112"/>
      <c r="BS1028" s="112"/>
      <c r="BT1028" s="114"/>
      <c r="BU1028" s="113"/>
      <c r="BV1028" s="114"/>
      <c r="BW1028" s="115"/>
      <c r="BX1028" s="115"/>
      <c r="BY1028" s="115"/>
      <c r="BZ1028" s="115"/>
      <c r="CA1028" s="48"/>
      <c r="CB1028" s="48"/>
      <c r="CC1028" s="48"/>
      <c r="CE1028" s="96"/>
      <c r="CG1028" s="96"/>
    </row>
    <row r="1029" spans="1:85" s="49" customFormat="1" ht="20.25" thickTop="1" thickBot="1" x14ac:dyDescent="0.35">
      <c r="A1029" s="68"/>
      <c r="B1029" s="88"/>
      <c r="C1029" s="68"/>
      <c r="D1029" s="68"/>
      <c r="E1029" s="69"/>
      <c r="F1029" s="69"/>
      <c r="G1029" s="69"/>
      <c r="H1029" s="69"/>
      <c r="I1029" s="70"/>
      <c r="J1029" s="70"/>
      <c r="K1029" s="71"/>
      <c r="L1029" s="91"/>
      <c r="M1029" s="71"/>
      <c r="N1029" s="71"/>
      <c r="O1029" s="141"/>
      <c r="P1029" s="71"/>
      <c r="Q1029" s="71"/>
      <c r="R1029" s="71"/>
      <c r="S1029" s="70"/>
      <c r="T1029" s="73"/>
      <c r="U1029" s="73"/>
      <c r="V1029" s="211"/>
      <c r="W1029" s="211"/>
      <c r="X1029" s="73"/>
      <c r="Y1029" s="73"/>
      <c r="Z1029" s="73"/>
      <c r="AA1029" s="73"/>
      <c r="AB1029" s="73"/>
      <c r="AC1029" s="73"/>
      <c r="AD1029" s="73"/>
      <c r="AE1029" s="92"/>
      <c r="AF1029" s="73"/>
      <c r="AG1029" s="74"/>
      <c r="AH1029" s="75"/>
      <c r="AI1029" s="75"/>
      <c r="AJ1029" s="75"/>
      <c r="AK1029" s="74"/>
      <c r="AL1029" s="69"/>
      <c r="AM1029" s="76"/>
      <c r="AN1029" s="127"/>
      <c r="AO1029" s="76"/>
      <c r="AP1029" s="127"/>
      <c r="AQ1029" s="76"/>
      <c r="AR1029" s="76"/>
      <c r="AS1029" s="76"/>
      <c r="AT1029" s="76"/>
      <c r="AU1029" s="76"/>
      <c r="AV1029" s="127"/>
      <c r="AW1029" s="127"/>
      <c r="AX1029" s="127"/>
      <c r="AY1029" s="76"/>
      <c r="AZ1029" s="74"/>
      <c r="BA1029" s="74"/>
      <c r="BB1029" s="72"/>
      <c r="BC1029" s="72"/>
      <c r="BD1029" s="74"/>
      <c r="BE1029" s="74"/>
      <c r="BF1029" s="76"/>
      <c r="BG1029" s="76"/>
      <c r="BH1029" s="76"/>
      <c r="BI1029" s="76"/>
      <c r="BJ1029" s="76"/>
      <c r="BK1029" s="76"/>
      <c r="BL1029" s="76"/>
      <c r="BM1029" s="127"/>
      <c r="BN1029" s="76"/>
      <c r="BO1029" s="110"/>
      <c r="BP1029" s="110"/>
      <c r="BQ1029" s="112"/>
      <c r="BR1029" s="112"/>
      <c r="BS1029" s="112"/>
      <c r="BT1029" s="114"/>
      <c r="BU1029" s="113"/>
      <c r="BV1029" s="114"/>
      <c r="BW1029" s="115"/>
      <c r="BX1029" s="115"/>
      <c r="BY1029" s="115"/>
      <c r="BZ1029" s="115"/>
      <c r="CA1029" s="48"/>
      <c r="CB1029" s="48"/>
      <c r="CC1029" s="48"/>
      <c r="CE1029" s="96"/>
      <c r="CG1029" s="96"/>
    </row>
    <row r="1030" spans="1:85" s="49" customFormat="1" ht="20.25" thickTop="1" thickBot="1" x14ac:dyDescent="0.35">
      <c r="A1030" s="68"/>
      <c r="B1030" s="88"/>
      <c r="C1030" s="68"/>
      <c r="D1030" s="68"/>
      <c r="E1030" s="69"/>
      <c r="F1030" s="69"/>
      <c r="G1030" s="69"/>
      <c r="H1030" s="69"/>
      <c r="I1030" s="70"/>
      <c r="J1030" s="70"/>
      <c r="K1030" s="71"/>
      <c r="L1030" s="91"/>
      <c r="M1030" s="71"/>
      <c r="N1030" s="71"/>
      <c r="O1030" s="141"/>
      <c r="P1030" s="71"/>
      <c r="Q1030" s="71"/>
      <c r="R1030" s="71"/>
      <c r="S1030" s="70"/>
      <c r="T1030" s="73"/>
      <c r="U1030" s="73"/>
      <c r="V1030" s="211"/>
      <c r="W1030" s="211"/>
      <c r="X1030" s="73"/>
      <c r="Y1030" s="73"/>
      <c r="Z1030" s="73"/>
      <c r="AA1030" s="73"/>
      <c r="AB1030" s="73"/>
      <c r="AC1030" s="73"/>
      <c r="AD1030" s="73"/>
      <c r="AE1030" s="92"/>
      <c r="AF1030" s="73"/>
      <c r="AG1030" s="74"/>
      <c r="AH1030" s="75"/>
      <c r="AI1030" s="75"/>
      <c r="AJ1030" s="75"/>
      <c r="AK1030" s="74"/>
      <c r="AL1030" s="69"/>
      <c r="AM1030" s="76"/>
      <c r="AN1030" s="127"/>
      <c r="AO1030" s="76"/>
      <c r="AP1030" s="127"/>
      <c r="AQ1030" s="76"/>
      <c r="AR1030" s="76"/>
      <c r="AS1030" s="76"/>
      <c r="AT1030" s="76"/>
      <c r="AU1030" s="76"/>
      <c r="AV1030" s="127"/>
      <c r="AW1030" s="127"/>
      <c r="AX1030" s="127"/>
      <c r="AY1030" s="76"/>
      <c r="AZ1030" s="74"/>
      <c r="BA1030" s="74"/>
      <c r="BB1030" s="72"/>
      <c r="BC1030" s="72"/>
      <c r="BD1030" s="74"/>
      <c r="BE1030" s="74"/>
      <c r="BF1030" s="76"/>
      <c r="BG1030" s="76"/>
      <c r="BH1030" s="76"/>
      <c r="BI1030" s="76"/>
      <c r="BJ1030" s="76"/>
      <c r="BK1030" s="76"/>
      <c r="BL1030" s="76"/>
      <c r="BM1030" s="127"/>
      <c r="BN1030" s="76"/>
      <c r="BO1030" s="110"/>
      <c r="BP1030" s="110"/>
      <c r="BQ1030" s="112"/>
      <c r="BR1030" s="112"/>
      <c r="BS1030" s="112"/>
      <c r="BT1030" s="114"/>
      <c r="BU1030" s="113"/>
      <c r="BV1030" s="114"/>
      <c r="BW1030" s="115"/>
      <c r="BX1030" s="115"/>
      <c r="BY1030" s="115"/>
      <c r="BZ1030" s="115"/>
      <c r="CA1030" s="48"/>
      <c r="CB1030" s="48"/>
      <c r="CC1030" s="48"/>
      <c r="CE1030" s="96"/>
      <c r="CG1030" s="96"/>
    </row>
    <row r="1031" spans="1:85" s="49" customFormat="1" ht="20.25" thickTop="1" thickBot="1" x14ac:dyDescent="0.35">
      <c r="A1031" s="68"/>
      <c r="B1031" s="88"/>
      <c r="C1031" s="68"/>
      <c r="D1031" s="68"/>
      <c r="E1031" s="69"/>
      <c r="F1031" s="69"/>
      <c r="G1031" s="69"/>
      <c r="H1031" s="69"/>
      <c r="I1031" s="70"/>
      <c r="J1031" s="70"/>
      <c r="K1031" s="71"/>
      <c r="L1031" s="91"/>
      <c r="M1031" s="71"/>
      <c r="N1031" s="71"/>
      <c r="O1031" s="141"/>
      <c r="P1031" s="71"/>
      <c r="Q1031" s="71"/>
      <c r="R1031" s="71"/>
      <c r="S1031" s="70"/>
      <c r="T1031" s="73"/>
      <c r="U1031" s="73"/>
      <c r="V1031" s="211"/>
      <c r="W1031" s="211"/>
      <c r="X1031" s="73"/>
      <c r="Y1031" s="73"/>
      <c r="Z1031" s="73"/>
      <c r="AA1031" s="73"/>
      <c r="AB1031" s="73"/>
      <c r="AC1031" s="73"/>
      <c r="AD1031" s="73"/>
      <c r="AE1031" s="92"/>
      <c r="AF1031" s="73"/>
      <c r="AG1031" s="74"/>
      <c r="AH1031" s="75"/>
      <c r="AI1031" s="75"/>
      <c r="AJ1031" s="75"/>
      <c r="AK1031" s="74"/>
      <c r="AL1031" s="69"/>
      <c r="AM1031" s="76"/>
      <c r="AN1031" s="127"/>
      <c r="AO1031" s="76"/>
      <c r="AP1031" s="127"/>
      <c r="AQ1031" s="76"/>
      <c r="AR1031" s="76"/>
      <c r="AS1031" s="76"/>
      <c r="AT1031" s="76"/>
      <c r="AU1031" s="76"/>
      <c r="AV1031" s="127"/>
      <c r="AW1031" s="127"/>
      <c r="AX1031" s="127"/>
      <c r="AY1031" s="76"/>
      <c r="AZ1031" s="74"/>
      <c r="BA1031" s="74"/>
      <c r="BB1031" s="72"/>
      <c r="BC1031" s="72"/>
      <c r="BD1031" s="74"/>
      <c r="BE1031" s="74"/>
      <c r="BF1031" s="76"/>
      <c r="BG1031" s="76"/>
      <c r="BH1031" s="76"/>
      <c r="BI1031" s="76"/>
      <c r="BJ1031" s="76"/>
      <c r="BK1031" s="76"/>
      <c r="BL1031" s="76"/>
      <c r="BM1031" s="127"/>
      <c r="BN1031" s="76"/>
      <c r="BO1031" s="110"/>
      <c r="BP1031" s="110"/>
      <c r="BQ1031" s="112"/>
      <c r="BR1031" s="112"/>
      <c r="BS1031" s="112"/>
      <c r="BT1031" s="114"/>
      <c r="BU1031" s="113"/>
      <c r="BV1031" s="114"/>
      <c r="BW1031" s="115"/>
      <c r="BX1031" s="115"/>
      <c r="BY1031" s="115"/>
      <c r="BZ1031" s="115"/>
      <c r="CA1031" s="48"/>
      <c r="CB1031" s="48"/>
      <c r="CC1031" s="48"/>
      <c r="CE1031" s="96"/>
      <c r="CG1031" s="96"/>
    </row>
    <row r="1032" spans="1:85" s="49" customFormat="1" ht="20.25" thickTop="1" thickBot="1" x14ac:dyDescent="0.35">
      <c r="A1032" s="68"/>
      <c r="B1032" s="88"/>
      <c r="C1032" s="68"/>
      <c r="D1032" s="68"/>
      <c r="E1032" s="69"/>
      <c r="F1032" s="69"/>
      <c r="G1032" s="69"/>
      <c r="H1032" s="69"/>
      <c r="I1032" s="70"/>
      <c r="J1032" s="70"/>
      <c r="K1032" s="71"/>
      <c r="L1032" s="91"/>
      <c r="M1032" s="71"/>
      <c r="N1032" s="71"/>
      <c r="O1032" s="141"/>
      <c r="P1032" s="71"/>
      <c r="Q1032" s="71"/>
      <c r="R1032" s="71"/>
      <c r="S1032" s="70"/>
      <c r="T1032" s="73"/>
      <c r="U1032" s="73"/>
      <c r="V1032" s="211"/>
      <c r="W1032" s="211"/>
      <c r="X1032" s="73"/>
      <c r="Y1032" s="73"/>
      <c r="Z1032" s="73"/>
      <c r="AA1032" s="73"/>
      <c r="AB1032" s="73"/>
      <c r="AC1032" s="73"/>
      <c r="AD1032" s="73"/>
      <c r="AE1032" s="92"/>
      <c r="AF1032" s="73"/>
      <c r="AG1032" s="74"/>
      <c r="AH1032" s="75"/>
      <c r="AI1032" s="75"/>
      <c r="AJ1032" s="75"/>
      <c r="AK1032" s="74"/>
      <c r="AL1032" s="69"/>
      <c r="AM1032" s="76"/>
      <c r="AN1032" s="127"/>
      <c r="AO1032" s="76"/>
      <c r="AP1032" s="127"/>
      <c r="AQ1032" s="76"/>
      <c r="AR1032" s="76"/>
      <c r="AS1032" s="76"/>
      <c r="AT1032" s="76"/>
      <c r="AU1032" s="76"/>
      <c r="AV1032" s="127"/>
      <c r="AW1032" s="127"/>
      <c r="AX1032" s="127"/>
      <c r="AY1032" s="76"/>
      <c r="AZ1032" s="74"/>
      <c r="BA1032" s="74"/>
      <c r="BB1032" s="72"/>
      <c r="BC1032" s="72"/>
      <c r="BD1032" s="74"/>
      <c r="BE1032" s="74"/>
      <c r="BF1032" s="76"/>
      <c r="BG1032" s="76"/>
      <c r="BH1032" s="76"/>
      <c r="BI1032" s="76"/>
      <c r="BJ1032" s="76"/>
      <c r="BK1032" s="76"/>
      <c r="BL1032" s="76"/>
      <c r="BM1032" s="127"/>
      <c r="BN1032" s="76"/>
      <c r="BO1032" s="110"/>
      <c r="BP1032" s="110"/>
      <c r="BQ1032" s="112"/>
      <c r="BR1032" s="112"/>
      <c r="BS1032" s="112"/>
      <c r="BT1032" s="114"/>
      <c r="BU1032" s="113"/>
      <c r="BV1032" s="114"/>
      <c r="BW1032" s="115"/>
      <c r="BX1032" s="115"/>
      <c r="BY1032" s="115"/>
      <c r="BZ1032" s="115"/>
      <c r="CA1032" s="48"/>
      <c r="CB1032" s="48"/>
      <c r="CC1032" s="48"/>
      <c r="CE1032" s="96"/>
      <c r="CG1032" s="96"/>
    </row>
    <row r="1033" spans="1:85" s="49" customFormat="1" ht="20.25" thickTop="1" thickBot="1" x14ac:dyDescent="0.35">
      <c r="A1033" s="68"/>
      <c r="B1033" s="88"/>
      <c r="C1033" s="68"/>
      <c r="D1033" s="68"/>
      <c r="E1033" s="69"/>
      <c r="F1033" s="69"/>
      <c r="G1033" s="69"/>
      <c r="H1033" s="69"/>
      <c r="I1033" s="70"/>
      <c r="J1033" s="70"/>
      <c r="K1033" s="71"/>
      <c r="L1033" s="91"/>
      <c r="M1033" s="71"/>
      <c r="N1033" s="71"/>
      <c r="O1033" s="141"/>
      <c r="P1033" s="71"/>
      <c r="Q1033" s="71"/>
      <c r="R1033" s="71"/>
      <c r="S1033" s="70"/>
      <c r="T1033" s="73"/>
      <c r="U1033" s="73"/>
      <c r="V1033" s="211"/>
      <c r="W1033" s="211"/>
      <c r="X1033" s="73"/>
      <c r="Y1033" s="73"/>
      <c r="Z1033" s="73"/>
      <c r="AA1033" s="73"/>
      <c r="AB1033" s="73"/>
      <c r="AC1033" s="73"/>
      <c r="AD1033" s="73"/>
      <c r="AE1033" s="92"/>
      <c r="AF1033" s="73"/>
      <c r="AG1033" s="74"/>
      <c r="AH1033" s="75"/>
      <c r="AI1033" s="75"/>
      <c r="AJ1033" s="75"/>
      <c r="AK1033" s="74"/>
      <c r="AL1033" s="69"/>
      <c r="AM1033" s="76"/>
      <c r="AN1033" s="127"/>
      <c r="AO1033" s="76"/>
      <c r="AP1033" s="127"/>
      <c r="AQ1033" s="76"/>
      <c r="AR1033" s="76"/>
      <c r="AS1033" s="76"/>
      <c r="AT1033" s="76"/>
      <c r="AU1033" s="76"/>
      <c r="AV1033" s="127"/>
      <c r="AW1033" s="127"/>
      <c r="AX1033" s="127"/>
      <c r="AY1033" s="76"/>
      <c r="AZ1033" s="74"/>
      <c r="BA1033" s="74"/>
      <c r="BB1033" s="72"/>
      <c r="BC1033" s="72"/>
      <c r="BD1033" s="74"/>
      <c r="BE1033" s="74"/>
      <c r="BF1033" s="76"/>
      <c r="BG1033" s="76"/>
      <c r="BH1033" s="76"/>
      <c r="BI1033" s="76"/>
      <c r="BJ1033" s="76"/>
      <c r="BK1033" s="76"/>
      <c r="BL1033" s="76"/>
      <c r="BM1033" s="127"/>
      <c r="BN1033" s="76"/>
      <c r="BO1033" s="110"/>
      <c r="BP1033" s="110"/>
      <c r="BQ1033" s="112"/>
      <c r="BR1033" s="112"/>
      <c r="BS1033" s="112"/>
      <c r="BT1033" s="114"/>
      <c r="BU1033" s="113"/>
      <c r="BV1033" s="114"/>
      <c r="BW1033" s="115"/>
      <c r="BX1033" s="115"/>
      <c r="BY1033" s="115"/>
      <c r="BZ1033" s="115"/>
      <c r="CA1033" s="48"/>
      <c r="CB1033" s="48"/>
      <c r="CC1033" s="48"/>
      <c r="CE1033" s="96"/>
      <c r="CG1033" s="96"/>
    </row>
    <row r="1034" spans="1:85" s="49" customFormat="1" ht="20.25" thickTop="1" thickBot="1" x14ac:dyDescent="0.35">
      <c r="A1034" s="68"/>
      <c r="B1034" s="88"/>
      <c r="C1034" s="68"/>
      <c r="D1034" s="68"/>
      <c r="E1034" s="69"/>
      <c r="F1034" s="69"/>
      <c r="G1034" s="69"/>
      <c r="H1034" s="69"/>
      <c r="I1034" s="70"/>
      <c r="J1034" s="70"/>
      <c r="K1034" s="71"/>
      <c r="L1034" s="91"/>
      <c r="M1034" s="71"/>
      <c r="N1034" s="71"/>
      <c r="O1034" s="141"/>
      <c r="P1034" s="71"/>
      <c r="Q1034" s="71"/>
      <c r="R1034" s="71"/>
      <c r="S1034" s="70"/>
      <c r="T1034" s="73"/>
      <c r="U1034" s="73"/>
      <c r="V1034" s="211"/>
      <c r="W1034" s="211"/>
      <c r="X1034" s="73"/>
      <c r="Y1034" s="73"/>
      <c r="Z1034" s="73"/>
      <c r="AA1034" s="73"/>
      <c r="AB1034" s="73"/>
      <c r="AC1034" s="73"/>
      <c r="AD1034" s="73"/>
      <c r="AE1034" s="92"/>
      <c r="AF1034" s="73"/>
      <c r="AG1034" s="74"/>
      <c r="AH1034" s="75"/>
      <c r="AI1034" s="75"/>
      <c r="AJ1034" s="75"/>
      <c r="AK1034" s="74"/>
      <c r="AL1034" s="69"/>
      <c r="AM1034" s="76"/>
      <c r="AN1034" s="127"/>
      <c r="AO1034" s="76"/>
      <c r="AP1034" s="127"/>
      <c r="AQ1034" s="76"/>
      <c r="AR1034" s="76"/>
      <c r="AS1034" s="76"/>
      <c r="AT1034" s="76"/>
      <c r="AU1034" s="76"/>
      <c r="AV1034" s="127"/>
      <c r="AW1034" s="127"/>
      <c r="AX1034" s="127"/>
      <c r="AY1034" s="76"/>
      <c r="AZ1034" s="74"/>
      <c r="BA1034" s="74"/>
      <c r="BB1034" s="72"/>
      <c r="BC1034" s="72"/>
      <c r="BD1034" s="74"/>
      <c r="BE1034" s="74"/>
      <c r="BF1034" s="76"/>
      <c r="BG1034" s="76"/>
      <c r="BH1034" s="76"/>
      <c r="BI1034" s="76"/>
      <c r="BJ1034" s="76"/>
      <c r="BK1034" s="76"/>
      <c r="BL1034" s="76"/>
      <c r="BM1034" s="127"/>
      <c r="BN1034" s="76"/>
      <c r="BO1034" s="110"/>
      <c r="BP1034" s="110"/>
      <c r="BQ1034" s="112"/>
      <c r="BR1034" s="112"/>
      <c r="BS1034" s="112"/>
      <c r="BT1034" s="114"/>
      <c r="BU1034" s="113"/>
      <c r="BV1034" s="114"/>
      <c r="BW1034" s="115"/>
      <c r="BX1034" s="115"/>
      <c r="BY1034" s="115"/>
      <c r="BZ1034" s="115"/>
      <c r="CA1034" s="48"/>
      <c r="CB1034" s="48"/>
      <c r="CC1034" s="48"/>
      <c r="CE1034" s="96"/>
      <c r="CG1034" s="96"/>
    </row>
    <row r="1035" spans="1:85" s="49" customFormat="1" ht="20.25" thickTop="1" thickBot="1" x14ac:dyDescent="0.35">
      <c r="A1035" s="68"/>
      <c r="B1035" s="88"/>
      <c r="C1035" s="68"/>
      <c r="D1035" s="68"/>
      <c r="E1035" s="69"/>
      <c r="F1035" s="69"/>
      <c r="G1035" s="69"/>
      <c r="H1035" s="69"/>
      <c r="I1035" s="70"/>
      <c r="J1035" s="70"/>
      <c r="K1035" s="71"/>
      <c r="L1035" s="91"/>
      <c r="M1035" s="71"/>
      <c r="N1035" s="71"/>
      <c r="O1035" s="141"/>
      <c r="P1035" s="71"/>
      <c r="Q1035" s="71"/>
      <c r="R1035" s="71"/>
      <c r="S1035" s="70"/>
      <c r="T1035" s="73"/>
      <c r="U1035" s="73"/>
      <c r="V1035" s="211"/>
      <c r="W1035" s="211"/>
      <c r="X1035" s="73"/>
      <c r="Y1035" s="73"/>
      <c r="Z1035" s="73"/>
      <c r="AA1035" s="73"/>
      <c r="AB1035" s="73"/>
      <c r="AC1035" s="73"/>
      <c r="AD1035" s="73"/>
      <c r="AE1035" s="92"/>
      <c r="AF1035" s="73"/>
      <c r="AG1035" s="74"/>
      <c r="AH1035" s="75"/>
      <c r="AI1035" s="75"/>
      <c r="AJ1035" s="75"/>
      <c r="AK1035" s="74"/>
      <c r="AL1035" s="69"/>
      <c r="AM1035" s="76"/>
      <c r="AN1035" s="127"/>
      <c r="AO1035" s="76"/>
      <c r="AP1035" s="127"/>
      <c r="AQ1035" s="76"/>
      <c r="AR1035" s="76"/>
      <c r="AS1035" s="76"/>
      <c r="AT1035" s="76"/>
      <c r="AU1035" s="76"/>
      <c r="AV1035" s="127"/>
      <c r="AW1035" s="127"/>
      <c r="AX1035" s="127"/>
      <c r="AY1035" s="76"/>
      <c r="AZ1035" s="74"/>
      <c r="BA1035" s="74"/>
      <c r="BB1035" s="72"/>
      <c r="BC1035" s="72"/>
      <c r="BD1035" s="74"/>
      <c r="BE1035" s="74"/>
      <c r="BF1035" s="76"/>
      <c r="BG1035" s="76"/>
      <c r="BH1035" s="76"/>
      <c r="BI1035" s="76"/>
      <c r="BJ1035" s="76"/>
      <c r="BK1035" s="76"/>
      <c r="BL1035" s="76"/>
      <c r="BM1035" s="127"/>
      <c r="BN1035" s="76"/>
      <c r="BO1035" s="110"/>
      <c r="BP1035" s="110"/>
      <c r="BQ1035" s="112"/>
      <c r="BR1035" s="112"/>
      <c r="BS1035" s="112"/>
      <c r="BT1035" s="114"/>
      <c r="BU1035" s="113"/>
      <c r="BV1035" s="114"/>
      <c r="BW1035" s="115"/>
      <c r="BX1035" s="115"/>
      <c r="BY1035" s="115"/>
      <c r="BZ1035" s="115"/>
      <c r="CA1035" s="48"/>
      <c r="CB1035" s="48"/>
      <c r="CC1035" s="48"/>
      <c r="CE1035" s="96"/>
      <c r="CG1035" s="96"/>
    </row>
    <row r="1036" spans="1:85" s="49" customFormat="1" ht="20.25" thickTop="1" thickBot="1" x14ac:dyDescent="0.35">
      <c r="A1036" s="68"/>
      <c r="B1036" s="88"/>
      <c r="C1036" s="68"/>
      <c r="D1036" s="68"/>
      <c r="E1036" s="69"/>
      <c r="F1036" s="69"/>
      <c r="G1036" s="69"/>
      <c r="H1036" s="69"/>
      <c r="I1036" s="70"/>
      <c r="J1036" s="70"/>
      <c r="K1036" s="71"/>
      <c r="L1036" s="91"/>
      <c r="M1036" s="71"/>
      <c r="N1036" s="71"/>
      <c r="O1036" s="141"/>
      <c r="P1036" s="71"/>
      <c r="Q1036" s="71"/>
      <c r="R1036" s="71"/>
      <c r="S1036" s="70"/>
      <c r="T1036" s="73"/>
      <c r="U1036" s="73"/>
      <c r="V1036" s="211"/>
      <c r="W1036" s="211"/>
      <c r="X1036" s="73"/>
      <c r="Y1036" s="73"/>
      <c r="Z1036" s="73"/>
      <c r="AA1036" s="73"/>
      <c r="AB1036" s="73"/>
      <c r="AC1036" s="73"/>
      <c r="AD1036" s="73"/>
      <c r="AE1036" s="92"/>
      <c r="AF1036" s="73"/>
      <c r="AG1036" s="74"/>
      <c r="AH1036" s="75"/>
      <c r="AI1036" s="75"/>
      <c r="AJ1036" s="75"/>
      <c r="AK1036" s="74"/>
      <c r="AL1036" s="69"/>
      <c r="AM1036" s="76"/>
      <c r="AN1036" s="127"/>
      <c r="AO1036" s="76"/>
      <c r="AP1036" s="127"/>
      <c r="AQ1036" s="76"/>
      <c r="AR1036" s="76"/>
      <c r="AS1036" s="76"/>
      <c r="AT1036" s="76"/>
      <c r="AU1036" s="76"/>
      <c r="AV1036" s="127"/>
      <c r="AW1036" s="127"/>
      <c r="AX1036" s="127"/>
      <c r="AY1036" s="76"/>
      <c r="AZ1036" s="74"/>
      <c r="BA1036" s="74"/>
      <c r="BB1036" s="72"/>
      <c r="BC1036" s="72"/>
      <c r="BD1036" s="74"/>
      <c r="BE1036" s="74"/>
      <c r="BF1036" s="76"/>
      <c r="BG1036" s="76"/>
      <c r="BH1036" s="76"/>
      <c r="BI1036" s="76"/>
      <c r="BJ1036" s="76"/>
      <c r="BK1036" s="76"/>
      <c r="BL1036" s="76"/>
      <c r="BM1036" s="127"/>
      <c r="BN1036" s="76"/>
      <c r="BO1036" s="110"/>
      <c r="BP1036" s="110"/>
      <c r="BQ1036" s="112"/>
      <c r="BR1036" s="112"/>
      <c r="BS1036" s="112"/>
      <c r="BT1036" s="114"/>
      <c r="BU1036" s="113"/>
      <c r="BV1036" s="114"/>
      <c r="BW1036" s="115"/>
      <c r="BX1036" s="115"/>
      <c r="BY1036" s="115"/>
      <c r="BZ1036" s="115"/>
      <c r="CA1036" s="48"/>
      <c r="CB1036" s="48"/>
      <c r="CC1036" s="48"/>
      <c r="CE1036" s="96"/>
      <c r="CG1036" s="96"/>
    </row>
    <row r="1037" spans="1:85" s="49" customFormat="1" ht="20.25" thickTop="1" thickBot="1" x14ac:dyDescent="0.35">
      <c r="A1037" s="68"/>
      <c r="B1037" s="88"/>
      <c r="C1037" s="68"/>
      <c r="D1037" s="68"/>
      <c r="E1037" s="69"/>
      <c r="F1037" s="69"/>
      <c r="G1037" s="69"/>
      <c r="H1037" s="69"/>
      <c r="I1037" s="70"/>
      <c r="J1037" s="70"/>
      <c r="K1037" s="71"/>
      <c r="L1037" s="91"/>
      <c r="M1037" s="71"/>
      <c r="N1037" s="71"/>
      <c r="O1037" s="141"/>
      <c r="P1037" s="71"/>
      <c r="Q1037" s="71"/>
      <c r="R1037" s="71"/>
      <c r="S1037" s="70"/>
      <c r="T1037" s="73"/>
      <c r="U1037" s="73"/>
      <c r="V1037" s="211"/>
      <c r="W1037" s="211"/>
      <c r="X1037" s="73"/>
      <c r="Y1037" s="73"/>
      <c r="Z1037" s="73"/>
      <c r="AA1037" s="73"/>
      <c r="AB1037" s="73"/>
      <c r="AC1037" s="73"/>
      <c r="AD1037" s="73"/>
      <c r="AE1037" s="92"/>
      <c r="AF1037" s="73"/>
      <c r="AG1037" s="74"/>
      <c r="AH1037" s="75"/>
      <c r="AI1037" s="75"/>
      <c r="AJ1037" s="75"/>
      <c r="AK1037" s="74"/>
      <c r="AL1037" s="69"/>
      <c r="AM1037" s="76"/>
      <c r="AN1037" s="127"/>
      <c r="AO1037" s="76"/>
      <c r="AP1037" s="127"/>
      <c r="AQ1037" s="76"/>
      <c r="AR1037" s="76"/>
      <c r="AS1037" s="76"/>
      <c r="AT1037" s="76"/>
      <c r="AU1037" s="76"/>
      <c r="AV1037" s="127"/>
      <c r="AW1037" s="127"/>
      <c r="AX1037" s="127"/>
      <c r="AY1037" s="76"/>
      <c r="AZ1037" s="74"/>
      <c r="BA1037" s="74"/>
      <c r="BB1037" s="72"/>
      <c r="BC1037" s="72"/>
      <c r="BD1037" s="74"/>
      <c r="BE1037" s="74"/>
      <c r="BF1037" s="76"/>
      <c r="BG1037" s="76"/>
      <c r="BH1037" s="76"/>
      <c r="BI1037" s="76"/>
      <c r="BJ1037" s="76"/>
      <c r="BK1037" s="76"/>
      <c r="BL1037" s="76"/>
      <c r="BM1037" s="127"/>
      <c r="BN1037" s="76"/>
      <c r="BO1037" s="110"/>
      <c r="BP1037" s="110"/>
      <c r="BQ1037" s="112"/>
      <c r="BR1037" s="112"/>
      <c r="BS1037" s="112"/>
      <c r="BT1037" s="114"/>
      <c r="BU1037" s="113"/>
      <c r="BV1037" s="114"/>
      <c r="BW1037" s="115"/>
      <c r="BX1037" s="115"/>
      <c r="BY1037" s="115"/>
      <c r="BZ1037" s="115"/>
      <c r="CA1037" s="48"/>
      <c r="CB1037" s="48"/>
      <c r="CC1037" s="48"/>
      <c r="CE1037" s="96"/>
      <c r="CG1037" s="96"/>
    </row>
    <row r="1038" spans="1:85" s="49" customFormat="1" ht="20.25" thickTop="1" thickBot="1" x14ac:dyDescent="0.35">
      <c r="A1038" s="68"/>
      <c r="B1038" s="88"/>
      <c r="C1038" s="68"/>
      <c r="D1038" s="68"/>
      <c r="E1038" s="69"/>
      <c r="F1038" s="69"/>
      <c r="G1038" s="69"/>
      <c r="H1038" s="69"/>
      <c r="I1038" s="70"/>
      <c r="J1038" s="70"/>
      <c r="K1038" s="71"/>
      <c r="L1038" s="91"/>
      <c r="M1038" s="71"/>
      <c r="N1038" s="71"/>
      <c r="O1038" s="141"/>
      <c r="P1038" s="71"/>
      <c r="Q1038" s="71"/>
      <c r="R1038" s="71"/>
      <c r="S1038" s="70"/>
      <c r="T1038" s="73"/>
      <c r="U1038" s="73"/>
      <c r="V1038" s="211"/>
      <c r="W1038" s="211"/>
      <c r="X1038" s="73"/>
      <c r="Y1038" s="73"/>
      <c r="Z1038" s="73"/>
      <c r="AA1038" s="73"/>
      <c r="AB1038" s="73"/>
      <c r="AC1038" s="73"/>
      <c r="AD1038" s="73"/>
      <c r="AE1038" s="92"/>
      <c r="AF1038" s="73"/>
      <c r="AG1038" s="74"/>
      <c r="AH1038" s="75"/>
      <c r="AI1038" s="75"/>
      <c r="AJ1038" s="75"/>
      <c r="AK1038" s="74"/>
      <c r="AL1038" s="69"/>
      <c r="AM1038" s="76"/>
      <c r="AN1038" s="127"/>
      <c r="AO1038" s="76"/>
      <c r="AP1038" s="127"/>
      <c r="AQ1038" s="76"/>
      <c r="AR1038" s="76"/>
      <c r="AS1038" s="76"/>
      <c r="AT1038" s="76"/>
      <c r="AU1038" s="76"/>
      <c r="AV1038" s="127"/>
      <c r="AW1038" s="127"/>
      <c r="AX1038" s="127"/>
      <c r="AY1038" s="76"/>
      <c r="AZ1038" s="74"/>
      <c r="BA1038" s="74"/>
      <c r="BB1038" s="72"/>
      <c r="BC1038" s="72"/>
      <c r="BD1038" s="74"/>
      <c r="BE1038" s="74"/>
      <c r="BF1038" s="76"/>
      <c r="BG1038" s="76"/>
      <c r="BH1038" s="76"/>
      <c r="BI1038" s="76"/>
      <c r="BJ1038" s="76"/>
      <c r="BK1038" s="76"/>
      <c r="BL1038" s="76"/>
      <c r="BM1038" s="127"/>
      <c r="BN1038" s="76"/>
      <c r="BO1038" s="110"/>
      <c r="BP1038" s="110"/>
      <c r="BQ1038" s="112"/>
      <c r="BR1038" s="112"/>
      <c r="BS1038" s="112"/>
      <c r="BT1038" s="114"/>
      <c r="BU1038" s="113"/>
      <c r="BV1038" s="114"/>
      <c r="BW1038" s="115"/>
      <c r="BX1038" s="115"/>
      <c r="BY1038" s="115"/>
      <c r="BZ1038" s="115"/>
      <c r="CA1038" s="48"/>
      <c r="CB1038" s="48"/>
      <c r="CC1038" s="48"/>
      <c r="CE1038" s="96"/>
      <c r="CG1038" s="96"/>
    </row>
    <row r="1039" spans="1:85" s="49" customFormat="1" ht="20.25" thickTop="1" thickBot="1" x14ac:dyDescent="0.35">
      <c r="A1039" s="68"/>
      <c r="B1039" s="88"/>
      <c r="C1039" s="68"/>
      <c r="D1039" s="68"/>
      <c r="E1039" s="69"/>
      <c r="F1039" s="69"/>
      <c r="G1039" s="69"/>
      <c r="H1039" s="69"/>
      <c r="I1039" s="70"/>
      <c r="J1039" s="70"/>
      <c r="K1039" s="71"/>
      <c r="L1039" s="91"/>
      <c r="M1039" s="71"/>
      <c r="N1039" s="71"/>
      <c r="O1039" s="141"/>
      <c r="P1039" s="71"/>
      <c r="Q1039" s="71"/>
      <c r="R1039" s="71"/>
      <c r="S1039" s="70"/>
      <c r="T1039" s="73"/>
      <c r="U1039" s="73"/>
      <c r="V1039" s="211"/>
      <c r="W1039" s="211"/>
      <c r="X1039" s="73"/>
      <c r="Y1039" s="73"/>
      <c r="Z1039" s="73"/>
      <c r="AA1039" s="73"/>
      <c r="AB1039" s="73"/>
      <c r="AC1039" s="73"/>
      <c r="AD1039" s="73"/>
      <c r="AE1039" s="92"/>
      <c r="AF1039" s="73"/>
      <c r="AG1039" s="74"/>
      <c r="AH1039" s="75"/>
      <c r="AI1039" s="75"/>
      <c r="AJ1039" s="75"/>
      <c r="AK1039" s="74"/>
      <c r="AL1039" s="69"/>
      <c r="AM1039" s="76"/>
      <c r="AN1039" s="127"/>
      <c r="AO1039" s="76"/>
      <c r="AP1039" s="127"/>
      <c r="AQ1039" s="76"/>
      <c r="AR1039" s="76"/>
      <c r="AS1039" s="76"/>
      <c r="AT1039" s="76"/>
      <c r="AU1039" s="76"/>
      <c r="AV1039" s="127"/>
      <c r="AW1039" s="127"/>
      <c r="AX1039" s="127"/>
      <c r="AY1039" s="76"/>
      <c r="AZ1039" s="74"/>
      <c r="BA1039" s="74"/>
      <c r="BB1039" s="72"/>
      <c r="BC1039" s="72"/>
      <c r="BD1039" s="74"/>
      <c r="BE1039" s="74"/>
      <c r="BF1039" s="76"/>
      <c r="BG1039" s="76"/>
      <c r="BH1039" s="76"/>
      <c r="BI1039" s="76"/>
      <c r="BJ1039" s="76"/>
      <c r="BK1039" s="76"/>
      <c r="BL1039" s="76"/>
      <c r="BM1039" s="127"/>
      <c r="BN1039" s="76"/>
      <c r="BO1039" s="110"/>
      <c r="BP1039" s="110"/>
      <c r="BQ1039" s="112"/>
      <c r="BR1039" s="112"/>
      <c r="BS1039" s="112"/>
      <c r="BT1039" s="114"/>
      <c r="BU1039" s="113"/>
      <c r="BV1039" s="114"/>
      <c r="BW1039" s="115"/>
      <c r="BX1039" s="115"/>
      <c r="BY1039" s="115"/>
      <c r="BZ1039" s="115"/>
      <c r="CA1039" s="48"/>
      <c r="CB1039" s="48"/>
      <c r="CC1039" s="48"/>
      <c r="CE1039" s="96"/>
      <c r="CG1039" s="96"/>
    </row>
    <row r="1040" spans="1:85" s="49" customFormat="1" ht="20.25" thickTop="1" thickBot="1" x14ac:dyDescent="0.35">
      <c r="A1040" s="68"/>
      <c r="B1040" s="88"/>
      <c r="C1040" s="68"/>
      <c r="D1040" s="68"/>
      <c r="E1040" s="69"/>
      <c r="F1040" s="69"/>
      <c r="G1040" s="69"/>
      <c r="H1040" s="69"/>
      <c r="I1040" s="70"/>
      <c r="J1040" s="70"/>
      <c r="K1040" s="71"/>
      <c r="L1040" s="91"/>
      <c r="M1040" s="71"/>
      <c r="N1040" s="71"/>
      <c r="O1040" s="141"/>
      <c r="P1040" s="71"/>
      <c r="Q1040" s="71"/>
      <c r="R1040" s="71"/>
      <c r="S1040" s="70"/>
      <c r="T1040" s="73"/>
      <c r="U1040" s="73"/>
      <c r="V1040" s="211"/>
      <c r="W1040" s="211"/>
      <c r="X1040" s="73"/>
      <c r="Y1040" s="73"/>
      <c r="Z1040" s="73"/>
      <c r="AA1040" s="73"/>
      <c r="AB1040" s="73"/>
      <c r="AC1040" s="73"/>
      <c r="AD1040" s="73"/>
      <c r="AE1040" s="92"/>
      <c r="AF1040" s="73"/>
      <c r="AG1040" s="74"/>
      <c r="AH1040" s="75"/>
      <c r="AI1040" s="75"/>
      <c r="AJ1040" s="75"/>
      <c r="AK1040" s="74"/>
      <c r="AL1040" s="69"/>
      <c r="AM1040" s="76"/>
      <c r="AN1040" s="127"/>
      <c r="AO1040" s="76"/>
      <c r="AP1040" s="127"/>
      <c r="AQ1040" s="76"/>
      <c r="AR1040" s="76"/>
      <c r="AS1040" s="76"/>
      <c r="AT1040" s="76"/>
      <c r="AU1040" s="76"/>
      <c r="AV1040" s="127"/>
      <c r="AW1040" s="127"/>
      <c r="AX1040" s="127"/>
      <c r="AY1040" s="76"/>
      <c r="AZ1040" s="74"/>
      <c r="BA1040" s="74"/>
      <c r="BB1040" s="72"/>
      <c r="BC1040" s="72"/>
      <c r="BD1040" s="74"/>
      <c r="BE1040" s="74"/>
      <c r="BF1040" s="76"/>
      <c r="BG1040" s="76"/>
      <c r="BH1040" s="76"/>
      <c r="BI1040" s="76"/>
      <c r="BJ1040" s="76"/>
      <c r="BK1040" s="76"/>
      <c r="BL1040" s="76"/>
      <c r="BM1040" s="127"/>
      <c r="BN1040" s="76"/>
      <c r="BO1040" s="110"/>
      <c r="BP1040" s="110"/>
      <c r="BQ1040" s="112"/>
      <c r="BR1040" s="112"/>
      <c r="BS1040" s="112"/>
      <c r="BT1040" s="114"/>
      <c r="BU1040" s="113"/>
      <c r="BV1040" s="114"/>
      <c r="BW1040" s="115"/>
      <c r="BX1040" s="115"/>
      <c r="BY1040" s="115"/>
      <c r="BZ1040" s="115"/>
      <c r="CA1040" s="48"/>
      <c r="CB1040" s="48"/>
      <c r="CC1040" s="48"/>
      <c r="CE1040" s="96"/>
      <c r="CG1040" s="96"/>
    </row>
    <row r="1041" spans="1:85" s="49" customFormat="1" ht="20.25" thickTop="1" thickBot="1" x14ac:dyDescent="0.35">
      <c r="A1041" s="68"/>
      <c r="B1041" s="88"/>
      <c r="C1041" s="68"/>
      <c r="D1041" s="68"/>
      <c r="E1041" s="69"/>
      <c r="F1041" s="69"/>
      <c r="G1041" s="69"/>
      <c r="H1041" s="69"/>
      <c r="I1041" s="70"/>
      <c r="J1041" s="70"/>
      <c r="K1041" s="71"/>
      <c r="L1041" s="91"/>
      <c r="M1041" s="71"/>
      <c r="N1041" s="71"/>
      <c r="O1041" s="141"/>
      <c r="P1041" s="71"/>
      <c r="Q1041" s="71"/>
      <c r="R1041" s="71"/>
      <c r="S1041" s="70"/>
      <c r="T1041" s="73"/>
      <c r="U1041" s="73"/>
      <c r="V1041" s="211"/>
      <c r="W1041" s="211"/>
      <c r="X1041" s="73"/>
      <c r="Y1041" s="73"/>
      <c r="Z1041" s="73"/>
      <c r="AA1041" s="73"/>
      <c r="AB1041" s="73"/>
      <c r="AC1041" s="73"/>
      <c r="AD1041" s="73"/>
      <c r="AE1041" s="92"/>
      <c r="AF1041" s="73"/>
      <c r="AG1041" s="74"/>
      <c r="AH1041" s="75"/>
      <c r="AI1041" s="75"/>
      <c r="AJ1041" s="75"/>
      <c r="AK1041" s="74"/>
      <c r="AL1041" s="69"/>
      <c r="AM1041" s="76"/>
      <c r="AN1041" s="127"/>
      <c r="AO1041" s="76"/>
      <c r="AP1041" s="127"/>
      <c r="AQ1041" s="76"/>
      <c r="AR1041" s="76"/>
      <c r="AS1041" s="76"/>
      <c r="AT1041" s="76"/>
      <c r="AU1041" s="76"/>
      <c r="AV1041" s="127"/>
      <c r="AW1041" s="127"/>
      <c r="AX1041" s="127"/>
      <c r="AY1041" s="76"/>
      <c r="AZ1041" s="74"/>
      <c r="BA1041" s="74"/>
      <c r="BB1041" s="72"/>
      <c r="BC1041" s="72"/>
      <c r="BD1041" s="74"/>
      <c r="BE1041" s="74"/>
      <c r="BF1041" s="76"/>
      <c r="BG1041" s="76"/>
      <c r="BH1041" s="76"/>
      <c r="BI1041" s="76"/>
      <c r="BJ1041" s="76"/>
      <c r="BK1041" s="76"/>
      <c r="BL1041" s="76"/>
      <c r="BM1041" s="127"/>
      <c r="BN1041" s="76"/>
      <c r="BO1041" s="110"/>
      <c r="BP1041" s="110"/>
      <c r="BQ1041" s="112"/>
      <c r="BR1041" s="112"/>
      <c r="BS1041" s="112"/>
      <c r="BT1041" s="114"/>
      <c r="BU1041" s="113"/>
      <c r="BV1041" s="114"/>
      <c r="BW1041" s="115"/>
      <c r="BX1041" s="115"/>
      <c r="BY1041" s="115"/>
      <c r="BZ1041" s="115"/>
      <c r="CA1041" s="48"/>
      <c r="CB1041" s="48"/>
      <c r="CC1041" s="48"/>
      <c r="CE1041" s="96"/>
      <c r="CG1041" s="96"/>
    </row>
    <row r="1042" spans="1:85" s="49" customFormat="1" ht="20.25" thickTop="1" thickBot="1" x14ac:dyDescent="0.35">
      <c r="A1042" s="68"/>
      <c r="B1042" s="88"/>
      <c r="C1042" s="68"/>
      <c r="D1042" s="68"/>
      <c r="E1042" s="69"/>
      <c r="F1042" s="69"/>
      <c r="G1042" s="69"/>
      <c r="H1042" s="69"/>
      <c r="I1042" s="70"/>
      <c r="J1042" s="70"/>
      <c r="K1042" s="71"/>
      <c r="L1042" s="91"/>
      <c r="M1042" s="71"/>
      <c r="N1042" s="71"/>
      <c r="O1042" s="141"/>
      <c r="P1042" s="71"/>
      <c r="Q1042" s="71"/>
      <c r="R1042" s="71"/>
      <c r="S1042" s="70"/>
      <c r="T1042" s="73"/>
      <c r="U1042" s="73"/>
      <c r="V1042" s="211"/>
      <c r="W1042" s="211"/>
      <c r="X1042" s="73"/>
      <c r="Y1042" s="73"/>
      <c r="Z1042" s="73"/>
      <c r="AA1042" s="73"/>
      <c r="AB1042" s="73"/>
      <c r="AC1042" s="73"/>
      <c r="AD1042" s="73"/>
      <c r="AE1042" s="92"/>
      <c r="AF1042" s="73"/>
      <c r="AG1042" s="74"/>
      <c r="AH1042" s="75"/>
      <c r="AI1042" s="75"/>
      <c r="AJ1042" s="75"/>
      <c r="AK1042" s="74"/>
      <c r="AL1042" s="69"/>
      <c r="AM1042" s="76"/>
      <c r="AN1042" s="127"/>
      <c r="AO1042" s="76"/>
      <c r="AP1042" s="127"/>
      <c r="AQ1042" s="76"/>
      <c r="AR1042" s="76"/>
      <c r="AS1042" s="76"/>
      <c r="AT1042" s="76"/>
      <c r="AU1042" s="76"/>
      <c r="AV1042" s="127"/>
      <c r="AW1042" s="127"/>
      <c r="AX1042" s="127"/>
      <c r="AY1042" s="76"/>
      <c r="AZ1042" s="74"/>
      <c r="BA1042" s="74"/>
      <c r="BB1042" s="72"/>
      <c r="BC1042" s="72"/>
      <c r="BD1042" s="74"/>
      <c r="BE1042" s="74"/>
      <c r="BF1042" s="76"/>
      <c r="BG1042" s="76"/>
      <c r="BH1042" s="76"/>
      <c r="BI1042" s="76"/>
      <c r="BJ1042" s="76"/>
      <c r="BK1042" s="76"/>
      <c r="BL1042" s="76"/>
      <c r="BM1042" s="127"/>
      <c r="BN1042" s="76"/>
      <c r="BO1042" s="110"/>
      <c r="BP1042" s="110"/>
      <c r="BQ1042" s="112"/>
      <c r="BR1042" s="112"/>
      <c r="BS1042" s="112"/>
      <c r="BT1042" s="114"/>
      <c r="BU1042" s="113"/>
      <c r="BV1042" s="114"/>
      <c r="BW1042" s="115"/>
      <c r="BX1042" s="115"/>
      <c r="BY1042" s="115"/>
      <c r="BZ1042" s="115"/>
      <c r="CA1042" s="48"/>
      <c r="CB1042" s="48"/>
      <c r="CC1042" s="48"/>
      <c r="CE1042" s="96"/>
      <c r="CG1042" s="96"/>
    </row>
    <row r="1043" spans="1:85" s="49" customFormat="1" ht="20.25" thickTop="1" thickBot="1" x14ac:dyDescent="0.35">
      <c r="A1043" s="68"/>
      <c r="B1043" s="88"/>
      <c r="C1043" s="68"/>
      <c r="D1043" s="68"/>
      <c r="E1043" s="69"/>
      <c r="F1043" s="69"/>
      <c r="G1043" s="69"/>
      <c r="H1043" s="69"/>
      <c r="I1043" s="70"/>
      <c r="J1043" s="70"/>
      <c r="K1043" s="71"/>
      <c r="L1043" s="91"/>
      <c r="M1043" s="71"/>
      <c r="N1043" s="71"/>
      <c r="O1043" s="141"/>
      <c r="P1043" s="71"/>
      <c r="Q1043" s="71"/>
      <c r="R1043" s="71"/>
      <c r="S1043" s="70"/>
      <c r="T1043" s="73"/>
      <c r="U1043" s="73"/>
      <c r="V1043" s="211"/>
      <c r="W1043" s="211"/>
      <c r="X1043" s="73"/>
      <c r="Y1043" s="73"/>
      <c r="Z1043" s="73"/>
      <c r="AA1043" s="73"/>
      <c r="AB1043" s="73"/>
      <c r="AC1043" s="73"/>
      <c r="AD1043" s="73"/>
      <c r="AE1043" s="92"/>
      <c r="AF1043" s="73"/>
      <c r="AG1043" s="74"/>
      <c r="AH1043" s="75"/>
      <c r="AI1043" s="75"/>
      <c r="AJ1043" s="75"/>
      <c r="AK1043" s="74"/>
      <c r="AL1043" s="69"/>
      <c r="AM1043" s="76"/>
      <c r="AN1043" s="127"/>
      <c r="AO1043" s="76"/>
      <c r="AP1043" s="127"/>
      <c r="AQ1043" s="76"/>
      <c r="AR1043" s="76"/>
      <c r="AS1043" s="76"/>
      <c r="AT1043" s="76"/>
      <c r="AU1043" s="76"/>
      <c r="AV1043" s="127"/>
      <c r="AW1043" s="127"/>
      <c r="AX1043" s="127"/>
      <c r="AY1043" s="76"/>
      <c r="AZ1043" s="74"/>
      <c r="BA1043" s="74"/>
      <c r="BB1043" s="72"/>
      <c r="BC1043" s="72"/>
      <c r="BD1043" s="74"/>
      <c r="BE1043" s="74"/>
      <c r="BF1043" s="76"/>
      <c r="BG1043" s="76"/>
      <c r="BH1043" s="76"/>
      <c r="BI1043" s="76"/>
      <c r="BJ1043" s="76"/>
      <c r="BK1043" s="76"/>
      <c r="BL1043" s="76"/>
      <c r="BM1043" s="127"/>
      <c r="BN1043" s="76"/>
      <c r="BO1043" s="110"/>
      <c r="BP1043" s="110"/>
      <c r="BQ1043" s="112"/>
      <c r="BR1043" s="112"/>
      <c r="BS1043" s="112"/>
      <c r="BT1043" s="114"/>
      <c r="BU1043" s="113"/>
      <c r="BV1043" s="114"/>
      <c r="BW1043" s="115"/>
      <c r="BX1043" s="115"/>
      <c r="BY1043" s="115"/>
      <c r="BZ1043" s="115"/>
      <c r="CA1043" s="48"/>
      <c r="CB1043" s="48"/>
      <c r="CC1043" s="48"/>
      <c r="CE1043" s="96"/>
      <c r="CG1043" s="96"/>
    </row>
    <row r="1044" spans="1:85" s="49" customFormat="1" ht="20.25" thickTop="1" thickBot="1" x14ac:dyDescent="0.35">
      <c r="A1044" s="68"/>
      <c r="B1044" s="88"/>
      <c r="C1044" s="68"/>
      <c r="D1044" s="68"/>
      <c r="E1044" s="69"/>
      <c r="F1044" s="69"/>
      <c r="G1044" s="69"/>
      <c r="H1044" s="69"/>
      <c r="I1044" s="70"/>
      <c r="J1044" s="70"/>
      <c r="K1044" s="71"/>
      <c r="L1044" s="91"/>
      <c r="M1044" s="71"/>
      <c r="N1044" s="71"/>
      <c r="O1044" s="141"/>
      <c r="P1044" s="71"/>
      <c r="Q1044" s="71"/>
      <c r="R1044" s="71"/>
      <c r="S1044" s="70"/>
      <c r="T1044" s="73"/>
      <c r="U1044" s="73"/>
      <c r="V1044" s="211"/>
      <c r="W1044" s="211"/>
      <c r="X1044" s="73"/>
      <c r="Y1044" s="73"/>
      <c r="Z1044" s="73"/>
      <c r="AA1044" s="73"/>
      <c r="AB1044" s="73"/>
      <c r="AC1044" s="73"/>
      <c r="AD1044" s="73"/>
      <c r="AE1044" s="92"/>
      <c r="AF1044" s="73"/>
      <c r="AG1044" s="74"/>
      <c r="AH1044" s="75"/>
      <c r="AI1044" s="75"/>
      <c r="AJ1044" s="75"/>
      <c r="AK1044" s="74"/>
      <c r="AL1044" s="69"/>
      <c r="AM1044" s="76"/>
      <c r="AN1044" s="127"/>
      <c r="AO1044" s="76"/>
      <c r="AP1044" s="127"/>
      <c r="AQ1044" s="76"/>
      <c r="AR1044" s="76"/>
      <c r="AS1044" s="76"/>
      <c r="AT1044" s="76"/>
      <c r="AU1044" s="76"/>
      <c r="AV1044" s="127"/>
      <c r="AW1044" s="127"/>
      <c r="AX1044" s="127"/>
      <c r="AY1044" s="76"/>
      <c r="AZ1044" s="74"/>
      <c r="BA1044" s="74"/>
      <c r="BB1044" s="72"/>
      <c r="BC1044" s="72"/>
      <c r="BD1044" s="74"/>
      <c r="BE1044" s="74"/>
      <c r="BF1044" s="76"/>
      <c r="BG1044" s="76"/>
      <c r="BH1044" s="76"/>
      <c r="BI1044" s="76"/>
      <c r="BJ1044" s="76"/>
      <c r="BK1044" s="76"/>
      <c r="BL1044" s="76"/>
      <c r="BM1044" s="127"/>
      <c r="BN1044" s="76"/>
      <c r="BO1044" s="110"/>
      <c r="BP1044" s="110"/>
      <c r="BQ1044" s="112"/>
      <c r="BR1044" s="112"/>
      <c r="BS1044" s="112"/>
      <c r="BT1044" s="114"/>
      <c r="BU1044" s="113"/>
      <c r="BV1044" s="114"/>
      <c r="BW1044" s="115"/>
      <c r="BX1044" s="115"/>
      <c r="BY1044" s="115"/>
      <c r="BZ1044" s="115"/>
      <c r="CA1044" s="48"/>
      <c r="CB1044" s="48"/>
      <c r="CC1044" s="48"/>
      <c r="CE1044" s="96"/>
      <c r="CG1044" s="96"/>
    </row>
    <row r="1045" spans="1:85" s="49" customFormat="1" ht="20.25" thickTop="1" thickBot="1" x14ac:dyDescent="0.35">
      <c r="A1045" s="68"/>
      <c r="B1045" s="88"/>
      <c r="C1045" s="68"/>
      <c r="D1045" s="68"/>
      <c r="E1045" s="69"/>
      <c r="F1045" s="69"/>
      <c r="G1045" s="69"/>
      <c r="H1045" s="69"/>
      <c r="I1045" s="70"/>
      <c r="J1045" s="70"/>
      <c r="K1045" s="71"/>
      <c r="L1045" s="91"/>
      <c r="M1045" s="71"/>
      <c r="N1045" s="71"/>
      <c r="O1045" s="141"/>
      <c r="P1045" s="71"/>
      <c r="Q1045" s="71"/>
      <c r="R1045" s="71"/>
      <c r="S1045" s="70"/>
      <c r="T1045" s="73"/>
      <c r="U1045" s="73"/>
      <c r="V1045" s="211"/>
      <c r="W1045" s="211"/>
      <c r="X1045" s="73"/>
      <c r="Y1045" s="73"/>
      <c r="Z1045" s="73"/>
      <c r="AA1045" s="73"/>
      <c r="AB1045" s="73"/>
      <c r="AC1045" s="73"/>
      <c r="AD1045" s="73"/>
      <c r="AE1045" s="92"/>
      <c r="AF1045" s="73"/>
      <c r="AG1045" s="74"/>
      <c r="AH1045" s="75"/>
      <c r="AI1045" s="75"/>
      <c r="AJ1045" s="75"/>
      <c r="AK1045" s="74"/>
      <c r="AL1045" s="69"/>
      <c r="AM1045" s="76"/>
      <c r="AN1045" s="127"/>
      <c r="AO1045" s="76"/>
      <c r="AP1045" s="127"/>
      <c r="AQ1045" s="76"/>
      <c r="AR1045" s="76"/>
      <c r="AS1045" s="76"/>
      <c r="AT1045" s="76"/>
      <c r="AU1045" s="76"/>
      <c r="AV1045" s="127"/>
      <c r="AW1045" s="127"/>
      <c r="AX1045" s="127"/>
      <c r="AY1045" s="76"/>
      <c r="AZ1045" s="74"/>
      <c r="BA1045" s="74"/>
      <c r="BB1045" s="72"/>
      <c r="BC1045" s="72"/>
      <c r="BD1045" s="74"/>
      <c r="BE1045" s="74"/>
      <c r="BF1045" s="76"/>
      <c r="BG1045" s="76"/>
      <c r="BH1045" s="76"/>
      <c r="BI1045" s="76"/>
      <c r="BJ1045" s="76"/>
      <c r="BK1045" s="76"/>
      <c r="BL1045" s="76"/>
      <c r="BM1045" s="127"/>
      <c r="BN1045" s="76"/>
      <c r="BO1045" s="110"/>
      <c r="BP1045" s="110"/>
      <c r="BQ1045" s="112"/>
      <c r="BR1045" s="112"/>
      <c r="BS1045" s="112"/>
      <c r="BT1045" s="114"/>
      <c r="BU1045" s="113"/>
      <c r="BV1045" s="114"/>
      <c r="BW1045" s="115"/>
      <c r="BX1045" s="115"/>
      <c r="BY1045" s="115"/>
      <c r="BZ1045" s="115"/>
      <c r="CA1045" s="48"/>
      <c r="CB1045" s="48"/>
      <c r="CC1045" s="48"/>
      <c r="CE1045" s="96"/>
      <c r="CG1045" s="96"/>
    </row>
    <row r="1046" spans="1:85" s="49" customFormat="1" ht="20.25" thickTop="1" thickBot="1" x14ac:dyDescent="0.35">
      <c r="A1046" s="68"/>
      <c r="B1046" s="88"/>
      <c r="C1046" s="68"/>
      <c r="D1046" s="68"/>
      <c r="E1046" s="69"/>
      <c r="F1046" s="69"/>
      <c r="G1046" s="69"/>
      <c r="H1046" s="69"/>
      <c r="I1046" s="70"/>
      <c r="J1046" s="70"/>
      <c r="K1046" s="71"/>
      <c r="L1046" s="91"/>
      <c r="M1046" s="71"/>
      <c r="N1046" s="71"/>
      <c r="O1046" s="141"/>
      <c r="P1046" s="71"/>
      <c r="Q1046" s="71"/>
      <c r="R1046" s="71"/>
      <c r="S1046" s="70"/>
      <c r="T1046" s="73"/>
      <c r="U1046" s="73"/>
      <c r="V1046" s="211"/>
      <c r="W1046" s="211"/>
      <c r="X1046" s="73"/>
      <c r="Y1046" s="73"/>
      <c r="Z1046" s="73"/>
      <c r="AA1046" s="73"/>
      <c r="AB1046" s="73"/>
      <c r="AC1046" s="73"/>
      <c r="AD1046" s="73"/>
      <c r="AE1046" s="92"/>
      <c r="AF1046" s="73"/>
      <c r="AG1046" s="74"/>
      <c r="AH1046" s="75"/>
      <c r="AI1046" s="75"/>
      <c r="AJ1046" s="75"/>
      <c r="AK1046" s="74"/>
      <c r="AL1046" s="69"/>
      <c r="AM1046" s="76"/>
      <c r="AN1046" s="127"/>
      <c r="AO1046" s="76"/>
      <c r="AP1046" s="127"/>
      <c r="AQ1046" s="76"/>
      <c r="AR1046" s="76"/>
      <c r="AS1046" s="76"/>
      <c r="AT1046" s="76"/>
      <c r="AU1046" s="76"/>
      <c r="AV1046" s="127"/>
      <c r="AW1046" s="127"/>
      <c r="AX1046" s="127"/>
      <c r="AY1046" s="76"/>
      <c r="AZ1046" s="74"/>
      <c r="BA1046" s="74"/>
      <c r="BB1046" s="72"/>
      <c r="BC1046" s="72"/>
      <c r="BD1046" s="74"/>
      <c r="BE1046" s="74"/>
      <c r="BF1046" s="76"/>
      <c r="BG1046" s="76"/>
      <c r="BH1046" s="76"/>
      <c r="BI1046" s="76"/>
      <c r="BJ1046" s="76"/>
      <c r="BK1046" s="76"/>
      <c r="BL1046" s="76"/>
      <c r="BM1046" s="127"/>
      <c r="BN1046" s="76"/>
      <c r="BO1046" s="110"/>
      <c r="BP1046" s="110"/>
      <c r="BQ1046" s="112"/>
      <c r="BR1046" s="112"/>
      <c r="BS1046" s="112"/>
      <c r="BT1046" s="114"/>
      <c r="BU1046" s="113"/>
      <c r="BV1046" s="114"/>
      <c r="BW1046" s="115"/>
      <c r="BX1046" s="115"/>
      <c r="BY1046" s="115"/>
      <c r="BZ1046" s="115"/>
      <c r="CA1046" s="48"/>
      <c r="CB1046" s="48"/>
      <c r="CC1046" s="48"/>
      <c r="CE1046" s="96"/>
      <c r="CG1046" s="96"/>
    </row>
    <row r="1047" spans="1:85" s="49" customFormat="1" ht="20.25" thickTop="1" thickBot="1" x14ac:dyDescent="0.35">
      <c r="A1047" s="68"/>
      <c r="B1047" s="88"/>
      <c r="C1047" s="68"/>
      <c r="D1047" s="68"/>
      <c r="E1047" s="69"/>
      <c r="F1047" s="69"/>
      <c r="G1047" s="69"/>
      <c r="H1047" s="69"/>
      <c r="I1047" s="70"/>
      <c r="J1047" s="70"/>
      <c r="K1047" s="71"/>
      <c r="L1047" s="91"/>
      <c r="M1047" s="71"/>
      <c r="N1047" s="71"/>
      <c r="O1047" s="141"/>
      <c r="P1047" s="71"/>
      <c r="Q1047" s="71"/>
      <c r="R1047" s="71"/>
      <c r="S1047" s="70"/>
      <c r="T1047" s="73"/>
      <c r="U1047" s="73"/>
      <c r="V1047" s="211"/>
      <c r="W1047" s="211"/>
      <c r="X1047" s="73"/>
      <c r="Y1047" s="73"/>
      <c r="Z1047" s="73"/>
      <c r="AA1047" s="73"/>
      <c r="AB1047" s="73"/>
      <c r="AC1047" s="73"/>
      <c r="AD1047" s="73"/>
      <c r="AE1047" s="92"/>
      <c r="AF1047" s="73"/>
      <c r="AG1047" s="74"/>
      <c r="AH1047" s="75"/>
      <c r="AI1047" s="75"/>
      <c r="AJ1047" s="75"/>
      <c r="AK1047" s="74"/>
      <c r="AL1047" s="69"/>
      <c r="AM1047" s="76"/>
      <c r="AN1047" s="127"/>
      <c r="AO1047" s="76"/>
      <c r="AP1047" s="127"/>
      <c r="AQ1047" s="76"/>
      <c r="AR1047" s="76"/>
      <c r="AS1047" s="76"/>
      <c r="AT1047" s="76"/>
      <c r="AU1047" s="76"/>
      <c r="AV1047" s="127"/>
      <c r="AW1047" s="127"/>
      <c r="AX1047" s="127"/>
      <c r="AY1047" s="76"/>
      <c r="AZ1047" s="74"/>
      <c r="BA1047" s="74"/>
      <c r="BB1047" s="72"/>
      <c r="BC1047" s="72"/>
      <c r="BD1047" s="74"/>
      <c r="BE1047" s="74"/>
      <c r="BF1047" s="76"/>
      <c r="BG1047" s="76"/>
      <c r="BH1047" s="76"/>
      <c r="BI1047" s="76"/>
      <c r="BJ1047" s="76"/>
      <c r="BK1047" s="76"/>
      <c r="BL1047" s="76"/>
      <c r="BM1047" s="127"/>
      <c r="BN1047" s="76"/>
      <c r="BO1047" s="110"/>
      <c r="BP1047" s="110"/>
      <c r="BQ1047" s="112"/>
      <c r="BR1047" s="112"/>
      <c r="BS1047" s="112"/>
      <c r="BT1047" s="114"/>
      <c r="BU1047" s="113"/>
      <c r="BV1047" s="114"/>
      <c r="BW1047" s="115"/>
      <c r="BX1047" s="115"/>
      <c r="BY1047" s="115"/>
      <c r="BZ1047" s="115"/>
      <c r="CA1047" s="48"/>
      <c r="CB1047" s="48"/>
      <c r="CC1047" s="48"/>
      <c r="CE1047" s="96"/>
      <c r="CG1047" s="96"/>
    </row>
    <row r="1048" spans="1:85" s="49" customFormat="1" ht="20.25" thickTop="1" thickBot="1" x14ac:dyDescent="0.35">
      <c r="A1048" s="68"/>
      <c r="B1048" s="88"/>
      <c r="C1048" s="68"/>
      <c r="D1048" s="68"/>
      <c r="E1048" s="69"/>
      <c r="F1048" s="69"/>
      <c r="G1048" s="69"/>
      <c r="H1048" s="69"/>
      <c r="I1048" s="70"/>
      <c r="J1048" s="70"/>
      <c r="K1048" s="71"/>
      <c r="L1048" s="91"/>
      <c r="M1048" s="71"/>
      <c r="N1048" s="71"/>
      <c r="O1048" s="141"/>
      <c r="P1048" s="71"/>
      <c r="Q1048" s="71"/>
      <c r="R1048" s="71"/>
      <c r="S1048" s="70"/>
      <c r="T1048" s="73"/>
      <c r="U1048" s="73"/>
      <c r="V1048" s="211"/>
      <c r="W1048" s="211"/>
      <c r="X1048" s="73"/>
      <c r="Y1048" s="73"/>
      <c r="Z1048" s="73"/>
      <c r="AA1048" s="73"/>
      <c r="AB1048" s="73"/>
      <c r="AC1048" s="73"/>
      <c r="AD1048" s="73"/>
      <c r="AE1048" s="92"/>
      <c r="AF1048" s="73"/>
      <c r="AG1048" s="74"/>
      <c r="AH1048" s="75"/>
      <c r="AI1048" s="75"/>
      <c r="AJ1048" s="75"/>
      <c r="AK1048" s="74"/>
      <c r="AL1048" s="69"/>
      <c r="AM1048" s="76"/>
      <c r="AN1048" s="127"/>
      <c r="AO1048" s="76"/>
      <c r="AP1048" s="127"/>
      <c r="AQ1048" s="76"/>
      <c r="AR1048" s="76"/>
      <c r="AS1048" s="76"/>
      <c r="AT1048" s="76"/>
      <c r="AU1048" s="76"/>
      <c r="AV1048" s="127"/>
      <c r="AW1048" s="127"/>
      <c r="AX1048" s="127"/>
      <c r="AY1048" s="76"/>
      <c r="AZ1048" s="74"/>
      <c r="BA1048" s="74"/>
      <c r="BB1048" s="72"/>
      <c r="BC1048" s="72"/>
      <c r="BD1048" s="74"/>
      <c r="BE1048" s="74"/>
      <c r="BF1048" s="76"/>
      <c r="BG1048" s="76"/>
      <c r="BH1048" s="76"/>
      <c r="BI1048" s="76"/>
      <c r="BJ1048" s="76"/>
      <c r="BK1048" s="76"/>
      <c r="BL1048" s="76"/>
      <c r="BM1048" s="127"/>
      <c r="BN1048" s="76"/>
      <c r="BO1048" s="110"/>
      <c r="BP1048" s="110"/>
      <c r="BQ1048" s="112"/>
      <c r="BR1048" s="112"/>
      <c r="BS1048" s="112"/>
      <c r="BT1048" s="114"/>
      <c r="BU1048" s="113"/>
      <c r="BV1048" s="114"/>
      <c r="BW1048" s="115"/>
      <c r="BX1048" s="115"/>
      <c r="BY1048" s="115"/>
      <c r="BZ1048" s="115"/>
      <c r="CA1048" s="48"/>
      <c r="CB1048" s="48"/>
      <c r="CC1048" s="48"/>
      <c r="CE1048" s="96"/>
      <c r="CG1048" s="96"/>
    </row>
    <row r="1049" spans="1:85" s="49" customFormat="1" ht="20.25" thickTop="1" thickBot="1" x14ac:dyDescent="0.35">
      <c r="A1049" s="68"/>
      <c r="B1049" s="88"/>
      <c r="C1049" s="68"/>
      <c r="D1049" s="68"/>
      <c r="E1049" s="69"/>
      <c r="F1049" s="69"/>
      <c r="G1049" s="69"/>
      <c r="H1049" s="69"/>
      <c r="I1049" s="70"/>
      <c r="J1049" s="70"/>
      <c r="K1049" s="71"/>
      <c r="L1049" s="91"/>
      <c r="M1049" s="71"/>
      <c r="N1049" s="71"/>
      <c r="O1049" s="141"/>
      <c r="P1049" s="71"/>
      <c r="Q1049" s="71"/>
      <c r="R1049" s="71"/>
      <c r="S1049" s="70"/>
      <c r="T1049" s="73"/>
      <c r="U1049" s="73"/>
      <c r="V1049" s="211"/>
      <c r="W1049" s="211"/>
      <c r="X1049" s="73"/>
      <c r="Y1049" s="73"/>
      <c r="Z1049" s="73"/>
      <c r="AA1049" s="73"/>
      <c r="AB1049" s="73"/>
      <c r="AC1049" s="73"/>
      <c r="AD1049" s="73"/>
      <c r="AE1049" s="92"/>
      <c r="AF1049" s="73"/>
      <c r="AG1049" s="74"/>
      <c r="AH1049" s="75"/>
      <c r="AI1049" s="75"/>
      <c r="AJ1049" s="75"/>
      <c r="AK1049" s="74"/>
      <c r="AL1049" s="69"/>
      <c r="AM1049" s="76"/>
      <c r="AN1049" s="127"/>
      <c r="AO1049" s="76"/>
      <c r="AP1049" s="127"/>
      <c r="AQ1049" s="76"/>
      <c r="AR1049" s="76"/>
      <c r="AS1049" s="76"/>
      <c r="AT1049" s="76"/>
      <c r="AU1049" s="76"/>
      <c r="AV1049" s="127"/>
      <c r="AW1049" s="127"/>
      <c r="AX1049" s="127"/>
      <c r="AY1049" s="76"/>
      <c r="AZ1049" s="74"/>
      <c r="BA1049" s="74"/>
      <c r="BB1049" s="72"/>
      <c r="BC1049" s="72"/>
      <c r="BD1049" s="74"/>
      <c r="BE1049" s="74"/>
      <c r="BF1049" s="76"/>
      <c r="BG1049" s="76"/>
      <c r="BH1049" s="76"/>
      <c r="BI1049" s="76"/>
      <c r="BJ1049" s="76"/>
      <c r="BK1049" s="76"/>
      <c r="BL1049" s="76"/>
      <c r="BM1049" s="127"/>
      <c r="BN1049" s="76"/>
      <c r="BO1049" s="110"/>
      <c r="BP1049" s="110"/>
      <c r="BQ1049" s="112"/>
      <c r="BR1049" s="112"/>
      <c r="BS1049" s="112"/>
      <c r="BT1049" s="114"/>
      <c r="BU1049" s="113"/>
      <c r="BV1049" s="114"/>
      <c r="BW1049" s="115"/>
      <c r="BX1049" s="115"/>
      <c r="BY1049" s="115"/>
      <c r="BZ1049" s="115"/>
      <c r="CA1049" s="48"/>
      <c r="CB1049" s="48"/>
      <c r="CC1049" s="48"/>
      <c r="CE1049" s="96"/>
      <c r="CG1049" s="96"/>
    </row>
    <row r="1050" spans="1:85" s="49" customFormat="1" ht="20.25" thickTop="1" thickBot="1" x14ac:dyDescent="0.35">
      <c r="A1050" s="68"/>
      <c r="B1050" s="88"/>
      <c r="C1050" s="68"/>
      <c r="D1050" s="68"/>
      <c r="E1050" s="69"/>
      <c r="F1050" s="69"/>
      <c r="G1050" s="69"/>
      <c r="H1050" s="69"/>
      <c r="I1050" s="70"/>
      <c r="J1050" s="70"/>
      <c r="K1050" s="71"/>
      <c r="L1050" s="91"/>
      <c r="M1050" s="71"/>
      <c r="N1050" s="71"/>
      <c r="O1050" s="141"/>
      <c r="P1050" s="71"/>
      <c r="Q1050" s="71"/>
      <c r="R1050" s="71"/>
      <c r="S1050" s="70"/>
      <c r="T1050" s="73"/>
      <c r="U1050" s="73"/>
      <c r="V1050" s="211"/>
      <c r="W1050" s="211"/>
      <c r="X1050" s="73"/>
      <c r="Y1050" s="73"/>
      <c r="Z1050" s="73"/>
      <c r="AA1050" s="73"/>
      <c r="AB1050" s="73"/>
      <c r="AC1050" s="73"/>
      <c r="AD1050" s="73"/>
      <c r="AE1050" s="92"/>
      <c r="AF1050" s="73"/>
      <c r="AG1050" s="74"/>
      <c r="AH1050" s="75"/>
      <c r="AI1050" s="75"/>
      <c r="AJ1050" s="75"/>
      <c r="AK1050" s="74"/>
      <c r="AL1050" s="69"/>
      <c r="AM1050" s="76"/>
      <c r="AN1050" s="127"/>
      <c r="AO1050" s="76"/>
      <c r="AP1050" s="127"/>
      <c r="AQ1050" s="76"/>
      <c r="AR1050" s="76"/>
      <c r="AS1050" s="76"/>
      <c r="AT1050" s="76"/>
      <c r="AU1050" s="76"/>
      <c r="AV1050" s="127"/>
      <c r="AW1050" s="127"/>
      <c r="AX1050" s="127"/>
      <c r="AY1050" s="76"/>
      <c r="AZ1050" s="74"/>
      <c r="BA1050" s="74"/>
      <c r="BB1050" s="72"/>
      <c r="BC1050" s="72"/>
      <c r="BD1050" s="74"/>
      <c r="BE1050" s="74"/>
      <c r="BF1050" s="76"/>
      <c r="BG1050" s="76"/>
      <c r="BH1050" s="76"/>
      <c r="BI1050" s="76"/>
      <c r="BJ1050" s="76"/>
      <c r="BK1050" s="76"/>
      <c r="BL1050" s="76"/>
      <c r="BM1050" s="127"/>
      <c r="BN1050" s="76"/>
      <c r="BO1050" s="110"/>
      <c r="BP1050" s="110"/>
      <c r="BQ1050" s="112"/>
      <c r="BR1050" s="112"/>
      <c r="BS1050" s="112"/>
      <c r="BT1050" s="114"/>
      <c r="BU1050" s="113"/>
      <c r="BV1050" s="114"/>
      <c r="BW1050" s="115"/>
      <c r="BX1050" s="115"/>
      <c r="BY1050" s="115"/>
      <c r="BZ1050" s="115"/>
      <c r="CA1050" s="48"/>
      <c r="CB1050" s="48"/>
      <c r="CC1050" s="48"/>
      <c r="CE1050" s="96"/>
      <c r="CG1050" s="96"/>
    </row>
    <row r="1051" spans="1:85" s="49" customFormat="1" ht="20.25" thickTop="1" thickBot="1" x14ac:dyDescent="0.35">
      <c r="A1051" s="68"/>
      <c r="B1051" s="88"/>
      <c r="C1051" s="68"/>
      <c r="D1051" s="68"/>
      <c r="E1051" s="69"/>
      <c r="F1051" s="69"/>
      <c r="G1051" s="69"/>
      <c r="H1051" s="69"/>
      <c r="I1051" s="70"/>
      <c r="J1051" s="70"/>
      <c r="K1051" s="71"/>
      <c r="L1051" s="91"/>
      <c r="M1051" s="71"/>
      <c r="N1051" s="71"/>
      <c r="O1051" s="141"/>
      <c r="P1051" s="71"/>
      <c r="Q1051" s="71"/>
      <c r="R1051" s="71"/>
      <c r="S1051" s="70"/>
      <c r="T1051" s="73"/>
      <c r="U1051" s="73"/>
      <c r="V1051" s="211"/>
      <c r="W1051" s="211"/>
      <c r="X1051" s="73"/>
      <c r="Y1051" s="73"/>
      <c r="Z1051" s="73"/>
      <c r="AA1051" s="73"/>
      <c r="AB1051" s="73"/>
      <c r="AC1051" s="73"/>
      <c r="AD1051" s="73"/>
      <c r="AE1051" s="92"/>
      <c r="AF1051" s="73"/>
      <c r="AG1051" s="74"/>
      <c r="AH1051" s="75"/>
      <c r="AI1051" s="75"/>
      <c r="AJ1051" s="75"/>
      <c r="AK1051" s="74"/>
      <c r="AL1051" s="69"/>
      <c r="AM1051" s="76"/>
      <c r="AN1051" s="127"/>
      <c r="AO1051" s="76"/>
      <c r="AP1051" s="127"/>
      <c r="AQ1051" s="76"/>
      <c r="AR1051" s="76"/>
      <c r="AS1051" s="76"/>
      <c r="AT1051" s="76"/>
      <c r="AU1051" s="76"/>
      <c r="AV1051" s="127"/>
      <c r="AW1051" s="127"/>
      <c r="AX1051" s="127"/>
      <c r="AY1051" s="76"/>
      <c r="AZ1051" s="74"/>
      <c r="BA1051" s="74"/>
      <c r="BB1051" s="72"/>
      <c r="BC1051" s="72"/>
      <c r="BD1051" s="74"/>
      <c r="BE1051" s="74"/>
      <c r="BF1051" s="76"/>
      <c r="BG1051" s="76"/>
      <c r="BH1051" s="76"/>
      <c r="BI1051" s="76"/>
      <c r="BJ1051" s="76"/>
      <c r="BK1051" s="76"/>
      <c r="BL1051" s="76"/>
      <c r="BM1051" s="127"/>
      <c r="BN1051" s="76"/>
      <c r="BO1051" s="110"/>
      <c r="BP1051" s="110"/>
      <c r="BQ1051" s="112"/>
      <c r="BR1051" s="112"/>
      <c r="BS1051" s="112"/>
      <c r="BT1051" s="114"/>
      <c r="BU1051" s="113"/>
      <c r="BV1051" s="114"/>
      <c r="BW1051" s="115"/>
      <c r="BX1051" s="115"/>
      <c r="BY1051" s="115"/>
      <c r="BZ1051" s="115"/>
      <c r="CA1051" s="48"/>
      <c r="CB1051" s="48"/>
      <c r="CC1051" s="48"/>
      <c r="CE1051" s="96"/>
      <c r="CG1051" s="96"/>
    </row>
    <row r="1052" spans="1:85" s="49" customFormat="1" ht="20.25" thickTop="1" thickBot="1" x14ac:dyDescent="0.35">
      <c r="A1052" s="68"/>
      <c r="B1052" s="88"/>
      <c r="C1052" s="68"/>
      <c r="D1052" s="68"/>
      <c r="E1052" s="69"/>
      <c r="F1052" s="69"/>
      <c r="G1052" s="69"/>
      <c r="H1052" s="69"/>
      <c r="I1052" s="70"/>
      <c r="J1052" s="70"/>
      <c r="K1052" s="71"/>
      <c r="L1052" s="91"/>
      <c r="M1052" s="71"/>
      <c r="N1052" s="71"/>
      <c r="O1052" s="141"/>
      <c r="P1052" s="71"/>
      <c r="Q1052" s="71"/>
      <c r="R1052" s="71"/>
      <c r="S1052" s="70"/>
      <c r="T1052" s="73"/>
      <c r="U1052" s="73"/>
      <c r="V1052" s="211"/>
      <c r="W1052" s="211"/>
      <c r="X1052" s="73"/>
      <c r="Y1052" s="73"/>
      <c r="Z1052" s="73"/>
      <c r="AA1052" s="73"/>
      <c r="AB1052" s="73"/>
      <c r="AC1052" s="73"/>
      <c r="AD1052" s="73"/>
      <c r="AE1052" s="92"/>
      <c r="AF1052" s="73"/>
      <c r="AG1052" s="74"/>
      <c r="AH1052" s="75"/>
      <c r="AI1052" s="75"/>
      <c r="AJ1052" s="75"/>
      <c r="AK1052" s="74"/>
      <c r="AL1052" s="69"/>
      <c r="AM1052" s="76"/>
      <c r="AN1052" s="127"/>
      <c r="AO1052" s="76"/>
      <c r="AP1052" s="127"/>
      <c r="AQ1052" s="76"/>
      <c r="AR1052" s="76"/>
      <c r="AS1052" s="76"/>
      <c r="AT1052" s="76"/>
      <c r="AU1052" s="76"/>
      <c r="AV1052" s="127"/>
      <c r="AW1052" s="127"/>
      <c r="AX1052" s="127"/>
      <c r="AY1052" s="76"/>
      <c r="AZ1052" s="74"/>
      <c r="BA1052" s="74"/>
      <c r="BB1052" s="72"/>
      <c r="BC1052" s="72"/>
      <c r="BD1052" s="74"/>
      <c r="BE1052" s="74"/>
      <c r="BF1052" s="76"/>
      <c r="BG1052" s="76"/>
      <c r="BH1052" s="76"/>
      <c r="BI1052" s="76"/>
      <c r="BJ1052" s="76"/>
      <c r="BK1052" s="76"/>
      <c r="BL1052" s="76"/>
      <c r="BM1052" s="127"/>
      <c r="BN1052" s="76"/>
      <c r="BO1052" s="110"/>
      <c r="BP1052" s="110"/>
      <c r="BQ1052" s="112"/>
      <c r="BR1052" s="112"/>
      <c r="BS1052" s="112"/>
      <c r="BT1052" s="114"/>
      <c r="BU1052" s="113"/>
      <c r="BV1052" s="114"/>
      <c r="BW1052" s="115"/>
      <c r="BX1052" s="115"/>
      <c r="BY1052" s="115"/>
      <c r="BZ1052" s="115"/>
      <c r="CA1052" s="48"/>
      <c r="CB1052" s="48"/>
      <c r="CC1052" s="48"/>
      <c r="CE1052" s="96"/>
      <c r="CG1052" s="96"/>
    </row>
    <row r="1053" spans="1:85" s="49" customFormat="1" ht="20.25" thickTop="1" thickBot="1" x14ac:dyDescent="0.35">
      <c r="A1053" s="68"/>
      <c r="B1053" s="88"/>
      <c r="C1053" s="68"/>
      <c r="D1053" s="68"/>
      <c r="E1053" s="69"/>
      <c r="F1053" s="69"/>
      <c r="G1053" s="69"/>
      <c r="H1053" s="69"/>
      <c r="I1053" s="70"/>
      <c r="J1053" s="70"/>
      <c r="K1053" s="71"/>
      <c r="L1053" s="91"/>
      <c r="M1053" s="71"/>
      <c r="N1053" s="71"/>
      <c r="O1053" s="141"/>
      <c r="P1053" s="71"/>
      <c r="Q1053" s="71"/>
      <c r="R1053" s="71"/>
      <c r="S1053" s="70"/>
      <c r="T1053" s="73"/>
      <c r="U1053" s="73"/>
      <c r="V1053" s="211"/>
      <c r="W1053" s="211"/>
      <c r="X1053" s="73"/>
      <c r="Y1053" s="73"/>
      <c r="Z1053" s="73"/>
      <c r="AA1053" s="73"/>
      <c r="AB1053" s="73"/>
      <c r="AC1053" s="73"/>
      <c r="AD1053" s="73"/>
      <c r="AE1053" s="92"/>
      <c r="AF1053" s="73"/>
      <c r="AG1053" s="74"/>
      <c r="AH1053" s="75"/>
      <c r="AI1053" s="75"/>
      <c r="AJ1053" s="75"/>
      <c r="AK1053" s="74"/>
      <c r="AL1053" s="69"/>
      <c r="AM1053" s="76"/>
      <c r="AN1053" s="127"/>
      <c r="AO1053" s="76"/>
      <c r="AP1053" s="127"/>
      <c r="AQ1053" s="76"/>
      <c r="AR1053" s="76"/>
      <c r="AS1053" s="76"/>
      <c r="AT1053" s="76"/>
      <c r="AU1053" s="76"/>
      <c r="AV1053" s="127"/>
      <c r="AW1053" s="127"/>
      <c r="AX1053" s="127"/>
      <c r="AY1053" s="76"/>
      <c r="AZ1053" s="74"/>
      <c r="BA1053" s="74"/>
      <c r="BB1053" s="72"/>
      <c r="BC1053" s="72"/>
      <c r="BD1053" s="74"/>
      <c r="BE1053" s="74"/>
      <c r="BF1053" s="76"/>
      <c r="BG1053" s="76"/>
      <c r="BH1053" s="76"/>
      <c r="BI1053" s="76"/>
      <c r="BJ1053" s="76"/>
      <c r="BK1053" s="76"/>
      <c r="BL1053" s="76"/>
      <c r="BM1053" s="127"/>
      <c r="BN1053" s="76"/>
      <c r="BO1053" s="110"/>
      <c r="BP1053" s="110"/>
      <c r="BQ1053" s="112"/>
      <c r="BR1053" s="112"/>
      <c r="BS1053" s="112"/>
      <c r="BT1053" s="114"/>
      <c r="BU1053" s="113"/>
      <c r="BV1053" s="114"/>
      <c r="BW1053" s="115"/>
      <c r="BX1053" s="115"/>
      <c r="BY1053" s="115"/>
      <c r="BZ1053" s="115"/>
      <c r="CA1053" s="48"/>
      <c r="CB1053" s="48"/>
      <c r="CC1053" s="48"/>
      <c r="CE1053" s="96"/>
      <c r="CG1053" s="96"/>
    </row>
    <row r="1054" spans="1:85" s="49" customFormat="1" ht="20.25" thickTop="1" thickBot="1" x14ac:dyDescent="0.35">
      <c r="A1054" s="68"/>
      <c r="B1054" s="88"/>
      <c r="C1054" s="68"/>
      <c r="D1054" s="68"/>
      <c r="E1054" s="69"/>
      <c r="F1054" s="69"/>
      <c r="G1054" s="69"/>
      <c r="H1054" s="69"/>
      <c r="I1054" s="70"/>
      <c r="J1054" s="70"/>
      <c r="K1054" s="71"/>
      <c r="L1054" s="91"/>
      <c r="M1054" s="71"/>
      <c r="N1054" s="71"/>
      <c r="O1054" s="141"/>
      <c r="P1054" s="71"/>
      <c r="Q1054" s="71"/>
      <c r="R1054" s="71"/>
      <c r="S1054" s="70"/>
      <c r="T1054" s="73"/>
      <c r="U1054" s="73"/>
      <c r="V1054" s="211"/>
      <c r="W1054" s="211"/>
      <c r="X1054" s="73"/>
      <c r="Y1054" s="73"/>
      <c r="Z1054" s="73"/>
      <c r="AA1054" s="73"/>
      <c r="AB1054" s="73"/>
      <c r="AC1054" s="73"/>
      <c r="AD1054" s="73"/>
      <c r="AE1054" s="92"/>
      <c r="AF1054" s="73"/>
      <c r="AG1054" s="74"/>
      <c r="AH1054" s="75"/>
      <c r="AI1054" s="75"/>
      <c r="AJ1054" s="75"/>
      <c r="AK1054" s="74"/>
      <c r="AL1054" s="69"/>
      <c r="AM1054" s="76"/>
      <c r="AN1054" s="127"/>
      <c r="AO1054" s="76"/>
      <c r="AP1054" s="127"/>
      <c r="AQ1054" s="76"/>
      <c r="AR1054" s="76"/>
      <c r="AS1054" s="76"/>
      <c r="AT1054" s="76"/>
      <c r="AU1054" s="76"/>
      <c r="AV1054" s="127"/>
      <c r="AW1054" s="127"/>
      <c r="AX1054" s="127"/>
      <c r="AY1054" s="76"/>
      <c r="AZ1054" s="74"/>
      <c r="BA1054" s="74"/>
      <c r="BB1054" s="72"/>
      <c r="BC1054" s="72"/>
      <c r="BD1054" s="74"/>
      <c r="BE1054" s="74"/>
      <c r="BF1054" s="76"/>
      <c r="BG1054" s="76"/>
      <c r="BH1054" s="76"/>
      <c r="BI1054" s="76"/>
      <c r="BJ1054" s="76"/>
      <c r="BK1054" s="76"/>
      <c r="BL1054" s="76"/>
      <c r="BM1054" s="127"/>
      <c r="BN1054" s="76"/>
      <c r="BO1054" s="110"/>
      <c r="BP1054" s="110"/>
      <c r="BQ1054" s="112"/>
      <c r="BR1054" s="112"/>
      <c r="BS1054" s="112"/>
      <c r="BT1054" s="114"/>
      <c r="BU1054" s="113"/>
      <c r="BV1054" s="114"/>
      <c r="BW1054" s="115"/>
      <c r="BX1054" s="115"/>
      <c r="BY1054" s="115"/>
      <c r="BZ1054" s="115"/>
      <c r="CA1054" s="48"/>
      <c r="CB1054" s="48"/>
      <c r="CC1054" s="48"/>
      <c r="CE1054" s="96"/>
      <c r="CG1054" s="96"/>
    </row>
    <row r="1055" spans="1:85" s="49" customFormat="1" ht="20.25" thickTop="1" thickBot="1" x14ac:dyDescent="0.35">
      <c r="A1055" s="68"/>
      <c r="B1055" s="88"/>
      <c r="C1055" s="68"/>
      <c r="D1055" s="68"/>
      <c r="E1055" s="69"/>
      <c r="F1055" s="69"/>
      <c r="G1055" s="69"/>
      <c r="H1055" s="69"/>
      <c r="I1055" s="70"/>
      <c r="J1055" s="70"/>
      <c r="K1055" s="71"/>
      <c r="L1055" s="91"/>
      <c r="M1055" s="71"/>
      <c r="N1055" s="71"/>
      <c r="O1055" s="141"/>
      <c r="P1055" s="71"/>
      <c r="Q1055" s="71"/>
      <c r="R1055" s="71"/>
      <c r="S1055" s="70"/>
      <c r="T1055" s="73"/>
      <c r="U1055" s="73"/>
      <c r="V1055" s="211"/>
      <c r="W1055" s="211"/>
      <c r="X1055" s="73"/>
      <c r="Y1055" s="73"/>
      <c r="Z1055" s="73"/>
      <c r="AA1055" s="73"/>
      <c r="AB1055" s="73"/>
      <c r="AC1055" s="73"/>
      <c r="AD1055" s="73"/>
      <c r="AE1055" s="92"/>
      <c r="AF1055" s="73"/>
      <c r="AG1055" s="74"/>
      <c r="AH1055" s="75"/>
      <c r="AI1055" s="75"/>
      <c r="AJ1055" s="75"/>
      <c r="AK1055" s="74"/>
      <c r="AL1055" s="69"/>
      <c r="AM1055" s="76"/>
      <c r="AN1055" s="127"/>
      <c r="AO1055" s="76"/>
      <c r="AP1055" s="127"/>
      <c r="AQ1055" s="76"/>
      <c r="AR1055" s="76"/>
      <c r="AS1055" s="76"/>
      <c r="AT1055" s="76"/>
      <c r="AU1055" s="76"/>
      <c r="AV1055" s="127"/>
      <c r="AW1055" s="127"/>
      <c r="AX1055" s="127"/>
      <c r="AY1055" s="76"/>
      <c r="AZ1055" s="74"/>
      <c r="BA1055" s="74"/>
      <c r="BB1055" s="72"/>
      <c r="BC1055" s="72"/>
      <c r="BD1055" s="74"/>
      <c r="BE1055" s="74"/>
      <c r="BF1055" s="76"/>
      <c r="BG1055" s="76"/>
      <c r="BH1055" s="76"/>
      <c r="BI1055" s="76"/>
      <c r="BJ1055" s="76"/>
      <c r="BK1055" s="76"/>
      <c r="BL1055" s="76"/>
      <c r="BM1055" s="127"/>
      <c r="BN1055" s="76"/>
      <c r="BO1055" s="110"/>
      <c r="BP1055" s="110"/>
      <c r="BQ1055" s="112"/>
      <c r="BR1055" s="112"/>
      <c r="BS1055" s="112"/>
      <c r="BT1055" s="114"/>
      <c r="BU1055" s="113"/>
      <c r="BV1055" s="114"/>
      <c r="BW1055" s="115"/>
      <c r="BX1055" s="115"/>
      <c r="BY1055" s="115"/>
      <c r="BZ1055" s="115"/>
      <c r="CA1055" s="48"/>
      <c r="CB1055" s="48"/>
      <c r="CC1055" s="48"/>
      <c r="CE1055" s="96"/>
      <c r="CG1055" s="96"/>
    </row>
    <row r="1056" spans="1:85" s="49" customFormat="1" ht="20.25" thickTop="1" thickBot="1" x14ac:dyDescent="0.35">
      <c r="A1056" s="68"/>
      <c r="B1056" s="88"/>
      <c r="C1056" s="68"/>
      <c r="D1056" s="68"/>
      <c r="E1056" s="69"/>
      <c r="F1056" s="69"/>
      <c r="G1056" s="69"/>
      <c r="H1056" s="69"/>
      <c r="I1056" s="70"/>
      <c r="J1056" s="70"/>
      <c r="K1056" s="71"/>
      <c r="L1056" s="91"/>
      <c r="M1056" s="71"/>
      <c r="N1056" s="71"/>
      <c r="O1056" s="141"/>
      <c r="P1056" s="71"/>
      <c r="Q1056" s="71"/>
      <c r="R1056" s="71"/>
      <c r="S1056" s="70"/>
      <c r="T1056" s="73"/>
      <c r="U1056" s="73"/>
      <c r="V1056" s="211"/>
      <c r="W1056" s="211"/>
      <c r="X1056" s="73"/>
      <c r="Y1056" s="73"/>
      <c r="Z1056" s="73"/>
      <c r="AA1056" s="73"/>
      <c r="AB1056" s="73"/>
      <c r="AC1056" s="73"/>
      <c r="AD1056" s="73"/>
      <c r="AE1056" s="92"/>
      <c r="AF1056" s="73"/>
      <c r="AG1056" s="74"/>
      <c r="AH1056" s="75"/>
      <c r="AI1056" s="75"/>
      <c r="AJ1056" s="75"/>
      <c r="AK1056" s="74"/>
      <c r="AL1056" s="69"/>
      <c r="AM1056" s="76"/>
      <c r="AN1056" s="127"/>
      <c r="AO1056" s="76"/>
      <c r="AP1056" s="127"/>
      <c r="AQ1056" s="76"/>
      <c r="AR1056" s="76"/>
      <c r="AS1056" s="76"/>
      <c r="AT1056" s="76"/>
      <c r="AU1056" s="76"/>
      <c r="AV1056" s="127"/>
      <c r="AW1056" s="127"/>
      <c r="AX1056" s="127"/>
      <c r="AY1056" s="76"/>
      <c r="AZ1056" s="74"/>
      <c r="BA1056" s="74"/>
      <c r="BB1056" s="72"/>
      <c r="BC1056" s="72"/>
      <c r="BD1056" s="74"/>
      <c r="BE1056" s="74"/>
      <c r="BF1056" s="76"/>
      <c r="BG1056" s="76"/>
      <c r="BH1056" s="76"/>
      <c r="BI1056" s="76"/>
      <c r="BJ1056" s="76"/>
      <c r="BK1056" s="76"/>
      <c r="BL1056" s="76"/>
      <c r="BM1056" s="127"/>
      <c r="BN1056" s="76"/>
      <c r="BO1056" s="110"/>
      <c r="BP1056" s="110"/>
      <c r="BQ1056" s="112"/>
      <c r="BR1056" s="112"/>
      <c r="BS1056" s="112"/>
      <c r="BT1056" s="114"/>
      <c r="BU1056" s="113"/>
      <c r="BV1056" s="114"/>
      <c r="BW1056" s="115"/>
      <c r="BX1056" s="115"/>
      <c r="BY1056" s="115"/>
      <c r="BZ1056" s="115"/>
      <c r="CA1056" s="48"/>
      <c r="CB1056" s="48"/>
      <c r="CC1056" s="48"/>
      <c r="CE1056" s="96"/>
      <c r="CG1056" s="96"/>
    </row>
    <row r="1057" spans="1:85" s="49" customFormat="1" ht="20.25" thickTop="1" thickBot="1" x14ac:dyDescent="0.35">
      <c r="A1057" s="68"/>
      <c r="B1057" s="88"/>
      <c r="C1057" s="68"/>
      <c r="D1057" s="68"/>
      <c r="E1057" s="69"/>
      <c r="F1057" s="69"/>
      <c r="G1057" s="69"/>
      <c r="H1057" s="69"/>
      <c r="I1057" s="70"/>
      <c r="J1057" s="70"/>
      <c r="K1057" s="71"/>
      <c r="L1057" s="91"/>
      <c r="M1057" s="71"/>
      <c r="N1057" s="71"/>
      <c r="O1057" s="141"/>
      <c r="P1057" s="71"/>
      <c r="Q1057" s="71"/>
      <c r="R1057" s="71"/>
      <c r="S1057" s="70"/>
      <c r="T1057" s="73"/>
      <c r="U1057" s="73"/>
      <c r="V1057" s="211"/>
      <c r="W1057" s="211"/>
      <c r="X1057" s="73"/>
      <c r="Y1057" s="73"/>
      <c r="Z1057" s="73"/>
      <c r="AA1057" s="73"/>
      <c r="AB1057" s="73"/>
      <c r="AC1057" s="73"/>
      <c r="AD1057" s="73"/>
      <c r="AE1057" s="92"/>
      <c r="AF1057" s="73"/>
      <c r="AG1057" s="74"/>
      <c r="AH1057" s="75"/>
      <c r="AI1057" s="75"/>
      <c r="AJ1057" s="75"/>
      <c r="AK1057" s="74"/>
      <c r="AL1057" s="69"/>
      <c r="AM1057" s="76"/>
      <c r="AN1057" s="127"/>
      <c r="AO1057" s="76"/>
      <c r="AP1057" s="127"/>
      <c r="AQ1057" s="76"/>
      <c r="AR1057" s="76"/>
      <c r="AS1057" s="76"/>
      <c r="AT1057" s="76"/>
      <c r="AU1057" s="76"/>
      <c r="AV1057" s="127"/>
      <c r="AW1057" s="127"/>
      <c r="AX1057" s="127"/>
      <c r="AY1057" s="76"/>
      <c r="AZ1057" s="74"/>
      <c r="BA1057" s="74"/>
      <c r="BB1057" s="72"/>
      <c r="BC1057" s="72"/>
      <c r="BD1057" s="74"/>
      <c r="BE1057" s="74"/>
      <c r="BF1057" s="76"/>
      <c r="BG1057" s="76"/>
      <c r="BH1057" s="76"/>
      <c r="BI1057" s="76"/>
      <c r="BJ1057" s="76"/>
      <c r="BK1057" s="76"/>
      <c r="BL1057" s="76"/>
      <c r="BM1057" s="127"/>
      <c r="BN1057" s="76"/>
      <c r="BO1057" s="110"/>
      <c r="BP1057" s="110"/>
      <c r="BQ1057" s="112"/>
      <c r="BR1057" s="112"/>
      <c r="BS1057" s="112"/>
      <c r="BT1057" s="114"/>
      <c r="BU1057" s="113"/>
      <c r="BV1057" s="114"/>
      <c r="BW1057" s="115"/>
      <c r="BX1057" s="115"/>
      <c r="BY1057" s="115"/>
      <c r="BZ1057" s="115"/>
      <c r="CA1057" s="48"/>
      <c r="CB1057" s="48"/>
      <c r="CC1057" s="48"/>
      <c r="CE1057" s="96"/>
      <c r="CG1057" s="96"/>
    </row>
    <row r="1058" spans="1:85" s="49" customFormat="1" ht="20.25" thickTop="1" thickBot="1" x14ac:dyDescent="0.35">
      <c r="A1058" s="68"/>
      <c r="B1058" s="88"/>
      <c r="C1058" s="68"/>
      <c r="D1058" s="68"/>
      <c r="E1058" s="69"/>
      <c r="F1058" s="69"/>
      <c r="G1058" s="69"/>
      <c r="H1058" s="69"/>
      <c r="I1058" s="70"/>
      <c r="J1058" s="70"/>
      <c r="K1058" s="71"/>
      <c r="L1058" s="91"/>
      <c r="M1058" s="71"/>
      <c r="N1058" s="71"/>
      <c r="O1058" s="141"/>
      <c r="P1058" s="71"/>
      <c r="Q1058" s="71"/>
      <c r="R1058" s="71"/>
      <c r="S1058" s="70"/>
      <c r="T1058" s="73"/>
      <c r="U1058" s="73"/>
      <c r="V1058" s="211"/>
      <c r="W1058" s="211"/>
      <c r="X1058" s="73"/>
      <c r="Y1058" s="73"/>
      <c r="Z1058" s="73"/>
      <c r="AA1058" s="73"/>
      <c r="AB1058" s="73"/>
      <c r="AC1058" s="73"/>
      <c r="AD1058" s="73"/>
      <c r="AE1058" s="92"/>
      <c r="AF1058" s="73"/>
      <c r="AG1058" s="74"/>
      <c r="AH1058" s="75"/>
      <c r="AI1058" s="75"/>
      <c r="AJ1058" s="75"/>
      <c r="AK1058" s="74"/>
      <c r="AL1058" s="69"/>
      <c r="AM1058" s="76"/>
      <c r="AN1058" s="127"/>
      <c r="AO1058" s="76"/>
      <c r="AP1058" s="127"/>
      <c r="AQ1058" s="76"/>
      <c r="AR1058" s="76"/>
      <c r="AS1058" s="76"/>
      <c r="AT1058" s="76"/>
      <c r="AU1058" s="76"/>
      <c r="AV1058" s="127"/>
      <c r="AW1058" s="127"/>
      <c r="AX1058" s="127"/>
      <c r="AY1058" s="76"/>
      <c r="AZ1058" s="74"/>
      <c r="BA1058" s="74"/>
      <c r="BB1058" s="72"/>
      <c r="BC1058" s="72"/>
      <c r="BD1058" s="74"/>
      <c r="BE1058" s="74"/>
      <c r="BF1058" s="76"/>
      <c r="BG1058" s="76"/>
      <c r="BH1058" s="76"/>
      <c r="BI1058" s="76"/>
      <c r="BJ1058" s="76"/>
      <c r="BK1058" s="76"/>
      <c r="BL1058" s="76"/>
      <c r="BM1058" s="127"/>
      <c r="BN1058" s="76"/>
      <c r="BO1058" s="110"/>
      <c r="BP1058" s="110"/>
      <c r="BQ1058" s="112"/>
      <c r="BR1058" s="112"/>
      <c r="BS1058" s="112"/>
      <c r="BT1058" s="114"/>
      <c r="BU1058" s="113"/>
      <c r="BV1058" s="114"/>
      <c r="BW1058" s="115"/>
      <c r="BX1058" s="115"/>
      <c r="BY1058" s="115"/>
      <c r="BZ1058" s="115"/>
      <c r="CA1058" s="48"/>
      <c r="CB1058" s="48"/>
      <c r="CC1058" s="48"/>
      <c r="CE1058" s="96"/>
      <c r="CG1058" s="96"/>
    </row>
    <row r="1059" spans="1:85" s="49" customFormat="1" ht="20.25" thickTop="1" thickBot="1" x14ac:dyDescent="0.35">
      <c r="A1059" s="68"/>
      <c r="B1059" s="88"/>
      <c r="C1059" s="68"/>
      <c r="D1059" s="68"/>
      <c r="E1059" s="69"/>
      <c r="F1059" s="69"/>
      <c r="G1059" s="69"/>
      <c r="H1059" s="69"/>
      <c r="I1059" s="70"/>
      <c r="J1059" s="70"/>
      <c r="K1059" s="71"/>
      <c r="L1059" s="91"/>
      <c r="M1059" s="71"/>
      <c r="N1059" s="71"/>
      <c r="O1059" s="141"/>
      <c r="P1059" s="71"/>
      <c r="Q1059" s="71"/>
      <c r="R1059" s="71"/>
      <c r="S1059" s="70"/>
      <c r="T1059" s="73"/>
      <c r="U1059" s="73"/>
      <c r="V1059" s="211"/>
      <c r="W1059" s="211"/>
      <c r="X1059" s="73"/>
      <c r="Y1059" s="73"/>
      <c r="Z1059" s="73"/>
      <c r="AA1059" s="73"/>
      <c r="AB1059" s="73"/>
      <c r="AC1059" s="73"/>
      <c r="AD1059" s="73"/>
      <c r="AE1059" s="92"/>
      <c r="AF1059" s="73"/>
      <c r="AG1059" s="74"/>
      <c r="AH1059" s="75"/>
      <c r="AI1059" s="75"/>
      <c r="AJ1059" s="75"/>
      <c r="AK1059" s="74"/>
      <c r="AL1059" s="69"/>
      <c r="AM1059" s="76"/>
      <c r="AN1059" s="127"/>
      <c r="AO1059" s="76"/>
      <c r="AP1059" s="127"/>
      <c r="AQ1059" s="76"/>
      <c r="AR1059" s="76"/>
      <c r="AS1059" s="76"/>
      <c r="AT1059" s="76"/>
      <c r="AU1059" s="76"/>
      <c r="AV1059" s="127"/>
      <c r="AW1059" s="127"/>
      <c r="AX1059" s="127"/>
      <c r="AY1059" s="76"/>
      <c r="AZ1059" s="74"/>
      <c r="BA1059" s="74"/>
      <c r="BB1059" s="72"/>
      <c r="BC1059" s="72"/>
      <c r="BD1059" s="74"/>
      <c r="BE1059" s="74"/>
      <c r="BF1059" s="76"/>
      <c r="BG1059" s="76"/>
      <c r="BH1059" s="76"/>
      <c r="BI1059" s="76"/>
      <c r="BJ1059" s="76"/>
      <c r="BK1059" s="76"/>
      <c r="BL1059" s="76"/>
      <c r="BM1059" s="127"/>
      <c r="BN1059" s="76"/>
      <c r="BO1059" s="110"/>
      <c r="BP1059" s="110"/>
      <c r="BQ1059" s="112"/>
      <c r="BR1059" s="112"/>
      <c r="BS1059" s="112"/>
      <c r="BT1059" s="114"/>
      <c r="BU1059" s="113"/>
      <c r="BV1059" s="114"/>
      <c r="BW1059" s="115"/>
      <c r="BX1059" s="115"/>
      <c r="BY1059" s="115"/>
      <c r="BZ1059" s="115"/>
      <c r="CA1059" s="48"/>
      <c r="CB1059" s="48"/>
      <c r="CC1059" s="48"/>
      <c r="CE1059" s="96"/>
      <c r="CG1059" s="96"/>
    </row>
    <row r="1060" spans="1:85" s="49" customFormat="1" ht="20.25" thickTop="1" thickBot="1" x14ac:dyDescent="0.35">
      <c r="A1060" s="68"/>
      <c r="B1060" s="88"/>
      <c r="C1060" s="68"/>
      <c r="D1060" s="68"/>
      <c r="E1060" s="69"/>
      <c r="F1060" s="69"/>
      <c r="G1060" s="69"/>
      <c r="H1060" s="69"/>
      <c r="I1060" s="70"/>
      <c r="J1060" s="70"/>
      <c r="K1060" s="71"/>
      <c r="L1060" s="91"/>
      <c r="M1060" s="71"/>
      <c r="N1060" s="71"/>
      <c r="O1060" s="141"/>
      <c r="P1060" s="71"/>
      <c r="Q1060" s="71"/>
      <c r="R1060" s="71"/>
      <c r="S1060" s="70"/>
      <c r="T1060" s="73"/>
      <c r="U1060" s="73"/>
      <c r="V1060" s="211"/>
      <c r="W1060" s="211"/>
      <c r="X1060" s="73"/>
      <c r="Y1060" s="73"/>
      <c r="Z1060" s="73"/>
      <c r="AA1060" s="73"/>
      <c r="AB1060" s="73"/>
      <c r="AC1060" s="73"/>
      <c r="AD1060" s="73"/>
      <c r="AE1060" s="92"/>
      <c r="AF1060" s="73"/>
      <c r="AG1060" s="74"/>
      <c r="AH1060" s="75"/>
      <c r="AI1060" s="75"/>
      <c r="AJ1060" s="75"/>
      <c r="AK1060" s="74"/>
      <c r="AL1060" s="69"/>
      <c r="AM1060" s="76"/>
      <c r="AN1060" s="127"/>
      <c r="AO1060" s="76"/>
      <c r="AP1060" s="127"/>
      <c r="AQ1060" s="76"/>
      <c r="AR1060" s="76"/>
      <c r="AS1060" s="76"/>
      <c r="AT1060" s="76"/>
      <c r="AU1060" s="76"/>
      <c r="AV1060" s="127"/>
      <c r="AW1060" s="127"/>
      <c r="AX1060" s="127"/>
      <c r="AY1060" s="76"/>
      <c r="AZ1060" s="74"/>
      <c r="BA1060" s="74"/>
      <c r="BB1060" s="72"/>
      <c r="BC1060" s="72"/>
      <c r="BD1060" s="74"/>
      <c r="BE1060" s="74"/>
      <c r="BF1060" s="76"/>
      <c r="BG1060" s="76"/>
      <c r="BH1060" s="76"/>
      <c r="BI1060" s="76"/>
      <c r="BJ1060" s="76"/>
      <c r="BK1060" s="76"/>
      <c r="BL1060" s="76"/>
      <c r="BM1060" s="127"/>
      <c r="BN1060" s="76"/>
      <c r="BO1060" s="110"/>
      <c r="BP1060" s="110"/>
      <c r="BQ1060" s="112"/>
      <c r="BR1060" s="112"/>
      <c r="BS1060" s="112"/>
      <c r="BT1060" s="114"/>
      <c r="BU1060" s="113"/>
      <c r="BV1060" s="114"/>
      <c r="BW1060" s="115"/>
      <c r="BX1060" s="115"/>
      <c r="BY1060" s="115"/>
      <c r="BZ1060" s="115"/>
      <c r="CA1060" s="48"/>
      <c r="CB1060" s="48"/>
      <c r="CC1060" s="48"/>
      <c r="CE1060" s="96"/>
      <c r="CG1060" s="96"/>
    </row>
    <row r="1061" spans="1:85" s="49" customFormat="1" ht="20.25" thickTop="1" thickBot="1" x14ac:dyDescent="0.35">
      <c r="A1061" s="68"/>
      <c r="B1061" s="88"/>
      <c r="C1061" s="68"/>
      <c r="D1061" s="68"/>
      <c r="E1061" s="69"/>
      <c r="F1061" s="69"/>
      <c r="G1061" s="69"/>
      <c r="H1061" s="69"/>
      <c r="I1061" s="70"/>
      <c r="J1061" s="70"/>
      <c r="K1061" s="71"/>
      <c r="L1061" s="91"/>
      <c r="M1061" s="71"/>
      <c r="N1061" s="71"/>
      <c r="O1061" s="141"/>
      <c r="P1061" s="71"/>
      <c r="Q1061" s="71"/>
      <c r="R1061" s="71"/>
      <c r="S1061" s="70"/>
      <c r="T1061" s="73"/>
      <c r="U1061" s="73"/>
      <c r="V1061" s="211"/>
      <c r="W1061" s="211"/>
      <c r="X1061" s="73"/>
      <c r="Y1061" s="73"/>
      <c r="Z1061" s="73"/>
      <c r="AA1061" s="73"/>
      <c r="AB1061" s="73"/>
      <c r="AC1061" s="73"/>
      <c r="AD1061" s="73"/>
      <c r="AE1061" s="92"/>
      <c r="AF1061" s="73"/>
      <c r="AG1061" s="74"/>
      <c r="AH1061" s="75"/>
      <c r="AI1061" s="75"/>
      <c r="AJ1061" s="75"/>
      <c r="AK1061" s="74"/>
      <c r="AL1061" s="69"/>
      <c r="AM1061" s="76"/>
      <c r="AN1061" s="127"/>
      <c r="AO1061" s="76"/>
      <c r="AP1061" s="127"/>
      <c r="AQ1061" s="76"/>
      <c r="AR1061" s="76"/>
      <c r="AS1061" s="76"/>
      <c r="AT1061" s="76"/>
      <c r="AU1061" s="76"/>
      <c r="AV1061" s="127"/>
      <c r="AW1061" s="127"/>
      <c r="AX1061" s="127"/>
      <c r="AY1061" s="76"/>
      <c r="AZ1061" s="74"/>
      <c r="BA1061" s="74"/>
      <c r="BB1061" s="72"/>
      <c r="BC1061" s="72"/>
      <c r="BD1061" s="74"/>
      <c r="BE1061" s="74"/>
      <c r="BF1061" s="76"/>
      <c r="BG1061" s="76"/>
      <c r="BH1061" s="76"/>
      <c r="BI1061" s="76"/>
      <c r="BJ1061" s="76"/>
      <c r="BK1061" s="76"/>
      <c r="BL1061" s="76"/>
      <c r="BM1061" s="127"/>
      <c r="BN1061" s="76"/>
      <c r="BO1061" s="110"/>
      <c r="BP1061" s="110"/>
      <c r="BQ1061" s="112"/>
      <c r="BR1061" s="112"/>
      <c r="BS1061" s="112"/>
      <c r="BT1061" s="114"/>
      <c r="BU1061" s="113"/>
      <c r="BV1061" s="114"/>
      <c r="BW1061" s="115"/>
      <c r="BX1061" s="115"/>
      <c r="BY1061" s="115"/>
      <c r="BZ1061" s="115"/>
      <c r="CA1061" s="48"/>
      <c r="CB1061" s="48"/>
      <c r="CC1061" s="48"/>
      <c r="CE1061" s="96"/>
      <c r="CG1061" s="96"/>
    </row>
    <row r="1062" spans="1:85" s="49" customFormat="1" ht="20.25" thickTop="1" thickBot="1" x14ac:dyDescent="0.35">
      <c r="A1062" s="68"/>
      <c r="B1062" s="88"/>
      <c r="C1062" s="68"/>
      <c r="D1062" s="68"/>
      <c r="E1062" s="69"/>
      <c r="F1062" s="69"/>
      <c r="G1062" s="69"/>
      <c r="H1062" s="69"/>
      <c r="I1062" s="70"/>
      <c r="J1062" s="70"/>
      <c r="K1062" s="71"/>
      <c r="L1062" s="91"/>
      <c r="M1062" s="71"/>
      <c r="N1062" s="71"/>
      <c r="O1062" s="141"/>
      <c r="P1062" s="71"/>
      <c r="Q1062" s="71"/>
      <c r="R1062" s="71"/>
      <c r="S1062" s="70"/>
      <c r="T1062" s="73"/>
      <c r="U1062" s="73"/>
      <c r="V1062" s="211"/>
      <c r="W1062" s="211"/>
      <c r="X1062" s="73"/>
      <c r="Y1062" s="73"/>
      <c r="Z1062" s="73"/>
      <c r="AA1062" s="73"/>
      <c r="AB1062" s="73"/>
      <c r="AC1062" s="73"/>
      <c r="AD1062" s="73"/>
      <c r="AE1062" s="92"/>
      <c r="AF1062" s="73"/>
      <c r="AG1062" s="74"/>
      <c r="AH1062" s="75"/>
      <c r="AI1062" s="75"/>
      <c r="AJ1062" s="75"/>
      <c r="AK1062" s="74"/>
      <c r="AL1062" s="69"/>
      <c r="AM1062" s="76"/>
      <c r="AN1062" s="127"/>
      <c r="AO1062" s="76"/>
      <c r="AP1062" s="127"/>
      <c r="AQ1062" s="76"/>
      <c r="AR1062" s="76"/>
      <c r="AS1062" s="76"/>
      <c r="AT1062" s="76"/>
      <c r="AU1062" s="76"/>
      <c r="AV1062" s="127"/>
      <c r="AW1062" s="127"/>
      <c r="AX1062" s="127"/>
      <c r="AY1062" s="76"/>
      <c r="AZ1062" s="74"/>
      <c r="BA1062" s="74"/>
      <c r="BB1062" s="72"/>
      <c r="BC1062" s="72"/>
      <c r="BD1062" s="74"/>
      <c r="BE1062" s="74"/>
      <c r="BF1062" s="76"/>
      <c r="BG1062" s="76"/>
      <c r="BH1062" s="76"/>
      <c r="BI1062" s="76"/>
      <c r="BJ1062" s="76"/>
      <c r="BK1062" s="76"/>
      <c r="BL1062" s="76"/>
      <c r="BM1062" s="127"/>
      <c r="BN1062" s="76"/>
      <c r="BO1062" s="110"/>
      <c r="BP1062" s="110"/>
      <c r="BQ1062" s="112"/>
      <c r="BR1062" s="112"/>
      <c r="BS1062" s="112"/>
      <c r="BT1062" s="114"/>
      <c r="BU1062" s="113"/>
      <c r="BV1062" s="114"/>
      <c r="BW1062" s="115"/>
      <c r="BX1062" s="115"/>
      <c r="BY1062" s="115"/>
      <c r="BZ1062" s="115"/>
      <c r="CA1062" s="48"/>
      <c r="CB1062" s="48"/>
      <c r="CC1062" s="48"/>
      <c r="CE1062" s="96"/>
      <c r="CG1062" s="96"/>
    </row>
    <row r="1063" spans="1:85" s="49" customFormat="1" ht="20.25" thickTop="1" thickBot="1" x14ac:dyDescent="0.35">
      <c r="A1063" s="68"/>
      <c r="B1063" s="88"/>
      <c r="C1063" s="68"/>
      <c r="D1063" s="68"/>
      <c r="E1063" s="69"/>
      <c r="F1063" s="69"/>
      <c r="G1063" s="69"/>
      <c r="H1063" s="69"/>
      <c r="I1063" s="70"/>
      <c r="J1063" s="70"/>
      <c r="K1063" s="71"/>
      <c r="L1063" s="91"/>
      <c r="M1063" s="71"/>
      <c r="N1063" s="71"/>
      <c r="O1063" s="141"/>
      <c r="P1063" s="71"/>
      <c r="Q1063" s="71"/>
      <c r="R1063" s="71"/>
      <c r="S1063" s="70"/>
      <c r="T1063" s="73"/>
      <c r="U1063" s="73"/>
      <c r="V1063" s="211"/>
      <c r="W1063" s="211"/>
      <c r="X1063" s="73"/>
      <c r="Y1063" s="73"/>
      <c r="Z1063" s="73"/>
      <c r="AA1063" s="73"/>
      <c r="AB1063" s="73"/>
      <c r="AC1063" s="73"/>
      <c r="AD1063" s="73"/>
      <c r="AE1063" s="92"/>
      <c r="AF1063" s="73"/>
      <c r="AG1063" s="74"/>
      <c r="AH1063" s="75"/>
      <c r="AI1063" s="75"/>
      <c r="AJ1063" s="75"/>
      <c r="AK1063" s="74"/>
      <c r="AL1063" s="69"/>
      <c r="AM1063" s="76"/>
      <c r="AN1063" s="127"/>
      <c r="AO1063" s="76"/>
      <c r="AP1063" s="127"/>
      <c r="AQ1063" s="76"/>
      <c r="AR1063" s="76"/>
      <c r="AS1063" s="76"/>
      <c r="AT1063" s="76"/>
      <c r="AU1063" s="76"/>
      <c r="AV1063" s="127"/>
      <c r="AW1063" s="127"/>
      <c r="AX1063" s="127"/>
      <c r="AY1063" s="76"/>
      <c r="AZ1063" s="74"/>
      <c r="BA1063" s="74"/>
      <c r="BB1063" s="72"/>
      <c r="BC1063" s="72"/>
      <c r="BD1063" s="74"/>
      <c r="BE1063" s="74"/>
      <c r="BF1063" s="76"/>
      <c r="BG1063" s="76"/>
      <c r="BH1063" s="76"/>
      <c r="BI1063" s="76"/>
      <c r="BJ1063" s="76"/>
      <c r="BK1063" s="76"/>
      <c r="BL1063" s="76"/>
      <c r="BM1063" s="127"/>
      <c r="BN1063" s="76"/>
      <c r="BO1063" s="110"/>
      <c r="BP1063" s="110"/>
      <c r="BQ1063" s="112"/>
      <c r="BR1063" s="112"/>
      <c r="BS1063" s="112"/>
      <c r="BT1063" s="114"/>
      <c r="BU1063" s="113"/>
      <c r="BV1063" s="114"/>
      <c r="BW1063" s="115"/>
      <c r="BX1063" s="115"/>
      <c r="BY1063" s="115"/>
      <c r="BZ1063" s="115"/>
      <c r="CA1063" s="48"/>
      <c r="CB1063" s="48"/>
      <c r="CC1063" s="48"/>
      <c r="CE1063" s="96"/>
      <c r="CG1063" s="96"/>
    </row>
    <row r="1064" spans="1:85" s="49" customFormat="1" ht="20.25" thickTop="1" thickBot="1" x14ac:dyDescent="0.35">
      <c r="A1064" s="68"/>
      <c r="B1064" s="88"/>
      <c r="C1064" s="68"/>
      <c r="D1064" s="68"/>
      <c r="E1064" s="69"/>
      <c r="F1064" s="69"/>
      <c r="G1064" s="69"/>
      <c r="H1064" s="69"/>
      <c r="I1064" s="70"/>
      <c r="J1064" s="70"/>
      <c r="K1064" s="71"/>
      <c r="L1064" s="91"/>
      <c r="M1064" s="71"/>
      <c r="N1064" s="71"/>
      <c r="O1064" s="141"/>
      <c r="P1064" s="71"/>
      <c r="Q1064" s="71"/>
      <c r="R1064" s="71"/>
      <c r="S1064" s="70"/>
      <c r="T1064" s="73"/>
      <c r="U1064" s="73"/>
      <c r="V1064" s="211"/>
      <c r="W1064" s="211"/>
      <c r="X1064" s="73"/>
      <c r="Y1064" s="73"/>
      <c r="Z1064" s="73"/>
      <c r="AA1064" s="73"/>
      <c r="AB1064" s="73"/>
      <c r="AC1064" s="73"/>
      <c r="AD1064" s="73"/>
      <c r="AE1064" s="92"/>
      <c r="AF1064" s="73"/>
      <c r="AG1064" s="74"/>
      <c r="AH1064" s="75"/>
      <c r="AI1064" s="75"/>
      <c r="AJ1064" s="75"/>
      <c r="AK1064" s="74"/>
      <c r="AL1064" s="69"/>
      <c r="AM1064" s="76"/>
      <c r="AN1064" s="127"/>
      <c r="AO1064" s="76"/>
      <c r="AP1064" s="127"/>
      <c r="AQ1064" s="76"/>
      <c r="AR1064" s="76"/>
      <c r="AS1064" s="76"/>
      <c r="AT1064" s="76"/>
      <c r="AU1064" s="76"/>
      <c r="AV1064" s="127"/>
      <c r="AW1064" s="127"/>
      <c r="AX1064" s="127"/>
      <c r="AY1064" s="76"/>
      <c r="AZ1064" s="74"/>
      <c r="BA1064" s="74"/>
      <c r="BB1064" s="72"/>
      <c r="BC1064" s="72"/>
      <c r="BD1064" s="74"/>
      <c r="BE1064" s="74"/>
      <c r="BF1064" s="76"/>
      <c r="BG1064" s="76"/>
      <c r="BH1064" s="76"/>
      <c r="BI1064" s="76"/>
      <c r="BJ1064" s="76"/>
      <c r="BK1064" s="76"/>
      <c r="BL1064" s="76"/>
      <c r="BM1064" s="127"/>
      <c r="BN1064" s="76"/>
      <c r="BO1064" s="110"/>
      <c r="BP1064" s="110"/>
      <c r="BQ1064" s="112"/>
      <c r="BR1064" s="112"/>
      <c r="BS1064" s="112"/>
      <c r="BT1064" s="114"/>
      <c r="BU1064" s="113"/>
      <c r="BV1064" s="114"/>
      <c r="BW1064" s="115"/>
      <c r="BX1064" s="115"/>
      <c r="BY1064" s="115"/>
      <c r="BZ1064" s="115"/>
      <c r="CA1064" s="48"/>
      <c r="CB1064" s="48"/>
      <c r="CC1064" s="48"/>
      <c r="CE1064" s="96"/>
      <c r="CG1064" s="96"/>
    </row>
    <row r="1065" spans="1:85" s="49" customFormat="1" ht="20.25" thickTop="1" thickBot="1" x14ac:dyDescent="0.35">
      <c r="A1065" s="68"/>
      <c r="B1065" s="88"/>
      <c r="C1065" s="68"/>
      <c r="D1065" s="68"/>
      <c r="E1065" s="69"/>
      <c r="F1065" s="69"/>
      <c r="G1065" s="69"/>
      <c r="H1065" s="69"/>
      <c r="I1065" s="70"/>
      <c r="J1065" s="70"/>
      <c r="K1065" s="71"/>
      <c r="L1065" s="91"/>
      <c r="M1065" s="71"/>
      <c r="N1065" s="71"/>
      <c r="O1065" s="141"/>
      <c r="P1065" s="71"/>
      <c r="Q1065" s="71"/>
      <c r="R1065" s="71"/>
      <c r="S1065" s="70"/>
      <c r="T1065" s="73"/>
      <c r="U1065" s="73"/>
      <c r="V1065" s="211"/>
      <c r="W1065" s="211"/>
      <c r="X1065" s="73"/>
      <c r="Y1065" s="73"/>
      <c r="Z1065" s="73"/>
      <c r="AA1065" s="73"/>
      <c r="AB1065" s="73"/>
      <c r="AC1065" s="73"/>
      <c r="AD1065" s="73"/>
      <c r="AE1065" s="92"/>
      <c r="AF1065" s="73"/>
      <c r="AG1065" s="74"/>
      <c r="AH1065" s="75"/>
      <c r="AI1065" s="75"/>
      <c r="AJ1065" s="75"/>
      <c r="AK1065" s="74"/>
      <c r="AL1065" s="69"/>
      <c r="AM1065" s="76"/>
      <c r="AN1065" s="127"/>
      <c r="AO1065" s="76"/>
      <c r="AP1065" s="127"/>
      <c r="AQ1065" s="76"/>
      <c r="AR1065" s="76"/>
      <c r="AS1065" s="76"/>
      <c r="AT1065" s="76"/>
      <c r="AU1065" s="76"/>
      <c r="AV1065" s="127"/>
      <c r="AW1065" s="127"/>
      <c r="AX1065" s="127"/>
      <c r="AY1065" s="76"/>
      <c r="AZ1065" s="74"/>
      <c r="BA1065" s="74"/>
      <c r="BB1065" s="72"/>
      <c r="BC1065" s="72"/>
      <c r="BD1065" s="74"/>
      <c r="BE1065" s="74"/>
      <c r="BF1065" s="76"/>
      <c r="BG1065" s="76"/>
      <c r="BH1065" s="76"/>
      <c r="BI1065" s="76"/>
      <c r="BJ1065" s="76"/>
      <c r="BK1065" s="76"/>
      <c r="BL1065" s="76"/>
      <c r="BM1065" s="127"/>
      <c r="BN1065" s="76"/>
      <c r="BO1065" s="110"/>
      <c r="BP1065" s="110"/>
      <c r="BQ1065" s="112"/>
      <c r="BR1065" s="112"/>
      <c r="BS1065" s="112"/>
      <c r="BT1065" s="114"/>
      <c r="BU1065" s="113"/>
      <c r="BV1065" s="114"/>
      <c r="BW1065" s="115"/>
      <c r="BX1065" s="115"/>
      <c r="BY1065" s="115"/>
      <c r="BZ1065" s="115"/>
      <c r="CA1065" s="48"/>
      <c r="CB1065" s="48"/>
      <c r="CC1065" s="48"/>
      <c r="CE1065" s="96"/>
      <c r="CG1065" s="96"/>
    </row>
    <row r="1066" spans="1:85" s="49" customFormat="1" ht="20.25" thickTop="1" thickBot="1" x14ac:dyDescent="0.35">
      <c r="A1066" s="68"/>
      <c r="B1066" s="88"/>
      <c r="C1066" s="68"/>
      <c r="D1066" s="68"/>
      <c r="E1066" s="69"/>
      <c r="F1066" s="69"/>
      <c r="G1066" s="69"/>
      <c r="H1066" s="69"/>
      <c r="I1066" s="70"/>
      <c r="J1066" s="70"/>
      <c r="K1066" s="71"/>
      <c r="L1066" s="91"/>
      <c r="M1066" s="71"/>
      <c r="N1066" s="71"/>
      <c r="O1066" s="141"/>
      <c r="P1066" s="71"/>
      <c r="Q1066" s="71"/>
      <c r="R1066" s="71"/>
      <c r="S1066" s="70"/>
      <c r="T1066" s="73"/>
      <c r="U1066" s="73"/>
      <c r="V1066" s="211"/>
      <c r="W1066" s="211"/>
      <c r="X1066" s="73"/>
      <c r="Y1066" s="73"/>
      <c r="Z1066" s="73"/>
      <c r="AA1066" s="73"/>
      <c r="AB1066" s="73"/>
      <c r="AC1066" s="73"/>
      <c r="AD1066" s="73"/>
      <c r="AE1066" s="92"/>
      <c r="AF1066" s="73"/>
      <c r="AG1066" s="74"/>
      <c r="AH1066" s="75"/>
      <c r="AI1066" s="75"/>
      <c r="AJ1066" s="75"/>
      <c r="AK1066" s="74"/>
      <c r="AL1066" s="69"/>
      <c r="AM1066" s="76"/>
      <c r="AN1066" s="127"/>
      <c r="AO1066" s="76"/>
      <c r="AP1066" s="127"/>
      <c r="AQ1066" s="76"/>
      <c r="AR1066" s="76"/>
      <c r="AS1066" s="76"/>
      <c r="AT1066" s="76"/>
      <c r="AU1066" s="76"/>
      <c r="AV1066" s="127"/>
      <c r="AW1066" s="127"/>
      <c r="AX1066" s="127"/>
      <c r="AY1066" s="76"/>
      <c r="AZ1066" s="74"/>
      <c r="BA1066" s="74"/>
      <c r="BB1066" s="72"/>
      <c r="BC1066" s="72"/>
      <c r="BD1066" s="74"/>
      <c r="BE1066" s="74"/>
      <c r="BF1066" s="76"/>
      <c r="BG1066" s="76"/>
      <c r="BH1066" s="76"/>
      <c r="BI1066" s="76"/>
      <c r="BJ1066" s="76"/>
      <c r="BK1066" s="76"/>
      <c r="BL1066" s="76"/>
      <c r="BM1066" s="127"/>
      <c r="BN1066" s="76"/>
      <c r="BO1066" s="110"/>
      <c r="BP1066" s="110"/>
      <c r="BQ1066" s="112"/>
      <c r="BR1066" s="112"/>
      <c r="BS1066" s="112"/>
      <c r="BT1066" s="114"/>
      <c r="BU1066" s="113"/>
      <c r="BV1066" s="114"/>
      <c r="BW1066" s="115"/>
      <c r="BX1066" s="115"/>
      <c r="BY1066" s="115"/>
      <c r="BZ1066" s="115"/>
      <c r="CA1066" s="48"/>
      <c r="CB1066" s="48"/>
      <c r="CC1066" s="48"/>
      <c r="CE1066" s="96"/>
      <c r="CG1066" s="96"/>
    </row>
    <row r="1067" spans="1:85" s="49" customFormat="1" ht="20.25" thickTop="1" thickBot="1" x14ac:dyDescent="0.35">
      <c r="A1067" s="68"/>
      <c r="B1067" s="88"/>
      <c r="C1067" s="68"/>
      <c r="D1067" s="68"/>
      <c r="E1067" s="69"/>
      <c r="F1067" s="69"/>
      <c r="G1067" s="69"/>
      <c r="H1067" s="69"/>
      <c r="I1067" s="70"/>
      <c r="J1067" s="70"/>
      <c r="K1067" s="71"/>
      <c r="L1067" s="91"/>
      <c r="M1067" s="71"/>
      <c r="N1067" s="71"/>
      <c r="O1067" s="141"/>
      <c r="P1067" s="71"/>
      <c r="Q1067" s="71"/>
      <c r="R1067" s="71"/>
      <c r="S1067" s="70"/>
      <c r="T1067" s="73"/>
      <c r="U1067" s="73"/>
      <c r="V1067" s="211"/>
      <c r="W1067" s="211"/>
      <c r="X1067" s="73"/>
      <c r="Y1067" s="73"/>
      <c r="Z1067" s="73"/>
      <c r="AA1067" s="73"/>
      <c r="AB1067" s="73"/>
      <c r="AC1067" s="73"/>
      <c r="AD1067" s="73"/>
      <c r="AE1067" s="92"/>
      <c r="AF1067" s="73"/>
      <c r="AG1067" s="74"/>
      <c r="AH1067" s="75"/>
      <c r="AI1067" s="75"/>
      <c r="AJ1067" s="75"/>
      <c r="AK1067" s="74"/>
      <c r="AL1067" s="69"/>
      <c r="AM1067" s="76"/>
      <c r="AN1067" s="127"/>
      <c r="AO1067" s="76"/>
      <c r="AP1067" s="127"/>
      <c r="AQ1067" s="76"/>
      <c r="AR1067" s="76"/>
      <c r="AS1067" s="76"/>
      <c r="AT1067" s="76"/>
      <c r="AU1067" s="76"/>
      <c r="AV1067" s="127"/>
      <c r="AW1067" s="127"/>
      <c r="AX1067" s="127"/>
      <c r="AY1067" s="76"/>
      <c r="AZ1067" s="74"/>
      <c r="BA1067" s="74"/>
      <c r="BB1067" s="72"/>
      <c r="BC1067" s="72"/>
      <c r="BD1067" s="74"/>
      <c r="BE1067" s="74"/>
      <c r="BF1067" s="76"/>
      <c r="BG1067" s="76"/>
      <c r="BH1067" s="76"/>
      <c r="BI1067" s="76"/>
      <c r="BJ1067" s="76"/>
      <c r="BK1067" s="76"/>
      <c r="BL1067" s="76"/>
      <c r="BM1067" s="127"/>
      <c r="BN1067" s="76"/>
      <c r="BO1067" s="110"/>
      <c r="BP1067" s="110"/>
      <c r="BQ1067" s="112"/>
      <c r="BR1067" s="112"/>
      <c r="BS1067" s="112"/>
      <c r="BT1067" s="114"/>
      <c r="BU1067" s="113"/>
      <c r="BV1067" s="114"/>
      <c r="BW1067" s="115"/>
      <c r="BX1067" s="115"/>
      <c r="BY1067" s="115"/>
      <c r="BZ1067" s="115"/>
      <c r="CA1067" s="48"/>
      <c r="CB1067" s="48"/>
      <c r="CC1067" s="48"/>
      <c r="CE1067" s="96"/>
      <c r="CG1067" s="96"/>
    </row>
    <row r="1068" spans="1:85" s="49" customFormat="1" ht="20.25" thickTop="1" thickBot="1" x14ac:dyDescent="0.35">
      <c r="A1068" s="68"/>
      <c r="B1068" s="88"/>
      <c r="C1068" s="68"/>
      <c r="D1068" s="68"/>
      <c r="E1068" s="69"/>
      <c r="F1068" s="69"/>
      <c r="G1068" s="69"/>
      <c r="H1068" s="69"/>
      <c r="I1068" s="70"/>
      <c r="J1068" s="70"/>
      <c r="K1068" s="71"/>
      <c r="L1068" s="91"/>
      <c r="M1068" s="71"/>
      <c r="N1068" s="71"/>
      <c r="O1068" s="141"/>
      <c r="P1068" s="71"/>
      <c r="Q1068" s="71"/>
      <c r="R1068" s="71"/>
      <c r="S1068" s="70"/>
      <c r="T1068" s="73"/>
      <c r="U1068" s="73"/>
      <c r="V1068" s="211"/>
      <c r="W1068" s="211"/>
      <c r="X1068" s="73"/>
      <c r="Y1068" s="73"/>
      <c r="Z1068" s="73"/>
      <c r="AA1068" s="73"/>
      <c r="AB1068" s="73"/>
      <c r="AC1068" s="73"/>
      <c r="AD1068" s="73"/>
      <c r="AE1068" s="92"/>
      <c r="AF1068" s="73"/>
      <c r="AG1068" s="74"/>
      <c r="AH1068" s="75"/>
      <c r="AI1068" s="75"/>
      <c r="AJ1068" s="75"/>
      <c r="AK1068" s="74"/>
      <c r="AL1068" s="69"/>
      <c r="AM1068" s="76"/>
      <c r="AN1068" s="127"/>
      <c r="AO1068" s="76"/>
      <c r="AP1068" s="127"/>
      <c r="AQ1068" s="76"/>
      <c r="AR1068" s="76"/>
      <c r="AS1068" s="76"/>
      <c r="AT1068" s="76"/>
      <c r="AU1068" s="76"/>
      <c r="AV1068" s="127"/>
      <c r="AW1068" s="127"/>
      <c r="AX1068" s="127"/>
      <c r="AY1068" s="76"/>
      <c r="AZ1068" s="74"/>
      <c r="BA1068" s="74"/>
      <c r="BB1068" s="72"/>
      <c r="BC1068" s="72"/>
      <c r="BD1068" s="74"/>
      <c r="BE1068" s="74"/>
      <c r="BF1068" s="76"/>
      <c r="BG1068" s="76"/>
      <c r="BH1068" s="76"/>
      <c r="BI1068" s="76"/>
      <c r="BJ1068" s="76"/>
      <c r="BK1068" s="76"/>
      <c r="BL1068" s="76"/>
      <c r="BM1068" s="127"/>
      <c r="BN1068" s="76"/>
      <c r="BO1068" s="110"/>
      <c r="BP1068" s="110"/>
      <c r="BQ1068" s="112"/>
      <c r="BR1068" s="112"/>
      <c r="BS1068" s="112"/>
      <c r="BT1068" s="114"/>
      <c r="BU1068" s="113"/>
      <c r="BV1068" s="114"/>
      <c r="BW1068" s="115"/>
      <c r="BX1068" s="115"/>
      <c r="BY1068" s="115"/>
      <c r="BZ1068" s="115"/>
      <c r="CA1068" s="48"/>
      <c r="CB1068" s="48"/>
      <c r="CC1068" s="48"/>
      <c r="CE1068" s="96"/>
      <c r="CG1068" s="96"/>
    </row>
    <row r="1069" spans="1:85" s="49" customFormat="1" ht="20.25" thickTop="1" thickBot="1" x14ac:dyDescent="0.35">
      <c r="A1069" s="68"/>
      <c r="B1069" s="88"/>
      <c r="C1069" s="68"/>
      <c r="D1069" s="68"/>
      <c r="E1069" s="69"/>
      <c r="F1069" s="69"/>
      <c r="G1069" s="69"/>
      <c r="H1069" s="69"/>
      <c r="I1069" s="70"/>
      <c r="J1069" s="70"/>
      <c r="K1069" s="71"/>
      <c r="L1069" s="91"/>
      <c r="M1069" s="71"/>
      <c r="N1069" s="71"/>
      <c r="O1069" s="141"/>
      <c r="P1069" s="71"/>
      <c r="Q1069" s="71"/>
      <c r="R1069" s="71"/>
      <c r="S1069" s="70"/>
      <c r="T1069" s="73"/>
      <c r="U1069" s="73"/>
      <c r="V1069" s="211"/>
      <c r="W1069" s="211"/>
      <c r="X1069" s="73"/>
      <c r="Y1069" s="73"/>
      <c r="Z1069" s="73"/>
      <c r="AA1069" s="73"/>
      <c r="AB1069" s="73"/>
      <c r="AC1069" s="73"/>
      <c r="AD1069" s="73"/>
      <c r="AE1069" s="92"/>
      <c r="AF1069" s="73"/>
      <c r="AG1069" s="74"/>
      <c r="AH1069" s="75"/>
      <c r="AI1069" s="75"/>
      <c r="AJ1069" s="75"/>
      <c r="AK1069" s="74"/>
      <c r="AL1069" s="69"/>
      <c r="AM1069" s="76"/>
      <c r="AN1069" s="127"/>
      <c r="AO1069" s="76"/>
      <c r="AP1069" s="127"/>
      <c r="AQ1069" s="76"/>
      <c r="AR1069" s="76"/>
      <c r="AS1069" s="76"/>
      <c r="AT1069" s="76"/>
      <c r="AU1069" s="76"/>
      <c r="AV1069" s="127"/>
      <c r="AW1069" s="127"/>
      <c r="AX1069" s="127"/>
      <c r="AY1069" s="76"/>
      <c r="AZ1069" s="74"/>
      <c r="BA1069" s="74"/>
      <c r="BB1069" s="72"/>
      <c r="BC1069" s="72"/>
      <c r="BD1069" s="74"/>
      <c r="BE1069" s="74"/>
      <c r="BF1069" s="76"/>
      <c r="BG1069" s="76"/>
      <c r="BH1069" s="76"/>
      <c r="BI1069" s="76"/>
      <c r="BJ1069" s="76"/>
      <c r="BK1069" s="76"/>
      <c r="BL1069" s="76"/>
      <c r="BM1069" s="127"/>
      <c r="BN1069" s="76"/>
      <c r="BO1069" s="110"/>
      <c r="BP1069" s="110"/>
      <c r="BQ1069" s="112"/>
      <c r="BR1069" s="112"/>
      <c r="BS1069" s="112"/>
      <c r="BT1069" s="114"/>
      <c r="BU1069" s="113"/>
      <c r="BV1069" s="114"/>
      <c r="BW1069" s="115"/>
      <c r="BX1069" s="115"/>
      <c r="BY1069" s="115"/>
      <c r="BZ1069" s="115"/>
      <c r="CA1069" s="48"/>
      <c r="CB1069" s="48"/>
      <c r="CC1069" s="48"/>
      <c r="CE1069" s="96"/>
      <c r="CG1069" s="96"/>
    </row>
    <row r="1070" spans="1:85" s="49" customFormat="1" ht="20.25" thickTop="1" thickBot="1" x14ac:dyDescent="0.35">
      <c r="A1070" s="68"/>
      <c r="B1070" s="88"/>
      <c r="C1070" s="68"/>
      <c r="D1070" s="68"/>
      <c r="E1070" s="69"/>
      <c r="F1070" s="69"/>
      <c r="G1070" s="69"/>
      <c r="H1070" s="69"/>
      <c r="I1070" s="70"/>
      <c r="J1070" s="70"/>
      <c r="K1070" s="71"/>
      <c r="L1070" s="91"/>
      <c r="M1070" s="71"/>
      <c r="N1070" s="71"/>
      <c r="O1070" s="141"/>
      <c r="P1070" s="71"/>
      <c r="Q1070" s="71"/>
      <c r="R1070" s="71"/>
      <c r="S1070" s="70"/>
      <c r="T1070" s="73"/>
      <c r="U1070" s="73"/>
      <c r="V1070" s="211"/>
      <c r="W1070" s="211"/>
      <c r="X1070" s="73"/>
      <c r="Y1070" s="73"/>
      <c r="Z1070" s="73"/>
      <c r="AA1070" s="73"/>
      <c r="AB1070" s="73"/>
      <c r="AC1070" s="73"/>
      <c r="AD1070" s="73"/>
      <c r="AE1070" s="92"/>
      <c r="AF1070" s="73"/>
      <c r="AG1070" s="74"/>
      <c r="AH1070" s="75"/>
      <c r="AI1070" s="75"/>
      <c r="AJ1070" s="75"/>
      <c r="AK1070" s="74"/>
      <c r="AL1070" s="69"/>
      <c r="AM1070" s="76"/>
      <c r="AN1070" s="127"/>
      <c r="AO1070" s="76"/>
      <c r="AP1070" s="127"/>
      <c r="AQ1070" s="76"/>
      <c r="AR1070" s="76"/>
      <c r="AS1070" s="76"/>
      <c r="AT1070" s="76"/>
      <c r="AU1070" s="76"/>
      <c r="AV1070" s="127"/>
      <c r="AW1070" s="127"/>
      <c r="AX1070" s="127"/>
      <c r="AY1070" s="76"/>
      <c r="AZ1070" s="74"/>
      <c r="BA1070" s="74"/>
      <c r="BB1070" s="72"/>
      <c r="BC1070" s="72"/>
      <c r="BD1070" s="74"/>
      <c r="BE1070" s="74"/>
      <c r="BF1070" s="76"/>
      <c r="BG1070" s="76"/>
      <c r="BH1070" s="76"/>
      <c r="BI1070" s="76"/>
      <c r="BJ1070" s="76"/>
      <c r="BK1070" s="76"/>
      <c r="BL1070" s="76"/>
      <c r="BM1070" s="127"/>
      <c r="BN1070" s="76"/>
      <c r="BO1070" s="110"/>
      <c r="BP1070" s="110"/>
      <c r="BQ1070" s="112"/>
      <c r="BR1070" s="112"/>
      <c r="BS1070" s="112"/>
      <c r="BT1070" s="114"/>
      <c r="BU1070" s="113"/>
      <c r="BV1070" s="114"/>
      <c r="BW1070" s="115"/>
      <c r="BX1070" s="115"/>
      <c r="BY1070" s="115"/>
      <c r="BZ1070" s="115"/>
      <c r="CA1070" s="48"/>
      <c r="CB1070" s="48"/>
      <c r="CC1070" s="48"/>
      <c r="CE1070" s="96"/>
      <c r="CG1070" s="96"/>
    </row>
    <row r="1071" spans="1:85" s="49" customFormat="1" ht="20.25" thickTop="1" thickBot="1" x14ac:dyDescent="0.35">
      <c r="A1071" s="68"/>
      <c r="B1071" s="88"/>
      <c r="C1071" s="68"/>
      <c r="D1071" s="68"/>
      <c r="E1071" s="69"/>
      <c r="F1071" s="69"/>
      <c r="G1071" s="69"/>
      <c r="H1071" s="69"/>
      <c r="I1071" s="70"/>
      <c r="J1071" s="70"/>
      <c r="K1071" s="71"/>
      <c r="L1071" s="91"/>
      <c r="M1071" s="71"/>
      <c r="N1071" s="71"/>
      <c r="O1071" s="141"/>
      <c r="P1071" s="71"/>
      <c r="Q1071" s="71"/>
      <c r="R1071" s="71"/>
      <c r="S1071" s="70"/>
      <c r="T1071" s="73"/>
      <c r="U1071" s="73"/>
      <c r="V1071" s="211"/>
      <c r="W1071" s="211"/>
      <c r="X1071" s="73"/>
      <c r="Y1071" s="73"/>
      <c r="Z1071" s="73"/>
      <c r="AA1071" s="73"/>
      <c r="AB1071" s="73"/>
      <c r="AC1071" s="73"/>
      <c r="AD1071" s="73"/>
      <c r="AE1071" s="92"/>
      <c r="AF1071" s="73"/>
      <c r="AG1071" s="74"/>
      <c r="AH1071" s="75"/>
      <c r="AI1071" s="75"/>
      <c r="AJ1071" s="75"/>
      <c r="AK1071" s="74"/>
      <c r="AL1071" s="69"/>
      <c r="AM1071" s="76"/>
      <c r="AN1071" s="127"/>
      <c r="AO1071" s="76"/>
      <c r="AP1071" s="127"/>
      <c r="AQ1071" s="76"/>
      <c r="AR1071" s="76"/>
      <c r="AS1071" s="76"/>
      <c r="AT1071" s="76"/>
      <c r="AU1071" s="76"/>
      <c r="AV1071" s="127"/>
      <c r="AW1071" s="127"/>
      <c r="AX1071" s="127"/>
      <c r="AY1071" s="76"/>
      <c r="AZ1071" s="74"/>
      <c r="BA1071" s="74"/>
      <c r="BB1071" s="72"/>
      <c r="BC1071" s="72"/>
      <c r="BD1071" s="74"/>
      <c r="BE1071" s="74"/>
      <c r="BF1071" s="76"/>
      <c r="BG1071" s="76"/>
      <c r="BH1071" s="76"/>
      <c r="BI1071" s="76"/>
      <c r="BJ1071" s="76"/>
      <c r="BK1071" s="76"/>
      <c r="BL1071" s="76"/>
      <c r="BM1071" s="127"/>
      <c r="BN1071" s="76"/>
      <c r="BO1071" s="110"/>
      <c r="BP1071" s="110"/>
      <c r="BQ1071" s="112"/>
      <c r="BR1071" s="112"/>
      <c r="BS1071" s="112"/>
      <c r="BT1071" s="114"/>
      <c r="BU1071" s="113"/>
      <c r="BV1071" s="114"/>
      <c r="BW1071" s="115"/>
      <c r="BX1071" s="115"/>
      <c r="BY1071" s="115"/>
      <c r="BZ1071" s="115"/>
      <c r="CA1071" s="48"/>
      <c r="CB1071" s="48"/>
      <c r="CC1071" s="48"/>
      <c r="CE1071" s="96"/>
      <c r="CG1071" s="96"/>
    </row>
    <row r="1072" spans="1:85" s="49" customFormat="1" ht="20.25" thickTop="1" thickBot="1" x14ac:dyDescent="0.35">
      <c r="A1072" s="68"/>
      <c r="B1072" s="88"/>
      <c r="C1072" s="68"/>
      <c r="D1072" s="68"/>
      <c r="E1072" s="69"/>
      <c r="F1072" s="69"/>
      <c r="G1072" s="69"/>
      <c r="H1072" s="69"/>
      <c r="I1072" s="70"/>
      <c r="J1072" s="70"/>
      <c r="K1072" s="71"/>
      <c r="L1072" s="91"/>
      <c r="M1072" s="71"/>
      <c r="N1072" s="71"/>
      <c r="O1072" s="141"/>
      <c r="P1072" s="71"/>
      <c r="Q1072" s="71"/>
      <c r="R1072" s="71"/>
      <c r="S1072" s="70"/>
      <c r="T1072" s="73"/>
      <c r="U1072" s="73"/>
      <c r="V1072" s="211"/>
      <c r="W1072" s="211"/>
      <c r="X1072" s="73"/>
      <c r="Y1072" s="73"/>
      <c r="Z1072" s="73"/>
      <c r="AA1072" s="73"/>
      <c r="AB1072" s="73"/>
      <c r="AC1072" s="73"/>
      <c r="AD1072" s="73"/>
      <c r="AE1072" s="92"/>
      <c r="AF1072" s="73"/>
      <c r="AG1072" s="74"/>
      <c r="AH1072" s="75"/>
      <c r="AI1072" s="75"/>
      <c r="AJ1072" s="75"/>
      <c r="AK1072" s="74"/>
      <c r="AL1072" s="69"/>
      <c r="AM1072" s="76"/>
      <c r="AN1072" s="127"/>
      <c r="AO1072" s="76"/>
      <c r="AP1072" s="127"/>
      <c r="AQ1072" s="76"/>
      <c r="AR1072" s="76"/>
      <c r="AS1072" s="76"/>
      <c r="AT1072" s="76"/>
      <c r="AU1072" s="76"/>
      <c r="AV1072" s="127"/>
      <c r="AW1072" s="127"/>
      <c r="AX1072" s="127"/>
      <c r="AY1072" s="76"/>
      <c r="AZ1072" s="74"/>
      <c r="BA1072" s="74"/>
      <c r="BB1072" s="72"/>
      <c r="BC1072" s="72"/>
      <c r="BD1072" s="74"/>
      <c r="BE1072" s="74"/>
      <c r="BF1072" s="76"/>
      <c r="BG1072" s="76"/>
      <c r="BH1072" s="76"/>
      <c r="BI1072" s="76"/>
      <c r="BJ1072" s="76"/>
      <c r="BK1072" s="76"/>
      <c r="BL1072" s="76"/>
      <c r="BM1072" s="127"/>
      <c r="BN1072" s="76"/>
      <c r="BO1072" s="110"/>
      <c r="BP1072" s="110"/>
      <c r="BQ1072" s="112"/>
      <c r="BR1072" s="112"/>
      <c r="BS1072" s="112"/>
      <c r="BT1072" s="114"/>
      <c r="BU1072" s="113"/>
      <c r="BV1072" s="114"/>
      <c r="BW1072" s="115"/>
      <c r="BX1072" s="115"/>
      <c r="BY1072" s="115"/>
      <c r="BZ1072" s="115"/>
      <c r="CA1072" s="48"/>
      <c r="CB1072" s="48"/>
      <c r="CC1072" s="48"/>
      <c r="CE1072" s="96"/>
      <c r="CG1072" s="96"/>
    </row>
    <row r="1073" spans="1:85" s="49" customFormat="1" ht="20.25" thickTop="1" thickBot="1" x14ac:dyDescent="0.35">
      <c r="A1073" s="68"/>
      <c r="B1073" s="88"/>
      <c r="C1073" s="68"/>
      <c r="D1073" s="68"/>
      <c r="E1073" s="69"/>
      <c r="F1073" s="69"/>
      <c r="G1073" s="69"/>
      <c r="H1073" s="69"/>
      <c r="I1073" s="70"/>
      <c r="J1073" s="70"/>
      <c r="K1073" s="71"/>
      <c r="L1073" s="91"/>
      <c r="M1073" s="71"/>
      <c r="N1073" s="71"/>
      <c r="O1073" s="141"/>
      <c r="P1073" s="71"/>
      <c r="Q1073" s="71"/>
      <c r="R1073" s="71"/>
      <c r="S1073" s="70"/>
      <c r="T1073" s="73"/>
      <c r="U1073" s="73"/>
      <c r="V1073" s="211"/>
      <c r="W1073" s="211"/>
      <c r="X1073" s="73"/>
      <c r="Y1073" s="73"/>
      <c r="Z1073" s="73"/>
      <c r="AA1073" s="73"/>
      <c r="AB1073" s="73"/>
      <c r="AC1073" s="73"/>
      <c r="AD1073" s="73"/>
      <c r="AE1073" s="92"/>
      <c r="AF1073" s="73"/>
      <c r="AG1073" s="74"/>
      <c r="AH1073" s="75"/>
      <c r="AI1073" s="75"/>
      <c r="AJ1073" s="75"/>
      <c r="AK1073" s="74"/>
      <c r="AL1073" s="69"/>
      <c r="AM1073" s="76"/>
      <c r="AN1073" s="127"/>
      <c r="AO1073" s="76"/>
      <c r="AP1073" s="127"/>
      <c r="AQ1073" s="76"/>
      <c r="AR1073" s="76"/>
      <c r="AS1073" s="76"/>
      <c r="AT1073" s="76"/>
      <c r="AU1073" s="76"/>
      <c r="AV1073" s="127"/>
      <c r="AW1073" s="127"/>
      <c r="AX1073" s="127"/>
      <c r="AY1073" s="76"/>
      <c r="AZ1073" s="74"/>
      <c r="BA1073" s="74"/>
      <c r="BB1073" s="72"/>
      <c r="BC1073" s="72"/>
      <c r="BD1073" s="74"/>
      <c r="BE1073" s="74"/>
      <c r="BF1073" s="76"/>
      <c r="BG1073" s="76"/>
      <c r="BH1073" s="76"/>
      <c r="BI1073" s="76"/>
      <c r="BJ1073" s="76"/>
      <c r="BK1073" s="76"/>
      <c r="BL1073" s="76"/>
      <c r="BM1073" s="127"/>
      <c r="BN1073" s="76"/>
      <c r="BO1073" s="110"/>
      <c r="BP1073" s="110"/>
      <c r="BQ1073" s="112"/>
      <c r="BR1073" s="112"/>
      <c r="BS1073" s="112"/>
      <c r="BT1073" s="114"/>
      <c r="BU1073" s="113"/>
      <c r="BV1073" s="114"/>
      <c r="BW1073" s="115"/>
      <c r="BX1073" s="115"/>
      <c r="BY1073" s="115"/>
      <c r="BZ1073" s="115"/>
      <c r="CA1073" s="48"/>
      <c r="CB1073" s="48"/>
      <c r="CC1073" s="48"/>
      <c r="CE1073" s="96"/>
      <c r="CG1073" s="96"/>
    </row>
    <row r="1074" spans="1:85" s="49" customFormat="1" ht="20.25" thickTop="1" thickBot="1" x14ac:dyDescent="0.35">
      <c r="A1074" s="68"/>
      <c r="B1074" s="88"/>
      <c r="C1074" s="68"/>
      <c r="D1074" s="68"/>
      <c r="E1074" s="69"/>
      <c r="F1074" s="69"/>
      <c r="G1074" s="69"/>
      <c r="H1074" s="69"/>
      <c r="I1074" s="70"/>
      <c r="J1074" s="70"/>
      <c r="K1074" s="71"/>
      <c r="L1074" s="91"/>
      <c r="M1074" s="71"/>
      <c r="N1074" s="71"/>
      <c r="O1074" s="141"/>
      <c r="P1074" s="71"/>
      <c r="Q1074" s="71"/>
      <c r="R1074" s="71"/>
      <c r="S1074" s="70"/>
      <c r="T1074" s="73"/>
      <c r="U1074" s="73"/>
      <c r="V1074" s="211"/>
      <c r="W1074" s="211"/>
      <c r="X1074" s="73"/>
      <c r="Y1074" s="73"/>
      <c r="Z1074" s="73"/>
      <c r="AA1074" s="73"/>
      <c r="AB1074" s="73"/>
      <c r="AC1074" s="73"/>
      <c r="AD1074" s="73"/>
      <c r="AE1074" s="92"/>
      <c r="AF1074" s="73"/>
      <c r="AG1074" s="74"/>
      <c r="AH1074" s="75"/>
      <c r="AI1074" s="75"/>
      <c r="AJ1074" s="75"/>
      <c r="AK1074" s="74"/>
      <c r="AL1074" s="69"/>
      <c r="AM1074" s="76"/>
      <c r="AN1074" s="127"/>
      <c r="AO1074" s="76"/>
      <c r="AP1074" s="127"/>
      <c r="AQ1074" s="76"/>
      <c r="AR1074" s="76"/>
      <c r="AS1074" s="76"/>
      <c r="AT1074" s="76"/>
      <c r="AU1074" s="76"/>
      <c r="AV1074" s="127"/>
      <c r="AW1074" s="127"/>
      <c r="AX1074" s="127"/>
      <c r="AY1074" s="76"/>
      <c r="AZ1074" s="74"/>
      <c r="BA1074" s="74"/>
      <c r="BB1074" s="72"/>
      <c r="BC1074" s="72"/>
      <c r="BD1074" s="74"/>
      <c r="BE1074" s="74"/>
      <c r="BF1074" s="76"/>
      <c r="BG1074" s="76"/>
      <c r="BH1074" s="76"/>
      <c r="BI1074" s="76"/>
      <c r="BJ1074" s="76"/>
      <c r="BK1074" s="76"/>
      <c r="BL1074" s="76"/>
      <c r="BM1074" s="127"/>
      <c r="BN1074" s="76"/>
      <c r="BO1074" s="110"/>
      <c r="BP1074" s="110"/>
      <c r="BQ1074" s="112"/>
      <c r="BR1074" s="112"/>
      <c r="BS1074" s="112"/>
      <c r="BT1074" s="114"/>
      <c r="BU1074" s="113"/>
      <c r="BV1074" s="114"/>
      <c r="BW1074" s="115"/>
      <c r="BX1074" s="115"/>
      <c r="BY1074" s="115"/>
      <c r="BZ1074" s="115"/>
      <c r="CA1074" s="48"/>
      <c r="CB1074" s="48"/>
      <c r="CC1074" s="48"/>
      <c r="CE1074" s="96"/>
      <c r="CG1074" s="96"/>
    </row>
    <row r="1075" spans="1:85" s="49" customFormat="1" ht="20.25" thickTop="1" thickBot="1" x14ac:dyDescent="0.35">
      <c r="A1075" s="68"/>
      <c r="B1075" s="88"/>
      <c r="C1075" s="68"/>
      <c r="D1075" s="68"/>
      <c r="E1075" s="69"/>
      <c r="F1075" s="69"/>
      <c r="G1075" s="69"/>
      <c r="H1075" s="69"/>
      <c r="I1075" s="70"/>
      <c r="J1075" s="70"/>
      <c r="K1075" s="71"/>
      <c r="L1075" s="91"/>
      <c r="M1075" s="71"/>
      <c r="N1075" s="71"/>
      <c r="O1075" s="141"/>
      <c r="P1075" s="71"/>
      <c r="Q1075" s="71"/>
      <c r="R1075" s="71"/>
      <c r="S1075" s="70"/>
      <c r="T1075" s="73"/>
      <c r="U1075" s="73"/>
      <c r="V1075" s="211"/>
      <c r="W1075" s="211"/>
      <c r="X1075" s="73"/>
      <c r="Y1075" s="73"/>
      <c r="Z1075" s="73"/>
      <c r="AA1075" s="73"/>
      <c r="AB1075" s="73"/>
      <c r="AC1075" s="73"/>
      <c r="AD1075" s="73"/>
      <c r="AE1075" s="92"/>
      <c r="AF1075" s="73"/>
      <c r="AG1075" s="74"/>
      <c r="AH1075" s="75"/>
      <c r="AI1075" s="75"/>
      <c r="AJ1075" s="75"/>
      <c r="AK1075" s="74"/>
      <c r="AL1075" s="69"/>
      <c r="AM1075" s="76"/>
      <c r="AN1075" s="127"/>
      <c r="AO1075" s="76"/>
      <c r="AP1075" s="127"/>
      <c r="AQ1075" s="76"/>
      <c r="AR1075" s="76"/>
      <c r="AS1075" s="76"/>
      <c r="AT1075" s="76"/>
      <c r="AU1075" s="76"/>
      <c r="AV1075" s="127"/>
      <c r="AW1075" s="127"/>
      <c r="AX1075" s="127"/>
      <c r="AY1075" s="76"/>
      <c r="AZ1075" s="74"/>
      <c r="BA1075" s="74"/>
      <c r="BB1075" s="72"/>
      <c r="BC1075" s="72"/>
      <c r="BD1075" s="74"/>
      <c r="BE1075" s="74"/>
      <c r="BF1075" s="76"/>
      <c r="BG1075" s="76"/>
      <c r="BH1075" s="76"/>
      <c r="BI1075" s="76"/>
      <c r="BJ1075" s="76"/>
      <c r="BK1075" s="76"/>
      <c r="BL1075" s="76"/>
      <c r="BM1075" s="127"/>
      <c r="BN1075" s="76"/>
      <c r="BO1075" s="110"/>
      <c r="BP1075" s="110"/>
      <c r="BQ1075" s="112"/>
      <c r="BR1075" s="112"/>
      <c r="BS1075" s="112"/>
      <c r="BT1075" s="114"/>
      <c r="BU1075" s="113"/>
      <c r="BV1075" s="114"/>
      <c r="BW1075" s="115"/>
      <c r="BX1075" s="115"/>
      <c r="BY1075" s="115"/>
      <c r="BZ1075" s="115"/>
      <c r="CA1075" s="48"/>
      <c r="CB1075" s="48"/>
      <c r="CC1075" s="48"/>
      <c r="CE1075" s="96"/>
      <c r="CG1075" s="96"/>
    </row>
    <row r="1076" spans="1:85" s="49" customFormat="1" ht="20.25" thickTop="1" thickBot="1" x14ac:dyDescent="0.35">
      <c r="A1076" s="68"/>
      <c r="B1076" s="88"/>
      <c r="C1076" s="68"/>
      <c r="D1076" s="68"/>
      <c r="E1076" s="69"/>
      <c r="F1076" s="69"/>
      <c r="G1076" s="69"/>
      <c r="H1076" s="69"/>
      <c r="I1076" s="70"/>
      <c r="J1076" s="70"/>
      <c r="K1076" s="71"/>
      <c r="L1076" s="91"/>
      <c r="M1076" s="71"/>
      <c r="N1076" s="71"/>
      <c r="O1076" s="141"/>
      <c r="P1076" s="71"/>
      <c r="Q1076" s="71"/>
      <c r="R1076" s="71"/>
      <c r="S1076" s="70"/>
      <c r="T1076" s="73"/>
      <c r="U1076" s="73"/>
      <c r="V1076" s="211"/>
      <c r="W1076" s="211"/>
      <c r="X1076" s="73"/>
      <c r="Y1076" s="73"/>
      <c r="Z1076" s="73"/>
      <c r="AA1076" s="73"/>
      <c r="AB1076" s="73"/>
      <c r="AC1076" s="73"/>
      <c r="AD1076" s="73"/>
      <c r="AE1076" s="92"/>
      <c r="AF1076" s="73"/>
      <c r="AG1076" s="74"/>
      <c r="AH1076" s="75"/>
      <c r="AI1076" s="75"/>
      <c r="AJ1076" s="75"/>
      <c r="AK1076" s="74"/>
      <c r="AL1076" s="69"/>
      <c r="AM1076" s="76"/>
      <c r="AN1076" s="127"/>
      <c r="AO1076" s="76"/>
      <c r="AP1076" s="127"/>
      <c r="AQ1076" s="76"/>
      <c r="AR1076" s="76"/>
      <c r="AS1076" s="76"/>
      <c r="AT1076" s="76"/>
      <c r="AU1076" s="76"/>
      <c r="AV1076" s="127"/>
      <c r="AW1076" s="127"/>
      <c r="AX1076" s="127"/>
      <c r="AY1076" s="76"/>
      <c r="AZ1076" s="74"/>
      <c r="BA1076" s="74"/>
      <c r="BB1076" s="72"/>
      <c r="BC1076" s="72"/>
      <c r="BD1076" s="74"/>
      <c r="BE1076" s="74"/>
      <c r="BF1076" s="76"/>
      <c r="BG1076" s="76"/>
      <c r="BH1076" s="76"/>
      <c r="BI1076" s="76"/>
      <c r="BJ1076" s="76"/>
      <c r="BK1076" s="76"/>
      <c r="BL1076" s="76"/>
      <c r="BM1076" s="127"/>
      <c r="BN1076" s="76"/>
      <c r="BO1076" s="110"/>
      <c r="BP1076" s="110"/>
      <c r="BQ1076" s="112"/>
      <c r="BR1076" s="112"/>
      <c r="BS1076" s="112"/>
      <c r="BT1076" s="114"/>
      <c r="BU1076" s="113"/>
      <c r="BV1076" s="114"/>
      <c r="BW1076" s="115"/>
      <c r="BX1076" s="115"/>
      <c r="BY1076" s="115"/>
      <c r="BZ1076" s="115"/>
      <c r="CA1076" s="48"/>
      <c r="CB1076" s="48"/>
      <c r="CC1076" s="48"/>
      <c r="CE1076" s="96"/>
      <c r="CG1076" s="96"/>
    </row>
    <row r="1077" spans="1:85" s="49" customFormat="1" ht="20.25" thickTop="1" thickBot="1" x14ac:dyDescent="0.35">
      <c r="A1077" s="68"/>
      <c r="B1077" s="88"/>
      <c r="C1077" s="68"/>
      <c r="D1077" s="68"/>
      <c r="E1077" s="69"/>
      <c r="F1077" s="69"/>
      <c r="G1077" s="69"/>
      <c r="H1077" s="69"/>
      <c r="I1077" s="70"/>
      <c r="J1077" s="70"/>
      <c r="K1077" s="71"/>
      <c r="L1077" s="91"/>
      <c r="M1077" s="71"/>
      <c r="N1077" s="71"/>
      <c r="O1077" s="141"/>
      <c r="P1077" s="71"/>
      <c r="Q1077" s="71"/>
      <c r="R1077" s="71"/>
      <c r="S1077" s="70"/>
      <c r="T1077" s="73"/>
      <c r="U1077" s="73"/>
      <c r="V1077" s="211"/>
      <c r="W1077" s="211"/>
      <c r="X1077" s="73"/>
      <c r="Y1077" s="73"/>
      <c r="Z1077" s="73"/>
      <c r="AA1077" s="73"/>
      <c r="AB1077" s="73"/>
      <c r="AC1077" s="73"/>
      <c r="AD1077" s="73"/>
      <c r="AE1077" s="92"/>
      <c r="AF1077" s="73"/>
      <c r="AG1077" s="74"/>
      <c r="AH1077" s="75"/>
      <c r="AI1077" s="75"/>
      <c r="AJ1077" s="75"/>
      <c r="AK1077" s="74"/>
      <c r="AL1077" s="69"/>
      <c r="AM1077" s="76"/>
      <c r="AN1077" s="127"/>
      <c r="AO1077" s="76"/>
      <c r="AP1077" s="127"/>
      <c r="AQ1077" s="76"/>
      <c r="AR1077" s="76"/>
      <c r="AS1077" s="76"/>
      <c r="AT1077" s="76"/>
      <c r="AU1077" s="76"/>
      <c r="AV1077" s="127"/>
      <c r="AW1077" s="127"/>
      <c r="AX1077" s="127"/>
      <c r="AY1077" s="76"/>
      <c r="AZ1077" s="74"/>
      <c r="BA1077" s="74"/>
      <c r="BB1077" s="72"/>
      <c r="BC1077" s="72"/>
      <c r="BD1077" s="74"/>
      <c r="BE1077" s="74"/>
      <c r="BF1077" s="76"/>
      <c r="BG1077" s="76"/>
      <c r="BH1077" s="76"/>
      <c r="BI1077" s="76"/>
      <c r="BJ1077" s="76"/>
      <c r="BK1077" s="76"/>
      <c r="BL1077" s="76"/>
      <c r="BM1077" s="127"/>
      <c r="BN1077" s="76"/>
      <c r="BO1077" s="110"/>
      <c r="BP1077" s="110"/>
      <c r="BQ1077" s="112"/>
      <c r="BR1077" s="112"/>
      <c r="BS1077" s="112"/>
      <c r="BT1077" s="114"/>
      <c r="BU1077" s="113"/>
      <c r="BV1077" s="114"/>
      <c r="BW1077" s="115"/>
      <c r="BX1077" s="115"/>
      <c r="BY1077" s="115"/>
      <c r="BZ1077" s="115"/>
      <c r="CA1077" s="48"/>
      <c r="CB1077" s="48"/>
      <c r="CC1077" s="48"/>
      <c r="CE1077" s="96"/>
      <c r="CG1077" s="96"/>
    </row>
    <row r="1078" spans="1:85" s="49" customFormat="1" ht="20.25" thickTop="1" thickBot="1" x14ac:dyDescent="0.35">
      <c r="A1078" s="68"/>
      <c r="B1078" s="88"/>
      <c r="C1078" s="68"/>
      <c r="D1078" s="68"/>
      <c r="E1078" s="69"/>
      <c r="F1078" s="69"/>
      <c r="G1078" s="69"/>
      <c r="H1078" s="69"/>
      <c r="I1078" s="70"/>
      <c r="J1078" s="70"/>
      <c r="K1078" s="71"/>
      <c r="L1078" s="91"/>
      <c r="M1078" s="71"/>
      <c r="N1078" s="71"/>
      <c r="O1078" s="141"/>
      <c r="P1078" s="71"/>
      <c r="Q1078" s="71"/>
      <c r="R1078" s="71"/>
      <c r="S1078" s="70"/>
      <c r="T1078" s="73"/>
      <c r="U1078" s="73"/>
      <c r="V1078" s="211"/>
      <c r="W1078" s="211"/>
      <c r="X1078" s="73"/>
      <c r="Y1078" s="73"/>
      <c r="Z1078" s="73"/>
      <c r="AA1078" s="73"/>
      <c r="AB1078" s="73"/>
      <c r="AC1078" s="73"/>
      <c r="AD1078" s="73"/>
      <c r="AE1078" s="92"/>
      <c r="AF1078" s="73"/>
      <c r="AG1078" s="74"/>
      <c r="AH1078" s="75"/>
      <c r="AI1078" s="75"/>
      <c r="AJ1078" s="75"/>
      <c r="AK1078" s="74"/>
      <c r="AL1078" s="69"/>
      <c r="AM1078" s="76"/>
      <c r="AN1078" s="127"/>
      <c r="AO1078" s="76"/>
      <c r="AP1078" s="127"/>
      <c r="AQ1078" s="76"/>
      <c r="AR1078" s="76"/>
      <c r="AS1078" s="76"/>
      <c r="AT1078" s="76"/>
      <c r="AU1078" s="76"/>
      <c r="AV1078" s="127"/>
      <c r="AW1078" s="127"/>
      <c r="AX1078" s="127"/>
      <c r="AY1078" s="76"/>
      <c r="AZ1078" s="74"/>
      <c r="BA1078" s="74"/>
      <c r="BB1078" s="72"/>
      <c r="BC1078" s="72"/>
      <c r="BD1078" s="74"/>
      <c r="BE1078" s="74"/>
      <c r="BF1078" s="76"/>
      <c r="BG1078" s="76"/>
      <c r="BH1078" s="76"/>
      <c r="BI1078" s="76"/>
      <c r="BJ1078" s="76"/>
      <c r="BK1078" s="76"/>
      <c r="BL1078" s="76"/>
      <c r="BM1078" s="127"/>
      <c r="BN1078" s="76"/>
      <c r="BO1078" s="110"/>
      <c r="BP1078" s="110"/>
      <c r="BQ1078" s="112"/>
      <c r="BR1078" s="112"/>
      <c r="BS1078" s="112"/>
      <c r="BT1078" s="114"/>
      <c r="BU1078" s="113"/>
      <c r="BV1078" s="114"/>
      <c r="BW1078" s="115"/>
      <c r="BX1078" s="115"/>
      <c r="BY1078" s="115"/>
      <c r="BZ1078" s="115"/>
      <c r="CA1078" s="48"/>
      <c r="CB1078" s="48"/>
      <c r="CC1078" s="48"/>
      <c r="CE1078" s="96"/>
      <c r="CG1078" s="96"/>
    </row>
    <row r="1079" spans="1:85" s="49" customFormat="1" ht="20.25" thickTop="1" thickBot="1" x14ac:dyDescent="0.35">
      <c r="A1079" s="68"/>
      <c r="B1079" s="88"/>
      <c r="C1079" s="68"/>
      <c r="D1079" s="68"/>
      <c r="E1079" s="69"/>
      <c r="F1079" s="69"/>
      <c r="G1079" s="69"/>
      <c r="H1079" s="69"/>
      <c r="I1079" s="70"/>
      <c r="J1079" s="70"/>
      <c r="K1079" s="71"/>
      <c r="L1079" s="91"/>
      <c r="M1079" s="71"/>
      <c r="N1079" s="71"/>
      <c r="O1079" s="141"/>
      <c r="P1079" s="71"/>
      <c r="Q1079" s="71"/>
      <c r="R1079" s="71"/>
      <c r="S1079" s="70"/>
      <c r="T1079" s="73"/>
      <c r="U1079" s="73"/>
      <c r="V1079" s="211"/>
      <c r="W1079" s="211"/>
      <c r="X1079" s="73"/>
      <c r="Y1079" s="73"/>
      <c r="Z1079" s="73"/>
      <c r="AA1079" s="73"/>
      <c r="AB1079" s="73"/>
      <c r="AC1079" s="73"/>
      <c r="AD1079" s="73"/>
      <c r="AE1079" s="92"/>
      <c r="AF1079" s="73"/>
      <c r="AG1079" s="74"/>
      <c r="AH1079" s="75"/>
      <c r="AI1079" s="75"/>
      <c r="AJ1079" s="75"/>
      <c r="AK1079" s="74"/>
      <c r="AL1079" s="69"/>
      <c r="AM1079" s="76"/>
      <c r="AN1079" s="127"/>
      <c r="AO1079" s="76"/>
      <c r="AP1079" s="127"/>
      <c r="AQ1079" s="76"/>
      <c r="AR1079" s="76"/>
      <c r="AS1079" s="76"/>
      <c r="AT1079" s="76"/>
      <c r="AU1079" s="76"/>
      <c r="AV1079" s="127"/>
      <c r="AW1079" s="127"/>
      <c r="AX1079" s="127"/>
      <c r="AY1079" s="76"/>
      <c r="AZ1079" s="74"/>
      <c r="BA1079" s="74"/>
      <c r="BB1079" s="72"/>
      <c r="BC1079" s="72"/>
      <c r="BD1079" s="74"/>
      <c r="BE1079" s="74"/>
      <c r="BF1079" s="76"/>
      <c r="BG1079" s="76"/>
      <c r="BH1079" s="76"/>
      <c r="BI1079" s="76"/>
      <c r="BJ1079" s="76"/>
      <c r="BK1079" s="76"/>
      <c r="BL1079" s="76"/>
      <c r="BM1079" s="127"/>
      <c r="BN1079" s="76"/>
      <c r="BO1079" s="110"/>
      <c r="BP1079" s="110"/>
      <c r="BQ1079" s="112"/>
      <c r="BR1079" s="112"/>
      <c r="BS1079" s="112"/>
      <c r="BT1079" s="114"/>
      <c r="BU1079" s="113"/>
      <c r="BV1079" s="114"/>
      <c r="BW1079" s="115"/>
      <c r="BX1079" s="115"/>
      <c r="BY1079" s="115"/>
      <c r="BZ1079" s="115"/>
      <c r="CA1079" s="48"/>
      <c r="CB1079" s="48"/>
      <c r="CC1079" s="48"/>
      <c r="CE1079" s="96"/>
      <c r="CG1079" s="96"/>
    </row>
    <row r="1080" spans="1:85" s="49" customFormat="1" ht="20.25" thickTop="1" thickBot="1" x14ac:dyDescent="0.35">
      <c r="A1080" s="68"/>
      <c r="B1080" s="88"/>
      <c r="C1080" s="68"/>
      <c r="D1080" s="68"/>
      <c r="E1080" s="69"/>
      <c r="F1080" s="69"/>
      <c r="G1080" s="69"/>
      <c r="H1080" s="69"/>
      <c r="I1080" s="70"/>
      <c r="J1080" s="70"/>
      <c r="K1080" s="71"/>
      <c r="L1080" s="91"/>
      <c r="M1080" s="71"/>
      <c r="N1080" s="71"/>
      <c r="O1080" s="141"/>
      <c r="P1080" s="71"/>
      <c r="Q1080" s="71"/>
      <c r="R1080" s="71"/>
      <c r="S1080" s="70"/>
      <c r="T1080" s="73"/>
      <c r="U1080" s="73"/>
      <c r="V1080" s="211"/>
      <c r="W1080" s="211"/>
      <c r="X1080" s="73"/>
      <c r="Y1080" s="73"/>
      <c r="Z1080" s="73"/>
      <c r="AA1080" s="73"/>
      <c r="AB1080" s="73"/>
      <c r="AC1080" s="73"/>
      <c r="AD1080" s="73"/>
      <c r="AE1080" s="92"/>
      <c r="AF1080" s="73"/>
      <c r="AG1080" s="74"/>
      <c r="AH1080" s="75"/>
      <c r="AI1080" s="75"/>
      <c r="AJ1080" s="75"/>
      <c r="AK1080" s="74"/>
      <c r="AL1080" s="69"/>
      <c r="AM1080" s="76"/>
      <c r="AN1080" s="127"/>
      <c r="AO1080" s="76"/>
      <c r="AP1080" s="127"/>
      <c r="AQ1080" s="76"/>
      <c r="AR1080" s="76"/>
      <c r="AS1080" s="76"/>
      <c r="AT1080" s="76"/>
      <c r="AU1080" s="76"/>
      <c r="AV1080" s="127"/>
      <c r="AW1080" s="127"/>
      <c r="AX1080" s="127"/>
      <c r="AY1080" s="76"/>
      <c r="AZ1080" s="74"/>
      <c r="BA1080" s="74"/>
      <c r="BB1080" s="72"/>
      <c r="BC1080" s="72"/>
      <c r="BD1080" s="74"/>
      <c r="BE1080" s="74"/>
      <c r="BF1080" s="76"/>
      <c r="BG1080" s="76"/>
      <c r="BH1080" s="76"/>
      <c r="BI1080" s="76"/>
      <c r="BJ1080" s="76"/>
      <c r="BK1080" s="76"/>
      <c r="BL1080" s="76"/>
      <c r="BM1080" s="127"/>
      <c r="BN1080" s="76"/>
      <c r="BO1080" s="110"/>
      <c r="BP1080" s="110"/>
      <c r="BQ1080" s="112"/>
      <c r="BR1080" s="112"/>
      <c r="BS1080" s="112"/>
      <c r="BT1080" s="114"/>
      <c r="BU1080" s="113"/>
      <c r="BV1080" s="114"/>
      <c r="BW1080" s="115"/>
      <c r="BX1080" s="115"/>
      <c r="BY1080" s="115"/>
      <c r="BZ1080" s="115"/>
      <c r="CA1080" s="48"/>
      <c r="CB1080" s="48"/>
      <c r="CC1080" s="48"/>
      <c r="CE1080" s="96"/>
      <c r="CG1080" s="96"/>
    </row>
    <row r="1081" spans="1:85" s="49" customFormat="1" ht="20.25" thickTop="1" thickBot="1" x14ac:dyDescent="0.35">
      <c r="A1081" s="68"/>
      <c r="B1081" s="88"/>
      <c r="C1081" s="68"/>
      <c r="D1081" s="68"/>
      <c r="E1081" s="69"/>
      <c r="F1081" s="69"/>
      <c r="G1081" s="69"/>
      <c r="H1081" s="69"/>
      <c r="I1081" s="70"/>
      <c r="J1081" s="70"/>
      <c r="K1081" s="71"/>
      <c r="L1081" s="91"/>
      <c r="M1081" s="71"/>
      <c r="N1081" s="71"/>
      <c r="O1081" s="141"/>
      <c r="P1081" s="71"/>
      <c r="Q1081" s="71"/>
      <c r="R1081" s="71"/>
      <c r="S1081" s="70"/>
      <c r="T1081" s="73"/>
      <c r="U1081" s="73"/>
      <c r="V1081" s="211"/>
      <c r="W1081" s="211"/>
      <c r="X1081" s="73"/>
      <c r="Y1081" s="73"/>
      <c r="Z1081" s="73"/>
      <c r="AA1081" s="73"/>
      <c r="AB1081" s="73"/>
      <c r="AC1081" s="73"/>
      <c r="AD1081" s="73"/>
      <c r="AE1081" s="92"/>
      <c r="AF1081" s="73"/>
      <c r="AG1081" s="74"/>
      <c r="AH1081" s="75"/>
      <c r="AI1081" s="75"/>
      <c r="AJ1081" s="75"/>
      <c r="AK1081" s="74"/>
      <c r="AL1081" s="69"/>
      <c r="AM1081" s="76"/>
      <c r="AN1081" s="127"/>
      <c r="AO1081" s="76"/>
      <c r="AP1081" s="127"/>
      <c r="AQ1081" s="76"/>
      <c r="AR1081" s="76"/>
      <c r="AS1081" s="76"/>
      <c r="AT1081" s="76"/>
      <c r="AU1081" s="76"/>
      <c r="AV1081" s="127"/>
      <c r="AW1081" s="127"/>
      <c r="AX1081" s="127"/>
      <c r="AY1081" s="76"/>
      <c r="AZ1081" s="74"/>
      <c r="BA1081" s="74"/>
      <c r="BB1081" s="72"/>
      <c r="BC1081" s="72"/>
      <c r="BD1081" s="74"/>
      <c r="BE1081" s="74"/>
      <c r="BF1081" s="76"/>
      <c r="BG1081" s="76"/>
      <c r="BH1081" s="76"/>
      <c r="BI1081" s="76"/>
      <c r="BJ1081" s="76"/>
      <c r="BK1081" s="76"/>
      <c r="BL1081" s="76"/>
      <c r="BM1081" s="127"/>
      <c r="BN1081" s="76"/>
      <c r="BO1081" s="110"/>
      <c r="BP1081" s="110"/>
      <c r="BQ1081" s="112"/>
      <c r="BR1081" s="112"/>
      <c r="BS1081" s="112"/>
      <c r="BT1081" s="114"/>
      <c r="BU1081" s="113"/>
      <c r="BV1081" s="114"/>
      <c r="BW1081" s="115"/>
      <c r="BX1081" s="115"/>
      <c r="BY1081" s="115"/>
      <c r="BZ1081" s="115"/>
      <c r="CA1081" s="48"/>
      <c r="CB1081" s="48"/>
      <c r="CC1081" s="48"/>
      <c r="CE1081" s="96"/>
      <c r="CG1081" s="96"/>
    </row>
    <row r="1082" spans="1:85" s="49" customFormat="1" ht="20.25" thickTop="1" thickBot="1" x14ac:dyDescent="0.35">
      <c r="A1082" s="68"/>
      <c r="B1082" s="88"/>
      <c r="C1082" s="68"/>
      <c r="D1082" s="68"/>
      <c r="E1082" s="69"/>
      <c r="F1082" s="69"/>
      <c r="G1082" s="69"/>
      <c r="H1082" s="69"/>
      <c r="I1082" s="70"/>
      <c r="J1082" s="70"/>
      <c r="K1082" s="71"/>
      <c r="L1082" s="91"/>
      <c r="M1082" s="71"/>
      <c r="N1082" s="71"/>
      <c r="O1082" s="141"/>
      <c r="P1082" s="71"/>
      <c r="Q1082" s="71"/>
      <c r="R1082" s="71"/>
      <c r="S1082" s="70"/>
      <c r="T1082" s="73"/>
      <c r="U1082" s="73"/>
      <c r="V1082" s="211"/>
      <c r="W1082" s="211"/>
      <c r="X1082" s="73"/>
      <c r="Y1082" s="73"/>
      <c r="Z1082" s="73"/>
      <c r="AA1082" s="73"/>
      <c r="AB1082" s="73"/>
      <c r="AC1082" s="73"/>
      <c r="AD1082" s="73"/>
      <c r="AE1082" s="92"/>
      <c r="AF1082" s="73"/>
      <c r="AG1082" s="74"/>
      <c r="AH1082" s="75"/>
      <c r="AI1082" s="75"/>
      <c r="AJ1082" s="75"/>
      <c r="AK1082" s="74"/>
      <c r="AL1082" s="69"/>
      <c r="AM1082" s="76"/>
      <c r="AN1082" s="127"/>
      <c r="AO1082" s="76"/>
      <c r="AP1082" s="127"/>
      <c r="AQ1082" s="76"/>
      <c r="AR1082" s="76"/>
      <c r="AS1082" s="76"/>
      <c r="AT1082" s="76"/>
      <c r="AU1082" s="76"/>
      <c r="AV1082" s="127"/>
      <c r="AW1082" s="127"/>
      <c r="AX1082" s="127"/>
      <c r="AY1082" s="76"/>
      <c r="AZ1082" s="74"/>
      <c r="BA1082" s="74"/>
      <c r="BB1082" s="72"/>
      <c r="BC1082" s="72"/>
      <c r="BD1082" s="74"/>
      <c r="BE1082" s="74"/>
      <c r="BF1082" s="76"/>
      <c r="BG1082" s="76"/>
      <c r="BH1082" s="76"/>
      <c r="BI1082" s="76"/>
      <c r="BJ1082" s="76"/>
      <c r="BK1082" s="76"/>
      <c r="BL1082" s="76"/>
      <c r="BM1082" s="127"/>
      <c r="BN1082" s="76"/>
      <c r="BO1082" s="110"/>
      <c r="BP1082" s="110"/>
      <c r="BQ1082" s="112"/>
      <c r="BR1082" s="112"/>
      <c r="BS1082" s="112"/>
      <c r="BT1082" s="114"/>
      <c r="BU1082" s="113"/>
      <c r="BV1082" s="114"/>
      <c r="BW1082" s="115"/>
      <c r="BX1082" s="115"/>
      <c r="BY1082" s="115"/>
      <c r="BZ1082" s="115"/>
      <c r="CA1082" s="48"/>
      <c r="CB1082" s="48"/>
      <c r="CC1082" s="48"/>
      <c r="CE1082" s="96"/>
      <c r="CG1082" s="96"/>
    </row>
    <row r="1083" spans="1:85" s="49" customFormat="1" ht="20.25" thickTop="1" thickBot="1" x14ac:dyDescent="0.35">
      <c r="A1083" s="68"/>
      <c r="B1083" s="88"/>
      <c r="C1083" s="68"/>
      <c r="D1083" s="68"/>
      <c r="E1083" s="69"/>
      <c r="F1083" s="69"/>
      <c r="G1083" s="69"/>
      <c r="H1083" s="69"/>
      <c r="I1083" s="70"/>
      <c r="J1083" s="70"/>
      <c r="K1083" s="71"/>
      <c r="L1083" s="91"/>
      <c r="M1083" s="71"/>
      <c r="N1083" s="71"/>
      <c r="O1083" s="141"/>
      <c r="P1083" s="71"/>
      <c r="Q1083" s="71"/>
      <c r="R1083" s="71"/>
      <c r="S1083" s="70"/>
      <c r="T1083" s="73"/>
      <c r="U1083" s="73"/>
      <c r="V1083" s="211"/>
      <c r="W1083" s="211"/>
      <c r="X1083" s="73"/>
      <c r="Y1083" s="73"/>
      <c r="Z1083" s="73"/>
      <c r="AA1083" s="73"/>
      <c r="AB1083" s="73"/>
      <c r="AC1083" s="73"/>
      <c r="AD1083" s="73"/>
      <c r="AE1083" s="92"/>
      <c r="AF1083" s="73"/>
      <c r="AG1083" s="74"/>
      <c r="AH1083" s="75"/>
      <c r="AI1083" s="75"/>
      <c r="AJ1083" s="75"/>
      <c r="AK1083" s="74"/>
      <c r="AL1083" s="69"/>
      <c r="AM1083" s="76"/>
      <c r="AN1083" s="127"/>
      <c r="AO1083" s="76"/>
      <c r="AP1083" s="127"/>
      <c r="AQ1083" s="76"/>
      <c r="AR1083" s="76"/>
      <c r="AS1083" s="76"/>
      <c r="AT1083" s="76"/>
      <c r="AU1083" s="76"/>
      <c r="AV1083" s="127"/>
      <c r="AW1083" s="127"/>
      <c r="AX1083" s="127"/>
      <c r="AY1083" s="76"/>
      <c r="AZ1083" s="74"/>
      <c r="BA1083" s="74"/>
      <c r="BB1083" s="72"/>
      <c r="BC1083" s="72"/>
      <c r="BD1083" s="74"/>
      <c r="BE1083" s="74"/>
      <c r="BF1083" s="76"/>
      <c r="BG1083" s="76"/>
      <c r="BH1083" s="76"/>
      <c r="BI1083" s="76"/>
      <c r="BJ1083" s="76"/>
      <c r="BK1083" s="76"/>
      <c r="BL1083" s="76"/>
      <c r="BM1083" s="127"/>
      <c r="BN1083" s="76"/>
      <c r="BO1083" s="110"/>
      <c r="BP1083" s="110"/>
      <c r="BQ1083" s="112"/>
      <c r="BR1083" s="112"/>
      <c r="BS1083" s="112"/>
      <c r="BT1083" s="114"/>
      <c r="BU1083" s="113"/>
      <c r="BV1083" s="114"/>
      <c r="BW1083" s="115"/>
      <c r="BX1083" s="115"/>
      <c r="BY1083" s="115"/>
      <c r="BZ1083" s="115"/>
      <c r="CA1083" s="48"/>
      <c r="CB1083" s="48"/>
      <c r="CC1083" s="48"/>
      <c r="CE1083" s="96"/>
      <c r="CG1083" s="96"/>
    </row>
    <row r="1084" spans="1:85" s="49" customFormat="1" ht="20.25" thickTop="1" thickBot="1" x14ac:dyDescent="0.35">
      <c r="A1084" s="68"/>
      <c r="B1084" s="88"/>
      <c r="C1084" s="68"/>
      <c r="D1084" s="68"/>
      <c r="E1084" s="69"/>
      <c r="F1084" s="69"/>
      <c r="G1084" s="69"/>
      <c r="H1084" s="69"/>
      <c r="I1084" s="70"/>
      <c r="J1084" s="70"/>
      <c r="K1084" s="71"/>
      <c r="L1084" s="91"/>
      <c r="M1084" s="71"/>
      <c r="N1084" s="71"/>
      <c r="O1084" s="141"/>
      <c r="P1084" s="71"/>
      <c r="Q1084" s="71"/>
      <c r="R1084" s="71"/>
      <c r="S1084" s="70"/>
      <c r="T1084" s="73"/>
      <c r="U1084" s="73"/>
      <c r="V1084" s="211"/>
      <c r="W1084" s="211"/>
      <c r="X1084" s="73"/>
      <c r="Y1084" s="73"/>
      <c r="Z1084" s="73"/>
      <c r="AA1084" s="73"/>
      <c r="AB1084" s="73"/>
      <c r="AC1084" s="73"/>
      <c r="AD1084" s="73"/>
      <c r="AE1084" s="92"/>
      <c r="AF1084" s="73"/>
      <c r="AG1084" s="74"/>
      <c r="AH1084" s="75"/>
      <c r="AI1084" s="75"/>
      <c r="AJ1084" s="75"/>
      <c r="AK1084" s="74"/>
      <c r="AL1084" s="69"/>
      <c r="AM1084" s="76"/>
      <c r="AN1084" s="127"/>
      <c r="AO1084" s="76"/>
      <c r="AP1084" s="127"/>
      <c r="AQ1084" s="76"/>
      <c r="AR1084" s="76"/>
      <c r="AS1084" s="76"/>
      <c r="AT1084" s="76"/>
      <c r="AU1084" s="76"/>
      <c r="AV1084" s="127"/>
      <c r="AW1084" s="127"/>
      <c r="AX1084" s="127"/>
      <c r="AY1084" s="76"/>
      <c r="AZ1084" s="74"/>
      <c r="BA1084" s="74"/>
      <c r="BB1084" s="72"/>
      <c r="BC1084" s="72"/>
      <c r="BD1084" s="74"/>
      <c r="BE1084" s="74"/>
      <c r="BF1084" s="76"/>
      <c r="BG1084" s="76"/>
      <c r="BH1084" s="76"/>
      <c r="BI1084" s="76"/>
      <c r="BJ1084" s="76"/>
      <c r="BK1084" s="76"/>
      <c r="BL1084" s="76"/>
      <c r="BM1084" s="127"/>
      <c r="BN1084" s="76"/>
      <c r="BO1084" s="110"/>
      <c r="BP1084" s="110"/>
      <c r="BQ1084" s="112"/>
      <c r="BR1084" s="112"/>
      <c r="BS1084" s="112"/>
      <c r="BT1084" s="114"/>
      <c r="BU1084" s="113"/>
      <c r="BV1084" s="114"/>
      <c r="BW1084" s="115"/>
      <c r="BX1084" s="115"/>
      <c r="BY1084" s="115"/>
      <c r="BZ1084" s="115"/>
      <c r="CA1084" s="48"/>
      <c r="CB1084" s="48"/>
      <c r="CC1084" s="48"/>
      <c r="CE1084" s="96"/>
      <c r="CG1084" s="96"/>
    </row>
    <row r="1085" spans="1:85" s="49" customFormat="1" ht="20.25" thickTop="1" thickBot="1" x14ac:dyDescent="0.35">
      <c r="A1085" s="68"/>
      <c r="B1085" s="88"/>
      <c r="C1085" s="68"/>
      <c r="D1085" s="68"/>
      <c r="E1085" s="69"/>
      <c r="F1085" s="69"/>
      <c r="G1085" s="69"/>
      <c r="H1085" s="69"/>
      <c r="I1085" s="70"/>
      <c r="J1085" s="70"/>
      <c r="K1085" s="71"/>
      <c r="L1085" s="91"/>
      <c r="M1085" s="71"/>
      <c r="N1085" s="71"/>
      <c r="O1085" s="141"/>
      <c r="P1085" s="71"/>
      <c r="Q1085" s="71"/>
      <c r="R1085" s="71"/>
      <c r="S1085" s="70"/>
      <c r="T1085" s="73"/>
      <c r="U1085" s="73"/>
      <c r="V1085" s="211"/>
      <c r="W1085" s="211"/>
      <c r="X1085" s="73"/>
      <c r="Y1085" s="73"/>
      <c r="Z1085" s="73"/>
      <c r="AA1085" s="73"/>
      <c r="AB1085" s="73"/>
      <c r="AC1085" s="73"/>
      <c r="AD1085" s="73"/>
      <c r="AE1085" s="92"/>
      <c r="AF1085" s="73"/>
      <c r="AG1085" s="74"/>
      <c r="AH1085" s="75"/>
      <c r="AI1085" s="75"/>
      <c r="AJ1085" s="75"/>
      <c r="AK1085" s="74"/>
      <c r="AL1085" s="69"/>
      <c r="AM1085" s="76"/>
      <c r="AN1085" s="127"/>
      <c r="AO1085" s="76"/>
      <c r="AP1085" s="127"/>
      <c r="AQ1085" s="76"/>
      <c r="AR1085" s="76"/>
      <c r="AS1085" s="76"/>
      <c r="AT1085" s="76"/>
      <c r="AU1085" s="76"/>
      <c r="AV1085" s="127"/>
      <c r="AW1085" s="127"/>
      <c r="AX1085" s="127"/>
      <c r="AY1085" s="76"/>
      <c r="AZ1085" s="74"/>
      <c r="BA1085" s="74"/>
      <c r="BB1085" s="72"/>
      <c r="BC1085" s="72"/>
      <c r="BD1085" s="74"/>
      <c r="BE1085" s="74"/>
      <c r="BF1085" s="76"/>
      <c r="BG1085" s="76"/>
      <c r="BH1085" s="76"/>
      <c r="BI1085" s="76"/>
      <c r="BJ1085" s="76"/>
      <c r="BK1085" s="76"/>
      <c r="BL1085" s="76"/>
      <c r="BM1085" s="127"/>
      <c r="BN1085" s="76"/>
      <c r="BO1085" s="110"/>
      <c r="BP1085" s="110"/>
      <c r="BQ1085" s="112"/>
      <c r="BR1085" s="112"/>
      <c r="BS1085" s="112"/>
      <c r="BT1085" s="114"/>
      <c r="BU1085" s="113"/>
      <c r="BV1085" s="114"/>
      <c r="BW1085" s="115"/>
      <c r="BX1085" s="115"/>
      <c r="BY1085" s="115"/>
      <c r="BZ1085" s="115"/>
      <c r="CA1085" s="48"/>
      <c r="CB1085" s="48"/>
      <c r="CC1085" s="48"/>
      <c r="CE1085" s="96"/>
      <c r="CG1085" s="96"/>
    </row>
    <row r="1086" spans="1:85" s="49" customFormat="1" ht="20.25" thickTop="1" thickBot="1" x14ac:dyDescent="0.35">
      <c r="A1086" s="68"/>
      <c r="B1086" s="88"/>
      <c r="C1086" s="68"/>
      <c r="D1086" s="68"/>
      <c r="E1086" s="69"/>
      <c r="F1086" s="69"/>
      <c r="G1086" s="69"/>
      <c r="H1086" s="69"/>
      <c r="I1086" s="70"/>
      <c r="J1086" s="70"/>
      <c r="K1086" s="71"/>
      <c r="L1086" s="91"/>
      <c r="M1086" s="71"/>
      <c r="N1086" s="71"/>
      <c r="O1086" s="141"/>
      <c r="P1086" s="71"/>
      <c r="Q1086" s="71"/>
      <c r="R1086" s="71"/>
      <c r="S1086" s="70"/>
      <c r="T1086" s="73"/>
      <c r="U1086" s="73"/>
      <c r="V1086" s="211"/>
      <c r="W1086" s="211"/>
      <c r="X1086" s="73"/>
      <c r="Y1086" s="73"/>
      <c r="Z1086" s="73"/>
      <c r="AA1086" s="73"/>
      <c r="AB1086" s="73"/>
      <c r="AC1086" s="73"/>
      <c r="AD1086" s="73"/>
      <c r="AE1086" s="92"/>
      <c r="AF1086" s="73"/>
      <c r="AG1086" s="74"/>
      <c r="AH1086" s="75"/>
      <c r="AI1086" s="75"/>
      <c r="AJ1086" s="75"/>
      <c r="AK1086" s="74"/>
      <c r="AL1086" s="69"/>
      <c r="AM1086" s="76"/>
      <c r="AN1086" s="127"/>
      <c r="AO1086" s="76"/>
      <c r="AP1086" s="127"/>
      <c r="AQ1086" s="76"/>
      <c r="AR1086" s="76"/>
      <c r="AS1086" s="76"/>
      <c r="AT1086" s="76"/>
      <c r="AU1086" s="76"/>
      <c r="AV1086" s="127"/>
      <c r="AW1086" s="127"/>
      <c r="AX1086" s="127"/>
      <c r="AY1086" s="76"/>
      <c r="AZ1086" s="74"/>
      <c r="BA1086" s="74"/>
      <c r="BB1086" s="72"/>
      <c r="BC1086" s="72"/>
      <c r="BD1086" s="74"/>
      <c r="BE1086" s="74"/>
      <c r="BF1086" s="76"/>
      <c r="BG1086" s="76"/>
      <c r="BH1086" s="76"/>
      <c r="BI1086" s="76"/>
      <c r="BJ1086" s="76"/>
      <c r="BK1086" s="76"/>
      <c r="BL1086" s="76"/>
      <c r="BM1086" s="127"/>
      <c r="BN1086" s="76"/>
      <c r="BO1086" s="110"/>
      <c r="BP1086" s="110"/>
      <c r="BQ1086" s="112"/>
      <c r="BR1086" s="112"/>
      <c r="BS1086" s="112"/>
      <c r="BT1086" s="114"/>
      <c r="BU1086" s="113"/>
      <c r="BV1086" s="114"/>
      <c r="BW1086" s="115"/>
      <c r="BX1086" s="115"/>
      <c r="BY1086" s="115"/>
      <c r="BZ1086" s="115"/>
      <c r="CA1086" s="48"/>
      <c r="CB1086" s="48"/>
      <c r="CC1086" s="48"/>
      <c r="CE1086" s="96"/>
      <c r="CG1086" s="96"/>
    </row>
    <row r="1087" spans="1:85" s="49" customFormat="1" ht="20.25" thickTop="1" thickBot="1" x14ac:dyDescent="0.35">
      <c r="A1087" s="68"/>
      <c r="B1087" s="88"/>
      <c r="C1087" s="68"/>
      <c r="D1087" s="68"/>
      <c r="E1087" s="69"/>
      <c r="F1087" s="69"/>
      <c r="G1087" s="69"/>
      <c r="H1087" s="69"/>
      <c r="I1087" s="70"/>
      <c r="J1087" s="70"/>
      <c r="K1087" s="71"/>
      <c r="L1087" s="91"/>
      <c r="M1087" s="71"/>
      <c r="N1087" s="71"/>
      <c r="O1087" s="141"/>
      <c r="P1087" s="71"/>
      <c r="Q1087" s="71"/>
      <c r="R1087" s="71"/>
      <c r="S1087" s="70"/>
      <c r="T1087" s="73"/>
      <c r="U1087" s="73"/>
      <c r="V1087" s="211"/>
      <c r="W1087" s="211"/>
      <c r="X1087" s="73"/>
      <c r="Y1087" s="73"/>
      <c r="Z1087" s="73"/>
      <c r="AA1087" s="73"/>
      <c r="AB1087" s="73"/>
      <c r="AC1087" s="73"/>
      <c r="AD1087" s="73"/>
      <c r="AE1087" s="92"/>
      <c r="AF1087" s="73"/>
      <c r="AG1087" s="74"/>
      <c r="AH1087" s="75"/>
      <c r="AI1087" s="75"/>
      <c r="AJ1087" s="75"/>
      <c r="AK1087" s="74"/>
      <c r="AL1087" s="69"/>
      <c r="AM1087" s="76"/>
      <c r="AN1087" s="127"/>
      <c r="AO1087" s="76"/>
      <c r="AP1087" s="127"/>
      <c r="AQ1087" s="76"/>
      <c r="AR1087" s="76"/>
      <c r="AS1087" s="76"/>
      <c r="AT1087" s="76"/>
      <c r="AU1087" s="76"/>
      <c r="AV1087" s="127"/>
      <c r="AW1087" s="127"/>
      <c r="AX1087" s="127"/>
      <c r="AY1087" s="76"/>
      <c r="AZ1087" s="74"/>
      <c r="BA1087" s="74"/>
      <c r="BB1087" s="72"/>
      <c r="BC1087" s="72"/>
      <c r="BD1087" s="74"/>
      <c r="BE1087" s="74"/>
      <c r="BF1087" s="76"/>
      <c r="BG1087" s="76"/>
      <c r="BH1087" s="76"/>
      <c r="BI1087" s="76"/>
      <c r="BJ1087" s="76"/>
      <c r="BK1087" s="76"/>
      <c r="BL1087" s="76"/>
      <c r="BM1087" s="127"/>
      <c r="BN1087" s="76"/>
      <c r="BO1087" s="110"/>
      <c r="BP1087" s="110"/>
      <c r="BQ1087" s="112"/>
      <c r="BR1087" s="112"/>
      <c r="BS1087" s="112"/>
      <c r="BT1087" s="114"/>
      <c r="BU1087" s="113"/>
      <c r="BV1087" s="114"/>
      <c r="BW1087" s="115"/>
      <c r="BX1087" s="115"/>
      <c r="BY1087" s="115"/>
      <c r="BZ1087" s="115"/>
      <c r="CA1087" s="48"/>
      <c r="CB1087" s="48"/>
      <c r="CC1087" s="48"/>
      <c r="CE1087" s="96"/>
      <c r="CG1087" s="96"/>
    </row>
    <row r="1088" spans="1:85" s="49" customFormat="1" ht="20.25" thickTop="1" thickBot="1" x14ac:dyDescent="0.35">
      <c r="A1088" s="68"/>
      <c r="B1088" s="88"/>
      <c r="C1088" s="68"/>
      <c r="D1088" s="68"/>
      <c r="E1088" s="69"/>
      <c r="F1088" s="69"/>
      <c r="G1088" s="69"/>
      <c r="H1088" s="69"/>
      <c r="I1088" s="70"/>
      <c r="J1088" s="70"/>
      <c r="K1088" s="71"/>
      <c r="L1088" s="91"/>
      <c r="M1088" s="71"/>
      <c r="N1088" s="71"/>
      <c r="O1088" s="141"/>
      <c r="P1088" s="71"/>
      <c r="Q1088" s="71"/>
      <c r="R1088" s="71"/>
      <c r="S1088" s="70"/>
      <c r="T1088" s="73"/>
      <c r="U1088" s="73"/>
      <c r="V1088" s="211"/>
      <c r="W1088" s="211"/>
      <c r="X1088" s="73"/>
      <c r="Y1088" s="73"/>
      <c r="Z1088" s="73"/>
      <c r="AA1088" s="73"/>
      <c r="AB1088" s="73"/>
      <c r="AC1088" s="73"/>
      <c r="AD1088" s="73"/>
      <c r="AE1088" s="92"/>
      <c r="AF1088" s="73"/>
      <c r="AG1088" s="74"/>
      <c r="AH1088" s="75"/>
      <c r="AI1088" s="75"/>
      <c r="AJ1088" s="75"/>
      <c r="AK1088" s="74"/>
      <c r="AL1088" s="69"/>
      <c r="AM1088" s="76"/>
      <c r="AN1088" s="127"/>
      <c r="AO1088" s="76"/>
      <c r="AP1088" s="127"/>
      <c r="AQ1088" s="76"/>
      <c r="AR1088" s="76"/>
      <c r="AS1088" s="76"/>
      <c r="AT1088" s="76"/>
      <c r="AU1088" s="76"/>
      <c r="AV1088" s="127"/>
      <c r="AW1088" s="127"/>
      <c r="AX1088" s="127"/>
      <c r="AY1088" s="76"/>
      <c r="AZ1088" s="74"/>
      <c r="BA1088" s="74"/>
      <c r="BB1088" s="72"/>
      <c r="BC1088" s="72"/>
      <c r="BD1088" s="74"/>
      <c r="BE1088" s="74"/>
      <c r="BF1088" s="76"/>
      <c r="BG1088" s="76"/>
      <c r="BH1088" s="76"/>
      <c r="BI1088" s="76"/>
      <c r="BJ1088" s="76"/>
      <c r="BK1088" s="76"/>
      <c r="BL1088" s="76"/>
      <c r="BM1088" s="127"/>
      <c r="BN1088" s="76"/>
      <c r="BO1088" s="110"/>
      <c r="BP1088" s="110"/>
      <c r="BQ1088" s="112"/>
      <c r="BR1088" s="112"/>
      <c r="BS1088" s="112"/>
      <c r="BT1088" s="114"/>
      <c r="BU1088" s="113"/>
      <c r="BV1088" s="114"/>
      <c r="BW1088" s="115"/>
      <c r="BX1088" s="115"/>
      <c r="BY1088" s="115"/>
      <c r="BZ1088" s="115"/>
      <c r="CA1088" s="48"/>
      <c r="CB1088" s="48"/>
      <c r="CC1088" s="48"/>
      <c r="CE1088" s="96"/>
      <c r="CG1088" s="96"/>
    </row>
    <row r="1089" spans="1:85" s="49" customFormat="1" ht="20.25" thickTop="1" thickBot="1" x14ac:dyDescent="0.35">
      <c r="A1089" s="68"/>
      <c r="B1089" s="88"/>
      <c r="C1089" s="68"/>
      <c r="D1089" s="68"/>
      <c r="E1089" s="69"/>
      <c r="F1089" s="69"/>
      <c r="G1089" s="69"/>
      <c r="H1089" s="69"/>
      <c r="I1089" s="70"/>
      <c r="J1089" s="70"/>
      <c r="K1089" s="71"/>
      <c r="L1089" s="91"/>
      <c r="M1089" s="71"/>
      <c r="N1089" s="71"/>
      <c r="O1089" s="141"/>
      <c r="P1089" s="71"/>
      <c r="Q1089" s="71"/>
      <c r="R1089" s="71"/>
      <c r="S1089" s="70"/>
      <c r="T1089" s="73"/>
      <c r="U1089" s="73"/>
      <c r="V1089" s="211"/>
      <c r="W1089" s="211"/>
      <c r="X1089" s="73"/>
      <c r="Y1089" s="73"/>
      <c r="Z1089" s="73"/>
      <c r="AA1089" s="73"/>
      <c r="AB1089" s="73"/>
      <c r="AC1089" s="73"/>
      <c r="AD1089" s="73"/>
      <c r="AE1089" s="92"/>
      <c r="AF1089" s="73"/>
      <c r="AG1089" s="74"/>
      <c r="AH1089" s="75"/>
      <c r="AI1089" s="75"/>
      <c r="AJ1089" s="75"/>
      <c r="AK1089" s="74"/>
      <c r="AL1089" s="69"/>
      <c r="AM1089" s="76"/>
      <c r="AN1089" s="127"/>
      <c r="AO1089" s="76"/>
      <c r="AP1089" s="127"/>
      <c r="AQ1089" s="76"/>
      <c r="AR1089" s="76"/>
      <c r="AS1089" s="76"/>
      <c r="AT1089" s="76"/>
      <c r="AU1089" s="76"/>
      <c r="AV1089" s="127"/>
      <c r="AW1089" s="127"/>
      <c r="AX1089" s="127"/>
      <c r="AY1089" s="76"/>
      <c r="AZ1089" s="74"/>
      <c r="BA1089" s="74"/>
      <c r="BB1089" s="72"/>
      <c r="BC1089" s="72"/>
      <c r="BD1089" s="74"/>
      <c r="BE1089" s="74"/>
      <c r="BF1089" s="76"/>
      <c r="BG1089" s="76"/>
      <c r="BH1089" s="76"/>
      <c r="BI1089" s="76"/>
      <c r="BJ1089" s="76"/>
      <c r="BK1089" s="76"/>
      <c r="BL1089" s="76"/>
      <c r="BM1089" s="127"/>
      <c r="BN1089" s="76"/>
      <c r="BO1089" s="110"/>
      <c r="BP1089" s="110"/>
      <c r="BQ1089" s="112"/>
      <c r="BR1089" s="112"/>
      <c r="BS1089" s="112"/>
      <c r="BT1089" s="114"/>
      <c r="BU1089" s="113"/>
      <c r="BV1089" s="114"/>
      <c r="BW1089" s="115"/>
      <c r="BX1089" s="115"/>
      <c r="BY1089" s="115"/>
      <c r="BZ1089" s="115"/>
      <c r="CA1089" s="48"/>
      <c r="CB1089" s="48"/>
      <c r="CC1089" s="48"/>
      <c r="CE1089" s="96"/>
      <c r="CG1089" s="96"/>
    </row>
    <row r="1090" spans="1:85" s="49" customFormat="1" ht="20.25" thickTop="1" thickBot="1" x14ac:dyDescent="0.35">
      <c r="A1090" s="68"/>
      <c r="B1090" s="88"/>
      <c r="C1090" s="68"/>
      <c r="D1090" s="68"/>
      <c r="E1090" s="69"/>
      <c r="F1090" s="69"/>
      <c r="G1090" s="69"/>
      <c r="H1090" s="69"/>
      <c r="I1090" s="70"/>
      <c r="J1090" s="70"/>
      <c r="K1090" s="71"/>
      <c r="L1090" s="91"/>
      <c r="M1090" s="71"/>
      <c r="N1090" s="71"/>
      <c r="O1090" s="141"/>
      <c r="P1090" s="71"/>
      <c r="Q1090" s="71"/>
      <c r="R1090" s="71"/>
      <c r="S1090" s="70"/>
      <c r="T1090" s="73"/>
      <c r="U1090" s="73"/>
      <c r="V1090" s="211"/>
      <c r="W1090" s="211"/>
      <c r="X1090" s="73"/>
      <c r="Y1090" s="73"/>
      <c r="Z1090" s="73"/>
      <c r="AA1090" s="73"/>
      <c r="AB1090" s="73"/>
      <c r="AC1090" s="73"/>
      <c r="AD1090" s="73"/>
      <c r="AE1090" s="92"/>
      <c r="AF1090" s="73"/>
      <c r="AG1090" s="74"/>
      <c r="AH1090" s="75"/>
      <c r="AI1090" s="75"/>
      <c r="AJ1090" s="75"/>
      <c r="AK1090" s="74"/>
      <c r="AL1090" s="69"/>
      <c r="AM1090" s="76"/>
      <c r="AN1090" s="127"/>
      <c r="AO1090" s="76"/>
      <c r="AP1090" s="127"/>
      <c r="AQ1090" s="76"/>
      <c r="AR1090" s="76"/>
      <c r="AS1090" s="76"/>
      <c r="AT1090" s="76"/>
      <c r="AU1090" s="76"/>
      <c r="AV1090" s="127"/>
      <c r="AW1090" s="127"/>
      <c r="AX1090" s="127"/>
      <c r="AY1090" s="76"/>
      <c r="AZ1090" s="74"/>
      <c r="BA1090" s="74"/>
      <c r="BB1090" s="72"/>
      <c r="BC1090" s="72"/>
      <c r="BD1090" s="74"/>
      <c r="BE1090" s="74"/>
      <c r="BF1090" s="76"/>
      <c r="BG1090" s="76"/>
      <c r="BH1090" s="76"/>
      <c r="BI1090" s="76"/>
      <c r="BJ1090" s="76"/>
      <c r="BK1090" s="76"/>
      <c r="BL1090" s="76"/>
      <c r="BM1090" s="127"/>
      <c r="BN1090" s="76"/>
      <c r="BO1090" s="110"/>
      <c r="BP1090" s="110"/>
      <c r="BQ1090" s="112"/>
      <c r="BR1090" s="112"/>
      <c r="BS1090" s="112"/>
      <c r="BT1090" s="114"/>
      <c r="BU1090" s="113"/>
      <c r="BV1090" s="114"/>
      <c r="BW1090" s="115"/>
      <c r="BX1090" s="115"/>
      <c r="BY1090" s="115"/>
      <c r="BZ1090" s="115"/>
      <c r="CA1090" s="48"/>
      <c r="CB1090" s="48"/>
      <c r="CC1090" s="48"/>
      <c r="CE1090" s="96"/>
      <c r="CG1090" s="96"/>
    </row>
    <row r="1091" spans="1:85" s="49" customFormat="1" ht="20.25" thickTop="1" thickBot="1" x14ac:dyDescent="0.35">
      <c r="A1091" s="68"/>
      <c r="B1091" s="88"/>
      <c r="C1091" s="68"/>
      <c r="D1091" s="68"/>
      <c r="E1091" s="69"/>
      <c r="F1091" s="69"/>
      <c r="G1091" s="69"/>
      <c r="H1091" s="69"/>
      <c r="I1091" s="70"/>
      <c r="J1091" s="70"/>
      <c r="K1091" s="71"/>
      <c r="L1091" s="91"/>
      <c r="M1091" s="71"/>
      <c r="N1091" s="71"/>
      <c r="O1091" s="141"/>
      <c r="P1091" s="71"/>
      <c r="Q1091" s="71"/>
      <c r="R1091" s="71"/>
      <c r="S1091" s="70"/>
      <c r="T1091" s="73"/>
      <c r="U1091" s="73"/>
      <c r="V1091" s="211"/>
      <c r="W1091" s="211"/>
      <c r="X1091" s="73"/>
      <c r="Y1091" s="73"/>
      <c r="Z1091" s="73"/>
      <c r="AA1091" s="73"/>
      <c r="AB1091" s="73"/>
      <c r="AC1091" s="73"/>
      <c r="AD1091" s="73"/>
      <c r="AE1091" s="92"/>
      <c r="AF1091" s="73"/>
      <c r="AG1091" s="74"/>
      <c r="AH1091" s="75"/>
      <c r="AI1091" s="75"/>
      <c r="AJ1091" s="75"/>
      <c r="AK1091" s="74"/>
      <c r="AL1091" s="69"/>
      <c r="AM1091" s="76"/>
      <c r="AN1091" s="127"/>
      <c r="AO1091" s="76"/>
      <c r="AP1091" s="127"/>
      <c r="AQ1091" s="76"/>
      <c r="AR1091" s="76"/>
      <c r="AS1091" s="76"/>
      <c r="AT1091" s="76"/>
      <c r="AU1091" s="76"/>
      <c r="AV1091" s="127"/>
      <c r="AW1091" s="127"/>
      <c r="AX1091" s="127"/>
      <c r="AY1091" s="76"/>
      <c r="AZ1091" s="74"/>
      <c r="BA1091" s="74"/>
      <c r="BB1091" s="72"/>
      <c r="BC1091" s="72"/>
      <c r="BD1091" s="74"/>
      <c r="BE1091" s="74"/>
      <c r="BF1091" s="76"/>
      <c r="BG1091" s="76"/>
      <c r="BH1091" s="76"/>
      <c r="BI1091" s="76"/>
      <c r="BJ1091" s="76"/>
      <c r="BK1091" s="76"/>
      <c r="BL1091" s="76"/>
      <c r="BM1091" s="127"/>
      <c r="BN1091" s="76"/>
      <c r="BO1091" s="110"/>
      <c r="BP1091" s="110"/>
      <c r="BQ1091" s="112"/>
      <c r="BR1091" s="112"/>
      <c r="BS1091" s="112"/>
      <c r="BT1091" s="114"/>
      <c r="BU1091" s="113"/>
      <c r="BV1091" s="114"/>
      <c r="BW1091" s="115"/>
      <c r="BX1091" s="115"/>
      <c r="BY1091" s="115"/>
      <c r="BZ1091" s="115"/>
      <c r="CA1091" s="48"/>
      <c r="CB1091" s="48"/>
      <c r="CC1091" s="48"/>
      <c r="CE1091" s="96"/>
      <c r="CG1091" s="96"/>
    </row>
    <row r="1092" spans="1:85" s="49" customFormat="1" ht="20.25" thickTop="1" thickBot="1" x14ac:dyDescent="0.35">
      <c r="A1092" s="68"/>
      <c r="B1092" s="88"/>
      <c r="C1092" s="68"/>
      <c r="D1092" s="68"/>
      <c r="E1092" s="69"/>
      <c r="F1092" s="69"/>
      <c r="G1092" s="69"/>
      <c r="H1092" s="69"/>
      <c r="I1092" s="70"/>
      <c r="J1092" s="70"/>
      <c r="K1092" s="71"/>
      <c r="L1092" s="91"/>
      <c r="M1092" s="71"/>
      <c r="N1092" s="71"/>
      <c r="O1092" s="141"/>
      <c r="P1092" s="71"/>
      <c r="Q1092" s="71"/>
      <c r="R1092" s="71"/>
      <c r="S1092" s="70"/>
      <c r="T1092" s="73"/>
      <c r="U1092" s="73"/>
      <c r="V1092" s="211"/>
      <c r="W1092" s="211"/>
      <c r="X1092" s="73"/>
      <c r="Y1092" s="73"/>
      <c r="Z1092" s="73"/>
      <c r="AA1092" s="73"/>
      <c r="AB1092" s="73"/>
      <c r="AC1092" s="73"/>
      <c r="AD1092" s="73"/>
      <c r="AE1092" s="92"/>
      <c r="AF1092" s="73"/>
      <c r="AG1092" s="74"/>
      <c r="AH1092" s="75"/>
      <c r="AI1092" s="75"/>
      <c r="AJ1092" s="75"/>
      <c r="AK1092" s="74"/>
      <c r="AL1092" s="69"/>
      <c r="AM1092" s="76"/>
      <c r="AN1092" s="127"/>
      <c r="AO1092" s="76"/>
      <c r="AP1092" s="127"/>
      <c r="AQ1092" s="76"/>
      <c r="AR1092" s="76"/>
      <c r="AS1092" s="76"/>
      <c r="AT1092" s="76"/>
      <c r="AU1092" s="76"/>
      <c r="AV1092" s="127"/>
      <c r="AW1092" s="127"/>
      <c r="AX1092" s="127"/>
      <c r="AY1092" s="76"/>
      <c r="AZ1092" s="74"/>
      <c r="BA1092" s="74"/>
      <c r="BB1092" s="72"/>
      <c r="BC1092" s="72"/>
      <c r="BD1092" s="74"/>
      <c r="BE1092" s="74"/>
      <c r="BF1092" s="76"/>
      <c r="BG1092" s="76"/>
      <c r="BH1092" s="76"/>
      <c r="BI1092" s="76"/>
      <c r="BJ1092" s="76"/>
      <c r="BK1092" s="76"/>
      <c r="BL1092" s="76"/>
      <c r="BM1092" s="127"/>
      <c r="BN1092" s="76"/>
      <c r="BO1092" s="110"/>
      <c r="BP1092" s="110"/>
      <c r="BQ1092" s="112"/>
      <c r="BR1092" s="112"/>
      <c r="BS1092" s="112"/>
      <c r="BT1092" s="114"/>
      <c r="BU1092" s="113"/>
      <c r="BV1092" s="114"/>
      <c r="BW1092" s="115"/>
      <c r="BX1092" s="115"/>
      <c r="BY1092" s="115"/>
      <c r="BZ1092" s="115"/>
      <c r="CA1092" s="48"/>
      <c r="CB1092" s="48"/>
      <c r="CC1092" s="48"/>
      <c r="CE1092" s="96"/>
      <c r="CG1092" s="96"/>
    </row>
    <row r="1093" spans="1:85" s="49" customFormat="1" ht="20.25" thickTop="1" thickBot="1" x14ac:dyDescent="0.35">
      <c r="A1093" s="68"/>
      <c r="B1093" s="88"/>
      <c r="C1093" s="68"/>
      <c r="D1093" s="68"/>
      <c r="E1093" s="69"/>
      <c r="F1093" s="69"/>
      <c r="G1093" s="69"/>
      <c r="H1093" s="69"/>
      <c r="I1093" s="70"/>
      <c r="J1093" s="70"/>
      <c r="K1093" s="71"/>
      <c r="L1093" s="91"/>
      <c r="M1093" s="71"/>
      <c r="N1093" s="71"/>
      <c r="O1093" s="141"/>
      <c r="P1093" s="71"/>
      <c r="Q1093" s="71"/>
      <c r="R1093" s="71"/>
      <c r="S1093" s="70"/>
      <c r="T1093" s="73"/>
      <c r="U1093" s="73"/>
      <c r="V1093" s="211"/>
      <c r="W1093" s="211"/>
      <c r="X1093" s="73"/>
      <c r="Y1093" s="73"/>
      <c r="Z1093" s="73"/>
      <c r="AA1093" s="73"/>
      <c r="AB1093" s="73"/>
      <c r="AC1093" s="73"/>
      <c r="AD1093" s="73"/>
      <c r="AE1093" s="92"/>
      <c r="AF1093" s="73"/>
      <c r="AG1093" s="74"/>
      <c r="AH1093" s="75"/>
      <c r="AI1093" s="75"/>
      <c r="AJ1093" s="75"/>
      <c r="AK1093" s="74"/>
      <c r="AL1093" s="69"/>
      <c r="AM1093" s="76"/>
      <c r="AN1093" s="127"/>
      <c r="AO1093" s="76"/>
      <c r="AP1093" s="127"/>
      <c r="AQ1093" s="76"/>
      <c r="AR1093" s="76"/>
      <c r="AS1093" s="76"/>
      <c r="AT1093" s="76"/>
      <c r="AU1093" s="76"/>
      <c r="AV1093" s="127"/>
      <c r="AW1093" s="127"/>
      <c r="AX1093" s="127"/>
      <c r="AY1093" s="76"/>
      <c r="AZ1093" s="74"/>
      <c r="BA1093" s="74"/>
      <c r="BB1093" s="72"/>
      <c r="BC1093" s="72"/>
      <c r="BD1093" s="74"/>
      <c r="BE1093" s="74"/>
      <c r="BF1093" s="76"/>
      <c r="BG1093" s="76"/>
      <c r="BH1093" s="76"/>
      <c r="BI1093" s="76"/>
      <c r="BJ1093" s="76"/>
      <c r="BK1093" s="76"/>
      <c r="BL1093" s="76"/>
      <c r="BM1093" s="127"/>
      <c r="BN1093" s="76"/>
      <c r="BO1093" s="110"/>
      <c r="BP1093" s="110"/>
      <c r="BQ1093" s="112"/>
      <c r="BR1093" s="112"/>
      <c r="BS1093" s="112"/>
      <c r="BT1093" s="114"/>
      <c r="BU1093" s="113"/>
      <c r="BV1093" s="114"/>
      <c r="BW1093" s="115"/>
      <c r="BX1093" s="115"/>
      <c r="BY1093" s="115"/>
      <c r="BZ1093" s="115"/>
      <c r="CA1093" s="48"/>
      <c r="CB1093" s="48"/>
      <c r="CC1093" s="48"/>
      <c r="CE1093" s="96"/>
      <c r="CG1093" s="96"/>
    </row>
    <row r="1094" spans="1:85" s="49" customFormat="1" ht="20.25" thickTop="1" thickBot="1" x14ac:dyDescent="0.35">
      <c r="A1094" s="68"/>
      <c r="B1094" s="88"/>
      <c r="C1094" s="68"/>
      <c r="D1094" s="68"/>
      <c r="E1094" s="69"/>
      <c r="F1094" s="69"/>
      <c r="G1094" s="69"/>
      <c r="H1094" s="69"/>
      <c r="I1094" s="70"/>
      <c r="J1094" s="70"/>
      <c r="K1094" s="71"/>
      <c r="L1094" s="91"/>
      <c r="M1094" s="71"/>
      <c r="N1094" s="71"/>
      <c r="O1094" s="141"/>
      <c r="P1094" s="71"/>
      <c r="Q1094" s="71"/>
      <c r="R1094" s="71"/>
      <c r="S1094" s="70"/>
      <c r="T1094" s="73"/>
      <c r="U1094" s="73"/>
      <c r="V1094" s="211"/>
      <c r="W1094" s="211"/>
      <c r="X1094" s="73"/>
      <c r="Y1094" s="73"/>
      <c r="Z1094" s="73"/>
      <c r="AA1094" s="73"/>
      <c r="AB1094" s="73"/>
      <c r="AC1094" s="73"/>
      <c r="AD1094" s="73"/>
      <c r="AE1094" s="92"/>
      <c r="AF1094" s="73"/>
      <c r="AG1094" s="74"/>
      <c r="AH1094" s="75"/>
      <c r="AI1094" s="75"/>
      <c r="AJ1094" s="75"/>
      <c r="AK1094" s="74"/>
      <c r="AL1094" s="69"/>
      <c r="AM1094" s="76"/>
      <c r="AN1094" s="127"/>
      <c r="AO1094" s="76"/>
      <c r="AP1094" s="127"/>
      <c r="AQ1094" s="76"/>
      <c r="AR1094" s="76"/>
      <c r="AS1094" s="76"/>
      <c r="AT1094" s="76"/>
      <c r="AU1094" s="76"/>
      <c r="AV1094" s="127"/>
      <c r="AW1094" s="127"/>
      <c r="AX1094" s="127"/>
      <c r="AY1094" s="76"/>
      <c r="AZ1094" s="74"/>
      <c r="BA1094" s="74"/>
      <c r="BB1094" s="72"/>
      <c r="BC1094" s="72"/>
      <c r="BD1094" s="74"/>
      <c r="BE1094" s="74"/>
      <c r="BF1094" s="76"/>
      <c r="BG1094" s="76"/>
      <c r="BH1094" s="76"/>
      <c r="BI1094" s="76"/>
      <c r="BJ1094" s="76"/>
      <c r="BK1094" s="76"/>
      <c r="BL1094" s="76"/>
      <c r="BM1094" s="127"/>
      <c r="BN1094" s="76"/>
      <c r="BO1094" s="110"/>
      <c r="BP1094" s="110"/>
      <c r="BQ1094" s="112"/>
      <c r="BR1094" s="112"/>
      <c r="BS1094" s="112"/>
      <c r="BT1094" s="114"/>
      <c r="BU1094" s="113"/>
      <c r="BV1094" s="114"/>
      <c r="BW1094" s="115"/>
      <c r="BX1094" s="115"/>
      <c r="BY1094" s="115"/>
      <c r="BZ1094" s="115"/>
      <c r="CA1094" s="48"/>
      <c r="CB1094" s="48"/>
      <c r="CC1094" s="48"/>
      <c r="CE1094" s="96"/>
      <c r="CG1094" s="96"/>
    </row>
    <row r="1095" spans="1:85" s="49" customFormat="1" ht="20.25" thickTop="1" thickBot="1" x14ac:dyDescent="0.35">
      <c r="A1095" s="68"/>
      <c r="B1095" s="88"/>
      <c r="C1095" s="68"/>
      <c r="D1095" s="68"/>
      <c r="E1095" s="69"/>
      <c r="F1095" s="69"/>
      <c r="G1095" s="69"/>
      <c r="H1095" s="69"/>
      <c r="I1095" s="70"/>
      <c r="J1095" s="70"/>
      <c r="K1095" s="71"/>
      <c r="L1095" s="91"/>
      <c r="M1095" s="71"/>
      <c r="N1095" s="71"/>
      <c r="O1095" s="141"/>
      <c r="P1095" s="71"/>
      <c r="Q1095" s="71"/>
      <c r="R1095" s="71"/>
      <c r="S1095" s="70"/>
      <c r="T1095" s="73"/>
      <c r="U1095" s="73"/>
      <c r="V1095" s="211"/>
      <c r="W1095" s="211"/>
      <c r="X1095" s="73"/>
      <c r="Y1095" s="73"/>
      <c r="Z1095" s="73"/>
      <c r="AA1095" s="73"/>
      <c r="AB1095" s="73"/>
      <c r="AC1095" s="73"/>
      <c r="AD1095" s="73"/>
      <c r="AE1095" s="92"/>
      <c r="AF1095" s="73"/>
      <c r="AG1095" s="74"/>
      <c r="AH1095" s="75"/>
      <c r="AI1095" s="75"/>
      <c r="AJ1095" s="75"/>
      <c r="AK1095" s="74"/>
      <c r="AL1095" s="69"/>
      <c r="AM1095" s="76"/>
      <c r="AN1095" s="127"/>
      <c r="AO1095" s="76"/>
      <c r="AP1095" s="127"/>
      <c r="AQ1095" s="76"/>
      <c r="AR1095" s="76"/>
      <c r="AS1095" s="76"/>
      <c r="AT1095" s="76"/>
      <c r="AU1095" s="76"/>
      <c r="AV1095" s="127"/>
      <c r="AW1095" s="127"/>
      <c r="AX1095" s="127"/>
      <c r="AY1095" s="76"/>
      <c r="AZ1095" s="74"/>
      <c r="BA1095" s="74"/>
      <c r="BB1095" s="72"/>
      <c r="BC1095" s="72"/>
      <c r="BD1095" s="74"/>
      <c r="BE1095" s="74"/>
      <c r="BF1095" s="76"/>
      <c r="BG1095" s="76"/>
      <c r="BH1095" s="76"/>
      <c r="BI1095" s="76"/>
      <c r="BJ1095" s="76"/>
      <c r="BK1095" s="76"/>
      <c r="BL1095" s="76"/>
      <c r="BM1095" s="127"/>
      <c r="BN1095" s="76"/>
      <c r="BO1095" s="110"/>
      <c r="BP1095" s="110"/>
      <c r="BQ1095" s="112"/>
      <c r="BR1095" s="112"/>
      <c r="BS1095" s="112"/>
      <c r="BT1095" s="114"/>
      <c r="BU1095" s="113"/>
      <c r="BV1095" s="114"/>
      <c r="BW1095" s="115"/>
      <c r="BX1095" s="115"/>
      <c r="BY1095" s="115"/>
      <c r="BZ1095" s="115"/>
      <c r="CA1095" s="48"/>
      <c r="CB1095" s="48"/>
      <c r="CC1095" s="48"/>
      <c r="CE1095" s="96"/>
      <c r="CG1095" s="96"/>
    </row>
    <row r="1096" spans="1:85" s="49" customFormat="1" ht="20.25" thickTop="1" thickBot="1" x14ac:dyDescent="0.35">
      <c r="A1096" s="68"/>
      <c r="B1096" s="88"/>
      <c r="C1096" s="68"/>
      <c r="D1096" s="68"/>
      <c r="E1096" s="69"/>
      <c r="F1096" s="69"/>
      <c r="G1096" s="69"/>
      <c r="H1096" s="69"/>
      <c r="I1096" s="70"/>
      <c r="J1096" s="70"/>
      <c r="K1096" s="71"/>
      <c r="L1096" s="91"/>
      <c r="M1096" s="71"/>
      <c r="N1096" s="71"/>
      <c r="O1096" s="141"/>
      <c r="P1096" s="71"/>
      <c r="Q1096" s="71"/>
      <c r="R1096" s="71"/>
      <c r="S1096" s="70"/>
      <c r="T1096" s="73"/>
      <c r="U1096" s="73"/>
      <c r="V1096" s="211"/>
      <c r="W1096" s="211"/>
      <c r="X1096" s="73"/>
      <c r="Y1096" s="73"/>
      <c r="Z1096" s="73"/>
      <c r="AA1096" s="73"/>
      <c r="AB1096" s="73"/>
      <c r="AC1096" s="73"/>
      <c r="AD1096" s="73"/>
      <c r="AE1096" s="92"/>
      <c r="AF1096" s="73"/>
      <c r="AG1096" s="74"/>
      <c r="AH1096" s="75"/>
      <c r="AI1096" s="75"/>
      <c r="AJ1096" s="75"/>
      <c r="AK1096" s="74"/>
      <c r="AL1096" s="69"/>
      <c r="AM1096" s="76"/>
      <c r="AN1096" s="127"/>
      <c r="AO1096" s="76"/>
      <c r="AP1096" s="127"/>
      <c r="AQ1096" s="76"/>
      <c r="AR1096" s="76"/>
      <c r="AS1096" s="76"/>
      <c r="AT1096" s="76"/>
      <c r="AU1096" s="76"/>
      <c r="AV1096" s="127"/>
      <c r="AW1096" s="127"/>
      <c r="AX1096" s="127"/>
      <c r="AY1096" s="76"/>
      <c r="AZ1096" s="74"/>
      <c r="BA1096" s="74"/>
      <c r="BB1096" s="72"/>
      <c r="BC1096" s="72"/>
      <c r="BD1096" s="74"/>
      <c r="BE1096" s="74"/>
      <c r="BF1096" s="76"/>
      <c r="BG1096" s="76"/>
      <c r="BH1096" s="76"/>
      <c r="BI1096" s="76"/>
      <c r="BJ1096" s="76"/>
      <c r="BK1096" s="76"/>
      <c r="BL1096" s="76"/>
      <c r="BM1096" s="127"/>
      <c r="BN1096" s="76"/>
      <c r="BO1096" s="110"/>
      <c r="BP1096" s="110"/>
      <c r="BQ1096" s="112"/>
      <c r="BR1096" s="112"/>
      <c r="BS1096" s="112"/>
      <c r="BT1096" s="114"/>
      <c r="BU1096" s="113"/>
      <c r="BV1096" s="114"/>
      <c r="BW1096" s="115"/>
      <c r="BX1096" s="115"/>
      <c r="BY1096" s="115"/>
      <c r="BZ1096" s="115"/>
      <c r="CA1096" s="48"/>
      <c r="CB1096" s="48"/>
      <c r="CC1096" s="48"/>
      <c r="CE1096" s="96"/>
      <c r="CG1096" s="96"/>
    </row>
    <row r="1097" spans="1:85" s="49" customFormat="1" ht="20.25" thickTop="1" thickBot="1" x14ac:dyDescent="0.35">
      <c r="A1097" s="68"/>
      <c r="B1097" s="88"/>
      <c r="C1097" s="68"/>
      <c r="D1097" s="68"/>
      <c r="E1097" s="69"/>
      <c r="F1097" s="69"/>
      <c r="G1097" s="69"/>
      <c r="H1097" s="69"/>
      <c r="I1097" s="70"/>
      <c r="J1097" s="70"/>
      <c r="K1097" s="71"/>
      <c r="L1097" s="91"/>
      <c r="M1097" s="71"/>
      <c r="N1097" s="71"/>
      <c r="O1097" s="141"/>
      <c r="P1097" s="71"/>
      <c r="Q1097" s="71"/>
      <c r="R1097" s="71"/>
      <c r="S1097" s="70"/>
      <c r="T1097" s="73"/>
      <c r="U1097" s="73"/>
      <c r="V1097" s="211"/>
      <c r="W1097" s="211"/>
      <c r="X1097" s="73"/>
      <c r="Y1097" s="73"/>
      <c r="Z1097" s="73"/>
      <c r="AA1097" s="73"/>
      <c r="AB1097" s="73"/>
      <c r="AC1097" s="73"/>
      <c r="AD1097" s="73"/>
      <c r="AE1097" s="92"/>
      <c r="AF1097" s="73"/>
      <c r="AG1097" s="74"/>
      <c r="AH1097" s="75"/>
      <c r="AI1097" s="75"/>
      <c r="AJ1097" s="75"/>
      <c r="AK1097" s="74"/>
      <c r="AL1097" s="69"/>
      <c r="AM1097" s="76"/>
      <c r="AN1097" s="127"/>
      <c r="AO1097" s="76"/>
      <c r="AP1097" s="127"/>
      <c r="AQ1097" s="76"/>
      <c r="AR1097" s="76"/>
      <c r="AS1097" s="76"/>
      <c r="AT1097" s="76"/>
      <c r="AU1097" s="76"/>
      <c r="AV1097" s="127"/>
      <c r="AW1097" s="127"/>
      <c r="AX1097" s="127"/>
      <c r="AY1097" s="76"/>
      <c r="AZ1097" s="74"/>
      <c r="BA1097" s="74"/>
      <c r="BB1097" s="72"/>
      <c r="BC1097" s="72"/>
      <c r="BD1097" s="74"/>
      <c r="BE1097" s="74"/>
      <c r="BF1097" s="76"/>
      <c r="BG1097" s="76"/>
      <c r="BH1097" s="76"/>
      <c r="BI1097" s="76"/>
      <c r="BJ1097" s="76"/>
      <c r="BK1097" s="76"/>
      <c r="BL1097" s="76"/>
      <c r="BM1097" s="127"/>
      <c r="BN1097" s="76"/>
      <c r="BO1097" s="110"/>
      <c r="BP1097" s="110"/>
      <c r="BQ1097" s="112"/>
      <c r="BR1097" s="112"/>
      <c r="BS1097" s="112"/>
      <c r="BT1097" s="114"/>
      <c r="BU1097" s="113"/>
      <c r="BV1097" s="114"/>
      <c r="BW1097" s="115"/>
      <c r="BX1097" s="115"/>
      <c r="BY1097" s="115"/>
      <c r="BZ1097" s="115"/>
      <c r="CA1097" s="48"/>
      <c r="CB1097" s="48"/>
      <c r="CC1097" s="48"/>
      <c r="CE1097" s="96"/>
      <c r="CG1097" s="96"/>
    </row>
    <row r="1098" spans="1:85" s="49" customFormat="1" ht="20.25" thickTop="1" thickBot="1" x14ac:dyDescent="0.35">
      <c r="A1098" s="68"/>
      <c r="B1098" s="88"/>
      <c r="C1098" s="68"/>
      <c r="D1098" s="68"/>
      <c r="E1098" s="69"/>
      <c r="F1098" s="69"/>
      <c r="G1098" s="69"/>
      <c r="H1098" s="69"/>
      <c r="I1098" s="70"/>
      <c r="J1098" s="70"/>
      <c r="K1098" s="71"/>
      <c r="L1098" s="91"/>
      <c r="M1098" s="71"/>
      <c r="N1098" s="71"/>
      <c r="O1098" s="141"/>
      <c r="P1098" s="71"/>
      <c r="Q1098" s="71"/>
      <c r="R1098" s="71"/>
      <c r="S1098" s="70"/>
      <c r="T1098" s="73"/>
      <c r="U1098" s="73"/>
      <c r="V1098" s="211"/>
      <c r="W1098" s="211"/>
      <c r="X1098" s="73"/>
      <c r="Y1098" s="73"/>
      <c r="Z1098" s="73"/>
      <c r="AA1098" s="73"/>
      <c r="AB1098" s="73"/>
      <c r="AC1098" s="73"/>
      <c r="AD1098" s="73"/>
      <c r="AE1098" s="92"/>
      <c r="AF1098" s="73"/>
      <c r="AG1098" s="74"/>
      <c r="AH1098" s="75"/>
      <c r="AI1098" s="75"/>
      <c r="AJ1098" s="75"/>
      <c r="AK1098" s="74"/>
      <c r="AL1098" s="69"/>
      <c r="AM1098" s="76"/>
      <c r="AN1098" s="127"/>
      <c r="AO1098" s="76"/>
      <c r="AP1098" s="127"/>
      <c r="AQ1098" s="76"/>
      <c r="AR1098" s="76"/>
      <c r="AS1098" s="76"/>
      <c r="AT1098" s="76"/>
      <c r="AU1098" s="76"/>
      <c r="AV1098" s="127"/>
      <c r="AW1098" s="127"/>
      <c r="AX1098" s="127"/>
      <c r="AY1098" s="76"/>
      <c r="AZ1098" s="74"/>
      <c r="BA1098" s="74"/>
      <c r="BB1098" s="72"/>
      <c r="BC1098" s="72"/>
      <c r="BD1098" s="74"/>
      <c r="BE1098" s="74"/>
      <c r="BF1098" s="76"/>
      <c r="BG1098" s="76"/>
      <c r="BH1098" s="76"/>
      <c r="BI1098" s="76"/>
      <c r="BJ1098" s="76"/>
      <c r="BK1098" s="76"/>
      <c r="BL1098" s="76"/>
      <c r="BM1098" s="127"/>
      <c r="BN1098" s="76"/>
      <c r="BO1098" s="110"/>
      <c r="BP1098" s="110"/>
      <c r="BQ1098" s="112"/>
      <c r="BR1098" s="112"/>
      <c r="BS1098" s="112"/>
      <c r="BT1098" s="114"/>
      <c r="BU1098" s="113"/>
      <c r="BV1098" s="114"/>
      <c r="BW1098" s="115"/>
      <c r="BX1098" s="115"/>
      <c r="BY1098" s="115"/>
      <c r="BZ1098" s="115"/>
      <c r="CA1098" s="48"/>
      <c r="CB1098" s="48"/>
      <c r="CC1098" s="48"/>
      <c r="CE1098" s="96"/>
      <c r="CG1098" s="96"/>
    </row>
    <row r="1099" spans="1:85" s="49" customFormat="1" ht="20.25" thickTop="1" thickBot="1" x14ac:dyDescent="0.35">
      <c r="A1099" s="68"/>
      <c r="B1099" s="88"/>
      <c r="C1099" s="68"/>
      <c r="D1099" s="68"/>
      <c r="E1099" s="69"/>
      <c r="F1099" s="69"/>
      <c r="G1099" s="69"/>
      <c r="H1099" s="69"/>
      <c r="I1099" s="70"/>
      <c r="J1099" s="70"/>
      <c r="K1099" s="71"/>
      <c r="L1099" s="91"/>
      <c r="M1099" s="71"/>
      <c r="N1099" s="71"/>
      <c r="O1099" s="141"/>
      <c r="P1099" s="71"/>
      <c r="Q1099" s="71"/>
      <c r="R1099" s="71"/>
      <c r="S1099" s="70"/>
      <c r="T1099" s="73"/>
      <c r="U1099" s="73"/>
      <c r="V1099" s="211"/>
      <c r="W1099" s="211"/>
      <c r="X1099" s="73"/>
      <c r="Y1099" s="73"/>
      <c r="Z1099" s="73"/>
      <c r="AA1099" s="73"/>
      <c r="AB1099" s="73"/>
      <c r="AC1099" s="73"/>
      <c r="AD1099" s="73"/>
      <c r="AE1099" s="92"/>
      <c r="AF1099" s="73"/>
      <c r="AG1099" s="74"/>
      <c r="AH1099" s="75"/>
      <c r="AI1099" s="75"/>
      <c r="AJ1099" s="75"/>
      <c r="AK1099" s="74"/>
      <c r="AL1099" s="69"/>
      <c r="AM1099" s="76"/>
      <c r="AN1099" s="127"/>
      <c r="AO1099" s="76"/>
      <c r="AP1099" s="127"/>
      <c r="AQ1099" s="76"/>
      <c r="AR1099" s="76"/>
      <c r="AS1099" s="76"/>
      <c r="AT1099" s="76"/>
      <c r="AU1099" s="76"/>
      <c r="AV1099" s="127"/>
      <c r="AW1099" s="127"/>
      <c r="AX1099" s="127"/>
      <c r="AY1099" s="76"/>
      <c r="AZ1099" s="74"/>
      <c r="BA1099" s="74"/>
      <c r="BB1099" s="72"/>
      <c r="BC1099" s="72"/>
      <c r="BD1099" s="74"/>
      <c r="BE1099" s="74"/>
      <c r="BF1099" s="76"/>
      <c r="BG1099" s="76"/>
      <c r="BH1099" s="76"/>
      <c r="BI1099" s="76"/>
      <c r="BJ1099" s="76"/>
      <c r="BK1099" s="76"/>
      <c r="BL1099" s="76"/>
      <c r="BM1099" s="127"/>
      <c r="BN1099" s="76"/>
      <c r="BO1099" s="110"/>
      <c r="BP1099" s="110"/>
      <c r="BQ1099" s="112"/>
      <c r="BR1099" s="112"/>
      <c r="BS1099" s="112"/>
      <c r="BT1099" s="114"/>
      <c r="BU1099" s="113"/>
      <c r="BV1099" s="114"/>
      <c r="BW1099" s="115"/>
      <c r="BX1099" s="115"/>
      <c r="BY1099" s="115"/>
      <c r="BZ1099" s="115"/>
      <c r="CA1099" s="48"/>
      <c r="CB1099" s="48"/>
      <c r="CC1099" s="48"/>
      <c r="CE1099" s="96"/>
      <c r="CG1099" s="96"/>
    </row>
    <row r="1100" spans="1:85" s="49" customFormat="1" ht="20.25" thickTop="1" thickBot="1" x14ac:dyDescent="0.35">
      <c r="A1100" s="68"/>
      <c r="B1100" s="88"/>
      <c r="C1100" s="68"/>
      <c r="D1100" s="68"/>
      <c r="E1100" s="69"/>
      <c r="F1100" s="69"/>
      <c r="G1100" s="69"/>
      <c r="H1100" s="69"/>
      <c r="I1100" s="70"/>
      <c r="J1100" s="70"/>
      <c r="K1100" s="71"/>
      <c r="L1100" s="91"/>
      <c r="M1100" s="71"/>
      <c r="N1100" s="71"/>
      <c r="O1100" s="141"/>
      <c r="P1100" s="71"/>
      <c r="Q1100" s="71"/>
      <c r="R1100" s="71"/>
      <c r="S1100" s="70"/>
      <c r="T1100" s="73"/>
      <c r="U1100" s="73"/>
      <c r="V1100" s="211"/>
      <c r="W1100" s="211"/>
      <c r="X1100" s="73"/>
      <c r="Y1100" s="73"/>
      <c r="Z1100" s="73"/>
      <c r="AA1100" s="73"/>
      <c r="AB1100" s="73"/>
      <c r="AC1100" s="73"/>
      <c r="AD1100" s="73"/>
      <c r="AE1100" s="92"/>
      <c r="AF1100" s="73"/>
      <c r="AG1100" s="74"/>
      <c r="AH1100" s="75"/>
      <c r="AI1100" s="75"/>
      <c r="AJ1100" s="75"/>
      <c r="AK1100" s="74"/>
      <c r="AL1100" s="69"/>
      <c r="AM1100" s="76"/>
      <c r="AN1100" s="127"/>
      <c r="AO1100" s="76"/>
      <c r="AP1100" s="127"/>
      <c r="AQ1100" s="76"/>
      <c r="AR1100" s="76"/>
      <c r="AS1100" s="76"/>
      <c r="AT1100" s="76"/>
      <c r="AU1100" s="76"/>
      <c r="AV1100" s="127"/>
      <c r="AW1100" s="127"/>
      <c r="AX1100" s="127"/>
      <c r="AY1100" s="76"/>
      <c r="AZ1100" s="74"/>
      <c r="BA1100" s="74"/>
      <c r="BB1100" s="72"/>
      <c r="BC1100" s="72"/>
      <c r="BD1100" s="74"/>
      <c r="BE1100" s="74"/>
      <c r="BF1100" s="76"/>
      <c r="BG1100" s="76"/>
      <c r="BH1100" s="76"/>
      <c r="BI1100" s="76"/>
      <c r="BJ1100" s="76"/>
      <c r="BK1100" s="76"/>
      <c r="BL1100" s="76"/>
      <c r="BM1100" s="127"/>
      <c r="BN1100" s="76"/>
      <c r="BO1100" s="110"/>
      <c r="BP1100" s="110"/>
      <c r="BQ1100" s="112"/>
      <c r="BR1100" s="112"/>
      <c r="BS1100" s="112"/>
      <c r="BT1100" s="114"/>
      <c r="BU1100" s="113"/>
      <c r="BV1100" s="114"/>
      <c r="BW1100" s="115"/>
      <c r="BX1100" s="115"/>
      <c r="BY1100" s="115"/>
      <c r="BZ1100" s="115"/>
      <c r="CA1100" s="48"/>
      <c r="CB1100" s="48"/>
      <c r="CC1100" s="48"/>
      <c r="CE1100" s="96"/>
      <c r="CG1100" s="96"/>
    </row>
    <row r="1101" spans="1:85" s="49" customFormat="1" ht="20.25" thickTop="1" thickBot="1" x14ac:dyDescent="0.35">
      <c r="A1101" s="68"/>
      <c r="B1101" s="88"/>
      <c r="C1101" s="68"/>
      <c r="D1101" s="68"/>
      <c r="E1101" s="69"/>
      <c r="F1101" s="69"/>
      <c r="G1101" s="69"/>
      <c r="H1101" s="69"/>
      <c r="I1101" s="70"/>
      <c r="J1101" s="70"/>
      <c r="K1101" s="71"/>
      <c r="L1101" s="91"/>
      <c r="M1101" s="71"/>
      <c r="N1101" s="71"/>
      <c r="O1101" s="141"/>
      <c r="P1101" s="71"/>
      <c r="Q1101" s="71"/>
      <c r="R1101" s="71"/>
      <c r="S1101" s="70"/>
      <c r="T1101" s="73"/>
      <c r="U1101" s="73"/>
      <c r="V1101" s="211"/>
      <c r="W1101" s="211"/>
      <c r="X1101" s="73"/>
      <c r="Y1101" s="73"/>
      <c r="Z1101" s="73"/>
      <c r="AA1101" s="73"/>
      <c r="AB1101" s="73"/>
      <c r="AC1101" s="73"/>
      <c r="AD1101" s="73"/>
      <c r="AE1101" s="92"/>
      <c r="AF1101" s="73"/>
      <c r="AG1101" s="74"/>
      <c r="AH1101" s="75"/>
      <c r="AI1101" s="75"/>
      <c r="AJ1101" s="75"/>
      <c r="AK1101" s="74"/>
      <c r="AL1101" s="69"/>
      <c r="AM1101" s="76"/>
      <c r="AN1101" s="127"/>
      <c r="AO1101" s="76"/>
      <c r="AP1101" s="127"/>
      <c r="AQ1101" s="76"/>
      <c r="AR1101" s="76"/>
      <c r="AS1101" s="76"/>
      <c r="AT1101" s="76"/>
      <c r="AU1101" s="76"/>
      <c r="AV1101" s="127"/>
      <c r="AW1101" s="127"/>
      <c r="AX1101" s="127"/>
      <c r="AY1101" s="76"/>
      <c r="AZ1101" s="74"/>
      <c r="BA1101" s="74"/>
      <c r="BB1101" s="72"/>
      <c r="BC1101" s="72"/>
      <c r="BD1101" s="74"/>
      <c r="BE1101" s="74"/>
      <c r="BF1101" s="76"/>
      <c r="BG1101" s="76"/>
      <c r="BH1101" s="76"/>
      <c r="BI1101" s="76"/>
      <c r="BJ1101" s="76"/>
      <c r="BK1101" s="76"/>
      <c r="BL1101" s="76"/>
      <c r="BM1101" s="127"/>
      <c r="BN1101" s="76"/>
      <c r="BO1101" s="110"/>
      <c r="BP1101" s="110"/>
      <c r="BQ1101" s="112"/>
      <c r="BR1101" s="112"/>
      <c r="BS1101" s="112"/>
      <c r="BT1101" s="114"/>
      <c r="BU1101" s="113"/>
      <c r="BV1101" s="114"/>
      <c r="BW1101" s="115"/>
      <c r="BX1101" s="115"/>
      <c r="BY1101" s="115"/>
      <c r="BZ1101" s="115"/>
      <c r="CA1101" s="48"/>
      <c r="CB1101" s="48"/>
      <c r="CC1101" s="48"/>
      <c r="CE1101" s="96"/>
      <c r="CG1101" s="96"/>
    </row>
    <row r="1102" spans="1:85" s="49" customFormat="1" ht="20.25" thickTop="1" thickBot="1" x14ac:dyDescent="0.35">
      <c r="A1102" s="68"/>
      <c r="B1102" s="88"/>
      <c r="C1102" s="68"/>
      <c r="D1102" s="68"/>
      <c r="E1102" s="69"/>
      <c r="F1102" s="69"/>
      <c r="G1102" s="69"/>
      <c r="H1102" s="69"/>
      <c r="I1102" s="70"/>
      <c r="J1102" s="70"/>
      <c r="K1102" s="71"/>
      <c r="L1102" s="91"/>
      <c r="M1102" s="71"/>
      <c r="N1102" s="71"/>
      <c r="O1102" s="141"/>
      <c r="P1102" s="71"/>
      <c r="Q1102" s="71"/>
      <c r="R1102" s="71"/>
      <c r="S1102" s="70"/>
      <c r="T1102" s="73"/>
      <c r="U1102" s="73"/>
      <c r="V1102" s="211"/>
      <c r="W1102" s="211"/>
      <c r="X1102" s="73"/>
      <c r="Y1102" s="73"/>
      <c r="Z1102" s="73"/>
      <c r="AA1102" s="73"/>
      <c r="AB1102" s="73"/>
      <c r="AC1102" s="73"/>
      <c r="AD1102" s="73"/>
      <c r="AE1102" s="92"/>
      <c r="AF1102" s="73"/>
      <c r="AG1102" s="74"/>
      <c r="AH1102" s="75"/>
      <c r="AI1102" s="75"/>
      <c r="AJ1102" s="75"/>
      <c r="AK1102" s="74"/>
      <c r="AL1102" s="69"/>
      <c r="AM1102" s="76"/>
      <c r="AN1102" s="127"/>
      <c r="AO1102" s="76"/>
      <c r="AP1102" s="127"/>
      <c r="AQ1102" s="76"/>
      <c r="AR1102" s="76"/>
      <c r="AS1102" s="76"/>
      <c r="AT1102" s="76"/>
      <c r="AU1102" s="76"/>
      <c r="AV1102" s="127"/>
      <c r="AW1102" s="127"/>
      <c r="AX1102" s="127"/>
      <c r="AY1102" s="76"/>
      <c r="AZ1102" s="74"/>
      <c r="BA1102" s="74"/>
      <c r="BB1102" s="72"/>
      <c r="BC1102" s="72"/>
      <c r="BD1102" s="74"/>
      <c r="BE1102" s="74"/>
      <c r="BF1102" s="76"/>
      <c r="BG1102" s="76"/>
      <c r="BH1102" s="76"/>
      <c r="BI1102" s="76"/>
      <c r="BJ1102" s="76"/>
      <c r="BK1102" s="76"/>
      <c r="BL1102" s="76"/>
      <c r="BM1102" s="127"/>
      <c r="BN1102" s="76"/>
      <c r="BO1102" s="110"/>
      <c r="BP1102" s="110"/>
      <c r="BQ1102" s="112"/>
      <c r="BR1102" s="112"/>
      <c r="BS1102" s="112"/>
      <c r="BT1102" s="114"/>
      <c r="BU1102" s="113"/>
      <c r="BV1102" s="114"/>
      <c r="BW1102" s="115"/>
      <c r="BX1102" s="115"/>
      <c r="BY1102" s="115"/>
      <c r="BZ1102" s="115"/>
      <c r="CA1102" s="48"/>
      <c r="CB1102" s="48"/>
      <c r="CC1102" s="48"/>
      <c r="CE1102" s="96"/>
      <c r="CG1102" s="96"/>
    </row>
    <row r="1103" spans="1:85" s="49" customFormat="1" ht="20.25" thickTop="1" thickBot="1" x14ac:dyDescent="0.35">
      <c r="A1103" s="68"/>
      <c r="B1103" s="88"/>
      <c r="C1103" s="68"/>
      <c r="D1103" s="68"/>
      <c r="E1103" s="69"/>
      <c r="F1103" s="69"/>
      <c r="G1103" s="69"/>
      <c r="H1103" s="69"/>
      <c r="I1103" s="70"/>
      <c r="J1103" s="70"/>
      <c r="K1103" s="71"/>
      <c r="L1103" s="91"/>
      <c r="M1103" s="71"/>
      <c r="N1103" s="71"/>
      <c r="O1103" s="141"/>
      <c r="P1103" s="71"/>
      <c r="Q1103" s="71"/>
      <c r="R1103" s="71"/>
      <c r="S1103" s="70"/>
      <c r="T1103" s="73"/>
      <c r="U1103" s="73"/>
      <c r="V1103" s="211"/>
      <c r="W1103" s="211"/>
      <c r="X1103" s="73"/>
      <c r="Y1103" s="73"/>
      <c r="Z1103" s="73"/>
      <c r="AA1103" s="73"/>
      <c r="AB1103" s="73"/>
      <c r="AC1103" s="73"/>
      <c r="AD1103" s="73"/>
      <c r="AE1103" s="92"/>
      <c r="AF1103" s="73"/>
      <c r="AG1103" s="74"/>
      <c r="AH1103" s="75"/>
      <c r="AI1103" s="75"/>
      <c r="AJ1103" s="75"/>
      <c r="AK1103" s="74"/>
      <c r="AL1103" s="69"/>
      <c r="AM1103" s="76"/>
      <c r="AN1103" s="127"/>
      <c r="AO1103" s="76"/>
      <c r="AP1103" s="127"/>
      <c r="AQ1103" s="76"/>
      <c r="AR1103" s="76"/>
      <c r="AS1103" s="76"/>
      <c r="AT1103" s="76"/>
      <c r="AU1103" s="76"/>
      <c r="AV1103" s="127"/>
      <c r="AW1103" s="127"/>
      <c r="AX1103" s="127"/>
      <c r="AY1103" s="76"/>
      <c r="AZ1103" s="74"/>
      <c r="BA1103" s="74"/>
      <c r="BB1103" s="72"/>
      <c r="BC1103" s="72"/>
      <c r="BD1103" s="74"/>
      <c r="BE1103" s="74"/>
      <c r="BF1103" s="76"/>
      <c r="BG1103" s="76"/>
      <c r="BH1103" s="76"/>
      <c r="BI1103" s="76"/>
      <c r="BJ1103" s="76"/>
      <c r="BK1103" s="76"/>
      <c r="BL1103" s="76"/>
      <c r="BM1103" s="127"/>
      <c r="BN1103" s="76"/>
      <c r="BO1103" s="110"/>
      <c r="BP1103" s="110"/>
      <c r="BQ1103" s="112"/>
      <c r="BR1103" s="112"/>
      <c r="BS1103" s="112"/>
      <c r="BT1103" s="114"/>
      <c r="BU1103" s="113"/>
      <c r="BV1103" s="114"/>
      <c r="BW1103" s="115"/>
      <c r="BX1103" s="115"/>
      <c r="BY1103" s="115"/>
      <c r="BZ1103" s="115"/>
      <c r="CA1103" s="48"/>
      <c r="CB1103" s="48"/>
      <c r="CC1103" s="48"/>
      <c r="CE1103" s="96"/>
      <c r="CG1103" s="96"/>
    </row>
    <row r="1104" spans="1:85" s="49" customFormat="1" ht="20.25" thickTop="1" thickBot="1" x14ac:dyDescent="0.35">
      <c r="A1104" s="68"/>
      <c r="B1104" s="88"/>
      <c r="C1104" s="68"/>
      <c r="D1104" s="68"/>
      <c r="E1104" s="69"/>
      <c r="F1104" s="69"/>
      <c r="G1104" s="69"/>
      <c r="H1104" s="69"/>
      <c r="I1104" s="70"/>
      <c r="J1104" s="70"/>
      <c r="K1104" s="71"/>
      <c r="L1104" s="91"/>
      <c r="M1104" s="71"/>
      <c r="N1104" s="71"/>
      <c r="O1104" s="141"/>
      <c r="P1104" s="71"/>
      <c r="Q1104" s="71"/>
      <c r="R1104" s="71"/>
      <c r="S1104" s="70"/>
      <c r="T1104" s="73"/>
      <c r="U1104" s="73"/>
      <c r="V1104" s="211"/>
      <c r="W1104" s="211"/>
      <c r="X1104" s="73"/>
      <c r="Y1104" s="73"/>
      <c r="Z1104" s="73"/>
      <c r="AA1104" s="73"/>
      <c r="AB1104" s="73"/>
      <c r="AC1104" s="73"/>
      <c r="AD1104" s="73"/>
      <c r="AE1104" s="92"/>
      <c r="AF1104" s="73"/>
      <c r="AG1104" s="74"/>
      <c r="AH1104" s="75"/>
      <c r="AI1104" s="75"/>
      <c r="AJ1104" s="75"/>
      <c r="AK1104" s="74"/>
      <c r="AL1104" s="69"/>
      <c r="AM1104" s="76"/>
      <c r="AN1104" s="127"/>
      <c r="AO1104" s="76"/>
      <c r="AP1104" s="127"/>
      <c r="AQ1104" s="76"/>
      <c r="AR1104" s="76"/>
      <c r="AS1104" s="76"/>
      <c r="AT1104" s="76"/>
      <c r="AU1104" s="76"/>
      <c r="AV1104" s="127"/>
      <c r="AW1104" s="127"/>
      <c r="AX1104" s="127"/>
      <c r="AY1104" s="76"/>
      <c r="AZ1104" s="74"/>
      <c r="BA1104" s="74"/>
      <c r="BB1104" s="72"/>
      <c r="BC1104" s="72"/>
      <c r="BD1104" s="74"/>
      <c r="BE1104" s="74"/>
      <c r="BF1104" s="76"/>
      <c r="BG1104" s="76"/>
      <c r="BH1104" s="76"/>
      <c r="BI1104" s="76"/>
      <c r="BJ1104" s="76"/>
      <c r="BK1104" s="76"/>
      <c r="BL1104" s="76"/>
      <c r="BM1104" s="127"/>
      <c r="BN1104" s="76"/>
      <c r="BO1104" s="110"/>
      <c r="BP1104" s="110"/>
      <c r="BQ1104" s="112"/>
      <c r="BR1104" s="112"/>
      <c r="BS1104" s="112"/>
      <c r="BT1104" s="114"/>
      <c r="BU1104" s="113"/>
      <c r="BV1104" s="114"/>
      <c r="BW1104" s="115"/>
      <c r="BX1104" s="115"/>
      <c r="BY1104" s="115"/>
      <c r="BZ1104" s="115"/>
      <c r="CA1104" s="48"/>
      <c r="CB1104" s="48"/>
      <c r="CC1104" s="48"/>
      <c r="CE1104" s="96"/>
      <c r="CG1104" s="96"/>
    </row>
    <row r="1105" spans="1:85" s="49" customFormat="1" ht="20.25" thickTop="1" thickBot="1" x14ac:dyDescent="0.35">
      <c r="A1105" s="68"/>
      <c r="B1105" s="88"/>
      <c r="C1105" s="68"/>
      <c r="D1105" s="68"/>
      <c r="E1105" s="69"/>
      <c r="F1105" s="69"/>
      <c r="G1105" s="69"/>
      <c r="H1105" s="69"/>
      <c r="I1105" s="70"/>
      <c r="J1105" s="70"/>
      <c r="K1105" s="71"/>
      <c r="L1105" s="91"/>
      <c r="M1105" s="71"/>
      <c r="N1105" s="71"/>
      <c r="O1105" s="141"/>
      <c r="P1105" s="71"/>
      <c r="Q1105" s="71"/>
      <c r="R1105" s="71"/>
      <c r="S1105" s="70"/>
      <c r="T1105" s="73"/>
      <c r="U1105" s="73"/>
      <c r="V1105" s="211"/>
      <c r="W1105" s="211"/>
      <c r="X1105" s="73"/>
      <c r="Y1105" s="73"/>
      <c r="Z1105" s="73"/>
      <c r="AA1105" s="73"/>
      <c r="AB1105" s="73"/>
      <c r="AC1105" s="73"/>
      <c r="AD1105" s="73"/>
      <c r="AE1105" s="92"/>
      <c r="AF1105" s="73"/>
      <c r="AG1105" s="74"/>
      <c r="AH1105" s="75"/>
      <c r="AI1105" s="75"/>
      <c r="AJ1105" s="75"/>
      <c r="AK1105" s="74"/>
      <c r="AL1105" s="69"/>
      <c r="AM1105" s="76"/>
      <c r="AN1105" s="127"/>
      <c r="AO1105" s="76"/>
      <c r="AP1105" s="127"/>
      <c r="AQ1105" s="76"/>
      <c r="AR1105" s="76"/>
      <c r="AS1105" s="76"/>
      <c r="AT1105" s="76"/>
      <c r="AU1105" s="76"/>
      <c r="AV1105" s="127"/>
      <c r="AW1105" s="127"/>
      <c r="AX1105" s="127"/>
      <c r="AY1105" s="76"/>
      <c r="AZ1105" s="74"/>
      <c r="BA1105" s="74"/>
      <c r="BB1105" s="72"/>
      <c r="BC1105" s="72"/>
      <c r="BD1105" s="74"/>
      <c r="BE1105" s="74"/>
      <c r="BF1105" s="76"/>
      <c r="BG1105" s="76"/>
      <c r="BH1105" s="76"/>
      <c r="BI1105" s="76"/>
      <c r="BJ1105" s="76"/>
      <c r="BK1105" s="76"/>
      <c r="BL1105" s="76"/>
      <c r="BM1105" s="127"/>
      <c r="BN1105" s="76"/>
      <c r="BO1105" s="110"/>
      <c r="BP1105" s="110"/>
      <c r="BQ1105" s="112"/>
      <c r="BR1105" s="112"/>
      <c r="BS1105" s="112"/>
      <c r="BT1105" s="114"/>
      <c r="BU1105" s="113"/>
      <c r="BV1105" s="114"/>
      <c r="BW1105" s="115"/>
      <c r="BX1105" s="115"/>
      <c r="BY1105" s="115"/>
      <c r="BZ1105" s="115"/>
      <c r="CA1105" s="48"/>
      <c r="CB1105" s="48"/>
      <c r="CC1105" s="48"/>
      <c r="CE1105" s="96"/>
      <c r="CG1105" s="96"/>
    </row>
    <row r="1106" spans="1:85" s="49" customFormat="1" ht="20.25" thickTop="1" thickBot="1" x14ac:dyDescent="0.35">
      <c r="A1106" s="68"/>
      <c r="B1106" s="88"/>
      <c r="C1106" s="68"/>
      <c r="D1106" s="68"/>
      <c r="E1106" s="69"/>
      <c r="F1106" s="69"/>
      <c r="G1106" s="69"/>
      <c r="H1106" s="69"/>
      <c r="I1106" s="70"/>
      <c r="J1106" s="70"/>
      <c r="K1106" s="71"/>
      <c r="L1106" s="91"/>
      <c r="M1106" s="71"/>
      <c r="N1106" s="71"/>
      <c r="O1106" s="141"/>
      <c r="P1106" s="71"/>
      <c r="Q1106" s="71"/>
      <c r="R1106" s="71"/>
      <c r="S1106" s="70"/>
      <c r="T1106" s="73"/>
      <c r="U1106" s="73"/>
      <c r="V1106" s="211"/>
      <c r="W1106" s="211"/>
      <c r="X1106" s="73"/>
      <c r="Y1106" s="73"/>
      <c r="Z1106" s="73"/>
      <c r="AA1106" s="73"/>
      <c r="AB1106" s="73"/>
      <c r="AC1106" s="73"/>
      <c r="AD1106" s="73"/>
      <c r="AE1106" s="92"/>
      <c r="AF1106" s="73"/>
      <c r="AG1106" s="74"/>
      <c r="AH1106" s="75"/>
      <c r="AI1106" s="75"/>
      <c r="AJ1106" s="75"/>
      <c r="AK1106" s="74"/>
      <c r="AL1106" s="69"/>
      <c r="AM1106" s="76"/>
      <c r="AN1106" s="127"/>
      <c r="AO1106" s="76"/>
      <c r="AP1106" s="127"/>
      <c r="AQ1106" s="76"/>
      <c r="AR1106" s="76"/>
      <c r="AS1106" s="76"/>
      <c r="AT1106" s="76"/>
      <c r="AU1106" s="76"/>
      <c r="AV1106" s="127"/>
      <c r="AW1106" s="127"/>
      <c r="AX1106" s="127"/>
      <c r="AY1106" s="76"/>
      <c r="AZ1106" s="74"/>
      <c r="BA1106" s="74"/>
      <c r="BB1106" s="72"/>
      <c r="BC1106" s="72"/>
      <c r="BD1106" s="74"/>
      <c r="BE1106" s="74"/>
      <c r="BF1106" s="76"/>
      <c r="BG1106" s="76"/>
      <c r="BH1106" s="76"/>
      <c r="BI1106" s="76"/>
      <c r="BJ1106" s="76"/>
      <c r="BK1106" s="76"/>
      <c r="BL1106" s="76"/>
      <c r="BM1106" s="127"/>
      <c r="BN1106" s="76"/>
      <c r="BO1106" s="110"/>
      <c r="BP1106" s="110"/>
      <c r="BQ1106" s="112"/>
      <c r="BR1106" s="112"/>
      <c r="BS1106" s="112"/>
      <c r="BT1106" s="114"/>
      <c r="BU1106" s="113"/>
      <c r="BV1106" s="114"/>
      <c r="BW1106" s="115"/>
      <c r="BX1106" s="115"/>
      <c r="BY1106" s="115"/>
      <c r="BZ1106" s="115"/>
      <c r="CA1106" s="48"/>
      <c r="CB1106" s="48"/>
      <c r="CC1106" s="48"/>
      <c r="CE1106" s="96"/>
      <c r="CG1106" s="96"/>
    </row>
    <row r="1107" spans="1:85" s="49" customFormat="1" ht="20.25" thickTop="1" thickBot="1" x14ac:dyDescent="0.35">
      <c r="A1107" s="68"/>
      <c r="B1107" s="88"/>
      <c r="C1107" s="68"/>
      <c r="D1107" s="68"/>
      <c r="E1107" s="69"/>
      <c r="F1107" s="69"/>
      <c r="G1107" s="69"/>
      <c r="H1107" s="69"/>
      <c r="I1107" s="70"/>
      <c r="J1107" s="70"/>
      <c r="K1107" s="71"/>
      <c r="L1107" s="91"/>
      <c r="M1107" s="71"/>
      <c r="N1107" s="71"/>
      <c r="O1107" s="141"/>
      <c r="P1107" s="71"/>
      <c r="Q1107" s="71"/>
      <c r="R1107" s="71"/>
      <c r="S1107" s="70"/>
      <c r="T1107" s="73"/>
      <c r="U1107" s="73"/>
      <c r="V1107" s="211"/>
      <c r="W1107" s="211"/>
      <c r="X1107" s="73"/>
      <c r="Y1107" s="73"/>
      <c r="Z1107" s="73"/>
      <c r="AA1107" s="73"/>
      <c r="AB1107" s="73"/>
      <c r="AC1107" s="73"/>
      <c r="AD1107" s="73"/>
      <c r="AE1107" s="92"/>
      <c r="AF1107" s="73"/>
      <c r="AG1107" s="74"/>
      <c r="AH1107" s="75"/>
      <c r="AI1107" s="75"/>
      <c r="AJ1107" s="75"/>
      <c r="AK1107" s="74"/>
      <c r="AL1107" s="69"/>
      <c r="AM1107" s="76"/>
      <c r="AN1107" s="127"/>
      <c r="AO1107" s="76"/>
      <c r="AP1107" s="127"/>
      <c r="AQ1107" s="76"/>
      <c r="AR1107" s="76"/>
      <c r="AS1107" s="76"/>
      <c r="AT1107" s="76"/>
      <c r="AU1107" s="76"/>
      <c r="AV1107" s="127"/>
      <c r="AW1107" s="127"/>
      <c r="AX1107" s="127"/>
      <c r="AY1107" s="76"/>
      <c r="AZ1107" s="74"/>
      <c r="BA1107" s="74"/>
      <c r="BB1107" s="72"/>
      <c r="BC1107" s="72"/>
      <c r="BD1107" s="74"/>
      <c r="BE1107" s="74"/>
      <c r="BF1107" s="76"/>
      <c r="BG1107" s="76"/>
      <c r="BH1107" s="76"/>
      <c r="BI1107" s="76"/>
      <c r="BJ1107" s="76"/>
      <c r="BK1107" s="76"/>
      <c r="BL1107" s="76"/>
      <c r="BM1107" s="127"/>
      <c r="BN1107" s="76"/>
      <c r="BO1107" s="110"/>
      <c r="BP1107" s="110"/>
      <c r="BQ1107" s="112"/>
      <c r="BR1107" s="112"/>
      <c r="BS1107" s="112"/>
      <c r="BT1107" s="114"/>
      <c r="BU1107" s="113"/>
      <c r="BV1107" s="114"/>
      <c r="BW1107" s="115"/>
      <c r="BX1107" s="115"/>
      <c r="BY1107" s="115"/>
      <c r="BZ1107" s="115"/>
      <c r="CA1107" s="48"/>
      <c r="CB1107" s="48"/>
      <c r="CC1107" s="48"/>
      <c r="CE1107" s="96"/>
      <c r="CG1107" s="96"/>
    </row>
    <row r="1108" spans="1:85" s="49" customFormat="1" ht="20.25" thickTop="1" thickBot="1" x14ac:dyDescent="0.35">
      <c r="A1108" s="68"/>
      <c r="B1108" s="88"/>
      <c r="C1108" s="68"/>
      <c r="D1108" s="68"/>
      <c r="E1108" s="69"/>
      <c r="F1108" s="69"/>
      <c r="G1108" s="69"/>
      <c r="H1108" s="69"/>
      <c r="I1108" s="70"/>
      <c r="J1108" s="70"/>
      <c r="K1108" s="71"/>
      <c r="L1108" s="91"/>
      <c r="M1108" s="71"/>
      <c r="N1108" s="71"/>
      <c r="O1108" s="141"/>
      <c r="P1108" s="71"/>
      <c r="Q1108" s="71"/>
      <c r="R1108" s="71"/>
      <c r="S1108" s="70"/>
      <c r="T1108" s="73"/>
      <c r="U1108" s="73"/>
      <c r="V1108" s="211"/>
      <c r="W1108" s="211"/>
      <c r="X1108" s="73"/>
      <c r="Y1108" s="73"/>
      <c r="Z1108" s="73"/>
      <c r="AA1108" s="73"/>
      <c r="AB1108" s="73"/>
      <c r="AC1108" s="73"/>
      <c r="AD1108" s="73"/>
      <c r="AE1108" s="92"/>
      <c r="AF1108" s="73"/>
      <c r="AG1108" s="74"/>
      <c r="AH1108" s="75"/>
      <c r="AI1108" s="75"/>
      <c r="AJ1108" s="75"/>
      <c r="AK1108" s="74"/>
      <c r="AL1108" s="69"/>
      <c r="AM1108" s="76"/>
      <c r="AN1108" s="127"/>
      <c r="AO1108" s="76"/>
      <c r="AP1108" s="127"/>
      <c r="AQ1108" s="76"/>
      <c r="AR1108" s="76"/>
      <c r="AS1108" s="76"/>
      <c r="AT1108" s="76"/>
      <c r="AU1108" s="76"/>
      <c r="AV1108" s="127"/>
      <c r="AW1108" s="127"/>
      <c r="AX1108" s="127"/>
      <c r="AY1108" s="76"/>
      <c r="AZ1108" s="74"/>
      <c r="BA1108" s="74"/>
      <c r="BB1108" s="72"/>
      <c r="BC1108" s="72"/>
      <c r="BD1108" s="74"/>
      <c r="BE1108" s="74"/>
      <c r="BF1108" s="76"/>
      <c r="BG1108" s="76"/>
      <c r="BH1108" s="76"/>
      <c r="BI1108" s="76"/>
      <c r="BJ1108" s="76"/>
      <c r="BK1108" s="76"/>
      <c r="BL1108" s="76"/>
      <c r="BM1108" s="127"/>
      <c r="BN1108" s="76"/>
      <c r="BO1108" s="110"/>
      <c r="BP1108" s="110"/>
      <c r="BQ1108" s="112"/>
      <c r="BR1108" s="112"/>
      <c r="BS1108" s="112"/>
      <c r="BT1108" s="114"/>
      <c r="BU1108" s="113"/>
      <c r="BV1108" s="114"/>
      <c r="BW1108" s="115"/>
      <c r="BX1108" s="115"/>
      <c r="BY1108" s="115"/>
      <c r="BZ1108" s="115"/>
      <c r="CA1108" s="48"/>
      <c r="CB1108" s="48"/>
      <c r="CC1108" s="48"/>
      <c r="CE1108" s="96"/>
      <c r="CG1108" s="96"/>
    </row>
    <row r="1109" spans="1:85" s="49" customFormat="1" ht="20.25" thickTop="1" thickBot="1" x14ac:dyDescent="0.35">
      <c r="A1109" s="68"/>
      <c r="B1109" s="88"/>
      <c r="C1109" s="68"/>
      <c r="D1109" s="68"/>
      <c r="E1109" s="69"/>
      <c r="F1109" s="69"/>
      <c r="G1109" s="69"/>
      <c r="H1109" s="69"/>
      <c r="I1109" s="70"/>
      <c r="J1109" s="70"/>
      <c r="K1109" s="71"/>
      <c r="L1109" s="91"/>
      <c r="M1109" s="71"/>
      <c r="N1109" s="71"/>
      <c r="O1109" s="141"/>
      <c r="P1109" s="71"/>
      <c r="Q1109" s="71"/>
      <c r="R1109" s="71"/>
      <c r="S1109" s="70"/>
      <c r="T1109" s="73"/>
      <c r="U1109" s="73"/>
      <c r="V1109" s="211"/>
      <c r="W1109" s="211"/>
      <c r="X1109" s="73"/>
      <c r="Y1109" s="73"/>
      <c r="Z1109" s="73"/>
      <c r="AA1109" s="73"/>
      <c r="AB1109" s="73"/>
      <c r="AC1109" s="73"/>
      <c r="AD1109" s="73"/>
      <c r="AE1109" s="92"/>
      <c r="AF1109" s="73"/>
      <c r="AG1109" s="74"/>
      <c r="AH1109" s="75"/>
      <c r="AI1109" s="75"/>
      <c r="AJ1109" s="75"/>
      <c r="AK1109" s="74"/>
      <c r="AL1109" s="69"/>
      <c r="AM1109" s="76"/>
      <c r="AN1109" s="127"/>
      <c r="AO1109" s="76"/>
      <c r="AP1109" s="127"/>
      <c r="AQ1109" s="76"/>
      <c r="AR1109" s="76"/>
      <c r="AS1109" s="76"/>
      <c r="AT1109" s="76"/>
      <c r="AU1109" s="76"/>
      <c r="AV1109" s="127"/>
      <c r="AW1109" s="127"/>
      <c r="AX1109" s="127"/>
      <c r="AY1109" s="76"/>
      <c r="AZ1109" s="74"/>
      <c r="BA1109" s="74"/>
      <c r="BB1109" s="72"/>
      <c r="BC1109" s="72"/>
      <c r="BD1109" s="74"/>
      <c r="BE1109" s="74"/>
      <c r="BF1109" s="76"/>
      <c r="BG1109" s="76"/>
      <c r="BH1109" s="76"/>
      <c r="BI1109" s="76"/>
      <c r="BJ1109" s="76"/>
      <c r="BK1109" s="76"/>
      <c r="BL1109" s="76"/>
      <c r="BM1109" s="127"/>
      <c r="BN1109" s="76"/>
      <c r="BO1109" s="110"/>
      <c r="BP1109" s="110"/>
      <c r="BQ1109" s="112"/>
      <c r="BR1109" s="112"/>
      <c r="BS1109" s="112"/>
      <c r="BT1109" s="114"/>
      <c r="BU1109" s="113"/>
      <c r="BV1109" s="114"/>
      <c r="BW1109" s="115"/>
      <c r="BX1109" s="115"/>
      <c r="BY1109" s="115"/>
      <c r="BZ1109" s="115"/>
      <c r="CA1109" s="48"/>
      <c r="CB1109" s="48"/>
      <c r="CC1109" s="48"/>
      <c r="CE1109" s="96"/>
      <c r="CG1109" s="96"/>
    </row>
    <row r="1110" spans="1:85" s="49" customFormat="1" ht="20.25" thickTop="1" thickBot="1" x14ac:dyDescent="0.35">
      <c r="A1110" s="68"/>
      <c r="B1110" s="88"/>
      <c r="C1110" s="68"/>
      <c r="D1110" s="68"/>
      <c r="E1110" s="69"/>
      <c r="F1110" s="69"/>
      <c r="G1110" s="69"/>
      <c r="H1110" s="69"/>
      <c r="I1110" s="70"/>
      <c r="J1110" s="70"/>
      <c r="K1110" s="71"/>
      <c r="L1110" s="91"/>
      <c r="M1110" s="71"/>
      <c r="N1110" s="71"/>
      <c r="O1110" s="141"/>
      <c r="P1110" s="71"/>
      <c r="Q1110" s="71"/>
      <c r="R1110" s="71"/>
      <c r="S1110" s="70"/>
      <c r="T1110" s="73"/>
      <c r="U1110" s="73"/>
      <c r="V1110" s="211"/>
      <c r="W1110" s="211"/>
      <c r="X1110" s="73"/>
      <c r="Y1110" s="73"/>
      <c r="Z1110" s="73"/>
      <c r="AA1110" s="73"/>
      <c r="AB1110" s="73"/>
      <c r="AC1110" s="73"/>
      <c r="AD1110" s="73"/>
      <c r="AE1110" s="92"/>
      <c r="AF1110" s="73"/>
      <c r="AG1110" s="74"/>
      <c r="AH1110" s="75"/>
      <c r="AI1110" s="75"/>
      <c r="AJ1110" s="75"/>
      <c r="AK1110" s="74"/>
      <c r="AL1110" s="69"/>
      <c r="AM1110" s="76"/>
      <c r="AN1110" s="127"/>
      <c r="AO1110" s="76"/>
      <c r="AP1110" s="127"/>
      <c r="AQ1110" s="76"/>
      <c r="AR1110" s="76"/>
      <c r="AS1110" s="76"/>
      <c r="AT1110" s="76"/>
      <c r="AU1110" s="76"/>
      <c r="AV1110" s="127"/>
      <c r="AW1110" s="127"/>
      <c r="AX1110" s="127"/>
      <c r="AY1110" s="76"/>
      <c r="AZ1110" s="74"/>
      <c r="BA1110" s="74"/>
      <c r="BB1110" s="72"/>
      <c r="BC1110" s="72"/>
      <c r="BD1110" s="74"/>
      <c r="BE1110" s="74"/>
      <c r="BF1110" s="76"/>
      <c r="BG1110" s="76"/>
      <c r="BH1110" s="76"/>
      <c r="BI1110" s="76"/>
      <c r="BJ1110" s="76"/>
      <c r="BK1110" s="76"/>
      <c r="BL1110" s="76"/>
      <c r="BM1110" s="127"/>
      <c r="BN1110" s="76"/>
      <c r="BO1110" s="110"/>
      <c r="BP1110" s="110"/>
      <c r="BQ1110" s="112"/>
      <c r="BR1110" s="112"/>
      <c r="BS1110" s="112"/>
      <c r="BT1110" s="114"/>
      <c r="BU1110" s="113"/>
      <c r="BV1110" s="114"/>
      <c r="BW1110" s="115"/>
      <c r="BX1110" s="115"/>
      <c r="BY1110" s="115"/>
      <c r="BZ1110" s="115"/>
      <c r="CA1110" s="48"/>
      <c r="CB1110" s="48"/>
      <c r="CC1110" s="48"/>
      <c r="CE1110" s="96"/>
      <c r="CG1110" s="96"/>
    </row>
    <row r="1111" spans="1:85" s="49" customFormat="1" ht="20.25" thickTop="1" thickBot="1" x14ac:dyDescent="0.35">
      <c r="A1111" s="68"/>
      <c r="B1111" s="88"/>
      <c r="C1111" s="68"/>
      <c r="D1111" s="68"/>
      <c r="E1111" s="69"/>
      <c r="F1111" s="69"/>
      <c r="G1111" s="69"/>
      <c r="H1111" s="69"/>
      <c r="I1111" s="70"/>
      <c r="J1111" s="70"/>
      <c r="K1111" s="71"/>
      <c r="L1111" s="91"/>
      <c r="M1111" s="71"/>
      <c r="N1111" s="71"/>
      <c r="O1111" s="141"/>
      <c r="P1111" s="71"/>
      <c r="Q1111" s="71"/>
      <c r="R1111" s="71"/>
      <c r="S1111" s="70"/>
      <c r="T1111" s="73"/>
      <c r="U1111" s="73"/>
      <c r="V1111" s="211"/>
      <c r="W1111" s="211"/>
      <c r="X1111" s="73"/>
      <c r="Y1111" s="73"/>
      <c r="Z1111" s="73"/>
      <c r="AA1111" s="73"/>
      <c r="AB1111" s="73"/>
      <c r="AC1111" s="73"/>
      <c r="AD1111" s="73"/>
      <c r="AE1111" s="92"/>
      <c r="AF1111" s="73"/>
      <c r="AG1111" s="74"/>
      <c r="AH1111" s="75"/>
      <c r="AI1111" s="75"/>
      <c r="AJ1111" s="75"/>
      <c r="AK1111" s="74"/>
      <c r="AL1111" s="69"/>
      <c r="AM1111" s="76"/>
      <c r="AN1111" s="127"/>
      <c r="AO1111" s="76"/>
      <c r="AP1111" s="127"/>
      <c r="AQ1111" s="76"/>
      <c r="AR1111" s="76"/>
      <c r="AS1111" s="76"/>
      <c r="AT1111" s="76"/>
      <c r="AU1111" s="76"/>
      <c r="AV1111" s="127"/>
      <c r="AW1111" s="127"/>
      <c r="AX1111" s="127"/>
      <c r="AY1111" s="76"/>
      <c r="AZ1111" s="74"/>
      <c r="BA1111" s="74"/>
      <c r="BB1111" s="72"/>
      <c r="BC1111" s="72"/>
      <c r="BD1111" s="74"/>
      <c r="BE1111" s="74"/>
      <c r="BF1111" s="76"/>
      <c r="BG1111" s="76"/>
      <c r="BH1111" s="76"/>
      <c r="BI1111" s="76"/>
      <c r="BJ1111" s="76"/>
      <c r="BK1111" s="76"/>
      <c r="BL1111" s="76"/>
      <c r="BM1111" s="127"/>
      <c r="BN1111" s="76"/>
      <c r="BO1111" s="110"/>
      <c r="BP1111" s="110"/>
      <c r="BQ1111" s="112"/>
      <c r="BR1111" s="112"/>
      <c r="BS1111" s="112"/>
      <c r="BT1111" s="114"/>
      <c r="BU1111" s="113"/>
      <c r="BV1111" s="114"/>
      <c r="BW1111" s="115"/>
      <c r="BX1111" s="115"/>
      <c r="BY1111" s="115"/>
      <c r="BZ1111" s="115"/>
      <c r="CA1111" s="48"/>
      <c r="CB1111" s="48"/>
      <c r="CC1111" s="48"/>
      <c r="CE1111" s="96"/>
      <c r="CG1111" s="96"/>
    </row>
    <row r="1112" spans="1:85" s="49" customFormat="1" ht="20.25" thickTop="1" thickBot="1" x14ac:dyDescent="0.35">
      <c r="A1112" s="68"/>
      <c r="B1112" s="88"/>
      <c r="C1112" s="68"/>
      <c r="D1112" s="68"/>
      <c r="E1112" s="69"/>
      <c r="F1112" s="69"/>
      <c r="G1112" s="69"/>
      <c r="H1112" s="69"/>
      <c r="I1112" s="70"/>
      <c r="J1112" s="70"/>
      <c r="K1112" s="71"/>
      <c r="L1112" s="91"/>
      <c r="M1112" s="71"/>
      <c r="N1112" s="71"/>
      <c r="O1112" s="141"/>
      <c r="P1112" s="71"/>
      <c r="Q1112" s="71"/>
      <c r="R1112" s="71"/>
      <c r="S1112" s="70"/>
      <c r="T1112" s="73"/>
      <c r="U1112" s="73"/>
      <c r="V1112" s="211"/>
      <c r="W1112" s="211"/>
      <c r="X1112" s="73"/>
      <c r="Y1112" s="73"/>
      <c r="Z1112" s="73"/>
      <c r="AA1112" s="73"/>
      <c r="AB1112" s="73"/>
      <c r="AC1112" s="73"/>
      <c r="AD1112" s="73"/>
      <c r="AE1112" s="92"/>
      <c r="AF1112" s="73"/>
      <c r="AG1112" s="74"/>
      <c r="AH1112" s="75"/>
      <c r="AI1112" s="75"/>
      <c r="AJ1112" s="75"/>
      <c r="AK1112" s="74"/>
      <c r="AL1112" s="69"/>
      <c r="AM1112" s="76"/>
      <c r="AN1112" s="127"/>
      <c r="AO1112" s="76"/>
      <c r="AP1112" s="127"/>
      <c r="AQ1112" s="76"/>
      <c r="AR1112" s="76"/>
      <c r="AS1112" s="76"/>
      <c r="AT1112" s="76"/>
      <c r="AU1112" s="76"/>
      <c r="AV1112" s="127"/>
      <c r="AW1112" s="127"/>
      <c r="AX1112" s="127"/>
      <c r="AY1112" s="76"/>
      <c r="AZ1112" s="74"/>
      <c r="BA1112" s="74"/>
      <c r="BB1112" s="72"/>
      <c r="BC1112" s="72"/>
      <c r="BD1112" s="74"/>
      <c r="BE1112" s="74"/>
      <c r="BF1112" s="76"/>
      <c r="BG1112" s="76"/>
      <c r="BH1112" s="76"/>
      <c r="BI1112" s="76"/>
      <c r="BJ1112" s="76"/>
      <c r="BK1112" s="76"/>
      <c r="BL1112" s="76"/>
      <c r="BM1112" s="127"/>
      <c r="BN1112" s="76"/>
      <c r="BO1112" s="110"/>
      <c r="BP1112" s="110"/>
      <c r="BQ1112" s="112"/>
      <c r="BR1112" s="112"/>
      <c r="BS1112" s="112"/>
      <c r="BT1112" s="114"/>
      <c r="BU1112" s="113"/>
      <c r="BV1112" s="114"/>
      <c r="BW1112" s="115"/>
      <c r="BX1112" s="115"/>
      <c r="BY1112" s="115"/>
      <c r="BZ1112" s="115"/>
      <c r="CA1112" s="48"/>
      <c r="CB1112" s="48"/>
      <c r="CC1112" s="48"/>
      <c r="CE1112" s="96"/>
      <c r="CG1112" s="96"/>
    </row>
    <row r="1113" spans="1:85" s="49" customFormat="1" ht="20.25" thickTop="1" thickBot="1" x14ac:dyDescent="0.35">
      <c r="A1113" s="68"/>
      <c r="B1113" s="88"/>
      <c r="C1113" s="68"/>
      <c r="D1113" s="68"/>
      <c r="E1113" s="69"/>
      <c r="F1113" s="69"/>
      <c r="G1113" s="69"/>
      <c r="H1113" s="69"/>
      <c r="I1113" s="70"/>
      <c r="J1113" s="70"/>
      <c r="K1113" s="71"/>
      <c r="L1113" s="91"/>
      <c r="M1113" s="71"/>
      <c r="N1113" s="71"/>
      <c r="O1113" s="141"/>
      <c r="P1113" s="71"/>
      <c r="Q1113" s="71"/>
      <c r="R1113" s="71"/>
      <c r="S1113" s="70"/>
      <c r="T1113" s="73"/>
      <c r="U1113" s="73"/>
      <c r="V1113" s="211"/>
      <c r="W1113" s="211"/>
      <c r="X1113" s="73"/>
      <c r="Y1113" s="73"/>
      <c r="Z1113" s="73"/>
      <c r="AA1113" s="73"/>
      <c r="AB1113" s="73"/>
      <c r="AC1113" s="73"/>
      <c r="AD1113" s="73"/>
      <c r="AE1113" s="92"/>
      <c r="AF1113" s="73"/>
      <c r="AG1113" s="74"/>
      <c r="AH1113" s="75"/>
      <c r="AI1113" s="75"/>
      <c r="AJ1113" s="75"/>
      <c r="AK1113" s="74"/>
      <c r="AL1113" s="69"/>
      <c r="AM1113" s="76"/>
      <c r="AN1113" s="127"/>
      <c r="AO1113" s="76"/>
      <c r="AP1113" s="127"/>
      <c r="AQ1113" s="76"/>
      <c r="AR1113" s="76"/>
      <c r="AS1113" s="76"/>
      <c r="AT1113" s="76"/>
      <c r="AU1113" s="76"/>
      <c r="AV1113" s="127"/>
      <c r="AW1113" s="127"/>
      <c r="AX1113" s="127"/>
      <c r="AY1113" s="76"/>
      <c r="AZ1113" s="74"/>
      <c r="BA1113" s="74"/>
      <c r="BB1113" s="72"/>
      <c r="BC1113" s="72"/>
      <c r="BD1113" s="74"/>
      <c r="BE1113" s="74"/>
      <c r="BF1113" s="76"/>
      <c r="BG1113" s="76"/>
      <c r="BH1113" s="76"/>
      <c r="BI1113" s="76"/>
      <c r="BJ1113" s="76"/>
      <c r="BK1113" s="76"/>
      <c r="BL1113" s="76"/>
      <c r="BM1113" s="127"/>
      <c r="BN1113" s="76"/>
      <c r="BO1113" s="110"/>
      <c r="BP1113" s="110"/>
      <c r="BQ1113" s="112"/>
      <c r="BR1113" s="112"/>
      <c r="BS1113" s="112"/>
      <c r="BT1113" s="114"/>
      <c r="BU1113" s="113"/>
      <c r="BV1113" s="114"/>
      <c r="BW1113" s="115"/>
      <c r="BX1113" s="115"/>
      <c r="BY1113" s="115"/>
      <c r="BZ1113" s="115"/>
      <c r="CA1113" s="48"/>
      <c r="CB1113" s="48"/>
      <c r="CC1113" s="48"/>
      <c r="CE1113" s="96"/>
      <c r="CG1113" s="96"/>
    </row>
    <row r="1114" spans="1:85" s="49" customFormat="1" ht="20.25" thickTop="1" thickBot="1" x14ac:dyDescent="0.35">
      <c r="A1114" s="68"/>
      <c r="B1114" s="88"/>
      <c r="C1114" s="68"/>
      <c r="D1114" s="68"/>
      <c r="E1114" s="69"/>
      <c r="F1114" s="69"/>
      <c r="G1114" s="69"/>
      <c r="H1114" s="69"/>
      <c r="I1114" s="70"/>
      <c r="J1114" s="70"/>
      <c r="K1114" s="71"/>
      <c r="L1114" s="91"/>
      <c r="M1114" s="71"/>
      <c r="N1114" s="71"/>
      <c r="O1114" s="141"/>
      <c r="P1114" s="71"/>
      <c r="Q1114" s="71"/>
      <c r="R1114" s="71"/>
      <c r="S1114" s="70"/>
      <c r="T1114" s="73"/>
      <c r="U1114" s="73"/>
      <c r="V1114" s="211"/>
      <c r="W1114" s="211"/>
      <c r="X1114" s="73"/>
      <c r="Y1114" s="73"/>
      <c r="Z1114" s="73"/>
      <c r="AA1114" s="73"/>
      <c r="AB1114" s="73"/>
      <c r="AC1114" s="73"/>
      <c r="AD1114" s="73"/>
      <c r="AE1114" s="92"/>
      <c r="AF1114" s="73"/>
      <c r="AG1114" s="74"/>
      <c r="AH1114" s="75"/>
      <c r="AI1114" s="75"/>
      <c r="AJ1114" s="75"/>
      <c r="AK1114" s="74"/>
      <c r="AL1114" s="69"/>
      <c r="AM1114" s="76"/>
      <c r="AN1114" s="127"/>
      <c r="AO1114" s="76"/>
      <c r="AP1114" s="127"/>
      <c r="AQ1114" s="76"/>
      <c r="AR1114" s="76"/>
      <c r="AS1114" s="76"/>
      <c r="AT1114" s="76"/>
      <c r="AU1114" s="76"/>
      <c r="AV1114" s="127"/>
      <c r="AW1114" s="127"/>
      <c r="AX1114" s="127"/>
      <c r="AY1114" s="76"/>
      <c r="AZ1114" s="74"/>
      <c r="BA1114" s="74"/>
      <c r="BB1114" s="72"/>
      <c r="BC1114" s="72"/>
      <c r="BD1114" s="74"/>
      <c r="BE1114" s="74"/>
      <c r="BF1114" s="76"/>
      <c r="BG1114" s="76"/>
      <c r="BH1114" s="76"/>
      <c r="BI1114" s="76"/>
      <c r="BJ1114" s="76"/>
      <c r="BK1114" s="76"/>
      <c r="BL1114" s="76"/>
      <c r="BM1114" s="127"/>
      <c r="BN1114" s="76"/>
      <c r="BO1114" s="110"/>
      <c r="BP1114" s="110"/>
      <c r="BQ1114" s="112"/>
      <c r="BR1114" s="112"/>
      <c r="BS1114" s="112"/>
      <c r="BT1114" s="114"/>
      <c r="BU1114" s="113"/>
      <c r="BV1114" s="114"/>
      <c r="BW1114" s="115"/>
      <c r="BX1114" s="115"/>
      <c r="BY1114" s="115"/>
      <c r="BZ1114" s="115"/>
      <c r="CA1114" s="48"/>
      <c r="CB1114" s="48"/>
      <c r="CC1114" s="48"/>
      <c r="CE1114" s="96"/>
      <c r="CG1114" s="96"/>
    </row>
    <row r="1115" spans="1:85" s="49" customFormat="1" ht="20.25" thickTop="1" thickBot="1" x14ac:dyDescent="0.35">
      <c r="A1115" s="68"/>
      <c r="B1115" s="88"/>
      <c r="C1115" s="68"/>
      <c r="D1115" s="68"/>
      <c r="E1115" s="69"/>
      <c r="F1115" s="69"/>
      <c r="G1115" s="69"/>
      <c r="H1115" s="69"/>
      <c r="I1115" s="70"/>
      <c r="J1115" s="70"/>
      <c r="K1115" s="71"/>
      <c r="L1115" s="91"/>
      <c r="M1115" s="71"/>
      <c r="N1115" s="71"/>
      <c r="O1115" s="141"/>
      <c r="P1115" s="71"/>
      <c r="Q1115" s="71"/>
      <c r="R1115" s="71"/>
      <c r="S1115" s="70"/>
      <c r="T1115" s="73"/>
      <c r="U1115" s="73"/>
      <c r="V1115" s="211"/>
      <c r="W1115" s="211"/>
      <c r="X1115" s="73"/>
      <c r="Y1115" s="73"/>
      <c r="Z1115" s="73"/>
      <c r="AA1115" s="73"/>
      <c r="AB1115" s="73"/>
      <c r="AC1115" s="73"/>
      <c r="AD1115" s="73"/>
      <c r="AE1115" s="92"/>
      <c r="AF1115" s="73"/>
      <c r="AG1115" s="74"/>
      <c r="AH1115" s="75"/>
      <c r="AI1115" s="75"/>
      <c r="AJ1115" s="75"/>
      <c r="AK1115" s="74"/>
      <c r="AL1115" s="69"/>
      <c r="AM1115" s="76"/>
      <c r="AN1115" s="127"/>
      <c r="AO1115" s="76"/>
      <c r="AP1115" s="127"/>
      <c r="AQ1115" s="76"/>
      <c r="AR1115" s="76"/>
      <c r="AS1115" s="76"/>
      <c r="AT1115" s="76"/>
      <c r="AU1115" s="76"/>
      <c r="AV1115" s="127"/>
      <c r="AW1115" s="127"/>
      <c r="AX1115" s="127"/>
      <c r="AY1115" s="76"/>
      <c r="AZ1115" s="74"/>
      <c r="BA1115" s="74"/>
      <c r="BB1115" s="72"/>
      <c r="BC1115" s="72"/>
      <c r="BD1115" s="74"/>
      <c r="BE1115" s="74"/>
      <c r="BF1115" s="76"/>
      <c r="BG1115" s="76"/>
      <c r="BH1115" s="76"/>
      <c r="BI1115" s="76"/>
      <c r="BJ1115" s="76"/>
      <c r="BK1115" s="76"/>
      <c r="BL1115" s="76"/>
      <c r="BM1115" s="127"/>
      <c r="BN1115" s="76"/>
      <c r="BO1115" s="110"/>
      <c r="BP1115" s="110"/>
      <c r="BQ1115" s="112"/>
      <c r="BR1115" s="112"/>
      <c r="BS1115" s="112"/>
      <c r="BT1115" s="114"/>
      <c r="BU1115" s="113"/>
      <c r="BV1115" s="114"/>
      <c r="BW1115" s="115"/>
      <c r="BX1115" s="115"/>
      <c r="BY1115" s="115"/>
      <c r="BZ1115" s="115"/>
      <c r="CA1115" s="48"/>
      <c r="CB1115" s="48"/>
      <c r="CC1115" s="48"/>
      <c r="CE1115" s="96"/>
      <c r="CG1115" s="96"/>
    </row>
    <row r="1116" spans="1:85" s="49" customFormat="1" ht="20.25" thickTop="1" thickBot="1" x14ac:dyDescent="0.35">
      <c r="A1116" s="68"/>
      <c r="B1116" s="88"/>
      <c r="C1116" s="68"/>
      <c r="D1116" s="68"/>
      <c r="E1116" s="69"/>
      <c r="F1116" s="69"/>
      <c r="G1116" s="69"/>
      <c r="H1116" s="69"/>
      <c r="I1116" s="70"/>
      <c r="J1116" s="70"/>
      <c r="K1116" s="71"/>
      <c r="L1116" s="91"/>
      <c r="M1116" s="71"/>
      <c r="N1116" s="71"/>
      <c r="O1116" s="141"/>
      <c r="P1116" s="71"/>
      <c r="Q1116" s="71"/>
      <c r="R1116" s="71"/>
      <c r="S1116" s="70"/>
      <c r="T1116" s="73"/>
      <c r="U1116" s="73"/>
      <c r="V1116" s="211"/>
      <c r="W1116" s="211"/>
      <c r="X1116" s="73"/>
      <c r="Y1116" s="73"/>
      <c r="Z1116" s="73"/>
      <c r="AA1116" s="73"/>
      <c r="AB1116" s="73"/>
      <c r="AC1116" s="73"/>
      <c r="AD1116" s="73"/>
      <c r="AE1116" s="92"/>
      <c r="AF1116" s="73"/>
      <c r="AG1116" s="74"/>
      <c r="AH1116" s="75"/>
      <c r="AI1116" s="75"/>
      <c r="AJ1116" s="75"/>
      <c r="AK1116" s="74"/>
      <c r="AL1116" s="69"/>
      <c r="AM1116" s="76"/>
      <c r="AN1116" s="127"/>
      <c r="AO1116" s="76"/>
      <c r="AP1116" s="127"/>
      <c r="AQ1116" s="76"/>
      <c r="AR1116" s="76"/>
      <c r="AS1116" s="76"/>
      <c r="AT1116" s="76"/>
      <c r="AU1116" s="76"/>
      <c r="AV1116" s="127"/>
      <c r="AW1116" s="127"/>
      <c r="AX1116" s="127"/>
      <c r="AY1116" s="76"/>
      <c r="AZ1116" s="74"/>
      <c r="BA1116" s="74"/>
      <c r="BB1116" s="72"/>
      <c r="BC1116" s="72"/>
      <c r="BD1116" s="74"/>
      <c r="BE1116" s="74"/>
      <c r="BF1116" s="76"/>
      <c r="BG1116" s="76"/>
      <c r="BH1116" s="76"/>
      <c r="BI1116" s="76"/>
      <c r="BJ1116" s="76"/>
      <c r="BK1116" s="76"/>
      <c r="BL1116" s="76"/>
      <c r="BM1116" s="127"/>
      <c r="BN1116" s="76"/>
      <c r="BO1116" s="110"/>
      <c r="BP1116" s="110"/>
      <c r="BQ1116" s="112"/>
      <c r="BR1116" s="112"/>
      <c r="BS1116" s="112"/>
      <c r="BT1116" s="114"/>
      <c r="BU1116" s="113"/>
      <c r="BV1116" s="114"/>
      <c r="BW1116" s="115"/>
      <c r="BX1116" s="115"/>
      <c r="BY1116" s="115"/>
      <c r="BZ1116" s="115"/>
      <c r="CA1116" s="48"/>
      <c r="CB1116" s="48"/>
      <c r="CC1116" s="48"/>
      <c r="CE1116" s="96"/>
      <c r="CG1116" s="96"/>
    </row>
    <row r="1117" spans="1:85" s="49" customFormat="1" ht="20.25" thickTop="1" thickBot="1" x14ac:dyDescent="0.35">
      <c r="A1117" s="68"/>
      <c r="B1117" s="88"/>
      <c r="C1117" s="68"/>
      <c r="D1117" s="68"/>
      <c r="E1117" s="69"/>
      <c r="F1117" s="69"/>
      <c r="G1117" s="69"/>
      <c r="H1117" s="69"/>
      <c r="I1117" s="70"/>
      <c r="J1117" s="70"/>
      <c r="K1117" s="71"/>
      <c r="L1117" s="91"/>
      <c r="M1117" s="71"/>
      <c r="N1117" s="71"/>
      <c r="O1117" s="141"/>
      <c r="P1117" s="71"/>
      <c r="Q1117" s="71"/>
      <c r="R1117" s="71"/>
      <c r="S1117" s="70"/>
      <c r="T1117" s="73"/>
      <c r="U1117" s="73"/>
      <c r="V1117" s="211"/>
      <c r="W1117" s="211"/>
      <c r="X1117" s="73"/>
      <c r="Y1117" s="73"/>
      <c r="Z1117" s="73"/>
      <c r="AA1117" s="73"/>
      <c r="AB1117" s="73"/>
      <c r="AC1117" s="73"/>
      <c r="AD1117" s="73"/>
      <c r="AE1117" s="92"/>
      <c r="AF1117" s="73"/>
      <c r="AG1117" s="74"/>
      <c r="AH1117" s="75"/>
      <c r="AI1117" s="75"/>
      <c r="AJ1117" s="75"/>
      <c r="AK1117" s="74"/>
      <c r="AL1117" s="69"/>
      <c r="AM1117" s="76"/>
      <c r="AN1117" s="127"/>
      <c r="AO1117" s="76"/>
      <c r="AP1117" s="127"/>
      <c r="AQ1117" s="76"/>
      <c r="AR1117" s="76"/>
      <c r="AS1117" s="76"/>
      <c r="AT1117" s="76"/>
      <c r="AU1117" s="76"/>
      <c r="AV1117" s="127"/>
      <c r="AW1117" s="127"/>
      <c r="AX1117" s="127"/>
      <c r="AY1117" s="76"/>
      <c r="AZ1117" s="74"/>
      <c r="BA1117" s="74"/>
      <c r="BB1117" s="72"/>
      <c r="BC1117" s="72"/>
      <c r="BD1117" s="74"/>
      <c r="BE1117" s="74"/>
      <c r="BF1117" s="76"/>
      <c r="BG1117" s="76"/>
      <c r="BH1117" s="76"/>
      <c r="BI1117" s="76"/>
      <c r="BJ1117" s="76"/>
      <c r="BK1117" s="76"/>
      <c r="BL1117" s="76"/>
      <c r="BM1117" s="127"/>
      <c r="BN1117" s="76"/>
      <c r="BO1117" s="110"/>
      <c r="BP1117" s="110"/>
      <c r="BQ1117" s="112"/>
      <c r="BR1117" s="112"/>
      <c r="BS1117" s="112"/>
      <c r="BT1117" s="114"/>
      <c r="BU1117" s="113"/>
      <c r="BV1117" s="114"/>
      <c r="BW1117" s="115"/>
      <c r="BX1117" s="115"/>
      <c r="BY1117" s="115"/>
      <c r="BZ1117" s="115"/>
      <c r="CA1117" s="48"/>
      <c r="CB1117" s="48"/>
      <c r="CC1117" s="48"/>
      <c r="CE1117" s="96"/>
      <c r="CG1117" s="96"/>
    </row>
    <row r="1118" spans="1:85" s="49" customFormat="1" ht="20.25" thickTop="1" thickBot="1" x14ac:dyDescent="0.35">
      <c r="A1118" s="68"/>
      <c r="B1118" s="88"/>
      <c r="C1118" s="68"/>
      <c r="D1118" s="68"/>
      <c r="E1118" s="69"/>
      <c r="F1118" s="69"/>
      <c r="G1118" s="69"/>
      <c r="H1118" s="69"/>
      <c r="I1118" s="70"/>
      <c r="J1118" s="70"/>
      <c r="K1118" s="71"/>
      <c r="L1118" s="91"/>
      <c r="M1118" s="71"/>
      <c r="N1118" s="71"/>
      <c r="O1118" s="141"/>
      <c r="P1118" s="71"/>
      <c r="Q1118" s="71"/>
      <c r="R1118" s="71"/>
      <c r="S1118" s="70"/>
      <c r="T1118" s="73"/>
      <c r="U1118" s="73"/>
      <c r="V1118" s="211"/>
      <c r="W1118" s="211"/>
      <c r="X1118" s="73"/>
      <c r="Y1118" s="73"/>
      <c r="Z1118" s="73"/>
      <c r="AA1118" s="73"/>
      <c r="AB1118" s="73"/>
      <c r="AC1118" s="73"/>
      <c r="AD1118" s="73"/>
      <c r="AE1118" s="92"/>
      <c r="AF1118" s="73"/>
      <c r="AG1118" s="74"/>
      <c r="AH1118" s="75"/>
      <c r="AI1118" s="75"/>
      <c r="AJ1118" s="75"/>
      <c r="AK1118" s="74"/>
      <c r="AL1118" s="69"/>
      <c r="AM1118" s="76"/>
      <c r="AN1118" s="127"/>
      <c r="AO1118" s="76"/>
      <c r="AP1118" s="127"/>
      <c r="AQ1118" s="76"/>
      <c r="AR1118" s="76"/>
      <c r="AS1118" s="76"/>
      <c r="AT1118" s="76"/>
      <c r="AU1118" s="76"/>
      <c r="AV1118" s="127"/>
      <c r="AW1118" s="127"/>
      <c r="AX1118" s="127"/>
      <c r="AY1118" s="76"/>
      <c r="AZ1118" s="74"/>
      <c r="BA1118" s="74"/>
      <c r="BB1118" s="72"/>
      <c r="BC1118" s="72"/>
      <c r="BD1118" s="74"/>
      <c r="BE1118" s="74"/>
      <c r="BF1118" s="76"/>
      <c r="BG1118" s="76"/>
      <c r="BH1118" s="76"/>
      <c r="BI1118" s="76"/>
      <c r="BJ1118" s="76"/>
      <c r="BK1118" s="76"/>
      <c r="BL1118" s="76"/>
      <c r="BM1118" s="127"/>
      <c r="BN1118" s="76"/>
      <c r="BO1118" s="110"/>
      <c r="BP1118" s="110"/>
      <c r="BQ1118" s="112"/>
      <c r="BR1118" s="112"/>
      <c r="BS1118" s="112"/>
      <c r="BT1118" s="114"/>
      <c r="BU1118" s="113"/>
      <c r="BV1118" s="114"/>
      <c r="BW1118" s="115"/>
      <c r="BX1118" s="115"/>
      <c r="BY1118" s="115"/>
      <c r="BZ1118" s="115"/>
      <c r="CA1118" s="48"/>
      <c r="CB1118" s="48"/>
      <c r="CC1118" s="48"/>
      <c r="CE1118" s="96"/>
      <c r="CG1118" s="96"/>
    </row>
    <row r="1119" spans="1:85" s="49" customFormat="1" ht="20.25" thickTop="1" thickBot="1" x14ac:dyDescent="0.35">
      <c r="A1119" s="68"/>
      <c r="B1119" s="88"/>
      <c r="C1119" s="68"/>
      <c r="D1119" s="68"/>
      <c r="E1119" s="69"/>
      <c r="F1119" s="69"/>
      <c r="G1119" s="69"/>
      <c r="H1119" s="69"/>
      <c r="I1119" s="70"/>
      <c r="J1119" s="70"/>
      <c r="K1119" s="71"/>
      <c r="L1119" s="91"/>
      <c r="M1119" s="71"/>
      <c r="N1119" s="71"/>
      <c r="O1119" s="141"/>
      <c r="P1119" s="71"/>
      <c r="Q1119" s="71"/>
      <c r="R1119" s="71"/>
      <c r="S1119" s="70"/>
      <c r="T1119" s="73"/>
      <c r="U1119" s="73"/>
      <c r="V1119" s="211"/>
      <c r="W1119" s="211"/>
      <c r="X1119" s="73"/>
      <c r="Y1119" s="73"/>
      <c r="Z1119" s="73"/>
      <c r="AA1119" s="73"/>
      <c r="AB1119" s="73"/>
      <c r="AC1119" s="73"/>
      <c r="AD1119" s="73"/>
      <c r="AE1119" s="92"/>
      <c r="AF1119" s="73"/>
      <c r="AG1119" s="74"/>
      <c r="AH1119" s="75"/>
      <c r="AI1119" s="75"/>
      <c r="AJ1119" s="75"/>
      <c r="AK1119" s="74"/>
      <c r="AL1119" s="69"/>
      <c r="AM1119" s="76"/>
      <c r="AN1119" s="127"/>
      <c r="AO1119" s="76"/>
      <c r="AP1119" s="127"/>
      <c r="AQ1119" s="76"/>
      <c r="AR1119" s="76"/>
      <c r="AS1119" s="76"/>
      <c r="AT1119" s="76"/>
      <c r="AU1119" s="76"/>
      <c r="AV1119" s="127"/>
      <c r="AW1119" s="127"/>
      <c r="AX1119" s="127"/>
      <c r="AY1119" s="76"/>
      <c r="AZ1119" s="74"/>
      <c r="BA1119" s="74"/>
      <c r="BB1119" s="72"/>
      <c r="BC1119" s="72"/>
      <c r="BD1119" s="74"/>
      <c r="BE1119" s="74"/>
      <c r="BF1119" s="76"/>
      <c r="BG1119" s="76"/>
      <c r="BH1119" s="76"/>
      <c r="BI1119" s="76"/>
      <c r="BJ1119" s="76"/>
      <c r="BK1119" s="76"/>
      <c r="BL1119" s="76"/>
      <c r="BM1119" s="127"/>
      <c r="BN1119" s="76"/>
      <c r="BO1119" s="110"/>
      <c r="BP1119" s="110"/>
      <c r="BQ1119" s="112"/>
      <c r="BR1119" s="112"/>
      <c r="BS1119" s="112"/>
      <c r="BT1119" s="114"/>
      <c r="BU1119" s="113"/>
      <c r="BV1119" s="114"/>
      <c r="BW1119" s="115"/>
      <c r="BX1119" s="115"/>
      <c r="BY1119" s="115"/>
      <c r="BZ1119" s="115"/>
      <c r="CA1119" s="48"/>
      <c r="CB1119" s="48"/>
      <c r="CC1119" s="48"/>
      <c r="CE1119" s="96"/>
      <c r="CG1119" s="96"/>
    </row>
    <row r="1120" spans="1:85" s="49" customFormat="1" ht="20.25" thickTop="1" thickBot="1" x14ac:dyDescent="0.35">
      <c r="A1120" s="68"/>
      <c r="B1120" s="88"/>
      <c r="C1120" s="68"/>
      <c r="D1120" s="68"/>
      <c r="E1120" s="69"/>
      <c r="F1120" s="69"/>
      <c r="G1120" s="69"/>
      <c r="H1120" s="69"/>
      <c r="I1120" s="70"/>
      <c r="J1120" s="70"/>
      <c r="K1120" s="71"/>
      <c r="L1120" s="91"/>
      <c r="M1120" s="71"/>
      <c r="N1120" s="71"/>
      <c r="O1120" s="141"/>
      <c r="P1120" s="71"/>
      <c r="Q1120" s="71"/>
      <c r="R1120" s="71"/>
      <c r="S1120" s="70"/>
      <c r="T1120" s="73"/>
      <c r="U1120" s="73"/>
      <c r="V1120" s="211"/>
      <c r="W1120" s="211"/>
      <c r="X1120" s="73"/>
      <c r="Y1120" s="73"/>
      <c r="Z1120" s="73"/>
      <c r="AA1120" s="73"/>
      <c r="AB1120" s="73"/>
      <c r="AC1120" s="73"/>
      <c r="AD1120" s="73"/>
      <c r="AE1120" s="92"/>
      <c r="AF1120" s="73"/>
      <c r="AG1120" s="74"/>
      <c r="AH1120" s="75"/>
      <c r="AI1120" s="75"/>
      <c r="AJ1120" s="75"/>
      <c r="AK1120" s="74"/>
      <c r="AL1120" s="69"/>
      <c r="AM1120" s="76"/>
      <c r="AN1120" s="127"/>
      <c r="AO1120" s="76"/>
      <c r="AP1120" s="127"/>
      <c r="AQ1120" s="76"/>
      <c r="AR1120" s="76"/>
      <c r="AS1120" s="76"/>
      <c r="AT1120" s="76"/>
      <c r="AU1120" s="76"/>
      <c r="AV1120" s="127"/>
      <c r="AW1120" s="127"/>
      <c r="AX1120" s="127"/>
      <c r="AY1120" s="76"/>
      <c r="AZ1120" s="74"/>
      <c r="BA1120" s="74"/>
      <c r="BB1120" s="72"/>
      <c r="BC1120" s="72"/>
      <c r="BD1120" s="74"/>
      <c r="BE1120" s="74"/>
      <c r="BF1120" s="76"/>
      <c r="BG1120" s="76"/>
      <c r="BH1120" s="76"/>
      <c r="BI1120" s="76"/>
      <c r="BJ1120" s="76"/>
      <c r="BK1120" s="76"/>
      <c r="BL1120" s="76"/>
      <c r="BM1120" s="127"/>
      <c r="BN1120" s="76"/>
      <c r="BO1120" s="110"/>
      <c r="BP1120" s="110"/>
      <c r="BQ1120" s="112"/>
      <c r="BR1120" s="112"/>
      <c r="BS1120" s="112"/>
      <c r="BT1120" s="114"/>
      <c r="BU1120" s="113"/>
      <c r="BV1120" s="114"/>
      <c r="BW1120" s="115"/>
      <c r="BX1120" s="115"/>
      <c r="BY1120" s="115"/>
      <c r="BZ1120" s="115"/>
      <c r="CA1120" s="48"/>
      <c r="CB1120" s="48"/>
      <c r="CC1120" s="48"/>
      <c r="CE1120" s="96"/>
      <c r="CG1120" s="96"/>
    </row>
    <row r="1121" spans="1:125" s="49" customFormat="1" ht="20.25" thickTop="1" thickBot="1" x14ac:dyDescent="0.35">
      <c r="A1121" s="68"/>
      <c r="B1121" s="88"/>
      <c r="C1121" s="68"/>
      <c r="D1121" s="68"/>
      <c r="E1121" s="69"/>
      <c r="F1121" s="69"/>
      <c r="G1121" s="69"/>
      <c r="H1121" s="69"/>
      <c r="I1121" s="70"/>
      <c r="J1121" s="70"/>
      <c r="K1121" s="71"/>
      <c r="L1121" s="91"/>
      <c r="M1121" s="71"/>
      <c r="N1121" s="71"/>
      <c r="O1121" s="141"/>
      <c r="P1121" s="71"/>
      <c r="Q1121" s="71"/>
      <c r="R1121" s="71"/>
      <c r="S1121" s="70"/>
      <c r="T1121" s="73"/>
      <c r="U1121" s="73"/>
      <c r="V1121" s="211"/>
      <c r="W1121" s="211"/>
      <c r="X1121" s="73"/>
      <c r="Y1121" s="73"/>
      <c r="Z1121" s="73"/>
      <c r="AA1121" s="73"/>
      <c r="AB1121" s="73"/>
      <c r="AC1121" s="73"/>
      <c r="AD1121" s="73"/>
      <c r="AE1121" s="92"/>
      <c r="AF1121" s="73"/>
      <c r="AG1121" s="74"/>
      <c r="AH1121" s="75"/>
      <c r="AI1121" s="75"/>
      <c r="AJ1121" s="75"/>
      <c r="AK1121" s="74"/>
      <c r="AL1121" s="69"/>
      <c r="AM1121" s="76"/>
      <c r="AN1121" s="127"/>
      <c r="AO1121" s="76"/>
      <c r="AP1121" s="127"/>
      <c r="AQ1121" s="76"/>
      <c r="AR1121" s="76"/>
      <c r="AS1121" s="76"/>
      <c r="AT1121" s="76"/>
      <c r="AU1121" s="76"/>
      <c r="AV1121" s="127"/>
      <c r="AW1121" s="127"/>
      <c r="AX1121" s="127"/>
      <c r="AY1121" s="76"/>
      <c r="AZ1121" s="74"/>
      <c r="BA1121" s="74"/>
      <c r="BB1121" s="72"/>
      <c r="BC1121" s="72"/>
      <c r="BD1121" s="74"/>
      <c r="BE1121" s="74"/>
      <c r="BF1121" s="76"/>
      <c r="BG1121" s="76"/>
      <c r="BH1121" s="76"/>
      <c r="BI1121" s="76"/>
      <c r="BJ1121" s="76"/>
      <c r="BK1121" s="76"/>
      <c r="BL1121" s="76"/>
      <c r="BM1121" s="127"/>
      <c r="BN1121" s="76"/>
      <c r="BO1121" s="110"/>
      <c r="BP1121" s="110"/>
      <c r="BQ1121" s="112"/>
      <c r="BR1121" s="112"/>
      <c r="BS1121" s="112"/>
      <c r="BT1121" s="114"/>
      <c r="BU1121" s="113"/>
      <c r="BV1121" s="114"/>
      <c r="BW1121" s="115"/>
      <c r="BX1121" s="115"/>
      <c r="BY1121" s="115"/>
      <c r="BZ1121" s="115"/>
      <c r="CA1121" s="48"/>
      <c r="CB1121" s="48"/>
      <c r="CC1121" s="48"/>
      <c r="CE1121" s="96"/>
      <c r="CG1121" s="96"/>
    </row>
    <row r="1122" spans="1:125" s="49" customFormat="1" ht="20.25" thickTop="1" thickBot="1" x14ac:dyDescent="0.35">
      <c r="A1122" s="68"/>
      <c r="B1122" s="88"/>
      <c r="C1122" s="68"/>
      <c r="D1122" s="68"/>
      <c r="E1122" s="69"/>
      <c r="F1122" s="69"/>
      <c r="G1122" s="69"/>
      <c r="H1122" s="69"/>
      <c r="I1122" s="70"/>
      <c r="J1122" s="70"/>
      <c r="K1122" s="71"/>
      <c r="L1122" s="91"/>
      <c r="M1122" s="71"/>
      <c r="N1122" s="71"/>
      <c r="O1122" s="141"/>
      <c r="P1122" s="71"/>
      <c r="Q1122" s="71"/>
      <c r="R1122" s="71"/>
      <c r="S1122" s="70"/>
      <c r="T1122" s="73"/>
      <c r="U1122" s="73"/>
      <c r="V1122" s="211"/>
      <c r="W1122" s="211"/>
      <c r="X1122" s="73"/>
      <c r="Y1122" s="73"/>
      <c r="Z1122" s="73"/>
      <c r="AA1122" s="73"/>
      <c r="AB1122" s="73"/>
      <c r="AC1122" s="73"/>
      <c r="AD1122" s="73"/>
      <c r="AE1122" s="92"/>
      <c r="AF1122" s="73"/>
      <c r="AG1122" s="74"/>
      <c r="AH1122" s="75"/>
      <c r="AI1122" s="75"/>
      <c r="AJ1122" s="75"/>
      <c r="AK1122" s="74"/>
      <c r="AL1122" s="69"/>
      <c r="AM1122" s="76"/>
      <c r="AN1122" s="127"/>
      <c r="AO1122" s="76"/>
      <c r="AP1122" s="127"/>
      <c r="AQ1122" s="76"/>
      <c r="AR1122" s="76"/>
      <c r="AS1122" s="76"/>
      <c r="AT1122" s="76"/>
      <c r="AU1122" s="76"/>
      <c r="AV1122" s="127"/>
      <c r="AW1122" s="127"/>
      <c r="AX1122" s="127"/>
      <c r="AY1122" s="76"/>
      <c r="AZ1122" s="74"/>
      <c r="BA1122" s="74"/>
      <c r="BB1122" s="72"/>
      <c r="BC1122" s="72"/>
      <c r="BD1122" s="74"/>
      <c r="BE1122" s="74"/>
      <c r="BF1122" s="76"/>
      <c r="BG1122" s="76"/>
      <c r="BH1122" s="76"/>
      <c r="BI1122" s="76"/>
      <c r="BJ1122" s="76"/>
      <c r="BK1122" s="76"/>
      <c r="BL1122" s="76"/>
      <c r="BM1122" s="127"/>
      <c r="BN1122" s="76"/>
      <c r="BO1122" s="110"/>
      <c r="BP1122" s="110"/>
      <c r="BQ1122" s="112"/>
      <c r="BR1122" s="112"/>
      <c r="BS1122" s="112"/>
      <c r="BT1122" s="114"/>
      <c r="BU1122" s="113"/>
      <c r="BV1122" s="114"/>
      <c r="BW1122" s="115"/>
      <c r="BX1122" s="115"/>
      <c r="BY1122" s="115"/>
      <c r="BZ1122" s="115"/>
      <c r="CA1122" s="48"/>
      <c r="CB1122" s="48"/>
      <c r="CC1122" s="48"/>
      <c r="CE1122" s="96"/>
      <c r="CG1122" s="96"/>
    </row>
    <row r="1123" spans="1:125" s="49" customFormat="1" ht="20.25" thickTop="1" thickBot="1" x14ac:dyDescent="0.35">
      <c r="A1123" s="68"/>
      <c r="B1123" s="88"/>
      <c r="C1123" s="68"/>
      <c r="D1123" s="68"/>
      <c r="E1123" s="69"/>
      <c r="F1123" s="69"/>
      <c r="G1123" s="69"/>
      <c r="H1123" s="69"/>
      <c r="I1123" s="70"/>
      <c r="J1123" s="70"/>
      <c r="K1123" s="71"/>
      <c r="L1123" s="91"/>
      <c r="M1123" s="71"/>
      <c r="N1123" s="71"/>
      <c r="O1123" s="141"/>
      <c r="P1123" s="71"/>
      <c r="Q1123" s="71"/>
      <c r="R1123" s="71"/>
      <c r="S1123" s="70"/>
      <c r="T1123" s="73"/>
      <c r="U1123" s="73"/>
      <c r="V1123" s="211"/>
      <c r="W1123" s="211"/>
      <c r="X1123" s="73"/>
      <c r="Y1123" s="73"/>
      <c r="Z1123" s="73"/>
      <c r="AA1123" s="73"/>
      <c r="AB1123" s="73"/>
      <c r="AC1123" s="73"/>
      <c r="AD1123" s="73"/>
      <c r="AE1123" s="92"/>
      <c r="AF1123" s="73"/>
      <c r="AG1123" s="74"/>
      <c r="AH1123" s="75"/>
      <c r="AI1123" s="75"/>
      <c r="AJ1123" s="75"/>
      <c r="AK1123" s="74"/>
      <c r="AL1123" s="69"/>
      <c r="AM1123" s="76"/>
      <c r="AN1123" s="127"/>
      <c r="AO1123" s="76"/>
      <c r="AP1123" s="127"/>
      <c r="AQ1123" s="76"/>
      <c r="AR1123" s="76"/>
      <c r="AS1123" s="76"/>
      <c r="AT1123" s="76"/>
      <c r="AU1123" s="76"/>
      <c r="AV1123" s="127"/>
      <c r="AW1123" s="127"/>
      <c r="AX1123" s="127"/>
      <c r="AY1123" s="76"/>
      <c r="AZ1123" s="74"/>
      <c r="BA1123" s="74"/>
      <c r="BB1123" s="72"/>
      <c r="BC1123" s="72"/>
      <c r="BD1123" s="74"/>
      <c r="BE1123" s="74"/>
      <c r="BF1123" s="76"/>
      <c r="BG1123" s="76"/>
      <c r="BH1123" s="76"/>
      <c r="BI1123" s="76"/>
      <c r="BJ1123" s="76"/>
      <c r="BK1123" s="76"/>
      <c r="BL1123" s="76"/>
      <c r="BM1123" s="127"/>
      <c r="BN1123" s="76"/>
      <c r="BO1123" s="110"/>
      <c r="BP1123" s="110"/>
      <c r="BQ1123" s="112"/>
      <c r="BR1123" s="112"/>
      <c r="BS1123" s="112"/>
      <c r="BT1123" s="114"/>
      <c r="BU1123" s="113"/>
      <c r="BV1123" s="114"/>
      <c r="BW1123" s="115"/>
      <c r="BX1123" s="115"/>
      <c r="BY1123" s="115"/>
      <c r="BZ1123" s="115"/>
      <c r="CA1123" s="48"/>
      <c r="CB1123" s="48"/>
      <c r="CC1123" s="48"/>
      <c r="CE1123" s="96"/>
      <c r="CG1123" s="96"/>
    </row>
    <row r="1124" spans="1:125" s="49" customFormat="1" ht="20.25" thickTop="1" thickBot="1" x14ac:dyDescent="0.35">
      <c r="A1124" s="68"/>
      <c r="B1124" s="88"/>
      <c r="C1124" s="68"/>
      <c r="D1124" s="68"/>
      <c r="E1124" s="69"/>
      <c r="F1124" s="69"/>
      <c r="G1124" s="69"/>
      <c r="H1124" s="69"/>
      <c r="I1124" s="70"/>
      <c r="J1124" s="70"/>
      <c r="K1124" s="71"/>
      <c r="L1124" s="91"/>
      <c r="M1124" s="71"/>
      <c r="N1124" s="71"/>
      <c r="O1124" s="141"/>
      <c r="P1124" s="71"/>
      <c r="Q1124" s="71"/>
      <c r="R1124" s="71"/>
      <c r="S1124" s="70"/>
      <c r="T1124" s="73"/>
      <c r="U1124" s="73"/>
      <c r="V1124" s="211"/>
      <c r="W1124" s="211"/>
      <c r="X1124" s="73"/>
      <c r="Y1124" s="73"/>
      <c r="Z1124" s="73"/>
      <c r="AA1124" s="73"/>
      <c r="AB1124" s="73"/>
      <c r="AC1124" s="73"/>
      <c r="AD1124" s="73"/>
      <c r="AE1124" s="92"/>
      <c r="AF1124" s="73"/>
      <c r="AG1124" s="74"/>
      <c r="AH1124" s="75"/>
      <c r="AI1124" s="75"/>
      <c r="AJ1124" s="75"/>
      <c r="AK1124" s="74"/>
      <c r="AL1124" s="69"/>
      <c r="AM1124" s="76"/>
      <c r="AN1124" s="127"/>
      <c r="AO1124" s="76"/>
      <c r="AP1124" s="127"/>
      <c r="AQ1124" s="76"/>
      <c r="AR1124" s="76"/>
      <c r="AS1124" s="76"/>
      <c r="AT1124" s="76"/>
      <c r="AU1124" s="76"/>
      <c r="AV1124" s="127"/>
      <c r="AW1124" s="127"/>
      <c r="AX1124" s="127"/>
      <c r="AY1124" s="76"/>
      <c r="AZ1124" s="74"/>
      <c r="BA1124" s="74"/>
      <c r="BB1124" s="72"/>
      <c r="BC1124" s="72"/>
      <c r="BD1124" s="74"/>
      <c r="BE1124" s="74"/>
      <c r="BF1124" s="76"/>
      <c r="BG1124" s="76"/>
      <c r="BH1124" s="76"/>
      <c r="BI1124" s="76"/>
      <c r="BJ1124" s="76"/>
      <c r="BK1124" s="76"/>
      <c r="BL1124" s="76"/>
      <c r="BM1124" s="127"/>
      <c r="BN1124" s="76"/>
      <c r="BO1124" s="110"/>
      <c r="BP1124" s="110"/>
      <c r="BQ1124" s="112"/>
      <c r="BR1124" s="112"/>
      <c r="BS1124" s="112"/>
      <c r="BT1124" s="114"/>
      <c r="BU1124" s="113"/>
      <c r="BV1124" s="114"/>
      <c r="BW1124" s="115"/>
      <c r="BX1124" s="115"/>
      <c r="BY1124" s="115"/>
      <c r="BZ1124" s="115"/>
      <c r="CA1124" s="48"/>
      <c r="CB1124" s="48"/>
      <c r="CC1124" s="48"/>
      <c r="CE1124" s="96"/>
      <c r="CG1124" s="96"/>
    </row>
    <row r="1125" spans="1:125" s="49" customFormat="1" ht="20.25" thickTop="1" thickBot="1" x14ac:dyDescent="0.35">
      <c r="A1125" s="68"/>
      <c r="B1125" s="88"/>
      <c r="C1125" s="68"/>
      <c r="D1125" s="68"/>
      <c r="E1125" s="69"/>
      <c r="F1125" s="69"/>
      <c r="G1125" s="69"/>
      <c r="H1125" s="69"/>
      <c r="I1125" s="70"/>
      <c r="J1125" s="70"/>
      <c r="K1125" s="71"/>
      <c r="L1125" s="91"/>
      <c r="M1125" s="71"/>
      <c r="N1125" s="71"/>
      <c r="O1125" s="141"/>
      <c r="P1125" s="71"/>
      <c r="Q1125" s="71"/>
      <c r="R1125" s="71"/>
      <c r="S1125" s="70"/>
      <c r="T1125" s="73"/>
      <c r="U1125" s="73"/>
      <c r="V1125" s="211"/>
      <c r="W1125" s="211"/>
      <c r="X1125" s="73"/>
      <c r="Y1125" s="73"/>
      <c r="Z1125" s="73"/>
      <c r="AA1125" s="73"/>
      <c r="AB1125" s="73"/>
      <c r="AC1125" s="73"/>
      <c r="AD1125" s="73"/>
      <c r="AE1125" s="92"/>
      <c r="AF1125" s="73"/>
      <c r="AG1125" s="74"/>
      <c r="AH1125" s="75"/>
      <c r="AI1125" s="75"/>
      <c r="AJ1125" s="75"/>
      <c r="AK1125" s="74"/>
      <c r="AL1125" s="69"/>
      <c r="AM1125" s="76"/>
      <c r="AN1125" s="127"/>
      <c r="AO1125" s="76"/>
      <c r="AP1125" s="127"/>
      <c r="AQ1125" s="76"/>
      <c r="AR1125" s="76"/>
      <c r="AS1125" s="76"/>
      <c r="AT1125" s="76"/>
      <c r="AU1125" s="76"/>
      <c r="AV1125" s="127"/>
      <c r="AW1125" s="127"/>
      <c r="AX1125" s="127"/>
      <c r="AY1125" s="76"/>
      <c r="AZ1125" s="74"/>
      <c r="BA1125" s="74"/>
      <c r="BB1125" s="72"/>
      <c r="BC1125" s="72"/>
      <c r="BD1125" s="74"/>
      <c r="BE1125" s="74"/>
      <c r="BF1125" s="76"/>
      <c r="BG1125" s="76"/>
      <c r="BH1125" s="76"/>
      <c r="BI1125" s="76"/>
      <c r="BJ1125" s="76"/>
      <c r="BK1125" s="76"/>
      <c r="BL1125" s="76"/>
      <c r="BM1125" s="127"/>
      <c r="BN1125" s="76"/>
      <c r="BO1125" s="110"/>
      <c r="BP1125" s="110"/>
      <c r="BQ1125" s="112"/>
      <c r="BR1125" s="112"/>
      <c r="BS1125" s="112"/>
      <c r="BT1125" s="114"/>
      <c r="BU1125" s="113"/>
      <c r="BV1125" s="114"/>
      <c r="BW1125" s="115"/>
      <c r="BX1125" s="115"/>
      <c r="BY1125" s="115"/>
      <c r="BZ1125" s="115"/>
      <c r="CA1125" s="48"/>
      <c r="CB1125" s="48"/>
      <c r="CC1125" s="48"/>
      <c r="CE1125" s="96"/>
      <c r="CG1125" s="96"/>
    </row>
    <row r="1126" spans="1:125" s="49" customFormat="1" ht="20.25" thickTop="1" thickBot="1" x14ac:dyDescent="0.35">
      <c r="A1126" s="68"/>
      <c r="B1126" s="88"/>
      <c r="C1126" s="68"/>
      <c r="D1126" s="68"/>
      <c r="E1126" s="69"/>
      <c r="F1126" s="69"/>
      <c r="G1126" s="69"/>
      <c r="H1126" s="69"/>
      <c r="I1126" s="70"/>
      <c r="J1126" s="70"/>
      <c r="K1126" s="71"/>
      <c r="L1126" s="91"/>
      <c r="M1126" s="71"/>
      <c r="N1126" s="71"/>
      <c r="O1126" s="141"/>
      <c r="P1126" s="71"/>
      <c r="Q1126" s="71"/>
      <c r="R1126" s="71"/>
      <c r="S1126" s="70"/>
      <c r="T1126" s="73"/>
      <c r="U1126" s="73"/>
      <c r="V1126" s="211"/>
      <c r="W1126" s="211"/>
      <c r="X1126" s="73"/>
      <c r="Y1126" s="73"/>
      <c r="Z1126" s="73"/>
      <c r="AA1126" s="73"/>
      <c r="AB1126" s="73"/>
      <c r="AC1126" s="73"/>
      <c r="AD1126" s="73"/>
      <c r="AE1126" s="92"/>
      <c r="AF1126" s="73"/>
      <c r="AG1126" s="74"/>
      <c r="AH1126" s="75"/>
      <c r="AI1126" s="75"/>
      <c r="AJ1126" s="75"/>
      <c r="AK1126" s="74"/>
      <c r="AL1126" s="69"/>
      <c r="AM1126" s="76"/>
      <c r="AN1126" s="127"/>
      <c r="AO1126" s="76"/>
      <c r="AP1126" s="127"/>
      <c r="AQ1126" s="76"/>
      <c r="AR1126" s="76"/>
      <c r="AS1126" s="76"/>
      <c r="AT1126" s="76"/>
      <c r="AU1126" s="76"/>
      <c r="AV1126" s="127"/>
      <c r="AW1126" s="127"/>
      <c r="AX1126" s="127"/>
      <c r="AY1126" s="76"/>
      <c r="AZ1126" s="74"/>
      <c r="BA1126" s="74"/>
      <c r="BB1126" s="72"/>
      <c r="BC1126" s="72"/>
      <c r="BD1126" s="74"/>
      <c r="BE1126" s="74"/>
      <c r="BF1126" s="76"/>
      <c r="BG1126" s="76"/>
      <c r="BH1126" s="76"/>
      <c r="BI1126" s="76"/>
      <c r="BJ1126" s="76"/>
      <c r="BK1126" s="76"/>
      <c r="BL1126" s="76"/>
      <c r="BM1126" s="127"/>
      <c r="BN1126" s="76"/>
      <c r="BO1126" s="110"/>
      <c r="BP1126" s="110"/>
      <c r="BQ1126" s="112"/>
      <c r="BR1126" s="112"/>
      <c r="BS1126" s="112"/>
      <c r="BT1126" s="114"/>
      <c r="BU1126" s="113"/>
      <c r="BV1126" s="114"/>
      <c r="BW1126" s="115"/>
      <c r="BX1126" s="115"/>
      <c r="BY1126" s="115"/>
      <c r="BZ1126" s="115"/>
      <c r="CA1126" s="48"/>
      <c r="CB1126" s="48"/>
      <c r="CC1126" s="48"/>
      <c r="CE1126" s="96"/>
      <c r="CG1126" s="96"/>
    </row>
    <row r="1127" spans="1:125" s="49" customFormat="1" ht="20.25" thickTop="1" thickBot="1" x14ac:dyDescent="0.35">
      <c r="A1127" s="68"/>
      <c r="B1127" s="88"/>
      <c r="C1127" s="68"/>
      <c r="D1127" s="68"/>
      <c r="E1127" s="69"/>
      <c r="F1127" s="69"/>
      <c r="G1127" s="69"/>
      <c r="H1127" s="69"/>
      <c r="I1127" s="70"/>
      <c r="J1127" s="70"/>
      <c r="K1127" s="71"/>
      <c r="L1127" s="91"/>
      <c r="M1127" s="71"/>
      <c r="N1127" s="71"/>
      <c r="O1127" s="141"/>
      <c r="P1127" s="71"/>
      <c r="Q1127" s="71"/>
      <c r="R1127" s="71"/>
      <c r="S1127" s="70"/>
      <c r="T1127" s="73"/>
      <c r="U1127" s="73"/>
      <c r="V1127" s="211"/>
      <c r="W1127" s="211"/>
      <c r="X1127" s="73"/>
      <c r="Y1127" s="73"/>
      <c r="Z1127" s="73"/>
      <c r="AA1127" s="73"/>
      <c r="AB1127" s="73"/>
      <c r="AC1127" s="73"/>
      <c r="AD1127" s="73"/>
      <c r="AE1127" s="92"/>
      <c r="AF1127" s="73"/>
      <c r="AG1127" s="74"/>
      <c r="AH1127" s="75"/>
      <c r="AI1127" s="75"/>
      <c r="AJ1127" s="75"/>
      <c r="AK1127" s="74"/>
      <c r="AL1127" s="69"/>
      <c r="AM1127" s="76"/>
      <c r="AN1127" s="127"/>
      <c r="AO1127" s="76"/>
      <c r="AP1127" s="127"/>
      <c r="AQ1127" s="76"/>
      <c r="AR1127" s="76"/>
      <c r="AS1127" s="76"/>
      <c r="AT1127" s="76"/>
      <c r="AU1127" s="76"/>
      <c r="AV1127" s="127"/>
      <c r="AW1127" s="127"/>
      <c r="AX1127" s="127"/>
      <c r="AY1127" s="76"/>
      <c r="AZ1127" s="74"/>
      <c r="BA1127" s="74"/>
      <c r="BB1127" s="72"/>
      <c r="BC1127" s="72"/>
      <c r="BD1127" s="74"/>
      <c r="BE1127" s="74"/>
      <c r="BF1127" s="76"/>
      <c r="BG1127" s="76"/>
      <c r="BH1127" s="76"/>
      <c r="BI1127" s="76"/>
      <c r="BJ1127" s="76"/>
      <c r="BK1127" s="76"/>
      <c r="BL1127" s="76"/>
      <c r="BM1127" s="127"/>
      <c r="BN1127" s="76"/>
      <c r="BO1127" s="110"/>
      <c r="BP1127" s="110"/>
      <c r="BQ1127" s="112"/>
      <c r="BR1127" s="112"/>
      <c r="BS1127" s="112"/>
      <c r="BT1127" s="114"/>
      <c r="BU1127" s="113"/>
      <c r="BV1127" s="114"/>
      <c r="BW1127" s="115"/>
      <c r="BX1127" s="115"/>
      <c r="BY1127" s="115"/>
      <c r="BZ1127" s="115"/>
      <c r="CA1127" s="48"/>
      <c r="CB1127" s="48"/>
      <c r="CC1127" s="48"/>
      <c r="CE1127" s="96"/>
      <c r="CG1127" s="96"/>
    </row>
    <row r="1128" spans="1:125" s="49" customFormat="1" ht="20.25" thickTop="1" thickBot="1" x14ac:dyDescent="0.35">
      <c r="A1128" s="68"/>
      <c r="B1128" s="88"/>
      <c r="C1128" s="68"/>
      <c r="D1128" s="68"/>
      <c r="E1128" s="69"/>
      <c r="F1128" s="69"/>
      <c r="G1128" s="69"/>
      <c r="H1128" s="69"/>
      <c r="I1128" s="70"/>
      <c r="J1128" s="70"/>
      <c r="K1128" s="71"/>
      <c r="L1128" s="91"/>
      <c r="M1128" s="71"/>
      <c r="N1128" s="71"/>
      <c r="O1128" s="141"/>
      <c r="P1128" s="71"/>
      <c r="Q1128" s="71"/>
      <c r="R1128" s="71"/>
      <c r="S1128" s="70"/>
      <c r="T1128" s="73"/>
      <c r="U1128" s="73"/>
      <c r="V1128" s="211"/>
      <c r="W1128" s="211"/>
      <c r="X1128" s="73"/>
      <c r="Y1128" s="73"/>
      <c r="Z1128" s="73"/>
      <c r="AA1128" s="73"/>
      <c r="AB1128" s="73"/>
      <c r="AC1128" s="73"/>
      <c r="AD1128" s="73"/>
      <c r="AE1128" s="92"/>
      <c r="AF1128" s="73"/>
      <c r="AG1128" s="74"/>
      <c r="AH1128" s="75"/>
      <c r="AI1128" s="75"/>
      <c r="AJ1128" s="75"/>
      <c r="AK1128" s="74"/>
      <c r="AL1128" s="69"/>
      <c r="AM1128" s="76"/>
      <c r="AN1128" s="127"/>
      <c r="AO1128" s="76"/>
      <c r="AP1128" s="127"/>
      <c r="AQ1128" s="76"/>
      <c r="AR1128" s="76"/>
      <c r="AS1128" s="76"/>
      <c r="AT1128" s="76"/>
      <c r="AU1128" s="76"/>
      <c r="AV1128" s="127"/>
      <c r="AW1128" s="127"/>
      <c r="AX1128" s="127"/>
      <c r="AY1128" s="76"/>
      <c r="AZ1128" s="74"/>
      <c r="BA1128" s="74"/>
      <c r="BB1128" s="72"/>
      <c r="BC1128" s="72"/>
      <c r="BD1128" s="74"/>
      <c r="BE1128" s="74"/>
      <c r="BF1128" s="76"/>
      <c r="BG1128" s="76"/>
      <c r="BH1128" s="76"/>
      <c r="BI1128" s="76"/>
      <c r="BJ1128" s="76"/>
      <c r="BK1128" s="76"/>
      <c r="BL1128" s="76"/>
      <c r="BM1128" s="127"/>
      <c r="BN1128" s="76"/>
      <c r="BO1128" s="110"/>
      <c r="BP1128" s="110"/>
      <c r="BQ1128" s="112"/>
      <c r="BR1128" s="112"/>
      <c r="BS1128" s="112"/>
      <c r="BT1128" s="114"/>
      <c r="BU1128" s="113"/>
      <c r="BV1128" s="114"/>
      <c r="BW1128" s="115"/>
      <c r="BX1128" s="115"/>
      <c r="BY1128" s="115"/>
      <c r="BZ1128" s="115"/>
      <c r="CA1128" s="48"/>
      <c r="CB1128" s="48"/>
      <c r="CC1128" s="48"/>
      <c r="CE1128" s="96"/>
      <c r="CG1128" s="96"/>
    </row>
    <row r="1129" spans="1:125" s="49" customFormat="1" ht="20.25" thickTop="1" thickBot="1" x14ac:dyDescent="0.35">
      <c r="A1129" s="68"/>
      <c r="B1129" s="88"/>
      <c r="C1129" s="68"/>
      <c r="D1129" s="68"/>
      <c r="E1129" s="69"/>
      <c r="F1129" s="69"/>
      <c r="G1129" s="69"/>
      <c r="H1129" s="69"/>
      <c r="I1129" s="70"/>
      <c r="J1129" s="70"/>
      <c r="K1129" s="71"/>
      <c r="L1129" s="91"/>
      <c r="M1129" s="71"/>
      <c r="N1129" s="71"/>
      <c r="O1129" s="141"/>
      <c r="P1129" s="71"/>
      <c r="Q1129" s="71"/>
      <c r="R1129" s="71"/>
      <c r="S1129" s="70"/>
      <c r="T1129" s="73"/>
      <c r="U1129" s="73"/>
      <c r="V1129" s="211"/>
      <c r="W1129" s="211"/>
      <c r="X1129" s="73"/>
      <c r="Y1129" s="73"/>
      <c r="Z1129" s="73"/>
      <c r="AA1129" s="73"/>
      <c r="AB1129" s="73"/>
      <c r="AC1129" s="73"/>
      <c r="AD1129" s="73"/>
      <c r="AE1129" s="92"/>
      <c r="AF1129" s="73"/>
      <c r="AG1129" s="74"/>
      <c r="AH1129" s="75"/>
      <c r="AI1129" s="75"/>
      <c r="AJ1129" s="75"/>
      <c r="AK1129" s="74"/>
      <c r="AL1129" s="69"/>
      <c r="AM1129" s="76"/>
      <c r="AN1129" s="127"/>
      <c r="AO1129" s="76"/>
      <c r="AP1129" s="127"/>
      <c r="AQ1129" s="76"/>
      <c r="AR1129" s="76"/>
      <c r="AS1129" s="76"/>
      <c r="AT1129" s="76"/>
      <c r="AU1129" s="76"/>
      <c r="AV1129" s="127"/>
      <c r="AW1129" s="127"/>
      <c r="AX1129" s="127"/>
      <c r="AY1129" s="76"/>
      <c r="AZ1129" s="74"/>
      <c r="BA1129" s="74"/>
      <c r="BB1129" s="72"/>
      <c r="BC1129" s="72"/>
      <c r="BD1129" s="74"/>
      <c r="BE1129" s="74"/>
      <c r="BF1129" s="76"/>
      <c r="BG1129" s="76"/>
      <c r="BH1129" s="76"/>
      <c r="BI1129" s="76"/>
      <c r="BJ1129" s="76"/>
      <c r="BK1129" s="76"/>
      <c r="BL1129" s="76"/>
      <c r="BM1129" s="127"/>
      <c r="BN1129" s="76"/>
      <c r="BO1129" s="110"/>
      <c r="BP1129" s="110"/>
      <c r="BQ1129" s="112"/>
      <c r="BR1129" s="112"/>
      <c r="BS1129" s="112"/>
      <c r="BT1129" s="114"/>
      <c r="BU1129" s="113"/>
      <c r="BV1129" s="114"/>
      <c r="BW1129" s="115"/>
      <c r="BX1129" s="115"/>
      <c r="BY1129" s="115"/>
      <c r="BZ1129" s="115"/>
      <c r="CA1129" s="48"/>
      <c r="CB1129" s="48"/>
      <c r="CC1129" s="48"/>
      <c r="CE1129" s="96"/>
      <c r="CG1129" s="96"/>
    </row>
    <row r="1130" spans="1:125" s="49" customFormat="1" ht="20.25" thickTop="1" thickBot="1" x14ac:dyDescent="0.35">
      <c r="A1130" s="68"/>
      <c r="B1130" s="88"/>
      <c r="C1130" s="68"/>
      <c r="D1130" s="68"/>
      <c r="E1130" s="69"/>
      <c r="F1130" s="69"/>
      <c r="G1130" s="69"/>
      <c r="H1130" s="69"/>
      <c r="I1130" s="70"/>
      <c r="J1130" s="70"/>
      <c r="K1130" s="71"/>
      <c r="L1130" s="91"/>
      <c r="M1130" s="71"/>
      <c r="N1130" s="71"/>
      <c r="O1130" s="141"/>
      <c r="P1130" s="71"/>
      <c r="Q1130" s="71"/>
      <c r="R1130" s="71"/>
      <c r="S1130" s="70"/>
      <c r="T1130" s="73"/>
      <c r="U1130" s="73"/>
      <c r="V1130" s="211"/>
      <c r="W1130" s="211"/>
      <c r="X1130" s="73"/>
      <c r="Y1130" s="73"/>
      <c r="Z1130" s="73"/>
      <c r="AA1130" s="73"/>
      <c r="AB1130" s="73"/>
      <c r="AC1130" s="73"/>
      <c r="AD1130" s="73"/>
      <c r="AE1130" s="92"/>
      <c r="AF1130" s="73"/>
      <c r="AG1130" s="74"/>
      <c r="AH1130" s="75"/>
      <c r="AI1130" s="75"/>
      <c r="AJ1130" s="75"/>
      <c r="AK1130" s="74"/>
      <c r="AL1130" s="69"/>
      <c r="AM1130" s="76"/>
      <c r="AN1130" s="127"/>
      <c r="AO1130" s="76"/>
      <c r="AP1130" s="127"/>
      <c r="AQ1130" s="76"/>
      <c r="AR1130" s="76"/>
      <c r="AS1130" s="76"/>
      <c r="AT1130" s="76"/>
      <c r="AU1130" s="76"/>
      <c r="AV1130" s="127"/>
      <c r="AW1130" s="127"/>
      <c r="AX1130" s="127"/>
      <c r="AY1130" s="76"/>
      <c r="AZ1130" s="74"/>
      <c r="BA1130" s="74"/>
      <c r="BB1130" s="72"/>
      <c r="BC1130" s="72"/>
      <c r="BD1130" s="74"/>
      <c r="BE1130" s="74"/>
      <c r="BF1130" s="76"/>
      <c r="BG1130" s="76"/>
      <c r="BH1130" s="76"/>
      <c r="BI1130" s="76"/>
      <c r="BJ1130" s="76"/>
      <c r="BK1130" s="76"/>
      <c r="BL1130" s="76"/>
      <c r="BM1130" s="127"/>
      <c r="BN1130" s="76"/>
      <c r="BO1130" s="110"/>
      <c r="BP1130" s="110"/>
      <c r="BQ1130" s="112"/>
      <c r="BR1130" s="112"/>
      <c r="BS1130" s="112"/>
      <c r="BT1130" s="114"/>
      <c r="BU1130" s="113"/>
      <c r="BV1130" s="114"/>
      <c r="BW1130" s="115"/>
      <c r="BX1130" s="115"/>
      <c r="BY1130" s="115"/>
      <c r="BZ1130" s="115"/>
      <c r="CA1130" s="48"/>
      <c r="CB1130" s="48"/>
      <c r="CC1130" s="48"/>
      <c r="CE1130" s="96"/>
      <c r="CG1130" s="96"/>
    </row>
    <row r="1131" spans="1:125" s="49" customFormat="1" ht="20.25" thickTop="1" thickBot="1" x14ac:dyDescent="0.35">
      <c r="A1131" s="68"/>
      <c r="B1131" s="88"/>
      <c r="C1131" s="68"/>
      <c r="D1131" s="68"/>
      <c r="E1131" s="69"/>
      <c r="F1131" s="69"/>
      <c r="G1131" s="69"/>
      <c r="H1131" s="69"/>
      <c r="I1131" s="70"/>
      <c r="J1131" s="70"/>
      <c r="K1131" s="71"/>
      <c r="L1131" s="91"/>
      <c r="M1131" s="71"/>
      <c r="N1131" s="71"/>
      <c r="O1131" s="141"/>
      <c r="P1131" s="71"/>
      <c r="Q1131" s="71"/>
      <c r="R1131" s="71"/>
      <c r="S1131" s="70"/>
      <c r="T1131" s="73"/>
      <c r="U1131" s="73"/>
      <c r="V1131" s="211"/>
      <c r="W1131" s="211"/>
      <c r="X1131" s="73"/>
      <c r="Y1131" s="73"/>
      <c r="Z1131" s="73"/>
      <c r="AA1131" s="73"/>
      <c r="AB1131" s="73"/>
      <c r="AC1131" s="73"/>
      <c r="AD1131" s="73"/>
      <c r="AE1131" s="92"/>
      <c r="AF1131" s="73"/>
      <c r="AG1131" s="74"/>
      <c r="AH1131" s="75"/>
      <c r="AI1131" s="75"/>
      <c r="AJ1131" s="75"/>
      <c r="AK1131" s="74"/>
      <c r="AL1131" s="69"/>
      <c r="AM1131" s="76"/>
      <c r="AN1131" s="127"/>
      <c r="AO1131" s="76"/>
      <c r="AP1131" s="127"/>
      <c r="AQ1131" s="76"/>
      <c r="AR1131" s="76"/>
      <c r="AS1131" s="76"/>
      <c r="AT1131" s="76"/>
      <c r="AU1131" s="76"/>
      <c r="AV1131" s="127"/>
      <c r="AW1131" s="127"/>
      <c r="AX1131" s="127"/>
      <c r="AY1131" s="76"/>
      <c r="AZ1131" s="74"/>
      <c r="BA1131" s="74"/>
      <c r="BB1131" s="72"/>
      <c r="BC1131" s="72"/>
      <c r="BD1131" s="74"/>
      <c r="BE1131" s="74"/>
      <c r="BF1131" s="76"/>
      <c r="BG1131" s="76"/>
      <c r="BH1131" s="76"/>
      <c r="BI1131" s="76"/>
      <c r="BJ1131" s="76"/>
      <c r="BK1131" s="76"/>
      <c r="BL1131" s="76"/>
      <c r="BM1131" s="127"/>
      <c r="BN1131" s="76"/>
      <c r="BO1131" s="110"/>
      <c r="BP1131" s="110"/>
      <c r="BQ1131" s="112"/>
      <c r="BR1131" s="112"/>
      <c r="BS1131" s="112"/>
      <c r="BT1131" s="114"/>
      <c r="BU1131" s="113"/>
      <c r="BV1131" s="114"/>
      <c r="BW1131" s="115"/>
      <c r="BX1131" s="115"/>
      <c r="BY1131" s="115"/>
      <c r="BZ1131" s="115"/>
      <c r="CA1131" s="48"/>
      <c r="CB1131" s="48"/>
      <c r="CC1131" s="48"/>
      <c r="CE1131" s="96"/>
      <c r="CG1131" s="96"/>
    </row>
    <row r="1132" spans="1:125" ht="20.25" thickTop="1" thickBot="1" x14ac:dyDescent="0.35">
      <c r="A1132" s="68"/>
      <c r="B1132" s="88"/>
      <c r="C1132" s="68"/>
      <c r="D1132" s="68"/>
      <c r="E1132" s="69"/>
      <c r="F1132" s="69"/>
      <c r="G1132" s="69"/>
      <c r="H1132" s="69"/>
      <c r="I1132" s="70"/>
      <c r="J1132" s="70"/>
      <c r="K1132" s="71"/>
      <c r="L1132" s="91"/>
      <c r="M1132" s="71"/>
      <c r="N1132" s="71"/>
      <c r="P1132" s="71"/>
      <c r="Q1132" s="71"/>
      <c r="R1132" s="71"/>
      <c r="S1132" s="70"/>
      <c r="T1132" s="73"/>
      <c r="U1132" s="73"/>
      <c r="V1132" s="211"/>
      <c r="W1132" s="211"/>
      <c r="X1132" s="73"/>
      <c r="Y1132" s="73"/>
      <c r="Z1132" s="73"/>
      <c r="AA1132" s="73"/>
      <c r="AB1132" s="73"/>
      <c r="AC1132" s="73"/>
      <c r="AD1132" s="73"/>
      <c r="AE1132" s="92"/>
      <c r="AF1132" s="73"/>
      <c r="AG1132" s="74"/>
      <c r="AH1132" s="75"/>
      <c r="AI1132" s="75"/>
      <c r="AJ1132" s="75"/>
      <c r="AK1132" s="74"/>
      <c r="AL1132" s="69"/>
      <c r="AM1132" s="76"/>
      <c r="AN1132" s="127"/>
      <c r="AO1132" s="76"/>
      <c r="AP1132" s="127"/>
      <c r="AQ1132" s="76"/>
      <c r="AR1132" s="76"/>
      <c r="AS1132" s="76"/>
      <c r="AT1132" s="76"/>
      <c r="AU1132" s="76"/>
      <c r="AV1132" s="127"/>
      <c r="AW1132" s="127"/>
      <c r="AX1132" s="127"/>
      <c r="AY1132" s="76"/>
      <c r="AZ1132" s="74"/>
      <c r="BA1132" s="74"/>
      <c r="BB1132" s="72"/>
      <c r="BC1132" s="72"/>
      <c r="BD1132" s="74"/>
      <c r="BE1132" s="74"/>
      <c r="BF1132" s="76"/>
      <c r="BG1132" s="76"/>
      <c r="BH1132" s="76"/>
      <c r="BI1132" s="76"/>
      <c r="BJ1132" s="76"/>
      <c r="BK1132" s="76"/>
      <c r="BL1132" s="76"/>
      <c r="BM1132" s="127"/>
      <c r="BN1132" s="76"/>
      <c r="BO1132" s="110"/>
      <c r="BP1132" s="110"/>
      <c r="BQ1132" s="112"/>
      <c r="BR1132" s="112"/>
      <c r="BS1132" s="112"/>
      <c r="BT1132" s="114"/>
      <c r="BU1132" s="113"/>
      <c r="BV1132" s="114"/>
      <c r="BW1132" s="115"/>
      <c r="BX1132" s="115"/>
      <c r="BY1132" s="115"/>
      <c r="BZ1132" s="115"/>
      <c r="CA1132" s="48"/>
      <c r="CB1132" s="48"/>
      <c r="CC1132" s="48"/>
      <c r="CD1132" s="49"/>
      <c r="CE1132" s="96"/>
      <c r="CF1132" s="49"/>
      <c r="CG1132" s="96"/>
      <c r="CH1132" s="49"/>
      <c r="CI1132" s="49"/>
      <c r="CJ1132" s="49"/>
      <c r="CK1132" s="49"/>
      <c r="CL1132" s="49"/>
      <c r="CM1132" s="49"/>
      <c r="CN1132" s="49"/>
      <c r="CO1132" s="49"/>
      <c r="CP1132" s="49"/>
      <c r="CQ1132" s="49"/>
      <c r="CR1132" s="49"/>
      <c r="CS1132" s="49"/>
      <c r="CT1132" s="49"/>
      <c r="CU1132" s="49"/>
      <c r="CV1132" s="49"/>
      <c r="CW1132" s="49"/>
      <c r="CX1132" s="49"/>
      <c r="CY1132" s="49"/>
      <c r="CZ1132" s="49"/>
      <c r="DA1132" s="49"/>
      <c r="DB1132" s="49"/>
      <c r="DC1132" s="49"/>
      <c r="DD1132" s="49"/>
      <c r="DE1132" s="49"/>
      <c r="DF1132" s="49"/>
      <c r="DG1132" s="49"/>
      <c r="DH1132" s="49"/>
      <c r="DI1132" s="49"/>
      <c r="DJ1132" s="49"/>
      <c r="DK1132" s="49"/>
      <c r="DL1132" s="49"/>
      <c r="DM1132" s="49"/>
      <c r="DN1132" s="49"/>
      <c r="DO1132" s="49"/>
      <c r="DP1132" s="49"/>
      <c r="DQ1132" s="49"/>
      <c r="DR1132" s="49"/>
      <c r="DS1132" s="49"/>
      <c r="DT1132" s="49"/>
      <c r="DU1132" s="49"/>
    </row>
    <row r="1133" spans="1:125" ht="20.25" thickTop="1" thickBot="1" x14ac:dyDescent="0.35">
      <c r="A1133" s="68"/>
      <c r="B1133" s="88"/>
      <c r="C1133" s="68"/>
      <c r="D1133" s="68"/>
      <c r="E1133" s="69"/>
      <c r="F1133" s="69"/>
      <c r="G1133" s="69"/>
      <c r="H1133" s="69"/>
      <c r="I1133" s="70"/>
      <c r="J1133" s="70"/>
      <c r="K1133" s="71"/>
      <c r="L1133" s="91"/>
      <c r="M1133" s="71"/>
      <c r="N1133" s="71"/>
      <c r="P1133" s="71"/>
      <c r="Q1133" s="71"/>
      <c r="R1133" s="71"/>
      <c r="S1133" s="70"/>
      <c r="T1133" s="73"/>
      <c r="U1133" s="73"/>
      <c r="V1133" s="211"/>
      <c r="W1133" s="211"/>
      <c r="X1133" s="73"/>
      <c r="Y1133" s="73"/>
      <c r="Z1133" s="73"/>
      <c r="AA1133" s="73"/>
      <c r="AB1133" s="73"/>
      <c r="AC1133" s="73"/>
      <c r="AD1133" s="73"/>
      <c r="AE1133" s="92"/>
      <c r="AF1133" s="73"/>
      <c r="AG1133" s="74"/>
      <c r="AH1133" s="75"/>
      <c r="AI1133" s="75"/>
      <c r="AJ1133" s="75"/>
      <c r="AK1133" s="74"/>
      <c r="AL1133" s="69"/>
      <c r="AM1133" s="76"/>
      <c r="AN1133" s="127"/>
      <c r="AO1133" s="76"/>
      <c r="AP1133" s="127"/>
      <c r="AQ1133" s="76"/>
      <c r="AR1133" s="76"/>
      <c r="AS1133" s="76"/>
      <c r="AT1133" s="76"/>
      <c r="AU1133" s="76"/>
      <c r="AV1133" s="127"/>
      <c r="AW1133" s="127"/>
      <c r="AX1133" s="127"/>
      <c r="AY1133" s="76"/>
      <c r="AZ1133" s="74"/>
      <c r="BA1133" s="74"/>
      <c r="BB1133" s="72"/>
      <c r="BC1133" s="72"/>
      <c r="BD1133" s="74"/>
      <c r="BE1133" s="74"/>
      <c r="BF1133" s="76"/>
      <c r="BG1133" s="76"/>
      <c r="BH1133" s="76"/>
      <c r="BI1133" s="76"/>
      <c r="BJ1133" s="76"/>
      <c r="BK1133" s="76"/>
      <c r="BL1133" s="76"/>
      <c r="BM1133" s="127"/>
      <c r="BN1133" s="76"/>
      <c r="BO1133" s="110"/>
      <c r="BP1133" s="110"/>
      <c r="BQ1133" s="112"/>
      <c r="BR1133" s="112"/>
      <c r="BS1133" s="112"/>
      <c r="BT1133" s="114"/>
      <c r="BU1133" s="113"/>
      <c r="BV1133" s="114"/>
      <c r="BW1133" s="115"/>
      <c r="BX1133" s="115"/>
      <c r="BY1133" s="115"/>
      <c r="BZ1133" s="115"/>
      <c r="CA1133" s="48"/>
      <c r="CB1133" s="48"/>
      <c r="CC1133" s="48"/>
      <c r="CD1133" s="49"/>
      <c r="CE1133" s="96"/>
      <c r="CF1133" s="49"/>
      <c r="CG1133" s="96"/>
      <c r="CH1133" s="49"/>
      <c r="CI1133" s="49"/>
      <c r="CJ1133" s="49"/>
      <c r="CK1133" s="49"/>
      <c r="CL1133" s="49"/>
      <c r="CM1133" s="49"/>
      <c r="CN1133" s="49"/>
      <c r="CO1133" s="49"/>
      <c r="CP1133" s="49"/>
      <c r="CQ1133" s="49"/>
      <c r="CR1133" s="49"/>
      <c r="CS1133" s="49"/>
      <c r="CT1133" s="49"/>
      <c r="CU1133" s="49"/>
      <c r="CV1133" s="49"/>
      <c r="CW1133" s="49"/>
      <c r="CX1133" s="49"/>
      <c r="CY1133" s="49"/>
      <c r="CZ1133" s="49"/>
      <c r="DA1133" s="49"/>
      <c r="DB1133" s="49"/>
      <c r="DC1133" s="49"/>
      <c r="DD1133" s="49"/>
      <c r="DE1133" s="49"/>
      <c r="DF1133" s="49"/>
      <c r="DG1133" s="49"/>
      <c r="DH1133" s="49"/>
      <c r="DI1133" s="49"/>
      <c r="DJ1133" s="49"/>
      <c r="DK1133" s="49"/>
      <c r="DL1133" s="49"/>
      <c r="DM1133" s="49"/>
      <c r="DN1133" s="49"/>
      <c r="DO1133" s="49"/>
      <c r="DP1133" s="49"/>
      <c r="DQ1133" s="49"/>
      <c r="DR1133" s="49"/>
      <c r="DS1133" s="49"/>
      <c r="DT1133" s="49"/>
      <c r="DU1133" s="49"/>
    </row>
    <row r="1134" spans="1:125" ht="20.25" thickTop="1" thickBot="1" x14ac:dyDescent="0.35">
      <c r="A1134" s="68"/>
      <c r="B1134" s="88"/>
      <c r="C1134" s="68"/>
      <c r="D1134" s="68"/>
      <c r="E1134" s="69"/>
      <c r="F1134" s="69"/>
      <c r="G1134" s="69"/>
      <c r="H1134" s="69"/>
      <c r="I1134" s="70"/>
      <c r="J1134" s="70"/>
      <c r="K1134" s="71"/>
      <c r="L1134" s="91"/>
      <c r="M1134" s="71"/>
      <c r="N1134" s="71"/>
      <c r="P1134" s="71"/>
      <c r="Q1134" s="71"/>
      <c r="R1134" s="71"/>
      <c r="S1134" s="70"/>
      <c r="T1134" s="73"/>
      <c r="U1134" s="73"/>
      <c r="V1134" s="211"/>
      <c r="W1134" s="211"/>
      <c r="X1134" s="73"/>
      <c r="Y1134" s="73"/>
      <c r="Z1134" s="73"/>
      <c r="AA1134" s="73"/>
      <c r="AB1134" s="73"/>
      <c r="AC1134" s="73"/>
      <c r="AD1134" s="73"/>
      <c r="AE1134" s="92"/>
      <c r="AF1134" s="73"/>
      <c r="AG1134" s="74"/>
      <c r="AH1134" s="75"/>
      <c r="AI1134" s="75"/>
      <c r="AJ1134" s="75"/>
      <c r="AK1134" s="74"/>
      <c r="AL1134" s="69"/>
      <c r="AM1134" s="76"/>
      <c r="AN1134" s="127"/>
      <c r="AO1134" s="76"/>
      <c r="AP1134" s="127"/>
      <c r="AQ1134" s="76"/>
      <c r="AR1134" s="76"/>
      <c r="AS1134" s="76"/>
      <c r="AT1134" s="76"/>
      <c r="AU1134" s="76"/>
      <c r="AV1134" s="127"/>
      <c r="AW1134" s="127"/>
      <c r="AX1134" s="127"/>
      <c r="AY1134" s="76"/>
      <c r="AZ1134" s="74"/>
      <c r="BA1134" s="74"/>
      <c r="BB1134" s="72"/>
      <c r="BC1134" s="72"/>
      <c r="BD1134" s="74"/>
      <c r="BE1134" s="74"/>
      <c r="BF1134" s="76"/>
      <c r="BG1134" s="76"/>
      <c r="BH1134" s="76"/>
      <c r="BI1134" s="76"/>
      <c r="BJ1134" s="76"/>
      <c r="BK1134" s="76"/>
      <c r="BL1134" s="76"/>
      <c r="BM1134" s="127"/>
      <c r="BN1134" s="76"/>
      <c r="BO1134" s="110"/>
      <c r="BP1134" s="110"/>
      <c r="BQ1134" s="112"/>
      <c r="BR1134" s="112"/>
      <c r="BS1134" s="112"/>
      <c r="BT1134" s="114"/>
      <c r="BU1134" s="113"/>
      <c r="BV1134" s="114"/>
      <c r="BW1134" s="115"/>
      <c r="BX1134" s="115"/>
      <c r="BY1134" s="115"/>
      <c r="BZ1134" s="115"/>
      <c r="CA1134" s="48"/>
      <c r="CB1134" s="48"/>
      <c r="CC1134" s="48"/>
      <c r="CD1134" s="49"/>
      <c r="CE1134" s="96"/>
      <c r="CF1134" s="49"/>
      <c r="CG1134" s="96"/>
      <c r="CH1134" s="49"/>
      <c r="CI1134" s="49"/>
      <c r="CJ1134" s="49"/>
      <c r="CK1134" s="49"/>
      <c r="CL1134" s="49"/>
      <c r="CM1134" s="49"/>
      <c r="CN1134" s="49"/>
      <c r="CO1134" s="49"/>
      <c r="CP1134" s="49"/>
      <c r="CQ1134" s="49"/>
      <c r="CR1134" s="49"/>
      <c r="CS1134" s="49"/>
      <c r="CT1134" s="49"/>
      <c r="CU1134" s="49"/>
      <c r="CV1134" s="49"/>
      <c r="CW1134" s="49"/>
      <c r="CX1134" s="49"/>
      <c r="CY1134" s="49"/>
      <c r="CZ1134" s="49"/>
      <c r="DA1134" s="49"/>
      <c r="DB1134" s="49"/>
      <c r="DC1134" s="49"/>
      <c r="DD1134" s="49"/>
      <c r="DE1134" s="49"/>
      <c r="DF1134" s="49"/>
      <c r="DG1134" s="49"/>
      <c r="DH1134" s="49"/>
      <c r="DI1134" s="49"/>
      <c r="DJ1134" s="49"/>
      <c r="DK1134" s="49"/>
      <c r="DL1134" s="49"/>
      <c r="DM1134" s="49"/>
      <c r="DN1134" s="49"/>
      <c r="DO1134" s="49"/>
      <c r="DP1134" s="49"/>
      <c r="DQ1134" s="49"/>
      <c r="DR1134" s="49"/>
      <c r="DS1134" s="49"/>
      <c r="DT1134" s="49"/>
      <c r="DU1134" s="49"/>
    </row>
    <row r="1135" spans="1:125" ht="20.25" thickTop="1" thickBot="1" x14ac:dyDescent="0.35">
      <c r="A1135" s="68"/>
      <c r="B1135" s="88"/>
      <c r="C1135" s="68"/>
      <c r="D1135" s="68"/>
      <c r="E1135" s="69"/>
      <c r="F1135" s="69"/>
      <c r="G1135" s="69"/>
      <c r="H1135" s="69"/>
      <c r="I1135" s="70"/>
      <c r="J1135" s="70"/>
      <c r="K1135" s="71"/>
      <c r="L1135" s="91"/>
      <c r="M1135" s="71"/>
      <c r="N1135" s="71"/>
      <c r="P1135" s="71"/>
      <c r="Q1135" s="71"/>
      <c r="R1135" s="71"/>
      <c r="S1135" s="70"/>
      <c r="T1135" s="73"/>
      <c r="U1135" s="73"/>
      <c r="V1135" s="211"/>
      <c r="W1135" s="211"/>
      <c r="X1135" s="73"/>
      <c r="Y1135" s="73"/>
      <c r="Z1135" s="73"/>
      <c r="AA1135" s="73"/>
      <c r="AB1135" s="73"/>
      <c r="AC1135" s="73"/>
      <c r="AD1135" s="73"/>
      <c r="AE1135" s="92"/>
      <c r="AF1135" s="73"/>
      <c r="AG1135" s="74"/>
      <c r="AH1135" s="75"/>
      <c r="AI1135" s="75"/>
      <c r="AJ1135" s="75"/>
      <c r="AK1135" s="74"/>
      <c r="AL1135" s="69"/>
      <c r="AM1135" s="76"/>
      <c r="AN1135" s="127"/>
      <c r="AO1135" s="76"/>
      <c r="AP1135" s="127"/>
      <c r="AQ1135" s="76"/>
      <c r="AR1135" s="76"/>
      <c r="AS1135" s="76"/>
      <c r="AT1135" s="76"/>
      <c r="AU1135" s="76"/>
      <c r="AV1135" s="127"/>
      <c r="AW1135" s="127"/>
      <c r="AX1135" s="127"/>
      <c r="AY1135" s="76"/>
      <c r="AZ1135" s="74"/>
      <c r="BA1135" s="74"/>
      <c r="BB1135" s="72"/>
      <c r="BC1135" s="72"/>
      <c r="BD1135" s="74"/>
      <c r="BE1135" s="74"/>
      <c r="BF1135" s="76"/>
      <c r="BG1135" s="76"/>
      <c r="BH1135" s="76"/>
      <c r="BI1135" s="76"/>
      <c r="BJ1135" s="76"/>
      <c r="BK1135" s="76"/>
      <c r="BL1135" s="76"/>
      <c r="BM1135" s="127"/>
      <c r="BN1135" s="76"/>
      <c r="BO1135" s="110"/>
      <c r="BP1135" s="110"/>
      <c r="BQ1135" s="112"/>
      <c r="BR1135" s="112"/>
      <c r="BS1135" s="112"/>
      <c r="BT1135" s="114"/>
      <c r="BU1135" s="113"/>
      <c r="BV1135" s="114"/>
      <c r="BW1135" s="115"/>
      <c r="BX1135" s="115"/>
      <c r="BY1135" s="115"/>
      <c r="BZ1135" s="115"/>
      <c r="CA1135" s="48"/>
      <c r="CB1135" s="48"/>
      <c r="CC1135" s="48"/>
      <c r="CD1135" s="49"/>
      <c r="CE1135" s="96"/>
      <c r="CF1135" s="49"/>
      <c r="CG1135" s="96"/>
      <c r="CH1135" s="49"/>
      <c r="CI1135" s="49"/>
      <c r="CJ1135" s="49"/>
      <c r="CK1135" s="49"/>
      <c r="CL1135" s="49"/>
      <c r="CM1135" s="49"/>
      <c r="CN1135" s="49"/>
      <c r="CO1135" s="49"/>
      <c r="CP1135" s="49"/>
      <c r="CQ1135" s="49"/>
      <c r="CR1135" s="49"/>
      <c r="CS1135" s="49"/>
      <c r="CT1135" s="49"/>
      <c r="CU1135" s="49"/>
      <c r="CV1135" s="49"/>
      <c r="CW1135" s="49"/>
      <c r="CX1135" s="49"/>
      <c r="CY1135" s="49"/>
      <c r="CZ1135" s="49"/>
      <c r="DA1135" s="49"/>
      <c r="DB1135" s="49"/>
      <c r="DC1135" s="49"/>
      <c r="DD1135" s="49"/>
      <c r="DE1135" s="49"/>
      <c r="DF1135" s="49"/>
      <c r="DG1135" s="49"/>
      <c r="DH1135" s="49"/>
      <c r="DI1135" s="49"/>
      <c r="DJ1135" s="49"/>
      <c r="DK1135" s="49"/>
      <c r="DL1135" s="49"/>
      <c r="DM1135" s="49"/>
      <c r="DN1135" s="49"/>
      <c r="DO1135" s="49"/>
      <c r="DP1135" s="49"/>
      <c r="DQ1135" s="49"/>
      <c r="DR1135" s="49"/>
      <c r="DS1135" s="49"/>
      <c r="DT1135" s="49"/>
      <c r="DU1135" s="49"/>
    </row>
    <row r="1136" spans="1:125" ht="20.25" thickTop="1" thickBot="1" x14ac:dyDescent="0.35">
      <c r="A1136" s="68"/>
      <c r="B1136" s="88"/>
      <c r="C1136" s="68"/>
      <c r="D1136" s="68"/>
      <c r="E1136" s="69"/>
      <c r="F1136" s="69"/>
      <c r="G1136" s="69"/>
      <c r="H1136" s="69"/>
      <c r="I1136" s="70"/>
      <c r="J1136" s="70"/>
      <c r="K1136" s="71"/>
      <c r="L1136" s="91"/>
      <c r="M1136" s="71"/>
      <c r="N1136" s="71"/>
      <c r="P1136" s="71"/>
      <c r="Q1136" s="71"/>
      <c r="R1136" s="71"/>
      <c r="S1136" s="70"/>
      <c r="T1136" s="73"/>
      <c r="U1136" s="73"/>
      <c r="V1136" s="211"/>
      <c r="W1136" s="211"/>
      <c r="X1136" s="73"/>
      <c r="Y1136" s="73"/>
      <c r="Z1136" s="73"/>
      <c r="AA1136" s="73"/>
      <c r="AB1136" s="73"/>
      <c r="AC1136" s="73"/>
      <c r="AD1136" s="73"/>
      <c r="AE1136" s="92"/>
      <c r="AF1136" s="73"/>
      <c r="AG1136" s="74"/>
      <c r="AH1136" s="75"/>
      <c r="AI1136" s="75"/>
      <c r="AJ1136" s="75"/>
      <c r="AK1136" s="74"/>
      <c r="AL1136" s="69"/>
      <c r="AM1136" s="76"/>
      <c r="AN1136" s="127"/>
      <c r="AO1136" s="76"/>
      <c r="AP1136" s="127"/>
      <c r="AQ1136" s="76"/>
      <c r="AR1136" s="76"/>
      <c r="AS1136" s="76"/>
      <c r="AT1136" s="76"/>
      <c r="AU1136" s="76"/>
      <c r="AV1136" s="127"/>
      <c r="AW1136" s="127"/>
      <c r="AX1136" s="127"/>
      <c r="AY1136" s="76"/>
      <c r="AZ1136" s="74"/>
      <c r="BA1136" s="74"/>
      <c r="BB1136" s="72"/>
      <c r="BC1136" s="72"/>
      <c r="BD1136" s="74"/>
      <c r="BE1136" s="74"/>
      <c r="BF1136" s="76"/>
      <c r="BG1136" s="76"/>
      <c r="BH1136" s="76"/>
      <c r="BI1136" s="76"/>
      <c r="BJ1136" s="76"/>
      <c r="BK1136" s="76"/>
      <c r="BL1136" s="76"/>
      <c r="BM1136" s="127"/>
      <c r="BN1136" s="76"/>
      <c r="BO1136" s="110"/>
      <c r="BP1136" s="110"/>
      <c r="BQ1136" s="112"/>
      <c r="BR1136" s="112"/>
      <c r="BS1136" s="112"/>
      <c r="BT1136" s="114"/>
      <c r="BU1136" s="113"/>
      <c r="BV1136" s="114"/>
      <c r="BW1136" s="115"/>
      <c r="BX1136" s="115"/>
      <c r="BY1136" s="115"/>
      <c r="BZ1136" s="115"/>
      <c r="CA1136" s="48"/>
      <c r="CB1136" s="48"/>
      <c r="CC1136" s="48"/>
      <c r="CD1136" s="49"/>
      <c r="CE1136" s="96"/>
      <c r="CF1136" s="49"/>
      <c r="CG1136" s="96"/>
      <c r="CH1136" s="49"/>
      <c r="CI1136" s="49"/>
      <c r="CJ1136" s="49"/>
      <c r="CK1136" s="49"/>
      <c r="CL1136" s="49"/>
      <c r="CM1136" s="49"/>
      <c r="CN1136" s="49"/>
      <c r="CO1136" s="49"/>
      <c r="CP1136" s="49"/>
      <c r="CQ1136" s="49"/>
      <c r="CR1136" s="49"/>
      <c r="CS1136" s="49"/>
      <c r="CT1136" s="49"/>
      <c r="CU1136" s="49"/>
      <c r="CV1136" s="49"/>
      <c r="CW1136" s="49"/>
      <c r="CX1136" s="49"/>
      <c r="CY1136" s="49"/>
      <c r="CZ1136" s="49"/>
      <c r="DA1136" s="49"/>
      <c r="DB1136" s="49"/>
      <c r="DC1136" s="49"/>
      <c r="DD1136" s="49"/>
      <c r="DE1136" s="49"/>
      <c r="DF1136" s="49"/>
      <c r="DG1136" s="49"/>
      <c r="DH1136" s="49"/>
      <c r="DI1136" s="49"/>
      <c r="DJ1136" s="49"/>
      <c r="DK1136" s="49"/>
      <c r="DL1136" s="49"/>
      <c r="DM1136" s="49"/>
      <c r="DN1136" s="49"/>
      <c r="DO1136" s="49"/>
      <c r="DP1136" s="49"/>
      <c r="DQ1136" s="49"/>
      <c r="DR1136" s="49"/>
      <c r="DS1136" s="49"/>
      <c r="DT1136" s="49"/>
      <c r="DU1136" s="49"/>
    </row>
    <row r="1137" spans="1:125" ht="20.25" thickTop="1" thickBot="1" x14ac:dyDescent="0.35">
      <c r="A1137" s="68"/>
      <c r="B1137" s="88"/>
      <c r="C1137" s="68"/>
      <c r="D1137" s="68"/>
      <c r="E1137" s="69"/>
      <c r="F1137" s="69"/>
      <c r="G1137" s="69"/>
      <c r="H1137" s="69"/>
      <c r="I1137" s="70"/>
      <c r="J1137" s="70"/>
      <c r="K1137" s="71"/>
      <c r="L1137" s="91"/>
      <c r="M1137" s="71"/>
      <c r="N1137" s="71"/>
      <c r="P1137" s="71"/>
      <c r="Q1137" s="71"/>
      <c r="R1137" s="71"/>
      <c r="S1137" s="70"/>
      <c r="T1137" s="73"/>
      <c r="U1137" s="73"/>
      <c r="V1137" s="211"/>
      <c r="W1137" s="211"/>
      <c r="X1137" s="73"/>
      <c r="Y1137" s="73"/>
      <c r="Z1137" s="73"/>
      <c r="AA1137" s="73"/>
      <c r="AB1137" s="73"/>
      <c r="AC1137" s="73"/>
      <c r="AD1137" s="73"/>
      <c r="AE1137" s="92"/>
      <c r="AF1137" s="73"/>
      <c r="AG1137" s="74"/>
      <c r="AH1137" s="75"/>
      <c r="AI1137" s="75"/>
      <c r="AJ1137" s="75"/>
      <c r="AK1137" s="74"/>
      <c r="AL1137" s="69"/>
      <c r="AM1137" s="76"/>
      <c r="AN1137" s="127"/>
      <c r="AO1137" s="76"/>
      <c r="AP1137" s="127"/>
      <c r="AQ1137" s="76"/>
      <c r="AR1137" s="76"/>
      <c r="AS1137" s="76"/>
      <c r="AT1137" s="76"/>
      <c r="AU1137" s="76"/>
      <c r="AV1137" s="127"/>
      <c r="AW1137" s="127"/>
      <c r="AX1137" s="127"/>
      <c r="AY1137" s="76"/>
      <c r="AZ1137" s="74"/>
      <c r="BA1137" s="74"/>
      <c r="BB1137" s="72"/>
      <c r="BC1137" s="72"/>
      <c r="BD1137" s="74"/>
      <c r="BE1137" s="74"/>
      <c r="BF1137" s="76"/>
      <c r="BG1137" s="76"/>
      <c r="BH1137" s="76"/>
      <c r="BI1137" s="76"/>
      <c r="BJ1137" s="76"/>
      <c r="BK1137" s="76"/>
      <c r="BL1137" s="76"/>
      <c r="BM1137" s="127"/>
      <c r="BN1137" s="76"/>
      <c r="BO1137" s="110"/>
      <c r="BP1137" s="110"/>
      <c r="BQ1137" s="112"/>
      <c r="BR1137" s="112"/>
      <c r="BS1137" s="112"/>
      <c r="BT1137" s="114"/>
      <c r="BU1137" s="113"/>
      <c r="BV1137" s="114"/>
      <c r="BW1137" s="115"/>
      <c r="BX1137" s="115"/>
      <c r="BY1137" s="115"/>
      <c r="BZ1137" s="115"/>
      <c r="CA1137" s="48"/>
      <c r="CB1137" s="48"/>
      <c r="CC1137" s="48"/>
      <c r="CD1137" s="49"/>
      <c r="CE1137" s="96"/>
      <c r="CF1137" s="49"/>
      <c r="CG1137" s="96"/>
      <c r="CH1137" s="49"/>
      <c r="CI1137" s="49"/>
      <c r="CJ1137" s="49"/>
      <c r="CK1137" s="49"/>
      <c r="CL1137" s="49"/>
      <c r="CM1137" s="49"/>
      <c r="CN1137" s="49"/>
      <c r="CO1137" s="49"/>
      <c r="CP1137" s="49"/>
      <c r="CQ1137" s="49"/>
      <c r="CR1137" s="49"/>
      <c r="CS1137" s="49"/>
      <c r="CT1137" s="49"/>
      <c r="CU1137" s="49"/>
      <c r="CV1137" s="49"/>
      <c r="CW1137" s="49"/>
      <c r="CX1137" s="49"/>
      <c r="CY1137" s="49"/>
      <c r="CZ1137" s="49"/>
      <c r="DA1137" s="49"/>
      <c r="DB1137" s="49"/>
      <c r="DC1137" s="49"/>
      <c r="DD1137" s="49"/>
      <c r="DE1137" s="49"/>
      <c r="DF1137" s="49"/>
      <c r="DG1137" s="49"/>
      <c r="DH1137" s="49"/>
      <c r="DI1137" s="49"/>
      <c r="DJ1137" s="49"/>
      <c r="DK1137" s="49"/>
      <c r="DL1137" s="49"/>
      <c r="DM1137" s="49"/>
      <c r="DN1137" s="49"/>
      <c r="DO1137" s="49"/>
      <c r="DP1137" s="49"/>
      <c r="DQ1137" s="49"/>
      <c r="DR1137" s="49"/>
      <c r="DS1137" s="49"/>
      <c r="DT1137" s="49"/>
      <c r="DU1137" s="49"/>
    </row>
    <row r="1138" spans="1:125" ht="20.25" thickTop="1" thickBot="1" x14ac:dyDescent="0.35">
      <c r="A1138" s="68"/>
      <c r="B1138" s="88"/>
      <c r="C1138" s="68"/>
      <c r="D1138" s="68"/>
      <c r="E1138" s="69"/>
      <c r="F1138" s="69"/>
      <c r="G1138" s="69"/>
      <c r="H1138" s="69"/>
      <c r="I1138" s="70"/>
      <c r="J1138" s="70"/>
      <c r="K1138" s="71"/>
      <c r="L1138" s="91"/>
      <c r="M1138" s="71"/>
      <c r="N1138" s="71"/>
      <c r="P1138" s="71"/>
      <c r="Q1138" s="71"/>
      <c r="R1138" s="71"/>
      <c r="S1138" s="70"/>
      <c r="T1138" s="73"/>
      <c r="U1138" s="73"/>
      <c r="V1138" s="211"/>
      <c r="W1138" s="211"/>
      <c r="X1138" s="73"/>
      <c r="Y1138" s="73"/>
      <c r="Z1138" s="73"/>
      <c r="AA1138" s="73"/>
      <c r="AB1138" s="73"/>
      <c r="AC1138" s="73"/>
      <c r="AD1138" s="73"/>
      <c r="AE1138" s="92"/>
      <c r="AF1138" s="73"/>
      <c r="AG1138" s="74"/>
      <c r="AH1138" s="75"/>
      <c r="AI1138" s="75"/>
      <c r="AJ1138" s="75"/>
      <c r="AK1138" s="74"/>
      <c r="AL1138" s="69"/>
      <c r="AM1138" s="76"/>
      <c r="AN1138" s="127"/>
      <c r="AO1138" s="76"/>
      <c r="AP1138" s="127"/>
      <c r="AQ1138" s="76"/>
      <c r="AR1138" s="76"/>
      <c r="AS1138" s="76"/>
      <c r="AT1138" s="76"/>
      <c r="AU1138" s="76"/>
      <c r="AV1138" s="127"/>
      <c r="AW1138" s="127"/>
      <c r="AX1138" s="127"/>
      <c r="AY1138" s="76"/>
      <c r="AZ1138" s="74"/>
      <c r="BA1138" s="74"/>
      <c r="BB1138" s="72"/>
      <c r="BC1138" s="72"/>
      <c r="BD1138" s="74"/>
      <c r="BE1138" s="74"/>
      <c r="BF1138" s="76"/>
      <c r="BG1138" s="76"/>
      <c r="BH1138" s="76"/>
      <c r="BI1138" s="76"/>
      <c r="BJ1138" s="76"/>
      <c r="BK1138" s="76"/>
      <c r="BL1138" s="76"/>
      <c r="BM1138" s="127"/>
      <c r="BN1138" s="76"/>
      <c r="BO1138" s="110"/>
      <c r="BP1138" s="110"/>
      <c r="BQ1138" s="112"/>
      <c r="BR1138" s="112"/>
      <c r="BS1138" s="112"/>
      <c r="BT1138" s="114"/>
      <c r="BU1138" s="113"/>
      <c r="BV1138" s="114"/>
      <c r="BW1138" s="115"/>
      <c r="BX1138" s="115"/>
      <c r="BY1138" s="115"/>
      <c r="BZ1138" s="115"/>
      <c r="CA1138" s="48"/>
      <c r="CB1138" s="48"/>
      <c r="CC1138" s="48"/>
      <c r="CD1138" s="49"/>
      <c r="CE1138" s="96"/>
      <c r="CF1138" s="49"/>
      <c r="CG1138" s="96"/>
      <c r="CH1138" s="49"/>
      <c r="CI1138" s="49"/>
      <c r="CJ1138" s="49"/>
      <c r="CK1138" s="49"/>
      <c r="CL1138" s="49"/>
      <c r="CM1138" s="49"/>
      <c r="CN1138" s="49"/>
      <c r="CO1138" s="49"/>
      <c r="CP1138" s="49"/>
      <c r="CQ1138" s="49"/>
      <c r="CR1138" s="49"/>
      <c r="CS1138" s="49"/>
      <c r="CT1138" s="49"/>
      <c r="CU1138" s="49"/>
      <c r="CV1138" s="49"/>
      <c r="CW1138" s="49"/>
      <c r="CX1138" s="49"/>
      <c r="CY1138" s="49"/>
      <c r="CZ1138" s="49"/>
      <c r="DA1138" s="49"/>
      <c r="DB1138" s="49"/>
      <c r="DC1138" s="49"/>
      <c r="DD1138" s="49"/>
      <c r="DE1138" s="49"/>
      <c r="DF1138" s="49"/>
      <c r="DG1138" s="49"/>
      <c r="DH1138" s="49"/>
      <c r="DI1138" s="49"/>
      <c r="DJ1138" s="49"/>
      <c r="DK1138" s="49"/>
      <c r="DL1138" s="49"/>
      <c r="DM1138" s="49"/>
      <c r="DN1138" s="49"/>
      <c r="DO1138" s="49"/>
      <c r="DP1138" s="49"/>
      <c r="DQ1138" s="49"/>
      <c r="DR1138" s="49"/>
      <c r="DS1138" s="49"/>
      <c r="DT1138" s="49"/>
      <c r="DU1138" s="49"/>
    </row>
    <row r="1139" spans="1:125" ht="20.25" thickTop="1" thickBot="1" x14ac:dyDescent="0.35">
      <c r="A1139" s="68"/>
      <c r="B1139" s="88"/>
      <c r="C1139" s="68"/>
      <c r="D1139" s="68"/>
      <c r="E1139" s="69"/>
      <c r="F1139" s="69"/>
      <c r="G1139" s="69"/>
      <c r="H1139" s="69"/>
      <c r="I1139" s="70"/>
      <c r="J1139" s="70"/>
      <c r="K1139" s="71"/>
      <c r="L1139" s="91"/>
      <c r="M1139" s="71"/>
      <c r="N1139" s="71"/>
      <c r="P1139" s="71"/>
      <c r="Q1139" s="71"/>
      <c r="R1139" s="71"/>
      <c r="S1139" s="70"/>
      <c r="T1139" s="73"/>
      <c r="U1139" s="73"/>
      <c r="V1139" s="211"/>
      <c r="W1139" s="211"/>
      <c r="X1139" s="73"/>
      <c r="Y1139" s="73"/>
      <c r="Z1139" s="73"/>
      <c r="AA1139" s="73"/>
      <c r="AB1139" s="73"/>
      <c r="AC1139" s="73"/>
      <c r="AD1139" s="73"/>
      <c r="AE1139" s="92"/>
      <c r="AF1139" s="73"/>
      <c r="AG1139" s="74"/>
      <c r="AH1139" s="75"/>
      <c r="AI1139" s="75"/>
      <c r="AJ1139" s="75"/>
      <c r="AK1139" s="74"/>
      <c r="AL1139" s="69"/>
      <c r="AM1139" s="76"/>
      <c r="AN1139" s="127"/>
      <c r="AO1139" s="76"/>
      <c r="AP1139" s="127"/>
      <c r="AQ1139" s="76"/>
      <c r="AR1139" s="76"/>
      <c r="AS1139" s="76"/>
      <c r="AT1139" s="76"/>
      <c r="AU1139" s="76"/>
      <c r="AV1139" s="127"/>
      <c r="AW1139" s="127"/>
      <c r="AX1139" s="127"/>
      <c r="AY1139" s="76"/>
      <c r="AZ1139" s="74"/>
      <c r="BA1139" s="74"/>
      <c r="BB1139" s="72"/>
      <c r="BC1139" s="72"/>
      <c r="BD1139" s="74"/>
      <c r="BE1139" s="74"/>
      <c r="BF1139" s="76"/>
      <c r="BG1139" s="76"/>
      <c r="BH1139" s="76"/>
      <c r="BI1139" s="76"/>
      <c r="BJ1139" s="76"/>
      <c r="BK1139" s="76"/>
      <c r="BL1139" s="76"/>
      <c r="BM1139" s="127"/>
      <c r="BN1139" s="76"/>
      <c r="BO1139" s="110"/>
      <c r="BP1139" s="110"/>
      <c r="BQ1139" s="112"/>
      <c r="BR1139" s="112"/>
      <c r="BS1139" s="112"/>
      <c r="BT1139" s="114"/>
      <c r="BU1139" s="113"/>
      <c r="BV1139" s="114"/>
      <c r="BW1139" s="115"/>
      <c r="BX1139" s="115"/>
      <c r="BY1139" s="115"/>
      <c r="BZ1139" s="115"/>
      <c r="CA1139" s="48"/>
      <c r="CB1139" s="48"/>
      <c r="CC1139" s="48"/>
      <c r="CD1139" s="49"/>
      <c r="CE1139" s="96"/>
      <c r="CF1139" s="49"/>
      <c r="CG1139" s="96"/>
      <c r="CH1139" s="49"/>
      <c r="CI1139" s="49"/>
      <c r="CJ1139" s="49"/>
      <c r="CK1139" s="49"/>
      <c r="CL1139" s="49"/>
      <c r="CM1139" s="49"/>
      <c r="CN1139" s="49"/>
      <c r="CO1139" s="49"/>
      <c r="CP1139" s="49"/>
      <c r="CQ1139" s="49"/>
      <c r="CR1139" s="49"/>
      <c r="CS1139" s="49"/>
      <c r="CT1139" s="49"/>
      <c r="CU1139" s="49"/>
      <c r="CV1139" s="49"/>
      <c r="CW1139" s="49"/>
      <c r="CX1139" s="49"/>
      <c r="CY1139" s="49"/>
      <c r="CZ1139" s="49"/>
      <c r="DA1139" s="49"/>
      <c r="DB1139" s="49"/>
      <c r="DC1139" s="49"/>
      <c r="DD1139" s="49"/>
      <c r="DE1139" s="49"/>
      <c r="DF1139" s="49"/>
      <c r="DG1139" s="49"/>
      <c r="DH1139" s="49"/>
      <c r="DI1139" s="49"/>
      <c r="DJ1139" s="49"/>
      <c r="DK1139" s="49"/>
      <c r="DL1139" s="49"/>
      <c r="DM1139" s="49"/>
      <c r="DN1139" s="49"/>
      <c r="DO1139" s="49"/>
      <c r="DP1139" s="49"/>
      <c r="DQ1139" s="49"/>
      <c r="DR1139" s="49"/>
      <c r="DS1139" s="49"/>
      <c r="DT1139" s="49"/>
      <c r="DU1139" s="49"/>
    </row>
    <row r="1140" spans="1:125" ht="20.25" thickTop="1" thickBot="1" x14ac:dyDescent="0.35">
      <c r="A1140" s="68"/>
      <c r="B1140" s="88"/>
      <c r="C1140" s="68"/>
      <c r="D1140" s="68"/>
      <c r="E1140" s="69"/>
      <c r="F1140" s="69"/>
      <c r="G1140" s="69"/>
      <c r="H1140" s="69"/>
      <c r="I1140" s="70"/>
      <c r="J1140" s="70"/>
      <c r="K1140" s="71"/>
      <c r="L1140" s="91"/>
      <c r="M1140" s="71"/>
      <c r="N1140" s="71"/>
      <c r="P1140" s="71"/>
      <c r="Q1140" s="71"/>
      <c r="R1140" s="71"/>
      <c r="S1140" s="70"/>
      <c r="T1140" s="73"/>
      <c r="U1140" s="73"/>
      <c r="V1140" s="211"/>
      <c r="W1140" s="211"/>
      <c r="X1140" s="73"/>
      <c r="Y1140" s="73"/>
      <c r="Z1140" s="73"/>
      <c r="AA1140" s="73"/>
      <c r="AB1140" s="73"/>
      <c r="AC1140" s="73"/>
      <c r="AD1140" s="73"/>
      <c r="AE1140" s="92"/>
      <c r="AF1140" s="73"/>
      <c r="AG1140" s="74"/>
      <c r="AH1140" s="75"/>
      <c r="AI1140" s="75"/>
      <c r="AJ1140" s="75"/>
      <c r="AK1140" s="74"/>
      <c r="AL1140" s="69"/>
      <c r="AM1140" s="76"/>
      <c r="AN1140" s="127"/>
      <c r="AO1140" s="76"/>
      <c r="AP1140" s="127"/>
      <c r="AQ1140" s="76"/>
      <c r="AR1140" s="76"/>
      <c r="AS1140" s="76"/>
      <c r="AT1140" s="76"/>
      <c r="AU1140" s="76"/>
      <c r="AV1140" s="127"/>
      <c r="AW1140" s="127"/>
      <c r="AX1140" s="127"/>
      <c r="AY1140" s="76"/>
      <c r="AZ1140" s="74"/>
      <c r="BA1140" s="74"/>
      <c r="BB1140" s="72"/>
      <c r="BC1140" s="72"/>
      <c r="BD1140" s="74"/>
      <c r="BE1140" s="74"/>
      <c r="BF1140" s="76"/>
      <c r="BG1140" s="76"/>
      <c r="BH1140" s="76"/>
      <c r="BI1140" s="76"/>
      <c r="BJ1140" s="76"/>
      <c r="BK1140" s="76"/>
      <c r="BL1140" s="76"/>
      <c r="BM1140" s="127"/>
      <c r="BN1140" s="76"/>
      <c r="BO1140" s="110"/>
      <c r="BP1140" s="110"/>
      <c r="BQ1140" s="112"/>
      <c r="BR1140" s="112"/>
      <c r="BS1140" s="112"/>
      <c r="BT1140" s="114"/>
      <c r="BU1140" s="113"/>
      <c r="BV1140" s="114"/>
      <c r="BW1140" s="115"/>
      <c r="BX1140" s="115"/>
      <c r="BY1140" s="115"/>
      <c r="BZ1140" s="115"/>
      <c r="CA1140" s="48"/>
      <c r="CB1140" s="48"/>
      <c r="CC1140" s="48"/>
      <c r="CD1140" s="49"/>
      <c r="CE1140" s="96"/>
      <c r="CF1140" s="49"/>
      <c r="CG1140" s="96"/>
      <c r="CH1140" s="49"/>
      <c r="CI1140" s="49"/>
      <c r="CJ1140" s="49"/>
      <c r="CK1140" s="49"/>
      <c r="CL1140" s="49"/>
      <c r="CM1140" s="49"/>
      <c r="CN1140" s="49"/>
      <c r="CO1140" s="49"/>
      <c r="CP1140" s="49"/>
      <c r="CQ1140" s="49"/>
      <c r="CR1140" s="49"/>
      <c r="CS1140" s="49"/>
      <c r="CT1140" s="49"/>
      <c r="CU1140" s="49"/>
      <c r="CV1140" s="49"/>
      <c r="CW1140" s="49"/>
      <c r="CX1140" s="49"/>
      <c r="CY1140" s="49"/>
      <c r="CZ1140" s="49"/>
      <c r="DA1140" s="49"/>
      <c r="DB1140" s="49"/>
      <c r="DC1140" s="49"/>
      <c r="DD1140" s="49"/>
      <c r="DE1140" s="49"/>
      <c r="DF1140" s="49"/>
      <c r="DG1140" s="49"/>
      <c r="DH1140" s="49"/>
      <c r="DI1140" s="49"/>
      <c r="DJ1140" s="49"/>
      <c r="DK1140" s="49"/>
      <c r="DL1140" s="49"/>
      <c r="DM1140" s="49"/>
      <c r="DN1140" s="49"/>
      <c r="DO1140" s="49"/>
      <c r="DP1140" s="49"/>
      <c r="DQ1140" s="49"/>
      <c r="DR1140" s="49"/>
      <c r="DS1140" s="49"/>
      <c r="DT1140" s="49"/>
      <c r="DU1140" s="49"/>
    </row>
    <row r="1141" spans="1:125" ht="20.25" thickTop="1" thickBot="1" x14ac:dyDescent="0.35">
      <c r="A1141" s="68"/>
      <c r="B1141" s="88"/>
      <c r="C1141" s="68"/>
      <c r="D1141" s="68"/>
      <c r="E1141" s="69"/>
      <c r="F1141" s="69"/>
      <c r="G1141" s="69"/>
      <c r="H1141" s="69"/>
      <c r="I1141" s="70"/>
      <c r="J1141" s="70"/>
      <c r="K1141" s="71"/>
      <c r="L1141" s="91"/>
      <c r="M1141" s="71"/>
      <c r="N1141" s="71"/>
      <c r="P1141" s="71"/>
      <c r="Q1141" s="71"/>
      <c r="R1141" s="71"/>
      <c r="S1141" s="70"/>
      <c r="T1141" s="73"/>
      <c r="U1141" s="73"/>
      <c r="V1141" s="211"/>
      <c r="W1141" s="211"/>
      <c r="X1141" s="73"/>
      <c r="Y1141" s="73"/>
      <c r="Z1141" s="73"/>
      <c r="AA1141" s="73"/>
      <c r="AB1141" s="73"/>
      <c r="AC1141" s="73"/>
      <c r="AD1141" s="73"/>
      <c r="AE1141" s="92"/>
      <c r="AF1141" s="73"/>
      <c r="AG1141" s="74"/>
      <c r="AH1141" s="75"/>
      <c r="AI1141" s="75"/>
      <c r="AJ1141" s="75"/>
      <c r="AK1141" s="74"/>
      <c r="AL1141" s="69"/>
      <c r="AM1141" s="76"/>
      <c r="AN1141" s="127"/>
      <c r="AO1141" s="76"/>
      <c r="AP1141" s="127"/>
      <c r="AQ1141" s="76"/>
      <c r="AR1141" s="76"/>
      <c r="AS1141" s="76"/>
      <c r="AT1141" s="76"/>
      <c r="AU1141" s="76"/>
      <c r="AV1141" s="127"/>
      <c r="AW1141" s="127"/>
      <c r="AX1141" s="127"/>
      <c r="AY1141" s="76"/>
      <c r="AZ1141" s="74"/>
      <c r="BA1141" s="74"/>
      <c r="BB1141" s="72"/>
      <c r="BC1141" s="72"/>
      <c r="BD1141" s="74"/>
      <c r="BE1141" s="74"/>
      <c r="BF1141" s="76"/>
      <c r="BG1141" s="76"/>
      <c r="BH1141" s="76"/>
      <c r="BI1141" s="76"/>
      <c r="BJ1141" s="76"/>
      <c r="BK1141" s="76"/>
      <c r="BL1141" s="76"/>
      <c r="BM1141" s="127"/>
      <c r="BN1141" s="76"/>
      <c r="BO1141" s="110"/>
      <c r="BP1141" s="110"/>
      <c r="BQ1141" s="112"/>
      <c r="BR1141" s="112"/>
      <c r="BS1141" s="112"/>
      <c r="BT1141" s="114"/>
      <c r="BU1141" s="113"/>
      <c r="BV1141" s="114"/>
      <c r="BW1141" s="115"/>
      <c r="BX1141" s="115"/>
      <c r="BY1141" s="115"/>
      <c r="BZ1141" s="115"/>
      <c r="CA1141" s="48"/>
      <c r="CB1141" s="48"/>
      <c r="CC1141" s="48"/>
      <c r="CD1141" s="49"/>
      <c r="CE1141" s="96"/>
      <c r="CF1141" s="49"/>
      <c r="CG1141" s="96"/>
      <c r="CH1141" s="49"/>
      <c r="CI1141" s="49"/>
      <c r="CJ1141" s="49"/>
      <c r="CK1141" s="49"/>
      <c r="CL1141" s="49"/>
      <c r="CM1141" s="49"/>
      <c r="CN1141" s="49"/>
      <c r="CO1141" s="49"/>
      <c r="CP1141" s="49"/>
      <c r="CQ1141" s="49"/>
      <c r="CR1141" s="49"/>
      <c r="CS1141" s="49"/>
      <c r="CT1141" s="49"/>
      <c r="CU1141" s="49"/>
      <c r="CV1141" s="49"/>
      <c r="CW1141" s="49"/>
      <c r="CX1141" s="49"/>
      <c r="CY1141" s="49"/>
      <c r="CZ1141" s="49"/>
      <c r="DA1141" s="49"/>
      <c r="DB1141" s="49"/>
      <c r="DC1141" s="49"/>
      <c r="DD1141" s="49"/>
      <c r="DE1141" s="49"/>
      <c r="DF1141" s="49"/>
      <c r="DG1141" s="49"/>
      <c r="DH1141" s="49"/>
      <c r="DI1141" s="49"/>
      <c r="DJ1141" s="49"/>
      <c r="DK1141" s="49"/>
      <c r="DL1141" s="49"/>
      <c r="DM1141" s="49"/>
      <c r="DN1141" s="49"/>
      <c r="DO1141" s="49"/>
      <c r="DP1141" s="49"/>
      <c r="DQ1141" s="49"/>
      <c r="DR1141" s="49"/>
      <c r="DS1141" s="49"/>
      <c r="DT1141" s="49"/>
      <c r="DU1141" s="49"/>
    </row>
    <row r="1142" spans="1:125" ht="20.25" thickTop="1" thickBot="1" x14ac:dyDescent="0.35">
      <c r="A1142" s="68"/>
      <c r="B1142" s="88"/>
      <c r="C1142" s="68"/>
      <c r="D1142" s="68"/>
      <c r="E1142" s="69"/>
      <c r="F1142" s="69"/>
      <c r="G1142" s="69"/>
      <c r="H1142" s="69"/>
      <c r="I1142" s="70"/>
      <c r="J1142" s="70"/>
      <c r="K1142" s="71"/>
      <c r="L1142" s="91"/>
      <c r="M1142" s="71"/>
      <c r="N1142" s="71"/>
      <c r="P1142" s="71"/>
      <c r="Q1142" s="71"/>
      <c r="R1142" s="71"/>
      <c r="S1142" s="70"/>
      <c r="T1142" s="73"/>
      <c r="U1142" s="73"/>
      <c r="V1142" s="211"/>
      <c r="W1142" s="211"/>
      <c r="X1142" s="73"/>
      <c r="Y1142" s="73"/>
      <c r="Z1142" s="73"/>
      <c r="AA1142" s="73"/>
      <c r="AB1142" s="73"/>
      <c r="AC1142" s="73"/>
      <c r="AD1142" s="73"/>
      <c r="AE1142" s="92"/>
      <c r="AF1142" s="73"/>
      <c r="AG1142" s="74"/>
      <c r="AH1142" s="75"/>
      <c r="AI1142" s="75"/>
      <c r="AJ1142" s="75"/>
      <c r="AK1142" s="74"/>
      <c r="AL1142" s="69"/>
      <c r="AM1142" s="76"/>
      <c r="AN1142" s="127"/>
      <c r="AO1142" s="76"/>
      <c r="AP1142" s="127"/>
      <c r="AQ1142" s="76"/>
      <c r="AR1142" s="76"/>
      <c r="AS1142" s="76"/>
      <c r="AT1142" s="76"/>
      <c r="AU1142" s="76"/>
      <c r="AV1142" s="127"/>
      <c r="AW1142" s="127"/>
      <c r="AX1142" s="127"/>
      <c r="AY1142" s="76"/>
      <c r="AZ1142" s="74"/>
      <c r="BA1142" s="74"/>
      <c r="BB1142" s="72"/>
      <c r="BC1142" s="72"/>
      <c r="BD1142" s="74"/>
      <c r="BE1142" s="74"/>
      <c r="BF1142" s="76"/>
      <c r="BG1142" s="76"/>
      <c r="BH1142" s="76"/>
      <c r="BI1142" s="76"/>
      <c r="BJ1142" s="76"/>
      <c r="BK1142" s="76"/>
      <c r="BL1142" s="76"/>
      <c r="BM1142" s="127"/>
      <c r="BN1142" s="76"/>
      <c r="BO1142" s="110"/>
      <c r="BP1142" s="110"/>
      <c r="BQ1142" s="112"/>
      <c r="BR1142" s="112"/>
      <c r="BS1142" s="112"/>
      <c r="BT1142" s="114"/>
      <c r="BU1142" s="113"/>
      <c r="BV1142" s="114"/>
      <c r="BW1142" s="115"/>
      <c r="BX1142" s="115"/>
      <c r="BY1142" s="115"/>
      <c r="BZ1142" s="115"/>
      <c r="CA1142" s="48"/>
      <c r="CB1142" s="48"/>
      <c r="CC1142" s="48"/>
      <c r="CD1142" s="49"/>
      <c r="CE1142" s="96"/>
      <c r="CF1142" s="49"/>
      <c r="CG1142" s="96"/>
      <c r="CH1142" s="49"/>
      <c r="CI1142" s="49"/>
      <c r="CJ1142" s="49"/>
      <c r="CK1142" s="49"/>
      <c r="CL1142" s="49"/>
      <c r="CM1142" s="49"/>
      <c r="CN1142" s="49"/>
      <c r="CO1142" s="49"/>
      <c r="CP1142" s="49"/>
      <c r="CQ1142" s="49"/>
      <c r="CR1142" s="49"/>
      <c r="CS1142" s="49"/>
      <c r="CT1142" s="49"/>
      <c r="CU1142" s="49"/>
      <c r="CV1142" s="49"/>
      <c r="CW1142" s="49"/>
      <c r="CX1142" s="49"/>
      <c r="CY1142" s="49"/>
      <c r="CZ1142" s="49"/>
      <c r="DA1142" s="49"/>
      <c r="DB1142" s="49"/>
      <c r="DC1142" s="49"/>
      <c r="DD1142" s="49"/>
      <c r="DE1142" s="49"/>
      <c r="DF1142" s="49"/>
      <c r="DG1142" s="49"/>
      <c r="DH1142" s="49"/>
      <c r="DI1142" s="49"/>
      <c r="DJ1142" s="49"/>
      <c r="DK1142" s="49"/>
      <c r="DL1142" s="49"/>
      <c r="DM1142" s="49"/>
      <c r="DN1142" s="49"/>
      <c r="DO1142" s="49"/>
      <c r="DP1142" s="49"/>
      <c r="DQ1142" s="49"/>
      <c r="DR1142" s="49"/>
      <c r="DS1142" s="49"/>
      <c r="DT1142" s="49"/>
      <c r="DU1142" s="49"/>
    </row>
    <row r="1143" spans="1:125" ht="20.25" thickTop="1" thickBot="1" x14ac:dyDescent="0.35">
      <c r="A1143" s="68"/>
      <c r="B1143" s="88"/>
      <c r="C1143" s="68"/>
      <c r="D1143" s="68"/>
      <c r="E1143" s="69"/>
      <c r="F1143" s="69"/>
      <c r="G1143" s="69"/>
      <c r="H1143" s="69"/>
      <c r="I1143" s="70"/>
      <c r="J1143" s="70"/>
      <c r="K1143" s="71"/>
      <c r="L1143" s="91"/>
      <c r="M1143" s="71"/>
      <c r="N1143" s="71"/>
      <c r="P1143" s="71"/>
      <c r="Q1143" s="71"/>
      <c r="R1143" s="71"/>
      <c r="S1143" s="70"/>
      <c r="T1143" s="73"/>
      <c r="U1143" s="73"/>
      <c r="V1143" s="211"/>
      <c r="W1143" s="211"/>
      <c r="X1143" s="73"/>
      <c r="Y1143" s="73"/>
      <c r="Z1143" s="73"/>
      <c r="AA1143" s="73"/>
      <c r="AB1143" s="73"/>
      <c r="AC1143" s="73"/>
      <c r="AD1143" s="73"/>
      <c r="AE1143" s="92"/>
      <c r="AF1143" s="73"/>
      <c r="AG1143" s="74"/>
      <c r="AH1143" s="75"/>
      <c r="AI1143" s="75"/>
      <c r="AJ1143" s="75"/>
      <c r="AK1143" s="74"/>
      <c r="AL1143" s="69"/>
      <c r="AM1143" s="76"/>
      <c r="AN1143" s="127"/>
      <c r="AO1143" s="76"/>
      <c r="AP1143" s="127"/>
      <c r="AQ1143" s="76"/>
      <c r="AR1143" s="76"/>
      <c r="AS1143" s="76"/>
      <c r="AT1143" s="76"/>
      <c r="AU1143" s="76"/>
      <c r="AV1143" s="127"/>
      <c r="AW1143" s="127"/>
      <c r="AX1143" s="127"/>
      <c r="AY1143" s="76"/>
      <c r="AZ1143" s="74"/>
      <c r="BA1143" s="74"/>
      <c r="BB1143" s="72"/>
      <c r="BC1143" s="72"/>
      <c r="BD1143" s="74"/>
      <c r="BE1143" s="74"/>
      <c r="BF1143" s="76"/>
      <c r="BG1143" s="76"/>
      <c r="BH1143" s="76"/>
      <c r="BI1143" s="76"/>
      <c r="BJ1143" s="76"/>
      <c r="BK1143" s="76"/>
      <c r="BL1143" s="76"/>
      <c r="BM1143" s="127"/>
      <c r="BN1143" s="76"/>
      <c r="BO1143" s="110"/>
      <c r="BP1143" s="110"/>
      <c r="BQ1143" s="112"/>
      <c r="BR1143" s="112"/>
      <c r="BS1143" s="112"/>
      <c r="BT1143" s="114"/>
      <c r="BU1143" s="113"/>
      <c r="BV1143" s="114"/>
      <c r="BW1143" s="115"/>
      <c r="BX1143" s="115"/>
      <c r="BY1143" s="115"/>
      <c r="BZ1143" s="115"/>
      <c r="CA1143" s="48"/>
      <c r="CB1143" s="48"/>
      <c r="CC1143" s="48"/>
      <c r="CD1143" s="49"/>
      <c r="CE1143" s="96"/>
      <c r="CF1143" s="49"/>
      <c r="CG1143" s="96"/>
      <c r="CH1143" s="49"/>
      <c r="CI1143" s="49"/>
      <c r="CJ1143" s="49"/>
      <c r="CK1143" s="49"/>
      <c r="CL1143" s="49"/>
      <c r="CM1143" s="49"/>
      <c r="CN1143" s="49"/>
      <c r="CO1143" s="49"/>
      <c r="CP1143" s="49"/>
      <c r="CQ1143" s="49"/>
      <c r="CR1143" s="49"/>
      <c r="CS1143" s="49"/>
      <c r="CT1143" s="49"/>
      <c r="CU1143" s="49"/>
      <c r="CV1143" s="49"/>
      <c r="CW1143" s="49"/>
      <c r="CX1143" s="49"/>
      <c r="CY1143" s="49"/>
      <c r="CZ1143" s="49"/>
      <c r="DA1143" s="49"/>
      <c r="DB1143" s="49"/>
      <c r="DC1143" s="49"/>
      <c r="DD1143" s="49"/>
      <c r="DE1143" s="49"/>
      <c r="DF1143" s="49"/>
      <c r="DG1143" s="49"/>
      <c r="DH1143" s="49"/>
      <c r="DI1143" s="49"/>
      <c r="DJ1143" s="49"/>
      <c r="DK1143" s="49"/>
      <c r="DL1143" s="49"/>
      <c r="DM1143" s="49"/>
      <c r="DN1143" s="49"/>
      <c r="DO1143" s="49"/>
      <c r="DP1143" s="49"/>
      <c r="DQ1143" s="49"/>
      <c r="DR1143" s="49"/>
      <c r="DS1143" s="49"/>
      <c r="DT1143" s="49"/>
      <c r="DU1143" s="49"/>
    </row>
    <row r="1144" spans="1:125" ht="20.25" thickTop="1" thickBot="1" x14ac:dyDescent="0.35">
      <c r="A1144" s="68"/>
      <c r="B1144" s="88"/>
      <c r="C1144" s="68"/>
      <c r="D1144" s="68"/>
      <c r="E1144" s="69"/>
      <c r="F1144" s="69"/>
      <c r="G1144" s="69"/>
      <c r="H1144" s="69"/>
      <c r="I1144" s="70"/>
      <c r="J1144" s="70"/>
      <c r="K1144" s="71"/>
      <c r="L1144" s="91"/>
      <c r="M1144" s="71"/>
      <c r="N1144" s="71"/>
      <c r="P1144" s="71"/>
      <c r="Q1144" s="71"/>
      <c r="R1144" s="71"/>
      <c r="S1144" s="70"/>
      <c r="T1144" s="73"/>
      <c r="U1144" s="73"/>
      <c r="V1144" s="211"/>
      <c r="W1144" s="211"/>
      <c r="X1144" s="73"/>
      <c r="Y1144" s="73"/>
      <c r="Z1144" s="73"/>
      <c r="AA1144" s="73"/>
      <c r="AB1144" s="73"/>
      <c r="AC1144" s="73"/>
      <c r="AD1144" s="73"/>
      <c r="AE1144" s="92"/>
      <c r="AF1144" s="73"/>
      <c r="AG1144" s="74"/>
      <c r="AH1144" s="75"/>
      <c r="AI1144" s="75"/>
      <c r="AJ1144" s="75"/>
      <c r="AK1144" s="74"/>
      <c r="AL1144" s="69"/>
      <c r="AM1144" s="76"/>
      <c r="AN1144" s="127"/>
      <c r="AO1144" s="76"/>
      <c r="AP1144" s="127"/>
      <c r="AQ1144" s="76"/>
      <c r="AR1144" s="76"/>
      <c r="AS1144" s="76"/>
      <c r="AT1144" s="76"/>
      <c r="AU1144" s="76"/>
      <c r="AV1144" s="127"/>
      <c r="AW1144" s="127"/>
      <c r="AX1144" s="127"/>
      <c r="AY1144" s="76"/>
      <c r="AZ1144" s="74"/>
      <c r="BA1144" s="74"/>
      <c r="BB1144" s="72"/>
      <c r="BC1144" s="72"/>
      <c r="BD1144" s="74"/>
      <c r="BE1144" s="74"/>
      <c r="BF1144" s="76"/>
      <c r="BG1144" s="76"/>
      <c r="BH1144" s="76"/>
      <c r="BI1144" s="76"/>
      <c r="BJ1144" s="76"/>
      <c r="BK1144" s="76"/>
      <c r="BL1144" s="76"/>
      <c r="BM1144" s="127"/>
      <c r="BN1144" s="76"/>
      <c r="BO1144" s="110"/>
      <c r="BP1144" s="110"/>
      <c r="BQ1144" s="112"/>
      <c r="BR1144" s="112"/>
      <c r="BS1144" s="112"/>
      <c r="BT1144" s="114"/>
      <c r="BU1144" s="113"/>
      <c r="BV1144" s="114"/>
      <c r="BW1144" s="115"/>
      <c r="BX1144" s="115"/>
      <c r="BY1144" s="115"/>
      <c r="BZ1144" s="115"/>
      <c r="CA1144" s="48"/>
      <c r="CB1144" s="48"/>
      <c r="CC1144" s="48"/>
      <c r="CD1144" s="49"/>
      <c r="CE1144" s="96"/>
      <c r="CF1144" s="49"/>
      <c r="CG1144" s="96"/>
      <c r="CH1144" s="49"/>
      <c r="CI1144" s="49"/>
      <c r="CJ1144" s="49"/>
      <c r="CK1144" s="49"/>
      <c r="CL1144" s="49"/>
      <c r="CM1144" s="49"/>
      <c r="CN1144" s="49"/>
      <c r="CO1144" s="49"/>
      <c r="CP1144" s="49"/>
      <c r="CQ1144" s="49"/>
      <c r="CR1144" s="49"/>
      <c r="CS1144" s="49"/>
      <c r="CT1144" s="49"/>
      <c r="CU1144" s="49"/>
      <c r="CV1144" s="49"/>
      <c r="CW1144" s="49"/>
      <c r="CX1144" s="49"/>
      <c r="CY1144" s="49"/>
      <c r="CZ1144" s="49"/>
      <c r="DA1144" s="49"/>
      <c r="DB1144" s="49"/>
      <c r="DC1144" s="49"/>
      <c r="DD1144" s="49"/>
      <c r="DE1144" s="49"/>
      <c r="DF1144" s="49"/>
      <c r="DG1144" s="49"/>
      <c r="DH1144" s="49"/>
      <c r="DI1144" s="49"/>
      <c r="DJ1144" s="49"/>
      <c r="DK1144" s="49"/>
      <c r="DL1144" s="49"/>
      <c r="DM1144" s="49"/>
      <c r="DN1144" s="49"/>
      <c r="DO1144" s="49"/>
      <c r="DP1144" s="49"/>
      <c r="DQ1144" s="49"/>
      <c r="DR1144" s="49"/>
      <c r="DS1144" s="49"/>
      <c r="DT1144" s="49"/>
      <c r="DU1144" s="49"/>
    </row>
    <row r="1145" spans="1:125" ht="20.25" thickTop="1" thickBot="1" x14ac:dyDescent="0.35">
      <c r="A1145" s="68"/>
      <c r="B1145" s="88"/>
      <c r="C1145" s="68"/>
      <c r="D1145" s="68"/>
      <c r="E1145" s="69"/>
      <c r="F1145" s="69"/>
      <c r="G1145" s="69"/>
      <c r="H1145" s="69"/>
      <c r="I1145" s="70"/>
      <c r="J1145" s="70"/>
      <c r="K1145" s="71"/>
      <c r="L1145" s="91"/>
      <c r="M1145" s="71"/>
      <c r="N1145" s="71"/>
      <c r="P1145" s="71"/>
      <c r="Q1145" s="71"/>
      <c r="R1145" s="71"/>
      <c r="S1145" s="70"/>
      <c r="T1145" s="73"/>
      <c r="U1145" s="73"/>
      <c r="V1145" s="211"/>
      <c r="W1145" s="211"/>
      <c r="X1145" s="73"/>
      <c r="Y1145" s="73"/>
      <c r="Z1145" s="73"/>
      <c r="AA1145" s="73"/>
      <c r="AB1145" s="73"/>
      <c r="AC1145" s="73"/>
      <c r="AD1145" s="73"/>
      <c r="AE1145" s="92"/>
      <c r="AF1145" s="73"/>
      <c r="AG1145" s="74"/>
      <c r="AH1145" s="75"/>
      <c r="AI1145" s="75"/>
      <c r="AJ1145" s="75"/>
      <c r="AK1145" s="74"/>
      <c r="AL1145" s="69"/>
      <c r="AM1145" s="76"/>
      <c r="AN1145" s="127"/>
      <c r="AO1145" s="76"/>
      <c r="AP1145" s="127"/>
      <c r="AQ1145" s="76"/>
      <c r="AR1145" s="76"/>
      <c r="AS1145" s="76"/>
      <c r="AT1145" s="76"/>
      <c r="AU1145" s="76"/>
      <c r="AV1145" s="127"/>
      <c r="AW1145" s="127"/>
      <c r="AX1145" s="127"/>
      <c r="AY1145" s="76"/>
      <c r="AZ1145" s="74"/>
      <c r="BA1145" s="74"/>
      <c r="BB1145" s="72"/>
      <c r="BC1145" s="72"/>
      <c r="BD1145" s="74"/>
      <c r="BE1145" s="74"/>
      <c r="BF1145" s="76"/>
      <c r="BG1145" s="76"/>
      <c r="BH1145" s="76"/>
      <c r="BI1145" s="76"/>
      <c r="BJ1145" s="76"/>
      <c r="BK1145" s="76"/>
      <c r="BL1145" s="76"/>
      <c r="BM1145" s="127"/>
      <c r="BN1145" s="76"/>
      <c r="BO1145" s="110"/>
      <c r="BP1145" s="110"/>
      <c r="BQ1145" s="112"/>
      <c r="BR1145" s="112"/>
      <c r="BS1145" s="112"/>
      <c r="BT1145" s="114"/>
      <c r="BU1145" s="113"/>
      <c r="BV1145" s="114"/>
      <c r="BW1145" s="115"/>
      <c r="BX1145" s="115"/>
      <c r="BY1145" s="115"/>
      <c r="BZ1145" s="115"/>
      <c r="CA1145" s="48"/>
      <c r="CB1145" s="48"/>
      <c r="CC1145" s="48"/>
      <c r="CD1145" s="49"/>
      <c r="CE1145" s="96"/>
      <c r="CF1145" s="49"/>
      <c r="CG1145" s="96"/>
      <c r="CH1145" s="49"/>
      <c r="CI1145" s="49"/>
      <c r="CJ1145" s="49"/>
      <c r="CK1145" s="49"/>
      <c r="CL1145" s="49"/>
      <c r="CM1145" s="49"/>
      <c r="CN1145" s="49"/>
      <c r="CO1145" s="49"/>
      <c r="CP1145" s="49"/>
      <c r="CQ1145" s="49"/>
      <c r="CR1145" s="49"/>
      <c r="CS1145" s="49"/>
      <c r="CT1145" s="49"/>
      <c r="CU1145" s="49"/>
      <c r="CV1145" s="49"/>
      <c r="CW1145" s="49"/>
      <c r="CX1145" s="49"/>
      <c r="CY1145" s="49"/>
      <c r="CZ1145" s="49"/>
      <c r="DA1145" s="49"/>
      <c r="DB1145" s="49"/>
      <c r="DC1145" s="49"/>
      <c r="DD1145" s="49"/>
      <c r="DE1145" s="49"/>
      <c r="DF1145" s="49"/>
      <c r="DG1145" s="49"/>
      <c r="DH1145" s="49"/>
      <c r="DI1145" s="49"/>
      <c r="DJ1145" s="49"/>
      <c r="DK1145" s="49"/>
      <c r="DL1145" s="49"/>
      <c r="DM1145" s="49"/>
      <c r="DN1145" s="49"/>
      <c r="DO1145" s="49"/>
      <c r="DP1145" s="49"/>
      <c r="DQ1145" s="49"/>
      <c r="DR1145" s="49"/>
      <c r="DS1145" s="49"/>
      <c r="DT1145" s="49"/>
      <c r="DU1145" s="49"/>
    </row>
    <row r="1146" spans="1:125" ht="20.25" thickTop="1" thickBot="1" x14ac:dyDescent="0.35">
      <c r="A1146" s="68"/>
      <c r="B1146" s="88"/>
      <c r="C1146" s="68"/>
      <c r="D1146" s="68"/>
      <c r="E1146" s="69"/>
      <c r="F1146" s="69"/>
      <c r="G1146" s="69"/>
      <c r="H1146" s="69"/>
      <c r="I1146" s="70"/>
      <c r="J1146" s="70"/>
      <c r="K1146" s="71"/>
      <c r="L1146" s="91"/>
      <c r="M1146" s="71"/>
      <c r="N1146" s="71"/>
      <c r="P1146" s="71"/>
      <c r="Q1146" s="71"/>
      <c r="R1146" s="71"/>
      <c r="S1146" s="70"/>
      <c r="T1146" s="73"/>
      <c r="U1146" s="73"/>
      <c r="V1146" s="211"/>
      <c r="W1146" s="211"/>
      <c r="X1146" s="73"/>
      <c r="Y1146" s="73"/>
      <c r="Z1146" s="73"/>
      <c r="AA1146" s="73"/>
      <c r="AB1146" s="73"/>
      <c r="AC1146" s="73"/>
      <c r="AD1146" s="73"/>
      <c r="AE1146" s="92"/>
      <c r="AF1146" s="73"/>
      <c r="AG1146" s="74"/>
      <c r="AH1146" s="75"/>
      <c r="AI1146" s="75"/>
      <c r="AJ1146" s="75"/>
      <c r="AK1146" s="74"/>
      <c r="AL1146" s="69"/>
      <c r="AM1146" s="76"/>
      <c r="AN1146" s="127"/>
      <c r="AO1146" s="76"/>
      <c r="AP1146" s="127"/>
      <c r="AQ1146" s="76"/>
      <c r="AR1146" s="76"/>
      <c r="AS1146" s="76"/>
      <c r="AT1146" s="76"/>
      <c r="AU1146" s="76"/>
      <c r="AV1146" s="127"/>
      <c r="AW1146" s="127"/>
      <c r="AX1146" s="127"/>
      <c r="AY1146" s="76"/>
      <c r="AZ1146" s="74"/>
      <c r="BA1146" s="74"/>
      <c r="BB1146" s="72"/>
      <c r="BC1146" s="72"/>
      <c r="BD1146" s="74"/>
      <c r="BE1146" s="74"/>
      <c r="BF1146" s="76"/>
      <c r="BG1146" s="76"/>
      <c r="BH1146" s="76"/>
      <c r="BI1146" s="76"/>
      <c r="BJ1146" s="76"/>
      <c r="BK1146" s="76"/>
      <c r="BL1146" s="76"/>
      <c r="BM1146" s="127"/>
      <c r="BN1146" s="76"/>
      <c r="BO1146" s="110"/>
      <c r="BP1146" s="110"/>
      <c r="BQ1146" s="112"/>
      <c r="BR1146" s="112"/>
      <c r="BS1146" s="112"/>
      <c r="BT1146" s="114"/>
      <c r="BU1146" s="113"/>
      <c r="BV1146" s="114"/>
      <c r="BW1146" s="115"/>
      <c r="BX1146" s="115"/>
      <c r="BY1146" s="115"/>
      <c r="BZ1146" s="115"/>
      <c r="CA1146" s="48"/>
      <c r="CB1146" s="48"/>
      <c r="CC1146" s="48"/>
      <c r="CD1146" s="49"/>
      <c r="CE1146" s="96"/>
      <c r="CF1146" s="49"/>
      <c r="CG1146" s="96"/>
      <c r="CH1146" s="49"/>
      <c r="CI1146" s="49"/>
      <c r="CJ1146" s="49"/>
      <c r="CK1146" s="49"/>
      <c r="CL1146" s="49"/>
      <c r="CM1146" s="49"/>
      <c r="CN1146" s="49"/>
      <c r="CO1146" s="49"/>
      <c r="CP1146" s="49"/>
      <c r="CQ1146" s="49"/>
      <c r="CR1146" s="49"/>
      <c r="CS1146" s="49"/>
      <c r="CT1146" s="49"/>
      <c r="CU1146" s="49"/>
      <c r="CV1146" s="49"/>
      <c r="CW1146" s="49"/>
      <c r="CX1146" s="49"/>
      <c r="CY1146" s="49"/>
      <c r="CZ1146" s="49"/>
      <c r="DA1146" s="49"/>
      <c r="DB1146" s="49"/>
      <c r="DC1146" s="49"/>
      <c r="DD1146" s="49"/>
      <c r="DE1146" s="49"/>
      <c r="DF1146" s="49"/>
      <c r="DG1146" s="49"/>
      <c r="DH1146" s="49"/>
      <c r="DI1146" s="49"/>
      <c r="DJ1146" s="49"/>
      <c r="DK1146" s="49"/>
      <c r="DL1146" s="49"/>
      <c r="DM1146" s="49"/>
      <c r="DN1146" s="49"/>
      <c r="DO1146" s="49"/>
      <c r="DP1146" s="49"/>
      <c r="DQ1146" s="49"/>
      <c r="DR1146" s="49"/>
      <c r="DS1146" s="49"/>
      <c r="DT1146" s="49"/>
      <c r="DU1146" s="49"/>
    </row>
    <row r="1147" spans="1:125" ht="20.25" thickTop="1" thickBot="1" x14ac:dyDescent="0.35">
      <c r="A1147" s="68"/>
      <c r="B1147" s="88"/>
      <c r="C1147" s="68"/>
      <c r="D1147" s="68"/>
      <c r="E1147" s="69"/>
      <c r="F1147" s="69"/>
      <c r="G1147" s="69"/>
      <c r="H1147" s="69"/>
      <c r="I1147" s="70"/>
      <c r="J1147" s="70"/>
      <c r="K1147" s="71"/>
      <c r="L1147" s="91"/>
      <c r="M1147" s="71"/>
      <c r="N1147" s="71"/>
      <c r="P1147" s="71"/>
      <c r="Q1147" s="71"/>
      <c r="R1147" s="71"/>
      <c r="S1147" s="70"/>
      <c r="T1147" s="73"/>
      <c r="U1147" s="73"/>
      <c r="V1147" s="211"/>
      <c r="W1147" s="211"/>
      <c r="X1147" s="73"/>
      <c r="Y1147" s="73"/>
      <c r="Z1147" s="73"/>
      <c r="AA1147" s="73"/>
      <c r="AB1147" s="73"/>
      <c r="AC1147" s="73"/>
      <c r="AD1147" s="73"/>
      <c r="AE1147" s="92"/>
      <c r="AF1147" s="73"/>
      <c r="AG1147" s="74"/>
      <c r="AH1147" s="75"/>
      <c r="AI1147" s="75"/>
      <c r="AJ1147" s="75"/>
      <c r="AK1147" s="74"/>
      <c r="AL1147" s="69"/>
      <c r="AM1147" s="76"/>
      <c r="AN1147" s="127"/>
      <c r="AO1147" s="76"/>
      <c r="AP1147" s="127"/>
      <c r="AQ1147" s="76"/>
      <c r="AR1147" s="76"/>
      <c r="AS1147" s="76"/>
      <c r="AT1147" s="76"/>
      <c r="AU1147" s="76"/>
      <c r="AV1147" s="127"/>
      <c r="AW1147" s="127"/>
      <c r="AX1147" s="127"/>
      <c r="AY1147" s="76"/>
      <c r="AZ1147" s="74"/>
      <c r="BA1147" s="74"/>
      <c r="BB1147" s="72"/>
      <c r="BC1147" s="72"/>
      <c r="BD1147" s="74"/>
      <c r="BE1147" s="74"/>
      <c r="BF1147" s="76"/>
      <c r="BG1147" s="76"/>
      <c r="BH1147" s="76"/>
      <c r="BI1147" s="76"/>
      <c r="BJ1147" s="76"/>
      <c r="BK1147" s="76"/>
      <c r="BL1147" s="76"/>
      <c r="BM1147" s="127"/>
      <c r="BN1147" s="76"/>
      <c r="BO1147" s="110"/>
      <c r="BP1147" s="110"/>
      <c r="BQ1147" s="112"/>
      <c r="BR1147" s="112"/>
      <c r="BS1147" s="112"/>
      <c r="BT1147" s="114"/>
      <c r="BU1147" s="113"/>
      <c r="BV1147" s="114"/>
      <c r="BW1147" s="115"/>
      <c r="BX1147" s="115"/>
      <c r="BY1147" s="115"/>
      <c r="BZ1147" s="115"/>
      <c r="CA1147" s="48"/>
      <c r="CB1147" s="48"/>
      <c r="CC1147" s="48"/>
      <c r="CD1147" s="49"/>
      <c r="CE1147" s="96"/>
      <c r="CF1147" s="49"/>
      <c r="CG1147" s="96"/>
      <c r="CH1147" s="49"/>
      <c r="CI1147" s="49"/>
      <c r="CJ1147" s="49"/>
      <c r="CK1147" s="49"/>
      <c r="CL1147" s="49"/>
      <c r="CM1147" s="49"/>
      <c r="CN1147" s="49"/>
      <c r="CO1147" s="49"/>
      <c r="CP1147" s="49"/>
      <c r="CQ1147" s="49"/>
      <c r="CR1147" s="49"/>
      <c r="CS1147" s="49"/>
      <c r="CT1147" s="49"/>
      <c r="CU1147" s="49"/>
      <c r="CV1147" s="49"/>
      <c r="CW1147" s="49"/>
      <c r="CX1147" s="49"/>
      <c r="CY1147" s="49"/>
      <c r="CZ1147" s="49"/>
      <c r="DA1147" s="49"/>
      <c r="DB1147" s="49"/>
      <c r="DC1147" s="49"/>
      <c r="DD1147" s="49"/>
      <c r="DE1147" s="49"/>
      <c r="DF1147" s="49"/>
      <c r="DG1147" s="49"/>
      <c r="DH1147" s="49"/>
      <c r="DI1147" s="49"/>
      <c r="DJ1147" s="49"/>
      <c r="DK1147" s="49"/>
      <c r="DL1147" s="49"/>
      <c r="DM1147" s="49"/>
      <c r="DN1147" s="49"/>
      <c r="DO1147" s="49"/>
      <c r="DP1147" s="49"/>
      <c r="DQ1147" s="49"/>
      <c r="DR1147" s="49"/>
      <c r="DS1147" s="49"/>
      <c r="DT1147" s="49"/>
      <c r="DU1147" s="49"/>
    </row>
    <row r="1148" spans="1:125" ht="20.25" thickTop="1" thickBot="1" x14ac:dyDescent="0.35">
      <c r="A1148" s="68"/>
      <c r="B1148" s="88"/>
      <c r="C1148" s="68"/>
      <c r="D1148" s="68"/>
      <c r="E1148" s="69"/>
      <c r="F1148" s="69"/>
      <c r="G1148" s="69"/>
      <c r="H1148" s="69"/>
      <c r="I1148" s="70"/>
      <c r="J1148" s="70"/>
      <c r="K1148" s="71"/>
      <c r="L1148" s="91"/>
      <c r="M1148" s="71"/>
      <c r="N1148" s="71"/>
      <c r="P1148" s="71"/>
      <c r="Q1148" s="71"/>
      <c r="R1148" s="71"/>
      <c r="S1148" s="70"/>
      <c r="T1148" s="73"/>
      <c r="U1148" s="73"/>
      <c r="V1148" s="211"/>
      <c r="W1148" s="211"/>
      <c r="X1148" s="73"/>
      <c r="Y1148" s="73"/>
      <c r="Z1148" s="73"/>
      <c r="AA1148" s="73"/>
      <c r="AB1148" s="73"/>
      <c r="AC1148" s="73"/>
      <c r="AD1148" s="73"/>
      <c r="AE1148" s="92"/>
      <c r="AF1148" s="73"/>
      <c r="AG1148" s="74"/>
      <c r="AH1148" s="75"/>
      <c r="AI1148" s="75"/>
      <c r="AJ1148" s="75"/>
      <c r="AK1148" s="74"/>
      <c r="AL1148" s="69"/>
      <c r="AM1148" s="76"/>
      <c r="AN1148" s="127"/>
      <c r="AO1148" s="76"/>
      <c r="AP1148" s="127"/>
      <c r="AQ1148" s="76"/>
      <c r="AR1148" s="76"/>
      <c r="AS1148" s="76"/>
      <c r="AT1148" s="76"/>
      <c r="AU1148" s="76"/>
      <c r="AV1148" s="127"/>
      <c r="AW1148" s="127"/>
      <c r="AX1148" s="127"/>
      <c r="AY1148" s="76"/>
      <c r="AZ1148" s="74"/>
      <c r="BA1148" s="74"/>
      <c r="BB1148" s="72"/>
      <c r="BC1148" s="72"/>
      <c r="BD1148" s="74"/>
      <c r="BE1148" s="74"/>
      <c r="BF1148" s="76"/>
      <c r="BG1148" s="76"/>
      <c r="BH1148" s="76"/>
      <c r="BI1148" s="76"/>
      <c r="BJ1148" s="76"/>
      <c r="BK1148" s="76"/>
      <c r="BL1148" s="76"/>
      <c r="BM1148" s="127"/>
      <c r="BN1148" s="76"/>
      <c r="BO1148" s="110"/>
      <c r="BP1148" s="110"/>
      <c r="BQ1148" s="112"/>
      <c r="BR1148" s="112"/>
      <c r="BS1148" s="112"/>
      <c r="BT1148" s="114"/>
      <c r="BU1148" s="113"/>
      <c r="BV1148" s="114"/>
      <c r="BW1148" s="115"/>
      <c r="BX1148" s="115"/>
      <c r="BY1148" s="115"/>
      <c r="BZ1148" s="115"/>
      <c r="CA1148" s="48"/>
      <c r="CB1148" s="48"/>
      <c r="CC1148" s="48"/>
      <c r="CD1148" s="49"/>
      <c r="CE1148" s="96"/>
      <c r="CF1148" s="49"/>
      <c r="CG1148" s="96"/>
      <c r="CH1148" s="49"/>
      <c r="CI1148" s="49"/>
      <c r="CJ1148" s="49"/>
      <c r="CK1148" s="49"/>
      <c r="CL1148" s="49"/>
      <c r="CM1148" s="49"/>
      <c r="CN1148" s="49"/>
      <c r="CO1148" s="49"/>
      <c r="CP1148" s="49"/>
      <c r="CQ1148" s="49"/>
      <c r="CR1148" s="49"/>
      <c r="CS1148" s="49"/>
      <c r="CT1148" s="49"/>
      <c r="CU1148" s="49"/>
      <c r="CV1148" s="49"/>
      <c r="CW1148" s="49"/>
      <c r="CX1148" s="49"/>
      <c r="CY1148" s="49"/>
      <c r="CZ1148" s="49"/>
      <c r="DA1148" s="49"/>
      <c r="DB1148" s="49"/>
      <c r="DC1148" s="49"/>
      <c r="DD1148" s="49"/>
      <c r="DE1148" s="49"/>
      <c r="DF1148" s="49"/>
      <c r="DG1148" s="49"/>
      <c r="DH1148" s="49"/>
      <c r="DI1148" s="49"/>
      <c r="DJ1148" s="49"/>
      <c r="DK1148" s="49"/>
      <c r="DL1148" s="49"/>
      <c r="DM1148" s="49"/>
      <c r="DN1148" s="49"/>
      <c r="DO1148" s="49"/>
      <c r="DP1148" s="49"/>
      <c r="DQ1148" s="49"/>
      <c r="DR1148" s="49"/>
      <c r="DS1148" s="49"/>
      <c r="DT1148" s="49"/>
      <c r="DU1148" s="49"/>
    </row>
    <row r="1149" spans="1:125" ht="20.25" thickTop="1" thickBot="1" x14ac:dyDescent="0.35">
      <c r="A1149" s="68"/>
      <c r="B1149" s="88"/>
      <c r="C1149" s="68"/>
      <c r="D1149" s="68"/>
      <c r="E1149" s="69"/>
      <c r="F1149" s="69"/>
      <c r="G1149" s="69"/>
      <c r="H1149" s="69"/>
      <c r="I1149" s="70"/>
      <c r="J1149" s="70"/>
      <c r="K1149" s="71"/>
      <c r="L1149" s="91"/>
      <c r="M1149" s="71"/>
      <c r="N1149" s="71"/>
      <c r="P1149" s="71"/>
      <c r="Q1149" s="71"/>
      <c r="R1149" s="71"/>
      <c r="S1149" s="70"/>
      <c r="T1149" s="73"/>
      <c r="U1149" s="73"/>
      <c r="V1149" s="211"/>
      <c r="W1149" s="211"/>
      <c r="X1149" s="73"/>
      <c r="Y1149" s="73"/>
      <c r="Z1149" s="73"/>
      <c r="AA1149" s="73"/>
      <c r="AB1149" s="73"/>
      <c r="AC1149" s="73"/>
      <c r="AD1149" s="73"/>
      <c r="AE1149" s="92"/>
      <c r="AF1149" s="73"/>
      <c r="AG1149" s="74"/>
      <c r="AH1149" s="75"/>
      <c r="AI1149" s="75"/>
      <c r="AJ1149" s="75"/>
      <c r="AK1149" s="74"/>
      <c r="AL1149" s="69"/>
      <c r="AM1149" s="76"/>
      <c r="AN1149" s="127"/>
      <c r="AO1149" s="76"/>
      <c r="AP1149" s="127"/>
      <c r="AQ1149" s="76"/>
      <c r="AR1149" s="76"/>
      <c r="AS1149" s="76"/>
      <c r="AT1149" s="76"/>
      <c r="AU1149" s="76"/>
      <c r="AV1149" s="127"/>
      <c r="AW1149" s="127"/>
      <c r="AX1149" s="127"/>
      <c r="AY1149" s="76"/>
      <c r="AZ1149" s="74"/>
      <c r="BA1149" s="74"/>
      <c r="BB1149" s="72"/>
      <c r="BC1149" s="72"/>
      <c r="BD1149" s="74"/>
      <c r="BE1149" s="74"/>
      <c r="BF1149" s="76"/>
      <c r="BG1149" s="76"/>
      <c r="BH1149" s="76"/>
      <c r="BI1149" s="76"/>
      <c r="BJ1149" s="76"/>
      <c r="BK1149" s="76"/>
      <c r="BL1149" s="76"/>
      <c r="BM1149" s="127"/>
      <c r="BN1149" s="76"/>
      <c r="BO1149" s="110"/>
      <c r="BP1149" s="110"/>
      <c r="BQ1149" s="112"/>
      <c r="BR1149" s="112"/>
      <c r="BS1149" s="112"/>
      <c r="BT1149" s="114"/>
      <c r="BU1149" s="113"/>
      <c r="BV1149" s="114"/>
      <c r="BW1149" s="115"/>
      <c r="BX1149" s="115"/>
      <c r="BY1149" s="115"/>
      <c r="BZ1149" s="115"/>
      <c r="CA1149" s="48"/>
      <c r="CB1149" s="48"/>
      <c r="CC1149" s="48"/>
      <c r="CD1149" s="49"/>
      <c r="CE1149" s="96"/>
      <c r="CF1149" s="49"/>
      <c r="CG1149" s="96"/>
      <c r="CH1149" s="49"/>
      <c r="CI1149" s="49"/>
      <c r="CJ1149" s="49"/>
      <c r="CK1149" s="49"/>
      <c r="CL1149" s="49"/>
      <c r="CM1149" s="49"/>
      <c r="CN1149" s="49"/>
      <c r="CO1149" s="49"/>
      <c r="CP1149" s="49"/>
      <c r="CQ1149" s="49"/>
      <c r="CR1149" s="49"/>
      <c r="CS1149" s="49"/>
      <c r="CT1149" s="49"/>
      <c r="CU1149" s="49"/>
      <c r="CV1149" s="49"/>
      <c r="CW1149" s="49"/>
      <c r="CX1149" s="49"/>
      <c r="CY1149" s="49"/>
      <c r="CZ1149" s="49"/>
      <c r="DA1149" s="49"/>
      <c r="DB1149" s="49"/>
      <c r="DC1149" s="49"/>
      <c r="DD1149" s="49"/>
      <c r="DE1149" s="49"/>
      <c r="DF1149" s="49"/>
      <c r="DG1149" s="49"/>
      <c r="DH1149" s="49"/>
      <c r="DI1149" s="49"/>
      <c r="DJ1149" s="49"/>
      <c r="DK1149" s="49"/>
      <c r="DL1149" s="49"/>
      <c r="DM1149" s="49"/>
      <c r="DN1149" s="49"/>
      <c r="DO1149" s="49"/>
      <c r="DP1149" s="49"/>
      <c r="DQ1149" s="49"/>
      <c r="DR1149" s="49"/>
      <c r="DS1149" s="49"/>
      <c r="DT1149" s="49"/>
      <c r="DU1149" s="49"/>
    </row>
    <row r="1150" spans="1:125" ht="20.25" thickTop="1" thickBot="1" x14ac:dyDescent="0.35">
      <c r="A1150" s="68"/>
      <c r="B1150" s="88"/>
      <c r="C1150" s="68"/>
      <c r="D1150" s="68"/>
      <c r="E1150" s="69"/>
      <c r="F1150" s="69"/>
      <c r="G1150" s="69"/>
      <c r="H1150" s="69"/>
      <c r="I1150" s="70"/>
      <c r="J1150" s="70"/>
      <c r="K1150" s="71"/>
      <c r="L1150" s="91"/>
      <c r="M1150" s="71"/>
      <c r="N1150" s="71"/>
      <c r="P1150" s="71"/>
      <c r="Q1150" s="71"/>
      <c r="R1150" s="71"/>
      <c r="S1150" s="70"/>
      <c r="T1150" s="73"/>
      <c r="U1150" s="73"/>
      <c r="V1150" s="211"/>
      <c r="W1150" s="211"/>
      <c r="X1150" s="73"/>
      <c r="Y1150" s="73"/>
      <c r="Z1150" s="73"/>
      <c r="AA1150" s="73"/>
      <c r="AB1150" s="73"/>
      <c r="AC1150" s="73"/>
      <c r="AD1150" s="73"/>
      <c r="AE1150" s="92"/>
      <c r="AF1150" s="73"/>
      <c r="AG1150" s="74"/>
      <c r="AH1150" s="75"/>
      <c r="AI1150" s="75"/>
      <c r="AJ1150" s="75"/>
      <c r="AK1150" s="74"/>
      <c r="AL1150" s="69"/>
      <c r="AM1150" s="76"/>
      <c r="AN1150" s="127"/>
      <c r="AO1150" s="76"/>
      <c r="AP1150" s="127"/>
      <c r="AQ1150" s="76"/>
      <c r="AR1150" s="76"/>
      <c r="AS1150" s="76"/>
      <c r="AT1150" s="76"/>
      <c r="AU1150" s="76"/>
      <c r="AV1150" s="127"/>
      <c r="AW1150" s="127"/>
      <c r="AX1150" s="127"/>
      <c r="AY1150" s="76"/>
      <c r="AZ1150" s="74"/>
      <c r="BA1150" s="74"/>
      <c r="BB1150" s="72"/>
      <c r="BC1150" s="72"/>
      <c r="BD1150" s="74"/>
      <c r="BE1150" s="74"/>
      <c r="BF1150" s="76"/>
      <c r="BG1150" s="76"/>
      <c r="BH1150" s="76"/>
      <c r="BI1150" s="76"/>
      <c r="BJ1150" s="76"/>
      <c r="BK1150" s="76"/>
      <c r="BL1150" s="76"/>
      <c r="BM1150" s="127"/>
      <c r="BN1150" s="76"/>
      <c r="BO1150" s="110"/>
      <c r="BP1150" s="110"/>
      <c r="BQ1150" s="112"/>
      <c r="BR1150" s="112"/>
      <c r="BS1150" s="112"/>
      <c r="BT1150" s="114"/>
      <c r="BU1150" s="113"/>
      <c r="BV1150" s="114"/>
      <c r="BW1150" s="115"/>
      <c r="BX1150" s="115"/>
      <c r="BY1150" s="115"/>
      <c r="BZ1150" s="115"/>
      <c r="CA1150" s="48"/>
      <c r="CB1150" s="48"/>
      <c r="CC1150" s="48"/>
      <c r="CD1150" s="49"/>
      <c r="CE1150" s="96"/>
      <c r="CF1150" s="49"/>
      <c r="CG1150" s="96"/>
      <c r="CH1150" s="49"/>
      <c r="CI1150" s="49"/>
      <c r="CJ1150" s="49"/>
      <c r="CK1150" s="49"/>
      <c r="CL1150" s="49"/>
      <c r="CM1150" s="49"/>
      <c r="CN1150" s="49"/>
      <c r="CO1150" s="49"/>
      <c r="CP1150" s="49"/>
      <c r="CQ1150" s="49"/>
      <c r="CR1150" s="49"/>
      <c r="CS1150" s="49"/>
      <c r="CT1150" s="49"/>
      <c r="CU1150" s="49"/>
      <c r="CV1150" s="49"/>
      <c r="CW1150" s="49"/>
      <c r="CX1150" s="49"/>
      <c r="CY1150" s="49"/>
      <c r="CZ1150" s="49"/>
      <c r="DA1150" s="49"/>
      <c r="DB1150" s="49"/>
      <c r="DC1150" s="49"/>
      <c r="DD1150" s="49"/>
      <c r="DE1150" s="49"/>
      <c r="DF1150" s="49"/>
      <c r="DG1150" s="49"/>
      <c r="DH1150" s="49"/>
      <c r="DI1150" s="49"/>
      <c r="DJ1150" s="49"/>
      <c r="DK1150" s="49"/>
      <c r="DL1150" s="49"/>
      <c r="DM1150" s="49"/>
      <c r="DN1150" s="49"/>
      <c r="DO1150" s="49"/>
      <c r="DP1150" s="49"/>
      <c r="DQ1150" s="49"/>
      <c r="DR1150" s="49"/>
      <c r="DS1150" s="49"/>
      <c r="DT1150" s="49"/>
      <c r="DU1150" s="49"/>
    </row>
    <row r="1151" spans="1:125" ht="20.25" thickTop="1" thickBot="1" x14ac:dyDescent="0.35">
      <c r="A1151" s="68"/>
      <c r="B1151" s="88"/>
      <c r="C1151" s="68"/>
      <c r="D1151" s="68"/>
      <c r="E1151" s="69"/>
      <c r="F1151" s="69"/>
      <c r="G1151" s="69"/>
      <c r="H1151" s="69"/>
      <c r="I1151" s="70"/>
      <c r="J1151" s="70"/>
      <c r="K1151" s="71"/>
      <c r="L1151" s="91"/>
      <c r="M1151" s="71"/>
      <c r="N1151" s="71"/>
      <c r="P1151" s="71"/>
      <c r="Q1151" s="71"/>
      <c r="R1151" s="71"/>
      <c r="S1151" s="70"/>
      <c r="T1151" s="73"/>
      <c r="U1151" s="73"/>
      <c r="V1151" s="211"/>
      <c r="W1151" s="211"/>
      <c r="X1151" s="73"/>
      <c r="Y1151" s="73"/>
      <c r="Z1151" s="73"/>
      <c r="AA1151" s="73"/>
      <c r="AB1151" s="73"/>
      <c r="AC1151" s="73"/>
      <c r="AD1151" s="73"/>
      <c r="AE1151" s="92"/>
      <c r="AF1151" s="73"/>
      <c r="AG1151" s="74"/>
      <c r="AH1151" s="75"/>
      <c r="AI1151" s="75"/>
      <c r="AJ1151" s="75"/>
      <c r="AK1151" s="74"/>
      <c r="AL1151" s="69"/>
      <c r="AM1151" s="76"/>
      <c r="AN1151" s="127"/>
      <c r="AO1151" s="76"/>
      <c r="AP1151" s="127"/>
      <c r="AQ1151" s="76"/>
      <c r="AR1151" s="76"/>
      <c r="AS1151" s="76"/>
      <c r="AT1151" s="76"/>
      <c r="AU1151" s="76"/>
      <c r="AV1151" s="127"/>
      <c r="AW1151" s="127"/>
      <c r="AX1151" s="127"/>
      <c r="AY1151" s="76"/>
      <c r="AZ1151" s="74"/>
      <c r="BA1151" s="74"/>
      <c r="BB1151" s="72"/>
      <c r="BC1151" s="72"/>
      <c r="BD1151" s="74"/>
      <c r="BE1151" s="74"/>
      <c r="BF1151" s="76"/>
      <c r="BG1151" s="76"/>
      <c r="BH1151" s="76"/>
      <c r="BI1151" s="76"/>
      <c r="BJ1151" s="76"/>
      <c r="BK1151" s="76"/>
      <c r="BL1151" s="76"/>
      <c r="BM1151" s="127"/>
      <c r="BN1151" s="76"/>
      <c r="BO1151" s="110"/>
      <c r="BP1151" s="110"/>
      <c r="BQ1151" s="112"/>
      <c r="BR1151" s="112"/>
      <c r="BS1151" s="112"/>
      <c r="BT1151" s="114"/>
      <c r="BU1151" s="113"/>
      <c r="BV1151" s="114"/>
      <c r="BW1151" s="115"/>
      <c r="BX1151" s="115"/>
      <c r="BY1151" s="115"/>
      <c r="BZ1151" s="115"/>
      <c r="CA1151" s="48"/>
      <c r="CB1151" s="48"/>
      <c r="CC1151" s="48"/>
      <c r="CD1151" s="49"/>
      <c r="CE1151" s="96"/>
      <c r="CF1151" s="49"/>
      <c r="CG1151" s="96"/>
      <c r="CH1151" s="49"/>
      <c r="CI1151" s="49"/>
      <c r="CJ1151" s="49"/>
      <c r="CK1151" s="49"/>
      <c r="CL1151" s="49"/>
      <c r="CM1151" s="49"/>
      <c r="CN1151" s="49"/>
      <c r="CO1151" s="49"/>
      <c r="CP1151" s="49"/>
      <c r="CQ1151" s="49"/>
      <c r="CR1151" s="49"/>
      <c r="CS1151" s="49"/>
      <c r="CT1151" s="49"/>
      <c r="CU1151" s="49"/>
      <c r="CV1151" s="49"/>
      <c r="CW1151" s="49"/>
      <c r="CX1151" s="49"/>
      <c r="CY1151" s="49"/>
      <c r="CZ1151" s="49"/>
      <c r="DA1151" s="49"/>
      <c r="DB1151" s="49"/>
      <c r="DC1151" s="49"/>
      <c r="DD1151" s="49"/>
      <c r="DE1151" s="49"/>
      <c r="DF1151" s="49"/>
      <c r="DG1151" s="49"/>
      <c r="DH1151" s="49"/>
      <c r="DI1151" s="49"/>
      <c r="DJ1151" s="49"/>
      <c r="DK1151" s="49"/>
      <c r="DL1151" s="49"/>
      <c r="DM1151" s="49"/>
      <c r="DN1151" s="49"/>
      <c r="DO1151" s="49"/>
      <c r="DP1151" s="49"/>
      <c r="DQ1151" s="49"/>
      <c r="DR1151" s="49"/>
      <c r="DS1151" s="49"/>
      <c r="DT1151" s="49"/>
      <c r="DU1151" s="49"/>
    </row>
    <row r="1152" spans="1:125" ht="20.25" thickTop="1" thickBot="1" x14ac:dyDescent="0.35">
      <c r="A1152" s="68"/>
      <c r="B1152" s="88"/>
      <c r="C1152" s="68"/>
      <c r="D1152" s="68"/>
      <c r="E1152" s="69"/>
      <c r="F1152" s="69"/>
      <c r="G1152" s="69"/>
      <c r="H1152" s="69"/>
      <c r="I1152" s="70"/>
      <c r="J1152" s="70"/>
      <c r="K1152" s="71"/>
      <c r="L1152" s="91"/>
      <c r="M1152" s="71"/>
      <c r="N1152" s="71"/>
      <c r="P1152" s="71"/>
      <c r="Q1152" s="71"/>
      <c r="R1152" s="71"/>
      <c r="S1152" s="70"/>
      <c r="T1152" s="73"/>
      <c r="U1152" s="73"/>
      <c r="V1152" s="211"/>
      <c r="W1152" s="211"/>
      <c r="X1152" s="73"/>
      <c r="Y1152" s="73"/>
      <c r="Z1152" s="73"/>
      <c r="AA1152" s="73"/>
      <c r="AB1152" s="73"/>
      <c r="AC1152" s="73"/>
      <c r="AD1152" s="73"/>
      <c r="AE1152" s="92"/>
      <c r="AF1152" s="73"/>
      <c r="AG1152" s="74"/>
      <c r="AH1152" s="75"/>
      <c r="AI1152" s="75"/>
      <c r="AJ1152" s="75"/>
      <c r="AK1152" s="74"/>
      <c r="AL1152" s="69"/>
      <c r="AM1152" s="76"/>
      <c r="AN1152" s="127"/>
      <c r="AO1152" s="76"/>
      <c r="AP1152" s="127"/>
      <c r="AQ1152" s="76"/>
      <c r="AR1152" s="76"/>
      <c r="AS1152" s="76"/>
      <c r="AT1152" s="76"/>
      <c r="AU1152" s="76"/>
      <c r="AV1152" s="127"/>
      <c r="AW1152" s="127"/>
      <c r="AX1152" s="127"/>
      <c r="AY1152" s="76"/>
      <c r="AZ1152" s="74"/>
      <c r="BA1152" s="74"/>
      <c r="BB1152" s="72"/>
      <c r="BC1152" s="72"/>
      <c r="BD1152" s="74"/>
      <c r="BE1152" s="74"/>
      <c r="BF1152" s="76"/>
      <c r="BG1152" s="76"/>
      <c r="BH1152" s="76"/>
      <c r="BI1152" s="76"/>
      <c r="BJ1152" s="76"/>
      <c r="BK1152" s="76"/>
      <c r="BL1152" s="76"/>
      <c r="BM1152" s="127"/>
      <c r="BN1152" s="76"/>
      <c r="BO1152" s="110"/>
      <c r="BP1152" s="110"/>
      <c r="BQ1152" s="112"/>
      <c r="BR1152" s="112"/>
      <c r="BS1152" s="112"/>
      <c r="BT1152" s="114"/>
      <c r="BU1152" s="113"/>
      <c r="BV1152" s="114"/>
      <c r="BW1152" s="115"/>
      <c r="BX1152" s="115"/>
      <c r="BY1152" s="115"/>
      <c r="BZ1152" s="115"/>
      <c r="CA1152" s="48"/>
      <c r="CB1152" s="48"/>
      <c r="CC1152" s="48"/>
      <c r="CD1152" s="49"/>
      <c r="CE1152" s="96"/>
      <c r="CF1152" s="49"/>
      <c r="CG1152" s="96"/>
      <c r="CH1152" s="49"/>
      <c r="CI1152" s="49"/>
      <c r="CJ1152" s="49"/>
      <c r="CK1152" s="49"/>
      <c r="CL1152" s="49"/>
      <c r="CM1152" s="49"/>
      <c r="CN1152" s="49"/>
      <c r="CO1152" s="49"/>
      <c r="CP1152" s="49"/>
      <c r="CQ1152" s="49"/>
      <c r="CR1152" s="49"/>
      <c r="CS1152" s="49"/>
      <c r="CT1152" s="49"/>
      <c r="CU1152" s="49"/>
      <c r="CV1152" s="49"/>
      <c r="CW1152" s="49"/>
      <c r="CX1152" s="49"/>
      <c r="CY1152" s="49"/>
      <c r="CZ1152" s="49"/>
      <c r="DA1152" s="49"/>
      <c r="DB1152" s="49"/>
      <c r="DC1152" s="49"/>
      <c r="DD1152" s="49"/>
      <c r="DE1152" s="49"/>
      <c r="DF1152" s="49"/>
      <c r="DG1152" s="49"/>
      <c r="DH1152" s="49"/>
      <c r="DI1152" s="49"/>
      <c r="DJ1152" s="49"/>
      <c r="DK1152" s="49"/>
      <c r="DL1152" s="49"/>
      <c r="DM1152" s="49"/>
      <c r="DN1152" s="49"/>
      <c r="DO1152" s="49"/>
      <c r="DP1152" s="49"/>
      <c r="DQ1152" s="49"/>
      <c r="DR1152" s="49"/>
      <c r="DS1152" s="49"/>
      <c r="DT1152" s="49"/>
      <c r="DU1152" s="49"/>
    </row>
    <row r="1153" spans="1:104" ht="20.25" thickTop="1" thickBot="1" x14ac:dyDescent="0.35">
      <c r="A1153" s="68"/>
      <c r="B1153" s="88"/>
      <c r="C1153" s="68"/>
      <c r="D1153" s="68"/>
      <c r="E1153" s="69"/>
      <c r="F1153" s="69"/>
      <c r="G1153" s="69"/>
      <c r="H1153" s="69"/>
      <c r="I1153" s="70"/>
      <c r="J1153" s="70"/>
      <c r="K1153" s="71"/>
      <c r="L1153" s="91"/>
      <c r="M1153" s="71"/>
      <c r="N1153" s="71"/>
      <c r="P1153" s="71"/>
      <c r="Q1153" s="71"/>
      <c r="R1153" s="71"/>
      <c r="S1153" s="70"/>
      <c r="T1153" s="73"/>
      <c r="U1153" s="73"/>
      <c r="V1153" s="211"/>
      <c r="W1153" s="211"/>
      <c r="X1153" s="73"/>
      <c r="Y1153" s="73"/>
      <c r="Z1153" s="73"/>
      <c r="AA1153" s="73"/>
      <c r="AB1153" s="73"/>
      <c r="AC1153" s="73"/>
      <c r="AD1153" s="73"/>
      <c r="AE1153" s="92"/>
      <c r="AF1153" s="73"/>
      <c r="AG1153" s="74"/>
      <c r="AH1153" s="75"/>
      <c r="AI1153" s="75"/>
      <c r="AJ1153" s="75"/>
      <c r="AK1153" s="74"/>
      <c r="AL1153" s="69"/>
      <c r="AM1153" s="76"/>
      <c r="AN1153" s="127"/>
      <c r="AO1153" s="76"/>
      <c r="AP1153" s="127"/>
      <c r="AQ1153" s="76"/>
      <c r="AR1153" s="76"/>
      <c r="AS1153" s="76"/>
      <c r="AT1153" s="76"/>
      <c r="AU1153" s="76"/>
      <c r="AV1153" s="127"/>
      <c r="AW1153" s="127"/>
      <c r="AX1153" s="127"/>
      <c r="AY1153" s="76"/>
      <c r="AZ1153" s="74"/>
      <c r="BA1153" s="74"/>
      <c r="BB1153" s="72"/>
      <c r="BC1153" s="72"/>
      <c r="BD1153" s="74"/>
      <c r="BE1153" s="74"/>
      <c r="BF1153" s="76"/>
      <c r="BG1153" s="76"/>
      <c r="BH1153" s="76"/>
      <c r="BI1153" s="76"/>
      <c r="BJ1153" s="76"/>
      <c r="BK1153" s="76"/>
      <c r="BL1153" s="76"/>
      <c r="BM1153" s="127"/>
      <c r="BN1153" s="76"/>
      <c r="BO1153" s="110"/>
      <c r="BP1153" s="110"/>
      <c r="BQ1153" s="112"/>
      <c r="BR1153" s="112"/>
      <c r="BS1153" s="112"/>
      <c r="BT1153" s="114"/>
      <c r="BU1153" s="113"/>
      <c r="BV1153" s="114"/>
      <c r="BW1153" s="115"/>
      <c r="BX1153" s="115"/>
      <c r="BY1153" s="115"/>
      <c r="BZ1153" s="115"/>
      <c r="CA1153" s="48"/>
      <c r="CB1153" s="48"/>
      <c r="CC1153" s="48"/>
      <c r="CD1153" s="49"/>
      <c r="CE1153" s="96"/>
      <c r="CF1153" s="49"/>
      <c r="CG1153" s="96"/>
      <c r="CH1153" s="49"/>
      <c r="CI1153" s="49"/>
      <c r="CJ1153" s="49"/>
      <c r="CK1153" s="49"/>
      <c r="CL1153" s="49"/>
      <c r="CM1153" s="49"/>
      <c r="CN1153" s="49"/>
      <c r="CO1153" s="49"/>
      <c r="CP1153" s="49"/>
      <c r="CQ1153" s="49"/>
      <c r="CR1153" s="49"/>
      <c r="CS1153" s="49"/>
      <c r="CT1153" s="49"/>
      <c r="CU1153" s="49"/>
      <c r="CV1153" s="49"/>
      <c r="CW1153" s="49"/>
      <c r="CX1153" s="49"/>
      <c r="CY1153" s="49"/>
      <c r="CZ1153" s="49"/>
    </row>
    <row r="1154" spans="1:104" ht="20.25" thickTop="1" thickBot="1" x14ac:dyDescent="0.35">
      <c r="A1154" s="68"/>
      <c r="B1154" s="88"/>
      <c r="C1154" s="68"/>
      <c r="D1154" s="68"/>
      <c r="E1154" s="69"/>
      <c r="F1154" s="69"/>
      <c r="G1154" s="69"/>
      <c r="H1154" s="69"/>
      <c r="I1154" s="70"/>
      <c r="J1154" s="70"/>
      <c r="K1154" s="71"/>
      <c r="L1154" s="91"/>
      <c r="M1154" s="71"/>
      <c r="N1154" s="71"/>
      <c r="P1154" s="71"/>
      <c r="Q1154" s="71"/>
      <c r="R1154" s="71"/>
      <c r="S1154" s="70"/>
      <c r="T1154" s="73"/>
      <c r="U1154" s="73"/>
      <c r="V1154" s="211"/>
      <c r="W1154" s="211"/>
      <c r="X1154" s="73"/>
      <c r="Y1154" s="73"/>
      <c r="Z1154" s="73"/>
      <c r="AA1154" s="73"/>
      <c r="AB1154" s="73"/>
      <c r="AC1154" s="73"/>
      <c r="AD1154" s="73"/>
      <c r="AE1154" s="92"/>
      <c r="AF1154" s="73"/>
      <c r="AG1154" s="74"/>
      <c r="AH1154" s="75"/>
      <c r="AI1154" s="75"/>
      <c r="AJ1154" s="75"/>
      <c r="AK1154" s="74"/>
      <c r="AL1154" s="69"/>
      <c r="AM1154" s="76"/>
      <c r="AN1154" s="127"/>
      <c r="AO1154" s="76"/>
      <c r="AP1154" s="127"/>
      <c r="AQ1154" s="76"/>
      <c r="AR1154" s="76"/>
      <c r="AS1154" s="76"/>
      <c r="AT1154" s="76"/>
      <c r="AU1154" s="76"/>
      <c r="AV1154" s="127"/>
      <c r="AW1154" s="127"/>
      <c r="AX1154" s="127"/>
      <c r="AY1154" s="76"/>
      <c r="AZ1154" s="74"/>
      <c r="BA1154" s="74"/>
      <c r="BB1154" s="72"/>
      <c r="BC1154" s="72"/>
      <c r="BD1154" s="74"/>
      <c r="BE1154" s="74"/>
      <c r="BF1154" s="76"/>
      <c r="BG1154" s="76"/>
      <c r="BH1154" s="76"/>
      <c r="BI1154" s="76"/>
      <c r="BJ1154" s="76"/>
      <c r="BK1154" s="76"/>
      <c r="BL1154" s="76"/>
      <c r="BM1154" s="127"/>
      <c r="BN1154" s="76"/>
      <c r="BO1154" s="110"/>
      <c r="BP1154" s="110"/>
      <c r="BQ1154" s="112"/>
      <c r="BR1154" s="112"/>
      <c r="BS1154" s="112"/>
      <c r="BT1154" s="114"/>
      <c r="BU1154" s="113"/>
      <c r="BV1154" s="114"/>
      <c r="BW1154" s="115"/>
      <c r="BX1154" s="115"/>
      <c r="BY1154" s="115"/>
      <c r="BZ1154" s="115"/>
      <c r="CA1154" s="48"/>
      <c r="CB1154" s="48"/>
      <c r="CC1154" s="48"/>
      <c r="CD1154" s="49"/>
      <c r="CE1154" s="96"/>
      <c r="CF1154" s="49"/>
      <c r="CG1154" s="96"/>
      <c r="CH1154" s="49"/>
      <c r="CI1154" s="49"/>
      <c r="CJ1154" s="49"/>
      <c r="CK1154" s="49"/>
      <c r="CL1154" s="49"/>
      <c r="CM1154" s="49"/>
      <c r="CN1154" s="49"/>
      <c r="CO1154" s="49"/>
      <c r="CP1154" s="49"/>
      <c r="CQ1154" s="49"/>
      <c r="CR1154" s="49"/>
      <c r="CS1154" s="49"/>
      <c r="CT1154" s="49"/>
      <c r="CU1154" s="49"/>
      <c r="CV1154" s="49"/>
      <c r="CW1154" s="49"/>
      <c r="CX1154" s="49"/>
      <c r="CY1154" s="49"/>
      <c r="CZ1154" s="49"/>
    </row>
    <row r="1155" spans="1:104" ht="20.25" thickTop="1" thickBot="1" x14ac:dyDescent="0.35">
      <c r="A1155" s="68"/>
      <c r="B1155" s="88"/>
      <c r="C1155" s="68"/>
      <c r="D1155" s="68"/>
      <c r="E1155" s="69"/>
      <c r="F1155" s="69"/>
      <c r="G1155" s="69"/>
      <c r="H1155" s="69"/>
      <c r="I1155" s="70"/>
      <c r="J1155" s="70"/>
      <c r="K1155" s="71"/>
      <c r="L1155" s="91"/>
      <c r="M1155" s="71"/>
      <c r="N1155" s="71"/>
      <c r="P1155" s="71"/>
      <c r="Q1155" s="71"/>
      <c r="R1155" s="71"/>
      <c r="S1155" s="70"/>
      <c r="T1155" s="73"/>
      <c r="U1155" s="73"/>
      <c r="V1155" s="211"/>
      <c r="W1155" s="211"/>
      <c r="X1155" s="73"/>
      <c r="Y1155" s="73"/>
      <c r="Z1155" s="73"/>
      <c r="AA1155" s="73"/>
      <c r="AB1155" s="73"/>
      <c r="AC1155" s="73"/>
      <c r="AD1155" s="73"/>
      <c r="AE1155" s="92"/>
      <c r="AF1155" s="73"/>
      <c r="AG1155" s="74"/>
      <c r="AH1155" s="75"/>
      <c r="AI1155" s="75"/>
      <c r="AJ1155" s="75"/>
      <c r="AK1155" s="74"/>
      <c r="AL1155" s="69"/>
      <c r="AM1155" s="76"/>
      <c r="AN1155" s="127"/>
      <c r="AO1155" s="76"/>
      <c r="AP1155" s="127"/>
      <c r="AQ1155" s="76"/>
      <c r="AR1155" s="76"/>
      <c r="AS1155" s="76"/>
      <c r="AT1155" s="76"/>
      <c r="AU1155" s="76"/>
      <c r="AV1155" s="127"/>
      <c r="AW1155" s="127"/>
      <c r="AX1155" s="127"/>
      <c r="AY1155" s="76"/>
      <c r="AZ1155" s="74"/>
      <c r="BA1155" s="74"/>
      <c r="BB1155" s="72"/>
      <c r="BC1155" s="72"/>
      <c r="BD1155" s="74"/>
      <c r="BE1155" s="74"/>
      <c r="BF1155" s="76"/>
      <c r="BG1155" s="76"/>
      <c r="BH1155" s="76"/>
      <c r="BI1155" s="76"/>
      <c r="BJ1155" s="76"/>
      <c r="BK1155" s="76"/>
      <c r="BL1155" s="76"/>
      <c r="BM1155" s="127"/>
      <c r="BN1155" s="76"/>
      <c r="BO1155" s="110"/>
      <c r="BP1155" s="110"/>
      <c r="BQ1155" s="112"/>
      <c r="BR1155" s="112"/>
      <c r="BS1155" s="112"/>
      <c r="BT1155" s="114"/>
      <c r="BU1155" s="113"/>
      <c r="BV1155" s="114"/>
      <c r="BW1155" s="115"/>
      <c r="BX1155" s="115"/>
      <c r="BY1155" s="115"/>
      <c r="BZ1155" s="115"/>
      <c r="CA1155" s="48"/>
      <c r="CB1155" s="48"/>
      <c r="CC1155" s="48"/>
      <c r="CD1155" s="49"/>
      <c r="CE1155" s="96"/>
      <c r="CF1155" s="49"/>
      <c r="CG1155" s="96"/>
      <c r="CH1155" s="49"/>
      <c r="CI1155" s="49"/>
      <c r="CJ1155" s="49"/>
      <c r="CK1155" s="49"/>
      <c r="CL1155" s="49"/>
      <c r="CM1155" s="49"/>
      <c r="CN1155" s="49"/>
      <c r="CO1155" s="49"/>
      <c r="CP1155" s="49"/>
      <c r="CQ1155" s="49"/>
      <c r="CR1155" s="49"/>
      <c r="CS1155" s="49"/>
      <c r="CT1155" s="49"/>
      <c r="CU1155" s="49"/>
      <c r="CV1155" s="49"/>
      <c r="CW1155" s="49"/>
      <c r="CX1155" s="49"/>
      <c r="CY1155" s="49"/>
      <c r="CZ1155" s="49"/>
    </row>
    <row r="1156" spans="1:104" ht="20.25" thickTop="1" thickBot="1" x14ac:dyDescent="0.35">
      <c r="A1156" s="68"/>
      <c r="B1156" s="88"/>
      <c r="C1156" s="68"/>
      <c r="D1156" s="68"/>
      <c r="E1156" s="69"/>
      <c r="F1156" s="69"/>
      <c r="G1156" s="69"/>
      <c r="H1156" s="69"/>
      <c r="I1156" s="70"/>
      <c r="J1156" s="70"/>
      <c r="K1156" s="71"/>
      <c r="L1156" s="91"/>
      <c r="M1156" s="71"/>
      <c r="N1156" s="71"/>
      <c r="P1156" s="71"/>
      <c r="Q1156" s="71"/>
      <c r="R1156" s="71"/>
      <c r="S1156" s="70"/>
      <c r="T1156" s="73"/>
      <c r="U1156" s="73"/>
      <c r="V1156" s="211"/>
      <c r="W1156" s="211"/>
      <c r="X1156" s="73"/>
      <c r="Y1156" s="73"/>
      <c r="Z1156" s="73"/>
      <c r="AA1156" s="73"/>
      <c r="AB1156" s="73"/>
      <c r="AC1156" s="73"/>
      <c r="AD1156" s="73"/>
      <c r="AE1156" s="92"/>
      <c r="AF1156" s="73"/>
      <c r="AG1156" s="74"/>
      <c r="AH1156" s="75"/>
      <c r="AI1156" s="75"/>
      <c r="AJ1156" s="75"/>
      <c r="AK1156" s="74"/>
      <c r="AL1156" s="69"/>
      <c r="AM1156" s="76"/>
      <c r="AN1156" s="127"/>
      <c r="AO1156" s="76"/>
      <c r="AP1156" s="127"/>
      <c r="AQ1156" s="76"/>
      <c r="AR1156" s="76"/>
      <c r="AS1156" s="76"/>
      <c r="AT1156" s="76"/>
      <c r="AU1156" s="76"/>
      <c r="AV1156" s="127"/>
      <c r="AW1156" s="127"/>
      <c r="AX1156" s="127"/>
      <c r="AY1156" s="76"/>
      <c r="AZ1156" s="74"/>
      <c r="BA1156" s="74"/>
      <c r="BB1156" s="72"/>
      <c r="BC1156" s="72"/>
      <c r="BD1156" s="74"/>
      <c r="BE1156" s="74"/>
      <c r="BF1156" s="76"/>
      <c r="BG1156" s="76"/>
      <c r="BH1156" s="76"/>
      <c r="BI1156" s="76"/>
      <c r="BJ1156" s="76"/>
      <c r="BK1156" s="76"/>
      <c r="BL1156" s="76"/>
      <c r="BM1156" s="127"/>
      <c r="BN1156" s="76"/>
      <c r="BO1156" s="110"/>
      <c r="BP1156" s="110"/>
      <c r="BQ1156" s="112"/>
      <c r="BR1156" s="112"/>
      <c r="BS1156" s="112"/>
      <c r="BT1156" s="114"/>
      <c r="BU1156" s="113"/>
      <c r="BV1156" s="114"/>
      <c r="BW1156" s="115"/>
      <c r="BX1156" s="115"/>
      <c r="BY1156" s="115"/>
      <c r="BZ1156" s="115"/>
      <c r="CA1156" s="48"/>
      <c r="CB1156" s="48"/>
      <c r="CC1156" s="48"/>
      <c r="CD1156" s="49"/>
      <c r="CE1156" s="96"/>
      <c r="CF1156" s="49"/>
      <c r="CG1156" s="96"/>
      <c r="CH1156" s="49"/>
      <c r="CI1156" s="49"/>
      <c r="CJ1156" s="49"/>
      <c r="CK1156" s="49"/>
      <c r="CL1156" s="49"/>
      <c r="CM1156" s="49"/>
      <c r="CN1156" s="49"/>
      <c r="CO1156" s="49"/>
      <c r="CP1156" s="49"/>
      <c r="CQ1156" s="49"/>
      <c r="CR1156" s="49"/>
      <c r="CS1156" s="49"/>
      <c r="CT1156" s="49"/>
      <c r="CU1156" s="49"/>
      <c r="CV1156" s="49"/>
      <c r="CW1156" s="49"/>
      <c r="CX1156" s="49"/>
      <c r="CY1156" s="49"/>
      <c r="CZ1156" s="49"/>
    </row>
    <row r="1157" spans="1:104" ht="20.25" thickTop="1" thickBot="1" x14ac:dyDescent="0.35">
      <c r="A1157" s="68"/>
      <c r="B1157" s="88"/>
      <c r="C1157" s="68"/>
      <c r="D1157" s="68"/>
      <c r="E1157" s="69"/>
      <c r="F1157" s="69"/>
      <c r="G1157" s="69"/>
      <c r="H1157" s="69"/>
      <c r="I1157" s="70"/>
      <c r="J1157" s="70"/>
      <c r="K1157" s="71"/>
      <c r="L1157" s="91"/>
      <c r="M1157" s="71"/>
      <c r="N1157" s="71"/>
      <c r="P1157" s="71"/>
      <c r="Q1157" s="71"/>
      <c r="R1157" s="71"/>
      <c r="S1157" s="70"/>
      <c r="T1157" s="73"/>
      <c r="U1157" s="73"/>
      <c r="V1157" s="211"/>
      <c r="W1157" s="211"/>
      <c r="X1157" s="73"/>
      <c r="Y1157" s="73"/>
      <c r="Z1157" s="73"/>
      <c r="AA1157" s="73"/>
      <c r="AB1157" s="73"/>
      <c r="AC1157" s="73"/>
      <c r="AD1157" s="73"/>
      <c r="AE1157" s="92"/>
      <c r="AF1157" s="73"/>
      <c r="AG1157" s="74"/>
      <c r="AH1157" s="75"/>
      <c r="AI1157" s="75"/>
      <c r="AJ1157" s="75"/>
      <c r="AK1157" s="74"/>
      <c r="AL1157" s="69"/>
      <c r="AM1157" s="76"/>
      <c r="AN1157" s="127"/>
      <c r="AO1157" s="76"/>
      <c r="AP1157" s="127"/>
      <c r="AQ1157" s="76"/>
      <c r="AR1157" s="76"/>
      <c r="AS1157" s="76"/>
      <c r="AT1157" s="76"/>
      <c r="AU1157" s="76"/>
      <c r="AV1157" s="127"/>
      <c r="AW1157" s="127"/>
      <c r="AX1157" s="127"/>
      <c r="AY1157" s="76"/>
      <c r="AZ1157" s="74"/>
      <c r="BA1157" s="74"/>
      <c r="BB1157" s="72"/>
      <c r="BC1157" s="72"/>
      <c r="BD1157" s="74"/>
      <c r="BE1157" s="74"/>
      <c r="BF1157" s="76"/>
      <c r="BG1157" s="76"/>
      <c r="BH1157" s="76"/>
      <c r="BI1157" s="76"/>
      <c r="BJ1157" s="76"/>
      <c r="BK1157" s="76"/>
      <c r="BL1157" s="76"/>
      <c r="BM1157" s="127"/>
      <c r="BN1157" s="76"/>
      <c r="BO1157" s="110"/>
      <c r="BP1157" s="110"/>
      <c r="BQ1157" s="112"/>
      <c r="BR1157" s="112"/>
      <c r="BS1157" s="112"/>
      <c r="BT1157" s="114"/>
      <c r="BU1157" s="113"/>
      <c r="BV1157" s="114"/>
      <c r="BW1157" s="115"/>
      <c r="BX1157" s="115"/>
      <c r="BY1157" s="115"/>
      <c r="BZ1157" s="115"/>
      <c r="CA1157" s="48"/>
      <c r="CB1157" s="48"/>
      <c r="CC1157" s="48"/>
      <c r="CD1157" s="49"/>
      <c r="CE1157" s="96"/>
      <c r="CF1157" s="49"/>
      <c r="CG1157" s="96"/>
      <c r="CH1157" s="49"/>
      <c r="CI1157" s="49"/>
      <c r="CJ1157" s="49"/>
      <c r="CK1157" s="49"/>
      <c r="CL1157" s="49"/>
      <c r="CM1157" s="49"/>
      <c r="CN1157" s="49"/>
      <c r="CO1157" s="49"/>
      <c r="CP1157" s="49"/>
      <c r="CQ1157" s="49"/>
      <c r="CR1157" s="49"/>
      <c r="CS1157" s="49"/>
      <c r="CT1157" s="49"/>
      <c r="CU1157" s="49"/>
      <c r="CV1157" s="49"/>
      <c r="CW1157" s="49"/>
      <c r="CX1157" s="49"/>
      <c r="CY1157" s="49"/>
      <c r="CZ1157" s="49"/>
    </row>
    <row r="1158" spans="1:104" ht="20.25" thickTop="1" thickBot="1" x14ac:dyDescent="0.35">
      <c r="A1158" s="68"/>
      <c r="B1158" s="88"/>
      <c r="C1158" s="68"/>
      <c r="D1158" s="68"/>
      <c r="E1158" s="69"/>
      <c r="F1158" s="69"/>
      <c r="G1158" s="69"/>
      <c r="H1158" s="69"/>
      <c r="I1158" s="70"/>
      <c r="J1158" s="70"/>
      <c r="K1158" s="71"/>
      <c r="L1158" s="91"/>
      <c r="M1158" s="71"/>
      <c r="N1158" s="71"/>
      <c r="P1158" s="71"/>
      <c r="Q1158" s="71"/>
      <c r="R1158" s="71"/>
      <c r="S1158" s="70"/>
      <c r="T1158" s="73"/>
      <c r="U1158" s="73"/>
      <c r="V1158" s="211"/>
      <c r="W1158" s="211"/>
      <c r="X1158" s="73"/>
      <c r="Y1158" s="73"/>
      <c r="Z1158" s="73"/>
      <c r="AA1158" s="73"/>
      <c r="AB1158" s="73"/>
      <c r="AC1158" s="73"/>
      <c r="AD1158" s="73"/>
      <c r="AE1158" s="92"/>
      <c r="AF1158" s="73"/>
      <c r="AG1158" s="74"/>
      <c r="AH1158" s="75"/>
      <c r="AI1158" s="75"/>
      <c r="AJ1158" s="75"/>
      <c r="AK1158" s="74"/>
      <c r="AL1158" s="69"/>
      <c r="AM1158" s="76"/>
      <c r="AN1158" s="127"/>
      <c r="AO1158" s="76"/>
      <c r="AP1158" s="127"/>
      <c r="AQ1158" s="76"/>
      <c r="AR1158" s="76"/>
      <c r="AS1158" s="76"/>
      <c r="AT1158" s="76"/>
      <c r="AU1158" s="76"/>
      <c r="AV1158" s="127"/>
      <c r="AW1158" s="127"/>
      <c r="AX1158" s="127"/>
      <c r="AY1158" s="76"/>
      <c r="AZ1158" s="74"/>
      <c r="BA1158" s="74"/>
      <c r="BB1158" s="72"/>
      <c r="BC1158" s="72"/>
      <c r="BD1158" s="74"/>
      <c r="BE1158" s="74"/>
      <c r="BF1158" s="76"/>
      <c r="BG1158" s="76"/>
      <c r="BH1158" s="76"/>
      <c r="BI1158" s="76"/>
      <c r="BJ1158" s="76"/>
      <c r="BK1158" s="76"/>
      <c r="BL1158" s="76"/>
      <c r="BM1158" s="127"/>
      <c r="BN1158" s="76"/>
      <c r="BO1158" s="110"/>
      <c r="BP1158" s="110"/>
      <c r="BQ1158" s="112"/>
      <c r="BR1158" s="112"/>
      <c r="BS1158" s="112"/>
      <c r="BT1158" s="114"/>
      <c r="BU1158" s="113"/>
      <c r="BV1158" s="114"/>
      <c r="BW1158" s="115"/>
      <c r="BX1158" s="115"/>
      <c r="BY1158" s="115"/>
      <c r="BZ1158" s="115"/>
      <c r="CA1158" s="48"/>
      <c r="CB1158" s="48"/>
      <c r="CC1158" s="48"/>
      <c r="CD1158" s="49"/>
      <c r="CE1158" s="96"/>
      <c r="CF1158" s="49"/>
      <c r="CG1158" s="96"/>
      <c r="CH1158" s="49"/>
      <c r="CI1158" s="49"/>
      <c r="CJ1158" s="49"/>
      <c r="CK1158" s="49"/>
      <c r="CL1158" s="49"/>
      <c r="CM1158" s="49"/>
      <c r="CN1158" s="49"/>
      <c r="CO1158" s="49"/>
      <c r="CP1158" s="49"/>
      <c r="CQ1158" s="49"/>
      <c r="CR1158" s="49"/>
      <c r="CS1158" s="49"/>
      <c r="CT1158" s="49"/>
      <c r="CU1158" s="49"/>
      <c r="CV1158" s="49"/>
      <c r="CW1158" s="49"/>
      <c r="CX1158" s="49"/>
      <c r="CY1158" s="49"/>
      <c r="CZ1158" s="49"/>
    </row>
    <row r="1159" spans="1:104" ht="20.25" thickTop="1" thickBot="1" x14ac:dyDescent="0.35">
      <c r="A1159" s="68"/>
      <c r="B1159" s="88"/>
      <c r="C1159" s="68"/>
      <c r="D1159" s="68"/>
      <c r="E1159" s="69"/>
      <c r="F1159" s="69"/>
      <c r="G1159" s="69"/>
      <c r="H1159" s="69"/>
      <c r="I1159" s="70"/>
      <c r="J1159" s="70"/>
      <c r="K1159" s="71"/>
      <c r="L1159" s="91"/>
      <c r="M1159" s="71"/>
      <c r="N1159" s="71"/>
      <c r="P1159" s="71"/>
      <c r="Q1159" s="71"/>
      <c r="R1159" s="71"/>
      <c r="S1159" s="70"/>
      <c r="T1159" s="73"/>
      <c r="U1159" s="73"/>
      <c r="V1159" s="211"/>
      <c r="W1159" s="211"/>
      <c r="X1159" s="73"/>
      <c r="Y1159" s="73"/>
      <c r="Z1159" s="73"/>
      <c r="AA1159" s="73"/>
      <c r="AB1159" s="73"/>
      <c r="AC1159" s="73"/>
      <c r="AD1159" s="73"/>
      <c r="AE1159" s="92"/>
      <c r="AF1159" s="73"/>
      <c r="AG1159" s="74"/>
      <c r="AH1159" s="75"/>
      <c r="AI1159" s="75"/>
      <c r="AJ1159" s="75"/>
      <c r="AK1159" s="74"/>
      <c r="AL1159" s="69"/>
      <c r="AM1159" s="76"/>
      <c r="AN1159" s="127"/>
      <c r="AO1159" s="76"/>
      <c r="AP1159" s="127"/>
      <c r="AQ1159" s="76"/>
      <c r="AR1159" s="76"/>
      <c r="AS1159" s="76"/>
      <c r="AT1159" s="76"/>
      <c r="AU1159" s="76"/>
      <c r="AV1159" s="127"/>
      <c r="AW1159" s="127"/>
      <c r="AX1159" s="127"/>
      <c r="AY1159" s="76"/>
      <c r="AZ1159" s="74"/>
      <c r="BA1159" s="74"/>
      <c r="BB1159" s="72"/>
      <c r="BC1159" s="72"/>
      <c r="BD1159" s="74"/>
      <c r="BE1159" s="74"/>
      <c r="BF1159" s="76"/>
      <c r="BG1159" s="76"/>
      <c r="BH1159" s="76"/>
      <c r="BI1159" s="76"/>
      <c r="BJ1159" s="76"/>
      <c r="BK1159" s="76"/>
      <c r="BL1159" s="76"/>
      <c r="BM1159" s="127"/>
      <c r="BN1159" s="76"/>
      <c r="BO1159" s="110"/>
      <c r="BP1159" s="110"/>
      <c r="BQ1159" s="112"/>
      <c r="BR1159" s="112"/>
      <c r="BS1159" s="112"/>
      <c r="BT1159" s="114"/>
      <c r="BU1159" s="113"/>
      <c r="BV1159" s="114"/>
      <c r="BW1159" s="115"/>
      <c r="BX1159" s="115"/>
      <c r="BY1159" s="115"/>
      <c r="BZ1159" s="115"/>
      <c r="CA1159" s="48"/>
      <c r="CB1159" s="48"/>
      <c r="CC1159" s="48"/>
      <c r="CD1159" s="49"/>
      <c r="CE1159" s="96"/>
      <c r="CF1159" s="49"/>
      <c r="CG1159" s="96"/>
      <c r="CH1159" s="49"/>
      <c r="CI1159" s="49"/>
      <c r="CJ1159" s="49"/>
      <c r="CK1159" s="49"/>
      <c r="CL1159" s="49"/>
      <c r="CM1159" s="49"/>
      <c r="CN1159" s="49"/>
      <c r="CO1159" s="49"/>
      <c r="CP1159" s="49"/>
      <c r="CQ1159" s="49"/>
      <c r="CR1159" s="49"/>
      <c r="CS1159" s="49"/>
      <c r="CT1159" s="49"/>
      <c r="CU1159" s="49"/>
      <c r="CV1159" s="49"/>
      <c r="CW1159" s="49"/>
      <c r="CX1159" s="49"/>
      <c r="CY1159" s="49"/>
      <c r="CZ1159" s="49"/>
    </row>
    <row r="1160" spans="1:104" ht="20.25" thickTop="1" thickBot="1" x14ac:dyDescent="0.35">
      <c r="A1160" s="68"/>
      <c r="B1160" s="88"/>
      <c r="C1160" s="68"/>
      <c r="D1160" s="68"/>
      <c r="E1160" s="69"/>
      <c r="F1160" s="69"/>
      <c r="G1160" s="69"/>
      <c r="H1160" s="69"/>
      <c r="I1160" s="70"/>
      <c r="J1160" s="70"/>
      <c r="K1160" s="71"/>
      <c r="L1160" s="91"/>
      <c r="M1160" s="71"/>
      <c r="N1160" s="71"/>
      <c r="P1160" s="71"/>
      <c r="Q1160" s="71"/>
      <c r="R1160" s="71"/>
      <c r="S1160" s="70"/>
      <c r="T1160" s="73"/>
      <c r="U1160" s="73"/>
      <c r="V1160" s="211"/>
      <c r="W1160" s="211"/>
      <c r="X1160" s="73"/>
      <c r="Y1160" s="73"/>
      <c r="Z1160" s="73"/>
      <c r="AA1160" s="73"/>
      <c r="AB1160" s="73"/>
      <c r="AC1160" s="73"/>
      <c r="AD1160" s="73"/>
      <c r="AE1160" s="92"/>
      <c r="AF1160" s="73"/>
      <c r="AG1160" s="74"/>
      <c r="AH1160" s="75"/>
      <c r="AI1160" s="75"/>
      <c r="AJ1160" s="75"/>
      <c r="AK1160" s="74"/>
      <c r="AL1160" s="69"/>
      <c r="AM1160" s="76"/>
      <c r="AN1160" s="127"/>
      <c r="AO1160" s="76"/>
      <c r="AP1160" s="127"/>
      <c r="AQ1160" s="76"/>
      <c r="AR1160" s="76"/>
      <c r="AS1160" s="76"/>
      <c r="AT1160" s="76"/>
      <c r="AU1160" s="76"/>
      <c r="AV1160" s="127"/>
      <c r="AW1160" s="127"/>
      <c r="AX1160" s="127"/>
      <c r="AY1160" s="76"/>
      <c r="AZ1160" s="74"/>
      <c r="BA1160" s="74"/>
      <c r="BB1160" s="72"/>
      <c r="BC1160" s="72"/>
      <c r="BD1160" s="74"/>
      <c r="BE1160" s="74"/>
      <c r="BF1160" s="76"/>
      <c r="BG1160" s="76"/>
      <c r="BH1160" s="76"/>
      <c r="BI1160" s="76"/>
      <c r="BJ1160" s="76"/>
      <c r="BK1160" s="76"/>
      <c r="BL1160" s="76"/>
      <c r="BM1160" s="127"/>
      <c r="BN1160" s="76"/>
      <c r="BO1160" s="110"/>
      <c r="BP1160" s="110"/>
      <c r="BQ1160" s="112"/>
      <c r="BR1160" s="112"/>
      <c r="BS1160" s="112"/>
      <c r="BT1160" s="114"/>
      <c r="BU1160" s="113"/>
      <c r="BV1160" s="114"/>
      <c r="BW1160" s="115"/>
      <c r="BX1160" s="115"/>
      <c r="BY1160" s="115"/>
      <c r="BZ1160" s="115"/>
      <c r="CA1160" s="48"/>
      <c r="CB1160" s="48"/>
      <c r="CC1160" s="48"/>
      <c r="CD1160" s="49"/>
      <c r="CE1160" s="96"/>
      <c r="CF1160" s="49"/>
      <c r="CG1160" s="96"/>
      <c r="CH1160" s="49"/>
      <c r="CI1160" s="49"/>
      <c r="CJ1160" s="49"/>
      <c r="CK1160" s="49"/>
      <c r="CL1160" s="49"/>
      <c r="CM1160" s="49"/>
      <c r="CN1160" s="49"/>
      <c r="CO1160" s="49"/>
      <c r="CP1160" s="49"/>
      <c r="CQ1160" s="49"/>
      <c r="CR1160" s="49"/>
      <c r="CS1160" s="49"/>
      <c r="CT1160" s="49"/>
      <c r="CU1160" s="49"/>
      <c r="CV1160" s="49"/>
      <c r="CW1160" s="49"/>
      <c r="CX1160" s="49"/>
      <c r="CY1160" s="49"/>
      <c r="CZ1160" s="49"/>
    </row>
    <row r="1161" spans="1:104" ht="20.25" thickTop="1" thickBot="1" x14ac:dyDescent="0.35">
      <c r="A1161" s="68"/>
      <c r="B1161" s="88"/>
      <c r="C1161" s="68"/>
      <c r="D1161" s="68"/>
      <c r="E1161" s="69"/>
      <c r="F1161" s="69"/>
      <c r="G1161" s="69"/>
      <c r="H1161" s="69"/>
      <c r="I1161" s="70"/>
      <c r="J1161" s="70"/>
      <c r="K1161" s="71"/>
      <c r="L1161" s="91"/>
      <c r="M1161" s="71"/>
      <c r="N1161" s="71"/>
      <c r="P1161" s="71"/>
      <c r="Q1161" s="71"/>
      <c r="R1161" s="71"/>
      <c r="S1161" s="70"/>
      <c r="T1161" s="73"/>
      <c r="U1161" s="73"/>
      <c r="V1161" s="211"/>
      <c r="W1161" s="211"/>
      <c r="X1161" s="73"/>
      <c r="Y1161" s="73"/>
      <c r="Z1161" s="73"/>
      <c r="AA1161" s="73"/>
      <c r="AB1161" s="73"/>
      <c r="AC1161" s="73"/>
      <c r="AD1161" s="73"/>
      <c r="AE1161" s="92"/>
      <c r="AF1161" s="73"/>
      <c r="AG1161" s="74"/>
      <c r="AH1161" s="75"/>
      <c r="AI1161" s="75"/>
      <c r="AJ1161" s="75"/>
      <c r="AK1161" s="74"/>
      <c r="AL1161" s="69"/>
      <c r="AM1161" s="76"/>
      <c r="AN1161" s="127"/>
      <c r="AO1161" s="76"/>
      <c r="AP1161" s="127"/>
      <c r="AQ1161" s="76"/>
      <c r="AR1161" s="76"/>
      <c r="AS1161" s="76"/>
      <c r="AT1161" s="76"/>
      <c r="AU1161" s="76"/>
      <c r="AV1161" s="127"/>
      <c r="AW1161" s="127"/>
      <c r="AX1161" s="127"/>
      <c r="AY1161" s="76"/>
      <c r="AZ1161" s="74"/>
      <c r="BA1161" s="74"/>
      <c r="BB1161" s="72"/>
      <c r="BC1161" s="72"/>
      <c r="BD1161" s="74"/>
      <c r="BE1161" s="74"/>
      <c r="BF1161" s="76"/>
      <c r="BG1161" s="76"/>
      <c r="BH1161" s="76"/>
      <c r="BI1161" s="76"/>
      <c r="BJ1161" s="76"/>
      <c r="BK1161" s="76"/>
      <c r="BL1161" s="76"/>
      <c r="BM1161" s="127"/>
      <c r="BN1161" s="76"/>
      <c r="BO1161" s="110"/>
      <c r="BP1161" s="110"/>
      <c r="BQ1161" s="112"/>
      <c r="BR1161" s="112"/>
      <c r="BS1161" s="112"/>
      <c r="BT1161" s="114"/>
      <c r="BU1161" s="113"/>
      <c r="BV1161" s="114"/>
      <c r="BW1161" s="115"/>
      <c r="BX1161" s="115"/>
      <c r="BY1161" s="115"/>
      <c r="BZ1161" s="115"/>
      <c r="CA1161" s="48"/>
      <c r="CB1161" s="48"/>
      <c r="CC1161" s="48"/>
      <c r="CD1161" s="49"/>
      <c r="CE1161" s="96"/>
      <c r="CF1161" s="49"/>
      <c r="CG1161" s="96"/>
      <c r="CH1161" s="49"/>
      <c r="CI1161" s="49"/>
      <c r="CJ1161" s="49"/>
      <c r="CK1161" s="49"/>
      <c r="CL1161" s="49"/>
      <c r="CM1161" s="49"/>
      <c r="CN1161" s="49"/>
      <c r="CO1161" s="49"/>
      <c r="CP1161" s="49"/>
      <c r="CQ1161" s="49"/>
      <c r="CR1161" s="49"/>
      <c r="CS1161" s="49"/>
      <c r="CT1161" s="49"/>
      <c r="CU1161" s="49"/>
      <c r="CV1161" s="49"/>
      <c r="CW1161" s="49"/>
      <c r="CX1161" s="49"/>
      <c r="CY1161" s="49"/>
      <c r="CZ1161" s="49"/>
    </row>
    <row r="1162" spans="1:104" ht="20.25" thickTop="1" thickBot="1" x14ac:dyDescent="0.35">
      <c r="A1162" s="68"/>
      <c r="B1162" s="88"/>
      <c r="C1162" s="68"/>
      <c r="D1162" s="68"/>
      <c r="E1162" s="69"/>
      <c r="F1162" s="69"/>
      <c r="G1162" s="69"/>
      <c r="H1162" s="69"/>
      <c r="I1162" s="70"/>
      <c r="J1162" s="70"/>
      <c r="K1162" s="71"/>
      <c r="L1162" s="91"/>
      <c r="M1162" s="71"/>
      <c r="N1162" s="71"/>
      <c r="P1162" s="71"/>
      <c r="Q1162" s="71"/>
      <c r="R1162" s="71"/>
      <c r="S1162" s="70"/>
      <c r="T1162" s="73"/>
      <c r="U1162" s="73"/>
      <c r="V1162" s="211"/>
      <c r="W1162" s="211"/>
      <c r="X1162" s="73"/>
      <c r="Y1162" s="73"/>
      <c r="Z1162" s="73"/>
      <c r="AA1162" s="73"/>
      <c r="AB1162" s="73"/>
      <c r="AC1162" s="73"/>
      <c r="AD1162" s="73"/>
      <c r="AE1162" s="92"/>
      <c r="AF1162" s="73"/>
      <c r="AG1162" s="74"/>
      <c r="AH1162" s="75"/>
      <c r="AI1162" s="75"/>
      <c r="AJ1162" s="75"/>
      <c r="AK1162" s="74"/>
      <c r="AL1162" s="69"/>
      <c r="AM1162" s="76"/>
      <c r="AN1162" s="127"/>
      <c r="AO1162" s="76"/>
      <c r="AP1162" s="127"/>
      <c r="AQ1162" s="76"/>
      <c r="AR1162" s="76"/>
      <c r="AS1162" s="76"/>
      <c r="AT1162" s="76"/>
      <c r="AU1162" s="76"/>
      <c r="AV1162" s="127"/>
      <c r="AW1162" s="127"/>
      <c r="AX1162" s="127"/>
      <c r="AY1162" s="76"/>
      <c r="AZ1162" s="74"/>
      <c r="BA1162" s="74"/>
      <c r="BB1162" s="72"/>
      <c r="BC1162" s="72"/>
      <c r="BD1162" s="74"/>
      <c r="BE1162" s="74"/>
      <c r="BF1162" s="76"/>
      <c r="BG1162" s="76"/>
      <c r="BH1162" s="76"/>
      <c r="BI1162" s="76"/>
      <c r="BJ1162" s="76"/>
      <c r="BK1162" s="76"/>
      <c r="BL1162" s="76"/>
      <c r="BM1162" s="127"/>
      <c r="BN1162" s="76"/>
      <c r="BO1162" s="110"/>
      <c r="BP1162" s="110"/>
      <c r="BQ1162" s="112"/>
      <c r="BR1162" s="112"/>
      <c r="BS1162" s="112"/>
      <c r="BT1162" s="114"/>
      <c r="BU1162" s="113"/>
      <c r="BV1162" s="114"/>
      <c r="BW1162" s="115"/>
      <c r="BX1162" s="115"/>
      <c r="BY1162" s="115"/>
      <c r="BZ1162" s="115"/>
      <c r="CA1162" s="48"/>
      <c r="CB1162" s="48"/>
      <c r="CC1162" s="48"/>
      <c r="CD1162" s="49"/>
      <c r="CE1162" s="96"/>
      <c r="CF1162" s="49"/>
      <c r="CG1162" s="96"/>
      <c r="CH1162" s="49"/>
      <c r="CI1162" s="49"/>
      <c r="CJ1162" s="49"/>
      <c r="CK1162" s="49"/>
      <c r="CL1162" s="49"/>
      <c r="CM1162" s="49"/>
      <c r="CN1162" s="49"/>
      <c r="CO1162" s="49"/>
      <c r="CP1162" s="49"/>
      <c r="CQ1162" s="49"/>
      <c r="CR1162" s="49"/>
      <c r="CS1162" s="49"/>
      <c r="CT1162" s="49"/>
      <c r="CU1162" s="49"/>
      <c r="CV1162" s="49"/>
      <c r="CW1162" s="49"/>
      <c r="CX1162" s="49"/>
      <c r="CY1162" s="49"/>
      <c r="CZ1162" s="49"/>
    </row>
    <row r="1163" spans="1:104" ht="20.25" thickTop="1" thickBot="1" x14ac:dyDescent="0.35">
      <c r="A1163" s="68"/>
      <c r="B1163" s="88"/>
      <c r="C1163" s="68"/>
      <c r="D1163" s="68"/>
      <c r="E1163" s="69"/>
      <c r="F1163" s="69"/>
      <c r="G1163" s="69"/>
      <c r="H1163" s="69"/>
      <c r="I1163" s="70"/>
      <c r="J1163" s="70"/>
      <c r="K1163" s="71"/>
      <c r="L1163" s="91"/>
      <c r="M1163" s="71"/>
      <c r="N1163" s="71"/>
      <c r="P1163" s="71"/>
      <c r="Q1163" s="71"/>
      <c r="R1163" s="71"/>
      <c r="S1163" s="70"/>
      <c r="T1163" s="73"/>
      <c r="U1163" s="73"/>
      <c r="V1163" s="211"/>
      <c r="W1163" s="211"/>
      <c r="X1163" s="73"/>
      <c r="Y1163" s="73"/>
      <c r="Z1163" s="73"/>
      <c r="AA1163" s="73"/>
      <c r="AB1163" s="73"/>
      <c r="AC1163" s="73"/>
      <c r="AD1163" s="73"/>
      <c r="AE1163" s="92"/>
      <c r="AF1163" s="73"/>
      <c r="AG1163" s="74"/>
      <c r="AH1163" s="75"/>
      <c r="AI1163" s="75"/>
      <c r="AJ1163" s="75"/>
      <c r="AK1163" s="74"/>
      <c r="AL1163" s="69"/>
      <c r="AM1163" s="76"/>
      <c r="AN1163" s="127"/>
      <c r="AO1163" s="76"/>
      <c r="AP1163" s="127"/>
      <c r="AQ1163" s="76"/>
      <c r="AR1163" s="76"/>
      <c r="AS1163" s="76"/>
      <c r="AT1163" s="76"/>
      <c r="AU1163" s="76"/>
      <c r="AV1163" s="127"/>
      <c r="AW1163" s="127"/>
      <c r="AX1163" s="127"/>
      <c r="AY1163" s="76"/>
      <c r="AZ1163" s="74"/>
      <c r="BA1163" s="74"/>
      <c r="BB1163" s="72"/>
      <c r="BC1163" s="72"/>
      <c r="BD1163" s="74"/>
      <c r="BE1163" s="74"/>
      <c r="BF1163" s="76"/>
      <c r="BG1163" s="76"/>
      <c r="BH1163" s="76"/>
      <c r="BI1163" s="76"/>
      <c r="BJ1163" s="76"/>
      <c r="BK1163" s="76"/>
      <c r="BL1163" s="76"/>
      <c r="BM1163" s="127"/>
      <c r="BN1163" s="76"/>
      <c r="BO1163" s="110"/>
      <c r="BP1163" s="110"/>
      <c r="BQ1163" s="112"/>
      <c r="BR1163" s="112"/>
      <c r="BS1163" s="112"/>
      <c r="BT1163" s="114"/>
      <c r="BU1163" s="113"/>
      <c r="BV1163" s="114"/>
      <c r="BW1163" s="115"/>
      <c r="BX1163" s="115"/>
      <c r="BY1163" s="115"/>
      <c r="BZ1163" s="115"/>
      <c r="CA1163" s="48"/>
      <c r="CB1163" s="48"/>
      <c r="CC1163" s="48"/>
      <c r="CD1163" s="49"/>
      <c r="CE1163" s="96"/>
      <c r="CF1163" s="49"/>
      <c r="CG1163" s="96"/>
      <c r="CH1163" s="49"/>
      <c r="CI1163" s="49"/>
      <c r="CJ1163" s="49"/>
      <c r="CK1163" s="49"/>
      <c r="CL1163" s="49"/>
      <c r="CM1163" s="49"/>
      <c r="CN1163" s="49"/>
      <c r="CO1163" s="49"/>
      <c r="CP1163" s="49"/>
      <c r="CQ1163" s="49"/>
      <c r="CR1163" s="49"/>
      <c r="CS1163" s="49"/>
      <c r="CT1163" s="49"/>
      <c r="CU1163" s="49"/>
      <c r="CV1163" s="49"/>
      <c r="CW1163" s="49"/>
      <c r="CX1163" s="49"/>
      <c r="CY1163" s="49"/>
      <c r="CZ1163" s="49"/>
    </row>
    <row r="1164" spans="1:104" ht="20.25" thickTop="1" thickBot="1" x14ac:dyDescent="0.35">
      <c r="A1164" s="68"/>
      <c r="B1164" s="88"/>
      <c r="C1164" s="68"/>
      <c r="D1164" s="68"/>
      <c r="E1164" s="69"/>
      <c r="F1164" s="69"/>
      <c r="G1164" s="69"/>
      <c r="H1164" s="69"/>
      <c r="I1164" s="70"/>
      <c r="J1164" s="70"/>
      <c r="K1164" s="71"/>
      <c r="L1164" s="91"/>
      <c r="M1164" s="71"/>
      <c r="N1164" s="71"/>
      <c r="P1164" s="71"/>
      <c r="Q1164" s="71"/>
      <c r="R1164" s="71"/>
      <c r="S1164" s="70"/>
      <c r="T1164" s="73"/>
      <c r="U1164" s="73"/>
      <c r="V1164" s="211"/>
      <c r="W1164" s="211"/>
      <c r="X1164" s="73"/>
      <c r="Y1164" s="73"/>
      <c r="Z1164" s="73"/>
      <c r="AA1164" s="73"/>
      <c r="AB1164" s="73"/>
      <c r="AC1164" s="73"/>
      <c r="AD1164" s="73"/>
      <c r="AE1164" s="92"/>
      <c r="AF1164" s="73"/>
      <c r="AG1164" s="74"/>
      <c r="AH1164" s="75"/>
      <c r="AI1164" s="75"/>
      <c r="AJ1164" s="75"/>
      <c r="AK1164" s="74"/>
      <c r="AL1164" s="69"/>
      <c r="AM1164" s="76"/>
      <c r="AN1164" s="127"/>
      <c r="AO1164" s="76"/>
      <c r="AP1164" s="127"/>
      <c r="AQ1164" s="76"/>
      <c r="AR1164" s="76"/>
      <c r="AS1164" s="76"/>
      <c r="AT1164" s="76"/>
      <c r="AU1164" s="76"/>
      <c r="AV1164" s="127"/>
      <c r="AW1164" s="127"/>
      <c r="AX1164" s="127"/>
      <c r="AY1164" s="76"/>
      <c r="AZ1164" s="74"/>
      <c r="BA1164" s="74"/>
      <c r="BB1164" s="72"/>
      <c r="BC1164" s="72"/>
      <c r="BD1164" s="74"/>
      <c r="BE1164" s="74"/>
      <c r="BF1164" s="76"/>
      <c r="BG1164" s="76"/>
      <c r="BH1164" s="76"/>
      <c r="BI1164" s="76"/>
      <c r="BJ1164" s="76"/>
      <c r="BK1164" s="76"/>
      <c r="BL1164" s="76"/>
      <c r="BM1164" s="127"/>
      <c r="BN1164" s="76"/>
      <c r="BO1164" s="110"/>
      <c r="BP1164" s="110"/>
      <c r="BQ1164" s="112"/>
      <c r="BR1164" s="112"/>
      <c r="BS1164" s="112"/>
      <c r="BT1164" s="114"/>
      <c r="BU1164" s="113"/>
      <c r="BV1164" s="114"/>
      <c r="BW1164" s="115"/>
      <c r="BX1164" s="115"/>
      <c r="BY1164" s="115"/>
      <c r="BZ1164" s="115"/>
      <c r="CA1164" s="48"/>
      <c r="CB1164" s="48"/>
      <c r="CC1164" s="48"/>
      <c r="CD1164" s="49"/>
      <c r="CE1164" s="96"/>
      <c r="CF1164" s="49"/>
      <c r="CG1164" s="96"/>
      <c r="CH1164" s="49"/>
      <c r="CI1164" s="49"/>
      <c r="CJ1164" s="49"/>
      <c r="CK1164" s="49"/>
      <c r="CL1164" s="49"/>
      <c r="CM1164" s="49"/>
      <c r="CN1164" s="49"/>
      <c r="CO1164" s="49"/>
      <c r="CP1164" s="49"/>
      <c r="CQ1164" s="49"/>
      <c r="CR1164" s="49"/>
      <c r="CS1164" s="49"/>
      <c r="CT1164" s="49"/>
      <c r="CU1164" s="49"/>
      <c r="CV1164" s="49"/>
      <c r="CW1164" s="49"/>
      <c r="CX1164" s="49"/>
      <c r="CY1164" s="49"/>
      <c r="CZ1164" s="49"/>
    </row>
    <row r="1165" spans="1:104" ht="20.25" thickTop="1" thickBot="1" x14ac:dyDescent="0.35">
      <c r="A1165" s="68"/>
      <c r="B1165" s="88"/>
      <c r="C1165" s="68"/>
      <c r="D1165" s="68"/>
      <c r="E1165" s="69"/>
      <c r="F1165" s="69"/>
      <c r="G1165" s="69"/>
      <c r="H1165" s="69"/>
      <c r="I1165" s="70"/>
      <c r="J1165" s="70"/>
      <c r="K1165" s="71"/>
      <c r="L1165" s="91"/>
      <c r="M1165" s="71"/>
      <c r="N1165" s="71"/>
      <c r="P1165" s="71"/>
      <c r="Q1165" s="71"/>
      <c r="R1165" s="71"/>
      <c r="S1165" s="70"/>
      <c r="T1165" s="73"/>
      <c r="U1165" s="73"/>
      <c r="V1165" s="211"/>
      <c r="W1165" s="211"/>
      <c r="X1165" s="73"/>
      <c r="Y1165" s="73"/>
      <c r="Z1165" s="73"/>
      <c r="AA1165" s="73"/>
      <c r="AB1165" s="73"/>
      <c r="AC1165" s="73"/>
      <c r="AD1165" s="73"/>
      <c r="AE1165" s="92"/>
      <c r="AF1165" s="73"/>
      <c r="AG1165" s="74"/>
      <c r="AH1165" s="75"/>
      <c r="AI1165" s="75"/>
      <c r="AJ1165" s="75"/>
      <c r="AK1165" s="74"/>
      <c r="AL1165" s="69"/>
      <c r="AM1165" s="76"/>
      <c r="AN1165" s="127"/>
      <c r="AO1165" s="76"/>
      <c r="AP1165" s="127"/>
      <c r="AQ1165" s="76"/>
      <c r="AR1165" s="76"/>
      <c r="AS1165" s="76"/>
      <c r="AT1165" s="76"/>
      <c r="AU1165" s="76"/>
      <c r="AV1165" s="127"/>
      <c r="AW1165" s="127"/>
      <c r="AX1165" s="127"/>
      <c r="AY1165" s="76"/>
      <c r="AZ1165" s="74"/>
      <c r="BA1165" s="74"/>
      <c r="BB1165" s="72"/>
      <c r="BC1165" s="72"/>
      <c r="BD1165" s="74"/>
      <c r="BE1165" s="74"/>
      <c r="BF1165" s="76"/>
      <c r="BG1165" s="76"/>
      <c r="BH1165" s="76"/>
      <c r="BI1165" s="76"/>
      <c r="BJ1165" s="76"/>
      <c r="BK1165" s="76"/>
      <c r="BL1165" s="76"/>
      <c r="BM1165" s="127"/>
      <c r="BN1165" s="76"/>
      <c r="BO1165" s="110"/>
      <c r="BP1165" s="110"/>
      <c r="BQ1165" s="112"/>
      <c r="BR1165" s="112"/>
      <c r="BS1165" s="112"/>
      <c r="BT1165" s="114"/>
      <c r="BU1165" s="113"/>
      <c r="BV1165" s="114"/>
      <c r="BW1165" s="115"/>
      <c r="BX1165" s="115"/>
      <c r="BY1165" s="115"/>
      <c r="BZ1165" s="115"/>
      <c r="CA1165" s="48"/>
      <c r="CB1165" s="48"/>
      <c r="CC1165" s="48"/>
      <c r="CD1165" s="49"/>
      <c r="CE1165" s="96"/>
      <c r="CF1165" s="49"/>
      <c r="CG1165" s="96"/>
      <c r="CH1165" s="49"/>
      <c r="CI1165" s="49"/>
      <c r="CJ1165" s="49"/>
      <c r="CK1165" s="49"/>
      <c r="CL1165" s="49"/>
      <c r="CM1165" s="49"/>
      <c r="CN1165" s="49"/>
      <c r="CO1165" s="49"/>
      <c r="CP1165" s="49"/>
      <c r="CQ1165" s="49"/>
      <c r="CR1165" s="49"/>
      <c r="CS1165" s="49"/>
      <c r="CT1165" s="49"/>
      <c r="CU1165" s="49"/>
      <c r="CV1165" s="49"/>
      <c r="CW1165" s="49"/>
      <c r="CX1165" s="49"/>
      <c r="CY1165" s="49"/>
      <c r="CZ1165" s="49"/>
    </row>
    <row r="1166" spans="1:104" ht="20.25" thickTop="1" thickBot="1" x14ac:dyDescent="0.35">
      <c r="A1166" s="68"/>
      <c r="B1166" s="88"/>
      <c r="C1166" s="68"/>
      <c r="D1166" s="68"/>
      <c r="E1166" s="69"/>
      <c r="F1166" s="69"/>
      <c r="G1166" s="69"/>
      <c r="H1166" s="69"/>
      <c r="I1166" s="70"/>
      <c r="J1166" s="70"/>
      <c r="K1166" s="71"/>
      <c r="L1166" s="91"/>
      <c r="M1166" s="71"/>
      <c r="N1166" s="71"/>
      <c r="P1166" s="71"/>
      <c r="Q1166" s="71"/>
      <c r="R1166" s="71"/>
      <c r="S1166" s="70"/>
      <c r="T1166" s="73"/>
      <c r="U1166" s="73"/>
      <c r="V1166" s="211"/>
      <c r="W1166" s="211"/>
      <c r="X1166" s="73"/>
      <c r="Y1166" s="73"/>
      <c r="Z1166" s="73"/>
      <c r="AA1166" s="73"/>
      <c r="AB1166" s="73"/>
      <c r="AC1166" s="73"/>
      <c r="AD1166" s="73"/>
      <c r="AE1166" s="92"/>
      <c r="AF1166" s="73"/>
      <c r="AG1166" s="74"/>
      <c r="AH1166" s="75"/>
      <c r="AI1166" s="75"/>
      <c r="AJ1166" s="75"/>
      <c r="AK1166" s="74"/>
      <c r="AL1166" s="69"/>
      <c r="AM1166" s="76"/>
      <c r="AN1166" s="127"/>
      <c r="AO1166" s="76"/>
      <c r="AP1166" s="127"/>
      <c r="AQ1166" s="76"/>
      <c r="AR1166" s="76"/>
      <c r="AS1166" s="76"/>
      <c r="AT1166" s="76"/>
      <c r="AU1166" s="76"/>
      <c r="AV1166" s="127"/>
      <c r="AW1166" s="127"/>
      <c r="AX1166" s="127"/>
      <c r="AY1166" s="76"/>
      <c r="AZ1166" s="74"/>
      <c r="BA1166" s="74"/>
      <c r="BB1166" s="72"/>
      <c r="BC1166" s="72"/>
      <c r="BD1166" s="74"/>
      <c r="BE1166" s="74"/>
      <c r="BF1166" s="76"/>
      <c r="BG1166" s="76"/>
      <c r="BH1166" s="76"/>
      <c r="BI1166" s="76"/>
      <c r="BJ1166" s="76"/>
      <c r="BK1166" s="76"/>
      <c r="BL1166" s="76"/>
      <c r="BM1166" s="127"/>
      <c r="BN1166" s="76"/>
      <c r="BO1166" s="110"/>
      <c r="BP1166" s="110"/>
      <c r="BQ1166" s="112"/>
      <c r="BR1166" s="112"/>
      <c r="BS1166" s="112"/>
      <c r="BT1166" s="114"/>
      <c r="BU1166" s="113"/>
      <c r="BV1166" s="114"/>
      <c r="BW1166" s="115"/>
      <c r="BX1166" s="115"/>
      <c r="BY1166" s="115"/>
      <c r="BZ1166" s="115"/>
      <c r="CA1166" s="48"/>
      <c r="CB1166" s="48"/>
      <c r="CC1166" s="48"/>
      <c r="CD1166" s="49"/>
      <c r="CE1166" s="96"/>
      <c r="CF1166" s="49"/>
      <c r="CG1166" s="96"/>
      <c r="CH1166" s="49"/>
      <c r="CI1166" s="49"/>
      <c r="CJ1166" s="49"/>
      <c r="CK1166" s="49"/>
      <c r="CL1166" s="49"/>
      <c r="CM1166" s="49"/>
      <c r="CN1166" s="49"/>
      <c r="CO1166" s="49"/>
      <c r="CP1166" s="49"/>
      <c r="CQ1166" s="49"/>
      <c r="CR1166" s="49"/>
      <c r="CS1166" s="49"/>
      <c r="CT1166" s="49"/>
      <c r="CU1166" s="49"/>
      <c r="CV1166" s="49"/>
      <c r="CW1166" s="49"/>
      <c r="CX1166" s="49"/>
      <c r="CY1166" s="49"/>
      <c r="CZ1166" s="49"/>
    </row>
    <row r="1167" spans="1:104" ht="20.25" thickTop="1" thickBot="1" x14ac:dyDescent="0.35">
      <c r="A1167" s="68"/>
      <c r="B1167" s="88"/>
      <c r="C1167" s="68"/>
      <c r="D1167" s="68"/>
      <c r="E1167" s="69"/>
      <c r="F1167" s="69"/>
      <c r="G1167" s="69"/>
      <c r="H1167" s="69"/>
      <c r="I1167" s="70"/>
      <c r="J1167" s="70"/>
      <c r="K1167" s="71"/>
      <c r="L1167" s="91"/>
      <c r="M1167" s="71"/>
      <c r="N1167" s="71"/>
      <c r="P1167" s="71"/>
      <c r="Q1167" s="71"/>
      <c r="R1167" s="71"/>
      <c r="S1167" s="70"/>
      <c r="T1167" s="73"/>
      <c r="U1167" s="73"/>
      <c r="V1167" s="211"/>
      <c r="W1167" s="211"/>
      <c r="X1167" s="73"/>
      <c r="Y1167" s="73"/>
      <c r="Z1167" s="73"/>
      <c r="AA1167" s="73"/>
      <c r="AB1167" s="73"/>
      <c r="AC1167" s="73"/>
      <c r="AD1167" s="73"/>
      <c r="AE1167" s="92"/>
      <c r="AF1167" s="73"/>
      <c r="AG1167" s="74"/>
      <c r="AH1167" s="75"/>
      <c r="AI1167" s="75"/>
      <c r="AJ1167" s="75"/>
      <c r="AK1167" s="74"/>
      <c r="AL1167" s="69"/>
      <c r="AM1167" s="76"/>
      <c r="AN1167" s="127"/>
      <c r="AO1167" s="76"/>
      <c r="AP1167" s="127"/>
      <c r="AQ1167" s="76"/>
      <c r="AR1167" s="76"/>
      <c r="AS1167" s="76"/>
      <c r="AT1167" s="76"/>
      <c r="AU1167" s="76"/>
      <c r="AV1167" s="127"/>
      <c r="AW1167" s="127"/>
      <c r="AX1167" s="127"/>
      <c r="AY1167" s="76"/>
      <c r="AZ1167" s="74"/>
      <c r="BA1167" s="74"/>
      <c r="BB1167" s="72"/>
      <c r="BC1167" s="72"/>
      <c r="BD1167" s="74"/>
      <c r="BE1167" s="74"/>
      <c r="BF1167" s="76"/>
      <c r="BG1167" s="76"/>
      <c r="BH1167" s="76"/>
      <c r="BI1167" s="76"/>
      <c r="BJ1167" s="76"/>
      <c r="BK1167" s="76"/>
      <c r="BL1167" s="76"/>
      <c r="BM1167" s="127"/>
      <c r="BN1167" s="76"/>
      <c r="BO1167" s="110"/>
      <c r="BP1167" s="110"/>
      <c r="BQ1167" s="112"/>
      <c r="BR1167" s="112"/>
      <c r="BS1167" s="112"/>
      <c r="BT1167" s="114"/>
      <c r="BU1167" s="113"/>
      <c r="BV1167" s="114"/>
      <c r="BW1167" s="115"/>
      <c r="BX1167" s="115"/>
      <c r="BY1167" s="115"/>
      <c r="BZ1167" s="115"/>
      <c r="CA1167" s="48"/>
      <c r="CB1167" s="48"/>
      <c r="CC1167" s="48"/>
      <c r="CD1167" s="49"/>
      <c r="CE1167" s="96"/>
      <c r="CF1167" s="49"/>
      <c r="CG1167" s="96"/>
      <c r="CH1167" s="49"/>
      <c r="CI1167" s="49"/>
      <c r="CJ1167" s="49"/>
      <c r="CK1167" s="49"/>
      <c r="CL1167" s="49"/>
      <c r="CM1167" s="49"/>
      <c r="CN1167" s="49"/>
      <c r="CO1167" s="49"/>
      <c r="CP1167" s="49"/>
      <c r="CQ1167" s="49"/>
      <c r="CR1167" s="49"/>
      <c r="CS1167" s="49"/>
      <c r="CT1167" s="49"/>
      <c r="CU1167" s="49"/>
      <c r="CV1167" s="49"/>
      <c r="CW1167" s="49"/>
      <c r="CX1167" s="49"/>
      <c r="CY1167" s="49"/>
      <c r="CZ1167" s="49"/>
    </row>
    <row r="1168" spans="1:104" ht="20.25" thickTop="1" thickBot="1" x14ac:dyDescent="0.35">
      <c r="A1168" s="68"/>
      <c r="B1168" s="88"/>
      <c r="C1168" s="68"/>
      <c r="D1168" s="68"/>
      <c r="E1168" s="69"/>
      <c r="F1168" s="69"/>
      <c r="G1168" s="69"/>
      <c r="H1168" s="69"/>
      <c r="I1168" s="70"/>
      <c r="J1168" s="70"/>
      <c r="K1168" s="71"/>
      <c r="L1168" s="91"/>
      <c r="M1168" s="71"/>
      <c r="N1168" s="71"/>
      <c r="P1168" s="71"/>
      <c r="Q1168" s="71"/>
      <c r="R1168" s="71"/>
      <c r="S1168" s="70"/>
      <c r="T1168" s="73"/>
      <c r="U1168" s="73"/>
      <c r="V1168" s="211"/>
      <c r="W1168" s="211"/>
      <c r="X1168" s="73"/>
      <c r="Y1168" s="73"/>
      <c r="Z1168" s="73"/>
      <c r="AA1168" s="73"/>
      <c r="AB1168" s="73"/>
      <c r="AC1168" s="73"/>
      <c r="AD1168" s="73"/>
      <c r="AE1168" s="92"/>
      <c r="AF1168" s="73"/>
      <c r="AG1168" s="74"/>
      <c r="AH1168" s="75"/>
      <c r="AI1168" s="75"/>
      <c r="AJ1168" s="75"/>
      <c r="AK1168" s="74"/>
      <c r="AL1168" s="69"/>
      <c r="AM1168" s="76"/>
      <c r="AN1168" s="127"/>
      <c r="AO1168" s="76"/>
      <c r="AP1168" s="127"/>
      <c r="AQ1168" s="76"/>
      <c r="AR1168" s="76"/>
      <c r="AS1168" s="76"/>
      <c r="AT1168" s="76"/>
      <c r="AU1168" s="76"/>
      <c r="AV1168" s="127"/>
      <c r="AW1168" s="127"/>
      <c r="AX1168" s="127"/>
      <c r="AY1168" s="76"/>
      <c r="AZ1168" s="74"/>
      <c r="BA1168" s="74"/>
      <c r="BB1168" s="72"/>
      <c r="BC1168" s="72"/>
      <c r="BD1168" s="74"/>
      <c r="BE1168" s="74"/>
      <c r="BF1168" s="76"/>
      <c r="BG1168" s="76"/>
      <c r="BH1168" s="76"/>
      <c r="BI1168" s="76"/>
      <c r="BJ1168" s="76"/>
      <c r="BK1168" s="76"/>
      <c r="BL1168" s="76"/>
      <c r="BM1168" s="127"/>
      <c r="BN1168" s="76"/>
      <c r="BO1168" s="110"/>
      <c r="BP1168" s="110"/>
      <c r="BQ1168" s="112"/>
      <c r="BR1168" s="112"/>
      <c r="BS1168" s="112"/>
      <c r="BT1168" s="114"/>
      <c r="BU1168" s="113"/>
      <c r="BV1168" s="114"/>
      <c r="BW1168" s="115"/>
      <c r="BX1168" s="115"/>
      <c r="BY1168" s="115"/>
      <c r="BZ1168" s="115"/>
      <c r="CA1168" s="48"/>
      <c r="CB1168" s="48"/>
      <c r="CC1168" s="48"/>
      <c r="CD1168" s="49"/>
      <c r="CE1168" s="96"/>
      <c r="CF1168" s="49"/>
      <c r="CG1168" s="96"/>
      <c r="CH1168" s="49"/>
      <c r="CI1168" s="49"/>
      <c r="CJ1168" s="49"/>
      <c r="CK1168" s="49"/>
      <c r="CL1168" s="49"/>
      <c r="CM1168" s="49"/>
      <c r="CN1168" s="49"/>
      <c r="CO1168" s="49"/>
      <c r="CP1168" s="49"/>
      <c r="CQ1168" s="49"/>
      <c r="CR1168" s="49"/>
      <c r="CS1168" s="49"/>
      <c r="CT1168" s="49"/>
      <c r="CU1168" s="49"/>
      <c r="CV1168" s="49"/>
      <c r="CW1168" s="49"/>
      <c r="CX1168" s="49"/>
      <c r="CY1168" s="49"/>
      <c r="CZ1168" s="49"/>
    </row>
    <row r="1169" spans="1:104" ht="20.25" thickTop="1" thickBot="1" x14ac:dyDescent="0.35">
      <c r="A1169" s="68"/>
      <c r="B1169" s="88"/>
      <c r="C1169" s="68"/>
      <c r="D1169" s="68"/>
      <c r="E1169" s="69"/>
      <c r="F1169" s="69"/>
      <c r="G1169" s="69"/>
      <c r="H1169" s="69"/>
      <c r="I1169" s="70"/>
      <c r="J1169" s="70"/>
      <c r="K1169" s="71"/>
      <c r="L1169" s="91"/>
      <c r="M1169" s="71"/>
      <c r="N1169" s="71"/>
      <c r="P1169" s="71"/>
      <c r="Q1169" s="71"/>
      <c r="R1169" s="71"/>
      <c r="S1169" s="70"/>
      <c r="T1169" s="73"/>
      <c r="U1169" s="73"/>
      <c r="V1169" s="211"/>
      <c r="W1169" s="211"/>
      <c r="X1169" s="73"/>
      <c r="Y1169" s="73"/>
      <c r="Z1169" s="73"/>
      <c r="AA1169" s="73"/>
      <c r="AB1169" s="73"/>
      <c r="AC1169" s="73"/>
      <c r="AD1169" s="73"/>
      <c r="AE1169" s="92"/>
      <c r="AF1169" s="73"/>
      <c r="AG1169" s="74"/>
      <c r="AH1169" s="75"/>
      <c r="AI1169" s="75"/>
      <c r="AJ1169" s="75"/>
      <c r="AK1169" s="74"/>
      <c r="AL1169" s="69"/>
      <c r="AM1169" s="76"/>
      <c r="AN1169" s="127"/>
      <c r="AO1169" s="76"/>
      <c r="AP1169" s="127"/>
      <c r="AQ1169" s="76"/>
      <c r="AR1169" s="76"/>
      <c r="AS1169" s="76"/>
      <c r="AT1169" s="76"/>
      <c r="AU1169" s="76"/>
      <c r="AV1169" s="127"/>
      <c r="AW1169" s="127"/>
      <c r="AX1169" s="127"/>
      <c r="AY1169" s="76"/>
      <c r="AZ1169" s="74"/>
      <c r="BA1169" s="74"/>
      <c r="BB1169" s="72"/>
      <c r="BC1169" s="72"/>
      <c r="BD1169" s="74"/>
      <c r="BE1169" s="74"/>
      <c r="BF1169" s="76"/>
      <c r="BG1169" s="76"/>
      <c r="BH1169" s="76"/>
      <c r="BI1169" s="76"/>
      <c r="BJ1169" s="76"/>
      <c r="BK1169" s="76"/>
      <c r="BL1169" s="76"/>
      <c r="BM1169" s="127"/>
      <c r="BN1169" s="76"/>
      <c r="BO1169" s="110"/>
      <c r="BP1169" s="110"/>
      <c r="BQ1169" s="112"/>
      <c r="BR1169" s="112"/>
      <c r="BS1169" s="112"/>
      <c r="BT1169" s="114"/>
      <c r="BU1169" s="113"/>
      <c r="BV1169" s="114"/>
      <c r="BW1169" s="115"/>
      <c r="BX1169" s="115"/>
      <c r="BY1169" s="115"/>
      <c r="BZ1169" s="115"/>
      <c r="CA1169" s="48"/>
      <c r="CB1169" s="48"/>
      <c r="CC1169" s="48"/>
      <c r="CD1169" s="49"/>
      <c r="CE1169" s="96"/>
      <c r="CF1169" s="49"/>
      <c r="CG1169" s="96"/>
      <c r="CH1169" s="49"/>
      <c r="CI1169" s="49"/>
      <c r="CJ1169" s="49"/>
      <c r="CK1169" s="49"/>
      <c r="CL1169" s="49"/>
      <c r="CM1169" s="49"/>
      <c r="CN1169" s="49"/>
      <c r="CO1169" s="49"/>
      <c r="CP1169" s="49"/>
      <c r="CQ1169" s="49"/>
      <c r="CR1169" s="49"/>
      <c r="CS1169" s="49"/>
      <c r="CT1169" s="49"/>
      <c r="CU1169" s="49"/>
      <c r="CV1169" s="49"/>
      <c r="CW1169" s="49"/>
      <c r="CX1169" s="49"/>
      <c r="CY1169" s="49"/>
      <c r="CZ1169" s="49"/>
    </row>
    <row r="1170" spans="1:104" ht="20.25" thickTop="1" thickBot="1" x14ac:dyDescent="0.35">
      <c r="A1170" s="68"/>
      <c r="B1170" s="88"/>
      <c r="C1170" s="68"/>
      <c r="D1170" s="68"/>
      <c r="E1170" s="69"/>
      <c r="F1170" s="69"/>
      <c r="G1170" s="69"/>
      <c r="H1170" s="69"/>
      <c r="I1170" s="70"/>
      <c r="J1170" s="70"/>
      <c r="K1170" s="71"/>
      <c r="L1170" s="91"/>
      <c r="M1170" s="71"/>
      <c r="N1170" s="71"/>
      <c r="P1170" s="71"/>
      <c r="Q1170" s="71"/>
      <c r="R1170" s="71"/>
      <c r="S1170" s="70"/>
      <c r="T1170" s="73"/>
      <c r="U1170" s="73"/>
      <c r="V1170" s="211"/>
      <c r="W1170" s="211"/>
      <c r="X1170" s="73"/>
      <c r="Y1170" s="73"/>
      <c r="Z1170" s="73"/>
      <c r="AA1170" s="73"/>
      <c r="AB1170" s="73"/>
      <c r="AC1170" s="73"/>
      <c r="AD1170" s="73"/>
      <c r="AE1170" s="92"/>
      <c r="AF1170" s="73"/>
      <c r="AG1170" s="74"/>
      <c r="AH1170" s="75"/>
      <c r="AI1170" s="75"/>
      <c r="AJ1170" s="75"/>
      <c r="AK1170" s="74"/>
      <c r="AL1170" s="69"/>
      <c r="AM1170" s="76"/>
      <c r="AN1170" s="127"/>
      <c r="AO1170" s="76"/>
      <c r="AP1170" s="127"/>
      <c r="AQ1170" s="76"/>
      <c r="AR1170" s="76"/>
      <c r="AS1170" s="76"/>
      <c r="AT1170" s="76"/>
      <c r="AU1170" s="76"/>
      <c r="AV1170" s="127"/>
      <c r="AW1170" s="127"/>
      <c r="AX1170" s="127"/>
      <c r="AY1170" s="76"/>
      <c r="AZ1170" s="74"/>
      <c r="BA1170" s="74"/>
      <c r="BB1170" s="72"/>
      <c r="BC1170" s="72"/>
      <c r="BD1170" s="74"/>
      <c r="BE1170" s="74"/>
      <c r="BF1170" s="76"/>
      <c r="BG1170" s="76"/>
      <c r="BH1170" s="76"/>
      <c r="BI1170" s="76"/>
      <c r="BJ1170" s="76"/>
      <c r="BK1170" s="76"/>
      <c r="BL1170" s="76"/>
      <c r="BM1170" s="127"/>
      <c r="BN1170" s="76"/>
      <c r="BO1170" s="110"/>
      <c r="BP1170" s="110"/>
      <c r="BQ1170" s="112"/>
      <c r="BR1170" s="112"/>
      <c r="BS1170" s="112"/>
      <c r="BT1170" s="114"/>
      <c r="BU1170" s="113"/>
      <c r="BV1170" s="114"/>
      <c r="BW1170" s="115"/>
      <c r="BX1170" s="115"/>
      <c r="BY1170" s="115"/>
      <c r="BZ1170" s="115"/>
      <c r="CA1170" s="48"/>
      <c r="CB1170" s="48"/>
      <c r="CC1170" s="48"/>
      <c r="CD1170" s="49"/>
      <c r="CE1170" s="96"/>
      <c r="CF1170" s="49"/>
      <c r="CG1170" s="96"/>
      <c r="CH1170" s="49"/>
      <c r="CI1170" s="49"/>
      <c r="CJ1170" s="49"/>
      <c r="CK1170" s="49"/>
      <c r="CL1170" s="49"/>
      <c r="CM1170" s="49"/>
      <c r="CN1170" s="49"/>
      <c r="CO1170" s="49"/>
      <c r="CP1170" s="49"/>
      <c r="CQ1170" s="49"/>
      <c r="CR1170" s="49"/>
      <c r="CS1170" s="49"/>
      <c r="CT1170" s="49"/>
      <c r="CU1170" s="49"/>
      <c r="CV1170" s="49"/>
      <c r="CW1170" s="49"/>
      <c r="CX1170" s="49"/>
      <c r="CY1170" s="49"/>
      <c r="CZ1170" s="49"/>
    </row>
    <row r="1171" spans="1:104" ht="20.25" thickTop="1" thickBot="1" x14ac:dyDescent="0.35">
      <c r="A1171" s="68"/>
      <c r="B1171" s="88"/>
      <c r="C1171" s="68"/>
      <c r="D1171" s="68"/>
      <c r="E1171" s="69"/>
      <c r="F1171" s="69"/>
      <c r="G1171" s="69"/>
      <c r="H1171" s="69"/>
      <c r="I1171" s="70"/>
      <c r="J1171" s="70"/>
      <c r="K1171" s="71"/>
      <c r="L1171" s="91"/>
      <c r="M1171" s="71"/>
      <c r="N1171" s="71"/>
      <c r="P1171" s="71"/>
      <c r="Q1171" s="71"/>
      <c r="R1171" s="71"/>
      <c r="S1171" s="70"/>
      <c r="T1171" s="73"/>
      <c r="U1171" s="73"/>
      <c r="V1171" s="211"/>
      <c r="W1171" s="211"/>
      <c r="X1171" s="73"/>
      <c r="Y1171" s="73"/>
      <c r="Z1171" s="73"/>
      <c r="AA1171" s="73"/>
      <c r="AB1171" s="73"/>
      <c r="AC1171" s="73"/>
      <c r="AD1171" s="73"/>
      <c r="AE1171" s="92"/>
      <c r="AF1171" s="73"/>
      <c r="AG1171" s="74"/>
      <c r="AH1171" s="75"/>
      <c r="AI1171" s="75"/>
      <c r="AJ1171" s="75"/>
      <c r="AK1171" s="74"/>
      <c r="AL1171" s="69"/>
      <c r="AM1171" s="76"/>
      <c r="AN1171" s="127"/>
      <c r="AO1171" s="76"/>
      <c r="AP1171" s="127"/>
      <c r="AQ1171" s="76"/>
      <c r="AR1171" s="76"/>
      <c r="AS1171" s="76"/>
      <c r="AT1171" s="76"/>
      <c r="AU1171" s="76"/>
      <c r="AV1171" s="127"/>
      <c r="AW1171" s="127"/>
      <c r="AX1171" s="127"/>
      <c r="AY1171" s="76"/>
      <c r="AZ1171" s="74"/>
      <c r="BA1171" s="74"/>
      <c r="BB1171" s="72"/>
      <c r="BC1171" s="72"/>
      <c r="BD1171" s="74"/>
      <c r="BE1171" s="74"/>
      <c r="BF1171" s="76"/>
      <c r="BG1171" s="76"/>
      <c r="BH1171" s="76"/>
      <c r="BI1171" s="76"/>
      <c r="BJ1171" s="76"/>
      <c r="BK1171" s="76"/>
      <c r="BL1171" s="76"/>
      <c r="BM1171" s="127"/>
      <c r="BN1171" s="76"/>
      <c r="BO1171" s="110"/>
      <c r="BP1171" s="110"/>
      <c r="BQ1171" s="112"/>
      <c r="BR1171" s="112"/>
      <c r="BS1171" s="112"/>
      <c r="BT1171" s="114"/>
      <c r="BU1171" s="113"/>
      <c r="BV1171" s="114"/>
      <c r="BW1171" s="115"/>
      <c r="BX1171" s="115"/>
      <c r="BY1171" s="115"/>
      <c r="BZ1171" s="115"/>
      <c r="CA1171" s="48"/>
      <c r="CB1171" s="48"/>
      <c r="CC1171" s="48"/>
      <c r="CD1171" s="49"/>
      <c r="CE1171" s="96"/>
      <c r="CF1171" s="49"/>
      <c r="CG1171" s="96"/>
      <c r="CH1171" s="49"/>
      <c r="CI1171" s="49"/>
      <c r="CJ1171" s="49"/>
      <c r="CK1171" s="49"/>
      <c r="CL1171" s="49"/>
      <c r="CM1171" s="49"/>
      <c r="CN1171" s="49"/>
      <c r="CO1171" s="49"/>
      <c r="CP1171" s="49"/>
      <c r="CQ1171" s="49"/>
      <c r="CR1171" s="49"/>
      <c r="CS1171" s="49"/>
      <c r="CT1171" s="49"/>
      <c r="CU1171" s="49"/>
      <c r="CV1171" s="49"/>
      <c r="CW1171" s="49"/>
      <c r="CX1171" s="49"/>
      <c r="CY1171" s="49"/>
      <c r="CZ1171" s="49"/>
    </row>
    <row r="1172" spans="1:104" ht="20.25" thickTop="1" thickBot="1" x14ac:dyDescent="0.35">
      <c r="A1172" s="68"/>
      <c r="B1172" s="88"/>
      <c r="C1172" s="68"/>
      <c r="D1172" s="68"/>
      <c r="E1172" s="69"/>
      <c r="F1172" s="69"/>
      <c r="G1172" s="69"/>
      <c r="H1172" s="69"/>
      <c r="I1172" s="70"/>
      <c r="J1172" s="70"/>
      <c r="K1172" s="71"/>
      <c r="L1172" s="91"/>
      <c r="M1172" s="71"/>
      <c r="N1172" s="71"/>
      <c r="P1172" s="71"/>
      <c r="Q1172" s="71"/>
      <c r="R1172" s="71"/>
      <c r="S1172" s="70"/>
      <c r="T1172" s="73"/>
      <c r="U1172" s="73"/>
      <c r="V1172" s="211"/>
      <c r="W1172" s="211"/>
      <c r="X1172" s="73"/>
      <c r="Y1172" s="73"/>
      <c r="Z1172" s="73"/>
      <c r="AA1172" s="73"/>
      <c r="AB1172" s="73"/>
      <c r="AC1172" s="73"/>
      <c r="AD1172" s="73"/>
      <c r="AE1172" s="92"/>
      <c r="AF1172" s="73"/>
      <c r="AG1172" s="74"/>
      <c r="AH1172" s="75"/>
      <c r="AI1172" s="75"/>
      <c r="AJ1172" s="75"/>
      <c r="AK1172" s="74"/>
      <c r="AL1172" s="69"/>
      <c r="AM1172" s="76"/>
      <c r="AN1172" s="127"/>
      <c r="AO1172" s="76"/>
      <c r="AP1172" s="127"/>
      <c r="AQ1172" s="76"/>
      <c r="AR1172" s="76"/>
      <c r="AS1172" s="76"/>
      <c r="AT1172" s="76"/>
      <c r="AU1172" s="76"/>
      <c r="AV1172" s="127"/>
      <c r="AW1172" s="127"/>
      <c r="AX1172" s="127"/>
      <c r="AY1172" s="76"/>
      <c r="AZ1172" s="74"/>
      <c r="BA1172" s="74"/>
      <c r="BB1172" s="72"/>
      <c r="BC1172" s="72"/>
      <c r="BD1172" s="74"/>
      <c r="BE1172" s="74"/>
      <c r="BF1172" s="76"/>
      <c r="BG1172" s="76"/>
      <c r="BH1172" s="76"/>
      <c r="BI1172" s="76"/>
      <c r="BJ1172" s="76"/>
      <c r="BK1172" s="76"/>
      <c r="BL1172" s="76"/>
      <c r="BM1172" s="127"/>
      <c r="BN1172" s="76"/>
      <c r="BO1172" s="110"/>
      <c r="BP1172" s="110"/>
      <c r="BQ1172" s="112"/>
      <c r="BR1172" s="112"/>
      <c r="BS1172" s="112"/>
      <c r="BT1172" s="114"/>
      <c r="BU1172" s="113"/>
      <c r="BV1172" s="114"/>
      <c r="BW1172" s="115"/>
      <c r="BX1172" s="115"/>
      <c r="BY1172" s="115"/>
      <c r="BZ1172" s="115"/>
      <c r="CA1172" s="48"/>
      <c r="CB1172" s="48"/>
      <c r="CC1172" s="48"/>
      <c r="CD1172" s="49"/>
      <c r="CE1172" s="96"/>
      <c r="CF1172" s="49"/>
      <c r="CG1172" s="96"/>
      <c r="CH1172" s="49"/>
      <c r="CI1172" s="49"/>
      <c r="CJ1172" s="49"/>
      <c r="CK1172" s="49"/>
      <c r="CL1172" s="49"/>
      <c r="CM1172" s="49"/>
      <c r="CN1172" s="49"/>
      <c r="CO1172" s="49"/>
      <c r="CP1172" s="49"/>
      <c r="CQ1172" s="49"/>
      <c r="CR1172" s="49"/>
      <c r="CS1172" s="49"/>
      <c r="CT1172" s="49"/>
      <c r="CU1172" s="49"/>
      <c r="CV1172" s="49"/>
      <c r="CW1172" s="49"/>
      <c r="CX1172" s="49"/>
      <c r="CY1172" s="49"/>
      <c r="CZ1172" s="49"/>
    </row>
    <row r="1173" spans="1:104" ht="20.25" thickTop="1" thickBot="1" x14ac:dyDescent="0.35">
      <c r="A1173" s="68"/>
      <c r="B1173" s="88"/>
      <c r="C1173" s="68"/>
      <c r="D1173" s="68"/>
      <c r="E1173" s="69"/>
      <c r="F1173" s="69"/>
      <c r="G1173" s="69"/>
      <c r="H1173" s="69"/>
      <c r="I1173" s="70"/>
      <c r="J1173" s="70"/>
      <c r="K1173" s="71"/>
      <c r="L1173" s="91"/>
      <c r="M1173" s="71"/>
      <c r="N1173" s="71"/>
      <c r="P1173" s="71"/>
      <c r="Q1173" s="71"/>
      <c r="R1173" s="71"/>
      <c r="S1173" s="70"/>
      <c r="T1173" s="73"/>
      <c r="U1173" s="73"/>
      <c r="V1173" s="211"/>
      <c r="W1173" s="211"/>
      <c r="X1173" s="73"/>
      <c r="Y1173" s="73"/>
      <c r="Z1173" s="73"/>
      <c r="AA1173" s="73"/>
      <c r="AB1173" s="73"/>
      <c r="AC1173" s="73"/>
      <c r="AD1173" s="73"/>
      <c r="AE1173" s="92"/>
      <c r="AF1173" s="73"/>
      <c r="AG1173" s="74"/>
      <c r="AH1173" s="75"/>
      <c r="AI1173" s="75"/>
      <c r="AJ1173" s="75"/>
      <c r="AK1173" s="74"/>
      <c r="AL1173" s="69"/>
      <c r="AM1173" s="76"/>
      <c r="AN1173" s="127"/>
      <c r="AO1173" s="76"/>
      <c r="AP1173" s="127"/>
      <c r="AQ1173" s="76"/>
      <c r="AR1173" s="76"/>
      <c r="AS1173" s="76"/>
      <c r="AT1173" s="76"/>
      <c r="AU1173" s="76"/>
      <c r="AV1173" s="127"/>
      <c r="AW1173" s="127"/>
      <c r="AX1173" s="127"/>
      <c r="AY1173" s="76"/>
      <c r="AZ1173" s="74"/>
      <c r="BA1173" s="74"/>
      <c r="BB1173" s="72"/>
      <c r="BC1173" s="72"/>
      <c r="BD1173" s="74"/>
      <c r="BE1173" s="74"/>
      <c r="BF1173" s="76"/>
      <c r="BG1173" s="76"/>
      <c r="BH1173" s="76"/>
      <c r="BI1173" s="76"/>
      <c r="BJ1173" s="76"/>
      <c r="BK1173" s="76"/>
      <c r="BL1173" s="76"/>
      <c r="BM1173" s="127"/>
      <c r="BN1173" s="76"/>
      <c r="BO1173" s="110"/>
      <c r="BP1173" s="110"/>
      <c r="BQ1173" s="112"/>
      <c r="BR1173" s="112"/>
      <c r="BS1173" s="112"/>
      <c r="BT1173" s="114"/>
      <c r="BU1173" s="113"/>
      <c r="BV1173" s="114"/>
      <c r="BW1173" s="115"/>
      <c r="BX1173" s="115"/>
      <c r="BY1173" s="115"/>
      <c r="BZ1173" s="115"/>
      <c r="CA1173" s="48"/>
      <c r="CB1173" s="48"/>
      <c r="CC1173" s="48"/>
      <c r="CD1173" s="49"/>
      <c r="CE1173" s="96"/>
      <c r="CF1173" s="49"/>
      <c r="CG1173" s="96"/>
      <c r="CH1173" s="49"/>
      <c r="CI1173" s="49"/>
      <c r="CJ1173" s="49"/>
      <c r="CK1173" s="49"/>
      <c r="CL1173" s="49"/>
      <c r="CM1173" s="49"/>
      <c r="CN1173" s="49"/>
      <c r="CO1173" s="49"/>
      <c r="CP1173" s="49"/>
      <c r="CQ1173" s="49"/>
      <c r="CR1173" s="49"/>
      <c r="CS1173" s="49"/>
      <c r="CT1173" s="49"/>
      <c r="CU1173" s="49"/>
      <c r="CV1173" s="49"/>
      <c r="CW1173" s="49"/>
      <c r="CX1173" s="49"/>
      <c r="CY1173" s="49"/>
      <c r="CZ1173" s="49"/>
    </row>
    <row r="1174" spans="1:104" ht="20.25" thickTop="1" thickBot="1" x14ac:dyDescent="0.35">
      <c r="A1174" s="68"/>
      <c r="B1174" s="88"/>
      <c r="C1174" s="68"/>
      <c r="D1174" s="68"/>
      <c r="E1174" s="69"/>
      <c r="F1174" s="69"/>
      <c r="G1174" s="69"/>
      <c r="H1174" s="69"/>
      <c r="I1174" s="70"/>
      <c r="J1174" s="70"/>
      <c r="K1174" s="71"/>
      <c r="L1174" s="91"/>
      <c r="M1174" s="71"/>
      <c r="N1174" s="71"/>
      <c r="P1174" s="71"/>
      <c r="Q1174" s="71"/>
      <c r="R1174" s="71"/>
      <c r="S1174" s="70"/>
      <c r="T1174" s="73"/>
      <c r="U1174" s="73"/>
      <c r="V1174" s="211"/>
      <c r="W1174" s="211"/>
      <c r="X1174" s="73"/>
      <c r="Y1174" s="73"/>
      <c r="Z1174" s="73"/>
      <c r="AA1174" s="73"/>
      <c r="AB1174" s="73"/>
      <c r="AC1174" s="73"/>
      <c r="AD1174" s="73"/>
      <c r="AE1174" s="92"/>
      <c r="AF1174" s="73"/>
      <c r="AG1174" s="74"/>
      <c r="AH1174" s="75"/>
      <c r="AI1174" s="75"/>
      <c r="AJ1174" s="75"/>
      <c r="AK1174" s="74"/>
      <c r="AL1174" s="69"/>
      <c r="AM1174" s="76"/>
      <c r="AN1174" s="127"/>
      <c r="AO1174" s="76"/>
      <c r="AP1174" s="127"/>
      <c r="AQ1174" s="76"/>
      <c r="AR1174" s="76"/>
      <c r="AS1174" s="76"/>
      <c r="AT1174" s="76"/>
      <c r="AU1174" s="76"/>
      <c r="AV1174" s="127"/>
      <c r="AW1174" s="127"/>
      <c r="AX1174" s="127"/>
      <c r="AY1174" s="76"/>
      <c r="AZ1174" s="74"/>
      <c r="BA1174" s="74"/>
      <c r="BB1174" s="72"/>
      <c r="BC1174" s="72"/>
      <c r="BD1174" s="74"/>
      <c r="BE1174" s="74"/>
      <c r="BF1174" s="76"/>
      <c r="BG1174" s="76"/>
      <c r="BH1174" s="76"/>
      <c r="BI1174" s="76"/>
      <c r="BJ1174" s="76"/>
      <c r="BK1174" s="76"/>
      <c r="BL1174" s="76"/>
      <c r="BM1174" s="127"/>
      <c r="BN1174" s="76"/>
      <c r="BO1174" s="110"/>
      <c r="BP1174" s="110"/>
      <c r="BQ1174" s="112"/>
      <c r="BR1174" s="112"/>
      <c r="BS1174" s="112"/>
      <c r="BT1174" s="114"/>
      <c r="BU1174" s="113"/>
      <c r="BV1174" s="114"/>
      <c r="BW1174" s="115"/>
      <c r="BX1174" s="115"/>
      <c r="BY1174" s="115"/>
      <c r="BZ1174" s="115"/>
      <c r="CA1174" s="48"/>
      <c r="CB1174" s="48"/>
      <c r="CC1174" s="48"/>
      <c r="CD1174" s="49"/>
      <c r="CE1174" s="96"/>
      <c r="CF1174" s="49"/>
      <c r="CG1174" s="96"/>
      <c r="CH1174" s="49"/>
      <c r="CI1174" s="49"/>
      <c r="CJ1174" s="49"/>
      <c r="CK1174" s="49"/>
      <c r="CL1174" s="49"/>
      <c r="CM1174" s="49"/>
      <c r="CN1174" s="49"/>
      <c r="CO1174" s="49"/>
      <c r="CP1174" s="49"/>
      <c r="CQ1174" s="49"/>
      <c r="CR1174" s="49"/>
      <c r="CS1174" s="49"/>
      <c r="CT1174" s="49"/>
      <c r="CU1174" s="49"/>
      <c r="CV1174" s="49"/>
      <c r="CW1174" s="49"/>
      <c r="CX1174" s="49"/>
      <c r="CY1174" s="49"/>
      <c r="CZ1174" s="49"/>
    </row>
    <row r="1175" spans="1:104" ht="20.25" thickTop="1" thickBot="1" x14ac:dyDescent="0.35">
      <c r="A1175" s="68"/>
      <c r="B1175" s="88"/>
      <c r="C1175" s="68"/>
      <c r="D1175" s="68"/>
      <c r="E1175" s="69"/>
      <c r="F1175" s="69"/>
      <c r="G1175" s="69"/>
      <c r="H1175" s="69"/>
      <c r="I1175" s="70"/>
      <c r="J1175" s="70"/>
      <c r="K1175" s="71"/>
      <c r="L1175" s="91"/>
      <c r="M1175" s="71"/>
      <c r="N1175" s="71"/>
      <c r="P1175" s="71"/>
      <c r="Q1175" s="71"/>
      <c r="R1175" s="71"/>
      <c r="S1175" s="70"/>
      <c r="T1175" s="73"/>
      <c r="U1175" s="73"/>
      <c r="V1175" s="211"/>
      <c r="W1175" s="211"/>
      <c r="X1175" s="73"/>
      <c r="Y1175" s="73"/>
      <c r="Z1175" s="73"/>
      <c r="AA1175" s="73"/>
      <c r="AB1175" s="73"/>
      <c r="AC1175" s="73"/>
      <c r="AD1175" s="73"/>
      <c r="AE1175" s="92"/>
      <c r="AF1175" s="73"/>
      <c r="AG1175" s="74"/>
      <c r="AH1175" s="75"/>
      <c r="AI1175" s="75"/>
      <c r="AJ1175" s="75"/>
      <c r="AK1175" s="74"/>
      <c r="AL1175" s="69"/>
      <c r="AM1175" s="76"/>
      <c r="AN1175" s="127"/>
      <c r="AO1175" s="76"/>
      <c r="AP1175" s="127"/>
      <c r="AQ1175" s="76"/>
      <c r="AR1175" s="76"/>
      <c r="AS1175" s="76"/>
      <c r="AT1175" s="76"/>
      <c r="AU1175" s="76"/>
      <c r="AV1175" s="127"/>
      <c r="AW1175" s="127"/>
      <c r="AX1175" s="127"/>
      <c r="AY1175" s="76"/>
      <c r="AZ1175" s="74"/>
      <c r="BA1175" s="74"/>
      <c r="BB1175" s="72"/>
      <c r="BC1175" s="72"/>
      <c r="BD1175" s="74"/>
      <c r="BE1175" s="74"/>
      <c r="BF1175" s="76"/>
      <c r="BG1175" s="76"/>
      <c r="BH1175" s="76"/>
      <c r="BI1175" s="76"/>
      <c r="BJ1175" s="76"/>
      <c r="BK1175" s="76"/>
      <c r="BL1175" s="76"/>
      <c r="BM1175" s="127"/>
      <c r="BN1175" s="76"/>
      <c r="BO1175" s="110"/>
      <c r="BP1175" s="110"/>
      <c r="BQ1175" s="112"/>
      <c r="BR1175" s="112"/>
      <c r="BS1175" s="112"/>
      <c r="BT1175" s="114"/>
      <c r="BU1175" s="113"/>
      <c r="BV1175" s="114"/>
      <c r="BW1175" s="115"/>
      <c r="BX1175" s="115"/>
      <c r="BY1175" s="115"/>
      <c r="BZ1175" s="115"/>
      <c r="CA1175" s="48"/>
      <c r="CB1175" s="48"/>
      <c r="CC1175" s="48"/>
      <c r="CD1175" s="49"/>
      <c r="CE1175" s="96"/>
      <c r="CF1175" s="49"/>
      <c r="CG1175" s="96"/>
      <c r="CH1175" s="49"/>
      <c r="CI1175" s="49"/>
      <c r="CJ1175" s="49"/>
      <c r="CK1175" s="49"/>
      <c r="CL1175" s="49"/>
      <c r="CM1175" s="49"/>
      <c r="CN1175" s="49"/>
      <c r="CO1175" s="49"/>
      <c r="CP1175" s="49"/>
      <c r="CQ1175" s="49"/>
      <c r="CR1175" s="49"/>
      <c r="CS1175" s="49"/>
      <c r="CT1175" s="49"/>
      <c r="CU1175" s="49"/>
      <c r="CV1175" s="49"/>
      <c r="CW1175" s="49"/>
      <c r="CX1175" s="49"/>
      <c r="CY1175" s="49"/>
      <c r="CZ1175" s="49"/>
    </row>
    <row r="1176" spans="1:104" ht="20.25" thickTop="1" thickBot="1" x14ac:dyDescent="0.35">
      <c r="A1176" s="68"/>
      <c r="B1176" s="88"/>
      <c r="C1176" s="68"/>
      <c r="D1176" s="68"/>
      <c r="E1176" s="69"/>
      <c r="F1176" s="69"/>
      <c r="G1176" s="69"/>
      <c r="H1176" s="69"/>
      <c r="I1176" s="70"/>
      <c r="J1176" s="70"/>
      <c r="K1176" s="71"/>
      <c r="L1176" s="91"/>
      <c r="M1176" s="71"/>
      <c r="N1176" s="71"/>
      <c r="P1176" s="71"/>
      <c r="Q1176" s="71"/>
      <c r="R1176" s="71"/>
      <c r="S1176" s="70"/>
      <c r="T1176" s="73"/>
      <c r="U1176" s="73"/>
      <c r="V1176" s="211"/>
      <c r="W1176" s="211"/>
      <c r="X1176" s="73"/>
      <c r="Y1176" s="73"/>
      <c r="Z1176" s="73"/>
      <c r="AA1176" s="73"/>
      <c r="AB1176" s="73"/>
      <c r="AC1176" s="73"/>
      <c r="AD1176" s="73"/>
      <c r="AE1176" s="92"/>
      <c r="AF1176" s="73"/>
      <c r="AG1176" s="74"/>
      <c r="AH1176" s="75"/>
      <c r="AI1176" s="75"/>
      <c r="AJ1176" s="75"/>
      <c r="AK1176" s="74"/>
      <c r="AL1176" s="69"/>
      <c r="AM1176" s="76"/>
      <c r="AN1176" s="127"/>
      <c r="AO1176" s="76"/>
      <c r="AP1176" s="127"/>
      <c r="AQ1176" s="76"/>
      <c r="AR1176" s="76"/>
      <c r="AS1176" s="76"/>
      <c r="AT1176" s="76"/>
      <c r="AU1176" s="76"/>
      <c r="AV1176" s="127"/>
      <c r="AW1176" s="127"/>
      <c r="AX1176" s="127"/>
      <c r="AY1176" s="76"/>
      <c r="AZ1176" s="74"/>
      <c r="BA1176" s="74"/>
      <c r="BB1176" s="72"/>
      <c r="BC1176" s="72"/>
      <c r="BD1176" s="74"/>
      <c r="BE1176" s="74"/>
      <c r="BF1176" s="76"/>
      <c r="BG1176" s="76"/>
      <c r="BH1176" s="76"/>
      <c r="BI1176" s="76"/>
      <c r="BJ1176" s="76"/>
      <c r="BK1176" s="76"/>
      <c r="BL1176" s="76"/>
      <c r="BM1176" s="127"/>
      <c r="BN1176" s="76"/>
      <c r="BO1176" s="110"/>
      <c r="BP1176" s="110"/>
      <c r="BQ1176" s="112"/>
      <c r="BR1176" s="112"/>
      <c r="BS1176" s="112"/>
      <c r="BT1176" s="114"/>
      <c r="BU1176" s="113"/>
      <c r="BV1176" s="114"/>
      <c r="BW1176" s="115"/>
      <c r="BX1176" s="115"/>
      <c r="BY1176" s="115"/>
      <c r="BZ1176" s="115"/>
      <c r="CA1176" s="48"/>
      <c r="CB1176" s="48"/>
      <c r="CC1176" s="48"/>
      <c r="CD1176" s="49"/>
      <c r="CE1176" s="96"/>
      <c r="CF1176" s="49"/>
      <c r="CG1176" s="96"/>
      <c r="CH1176" s="49"/>
      <c r="CI1176" s="49"/>
      <c r="CJ1176" s="49"/>
      <c r="CK1176" s="49"/>
      <c r="CL1176" s="49"/>
      <c r="CM1176" s="49"/>
      <c r="CN1176" s="49"/>
      <c r="CO1176" s="49"/>
      <c r="CP1176" s="49"/>
      <c r="CQ1176" s="49"/>
      <c r="CR1176" s="49"/>
      <c r="CS1176" s="49"/>
      <c r="CT1176" s="49"/>
      <c r="CU1176" s="49"/>
      <c r="CV1176" s="49"/>
      <c r="CW1176" s="49"/>
      <c r="CX1176" s="49"/>
      <c r="CY1176" s="49"/>
      <c r="CZ1176" s="49"/>
    </row>
    <row r="1177" spans="1:104" ht="20.25" thickTop="1" thickBot="1" x14ac:dyDescent="0.35">
      <c r="A1177" s="68"/>
      <c r="B1177" s="88"/>
      <c r="C1177" s="68"/>
      <c r="D1177" s="68"/>
      <c r="E1177" s="69"/>
      <c r="F1177" s="69"/>
      <c r="G1177" s="69"/>
      <c r="H1177" s="69"/>
      <c r="I1177" s="70"/>
      <c r="J1177" s="70"/>
      <c r="K1177" s="71"/>
      <c r="L1177" s="91"/>
      <c r="M1177" s="71"/>
      <c r="N1177" s="71"/>
      <c r="P1177" s="71"/>
      <c r="Q1177" s="71"/>
      <c r="R1177" s="71"/>
      <c r="S1177" s="70"/>
      <c r="T1177" s="73"/>
      <c r="U1177" s="73"/>
      <c r="V1177" s="211"/>
      <c r="W1177" s="211"/>
      <c r="X1177" s="73"/>
      <c r="Y1177" s="73"/>
      <c r="Z1177" s="73"/>
      <c r="AA1177" s="73"/>
      <c r="AB1177" s="73"/>
      <c r="AC1177" s="73"/>
      <c r="AD1177" s="73"/>
      <c r="AE1177" s="92"/>
      <c r="AF1177" s="73"/>
      <c r="AG1177" s="74"/>
      <c r="AH1177" s="75"/>
      <c r="AI1177" s="75"/>
      <c r="AJ1177" s="75"/>
      <c r="AK1177" s="74"/>
      <c r="AL1177" s="69"/>
      <c r="AM1177" s="76"/>
      <c r="AN1177" s="127"/>
      <c r="AO1177" s="76"/>
      <c r="AP1177" s="127"/>
      <c r="AQ1177" s="76"/>
      <c r="AR1177" s="76"/>
      <c r="AS1177" s="76"/>
      <c r="AT1177" s="76"/>
      <c r="AU1177" s="76"/>
      <c r="AV1177" s="127"/>
      <c r="AW1177" s="127"/>
      <c r="AX1177" s="127"/>
      <c r="AY1177" s="76"/>
      <c r="AZ1177" s="74"/>
      <c r="BA1177" s="74"/>
      <c r="BB1177" s="72"/>
      <c r="BC1177" s="72"/>
      <c r="BD1177" s="74"/>
      <c r="BE1177" s="74"/>
      <c r="BF1177" s="76"/>
      <c r="BG1177" s="76"/>
      <c r="BH1177" s="76"/>
      <c r="BI1177" s="76"/>
      <c r="BJ1177" s="76"/>
      <c r="BK1177" s="76"/>
      <c r="BL1177" s="76"/>
      <c r="BM1177" s="127"/>
      <c r="BN1177" s="76"/>
      <c r="BO1177" s="110"/>
      <c r="BP1177" s="110"/>
      <c r="BQ1177" s="112"/>
      <c r="BR1177" s="112"/>
      <c r="BS1177" s="112"/>
      <c r="BT1177" s="114"/>
      <c r="BU1177" s="113"/>
      <c r="BV1177" s="114"/>
      <c r="BW1177" s="115"/>
      <c r="BX1177" s="115"/>
      <c r="BY1177" s="115"/>
      <c r="BZ1177" s="115"/>
      <c r="CA1177" s="48"/>
      <c r="CB1177" s="48"/>
      <c r="CC1177" s="48"/>
      <c r="CD1177" s="49"/>
      <c r="CE1177" s="96"/>
      <c r="CF1177" s="49"/>
      <c r="CG1177" s="96"/>
      <c r="CH1177" s="49"/>
      <c r="CI1177" s="49"/>
      <c r="CJ1177" s="49"/>
      <c r="CK1177" s="49"/>
      <c r="CL1177" s="49"/>
      <c r="CM1177" s="49"/>
      <c r="CN1177" s="49"/>
      <c r="CO1177" s="49"/>
      <c r="CP1177" s="49"/>
      <c r="CQ1177" s="49"/>
      <c r="CR1177" s="49"/>
      <c r="CS1177" s="49"/>
      <c r="CT1177" s="49"/>
      <c r="CU1177" s="49"/>
      <c r="CV1177" s="49"/>
      <c r="CW1177" s="49"/>
      <c r="CX1177" s="49"/>
      <c r="CY1177" s="49"/>
      <c r="CZ1177" s="49"/>
    </row>
    <row r="1178" spans="1:104" ht="20.25" thickTop="1" thickBot="1" x14ac:dyDescent="0.35">
      <c r="A1178" s="68"/>
      <c r="B1178" s="88"/>
      <c r="C1178" s="68"/>
      <c r="D1178" s="68"/>
      <c r="E1178" s="69"/>
      <c r="F1178" s="69"/>
      <c r="G1178" s="69"/>
      <c r="H1178" s="69"/>
      <c r="I1178" s="70"/>
      <c r="J1178" s="70"/>
      <c r="K1178" s="71"/>
      <c r="L1178" s="91"/>
      <c r="M1178" s="71"/>
      <c r="N1178" s="71"/>
      <c r="P1178" s="71"/>
      <c r="Q1178" s="71"/>
      <c r="R1178" s="71"/>
      <c r="S1178" s="70"/>
      <c r="T1178" s="73"/>
      <c r="U1178" s="73"/>
      <c r="V1178" s="211"/>
      <c r="W1178" s="211"/>
      <c r="X1178" s="73"/>
      <c r="Y1178" s="73"/>
      <c r="Z1178" s="73"/>
      <c r="AA1178" s="73"/>
      <c r="AB1178" s="73"/>
      <c r="AC1178" s="73"/>
      <c r="AD1178" s="73"/>
      <c r="AE1178" s="92"/>
      <c r="AF1178" s="73"/>
      <c r="AG1178" s="74"/>
      <c r="AH1178" s="75"/>
      <c r="AI1178" s="75"/>
      <c r="AJ1178" s="75"/>
      <c r="AK1178" s="74"/>
      <c r="AL1178" s="69"/>
      <c r="AM1178" s="76"/>
      <c r="AN1178" s="127"/>
      <c r="AO1178" s="76"/>
      <c r="AP1178" s="127"/>
      <c r="AQ1178" s="76"/>
      <c r="AR1178" s="76"/>
      <c r="AS1178" s="76"/>
      <c r="AT1178" s="76"/>
      <c r="AU1178" s="76"/>
      <c r="AV1178" s="127"/>
      <c r="AW1178" s="127"/>
      <c r="AX1178" s="127"/>
      <c r="AY1178" s="76"/>
      <c r="AZ1178" s="74"/>
      <c r="BA1178" s="74"/>
      <c r="BB1178" s="72"/>
      <c r="BC1178" s="72"/>
      <c r="BD1178" s="74"/>
      <c r="BE1178" s="74"/>
      <c r="BF1178" s="76"/>
      <c r="BG1178" s="76"/>
      <c r="BH1178" s="76"/>
      <c r="BI1178" s="76"/>
      <c r="BJ1178" s="76"/>
      <c r="BK1178" s="76"/>
      <c r="BL1178" s="76"/>
      <c r="BM1178" s="127"/>
      <c r="BN1178" s="76"/>
      <c r="BO1178" s="110"/>
      <c r="BP1178" s="110"/>
      <c r="BQ1178" s="112"/>
      <c r="BR1178" s="112"/>
      <c r="BS1178" s="112"/>
      <c r="BT1178" s="114"/>
      <c r="BU1178" s="113"/>
      <c r="BV1178" s="114"/>
      <c r="BW1178" s="115"/>
      <c r="BX1178" s="115"/>
      <c r="BY1178" s="115"/>
      <c r="BZ1178" s="115"/>
      <c r="CA1178" s="48"/>
      <c r="CB1178" s="48"/>
      <c r="CC1178" s="48"/>
      <c r="CD1178" s="49"/>
      <c r="CE1178" s="96"/>
      <c r="CF1178" s="49"/>
      <c r="CG1178" s="96"/>
      <c r="CH1178" s="49"/>
      <c r="CI1178" s="49"/>
      <c r="CJ1178" s="49"/>
      <c r="CK1178" s="49"/>
      <c r="CL1178" s="49"/>
      <c r="CM1178" s="49"/>
      <c r="CN1178" s="49"/>
      <c r="CO1178" s="49"/>
      <c r="CP1178" s="49"/>
      <c r="CQ1178" s="49"/>
      <c r="CR1178" s="49"/>
      <c r="CS1178" s="49"/>
      <c r="CT1178" s="49"/>
      <c r="CU1178" s="49"/>
      <c r="CV1178" s="49"/>
      <c r="CW1178" s="49"/>
      <c r="CX1178" s="49"/>
      <c r="CY1178" s="49"/>
      <c r="CZ1178" s="49"/>
    </row>
    <row r="1179" spans="1:104" ht="20.25" thickTop="1" thickBot="1" x14ac:dyDescent="0.35">
      <c r="A1179" s="68"/>
      <c r="B1179" s="88"/>
      <c r="C1179" s="68"/>
      <c r="D1179" s="68"/>
      <c r="E1179" s="69"/>
      <c r="F1179" s="69"/>
      <c r="G1179" s="69"/>
      <c r="H1179" s="69"/>
      <c r="I1179" s="70"/>
      <c r="J1179" s="70"/>
      <c r="K1179" s="71"/>
      <c r="L1179" s="91"/>
      <c r="M1179" s="71"/>
      <c r="N1179" s="71"/>
      <c r="P1179" s="71"/>
      <c r="Q1179" s="71"/>
      <c r="R1179" s="71"/>
      <c r="S1179" s="70"/>
      <c r="T1179" s="73"/>
      <c r="U1179" s="73"/>
      <c r="V1179" s="211"/>
      <c r="W1179" s="211"/>
      <c r="X1179" s="73"/>
      <c r="Y1179" s="73"/>
      <c r="Z1179" s="73"/>
      <c r="AA1179" s="73"/>
      <c r="AB1179" s="73"/>
      <c r="AC1179" s="73"/>
      <c r="AD1179" s="73"/>
      <c r="AE1179" s="92"/>
      <c r="AF1179" s="73"/>
      <c r="AG1179" s="74"/>
      <c r="AH1179" s="75"/>
      <c r="AI1179" s="75"/>
      <c r="AJ1179" s="75"/>
      <c r="AK1179" s="74"/>
      <c r="AL1179" s="69"/>
      <c r="AM1179" s="76"/>
      <c r="AN1179" s="127"/>
      <c r="AO1179" s="76"/>
      <c r="AP1179" s="127"/>
      <c r="AQ1179" s="76"/>
      <c r="AR1179" s="76"/>
      <c r="AS1179" s="76"/>
      <c r="AT1179" s="76"/>
      <c r="AU1179" s="76"/>
      <c r="AV1179" s="127"/>
      <c r="AW1179" s="127"/>
      <c r="AX1179" s="127"/>
      <c r="AY1179" s="76"/>
      <c r="AZ1179" s="74"/>
      <c r="BA1179" s="74"/>
      <c r="BB1179" s="72"/>
      <c r="BC1179" s="72"/>
      <c r="BD1179" s="74"/>
      <c r="BE1179" s="74"/>
      <c r="BF1179" s="76"/>
      <c r="BG1179" s="76"/>
      <c r="BH1179" s="76"/>
      <c r="BI1179" s="76"/>
      <c r="BJ1179" s="76"/>
      <c r="BK1179" s="76"/>
      <c r="BL1179" s="76"/>
      <c r="BM1179" s="127"/>
      <c r="BN1179" s="76"/>
      <c r="BO1179" s="110"/>
      <c r="BP1179" s="110"/>
      <c r="BQ1179" s="112"/>
      <c r="BR1179" s="112"/>
      <c r="BS1179" s="112"/>
      <c r="BT1179" s="114"/>
      <c r="BU1179" s="113"/>
      <c r="BV1179" s="114"/>
      <c r="BW1179" s="115"/>
      <c r="BX1179" s="115"/>
      <c r="BY1179" s="115"/>
      <c r="BZ1179" s="115"/>
      <c r="CA1179" s="48"/>
      <c r="CB1179" s="48"/>
      <c r="CC1179" s="48"/>
      <c r="CD1179" s="49"/>
      <c r="CE1179" s="96"/>
      <c r="CF1179" s="49"/>
      <c r="CG1179" s="96"/>
      <c r="CH1179" s="49"/>
      <c r="CI1179" s="49"/>
      <c r="CJ1179" s="49"/>
      <c r="CK1179" s="49"/>
      <c r="CL1179" s="49"/>
      <c r="CM1179" s="49"/>
      <c r="CN1179" s="49"/>
      <c r="CO1179" s="49"/>
      <c r="CP1179" s="49"/>
      <c r="CQ1179" s="49"/>
      <c r="CR1179" s="49"/>
      <c r="CS1179" s="49"/>
      <c r="CT1179" s="49"/>
      <c r="CU1179" s="49"/>
      <c r="CV1179" s="49"/>
      <c r="CW1179" s="49"/>
      <c r="CX1179" s="49"/>
      <c r="CY1179" s="49"/>
      <c r="CZ1179" s="49"/>
    </row>
    <row r="1180" spans="1:104" ht="20.25" thickTop="1" thickBot="1" x14ac:dyDescent="0.35">
      <c r="A1180" s="68"/>
      <c r="B1180" s="88"/>
      <c r="C1180" s="68"/>
      <c r="D1180" s="68"/>
      <c r="E1180" s="69"/>
      <c r="F1180" s="69"/>
      <c r="G1180" s="69"/>
      <c r="H1180" s="69"/>
      <c r="I1180" s="70"/>
      <c r="J1180" s="70"/>
      <c r="K1180" s="71"/>
      <c r="L1180" s="91"/>
      <c r="M1180" s="71"/>
      <c r="N1180" s="71"/>
      <c r="P1180" s="71"/>
      <c r="Q1180" s="71"/>
      <c r="R1180" s="71"/>
      <c r="S1180" s="70"/>
      <c r="T1180" s="73"/>
      <c r="U1180" s="73"/>
      <c r="V1180" s="211"/>
      <c r="W1180" s="211"/>
      <c r="X1180" s="73"/>
      <c r="Y1180" s="73"/>
      <c r="Z1180" s="73"/>
      <c r="AA1180" s="73"/>
      <c r="AB1180" s="73"/>
      <c r="AC1180" s="73"/>
      <c r="AD1180" s="73"/>
      <c r="AE1180" s="92"/>
      <c r="AF1180" s="73"/>
      <c r="AG1180" s="74"/>
      <c r="AH1180" s="75"/>
      <c r="AI1180" s="75"/>
      <c r="AJ1180" s="75"/>
      <c r="AK1180" s="74"/>
      <c r="AL1180" s="69"/>
      <c r="AM1180" s="76"/>
      <c r="AN1180" s="127"/>
      <c r="AO1180" s="76"/>
      <c r="AP1180" s="127"/>
      <c r="AQ1180" s="76"/>
      <c r="AR1180" s="76"/>
      <c r="AS1180" s="76"/>
      <c r="AT1180" s="76"/>
      <c r="AU1180" s="76"/>
      <c r="AV1180" s="127"/>
      <c r="AW1180" s="127"/>
      <c r="AX1180" s="127"/>
      <c r="AY1180" s="76"/>
      <c r="AZ1180" s="74"/>
      <c r="BA1180" s="74"/>
      <c r="BB1180" s="72"/>
      <c r="BC1180" s="72"/>
      <c r="BD1180" s="74"/>
      <c r="BE1180" s="74"/>
      <c r="BF1180" s="76"/>
      <c r="BG1180" s="76"/>
      <c r="BH1180" s="76"/>
      <c r="BI1180" s="76"/>
      <c r="BJ1180" s="76"/>
      <c r="BK1180" s="76"/>
      <c r="BL1180" s="76"/>
      <c r="BM1180" s="127"/>
      <c r="BN1180" s="76"/>
      <c r="BO1180" s="110"/>
      <c r="BP1180" s="110"/>
      <c r="BQ1180" s="112"/>
      <c r="BR1180" s="112"/>
      <c r="BS1180" s="112"/>
      <c r="BT1180" s="114"/>
      <c r="BU1180" s="113"/>
      <c r="BV1180" s="114"/>
      <c r="BW1180" s="115"/>
      <c r="BX1180" s="115"/>
      <c r="BY1180" s="115"/>
      <c r="BZ1180" s="115"/>
      <c r="CA1180" s="48"/>
      <c r="CB1180" s="48"/>
      <c r="CC1180" s="48"/>
      <c r="CD1180" s="49"/>
      <c r="CE1180" s="96"/>
      <c r="CF1180" s="49"/>
      <c r="CG1180" s="96"/>
      <c r="CH1180" s="49"/>
      <c r="CI1180" s="49"/>
      <c r="CJ1180" s="49"/>
      <c r="CK1180" s="49"/>
      <c r="CL1180" s="49"/>
      <c r="CM1180" s="49"/>
      <c r="CN1180" s="49"/>
      <c r="CO1180" s="49"/>
      <c r="CP1180" s="49"/>
      <c r="CQ1180" s="49"/>
      <c r="CR1180" s="49"/>
      <c r="CS1180" s="49"/>
      <c r="CT1180" s="49"/>
      <c r="CU1180" s="49"/>
      <c r="CV1180" s="49"/>
      <c r="CW1180" s="49"/>
      <c r="CX1180" s="49"/>
      <c r="CY1180" s="49"/>
      <c r="CZ1180" s="49"/>
    </row>
    <row r="1181" spans="1:104" ht="20.25" thickTop="1" thickBot="1" x14ac:dyDescent="0.35">
      <c r="A1181" s="68"/>
      <c r="B1181" s="88"/>
      <c r="C1181" s="68"/>
      <c r="D1181" s="68"/>
      <c r="E1181" s="69"/>
      <c r="F1181" s="69"/>
      <c r="G1181" s="69"/>
      <c r="H1181" s="69"/>
      <c r="I1181" s="70"/>
      <c r="J1181" s="70"/>
      <c r="K1181" s="71"/>
      <c r="L1181" s="91"/>
      <c r="M1181" s="71"/>
      <c r="N1181" s="71"/>
      <c r="P1181" s="71"/>
      <c r="Q1181" s="71"/>
      <c r="R1181" s="71"/>
      <c r="S1181" s="70"/>
      <c r="T1181" s="73"/>
      <c r="U1181" s="73"/>
      <c r="V1181" s="211"/>
      <c r="W1181" s="211"/>
      <c r="X1181" s="73"/>
      <c r="Y1181" s="73"/>
      <c r="Z1181" s="73"/>
      <c r="AA1181" s="73"/>
      <c r="AB1181" s="73"/>
      <c r="AC1181" s="73"/>
      <c r="AD1181" s="73"/>
      <c r="AE1181" s="92"/>
      <c r="AF1181" s="73"/>
      <c r="AG1181" s="74"/>
      <c r="AH1181" s="75"/>
      <c r="AI1181" s="75"/>
      <c r="AJ1181" s="75"/>
      <c r="AK1181" s="74"/>
      <c r="AL1181" s="69"/>
      <c r="AM1181" s="76"/>
      <c r="AN1181" s="127"/>
      <c r="AO1181" s="76"/>
      <c r="AP1181" s="127"/>
      <c r="AQ1181" s="76"/>
      <c r="AR1181" s="76"/>
      <c r="AS1181" s="76"/>
      <c r="AT1181" s="76"/>
      <c r="AU1181" s="76"/>
      <c r="AV1181" s="127"/>
      <c r="AW1181" s="127"/>
      <c r="AX1181" s="127"/>
      <c r="AY1181" s="76"/>
      <c r="AZ1181" s="74"/>
      <c r="BA1181" s="74"/>
      <c r="BB1181" s="72"/>
      <c r="BC1181" s="72"/>
      <c r="BD1181" s="74"/>
      <c r="BE1181" s="74"/>
      <c r="BF1181" s="76"/>
      <c r="BG1181" s="76"/>
      <c r="BH1181" s="76"/>
      <c r="BI1181" s="76"/>
      <c r="BJ1181" s="76"/>
      <c r="BK1181" s="76"/>
      <c r="BL1181" s="76"/>
      <c r="BM1181" s="127"/>
      <c r="BN1181" s="76"/>
      <c r="BO1181" s="110"/>
      <c r="BP1181" s="110"/>
      <c r="BQ1181" s="112"/>
      <c r="BR1181" s="112"/>
      <c r="BS1181" s="112"/>
      <c r="BT1181" s="114"/>
      <c r="BU1181" s="113"/>
      <c r="BV1181" s="114"/>
      <c r="BW1181" s="115"/>
      <c r="BX1181" s="115"/>
      <c r="BY1181" s="115"/>
      <c r="BZ1181" s="115"/>
      <c r="CA1181" s="48"/>
      <c r="CB1181" s="48"/>
      <c r="CC1181" s="48"/>
      <c r="CD1181" s="49"/>
      <c r="CE1181" s="96"/>
      <c r="CF1181" s="49"/>
      <c r="CG1181" s="96"/>
      <c r="CH1181" s="49"/>
      <c r="CI1181" s="49"/>
      <c r="CJ1181" s="49"/>
      <c r="CK1181" s="49"/>
      <c r="CL1181" s="49"/>
      <c r="CM1181" s="49"/>
      <c r="CN1181" s="49"/>
      <c r="CO1181" s="49"/>
      <c r="CP1181" s="49"/>
      <c r="CQ1181" s="49"/>
      <c r="CR1181" s="49"/>
      <c r="CS1181" s="49"/>
      <c r="CT1181" s="49"/>
      <c r="CU1181" s="49"/>
      <c r="CV1181" s="49"/>
      <c r="CW1181" s="49"/>
      <c r="CX1181" s="49"/>
      <c r="CY1181" s="49"/>
      <c r="CZ1181" s="49"/>
    </row>
    <row r="1182" spans="1:104" ht="20.25" thickTop="1" thickBot="1" x14ac:dyDescent="0.35">
      <c r="A1182" s="68"/>
      <c r="B1182" s="88"/>
      <c r="C1182" s="68"/>
      <c r="D1182" s="68"/>
      <c r="E1182" s="69"/>
      <c r="F1182" s="69"/>
      <c r="G1182" s="69"/>
      <c r="H1182" s="69"/>
      <c r="I1182" s="70"/>
      <c r="J1182" s="70"/>
      <c r="K1182" s="71"/>
      <c r="L1182" s="91"/>
      <c r="M1182" s="71"/>
      <c r="N1182" s="71"/>
      <c r="P1182" s="71"/>
      <c r="Q1182" s="71"/>
      <c r="R1182" s="71"/>
      <c r="S1182" s="70"/>
      <c r="T1182" s="73"/>
      <c r="U1182" s="73"/>
      <c r="V1182" s="211"/>
      <c r="W1182" s="211"/>
      <c r="X1182" s="73"/>
      <c r="Y1182" s="73"/>
      <c r="Z1182" s="73"/>
      <c r="AA1182" s="73"/>
      <c r="AB1182" s="73"/>
      <c r="AC1182" s="73"/>
      <c r="AD1182" s="73"/>
      <c r="AE1182" s="92"/>
      <c r="AF1182" s="73"/>
      <c r="AG1182" s="74"/>
      <c r="AH1182" s="75"/>
      <c r="AI1182" s="75"/>
      <c r="AJ1182" s="75"/>
      <c r="AK1182" s="74"/>
      <c r="AL1182" s="69"/>
      <c r="AM1182" s="76"/>
      <c r="AN1182" s="127"/>
      <c r="AO1182" s="76"/>
      <c r="AP1182" s="127"/>
      <c r="AQ1182" s="76"/>
      <c r="AR1182" s="76"/>
      <c r="AS1182" s="76"/>
      <c r="AT1182" s="76"/>
      <c r="AU1182" s="76"/>
      <c r="AV1182" s="127"/>
      <c r="AW1182" s="127"/>
      <c r="AX1182" s="127"/>
      <c r="AY1182" s="76"/>
      <c r="AZ1182" s="74"/>
      <c r="BA1182" s="74"/>
      <c r="BB1182" s="72"/>
      <c r="BC1182" s="72"/>
      <c r="BD1182" s="74"/>
      <c r="BE1182" s="74"/>
      <c r="BF1182" s="76"/>
      <c r="BG1182" s="76"/>
      <c r="BH1182" s="76"/>
      <c r="BI1182" s="76"/>
      <c r="BJ1182" s="76"/>
      <c r="BK1182" s="76"/>
      <c r="BL1182" s="76"/>
      <c r="BM1182" s="127"/>
      <c r="BN1182" s="76"/>
      <c r="BO1182" s="110"/>
      <c r="BP1182" s="110"/>
      <c r="BQ1182" s="112"/>
      <c r="BR1182" s="112"/>
      <c r="BS1182" s="112"/>
      <c r="BT1182" s="114"/>
      <c r="BU1182" s="113"/>
      <c r="BV1182" s="114"/>
      <c r="BW1182" s="115"/>
      <c r="BX1182" s="115"/>
      <c r="BY1182" s="115"/>
      <c r="BZ1182" s="115"/>
      <c r="CA1182" s="48"/>
      <c r="CB1182" s="48"/>
      <c r="CC1182" s="48"/>
      <c r="CD1182" s="49"/>
      <c r="CE1182" s="96"/>
      <c r="CF1182" s="49"/>
      <c r="CG1182" s="96"/>
      <c r="CH1182" s="49"/>
      <c r="CI1182" s="49"/>
      <c r="CJ1182" s="49"/>
      <c r="CK1182" s="49"/>
      <c r="CL1182" s="49"/>
      <c r="CM1182" s="49"/>
      <c r="CN1182" s="49"/>
      <c r="CO1182" s="49"/>
      <c r="CP1182" s="49"/>
      <c r="CQ1182" s="49"/>
      <c r="CR1182" s="49"/>
      <c r="CS1182" s="49"/>
      <c r="CT1182" s="49"/>
      <c r="CU1182" s="49"/>
      <c r="CV1182" s="49"/>
      <c r="CW1182" s="49"/>
      <c r="CX1182" s="49"/>
      <c r="CY1182" s="49"/>
      <c r="CZ1182" s="49"/>
    </row>
    <row r="1183" spans="1:104" ht="20.25" thickTop="1" thickBot="1" x14ac:dyDescent="0.35">
      <c r="A1183" s="68"/>
      <c r="B1183" s="88"/>
      <c r="C1183" s="68"/>
      <c r="D1183" s="68"/>
      <c r="E1183" s="69"/>
      <c r="F1183" s="69"/>
      <c r="G1183" s="69"/>
      <c r="H1183" s="69"/>
      <c r="I1183" s="70"/>
      <c r="J1183" s="70"/>
      <c r="K1183" s="71"/>
      <c r="L1183" s="91"/>
      <c r="M1183" s="71"/>
      <c r="N1183" s="71"/>
      <c r="P1183" s="71"/>
      <c r="Q1183" s="71"/>
      <c r="R1183" s="71"/>
      <c r="S1183" s="70"/>
      <c r="T1183" s="73"/>
      <c r="U1183" s="73"/>
      <c r="V1183" s="211"/>
      <c r="W1183" s="211"/>
      <c r="X1183" s="73"/>
      <c r="Y1183" s="73"/>
      <c r="Z1183" s="73"/>
      <c r="AA1183" s="73"/>
      <c r="AB1183" s="73"/>
      <c r="AC1183" s="73"/>
      <c r="AD1183" s="73"/>
      <c r="AE1183" s="92"/>
      <c r="AF1183" s="73"/>
      <c r="AG1183" s="74"/>
      <c r="AH1183" s="75"/>
      <c r="AI1183" s="75"/>
      <c r="AJ1183" s="75"/>
      <c r="AK1183" s="74"/>
      <c r="AL1183" s="69"/>
      <c r="AM1183" s="76"/>
      <c r="AN1183" s="127"/>
      <c r="AO1183" s="76"/>
      <c r="AP1183" s="127"/>
      <c r="AQ1183" s="76"/>
      <c r="AR1183" s="76"/>
      <c r="AS1183" s="76"/>
      <c r="AT1183" s="76"/>
      <c r="AU1183" s="76"/>
      <c r="AV1183" s="127"/>
      <c r="AW1183" s="127"/>
      <c r="AX1183" s="127"/>
      <c r="AY1183" s="76"/>
      <c r="AZ1183" s="74"/>
      <c r="BA1183" s="74"/>
      <c r="BB1183" s="72"/>
      <c r="BC1183" s="72"/>
      <c r="BD1183" s="74"/>
      <c r="BE1183" s="74"/>
      <c r="BF1183" s="76"/>
      <c r="BG1183" s="76"/>
      <c r="BH1183" s="76"/>
      <c r="BI1183" s="76"/>
      <c r="BJ1183" s="76"/>
      <c r="BK1183" s="76"/>
      <c r="BL1183" s="76"/>
      <c r="BM1183" s="127"/>
      <c r="BN1183" s="76"/>
      <c r="BO1183" s="110"/>
      <c r="BP1183" s="110"/>
      <c r="BQ1183" s="112"/>
      <c r="BR1183" s="112"/>
      <c r="BS1183" s="112"/>
      <c r="BT1183" s="114"/>
      <c r="BU1183" s="113"/>
      <c r="BV1183" s="114"/>
      <c r="BW1183" s="115"/>
      <c r="BX1183" s="115"/>
      <c r="BY1183" s="115"/>
      <c r="BZ1183" s="115"/>
      <c r="CA1183" s="48"/>
      <c r="CB1183" s="48"/>
      <c r="CC1183" s="48"/>
      <c r="CD1183" s="49"/>
      <c r="CE1183" s="96"/>
      <c r="CF1183" s="49"/>
      <c r="CG1183" s="96"/>
      <c r="CH1183" s="49"/>
      <c r="CI1183" s="49"/>
      <c r="CJ1183" s="49"/>
      <c r="CK1183" s="49"/>
      <c r="CL1183" s="49"/>
      <c r="CM1183" s="49"/>
      <c r="CN1183" s="49"/>
      <c r="CO1183" s="49"/>
      <c r="CP1183" s="49"/>
      <c r="CQ1183" s="49"/>
      <c r="CR1183" s="49"/>
      <c r="CS1183" s="49"/>
      <c r="CT1183" s="49"/>
      <c r="CU1183" s="49"/>
      <c r="CV1183" s="49"/>
      <c r="CW1183" s="49"/>
      <c r="CX1183" s="49"/>
      <c r="CY1183" s="49"/>
      <c r="CZ1183" s="49"/>
    </row>
    <row r="1184" spans="1:104" ht="20.25" thickTop="1" thickBot="1" x14ac:dyDescent="0.35">
      <c r="A1184" s="68"/>
      <c r="B1184" s="88"/>
      <c r="C1184" s="68"/>
      <c r="D1184" s="68"/>
      <c r="E1184" s="69"/>
      <c r="F1184" s="69"/>
      <c r="G1184" s="69"/>
      <c r="H1184" s="69"/>
      <c r="I1184" s="70"/>
      <c r="J1184" s="70"/>
      <c r="K1184" s="71"/>
      <c r="L1184" s="91"/>
      <c r="M1184" s="71"/>
      <c r="N1184" s="71"/>
      <c r="P1184" s="71"/>
      <c r="Q1184" s="71"/>
      <c r="R1184" s="71"/>
      <c r="S1184" s="70"/>
      <c r="T1184" s="73"/>
      <c r="U1184" s="73"/>
      <c r="V1184" s="211"/>
      <c r="W1184" s="211"/>
      <c r="X1184" s="73"/>
      <c r="Y1184" s="73"/>
      <c r="Z1184" s="73"/>
      <c r="AA1184" s="73"/>
      <c r="AB1184" s="73"/>
      <c r="AC1184" s="73"/>
      <c r="AD1184" s="73"/>
      <c r="AE1184" s="92"/>
      <c r="AF1184" s="73"/>
      <c r="AG1184" s="74"/>
      <c r="AH1184" s="75"/>
      <c r="AI1184" s="75"/>
      <c r="AJ1184" s="75"/>
      <c r="AK1184" s="74"/>
      <c r="AL1184" s="69"/>
      <c r="AM1184" s="76"/>
      <c r="AN1184" s="127"/>
      <c r="AO1184" s="76"/>
      <c r="AP1184" s="127"/>
      <c r="AQ1184" s="76"/>
      <c r="AR1184" s="76"/>
      <c r="AS1184" s="76"/>
      <c r="AT1184" s="76"/>
      <c r="AU1184" s="76"/>
      <c r="AV1184" s="127"/>
      <c r="AW1184" s="127"/>
      <c r="AX1184" s="127"/>
      <c r="AY1184" s="76"/>
      <c r="AZ1184" s="74"/>
      <c r="BA1184" s="74"/>
      <c r="BB1184" s="72"/>
      <c r="BC1184" s="72"/>
      <c r="BD1184" s="74"/>
      <c r="BE1184" s="74"/>
      <c r="BF1184" s="76"/>
      <c r="BG1184" s="76"/>
      <c r="BH1184" s="76"/>
      <c r="BI1184" s="76"/>
      <c r="BJ1184" s="76"/>
      <c r="BK1184" s="76"/>
      <c r="BL1184" s="76"/>
      <c r="BM1184" s="127"/>
      <c r="BN1184" s="76"/>
      <c r="BO1184" s="110"/>
      <c r="BP1184" s="110"/>
      <c r="BQ1184" s="112"/>
      <c r="BR1184" s="112"/>
      <c r="BS1184" s="112"/>
      <c r="BT1184" s="114"/>
      <c r="BU1184" s="113"/>
      <c r="BV1184" s="114"/>
      <c r="BW1184" s="115"/>
      <c r="BX1184" s="115"/>
      <c r="BY1184" s="115"/>
      <c r="BZ1184" s="115"/>
      <c r="CA1184" s="48"/>
      <c r="CB1184" s="48"/>
      <c r="CC1184" s="48"/>
      <c r="CD1184" s="49"/>
      <c r="CE1184" s="96"/>
      <c r="CF1184" s="49"/>
      <c r="CG1184" s="96"/>
      <c r="CH1184" s="49"/>
      <c r="CI1184" s="49"/>
      <c r="CJ1184" s="49"/>
      <c r="CK1184" s="49"/>
      <c r="CL1184" s="49"/>
      <c r="CM1184" s="49"/>
      <c r="CN1184" s="49"/>
      <c r="CO1184" s="49"/>
      <c r="CP1184" s="49"/>
      <c r="CQ1184" s="49"/>
      <c r="CR1184" s="49"/>
      <c r="CS1184" s="49"/>
      <c r="CT1184" s="49"/>
      <c r="CU1184" s="49"/>
      <c r="CV1184" s="49"/>
      <c r="CW1184" s="49"/>
      <c r="CX1184" s="49"/>
      <c r="CY1184" s="49"/>
      <c r="CZ1184" s="49"/>
    </row>
    <row r="1185" spans="1:104" ht="20.25" thickTop="1" thickBot="1" x14ac:dyDescent="0.35">
      <c r="A1185" s="68"/>
      <c r="B1185" s="88"/>
      <c r="C1185" s="68"/>
      <c r="D1185" s="68"/>
      <c r="E1185" s="69"/>
      <c r="F1185" s="69"/>
      <c r="G1185" s="69"/>
      <c r="H1185" s="69"/>
      <c r="I1185" s="70"/>
      <c r="J1185" s="70"/>
      <c r="K1185" s="71"/>
      <c r="L1185" s="91"/>
      <c r="M1185" s="71"/>
      <c r="N1185" s="71"/>
      <c r="P1185" s="71"/>
      <c r="Q1185" s="71"/>
      <c r="R1185" s="71"/>
      <c r="S1185" s="70"/>
      <c r="T1185" s="73"/>
      <c r="U1185" s="73"/>
      <c r="V1185" s="211"/>
      <c r="W1185" s="211"/>
      <c r="X1185" s="73"/>
      <c r="Y1185" s="73"/>
      <c r="Z1185" s="73"/>
      <c r="AA1185" s="73"/>
      <c r="AB1185" s="73"/>
      <c r="AC1185" s="73"/>
      <c r="AD1185" s="73"/>
      <c r="AE1185" s="92"/>
      <c r="AF1185" s="73"/>
      <c r="AG1185" s="74"/>
      <c r="AH1185" s="75"/>
      <c r="AI1185" s="75"/>
      <c r="AJ1185" s="75"/>
      <c r="AK1185" s="74"/>
      <c r="AL1185" s="69"/>
      <c r="AM1185" s="76"/>
      <c r="AN1185" s="127"/>
      <c r="AO1185" s="76"/>
      <c r="AP1185" s="127"/>
      <c r="AQ1185" s="76"/>
      <c r="AR1185" s="76"/>
      <c r="AS1185" s="76"/>
      <c r="AT1185" s="76"/>
      <c r="AU1185" s="76"/>
      <c r="AV1185" s="127"/>
      <c r="AW1185" s="127"/>
      <c r="AX1185" s="127"/>
      <c r="AY1185" s="76"/>
      <c r="AZ1185" s="74"/>
      <c r="BA1185" s="74"/>
      <c r="BB1185" s="72"/>
      <c r="BC1185" s="72"/>
      <c r="BD1185" s="74"/>
      <c r="BE1185" s="74"/>
      <c r="BF1185" s="76"/>
      <c r="BG1185" s="76"/>
      <c r="BH1185" s="76"/>
      <c r="BI1185" s="76"/>
      <c r="BJ1185" s="76"/>
      <c r="BK1185" s="76"/>
      <c r="BL1185" s="76"/>
      <c r="BM1185" s="127"/>
      <c r="BN1185" s="76"/>
      <c r="BO1185" s="110"/>
      <c r="BP1185" s="110"/>
      <c r="BQ1185" s="112"/>
      <c r="BR1185" s="112"/>
      <c r="BS1185" s="112"/>
      <c r="BT1185" s="114"/>
      <c r="BU1185" s="113"/>
      <c r="BV1185" s="114"/>
      <c r="BW1185" s="115"/>
      <c r="BX1185" s="115"/>
      <c r="BY1185" s="115"/>
      <c r="BZ1185" s="115"/>
      <c r="CA1185" s="48"/>
      <c r="CB1185" s="48"/>
      <c r="CC1185" s="48"/>
      <c r="CD1185" s="49"/>
      <c r="CE1185" s="96"/>
      <c r="CF1185" s="49"/>
      <c r="CG1185" s="96"/>
      <c r="CH1185" s="49"/>
      <c r="CI1185" s="49"/>
      <c r="CJ1185" s="49"/>
      <c r="CK1185" s="49"/>
      <c r="CL1185" s="49"/>
      <c r="CM1185" s="49"/>
      <c r="CN1185" s="49"/>
      <c r="CO1185" s="49"/>
      <c r="CP1185" s="49"/>
      <c r="CQ1185" s="49"/>
      <c r="CR1185" s="49"/>
      <c r="CS1185" s="49"/>
      <c r="CT1185" s="49"/>
      <c r="CU1185" s="49"/>
      <c r="CV1185" s="49"/>
      <c r="CW1185" s="49"/>
      <c r="CX1185" s="49"/>
      <c r="CY1185" s="49"/>
      <c r="CZ1185" s="49"/>
    </row>
    <row r="1186" spans="1:104" ht="20.25" thickTop="1" thickBot="1" x14ac:dyDescent="0.35">
      <c r="A1186" s="68"/>
      <c r="B1186" s="88"/>
      <c r="C1186" s="68"/>
      <c r="D1186" s="68"/>
      <c r="E1186" s="69"/>
      <c r="F1186" s="69"/>
      <c r="G1186" s="69"/>
      <c r="H1186" s="69"/>
      <c r="I1186" s="70"/>
      <c r="J1186" s="70"/>
      <c r="K1186" s="71"/>
      <c r="L1186" s="91"/>
      <c r="M1186" s="71"/>
      <c r="N1186" s="71"/>
      <c r="P1186" s="71"/>
      <c r="Q1186" s="71"/>
      <c r="R1186" s="71"/>
      <c r="S1186" s="70"/>
      <c r="T1186" s="73"/>
      <c r="U1186" s="73"/>
      <c r="V1186" s="211"/>
      <c r="W1186" s="211"/>
      <c r="X1186" s="73"/>
      <c r="Y1186" s="73"/>
      <c r="Z1186" s="73"/>
      <c r="AA1186" s="73"/>
      <c r="AB1186" s="73"/>
      <c r="AC1186" s="73"/>
      <c r="AD1186" s="73"/>
      <c r="AE1186" s="92"/>
      <c r="AF1186" s="73"/>
      <c r="AG1186" s="74"/>
      <c r="AH1186" s="75"/>
      <c r="AI1186" s="75"/>
      <c r="AJ1186" s="75"/>
      <c r="AK1186" s="74"/>
      <c r="AL1186" s="69"/>
      <c r="AM1186" s="76"/>
      <c r="AN1186" s="127"/>
      <c r="AO1186" s="76"/>
      <c r="AP1186" s="127"/>
      <c r="AQ1186" s="76"/>
      <c r="AR1186" s="76"/>
      <c r="AS1186" s="76"/>
      <c r="AT1186" s="76"/>
      <c r="AU1186" s="76"/>
      <c r="AV1186" s="127"/>
      <c r="AW1186" s="127"/>
      <c r="AX1186" s="127"/>
      <c r="AY1186" s="76"/>
      <c r="AZ1186" s="74"/>
      <c r="BA1186" s="74"/>
      <c r="BB1186" s="72"/>
      <c r="BC1186" s="72"/>
      <c r="BD1186" s="74"/>
      <c r="BE1186" s="74"/>
      <c r="BF1186" s="76"/>
      <c r="BG1186" s="76"/>
      <c r="BH1186" s="76"/>
      <c r="BI1186" s="76"/>
      <c r="BJ1186" s="76"/>
      <c r="BK1186" s="76"/>
      <c r="BL1186" s="76"/>
      <c r="BM1186" s="127"/>
      <c r="BN1186" s="76"/>
      <c r="BO1186" s="110"/>
      <c r="BP1186" s="110"/>
      <c r="BQ1186" s="112"/>
      <c r="BR1186" s="112"/>
      <c r="BS1186" s="112"/>
      <c r="BT1186" s="114"/>
      <c r="BU1186" s="113"/>
      <c r="BV1186" s="114"/>
      <c r="BW1186" s="115"/>
      <c r="BX1186" s="115"/>
      <c r="BY1186" s="115"/>
      <c r="BZ1186" s="115"/>
      <c r="CA1186" s="48"/>
      <c r="CB1186" s="48"/>
      <c r="CC1186" s="48"/>
      <c r="CD1186" s="49"/>
      <c r="CE1186" s="96"/>
      <c r="CF1186" s="49"/>
      <c r="CG1186" s="96"/>
      <c r="CH1186" s="49"/>
      <c r="CI1186" s="49"/>
      <c r="CJ1186" s="49"/>
      <c r="CK1186" s="49"/>
      <c r="CL1186" s="49"/>
      <c r="CM1186" s="49"/>
      <c r="CN1186" s="49"/>
      <c r="CO1186" s="49"/>
      <c r="CP1186" s="49"/>
      <c r="CQ1186" s="49"/>
      <c r="CR1186" s="49"/>
      <c r="CS1186" s="49"/>
      <c r="CT1186" s="49"/>
      <c r="CU1186" s="49"/>
      <c r="CV1186" s="49"/>
      <c r="CW1186" s="49"/>
      <c r="CX1186" s="49"/>
      <c r="CY1186" s="49"/>
      <c r="CZ1186" s="49"/>
    </row>
    <row r="1187" spans="1:104" ht="20.25" thickTop="1" thickBot="1" x14ac:dyDescent="0.35">
      <c r="A1187" s="68"/>
      <c r="B1187" s="88"/>
      <c r="C1187" s="68"/>
      <c r="D1187" s="68"/>
      <c r="E1187" s="69"/>
      <c r="F1187" s="69"/>
      <c r="G1187" s="69"/>
      <c r="H1187" s="69"/>
      <c r="I1187" s="70"/>
      <c r="J1187" s="70"/>
      <c r="K1187" s="71"/>
      <c r="L1187" s="91"/>
      <c r="M1187" s="71"/>
      <c r="N1187" s="71"/>
      <c r="P1187" s="71"/>
      <c r="Q1187" s="71"/>
      <c r="R1187" s="71"/>
      <c r="S1187" s="70"/>
      <c r="T1187" s="73"/>
      <c r="U1187" s="73"/>
      <c r="V1187" s="211"/>
      <c r="W1187" s="211"/>
      <c r="X1187" s="73"/>
      <c r="Y1187" s="73"/>
      <c r="Z1187" s="73"/>
      <c r="AA1187" s="73"/>
      <c r="AB1187" s="73"/>
      <c r="AC1187" s="73"/>
      <c r="AD1187" s="73"/>
      <c r="AE1187" s="92"/>
      <c r="AF1187" s="73"/>
      <c r="AG1187" s="74"/>
      <c r="AH1187" s="75"/>
      <c r="AI1187" s="75"/>
      <c r="AJ1187" s="75"/>
      <c r="AK1187" s="74"/>
      <c r="AL1187" s="69"/>
      <c r="AM1187" s="76"/>
      <c r="AN1187" s="127"/>
      <c r="AO1187" s="76"/>
      <c r="AP1187" s="127"/>
      <c r="AQ1187" s="76"/>
      <c r="AR1187" s="76"/>
      <c r="AS1187" s="76"/>
      <c r="AT1187" s="76"/>
      <c r="AU1187" s="76"/>
      <c r="AV1187" s="127"/>
      <c r="AW1187" s="127"/>
      <c r="AX1187" s="127"/>
      <c r="AY1187" s="76"/>
      <c r="AZ1187" s="74"/>
      <c r="BA1187" s="74"/>
      <c r="BB1187" s="72"/>
      <c r="BC1187" s="72"/>
      <c r="BD1187" s="74"/>
      <c r="BE1187" s="74"/>
      <c r="BF1187" s="76"/>
      <c r="BG1187" s="76"/>
      <c r="BH1187" s="76"/>
      <c r="BI1187" s="76"/>
      <c r="BJ1187" s="76"/>
      <c r="BK1187" s="76"/>
      <c r="BL1187" s="76"/>
      <c r="BM1187" s="127"/>
      <c r="BN1187" s="76"/>
      <c r="BO1187" s="110"/>
      <c r="BP1187" s="110"/>
      <c r="BQ1187" s="112"/>
      <c r="BR1187" s="112"/>
      <c r="BS1187" s="112"/>
      <c r="BT1187" s="114"/>
      <c r="BU1187" s="113"/>
      <c r="BV1187" s="114"/>
      <c r="BW1187" s="115"/>
      <c r="BX1187" s="115"/>
      <c r="BY1187" s="115"/>
      <c r="BZ1187" s="115"/>
      <c r="CA1187" s="48"/>
      <c r="CB1187" s="48"/>
      <c r="CC1187" s="48"/>
      <c r="CD1187" s="49"/>
      <c r="CE1187" s="96"/>
      <c r="CF1187" s="49"/>
      <c r="CG1187" s="96"/>
      <c r="CH1187" s="49"/>
      <c r="CI1187" s="49"/>
      <c r="CJ1187" s="49"/>
      <c r="CK1187" s="49"/>
      <c r="CL1187" s="49"/>
      <c r="CM1187" s="49"/>
      <c r="CN1187" s="49"/>
      <c r="CO1187" s="49"/>
      <c r="CP1187" s="49"/>
      <c r="CQ1187" s="49"/>
      <c r="CR1187" s="49"/>
      <c r="CS1187" s="49"/>
      <c r="CT1187" s="49"/>
      <c r="CU1187" s="49"/>
      <c r="CV1187" s="49"/>
      <c r="CW1187" s="49"/>
      <c r="CX1187" s="49"/>
      <c r="CY1187" s="49"/>
      <c r="CZ1187" s="49"/>
    </row>
    <row r="1188" spans="1:104" ht="20.25" thickTop="1" thickBot="1" x14ac:dyDescent="0.35">
      <c r="A1188" s="68"/>
      <c r="B1188" s="88"/>
      <c r="C1188" s="68"/>
      <c r="D1188" s="68"/>
      <c r="E1188" s="69"/>
      <c r="F1188" s="69"/>
      <c r="G1188" s="69"/>
      <c r="H1188" s="69"/>
      <c r="I1188" s="70"/>
      <c r="J1188" s="70"/>
      <c r="K1188" s="71"/>
      <c r="L1188" s="91"/>
      <c r="M1188" s="71"/>
      <c r="N1188" s="71"/>
      <c r="P1188" s="71"/>
      <c r="Q1188" s="71"/>
      <c r="R1188" s="71"/>
      <c r="S1188" s="70"/>
      <c r="T1188" s="73"/>
      <c r="U1188" s="73"/>
      <c r="V1188" s="211"/>
      <c r="W1188" s="211"/>
      <c r="X1188" s="73"/>
      <c r="Y1188" s="73"/>
      <c r="Z1188" s="73"/>
      <c r="AA1188" s="73"/>
      <c r="AB1188" s="73"/>
      <c r="AC1188" s="73"/>
      <c r="AD1188" s="73"/>
      <c r="AE1188" s="92"/>
      <c r="AF1188" s="73"/>
      <c r="AG1188" s="74"/>
      <c r="AH1188" s="75"/>
      <c r="AI1188" s="75"/>
      <c r="AJ1188" s="75"/>
      <c r="AK1188" s="74"/>
      <c r="AL1188" s="69"/>
      <c r="AM1188" s="76"/>
      <c r="AN1188" s="127"/>
      <c r="AO1188" s="76"/>
      <c r="AP1188" s="127"/>
      <c r="AQ1188" s="76"/>
      <c r="AR1188" s="76"/>
      <c r="AS1188" s="76"/>
      <c r="AT1188" s="76"/>
      <c r="AU1188" s="76"/>
      <c r="AV1188" s="127"/>
      <c r="AW1188" s="127"/>
      <c r="AX1188" s="127"/>
      <c r="AY1188" s="76"/>
      <c r="AZ1188" s="74"/>
      <c r="BA1188" s="74"/>
      <c r="BB1188" s="72"/>
      <c r="BC1188" s="72"/>
      <c r="BD1188" s="74"/>
      <c r="BE1188" s="74"/>
      <c r="BF1188" s="76"/>
      <c r="BG1188" s="76"/>
      <c r="BH1188" s="76"/>
      <c r="BI1188" s="76"/>
      <c r="BJ1188" s="76"/>
      <c r="BK1188" s="76"/>
      <c r="BL1188" s="76"/>
      <c r="BM1188" s="127"/>
      <c r="BN1188" s="76"/>
      <c r="BO1188" s="110"/>
      <c r="BP1188" s="110"/>
      <c r="BQ1188" s="112"/>
      <c r="BR1188" s="112"/>
      <c r="BS1188" s="112"/>
      <c r="BT1188" s="114"/>
      <c r="BU1188" s="113"/>
      <c r="BV1188" s="114"/>
      <c r="BW1188" s="115"/>
      <c r="BX1188" s="115"/>
      <c r="BY1188" s="115"/>
      <c r="BZ1188" s="115"/>
      <c r="CA1188" s="48"/>
      <c r="CB1188" s="48"/>
      <c r="CC1188" s="48"/>
      <c r="CD1188" s="49"/>
      <c r="CE1188" s="96"/>
      <c r="CF1188" s="49"/>
      <c r="CG1188" s="96"/>
      <c r="CH1188" s="49"/>
      <c r="CI1188" s="49"/>
      <c r="CJ1188" s="49"/>
      <c r="CK1188" s="49"/>
      <c r="CL1188" s="49"/>
      <c r="CM1188" s="49"/>
      <c r="CN1188" s="49"/>
      <c r="CO1188" s="49"/>
      <c r="CP1188" s="49"/>
      <c r="CQ1188" s="49"/>
      <c r="CR1188" s="49"/>
      <c r="CS1188" s="49"/>
      <c r="CT1188" s="49"/>
      <c r="CU1188" s="49"/>
      <c r="CV1188" s="49"/>
      <c r="CW1188" s="49"/>
      <c r="CX1188" s="49"/>
      <c r="CY1188" s="49"/>
      <c r="CZ1188" s="49"/>
    </row>
    <row r="1189" spans="1:104" ht="20.25" thickTop="1" thickBot="1" x14ac:dyDescent="0.35">
      <c r="A1189" s="68"/>
      <c r="B1189" s="88"/>
      <c r="C1189" s="68"/>
      <c r="D1189" s="68"/>
      <c r="E1189" s="69"/>
      <c r="F1189" s="69"/>
      <c r="G1189" s="69"/>
      <c r="H1189" s="69"/>
      <c r="I1189" s="70"/>
      <c r="J1189" s="70"/>
      <c r="K1189" s="71"/>
      <c r="L1189" s="91"/>
      <c r="M1189" s="71"/>
      <c r="N1189" s="71"/>
      <c r="P1189" s="71"/>
      <c r="Q1189" s="71"/>
      <c r="R1189" s="71"/>
      <c r="S1189" s="70"/>
      <c r="T1189" s="73"/>
      <c r="U1189" s="73"/>
      <c r="V1189" s="211"/>
      <c r="W1189" s="211"/>
      <c r="X1189" s="73"/>
      <c r="Y1189" s="73"/>
      <c r="Z1189" s="73"/>
      <c r="AA1189" s="73"/>
      <c r="AB1189" s="73"/>
      <c r="AC1189" s="73"/>
      <c r="AD1189" s="73"/>
      <c r="AE1189" s="92"/>
      <c r="AF1189" s="73"/>
      <c r="AG1189" s="74"/>
      <c r="AH1189" s="75"/>
      <c r="AI1189" s="75"/>
      <c r="AJ1189" s="75"/>
      <c r="AK1189" s="74"/>
      <c r="AL1189" s="69"/>
      <c r="AM1189" s="76"/>
      <c r="AN1189" s="127"/>
      <c r="AO1189" s="76"/>
      <c r="AP1189" s="127"/>
      <c r="AQ1189" s="76"/>
      <c r="AR1189" s="76"/>
      <c r="AS1189" s="76"/>
      <c r="AT1189" s="76"/>
      <c r="AU1189" s="76"/>
      <c r="AV1189" s="127"/>
      <c r="AW1189" s="127"/>
      <c r="AX1189" s="127"/>
      <c r="AY1189" s="76"/>
      <c r="AZ1189" s="74"/>
      <c r="BA1189" s="74"/>
      <c r="BB1189" s="72"/>
      <c r="BC1189" s="72"/>
      <c r="BD1189" s="74"/>
      <c r="BE1189" s="74"/>
      <c r="BF1189" s="76"/>
      <c r="BG1189" s="76"/>
      <c r="BH1189" s="76"/>
      <c r="BI1189" s="76"/>
      <c r="BJ1189" s="76"/>
      <c r="BK1189" s="76"/>
      <c r="BL1189" s="76"/>
      <c r="BM1189" s="127"/>
      <c r="BN1189" s="76"/>
      <c r="BO1189" s="110"/>
      <c r="BP1189" s="110"/>
      <c r="BQ1189" s="112"/>
      <c r="BR1189" s="112"/>
      <c r="BS1189" s="112"/>
      <c r="BT1189" s="114"/>
      <c r="BU1189" s="113"/>
      <c r="BV1189" s="114"/>
      <c r="BW1189" s="115"/>
      <c r="BX1189" s="115"/>
      <c r="BY1189" s="115"/>
      <c r="BZ1189" s="115"/>
      <c r="CA1189" s="48"/>
      <c r="CB1189" s="48"/>
      <c r="CC1189" s="48"/>
      <c r="CD1189" s="49"/>
      <c r="CE1189" s="96"/>
      <c r="CF1189" s="49"/>
      <c r="CG1189" s="96"/>
      <c r="CH1189" s="49"/>
      <c r="CI1189" s="49"/>
      <c r="CJ1189" s="49"/>
      <c r="CK1189" s="49"/>
      <c r="CL1189" s="49"/>
      <c r="CM1189" s="49"/>
      <c r="CN1189" s="49"/>
      <c r="CO1189" s="49"/>
      <c r="CP1189" s="49"/>
      <c r="CQ1189" s="49"/>
      <c r="CR1189" s="49"/>
      <c r="CS1189" s="49"/>
      <c r="CT1189" s="49"/>
      <c r="CU1189" s="49"/>
      <c r="CV1189" s="49"/>
      <c r="CW1189" s="49"/>
      <c r="CX1189" s="49"/>
      <c r="CY1189" s="49"/>
      <c r="CZ1189" s="49"/>
    </row>
    <row r="1190" spans="1:104" ht="20.25" thickTop="1" thickBot="1" x14ac:dyDescent="0.35">
      <c r="A1190" s="68"/>
      <c r="B1190" s="88"/>
      <c r="C1190" s="68"/>
      <c r="D1190" s="68"/>
      <c r="E1190" s="69"/>
      <c r="F1190" s="69"/>
      <c r="G1190" s="69"/>
      <c r="H1190" s="69"/>
      <c r="I1190" s="70"/>
      <c r="J1190" s="70"/>
      <c r="K1190" s="71"/>
      <c r="L1190" s="91"/>
      <c r="M1190" s="71"/>
      <c r="N1190" s="71"/>
      <c r="P1190" s="71"/>
      <c r="Q1190" s="71"/>
      <c r="R1190" s="71"/>
      <c r="S1190" s="70"/>
      <c r="T1190" s="73"/>
      <c r="U1190" s="73"/>
      <c r="V1190" s="211"/>
      <c r="W1190" s="211"/>
      <c r="X1190" s="73"/>
      <c r="Y1190" s="73"/>
      <c r="Z1190" s="73"/>
      <c r="AA1190" s="73"/>
      <c r="AB1190" s="73"/>
      <c r="AC1190" s="73"/>
      <c r="AD1190" s="73"/>
      <c r="AE1190" s="92"/>
      <c r="AF1190" s="73"/>
      <c r="AG1190" s="74"/>
      <c r="AH1190" s="75"/>
      <c r="AI1190" s="75"/>
      <c r="AJ1190" s="75"/>
      <c r="AK1190" s="74"/>
      <c r="AL1190" s="69"/>
      <c r="AM1190" s="76"/>
      <c r="AN1190" s="127"/>
      <c r="AO1190" s="76"/>
      <c r="AP1190" s="127"/>
      <c r="AQ1190" s="76"/>
      <c r="AR1190" s="76"/>
      <c r="AS1190" s="76"/>
      <c r="AT1190" s="76"/>
      <c r="AU1190" s="76"/>
      <c r="AV1190" s="127"/>
      <c r="AW1190" s="127"/>
      <c r="AX1190" s="127"/>
      <c r="AY1190" s="76"/>
      <c r="AZ1190" s="74"/>
      <c r="BA1190" s="74"/>
      <c r="BB1190" s="72"/>
      <c r="BC1190" s="72"/>
      <c r="BD1190" s="74"/>
      <c r="BE1190" s="74"/>
      <c r="BF1190" s="76"/>
      <c r="BG1190" s="76"/>
      <c r="BH1190" s="76"/>
      <c r="BI1190" s="76"/>
      <c r="BJ1190" s="76"/>
      <c r="BK1190" s="76"/>
      <c r="BL1190" s="76"/>
      <c r="BM1190" s="127"/>
      <c r="BN1190" s="76"/>
      <c r="BO1190" s="110"/>
      <c r="BP1190" s="110"/>
      <c r="BQ1190" s="112"/>
      <c r="BR1190" s="112"/>
      <c r="BS1190" s="112"/>
      <c r="BT1190" s="114"/>
      <c r="BU1190" s="113"/>
      <c r="BV1190" s="114"/>
      <c r="BW1190" s="115"/>
      <c r="BX1190" s="115"/>
      <c r="BY1190" s="115"/>
      <c r="BZ1190" s="115"/>
      <c r="CA1190" s="48"/>
      <c r="CB1190" s="48"/>
      <c r="CC1190" s="48"/>
      <c r="CD1190" s="49"/>
      <c r="CE1190" s="96"/>
      <c r="CF1190" s="49"/>
      <c r="CG1190" s="96"/>
      <c r="CH1190" s="49"/>
      <c r="CI1190" s="49"/>
      <c r="CJ1190" s="49"/>
      <c r="CK1190" s="49"/>
      <c r="CL1190" s="49"/>
      <c r="CM1190" s="49"/>
      <c r="CN1190" s="49"/>
      <c r="CO1190" s="49"/>
      <c r="CP1190" s="49"/>
      <c r="CQ1190" s="49"/>
      <c r="CR1190" s="49"/>
      <c r="CS1190" s="49"/>
      <c r="CT1190" s="49"/>
      <c r="CU1190" s="49"/>
      <c r="CV1190" s="49"/>
      <c r="CW1190" s="49"/>
      <c r="CX1190" s="49"/>
      <c r="CY1190" s="49"/>
      <c r="CZ1190" s="49"/>
    </row>
    <row r="1191" spans="1:104" ht="20.25" thickTop="1" thickBot="1" x14ac:dyDescent="0.35">
      <c r="A1191" s="68"/>
      <c r="B1191" s="88"/>
      <c r="C1191" s="68"/>
      <c r="D1191" s="68"/>
      <c r="E1191" s="69"/>
      <c r="F1191" s="69"/>
      <c r="G1191" s="69"/>
      <c r="H1191" s="69"/>
      <c r="I1191" s="70"/>
      <c r="J1191" s="70"/>
      <c r="K1191" s="71"/>
      <c r="L1191" s="91"/>
      <c r="M1191" s="71"/>
      <c r="N1191" s="71"/>
      <c r="P1191" s="71"/>
      <c r="Q1191" s="71"/>
      <c r="R1191" s="71"/>
      <c r="S1191" s="70"/>
      <c r="T1191" s="73"/>
      <c r="U1191" s="73"/>
      <c r="V1191" s="211"/>
      <c r="W1191" s="211"/>
      <c r="X1191" s="73"/>
      <c r="Y1191" s="73"/>
      <c r="Z1191" s="73"/>
      <c r="AA1191" s="73"/>
      <c r="AB1191" s="73"/>
      <c r="AC1191" s="73"/>
      <c r="AD1191" s="73"/>
      <c r="AE1191" s="92"/>
      <c r="AF1191" s="73"/>
      <c r="AG1191" s="74"/>
      <c r="AH1191" s="75"/>
      <c r="AI1191" s="75"/>
      <c r="AJ1191" s="75"/>
      <c r="AK1191" s="74"/>
      <c r="AL1191" s="69"/>
      <c r="AM1191" s="76"/>
      <c r="AN1191" s="127"/>
      <c r="AO1191" s="76"/>
      <c r="AP1191" s="127"/>
      <c r="AQ1191" s="76"/>
      <c r="AR1191" s="76"/>
      <c r="AS1191" s="76"/>
      <c r="AT1191" s="76"/>
      <c r="AU1191" s="76"/>
      <c r="AV1191" s="127"/>
      <c r="AW1191" s="127"/>
      <c r="AX1191" s="127"/>
      <c r="AY1191" s="76"/>
      <c r="AZ1191" s="74"/>
      <c r="BA1191" s="74"/>
      <c r="BB1191" s="72"/>
      <c r="BC1191" s="72"/>
      <c r="BD1191" s="74"/>
      <c r="BE1191" s="74"/>
      <c r="BF1191" s="76"/>
      <c r="BG1191" s="76"/>
      <c r="BH1191" s="76"/>
      <c r="BI1191" s="76"/>
      <c r="BJ1191" s="76"/>
      <c r="BK1191" s="76"/>
      <c r="BL1191" s="76"/>
      <c r="BM1191" s="127"/>
      <c r="BN1191" s="76"/>
      <c r="BO1191" s="110"/>
      <c r="BP1191" s="110"/>
      <c r="BQ1191" s="112"/>
      <c r="BR1191" s="112"/>
      <c r="BS1191" s="112"/>
      <c r="BT1191" s="114"/>
      <c r="BU1191" s="113"/>
      <c r="BV1191" s="114"/>
      <c r="BW1191" s="115"/>
      <c r="BX1191" s="115"/>
      <c r="BY1191" s="115"/>
      <c r="BZ1191" s="115"/>
      <c r="CA1191" s="48"/>
      <c r="CB1191" s="48"/>
      <c r="CC1191" s="48"/>
      <c r="CD1191" s="49"/>
      <c r="CE1191" s="96"/>
      <c r="CF1191" s="49"/>
      <c r="CG1191" s="96"/>
      <c r="CH1191" s="49"/>
      <c r="CI1191" s="49"/>
      <c r="CJ1191" s="49"/>
      <c r="CK1191" s="49"/>
      <c r="CL1191" s="49"/>
      <c r="CM1191" s="49"/>
      <c r="CN1191" s="49"/>
      <c r="CO1191" s="49"/>
      <c r="CP1191" s="49"/>
      <c r="CQ1191" s="49"/>
      <c r="CR1191" s="49"/>
      <c r="CS1191" s="49"/>
      <c r="CT1191" s="49"/>
      <c r="CU1191" s="49"/>
      <c r="CV1191" s="49"/>
      <c r="CW1191" s="49"/>
      <c r="CX1191" s="49"/>
      <c r="CY1191" s="49"/>
      <c r="CZ1191" s="49"/>
    </row>
    <row r="1192" spans="1:104" ht="20.25" thickTop="1" thickBot="1" x14ac:dyDescent="0.35">
      <c r="A1192" s="68"/>
      <c r="B1192" s="88"/>
      <c r="C1192" s="68"/>
      <c r="D1192" s="68"/>
      <c r="E1192" s="69"/>
      <c r="F1192" s="69"/>
      <c r="G1192" s="69"/>
      <c r="H1192" s="69"/>
      <c r="I1192" s="70"/>
      <c r="J1192" s="70"/>
      <c r="K1192" s="71"/>
      <c r="L1192" s="91"/>
      <c r="M1192" s="71"/>
      <c r="N1192" s="71"/>
      <c r="P1192" s="71"/>
      <c r="Q1192" s="71"/>
      <c r="R1192" s="71"/>
      <c r="S1192" s="70"/>
      <c r="T1192" s="73"/>
      <c r="U1192" s="73"/>
      <c r="V1192" s="211"/>
      <c r="W1192" s="211"/>
      <c r="X1192" s="73"/>
      <c r="Y1192" s="73"/>
      <c r="Z1192" s="73"/>
      <c r="AA1192" s="73"/>
      <c r="AB1192" s="73"/>
      <c r="AC1192" s="73"/>
      <c r="AD1192" s="73"/>
      <c r="AE1192" s="92"/>
      <c r="AF1192" s="73"/>
      <c r="AG1192" s="74"/>
      <c r="AH1192" s="75"/>
      <c r="AI1192" s="75"/>
      <c r="AJ1192" s="75"/>
      <c r="AK1192" s="74"/>
      <c r="AL1192" s="69"/>
      <c r="AM1192" s="76"/>
      <c r="AN1192" s="127"/>
      <c r="AO1192" s="76"/>
      <c r="AP1192" s="127"/>
      <c r="AQ1192" s="76"/>
      <c r="AR1192" s="76"/>
      <c r="AS1192" s="76"/>
      <c r="AT1192" s="76"/>
      <c r="AU1192" s="76"/>
      <c r="AV1192" s="127"/>
      <c r="AW1192" s="127"/>
      <c r="AX1192" s="127"/>
      <c r="AY1192" s="76"/>
      <c r="AZ1192" s="74"/>
      <c r="BA1192" s="74"/>
      <c r="BB1192" s="72"/>
      <c r="BC1192" s="72"/>
      <c r="BD1192" s="74"/>
      <c r="BE1192" s="74"/>
      <c r="BF1192" s="76"/>
      <c r="BG1192" s="76"/>
      <c r="BH1192" s="76"/>
      <c r="BI1192" s="76"/>
      <c r="BJ1192" s="76"/>
      <c r="BK1192" s="76"/>
      <c r="BL1192" s="76"/>
      <c r="BM1192" s="127"/>
      <c r="BN1192" s="76"/>
      <c r="BO1192" s="110"/>
      <c r="BP1192" s="110"/>
      <c r="BQ1192" s="112"/>
      <c r="BR1192" s="112"/>
      <c r="BS1192" s="112"/>
      <c r="BT1192" s="114"/>
      <c r="BU1192" s="113"/>
      <c r="BV1192" s="114"/>
      <c r="BW1192" s="115"/>
      <c r="BX1192" s="115"/>
      <c r="BY1192" s="115"/>
      <c r="BZ1192" s="115"/>
      <c r="CA1192" s="48"/>
      <c r="CB1192" s="48"/>
      <c r="CC1192" s="48"/>
      <c r="CD1192" s="49"/>
      <c r="CE1192" s="96"/>
      <c r="CF1192" s="49"/>
      <c r="CG1192" s="96"/>
      <c r="CH1192" s="49"/>
      <c r="CI1192" s="49"/>
      <c r="CJ1192" s="49"/>
      <c r="CK1192" s="49"/>
      <c r="CL1192" s="49"/>
      <c r="CM1192" s="49"/>
      <c r="CN1192" s="49"/>
      <c r="CO1192" s="49"/>
      <c r="CP1192" s="49"/>
      <c r="CQ1192" s="49"/>
      <c r="CR1192" s="49"/>
      <c r="CS1192" s="49"/>
      <c r="CT1192" s="49"/>
      <c r="CU1192" s="49"/>
      <c r="CV1192" s="49"/>
      <c r="CW1192" s="49"/>
      <c r="CX1192" s="49"/>
      <c r="CY1192" s="49"/>
      <c r="CZ1192" s="49"/>
    </row>
    <row r="1193" spans="1:104" ht="20.25" thickTop="1" thickBot="1" x14ac:dyDescent="0.35">
      <c r="A1193" s="68"/>
      <c r="B1193" s="88"/>
      <c r="C1193" s="68"/>
      <c r="D1193" s="68"/>
      <c r="E1193" s="69"/>
      <c r="F1193" s="69"/>
      <c r="G1193" s="69"/>
      <c r="H1193" s="69"/>
      <c r="I1193" s="70"/>
      <c r="J1193" s="70"/>
      <c r="K1193" s="71"/>
      <c r="L1193" s="91"/>
      <c r="M1193" s="71"/>
      <c r="N1193" s="71"/>
      <c r="P1193" s="71"/>
      <c r="Q1193" s="71"/>
      <c r="R1193" s="71"/>
      <c r="S1193" s="70"/>
      <c r="T1193" s="73"/>
      <c r="U1193" s="73"/>
      <c r="V1193" s="211"/>
      <c r="W1193" s="211"/>
      <c r="X1193" s="73"/>
      <c r="Y1193" s="73"/>
      <c r="Z1193" s="73"/>
      <c r="AA1193" s="73"/>
      <c r="AB1193" s="73"/>
      <c r="AC1193" s="73"/>
      <c r="AD1193" s="73"/>
      <c r="AE1193" s="92"/>
      <c r="AF1193" s="73"/>
      <c r="AG1193" s="74"/>
      <c r="AH1193" s="75"/>
      <c r="AI1193" s="75"/>
      <c r="AJ1193" s="75"/>
      <c r="AK1193" s="74"/>
      <c r="AL1193" s="69"/>
      <c r="AM1193" s="76"/>
      <c r="AN1193" s="127"/>
      <c r="AO1193" s="76"/>
      <c r="AP1193" s="127"/>
      <c r="AQ1193" s="76"/>
      <c r="AR1193" s="76"/>
      <c r="AS1193" s="76"/>
      <c r="AT1193" s="76"/>
      <c r="AU1193" s="76"/>
      <c r="AV1193" s="127"/>
      <c r="AW1193" s="127"/>
      <c r="AX1193" s="127"/>
      <c r="AY1193" s="76"/>
      <c r="AZ1193" s="74"/>
      <c r="BA1193" s="74"/>
      <c r="BB1193" s="72"/>
      <c r="BC1193" s="72"/>
      <c r="BD1193" s="74"/>
      <c r="BE1193" s="74"/>
      <c r="BF1193" s="76"/>
      <c r="BG1193" s="76"/>
      <c r="BH1193" s="76"/>
      <c r="BI1193" s="76"/>
      <c r="BJ1193" s="76"/>
      <c r="BK1193" s="76"/>
      <c r="BL1193" s="76"/>
      <c r="BM1193" s="127"/>
      <c r="BN1193" s="76"/>
      <c r="BO1193" s="110"/>
      <c r="BP1193" s="110"/>
      <c r="BQ1193" s="112"/>
      <c r="BR1193" s="112"/>
      <c r="BS1193" s="112"/>
      <c r="BT1193" s="114"/>
      <c r="BU1193" s="113"/>
      <c r="BV1193" s="114"/>
      <c r="BW1193" s="115"/>
      <c r="BX1193" s="115"/>
      <c r="BY1193" s="115"/>
      <c r="BZ1193" s="115"/>
      <c r="CA1193" s="48"/>
      <c r="CB1193" s="48"/>
      <c r="CC1193" s="48"/>
      <c r="CD1193" s="49"/>
      <c r="CE1193" s="96"/>
      <c r="CF1193" s="49"/>
      <c r="CG1193" s="96"/>
      <c r="CH1193" s="49"/>
      <c r="CI1193" s="49"/>
      <c r="CJ1193" s="49"/>
      <c r="CK1193" s="49"/>
      <c r="CL1193" s="49"/>
      <c r="CM1193" s="49"/>
      <c r="CN1193" s="49"/>
      <c r="CO1193" s="49"/>
      <c r="CP1193" s="49"/>
      <c r="CQ1193" s="49"/>
      <c r="CR1193" s="49"/>
      <c r="CS1193" s="49"/>
      <c r="CT1193" s="49"/>
      <c r="CU1193" s="49"/>
      <c r="CV1193" s="49"/>
      <c r="CW1193" s="49"/>
      <c r="CX1193" s="49"/>
      <c r="CY1193" s="49"/>
      <c r="CZ1193" s="49"/>
    </row>
    <row r="1194" spans="1:104" ht="20.25" thickTop="1" thickBot="1" x14ac:dyDescent="0.35">
      <c r="A1194" s="68"/>
      <c r="B1194" s="88"/>
      <c r="C1194" s="68"/>
      <c r="D1194" s="68"/>
      <c r="E1194" s="69"/>
      <c r="F1194" s="69"/>
      <c r="G1194" s="69"/>
      <c r="H1194" s="69"/>
      <c r="I1194" s="70"/>
      <c r="J1194" s="70"/>
      <c r="K1194" s="71"/>
      <c r="L1194" s="91"/>
      <c r="M1194" s="71"/>
      <c r="N1194" s="71"/>
      <c r="P1194" s="71"/>
      <c r="Q1194" s="71"/>
      <c r="R1194" s="71"/>
      <c r="S1194" s="70"/>
      <c r="T1194" s="73"/>
      <c r="U1194" s="73"/>
      <c r="V1194" s="211"/>
      <c r="W1194" s="211"/>
      <c r="X1194" s="73"/>
      <c r="Y1194" s="73"/>
      <c r="Z1194" s="73"/>
      <c r="AA1194" s="73"/>
      <c r="AB1194" s="73"/>
      <c r="AC1194" s="73"/>
      <c r="AD1194" s="73"/>
      <c r="AE1194" s="92"/>
      <c r="AF1194" s="73"/>
      <c r="AG1194" s="74"/>
      <c r="AH1194" s="75"/>
      <c r="AI1194" s="75"/>
      <c r="AJ1194" s="75"/>
      <c r="AK1194" s="74"/>
      <c r="AL1194" s="69"/>
      <c r="AM1194" s="76"/>
      <c r="AN1194" s="127"/>
      <c r="AO1194" s="76"/>
      <c r="AP1194" s="127"/>
      <c r="AQ1194" s="76"/>
      <c r="AR1194" s="76"/>
      <c r="AS1194" s="76"/>
      <c r="AT1194" s="76"/>
      <c r="AU1194" s="76"/>
      <c r="AV1194" s="127"/>
      <c r="AW1194" s="127"/>
      <c r="AX1194" s="127"/>
      <c r="AY1194" s="76"/>
      <c r="AZ1194" s="74"/>
      <c r="BA1194" s="74"/>
      <c r="BB1194" s="72"/>
      <c r="BC1194" s="72"/>
      <c r="BD1194" s="74"/>
      <c r="BE1194" s="74"/>
      <c r="BF1194" s="76"/>
      <c r="BG1194" s="76"/>
      <c r="BH1194" s="76"/>
      <c r="BI1194" s="76"/>
      <c r="BJ1194" s="76"/>
      <c r="BK1194" s="76"/>
      <c r="BL1194" s="76"/>
      <c r="BM1194" s="127"/>
      <c r="BN1194" s="76"/>
      <c r="BO1194" s="110"/>
      <c r="BP1194" s="110"/>
      <c r="BQ1194" s="112"/>
      <c r="BR1194" s="112"/>
      <c r="BS1194" s="112"/>
      <c r="BT1194" s="114"/>
      <c r="BU1194" s="113"/>
      <c r="BV1194" s="114"/>
      <c r="BW1194" s="115"/>
      <c r="BX1194" s="115"/>
      <c r="BY1194" s="115"/>
      <c r="BZ1194" s="115"/>
      <c r="CA1194" s="48"/>
      <c r="CB1194" s="48"/>
      <c r="CC1194" s="48"/>
      <c r="CD1194" s="49"/>
      <c r="CE1194" s="96"/>
      <c r="CF1194" s="49"/>
      <c r="CG1194" s="96"/>
      <c r="CH1194" s="49"/>
      <c r="CI1194" s="49"/>
      <c r="CJ1194" s="49"/>
      <c r="CK1194" s="49"/>
      <c r="CL1194" s="49"/>
      <c r="CM1194" s="49"/>
      <c r="CN1194" s="49"/>
      <c r="CO1194" s="49"/>
      <c r="CP1194" s="49"/>
      <c r="CQ1194" s="49"/>
      <c r="CR1194" s="49"/>
      <c r="CS1194" s="49"/>
      <c r="CT1194" s="49"/>
      <c r="CU1194" s="49"/>
      <c r="CV1194" s="49"/>
      <c r="CW1194" s="49"/>
      <c r="CX1194" s="49"/>
      <c r="CY1194" s="49"/>
      <c r="CZ1194" s="49"/>
    </row>
    <row r="1195" spans="1:104" ht="20.25" thickTop="1" thickBot="1" x14ac:dyDescent="0.35">
      <c r="A1195" s="68"/>
      <c r="B1195" s="88"/>
      <c r="C1195" s="68"/>
      <c r="D1195" s="68"/>
      <c r="E1195" s="69"/>
      <c r="F1195" s="69"/>
      <c r="G1195" s="69"/>
      <c r="H1195" s="69"/>
      <c r="I1195" s="70"/>
      <c r="J1195" s="70"/>
      <c r="K1195" s="71"/>
      <c r="L1195" s="91"/>
      <c r="M1195" s="71"/>
      <c r="N1195" s="71"/>
      <c r="P1195" s="71"/>
      <c r="Q1195" s="71"/>
      <c r="R1195" s="71"/>
      <c r="S1195" s="70"/>
      <c r="T1195" s="73"/>
      <c r="U1195" s="73"/>
      <c r="V1195" s="211"/>
      <c r="W1195" s="211"/>
      <c r="X1195" s="73"/>
      <c r="Y1195" s="73"/>
      <c r="Z1195" s="73"/>
      <c r="AA1195" s="73"/>
      <c r="AB1195" s="73"/>
      <c r="AC1195" s="73"/>
      <c r="AD1195" s="73"/>
      <c r="AE1195" s="92"/>
      <c r="AF1195" s="73"/>
      <c r="AG1195" s="74"/>
      <c r="AH1195" s="75"/>
      <c r="AI1195" s="75"/>
      <c r="AJ1195" s="75"/>
      <c r="AK1195" s="74"/>
      <c r="AL1195" s="69"/>
      <c r="AM1195" s="76"/>
      <c r="AN1195" s="127"/>
      <c r="AO1195" s="76"/>
      <c r="AP1195" s="127"/>
      <c r="AQ1195" s="76"/>
      <c r="AR1195" s="76"/>
      <c r="AS1195" s="76"/>
      <c r="AT1195" s="76"/>
      <c r="AU1195" s="76"/>
      <c r="AV1195" s="127"/>
      <c r="AW1195" s="127"/>
      <c r="AX1195" s="127"/>
      <c r="AY1195" s="76"/>
      <c r="AZ1195" s="74"/>
      <c r="BA1195" s="74"/>
      <c r="BB1195" s="72"/>
      <c r="BC1195" s="72"/>
      <c r="BD1195" s="74"/>
      <c r="BE1195" s="74"/>
      <c r="BF1195" s="76"/>
      <c r="BG1195" s="76"/>
      <c r="BH1195" s="76"/>
      <c r="BI1195" s="76"/>
      <c r="BJ1195" s="76"/>
      <c r="BK1195" s="76"/>
      <c r="BL1195" s="76"/>
      <c r="BM1195" s="127"/>
      <c r="BN1195" s="76"/>
      <c r="BO1195" s="110"/>
      <c r="BP1195" s="110"/>
      <c r="BQ1195" s="112"/>
      <c r="BR1195" s="112"/>
      <c r="BS1195" s="112"/>
      <c r="BT1195" s="114"/>
      <c r="BU1195" s="113"/>
      <c r="BV1195" s="114"/>
      <c r="BW1195" s="115"/>
      <c r="BX1195" s="115"/>
      <c r="BY1195" s="115"/>
      <c r="BZ1195" s="115"/>
      <c r="CA1195" s="48"/>
      <c r="CB1195" s="48"/>
      <c r="CC1195" s="48"/>
      <c r="CD1195" s="49"/>
      <c r="CE1195" s="96"/>
      <c r="CF1195" s="49"/>
      <c r="CG1195" s="96"/>
      <c r="CH1195" s="49"/>
      <c r="CI1195" s="49"/>
      <c r="CJ1195" s="49"/>
      <c r="CK1195" s="49"/>
      <c r="CL1195" s="49"/>
      <c r="CM1195" s="49"/>
      <c r="CN1195" s="49"/>
      <c r="CO1195" s="49"/>
      <c r="CP1195" s="49"/>
      <c r="CQ1195" s="49"/>
      <c r="CR1195" s="49"/>
      <c r="CS1195" s="49"/>
      <c r="CT1195" s="49"/>
      <c r="CU1195" s="49"/>
      <c r="CV1195" s="49"/>
      <c r="CW1195" s="49"/>
      <c r="CX1195" s="49"/>
      <c r="CY1195" s="49"/>
      <c r="CZ1195" s="49"/>
    </row>
    <row r="1196" spans="1:104" ht="20.25" thickTop="1" thickBot="1" x14ac:dyDescent="0.35">
      <c r="A1196" s="68"/>
      <c r="B1196" s="88"/>
      <c r="C1196" s="68"/>
      <c r="D1196" s="68"/>
      <c r="E1196" s="69"/>
      <c r="F1196" s="69"/>
      <c r="G1196" s="69"/>
      <c r="H1196" s="69"/>
      <c r="I1196" s="70"/>
      <c r="J1196" s="70"/>
      <c r="K1196" s="71"/>
      <c r="L1196" s="91"/>
      <c r="M1196" s="71"/>
      <c r="N1196" s="71"/>
      <c r="P1196" s="71"/>
      <c r="Q1196" s="71"/>
      <c r="R1196" s="71"/>
      <c r="S1196" s="70"/>
      <c r="T1196" s="73"/>
      <c r="U1196" s="73"/>
      <c r="V1196" s="211"/>
      <c r="W1196" s="211"/>
      <c r="X1196" s="73"/>
      <c r="Y1196" s="73"/>
      <c r="Z1196" s="73"/>
      <c r="AA1196" s="73"/>
      <c r="AB1196" s="73"/>
      <c r="AC1196" s="73"/>
      <c r="AD1196" s="73"/>
      <c r="AE1196" s="92"/>
      <c r="AF1196" s="73"/>
      <c r="AG1196" s="74"/>
      <c r="AH1196" s="75"/>
      <c r="AI1196" s="75"/>
      <c r="AJ1196" s="75"/>
      <c r="AK1196" s="74"/>
      <c r="AL1196" s="69"/>
      <c r="AM1196" s="76"/>
      <c r="AN1196" s="127"/>
      <c r="AO1196" s="76"/>
      <c r="AP1196" s="127"/>
      <c r="AQ1196" s="76"/>
      <c r="AR1196" s="76"/>
      <c r="AS1196" s="76"/>
      <c r="AT1196" s="76"/>
      <c r="AU1196" s="76"/>
      <c r="AV1196" s="127"/>
      <c r="AW1196" s="127"/>
      <c r="AX1196" s="127"/>
      <c r="AY1196" s="76"/>
      <c r="AZ1196" s="74"/>
      <c r="BA1196" s="74"/>
      <c r="BB1196" s="72"/>
      <c r="BC1196" s="72"/>
      <c r="BD1196" s="74"/>
      <c r="BE1196" s="74"/>
      <c r="BF1196" s="76"/>
      <c r="BG1196" s="76"/>
      <c r="BH1196" s="76"/>
      <c r="BI1196" s="76"/>
      <c r="BJ1196" s="76"/>
      <c r="BK1196" s="76"/>
      <c r="BL1196" s="76"/>
      <c r="BM1196" s="127"/>
      <c r="BN1196" s="76"/>
      <c r="BO1196" s="110"/>
      <c r="BP1196" s="110"/>
      <c r="BQ1196" s="112"/>
      <c r="BR1196" s="112"/>
      <c r="BS1196" s="112"/>
      <c r="BT1196" s="114"/>
      <c r="BU1196" s="113"/>
      <c r="BV1196" s="114"/>
      <c r="BW1196" s="115"/>
      <c r="BX1196" s="115"/>
      <c r="BY1196" s="115"/>
      <c r="BZ1196" s="115"/>
      <c r="CA1196" s="48"/>
      <c r="CB1196" s="48"/>
      <c r="CC1196" s="48"/>
      <c r="CD1196" s="49"/>
      <c r="CE1196" s="96"/>
      <c r="CF1196" s="49"/>
      <c r="CG1196" s="96"/>
      <c r="CH1196" s="49"/>
      <c r="CI1196" s="49"/>
      <c r="CJ1196" s="49"/>
      <c r="CK1196" s="49"/>
      <c r="CL1196" s="49"/>
      <c r="CM1196" s="49"/>
      <c r="CN1196" s="49"/>
      <c r="CO1196" s="49"/>
      <c r="CP1196" s="49"/>
      <c r="CQ1196" s="49"/>
      <c r="CR1196" s="49"/>
      <c r="CS1196" s="49"/>
      <c r="CT1196" s="49"/>
      <c r="CU1196" s="49"/>
      <c r="CV1196" s="49"/>
      <c r="CW1196" s="49"/>
      <c r="CX1196" s="49"/>
      <c r="CY1196" s="49"/>
      <c r="CZ1196" s="49"/>
    </row>
    <row r="1197" spans="1:104" ht="20.25" thickTop="1" thickBot="1" x14ac:dyDescent="0.35">
      <c r="A1197" s="68"/>
      <c r="B1197" s="88"/>
      <c r="C1197" s="68"/>
      <c r="D1197" s="68"/>
      <c r="E1197" s="69"/>
      <c r="F1197" s="69"/>
      <c r="G1197" s="69"/>
      <c r="H1197" s="69"/>
      <c r="I1197" s="70"/>
      <c r="J1197" s="70"/>
      <c r="K1197" s="71"/>
      <c r="L1197" s="91"/>
      <c r="M1197" s="71"/>
      <c r="N1197" s="71"/>
      <c r="P1197" s="71"/>
      <c r="Q1197" s="71"/>
      <c r="R1197" s="71"/>
      <c r="S1197" s="70"/>
      <c r="T1197" s="73"/>
      <c r="U1197" s="73"/>
      <c r="V1197" s="211"/>
      <c r="W1197" s="211"/>
      <c r="X1197" s="73"/>
      <c r="Y1197" s="73"/>
      <c r="Z1197" s="73"/>
      <c r="AA1197" s="73"/>
      <c r="AB1197" s="73"/>
      <c r="AC1197" s="73"/>
      <c r="AD1197" s="73"/>
      <c r="AE1197" s="92"/>
      <c r="AF1197" s="73"/>
      <c r="AG1197" s="74"/>
      <c r="AH1197" s="75"/>
      <c r="AI1197" s="75"/>
      <c r="AJ1197" s="75"/>
      <c r="AK1197" s="74"/>
      <c r="AL1197" s="69"/>
      <c r="AM1197" s="76"/>
      <c r="AN1197" s="127"/>
      <c r="AO1197" s="76"/>
      <c r="AP1197" s="127"/>
      <c r="AQ1197" s="76"/>
      <c r="AR1197" s="76"/>
      <c r="AS1197" s="76"/>
      <c r="AT1197" s="76"/>
      <c r="AU1197" s="76"/>
      <c r="AV1197" s="127"/>
      <c r="AW1197" s="127"/>
      <c r="AX1197" s="127"/>
      <c r="AY1197" s="76"/>
      <c r="AZ1197" s="74"/>
      <c r="BA1197" s="74"/>
      <c r="BB1197" s="72"/>
      <c r="BC1197" s="72"/>
      <c r="BD1197" s="74"/>
      <c r="BE1197" s="74"/>
      <c r="BF1197" s="76"/>
      <c r="BG1197" s="76"/>
      <c r="BH1197" s="76"/>
      <c r="BI1197" s="76"/>
      <c r="BJ1197" s="76"/>
      <c r="BK1197" s="76"/>
      <c r="BL1197" s="76"/>
      <c r="BM1197" s="127"/>
      <c r="BN1197" s="76"/>
      <c r="BO1197" s="110"/>
      <c r="BP1197" s="110"/>
      <c r="BQ1197" s="112"/>
      <c r="BR1197" s="112"/>
      <c r="BS1197" s="112"/>
      <c r="BT1197" s="114"/>
      <c r="BU1197" s="113"/>
      <c r="BV1197" s="114"/>
      <c r="BW1197" s="115"/>
      <c r="BX1197" s="115"/>
      <c r="BY1197" s="115"/>
      <c r="BZ1197" s="115"/>
      <c r="CA1197" s="48"/>
      <c r="CB1197" s="48"/>
      <c r="CC1197" s="48"/>
      <c r="CD1197" s="49"/>
      <c r="CE1197" s="96"/>
      <c r="CF1197" s="49"/>
      <c r="CG1197" s="96"/>
      <c r="CH1197" s="49"/>
      <c r="CI1197" s="49"/>
      <c r="CJ1197" s="49"/>
      <c r="CK1197" s="49"/>
      <c r="CL1197" s="49"/>
      <c r="CM1197" s="49"/>
      <c r="CN1197" s="49"/>
      <c r="CO1197" s="49"/>
      <c r="CP1197" s="49"/>
      <c r="CQ1197" s="49"/>
      <c r="CR1197" s="49"/>
      <c r="CS1197" s="49"/>
      <c r="CT1197" s="49"/>
      <c r="CU1197" s="49"/>
      <c r="CV1197" s="49"/>
      <c r="CW1197" s="49"/>
      <c r="CX1197" s="49"/>
      <c r="CY1197" s="49"/>
      <c r="CZ1197" s="49"/>
    </row>
    <row r="1198" spans="1:104" ht="20.25" thickTop="1" thickBot="1" x14ac:dyDescent="0.35">
      <c r="A1198" s="68"/>
      <c r="B1198" s="88"/>
      <c r="C1198" s="68"/>
      <c r="D1198" s="68"/>
      <c r="E1198" s="69"/>
      <c r="F1198" s="69"/>
      <c r="G1198" s="69"/>
      <c r="H1198" s="69"/>
      <c r="I1198" s="70"/>
      <c r="J1198" s="70"/>
      <c r="K1198" s="71"/>
      <c r="L1198" s="91"/>
      <c r="M1198" s="71"/>
      <c r="N1198" s="71"/>
      <c r="P1198" s="71"/>
      <c r="Q1198" s="71"/>
      <c r="R1198" s="71"/>
      <c r="S1198" s="70"/>
      <c r="T1198" s="73"/>
      <c r="U1198" s="73"/>
      <c r="V1198" s="211"/>
      <c r="W1198" s="211"/>
      <c r="X1198" s="73"/>
      <c r="Y1198" s="73"/>
      <c r="Z1198" s="73"/>
      <c r="AA1198" s="73"/>
      <c r="AB1198" s="73"/>
      <c r="AC1198" s="73"/>
      <c r="AD1198" s="73"/>
      <c r="AE1198" s="92"/>
      <c r="AF1198" s="73"/>
      <c r="AG1198" s="74"/>
      <c r="AH1198" s="75"/>
      <c r="AI1198" s="75"/>
      <c r="AJ1198" s="75"/>
      <c r="AK1198" s="74"/>
      <c r="AL1198" s="69"/>
      <c r="AM1198" s="76"/>
      <c r="AN1198" s="127"/>
      <c r="AO1198" s="76"/>
      <c r="AP1198" s="127"/>
      <c r="AQ1198" s="76"/>
      <c r="AR1198" s="76"/>
      <c r="AS1198" s="76"/>
      <c r="AT1198" s="76"/>
      <c r="AU1198" s="76"/>
      <c r="AV1198" s="127"/>
      <c r="AW1198" s="127"/>
      <c r="AX1198" s="127"/>
      <c r="AY1198" s="76"/>
      <c r="AZ1198" s="74"/>
      <c r="BA1198" s="74"/>
      <c r="BB1198" s="72"/>
      <c r="BC1198" s="72"/>
      <c r="BD1198" s="74"/>
      <c r="BE1198" s="74"/>
      <c r="BF1198" s="76"/>
      <c r="BG1198" s="76"/>
      <c r="BH1198" s="76"/>
      <c r="BI1198" s="76"/>
      <c r="BJ1198" s="76"/>
      <c r="BK1198" s="76"/>
      <c r="BL1198" s="76"/>
      <c r="BM1198" s="127"/>
      <c r="BN1198" s="76"/>
      <c r="BO1198" s="110"/>
      <c r="BP1198" s="110"/>
      <c r="BQ1198" s="112"/>
      <c r="BR1198" s="112"/>
      <c r="BS1198" s="112"/>
      <c r="BT1198" s="114"/>
      <c r="BU1198" s="113"/>
      <c r="BV1198" s="114"/>
      <c r="BW1198" s="115"/>
      <c r="BX1198" s="115"/>
      <c r="BY1198" s="115"/>
      <c r="BZ1198" s="115"/>
      <c r="CA1198" s="48"/>
      <c r="CB1198" s="48"/>
      <c r="CC1198" s="48"/>
      <c r="CD1198" s="49"/>
      <c r="CE1198" s="96"/>
      <c r="CF1198" s="49"/>
      <c r="CG1198" s="96"/>
      <c r="CH1198" s="49"/>
      <c r="CI1198" s="49"/>
      <c r="CJ1198" s="49"/>
      <c r="CK1198" s="49"/>
      <c r="CL1198" s="49"/>
      <c r="CM1198" s="49"/>
      <c r="CN1198" s="49"/>
      <c r="CO1198" s="49"/>
      <c r="CP1198" s="49"/>
      <c r="CQ1198" s="49"/>
      <c r="CR1198" s="49"/>
      <c r="CS1198" s="49"/>
      <c r="CT1198" s="49"/>
      <c r="CU1198" s="49"/>
      <c r="CV1198" s="49"/>
      <c r="CW1198" s="49"/>
      <c r="CX1198" s="49"/>
      <c r="CY1198" s="49"/>
      <c r="CZ1198" s="49"/>
    </row>
    <row r="1199" spans="1:104" ht="20.25" thickTop="1" thickBot="1" x14ac:dyDescent="0.35">
      <c r="A1199" s="68"/>
      <c r="B1199" s="88"/>
      <c r="C1199" s="68"/>
      <c r="D1199" s="68"/>
      <c r="E1199" s="69"/>
      <c r="F1199" s="69"/>
      <c r="G1199" s="69"/>
      <c r="H1199" s="69"/>
      <c r="I1199" s="70"/>
      <c r="J1199" s="70"/>
      <c r="K1199" s="71"/>
      <c r="L1199" s="91"/>
      <c r="M1199" s="71"/>
      <c r="N1199" s="71"/>
      <c r="P1199" s="71"/>
      <c r="Q1199" s="71"/>
      <c r="R1199" s="71"/>
      <c r="S1199" s="70"/>
      <c r="T1199" s="73"/>
      <c r="U1199" s="73"/>
      <c r="V1199" s="211"/>
      <c r="W1199" s="211"/>
      <c r="X1199" s="73"/>
      <c r="Y1199" s="73"/>
      <c r="Z1199" s="73"/>
      <c r="AA1199" s="73"/>
      <c r="AB1199" s="73"/>
      <c r="AC1199" s="73"/>
      <c r="AD1199" s="73"/>
      <c r="AE1199" s="92"/>
      <c r="AF1199" s="73"/>
      <c r="AG1199" s="74"/>
      <c r="AH1199" s="75"/>
      <c r="AI1199" s="75"/>
      <c r="AJ1199" s="75"/>
      <c r="AK1199" s="74"/>
      <c r="AL1199" s="69"/>
      <c r="AM1199" s="76"/>
      <c r="AN1199" s="127"/>
      <c r="AO1199" s="76"/>
      <c r="AP1199" s="127"/>
      <c r="AQ1199" s="76"/>
      <c r="AR1199" s="76"/>
      <c r="AS1199" s="76"/>
      <c r="AT1199" s="76"/>
      <c r="AU1199" s="76"/>
      <c r="AV1199" s="127"/>
      <c r="AW1199" s="127"/>
      <c r="AX1199" s="127"/>
      <c r="AY1199" s="76"/>
      <c r="AZ1199" s="74"/>
      <c r="BA1199" s="74"/>
      <c r="BB1199" s="72"/>
      <c r="BC1199" s="72"/>
      <c r="BD1199" s="74"/>
      <c r="BE1199" s="74"/>
      <c r="BF1199" s="76"/>
      <c r="BG1199" s="76"/>
      <c r="BH1199" s="76"/>
      <c r="BI1199" s="76"/>
      <c r="BJ1199" s="76"/>
      <c r="BK1199" s="76"/>
      <c r="BL1199" s="76"/>
      <c r="BM1199" s="127"/>
      <c r="BN1199" s="76"/>
      <c r="BO1199" s="110"/>
      <c r="BP1199" s="110"/>
      <c r="BQ1199" s="112"/>
      <c r="BR1199" s="112"/>
      <c r="BS1199" s="112"/>
      <c r="BT1199" s="114"/>
      <c r="BU1199" s="113"/>
      <c r="BV1199" s="114"/>
      <c r="BW1199" s="115"/>
      <c r="BX1199" s="115"/>
      <c r="BY1199" s="115"/>
      <c r="BZ1199" s="115"/>
      <c r="CA1199" s="48"/>
      <c r="CB1199" s="48"/>
      <c r="CC1199" s="48"/>
      <c r="CD1199" s="49"/>
      <c r="CE1199" s="96"/>
      <c r="CF1199" s="49"/>
      <c r="CG1199" s="96"/>
      <c r="CH1199" s="49"/>
      <c r="CI1199" s="49"/>
      <c r="CJ1199" s="49"/>
      <c r="CK1199" s="49"/>
      <c r="CL1199" s="49"/>
      <c r="CM1199" s="49"/>
      <c r="CN1199" s="49"/>
      <c r="CO1199" s="49"/>
      <c r="CP1199" s="49"/>
      <c r="CQ1199" s="49"/>
      <c r="CR1199" s="49"/>
      <c r="CS1199" s="49"/>
      <c r="CT1199" s="49"/>
      <c r="CU1199" s="49"/>
      <c r="CV1199" s="49"/>
      <c r="CW1199" s="49"/>
      <c r="CX1199" s="49"/>
      <c r="CY1199" s="49"/>
      <c r="CZ1199" s="49"/>
    </row>
    <row r="1200" spans="1:104" ht="20.25" thickTop="1" thickBot="1" x14ac:dyDescent="0.35">
      <c r="A1200" s="68"/>
      <c r="B1200" s="88"/>
      <c r="C1200" s="68"/>
      <c r="D1200" s="68"/>
      <c r="E1200" s="69"/>
      <c r="F1200" s="69"/>
      <c r="G1200" s="69"/>
      <c r="H1200" s="69"/>
      <c r="I1200" s="70"/>
      <c r="J1200" s="70"/>
      <c r="K1200" s="71"/>
      <c r="L1200" s="91"/>
      <c r="M1200" s="71"/>
      <c r="N1200" s="71"/>
      <c r="P1200" s="71"/>
      <c r="Q1200" s="71"/>
      <c r="R1200" s="71"/>
      <c r="S1200" s="70"/>
      <c r="T1200" s="73"/>
      <c r="U1200" s="73"/>
      <c r="V1200" s="211"/>
      <c r="W1200" s="211"/>
      <c r="X1200" s="73"/>
      <c r="Y1200" s="73"/>
      <c r="Z1200" s="73"/>
      <c r="AA1200" s="73"/>
      <c r="AB1200" s="73"/>
      <c r="AC1200" s="73"/>
      <c r="AD1200" s="73"/>
      <c r="AE1200" s="92"/>
      <c r="AF1200" s="73"/>
      <c r="AG1200" s="74"/>
      <c r="AH1200" s="75"/>
      <c r="AI1200" s="75"/>
      <c r="AJ1200" s="75"/>
      <c r="AK1200" s="74"/>
      <c r="AL1200" s="69"/>
      <c r="AM1200" s="76"/>
      <c r="AN1200" s="127"/>
      <c r="AO1200" s="76"/>
      <c r="AP1200" s="127"/>
      <c r="AQ1200" s="76"/>
      <c r="AR1200" s="76"/>
      <c r="AS1200" s="76"/>
      <c r="AT1200" s="76"/>
      <c r="AU1200" s="76"/>
      <c r="AV1200" s="127"/>
      <c r="AW1200" s="127"/>
      <c r="AX1200" s="127"/>
      <c r="AY1200" s="76"/>
      <c r="AZ1200" s="74"/>
      <c r="BA1200" s="74"/>
      <c r="BB1200" s="72"/>
      <c r="BC1200" s="72"/>
      <c r="BD1200" s="74"/>
      <c r="BE1200" s="74"/>
      <c r="BF1200" s="76"/>
      <c r="BG1200" s="76"/>
      <c r="BH1200" s="76"/>
      <c r="BI1200" s="76"/>
      <c r="BJ1200" s="76"/>
      <c r="BK1200" s="76"/>
      <c r="BL1200" s="76"/>
      <c r="BM1200" s="127"/>
      <c r="BN1200" s="76"/>
      <c r="BO1200" s="110"/>
      <c r="BP1200" s="110"/>
      <c r="BQ1200" s="112"/>
      <c r="BR1200" s="112"/>
      <c r="BS1200" s="112"/>
      <c r="BT1200" s="114"/>
      <c r="BU1200" s="113"/>
      <c r="BV1200" s="114"/>
      <c r="BW1200" s="115"/>
      <c r="BX1200" s="115"/>
      <c r="BY1200" s="115"/>
      <c r="BZ1200" s="115"/>
      <c r="CA1200" s="48"/>
      <c r="CB1200" s="48"/>
      <c r="CC1200" s="48"/>
      <c r="CD1200" s="49"/>
      <c r="CE1200" s="96"/>
      <c r="CF1200" s="49"/>
      <c r="CG1200" s="96"/>
      <c r="CH1200" s="49"/>
      <c r="CI1200" s="49"/>
      <c r="CJ1200" s="49"/>
      <c r="CK1200" s="49"/>
      <c r="CL1200" s="49"/>
      <c r="CM1200" s="49"/>
      <c r="CN1200" s="49"/>
      <c r="CO1200" s="49"/>
      <c r="CP1200" s="49"/>
      <c r="CQ1200" s="49"/>
      <c r="CR1200" s="49"/>
      <c r="CS1200" s="49"/>
      <c r="CT1200" s="49"/>
      <c r="CU1200" s="49"/>
      <c r="CV1200" s="49"/>
      <c r="CW1200" s="49"/>
      <c r="CX1200" s="49"/>
      <c r="CY1200" s="49"/>
      <c r="CZ1200" s="49"/>
    </row>
    <row r="1201" spans="1:104" ht="20.25" thickTop="1" thickBot="1" x14ac:dyDescent="0.35">
      <c r="A1201" s="68"/>
      <c r="B1201" s="88"/>
      <c r="C1201" s="68"/>
      <c r="D1201" s="68"/>
      <c r="E1201" s="69"/>
      <c r="F1201" s="69"/>
      <c r="G1201" s="69"/>
      <c r="H1201" s="69"/>
      <c r="I1201" s="70"/>
      <c r="J1201" s="70"/>
      <c r="K1201" s="71"/>
      <c r="L1201" s="91"/>
      <c r="M1201" s="71"/>
      <c r="N1201" s="71"/>
      <c r="P1201" s="71"/>
      <c r="Q1201" s="71"/>
      <c r="R1201" s="71"/>
      <c r="S1201" s="70"/>
      <c r="T1201" s="73"/>
      <c r="U1201" s="73"/>
      <c r="V1201" s="211"/>
      <c r="W1201" s="211"/>
      <c r="X1201" s="73"/>
      <c r="Y1201" s="73"/>
      <c r="Z1201" s="73"/>
      <c r="AA1201" s="73"/>
      <c r="AB1201" s="73"/>
      <c r="AC1201" s="73"/>
      <c r="AD1201" s="73"/>
      <c r="AE1201" s="92"/>
      <c r="AF1201" s="73"/>
      <c r="AG1201" s="74"/>
      <c r="AH1201" s="75"/>
      <c r="AI1201" s="75"/>
      <c r="AJ1201" s="75"/>
      <c r="AK1201" s="74"/>
      <c r="AL1201" s="69"/>
      <c r="AM1201" s="76"/>
      <c r="AN1201" s="127"/>
      <c r="AO1201" s="76"/>
      <c r="AP1201" s="127"/>
      <c r="AQ1201" s="76"/>
      <c r="AR1201" s="76"/>
      <c r="AS1201" s="76"/>
      <c r="AT1201" s="76"/>
      <c r="AU1201" s="76"/>
      <c r="AV1201" s="127"/>
      <c r="AW1201" s="127"/>
      <c r="AX1201" s="127"/>
      <c r="AY1201" s="76"/>
      <c r="AZ1201" s="74"/>
      <c r="BA1201" s="74"/>
      <c r="BB1201" s="72"/>
      <c r="BC1201" s="72"/>
      <c r="BD1201" s="74"/>
      <c r="BE1201" s="74"/>
      <c r="BF1201" s="76"/>
      <c r="BG1201" s="76"/>
      <c r="BH1201" s="76"/>
      <c r="BI1201" s="76"/>
      <c r="BJ1201" s="76"/>
      <c r="BK1201" s="76"/>
      <c r="BL1201" s="76"/>
      <c r="BM1201" s="127"/>
      <c r="BN1201" s="76"/>
      <c r="BO1201" s="110"/>
      <c r="BP1201" s="110"/>
      <c r="BQ1201" s="112"/>
      <c r="BR1201" s="112"/>
      <c r="BS1201" s="112"/>
      <c r="BT1201" s="114"/>
      <c r="BU1201" s="113"/>
      <c r="BV1201" s="114"/>
      <c r="BW1201" s="115"/>
      <c r="BX1201" s="115"/>
      <c r="BY1201" s="115"/>
      <c r="BZ1201" s="115"/>
      <c r="CA1201" s="48"/>
      <c r="CB1201" s="48"/>
      <c r="CC1201" s="48"/>
      <c r="CD1201" s="49"/>
      <c r="CE1201" s="96"/>
      <c r="CF1201" s="49"/>
      <c r="CG1201" s="96"/>
      <c r="CH1201" s="49"/>
      <c r="CI1201" s="49"/>
      <c r="CJ1201" s="49"/>
      <c r="CK1201" s="49"/>
      <c r="CL1201" s="49"/>
      <c r="CM1201" s="49"/>
      <c r="CN1201" s="49"/>
      <c r="CO1201" s="49"/>
      <c r="CP1201" s="49"/>
      <c r="CQ1201" s="49"/>
      <c r="CR1201" s="49"/>
      <c r="CS1201" s="49"/>
      <c r="CT1201" s="49"/>
      <c r="CU1201" s="49"/>
      <c r="CV1201" s="49"/>
      <c r="CW1201" s="49"/>
      <c r="CX1201" s="49"/>
      <c r="CY1201" s="49"/>
      <c r="CZ1201" s="49"/>
    </row>
    <row r="1202" spans="1:104" ht="20.25" thickTop="1" thickBot="1" x14ac:dyDescent="0.35">
      <c r="A1202" s="68"/>
      <c r="B1202" s="88"/>
      <c r="C1202" s="68"/>
      <c r="D1202" s="68"/>
      <c r="E1202" s="69"/>
      <c r="F1202" s="69"/>
      <c r="G1202" s="69"/>
      <c r="H1202" s="69"/>
      <c r="I1202" s="70"/>
      <c r="J1202" s="70"/>
      <c r="K1202" s="71"/>
      <c r="L1202" s="91"/>
      <c r="M1202" s="71"/>
      <c r="N1202" s="71"/>
      <c r="P1202" s="71"/>
      <c r="Q1202" s="71"/>
      <c r="R1202" s="71"/>
      <c r="S1202" s="70"/>
      <c r="T1202" s="73"/>
      <c r="U1202" s="73"/>
      <c r="V1202" s="211"/>
      <c r="W1202" s="211"/>
      <c r="X1202" s="73"/>
      <c r="Y1202" s="73"/>
      <c r="Z1202" s="73"/>
      <c r="AA1202" s="73"/>
      <c r="AB1202" s="73"/>
      <c r="AC1202" s="73"/>
      <c r="AD1202" s="73"/>
      <c r="AE1202" s="92"/>
      <c r="AF1202" s="73"/>
      <c r="AG1202" s="74"/>
      <c r="AH1202" s="75"/>
      <c r="AI1202" s="75"/>
      <c r="AJ1202" s="75"/>
      <c r="AK1202" s="74"/>
      <c r="AL1202" s="69"/>
      <c r="AM1202" s="76"/>
      <c r="AN1202" s="127"/>
      <c r="AO1202" s="76"/>
      <c r="AP1202" s="127"/>
      <c r="AQ1202" s="76"/>
      <c r="AR1202" s="76"/>
      <c r="AS1202" s="76"/>
      <c r="AT1202" s="76"/>
      <c r="AU1202" s="76"/>
      <c r="AV1202" s="127"/>
      <c r="AW1202" s="127"/>
      <c r="AX1202" s="127"/>
      <c r="AY1202" s="76"/>
      <c r="AZ1202" s="74"/>
      <c r="BA1202" s="74"/>
      <c r="BB1202" s="72"/>
      <c r="BC1202" s="72"/>
      <c r="BD1202" s="74"/>
      <c r="BE1202" s="74"/>
      <c r="BF1202" s="76"/>
      <c r="BG1202" s="76"/>
      <c r="BH1202" s="76"/>
      <c r="BI1202" s="76"/>
      <c r="BJ1202" s="76"/>
      <c r="BK1202" s="76"/>
      <c r="BL1202" s="76"/>
      <c r="BM1202" s="127"/>
      <c r="BN1202" s="76"/>
      <c r="BO1202" s="110"/>
      <c r="BP1202" s="110"/>
      <c r="BQ1202" s="112"/>
      <c r="BR1202" s="112"/>
      <c r="BS1202" s="112"/>
      <c r="BT1202" s="114"/>
      <c r="BU1202" s="113"/>
      <c r="BV1202" s="114"/>
      <c r="BW1202" s="115"/>
      <c r="BX1202" s="115"/>
      <c r="BY1202" s="115"/>
      <c r="BZ1202" s="115"/>
      <c r="CA1202" s="48"/>
      <c r="CB1202" s="48"/>
      <c r="CC1202" s="48"/>
      <c r="CD1202" s="49"/>
      <c r="CE1202" s="96"/>
      <c r="CF1202" s="49"/>
      <c r="CG1202" s="96"/>
      <c r="CH1202" s="49"/>
      <c r="CI1202" s="49"/>
      <c r="CJ1202" s="49"/>
      <c r="CK1202" s="49"/>
      <c r="CL1202" s="49"/>
      <c r="CM1202" s="49"/>
      <c r="CN1202" s="49"/>
      <c r="CO1202" s="49"/>
      <c r="CP1202" s="49"/>
      <c r="CQ1202" s="49"/>
      <c r="CR1202" s="49"/>
      <c r="CS1202" s="49"/>
      <c r="CT1202" s="49"/>
      <c r="CU1202" s="49"/>
      <c r="CV1202" s="49"/>
      <c r="CW1202" s="49"/>
      <c r="CX1202" s="49"/>
      <c r="CY1202" s="49"/>
      <c r="CZ1202" s="49"/>
    </row>
    <row r="1203" spans="1:104" ht="20.25" thickTop="1" thickBot="1" x14ac:dyDescent="0.35">
      <c r="A1203" s="68"/>
      <c r="B1203" s="88"/>
      <c r="C1203" s="68"/>
      <c r="D1203" s="68"/>
      <c r="E1203" s="69"/>
      <c r="F1203" s="69"/>
      <c r="G1203" s="69"/>
      <c r="H1203" s="69"/>
      <c r="I1203" s="70"/>
      <c r="J1203" s="70"/>
      <c r="K1203" s="71"/>
      <c r="L1203" s="91"/>
      <c r="M1203" s="71"/>
      <c r="N1203" s="71"/>
      <c r="P1203" s="71"/>
      <c r="Q1203" s="71"/>
      <c r="R1203" s="71"/>
      <c r="S1203" s="70"/>
      <c r="T1203" s="73"/>
      <c r="U1203" s="73"/>
      <c r="V1203" s="211"/>
      <c r="W1203" s="211"/>
      <c r="X1203" s="73"/>
      <c r="Y1203" s="73"/>
      <c r="Z1203" s="73"/>
      <c r="AA1203" s="73"/>
      <c r="AB1203" s="73"/>
      <c r="AC1203" s="73"/>
      <c r="AD1203" s="73"/>
      <c r="AE1203" s="92"/>
      <c r="AF1203" s="73"/>
      <c r="AG1203" s="74"/>
      <c r="AH1203" s="75"/>
      <c r="AI1203" s="75"/>
      <c r="AJ1203" s="75"/>
      <c r="AK1203" s="74"/>
      <c r="AL1203" s="69"/>
      <c r="AM1203" s="76"/>
      <c r="AN1203" s="127"/>
      <c r="AO1203" s="76"/>
      <c r="AP1203" s="127"/>
      <c r="AQ1203" s="76"/>
      <c r="AR1203" s="76"/>
      <c r="AS1203" s="76"/>
      <c r="AT1203" s="76"/>
      <c r="AU1203" s="76"/>
      <c r="AV1203" s="127"/>
      <c r="AW1203" s="127"/>
      <c r="AX1203" s="127"/>
      <c r="AY1203" s="76"/>
      <c r="AZ1203" s="74"/>
      <c r="BA1203" s="74"/>
      <c r="BB1203" s="72"/>
      <c r="BC1203" s="72"/>
      <c r="BD1203" s="74"/>
      <c r="BE1203" s="74"/>
      <c r="BF1203" s="76"/>
      <c r="BG1203" s="76"/>
      <c r="BH1203" s="76"/>
      <c r="BI1203" s="76"/>
      <c r="BJ1203" s="76"/>
      <c r="BK1203" s="76"/>
      <c r="BL1203" s="76"/>
      <c r="BM1203" s="127"/>
      <c r="BN1203" s="76"/>
      <c r="BO1203" s="110"/>
      <c r="BP1203" s="110"/>
      <c r="BQ1203" s="112"/>
      <c r="BR1203" s="112"/>
      <c r="BS1203" s="112"/>
      <c r="BT1203" s="114"/>
      <c r="BU1203" s="113"/>
      <c r="BV1203" s="114"/>
      <c r="BW1203" s="115"/>
      <c r="BX1203" s="115"/>
      <c r="BY1203" s="115"/>
      <c r="BZ1203" s="115"/>
      <c r="CA1203" s="48"/>
      <c r="CB1203" s="48"/>
      <c r="CC1203" s="48"/>
      <c r="CD1203" s="49"/>
      <c r="CE1203" s="96"/>
      <c r="CF1203" s="49"/>
      <c r="CG1203" s="96"/>
      <c r="CH1203" s="49"/>
      <c r="CI1203" s="49"/>
      <c r="CJ1203" s="49"/>
      <c r="CK1203" s="49"/>
      <c r="CL1203" s="49"/>
      <c r="CM1203" s="49"/>
      <c r="CN1203" s="49"/>
      <c r="CO1203" s="49"/>
      <c r="CP1203" s="49"/>
      <c r="CQ1203" s="49"/>
      <c r="CR1203" s="49"/>
      <c r="CS1203" s="49"/>
      <c r="CT1203" s="49"/>
      <c r="CU1203" s="49"/>
      <c r="CV1203" s="49"/>
      <c r="CW1203" s="49"/>
      <c r="CX1203" s="49"/>
      <c r="CY1203" s="49"/>
      <c r="CZ1203" s="49"/>
    </row>
    <row r="1204" spans="1:104" ht="20.25" thickTop="1" thickBot="1" x14ac:dyDescent="0.35">
      <c r="A1204" s="68"/>
      <c r="B1204" s="88"/>
      <c r="C1204" s="68"/>
      <c r="D1204" s="68"/>
      <c r="E1204" s="69"/>
      <c r="F1204" s="69"/>
      <c r="G1204" s="69"/>
      <c r="H1204" s="69"/>
      <c r="I1204" s="70"/>
      <c r="J1204" s="70"/>
      <c r="K1204" s="71"/>
      <c r="L1204" s="91"/>
      <c r="M1204" s="71"/>
      <c r="N1204" s="71"/>
      <c r="P1204" s="71"/>
      <c r="Q1204" s="71"/>
      <c r="R1204" s="71"/>
      <c r="S1204" s="70"/>
      <c r="T1204" s="73"/>
      <c r="U1204" s="73"/>
      <c r="V1204" s="211"/>
      <c r="W1204" s="211"/>
      <c r="X1204" s="73"/>
      <c r="Y1204" s="73"/>
      <c r="Z1204" s="73"/>
      <c r="AA1204" s="73"/>
      <c r="AB1204" s="73"/>
      <c r="AC1204" s="73"/>
      <c r="AD1204" s="73"/>
      <c r="AE1204" s="92"/>
      <c r="AF1204" s="73"/>
      <c r="AG1204" s="74"/>
      <c r="AH1204" s="75"/>
      <c r="AI1204" s="75"/>
      <c r="AJ1204" s="75"/>
      <c r="AK1204" s="74"/>
      <c r="AL1204" s="69"/>
      <c r="AM1204" s="76"/>
      <c r="AN1204" s="127"/>
      <c r="AO1204" s="76"/>
      <c r="AP1204" s="127"/>
      <c r="AQ1204" s="76"/>
      <c r="AR1204" s="76"/>
      <c r="AS1204" s="76"/>
      <c r="AT1204" s="76"/>
      <c r="AU1204" s="76"/>
      <c r="AV1204" s="127"/>
      <c r="AW1204" s="127"/>
      <c r="AX1204" s="127"/>
      <c r="AY1204" s="76"/>
      <c r="AZ1204" s="74"/>
      <c r="BA1204" s="74"/>
      <c r="BB1204" s="72"/>
      <c r="BC1204" s="72"/>
      <c r="BD1204" s="74"/>
      <c r="BE1204" s="74"/>
      <c r="BF1204" s="76"/>
      <c r="BG1204" s="76"/>
      <c r="BH1204" s="76"/>
      <c r="BI1204" s="76"/>
      <c r="BJ1204" s="76"/>
      <c r="BK1204" s="76"/>
      <c r="BL1204" s="76"/>
      <c r="BM1204" s="127"/>
      <c r="BN1204" s="76"/>
      <c r="BO1204" s="110"/>
      <c r="BP1204" s="110"/>
      <c r="BQ1204" s="112"/>
      <c r="BR1204" s="112"/>
      <c r="BS1204" s="112"/>
      <c r="BT1204" s="114"/>
      <c r="BU1204" s="113"/>
      <c r="BV1204" s="114"/>
      <c r="BW1204" s="115"/>
      <c r="BX1204" s="115"/>
      <c r="BY1204" s="115"/>
      <c r="BZ1204" s="115"/>
      <c r="CA1204" s="48"/>
      <c r="CB1204" s="48"/>
      <c r="CC1204" s="48"/>
      <c r="CD1204" s="49"/>
      <c r="CE1204" s="96"/>
      <c r="CF1204" s="49"/>
      <c r="CG1204" s="96"/>
      <c r="CH1204" s="49"/>
      <c r="CI1204" s="49"/>
      <c r="CJ1204" s="49"/>
      <c r="CK1204" s="49"/>
      <c r="CL1204" s="49"/>
      <c r="CM1204" s="49"/>
      <c r="CN1204" s="49"/>
      <c r="CO1204" s="49"/>
      <c r="CP1204" s="49"/>
      <c r="CQ1204" s="49"/>
      <c r="CR1204" s="49"/>
      <c r="CS1204" s="49"/>
      <c r="CT1204" s="49"/>
      <c r="CU1204" s="49"/>
      <c r="CV1204" s="49"/>
      <c r="CW1204" s="49"/>
      <c r="CX1204" s="49"/>
      <c r="CY1204" s="49"/>
      <c r="CZ1204" s="49"/>
    </row>
    <row r="1205" spans="1:104" ht="20.25" thickTop="1" thickBot="1" x14ac:dyDescent="0.35">
      <c r="A1205" s="68"/>
      <c r="B1205" s="88"/>
      <c r="C1205" s="68"/>
      <c r="D1205" s="68"/>
      <c r="E1205" s="69"/>
      <c r="F1205" s="69"/>
      <c r="G1205" s="69"/>
      <c r="H1205" s="69"/>
      <c r="I1205" s="70"/>
      <c r="J1205" s="70"/>
      <c r="K1205" s="71"/>
      <c r="L1205" s="91"/>
      <c r="M1205" s="71"/>
      <c r="N1205" s="71"/>
      <c r="P1205" s="71"/>
      <c r="Q1205" s="71"/>
      <c r="R1205" s="71"/>
      <c r="S1205" s="70"/>
      <c r="T1205" s="73"/>
      <c r="U1205" s="73"/>
      <c r="V1205" s="211"/>
      <c r="W1205" s="211"/>
      <c r="X1205" s="73"/>
      <c r="Y1205" s="73"/>
      <c r="Z1205" s="73"/>
      <c r="AA1205" s="73"/>
      <c r="AB1205" s="73"/>
      <c r="AC1205" s="73"/>
      <c r="AD1205" s="73"/>
      <c r="AE1205" s="92"/>
      <c r="AF1205" s="73"/>
      <c r="AG1205" s="74"/>
      <c r="AH1205" s="75"/>
      <c r="AI1205" s="75"/>
      <c r="AJ1205" s="75"/>
      <c r="AK1205" s="74"/>
      <c r="AL1205" s="69"/>
      <c r="AM1205" s="76"/>
      <c r="AN1205" s="127"/>
      <c r="AO1205" s="76"/>
      <c r="AP1205" s="127"/>
      <c r="AQ1205" s="76"/>
      <c r="AR1205" s="76"/>
      <c r="AS1205" s="76"/>
      <c r="AT1205" s="76"/>
      <c r="AU1205" s="76"/>
      <c r="AV1205" s="127"/>
      <c r="AW1205" s="127"/>
      <c r="AX1205" s="127"/>
      <c r="AY1205" s="76"/>
      <c r="AZ1205" s="74"/>
      <c r="BA1205" s="74"/>
      <c r="BB1205" s="72"/>
      <c r="BC1205" s="72"/>
      <c r="BD1205" s="74"/>
      <c r="BE1205" s="74"/>
      <c r="BF1205" s="76"/>
      <c r="BG1205" s="76"/>
      <c r="BH1205" s="76"/>
      <c r="BI1205" s="76"/>
      <c r="BJ1205" s="76"/>
      <c r="BK1205" s="76"/>
      <c r="BL1205" s="76"/>
      <c r="BM1205" s="127"/>
      <c r="BN1205" s="76"/>
      <c r="BO1205" s="110"/>
      <c r="BP1205" s="110"/>
      <c r="BQ1205" s="112"/>
      <c r="BR1205" s="112"/>
      <c r="BS1205" s="112"/>
      <c r="BT1205" s="114"/>
      <c r="BU1205" s="113"/>
      <c r="BV1205" s="114"/>
      <c r="BW1205" s="115"/>
      <c r="BX1205" s="115"/>
      <c r="BY1205" s="115"/>
      <c r="BZ1205" s="115"/>
      <c r="CA1205" s="48"/>
      <c r="CB1205" s="48"/>
      <c r="CC1205" s="48"/>
      <c r="CD1205" s="49"/>
      <c r="CE1205" s="96"/>
      <c r="CF1205" s="49"/>
      <c r="CG1205" s="96"/>
      <c r="CH1205" s="49"/>
      <c r="CI1205" s="49"/>
      <c r="CJ1205" s="49"/>
      <c r="CK1205" s="49"/>
      <c r="CL1205" s="49"/>
      <c r="CM1205" s="49"/>
      <c r="CN1205" s="49"/>
      <c r="CO1205" s="49"/>
      <c r="CP1205" s="49"/>
      <c r="CQ1205" s="49"/>
      <c r="CR1205" s="49"/>
      <c r="CS1205" s="49"/>
      <c r="CT1205" s="49"/>
      <c r="CU1205" s="49"/>
      <c r="CV1205" s="49"/>
      <c r="CW1205" s="49"/>
      <c r="CX1205" s="49"/>
      <c r="CY1205" s="49"/>
      <c r="CZ1205" s="49"/>
    </row>
    <row r="1206" spans="1:104" ht="20.25" thickTop="1" thickBot="1" x14ac:dyDescent="0.35">
      <c r="A1206" s="68"/>
      <c r="B1206" s="88"/>
      <c r="C1206" s="68"/>
      <c r="D1206" s="68"/>
      <c r="E1206" s="69"/>
      <c r="F1206" s="69"/>
      <c r="G1206" s="69"/>
      <c r="H1206" s="69"/>
      <c r="I1206" s="70"/>
      <c r="J1206" s="70"/>
      <c r="K1206" s="71"/>
      <c r="L1206" s="91"/>
      <c r="M1206" s="71"/>
      <c r="N1206" s="71"/>
      <c r="P1206" s="71"/>
      <c r="Q1206" s="71"/>
      <c r="R1206" s="71"/>
      <c r="S1206" s="70"/>
      <c r="T1206" s="73"/>
      <c r="U1206" s="73"/>
      <c r="V1206" s="211"/>
      <c r="W1206" s="211"/>
      <c r="X1206" s="73"/>
      <c r="Y1206" s="73"/>
      <c r="Z1206" s="73"/>
      <c r="AA1206" s="73"/>
      <c r="AB1206" s="73"/>
      <c r="AC1206" s="73"/>
      <c r="AD1206" s="73"/>
      <c r="AE1206" s="92"/>
      <c r="AF1206" s="73"/>
      <c r="AG1206" s="74"/>
      <c r="AH1206" s="75"/>
      <c r="AI1206" s="75"/>
      <c r="AJ1206" s="75"/>
      <c r="AK1206" s="74"/>
      <c r="AL1206" s="69"/>
      <c r="AM1206" s="76"/>
      <c r="AN1206" s="127"/>
      <c r="AO1206" s="76"/>
      <c r="AP1206" s="127"/>
      <c r="AQ1206" s="76"/>
      <c r="AR1206" s="76"/>
      <c r="AS1206" s="76"/>
      <c r="AT1206" s="76"/>
      <c r="AU1206" s="76"/>
      <c r="AV1206" s="127"/>
      <c r="AW1206" s="127"/>
      <c r="AX1206" s="127"/>
      <c r="AY1206" s="76"/>
      <c r="AZ1206" s="74"/>
      <c r="BA1206" s="74"/>
      <c r="BB1206" s="72"/>
      <c r="BC1206" s="72"/>
      <c r="BD1206" s="74"/>
      <c r="BE1206" s="74"/>
      <c r="BF1206" s="76"/>
      <c r="BG1206" s="76"/>
      <c r="BH1206" s="76"/>
      <c r="BI1206" s="76"/>
      <c r="BJ1206" s="76"/>
      <c r="BK1206" s="76"/>
      <c r="BL1206" s="76"/>
      <c r="BM1206" s="127"/>
      <c r="BN1206" s="76"/>
      <c r="BO1206" s="110"/>
      <c r="BP1206" s="110"/>
      <c r="BQ1206" s="112"/>
      <c r="BR1206" s="112"/>
      <c r="BS1206" s="112"/>
      <c r="BT1206" s="114"/>
      <c r="BU1206" s="113"/>
      <c r="BV1206" s="114"/>
      <c r="BW1206" s="115"/>
      <c r="BX1206" s="115"/>
      <c r="BY1206" s="115"/>
      <c r="BZ1206" s="115"/>
      <c r="CA1206" s="48"/>
      <c r="CB1206" s="48"/>
      <c r="CC1206" s="48"/>
      <c r="CD1206" s="49"/>
      <c r="CE1206" s="96"/>
      <c r="CF1206" s="49"/>
      <c r="CG1206" s="96"/>
      <c r="CH1206" s="49"/>
      <c r="CI1206" s="49"/>
      <c r="CJ1206" s="49"/>
      <c r="CK1206" s="49"/>
      <c r="CL1206" s="49"/>
      <c r="CM1206" s="49"/>
      <c r="CN1206" s="49"/>
      <c r="CO1206" s="49"/>
      <c r="CP1206" s="49"/>
      <c r="CQ1206" s="49"/>
      <c r="CR1206" s="49"/>
      <c r="CS1206" s="49"/>
      <c r="CT1206" s="49"/>
      <c r="CU1206" s="49"/>
      <c r="CV1206" s="49"/>
      <c r="CW1206" s="49"/>
      <c r="CX1206" s="49"/>
      <c r="CY1206" s="49"/>
      <c r="CZ1206" s="49"/>
    </row>
    <row r="1207" spans="1:104" ht="20.25" thickTop="1" thickBot="1" x14ac:dyDescent="0.35">
      <c r="A1207" s="68"/>
      <c r="B1207" s="88"/>
      <c r="C1207" s="68"/>
      <c r="D1207" s="68"/>
      <c r="E1207" s="69"/>
      <c r="F1207" s="69"/>
      <c r="G1207" s="69"/>
      <c r="H1207" s="69"/>
      <c r="I1207" s="70"/>
      <c r="J1207" s="70"/>
      <c r="K1207" s="71"/>
      <c r="L1207" s="91"/>
      <c r="M1207" s="71"/>
      <c r="N1207" s="71"/>
      <c r="P1207" s="71"/>
      <c r="Q1207" s="71"/>
      <c r="R1207" s="71"/>
      <c r="S1207" s="70"/>
      <c r="T1207" s="73"/>
      <c r="U1207" s="73"/>
      <c r="V1207" s="211"/>
      <c r="W1207" s="211"/>
      <c r="X1207" s="73"/>
      <c r="Y1207" s="73"/>
      <c r="Z1207" s="73"/>
      <c r="AA1207" s="73"/>
      <c r="AB1207" s="73"/>
      <c r="AC1207" s="73"/>
      <c r="AD1207" s="73"/>
      <c r="AE1207" s="92"/>
      <c r="AF1207" s="73"/>
      <c r="AG1207" s="74"/>
      <c r="AH1207" s="75"/>
      <c r="AI1207" s="75"/>
      <c r="AJ1207" s="75"/>
      <c r="AK1207" s="74"/>
      <c r="AL1207" s="69"/>
      <c r="AM1207" s="76"/>
      <c r="AN1207" s="127"/>
      <c r="AO1207" s="76"/>
      <c r="AP1207" s="127"/>
      <c r="AQ1207" s="76"/>
      <c r="AR1207" s="76"/>
      <c r="AS1207" s="76"/>
      <c r="AT1207" s="76"/>
      <c r="AU1207" s="76"/>
      <c r="AV1207" s="127"/>
      <c r="AW1207" s="127"/>
      <c r="AX1207" s="127"/>
      <c r="AY1207" s="76"/>
      <c r="AZ1207" s="74"/>
      <c r="BA1207" s="74"/>
      <c r="BB1207" s="72"/>
      <c r="BC1207" s="72"/>
      <c r="BD1207" s="74"/>
      <c r="BE1207" s="74"/>
      <c r="BF1207" s="76"/>
      <c r="BG1207" s="76"/>
      <c r="BH1207" s="76"/>
      <c r="BI1207" s="76"/>
      <c r="BJ1207" s="76"/>
      <c r="BK1207" s="76"/>
      <c r="BL1207" s="76"/>
      <c r="BM1207" s="127"/>
      <c r="BN1207" s="76"/>
      <c r="BO1207" s="110"/>
      <c r="BP1207" s="110"/>
      <c r="BQ1207" s="112"/>
      <c r="BR1207" s="112"/>
      <c r="BS1207" s="112"/>
      <c r="BT1207" s="114"/>
      <c r="BU1207" s="113"/>
      <c r="BV1207" s="114"/>
      <c r="BW1207" s="115"/>
      <c r="BX1207" s="115"/>
      <c r="BY1207" s="115"/>
      <c r="BZ1207" s="115"/>
      <c r="CA1207" s="48"/>
      <c r="CB1207" s="48"/>
      <c r="CC1207" s="48"/>
      <c r="CD1207" s="49"/>
      <c r="CE1207" s="96"/>
      <c r="CF1207" s="49"/>
      <c r="CG1207" s="96"/>
      <c r="CH1207" s="49"/>
      <c r="CI1207" s="49"/>
      <c r="CJ1207" s="49"/>
      <c r="CK1207" s="49"/>
      <c r="CL1207" s="49"/>
      <c r="CM1207" s="49"/>
      <c r="CN1207" s="49"/>
      <c r="CO1207" s="49"/>
      <c r="CP1207" s="49"/>
      <c r="CQ1207" s="49"/>
      <c r="CR1207" s="49"/>
      <c r="CS1207" s="49"/>
      <c r="CT1207" s="49"/>
      <c r="CU1207" s="49"/>
      <c r="CV1207" s="49"/>
      <c r="CW1207" s="49"/>
      <c r="CX1207" s="49"/>
      <c r="CY1207" s="49"/>
      <c r="CZ1207" s="49"/>
    </row>
    <row r="1208" spans="1:104" ht="20.25" thickTop="1" thickBot="1" x14ac:dyDescent="0.35">
      <c r="A1208" s="68"/>
      <c r="B1208" s="88"/>
      <c r="C1208" s="68"/>
      <c r="D1208" s="68"/>
      <c r="E1208" s="69"/>
      <c r="F1208" s="69"/>
      <c r="G1208" s="69"/>
      <c r="H1208" s="69"/>
      <c r="I1208" s="70"/>
      <c r="J1208" s="70"/>
      <c r="K1208" s="71"/>
      <c r="L1208" s="91"/>
      <c r="M1208" s="71"/>
      <c r="N1208" s="71"/>
      <c r="P1208" s="71"/>
      <c r="Q1208" s="71"/>
      <c r="R1208" s="71"/>
      <c r="S1208" s="70"/>
      <c r="T1208" s="73"/>
      <c r="U1208" s="73"/>
      <c r="V1208" s="211"/>
      <c r="W1208" s="211"/>
      <c r="X1208" s="73"/>
      <c r="Y1208" s="73"/>
      <c r="Z1208" s="73"/>
      <c r="AA1208" s="73"/>
      <c r="AB1208" s="73"/>
      <c r="AC1208" s="73"/>
      <c r="AD1208" s="73"/>
      <c r="AE1208" s="92"/>
      <c r="AF1208" s="73"/>
      <c r="AG1208" s="74"/>
      <c r="AH1208" s="75"/>
      <c r="AI1208" s="75"/>
      <c r="AJ1208" s="75"/>
      <c r="AK1208" s="74"/>
      <c r="AL1208" s="69"/>
      <c r="AM1208" s="76"/>
      <c r="AN1208" s="127"/>
      <c r="AO1208" s="76"/>
      <c r="AP1208" s="127"/>
      <c r="AQ1208" s="76"/>
      <c r="AR1208" s="76"/>
      <c r="AS1208" s="76"/>
      <c r="AT1208" s="76"/>
      <c r="AU1208" s="76"/>
      <c r="AV1208" s="127"/>
      <c r="AW1208" s="127"/>
      <c r="AX1208" s="127"/>
      <c r="AY1208" s="76"/>
      <c r="AZ1208" s="74"/>
      <c r="BA1208" s="74"/>
      <c r="BB1208" s="72"/>
      <c r="BC1208" s="72"/>
      <c r="BD1208" s="74"/>
      <c r="BE1208" s="74"/>
      <c r="BF1208" s="76"/>
      <c r="BG1208" s="76"/>
      <c r="BH1208" s="76"/>
      <c r="BI1208" s="76"/>
      <c r="BJ1208" s="76"/>
      <c r="BK1208" s="76"/>
      <c r="BL1208" s="76"/>
      <c r="BM1208" s="127"/>
      <c r="BN1208" s="76"/>
      <c r="BO1208" s="110"/>
      <c r="BP1208" s="110"/>
      <c r="BQ1208" s="112"/>
      <c r="BR1208" s="112"/>
      <c r="BS1208" s="112"/>
      <c r="BT1208" s="114"/>
      <c r="BU1208" s="113"/>
      <c r="BV1208" s="114"/>
      <c r="BW1208" s="115"/>
      <c r="BX1208" s="115"/>
      <c r="BY1208" s="115"/>
      <c r="BZ1208" s="115"/>
      <c r="CA1208" s="48"/>
      <c r="CB1208" s="48"/>
      <c r="CC1208" s="48"/>
      <c r="CD1208" s="49"/>
      <c r="CE1208" s="96"/>
      <c r="CF1208" s="49"/>
      <c r="CG1208" s="96"/>
      <c r="CH1208" s="49"/>
      <c r="CI1208" s="49"/>
      <c r="CJ1208" s="49"/>
      <c r="CK1208" s="49"/>
      <c r="CL1208" s="49"/>
      <c r="CM1208" s="49"/>
      <c r="CN1208" s="49"/>
      <c r="CO1208" s="49"/>
      <c r="CP1208" s="49"/>
      <c r="CQ1208" s="49"/>
      <c r="CR1208" s="49"/>
      <c r="CS1208" s="49"/>
      <c r="CT1208" s="49"/>
      <c r="CU1208" s="49"/>
      <c r="CV1208" s="49"/>
      <c r="CW1208" s="49"/>
      <c r="CX1208" s="49"/>
      <c r="CY1208" s="49"/>
      <c r="CZ1208" s="49"/>
    </row>
    <row r="1209" spans="1:104" ht="20.25" thickTop="1" thickBot="1" x14ac:dyDescent="0.35">
      <c r="A1209" s="68"/>
      <c r="B1209" s="88"/>
      <c r="C1209" s="68"/>
      <c r="D1209" s="68"/>
      <c r="E1209" s="69"/>
      <c r="F1209" s="69"/>
      <c r="G1209" s="69"/>
      <c r="H1209" s="69"/>
      <c r="I1209" s="70"/>
      <c r="J1209" s="70"/>
      <c r="K1209" s="71"/>
      <c r="L1209" s="91"/>
      <c r="M1209" s="71"/>
      <c r="N1209" s="71"/>
      <c r="P1209" s="71"/>
      <c r="Q1209" s="71"/>
      <c r="R1209" s="71"/>
      <c r="S1209" s="70"/>
      <c r="T1209" s="73"/>
      <c r="U1209" s="73"/>
      <c r="V1209" s="211"/>
      <c r="W1209" s="211"/>
      <c r="X1209" s="73"/>
      <c r="Y1209" s="73"/>
      <c r="Z1209" s="73"/>
      <c r="AA1209" s="73"/>
      <c r="AB1209" s="73"/>
      <c r="AC1209" s="73"/>
      <c r="AD1209" s="73"/>
      <c r="AE1209" s="92"/>
      <c r="AF1209" s="73"/>
      <c r="AG1209" s="74"/>
      <c r="AH1209" s="75"/>
      <c r="AI1209" s="75"/>
      <c r="AJ1209" s="75"/>
      <c r="AK1209" s="74"/>
      <c r="AL1209" s="69"/>
      <c r="AM1209" s="76"/>
      <c r="AN1209" s="127"/>
      <c r="AO1209" s="76"/>
      <c r="AP1209" s="127"/>
      <c r="AQ1209" s="76"/>
      <c r="AR1209" s="76"/>
      <c r="AS1209" s="76"/>
      <c r="AT1209" s="76"/>
      <c r="AU1209" s="76"/>
      <c r="AV1209" s="127"/>
      <c r="AW1209" s="127"/>
      <c r="AX1209" s="127"/>
      <c r="AY1209" s="76"/>
      <c r="AZ1209" s="74"/>
      <c r="BA1209" s="74"/>
      <c r="BB1209" s="72"/>
      <c r="BC1209" s="72"/>
      <c r="BD1209" s="74"/>
      <c r="BE1209" s="74"/>
      <c r="BF1209" s="76"/>
      <c r="BG1209" s="76"/>
      <c r="BH1209" s="76"/>
      <c r="BI1209" s="76"/>
      <c r="BJ1209" s="76"/>
      <c r="BK1209" s="76"/>
      <c r="BL1209" s="76"/>
      <c r="BM1209" s="127"/>
      <c r="BN1209" s="76"/>
      <c r="BO1209" s="110"/>
      <c r="BP1209" s="110"/>
      <c r="BQ1209" s="112"/>
      <c r="BR1209" s="112"/>
      <c r="BS1209" s="112"/>
      <c r="BT1209" s="114"/>
      <c r="BU1209" s="113"/>
      <c r="BV1209" s="114"/>
      <c r="BW1209" s="115"/>
      <c r="BX1209" s="115"/>
      <c r="BY1209" s="115"/>
      <c r="BZ1209" s="115"/>
      <c r="CA1209" s="48"/>
      <c r="CB1209" s="48"/>
      <c r="CC1209" s="48"/>
      <c r="CD1209" s="49"/>
      <c r="CE1209" s="96"/>
      <c r="CF1209" s="49"/>
      <c r="CG1209" s="96"/>
      <c r="CH1209" s="49"/>
      <c r="CI1209" s="49"/>
      <c r="CJ1209" s="49"/>
      <c r="CK1209" s="49"/>
      <c r="CL1209" s="49"/>
      <c r="CM1209" s="49"/>
      <c r="CN1209" s="49"/>
      <c r="CO1209" s="49"/>
      <c r="CP1209" s="49"/>
      <c r="CQ1209" s="49"/>
      <c r="CR1209" s="49"/>
      <c r="CS1209" s="49"/>
      <c r="CT1209" s="49"/>
      <c r="CU1209" s="49"/>
      <c r="CV1209" s="49"/>
      <c r="CW1209" s="49"/>
      <c r="CX1209" s="49"/>
      <c r="CY1209" s="49"/>
      <c r="CZ1209" s="49"/>
    </row>
    <row r="1210" spans="1:104" ht="20.25" thickTop="1" thickBot="1" x14ac:dyDescent="0.35">
      <c r="A1210" s="68"/>
      <c r="B1210" s="88"/>
      <c r="C1210" s="68"/>
      <c r="D1210" s="68"/>
      <c r="E1210" s="69"/>
      <c r="F1210" s="69"/>
      <c r="G1210" s="69"/>
      <c r="H1210" s="69"/>
      <c r="I1210" s="70"/>
      <c r="J1210" s="70"/>
      <c r="K1210" s="71"/>
      <c r="L1210" s="91"/>
      <c r="M1210" s="71"/>
      <c r="N1210" s="71"/>
      <c r="P1210" s="71"/>
      <c r="Q1210" s="71"/>
      <c r="R1210" s="71"/>
      <c r="S1210" s="70"/>
      <c r="T1210" s="73"/>
      <c r="U1210" s="73"/>
      <c r="V1210" s="211"/>
      <c r="W1210" s="211"/>
      <c r="X1210" s="73"/>
      <c r="Y1210" s="73"/>
      <c r="Z1210" s="73"/>
      <c r="AA1210" s="73"/>
      <c r="AB1210" s="73"/>
      <c r="AC1210" s="73"/>
      <c r="AD1210" s="73"/>
      <c r="AE1210" s="92"/>
      <c r="AF1210" s="73"/>
      <c r="AG1210" s="74"/>
      <c r="AH1210" s="75"/>
      <c r="AI1210" s="75"/>
      <c r="AJ1210" s="75"/>
      <c r="AK1210" s="74"/>
      <c r="AL1210" s="69"/>
      <c r="AM1210" s="76"/>
      <c r="AN1210" s="127"/>
      <c r="AO1210" s="76"/>
      <c r="AP1210" s="127"/>
      <c r="AQ1210" s="76"/>
      <c r="AR1210" s="76"/>
      <c r="AS1210" s="76"/>
      <c r="AT1210" s="76"/>
      <c r="AU1210" s="76"/>
      <c r="AV1210" s="127"/>
      <c r="AW1210" s="127"/>
      <c r="AX1210" s="127"/>
      <c r="AY1210" s="76"/>
      <c r="AZ1210" s="74"/>
      <c r="BA1210" s="74"/>
      <c r="BB1210" s="72"/>
      <c r="BC1210" s="72"/>
      <c r="BD1210" s="74"/>
      <c r="BE1210" s="74"/>
      <c r="BF1210" s="76"/>
      <c r="BG1210" s="76"/>
      <c r="BH1210" s="76"/>
      <c r="BI1210" s="76"/>
      <c r="BJ1210" s="76"/>
      <c r="BK1210" s="76"/>
      <c r="BL1210" s="76"/>
      <c r="BM1210" s="127"/>
      <c r="BN1210" s="76"/>
      <c r="BO1210" s="110"/>
      <c r="BP1210" s="110"/>
      <c r="BQ1210" s="112"/>
      <c r="BR1210" s="112"/>
      <c r="BS1210" s="112"/>
      <c r="BT1210" s="114"/>
      <c r="BU1210" s="113"/>
      <c r="BV1210" s="114"/>
      <c r="BW1210" s="115"/>
      <c r="BX1210" s="115"/>
      <c r="BY1210" s="115"/>
      <c r="BZ1210" s="115"/>
      <c r="CA1210" s="48"/>
      <c r="CB1210" s="48"/>
      <c r="CC1210" s="48"/>
      <c r="CD1210" s="49"/>
      <c r="CE1210" s="96"/>
      <c r="CF1210" s="49"/>
      <c r="CG1210" s="96"/>
      <c r="CH1210" s="49"/>
      <c r="CI1210" s="49"/>
      <c r="CJ1210" s="49"/>
      <c r="CK1210" s="49"/>
      <c r="CL1210" s="49"/>
      <c r="CM1210" s="49"/>
      <c r="CN1210" s="49"/>
      <c r="CO1210" s="49"/>
      <c r="CP1210" s="49"/>
      <c r="CQ1210" s="49"/>
      <c r="CR1210" s="49"/>
      <c r="CS1210" s="49"/>
      <c r="CT1210" s="49"/>
      <c r="CU1210" s="49"/>
      <c r="CV1210" s="49"/>
      <c r="CW1210" s="49"/>
      <c r="CX1210" s="49"/>
      <c r="CY1210" s="49"/>
      <c r="CZ1210" s="49"/>
    </row>
    <row r="1211" spans="1:104" ht="20.25" thickTop="1" thickBot="1" x14ac:dyDescent="0.35">
      <c r="A1211" s="68"/>
      <c r="B1211" s="88"/>
      <c r="C1211" s="68"/>
      <c r="D1211" s="68"/>
      <c r="E1211" s="69"/>
      <c r="F1211" s="69"/>
      <c r="G1211" s="69"/>
      <c r="H1211" s="69"/>
      <c r="I1211" s="70"/>
      <c r="J1211" s="70"/>
      <c r="K1211" s="71"/>
      <c r="L1211" s="91"/>
      <c r="M1211" s="71"/>
      <c r="N1211" s="71"/>
      <c r="P1211" s="71"/>
      <c r="Q1211" s="71"/>
      <c r="R1211" s="71"/>
      <c r="S1211" s="70"/>
      <c r="T1211" s="73"/>
      <c r="U1211" s="73"/>
      <c r="V1211" s="211"/>
      <c r="W1211" s="211"/>
      <c r="X1211" s="73"/>
      <c r="Y1211" s="73"/>
      <c r="Z1211" s="73"/>
      <c r="AA1211" s="73"/>
      <c r="AB1211" s="73"/>
      <c r="AC1211" s="73"/>
      <c r="AD1211" s="73"/>
      <c r="AE1211" s="92"/>
      <c r="AF1211" s="73"/>
      <c r="AG1211" s="74"/>
      <c r="AH1211" s="75"/>
      <c r="AI1211" s="75"/>
      <c r="AJ1211" s="75"/>
      <c r="AK1211" s="74"/>
      <c r="AL1211" s="69"/>
      <c r="AM1211" s="76"/>
      <c r="AN1211" s="127"/>
      <c r="AO1211" s="76"/>
      <c r="AP1211" s="127"/>
      <c r="AQ1211" s="76"/>
      <c r="AR1211" s="76"/>
      <c r="AS1211" s="76"/>
      <c r="AT1211" s="76"/>
      <c r="AU1211" s="76"/>
      <c r="AV1211" s="127"/>
      <c r="AW1211" s="127"/>
      <c r="AX1211" s="127"/>
      <c r="AY1211" s="76"/>
      <c r="AZ1211" s="74"/>
      <c r="BA1211" s="74"/>
      <c r="BB1211" s="72"/>
      <c r="BC1211" s="72"/>
      <c r="BD1211" s="74"/>
      <c r="BE1211" s="74"/>
      <c r="BF1211" s="76"/>
      <c r="BG1211" s="76"/>
      <c r="BH1211" s="76"/>
      <c r="BI1211" s="76"/>
      <c r="BJ1211" s="76"/>
      <c r="BK1211" s="76"/>
      <c r="BL1211" s="76"/>
      <c r="BM1211" s="127"/>
      <c r="BN1211" s="76"/>
      <c r="BO1211" s="110"/>
      <c r="BP1211" s="110"/>
      <c r="BQ1211" s="112"/>
      <c r="BR1211" s="112"/>
      <c r="BS1211" s="112"/>
      <c r="BT1211" s="114"/>
      <c r="BU1211" s="113"/>
      <c r="BV1211" s="114"/>
      <c r="BW1211" s="115"/>
      <c r="BX1211" s="115"/>
      <c r="BY1211" s="115"/>
      <c r="BZ1211" s="115"/>
      <c r="CA1211" s="48"/>
      <c r="CB1211" s="48"/>
      <c r="CC1211" s="48"/>
      <c r="CD1211" s="49"/>
      <c r="CE1211" s="96"/>
      <c r="CF1211" s="49"/>
      <c r="CG1211" s="96"/>
      <c r="CH1211" s="49"/>
      <c r="CI1211" s="49"/>
      <c r="CJ1211" s="49"/>
      <c r="CK1211" s="49"/>
      <c r="CL1211" s="49"/>
      <c r="CM1211" s="49"/>
      <c r="CN1211" s="49"/>
      <c r="CO1211" s="49"/>
      <c r="CP1211" s="49"/>
      <c r="CQ1211" s="49"/>
      <c r="CR1211" s="49"/>
      <c r="CS1211" s="49"/>
      <c r="CT1211" s="49"/>
      <c r="CU1211" s="49"/>
      <c r="CV1211" s="49"/>
      <c r="CW1211" s="49"/>
      <c r="CX1211" s="49"/>
      <c r="CY1211" s="49"/>
      <c r="CZ1211" s="49"/>
    </row>
    <row r="1212" spans="1:104" ht="20.25" thickTop="1" thickBot="1" x14ac:dyDescent="0.35">
      <c r="A1212" s="68"/>
      <c r="B1212" s="88"/>
      <c r="C1212" s="68"/>
      <c r="D1212" s="68"/>
      <c r="E1212" s="69"/>
      <c r="F1212" s="69"/>
      <c r="G1212" s="69"/>
      <c r="H1212" s="69"/>
      <c r="I1212" s="70"/>
      <c r="J1212" s="70"/>
      <c r="K1212" s="71"/>
      <c r="L1212" s="91"/>
      <c r="M1212" s="71"/>
      <c r="N1212" s="71"/>
      <c r="P1212" s="71"/>
      <c r="Q1212" s="71"/>
      <c r="R1212" s="71"/>
      <c r="S1212" s="70"/>
      <c r="T1212" s="73"/>
      <c r="U1212" s="73"/>
      <c r="V1212" s="211"/>
      <c r="W1212" s="211"/>
      <c r="X1212" s="73"/>
      <c r="Y1212" s="73"/>
      <c r="Z1212" s="73"/>
      <c r="AA1212" s="73"/>
      <c r="AB1212" s="73"/>
      <c r="AC1212" s="73"/>
      <c r="AD1212" s="73"/>
      <c r="AE1212" s="92"/>
      <c r="AF1212" s="73"/>
      <c r="AG1212" s="74"/>
      <c r="AH1212" s="75"/>
      <c r="AI1212" s="75"/>
      <c r="AJ1212" s="75"/>
      <c r="AK1212" s="74"/>
      <c r="AL1212" s="69"/>
      <c r="AM1212" s="76"/>
      <c r="AN1212" s="127"/>
      <c r="AO1212" s="76"/>
      <c r="AP1212" s="127"/>
      <c r="AQ1212" s="76"/>
      <c r="AR1212" s="76"/>
      <c r="AS1212" s="76"/>
      <c r="AT1212" s="76"/>
      <c r="AU1212" s="76"/>
      <c r="AV1212" s="127"/>
      <c r="AW1212" s="127"/>
      <c r="AX1212" s="127"/>
      <c r="AY1212" s="76"/>
      <c r="AZ1212" s="74"/>
      <c r="BA1212" s="74"/>
      <c r="BB1212" s="72"/>
      <c r="BC1212" s="72"/>
      <c r="BD1212" s="74"/>
      <c r="BE1212" s="74"/>
      <c r="BF1212" s="76"/>
      <c r="BG1212" s="76"/>
      <c r="BH1212" s="76"/>
      <c r="BI1212" s="76"/>
      <c r="BJ1212" s="76"/>
      <c r="BK1212" s="76"/>
      <c r="BL1212" s="76"/>
      <c r="BM1212" s="127"/>
      <c r="BN1212" s="76"/>
      <c r="BO1212" s="110"/>
      <c r="BP1212" s="110"/>
      <c r="BQ1212" s="112"/>
      <c r="BR1212" s="112"/>
      <c r="BS1212" s="112"/>
      <c r="BT1212" s="114"/>
      <c r="BU1212" s="113"/>
      <c r="BV1212" s="114"/>
      <c r="BW1212" s="115"/>
      <c r="BX1212" s="115"/>
      <c r="BY1212" s="115"/>
      <c r="BZ1212" s="115"/>
      <c r="CA1212" s="48"/>
      <c r="CB1212" s="48"/>
      <c r="CC1212" s="48"/>
      <c r="CD1212" s="49"/>
      <c r="CE1212" s="96"/>
      <c r="CF1212" s="49"/>
      <c r="CG1212" s="96"/>
      <c r="CH1212" s="49"/>
      <c r="CI1212" s="49"/>
      <c r="CJ1212" s="49"/>
      <c r="CK1212" s="49"/>
      <c r="CL1212" s="49"/>
      <c r="CM1212" s="49"/>
      <c r="CN1212" s="49"/>
      <c r="CO1212" s="49"/>
      <c r="CP1212" s="49"/>
      <c r="CQ1212" s="49"/>
      <c r="CR1212" s="49"/>
      <c r="CS1212" s="49"/>
      <c r="CT1212" s="49"/>
      <c r="CU1212" s="49"/>
      <c r="CV1212" s="49"/>
      <c r="CW1212" s="49"/>
      <c r="CX1212" s="49"/>
      <c r="CY1212" s="49"/>
      <c r="CZ1212" s="49"/>
    </row>
    <row r="1213" spans="1:104" ht="20.25" thickTop="1" thickBot="1" x14ac:dyDescent="0.35">
      <c r="A1213" s="68"/>
      <c r="B1213" s="88"/>
      <c r="C1213" s="68"/>
      <c r="D1213" s="68"/>
      <c r="E1213" s="69"/>
      <c r="F1213" s="69"/>
      <c r="G1213" s="69"/>
      <c r="H1213" s="69"/>
      <c r="I1213" s="70"/>
      <c r="J1213" s="70"/>
      <c r="K1213" s="71"/>
      <c r="L1213" s="91"/>
      <c r="M1213" s="71"/>
      <c r="N1213" s="71"/>
      <c r="P1213" s="71"/>
      <c r="Q1213" s="71"/>
      <c r="R1213" s="71"/>
      <c r="S1213" s="70"/>
      <c r="T1213" s="73"/>
      <c r="U1213" s="73"/>
      <c r="V1213" s="211"/>
      <c r="W1213" s="211"/>
      <c r="X1213" s="73"/>
      <c r="Y1213" s="73"/>
      <c r="Z1213" s="73"/>
      <c r="AA1213" s="73"/>
      <c r="AB1213" s="73"/>
      <c r="AC1213" s="73"/>
      <c r="AD1213" s="73"/>
      <c r="AE1213" s="92"/>
      <c r="AF1213" s="73"/>
      <c r="AG1213" s="74"/>
      <c r="AH1213" s="75"/>
      <c r="AI1213" s="75"/>
      <c r="AJ1213" s="75"/>
      <c r="AK1213" s="74"/>
      <c r="AL1213" s="69"/>
      <c r="AM1213" s="76"/>
      <c r="AN1213" s="127"/>
      <c r="AO1213" s="76"/>
      <c r="AP1213" s="127"/>
      <c r="AQ1213" s="76"/>
      <c r="AR1213" s="76"/>
      <c r="AS1213" s="76"/>
      <c r="AT1213" s="76"/>
      <c r="AU1213" s="76"/>
      <c r="AV1213" s="127"/>
      <c r="AW1213" s="127"/>
      <c r="AX1213" s="127"/>
      <c r="AY1213" s="76"/>
      <c r="AZ1213" s="74"/>
      <c r="BA1213" s="74"/>
      <c r="BB1213" s="72"/>
      <c r="BC1213" s="72"/>
      <c r="BD1213" s="74"/>
      <c r="BE1213" s="74"/>
      <c r="BF1213" s="76"/>
      <c r="BG1213" s="76"/>
      <c r="BH1213" s="76"/>
      <c r="BI1213" s="76"/>
      <c r="BJ1213" s="76"/>
      <c r="BK1213" s="76"/>
      <c r="BL1213" s="76"/>
      <c r="BM1213" s="127"/>
      <c r="BN1213" s="76"/>
      <c r="BO1213" s="110"/>
      <c r="BP1213" s="110"/>
      <c r="BQ1213" s="112"/>
      <c r="BR1213" s="112"/>
      <c r="BS1213" s="112"/>
      <c r="BT1213" s="114"/>
      <c r="BU1213" s="113"/>
      <c r="BV1213" s="114"/>
      <c r="BW1213" s="115"/>
      <c r="BX1213" s="115"/>
      <c r="BY1213" s="115"/>
      <c r="BZ1213" s="115"/>
      <c r="CA1213" s="48"/>
      <c r="CB1213" s="48"/>
      <c r="CC1213" s="48"/>
      <c r="CD1213" s="49"/>
      <c r="CE1213" s="96"/>
      <c r="CF1213" s="49"/>
      <c r="CG1213" s="96"/>
      <c r="CH1213" s="49"/>
      <c r="CI1213" s="49"/>
      <c r="CJ1213" s="49"/>
      <c r="CK1213" s="49"/>
      <c r="CL1213" s="49"/>
      <c r="CM1213" s="49"/>
      <c r="CN1213" s="49"/>
      <c r="CO1213" s="49"/>
      <c r="CP1213" s="49"/>
      <c r="CQ1213" s="49"/>
      <c r="CR1213" s="49"/>
      <c r="CS1213" s="49"/>
      <c r="CT1213" s="49"/>
      <c r="CU1213" s="49"/>
      <c r="CV1213" s="49"/>
      <c r="CW1213" s="49"/>
      <c r="CX1213" s="49"/>
      <c r="CY1213" s="49"/>
      <c r="CZ1213" s="49"/>
    </row>
    <row r="1214" spans="1:104" ht="20.25" thickTop="1" thickBot="1" x14ac:dyDescent="0.35">
      <c r="A1214" s="68"/>
      <c r="B1214" s="88"/>
      <c r="C1214" s="68"/>
      <c r="D1214" s="68"/>
      <c r="E1214" s="69"/>
      <c r="F1214" s="69"/>
      <c r="G1214" s="69"/>
      <c r="H1214" s="69"/>
      <c r="I1214" s="70"/>
      <c r="J1214" s="70"/>
      <c r="K1214" s="71"/>
      <c r="L1214" s="91"/>
      <c r="M1214" s="71"/>
      <c r="N1214" s="71"/>
      <c r="P1214" s="71"/>
      <c r="Q1214" s="71"/>
      <c r="R1214" s="71"/>
      <c r="S1214" s="70"/>
      <c r="T1214" s="73"/>
      <c r="U1214" s="73"/>
      <c r="V1214" s="211"/>
      <c r="W1214" s="211"/>
      <c r="X1214" s="73"/>
      <c r="Y1214" s="73"/>
      <c r="Z1214" s="73"/>
      <c r="AA1214" s="73"/>
      <c r="AB1214" s="73"/>
      <c r="AC1214" s="73"/>
      <c r="AD1214" s="73"/>
      <c r="AE1214" s="92"/>
      <c r="AF1214" s="73"/>
      <c r="AG1214" s="74"/>
      <c r="AH1214" s="75"/>
      <c r="AI1214" s="75"/>
      <c r="AJ1214" s="75"/>
      <c r="AK1214" s="74"/>
      <c r="AL1214" s="69"/>
      <c r="AM1214" s="76"/>
      <c r="AN1214" s="127"/>
      <c r="AO1214" s="76"/>
      <c r="AP1214" s="127"/>
      <c r="AQ1214" s="76"/>
      <c r="AR1214" s="76"/>
      <c r="AS1214" s="76"/>
      <c r="AT1214" s="76"/>
      <c r="AU1214" s="76"/>
      <c r="AV1214" s="127"/>
      <c r="AW1214" s="127"/>
      <c r="AX1214" s="127"/>
      <c r="AY1214" s="76"/>
      <c r="AZ1214" s="74"/>
      <c r="BA1214" s="74"/>
      <c r="BB1214" s="72"/>
      <c r="BC1214" s="72"/>
      <c r="BD1214" s="74"/>
      <c r="BE1214" s="74"/>
      <c r="BF1214" s="76"/>
      <c r="BG1214" s="76"/>
      <c r="BH1214" s="76"/>
      <c r="BI1214" s="76"/>
      <c r="BJ1214" s="76"/>
      <c r="BK1214" s="76"/>
      <c r="BL1214" s="76"/>
      <c r="BM1214" s="127"/>
      <c r="BN1214" s="76"/>
      <c r="BO1214" s="110"/>
      <c r="BP1214" s="110"/>
      <c r="BQ1214" s="112"/>
      <c r="BR1214" s="112"/>
      <c r="BS1214" s="112"/>
      <c r="BT1214" s="114"/>
      <c r="BU1214" s="113"/>
      <c r="BV1214" s="114"/>
      <c r="BW1214" s="115"/>
      <c r="BX1214" s="115"/>
      <c r="BY1214" s="115"/>
      <c r="BZ1214" s="115"/>
      <c r="CA1214" s="48"/>
      <c r="CB1214" s="48"/>
      <c r="CC1214" s="48"/>
      <c r="CD1214" s="49"/>
      <c r="CE1214" s="96"/>
      <c r="CF1214" s="49"/>
      <c r="CG1214" s="96"/>
      <c r="CH1214" s="49"/>
      <c r="CI1214" s="49"/>
      <c r="CJ1214" s="49"/>
      <c r="CK1214" s="49"/>
      <c r="CL1214" s="49"/>
      <c r="CM1214" s="49"/>
      <c r="CN1214" s="49"/>
      <c r="CO1214" s="49"/>
      <c r="CP1214" s="49"/>
      <c r="CQ1214" s="49"/>
      <c r="CR1214" s="49"/>
      <c r="CS1214" s="49"/>
      <c r="CT1214" s="49"/>
      <c r="CU1214" s="49"/>
      <c r="CV1214" s="49"/>
      <c r="CW1214" s="49"/>
      <c r="CX1214" s="49"/>
      <c r="CY1214" s="49"/>
      <c r="CZ1214" s="49"/>
    </row>
    <row r="1215" spans="1:104" ht="20.25" thickTop="1" thickBot="1" x14ac:dyDescent="0.35">
      <c r="A1215" s="68"/>
      <c r="B1215" s="88"/>
      <c r="C1215" s="68"/>
      <c r="D1215" s="68"/>
      <c r="E1215" s="69"/>
      <c r="F1215" s="69"/>
      <c r="G1215" s="69"/>
      <c r="H1215" s="69"/>
      <c r="I1215" s="70"/>
      <c r="J1215" s="70"/>
      <c r="K1215" s="71"/>
      <c r="L1215" s="91"/>
      <c r="M1215" s="71"/>
      <c r="N1215" s="71"/>
      <c r="P1215" s="71"/>
      <c r="Q1215" s="71"/>
      <c r="R1215" s="71"/>
      <c r="S1215" s="70"/>
      <c r="T1215" s="73"/>
      <c r="U1215" s="73"/>
      <c r="V1215" s="211"/>
      <c r="W1215" s="211"/>
      <c r="X1215" s="73"/>
      <c r="Y1215" s="73"/>
      <c r="Z1215" s="73"/>
      <c r="AA1215" s="73"/>
      <c r="AB1215" s="73"/>
      <c r="AC1215" s="73"/>
      <c r="AD1215" s="73"/>
      <c r="AE1215" s="92"/>
      <c r="AF1215" s="73"/>
      <c r="AG1215" s="74"/>
      <c r="AH1215" s="75"/>
      <c r="AI1215" s="75"/>
      <c r="AJ1215" s="75"/>
      <c r="AK1215" s="74"/>
      <c r="AL1215" s="69"/>
      <c r="AM1215" s="76"/>
      <c r="AN1215" s="127"/>
      <c r="AO1215" s="76"/>
      <c r="AP1215" s="127"/>
      <c r="AQ1215" s="76"/>
      <c r="AR1215" s="76"/>
      <c r="AS1215" s="76"/>
      <c r="AT1215" s="76"/>
      <c r="AU1215" s="76"/>
      <c r="AV1215" s="127"/>
      <c r="AW1215" s="127"/>
      <c r="AX1215" s="127"/>
      <c r="AY1215" s="76"/>
      <c r="AZ1215" s="74"/>
      <c r="BA1215" s="74"/>
      <c r="BB1215" s="72"/>
      <c r="BC1215" s="72"/>
      <c r="BD1215" s="74"/>
      <c r="BE1215" s="74"/>
      <c r="BF1215" s="76"/>
      <c r="BG1215" s="76"/>
      <c r="BH1215" s="76"/>
      <c r="BI1215" s="76"/>
      <c r="BJ1215" s="76"/>
      <c r="BK1215" s="76"/>
      <c r="BL1215" s="76"/>
      <c r="BM1215" s="127"/>
      <c r="BN1215" s="76"/>
      <c r="BO1215" s="110"/>
      <c r="BP1215" s="110"/>
      <c r="BQ1215" s="112"/>
      <c r="BR1215" s="112"/>
      <c r="BS1215" s="112"/>
      <c r="BT1215" s="114"/>
      <c r="BU1215" s="113"/>
      <c r="BV1215" s="114"/>
      <c r="BW1215" s="115"/>
      <c r="BX1215" s="115"/>
      <c r="BY1215" s="115"/>
      <c r="BZ1215" s="115"/>
      <c r="CA1215" s="48"/>
      <c r="CB1215" s="48"/>
      <c r="CC1215" s="48"/>
      <c r="CD1215" s="49"/>
      <c r="CE1215" s="96"/>
      <c r="CF1215" s="49"/>
      <c r="CG1215" s="96"/>
      <c r="CH1215" s="49"/>
      <c r="CI1215" s="49"/>
      <c r="CJ1215" s="49"/>
      <c r="CK1215" s="49"/>
      <c r="CL1215" s="49"/>
      <c r="CM1215" s="49"/>
      <c r="CN1215" s="49"/>
      <c r="CO1215" s="49"/>
      <c r="CP1215" s="49"/>
      <c r="CQ1215" s="49"/>
      <c r="CR1215" s="49"/>
      <c r="CS1215" s="49"/>
      <c r="CT1215" s="49"/>
      <c r="CU1215" s="49"/>
      <c r="CV1215" s="49"/>
      <c r="CW1215" s="49"/>
      <c r="CX1215" s="49"/>
      <c r="CY1215" s="49"/>
      <c r="CZ1215" s="49"/>
    </row>
    <row r="1216" spans="1:104" ht="20.25" thickTop="1" thickBot="1" x14ac:dyDescent="0.35">
      <c r="A1216" s="68"/>
      <c r="B1216" s="88"/>
      <c r="C1216" s="68"/>
      <c r="D1216" s="68"/>
      <c r="E1216" s="69"/>
      <c r="F1216" s="69"/>
      <c r="G1216" s="69"/>
      <c r="H1216" s="69"/>
      <c r="I1216" s="70"/>
      <c r="J1216" s="70"/>
      <c r="K1216" s="71"/>
      <c r="L1216" s="91"/>
      <c r="M1216" s="71"/>
      <c r="N1216" s="71"/>
      <c r="P1216" s="71"/>
      <c r="Q1216" s="71"/>
      <c r="R1216" s="71"/>
      <c r="S1216" s="70"/>
      <c r="T1216" s="73"/>
      <c r="U1216" s="73"/>
      <c r="V1216" s="211"/>
      <c r="W1216" s="211"/>
      <c r="X1216" s="73"/>
      <c r="Y1216" s="73"/>
      <c r="Z1216" s="73"/>
      <c r="AA1216" s="73"/>
      <c r="AB1216" s="73"/>
      <c r="AC1216" s="73"/>
      <c r="AD1216" s="73"/>
      <c r="AE1216" s="92"/>
      <c r="AF1216" s="73"/>
      <c r="AG1216" s="74"/>
      <c r="AH1216" s="75"/>
      <c r="AI1216" s="75"/>
      <c r="AJ1216" s="75"/>
      <c r="AK1216" s="74"/>
      <c r="AL1216" s="69"/>
      <c r="AM1216" s="76"/>
      <c r="AN1216" s="127"/>
      <c r="AO1216" s="76"/>
      <c r="AP1216" s="127"/>
      <c r="AQ1216" s="76"/>
      <c r="AR1216" s="76"/>
      <c r="AS1216" s="76"/>
      <c r="AT1216" s="76"/>
      <c r="AU1216" s="76"/>
      <c r="AV1216" s="127"/>
      <c r="AW1216" s="127"/>
      <c r="AX1216" s="127"/>
      <c r="AY1216" s="76"/>
      <c r="AZ1216" s="74"/>
      <c r="BA1216" s="74"/>
      <c r="BB1216" s="72"/>
      <c r="BC1216" s="72"/>
      <c r="BD1216" s="74"/>
      <c r="BE1216" s="74"/>
      <c r="BF1216" s="76"/>
      <c r="BG1216" s="76"/>
      <c r="BH1216" s="76"/>
      <c r="BI1216" s="76"/>
      <c r="BJ1216" s="76"/>
      <c r="BK1216" s="76"/>
      <c r="BL1216" s="76"/>
      <c r="BM1216" s="127"/>
      <c r="BN1216" s="76"/>
      <c r="BO1216" s="110"/>
      <c r="BP1216" s="110"/>
      <c r="BQ1216" s="112"/>
      <c r="BR1216" s="112"/>
      <c r="BS1216" s="112"/>
      <c r="BT1216" s="114"/>
      <c r="BU1216" s="113"/>
      <c r="BV1216" s="114"/>
      <c r="BW1216" s="115"/>
      <c r="BX1216" s="115"/>
      <c r="BY1216" s="115"/>
      <c r="BZ1216" s="115"/>
      <c r="CA1216" s="48"/>
      <c r="CB1216" s="48"/>
      <c r="CC1216" s="48"/>
      <c r="CD1216" s="49"/>
      <c r="CE1216" s="96"/>
      <c r="CF1216" s="49"/>
      <c r="CG1216" s="96"/>
      <c r="CH1216" s="49"/>
      <c r="CI1216" s="49"/>
      <c r="CJ1216" s="49"/>
      <c r="CK1216" s="49"/>
      <c r="CL1216" s="49"/>
      <c r="CM1216" s="49"/>
      <c r="CN1216" s="49"/>
      <c r="CO1216" s="49"/>
      <c r="CP1216" s="49"/>
      <c r="CQ1216" s="49"/>
      <c r="CR1216" s="49"/>
      <c r="CS1216" s="49"/>
      <c r="CT1216" s="49"/>
      <c r="CU1216" s="49"/>
      <c r="CV1216" s="49"/>
      <c r="CW1216" s="49"/>
      <c r="CX1216" s="49"/>
      <c r="CY1216" s="49"/>
      <c r="CZ1216" s="49"/>
    </row>
    <row r="1217" spans="1:104" ht="20.25" thickTop="1" thickBot="1" x14ac:dyDescent="0.35">
      <c r="A1217" s="68"/>
      <c r="B1217" s="88"/>
      <c r="C1217" s="68"/>
      <c r="D1217" s="68"/>
      <c r="E1217" s="69"/>
      <c r="F1217" s="69"/>
      <c r="G1217" s="69"/>
      <c r="H1217" s="69"/>
      <c r="I1217" s="70"/>
      <c r="J1217" s="70"/>
      <c r="K1217" s="71"/>
      <c r="L1217" s="91"/>
      <c r="M1217" s="71"/>
      <c r="N1217" s="71"/>
      <c r="P1217" s="71"/>
      <c r="Q1217" s="71"/>
      <c r="R1217" s="71"/>
      <c r="S1217" s="70"/>
      <c r="T1217" s="73"/>
      <c r="U1217" s="73"/>
      <c r="V1217" s="211"/>
      <c r="W1217" s="211"/>
      <c r="X1217" s="73"/>
      <c r="Y1217" s="73"/>
      <c r="Z1217" s="73"/>
      <c r="AA1217" s="73"/>
      <c r="AB1217" s="73"/>
      <c r="AC1217" s="73"/>
      <c r="AD1217" s="73"/>
      <c r="AE1217" s="92"/>
      <c r="AF1217" s="73"/>
      <c r="AG1217" s="74"/>
      <c r="AH1217" s="75"/>
      <c r="AI1217" s="75"/>
      <c r="AJ1217" s="75"/>
      <c r="AK1217" s="74"/>
      <c r="AL1217" s="69"/>
      <c r="AM1217" s="76"/>
      <c r="AN1217" s="127"/>
      <c r="AO1217" s="76"/>
      <c r="AP1217" s="127"/>
      <c r="AQ1217" s="76"/>
      <c r="AR1217" s="76"/>
      <c r="AS1217" s="76"/>
      <c r="AT1217" s="76"/>
      <c r="AU1217" s="76"/>
      <c r="AV1217" s="127"/>
      <c r="AW1217" s="127"/>
      <c r="AX1217" s="127"/>
      <c r="AY1217" s="76"/>
      <c r="AZ1217" s="74"/>
      <c r="BA1217" s="74"/>
      <c r="BB1217" s="72"/>
      <c r="BC1217" s="72"/>
      <c r="BD1217" s="74"/>
      <c r="BE1217" s="74"/>
      <c r="BF1217" s="76"/>
      <c r="BG1217" s="76"/>
      <c r="BH1217" s="76"/>
      <c r="BI1217" s="76"/>
      <c r="BJ1217" s="76"/>
      <c r="BK1217" s="76"/>
      <c r="BL1217" s="76"/>
      <c r="BM1217" s="127"/>
      <c r="BN1217" s="76"/>
      <c r="BO1217" s="110"/>
      <c r="BP1217" s="110"/>
      <c r="BQ1217" s="112"/>
      <c r="BR1217" s="112"/>
      <c r="BS1217" s="112"/>
      <c r="BT1217" s="114"/>
      <c r="BU1217" s="113"/>
      <c r="BV1217" s="114"/>
      <c r="BW1217" s="115"/>
      <c r="BX1217" s="115"/>
      <c r="BY1217" s="115"/>
      <c r="BZ1217" s="115"/>
      <c r="CA1217" s="48"/>
      <c r="CB1217" s="48"/>
      <c r="CC1217" s="48"/>
      <c r="CD1217" s="49"/>
      <c r="CE1217" s="96"/>
      <c r="CF1217" s="49"/>
      <c r="CG1217" s="96"/>
      <c r="CH1217" s="49"/>
      <c r="CI1217" s="49"/>
      <c r="CJ1217" s="49"/>
      <c r="CK1217" s="49"/>
      <c r="CL1217" s="49"/>
      <c r="CM1217" s="49"/>
      <c r="CN1217" s="49"/>
      <c r="CO1217" s="49"/>
      <c r="CP1217" s="49"/>
      <c r="CQ1217" s="49"/>
      <c r="CR1217" s="49"/>
      <c r="CS1217" s="49"/>
      <c r="CT1217" s="49"/>
      <c r="CU1217" s="49"/>
      <c r="CV1217" s="49"/>
      <c r="CW1217" s="49"/>
      <c r="CX1217" s="49"/>
      <c r="CY1217" s="49"/>
      <c r="CZ1217" s="49"/>
    </row>
    <row r="1218" spans="1:104" ht="20.25" thickTop="1" thickBot="1" x14ac:dyDescent="0.35">
      <c r="A1218" s="68"/>
      <c r="B1218" s="88"/>
      <c r="C1218" s="68"/>
      <c r="D1218" s="68"/>
      <c r="E1218" s="69"/>
      <c r="F1218" s="69"/>
      <c r="G1218" s="69"/>
      <c r="H1218" s="69"/>
      <c r="I1218" s="70"/>
      <c r="J1218" s="70"/>
      <c r="K1218" s="71"/>
      <c r="L1218" s="91"/>
      <c r="M1218" s="71"/>
      <c r="N1218" s="71"/>
      <c r="P1218" s="71"/>
      <c r="Q1218" s="71"/>
      <c r="R1218" s="71"/>
      <c r="S1218" s="70"/>
      <c r="T1218" s="73"/>
      <c r="U1218" s="73"/>
      <c r="V1218" s="211"/>
      <c r="W1218" s="211"/>
      <c r="X1218" s="73"/>
      <c r="Y1218" s="73"/>
      <c r="Z1218" s="73"/>
      <c r="AA1218" s="73"/>
      <c r="AB1218" s="73"/>
      <c r="AC1218" s="73"/>
      <c r="AD1218" s="73"/>
      <c r="AE1218" s="92"/>
      <c r="AF1218" s="73"/>
      <c r="AG1218" s="74"/>
      <c r="AH1218" s="75"/>
      <c r="AI1218" s="75"/>
      <c r="AJ1218" s="75"/>
      <c r="AK1218" s="74"/>
      <c r="AL1218" s="69"/>
      <c r="AM1218" s="76"/>
      <c r="AN1218" s="127"/>
      <c r="AO1218" s="76"/>
      <c r="AP1218" s="127"/>
      <c r="AQ1218" s="76"/>
      <c r="AR1218" s="76"/>
      <c r="AS1218" s="76"/>
      <c r="AT1218" s="76"/>
      <c r="AU1218" s="76"/>
      <c r="AV1218" s="127"/>
      <c r="AW1218" s="127"/>
      <c r="AX1218" s="127"/>
      <c r="AY1218" s="76"/>
      <c r="AZ1218" s="74"/>
      <c r="BA1218" s="74"/>
      <c r="BB1218" s="72"/>
      <c r="BC1218" s="72"/>
      <c r="BD1218" s="74"/>
      <c r="BE1218" s="74"/>
      <c r="BF1218" s="76"/>
      <c r="BG1218" s="76"/>
      <c r="BH1218" s="76"/>
      <c r="BI1218" s="76"/>
      <c r="BJ1218" s="76"/>
      <c r="BK1218" s="76"/>
      <c r="BL1218" s="76"/>
      <c r="BM1218" s="127"/>
      <c r="BN1218" s="76"/>
      <c r="BO1218" s="110"/>
      <c r="BP1218" s="110"/>
      <c r="BQ1218" s="112"/>
      <c r="BR1218" s="112"/>
      <c r="BS1218" s="112"/>
      <c r="BT1218" s="114"/>
      <c r="BU1218" s="113"/>
      <c r="BV1218" s="114"/>
      <c r="BW1218" s="115"/>
      <c r="BX1218" s="115"/>
      <c r="BY1218" s="115"/>
      <c r="BZ1218" s="115"/>
      <c r="CA1218" s="48"/>
      <c r="CB1218" s="48"/>
      <c r="CC1218" s="48"/>
      <c r="CD1218" s="49"/>
      <c r="CE1218" s="96"/>
      <c r="CF1218" s="49"/>
      <c r="CG1218" s="96"/>
      <c r="CH1218" s="49"/>
      <c r="CI1218" s="49"/>
      <c r="CJ1218" s="49"/>
      <c r="CK1218" s="49"/>
      <c r="CL1218" s="49"/>
      <c r="CM1218" s="49"/>
      <c r="CN1218" s="49"/>
      <c r="CO1218" s="49"/>
      <c r="CP1218" s="49"/>
      <c r="CQ1218" s="49"/>
      <c r="CR1218" s="49"/>
      <c r="CS1218" s="49"/>
      <c r="CT1218" s="49"/>
      <c r="CU1218" s="49"/>
      <c r="CV1218" s="49"/>
      <c r="CW1218" s="49"/>
      <c r="CX1218" s="49"/>
      <c r="CY1218" s="49"/>
      <c r="CZ1218" s="49"/>
    </row>
    <row r="1219" spans="1:104" ht="20.25" thickTop="1" thickBot="1" x14ac:dyDescent="0.35">
      <c r="A1219" s="68"/>
      <c r="B1219" s="88"/>
      <c r="C1219" s="68"/>
      <c r="D1219" s="68"/>
      <c r="E1219" s="69"/>
      <c r="F1219" s="69"/>
      <c r="G1219" s="69"/>
      <c r="H1219" s="69"/>
      <c r="I1219" s="70"/>
      <c r="J1219" s="70"/>
      <c r="K1219" s="71"/>
      <c r="L1219" s="91"/>
      <c r="M1219" s="71"/>
      <c r="N1219" s="71"/>
      <c r="P1219" s="71"/>
      <c r="Q1219" s="71"/>
      <c r="R1219" s="71"/>
      <c r="S1219" s="70"/>
      <c r="T1219" s="73"/>
      <c r="U1219" s="73"/>
      <c r="V1219" s="211"/>
      <c r="W1219" s="211"/>
      <c r="X1219" s="73"/>
      <c r="Y1219" s="73"/>
      <c r="Z1219" s="73"/>
      <c r="AA1219" s="73"/>
      <c r="AB1219" s="73"/>
      <c r="AC1219" s="73"/>
      <c r="AD1219" s="73"/>
      <c r="AE1219" s="92"/>
      <c r="AF1219" s="73"/>
      <c r="AG1219" s="74"/>
      <c r="AH1219" s="75"/>
      <c r="AI1219" s="75"/>
      <c r="AJ1219" s="75"/>
      <c r="AK1219" s="74"/>
      <c r="AL1219" s="69"/>
      <c r="AM1219" s="76"/>
      <c r="AN1219" s="127"/>
      <c r="AO1219" s="76"/>
      <c r="AP1219" s="127"/>
      <c r="AQ1219" s="76"/>
      <c r="AR1219" s="76"/>
      <c r="AS1219" s="76"/>
      <c r="AT1219" s="76"/>
      <c r="AU1219" s="76"/>
      <c r="AV1219" s="127"/>
      <c r="AW1219" s="127"/>
      <c r="AX1219" s="127"/>
      <c r="AY1219" s="76"/>
      <c r="AZ1219" s="74"/>
      <c r="BA1219" s="74"/>
      <c r="BB1219" s="72"/>
      <c r="BC1219" s="72"/>
      <c r="BD1219" s="74"/>
      <c r="BE1219" s="74"/>
      <c r="BF1219" s="76"/>
      <c r="BG1219" s="76"/>
      <c r="BH1219" s="76"/>
      <c r="BI1219" s="76"/>
      <c r="BJ1219" s="76"/>
      <c r="BK1219" s="76"/>
      <c r="BL1219" s="76"/>
      <c r="BM1219" s="127"/>
      <c r="BN1219" s="76"/>
      <c r="BO1219" s="110"/>
      <c r="BP1219" s="110"/>
      <c r="BQ1219" s="112"/>
      <c r="BR1219" s="112"/>
      <c r="BS1219" s="112"/>
      <c r="BT1219" s="114"/>
      <c r="BU1219" s="113"/>
      <c r="BV1219" s="114"/>
      <c r="BW1219" s="115"/>
      <c r="BX1219" s="115"/>
      <c r="BY1219" s="115"/>
      <c r="BZ1219" s="115"/>
      <c r="CA1219" s="48"/>
      <c r="CB1219" s="48"/>
      <c r="CC1219" s="48"/>
      <c r="CD1219" s="49"/>
      <c r="CE1219" s="96"/>
      <c r="CF1219" s="49"/>
      <c r="CG1219" s="96"/>
      <c r="CH1219" s="49"/>
      <c r="CI1219" s="49"/>
      <c r="CJ1219" s="49"/>
      <c r="CK1219" s="49"/>
      <c r="CL1219" s="49"/>
      <c r="CM1219" s="49"/>
      <c r="CN1219" s="49"/>
      <c r="CO1219" s="49"/>
      <c r="CP1219" s="49"/>
      <c r="CQ1219" s="49"/>
      <c r="CR1219" s="49"/>
      <c r="CS1219" s="49"/>
      <c r="CT1219" s="49"/>
      <c r="CU1219" s="49"/>
      <c r="CV1219" s="49"/>
      <c r="CW1219" s="49"/>
      <c r="CX1219" s="49"/>
      <c r="CY1219" s="49"/>
      <c r="CZ1219" s="49"/>
    </row>
    <row r="1220" spans="1:104" ht="20.25" thickTop="1" thickBot="1" x14ac:dyDescent="0.35">
      <c r="A1220" s="68"/>
      <c r="B1220" s="88"/>
      <c r="C1220" s="68"/>
      <c r="D1220" s="68"/>
      <c r="E1220" s="69"/>
      <c r="F1220" s="69"/>
      <c r="G1220" s="69"/>
      <c r="H1220" s="69"/>
      <c r="I1220" s="70"/>
      <c r="J1220" s="70"/>
      <c r="K1220" s="71"/>
      <c r="L1220" s="91"/>
      <c r="M1220" s="71"/>
      <c r="N1220" s="71"/>
      <c r="P1220" s="71"/>
      <c r="Q1220" s="71"/>
      <c r="R1220" s="71"/>
      <c r="S1220" s="70"/>
      <c r="T1220" s="73"/>
      <c r="U1220" s="73"/>
      <c r="V1220" s="211"/>
      <c r="W1220" s="211"/>
      <c r="X1220" s="73"/>
      <c r="Y1220" s="73"/>
      <c r="Z1220" s="73"/>
      <c r="AA1220" s="73"/>
      <c r="AB1220" s="73"/>
      <c r="AC1220" s="73"/>
      <c r="AD1220" s="73"/>
      <c r="AE1220" s="92"/>
      <c r="AF1220" s="73"/>
      <c r="AG1220" s="74"/>
      <c r="AH1220" s="75"/>
      <c r="AI1220" s="75"/>
      <c r="AJ1220" s="75"/>
      <c r="AK1220" s="74"/>
      <c r="AL1220" s="69"/>
      <c r="AM1220" s="76"/>
      <c r="AN1220" s="127"/>
      <c r="AO1220" s="76"/>
      <c r="AP1220" s="127"/>
      <c r="AQ1220" s="76"/>
      <c r="AR1220" s="76"/>
      <c r="AS1220" s="76"/>
      <c r="AT1220" s="76"/>
      <c r="AU1220" s="76"/>
      <c r="AV1220" s="127"/>
      <c r="AW1220" s="127"/>
      <c r="AX1220" s="127"/>
      <c r="AY1220" s="76"/>
      <c r="AZ1220" s="74"/>
      <c r="BA1220" s="74"/>
      <c r="BB1220" s="72"/>
      <c r="BC1220" s="72"/>
      <c r="BD1220" s="74"/>
      <c r="BE1220" s="74"/>
      <c r="BF1220" s="76"/>
      <c r="BG1220" s="76"/>
      <c r="BH1220" s="76"/>
      <c r="BI1220" s="76"/>
      <c r="BJ1220" s="76"/>
      <c r="BK1220" s="76"/>
      <c r="BL1220" s="76"/>
      <c r="BM1220" s="127"/>
      <c r="BN1220" s="76"/>
      <c r="BO1220" s="110"/>
      <c r="BP1220" s="110"/>
      <c r="BQ1220" s="112"/>
      <c r="BR1220" s="112"/>
      <c r="BS1220" s="112"/>
      <c r="BT1220" s="114"/>
      <c r="BU1220" s="113"/>
      <c r="BV1220" s="114"/>
      <c r="BW1220" s="115"/>
      <c r="BX1220" s="115"/>
      <c r="BY1220" s="115"/>
      <c r="BZ1220" s="115"/>
      <c r="CA1220" s="48"/>
      <c r="CB1220" s="48"/>
      <c r="CC1220" s="48"/>
      <c r="CD1220" s="49"/>
      <c r="CE1220" s="96"/>
      <c r="CF1220" s="49"/>
      <c r="CG1220" s="96"/>
      <c r="CH1220" s="49"/>
      <c r="CI1220" s="49"/>
      <c r="CJ1220" s="49"/>
      <c r="CK1220" s="49"/>
      <c r="CL1220" s="49"/>
      <c r="CM1220" s="49"/>
      <c r="CN1220" s="49"/>
      <c r="CO1220" s="49"/>
      <c r="CP1220" s="49"/>
      <c r="CQ1220" s="49"/>
      <c r="CR1220" s="49"/>
      <c r="CS1220" s="49"/>
      <c r="CT1220" s="49"/>
      <c r="CU1220" s="49"/>
      <c r="CV1220" s="49"/>
      <c r="CW1220" s="49"/>
      <c r="CX1220" s="49"/>
      <c r="CY1220" s="49"/>
      <c r="CZ1220" s="49"/>
    </row>
    <row r="1221" spans="1:104" ht="20.25" thickTop="1" thickBot="1" x14ac:dyDescent="0.35">
      <c r="A1221" s="68"/>
      <c r="B1221" s="88"/>
      <c r="C1221" s="68"/>
      <c r="D1221" s="68"/>
      <c r="E1221" s="69"/>
      <c r="F1221" s="69"/>
      <c r="G1221" s="69"/>
      <c r="H1221" s="69"/>
      <c r="I1221" s="70"/>
      <c r="J1221" s="70"/>
      <c r="K1221" s="71"/>
      <c r="L1221" s="91"/>
      <c r="M1221" s="71"/>
      <c r="N1221" s="71"/>
      <c r="P1221" s="71"/>
      <c r="Q1221" s="71"/>
      <c r="R1221" s="71"/>
      <c r="S1221" s="70"/>
      <c r="T1221" s="73"/>
      <c r="U1221" s="73"/>
      <c r="V1221" s="211"/>
      <c r="W1221" s="211"/>
      <c r="X1221" s="73"/>
      <c r="Y1221" s="73"/>
      <c r="Z1221" s="73"/>
      <c r="AA1221" s="73"/>
      <c r="AB1221" s="73"/>
      <c r="AC1221" s="73"/>
      <c r="AD1221" s="73"/>
      <c r="AE1221" s="92"/>
      <c r="AF1221" s="73"/>
      <c r="AG1221" s="74"/>
      <c r="AH1221" s="75"/>
      <c r="AI1221" s="75"/>
      <c r="AJ1221" s="75"/>
      <c r="AK1221" s="74"/>
      <c r="AL1221" s="69"/>
      <c r="AM1221" s="76"/>
      <c r="AN1221" s="127"/>
      <c r="AO1221" s="76"/>
      <c r="AP1221" s="127"/>
      <c r="AQ1221" s="76"/>
      <c r="AR1221" s="76"/>
      <c r="AS1221" s="76"/>
      <c r="AT1221" s="76"/>
      <c r="AU1221" s="76"/>
      <c r="AV1221" s="127"/>
      <c r="AW1221" s="127"/>
      <c r="AX1221" s="127"/>
      <c r="AY1221" s="76"/>
      <c r="AZ1221" s="74"/>
      <c r="BA1221" s="74"/>
      <c r="BB1221" s="72"/>
      <c r="BC1221" s="72"/>
      <c r="BD1221" s="74"/>
      <c r="BE1221" s="74"/>
      <c r="BF1221" s="76"/>
      <c r="BG1221" s="76"/>
      <c r="BH1221" s="76"/>
      <c r="BI1221" s="76"/>
      <c r="BJ1221" s="76"/>
      <c r="BK1221" s="76"/>
      <c r="BL1221" s="76"/>
      <c r="BM1221" s="127"/>
      <c r="BN1221" s="76"/>
      <c r="BO1221" s="110"/>
      <c r="BP1221" s="110"/>
      <c r="BQ1221" s="112"/>
      <c r="BR1221" s="112"/>
      <c r="BS1221" s="112"/>
      <c r="BT1221" s="114"/>
      <c r="BU1221" s="113"/>
      <c r="BV1221" s="114"/>
      <c r="BW1221" s="115"/>
      <c r="BX1221" s="115"/>
      <c r="BY1221" s="115"/>
      <c r="BZ1221" s="115"/>
      <c r="CA1221" s="48"/>
      <c r="CB1221" s="48"/>
      <c r="CC1221" s="48"/>
      <c r="CD1221" s="49"/>
      <c r="CE1221" s="96"/>
      <c r="CF1221" s="49"/>
      <c r="CG1221" s="96"/>
      <c r="CH1221" s="49"/>
      <c r="CI1221" s="49"/>
      <c r="CJ1221" s="49"/>
      <c r="CK1221" s="49"/>
      <c r="CL1221" s="49"/>
      <c r="CM1221" s="49"/>
      <c r="CN1221" s="49"/>
      <c r="CO1221" s="49"/>
      <c r="CP1221" s="49"/>
      <c r="CQ1221" s="49"/>
      <c r="CR1221" s="49"/>
      <c r="CS1221" s="49"/>
      <c r="CT1221" s="49"/>
      <c r="CU1221" s="49"/>
      <c r="CV1221" s="49"/>
      <c r="CW1221" s="49"/>
      <c r="CX1221" s="49"/>
      <c r="CY1221" s="49"/>
      <c r="CZ1221" s="49"/>
    </row>
    <row r="1222" spans="1:104" ht="20.25" thickTop="1" thickBot="1" x14ac:dyDescent="0.35">
      <c r="A1222" s="68"/>
      <c r="B1222" s="88"/>
      <c r="C1222" s="68"/>
      <c r="D1222" s="68"/>
      <c r="E1222" s="69"/>
      <c r="F1222" s="69"/>
      <c r="G1222" s="69"/>
      <c r="H1222" s="69"/>
      <c r="I1222" s="70"/>
      <c r="J1222" s="70"/>
      <c r="K1222" s="71"/>
      <c r="L1222" s="91"/>
      <c r="M1222" s="71"/>
      <c r="N1222" s="71"/>
      <c r="P1222" s="71"/>
      <c r="Q1222" s="71"/>
      <c r="R1222" s="71"/>
      <c r="S1222" s="70"/>
      <c r="T1222" s="73"/>
      <c r="U1222" s="73"/>
      <c r="V1222" s="211"/>
      <c r="W1222" s="211"/>
      <c r="X1222" s="73"/>
      <c r="Y1222" s="73"/>
      <c r="Z1222" s="73"/>
      <c r="AA1222" s="73"/>
      <c r="AB1222" s="73"/>
      <c r="AC1222" s="73"/>
      <c r="AD1222" s="73"/>
      <c r="AE1222" s="92"/>
      <c r="AF1222" s="73"/>
      <c r="AG1222" s="74"/>
      <c r="AH1222" s="75"/>
      <c r="AI1222" s="75"/>
      <c r="AJ1222" s="75"/>
      <c r="AK1222" s="74"/>
      <c r="AL1222" s="69"/>
      <c r="AM1222" s="76"/>
      <c r="AN1222" s="127"/>
      <c r="AO1222" s="76"/>
      <c r="AP1222" s="127"/>
      <c r="AQ1222" s="76"/>
      <c r="AR1222" s="76"/>
      <c r="AS1222" s="76"/>
      <c r="AT1222" s="76"/>
      <c r="AU1222" s="76"/>
      <c r="AV1222" s="127"/>
      <c r="AW1222" s="127"/>
      <c r="AX1222" s="127"/>
      <c r="AY1222" s="76"/>
      <c r="AZ1222" s="74"/>
      <c r="BA1222" s="74"/>
      <c r="BB1222" s="72"/>
      <c r="BC1222" s="72"/>
      <c r="BD1222" s="74"/>
      <c r="BE1222" s="74"/>
      <c r="BF1222" s="76"/>
      <c r="BG1222" s="76"/>
      <c r="BH1222" s="76"/>
      <c r="BI1222" s="76"/>
      <c r="BJ1222" s="76"/>
      <c r="BK1222" s="76"/>
      <c r="BL1222" s="76"/>
      <c r="BM1222" s="127"/>
      <c r="BN1222" s="76"/>
      <c r="BO1222" s="110"/>
      <c r="BP1222" s="110"/>
      <c r="BQ1222" s="112"/>
      <c r="BR1222" s="112"/>
      <c r="BS1222" s="112"/>
      <c r="BT1222" s="114"/>
      <c r="BU1222" s="113"/>
      <c r="BV1222" s="114"/>
      <c r="BW1222" s="115"/>
      <c r="BX1222" s="115"/>
      <c r="BY1222" s="115"/>
      <c r="BZ1222" s="115"/>
      <c r="CA1222" s="48"/>
      <c r="CB1222" s="48"/>
      <c r="CC1222" s="48"/>
      <c r="CD1222" s="49"/>
      <c r="CE1222" s="96"/>
      <c r="CF1222" s="49"/>
      <c r="CG1222" s="96"/>
      <c r="CH1222" s="49"/>
      <c r="CI1222" s="49"/>
      <c r="CJ1222" s="49"/>
      <c r="CK1222" s="49"/>
      <c r="CL1222" s="49"/>
      <c r="CM1222" s="49"/>
      <c r="CN1222" s="49"/>
      <c r="CO1222" s="49"/>
      <c r="CP1222" s="49"/>
      <c r="CQ1222" s="49"/>
      <c r="CR1222" s="49"/>
      <c r="CS1222" s="49"/>
      <c r="CT1222" s="49"/>
      <c r="CU1222" s="49"/>
      <c r="CV1222" s="49"/>
      <c r="CW1222" s="49"/>
      <c r="CX1222" s="49"/>
      <c r="CY1222" s="49"/>
      <c r="CZ1222" s="49"/>
    </row>
    <row r="1223" spans="1:104" ht="20.25" thickTop="1" thickBot="1" x14ac:dyDescent="0.35">
      <c r="A1223" s="68"/>
      <c r="B1223" s="88"/>
      <c r="C1223" s="68"/>
      <c r="D1223" s="68"/>
      <c r="E1223" s="69"/>
      <c r="F1223" s="69"/>
      <c r="G1223" s="69"/>
      <c r="H1223" s="69"/>
      <c r="I1223" s="70"/>
      <c r="J1223" s="70"/>
      <c r="K1223" s="71"/>
      <c r="L1223" s="91"/>
      <c r="M1223" s="71"/>
      <c r="N1223" s="71"/>
      <c r="P1223" s="71"/>
      <c r="Q1223" s="71"/>
      <c r="R1223" s="71"/>
      <c r="S1223" s="70"/>
      <c r="T1223" s="73"/>
      <c r="U1223" s="73"/>
      <c r="V1223" s="211"/>
      <c r="W1223" s="211"/>
      <c r="X1223" s="73"/>
      <c r="Y1223" s="73"/>
      <c r="Z1223" s="73"/>
      <c r="AA1223" s="73"/>
      <c r="AB1223" s="73"/>
      <c r="AC1223" s="73"/>
      <c r="AD1223" s="73"/>
      <c r="AE1223" s="92"/>
      <c r="AF1223" s="73"/>
      <c r="AG1223" s="74"/>
      <c r="AH1223" s="75"/>
      <c r="AI1223" s="75"/>
      <c r="AJ1223" s="75"/>
      <c r="AK1223" s="74"/>
      <c r="AL1223" s="69"/>
      <c r="AM1223" s="76"/>
      <c r="AN1223" s="127"/>
      <c r="AO1223" s="76"/>
      <c r="AP1223" s="127"/>
      <c r="AQ1223" s="76"/>
      <c r="AR1223" s="76"/>
      <c r="AS1223" s="76"/>
      <c r="AT1223" s="76"/>
      <c r="AU1223" s="76"/>
      <c r="AV1223" s="127"/>
      <c r="AW1223" s="127"/>
      <c r="AX1223" s="127"/>
      <c r="AY1223" s="76"/>
      <c r="AZ1223" s="74"/>
      <c r="BA1223" s="74"/>
      <c r="BB1223" s="72"/>
      <c r="BC1223" s="72"/>
      <c r="BD1223" s="74"/>
      <c r="BE1223" s="74"/>
      <c r="BF1223" s="76"/>
      <c r="BG1223" s="76"/>
      <c r="BH1223" s="76"/>
      <c r="BI1223" s="76"/>
      <c r="BJ1223" s="76"/>
      <c r="BK1223" s="76"/>
      <c r="BL1223" s="76"/>
      <c r="BM1223" s="127"/>
      <c r="BN1223" s="76"/>
      <c r="BO1223" s="110"/>
      <c r="BP1223" s="110"/>
      <c r="BQ1223" s="112"/>
      <c r="BR1223" s="112"/>
      <c r="BS1223" s="112"/>
      <c r="BT1223" s="114"/>
      <c r="BU1223" s="113"/>
      <c r="BV1223" s="114"/>
      <c r="BW1223" s="115"/>
      <c r="BX1223" s="115"/>
      <c r="BY1223" s="115"/>
      <c r="BZ1223" s="115"/>
      <c r="CA1223" s="48"/>
      <c r="CB1223" s="48"/>
      <c r="CC1223" s="48"/>
      <c r="CD1223" s="49"/>
      <c r="CE1223" s="96"/>
      <c r="CF1223" s="49"/>
      <c r="CG1223" s="96"/>
      <c r="CH1223" s="49"/>
      <c r="CI1223" s="49"/>
      <c r="CJ1223" s="49"/>
      <c r="CK1223" s="49"/>
      <c r="CL1223" s="49"/>
      <c r="CM1223" s="49"/>
      <c r="CN1223" s="49"/>
      <c r="CO1223" s="49"/>
      <c r="CP1223" s="49"/>
      <c r="CQ1223" s="49"/>
      <c r="CR1223" s="49"/>
      <c r="CS1223" s="49"/>
      <c r="CT1223" s="49"/>
      <c r="CU1223" s="49"/>
      <c r="CV1223" s="49"/>
      <c r="CW1223" s="49"/>
      <c r="CX1223" s="49"/>
      <c r="CY1223" s="49"/>
      <c r="CZ1223" s="49"/>
    </row>
    <row r="1224" spans="1:104" ht="20.25" thickTop="1" thickBot="1" x14ac:dyDescent="0.35">
      <c r="A1224" s="68"/>
      <c r="B1224" s="88"/>
      <c r="C1224" s="68"/>
      <c r="D1224" s="68"/>
      <c r="E1224" s="69"/>
      <c r="F1224" s="69"/>
      <c r="G1224" s="69"/>
      <c r="H1224" s="69"/>
      <c r="I1224" s="70"/>
      <c r="J1224" s="70"/>
      <c r="K1224" s="71"/>
      <c r="L1224" s="91"/>
      <c r="M1224" s="71"/>
      <c r="N1224" s="71"/>
      <c r="P1224" s="71"/>
      <c r="Q1224" s="71"/>
      <c r="R1224" s="71"/>
      <c r="S1224" s="70"/>
      <c r="T1224" s="73"/>
      <c r="U1224" s="73"/>
      <c r="V1224" s="211"/>
      <c r="W1224" s="211"/>
      <c r="X1224" s="73"/>
      <c r="Y1224" s="73"/>
      <c r="Z1224" s="73"/>
      <c r="AA1224" s="73"/>
      <c r="AB1224" s="73"/>
      <c r="AC1224" s="73"/>
      <c r="AD1224" s="73"/>
      <c r="AE1224" s="92"/>
      <c r="AF1224" s="73"/>
      <c r="AG1224" s="74"/>
      <c r="AH1224" s="75"/>
      <c r="AI1224" s="75"/>
      <c r="AJ1224" s="75"/>
      <c r="AK1224" s="74"/>
      <c r="AL1224" s="69"/>
      <c r="AM1224" s="76"/>
      <c r="AN1224" s="127"/>
      <c r="AO1224" s="76"/>
      <c r="AP1224" s="127"/>
      <c r="AQ1224" s="76"/>
      <c r="AR1224" s="76"/>
      <c r="AS1224" s="76"/>
      <c r="AT1224" s="76"/>
      <c r="AU1224" s="76"/>
      <c r="AV1224" s="127"/>
      <c r="AW1224" s="127"/>
      <c r="AX1224" s="127"/>
      <c r="AY1224" s="76"/>
      <c r="AZ1224" s="74"/>
      <c r="BA1224" s="74"/>
      <c r="BB1224" s="72"/>
      <c r="BC1224" s="72"/>
      <c r="BD1224" s="74"/>
      <c r="BE1224" s="74"/>
      <c r="BF1224" s="76"/>
      <c r="BG1224" s="76"/>
      <c r="BH1224" s="76"/>
      <c r="BI1224" s="76"/>
      <c r="BJ1224" s="76"/>
      <c r="BK1224" s="76"/>
      <c r="BL1224" s="76"/>
      <c r="BM1224" s="127"/>
      <c r="BN1224" s="76"/>
      <c r="BO1224" s="110"/>
      <c r="BP1224" s="110"/>
      <c r="BQ1224" s="112"/>
      <c r="BR1224" s="112"/>
      <c r="BS1224" s="112"/>
      <c r="BT1224" s="114"/>
      <c r="BU1224" s="113"/>
      <c r="BV1224" s="114"/>
      <c r="BW1224" s="115"/>
      <c r="BX1224" s="115"/>
      <c r="BY1224" s="115"/>
      <c r="BZ1224" s="115"/>
      <c r="CA1224" s="48"/>
      <c r="CB1224" s="48"/>
      <c r="CC1224" s="48"/>
      <c r="CD1224" s="49"/>
      <c r="CE1224" s="96"/>
      <c r="CF1224" s="49"/>
      <c r="CG1224" s="96"/>
      <c r="CH1224" s="49"/>
      <c r="CI1224" s="49"/>
      <c r="CJ1224" s="49"/>
      <c r="CK1224" s="49"/>
      <c r="CL1224" s="49"/>
      <c r="CM1224" s="49"/>
      <c r="CN1224" s="49"/>
      <c r="CO1224" s="49"/>
      <c r="CP1224" s="49"/>
      <c r="CQ1224" s="49"/>
      <c r="CR1224" s="49"/>
      <c r="CS1224" s="49"/>
      <c r="CT1224" s="49"/>
      <c r="CU1224" s="49"/>
      <c r="CV1224" s="49"/>
      <c r="CW1224" s="49"/>
      <c r="CX1224" s="49"/>
      <c r="CY1224" s="49"/>
      <c r="CZ1224" s="49"/>
    </row>
    <row r="1225" spans="1:104" ht="20.25" thickTop="1" thickBot="1" x14ac:dyDescent="0.35">
      <c r="A1225" s="68"/>
      <c r="B1225" s="88"/>
      <c r="C1225" s="68"/>
      <c r="D1225" s="68"/>
      <c r="E1225" s="69"/>
      <c r="F1225" s="69"/>
      <c r="G1225" s="69"/>
      <c r="H1225" s="69"/>
      <c r="I1225" s="70"/>
      <c r="J1225" s="70"/>
      <c r="K1225" s="71"/>
      <c r="L1225" s="91"/>
      <c r="M1225" s="71"/>
      <c r="N1225" s="71"/>
      <c r="P1225" s="71"/>
      <c r="Q1225" s="71"/>
      <c r="R1225" s="71"/>
      <c r="S1225" s="70"/>
      <c r="T1225" s="73"/>
      <c r="U1225" s="73"/>
      <c r="V1225" s="211"/>
      <c r="W1225" s="211"/>
      <c r="X1225" s="73"/>
      <c r="Y1225" s="73"/>
      <c r="Z1225" s="73"/>
      <c r="AA1225" s="73"/>
      <c r="AB1225" s="73"/>
      <c r="AC1225" s="73"/>
      <c r="AD1225" s="73"/>
      <c r="AE1225" s="92"/>
      <c r="AF1225" s="73"/>
      <c r="AG1225" s="74"/>
      <c r="AH1225" s="75"/>
      <c r="AI1225" s="75"/>
      <c r="AJ1225" s="75"/>
      <c r="AK1225" s="74"/>
      <c r="AL1225" s="69"/>
      <c r="AM1225" s="76"/>
      <c r="AN1225" s="127"/>
      <c r="AO1225" s="76"/>
      <c r="AP1225" s="127"/>
      <c r="AQ1225" s="76"/>
      <c r="AR1225" s="76"/>
      <c r="AS1225" s="76"/>
      <c r="AT1225" s="76"/>
      <c r="AU1225" s="76"/>
      <c r="AV1225" s="127"/>
      <c r="AW1225" s="127"/>
      <c r="AX1225" s="127"/>
      <c r="AY1225" s="76"/>
      <c r="AZ1225" s="74"/>
      <c r="BA1225" s="74"/>
      <c r="BB1225" s="72"/>
      <c r="BC1225" s="72"/>
      <c r="BD1225" s="74"/>
      <c r="BE1225" s="74"/>
      <c r="BF1225" s="76"/>
      <c r="BG1225" s="76"/>
      <c r="BH1225" s="76"/>
      <c r="BI1225" s="76"/>
      <c r="BJ1225" s="76"/>
      <c r="BK1225" s="76"/>
      <c r="BL1225" s="76"/>
      <c r="BM1225" s="127"/>
      <c r="BN1225" s="76"/>
      <c r="BO1225" s="110"/>
      <c r="BP1225" s="110"/>
      <c r="BQ1225" s="112"/>
      <c r="BR1225" s="112"/>
      <c r="BS1225" s="112"/>
      <c r="BT1225" s="114"/>
      <c r="BU1225" s="113"/>
      <c r="BV1225" s="114"/>
      <c r="BW1225" s="115"/>
      <c r="BX1225" s="115"/>
      <c r="BY1225" s="115"/>
      <c r="BZ1225" s="115"/>
      <c r="CA1225" s="48"/>
      <c r="CB1225" s="48"/>
      <c r="CC1225" s="48"/>
      <c r="CD1225" s="49"/>
      <c r="CE1225" s="96"/>
      <c r="CF1225" s="49"/>
      <c r="CG1225" s="96"/>
      <c r="CH1225" s="49"/>
      <c r="CI1225" s="49"/>
      <c r="CJ1225" s="49"/>
      <c r="CK1225" s="49"/>
      <c r="CL1225" s="49"/>
      <c r="CM1225" s="49"/>
      <c r="CN1225" s="49"/>
      <c r="CO1225" s="49"/>
      <c r="CP1225" s="49"/>
      <c r="CQ1225" s="49"/>
      <c r="CR1225" s="49"/>
      <c r="CS1225" s="49"/>
      <c r="CT1225" s="49"/>
      <c r="CU1225" s="49"/>
      <c r="CV1225" s="49"/>
      <c r="CW1225" s="49"/>
      <c r="CX1225" s="49"/>
      <c r="CY1225" s="49"/>
      <c r="CZ1225" s="49"/>
    </row>
    <row r="1226" spans="1:104" ht="20.25" thickTop="1" thickBot="1" x14ac:dyDescent="0.35">
      <c r="A1226" s="68"/>
      <c r="B1226" s="88"/>
      <c r="C1226" s="68"/>
      <c r="D1226" s="68"/>
      <c r="E1226" s="69"/>
      <c r="F1226" s="69"/>
      <c r="G1226" s="69"/>
      <c r="H1226" s="69"/>
      <c r="I1226" s="70"/>
      <c r="J1226" s="70"/>
      <c r="K1226" s="71"/>
      <c r="L1226" s="91"/>
      <c r="M1226" s="71"/>
      <c r="N1226" s="71"/>
      <c r="P1226" s="71"/>
      <c r="Q1226" s="71"/>
      <c r="R1226" s="71"/>
      <c r="S1226" s="70"/>
      <c r="T1226" s="73"/>
      <c r="U1226" s="73"/>
      <c r="V1226" s="211"/>
      <c r="W1226" s="211"/>
      <c r="X1226" s="73"/>
      <c r="Y1226" s="73"/>
      <c r="Z1226" s="73"/>
      <c r="AA1226" s="73"/>
      <c r="AB1226" s="73"/>
      <c r="AC1226" s="73"/>
      <c r="AD1226" s="73"/>
      <c r="AE1226" s="92"/>
      <c r="AF1226" s="73"/>
      <c r="AG1226" s="74"/>
      <c r="AH1226" s="75"/>
      <c r="AI1226" s="75"/>
      <c r="AJ1226" s="75"/>
      <c r="AK1226" s="74"/>
      <c r="AL1226" s="69"/>
      <c r="AM1226" s="76"/>
      <c r="AN1226" s="127"/>
      <c r="AO1226" s="76"/>
      <c r="AP1226" s="127"/>
      <c r="AQ1226" s="76"/>
      <c r="AR1226" s="76"/>
      <c r="AS1226" s="76"/>
      <c r="AT1226" s="76"/>
      <c r="AU1226" s="76"/>
      <c r="AV1226" s="127"/>
      <c r="AW1226" s="127"/>
      <c r="AX1226" s="127"/>
      <c r="AY1226" s="76"/>
      <c r="AZ1226" s="74"/>
      <c r="BA1226" s="74"/>
      <c r="BB1226" s="72"/>
      <c r="BC1226" s="72"/>
      <c r="BD1226" s="74"/>
      <c r="BE1226" s="74"/>
      <c r="BF1226" s="76"/>
      <c r="BG1226" s="76"/>
      <c r="BH1226" s="76"/>
      <c r="BI1226" s="76"/>
      <c r="BJ1226" s="76"/>
      <c r="BK1226" s="76"/>
      <c r="BL1226" s="76"/>
      <c r="BM1226" s="127"/>
      <c r="BN1226" s="76"/>
      <c r="BO1226" s="110"/>
      <c r="BP1226" s="110"/>
      <c r="BQ1226" s="112"/>
      <c r="BR1226" s="112"/>
      <c r="BS1226" s="112"/>
      <c r="BT1226" s="114"/>
      <c r="BU1226" s="113"/>
      <c r="BV1226" s="114"/>
      <c r="BW1226" s="115"/>
      <c r="BX1226" s="115"/>
      <c r="BY1226" s="115"/>
      <c r="BZ1226" s="115"/>
      <c r="CA1226" s="48"/>
      <c r="CB1226" s="48"/>
      <c r="CC1226" s="48"/>
      <c r="CD1226" s="49"/>
      <c r="CE1226" s="96"/>
      <c r="CF1226" s="49"/>
      <c r="CG1226" s="96"/>
      <c r="CH1226" s="49"/>
      <c r="CI1226" s="49"/>
      <c r="CJ1226" s="49"/>
      <c r="CK1226" s="49"/>
      <c r="CL1226" s="49"/>
      <c r="CM1226" s="49"/>
      <c r="CN1226" s="49"/>
      <c r="CO1226" s="49"/>
      <c r="CP1226" s="49"/>
      <c r="CQ1226" s="49"/>
      <c r="CR1226" s="49"/>
      <c r="CS1226" s="49"/>
      <c r="CT1226" s="49"/>
      <c r="CU1226" s="49"/>
      <c r="CV1226" s="49"/>
      <c r="CW1226" s="49"/>
      <c r="CX1226" s="49"/>
      <c r="CY1226" s="49"/>
      <c r="CZ1226" s="49"/>
    </row>
    <row r="1227" spans="1:104" ht="20.25" thickTop="1" thickBot="1" x14ac:dyDescent="0.35">
      <c r="A1227" s="68"/>
      <c r="B1227" s="88"/>
      <c r="C1227" s="68"/>
      <c r="D1227" s="68"/>
      <c r="E1227" s="69"/>
      <c r="F1227" s="69"/>
      <c r="G1227" s="69"/>
      <c r="H1227" s="69"/>
      <c r="I1227" s="70"/>
      <c r="J1227" s="70"/>
      <c r="K1227" s="71"/>
      <c r="L1227" s="91"/>
      <c r="M1227" s="71"/>
      <c r="N1227" s="71"/>
      <c r="P1227" s="71"/>
      <c r="Q1227" s="71"/>
      <c r="R1227" s="71"/>
      <c r="S1227" s="70"/>
      <c r="T1227" s="73"/>
      <c r="U1227" s="73"/>
      <c r="V1227" s="211"/>
      <c r="W1227" s="211"/>
      <c r="X1227" s="73"/>
      <c r="Y1227" s="73"/>
      <c r="Z1227" s="73"/>
      <c r="AA1227" s="73"/>
      <c r="AB1227" s="73"/>
      <c r="AC1227" s="73"/>
      <c r="AD1227" s="73"/>
      <c r="AE1227" s="92"/>
      <c r="AF1227" s="73"/>
      <c r="AG1227" s="74"/>
      <c r="AH1227" s="75"/>
      <c r="AI1227" s="75"/>
      <c r="AJ1227" s="75"/>
      <c r="AK1227" s="74"/>
      <c r="AL1227" s="69"/>
      <c r="AM1227" s="76"/>
      <c r="AN1227" s="127"/>
      <c r="AO1227" s="76"/>
      <c r="AP1227" s="127"/>
      <c r="AQ1227" s="76"/>
      <c r="AR1227" s="76"/>
      <c r="AS1227" s="76"/>
      <c r="AT1227" s="76"/>
      <c r="AU1227" s="76"/>
      <c r="AV1227" s="127"/>
      <c r="AW1227" s="127"/>
      <c r="AX1227" s="127"/>
      <c r="AY1227" s="76"/>
      <c r="AZ1227" s="74"/>
      <c r="BA1227" s="74"/>
      <c r="BB1227" s="72"/>
      <c r="BC1227" s="72"/>
      <c r="BD1227" s="74"/>
      <c r="BE1227" s="74"/>
      <c r="BF1227" s="76"/>
      <c r="BG1227" s="76"/>
      <c r="BH1227" s="76"/>
      <c r="BI1227" s="76"/>
      <c r="BJ1227" s="76"/>
      <c r="BK1227" s="76"/>
      <c r="BL1227" s="76"/>
      <c r="BM1227" s="127"/>
      <c r="BN1227" s="76"/>
      <c r="BO1227" s="110"/>
      <c r="BP1227" s="110"/>
      <c r="BQ1227" s="112"/>
      <c r="BR1227" s="112"/>
      <c r="BS1227" s="112"/>
      <c r="BT1227" s="114"/>
      <c r="BU1227" s="113"/>
      <c r="BV1227" s="114"/>
      <c r="BW1227" s="115"/>
      <c r="BX1227" s="115"/>
      <c r="BY1227" s="115"/>
      <c r="BZ1227" s="115"/>
      <c r="CA1227" s="48"/>
      <c r="CB1227" s="48"/>
      <c r="CC1227" s="48"/>
      <c r="CD1227" s="49"/>
      <c r="CE1227" s="96"/>
      <c r="CF1227" s="49"/>
      <c r="CG1227" s="96"/>
      <c r="CH1227" s="49"/>
      <c r="CI1227" s="49"/>
      <c r="CJ1227" s="49"/>
      <c r="CK1227" s="49"/>
      <c r="CL1227" s="49"/>
      <c r="CM1227" s="49"/>
      <c r="CN1227" s="49"/>
      <c r="CO1227" s="49"/>
      <c r="CP1227" s="49"/>
      <c r="CQ1227" s="49"/>
      <c r="CR1227" s="49"/>
      <c r="CS1227" s="49"/>
      <c r="CT1227" s="49"/>
      <c r="CU1227" s="49"/>
      <c r="CV1227" s="49"/>
      <c r="CW1227" s="49"/>
      <c r="CX1227" s="49"/>
      <c r="CY1227" s="49"/>
      <c r="CZ1227" s="49"/>
    </row>
    <row r="1228" spans="1:104" ht="20.25" thickTop="1" thickBot="1" x14ac:dyDescent="0.35">
      <c r="A1228" s="68"/>
      <c r="B1228" s="88"/>
      <c r="C1228" s="68"/>
      <c r="D1228" s="68"/>
      <c r="E1228" s="69"/>
      <c r="F1228" s="69"/>
      <c r="G1228" s="69"/>
      <c r="H1228" s="69"/>
      <c r="I1228" s="70"/>
      <c r="J1228" s="70"/>
      <c r="K1228" s="71"/>
      <c r="L1228" s="91"/>
      <c r="M1228" s="71"/>
      <c r="N1228" s="71"/>
      <c r="P1228" s="71"/>
      <c r="Q1228" s="71"/>
      <c r="R1228" s="71"/>
      <c r="S1228" s="70"/>
      <c r="T1228" s="73"/>
      <c r="U1228" s="73"/>
      <c r="V1228" s="211"/>
      <c r="W1228" s="211"/>
      <c r="X1228" s="73"/>
      <c r="Y1228" s="73"/>
      <c r="Z1228" s="73"/>
      <c r="AA1228" s="73"/>
      <c r="AB1228" s="73"/>
      <c r="AC1228" s="73"/>
      <c r="AD1228" s="73"/>
      <c r="AE1228" s="92"/>
      <c r="AF1228" s="73"/>
      <c r="AG1228" s="74"/>
      <c r="AH1228" s="75"/>
      <c r="AI1228" s="75"/>
      <c r="AJ1228" s="75"/>
      <c r="AK1228" s="74"/>
      <c r="AL1228" s="69"/>
      <c r="AM1228" s="76"/>
      <c r="AN1228" s="127"/>
      <c r="AO1228" s="76"/>
      <c r="AP1228" s="127"/>
      <c r="AQ1228" s="76"/>
      <c r="AR1228" s="76"/>
      <c r="AS1228" s="76"/>
      <c r="AT1228" s="76"/>
      <c r="AU1228" s="76"/>
      <c r="AV1228" s="127"/>
      <c r="AW1228" s="127"/>
      <c r="AX1228" s="127"/>
      <c r="AY1228" s="76"/>
      <c r="AZ1228" s="74"/>
      <c r="BA1228" s="74"/>
      <c r="BB1228" s="72"/>
      <c r="BC1228" s="72"/>
      <c r="BD1228" s="74"/>
      <c r="BE1228" s="74"/>
      <c r="BF1228" s="76"/>
      <c r="BG1228" s="76"/>
      <c r="BH1228" s="76"/>
      <c r="BI1228" s="76"/>
      <c r="BJ1228" s="76"/>
      <c r="BK1228" s="76"/>
      <c r="BL1228" s="76"/>
      <c r="BM1228" s="127"/>
      <c r="BN1228" s="76"/>
      <c r="BO1228" s="110"/>
      <c r="BP1228" s="110"/>
      <c r="BQ1228" s="112"/>
      <c r="BR1228" s="112"/>
      <c r="BS1228" s="112"/>
      <c r="BT1228" s="114"/>
      <c r="BU1228" s="113"/>
      <c r="BV1228" s="114"/>
      <c r="BW1228" s="115"/>
      <c r="BX1228" s="115"/>
      <c r="BY1228" s="115"/>
      <c r="BZ1228" s="115"/>
      <c r="CA1228" s="48"/>
      <c r="CB1228" s="48"/>
      <c r="CC1228" s="48"/>
      <c r="CD1228" s="49"/>
      <c r="CE1228" s="96"/>
      <c r="CF1228" s="49"/>
      <c r="CG1228" s="96"/>
      <c r="CH1228" s="49"/>
      <c r="CI1228" s="49"/>
      <c r="CJ1228" s="49"/>
      <c r="CK1228" s="49"/>
      <c r="CL1228" s="49"/>
      <c r="CM1228" s="49"/>
      <c r="CN1228" s="49"/>
      <c r="CO1228" s="49"/>
      <c r="CP1228" s="49"/>
      <c r="CQ1228" s="49"/>
      <c r="CR1228" s="49"/>
      <c r="CS1228" s="49"/>
      <c r="CT1228" s="49"/>
      <c r="CU1228" s="49"/>
      <c r="CV1228" s="49"/>
      <c r="CW1228" s="49"/>
      <c r="CX1228" s="49"/>
      <c r="CY1228" s="49"/>
      <c r="CZ1228" s="49"/>
    </row>
    <row r="1229" spans="1:104" ht="20.25" thickTop="1" thickBot="1" x14ac:dyDescent="0.35">
      <c r="A1229" s="68"/>
      <c r="B1229" s="88"/>
      <c r="C1229" s="68"/>
      <c r="D1229" s="68"/>
      <c r="E1229" s="69"/>
      <c r="F1229" s="69"/>
      <c r="G1229" s="69"/>
      <c r="H1229" s="69"/>
      <c r="I1229" s="70"/>
      <c r="J1229" s="70"/>
      <c r="K1229" s="71"/>
      <c r="L1229" s="91"/>
      <c r="M1229" s="71"/>
      <c r="N1229" s="71"/>
      <c r="P1229" s="71"/>
      <c r="Q1229" s="71"/>
      <c r="R1229" s="71"/>
      <c r="S1229" s="70"/>
      <c r="T1229" s="73"/>
      <c r="U1229" s="73"/>
      <c r="V1229" s="211"/>
      <c r="W1229" s="211"/>
      <c r="X1229" s="73"/>
      <c r="Y1229" s="73"/>
      <c r="Z1229" s="73"/>
      <c r="AA1229" s="73"/>
      <c r="AB1229" s="73"/>
      <c r="AC1229" s="73"/>
      <c r="AD1229" s="73"/>
      <c r="AE1229" s="92"/>
      <c r="AF1229" s="73"/>
      <c r="AG1229" s="74"/>
      <c r="AH1229" s="75"/>
      <c r="AI1229" s="75"/>
      <c r="AJ1229" s="75"/>
      <c r="AK1229" s="74"/>
      <c r="AL1229" s="69"/>
      <c r="AM1229" s="76"/>
      <c r="AN1229" s="127"/>
      <c r="AO1229" s="76"/>
      <c r="AP1229" s="127"/>
      <c r="AQ1229" s="76"/>
      <c r="AR1229" s="76"/>
      <c r="AS1229" s="76"/>
      <c r="AT1229" s="76"/>
      <c r="AU1229" s="76"/>
      <c r="AV1229" s="127"/>
      <c r="AW1229" s="127"/>
      <c r="AX1229" s="127"/>
      <c r="AY1229" s="76"/>
      <c r="AZ1229" s="74"/>
      <c r="BA1229" s="74"/>
      <c r="BB1229" s="72"/>
      <c r="BC1229" s="72"/>
      <c r="BD1229" s="74"/>
      <c r="BE1229" s="74"/>
      <c r="BF1229" s="76"/>
      <c r="BG1229" s="76"/>
      <c r="BH1229" s="76"/>
      <c r="BI1229" s="76"/>
      <c r="BJ1229" s="76"/>
      <c r="BK1229" s="76"/>
      <c r="BL1229" s="76"/>
      <c r="BM1229" s="127"/>
      <c r="BN1229" s="76"/>
      <c r="BO1229" s="110"/>
      <c r="BP1229" s="110"/>
      <c r="BQ1229" s="112"/>
      <c r="BR1229" s="112"/>
      <c r="BS1229" s="112"/>
      <c r="BT1229" s="114"/>
      <c r="BU1229" s="113"/>
      <c r="BV1229" s="114"/>
      <c r="BW1229" s="115"/>
      <c r="BX1229" s="115"/>
      <c r="BY1229" s="115"/>
      <c r="BZ1229" s="115"/>
      <c r="CA1229" s="48"/>
      <c r="CB1229" s="48"/>
      <c r="CC1229" s="48"/>
      <c r="CD1229" s="49"/>
      <c r="CE1229" s="96"/>
      <c r="CF1229" s="49"/>
      <c r="CG1229" s="96"/>
      <c r="CH1229" s="49"/>
      <c r="CI1229" s="49"/>
      <c r="CJ1229" s="49"/>
      <c r="CK1229" s="49"/>
      <c r="CL1229" s="49"/>
      <c r="CM1229" s="49"/>
      <c r="CN1229" s="49"/>
      <c r="CO1229" s="49"/>
      <c r="CP1229" s="49"/>
      <c r="CQ1229" s="49"/>
      <c r="CR1229" s="49"/>
      <c r="CS1229" s="49"/>
      <c r="CT1229" s="49"/>
      <c r="CU1229" s="49"/>
      <c r="CV1229" s="49"/>
      <c r="CW1229" s="49"/>
      <c r="CX1229" s="49"/>
      <c r="CY1229" s="49"/>
      <c r="CZ1229" s="49"/>
    </row>
    <row r="1230" spans="1:104" ht="20.25" thickTop="1" thickBot="1" x14ac:dyDescent="0.35">
      <c r="A1230" s="68"/>
      <c r="B1230" s="88"/>
      <c r="C1230" s="68"/>
      <c r="D1230" s="68"/>
      <c r="E1230" s="69"/>
      <c r="F1230" s="69"/>
      <c r="G1230" s="69"/>
      <c r="H1230" s="69"/>
      <c r="I1230" s="70"/>
      <c r="J1230" s="70"/>
      <c r="K1230" s="71"/>
      <c r="L1230" s="91"/>
      <c r="M1230" s="71"/>
      <c r="N1230" s="71"/>
      <c r="P1230" s="71"/>
      <c r="Q1230" s="71"/>
      <c r="R1230" s="71"/>
      <c r="S1230" s="70"/>
      <c r="T1230" s="73"/>
      <c r="U1230" s="73"/>
      <c r="V1230" s="211"/>
      <c r="W1230" s="211"/>
      <c r="X1230" s="73"/>
      <c r="Y1230" s="73"/>
      <c r="Z1230" s="73"/>
      <c r="AA1230" s="73"/>
      <c r="AB1230" s="73"/>
      <c r="AC1230" s="73"/>
      <c r="AD1230" s="73"/>
      <c r="AE1230" s="92"/>
      <c r="AF1230" s="73"/>
      <c r="AG1230" s="74"/>
      <c r="AH1230" s="75"/>
      <c r="AI1230" s="75"/>
      <c r="AJ1230" s="75"/>
      <c r="AK1230" s="74"/>
      <c r="AL1230" s="69"/>
      <c r="AM1230" s="76"/>
      <c r="AN1230" s="127"/>
      <c r="AO1230" s="76"/>
      <c r="AP1230" s="127"/>
      <c r="AQ1230" s="76"/>
      <c r="AR1230" s="76"/>
      <c r="AS1230" s="76"/>
      <c r="AT1230" s="76"/>
      <c r="AU1230" s="76"/>
      <c r="AV1230" s="127"/>
      <c r="AW1230" s="127"/>
      <c r="AX1230" s="127"/>
      <c r="AY1230" s="76"/>
      <c r="AZ1230" s="74"/>
      <c r="BA1230" s="74"/>
      <c r="BB1230" s="72"/>
      <c r="BC1230" s="72"/>
      <c r="BD1230" s="74"/>
      <c r="BE1230" s="74"/>
      <c r="BF1230" s="76"/>
      <c r="BG1230" s="76"/>
      <c r="BH1230" s="76"/>
      <c r="BI1230" s="76"/>
      <c r="BJ1230" s="76"/>
      <c r="BK1230" s="76"/>
      <c r="BL1230" s="76"/>
      <c r="BM1230" s="127"/>
      <c r="BN1230" s="76"/>
      <c r="BO1230" s="110"/>
      <c r="BP1230" s="110"/>
      <c r="BQ1230" s="112"/>
      <c r="BR1230" s="112"/>
      <c r="BS1230" s="112"/>
      <c r="BT1230" s="114"/>
      <c r="BU1230" s="113"/>
      <c r="BV1230" s="114"/>
      <c r="BW1230" s="115"/>
      <c r="BX1230" s="115"/>
      <c r="BY1230" s="115"/>
      <c r="BZ1230" s="115"/>
      <c r="CA1230" s="48"/>
      <c r="CB1230" s="48"/>
      <c r="CC1230" s="48"/>
      <c r="CD1230" s="49"/>
      <c r="CE1230" s="96"/>
      <c r="CF1230" s="49"/>
      <c r="CG1230" s="96"/>
      <c r="CH1230" s="49"/>
      <c r="CI1230" s="49"/>
      <c r="CJ1230" s="49"/>
      <c r="CK1230" s="49"/>
      <c r="CL1230" s="49"/>
      <c r="CM1230" s="49"/>
      <c r="CN1230" s="49"/>
      <c r="CO1230" s="49"/>
      <c r="CP1230" s="49"/>
      <c r="CQ1230" s="49"/>
      <c r="CR1230" s="49"/>
      <c r="CS1230" s="49"/>
      <c r="CT1230" s="49"/>
      <c r="CU1230" s="49"/>
      <c r="CV1230" s="49"/>
      <c r="CW1230" s="49"/>
      <c r="CX1230" s="49"/>
      <c r="CY1230" s="49"/>
      <c r="CZ1230" s="49"/>
    </row>
    <row r="1231" spans="1:104" ht="20.25" thickTop="1" thickBot="1" x14ac:dyDescent="0.35">
      <c r="A1231" s="68"/>
      <c r="B1231" s="88"/>
      <c r="C1231" s="68"/>
      <c r="D1231" s="68"/>
      <c r="E1231" s="69"/>
      <c r="F1231" s="69"/>
      <c r="G1231" s="69"/>
      <c r="H1231" s="69"/>
      <c r="I1231" s="70"/>
      <c r="J1231" s="70"/>
      <c r="K1231" s="71"/>
      <c r="L1231" s="91"/>
      <c r="M1231" s="71"/>
      <c r="N1231" s="71"/>
      <c r="P1231" s="71"/>
      <c r="Q1231" s="71"/>
      <c r="R1231" s="71"/>
      <c r="S1231" s="70"/>
      <c r="T1231" s="73"/>
      <c r="U1231" s="73"/>
      <c r="V1231" s="211"/>
      <c r="W1231" s="211"/>
      <c r="X1231" s="73"/>
      <c r="Y1231" s="73"/>
      <c r="Z1231" s="73"/>
      <c r="AA1231" s="73"/>
      <c r="AB1231" s="73"/>
      <c r="AC1231" s="73"/>
      <c r="AD1231" s="73"/>
      <c r="AE1231" s="92"/>
      <c r="AF1231" s="73"/>
      <c r="AG1231" s="74"/>
      <c r="AH1231" s="75"/>
      <c r="AI1231" s="75"/>
      <c r="AJ1231" s="75"/>
      <c r="AK1231" s="74"/>
      <c r="AL1231" s="69"/>
      <c r="AM1231" s="76"/>
      <c r="AN1231" s="127"/>
      <c r="AO1231" s="76"/>
      <c r="AP1231" s="127"/>
      <c r="AQ1231" s="76"/>
      <c r="AR1231" s="76"/>
      <c r="AS1231" s="76"/>
      <c r="AT1231" s="76"/>
      <c r="AU1231" s="76"/>
      <c r="AV1231" s="127"/>
      <c r="AW1231" s="127"/>
      <c r="AX1231" s="127"/>
      <c r="AY1231" s="76"/>
      <c r="AZ1231" s="74"/>
      <c r="BA1231" s="74"/>
      <c r="BB1231" s="72"/>
      <c r="BC1231" s="72"/>
      <c r="BD1231" s="74"/>
      <c r="BE1231" s="74"/>
      <c r="BF1231" s="76"/>
      <c r="BG1231" s="76"/>
      <c r="BH1231" s="76"/>
      <c r="BI1231" s="76"/>
      <c r="BJ1231" s="76"/>
      <c r="BK1231" s="76"/>
      <c r="BL1231" s="76"/>
      <c r="BM1231" s="127"/>
      <c r="BN1231" s="76"/>
      <c r="BO1231" s="110"/>
      <c r="BP1231" s="110"/>
      <c r="BQ1231" s="112"/>
      <c r="BR1231" s="112"/>
      <c r="BS1231" s="112"/>
      <c r="BT1231" s="114"/>
      <c r="BU1231" s="113"/>
      <c r="BV1231" s="114"/>
      <c r="BW1231" s="115"/>
      <c r="BX1231" s="115"/>
      <c r="BY1231" s="115"/>
      <c r="BZ1231" s="115"/>
      <c r="CA1231" s="48"/>
      <c r="CB1231" s="48"/>
      <c r="CC1231" s="48"/>
      <c r="CD1231" s="49"/>
      <c r="CE1231" s="96"/>
      <c r="CF1231" s="49"/>
      <c r="CG1231" s="96"/>
      <c r="CH1231" s="49"/>
      <c r="CI1231" s="49"/>
      <c r="CJ1231" s="49"/>
      <c r="CK1231" s="49"/>
      <c r="CL1231" s="49"/>
      <c r="CM1231" s="49"/>
      <c r="CN1231" s="49"/>
      <c r="CO1231" s="49"/>
      <c r="CP1231" s="49"/>
      <c r="CQ1231" s="49"/>
      <c r="CR1231" s="49"/>
      <c r="CS1231" s="49"/>
      <c r="CT1231" s="49"/>
      <c r="CU1231" s="49"/>
      <c r="CV1231" s="49"/>
      <c r="CW1231" s="49"/>
      <c r="CX1231" s="49"/>
      <c r="CY1231" s="49"/>
      <c r="CZ1231" s="49"/>
    </row>
    <row r="1232" spans="1:104" ht="20.25" thickTop="1" thickBot="1" x14ac:dyDescent="0.35">
      <c r="A1232" s="68"/>
      <c r="B1232" s="88"/>
      <c r="C1232" s="68"/>
      <c r="D1232" s="68"/>
      <c r="E1232" s="69"/>
      <c r="F1232" s="69"/>
      <c r="G1232" s="69"/>
      <c r="H1232" s="69"/>
      <c r="I1232" s="70"/>
      <c r="J1232" s="70"/>
      <c r="K1232" s="71"/>
      <c r="L1232" s="91"/>
      <c r="M1232" s="71"/>
      <c r="N1232" s="71"/>
      <c r="P1232" s="71"/>
      <c r="Q1232" s="71"/>
      <c r="R1232" s="71"/>
      <c r="S1232" s="70"/>
      <c r="T1232" s="73"/>
      <c r="U1232" s="73"/>
      <c r="V1232" s="211"/>
      <c r="W1232" s="211"/>
      <c r="X1232" s="73"/>
      <c r="Y1232" s="73"/>
      <c r="Z1232" s="73"/>
      <c r="AA1232" s="73"/>
      <c r="AB1232" s="73"/>
      <c r="AC1232" s="73"/>
      <c r="AD1232" s="73"/>
      <c r="AE1232" s="92"/>
      <c r="AF1232" s="73"/>
      <c r="AG1232" s="74"/>
      <c r="AH1232" s="75"/>
      <c r="AI1232" s="75"/>
      <c r="AJ1232" s="75"/>
      <c r="AK1232" s="74"/>
      <c r="AL1232" s="69"/>
      <c r="AM1232" s="76"/>
      <c r="AN1232" s="127"/>
      <c r="AO1232" s="76"/>
      <c r="AP1232" s="127"/>
      <c r="AQ1232" s="76"/>
      <c r="AR1232" s="76"/>
      <c r="AS1232" s="76"/>
      <c r="AT1232" s="76"/>
      <c r="AU1232" s="76"/>
      <c r="AV1232" s="127"/>
      <c r="AW1232" s="127"/>
      <c r="AX1232" s="127"/>
      <c r="AY1232" s="76"/>
      <c r="AZ1232" s="74"/>
      <c r="BA1232" s="74"/>
      <c r="BB1232" s="72"/>
      <c r="BC1232" s="72"/>
      <c r="BD1232" s="74"/>
      <c r="BE1232" s="74"/>
      <c r="BF1232" s="76"/>
      <c r="BG1232" s="76"/>
      <c r="BH1232" s="76"/>
      <c r="BI1232" s="76"/>
      <c r="BJ1232" s="76"/>
      <c r="BK1232" s="76"/>
      <c r="BL1232" s="76"/>
      <c r="BM1232" s="127"/>
      <c r="BN1232" s="76"/>
      <c r="BO1232" s="110"/>
      <c r="BP1232" s="110"/>
      <c r="BQ1232" s="112"/>
      <c r="BR1232" s="112"/>
      <c r="BS1232" s="112"/>
      <c r="BT1232" s="114"/>
      <c r="BU1232" s="113"/>
      <c r="BV1232" s="114"/>
      <c r="BW1232" s="115"/>
      <c r="BX1232" s="115"/>
      <c r="BY1232" s="115"/>
      <c r="BZ1232" s="115"/>
      <c r="CA1232" s="48"/>
      <c r="CB1232" s="48"/>
      <c r="CC1232" s="48"/>
      <c r="CD1232" s="49"/>
      <c r="CE1232" s="96"/>
      <c r="CF1232" s="49"/>
      <c r="CG1232" s="96"/>
      <c r="CH1232" s="49"/>
      <c r="CI1232" s="49"/>
      <c r="CJ1232" s="49"/>
      <c r="CK1232" s="49"/>
      <c r="CL1232" s="49"/>
      <c r="CM1232" s="49"/>
      <c r="CN1232" s="49"/>
      <c r="CO1232" s="49"/>
      <c r="CP1232" s="49"/>
      <c r="CQ1232" s="49"/>
      <c r="CR1232" s="49"/>
      <c r="CS1232" s="49"/>
      <c r="CT1232" s="49"/>
      <c r="CU1232" s="49"/>
      <c r="CV1232" s="49"/>
      <c r="CW1232" s="49"/>
      <c r="CX1232" s="49"/>
      <c r="CY1232" s="49"/>
      <c r="CZ1232" s="49"/>
    </row>
    <row r="1233" spans="1:104" ht="20.25" thickTop="1" thickBot="1" x14ac:dyDescent="0.35">
      <c r="A1233" s="68"/>
      <c r="B1233" s="88"/>
      <c r="C1233" s="68"/>
      <c r="D1233" s="68"/>
      <c r="E1233" s="69"/>
      <c r="F1233" s="69"/>
      <c r="G1233" s="69"/>
      <c r="H1233" s="69"/>
      <c r="I1233" s="70"/>
      <c r="J1233" s="70"/>
      <c r="K1233" s="71"/>
      <c r="L1233" s="91"/>
      <c r="M1233" s="71"/>
      <c r="N1233" s="71"/>
      <c r="P1233" s="71"/>
      <c r="Q1233" s="71"/>
      <c r="R1233" s="71"/>
      <c r="S1233" s="70"/>
      <c r="T1233" s="73"/>
      <c r="U1233" s="73"/>
      <c r="V1233" s="211"/>
      <c r="W1233" s="211"/>
      <c r="X1233" s="73"/>
      <c r="Y1233" s="73"/>
      <c r="Z1233" s="73"/>
      <c r="AA1233" s="73"/>
      <c r="AB1233" s="73"/>
      <c r="AC1233" s="73"/>
      <c r="AD1233" s="73"/>
      <c r="AE1233" s="92"/>
      <c r="AF1233" s="73"/>
      <c r="AG1233" s="74"/>
      <c r="AH1233" s="75"/>
      <c r="AI1233" s="75"/>
      <c r="AJ1233" s="75"/>
      <c r="AK1233" s="74"/>
      <c r="AL1233" s="69"/>
      <c r="AM1233" s="76"/>
      <c r="AN1233" s="127"/>
      <c r="AO1233" s="76"/>
      <c r="AP1233" s="127"/>
      <c r="AQ1233" s="76"/>
      <c r="AR1233" s="76"/>
      <c r="AS1233" s="76"/>
      <c r="AT1233" s="76"/>
      <c r="AU1233" s="76"/>
      <c r="AV1233" s="127"/>
      <c r="AW1233" s="127"/>
      <c r="AX1233" s="127"/>
      <c r="AY1233" s="76"/>
      <c r="AZ1233" s="74"/>
      <c r="BA1233" s="74"/>
      <c r="BB1233" s="72"/>
      <c r="BC1233" s="72"/>
      <c r="BD1233" s="74"/>
      <c r="BE1233" s="74"/>
      <c r="BF1233" s="76"/>
      <c r="BG1233" s="76"/>
      <c r="BH1233" s="76"/>
      <c r="BI1233" s="76"/>
      <c r="BJ1233" s="76"/>
      <c r="BK1233" s="76"/>
      <c r="BL1233" s="76"/>
      <c r="BM1233" s="127"/>
      <c r="BN1233" s="76"/>
      <c r="BO1233" s="110"/>
      <c r="BP1233" s="110"/>
      <c r="BQ1233" s="112"/>
      <c r="BR1233" s="112"/>
      <c r="BS1233" s="112"/>
      <c r="BT1233" s="114"/>
      <c r="BU1233" s="113"/>
      <c r="BV1233" s="114"/>
      <c r="BW1233" s="115"/>
      <c r="BX1233" s="115"/>
      <c r="BY1233" s="115"/>
      <c r="BZ1233" s="115"/>
      <c r="CA1233" s="48"/>
      <c r="CB1233" s="48"/>
      <c r="CC1233" s="48"/>
      <c r="CD1233" s="49"/>
      <c r="CE1233" s="96"/>
      <c r="CF1233" s="49"/>
      <c r="CG1233" s="96"/>
      <c r="CH1233" s="49"/>
      <c r="CI1233" s="49"/>
      <c r="CJ1233" s="49"/>
      <c r="CK1233" s="49"/>
      <c r="CL1233" s="49"/>
      <c r="CM1233" s="49"/>
      <c r="CN1233" s="49"/>
      <c r="CO1233" s="49"/>
      <c r="CP1233" s="49"/>
      <c r="CQ1233" s="49"/>
      <c r="CR1233" s="49"/>
      <c r="CS1233" s="49"/>
      <c r="CT1233" s="49"/>
      <c r="CU1233" s="49"/>
      <c r="CV1233" s="49"/>
      <c r="CW1233" s="49"/>
      <c r="CX1233" s="49"/>
      <c r="CY1233" s="49"/>
      <c r="CZ1233" s="49"/>
    </row>
    <row r="1234" spans="1:104" ht="20.25" thickTop="1" thickBot="1" x14ac:dyDescent="0.35">
      <c r="A1234" s="68"/>
      <c r="B1234" s="88"/>
      <c r="C1234" s="68"/>
      <c r="D1234" s="68"/>
      <c r="E1234" s="69"/>
      <c r="F1234" s="69"/>
      <c r="G1234" s="69"/>
      <c r="H1234" s="69"/>
      <c r="I1234" s="70"/>
      <c r="J1234" s="70"/>
      <c r="K1234" s="71"/>
      <c r="L1234" s="91"/>
      <c r="M1234" s="71"/>
      <c r="N1234" s="71"/>
      <c r="P1234" s="71"/>
      <c r="Q1234" s="71"/>
      <c r="R1234" s="71"/>
      <c r="S1234" s="70"/>
      <c r="T1234" s="73"/>
      <c r="U1234" s="73"/>
      <c r="V1234" s="211"/>
      <c r="W1234" s="211"/>
      <c r="X1234" s="73"/>
      <c r="Y1234" s="73"/>
      <c r="Z1234" s="73"/>
      <c r="AA1234" s="73"/>
      <c r="AB1234" s="73"/>
      <c r="AC1234" s="73"/>
      <c r="AD1234" s="73"/>
      <c r="AE1234" s="92"/>
      <c r="AF1234" s="73"/>
      <c r="AG1234" s="74"/>
      <c r="AH1234" s="75"/>
      <c r="AI1234" s="75"/>
      <c r="AJ1234" s="75"/>
      <c r="AK1234" s="74"/>
      <c r="AL1234" s="69"/>
      <c r="AM1234" s="76"/>
      <c r="AN1234" s="127"/>
      <c r="AO1234" s="76"/>
      <c r="AP1234" s="127"/>
      <c r="AQ1234" s="76"/>
      <c r="AR1234" s="76"/>
      <c r="AS1234" s="76"/>
      <c r="AT1234" s="76"/>
      <c r="AU1234" s="76"/>
      <c r="AV1234" s="127"/>
      <c r="AW1234" s="127"/>
      <c r="AX1234" s="127"/>
      <c r="AY1234" s="76"/>
      <c r="AZ1234" s="74"/>
      <c r="BA1234" s="74"/>
      <c r="BB1234" s="72"/>
      <c r="BC1234" s="72"/>
      <c r="BD1234" s="74"/>
      <c r="BE1234" s="74"/>
      <c r="BF1234" s="76"/>
      <c r="BG1234" s="76"/>
      <c r="BH1234" s="76"/>
      <c r="BI1234" s="76"/>
      <c r="BJ1234" s="76"/>
      <c r="BK1234" s="76"/>
      <c r="BL1234" s="76"/>
      <c r="BM1234" s="127"/>
      <c r="BN1234" s="76"/>
      <c r="BO1234" s="110"/>
      <c r="BP1234" s="110"/>
      <c r="BQ1234" s="112"/>
      <c r="BR1234" s="112"/>
      <c r="BS1234" s="112"/>
      <c r="BT1234" s="114"/>
      <c r="BU1234" s="113"/>
      <c r="BV1234" s="114"/>
      <c r="BW1234" s="115"/>
      <c r="BX1234" s="115"/>
      <c r="BY1234" s="115"/>
      <c r="BZ1234" s="115"/>
      <c r="CA1234" s="48"/>
      <c r="CB1234" s="48"/>
      <c r="CC1234" s="48"/>
      <c r="CD1234" s="49"/>
      <c r="CE1234" s="96"/>
      <c r="CF1234" s="49"/>
      <c r="CG1234" s="96"/>
      <c r="CH1234" s="49"/>
      <c r="CI1234" s="49"/>
      <c r="CJ1234" s="49"/>
      <c r="CK1234" s="49"/>
      <c r="CL1234" s="49"/>
      <c r="CM1234" s="49"/>
      <c r="CN1234" s="49"/>
      <c r="CO1234" s="49"/>
      <c r="CP1234" s="49"/>
      <c r="CQ1234" s="49"/>
      <c r="CR1234" s="49"/>
      <c r="CS1234" s="49"/>
      <c r="CT1234" s="49"/>
      <c r="CU1234" s="49"/>
      <c r="CV1234" s="49"/>
      <c r="CW1234" s="49"/>
      <c r="CX1234" s="49"/>
      <c r="CY1234" s="49"/>
      <c r="CZ1234" s="49"/>
    </row>
    <row r="1235" spans="1:104" ht="20.25" thickTop="1" thickBot="1" x14ac:dyDescent="0.35">
      <c r="A1235" s="68"/>
      <c r="B1235" s="88"/>
      <c r="C1235" s="68"/>
      <c r="D1235" s="68"/>
      <c r="E1235" s="69"/>
      <c r="F1235" s="69"/>
      <c r="G1235" s="69"/>
      <c r="H1235" s="69"/>
      <c r="I1235" s="70"/>
      <c r="J1235" s="70"/>
      <c r="K1235" s="71"/>
      <c r="L1235" s="91"/>
      <c r="M1235" s="71"/>
      <c r="N1235" s="71"/>
      <c r="P1235" s="71"/>
      <c r="Q1235" s="71"/>
      <c r="R1235" s="71"/>
      <c r="S1235" s="70"/>
      <c r="T1235" s="73"/>
      <c r="U1235" s="73"/>
      <c r="V1235" s="211"/>
      <c r="W1235" s="211"/>
      <c r="X1235" s="73"/>
      <c r="Y1235" s="73"/>
      <c r="Z1235" s="73"/>
      <c r="AA1235" s="73"/>
      <c r="AB1235" s="73"/>
      <c r="AC1235" s="73"/>
      <c r="AD1235" s="73"/>
      <c r="AE1235" s="92"/>
      <c r="AF1235" s="73"/>
      <c r="AG1235" s="74"/>
      <c r="AH1235" s="75"/>
      <c r="AI1235" s="75"/>
      <c r="AJ1235" s="75"/>
      <c r="AK1235" s="74"/>
      <c r="AL1235" s="69"/>
      <c r="AM1235" s="76"/>
      <c r="AN1235" s="127"/>
      <c r="AO1235" s="76"/>
      <c r="AP1235" s="127"/>
      <c r="AQ1235" s="76"/>
      <c r="AR1235" s="76"/>
      <c r="AS1235" s="76"/>
      <c r="AT1235" s="76"/>
      <c r="AU1235" s="76"/>
      <c r="AV1235" s="127"/>
      <c r="AW1235" s="127"/>
      <c r="AX1235" s="127"/>
      <c r="AY1235" s="76"/>
      <c r="AZ1235" s="74"/>
      <c r="BA1235" s="74"/>
      <c r="BB1235" s="72"/>
      <c r="BC1235" s="72"/>
      <c r="BD1235" s="74"/>
      <c r="BE1235" s="74"/>
      <c r="BF1235" s="76"/>
      <c r="BG1235" s="76"/>
      <c r="BH1235" s="76"/>
      <c r="BI1235" s="76"/>
      <c r="BJ1235" s="76"/>
      <c r="BK1235" s="76"/>
      <c r="BL1235" s="76"/>
      <c r="BM1235" s="127"/>
      <c r="BN1235" s="76"/>
      <c r="BO1235" s="110"/>
      <c r="BP1235" s="110"/>
      <c r="BQ1235" s="112"/>
      <c r="BR1235" s="112"/>
      <c r="BS1235" s="112"/>
      <c r="BT1235" s="114"/>
      <c r="BU1235" s="113"/>
      <c r="BV1235" s="114"/>
      <c r="BW1235" s="115"/>
      <c r="BX1235" s="115"/>
      <c r="BY1235" s="115"/>
      <c r="BZ1235" s="115"/>
      <c r="CA1235" s="48"/>
      <c r="CB1235" s="48"/>
      <c r="CC1235" s="48"/>
      <c r="CD1235" s="49"/>
      <c r="CE1235" s="96"/>
      <c r="CF1235" s="49"/>
      <c r="CG1235" s="96"/>
      <c r="CH1235" s="49"/>
      <c r="CI1235" s="49"/>
      <c r="CJ1235" s="49"/>
      <c r="CK1235" s="49"/>
      <c r="CL1235" s="49"/>
      <c r="CM1235" s="49"/>
      <c r="CN1235" s="49"/>
      <c r="CO1235" s="49"/>
      <c r="CP1235" s="49"/>
      <c r="CQ1235" s="49"/>
      <c r="CR1235" s="49"/>
      <c r="CS1235" s="49"/>
      <c r="CT1235" s="49"/>
      <c r="CU1235" s="49"/>
      <c r="CV1235" s="49"/>
      <c r="CW1235" s="49"/>
      <c r="CX1235" s="49"/>
      <c r="CY1235" s="49"/>
      <c r="CZ1235" s="49"/>
    </row>
    <row r="1236" spans="1:104" ht="20.25" thickTop="1" thickBot="1" x14ac:dyDescent="0.35">
      <c r="A1236" s="68"/>
      <c r="B1236" s="88"/>
      <c r="C1236" s="68"/>
      <c r="D1236" s="68"/>
      <c r="E1236" s="69"/>
      <c r="F1236" s="69"/>
      <c r="G1236" s="69"/>
      <c r="H1236" s="69"/>
      <c r="I1236" s="70"/>
      <c r="J1236" s="70"/>
      <c r="K1236" s="71"/>
      <c r="L1236" s="91"/>
      <c r="M1236" s="71"/>
      <c r="N1236" s="71"/>
      <c r="P1236" s="71"/>
      <c r="Q1236" s="71"/>
      <c r="R1236" s="71"/>
      <c r="S1236" s="70"/>
      <c r="T1236" s="73"/>
      <c r="U1236" s="73"/>
      <c r="V1236" s="211"/>
      <c r="W1236" s="211"/>
      <c r="X1236" s="73"/>
      <c r="Y1236" s="73"/>
      <c r="Z1236" s="73"/>
      <c r="AA1236" s="73"/>
      <c r="AB1236" s="73"/>
      <c r="AC1236" s="73"/>
      <c r="AD1236" s="73"/>
      <c r="AE1236" s="92"/>
      <c r="AF1236" s="73"/>
      <c r="AG1236" s="74"/>
      <c r="AH1236" s="75"/>
      <c r="AI1236" s="75"/>
      <c r="AJ1236" s="75"/>
      <c r="AK1236" s="74"/>
      <c r="AL1236" s="69"/>
      <c r="AM1236" s="76"/>
      <c r="AN1236" s="127"/>
      <c r="AO1236" s="76"/>
      <c r="AP1236" s="127"/>
      <c r="AQ1236" s="76"/>
      <c r="AR1236" s="76"/>
      <c r="AS1236" s="76"/>
      <c r="AT1236" s="76"/>
      <c r="AU1236" s="76"/>
      <c r="AV1236" s="127"/>
      <c r="AW1236" s="127"/>
      <c r="AX1236" s="127"/>
      <c r="AY1236" s="76"/>
      <c r="AZ1236" s="74"/>
      <c r="BA1236" s="74"/>
      <c r="BB1236" s="72"/>
      <c r="BC1236" s="72"/>
      <c r="BD1236" s="74"/>
      <c r="BE1236" s="74"/>
      <c r="BF1236" s="76"/>
      <c r="BG1236" s="76"/>
      <c r="BH1236" s="76"/>
      <c r="BI1236" s="76"/>
      <c r="BJ1236" s="76"/>
      <c r="BK1236" s="76"/>
      <c r="BL1236" s="76"/>
      <c r="BM1236" s="127"/>
      <c r="BN1236" s="76"/>
      <c r="BO1236" s="110"/>
      <c r="BP1236" s="110"/>
      <c r="BQ1236" s="112"/>
      <c r="BR1236" s="112"/>
      <c r="BS1236" s="112"/>
      <c r="BT1236" s="114"/>
      <c r="BU1236" s="113"/>
      <c r="BV1236" s="114"/>
      <c r="BW1236" s="115"/>
      <c r="BX1236" s="115"/>
      <c r="BY1236" s="115"/>
      <c r="BZ1236" s="115"/>
      <c r="CA1236" s="48"/>
      <c r="CB1236" s="48"/>
      <c r="CC1236" s="48"/>
      <c r="CD1236" s="49"/>
      <c r="CE1236" s="96"/>
      <c r="CF1236" s="49"/>
      <c r="CG1236" s="96"/>
      <c r="CH1236" s="49"/>
      <c r="CI1236" s="49"/>
      <c r="CJ1236" s="49"/>
      <c r="CK1236" s="49"/>
      <c r="CL1236" s="49"/>
      <c r="CM1236" s="49"/>
      <c r="CN1236" s="49"/>
      <c r="CO1236" s="49"/>
      <c r="CP1236" s="49"/>
      <c r="CQ1236" s="49"/>
      <c r="CR1236" s="49"/>
      <c r="CS1236" s="49"/>
      <c r="CT1236" s="49"/>
      <c r="CU1236" s="49"/>
      <c r="CV1236" s="49"/>
      <c r="CW1236" s="49"/>
      <c r="CX1236" s="49"/>
      <c r="CY1236" s="49"/>
      <c r="CZ1236" s="49"/>
    </row>
    <row r="1237" spans="1:104" ht="20.25" thickTop="1" thickBot="1" x14ac:dyDescent="0.35">
      <c r="A1237" s="68"/>
      <c r="B1237" s="88"/>
      <c r="C1237" s="68"/>
      <c r="D1237" s="68"/>
      <c r="E1237" s="69"/>
      <c r="F1237" s="69"/>
      <c r="G1237" s="69"/>
      <c r="H1237" s="69"/>
      <c r="I1237" s="70"/>
      <c r="J1237" s="70"/>
      <c r="K1237" s="71"/>
      <c r="L1237" s="91"/>
      <c r="M1237" s="71"/>
      <c r="N1237" s="71"/>
      <c r="P1237" s="71"/>
      <c r="Q1237" s="71"/>
      <c r="R1237" s="71"/>
      <c r="S1237" s="70"/>
      <c r="T1237" s="73"/>
      <c r="U1237" s="73"/>
      <c r="V1237" s="211"/>
      <c r="W1237" s="211"/>
      <c r="X1237" s="73"/>
      <c r="Y1237" s="73"/>
      <c r="Z1237" s="73"/>
      <c r="AA1237" s="73"/>
      <c r="AB1237" s="73"/>
      <c r="AC1237" s="73"/>
      <c r="AD1237" s="73"/>
      <c r="AE1237" s="92"/>
      <c r="AF1237" s="73"/>
      <c r="AG1237" s="74"/>
      <c r="AH1237" s="75"/>
      <c r="AI1237" s="75"/>
      <c r="AJ1237" s="75"/>
      <c r="AK1237" s="74"/>
      <c r="AL1237" s="69"/>
      <c r="AM1237" s="76"/>
      <c r="AN1237" s="127"/>
      <c r="AO1237" s="76"/>
      <c r="AP1237" s="127"/>
      <c r="AQ1237" s="76"/>
      <c r="AR1237" s="76"/>
      <c r="AS1237" s="76"/>
      <c r="AT1237" s="76"/>
      <c r="AU1237" s="76"/>
      <c r="AV1237" s="127"/>
      <c r="AW1237" s="127"/>
      <c r="AX1237" s="127"/>
      <c r="AY1237" s="76"/>
      <c r="AZ1237" s="74"/>
      <c r="BA1237" s="74"/>
      <c r="BB1237" s="72"/>
      <c r="BC1237" s="72"/>
      <c r="BD1237" s="74"/>
      <c r="BE1237" s="74"/>
      <c r="BF1237" s="76"/>
      <c r="BG1237" s="76"/>
      <c r="BH1237" s="76"/>
      <c r="BI1237" s="76"/>
      <c r="BJ1237" s="76"/>
      <c r="BK1237" s="76"/>
      <c r="BL1237" s="76"/>
      <c r="BM1237" s="127"/>
      <c r="BN1237" s="76"/>
      <c r="BO1237" s="110"/>
      <c r="BP1237" s="110"/>
      <c r="BQ1237" s="112"/>
      <c r="BR1237" s="112"/>
      <c r="BS1237" s="112"/>
      <c r="BT1237" s="114"/>
      <c r="BU1237" s="113"/>
      <c r="BV1237" s="114"/>
      <c r="BW1237" s="115"/>
      <c r="BX1237" s="115"/>
      <c r="BY1237" s="115"/>
      <c r="BZ1237" s="115"/>
      <c r="CA1237" s="48"/>
      <c r="CB1237" s="48"/>
      <c r="CC1237" s="48"/>
      <c r="CD1237" s="49"/>
      <c r="CE1237" s="96"/>
      <c r="CF1237" s="49"/>
      <c r="CG1237" s="96"/>
      <c r="CH1237" s="49"/>
      <c r="CI1237" s="49"/>
      <c r="CJ1237" s="49"/>
      <c r="CK1237" s="49"/>
      <c r="CL1237" s="49"/>
      <c r="CM1237" s="49"/>
      <c r="CN1237" s="49"/>
      <c r="CO1237" s="49"/>
      <c r="CP1237" s="49"/>
      <c r="CQ1237" s="49"/>
      <c r="CR1237" s="49"/>
      <c r="CS1237" s="49"/>
      <c r="CT1237" s="49"/>
      <c r="CU1237" s="49"/>
      <c r="CV1237" s="49"/>
      <c r="CW1237" s="49"/>
      <c r="CX1237" s="49"/>
      <c r="CY1237" s="49"/>
      <c r="CZ1237" s="49"/>
    </row>
    <row r="1238" spans="1:104" ht="20.25" thickTop="1" thickBot="1" x14ac:dyDescent="0.35">
      <c r="A1238" s="68"/>
      <c r="B1238" s="88"/>
      <c r="C1238" s="68"/>
      <c r="D1238" s="68"/>
      <c r="E1238" s="69"/>
      <c r="F1238" s="69"/>
      <c r="G1238" s="69"/>
      <c r="H1238" s="69"/>
      <c r="I1238" s="70"/>
      <c r="J1238" s="70"/>
      <c r="K1238" s="71"/>
      <c r="L1238" s="91"/>
      <c r="M1238" s="71"/>
      <c r="N1238" s="71"/>
      <c r="P1238" s="71"/>
      <c r="Q1238" s="71"/>
      <c r="R1238" s="71"/>
      <c r="S1238" s="70"/>
      <c r="T1238" s="73"/>
      <c r="U1238" s="73"/>
      <c r="V1238" s="211"/>
      <c r="W1238" s="211"/>
      <c r="X1238" s="73"/>
      <c r="Y1238" s="73"/>
      <c r="Z1238" s="73"/>
      <c r="AA1238" s="73"/>
      <c r="AB1238" s="73"/>
      <c r="AC1238" s="73"/>
      <c r="AD1238" s="73"/>
      <c r="AE1238" s="92"/>
      <c r="AF1238" s="73"/>
      <c r="AG1238" s="74"/>
      <c r="AH1238" s="75"/>
      <c r="AI1238" s="75"/>
      <c r="AJ1238" s="75"/>
      <c r="AK1238" s="74"/>
      <c r="AL1238" s="69"/>
      <c r="AM1238" s="76"/>
      <c r="AN1238" s="127"/>
      <c r="AO1238" s="76"/>
      <c r="AP1238" s="127"/>
      <c r="AQ1238" s="76"/>
      <c r="AR1238" s="76"/>
      <c r="AS1238" s="76"/>
      <c r="AT1238" s="76"/>
      <c r="AU1238" s="76"/>
      <c r="AV1238" s="127"/>
      <c r="AW1238" s="127"/>
      <c r="AX1238" s="127"/>
      <c r="AY1238" s="76"/>
      <c r="AZ1238" s="74"/>
      <c r="BA1238" s="74"/>
      <c r="BB1238" s="72"/>
      <c r="BC1238" s="72"/>
      <c r="BD1238" s="74"/>
      <c r="BE1238" s="74"/>
      <c r="BF1238" s="76"/>
      <c r="BG1238" s="76"/>
      <c r="BH1238" s="76"/>
      <c r="BI1238" s="76"/>
      <c r="BJ1238" s="76"/>
      <c r="BK1238" s="76"/>
      <c r="BL1238" s="76"/>
      <c r="BM1238" s="127"/>
      <c r="BN1238" s="76"/>
      <c r="BO1238" s="110"/>
      <c r="BP1238" s="110"/>
      <c r="BQ1238" s="112"/>
      <c r="BR1238" s="112"/>
      <c r="BS1238" s="112"/>
      <c r="BT1238" s="114"/>
      <c r="BU1238" s="113"/>
      <c r="BV1238" s="114"/>
      <c r="BW1238" s="115"/>
      <c r="BX1238" s="115"/>
      <c r="BY1238" s="115"/>
      <c r="BZ1238" s="115"/>
      <c r="CA1238" s="48"/>
      <c r="CB1238" s="48"/>
      <c r="CC1238" s="48"/>
      <c r="CD1238" s="49"/>
      <c r="CE1238" s="96"/>
      <c r="CF1238" s="49"/>
      <c r="CG1238" s="96"/>
      <c r="CH1238" s="49"/>
      <c r="CI1238" s="49"/>
      <c r="CJ1238" s="49"/>
      <c r="CK1238" s="49"/>
      <c r="CL1238" s="49"/>
      <c r="CM1238" s="49"/>
      <c r="CN1238" s="49"/>
      <c r="CO1238" s="49"/>
      <c r="CP1238" s="49"/>
      <c r="CQ1238" s="49"/>
      <c r="CR1238" s="49"/>
      <c r="CS1238" s="49"/>
      <c r="CT1238" s="49"/>
      <c r="CU1238" s="49"/>
      <c r="CV1238" s="49"/>
      <c r="CW1238" s="49"/>
      <c r="CX1238" s="49"/>
      <c r="CY1238" s="49"/>
      <c r="CZ1238" s="49"/>
    </row>
    <row r="1239" spans="1:104" ht="20.25" thickTop="1" thickBot="1" x14ac:dyDescent="0.35">
      <c r="A1239" s="68"/>
      <c r="B1239" s="88"/>
      <c r="C1239" s="68"/>
      <c r="D1239" s="68"/>
      <c r="E1239" s="69"/>
      <c r="F1239" s="69"/>
      <c r="G1239" s="69"/>
      <c r="H1239" s="69"/>
      <c r="I1239" s="70"/>
      <c r="J1239" s="70"/>
      <c r="K1239" s="71"/>
      <c r="L1239" s="91"/>
      <c r="M1239" s="71"/>
      <c r="N1239" s="71"/>
      <c r="P1239" s="71"/>
      <c r="Q1239" s="71"/>
      <c r="R1239" s="71"/>
      <c r="S1239" s="70"/>
      <c r="T1239" s="73"/>
      <c r="U1239" s="73"/>
      <c r="V1239" s="211"/>
      <c r="W1239" s="211"/>
      <c r="X1239" s="73"/>
      <c r="Y1239" s="73"/>
      <c r="Z1239" s="73"/>
      <c r="AA1239" s="73"/>
      <c r="AB1239" s="73"/>
      <c r="AC1239" s="73"/>
      <c r="AD1239" s="73"/>
      <c r="AE1239" s="92"/>
      <c r="AF1239" s="73"/>
      <c r="AG1239" s="74"/>
      <c r="AH1239" s="75"/>
      <c r="AI1239" s="75"/>
      <c r="AJ1239" s="75"/>
      <c r="AK1239" s="74"/>
      <c r="AL1239" s="69"/>
      <c r="AM1239" s="76"/>
      <c r="AN1239" s="127"/>
      <c r="AO1239" s="76"/>
      <c r="AP1239" s="127"/>
      <c r="AQ1239" s="76"/>
      <c r="AR1239" s="76"/>
      <c r="AS1239" s="76"/>
      <c r="AT1239" s="76"/>
      <c r="AU1239" s="76"/>
      <c r="AV1239" s="127"/>
      <c r="AW1239" s="127"/>
      <c r="AX1239" s="127"/>
      <c r="AY1239" s="76"/>
      <c r="AZ1239" s="74"/>
      <c r="BA1239" s="74"/>
      <c r="BB1239" s="72"/>
      <c r="BC1239" s="72"/>
      <c r="BD1239" s="74"/>
      <c r="BE1239" s="74"/>
      <c r="BF1239" s="76"/>
      <c r="BG1239" s="76"/>
      <c r="BH1239" s="76"/>
      <c r="BI1239" s="76"/>
      <c r="BJ1239" s="76"/>
      <c r="BK1239" s="76"/>
      <c r="BL1239" s="76"/>
      <c r="BM1239" s="127"/>
      <c r="BN1239" s="76"/>
      <c r="BO1239" s="110"/>
      <c r="BP1239" s="110"/>
      <c r="BQ1239" s="112"/>
      <c r="BR1239" s="112"/>
      <c r="BS1239" s="112"/>
      <c r="BT1239" s="114"/>
      <c r="BU1239" s="113"/>
      <c r="BV1239" s="114"/>
      <c r="BW1239" s="115"/>
      <c r="BX1239" s="115"/>
      <c r="BY1239" s="115"/>
      <c r="BZ1239" s="115"/>
      <c r="CA1239" s="48"/>
      <c r="CB1239" s="48"/>
      <c r="CC1239" s="48"/>
      <c r="CD1239" s="49"/>
      <c r="CE1239" s="96"/>
      <c r="CF1239" s="49"/>
      <c r="CG1239" s="96"/>
      <c r="CH1239" s="49"/>
      <c r="CI1239" s="49"/>
      <c r="CJ1239" s="49"/>
      <c r="CK1239" s="49"/>
      <c r="CL1239" s="49"/>
      <c r="CM1239" s="49"/>
      <c r="CN1239" s="49"/>
      <c r="CO1239" s="49"/>
      <c r="CP1239" s="49"/>
      <c r="CQ1239" s="49"/>
      <c r="CR1239" s="49"/>
      <c r="CS1239" s="49"/>
      <c r="CT1239" s="49"/>
      <c r="CU1239" s="49"/>
      <c r="CV1239" s="49"/>
      <c r="CW1239" s="49"/>
      <c r="CX1239" s="49"/>
      <c r="CY1239" s="49"/>
      <c r="CZ1239" s="49"/>
    </row>
    <row r="1240" spans="1:104" ht="20.25" thickTop="1" thickBot="1" x14ac:dyDescent="0.35">
      <c r="A1240" s="68"/>
      <c r="B1240" s="88"/>
      <c r="C1240" s="68"/>
      <c r="D1240" s="68"/>
      <c r="E1240" s="69"/>
      <c r="F1240" s="69"/>
      <c r="G1240" s="69"/>
      <c r="H1240" s="69"/>
      <c r="I1240" s="70"/>
      <c r="J1240" s="70"/>
      <c r="K1240" s="71"/>
      <c r="L1240" s="91"/>
      <c r="M1240" s="71"/>
      <c r="N1240" s="71"/>
      <c r="P1240" s="71"/>
      <c r="Q1240" s="71"/>
      <c r="R1240" s="71"/>
      <c r="S1240" s="70"/>
      <c r="T1240" s="73"/>
      <c r="U1240" s="73"/>
      <c r="V1240" s="211"/>
      <c r="W1240" s="211"/>
      <c r="X1240" s="73"/>
      <c r="Y1240" s="73"/>
      <c r="Z1240" s="73"/>
      <c r="AA1240" s="73"/>
      <c r="AB1240" s="73"/>
      <c r="AC1240" s="73"/>
      <c r="AD1240" s="73"/>
      <c r="AE1240" s="92"/>
      <c r="AF1240" s="73"/>
      <c r="AG1240" s="74"/>
      <c r="AH1240" s="75"/>
      <c r="AI1240" s="75"/>
      <c r="AJ1240" s="75"/>
      <c r="AK1240" s="74"/>
      <c r="AL1240" s="69"/>
      <c r="AM1240" s="76"/>
      <c r="AN1240" s="127"/>
      <c r="AO1240" s="76"/>
      <c r="AP1240" s="127"/>
      <c r="AQ1240" s="76"/>
      <c r="AR1240" s="76"/>
      <c r="AS1240" s="76"/>
      <c r="AT1240" s="76"/>
      <c r="AU1240" s="76"/>
      <c r="AV1240" s="127"/>
      <c r="AW1240" s="127"/>
      <c r="AX1240" s="127"/>
      <c r="AY1240" s="76"/>
      <c r="AZ1240" s="74"/>
      <c r="BA1240" s="74"/>
      <c r="BB1240" s="72"/>
      <c r="BC1240" s="72"/>
      <c r="BD1240" s="74"/>
      <c r="BE1240" s="74"/>
      <c r="BF1240" s="76"/>
      <c r="BG1240" s="76"/>
      <c r="BH1240" s="76"/>
      <c r="BI1240" s="76"/>
      <c r="BJ1240" s="76"/>
      <c r="BK1240" s="76"/>
      <c r="BL1240" s="76"/>
      <c r="BM1240" s="127"/>
      <c r="BN1240" s="76"/>
      <c r="BO1240" s="110"/>
      <c r="BP1240" s="110"/>
      <c r="BQ1240" s="112"/>
      <c r="BR1240" s="112"/>
      <c r="BS1240" s="112"/>
      <c r="BT1240" s="114"/>
      <c r="BU1240" s="113"/>
      <c r="BV1240" s="114"/>
      <c r="BW1240" s="115"/>
      <c r="BX1240" s="115"/>
      <c r="BY1240" s="115"/>
      <c r="BZ1240" s="115"/>
      <c r="CA1240" s="48"/>
      <c r="CB1240" s="48"/>
      <c r="CC1240" s="48"/>
      <c r="CD1240" s="49"/>
      <c r="CE1240" s="96"/>
      <c r="CF1240" s="49"/>
      <c r="CG1240" s="96"/>
      <c r="CH1240" s="49"/>
      <c r="CI1240" s="49"/>
      <c r="CJ1240" s="49"/>
      <c r="CK1240" s="49"/>
      <c r="CL1240" s="49"/>
      <c r="CM1240" s="49"/>
      <c r="CN1240" s="49"/>
      <c r="CO1240" s="49"/>
      <c r="CP1240" s="49"/>
      <c r="CQ1240" s="49"/>
      <c r="CR1240" s="49"/>
      <c r="CS1240" s="49"/>
      <c r="CT1240" s="49"/>
      <c r="CU1240" s="49"/>
      <c r="CV1240" s="49"/>
      <c r="CW1240" s="49"/>
      <c r="CX1240" s="49"/>
      <c r="CY1240" s="49"/>
      <c r="CZ1240" s="49"/>
    </row>
    <row r="1241" spans="1:104" ht="20.25" thickTop="1" thickBot="1" x14ac:dyDescent="0.35">
      <c r="A1241" s="68"/>
      <c r="B1241" s="88"/>
      <c r="C1241" s="68"/>
      <c r="D1241" s="68"/>
      <c r="E1241" s="69"/>
      <c r="F1241" s="69"/>
      <c r="G1241" s="69"/>
      <c r="H1241" s="69"/>
      <c r="I1241" s="70"/>
      <c r="J1241" s="70"/>
      <c r="K1241" s="71"/>
      <c r="L1241" s="91"/>
      <c r="M1241" s="71"/>
      <c r="N1241" s="71"/>
      <c r="P1241" s="71"/>
      <c r="Q1241" s="71"/>
      <c r="R1241" s="71"/>
      <c r="S1241" s="70"/>
      <c r="T1241" s="73"/>
      <c r="U1241" s="73"/>
      <c r="V1241" s="211"/>
      <c r="W1241" s="211"/>
      <c r="X1241" s="73"/>
      <c r="Y1241" s="73"/>
      <c r="Z1241" s="73"/>
      <c r="AA1241" s="73"/>
      <c r="AB1241" s="73"/>
      <c r="AC1241" s="73"/>
      <c r="AD1241" s="73"/>
      <c r="AE1241" s="92"/>
      <c r="AF1241" s="73"/>
      <c r="AG1241" s="74"/>
      <c r="AH1241" s="75"/>
      <c r="AI1241" s="75"/>
      <c r="AJ1241" s="75"/>
      <c r="AK1241" s="74"/>
      <c r="AL1241" s="69"/>
      <c r="AM1241" s="76"/>
      <c r="AN1241" s="127"/>
      <c r="AO1241" s="76"/>
      <c r="AP1241" s="127"/>
      <c r="AQ1241" s="76"/>
      <c r="AR1241" s="76"/>
      <c r="AS1241" s="76"/>
      <c r="AT1241" s="76"/>
      <c r="AU1241" s="76"/>
      <c r="AV1241" s="127"/>
      <c r="AW1241" s="127"/>
      <c r="AX1241" s="127"/>
      <c r="AY1241" s="76"/>
      <c r="AZ1241" s="74"/>
      <c r="BA1241" s="74"/>
      <c r="BB1241" s="72"/>
      <c r="BC1241" s="72"/>
      <c r="BD1241" s="74"/>
      <c r="BE1241" s="74"/>
      <c r="BF1241" s="76"/>
      <c r="BG1241" s="76"/>
      <c r="BH1241" s="76"/>
      <c r="BI1241" s="76"/>
      <c r="BJ1241" s="76"/>
      <c r="BK1241" s="76"/>
      <c r="BL1241" s="76"/>
      <c r="BM1241" s="127"/>
      <c r="BN1241" s="76"/>
      <c r="BO1241" s="110"/>
      <c r="BP1241" s="110"/>
      <c r="BQ1241" s="112"/>
      <c r="BR1241" s="112"/>
      <c r="BS1241" s="112"/>
      <c r="BT1241" s="114"/>
      <c r="BU1241" s="113"/>
      <c r="BV1241" s="114"/>
      <c r="BW1241" s="115"/>
      <c r="BX1241" s="115"/>
      <c r="BY1241" s="115"/>
      <c r="BZ1241" s="115"/>
      <c r="CA1241" s="48"/>
      <c r="CB1241" s="48"/>
      <c r="CC1241" s="48"/>
      <c r="CD1241" s="49"/>
      <c r="CE1241" s="96"/>
      <c r="CF1241" s="49"/>
      <c r="CG1241" s="96"/>
      <c r="CH1241" s="49"/>
      <c r="CI1241" s="49"/>
      <c r="CJ1241" s="49"/>
      <c r="CK1241" s="49"/>
      <c r="CL1241" s="49"/>
      <c r="CM1241" s="49"/>
      <c r="CN1241" s="49"/>
      <c r="CO1241" s="49"/>
      <c r="CP1241" s="49"/>
      <c r="CQ1241" s="49"/>
      <c r="CR1241" s="49"/>
      <c r="CS1241" s="49"/>
      <c r="CT1241" s="49"/>
      <c r="CU1241" s="49"/>
      <c r="CV1241" s="49"/>
      <c r="CW1241" s="49"/>
      <c r="CX1241" s="49"/>
      <c r="CY1241" s="49"/>
      <c r="CZ1241" s="49"/>
    </row>
    <row r="1242" spans="1:104" ht="20.25" thickTop="1" thickBot="1" x14ac:dyDescent="0.35">
      <c r="A1242" s="68"/>
      <c r="B1242" s="88"/>
      <c r="C1242" s="68"/>
      <c r="D1242" s="68"/>
      <c r="E1242" s="69"/>
      <c r="F1242" s="69"/>
      <c r="G1242" s="69"/>
      <c r="H1242" s="69"/>
      <c r="I1242" s="70"/>
      <c r="J1242" s="70"/>
      <c r="K1242" s="71"/>
      <c r="L1242" s="91"/>
      <c r="M1242" s="71"/>
      <c r="N1242" s="71"/>
      <c r="P1242" s="71"/>
      <c r="Q1242" s="71"/>
      <c r="R1242" s="71"/>
      <c r="S1242" s="70"/>
      <c r="T1242" s="73"/>
      <c r="U1242" s="73"/>
      <c r="V1242" s="211"/>
      <c r="W1242" s="211"/>
      <c r="X1242" s="73"/>
      <c r="Y1242" s="73"/>
      <c r="Z1242" s="73"/>
      <c r="AA1242" s="73"/>
      <c r="AB1242" s="73"/>
      <c r="AC1242" s="73"/>
      <c r="AD1242" s="73"/>
      <c r="AE1242" s="92"/>
      <c r="AF1242" s="73"/>
      <c r="AG1242" s="74"/>
      <c r="AH1242" s="75"/>
      <c r="AI1242" s="75"/>
      <c r="AJ1242" s="75"/>
      <c r="AK1242" s="74"/>
      <c r="AL1242" s="69"/>
      <c r="AM1242" s="76"/>
      <c r="AN1242" s="127"/>
      <c r="AO1242" s="76"/>
      <c r="AP1242" s="127"/>
      <c r="AQ1242" s="76"/>
      <c r="AR1242" s="76"/>
      <c r="AS1242" s="76"/>
      <c r="AT1242" s="76"/>
      <c r="AU1242" s="76"/>
      <c r="AV1242" s="127"/>
      <c r="AW1242" s="127"/>
      <c r="AX1242" s="127"/>
      <c r="AY1242" s="76"/>
      <c r="AZ1242" s="74"/>
      <c r="BA1242" s="74"/>
      <c r="BB1242" s="72"/>
      <c r="BC1242" s="72"/>
      <c r="BD1242" s="74"/>
      <c r="BE1242" s="74"/>
      <c r="BF1242" s="76"/>
      <c r="BG1242" s="76"/>
      <c r="BH1242" s="76"/>
      <c r="BI1242" s="76"/>
      <c r="BJ1242" s="76"/>
      <c r="BK1242" s="76"/>
      <c r="BL1242" s="76"/>
      <c r="BM1242" s="127"/>
      <c r="BN1242" s="76"/>
      <c r="BO1242" s="110"/>
      <c r="BP1242" s="110"/>
      <c r="BQ1242" s="112"/>
      <c r="BR1242" s="112"/>
      <c r="BS1242" s="112"/>
      <c r="BT1242" s="114"/>
      <c r="BU1242" s="113"/>
      <c r="BV1242" s="114"/>
      <c r="BW1242" s="115"/>
      <c r="BX1242" s="115"/>
      <c r="BY1242" s="115"/>
      <c r="BZ1242" s="115"/>
      <c r="CA1242" s="48"/>
      <c r="CB1242" s="48"/>
      <c r="CC1242" s="48"/>
      <c r="CD1242" s="49"/>
      <c r="CE1242" s="96"/>
      <c r="CF1242" s="49"/>
      <c r="CG1242" s="96"/>
      <c r="CH1242" s="49"/>
      <c r="CI1242" s="49"/>
      <c r="CJ1242" s="49"/>
      <c r="CK1242" s="49"/>
      <c r="CL1242" s="49"/>
      <c r="CM1242" s="49"/>
      <c r="CN1242" s="49"/>
      <c r="CO1242" s="49"/>
      <c r="CP1242" s="49"/>
      <c r="CQ1242" s="49"/>
      <c r="CR1242" s="49"/>
      <c r="CS1242" s="49"/>
      <c r="CT1242" s="49"/>
      <c r="CU1242" s="49"/>
      <c r="CV1242" s="49"/>
      <c r="CW1242" s="49"/>
      <c r="CX1242" s="49"/>
      <c r="CY1242" s="49"/>
      <c r="CZ1242" s="49"/>
    </row>
    <row r="1243" spans="1:104" ht="20.25" thickTop="1" thickBot="1" x14ac:dyDescent="0.35">
      <c r="A1243" s="68"/>
      <c r="B1243" s="88"/>
      <c r="C1243" s="68"/>
      <c r="D1243" s="68"/>
      <c r="E1243" s="69"/>
      <c r="F1243" s="69"/>
      <c r="G1243" s="69"/>
      <c r="H1243" s="69"/>
      <c r="I1243" s="70"/>
      <c r="J1243" s="70"/>
      <c r="K1243" s="71"/>
      <c r="L1243" s="91"/>
      <c r="M1243" s="71"/>
      <c r="N1243" s="71"/>
      <c r="P1243" s="71"/>
      <c r="Q1243" s="71"/>
      <c r="R1243" s="71"/>
      <c r="S1243" s="70"/>
      <c r="T1243" s="73"/>
      <c r="U1243" s="73"/>
      <c r="V1243" s="211"/>
      <c r="W1243" s="211"/>
      <c r="X1243" s="73"/>
      <c r="Y1243" s="73"/>
      <c r="Z1243" s="73"/>
      <c r="AA1243" s="73"/>
      <c r="AB1243" s="73"/>
      <c r="AC1243" s="73"/>
      <c r="AD1243" s="73"/>
      <c r="AE1243" s="92"/>
      <c r="AF1243" s="73"/>
      <c r="AG1243" s="74"/>
      <c r="AH1243" s="75"/>
      <c r="AI1243" s="75"/>
      <c r="AJ1243" s="75"/>
      <c r="AK1243" s="74"/>
      <c r="AL1243" s="69"/>
      <c r="AM1243" s="76"/>
      <c r="AN1243" s="127"/>
      <c r="AO1243" s="76"/>
      <c r="AP1243" s="127"/>
      <c r="AQ1243" s="76"/>
      <c r="AR1243" s="76"/>
      <c r="AS1243" s="76"/>
      <c r="AT1243" s="76"/>
      <c r="AU1243" s="76"/>
      <c r="AV1243" s="127"/>
      <c r="AW1243" s="127"/>
      <c r="AX1243" s="127"/>
      <c r="AY1243" s="76"/>
      <c r="AZ1243" s="74"/>
      <c r="BA1243" s="74"/>
      <c r="BB1243" s="72"/>
      <c r="BC1243" s="72"/>
      <c r="BD1243" s="74"/>
      <c r="BE1243" s="74"/>
      <c r="BF1243" s="76"/>
      <c r="BG1243" s="76"/>
      <c r="BH1243" s="76"/>
      <c r="BI1243" s="76"/>
      <c r="BJ1243" s="76"/>
      <c r="BK1243" s="76"/>
      <c r="BL1243" s="76"/>
      <c r="BM1243" s="127"/>
      <c r="BN1243" s="76"/>
      <c r="BO1243" s="110"/>
      <c r="BP1243" s="110"/>
      <c r="BQ1243" s="112"/>
      <c r="BR1243" s="112"/>
      <c r="BS1243" s="112"/>
      <c r="BT1243" s="114"/>
      <c r="BU1243" s="113"/>
      <c r="BV1243" s="114"/>
      <c r="BW1243" s="115"/>
      <c r="BX1243" s="115"/>
      <c r="BY1243" s="115"/>
      <c r="BZ1243" s="115"/>
      <c r="CA1243" s="48"/>
      <c r="CB1243" s="48"/>
      <c r="CC1243" s="48"/>
      <c r="CD1243" s="49"/>
      <c r="CE1243" s="96"/>
      <c r="CF1243" s="49"/>
      <c r="CG1243" s="96"/>
      <c r="CH1243" s="49"/>
      <c r="CI1243" s="49"/>
      <c r="CJ1243" s="49"/>
      <c r="CK1243" s="49"/>
      <c r="CL1243" s="49"/>
      <c r="CM1243" s="49"/>
      <c r="CN1243" s="49"/>
      <c r="CO1243" s="49"/>
      <c r="CP1243" s="49"/>
      <c r="CQ1243" s="49"/>
      <c r="CR1243" s="49"/>
      <c r="CS1243" s="49"/>
      <c r="CT1243" s="49"/>
      <c r="CU1243" s="49"/>
      <c r="CV1243" s="49"/>
      <c r="CW1243" s="49"/>
      <c r="CX1243" s="49"/>
      <c r="CY1243" s="49"/>
      <c r="CZ1243" s="49"/>
    </row>
    <row r="1244" spans="1:104" ht="20.25" thickTop="1" thickBot="1" x14ac:dyDescent="0.35">
      <c r="A1244" s="68"/>
      <c r="B1244" s="88"/>
      <c r="C1244" s="68"/>
      <c r="D1244" s="68"/>
      <c r="E1244" s="69"/>
      <c r="F1244" s="69"/>
      <c r="G1244" s="69"/>
      <c r="H1244" s="69"/>
      <c r="I1244" s="70"/>
      <c r="J1244" s="70"/>
      <c r="K1244" s="71"/>
      <c r="L1244" s="91"/>
      <c r="M1244" s="71"/>
      <c r="N1244" s="71"/>
      <c r="P1244" s="71"/>
      <c r="Q1244" s="71"/>
      <c r="R1244" s="71"/>
      <c r="S1244" s="70"/>
      <c r="T1244" s="73"/>
      <c r="U1244" s="73"/>
      <c r="V1244" s="211"/>
      <c r="W1244" s="211"/>
      <c r="X1244" s="73"/>
      <c r="Y1244" s="73"/>
      <c r="Z1244" s="73"/>
      <c r="AA1244" s="73"/>
      <c r="AB1244" s="73"/>
      <c r="AC1244" s="73"/>
      <c r="AD1244" s="73"/>
      <c r="AE1244" s="92"/>
      <c r="AF1244" s="73"/>
      <c r="AG1244" s="74"/>
      <c r="AH1244" s="75"/>
      <c r="AI1244" s="75"/>
      <c r="AJ1244" s="75"/>
      <c r="AK1244" s="74"/>
      <c r="AL1244" s="69"/>
      <c r="AM1244" s="76"/>
      <c r="AN1244" s="127"/>
      <c r="AO1244" s="76"/>
      <c r="AP1244" s="127"/>
      <c r="AQ1244" s="76"/>
      <c r="AR1244" s="76"/>
      <c r="AS1244" s="76"/>
      <c r="AT1244" s="76"/>
      <c r="AU1244" s="76"/>
      <c r="AV1244" s="127"/>
      <c r="AW1244" s="127"/>
      <c r="AX1244" s="127"/>
      <c r="AY1244" s="76"/>
      <c r="AZ1244" s="74"/>
      <c r="BA1244" s="74"/>
      <c r="BB1244" s="72"/>
      <c r="BC1244" s="72"/>
      <c r="BD1244" s="74"/>
      <c r="BE1244" s="74"/>
      <c r="BF1244" s="76"/>
      <c r="BG1244" s="76"/>
      <c r="BH1244" s="76"/>
      <c r="BI1244" s="76"/>
      <c r="BJ1244" s="76"/>
      <c r="BK1244" s="76"/>
      <c r="BL1244" s="76"/>
      <c r="BM1244" s="127"/>
      <c r="BN1244" s="76"/>
      <c r="BO1244" s="110"/>
      <c r="BP1244" s="110"/>
      <c r="BQ1244" s="112"/>
      <c r="BR1244" s="112"/>
      <c r="BS1244" s="112"/>
      <c r="BT1244" s="114"/>
      <c r="BU1244" s="113"/>
      <c r="BV1244" s="114"/>
      <c r="BW1244" s="115"/>
      <c r="BX1244" s="115"/>
      <c r="BY1244" s="115"/>
      <c r="BZ1244" s="115"/>
      <c r="CA1244" s="48"/>
      <c r="CB1244" s="48"/>
      <c r="CC1244" s="48"/>
      <c r="CD1244" s="49"/>
      <c r="CE1244" s="96"/>
      <c r="CF1244" s="49"/>
      <c r="CG1244" s="96"/>
      <c r="CH1244" s="49"/>
      <c r="CI1244" s="49"/>
      <c r="CJ1244" s="49"/>
      <c r="CK1244" s="49"/>
      <c r="CL1244" s="49"/>
      <c r="CM1244" s="49"/>
      <c r="CN1244" s="49"/>
      <c r="CO1244" s="49"/>
      <c r="CP1244" s="49"/>
      <c r="CQ1244" s="49"/>
      <c r="CR1244" s="49"/>
      <c r="CS1244" s="49"/>
      <c r="CT1244" s="49"/>
      <c r="CU1244" s="49"/>
      <c r="CV1244" s="49"/>
      <c r="CW1244" s="49"/>
      <c r="CX1244" s="49"/>
      <c r="CY1244" s="49"/>
      <c r="CZ1244" s="49"/>
    </row>
    <row r="1245" spans="1:104" ht="20.25" thickTop="1" thickBot="1" x14ac:dyDescent="0.35">
      <c r="A1245" s="68"/>
      <c r="B1245" s="88"/>
      <c r="C1245" s="68"/>
      <c r="D1245" s="68"/>
      <c r="E1245" s="69"/>
      <c r="F1245" s="69"/>
      <c r="G1245" s="69"/>
      <c r="H1245" s="69"/>
      <c r="I1245" s="70"/>
      <c r="J1245" s="70"/>
      <c r="K1245" s="71"/>
      <c r="L1245" s="91"/>
      <c r="M1245" s="71"/>
      <c r="N1245" s="71"/>
      <c r="P1245" s="71"/>
      <c r="Q1245" s="71"/>
      <c r="R1245" s="71"/>
      <c r="S1245" s="70"/>
      <c r="T1245" s="73"/>
      <c r="U1245" s="73"/>
      <c r="V1245" s="211"/>
      <c r="W1245" s="211"/>
      <c r="X1245" s="73"/>
      <c r="Y1245" s="73"/>
      <c r="Z1245" s="73"/>
      <c r="AA1245" s="73"/>
      <c r="AB1245" s="73"/>
      <c r="AC1245" s="73"/>
      <c r="AD1245" s="73"/>
      <c r="AE1245" s="92"/>
      <c r="AF1245" s="73"/>
      <c r="AG1245" s="74"/>
      <c r="AH1245" s="75"/>
      <c r="AI1245" s="75"/>
      <c r="AJ1245" s="75"/>
      <c r="AK1245" s="74"/>
      <c r="AL1245" s="69"/>
      <c r="AM1245" s="76"/>
      <c r="AN1245" s="127"/>
      <c r="AO1245" s="76"/>
      <c r="AP1245" s="127"/>
      <c r="AQ1245" s="76"/>
      <c r="AR1245" s="76"/>
      <c r="AS1245" s="76"/>
      <c r="AT1245" s="76"/>
      <c r="AU1245" s="76"/>
      <c r="AV1245" s="127"/>
      <c r="AW1245" s="127"/>
      <c r="AX1245" s="127"/>
      <c r="AY1245" s="76"/>
      <c r="AZ1245" s="74"/>
      <c r="BA1245" s="74"/>
      <c r="BB1245" s="72"/>
      <c r="BC1245" s="72"/>
      <c r="BD1245" s="74"/>
      <c r="BE1245" s="74"/>
      <c r="BF1245" s="76"/>
      <c r="BG1245" s="76"/>
      <c r="BH1245" s="76"/>
      <c r="BI1245" s="76"/>
      <c r="BJ1245" s="76"/>
      <c r="BK1245" s="76"/>
      <c r="BL1245" s="76"/>
      <c r="BM1245" s="127"/>
      <c r="BN1245" s="76"/>
      <c r="BO1245" s="110"/>
      <c r="BP1245" s="110"/>
      <c r="BQ1245" s="112"/>
      <c r="BR1245" s="112"/>
      <c r="BS1245" s="112"/>
      <c r="BT1245" s="114"/>
      <c r="BU1245" s="113"/>
      <c r="BV1245" s="114"/>
      <c r="BW1245" s="115"/>
      <c r="BX1245" s="115"/>
      <c r="BY1245" s="115"/>
      <c r="BZ1245" s="115"/>
      <c r="CA1245" s="48"/>
      <c r="CB1245" s="48"/>
      <c r="CC1245" s="48"/>
      <c r="CD1245" s="49"/>
      <c r="CE1245" s="96"/>
      <c r="CF1245" s="49"/>
      <c r="CG1245" s="96"/>
      <c r="CH1245" s="49"/>
      <c r="CI1245" s="49"/>
      <c r="CJ1245" s="49"/>
      <c r="CK1245" s="49"/>
      <c r="CL1245" s="49"/>
      <c r="CM1245" s="49"/>
      <c r="CN1245" s="49"/>
      <c r="CO1245" s="49"/>
      <c r="CP1245" s="49"/>
      <c r="CQ1245" s="49"/>
      <c r="CR1245" s="49"/>
      <c r="CS1245" s="49"/>
      <c r="CT1245" s="49"/>
      <c r="CU1245" s="49"/>
      <c r="CV1245" s="49"/>
      <c r="CW1245" s="49"/>
      <c r="CX1245" s="49"/>
      <c r="CY1245" s="49"/>
      <c r="CZ1245" s="49"/>
    </row>
    <row r="1246" spans="1:104" ht="20.25" thickTop="1" thickBot="1" x14ac:dyDescent="0.35">
      <c r="A1246" s="68"/>
      <c r="B1246" s="88"/>
      <c r="C1246" s="68"/>
      <c r="D1246" s="68"/>
      <c r="E1246" s="69"/>
      <c r="F1246" s="69"/>
      <c r="G1246" s="69"/>
      <c r="H1246" s="69"/>
      <c r="I1246" s="70"/>
      <c r="J1246" s="70"/>
      <c r="K1246" s="71"/>
      <c r="L1246" s="91"/>
      <c r="M1246" s="71"/>
      <c r="N1246" s="71"/>
      <c r="P1246" s="71"/>
      <c r="Q1246" s="71"/>
      <c r="R1246" s="71"/>
      <c r="S1246" s="70"/>
      <c r="T1246" s="73"/>
      <c r="U1246" s="73"/>
      <c r="V1246" s="211"/>
      <c r="W1246" s="211"/>
      <c r="X1246" s="73"/>
      <c r="Y1246" s="73"/>
      <c r="Z1246" s="73"/>
      <c r="AA1246" s="73"/>
      <c r="AB1246" s="73"/>
      <c r="AC1246" s="73"/>
      <c r="AD1246" s="73"/>
      <c r="AE1246" s="92"/>
      <c r="AF1246" s="73"/>
      <c r="AG1246" s="74"/>
      <c r="AH1246" s="75"/>
      <c r="AI1246" s="75"/>
      <c r="AJ1246" s="75"/>
      <c r="AK1246" s="74"/>
      <c r="AL1246" s="69"/>
      <c r="AM1246" s="76"/>
      <c r="AN1246" s="127"/>
      <c r="AO1246" s="76"/>
      <c r="AP1246" s="127"/>
      <c r="AQ1246" s="76"/>
      <c r="AR1246" s="76"/>
      <c r="AS1246" s="76"/>
      <c r="AT1246" s="76"/>
      <c r="AU1246" s="76"/>
      <c r="AV1246" s="127"/>
      <c r="AW1246" s="127"/>
      <c r="AX1246" s="127"/>
      <c r="AY1246" s="76"/>
      <c r="AZ1246" s="74"/>
      <c r="BA1246" s="74"/>
      <c r="BB1246" s="72"/>
      <c r="BC1246" s="72"/>
      <c r="BD1246" s="74"/>
      <c r="BE1246" s="74"/>
      <c r="BF1246" s="76"/>
      <c r="BG1246" s="76"/>
      <c r="BH1246" s="76"/>
      <c r="BI1246" s="76"/>
      <c r="BJ1246" s="76"/>
      <c r="BK1246" s="76"/>
      <c r="BL1246" s="76"/>
      <c r="BM1246" s="127"/>
      <c r="BN1246" s="76"/>
      <c r="BO1246" s="110"/>
      <c r="BP1246" s="110"/>
      <c r="BQ1246" s="112"/>
      <c r="BR1246" s="112"/>
      <c r="BS1246" s="112"/>
      <c r="BT1246" s="114"/>
      <c r="BU1246" s="113"/>
      <c r="BV1246" s="114"/>
      <c r="BW1246" s="115"/>
      <c r="BX1246" s="115"/>
      <c r="BY1246" s="115"/>
      <c r="BZ1246" s="115"/>
      <c r="CA1246" s="48"/>
      <c r="CB1246" s="48"/>
      <c r="CC1246" s="48"/>
      <c r="CD1246" s="49"/>
      <c r="CE1246" s="96"/>
      <c r="CF1246" s="49"/>
      <c r="CG1246" s="96"/>
      <c r="CH1246" s="49"/>
      <c r="CI1246" s="49"/>
      <c r="CJ1246" s="49"/>
      <c r="CK1246" s="49"/>
      <c r="CL1246" s="49"/>
      <c r="CM1246" s="49"/>
      <c r="CN1246" s="49"/>
      <c r="CO1246" s="49"/>
      <c r="CP1246" s="49"/>
      <c r="CQ1246" s="49"/>
      <c r="CR1246" s="49"/>
      <c r="CS1246" s="49"/>
      <c r="CT1246" s="49"/>
      <c r="CU1246" s="49"/>
      <c r="CV1246" s="49"/>
      <c r="CW1246" s="49"/>
      <c r="CX1246" s="49"/>
      <c r="CY1246" s="49"/>
      <c r="CZ1246" s="49"/>
    </row>
    <row r="1247" spans="1:104" ht="20.25" thickTop="1" thickBot="1" x14ac:dyDescent="0.35">
      <c r="A1247" s="68"/>
      <c r="B1247" s="88"/>
      <c r="C1247" s="68"/>
      <c r="D1247" s="68"/>
      <c r="E1247" s="69"/>
      <c r="F1247" s="69"/>
      <c r="G1247" s="69"/>
      <c r="H1247" s="69"/>
      <c r="I1247" s="70"/>
      <c r="J1247" s="70"/>
      <c r="K1247" s="71"/>
      <c r="L1247" s="91"/>
      <c r="M1247" s="71"/>
      <c r="N1247" s="71"/>
      <c r="P1247" s="71"/>
      <c r="Q1247" s="71"/>
      <c r="R1247" s="71"/>
      <c r="S1247" s="70"/>
      <c r="T1247" s="73"/>
      <c r="U1247" s="73"/>
      <c r="V1247" s="211"/>
      <c r="W1247" s="211"/>
      <c r="X1247" s="73"/>
      <c r="Y1247" s="73"/>
      <c r="Z1247" s="73"/>
      <c r="AA1247" s="73"/>
      <c r="AB1247" s="73"/>
      <c r="AC1247" s="73"/>
      <c r="AD1247" s="73"/>
      <c r="AE1247" s="92"/>
      <c r="AF1247" s="73"/>
      <c r="AG1247" s="74"/>
      <c r="AH1247" s="75"/>
      <c r="AI1247" s="75"/>
      <c r="AJ1247" s="75"/>
      <c r="AK1247" s="74"/>
      <c r="AL1247" s="69"/>
      <c r="AM1247" s="76"/>
      <c r="AN1247" s="127"/>
      <c r="AO1247" s="76"/>
      <c r="AP1247" s="127"/>
      <c r="AQ1247" s="76"/>
      <c r="AR1247" s="76"/>
      <c r="AS1247" s="76"/>
      <c r="AT1247" s="76"/>
      <c r="AU1247" s="76"/>
      <c r="AV1247" s="127"/>
      <c r="AW1247" s="127"/>
      <c r="AX1247" s="127"/>
      <c r="AY1247" s="76"/>
      <c r="AZ1247" s="74"/>
      <c r="BA1247" s="74"/>
      <c r="BB1247" s="72"/>
      <c r="BC1247" s="72"/>
      <c r="BD1247" s="74"/>
      <c r="BE1247" s="74"/>
      <c r="BF1247" s="76"/>
      <c r="BG1247" s="76"/>
      <c r="BH1247" s="76"/>
      <c r="BI1247" s="76"/>
      <c r="BJ1247" s="76"/>
      <c r="BK1247" s="76"/>
      <c r="BL1247" s="76"/>
      <c r="BM1247" s="127"/>
      <c r="BN1247" s="76"/>
      <c r="BO1247" s="110"/>
      <c r="BP1247" s="110"/>
      <c r="BQ1247" s="112"/>
      <c r="BR1247" s="112"/>
      <c r="BS1247" s="112"/>
      <c r="BT1247" s="114"/>
      <c r="BU1247" s="113"/>
      <c r="BV1247" s="114"/>
      <c r="BW1247" s="115"/>
      <c r="BX1247" s="115"/>
      <c r="BY1247" s="115"/>
      <c r="BZ1247" s="115"/>
      <c r="CA1247" s="48"/>
      <c r="CB1247" s="48"/>
      <c r="CC1247" s="48"/>
      <c r="CD1247" s="49"/>
      <c r="CE1247" s="96"/>
      <c r="CF1247" s="49"/>
      <c r="CG1247" s="96"/>
      <c r="CH1247" s="49"/>
      <c r="CI1247" s="49"/>
      <c r="CJ1247" s="49"/>
      <c r="CK1247" s="49"/>
      <c r="CL1247" s="49"/>
      <c r="CM1247" s="49"/>
      <c r="CN1247" s="49"/>
      <c r="CO1247" s="49"/>
      <c r="CP1247" s="49"/>
      <c r="CQ1247" s="49"/>
      <c r="CR1247" s="49"/>
      <c r="CS1247" s="49"/>
      <c r="CT1247" s="49"/>
      <c r="CU1247" s="49"/>
      <c r="CV1247" s="49"/>
      <c r="CW1247" s="49"/>
      <c r="CX1247" s="49"/>
      <c r="CY1247" s="49"/>
      <c r="CZ1247" s="49"/>
    </row>
    <row r="1248" spans="1:104" ht="20.25" thickTop="1" thickBot="1" x14ac:dyDescent="0.35">
      <c r="A1248" s="68"/>
      <c r="B1248" s="88"/>
      <c r="C1248" s="68"/>
      <c r="D1248" s="68"/>
      <c r="E1248" s="69"/>
      <c r="F1248" s="69"/>
      <c r="G1248" s="69"/>
      <c r="H1248" s="69"/>
      <c r="I1248" s="70"/>
      <c r="J1248" s="70"/>
      <c r="K1248" s="71"/>
      <c r="L1248" s="91"/>
      <c r="M1248" s="71"/>
      <c r="N1248" s="71"/>
      <c r="P1248" s="71"/>
      <c r="Q1248" s="71"/>
      <c r="R1248" s="71"/>
      <c r="S1248" s="70"/>
      <c r="T1248" s="73"/>
      <c r="U1248" s="73"/>
      <c r="V1248" s="211"/>
      <c r="W1248" s="211"/>
      <c r="X1248" s="73"/>
      <c r="Y1248" s="73"/>
      <c r="Z1248" s="73"/>
      <c r="AA1248" s="73"/>
      <c r="AB1248" s="73"/>
      <c r="AC1248" s="73"/>
      <c r="AD1248" s="73"/>
      <c r="AE1248" s="92"/>
      <c r="AF1248" s="73"/>
      <c r="AG1248" s="74"/>
      <c r="AH1248" s="75"/>
      <c r="AI1248" s="75"/>
      <c r="AJ1248" s="75"/>
      <c r="AK1248" s="74"/>
      <c r="AL1248" s="69"/>
      <c r="AM1248" s="76"/>
      <c r="AN1248" s="127"/>
      <c r="AO1248" s="76"/>
      <c r="AP1248" s="127"/>
      <c r="AQ1248" s="76"/>
      <c r="AR1248" s="76"/>
      <c r="AS1248" s="76"/>
      <c r="AT1248" s="76"/>
      <c r="AU1248" s="76"/>
      <c r="AV1248" s="127"/>
      <c r="AW1248" s="127"/>
      <c r="AX1248" s="127"/>
      <c r="AY1248" s="76"/>
      <c r="AZ1248" s="74"/>
      <c r="BA1248" s="74"/>
      <c r="BB1248" s="72"/>
      <c r="BC1248" s="72"/>
      <c r="BD1248" s="74"/>
      <c r="BE1248" s="74"/>
      <c r="BF1248" s="76"/>
      <c r="BG1248" s="76"/>
      <c r="BH1248" s="76"/>
      <c r="BI1248" s="76"/>
      <c r="BJ1248" s="76"/>
      <c r="BK1248" s="76"/>
      <c r="BL1248" s="76"/>
      <c r="BM1248" s="127"/>
      <c r="BN1248" s="76"/>
      <c r="BO1248" s="110"/>
      <c r="BP1248" s="110"/>
      <c r="BQ1248" s="112"/>
      <c r="BR1248" s="112"/>
      <c r="BS1248" s="112"/>
      <c r="BT1248" s="114"/>
      <c r="BU1248" s="113"/>
      <c r="BV1248" s="114"/>
      <c r="BW1248" s="115"/>
      <c r="BX1248" s="115"/>
      <c r="BY1248" s="115"/>
      <c r="BZ1248" s="115"/>
      <c r="CA1248" s="48"/>
      <c r="CB1248" s="48"/>
      <c r="CC1248" s="48"/>
      <c r="CD1248" s="49"/>
      <c r="CE1248" s="96"/>
      <c r="CF1248" s="49"/>
      <c r="CG1248" s="96"/>
      <c r="CH1248" s="49"/>
      <c r="CI1248" s="49"/>
      <c r="CJ1248" s="49"/>
      <c r="CK1248" s="49"/>
      <c r="CL1248" s="49"/>
      <c r="CM1248" s="49"/>
      <c r="CN1248" s="49"/>
      <c r="CO1248" s="49"/>
      <c r="CP1248" s="49"/>
      <c r="CQ1248" s="49"/>
      <c r="CR1248" s="49"/>
      <c r="CS1248" s="49"/>
      <c r="CT1248" s="49"/>
      <c r="CU1248" s="49"/>
      <c r="CV1248" s="49"/>
      <c r="CW1248" s="49"/>
      <c r="CX1248" s="49"/>
      <c r="CY1248" s="49"/>
      <c r="CZ1248" s="49"/>
    </row>
    <row r="1249" spans="1:104" ht="20.25" thickTop="1" thickBot="1" x14ac:dyDescent="0.35">
      <c r="A1249" s="68"/>
      <c r="B1249" s="88"/>
      <c r="C1249" s="68"/>
      <c r="D1249" s="68"/>
      <c r="E1249" s="69"/>
      <c r="F1249" s="69"/>
      <c r="G1249" s="69"/>
      <c r="H1249" s="69"/>
      <c r="I1249" s="70"/>
      <c r="J1249" s="70"/>
      <c r="K1249" s="71"/>
      <c r="L1249" s="91"/>
      <c r="M1249" s="71"/>
      <c r="N1249" s="71"/>
      <c r="P1249" s="71"/>
      <c r="Q1249" s="71"/>
      <c r="R1249" s="71"/>
      <c r="S1249" s="70"/>
      <c r="T1249" s="73"/>
      <c r="U1249" s="73"/>
      <c r="V1249" s="211"/>
      <c r="W1249" s="211"/>
      <c r="X1249" s="73"/>
      <c r="Y1249" s="73"/>
      <c r="Z1249" s="73"/>
      <c r="AA1249" s="73"/>
      <c r="AB1249" s="73"/>
      <c r="AC1249" s="73"/>
      <c r="AD1249" s="73"/>
      <c r="AE1249" s="92"/>
      <c r="AF1249" s="73"/>
      <c r="AG1249" s="74"/>
      <c r="AH1249" s="75"/>
      <c r="AI1249" s="75"/>
      <c r="AJ1249" s="75"/>
      <c r="AK1249" s="74"/>
      <c r="AL1249" s="69"/>
      <c r="AM1249" s="76"/>
      <c r="AN1249" s="127"/>
      <c r="AO1249" s="76"/>
      <c r="AP1249" s="127"/>
      <c r="AQ1249" s="76"/>
      <c r="AR1249" s="76"/>
      <c r="AS1249" s="76"/>
      <c r="AT1249" s="76"/>
      <c r="AU1249" s="76"/>
      <c r="AV1249" s="127"/>
      <c r="AW1249" s="127"/>
      <c r="AX1249" s="127"/>
      <c r="AY1249" s="76"/>
      <c r="AZ1249" s="74"/>
      <c r="BA1249" s="74"/>
      <c r="BB1249" s="72"/>
      <c r="BC1249" s="72"/>
      <c r="BD1249" s="74"/>
      <c r="BE1249" s="74"/>
      <c r="BF1249" s="76"/>
      <c r="BG1249" s="76"/>
      <c r="BH1249" s="76"/>
      <c r="BI1249" s="76"/>
      <c r="BJ1249" s="76"/>
      <c r="BK1249" s="76"/>
      <c r="BL1249" s="76"/>
      <c r="BM1249" s="127"/>
      <c r="BN1249" s="76"/>
      <c r="BO1249" s="110"/>
      <c r="BP1249" s="110"/>
      <c r="BQ1249" s="112"/>
      <c r="BR1249" s="112"/>
      <c r="BS1249" s="112"/>
      <c r="BT1249" s="114"/>
      <c r="BU1249" s="113"/>
      <c r="BV1249" s="114"/>
      <c r="BW1249" s="115"/>
      <c r="BX1249" s="115"/>
      <c r="BY1249" s="115"/>
      <c r="BZ1249" s="115"/>
      <c r="CA1249" s="48"/>
      <c r="CB1249" s="48"/>
      <c r="CC1249" s="48"/>
      <c r="CD1249" s="49"/>
      <c r="CE1249" s="96"/>
      <c r="CF1249" s="49"/>
      <c r="CG1249" s="96"/>
      <c r="CH1249" s="49"/>
      <c r="CI1249" s="49"/>
      <c r="CJ1249" s="49"/>
      <c r="CK1249" s="49"/>
      <c r="CL1249" s="49"/>
      <c r="CM1249" s="49"/>
      <c r="CN1249" s="49"/>
      <c r="CO1249" s="49"/>
      <c r="CP1249" s="49"/>
      <c r="CQ1249" s="49"/>
      <c r="CR1249" s="49"/>
      <c r="CS1249" s="49"/>
      <c r="CT1249" s="49"/>
      <c r="CU1249" s="49"/>
      <c r="CV1249" s="49"/>
      <c r="CW1249" s="49"/>
      <c r="CX1249" s="49"/>
      <c r="CY1249" s="49"/>
      <c r="CZ1249" s="49"/>
    </row>
    <row r="1250" spans="1:104" ht="20.25" thickTop="1" thickBot="1" x14ac:dyDescent="0.35">
      <c r="A1250" s="68"/>
      <c r="B1250" s="88"/>
      <c r="C1250" s="68"/>
      <c r="D1250" s="68"/>
      <c r="E1250" s="69"/>
      <c r="F1250" s="69"/>
      <c r="G1250" s="69"/>
      <c r="H1250" s="69"/>
      <c r="I1250" s="70"/>
      <c r="J1250" s="70"/>
      <c r="K1250" s="71"/>
      <c r="L1250" s="91"/>
      <c r="M1250" s="71"/>
      <c r="N1250" s="71"/>
      <c r="P1250" s="71"/>
      <c r="Q1250" s="71"/>
      <c r="R1250" s="71"/>
      <c r="S1250" s="70"/>
      <c r="T1250" s="73"/>
      <c r="U1250" s="73"/>
      <c r="V1250" s="211"/>
      <c r="W1250" s="211"/>
      <c r="X1250" s="73"/>
      <c r="Y1250" s="73"/>
      <c r="Z1250" s="73"/>
      <c r="AA1250" s="73"/>
      <c r="AB1250" s="73"/>
      <c r="AC1250" s="73"/>
      <c r="AD1250" s="73"/>
      <c r="AE1250" s="92"/>
      <c r="AF1250" s="73"/>
      <c r="AG1250" s="74"/>
      <c r="AH1250" s="75"/>
      <c r="AI1250" s="75"/>
      <c r="AJ1250" s="75"/>
      <c r="AK1250" s="74"/>
      <c r="AL1250" s="69"/>
      <c r="AM1250" s="76"/>
      <c r="AN1250" s="127"/>
      <c r="AO1250" s="76"/>
      <c r="AP1250" s="127"/>
      <c r="AQ1250" s="76"/>
      <c r="AR1250" s="76"/>
      <c r="AS1250" s="76"/>
      <c r="AT1250" s="76"/>
      <c r="AU1250" s="76"/>
      <c r="AV1250" s="127"/>
      <c r="AW1250" s="127"/>
      <c r="AX1250" s="127"/>
      <c r="AY1250" s="76"/>
      <c r="AZ1250" s="74"/>
      <c r="BA1250" s="74"/>
      <c r="BB1250" s="72"/>
      <c r="BC1250" s="72"/>
      <c r="BD1250" s="74"/>
      <c r="BE1250" s="74"/>
      <c r="BF1250" s="76"/>
      <c r="BG1250" s="76"/>
      <c r="BH1250" s="76"/>
      <c r="BI1250" s="76"/>
      <c r="BJ1250" s="76"/>
      <c r="BK1250" s="76"/>
      <c r="BL1250" s="76"/>
      <c r="BM1250" s="127"/>
      <c r="BN1250" s="76"/>
      <c r="BO1250" s="110"/>
      <c r="BP1250" s="110"/>
      <c r="BQ1250" s="112"/>
      <c r="BR1250" s="112"/>
      <c r="BS1250" s="112"/>
      <c r="BT1250" s="114"/>
      <c r="BU1250" s="113"/>
      <c r="BV1250" s="114"/>
      <c r="BW1250" s="115"/>
      <c r="BX1250" s="115"/>
      <c r="BY1250" s="115"/>
      <c r="BZ1250" s="115"/>
      <c r="CA1250" s="48"/>
      <c r="CB1250" s="48"/>
      <c r="CC1250" s="48"/>
      <c r="CD1250" s="49"/>
      <c r="CE1250" s="96"/>
      <c r="CF1250" s="49"/>
      <c r="CG1250" s="96"/>
      <c r="CH1250" s="49"/>
      <c r="CI1250" s="49"/>
      <c r="CJ1250" s="49"/>
      <c r="CK1250" s="49"/>
      <c r="CL1250" s="49"/>
      <c r="CM1250" s="49"/>
      <c r="CN1250" s="49"/>
      <c r="CO1250" s="49"/>
      <c r="CP1250" s="49"/>
      <c r="CQ1250" s="49"/>
      <c r="CR1250" s="49"/>
      <c r="CS1250" s="49"/>
      <c r="CT1250" s="49"/>
      <c r="CU1250" s="49"/>
      <c r="CV1250" s="49"/>
      <c r="CW1250" s="49"/>
      <c r="CX1250" s="49"/>
      <c r="CY1250" s="49"/>
      <c r="CZ1250" s="49"/>
    </row>
    <row r="1251" spans="1:104" ht="20.25" thickTop="1" thickBot="1" x14ac:dyDescent="0.35">
      <c r="A1251" s="68"/>
      <c r="B1251" s="88"/>
      <c r="C1251" s="68"/>
      <c r="D1251" s="68"/>
      <c r="E1251" s="69"/>
      <c r="F1251" s="69"/>
      <c r="G1251" s="69"/>
      <c r="H1251" s="69"/>
      <c r="I1251" s="70"/>
      <c r="J1251" s="70"/>
      <c r="K1251" s="71"/>
      <c r="L1251" s="91"/>
      <c r="M1251" s="71"/>
      <c r="N1251" s="71"/>
      <c r="P1251" s="71"/>
      <c r="Q1251" s="71"/>
      <c r="R1251" s="71"/>
      <c r="S1251" s="70"/>
      <c r="T1251" s="73"/>
      <c r="U1251" s="73"/>
      <c r="V1251" s="211"/>
      <c r="W1251" s="211"/>
      <c r="X1251" s="73"/>
      <c r="Y1251" s="73"/>
      <c r="Z1251" s="73"/>
      <c r="AA1251" s="73"/>
      <c r="AB1251" s="73"/>
      <c r="AC1251" s="73"/>
      <c r="AD1251" s="73"/>
      <c r="AE1251" s="92"/>
      <c r="AF1251" s="73"/>
      <c r="AG1251" s="74"/>
      <c r="AH1251" s="75"/>
      <c r="AI1251" s="75"/>
      <c r="AJ1251" s="75"/>
      <c r="AK1251" s="74"/>
      <c r="AL1251" s="69"/>
      <c r="AM1251" s="76"/>
      <c r="AN1251" s="127"/>
      <c r="AO1251" s="76"/>
      <c r="AP1251" s="127"/>
      <c r="AQ1251" s="76"/>
      <c r="AR1251" s="76"/>
      <c r="AS1251" s="76"/>
      <c r="AT1251" s="76"/>
      <c r="AU1251" s="76"/>
      <c r="AV1251" s="127"/>
      <c r="AW1251" s="127"/>
      <c r="AX1251" s="127"/>
      <c r="AY1251" s="76"/>
      <c r="AZ1251" s="74"/>
      <c r="BA1251" s="74"/>
      <c r="BB1251" s="72"/>
      <c r="BC1251" s="72"/>
      <c r="BD1251" s="74"/>
      <c r="BE1251" s="74"/>
      <c r="BF1251" s="76"/>
      <c r="BG1251" s="76"/>
      <c r="BH1251" s="76"/>
      <c r="BI1251" s="76"/>
      <c r="BJ1251" s="76"/>
      <c r="BK1251" s="76"/>
      <c r="BL1251" s="76"/>
      <c r="BM1251" s="127"/>
      <c r="BN1251" s="76"/>
      <c r="BO1251" s="110"/>
      <c r="BP1251" s="110"/>
      <c r="BQ1251" s="112"/>
      <c r="BR1251" s="112"/>
      <c r="BS1251" s="112"/>
      <c r="BT1251" s="114"/>
      <c r="BU1251" s="113"/>
      <c r="BV1251" s="114"/>
      <c r="BW1251" s="115"/>
      <c r="BX1251" s="115"/>
      <c r="BY1251" s="115"/>
      <c r="BZ1251" s="115"/>
      <c r="CA1251" s="48"/>
      <c r="CB1251" s="48"/>
      <c r="CC1251" s="48"/>
      <c r="CD1251" s="49"/>
      <c r="CE1251" s="96"/>
      <c r="CF1251" s="49"/>
      <c r="CG1251" s="96"/>
      <c r="CH1251" s="49"/>
      <c r="CI1251" s="49"/>
      <c r="CJ1251" s="49"/>
      <c r="CK1251" s="49"/>
      <c r="CL1251" s="49"/>
      <c r="CM1251" s="49"/>
      <c r="CN1251" s="49"/>
      <c r="CO1251" s="49"/>
      <c r="CP1251" s="49"/>
      <c r="CQ1251" s="49"/>
      <c r="CR1251" s="49"/>
      <c r="CS1251" s="49"/>
      <c r="CT1251" s="49"/>
      <c r="CU1251" s="49"/>
      <c r="CV1251" s="49"/>
      <c r="CW1251" s="49"/>
      <c r="CX1251" s="49"/>
      <c r="CY1251" s="49"/>
      <c r="CZ1251" s="49"/>
    </row>
    <row r="1252" spans="1:104" ht="20.25" thickTop="1" thickBot="1" x14ac:dyDescent="0.35">
      <c r="A1252" s="68"/>
      <c r="B1252" s="88"/>
      <c r="C1252" s="68"/>
      <c r="D1252" s="68"/>
      <c r="E1252" s="69"/>
      <c r="F1252" s="69"/>
      <c r="G1252" s="69"/>
      <c r="H1252" s="69"/>
      <c r="I1252" s="70"/>
      <c r="J1252" s="70"/>
      <c r="K1252" s="71"/>
      <c r="L1252" s="91"/>
      <c r="M1252" s="71"/>
      <c r="N1252" s="71"/>
      <c r="P1252" s="71"/>
      <c r="Q1252" s="71"/>
      <c r="R1252" s="71"/>
      <c r="S1252" s="70"/>
      <c r="T1252" s="73"/>
      <c r="U1252" s="73"/>
      <c r="V1252" s="211"/>
      <c r="W1252" s="211"/>
      <c r="X1252" s="73"/>
      <c r="Y1252" s="73"/>
      <c r="Z1252" s="73"/>
      <c r="AA1252" s="73"/>
      <c r="AB1252" s="73"/>
      <c r="AC1252" s="73"/>
      <c r="AD1252" s="73"/>
      <c r="AE1252" s="92"/>
      <c r="AF1252" s="73"/>
      <c r="AG1252" s="74"/>
      <c r="AH1252" s="75"/>
      <c r="AI1252" s="75"/>
      <c r="AJ1252" s="75"/>
      <c r="AK1252" s="74"/>
      <c r="AL1252" s="69"/>
      <c r="AM1252" s="76"/>
      <c r="AN1252" s="127"/>
      <c r="AO1252" s="76"/>
      <c r="AP1252" s="127"/>
      <c r="AQ1252" s="76"/>
      <c r="AR1252" s="76"/>
      <c r="AS1252" s="76"/>
      <c r="AT1252" s="76"/>
      <c r="AU1252" s="76"/>
      <c r="AV1252" s="127"/>
      <c r="AW1252" s="127"/>
      <c r="AX1252" s="127"/>
      <c r="AY1252" s="76"/>
      <c r="AZ1252" s="74"/>
      <c r="BA1252" s="74"/>
      <c r="BB1252" s="72"/>
      <c r="BC1252" s="72"/>
      <c r="BD1252" s="74"/>
      <c r="BE1252" s="74"/>
      <c r="BF1252" s="76"/>
      <c r="BG1252" s="76"/>
      <c r="BH1252" s="76"/>
      <c r="BI1252" s="76"/>
      <c r="BJ1252" s="76"/>
      <c r="BK1252" s="76"/>
      <c r="BL1252" s="76"/>
      <c r="BM1252" s="127"/>
      <c r="BN1252" s="76"/>
      <c r="BO1252" s="110"/>
      <c r="BP1252" s="110"/>
      <c r="BQ1252" s="112"/>
      <c r="BR1252" s="112"/>
      <c r="BS1252" s="112"/>
      <c r="BT1252" s="114"/>
      <c r="BU1252" s="113"/>
      <c r="BV1252" s="114"/>
      <c r="BW1252" s="115"/>
      <c r="BX1252" s="115"/>
      <c r="BY1252" s="115"/>
      <c r="BZ1252" s="115"/>
      <c r="CA1252" s="48"/>
      <c r="CB1252" s="48"/>
      <c r="CC1252" s="48"/>
      <c r="CD1252" s="49"/>
      <c r="CE1252" s="96"/>
      <c r="CF1252" s="49"/>
      <c r="CG1252" s="96"/>
      <c r="CH1252" s="49"/>
      <c r="CI1252" s="49"/>
      <c r="CJ1252" s="49"/>
      <c r="CK1252" s="49"/>
      <c r="CL1252" s="49"/>
      <c r="CM1252" s="49"/>
      <c r="CN1252" s="49"/>
      <c r="CO1252" s="49"/>
      <c r="CP1252" s="49"/>
      <c r="CQ1252" s="49"/>
      <c r="CR1252" s="49"/>
      <c r="CS1252" s="49"/>
      <c r="CT1252" s="49"/>
      <c r="CU1252" s="49"/>
      <c r="CV1252" s="49"/>
      <c r="CW1252" s="49"/>
      <c r="CX1252" s="49"/>
      <c r="CY1252" s="49"/>
      <c r="CZ1252" s="49"/>
    </row>
    <row r="1253" spans="1:104" ht="20.25" thickTop="1" thickBot="1" x14ac:dyDescent="0.35">
      <c r="A1253" s="68"/>
      <c r="B1253" s="88"/>
      <c r="C1253" s="68"/>
      <c r="D1253" s="68"/>
      <c r="E1253" s="69"/>
      <c r="F1253" s="69"/>
      <c r="G1253" s="69"/>
      <c r="H1253" s="69"/>
      <c r="I1253" s="70"/>
      <c r="J1253" s="70"/>
      <c r="K1253" s="71"/>
      <c r="L1253" s="91"/>
      <c r="M1253" s="71"/>
      <c r="N1253" s="71"/>
      <c r="P1253" s="71"/>
      <c r="Q1253" s="71"/>
      <c r="R1253" s="71"/>
      <c r="S1253" s="70"/>
      <c r="T1253" s="73"/>
      <c r="U1253" s="73"/>
      <c r="V1253" s="211"/>
      <c r="W1253" s="211"/>
      <c r="X1253" s="73"/>
      <c r="Y1253" s="73"/>
      <c r="Z1253" s="73"/>
      <c r="AA1253" s="73"/>
      <c r="AB1253" s="73"/>
      <c r="AC1253" s="73"/>
      <c r="AD1253" s="73"/>
      <c r="AE1253" s="92"/>
      <c r="AF1253" s="73"/>
      <c r="AG1253" s="74"/>
      <c r="AH1253" s="75"/>
      <c r="AI1253" s="75"/>
      <c r="AJ1253" s="75"/>
      <c r="AK1253" s="74"/>
      <c r="AL1253" s="69"/>
      <c r="AM1253" s="76"/>
      <c r="AN1253" s="127"/>
      <c r="AO1253" s="76"/>
      <c r="AP1253" s="127"/>
      <c r="AQ1253" s="76"/>
      <c r="AR1253" s="76"/>
      <c r="AS1253" s="76"/>
      <c r="AT1253" s="76"/>
      <c r="AU1253" s="76"/>
      <c r="AV1253" s="127"/>
      <c r="AW1253" s="127"/>
      <c r="AX1253" s="127"/>
      <c r="AY1253" s="76"/>
      <c r="AZ1253" s="74"/>
      <c r="BA1253" s="74"/>
      <c r="BB1253" s="72"/>
      <c r="BC1253" s="72"/>
      <c r="BD1253" s="74"/>
      <c r="BE1253" s="74"/>
      <c r="BF1253" s="76"/>
      <c r="BG1253" s="76"/>
      <c r="BH1253" s="76"/>
      <c r="BI1253" s="76"/>
      <c r="BJ1253" s="76"/>
      <c r="BK1253" s="76"/>
      <c r="BL1253" s="76"/>
      <c r="BM1253" s="127"/>
      <c r="BN1253" s="76"/>
      <c r="BO1253" s="110"/>
      <c r="BP1253" s="110"/>
      <c r="BQ1253" s="112"/>
      <c r="BR1253" s="112"/>
      <c r="BS1253" s="112"/>
      <c r="BT1253" s="114"/>
      <c r="BU1253" s="113"/>
      <c r="BV1253" s="114"/>
      <c r="BW1253" s="115"/>
      <c r="BX1253" s="115"/>
      <c r="BY1253" s="115"/>
      <c r="BZ1253" s="115"/>
      <c r="CA1253" s="48"/>
      <c r="CB1253" s="48"/>
      <c r="CC1253" s="48"/>
      <c r="CD1253" s="49"/>
      <c r="CE1253" s="96"/>
      <c r="CF1253" s="49"/>
      <c r="CG1253" s="96"/>
      <c r="CH1253" s="49"/>
      <c r="CI1253" s="49"/>
      <c r="CJ1253" s="49"/>
      <c r="CK1253" s="49"/>
      <c r="CL1253" s="49"/>
      <c r="CM1253" s="49"/>
      <c r="CN1253" s="49"/>
      <c r="CO1253" s="49"/>
      <c r="CP1253" s="49"/>
      <c r="CQ1253" s="49"/>
      <c r="CR1253" s="49"/>
      <c r="CS1253" s="49"/>
      <c r="CT1253" s="49"/>
      <c r="CU1253" s="49"/>
      <c r="CV1253" s="49"/>
      <c r="CW1253" s="49"/>
      <c r="CX1253" s="49"/>
      <c r="CY1253" s="49"/>
      <c r="CZ1253" s="49"/>
    </row>
    <row r="1254" spans="1:104" ht="20.25" thickTop="1" thickBot="1" x14ac:dyDescent="0.35">
      <c r="A1254" s="68"/>
      <c r="B1254" s="88"/>
      <c r="C1254" s="68"/>
      <c r="D1254" s="68"/>
      <c r="E1254" s="69"/>
      <c r="F1254" s="69"/>
      <c r="G1254" s="69"/>
      <c r="H1254" s="69"/>
      <c r="I1254" s="70"/>
      <c r="J1254" s="70"/>
      <c r="K1254" s="71"/>
      <c r="L1254" s="91"/>
      <c r="M1254" s="71"/>
      <c r="N1254" s="71"/>
      <c r="P1254" s="71"/>
      <c r="Q1254" s="71"/>
      <c r="R1254" s="71"/>
      <c r="S1254" s="70"/>
      <c r="T1254" s="73"/>
      <c r="U1254" s="73"/>
      <c r="V1254" s="211"/>
      <c r="W1254" s="211"/>
      <c r="X1254" s="73"/>
      <c r="Y1254" s="73"/>
      <c r="Z1254" s="73"/>
      <c r="AA1254" s="73"/>
      <c r="AB1254" s="73"/>
      <c r="AC1254" s="73"/>
      <c r="AD1254" s="73"/>
      <c r="AE1254" s="92"/>
      <c r="AF1254" s="73"/>
      <c r="AG1254" s="74"/>
      <c r="AH1254" s="75"/>
      <c r="AI1254" s="75"/>
      <c r="AJ1254" s="75"/>
      <c r="AK1254" s="74"/>
      <c r="AL1254" s="69"/>
      <c r="AM1254" s="76"/>
      <c r="AN1254" s="127"/>
      <c r="AO1254" s="76"/>
      <c r="AP1254" s="127"/>
      <c r="AQ1254" s="76"/>
      <c r="AR1254" s="76"/>
      <c r="AS1254" s="76"/>
      <c r="AT1254" s="76"/>
      <c r="AU1254" s="76"/>
      <c r="AV1254" s="127"/>
      <c r="AW1254" s="127"/>
      <c r="AX1254" s="127"/>
      <c r="AY1254" s="76"/>
      <c r="AZ1254" s="74"/>
      <c r="BA1254" s="74"/>
      <c r="BB1254" s="72"/>
      <c r="BC1254" s="72"/>
      <c r="BD1254" s="74"/>
      <c r="BE1254" s="74"/>
      <c r="BF1254" s="76"/>
      <c r="BG1254" s="76"/>
      <c r="BH1254" s="76"/>
      <c r="BI1254" s="76"/>
      <c r="BJ1254" s="76"/>
      <c r="BK1254" s="76"/>
      <c r="BL1254" s="76"/>
      <c r="BM1254" s="127"/>
      <c r="BN1254" s="76"/>
      <c r="BO1254" s="110"/>
      <c r="BP1254" s="110"/>
      <c r="BQ1254" s="112"/>
      <c r="BR1254" s="112"/>
      <c r="BS1254" s="112"/>
      <c r="BT1254" s="114"/>
      <c r="BU1254" s="113"/>
      <c r="BV1254" s="114"/>
      <c r="BW1254" s="115"/>
      <c r="BX1254" s="115"/>
      <c r="BY1254" s="115"/>
      <c r="BZ1254" s="115"/>
      <c r="CA1254" s="48"/>
      <c r="CB1254" s="48"/>
      <c r="CC1254" s="48"/>
      <c r="CD1254" s="49"/>
      <c r="CE1254" s="96"/>
      <c r="CF1254" s="49"/>
      <c r="CG1254" s="96"/>
      <c r="CH1254" s="49"/>
      <c r="CI1254" s="49"/>
      <c r="CJ1254" s="49"/>
      <c r="CK1254" s="49"/>
      <c r="CL1254" s="49"/>
      <c r="CM1254" s="49"/>
      <c r="CN1254" s="49"/>
      <c r="CO1254" s="49"/>
      <c r="CP1254" s="49"/>
      <c r="CQ1254" s="49"/>
      <c r="CR1254" s="49"/>
      <c r="CS1254" s="49"/>
      <c r="CT1254" s="49"/>
      <c r="CU1254" s="49"/>
      <c r="CV1254" s="49"/>
      <c r="CW1254" s="49"/>
      <c r="CX1254" s="49"/>
      <c r="CY1254" s="49"/>
      <c r="CZ1254" s="49"/>
    </row>
    <row r="1255" spans="1:104" ht="20.25" thickTop="1" thickBot="1" x14ac:dyDescent="0.35">
      <c r="A1255" s="68"/>
      <c r="B1255" s="88"/>
      <c r="C1255" s="68"/>
      <c r="D1255" s="68"/>
      <c r="E1255" s="69"/>
      <c r="F1255" s="69"/>
      <c r="G1255" s="69"/>
      <c r="H1255" s="69"/>
      <c r="I1255" s="70"/>
      <c r="J1255" s="70"/>
      <c r="K1255" s="71"/>
      <c r="L1255" s="91"/>
      <c r="M1255" s="71"/>
      <c r="N1255" s="71"/>
      <c r="P1255" s="71"/>
      <c r="Q1255" s="71"/>
      <c r="R1255" s="71"/>
      <c r="S1255" s="70"/>
      <c r="T1255" s="73"/>
      <c r="U1255" s="73"/>
      <c r="V1255" s="211"/>
      <c r="W1255" s="211"/>
      <c r="X1255" s="73"/>
      <c r="Y1255" s="73"/>
      <c r="Z1255" s="73"/>
      <c r="AA1255" s="73"/>
      <c r="AB1255" s="73"/>
      <c r="AC1255" s="73"/>
      <c r="AD1255" s="73"/>
      <c r="AE1255" s="92"/>
      <c r="AF1255" s="73"/>
      <c r="AG1255" s="74"/>
      <c r="AH1255" s="75"/>
      <c r="AI1255" s="75"/>
      <c r="AJ1255" s="75"/>
      <c r="AK1255" s="74"/>
      <c r="AL1255" s="69"/>
      <c r="AM1255" s="76"/>
      <c r="AN1255" s="127"/>
      <c r="AO1255" s="76"/>
      <c r="AP1255" s="127"/>
      <c r="AQ1255" s="76"/>
      <c r="AR1255" s="76"/>
      <c r="AS1255" s="76"/>
      <c r="AT1255" s="76"/>
      <c r="AU1255" s="76"/>
      <c r="AV1255" s="127"/>
      <c r="AW1255" s="127"/>
      <c r="AX1255" s="127"/>
      <c r="AY1255" s="76"/>
      <c r="AZ1255" s="74"/>
      <c r="BA1255" s="74"/>
      <c r="BB1255" s="72"/>
      <c r="BC1255" s="72"/>
      <c r="BD1255" s="74"/>
      <c r="BE1255" s="74"/>
      <c r="BF1255" s="76"/>
      <c r="BG1255" s="76"/>
      <c r="BH1255" s="76"/>
      <c r="BI1255" s="76"/>
      <c r="BJ1255" s="76"/>
      <c r="BK1255" s="76"/>
      <c r="BL1255" s="76"/>
      <c r="BM1255" s="127"/>
      <c r="BN1255" s="76"/>
      <c r="BO1255" s="110"/>
      <c r="BP1255" s="110"/>
      <c r="BQ1255" s="112"/>
      <c r="BR1255" s="112"/>
      <c r="BS1255" s="112"/>
      <c r="BT1255" s="114"/>
      <c r="BU1255" s="113"/>
      <c r="BV1255" s="114"/>
      <c r="BW1255" s="115"/>
      <c r="BX1255" s="115"/>
      <c r="BY1255" s="115"/>
      <c r="BZ1255" s="115"/>
      <c r="CA1255" s="48"/>
      <c r="CB1255" s="48"/>
      <c r="CC1255" s="48"/>
      <c r="CD1255" s="49"/>
      <c r="CE1255" s="96"/>
      <c r="CF1255" s="49"/>
      <c r="CG1255" s="96"/>
      <c r="CH1255" s="49"/>
      <c r="CI1255" s="49"/>
      <c r="CJ1255" s="49"/>
      <c r="CK1255" s="49"/>
      <c r="CL1255" s="49"/>
      <c r="CM1255" s="49"/>
      <c r="CN1255" s="49"/>
      <c r="CO1255" s="49"/>
      <c r="CP1255" s="49"/>
      <c r="CQ1255" s="49"/>
      <c r="CR1255" s="49"/>
      <c r="CS1255" s="49"/>
      <c r="CT1255" s="49"/>
      <c r="CU1255" s="49"/>
      <c r="CV1255" s="49"/>
      <c r="CW1255" s="49"/>
      <c r="CX1255" s="49"/>
      <c r="CY1255" s="49"/>
      <c r="CZ1255" s="49"/>
    </row>
    <row r="1256" spans="1:104" ht="20.25" thickTop="1" thickBot="1" x14ac:dyDescent="0.35">
      <c r="A1256" s="68"/>
      <c r="B1256" s="88"/>
      <c r="C1256" s="68"/>
      <c r="D1256" s="68"/>
      <c r="E1256" s="69"/>
      <c r="F1256" s="69"/>
      <c r="G1256" s="69"/>
      <c r="H1256" s="69"/>
      <c r="I1256" s="70"/>
      <c r="J1256" s="70"/>
      <c r="K1256" s="71"/>
      <c r="L1256" s="91"/>
      <c r="M1256" s="71"/>
      <c r="N1256" s="71"/>
      <c r="P1256" s="71"/>
      <c r="Q1256" s="71"/>
      <c r="R1256" s="71"/>
      <c r="S1256" s="70"/>
      <c r="T1256" s="73"/>
      <c r="U1256" s="73"/>
      <c r="V1256" s="211"/>
      <c r="W1256" s="211"/>
      <c r="X1256" s="73"/>
      <c r="Y1256" s="73"/>
      <c r="Z1256" s="73"/>
      <c r="AA1256" s="73"/>
      <c r="AB1256" s="73"/>
      <c r="AC1256" s="73"/>
      <c r="AD1256" s="73"/>
      <c r="AE1256" s="92"/>
      <c r="AF1256" s="73"/>
      <c r="AG1256" s="74"/>
      <c r="AH1256" s="75"/>
      <c r="AI1256" s="75"/>
      <c r="AJ1256" s="75"/>
      <c r="AK1256" s="74"/>
      <c r="AL1256" s="69"/>
      <c r="AM1256" s="76"/>
      <c r="AN1256" s="127"/>
      <c r="AO1256" s="76"/>
      <c r="AP1256" s="127"/>
      <c r="AQ1256" s="76"/>
      <c r="AR1256" s="76"/>
      <c r="AS1256" s="76"/>
      <c r="AT1256" s="76"/>
      <c r="AU1256" s="76"/>
      <c r="AV1256" s="127"/>
      <c r="AW1256" s="127"/>
      <c r="AX1256" s="127"/>
      <c r="AY1256" s="76"/>
      <c r="AZ1256" s="74"/>
      <c r="BA1256" s="74"/>
      <c r="BB1256" s="72"/>
      <c r="BC1256" s="72"/>
      <c r="BD1256" s="74"/>
      <c r="BE1256" s="74"/>
      <c r="BF1256" s="76"/>
      <c r="BG1256" s="76"/>
      <c r="BH1256" s="76"/>
      <c r="BI1256" s="76"/>
      <c r="BJ1256" s="76"/>
      <c r="BK1256" s="76"/>
      <c r="BL1256" s="76"/>
      <c r="BM1256" s="127"/>
      <c r="BN1256" s="76"/>
      <c r="BO1256" s="110"/>
      <c r="BP1256" s="110"/>
      <c r="BQ1256" s="112"/>
      <c r="BR1256" s="112"/>
      <c r="BS1256" s="112"/>
      <c r="BT1256" s="114"/>
      <c r="BU1256" s="113"/>
      <c r="BV1256" s="114"/>
      <c r="BW1256" s="115"/>
      <c r="BX1256" s="115"/>
      <c r="BY1256" s="115"/>
      <c r="BZ1256" s="115"/>
      <c r="CA1256" s="48"/>
      <c r="CB1256" s="48"/>
      <c r="CC1256" s="48"/>
      <c r="CD1256" s="49"/>
      <c r="CE1256" s="96"/>
      <c r="CF1256" s="49"/>
      <c r="CG1256" s="96"/>
      <c r="CH1256" s="49"/>
      <c r="CI1256" s="49"/>
      <c r="CJ1256" s="49"/>
      <c r="CK1256" s="49"/>
      <c r="CL1256" s="49"/>
      <c r="CM1256" s="49"/>
      <c r="CN1256" s="49"/>
      <c r="CO1256" s="49"/>
      <c r="CP1256" s="49"/>
      <c r="CQ1256" s="49"/>
      <c r="CR1256" s="49"/>
      <c r="CS1256" s="49"/>
      <c r="CT1256" s="49"/>
      <c r="CU1256" s="49"/>
      <c r="CV1256" s="49"/>
      <c r="CW1256" s="49"/>
      <c r="CX1256" s="49"/>
      <c r="CY1256" s="49"/>
      <c r="CZ1256" s="49"/>
    </row>
    <row r="1257" spans="1:104" ht="20.25" thickTop="1" thickBot="1" x14ac:dyDescent="0.35">
      <c r="A1257" s="68"/>
      <c r="B1257" s="88"/>
      <c r="C1257" s="68"/>
      <c r="D1257" s="68"/>
      <c r="E1257" s="69"/>
      <c r="F1257" s="69"/>
      <c r="G1257" s="69"/>
      <c r="H1257" s="69"/>
      <c r="I1257" s="70"/>
      <c r="J1257" s="70"/>
      <c r="K1257" s="71"/>
      <c r="L1257" s="91"/>
      <c r="M1257" s="71"/>
      <c r="N1257" s="71"/>
      <c r="P1257" s="71"/>
      <c r="Q1257" s="71"/>
      <c r="R1257" s="71"/>
      <c r="S1257" s="70"/>
      <c r="T1257" s="73"/>
      <c r="U1257" s="73"/>
      <c r="V1257" s="211"/>
      <c r="W1257" s="211"/>
      <c r="X1257" s="73"/>
      <c r="Y1257" s="73"/>
      <c r="Z1257" s="73"/>
      <c r="AA1257" s="73"/>
      <c r="AB1257" s="73"/>
      <c r="AC1257" s="73"/>
      <c r="AD1257" s="73"/>
      <c r="AE1257" s="92"/>
      <c r="AF1257" s="73"/>
      <c r="AG1257" s="74"/>
      <c r="AH1257" s="75"/>
      <c r="AI1257" s="75"/>
      <c r="AJ1257" s="75"/>
      <c r="AK1257" s="74"/>
      <c r="AL1257" s="69"/>
      <c r="AM1257" s="76"/>
      <c r="AN1257" s="127"/>
      <c r="AO1257" s="76"/>
      <c r="AP1257" s="127"/>
      <c r="AQ1257" s="76"/>
      <c r="AR1257" s="76"/>
      <c r="AS1257" s="76"/>
      <c r="AT1257" s="76"/>
      <c r="AU1257" s="76"/>
      <c r="AV1257" s="127"/>
      <c r="AW1257" s="127"/>
      <c r="AX1257" s="127"/>
      <c r="AY1257" s="76"/>
      <c r="AZ1257" s="74"/>
      <c r="BA1257" s="74"/>
      <c r="BB1257" s="72"/>
      <c r="BC1257" s="72"/>
      <c r="BD1257" s="74"/>
      <c r="BE1257" s="74"/>
      <c r="BF1257" s="76"/>
      <c r="BG1257" s="76"/>
      <c r="BH1257" s="76"/>
      <c r="BI1257" s="76"/>
      <c r="BJ1257" s="76"/>
      <c r="BK1257" s="76"/>
      <c r="BL1257" s="76"/>
      <c r="BM1257" s="127"/>
      <c r="BN1257" s="76"/>
      <c r="BO1257" s="110"/>
      <c r="BP1257" s="110"/>
      <c r="BQ1257" s="112"/>
      <c r="BR1257" s="112"/>
      <c r="BS1257" s="112"/>
      <c r="BT1257" s="114"/>
      <c r="BU1257" s="113"/>
      <c r="BV1257" s="114"/>
      <c r="BW1257" s="115"/>
      <c r="BX1257" s="115"/>
      <c r="BY1257" s="115"/>
      <c r="BZ1257" s="115"/>
      <c r="CA1257" s="48"/>
      <c r="CB1257" s="48"/>
      <c r="CC1257" s="48"/>
      <c r="CD1257" s="49"/>
      <c r="CE1257" s="96"/>
      <c r="CF1257" s="49"/>
      <c r="CG1257" s="96"/>
      <c r="CH1257" s="49"/>
      <c r="CI1257" s="49"/>
      <c r="CJ1257" s="49"/>
      <c r="CK1257" s="49"/>
      <c r="CL1257" s="49"/>
      <c r="CM1257" s="49"/>
      <c r="CN1257" s="49"/>
      <c r="CO1257" s="49"/>
      <c r="CP1257" s="49"/>
      <c r="CQ1257" s="49"/>
      <c r="CR1257" s="49"/>
      <c r="CS1257" s="49"/>
      <c r="CT1257" s="49"/>
      <c r="CU1257" s="49"/>
      <c r="CV1257" s="49"/>
      <c r="CW1257" s="49"/>
      <c r="CX1257" s="49"/>
      <c r="CY1257" s="49"/>
      <c r="CZ1257" s="49"/>
    </row>
    <row r="1258" spans="1:104" ht="20.25" thickTop="1" thickBot="1" x14ac:dyDescent="0.35">
      <c r="A1258" s="68"/>
      <c r="B1258" s="88"/>
      <c r="C1258" s="68"/>
      <c r="D1258" s="68"/>
      <c r="E1258" s="69"/>
      <c r="F1258" s="69"/>
      <c r="G1258" s="69"/>
      <c r="H1258" s="69"/>
      <c r="I1258" s="70"/>
      <c r="J1258" s="70"/>
      <c r="K1258" s="71"/>
      <c r="L1258" s="91"/>
      <c r="M1258" s="71"/>
      <c r="N1258" s="71"/>
      <c r="P1258" s="71"/>
      <c r="Q1258" s="71"/>
      <c r="R1258" s="71"/>
      <c r="S1258" s="70"/>
      <c r="T1258" s="73"/>
      <c r="U1258" s="73"/>
      <c r="V1258" s="211"/>
      <c r="W1258" s="211"/>
      <c r="X1258" s="73"/>
      <c r="Y1258" s="73"/>
      <c r="Z1258" s="73"/>
      <c r="AA1258" s="73"/>
      <c r="AB1258" s="73"/>
      <c r="AC1258" s="73"/>
      <c r="AD1258" s="73"/>
      <c r="AE1258" s="92"/>
      <c r="AF1258" s="73"/>
      <c r="AG1258" s="74"/>
      <c r="AH1258" s="75"/>
      <c r="AI1258" s="75"/>
      <c r="AJ1258" s="75"/>
      <c r="AK1258" s="74"/>
      <c r="AL1258" s="69"/>
      <c r="AM1258" s="76"/>
      <c r="AN1258" s="127"/>
      <c r="AO1258" s="76"/>
      <c r="AP1258" s="127"/>
      <c r="AQ1258" s="76"/>
      <c r="AR1258" s="76"/>
      <c r="AS1258" s="76"/>
      <c r="AT1258" s="76"/>
      <c r="AU1258" s="76"/>
      <c r="AV1258" s="127"/>
      <c r="AW1258" s="127"/>
      <c r="AX1258" s="127"/>
      <c r="AY1258" s="76"/>
      <c r="AZ1258" s="74"/>
      <c r="BA1258" s="74"/>
      <c r="BB1258" s="72"/>
      <c r="BC1258" s="72"/>
      <c r="BD1258" s="74"/>
      <c r="BE1258" s="74"/>
      <c r="BF1258" s="76"/>
      <c r="BG1258" s="76"/>
      <c r="BH1258" s="76"/>
      <c r="BI1258" s="76"/>
      <c r="BJ1258" s="76"/>
      <c r="BK1258" s="76"/>
      <c r="BL1258" s="76"/>
      <c r="BM1258" s="127"/>
      <c r="BN1258" s="76"/>
      <c r="BO1258" s="110"/>
      <c r="BP1258" s="110"/>
      <c r="BQ1258" s="112"/>
      <c r="BR1258" s="112"/>
      <c r="BS1258" s="112"/>
      <c r="BT1258" s="114"/>
      <c r="BU1258" s="113"/>
      <c r="BV1258" s="114"/>
      <c r="BW1258" s="115"/>
      <c r="BX1258" s="115"/>
      <c r="BY1258" s="115"/>
      <c r="BZ1258" s="115"/>
      <c r="CA1258" s="48"/>
      <c r="CB1258" s="48"/>
      <c r="CC1258" s="48"/>
      <c r="CD1258" s="49"/>
      <c r="CE1258" s="96"/>
      <c r="CF1258" s="49"/>
      <c r="CG1258" s="96"/>
      <c r="CH1258" s="49"/>
      <c r="CI1258" s="49"/>
      <c r="CJ1258" s="49"/>
      <c r="CK1258" s="49"/>
      <c r="CL1258" s="49"/>
      <c r="CM1258" s="49"/>
      <c r="CN1258" s="49"/>
      <c r="CO1258" s="49"/>
      <c r="CP1258" s="49"/>
      <c r="CQ1258" s="49"/>
      <c r="CR1258" s="49"/>
      <c r="CS1258" s="49"/>
      <c r="CT1258" s="49"/>
      <c r="CU1258" s="49"/>
      <c r="CV1258" s="49"/>
      <c r="CW1258" s="49"/>
      <c r="CX1258" s="49"/>
      <c r="CY1258" s="49"/>
      <c r="CZ1258" s="49"/>
    </row>
    <row r="1259" spans="1:104" ht="20.25" thickTop="1" thickBot="1" x14ac:dyDescent="0.35">
      <c r="A1259" s="68"/>
      <c r="B1259" s="88"/>
      <c r="C1259" s="68"/>
      <c r="D1259" s="68"/>
      <c r="E1259" s="69"/>
      <c r="F1259" s="69"/>
      <c r="G1259" s="69"/>
      <c r="H1259" s="69"/>
      <c r="I1259" s="70"/>
      <c r="J1259" s="70"/>
      <c r="K1259" s="71"/>
      <c r="L1259" s="91"/>
      <c r="M1259" s="71"/>
      <c r="N1259" s="71"/>
      <c r="P1259" s="71"/>
      <c r="Q1259" s="71"/>
      <c r="R1259" s="71"/>
      <c r="S1259" s="70"/>
      <c r="T1259" s="73"/>
      <c r="U1259" s="73"/>
      <c r="V1259" s="211"/>
      <c r="W1259" s="211"/>
      <c r="X1259" s="73"/>
      <c r="Y1259" s="73"/>
      <c r="Z1259" s="73"/>
      <c r="AA1259" s="73"/>
      <c r="AB1259" s="73"/>
      <c r="AC1259" s="73"/>
      <c r="AD1259" s="73"/>
      <c r="AE1259" s="92"/>
      <c r="AF1259" s="73"/>
      <c r="AG1259" s="74"/>
      <c r="AH1259" s="75"/>
      <c r="AI1259" s="75"/>
      <c r="AJ1259" s="75"/>
      <c r="AK1259" s="74"/>
      <c r="AL1259" s="69"/>
      <c r="AM1259" s="76"/>
      <c r="AN1259" s="127"/>
      <c r="AO1259" s="76"/>
      <c r="AP1259" s="127"/>
      <c r="AQ1259" s="76"/>
      <c r="AR1259" s="76"/>
      <c r="AS1259" s="76"/>
      <c r="AT1259" s="76"/>
      <c r="AU1259" s="76"/>
      <c r="AV1259" s="127"/>
      <c r="AW1259" s="127"/>
      <c r="AX1259" s="127"/>
      <c r="AY1259" s="76"/>
      <c r="AZ1259" s="74"/>
      <c r="BA1259" s="74"/>
      <c r="BB1259" s="72"/>
      <c r="BC1259" s="72"/>
      <c r="BD1259" s="74"/>
      <c r="BE1259" s="74"/>
      <c r="BF1259" s="76"/>
      <c r="BG1259" s="76"/>
      <c r="BH1259" s="76"/>
      <c r="BI1259" s="76"/>
      <c r="BJ1259" s="76"/>
      <c r="BK1259" s="76"/>
      <c r="BL1259" s="76"/>
      <c r="BM1259" s="127"/>
      <c r="BN1259" s="76"/>
      <c r="BO1259" s="110"/>
      <c r="BP1259" s="110"/>
      <c r="BQ1259" s="112"/>
      <c r="BR1259" s="112"/>
      <c r="BS1259" s="112"/>
      <c r="BT1259" s="114"/>
      <c r="BU1259" s="113"/>
      <c r="BV1259" s="114"/>
      <c r="BW1259" s="115"/>
      <c r="BX1259" s="115"/>
      <c r="BY1259" s="115"/>
      <c r="BZ1259" s="115"/>
      <c r="CA1259" s="48"/>
      <c r="CB1259" s="48"/>
      <c r="CC1259" s="48"/>
      <c r="CD1259" s="49"/>
      <c r="CE1259" s="96"/>
      <c r="CF1259" s="49"/>
      <c r="CG1259" s="96"/>
      <c r="CH1259" s="49"/>
      <c r="CI1259" s="49"/>
      <c r="CJ1259" s="49"/>
      <c r="CK1259" s="49"/>
      <c r="CL1259" s="49"/>
      <c r="CM1259" s="49"/>
      <c r="CN1259" s="49"/>
      <c r="CO1259" s="49"/>
      <c r="CP1259" s="49"/>
      <c r="CQ1259" s="49"/>
      <c r="CR1259" s="49"/>
      <c r="CS1259" s="49"/>
      <c r="CT1259" s="49"/>
      <c r="CU1259" s="49"/>
      <c r="CV1259" s="49"/>
      <c r="CW1259" s="49"/>
      <c r="CX1259" s="49"/>
      <c r="CY1259" s="49"/>
      <c r="CZ1259" s="49"/>
    </row>
    <row r="1260" spans="1:104" ht="20.25" thickTop="1" thickBot="1" x14ac:dyDescent="0.35">
      <c r="A1260" s="68"/>
      <c r="B1260" s="88"/>
      <c r="C1260" s="68"/>
      <c r="D1260" s="68"/>
      <c r="E1260" s="69"/>
      <c r="F1260" s="69"/>
      <c r="G1260" s="69"/>
      <c r="H1260" s="69"/>
      <c r="I1260" s="70"/>
      <c r="J1260" s="70"/>
      <c r="K1260" s="71"/>
      <c r="L1260" s="91"/>
      <c r="M1260" s="71"/>
      <c r="N1260" s="71"/>
      <c r="P1260" s="71"/>
      <c r="Q1260" s="71"/>
      <c r="R1260" s="71"/>
      <c r="S1260" s="70"/>
      <c r="T1260" s="73"/>
      <c r="U1260" s="73"/>
      <c r="V1260" s="211"/>
      <c r="W1260" s="211"/>
      <c r="X1260" s="73"/>
      <c r="Y1260" s="73"/>
      <c r="Z1260" s="73"/>
      <c r="AA1260" s="73"/>
      <c r="AB1260" s="73"/>
      <c r="AC1260" s="73"/>
      <c r="AD1260" s="73"/>
      <c r="AE1260" s="92"/>
      <c r="AF1260" s="73"/>
      <c r="AG1260" s="74"/>
      <c r="AH1260" s="75"/>
      <c r="AI1260" s="75"/>
      <c r="AJ1260" s="75"/>
      <c r="AK1260" s="74"/>
      <c r="AL1260" s="69"/>
      <c r="AM1260" s="76"/>
      <c r="AN1260" s="127"/>
      <c r="AO1260" s="76"/>
      <c r="AP1260" s="127"/>
      <c r="AQ1260" s="76"/>
      <c r="AR1260" s="76"/>
      <c r="AS1260" s="76"/>
      <c r="AT1260" s="76"/>
      <c r="AU1260" s="76"/>
      <c r="AV1260" s="127"/>
      <c r="AW1260" s="127"/>
      <c r="AX1260" s="127"/>
      <c r="AY1260" s="76"/>
      <c r="AZ1260" s="74"/>
      <c r="BA1260" s="74"/>
      <c r="BB1260" s="72"/>
      <c r="BC1260" s="72"/>
      <c r="BD1260" s="74"/>
      <c r="BE1260" s="74"/>
      <c r="BF1260" s="76"/>
      <c r="BG1260" s="76"/>
      <c r="BH1260" s="76"/>
      <c r="BI1260" s="76"/>
      <c r="BJ1260" s="76"/>
      <c r="BK1260" s="76"/>
      <c r="BL1260" s="76"/>
      <c r="BM1260" s="127"/>
      <c r="BN1260" s="76"/>
      <c r="BO1260" s="110"/>
      <c r="BP1260" s="110"/>
      <c r="BQ1260" s="112"/>
      <c r="BR1260" s="112"/>
      <c r="BS1260" s="112"/>
      <c r="BT1260" s="114"/>
      <c r="BU1260" s="113"/>
      <c r="BV1260" s="114"/>
      <c r="BW1260" s="115"/>
      <c r="BX1260" s="115"/>
      <c r="BY1260" s="115"/>
      <c r="BZ1260" s="115"/>
      <c r="CA1260" s="48"/>
      <c r="CB1260" s="48"/>
      <c r="CC1260" s="48"/>
      <c r="CD1260" s="49"/>
      <c r="CE1260" s="96"/>
      <c r="CF1260" s="49"/>
      <c r="CG1260" s="96"/>
      <c r="CH1260" s="49"/>
      <c r="CI1260" s="49"/>
      <c r="CJ1260" s="49"/>
      <c r="CK1260" s="49"/>
      <c r="CL1260" s="49"/>
      <c r="CM1260" s="49"/>
      <c r="CN1260" s="49"/>
      <c r="CO1260" s="49"/>
      <c r="CP1260" s="49"/>
      <c r="CQ1260" s="49"/>
      <c r="CR1260" s="49"/>
      <c r="CS1260" s="49"/>
      <c r="CT1260" s="49"/>
      <c r="CU1260" s="49"/>
      <c r="CV1260" s="49"/>
      <c r="CW1260" s="49"/>
      <c r="CX1260" s="49"/>
      <c r="CY1260" s="49"/>
      <c r="CZ1260" s="49"/>
    </row>
    <row r="1261" spans="1:104" ht="20.25" thickTop="1" thickBot="1" x14ac:dyDescent="0.35">
      <c r="A1261" s="68"/>
      <c r="B1261" s="88"/>
      <c r="C1261" s="68"/>
      <c r="D1261" s="68"/>
      <c r="E1261" s="69"/>
      <c r="F1261" s="69"/>
      <c r="G1261" s="69"/>
      <c r="H1261" s="69"/>
      <c r="I1261" s="70"/>
      <c r="J1261" s="70"/>
      <c r="K1261" s="71"/>
      <c r="L1261" s="91"/>
      <c r="M1261" s="71"/>
      <c r="N1261" s="71"/>
      <c r="P1261" s="71"/>
      <c r="Q1261" s="71"/>
      <c r="R1261" s="71"/>
      <c r="S1261" s="70"/>
      <c r="T1261" s="73"/>
      <c r="U1261" s="73"/>
      <c r="V1261" s="211"/>
      <c r="W1261" s="211"/>
      <c r="X1261" s="73"/>
      <c r="Y1261" s="73"/>
      <c r="Z1261" s="73"/>
      <c r="AA1261" s="73"/>
      <c r="AB1261" s="73"/>
      <c r="AC1261" s="73"/>
      <c r="AD1261" s="73"/>
      <c r="AE1261" s="92"/>
      <c r="AF1261" s="73"/>
      <c r="AG1261" s="74"/>
      <c r="AH1261" s="75"/>
      <c r="AI1261" s="75"/>
      <c r="AJ1261" s="75"/>
      <c r="AK1261" s="74"/>
      <c r="AL1261" s="69"/>
      <c r="AM1261" s="76"/>
      <c r="AN1261" s="127"/>
      <c r="AO1261" s="76"/>
      <c r="AP1261" s="127"/>
      <c r="AQ1261" s="76"/>
      <c r="AR1261" s="76"/>
      <c r="AS1261" s="76"/>
      <c r="AT1261" s="76"/>
      <c r="AU1261" s="76"/>
      <c r="AV1261" s="127"/>
      <c r="AW1261" s="127"/>
      <c r="AX1261" s="127"/>
      <c r="AY1261" s="76"/>
      <c r="AZ1261" s="74"/>
      <c r="BA1261" s="74"/>
      <c r="BB1261" s="72"/>
      <c r="BC1261" s="72"/>
      <c r="BD1261" s="74"/>
      <c r="BE1261" s="74"/>
      <c r="BF1261" s="76"/>
      <c r="BG1261" s="76"/>
      <c r="BH1261" s="76"/>
      <c r="BI1261" s="76"/>
      <c r="BJ1261" s="76"/>
      <c r="BK1261" s="76"/>
      <c r="BL1261" s="76"/>
      <c r="BM1261" s="127"/>
      <c r="BN1261" s="76"/>
      <c r="BO1261" s="110"/>
      <c r="BP1261" s="110"/>
      <c r="BQ1261" s="112"/>
      <c r="BR1261" s="112"/>
      <c r="BS1261" s="112"/>
      <c r="BT1261" s="114"/>
      <c r="BU1261" s="113"/>
      <c r="BV1261" s="114"/>
      <c r="BW1261" s="115"/>
      <c r="BX1261" s="115"/>
      <c r="BY1261" s="115"/>
      <c r="BZ1261" s="115"/>
      <c r="CA1261" s="48"/>
      <c r="CB1261" s="48"/>
      <c r="CC1261" s="48"/>
      <c r="CD1261" s="49"/>
      <c r="CE1261" s="96"/>
      <c r="CF1261" s="49"/>
      <c r="CG1261" s="96"/>
      <c r="CH1261" s="49"/>
      <c r="CI1261" s="49"/>
      <c r="CJ1261" s="49"/>
      <c r="CK1261" s="49"/>
      <c r="CL1261" s="49"/>
      <c r="CM1261" s="49"/>
      <c r="CN1261" s="49"/>
      <c r="CO1261" s="49"/>
      <c r="CP1261" s="49"/>
      <c r="CQ1261" s="49"/>
      <c r="CR1261" s="49"/>
      <c r="CS1261" s="49"/>
      <c r="CT1261" s="49"/>
      <c r="CU1261" s="49"/>
      <c r="CV1261" s="49"/>
      <c r="CW1261" s="49"/>
      <c r="CX1261" s="49"/>
      <c r="CY1261" s="49"/>
      <c r="CZ1261" s="49"/>
    </row>
    <row r="1262" spans="1:104" ht="20.25" thickTop="1" thickBot="1" x14ac:dyDescent="0.35">
      <c r="A1262" s="68"/>
      <c r="B1262" s="88"/>
      <c r="C1262" s="68"/>
      <c r="D1262" s="68"/>
      <c r="E1262" s="69"/>
      <c r="F1262" s="69"/>
      <c r="G1262" s="69"/>
      <c r="H1262" s="69"/>
      <c r="I1262" s="70"/>
      <c r="J1262" s="70"/>
      <c r="K1262" s="71"/>
      <c r="L1262" s="91"/>
      <c r="M1262" s="71"/>
      <c r="N1262" s="71"/>
      <c r="P1262" s="71"/>
      <c r="Q1262" s="71"/>
      <c r="R1262" s="71"/>
      <c r="S1262" s="70"/>
      <c r="T1262" s="73"/>
      <c r="U1262" s="73"/>
      <c r="V1262" s="211"/>
      <c r="W1262" s="211"/>
      <c r="X1262" s="73"/>
      <c r="Y1262" s="73"/>
      <c r="Z1262" s="73"/>
      <c r="AA1262" s="73"/>
      <c r="AB1262" s="73"/>
      <c r="AC1262" s="73"/>
      <c r="AD1262" s="73"/>
      <c r="AE1262" s="92"/>
      <c r="AF1262" s="73"/>
      <c r="AG1262" s="74"/>
      <c r="AH1262" s="75"/>
      <c r="AI1262" s="75"/>
      <c r="AJ1262" s="75"/>
      <c r="AK1262" s="74"/>
      <c r="AL1262" s="69"/>
      <c r="AM1262" s="76"/>
      <c r="AN1262" s="127"/>
      <c r="AO1262" s="76"/>
      <c r="AP1262" s="127"/>
      <c r="AQ1262" s="76"/>
      <c r="AR1262" s="76"/>
      <c r="AS1262" s="76"/>
      <c r="AT1262" s="76"/>
      <c r="AU1262" s="76"/>
      <c r="AV1262" s="127"/>
      <c r="AW1262" s="127"/>
      <c r="AX1262" s="127"/>
      <c r="AY1262" s="76"/>
      <c r="AZ1262" s="74"/>
      <c r="BA1262" s="74"/>
      <c r="BB1262" s="72"/>
      <c r="BC1262" s="72"/>
      <c r="BD1262" s="74"/>
      <c r="BE1262" s="74"/>
      <c r="BF1262" s="76"/>
      <c r="BG1262" s="76"/>
      <c r="BH1262" s="76"/>
      <c r="BI1262" s="76"/>
      <c r="BJ1262" s="76"/>
      <c r="BK1262" s="76"/>
      <c r="BL1262" s="76"/>
      <c r="BM1262" s="127"/>
      <c r="BN1262" s="76"/>
      <c r="BO1262" s="110"/>
      <c r="BP1262" s="110"/>
      <c r="BQ1262" s="112"/>
      <c r="BR1262" s="112"/>
      <c r="BS1262" s="112"/>
      <c r="BT1262" s="114"/>
      <c r="BU1262" s="113"/>
      <c r="BV1262" s="114"/>
      <c r="BW1262" s="115"/>
      <c r="BX1262" s="115"/>
      <c r="BY1262" s="115"/>
      <c r="BZ1262" s="115"/>
      <c r="CA1262" s="48"/>
      <c r="CB1262" s="48"/>
      <c r="CC1262" s="48"/>
      <c r="CD1262" s="49"/>
      <c r="CE1262" s="96"/>
      <c r="CF1262" s="49"/>
      <c r="CG1262" s="96"/>
      <c r="CH1262" s="49"/>
      <c r="CI1262" s="49"/>
      <c r="CJ1262" s="49"/>
      <c r="CK1262" s="49"/>
      <c r="CL1262" s="49"/>
      <c r="CM1262" s="49"/>
      <c r="CN1262" s="49"/>
      <c r="CO1262" s="49"/>
      <c r="CP1262" s="49"/>
      <c r="CQ1262" s="49"/>
      <c r="CR1262" s="49"/>
      <c r="CS1262" s="49"/>
      <c r="CT1262" s="49"/>
      <c r="CU1262" s="49"/>
      <c r="CV1262" s="49"/>
      <c r="CW1262" s="49"/>
      <c r="CX1262" s="49"/>
      <c r="CY1262" s="49"/>
      <c r="CZ1262" s="49"/>
    </row>
    <row r="1263" spans="1:104" ht="20.25" thickTop="1" thickBot="1" x14ac:dyDescent="0.35">
      <c r="A1263" s="68"/>
      <c r="B1263" s="88"/>
      <c r="C1263" s="68"/>
      <c r="D1263" s="68"/>
      <c r="E1263" s="69"/>
      <c r="F1263" s="69"/>
      <c r="G1263" s="69"/>
      <c r="H1263" s="69"/>
      <c r="I1263" s="70"/>
      <c r="J1263" s="70"/>
      <c r="K1263" s="71"/>
      <c r="L1263" s="91"/>
      <c r="M1263" s="71"/>
      <c r="N1263" s="71"/>
      <c r="P1263" s="71"/>
      <c r="Q1263" s="71"/>
      <c r="R1263" s="71"/>
      <c r="S1263" s="70"/>
      <c r="T1263" s="73"/>
      <c r="U1263" s="73"/>
      <c r="V1263" s="211"/>
      <c r="W1263" s="211"/>
      <c r="X1263" s="73"/>
      <c r="Y1263" s="73"/>
      <c r="Z1263" s="73"/>
      <c r="AA1263" s="73"/>
      <c r="AB1263" s="73"/>
      <c r="AC1263" s="73"/>
      <c r="AD1263" s="73"/>
      <c r="AE1263" s="92"/>
      <c r="AF1263" s="73"/>
      <c r="AG1263" s="74"/>
      <c r="AH1263" s="75"/>
      <c r="AI1263" s="75"/>
      <c r="AJ1263" s="75"/>
      <c r="AK1263" s="74"/>
      <c r="AL1263" s="69"/>
      <c r="AM1263" s="76"/>
      <c r="AN1263" s="127"/>
      <c r="AO1263" s="76"/>
      <c r="AP1263" s="127"/>
      <c r="AQ1263" s="76"/>
      <c r="AR1263" s="76"/>
      <c r="AS1263" s="76"/>
      <c r="AT1263" s="76"/>
      <c r="AU1263" s="76"/>
      <c r="AV1263" s="127"/>
      <c r="AW1263" s="127"/>
      <c r="AX1263" s="127"/>
      <c r="AY1263" s="76"/>
      <c r="AZ1263" s="74"/>
      <c r="BA1263" s="74"/>
      <c r="BB1263" s="72"/>
      <c r="BC1263" s="72"/>
      <c r="BD1263" s="74"/>
      <c r="BE1263" s="74"/>
      <c r="BF1263" s="76"/>
      <c r="BG1263" s="76"/>
      <c r="BH1263" s="76"/>
      <c r="BI1263" s="76"/>
      <c r="BJ1263" s="76"/>
      <c r="BK1263" s="76"/>
      <c r="BL1263" s="76"/>
      <c r="BM1263" s="127"/>
      <c r="BN1263" s="76"/>
      <c r="BO1263" s="110"/>
      <c r="BP1263" s="110"/>
      <c r="BQ1263" s="112"/>
      <c r="BR1263" s="112"/>
      <c r="BS1263" s="112"/>
      <c r="BT1263" s="114"/>
      <c r="BU1263" s="113"/>
      <c r="BV1263" s="114"/>
      <c r="BW1263" s="115"/>
      <c r="BX1263" s="115"/>
      <c r="BY1263" s="115"/>
      <c r="BZ1263" s="115"/>
      <c r="CA1263" s="48"/>
      <c r="CB1263" s="48"/>
      <c r="CC1263" s="48"/>
      <c r="CD1263" s="49"/>
      <c r="CE1263" s="96"/>
      <c r="CF1263" s="49"/>
      <c r="CG1263" s="96"/>
      <c r="CH1263" s="49"/>
      <c r="CI1263" s="49"/>
      <c r="CJ1263" s="49"/>
      <c r="CK1263" s="49"/>
      <c r="CL1263" s="49"/>
      <c r="CM1263" s="49"/>
      <c r="CN1263" s="49"/>
      <c r="CO1263" s="49"/>
      <c r="CP1263" s="49"/>
      <c r="CQ1263" s="49"/>
      <c r="CR1263" s="49"/>
      <c r="CS1263" s="49"/>
      <c r="CT1263" s="49"/>
      <c r="CU1263" s="49"/>
      <c r="CV1263" s="49"/>
      <c r="CW1263" s="49"/>
      <c r="CX1263" s="49"/>
      <c r="CY1263" s="49"/>
      <c r="CZ1263" s="49"/>
    </row>
    <row r="1264" spans="1:104" ht="20.25" thickTop="1" thickBot="1" x14ac:dyDescent="0.35">
      <c r="A1264" s="68"/>
      <c r="B1264" s="88"/>
      <c r="C1264" s="68"/>
      <c r="D1264" s="68"/>
      <c r="E1264" s="69"/>
      <c r="F1264" s="69"/>
      <c r="G1264" s="69"/>
      <c r="H1264" s="69"/>
      <c r="I1264" s="70"/>
      <c r="J1264" s="70"/>
      <c r="K1264" s="71"/>
      <c r="L1264" s="91"/>
      <c r="M1264" s="71"/>
      <c r="N1264" s="71"/>
      <c r="P1264" s="71"/>
      <c r="Q1264" s="71"/>
      <c r="R1264" s="71"/>
      <c r="S1264" s="70"/>
      <c r="T1264" s="73"/>
      <c r="U1264" s="73"/>
      <c r="V1264" s="211"/>
      <c r="W1264" s="211"/>
      <c r="X1264" s="73"/>
      <c r="Y1264" s="73"/>
      <c r="Z1264" s="73"/>
      <c r="AA1264" s="73"/>
      <c r="AB1264" s="73"/>
      <c r="AC1264" s="73"/>
      <c r="AD1264" s="73"/>
      <c r="AE1264" s="92"/>
      <c r="AF1264" s="73"/>
      <c r="AG1264" s="74"/>
      <c r="AH1264" s="75"/>
      <c r="AI1264" s="75"/>
      <c r="AJ1264" s="75"/>
      <c r="AK1264" s="74"/>
      <c r="AL1264" s="69"/>
      <c r="AM1264" s="76"/>
      <c r="AN1264" s="127"/>
      <c r="AO1264" s="76"/>
      <c r="AP1264" s="127"/>
      <c r="AQ1264" s="76"/>
      <c r="AR1264" s="76"/>
      <c r="AS1264" s="76"/>
      <c r="AT1264" s="76"/>
      <c r="AU1264" s="76"/>
      <c r="AV1264" s="127"/>
      <c r="AW1264" s="127"/>
      <c r="AX1264" s="127"/>
      <c r="AY1264" s="76"/>
      <c r="AZ1264" s="74"/>
      <c r="BA1264" s="74"/>
      <c r="BB1264" s="72"/>
      <c r="BC1264" s="72"/>
      <c r="BD1264" s="74"/>
      <c r="BE1264" s="74"/>
      <c r="BF1264" s="76"/>
      <c r="BG1264" s="76"/>
      <c r="BH1264" s="76"/>
      <c r="BI1264" s="76"/>
      <c r="BJ1264" s="76"/>
      <c r="BK1264" s="76"/>
      <c r="BL1264" s="76"/>
      <c r="BM1264" s="127"/>
      <c r="BN1264" s="76"/>
      <c r="BO1264" s="110"/>
      <c r="BP1264" s="110"/>
      <c r="BQ1264" s="112"/>
      <c r="BR1264" s="112"/>
      <c r="BS1264" s="112"/>
      <c r="BT1264" s="114"/>
      <c r="BU1264" s="113"/>
      <c r="BV1264" s="114"/>
      <c r="BW1264" s="115"/>
      <c r="BX1264" s="115"/>
      <c r="BY1264" s="115"/>
      <c r="BZ1264" s="115"/>
      <c r="CA1264" s="48"/>
      <c r="CB1264" s="48"/>
      <c r="CC1264" s="48"/>
      <c r="CD1264" s="49"/>
      <c r="CE1264" s="96"/>
      <c r="CF1264" s="49"/>
      <c r="CG1264" s="96"/>
      <c r="CH1264" s="49"/>
      <c r="CI1264" s="49"/>
      <c r="CJ1264" s="49"/>
      <c r="CK1264" s="49"/>
      <c r="CL1264" s="49"/>
      <c r="CM1264" s="49"/>
      <c r="CN1264" s="49"/>
      <c r="CO1264" s="49"/>
      <c r="CP1264" s="49"/>
      <c r="CQ1264" s="49"/>
      <c r="CR1264" s="49"/>
      <c r="CS1264" s="49"/>
      <c r="CT1264" s="49"/>
      <c r="CU1264" s="49"/>
      <c r="CV1264" s="49"/>
      <c r="CW1264" s="49"/>
      <c r="CX1264" s="49"/>
      <c r="CY1264" s="49"/>
      <c r="CZ1264" s="49"/>
    </row>
    <row r="1265" spans="1:104" ht="20.25" thickTop="1" thickBot="1" x14ac:dyDescent="0.35">
      <c r="A1265" s="68"/>
      <c r="B1265" s="88"/>
      <c r="C1265" s="68"/>
      <c r="D1265" s="68"/>
      <c r="E1265" s="69"/>
      <c r="F1265" s="69"/>
      <c r="G1265" s="69"/>
      <c r="H1265" s="69"/>
      <c r="I1265" s="70"/>
      <c r="J1265" s="70"/>
      <c r="K1265" s="71"/>
      <c r="L1265" s="91"/>
      <c r="M1265" s="71"/>
      <c r="N1265" s="71"/>
      <c r="P1265" s="71"/>
      <c r="Q1265" s="71"/>
      <c r="R1265" s="71"/>
      <c r="S1265" s="70"/>
      <c r="T1265" s="73"/>
      <c r="U1265" s="73"/>
      <c r="V1265" s="211"/>
      <c r="W1265" s="211"/>
      <c r="X1265" s="73"/>
      <c r="Y1265" s="73"/>
      <c r="Z1265" s="73"/>
      <c r="AA1265" s="73"/>
      <c r="AB1265" s="73"/>
      <c r="AC1265" s="73"/>
      <c r="AD1265" s="73"/>
      <c r="AE1265" s="92"/>
      <c r="AF1265" s="73"/>
      <c r="AG1265" s="74"/>
      <c r="AH1265" s="75"/>
      <c r="AI1265" s="75"/>
      <c r="AJ1265" s="75"/>
      <c r="AK1265" s="74"/>
      <c r="AL1265" s="69"/>
      <c r="AM1265" s="76"/>
      <c r="AN1265" s="127"/>
      <c r="AO1265" s="76"/>
      <c r="AP1265" s="127"/>
      <c r="AQ1265" s="76"/>
      <c r="AR1265" s="76"/>
      <c r="AS1265" s="76"/>
      <c r="AT1265" s="76"/>
      <c r="AU1265" s="76"/>
      <c r="AV1265" s="127"/>
      <c r="AW1265" s="127"/>
      <c r="AX1265" s="127"/>
      <c r="AY1265" s="76"/>
      <c r="AZ1265" s="74"/>
      <c r="BA1265" s="74"/>
      <c r="BB1265" s="72"/>
      <c r="BC1265" s="72"/>
      <c r="BD1265" s="74"/>
      <c r="BE1265" s="74"/>
      <c r="BF1265" s="76"/>
      <c r="BG1265" s="76"/>
      <c r="BH1265" s="76"/>
      <c r="BI1265" s="76"/>
      <c r="BJ1265" s="76"/>
      <c r="BK1265" s="76"/>
      <c r="BL1265" s="76"/>
      <c r="BM1265" s="127"/>
      <c r="BN1265" s="76"/>
      <c r="BO1265" s="110"/>
      <c r="BP1265" s="110"/>
      <c r="BQ1265" s="112"/>
      <c r="BR1265" s="112"/>
      <c r="BS1265" s="112"/>
      <c r="BT1265" s="114"/>
      <c r="BU1265" s="113"/>
      <c r="BV1265" s="114"/>
      <c r="BW1265" s="115"/>
      <c r="BX1265" s="115"/>
      <c r="BY1265" s="115"/>
      <c r="BZ1265" s="115"/>
      <c r="CA1265" s="48"/>
      <c r="CB1265" s="48"/>
      <c r="CC1265" s="48"/>
      <c r="CD1265" s="49"/>
      <c r="CE1265" s="96"/>
      <c r="CF1265" s="49"/>
      <c r="CG1265" s="96"/>
      <c r="CH1265" s="49"/>
      <c r="CI1265" s="49"/>
      <c r="CJ1265" s="49"/>
      <c r="CK1265" s="49"/>
      <c r="CL1265" s="49"/>
      <c r="CM1265" s="49"/>
      <c r="CN1265" s="49"/>
      <c r="CO1265" s="49"/>
      <c r="CP1265" s="49"/>
      <c r="CQ1265" s="49"/>
      <c r="CR1265" s="49"/>
      <c r="CS1265" s="49"/>
      <c r="CT1265" s="49"/>
      <c r="CU1265" s="49"/>
      <c r="CV1265" s="49"/>
      <c r="CW1265" s="49"/>
      <c r="CX1265" s="49"/>
      <c r="CY1265" s="49"/>
      <c r="CZ1265" s="49"/>
    </row>
    <row r="1266" spans="1:104" ht="20.25" thickTop="1" thickBot="1" x14ac:dyDescent="0.35">
      <c r="A1266" s="68"/>
      <c r="B1266" s="88"/>
      <c r="C1266" s="68"/>
      <c r="D1266" s="68"/>
      <c r="E1266" s="69"/>
      <c r="F1266" s="69"/>
      <c r="G1266" s="69"/>
      <c r="H1266" s="69"/>
      <c r="I1266" s="70"/>
      <c r="J1266" s="70"/>
      <c r="K1266" s="71"/>
      <c r="L1266" s="91"/>
      <c r="M1266" s="71"/>
      <c r="N1266" s="71"/>
      <c r="P1266" s="71"/>
      <c r="Q1266" s="71"/>
      <c r="R1266" s="71"/>
      <c r="S1266" s="70"/>
      <c r="T1266" s="73"/>
      <c r="U1266" s="73"/>
      <c r="V1266" s="211"/>
      <c r="W1266" s="211"/>
      <c r="X1266" s="73"/>
      <c r="Y1266" s="73"/>
      <c r="Z1266" s="73"/>
      <c r="AA1266" s="73"/>
      <c r="AB1266" s="73"/>
      <c r="AC1266" s="73"/>
      <c r="AD1266" s="73"/>
      <c r="AE1266" s="92"/>
      <c r="AF1266" s="73"/>
      <c r="AG1266" s="74"/>
      <c r="AH1266" s="75"/>
      <c r="AI1266" s="75"/>
      <c r="AJ1266" s="75"/>
      <c r="AK1266" s="74"/>
      <c r="AL1266" s="69"/>
      <c r="AM1266" s="76"/>
      <c r="AN1266" s="127"/>
      <c r="AO1266" s="76"/>
      <c r="AP1266" s="127"/>
      <c r="AQ1266" s="76"/>
      <c r="AR1266" s="76"/>
      <c r="AS1266" s="76"/>
      <c r="AT1266" s="76"/>
      <c r="AU1266" s="76"/>
      <c r="AV1266" s="127"/>
      <c r="AW1266" s="127"/>
      <c r="AX1266" s="127"/>
      <c r="AY1266" s="76"/>
      <c r="AZ1266" s="74"/>
      <c r="BA1266" s="74"/>
      <c r="BB1266" s="72"/>
      <c r="BC1266" s="72"/>
      <c r="BD1266" s="74"/>
      <c r="BE1266" s="74"/>
      <c r="BF1266" s="76"/>
      <c r="BG1266" s="76"/>
      <c r="BH1266" s="76"/>
      <c r="BI1266" s="76"/>
      <c r="BJ1266" s="76"/>
      <c r="BK1266" s="76"/>
      <c r="BL1266" s="76"/>
      <c r="BM1266" s="127"/>
      <c r="BN1266" s="76"/>
      <c r="BO1266" s="110"/>
      <c r="BP1266" s="110"/>
      <c r="BQ1266" s="112"/>
      <c r="BR1266" s="112"/>
      <c r="BS1266" s="112"/>
      <c r="BT1266" s="114"/>
      <c r="BU1266" s="113"/>
      <c r="BV1266" s="114"/>
      <c r="BW1266" s="115"/>
      <c r="BX1266" s="115"/>
      <c r="BY1266" s="115"/>
      <c r="BZ1266" s="115"/>
      <c r="CA1266" s="48"/>
      <c r="CB1266" s="48"/>
      <c r="CC1266" s="48"/>
      <c r="CD1266" s="49"/>
      <c r="CE1266" s="96"/>
      <c r="CF1266" s="49"/>
      <c r="CG1266" s="96"/>
      <c r="CH1266" s="49"/>
      <c r="CI1266" s="49"/>
      <c r="CJ1266" s="49"/>
      <c r="CK1266" s="49"/>
      <c r="CL1266" s="49"/>
      <c r="CM1266" s="49"/>
      <c r="CN1266" s="49"/>
      <c r="CO1266" s="49"/>
      <c r="CP1266" s="49"/>
      <c r="CQ1266" s="49"/>
      <c r="CR1266" s="49"/>
      <c r="CS1266" s="49"/>
      <c r="CT1266" s="49"/>
      <c r="CU1266" s="49"/>
      <c r="CV1266" s="49"/>
      <c r="CW1266" s="49"/>
      <c r="CX1266" s="49"/>
      <c r="CY1266" s="49"/>
      <c r="CZ1266" s="49"/>
    </row>
    <row r="1267" spans="1:104" ht="20.25" thickTop="1" thickBot="1" x14ac:dyDescent="0.35">
      <c r="A1267" s="68"/>
      <c r="B1267" s="88"/>
      <c r="C1267" s="68"/>
      <c r="D1267" s="68"/>
      <c r="E1267" s="69"/>
      <c r="F1267" s="69"/>
      <c r="G1267" s="69"/>
      <c r="H1267" s="69"/>
      <c r="I1267" s="70"/>
      <c r="J1267" s="70"/>
      <c r="K1267" s="71"/>
      <c r="L1267" s="91"/>
      <c r="M1267" s="71"/>
      <c r="N1267" s="71"/>
      <c r="P1267" s="71"/>
      <c r="Q1267" s="71"/>
      <c r="R1267" s="71"/>
      <c r="S1267" s="70"/>
      <c r="T1267" s="73"/>
      <c r="U1267" s="73"/>
      <c r="V1267" s="211"/>
      <c r="W1267" s="211"/>
      <c r="X1267" s="73"/>
      <c r="Y1267" s="73"/>
      <c r="Z1267" s="73"/>
      <c r="AA1267" s="73"/>
      <c r="AB1267" s="73"/>
      <c r="AC1267" s="73"/>
      <c r="AD1267" s="73"/>
      <c r="AE1267" s="92"/>
      <c r="AF1267" s="73"/>
      <c r="AG1267" s="74"/>
      <c r="AH1267" s="75"/>
      <c r="AI1267" s="75"/>
      <c r="AJ1267" s="75"/>
      <c r="AK1267" s="74"/>
      <c r="AL1267" s="69"/>
      <c r="AM1267" s="76"/>
      <c r="AN1267" s="127"/>
      <c r="AO1267" s="76"/>
      <c r="AP1267" s="127"/>
      <c r="AQ1267" s="76"/>
      <c r="AR1267" s="76"/>
      <c r="AS1267" s="76"/>
      <c r="AT1267" s="76"/>
      <c r="AU1267" s="76"/>
      <c r="AV1267" s="127"/>
      <c r="AW1267" s="127"/>
      <c r="AX1267" s="127"/>
      <c r="AY1267" s="76"/>
      <c r="AZ1267" s="74"/>
      <c r="BA1267" s="74"/>
      <c r="BB1267" s="72"/>
      <c r="BC1267" s="72"/>
      <c r="BD1267" s="74"/>
      <c r="BE1267" s="74"/>
      <c r="BF1267" s="76"/>
      <c r="BG1267" s="76"/>
      <c r="BH1267" s="76"/>
      <c r="BI1267" s="76"/>
      <c r="BJ1267" s="76"/>
      <c r="BK1267" s="76"/>
      <c r="BL1267" s="76"/>
      <c r="BM1267" s="127"/>
      <c r="BN1267" s="76"/>
      <c r="BO1267" s="110"/>
      <c r="BP1267" s="110"/>
      <c r="BQ1267" s="112"/>
      <c r="BR1267" s="112"/>
      <c r="BS1267" s="112"/>
      <c r="BT1267" s="114"/>
      <c r="BU1267" s="113"/>
      <c r="BV1267" s="114"/>
      <c r="BW1267" s="115"/>
      <c r="BX1267" s="115"/>
      <c r="BY1267" s="115"/>
      <c r="BZ1267" s="115"/>
      <c r="CA1267" s="48"/>
      <c r="CB1267" s="48"/>
      <c r="CC1267" s="48"/>
      <c r="CD1267" s="49"/>
      <c r="CE1267" s="96"/>
      <c r="CF1267" s="49"/>
      <c r="CG1267" s="96"/>
      <c r="CH1267" s="49"/>
      <c r="CI1267" s="49"/>
      <c r="CJ1267" s="49"/>
      <c r="CK1267" s="49"/>
      <c r="CL1267" s="49"/>
      <c r="CM1267" s="49"/>
      <c r="CN1267" s="49"/>
      <c r="CO1267" s="49"/>
      <c r="CP1267" s="49"/>
      <c r="CQ1267" s="49"/>
      <c r="CR1267" s="49"/>
      <c r="CS1267" s="49"/>
      <c r="CT1267" s="49"/>
      <c r="CU1267" s="49"/>
      <c r="CV1267" s="49"/>
      <c r="CW1267" s="49"/>
      <c r="CX1267" s="49"/>
      <c r="CY1267" s="49"/>
      <c r="CZ1267" s="49"/>
    </row>
    <row r="1268" spans="1:104" ht="20.25" thickTop="1" thickBot="1" x14ac:dyDescent="0.35">
      <c r="A1268" s="68"/>
      <c r="B1268" s="88"/>
      <c r="C1268" s="68"/>
      <c r="D1268" s="68"/>
      <c r="E1268" s="69"/>
      <c r="F1268" s="69"/>
      <c r="G1268" s="69"/>
      <c r="H1268" s="69"/>
      <c r="I1268" s="70"/>
      <c r="J1268" s="70"/>
      <c r="K1268" s="71"/>
      <c r="L1268" s="91"/>
      <c r="M1268" s="71"/>
      <c r="N1268" s="71"/>
      <c r="P1268" s="71"/>
      <c r="Q1268" s="71"/>
      <c r="R1268" s="71"/>
      <c r="S1268" s="70"/>
      <c r="T1268" s="73"/>
      <c r="U1268" s="73"/>
      <c r="V1268" s="211"/>
      <c r="W1268" s="211"/>
      <c r="X1268" s="73"/>
      <c r="Y1268" s="73"/>
      <c r="Z1268" s="73"/>
      <c r="AA1268" s="73"/>
      <c r="AB1268" s="73"/>
      <c r="AC1268" s="73"/>
      <c r="AD1268" s="73"/>
      <c r="AE1268" s="92"/>
      <c r="AF1268" s="73"/>
      <c r="AG1268" s="74"/>
      <c r="AH1268" s="75"/>
      <c r="AI1268" s="75"/>
      <c r="AJ1268" s="75"/>
      <c r="AK1268" s="74"/>
      <c r="AL1268" s="69"/>
      <c r="AM1268" s="76"/>
      <c r="AN1268" s="127"/>
      <c r="AO1268" s="76"/>
      <c r="AP1268" s="127"/>
      <c r="AQ1268" s="76"/>
      <c r="AR1268" s="76"/>
      <c r="AS1268" s="76"/>
      <c r="AT1268" s="76"/>
      <c r="AU1268" s="76"/>
      <c r="AV1268" s="127"/>
      <c r="AW1268" s="127"/>
      <c r="AX1268" s="127"/>
      <c r="AY1268" s="76"/>
      <c r="AZ1268" s="74"/>
      <c r="BA1268" s="74"/>
      <c r="BB1268" s="72"/>
      <c r="BC1268" s="72"/>
      <c r="BD1268" s="74"/>
      <c r="BE1268" s="74"/>
      <c r="BF1268" s="76"/>
      <c r="BG1268" s="76"/>
      <c r="BH1268" s="76"/>
      <c r="BI1268" s="76"/>
      <c r="BJ1268" s="76"/>
      <c r="BK1268" s="76"/>
      <c r="BL1268" s="76"/>
      <c r="BM1268" s="127"/>
      <c r="BN1268" s="76"/>
      <c r="BO1268" s="110"/>
      <c r="BP1268" s="110"/>
      <c r="BQ1268" s="112"/>
      <c r="BR1268" s="112"/>
      <c r="BS1268" s="112"/>
      <c r="BT1268" s="114"/>
      <c r="BU1268" s="113"/>
      <c r="BV1268" s="114"/>
      <c r="BW1268" s="115"/>
      <c r="BX1268" s="115"/>
      <c r="BY1268" s="115"/>
      <c r="BZ1268" s="115"/>
      <c r="CA1268" s="48"/>
      <c r="CB1268" s="48"/>
      <c r="CC1268" s="48"/>
      <c r="CD1268" s="49"/>
      <c r="CE1268" s="96"/>
      <c r="CF1268" s="49"/>
      <c r="CG1268" s="96"/>
      <c r="CH1268" s="49"/>
      <c r="CI1268" s="49"/>
      <c r="CJ1268" s="49"/>
      <c r="CK1268" s="49"/>
      <c r="CL1268" s="49"/>
      <c r="CM1268" s="49"/>
      <c r="CN1268" s="49"/>
      <c r="CO1268" s="49"/>
      <c r="CP1268" s="49"/>
      <c r="CQ1268" s="49"/>
      <c r="CR1268" s="49"/>
      <c r="CS1268" s="49"/>
      <c r="CT1268" s="49"/>
      <c r="CU1268" s="49"/>
      <c r="CV1268" s="49"/>
      <c r="CW1268" s="49"/>
      <c r="CX1268" s="49"/>
      <c r="CY1268" s="49"/>
      <c r="CZ1268" s="49"/>
    </row>
    <row r="1269" spans="1:104" ht="20.25" thickTop="1" thickBot="1" x14ac:dyDescent="0.35">
      <c r="A1269" s="68"/>
      <c r="B1269" s="88"/>
      <c r="C1269" s="68"/>
      <c r="D1269" s="68"/>
      <c r="E1269" s="69"/>
      <c r="F1269" s="69"/>
      <c r="G1269" s="69"/>
      <c r="H1269" s="69"/>
      <c r="I1269" s="70"/>
      <c r="J1269" s="70"/>
      <c r="K1269" s="71"/>
      <c r="L1269" s="91"/>
      <c r="M1269" s="71"/>
      <c r="N1269" s="71"/>
      <c r="P1269" s="71"/>
      <c r="Q1269" s="71"/>
      <c r="R1269" s="71"/>
      <c r="S1269" s="70"/>
      <c r="T1269" s="73"/>
      <c r="U1269" s="73"/>
      <c r="V1269" s="211"/>
      <c r="W1269" s="211"/>
      <c r="X1269" s="73"/>
      <c r="Y1269" s="73"/>
      <c r="Z1269" s="73"/>
      <c r="AA1269" s="73"/>
      <c r="AB1269" s="73"/>
      <c r="AC1269" s="73"/>
      <c r="AD1269" s="73"/>
      <c r="AE1269" s="92"/>
      <c r="AF1269" s="73"/>
      <c r="AG1269" s="74"/>
      <c r="AH1269" s="75"/>
      <c r="AI1269" s="75"/>
      <c r="AJ1269" s="75"/>
      <c r="AK1269" s="74"/>
      <c r="AL1269" s="69"/>
      <c r="AM1269" s="76"/>
      <c r="AN1269" s="127"/>
      <c r="AO1269" s="76"/>
      <c r="AP1269" s="127"/>
      <c r="AQ1269" s="76"/>
      <c r="AR1269" s="76"/>
      <c r="AS1269" s="76"/>
      <c r="AT1269" s="76"/>
      <c r="AU1269" s="76"/>
      <c r="AV1269" s="127"/>
      <c r="AW1269" s="127"/>
      <c r="AX1269" s="127"/>
      <c r="AY1269" s="76"/>
      <c r="AZ1269" s="74"/>
      <c r="BA1269" s="74"/>
      <c r="BB1269" s="72"/>
      <c r="BC1269" s="72"/>
      <c r="BD1269" s="74"/>
      <c r="BE1269" s="74"/>
      <c r="BF1269" s="76"/>
      <c r="BG1269" s="76"/>
      <c r="BH1269" s="76"/>
      <c r="BI1269" s="76"/>
      <c r="BJ1269" s="76"/>
      <c r="BK1269" s="76"/>
      <c r="BL1269" s="76"/>
      <c r="BM1269" s="127"/>
      <c r="BN1269" s="76"/>
      <c r="BO1269" s="110"/>
      <c r="BP1269" s="110"/>
      <c r="BQ1269" s="112"/>
      <c r="BR1269" s="112"/>
      <c r="BS1269" s="112"/>
      <c r="BT1269" s="114"/>
      <c r="BU1269" s="113"/>
      <c r="BV1269" s="114"/>
      <c r="BW1269" s="115"/>
      <c r="BX1269" s="115"/>
      <c r="BY1269" s="115"/>
      <c r="BZ1269" s="115"/>
      <c r="CA1269" s="48"/>
      <c r="CB1269" s="48"/>
      <c r="CC1269" s="48"/>
      <c r="CD1269" s="49"/>
      <c r="CE1269" s="96"/>
      <c r="CF1269" s="49"/>
      <c r="CG1269" s="96"/>
      <c r="CH1269" s="49"/>
      <c r="CI1269" s="49"/>
      <c r="CJ1269" s="49"/>
      <c r="CK1269" s="49"/>
      <c r="CL1269" s="49"/>
      <c r="CM1269" s="49"/>
      <c r="CN1269" s="49"/>
      <c r="CO1269" s="49"/>
      <c r="CP1269" s="49"/>
      <c r="CQ1269" s="49"/>
      <c r="CR1269" s="49"/>
      <c r="CS1269" s="49"/>
      <c r="CT1269" s="49"/>
      <c r="CU1269" s="49"/>
      <c r="CV1269" s="49"/>
      <c r="CW1269" s="49"/>
      <c r="CX1269" s="49"/>
      <c r="CY1269" s="49"/>
      <c r="CZ1269" s="49"/>
    </row>
    <row r="1270" spans="1:104" ht="20.25" thickTop="1" thickBot="1" x14ac:dyDescent="0.35">
      <c r="A1270" s="68"/>
      <c r="B1270" s="88"/>
      <c r="C1270" s="68"/>
      <c r="D1270" s="68"/>
      <c r="E1270" s="69"/>
      <c r="F1270" s="69"/>
      <c r="G1270" s="69"/>
      <c r="H1270" s="69"/>
      <c r="I1270" s="70"/>
      <c r="J1270" s="70"/>
      <c r="K1270" s="71"/>
      <c r="L1270" s="91"/>
      <c r="M1270" s="71"/>
      <c r="N1270" s="71"/>
      <c r="P1270" s="71"/>
      <c r="Q1270" s="71"/>
      <c r="R1270" s="71"/>
      <c r="S1270" s="70"/>
      <c r="T1270" s="73"/>
      <c r="U1270" s="73"/>
      <c r="V1270" s="211"/>
      <c r="W1270" s="211"/>
      <c r="X1270" s="73"/>
      <c r="Y1270" s="73"/>
      <c r="Z1270" s="73"/>
      <c r="AA1270" s="73"/>
      <c r="AB1270" s="73"/>
      <c r="AC1270" s="73"/>
      <c r="AD1270" s="73"/>
      <c r="AE1270" s="92"/>
      <c r="AF1270" s="73"/>
      <c r="AG1270" s="74"/>
      <c r="AH1270" s="75"/>
      <c r="AI1270" s="75"/>
      <c r="AJ1270" s="75"/>
      <c r="AK1270" s="74"/>
      <c r="AL1270" s="69"/>
      <c r="AM1270" s="76"/>
      <c r="AN1270" s="127"/>
      <c r="AO1270" s="76"/>
      <c r="AP1270" s="127"/>
      <c r="AQ1270" s="76"/>
      <c r="AR1270" s="76"/>
      <c r="AS1270" s="76"/>
      <c r="AT1270" s="76"/>
      <c r="AU1270" s="76"/>
      <c r="AV1270" s="127"/>
      <c r="AW1270" s="127"/>
      <c r="AX1270" s="127"/>
      <c r="AY1270" s="76"/>
      <c r="AZ1270" s="74"/>
      <c r="BA1270" s="74"/>
      <c r="BB1270" s="72"/>
      <c r="BC1270" s="72"/>
      <c r="BD1270" s="74"/>
      <c r="BE1270" s="74"/>
      <c r="BF1270" s="76"/>
      <c r="BG1270" s="76"/>
      <c r="BH1270" s="76"/>
      <c r="BI1270" s="76"/>
      <c r="BJ1270" s="76"/>
      <c r="BK1270" s="76"/>
      <c r="BL1270" s="76"/>
      <c r="BM1270" s="127"/>
      <c r="BN1270" s="76"/>
      <c r="BO1270" s="110"/>
      <c r="BP1270" s="110"/>
      <c r="BQ1270" s="112"/>
      <c r="BR1270" s="112"/>
      <c r="BS1270" s="112"/>
      <c r="BT1270" s="114"/>
      <c r="BU1270" s="113"/>
      <c r="BV1270" s="114"/>
      <c r="BW1270" s="115"/>
      <c r="BX1270" s="115"/>
      <c r="BY1270" s="115"/>
      <c r="BZ1270" s="115"/>
      <c r="CA1270" s="48"/>
      <c r="CB1270" s="48"/>
      <c r="CC1270" s="48"/>
      <c r="CD1270" s="49"/>
      <c r="CE1270" s="96"/>
      <c r="CF1270" s="49"/>
      <c r="CG1270" s="96"/>
      <c r="CH1270" s="49"/>
      <c r="CI1270" s="49"/>
      <c r="CJ1270" s="49"/>
      <c r="CK1270" s="49"/>
      <c r="CL1270" s="49"/>
      <c r="CM1270" s="49"/>
      <c r="CN1270" s="49"/>
      <c r="CO1270" s="49"/>
      <c r="CP1270" s="49"/>
      <c r="CQ1270" s="49"/>
      <c r="CR1270" s="49"/>
      <c r="CS1270" s="49"/>
      <c r="CT1270" s="49"/>
      <c r="CU1270" s="49"/>
      <c r="CV1270" s="49"/>
      <c r="CW1270" s="49"/>
      <c r="CX1270" s="49"/>
      <c r="CY1270" s="49"/>
      <c r="CZ1270" s="49"/>
    </row>
    <row r="1271" spans="1:104" ht="20.25" thickTop="1" thickBot="1" x14ac:dyDescent="0.35">
      <c r="A1271" s="68"/>
      <c r="B1271" s="88"/>
      <c r="C1271" s="68"/>
      <c r="D1271" s="68"/>
      <c r="E1271" s="69"/>
      <c r="F1271" s="69"/>
      <c r="G1271" s="69"/>
      <c r="H1271" s="69"/>
      <c r="I1271" s="70"/>
      <c r="J1271" s="70"/>
      <c r="K1271" s="71"/>
      <c r="L1271" s="91"/>
      <c r="M1271" s="71"/>
      <c r="N1271" s="71"/>
      <c r="P1271" s="71"/>
      <c r="Q1271" s="71"/>
      <c r="R1271" s="71"/>
      <c r="S1271" s="70"/>
      <c r="T1271" s="73"/>
      <c r="U1271" s="73"/>
      <c r="V1271" s="211"/>
      <c r="W1271" s="211"/>
      <c r="X1271" s="73"/>
      <c r="Y1271" s="73"/>
      <c r="Z1271" s="73"/>
      <c r="AA1271" s="73"/>
      <c r="AB1271" s="73"/>
      <c r="AC1271" s="73"/>
      <c r="AD1271" s="73"/>
      <c r="AE1271" s="92"/>
      <c r="AF1271" s="73"/>
      <c r="AG1271" s="74"/>
      <c r="AH1271" s="75"/>
      <c r="AI1271" s="75"/>
      <c r="AJ1271" s="75"/>
      <c r="AK1271" s="74"/>
      <c r="AL1271" s="69"/>
      <c r="AM1271" s="76"/>
      <c r="AN1271" s="127"/>
      <c r="AO1271" s="76"/>
      <c r="AP1271" s="127"/>
      <c r="AQ1271" s="76"/>
      <c r="AR1271" s="76"/>
      <c r="AS1271" s="76"/>
      <c r="AT1271" s="76"/>
      <c r="AU1271" s="76"/>
      <c r="AV1271" s="127"/>
      <c r="AW1271" s="127"/>
      <c r="AX1271" s="127"/>
      <c r="AY1271" s="76"/>
      <c r="AZ1271" s="74"/>
      <c r="BA1271" s="74"/>
      <c r="BB1271" s="72"/>
      <c r="BC1271" s="72"/>
      <c r="BD1271" s="74"/>
      <c r="BE1271" s="74"/>
      <c r="BF1271" s="76"/>
      <c r="BG1271" s="76"/>
      <c r="BH1271" s="76"/>
      <c r="BI1271" s="76"/>
      <c r="BJ1271" s="76"/>
      <c r="BK1271" s="76"/>
      <c r="BL1271" s="76"/>
      <c r="BM1271" s="127"/>
      <c r="BN1271" s="76"/>
      <c r="BO1271" s="110"/>
      <c r="BP1271" s="110"/>
      <c r="BQ1271" s="112"/>
      <c r="BR1271" s="112"/>
      <c r="BS1271" s="112"/>
      <c r="BT1271" s="114"/>
      <c r="BU1271" s="113"/>
      <c r="BV1271" s="114"/>
      <c r="BW1271" s="115"/>
      <c r="BX1271" s="115"/>
      <c r="BY1271" s="115"/>
      <c r="BZ1271" s="115"/>
      <c r="CA1271" s="48"/>
      <c r="CB1271" s="48"/>
      <c r="CC1271" s="48"/>
      <c r="CD1271" s="49"/>
      <c r="CE1271" s="96"/>
      <c r="CF1271" s="49"/>
      <c r="CG1271" s="96"/>
      <c r="CH1271" s="49"/>
      <c r="CI1271" s="49"/>
      <c r="CJ1271" s="49"/>
      <c r="CK1271" s="49"/>
      <c r="CL1271" s="49"/>
      <c r="CM1271" s="49"/>
      <c r="CN1271" s="49"/>
      <c r="CO1271" s="49"/>
      <c r="CP1271" s="49"/>
      <c r="CQ1271" s="49"/>
      <c r="CR1271" s="49"/>
      <c r="CS1271" s="49"/>
      <c r="CT1271" s="49"/>
      <c r="CU1271" s="49"/>
      <c r="CV1271" s="49"/>
      <c r="CW1271" s="49"/>
      <c r="CX1271" s="49"/>
      <c r="CY1271" s="49"/>
      <c r="CZ1271" s="49"/>
    </row>
    <row r="1272" spans="1:104" ht="20.25" thickTop="1" thickBot="1" x14ac:dyDescent="0.35">
      <c r="A1272" s="68"/>
      <c r="B1272" s="88"/>
      <c r="C1272" s="68"/>
      <c r="D1272" s="68"/>
      <c r="E1272" s="69"/>
      <c r="F1272" s="69"/>
      <c r="G1272" s="69"/>
      <c r="H1272" s="69"/>
      <c r="I1272" s="70"/>
      <c r="J1272" s="70"/>
      <c r="K1272" s="71"/>
      <c r="L1272" s="91"/>
      <c r="M1272" s="71"/>
      <c r="N1272" s="71"/>
      <c r="P1272" s="71"/>
      <c r="Q1272" s="71"/>
      <c r="R1272" s="71"/>
      <c r="S1272" s="70"/>
      <c r="T1272" s="73"/>
      <c r="U1272" s="73"/>
      <c r="V1272" s="211"/>
      <c r="W1272" s="211"/>
      <c r="X1272" s="73"/>
      <c r="Y1272" s="73"/>
      <c r="Z1272" s="73"/>
      <c r="AA1272" s="73"/>
      <c r="AB1272" s="73"/>
      <c r="AC1272" s="73"/>
      <c r="AD1272" s="73"/>
      <c r="AE1272" s="92"/>
      <c r="AF1272" s="73"/>
      <c r="AG1272" s="74"/>
      <c r="AH1272" s="75"/>
      <c r="AI1272" s="75"/>
      <c r="AJ1272" s="75"/>
      <c r="AK1272" s="74"/>
      <c r="AL1272" s="69"/>
      <c r="AM1272" s="76"/>
      <c r="AN1272" s="127"/>
      <c r="AO1272" s="76"/>
      <c r="AP1272" s="127"/>
      <c r="AQ1272" s="76"/>
      <c r="AR1272" s="76"/>
      <c r="AS1272" s="76"/>
      <c r="AT1272" s="76"/>
      <c r="AU1272" s="76"/>
      <c r="AV1272" s="127"/>
      <c r="AW1272" s="127"/>
      <c r="AX1272" s="127"/>
      <c r="AY1272" s="76"/>
      <c r="AZ1272" s="74"/>
      <c r="BA1272" s="74"/>
      <c r="BB1272" s="72"/>
      <c r="BC1272" s="72"/>
      <c r="BD1272" s="74"/>
      <c r="BE1272" s="74"/>
      <c r="BF1272" s="76"/>
      <c r="BG1272" s="76"/>
      <c r="BH1272" s="76"/>
      <c r="BI1272" s="76"/>
      <c r="BJ1272" s="76"/>
      <c r="BK1272" s="76"/>
      <c r="BL1272" s="76"/>
      <c r="BM1272" s="127"/>
      <c r="BN1272" s="76"/>
      <c r="BO1272" s="110"/>
      <c r="BP1272" s="110"/>
      <c r="BQ1272" s="112"/>
      <c r="BR1272" s="112"/>
      <c r="BS1272" s="112"/>
      <c r="BT1272" s="114"/>
      <c r="BU1272" s="113"/>
      <c r="BV1272" s="114"/>
      <c r="BW1272" s="115"/>
      <c r="BX1272" s="115"/>
      <c r="BY1272" s="115"/>
      <c r="BZ1272" s="115"/>
      <c r="CA1272" s="48"/>
      <c r="CB1272" s="48"/>
      <c r="CC1272" s="48"/>
      <c r="CD1272" s="49"/>
      <c r="CE1272" s="96"/>
      <c r="CF1272" s="49"/>
      <c r="CG1272" s="96"/>
      <c r="CH1272" s="49"/>
      <c r="CI1272" s="49"/>
      <c r="CJ1272" s="49"/>
      <c r="CK1272" s="49"/>
      <c r="CL1272" s="49"/>
      <c r="CM1272" s="49"/>
      <c r="CN1272" s="49"/>
      <c r="CO1272" s="49"/>
      <c r="CP1272" s="49"/>
      <c r="CQ1272" s="49"/>
      <c r="CR1272" s="49"/>
      <c r="CS1272" s="49"/>
      <c r="CT1272" s="49"/>
      <c r="CU1272" s="49"/>
      <c r="CV1272" s="49"/>
      <c r="CW1272" s="49"/>
      <c r="CX1272" s="49"/>
      <c r="CY1272" s="49"/>
      <c r="CZ1272" s="49"/>
    </row>
    <row r="1273" spans="1:104" ht="20.25" thickTop="1" thickBot="1" x14ac:dyDescent="0.35">
      <c r="A1273" s="68"/>
      <c r="B1273" s="88"/>
      <c r="C1273" s="68"/>
      <c r="D1273" s="68"/>
      <c r="E1273" s="69"/>
      <c r="F1273" s="69"/>
      <c r="G1273" s="69"/>
      <c r="H1273" s="69"/>
      <c r="I1273" s="70"/>
      <c r="J1273" s="70"/>
      <c r="K1273" s="71"/>
      <c r="L1273" s="91"/>
      <c r="M1273" s="71"/>
      <c r="N1273" s="71"/>
      <c r="P1273" s="71"/>
      <c r="Q1273" s="71"/>
      <c r="R1273" s="71"/>
      <c r="S1273" s="70"/>
      <c r="T1273" s="73"/>
      <c r="U1273" s="73"/>
      <c r="V1273" s="211"/>
      <c r="W1273" s="211"/>
      <c r="X1273" s="73"/>
      <c r="Y1273" s="73"/>
      <c r="Z1273" s="73"/>
      <c r="AA1273" s="73"/>
      <c r="AB1273" s="73"/>
      <c r="AC1273" s="73"/>
      <c r="AD1273" s="73"/>
      <c r="AE1273" s="92"/>
      <c r="AF1273" s="73"/>
      <c r="AG1273" s="74"/>
      <c r="AH1273" s="75"/>
      <c r="AI1273" s="75"/>
      <c r="AJ1273" s="75"/>
      <c r="AK1273" s="74"/>
      <c r="AL1273" s="69"/>
      <c r="AM1273" s="76"/>
      <c r="AN1273" s="127"/>
      <c r="AO1273" s="76"/>
      <c r="AP1273" s="127"/>
      <c r="AQ1273" s="76"/>
      <c r="AR1273" s="76"/>
      <c r="AS1273" s="76"/>
      <c r="AT1273" s="76"/>
      <c r="AU1273" s="76"/>
      <c r="AV1273" s="127"/>
      <c r="AW1273" s="127"/>
      <c r="AX1273" s="127"/>
      <c r="AY1273" s="76"/>
      <c r="AZ1273" s="74"/>
      <c r="BA1273" s="74"/>
      <c r="BB1273" s="72"/>
      <c r="BC1273" s="72"/>
      <c r="BD1273" s="74"/>
      <c r="BE1273" s="74"/>
      <c r="BF1273" s="76"/>
      <c r="BG1273" s="76"/>
      <c r="BH1273" s="76"/>
      <c r="BI1273" s="76"/>
      <c r="BJ1273" s="76"/>
      <c r="BK1273" s="76"/>
      <c r="BL1273" s="76"/>
      <c r="BM1273" s="127"/>
      <c r="BN1273" s="76"/>
      <c r="BO1273" s="110"/>
      <c r="BP1273" s="110"/>
      <c r="BQ1273" s="112"/>
      <c r="BR1273" s="112"/>
      <c r="BS1273" s="112"/>
      <c r="BT1273" s="114"/>
      <c r="BU1273" s="113"/>
      <c r="BV1273" s="114"/>
      <c r="BW1273" s="115"/>
      <c r="BX1273" s="115"/>
      <c r="BY1273" s="115"/>
      <c r="BZ1273" s="115"/>
      <c r="CA1273" s="48"/>
      <c r="CB1273" s="48"/>
      <c r="CC1273" s="48"/>
      <c r="CD1273" s="49"/>
      <c r="CE1273" s="96"/>
      <c r="CF1273" s="49"/>
      <c r="CG1273" s="96"/>
      <c r="CH1273" s="49"/>
      <c r="CI1273" s="49"/>
      <c r="CJ1273" s="49"/>
      <c r="CK1273" s="49"/>
      <c r="CL1273" s="49"/>
      <c r="CM1273" s="49"/>
      <c r="CN1273" s="49"/>
      <c r="CO1273" s="49"/>
      <c r="CP1273" s="49"/>
      <c r="CQ1273" s="49"/>
      <c r="CR1273" s="49"/>
      <c r="CS1273" s="49"/>
      <c r="CT1273" s="49"/>
      <c r="CU1273" s="49"/>
      <c r="CV1273" s="49"/>
      <c r="CW1273" s="49"/>
      <c r="CX1273" s="49"/>
      <c r="CY1273" s="49"/>
      <c r="CZ1273" s="49"/>
    </row>
    <row r="1274" spans="1:104" ht="20.25" thickTop="1" thickBot="1" x14ac:dyDescent="0.35">
      <c r="A1274" s="68"/>
      <c r="B1274" s="88"/>
      <c r="C1274" s="68"/>
      <c r="D1274" s="68"/>
      <c r="E1274" s="69"/>
      <c r="F1274" s="69"/>
      <c r="G1274" s="69"/>
      <c r="H1274" s="69"/>
      <c r="I1274" s="70"/>
      <c r="J1274" s="70"/>
      <c r="K1274" s="71"/>
      <c r="L1274" s="91"/>
      <c r="M1274" s="71"/>
      <c r="N1274" s="71"/>
      <c r="P1274" s="71"/>
      <c r="Q1274" s="71"/>
      <c r="R1274" s="71"/>
      <c r="S1274" s="70"/>
      <c r="T1274" s="73"/>
      <c r="U1274" s="73"/>
      <c r="V1274" s="211"/>
      <c r="W1274" s="211"/>
      <c r="X1274" s="73"/>
      <c r="Y1274" s="73"/>
      <c r="Z1274" s="73"/>
      <c r="AA1274" s="73"/>
      <c r="AB1274" s="73"/>
      <c r="AC1274" s="73"/>
      <c r="AD1274" s="73"/>
      <c r="AE1274" s="92"/>
      <c r="AF1274" s="73"/>
      <c r="AG1274" s="74"/>
      <c r="AH1274" s="75"/>
      <c r="AI1274" s="75"/>
      <c r="AJ1274" s="75"/>
      <c r="AK1274" s="74"/>
      <c r="AL1274" s="69"/>
      <c r="AM1274" s="76"/>
      <c r="AN1274" s="127"/>
      <c r="AO1274" s="76"/>
      <c r="AP1274" s="127"/>
      <c r="AQ1274" s="76"/>
      <c r="AR1274" s="76"/>
      <c r="AS1274" s="76"/>
      <c r="AT1274" s="76"/>
      <c r="AU1274" s="76"/>
      <c r="AV1274" s="127"/>
      <c r="AW1274" s="127"/>
      <c r="AX1274" s="127"/>
      <c r="AY1274" s="76"/>
      <c r="AZ1274" s="74"/>
      <c r="BA1274" s="74"/>
      <c r="BB1274" s="72"/>
      <c r="BC1274" s="72"/>
      <c r="BD1274" s="74"/>
      <c r="BE1274" s="74"/>
      <c r="BF1274" s="76"/>
      <c r="BG1274" s="76"/>
      <c r="BH1274" s="76"/>
      <c r="BI1274" s="76"/>
      <c r="BJ1274" s="76"/>
      <c r="BK1274" s="76"/>
      <c r="BL1274" s="76"/>
      <c r="BM1274" s="127"/>
      <c r="BN1274" s="76"/>
      <c r="BO1274" s="110"/>
      <c r="BP1274" s="110"/>
      <c r="BQ1274" s="112"/>
      <c r="BR1274" s="112"/>
      <c r="BS1274" s="112"/>
      <c r="BT1274" s="114"/>
      <c r="BU1274" s="113"/>
      <c r="BV1274" s="114"/>
      <c r="BW1274" s="115"/>
      <c r="BX1274" s="115"/>
      <c r="BY1274" s="115"/>
      <c r="BZ1274" s="115"/>
      <c r="CA1274" s="48"/>
      <c r="CB1274" s="48"/>
      <c r="CC1274" s="48"/>
      <c r="CD1274" s="49"/>
      <c r="CE1274" s="96"/>
      <c r="CF1274" s="49"/>
      <c r="CG1274" s="96"/>
      <c r="CH1274" s="49"/>
      <c r="CI1274" s="49"/>
      <c r="CJ1274" s="49"/>
      <c r="CK1274" s="49"/>
      <c r="CL1274" s="49"/>
      <c r="CM1274" s="49"/>
      <c r="CN1274" s="49"/>
      <c r="CO1274" s="49"/>
      <c r="CP1274" s="49"/>
      <c r="CQ1274" s="49"/>
      <c r="CR1274" s="49"/>
      <c r="CS1274" s="49"/>
      <c r="CT1274" s="49"/>
      <c r="CU1274" s="49"/>
      <c r="CV1274" s="49"/>
      <c r="CW1274" s="49"/>
      <c r="CX1274" s="49"/>
      <c r="CY1274" s="49"/>
      <c r="CZ1274" s="49"/>
    </row>
    <row r="1275" spans="1:104" ht="20.25" thickTop="1" thickBot="1" x14ac:dyDescent="0.35">
      <c r="A1275" s="68"/>
      <c r="B1275" s="88"/>
      <c r="C1275" s="68"/>
      <c r="D1275" s="68"/>
      <c r="E1275" s="69"/>
      <c r="F1275" s="69"/>
      <c r="G1275" s="69"/>
      <c r="H1275" s="69"/>
      <c r="I1275" s="70"/>
      <c r="J1275" s="70"/>
      <c r="K1275" s="71"/>
      <c r="L1275" s="91"/>
      <c r="M1275" s="71"/>
      <c r="N1275" s="71"/>
      <c r="P1275" s="71"/>
      <c r="Q1275" s="71"/>
      <c r="R1275" s="71"/>
      <c r="S1275" s="70"/>
      <c r="T1275" s="73"/>
      <c r="U1275" s="73"/>
      <c r="V1275" s="211"/>
      <c r="W1275" s="211"/>
      <c r="X1275" s="73"/>
      <c r="Y1275" s="73"/>
      <c r="Z1275" s="73"/>
      <c r="AA1275" s="73"/>
      <c r="AB1275" s="73"/>
      <c r="AC1275" s="73"/>
      <c r="AD1275" s="73"/>
      <c r="AE1275" s="92"/>
      <c r="AF1275" s="73"/>
      <c r="AG1275" s="74"/>
      <c r="AH1275" s="75"/>
      <c r="AI1275" s="75"/>
      <c r="AJ1275" s="75"/>
      <c r="AK1275" s="74"/>
      <c r="AL1275" s="69"/>
      <c r="AM1275" s="76"/>
      <c r="AN1275" s="127"/>
      <c r="AO1275" s="76"/>
      <c r="AP1275" s="127"/>
      <c r="AQ1275" s="76"/>
      <c r="AR1275" s="76"/>
      <c r="AS1275" s="76"/>
      <c r="AT1275" s="76"/>
      <c r="AU1275" s="76"/>
      <c r="AV1275" s="127"/>
      <c r="AW1275" s="127"/>
      <c r="AX1275" s="127"/>
      <c r="AY1275" s="76"/>
      <c r="AZ1275" s="74"/>
      <c r="BA1275" s="74"/>
      <c r="BB1275" s="72"/>
      <c r="BC1275" s="72"/>
      <c r="BD1275" s="74"/>
      <c r="BE1275" s="74"/>
      <c r="BF1275" s="76"/>
      <c r="BG1275" s="76"/>
      <c r="BH1275" s="76"/>
      <c r="BI1275" s="76"/>
      <c r="BJ1275" s="76"/>
      <c r="BK1275" s="76"/>
      <c r="BL1275" s="76"/>
      <c r="BM1275" s="127"/>
      <c r="BN1275" s="76"/>
      <c r="BO1275" s="110"/>
      <c r="BP1275" s="110"/>
      <c r="BQ1275" s="112"/>
      <c r="BR1275" s="112"/>
      <c r="BS1275" s="112"/>
      <c r="BT1275" s="114"/>
      <c r="BU1275" s="113"/>
      <c r="BV1275" s="114"/>
      <c r="BW1275" s="115"/>
      <c r="BX1275" s="115"/>
      <c r="BY1275" s="115"/>
      <c r="BZ1275" s="115"/>
      <c r="CA1275" s="48"/>
      <c r="CB1275" s="48"/>
      <c r="CC1275" s="48"/>
      <c r="CD1275" s="49"/>
      <c r="CE1275" s="96"/>
      <c r="CF1275" s="49"/>
      <c r="CG1275" s="96"/>
      <c r="CH1275" s="49"/>
      <c r="CI1275" s="49"/>
      <c r="CJ1275" s="49"/>
      <c r="CK1275" s="49"/>
      <c r="CL1275" s="49"/>
      <c r="CM1275" s="49"/>
      <c r="CN1275" s="49"/>
      <c r="CO1275" s="49"/>
      <c r="CP1275" s="49"/>
      <c r="CQ1275" s="49"/>
      <c r="CR1275" s="49"/>
      <c r="CS1275" s="49"/>
      <c r="CT1275" s="49"/>
      <c r="CU1275" s="49"/>
      <c r="CV1275" s="49"/>
      <c r="CW1275" s="49"/>
      <c r="CX1275" s="49"/>
      <c r="CY1275" s="49"/>
      <c r="CZ1275" s="49"/>
    </row>
    <row r="1276" spans="1:104" ht="20.25" thickTop="1" thickBot="1" x14ac:dyDescent="0.35">
      <c r="A1276" s="68"/>
      <c r="B1276" s="88"/>
      <c r="C1276" s="68"/>
      <c r="D1276" s="68"/>
      <c r="E1276" s="69"/>
      <c r="F1276" s="69"/>
      <c r="G1276" s="69"/>
      <c r="H1276" s="69"/>
      <c r="I1276" s="70"/>
      <c r="J1276" s="70"/>
      <c r="K1276" s="71"/>
      <c r="L1276" s="91"/>
      <c r="M1276" s="71"/>
      <c r="N1276" s="71"/>
      <c r="P1276" s="71"/>
      <c r="Q1276" s="71"/>
      <c r="R1276" s="71"/>
      <c r="S1276" s="70"/>
      <c r="T1276" s="73"/>
      <c r="U1276" s="73"/>
      <c r="V1276" s="211"/>
      <c r="W1276" s="211"/>
      <c r="X1276" s="73"/>
      <c r="Y1276" s="73"/>
      <c r="Z1276" s="73"/>
      <c r="AA1276" s="73"/>
      <c r="AB1276" s="73"/>
      <c r="AC1276" s="73"/>
      <c r="AD1276" s="73"/>
      <c r="AE1276" s="92"/>
      <c r="AF1276" s="73"/>
      <c r="AG1276" s="74"/>
      <c r="AH1276" s="75"/>
      <c r="AI1276" s="75"/>
      <c r="AJ1276" s="75"/>
      <c r="AK1276" s="74"/>
      <c r="AL1276" s="69"/>
      <c r="AM1276" s="76"/>
      <c r="AN1276" s="127"/>
      <c r="AO1276" s="76"/>
      <c r="AP1276" s="127"/>
      <c r="AQ1276" s="76"/>
      <c r="AR1276" s="76"/>
      <c r="AS1276" s="76"/>
      <c r="AT1276" s="76"/>
      <c r="AU1276" s="76"/>
      <c r="AV1276" s="127"/>
      <c r="AW1276" s="127"/>
      <c r="AX1276" s="127"/>
      <c r="AY1276" s="76"/>
      <c r="AZ1276" s="74"/>
      <c r="BA1276" s="74"/>
      <c r="BB1276" s="72"/>
      <c r="BC1276" s="72"/>
      <c r="BD1276" s="74"/>
      <c r="BE1276" s="74"/>
      <c r="BF1276" s="76"/>
      <c r="BG1276" s="76"/>
      <c r="BH1276" s="76"/>
      <c r="BI1276" s="76"/>
      <c r="BJ1276" s="76"/>
      <c r="BK1276" s="76"/>
      <c r="BL1276" s="76"/>
      <c r="BM1276" s="127"/>
      <c r="BN1276" s="76"/>
      <c r="BO1276" s="110"/>
      <c r="BP1276" s="110"/>
      <c r="BQ1276" s="112"/>
      <c r="BR1276" s="112"/>
      <c r="BS1276" s="112"/>
      <c r="BT1276" s="114"/>
      <c r="BU1276" s="113"/>
      <c r="BV1276" s="114"/>
      <c r="BW1276" s="115"/>
      <c r="BX1276" s="115"/>
      <c r="BY1276" s="115"/>
      <c r="BZ1276" s="115"/>
      <c r="CA1276" s="48"/>
      <c r="CB1276" s="48"/>
      <c r="CC1276" s="48"/>
      <c r="CD1276" s="49"/>
      <c r="CE1276" s="96"/>
      <c r="CF1276" s="49"/>
      <c r="CG1276" s="96"/>
      <c r="CH1276" s="49"/>
      <c r="CI1276" s="49"/>
      <c r="CJ1276" s="49"/>
      <c r="CK1276" s="49"/>
      <c r="CL1276" s="49"/>
      <c r="CM1276" s="49"/>
      <c r="CN1276" s="49"/>
      <c r="CO1276" s="49"/>
      <c r="CP1276" s="49"/>
      <c r="CQ1276" s="49"/>
      <c r="CR1276" s="49"/>
      <c r="CS1276" s="49"/>
      <c r="CT1276" s="49"/>
      <c r="CU1276" s="49"/>
      <c r="CV1276" s="49"/>
      <c r="CW1276" s="49"/>
      <c r="CX1276" s="49"/>
      <c r="CY1276" s="49"/>
      <c r="CZ1276" s="49"/>
    </row>
    <row r="1277" spans="1:104" ht="20.25" thickTop="1" thickBot="1" x14ac:dyDescent="0.35">
      <c r="A1277" s="68"/>
      <c r="B1277" s="88"/>
      <c r="C1277" s="68"/>
      <c r="D1277" s="68"/>
      <c r="E1277" s="69"/>
      <c r="F1277" s="69"/>
      <c r="G1277" s="69"/>
      <c r="H1277" s="69"/>
      <c r="I1277" s="70"/>
      <c r="J1277" s="70"/>
      <c r="K1277" s="71"/>
      <c r="L1277" s="91"/>
      <c r="M1277" s="71"/>
      <c r="N1277" s="71"/>
      <c r="P1277" s="71"/>
      <c r="Q1277" s="71"/>
      <c r="R1277" s="71"/>
      <c r="S1277" s="70"/>
      <c r="T1277" s="73"/>
      <c r="U1277" s="73"/>
      <c r="V1277" s="211"/>
      <c r="W1277" s="211"/>
      <c r="X1277" s="73"/>
      <c r="Y1277" s="73"/>
      <c r="Z1277" s="73"/>
      <c r="AA1277" s="73"/>
      <c r="AB1277" s="73"/>
      <c r="AC1277" s="73"/>
      <c r="AD1277" s="73"/>
      <c r="AE1277" s="92"/>
      <c r="AF1277" s="73"/>
      <c r="AG1277" s="74"/>
      <c r="AH1277" s="75"/>
      <c r="AI1277" s="75"/>
      <c r="AJ1277" s="75"/>
      <c r="AK1277" s="74"/>
      <c r="AL1277" s="69"/>
      <c r="AM1277" s="76"/>
      <c r="AN1277" s="127"/>
      <c r="AO1277" s="76"/>
      <c r="AP1277" s="127"/>
      <c r="AQ1277" s="76"/>
      <c r="AR1277" s="76"/>
      <c r="AS1277" s="76"/>
      <c r="AT1277" s="76"/>
      <c r="AU1277" s="76"/>
      <c r="AV1277" s="127"/>
      <c r="AW1277" s="127"/>
      <c r="AX1277" s="127"/>
      <c r="AY1277" s="76"/>
      <c r="AZ1277" s="74"/>
      <c r="BA1277" s="74"/>
      <c r="BB1277" s="72"/>
      <c r="BC1277" s="72"/>
      <c r="BD1277" s="74"/>
      <c r="BE1277" s="74"/>
      <c r="BF1277" s="76"/>
      <c r="BG1277" s="76"/>
      <c r="BH1277" s="76"/>
      <c r="BI1277" s="76"/>
      <c r="BJ1277" s="76"/>
      <c r="BK1277" s="76"/>
      <c r="BL1277" s="76"/>
      <c r="BM1277" s="127"/>
      <c r="BN1277" s="76"/>
      <c r="BO1277" s="110"/>
      <c r="BP1277" s="110"/>
      <c r="BQ1277" s="112"/>
      <c r="BR1277" s="112"/>
      <c r="BS1277" s="112"/>
      <c r="BT1277" s="114"/>
      <c r="BU1277" s="113"/>
      <c r="BV1277" s="114"/>
      <c r="BW1277" s="115"/>
      <c r="BX1277" s="115"/>
      <c r="BY1277" s="115"/>
      <c r="BZ1277" s="115"/>
      <c r="CA1277" s="48"/>
      <c r="CB1277" s="48"/>
      <c r="CC1277" s="48"/>
      <c r="CD1277" s="49"/>
      <c r="CE1277" s="96"/>
      <c r="CF1277" s="49"/>
      <c r="CG1277" s="96"/>
      <c r="CH1277" s="49"/>
      <c r="CI1277" s="49"/>
      <c r="CJ1277" s="49"/>
      <c r="CK1277" s="49"/>
      <c r="CL1277" s="49"/>
      <c r="CM1277" s="49"/>
      <c r="CN1277" s="49"/>
      <c r="CO1277" s="49"/>
      <c r="CP1277" s="49"/>
      <c r="CQ1277" s="49"/>
      <c r="CR1277" s="49"/>
      <c r="CS1277" s="49"/>
      <c r="CT1277" s="49"/>
      <c r="CU1277" s="49"/>
      <c r="CV1277" s="49"/>
      <c r="CW1277" s="49"/>
      <c r="CX1277" s="49"/>
      <c r="CY1277" s="49"/>
      <c r="CZ1277" s="49"/>
    </row>
    <row r="1278" spans="1:104" ht="20.25" thickTop="1" thickBot="1" x14ac:dyDescent="0.35">
      <c r="A1278" s="68"/>
      <c r="B1278" s="88"/>
      <c r="C1278" s="68"/>
      <c r="D1278" s="68"/>
      <c r="E1278" s="69"/>
      <c r="F1278" s="69"/>
      <c r="G1278" s="69"/>
      <c r="H1278" s="69"/>
      <c r="I1278" s="70"/>
      <c r="J1278" s="70"/>
      <c r="K1278" s="71"/>
      <c r="L1278" s="91"/>
      <c r="M1278" s="71"/>
      <c r="N1278" s="71"/>
      <c r="P1278" s="71"/>
      <c r="Q1278" s="71"/>
      <c r="R1278" s="71"/>
      <c r="S1278" s="70"/>
      <c r="T1278" s="73"/>
      <c r="U1278" s="73"/>
      <c r="V1278" s="211"/>
      <c r="W1278" s="211"/>
      <c r="X1278" s="73"/>
      <c r="Y1278" s="73"/>
      <c r="Z1278" s="73"/>
      <c r="AA1278" s="73"/>
      <c r="AB1278" s="73"/>
      <c r="AC1278" s="73"/>
      <c r="AD1278" s="73"/>
      <c r="AE1278" s="92"/>
      <c r="AF1278" s="73"/>
      <c r="AG1278" s="74"/>
      <c r="AH1278" s="75"/>
      <c r="AI1278" s="75"/>
      <c r="AJ1278" s="75"/>
      <c r="AK1278" s="74"/>
      <c r="AL1278" s="69"/>
      <c r="AM1278" s="76"/>
      <c r="AN1278" s="127"/>
      <c r="AO1278" s="76"/>
      <c r="AP1278" s="127"/>
      <c r="AQ1278" s="76"/>
      <c r="AR1278" s="76"/>
      <c r="AS1278" s="76"/>
      <c r="AT1278" s="76"/>
      <c r="AU1278" s="76"/>
      <c r="AV1278" s="127"/>
      <c r="AW1278" s="127"/>
      <c r="AX1278" s="127"/>
      <c r="AY1278" s="76"/>
      <c r="AZ1278" s="74"/>
      <c r="BA1278" s="74"/>
      <c r="BB1278" s="72"/>
      <c r="BC1278" s="72"/>
      <c r="BD1278" s="74"/>
      <c r="BE1278" s="74"/>
      <c r="BF1278" s="76"/>
      <c r="BG1278" s="76"/>
      <c r="BH1278" s="76"/>
      <c r="BI1278" s="76"/>
      <c r="BJ1278" s="76"/>
      <c r="BK1278" s="76"/>
      <c r="BL1278" s="76"/>
      <c r="BM1278" s="127"/>
      <c r="BN1278" s="76"/>
      <c r="BO1278" s="110"/>
      <c r="BP1278" s="110"/>
      <c r="BQ1278" s="112"/>
      <c r="BR1278" s="112"/>
      <c r="BS1278" s="112"/>
      <c r="BT1278" s="114"/>
      <c r="BU1278" s="113"/>
      <c r="BV1278" s="114"/>
      <c r="BW1278" s="115"/>
      <c r="BX1278" s="115"/>
      <c r="BY1278" s="115"/>
      <c r="BZ1278" s="115"/>
      <c r="CA1278" s="48"/>
      <c r="CB1278" s="48"/>
      <c r="CC1278" s="48"/>
      <c r="CD1278" s="49"/>
      <c r="CE1278" s="96"/>
      <c r="CF1278" s="49"/>
      <c r="CG1278" s="96"/>
      <c r="CH1278" s="49"/>
      <c r="CI1278" s="49"/>
      <c r="CJ1278" s="49"/>
      <c r="CK1278" s="49"/>
      <c r="CL1278" s="49"/>
      <c r="CM1278" s="49"/>
      <c r="CN1278" s="49"/>
      <c r="CO1278" s="49"/>
      <c r="CP1278" s="49"/>
      <c r="CQ1278" s="49"/>
      <c r="CR1278" s="49"/>
      <c r="CS1278" s="49"/>
      <c r="CT1278" s="49"/>
      <c r="CU1278" s="49"/>
      <c r="CV1278" s="49"/>
      <c r="CW1278" s="49"/>
      <c r="CX1278" s="49"/>
      <c r="CY1278" s="49"/>
      <c r="CZ1278" s="49"/>
    </row>
    <row r="1279" spans="1:104" ht="20.25" thickTop="1" thickBot="1" x14ac:dyDescent="0.35">
      <c r="A1279" s="68"/>
      <c r="B1279" s="88"/>
      <c r="C1279" s="68"/>
      <c r="D1279" s="68"/>
      <c r="E1279" s="69"/>
      <c r="F1279" s="69"/>
      <c r="G1279" s="69"/>
      <c r="H1279" s="69"/>
      <c r="I1279" s="70"/>
      <c r="J1279" s="70"/>
      <c r="K1279" s="71"/>
      <c r="L1279" s="91"/>
      <c r="M1279" s="71"/>
      <c r="N1279" s="71"/>
      <c r="P1279" s="71"/>
      <c r="Q1279" s="71"/>
      <c r="R1279" s="71"/>
      <c r="S1279" s="70"/>
      <c r="T1279" s="73"/>
      <c r="U1279" s="73"/>
      <c r="V1279" s="211"/>
      <c r="W1279" s="211"/>
      <c r="X1279" s="73"/>
      <c r="Y1279" s="73"/>
      <c r="Z1279" s="73"/>
      <c r="AA1279" s="73"/>
      <c r="AB1279" s="73"/>
      <c r="AC1279" s="73"/>
      <c r="AD1279" s="73"/>
      <c r="AE1279" s="92"/>
      <c r="AF1279" s="73"/>
      <c r="AG1279" s="74"/>
      <c r="AH1279" s="75"/>
      <c r="AI1279" s="75"/>
      <c r="AJ1279" s="75"/>
      <c r="AK1279" s="74"/>
      <c r="AL1279" s="69"/>
      <c r="AM1279" s="76"/>
      <c r="AN1279" s="127"/>
      <c r="AO1279" s="76"/>
      <c r="AP1279" s="127"/>
      <c r="AQ1279" s="76"/>
      <c r="AR1279" s="76"/>
      <c r="AS1279" s="76"/>
      <c r="AT1279" s="76"/>
      <c r="AU1279" s="76"/>
      <c r="AV1279" s="127"/>
      <c r="AW1279" s="127"/>
      <c r="AX1279" s="127"/>
      <c r="AY1279" s="76"/>
      <c r="AZ1279" s="74"/>
      <c r="BA1279" s="74"/>
      <c r="BB1279" s="72"/>
      <c r="BC1279" s="72"/>
      <c r="BD1279" s="74"/>
      <c r="BE1279" s="74"/>
      <c r="BF1279" s="76"/>
      <c r="BG1279" s="76"/>
      <c r="BH1279" s="76"/>
      <c r="BI1279" s="76"/>
      <c r="BJ1279" s="76"/>
      <c r="BK1279" s="76"/>
      <c r="BL1279" s="76"/>
      <c r="BM1279" s="127"/>
      <c r="BN1279" s="76"/>
      <c r="BO1279" s="110"/>
      <c r="BP1279" s="110"/>
      <c r="BQ1279" s="112"/>
      <c r="BR1279" s="112"/>
      <c r="BS1279" s="112"/>
      <c r="BT1279" s="114"/>
      <c r="BU1279" s="113"/>
      <c r="BV1279" s="114"/>
      <c r="BW1279" s="115"/>
      <c r="BX1279" s="115"/>
      <c r="BY1279" s="115"/>
      <c r="BZ1279" s="115"/>
      <c r="CA1279" s="48"/>
      <c r="CB1279" s="48"/>
      <c r="CC1279" s="48"/>
      <c r="CD1279" s="49"/>
      <c r="CE1279" s="96"/>
      <c r="CF1279" s="49"/>
      <c r="CG1279" s="96"/>
      <c r="CH1279" s="49"/>
      <c r="CI1279" s="49"/>
      <c r="CJ1279" s="49"/>
      <c r="CK1279" s="49"/>
      <c r="CL1279" s="49"/>
      <c r="CM1279" s="49"/>
      <c r="CN1279" s="49"/>
      <c r="CO1279" s="49"/>
      <c r="CP1279" s="49"/>
      <c r="CQ1279" s="49"/>
      <c r="CR1279" s="49"/>
      <c r="CS1279" s="49"/>
      <c r="CT1279" s="49"/>
      <c r="CU1279" s="49"/>
      <c r="CV1279" s="49"/>
      <c r="CW1279" s="49"/>
      <c r="CX1279" s="49"/>
      <c r="CY1279" s="49"/>
      <c r="CZ1279" s="49"/>
    </row>
    <row r="1280" spans="1:104" ht="20.25" thickTop="1" thickBot="1" x14ac:dyDescent="0.35">
      <c r="A1280" s="68"/>
      <c r="B1280" s="88"/>
      <c r="C1280" s="68"/>
      <c r="D1280" s="68"/>
      <c r="E1280" s="69"/>
      <c r="F1280" s="69"/>
      <c r="G1280" s="69"/>
      <c r="H1280" s="69"/>
      <c r="I1280" s="70"/>
      <c r="J1280" s="70"/>
      <c r="K1280" s="71"/>
      <c r="L1280" s="91"/>
      <c r="M1280" s="71"/>
      <c r="N1280" s="71"/>
      <c r="P1280" s="71"/>
      <c r="Q1280" s="71"/>
      <c r="R1280" s="71"/>
      <c r="S1280" s="70"/>
      <c r="T1280" s="73"/>
      <c r="U1280" s="73"/>
      <c r="V1280" s="211"/>
      <c r="W1280" s="211"/>
      <c r="X1280" s="73"/>
      <c r="Y1280" s="73"/>
      <c r="Z1280" s="73"/>
      <c r="AA1280" s="73"/>
      <c r="AB1280" s="73"/>
      <c r="AC1280" s="73"/>
      <c r="AD1280" s="73"/>
      <c r="AE1280" s="92"/>
      <c r="AF1280" s="73"/>
      <c r="AG1280" s="74"/>
      <c r="AH1280" s="75"/>
      <c r="AI1280" s="75"/>
      <c r="AJ1280" s="75"/>
      <c r="AK1280" s="74"/>
      <c r="AL1280" s="69"/>
      <c r="AM1280" s="76"/>
      <c r="AN1280" s="127"/>
      <c r="AO1280" s="76"/>
      <c r="AP1280" s="127"/>
      <c r="AQ1280" s="76"/>
      <c r="AR1280" s="76"/>
      <c r="AS1280" s="76"/>
      <c r="AT1280" s="76"/>
      <c r="AU1280" s="76"/>
      <c r="AV1280" s="127"/>
      <c r="AW1280" s="127"/>
      <c r="AX1280" s="127"/>
      <c r="AY1280" s="76"/>
      <c r="AZ1280" s="74"/>
      <c r="BA1280" s="74"/>
      <c r="BB1280" s="72"/>
      <c r="BC1280" s="72"/>
      <c r="BD1280" s="74"/>
      <c r="BE1280" s="74"/>
      <c r="BF1280" s="76"/>
      <c r="BG1280" s="76"/>
      <c r="BH1280" s="76"/>
      <c r="BI1280" s="76"/>
      <c r="BJ1280" s="76"/>
      <c r="BK1280" s="76"/>
      <c r="BL1280" s="76"/>
      <c r="BM1280" s="127"/>
      <c r="BN1280" s="76"/>
      <c r="BO1280" s="110"/>
      <c r="BP1280" s="110"/>
      <c r="BQ1280" s="112"/>
      <c r="BR1280" s="112"/>
      <c r="BS1280" s="112"/>
      <c r="BT1280" s="114"/>
      <c r="BU1280" s="113"/>
      <c r="BV1280" s="114"/>
      <c r="BW1280" s="115"/>
      <c r="BX1280" s="115"/>
      <c r="BY1280" s="115"/>
      <c r="BZ1280" s="115"/>
      <c r="CA1280" s="48"/>
      <c r="CB1280" s="48"/>
      <c r="CC1280" s="48"/>
      <c r="CD1280" s="49"/>
      <c r="CE1280" s="96"/>
      <c r="CF1280" s="49"/>
      <c r="CG1280" s="96"/>
      <c r="CH1280" s="49"/>
      <c r="CI1280" s="49"/>
      <c r="CJ1280" s="49"/>
      <c r="CK1280" s="49"/>
      <c r="CL1280" s="49"/>
      <c r="CM1280" s="49"/>
      <c r="CN1280" s="49"/>
      <c r="CO1280" s="49"/>
      <c r="CP1280" s="49"/>
      <c r="CQ1280" s="49"/>
      <c r="CR1280" s="49"/>
      <c r="CS1280" s="49"/>
      <c r="CT1280" s="49"/>
      <c r="CU1280" s="49"/>
      <c r="CV1280" s="49"/>
      <c r="CW1280" s="49"/>
      <c r="CX1280" s="49"/>
      <c r="CY1280" s="49"/>
      <c r="CZ1280" s="49"/>
    </row>
    <row r="1281" spans="1:104" ht="20.25" thickTop="1" thickBot="1" x14ac:dyDescent="0.35">
      <c r="A1281" s="68"/>
      <c r="B1281" s="88"/>
      <c r="C1281" s="68"/>
      <c r="D1281" s="68"/>
      <c r="E1281" s="69"/>
      <c r="F1281" s="69"/>
      <c r="G1281" s="69"/>
      <c r="H1281" s="69"/>
      <c r="I1281" s="70"/>
      <c r="J1281" s="70"/>
      <c r="K1281" s="71"/>
      <c r="L1281" s="91"/>
      <c r="M1281" s="71"/>
      <c r="N1281" s="71"/>
      <c r="P1281" s="71"/>
      <c r="Q1281" s="71"/>
      <c r="R1281" s="71"/>
      <c r="S1281" s="70"/>
      <c r="T1281" s="73"/>
      <c r="U1281" s="73"/>
      <c r="V1281" s="211"/>
      <c r="W1281" s="211"/>
      <c r="X1281" s="73"/>
      <c r="Y1281" s="73"/>
      <c r="Z1281" s="73"/>
      <c r="AA1281" s="73"/>
      <c r="AB1281" s="73"/>
      <c r="AC1281" s="73"/>
      <c r="AD1281" s="73"/>
      <c r="AE1281" s="92"/>
      <c r="AF1281" s="73"/>
      <c r="AG1281" s="74"/>
      <c r="AH1281" s="75"/>
      <c r="AI1281" s="75"/>
      <c r="AJ1281" s="75"/>
      <c r="AK1281" s="74"/>
      <c r="AL1281" s="69"/>
      <c r="AM1281" s="76"/>
      <c r="AN1281" s="127"/>
      <c r="AO1281" s="76"/>
      <c r="AP1281" s="127"/>
      <c r="AQ1281" s="76"/>
      <c r="AR1281" s="76"/>
      <c r="AS1281" s="76"/>
      <c r="AT1281" s="76"/>
      <c r="AU1281" s="76"/>
      <c r="AV1281" s="127"/>
      <c r="AW1281" s="127"/>
      <c r="AX1281" s="127"/>
      <c r="AY1281" s="76"/>
      <c r="AZ1281" s="74"/>
      <c r="BA1281" s="74"/>
      <c r="BB1281" s="72"/>
      <c r="BC1281" s="72"/>
      <c r="BD1281" s="74"/>
      <c r="BE1281" s="74"/>
      <c r="BF1281" s="76"/>
      <c r="BG1281" s="76"/>
      <c r="BH1281" s="76"/>
      <c r="BI1281" s="76"/>
      <c r="BJ1281" s="76"/>
      <c r="BK1281" s="76"/>
      <c r="BL1281" s="76"/>
      <c r="BM1281" s="127"/>
      <c r="BN1281" s="76"/>
      <c r="BO1281" s="110"/>
      <c r="BP1281" s="110"/>
      <c r="BQ1281" s="112"/>
      <c r="BR1281" s="112"/>
      <c r="BS1281" s="112"/>
      <c r="BT1281" s="114"/>
      <c r="BU1281" s="113"/>
      <c r="BV1281" s="114"/>
      <c r="BW1281" s="115"/>
      <c r="BX1281" s="115"/>
      <c r="BY1281" s="115"/>
      <c r="BZ1281" s="115"/>
      <c r="CA1281" s="48"/>
      <c r="CB1281" s="48"/>
      <c r="CC1281" s="48"/>
      <c r="CD1281" s="49"/>
      <c r="CE1281" s="96"/>
      <c r="CF1281" s="49"/>
      <c r="CG1281" s="96"/>
      <c r="CH1281" s="49"/>
      <c r="CI1281" s="49"/>
      <c r="CJ1281" s="49"/>
      <c r="CK1281" s="49"/>
      <c r="CL1281" s="49"/>
      <c r="CM1281" s="49"/>
      <c r="CN1281" s="49"/>
      <c r="CO1281" s="49"/>
      <c r="CP1281" s="49"/>
      <c r="CQ1281" s="49"/>
      <c r="CR1281" s="49"/>
      <c r="CS1281" s="49"/>
      <c r="CT1281" s="49"/>
      <c r="CU1281" s="49"/>
      <c r="CV1281" s="49"/>
      <c r="CW1281" s="49"/>
      <c r="CX1281" s="49"/>
      <c r="CY1281" s="49"/>
      <c r="CZ1281" s="49"/>
    </row>
    <row r="1282" spans="1:104" ht="20.25" thickTop="1" thickBot="1" x14ac:dyDescent="0.35">
      <c r="A1282" s="68"/>
      <c r="B1282" s="88"/>
      <c r="C1282" s="68"/>
      <c r="D1282" s="68"/>
      <c r="E1282" s="69"/>
      <c r="F1282" s="69"/>
      <c r="G1282" s="69"/>
      <c r="H1282" s="69"/>
      <c r="I1282" s="70"/>
      <c r="J1282" s="70"/>
      <c r="K1282" s="71"/>
      <c r="L1282" s="91"/>
      <c r="M1282" s="71"/>
      <c r="N1282" s="71"/>
      <c r="P1282" s="71"/>
      <c r="Q1282" s="71"/>
      <c r="R1282" s="71"/>
      <c r="S1282" s="70"/>
      <c r="T1282" s="73"/>
      <c r="U1282" s="73"/>
      <c r="V1282" s="211"/>
      <c r="W1282" s="211"/>
      <c r="X1282" s="73"/>
      <c r="Y1282" s="73"/>
      <c r="Z1282" s="73"/>
      <c r="AA1282" s="73"/>
      <c r="AB1282" s="73"/>
      <c r="AC1282" s="73"/>
      <c r="AD1282" s="73"/>
      <c r="AE1282" s="92"/>
      <c r="AF1282" s="73"/>
      <c r="AG1282" s="74"/>
      <c r="AH1282" s="75"/>
      <c r="AI1282" s="75"/>
      <c r="AJ1282" s="75"/>
      <c r="AK1282" s="74"/>
      <c r="AL1282" s="69"/>
      <c r="AM1282" s="76"/>
      <c r="AN1282" s="127"/>
      <c r="AO1282" s="76"/>
      <c r="AP1282" s="127"/>
      <c r="AQ1282" s="76"/>
      <c r="AR1282" s="76"/>
      <c r="AS1282" s="76"/>
      <c r="AT1282" s="76"/>
      <c r="AU1282" s="76"/>
      <c r="AV1282" s="127"/>
      <c r="AW1282" s="127"/>
      <c r="AX1282" s="127"/>
      <c r="AY1282" s="76"/>
      <c r="AZ1282" s="74"/>
      <c r="BA1282" s="74"/>
      <c r="BB1282" s="72"/>
      <c r="BC1282" s="72"/>
      <c r="BD1282" s="74"/>
      <c r="BE1282" s="74"/>
      <c r="BF1282" s="76"/>
      <c r="BG1282" s="76"/>
      <c r="BH1282" s="76"/>
      <c r="BI1282" s="76"/>
      <c r="BJ1282" s="76"/>
      <c r="BK1282" s="76"/>
      <c r="BL1282" s="76"/>
      <c r="BM1282" s="127"/>
      <c r="BN1282" s="76"/>
      <c r="BO1282" s="110"/>
      <c r="BP1282" s="110"/>
      <c r="BQ1282" s="112"/>
      <c r="BR1282" s="112"/>
      <c r="BS1282" s="112"/>
      <c r="BT1282" s="114"/>
      <c r="BU1282" s="113"/>
      <c r="BV1282" s="114"/>
      <c r="BW1282" s="115"/>
      <c r="BX1282" s="115"/>
      <c r="BY1282" s="115"/>
      <c r="BZ1282" s="115"/>
      <c r="CA1282" s="48"/>
      <c r="CB1282" s="48"/>
      <c r="CC1282" s="48"/>
      <c r="CD1282" s="49"/>
      <c r="CE1282" s="96"/>
      <c r="CF1282" s="49"/>
      <c r="CG1282" s="96"/>
      <c r="CH1282" s="49"/>
      <c r="CI1282" s="49"/>
      <c r="CJ1282" s="49"/>
      <c r="CK1282" s="49"/>
      <c r="CL1282" s="49"/>
      <c r="CM1282" s="49"/>
      <c r="CN1282" s="49"/>
      <c r="CO1282" s="49"/>
      <c r="CP1282" s="49"/>
      <c r="CQ1282" s="49"/>
      <c r="CR1282" s="49"/>
      <c r="CS1282" s="49"/>
      <c r="CT1282" s="49"/>
      <c r="CU1282" s="49"/>
      <c r="CV1282" s="49"/>
      <c r="CW1282" s="49"/>
      <c r="CX1282" s="49"/>
      <c r="CY1282" s="49"/>
      <c r="CZ1282" s="49"/>
    </row>
    <row r="1283" spans="1:104" ht="20.25" thickTop="1" thickBot="1" x14ac:dyDescent="0.35">
      <c r="A1283" s="68"/>
      <c r="B1283" s="88"/>
      <c r="C1283" s="68"/>
      <c r="D1283" s="68"/>
      <c r="E1283" s="69"/>
      <c r="F1283" s="69"/>
      <c r="G1283" s="69"/>
      <c r="H1283" s="69"/>
      <c r="I1283" s="70"/>
      <c r="J1283" s="70"/>
      <c r="K1283" s="71"/>
      <c r="L1283" s="91"/>
      <c r="M1283" s="71"/>
      <c r="N1283" s="71"/>
      <c r="P1283" s="71"/>
      <c r="Q1283" s="71"/>
      <c r="R1283" s="71"/>
      <c r="S1283" s="70"/>
      <c r="T1283" s="73"/>
      <c r="U1283" s="73"/>
      <c r="V1283" s="211"/>
      <c r="W1283" s="211"/>
      <c r="X1283" s="73"/>
      <c r="Y1283" s="73"/>
      <c r="Z1283" s="73"/>
      <c r="AA1283" s="73"/>
      <c r="AB1283" s="73"/>
      <c r="AC1283" s="73"/>
      <c r="AD1283" s="73"/>
      <c r="AE1283" s="92"/>
      <c r="AF1283" s="73"/>
      <c r="AG1283" s="74"/>
      <c r="AH1283" s="75"/>
      <c r="AI1283" s="75"/>
      <c r="AJ1283" s="75"/>
      <c r="AK1283" s="74"/>
      <c r="AL1283" s="69"/>
      <c r="AM1283" s="76"/>
      <c r="AN1283" s="127"/>
      <c r="AO1283" s="76"/>
      <c r="AP1283" s="127"/>
      <c r="AQ1283" s="76"/>
      <c r="AR1283" s="76"/>
      <c r="AS1283" s="76"/>
      <c r="AT1283" s="76"/>
      <c r="AU1283" s="76"/>
      <c r="AV1283" s="127"/>
      <c r="AW1283" s="127"/>
      <c r="AX1283" s="127"/>
      <c r="AY1283" s="76"/>
      <c r="AZ1283" s="74"/>
      <c r="BA1283" s="74"/>
      <c r="BB1283" s="72"/>
      <c r="BC1283" s="72"/>
      <c r="BD1283" s="74"/>
      <c r="BE1283" s="74"/>
      <c r="BF1283" s="76"/>
      <c r="BG1283" s="76"/>
      <c r="BH1283" s="76"/>
      <c r="BI1283" s="76"/>
      <c r="BJ1283" s="76"/>
      <c r="BK1283" s="76"/>
      <c r="BL1283" s="76"/>
      <c r="BM1283" s="127"/>
      <c r="BN1283" s="76"/>
      <c r="BO1283" s="110"/>
      <c r="BP1283" s="110"/>
      <c r="BQ1283" s="112"/>
      <c r="BR1283" s="112"/>
      <c r="BS1283" s="112"/>
      <c r="BT1283" s="114"/>
      <c r="BU1283" s="113"/>
      <c r="BV1283" s="114"/>
      <c r="BW1283" s="115"/>
      <c r="BX1283" s="115"/>
      <c r="BY1283" s="115"/>
      <c r="BZ1283" s="115"/>
      <c r="CA1283" s="48"/>
      <c r="CB1283" s="48"/>
      <c r="CC1283" s="48"/>
      <c r="CD1283" s="49"/>
      <c r="CE1283" s="96"/>
      <c r="CF1283" s="49"/>
      <c r="CG1283" s="96"/>
      <c r="CH1283" s="49"/>
      <c r="CI1283" s="49"/>
      <c r="CJ1283" s="49"/>
      <c r="CK1283" s="49"/>
      <c r="CL1283" s="49"/>
      <c r="CM1283" s="49"/>
      <c r="CN1283" s="49"/>
      <c r="CO1283" s="49"/>
      <c r="CP1283" s="49"/>
      <c r="CQ1283" s="49"/>
      <c r="CR1283" s="49"/>
      <c r="CS1283" s="49"/>
      <c r="CT1283" s="49"/>
      <c r="CU1283" s="49"/>
      <c r="CV1283" s="49"/>
      <c r="CW1283" s="49"/>
      <c r="CX1283" s="49"/>
      <c r="CY1283" s="49"/>
      <c r="CZ1283" s="49"/>
    </row>
    <row r="1284" spans="1:104" ht="20.25" thickTop="1" thickBot="1" x14ac:dyDescent="0.35">
      <c r="A1284" s="68"/>
      <c r="B1284" s="88"/>
      <c r="C1284" s="68"/>
      <c r="D1284" s="68"/>
      <c r="E1284" s="69"/>
      <c r="F1284" s="69"/>
      <c r="G1284" s="69"/>
      <c r="H1284" s="69"/>
      <c r="I1284" s="70"/>
      <c r="J1284" s="70"/>
      <c r="K1284" s="71"/>
      <c r="L1284" s="91"/>
      <c r="M1284" s="71"/>
      <c r="N1284" s="71"/>
      <c r="P1284" s="71"/>
      <c r="Q1284" s="71"/>
      <c r="R1284" s="71"/>
      <c r="S1284" s="70"/>
      <c r="T1284" s="73"/>
      <c r="U1284" s="73"/>
      <c r="V1284" s="211"/>
      <c r="W1284" s="211"/>
      <c r="X1284" s="73"/>
      <c r="Y1284" s="73"/>
      <c r="Z1284" s="73"/>
      <c r="AA1284" s="73"/>
      <c r="AB1284" s="73"/>
      <c r="AC1284" s="73"/>
      <c r="AD1284" s="73"/>
      <c r="AE1284" s="92"/>
      <c r="AF1284" s="73"/>
      <c r="AG1284" s="74"/>
      <c r="AH1284" s="75"/>
      <c r="AI1284" s="75"/>
      <c r="AJ1284" s="75"/>
      <c r="AK1284" s="74"/>
      <c r="AL1284" s="69"/>
      <c r="AM1284" s="76"/>
      <c r="AN1284" s="127"/>
      <c r="AO1284" s="76"/>
      <c r="AP1284" s="127"/>
      <c r="AQ1284" s="76"/>
      <c r="AR1284" s="76"/>
      <c r="AS1284" s="76"/>
      <c r="AT1284" s="76"/>
      <c r="AU1284" s="76"/>
      <c r="AV1284" s="127"/>
      <c r="AW1284" s="127"/>
      <c r="AX1284" s="127"/>
      <c r="AY1284" s="76"/>
      <c r="AZ1284" s="74"/>
      <c r="BA1284" s="74"/>
      <c r="BB1284" s="72"/>
      <c r="BC1284" s="72"/>
      <c r="BD1284" s="74"/>
      <c r="BE1284" s="74"/>
      <c r="BF1284" s="76"/>
      <c r="BG1284" s="76"/>
      <c r="BH1284" s="76"/>
      <c r="BI1284" s="76"/>
      <c r="BJ1284" s="76"/>
      <c r="BK1284" s="76"/>
      <c r="BL1284" s="76"/>
      <c r="BM1284" s="127"/>
      <c r="BN1284" s="76"/>
      <c r="BO1284" s="110"/>
      <c r="BP1284" s="110"/>
      <c r="BQ1284" s="112"/>
      <c r="BR1284" s="112"/>
      <c r="BS1284" s="112"/>
      <c r="BT1284" s="114"/>
      <c r="BU1284" s="113"/>
      <c r="BV1284" s="114"/>
      <c r="BW1284" s="115"/>
      <c r="BX1284" s="115"/>
      <c r="BY1284" s="115"/>
      <c r="BZ1284" s="115"/>
      <c r="CA1284" s="48"/>
      <c r="CB1284" s="48"/>
      <c r="CC1284" s="48"/>
      <c r="CD1284" s="49"/>
      <c r="CE1284" s="96"/>
      <c r="CF1284" s="49"/>
      <c r="CG1284" s="96"/>
      <c r="CH1284" s="49"/>
      <c r="CI1284" s="49"/>
      <c r="CJ1284" s="49"/>
      <c r="CK1284" s="49"/>
      <c r="CL1284" s="49"/>
      <c r="CM1284" s="49"/>
      <c r="CN1284" s="49"/>
      <c r="CO1284" s="49"/>
      <c r="CP1284" s="49"/>
      <c r="CQ1284" s="49"/>
      <c r="CR1284" s="49"/>
      <c r="CS1284" s="49"/>
      <c r="CT1284" s="49"/>
      <c r="CU1284" s="49"/>
      <c r="CV1284" s="49"/>
      <c r="CW1284" s="49"/>
      <c r="CX1284" s="49"/>
      <c r="CY1284" s="49"/>
      <c r="CZ1284" s="49"/>
    </row>
    <row r="1285" spans="1:104" ht="20.25" thickTop="1" thickBot="1" x14ac:dyDescent="0.35">
      <c r="A1285" s="68"/>
      <c r="B1285" s="88"/>
      <c r="C1285" s="68"/>
      <c r="D1285" s="68"/>
      <c r="E1285" s="69"/>
      <c r="F1285" s="69"/>
      <c r="G1285" s="69"/>
      <c r="H1285" s="69"/>
      <c r="I1285" s="70"/>
      <c r="J1285" s="70"/>
      <c r="K1285" s="71"/>
      <c r="L1285" s="91"/>
      <c r="M1285" s="71"/>
      <c r="N1285" s="71"/>
      <c r="P1285" s="71"/>
      <c r="Q1285" s="71"/>
      <c r="R1285" s="71"/>
      <c r="S1285" s="70"/>
      <c r="T1285" s="73"/>
      <c r="U1285" s="73"/>
      <c r="V1285" s="211"/>
      <c r="W1285" s="211"/>
      <c r="X1285" s="73"/>
      <c r="Y1285" s="73"/>
      <c r="Z1285" s="73"/>
      <c r="AA1285" s="73"/>
      <c r="AB1285" s="73"/>
      <c r="AC1285" s="73"/>
      <c r="AD1285" s="73"/>
      <c r="AE1285" s="92"/>
      <c r="AF1285" s="73"/>
      <c r="AG1285" s="74"/>
      <c r="AH1285" s="75"/>
      <c r="AI1285" s="75"/>
      <c r="AJ1285" s="75"/>
      <c r="AK1285" s="74"/>
      <c r="AL1285" s="69"/>
      <c r="AM1285" s="76"/>
      <c r="AN1285" s="127"/>
      <c r="AO1285" s="76"/>
      <c r="AP1285" s="127"/>
      <c r="AQ1285" s="76"/>
      <c r="AR1285" s="76"/>
      <c r="AS1285" s="76"/>
      <c r="AT1285" s="76"/>
      <c r="AU1285" s="76"/>
      <c r="AV1285" s="127"/>
      <c r="AW1285" s="127"/>
      <c r="AX1285" s="127"/>
      <c r="AY1285" s="76"/>
      <c r="AZ1285" s="74"/>
      <c r="BA1285" s="74"/>
      <c r="BB1285" s="72"/>
      <c r="BC1285" s="72"/>
      <c r="BD1285" s="74"/>
      <c r="BE1285" s="74"/>
      <c r="BF1285" s="76"/>
      <c r="BG1285" s="76"/>
      <c r="BH1285" s="76"/>
      <c r="BI1285" s="76"/>
      <c r="BJ1285" s="76"/>
      <c r="BK1285" s="76"/>
      <c r="BL1285" s="76"/>
      <c r="BM1285" s="127"/>
      <c r="BN1285" s="76"/>
      <c r="BO1285" s="110"/>
      <c r="BP1285" s="110"/>
      <c r="BQ1285" s="112"/>
      <c r="BR1285" s="112"/>
      <c r="BS1285" s="112"/>
      <c r="BT1285" s="114"/>
      <c r="BU1285" s="113"/>
      <c r="BV1285" s="114"/>
      <c r="BW1285" s="115"/>
      <c r="BX1285" s="115"/>
      <c r="BY1285" s="115"/>
      <c r="BZ1285" s="115"/>
      <c r="CA1285" s="48"/>
      <c r="CB1285" s="48"/>
      <c r="CC1285" s="48"/>
      <c r="CD1285" s="49"/>
      <c r="CE1285" s="96"/>
      <c r="CF1285" s="49"/>
      <c r="CG1285" s="96"/>
      <c r="CH1285" s="49"/>
      <c r="CI1285" s="49"/>
      <c r="CJ1285" s="49"/>
      <c r="CK1285" s="49"/>
      <c r="CL1285" s="49"/>
      <c r="CM1285" s="49"/>
      <c r="CN1285" s="49"/>
      <c r="CO1285" s="49"/>
      <c r="CP1285" s="49"/>
      <c r="CQ1285" s="49"/>
      <c r="CR1285" s="49"/>
      <c r="CS1285" s="49"/>
      <c r="CT1285" s="49"/>
      <c r="CU1285" s="49"/>
      <c r="CV1285" s="49"/>
      <c r="CW1285" s="49"/>
      <c r="CX1285" s="49"/>
      <c r="CY1285" s="49"/>
      <c r="CZ1285" s="49"/>
    </row>
    <row r="1286" spans="1:104" ht="20.25" thickTop="1" thickBot="1" x14ac:dyDescent="0.35">
      <c r="A1286" s="68"/>
      <c r="B1286" s="88"/>
      <c r="C1286" s="68"/>
      <c r="D1286" s="68"/>
      <c r="E1286" s="69"/>
      <c r="F1286" s="69"/>
      <c r="G1286" s="69"/>
      <c r="H1286" s="69"/>
      <c r="I1286" s="70"/>
      <c r="J1286" s="70"/>
      <c r="K1286" s="71"/>
      <c r="L1286" s="91"/>
      <c r="M1286" s="71"/>
      <c r="N1286" s="71"/>
      <c r="P1286" s="71"/>
      <c r="Q1286" s="71"/>
      <c r="R1286" s="71"/>
      <c r="S1286" s="70"/>
      <c r="T1286" s="73"/>
      <c r="U1286" s="73"/>
      <c r="V1286" s="211"/>
      <c r="W1286" s="211"/>
      <c r="X1286" s="73"/>
      <c r="Y1286" s="73"/>
      <c r="Z1286" s="73"/>
      <c r="AA1286" s="73"/>
      <c r="AB1286" s="73"/>
      <c r="AC1286" s="73"/>
      <c r="AD1286" s="73"/>
      <c r="AE1286" s="92"/>
      <c r="AF1286" s="73"/>
      <c r="AG1286" s="74"/>
      <c r="AH1286" s="75"/>
      <c r="AI1286" s="75"/>
      <c r="AJ1286" s="75"/>
      <c r="AK1286" s="74"/>
      <c r="AL1286" s="69"/>
      <c r="AM1286" s="76"/>
      <c r="AN1286" s="127"/>
      <c r="AO1286" s="76"/>
      <c r="AP1286" s="127"/>
      <c r="AQ1286" s="76"/>
      <c r="AR1286" s="76"/>
      <c r="AS1286" s="76"/>
      <c r="AT1286" s="76"/>
      <c r="AU1286" s="76"/>
      <c r="AV1286" s="127"/>
      <c r="AW1286" s="127"/>
      <c r="AX1286" s="127"/>
      <c r="AY1286" s="76"/>
      <c r="AZ1286" s="74"/>
      <c r="BA1286" s="74"/>
      <c r="BB1286" s="72"/>
      <c r="BC1286" s="72"/>
      <c r="BD1286" s="74"/>
      <c r="BE1286" s="74"/>
      <c r="BF1286" s="76"/>
      <c r="BG1286" s="76"/>
      <c r="BH1286" s="76"/>
      <c r="BI1286" s="76"/>
      <c r="BJ1286" s="76"/>
      <c r="BK1286" s="76"/>
      <c r="BL1286" s="76"/>
      <c r="BM1286" s="127"/>
      <c r="BN1286" s="76"/>
      <c r="BO1286" s="110"/>
      <c r="BP1286" s="110"/>
      <c r="BQ1286" s="112"/>
      <c r="BR1286" s="112"/>
      <c r="BS1286" s="112"/>
      <c r="BT1286" s="114"/>
      <c r="BU1286" s="113"/>
      <c r="BV1286" s="114"/>
      <c r="BW1286" s="115"/>
      <c r="BX1286" s="115"/>
      <c r="BY1286" s="115"/>
      <c r="BZ1286" s="115"/>
      <c r="CA1286" s="48"/>
      <c r="CB1286" s="48"/>
      <c r="CC1286" s="48"/>
      <c r="CD1286" s="49"/>
      <c r="CE1286" s="96"/>
      <c r="CF1286" s="49"/>
      <c r="CG1286" s="96"/>
      <c r="CH1286" s="49"/>
      <c r="CI1286" s="49"/>
      <c r="CJ1286" s="49"/>
      <c r="CK1286" s="49"/>
      <c r="CL1286" s="49"/>
      <c r="CM1286" s="49"/>
      <c r="CN1286" s="49"/>
      <c r="CO1286" s="49"/>
      <c r="CP1286" s="49"/>
      <c r="CQ1286" s="49"/>
      <c r="CR1286" s="49"/>
      <c r="CS1286" s="49"/>
      <c r="CT1286" s="49"/>
      <c r="CU1286" s="49"/>
      <c r="CV1286" s="49"/>
      <c r="CW1286" s="49"/>
      <c r="CX1286" s="49"/>
      <c r="CY1286" s="49"/>
      <c r="CZ1286" s="49"/>
    </row>
    <row r="1287" spans="1:104" ht="20.25" thickTop="1" thickBot="1" x14ac:dyDescent="0.35">
      <c r="A1287" s="68"/>
      <c r="B1287" s="88"/>
      <c r="C1287" s="68"/>
      <c r="D1287" s="68"/>
      <c r="E1287" s="69"/>
      <c r="F1287" s="69"/>
      <c r="G1287" s="69"/>
      <c r="H1287" s="69"/>
      <c r="I1287" s="70"/>
      <c r="J1287" s="70"/>
      <c r="K1287" s="71"/>
      <c r="L1287" s="91"/>
      <c r="M1287" s="71"/>
      <c r="N1287" s="71"/>
      <c r="P1287" s="71"/>
      <c r="Q1287" s="71"/>
      <c r="R1287" s="71"/>
      <c r="S1287" s="70"/>
      <c r="T1287" s="73"/>
      <c r="U1287" s="73"/>
      <c r="V1287" s="211"/>
      <c r="W1287" s="211"/>
      <c r="X1287" s="73"/>
      <c r="Y1287" s="73"/>
      <c r="Z1287" s="73"/>
      <c r="AA1287" s="73"/>
      <c r="AB1287" s="73"/>
      <c r="AC1287" s="73"/>
      <c r="AD1287" s="73"/>
      <c r="AE1287" s="92"/>
      <c r="AF1287" s="73"/>
      <c r="AG1287" s="74"/>
      <c r="AH1287" s="75"/>
      <c r="AI1287" s="75"/>
      <c r="AJ1287" s="75"/>
      <c r="AK1287" s="74"/>
      <c r="AL1287" s="69"/>
      <c r="AM1287" s="76"/>
      <c r="AN1287" s="127"/>
      <c r="AO1287" s="76"/>
      <c r="AP1287" s="127"/>
      <c r="AQ1287" s="76"/>
      <c r="AR1287" s="76"/>
      <c r="AS1287" s="76"/>
      <c r="AT1287" s="76"/>
      <c r="AU1287" s="76"/>
      <c r="AV1287" s="127"/>
      <c r="AW1287" s="127"/>
      <c r="AX1287" s="127"/>
      <c r="AY1287" s="76"/>
      <c r="AZ1287" s="74"/>
      <c r="BA1287" s="74"/>
      <c r="BB1287" s="72"/>
      <c r="BC1287" s="72"/>
      <c r="BD1287" s="74"/>
      <c r="BE1287" s="74"/>
      <c r="BF1287" s="76"/>
      <c r="BG1287" s="76"/>
      <c r="BH1287" s="76"/>
      <c r="BI1287" s="76"/>
      <c r="BJ1287" s="76"/>
      <c r="BK1287" s="76"/>
      <c r="BL1287" s="76"/>
      <c r="BM1287" s="127"/>
      <c r="BN1287" s="76"/>
      <c r="BO1287" s="110"/>
      <c r="BP1287" s="110"/>
      <c r="BQ1287" s="112"/>
      <c r="BR1287" s="112"/>
      <c r="BS1287" s="112"/>
      <c r="BT1287" s="114"/>
      <c r="BU1287" s="113"/>
      <c r="BV1287" s="114"/>
      <c r="BW1287" s="115"/>
      <c r="BX1287" s="115"/>
      <c r="BY1287" s="115"/>
      <c r="BZ1287" s="115"/>
      <c r="CA1287" s="48"/>
      <c r="CB1287" s="48"/>
      <c r="CC1287" s="48"/>
      <c r="CD1287" s="49"/>
      <c r="CE1287" s="96"/>
      <c r="CF1287" s="49"/>
      <c r="CG1287" s="96"/>
      <c r="CH1287" s="49"/>
      <c r="CI1287" s="49"/>
      <c r="CJ1287" s="49"/>
      <c r="CK1287" s="49"/>
      <c r="CL1287" s="49"/>
      <c r="CM1287" s="49"/>
      <c r="CN1287" s="49"/>
      <c r="CO1287" s="49"/>
      <c r="CP1287" s="49"/>
      <c r="CQ1287" s="49"/>
      <c r="CR1287" s="49"/>
      <c r="CS1287" s="49"/>
      <c r="CT1287" s="49"/>
      <c r="CU1287" s="49"/>
      <c r="CV1287" s="49"/>
      <c r="CW1287" s="49"/>
      <c r="CX1287" s="49"/>
      <c r="CY1287" s="49"/>
      <c r="CZ1287" s="49"/>
    </row>
    <row r="1288" spans="1:104" ht="20.25" thickTop="1" thickBot="1" x14ac:dyDescent="0.35">
      <c r="A1288" s="68"/>
      <c r="B1288" s="88"/>
      <c r="C1288" s="68"/>
      <c r="D1288" s="68"/>
      <c r="E1288" s="69"/>
      <c r="F1288" s="69"/>
      <c r="G1288" s="69"/>
      <c r="H1288" s="69"/>
      <c r="I1288" s="70"/>
      <c r="J1288" s="70"/>
      <c r="K1288" s="71"/>
      <c r="L1288" s="91"/>
      <c r="M1288" s="71"/>
      <c r="N1288" s="71"/>
      <c r="P1288" s="71"/>
      <c r="Q1288" s="71"/>
      <c r="R1288" s="71"/>
      <c r="S1288" s="70"/>
      <c r="T1288" s="73"/>
      <c r="U1288" s="73"/>
      <c r="V1288" s="211"/>
      <c r="W1288" s="211"/>
      <c r="X1288" s="73"/>
      <c r="Y1288" s="73"/>
      <c r="Z1288" s="73"/>
      <c r="AA1288" s="73"/>
      <c r="AB1288" s="73"/>
      <c r="AC1288" s="73"/>
      <c r="AD1288" s="73"/>
      <c r="AE1288" s="92"/>
      <c r="AF1288" s="73"/>
      <c r="AG1288" s="74"/>
      <c r="AH1288" s="75"/>
      <c r="AI1288" s="75"/>
      <c r="AJ1288" s="75"/>
      <c r="AK1288" s="74"/>
      <c r="AL1288" s="69"/>
      <c r="AM1288" s="76"/>
      <c r="AN1288" s="127"/>
      <c r="AO1288" s="76"/>
      <c r="AP1288" s="127"/>
      <c r="AQ1288" s="76"/>
      <c r="AR1288" s="76"/>
      <c r="AS1288" s="76"/>
      <c r="AT1288" s="76"/>
      <c r="AU1288" s="76"/>
      <c r="AV1288" s="127"/>
      <c r="AW1288" s="127"/>
      <c r="AX1288" s="127"/>
      <c r="AY1288" s="76"/>
      <c r="AZ1288" s="74"/>
      <c r="BA1288" s="74"/>
      <c r="BB1288" s="72"/>
      <c r="BC1288" s="72"/>
      <c r="BD1288" s="74"/>
      <c r="BE1288" s="74"/>
      <c r="BF1288" s="76"/>
      <c r="BG1288" s="76"/>
      <c r="BH1288" s="76"/>
      <c r="BI1288" s="76"/>
      <c r="BJ1288" s="76"/>
      <c r="BK1288" s="76"/>
      <c r="BL1288" s="76"/>
      <c r="BM1288" s="127"/>
      <c r="BN1288" s="76"/>
      <c r="BO1288" s="110"/>
      <c r="BP1288" s="110"/>
      <c r="BQ1288" s="112"/>
      <c r="BR1288" s="112"/>
      <c r="BS1288" s="112"/>
      <c r="BT1288" s="114"/>
      <c r="BU1288" s="113"/>
      <c r="BV1288" s="114"/>
      <c r="BW1288" s="115"/>
      <c r="BX1288" s="115"/>
      <c r="BY1288" s="115"/>
      <c r="BZ1288" s="115"/>
      <c r="CA1288" s="48"/>
      <c r="CB1288" s="48"/>
      <c r="CC1288" s="48"/>
      <c r="CD1288" s="49"/>
      <c r="CE1288" s="96"/>
      <c r="CF1288" s="49"/>
      <c r="CG1288" s="96"/>
      <c r="CH1288" s="49"/>
      <c r="CI1288" s="49"/>
      <c r="CJ1288" s="49"/>
      <c r="CK1288" s="49"/>
      <c r="CL1288" s="49"/>
      <c r="CM1288" s="49"/>
      <c r="CN1288" s="49"/>
      <c r="CO1288" s="49"/>
      <c r="CP1288" s="49"/>
      <c r="CQ1288" s="49"/>
      <c r="CR1288" s="49"/>
      <c r="CS1288" s="49"/>
      <c r="CT1288" s="49"/>
      <c r="CU1288" s="49"/>
      <c r="CV1288" s="49"/>
      <c r="CW1288" s="49"/>
      <c r="CX1288" s="49"/>
      <c r="CY1288" s="49"/>
      <c r="CZ1288" s="49"/>
    </row>
    <row r="1289" spans="1:104" ht="20.25" thickTop="1" thickBot="1" x14ac:dyDescent="0.35">
      <c r="A1289" s="68"/>
      <c r="B1289" s="88"/>
      <c r="C1289" s="68"/>
      <c r="D1289" s="68"/>
      <c r="E1289" s="69"/>
      <c r="F1289" s="69"/>
      <c r="G1289" s="69"/>
      <c r="H1289" s="69"/>
      <c r="I1289" s="70"/>
      <c r="J1289" s="70"/>
      <c r="K1289" s="71"/>
      <c r="L1289" s="91"/>
      <c r="M1289" s="71"/>
      <c r="N1289" s="71"/>
      <c r="P1289" s="71"/>
      <c r="Q1289" s="71"/>
      <c r="R1289" s="71"/>
      <c r="S1289" s="70"/>
      <c r="T1289" s="73"/>
      <c r="U1289" s="73"/>
      <c r="V1289" s="211"/>
      <c r="W1289" s="211"/>
      <c r="X1289" s="73"/>
      <c r="Y1289" s="73"/>
      <c r="Z1289" s="73"/>
      <c r="AA1289" s="73"/>
      <c r="AB1289" s="73"/>
      <c r="AC1289" s="73"/>
      <c r="AD1289" s="73"/>
      <c r="AE1289" s="92"/>
      <c r="AF1289" s="73"/>
      <c r="AG1289" s="74"/>
      <c r="AH1289" s="75"/>
      <c r="AI1289" s="75"/>
      <c r="AJ1289" s="75"/>
      <c r="AK1289" s="74"/>
      <c r="AL1289" s="69"/>
      <c r="AM1289" s="76"/>
      <c r="AN1289" s="127"/>
      <c r="AO1289" s="76"/>
      <c r="AP1289" s="127"/>
      <c r="AQ1289" s="76"/>
      <c r="AR1289" s="76"/>
      <c r="AS1289" s="76"/>
      <c r="AT1289" s="76"/>
      <c r="AU1289" s="76"/>
      <c r="AV1289" s="127"/>
      <c r="AW1289" s="127"/>
      <c r="AX1289" s="127"/>
      <c r="AY1289" s="76"/>
      <c r="AZ1289" s="74"/>
      <c r="BA1289" s="74"/>
      <c r="BB1289" s="72"/>
      <c r="BC1289" s="72"/>
      <c r="BD1289" s="74"/>
      <c r="BE1289" s="74"/>
      <c r="BF1289" s="76"/>
      <c r="BG1289" s="76"/>
      <c r="BH1289" s="76"/>
      <c r="BI1289" s="76"/>
      <c r="BJ1289" s="76"/>
      <c r="BK1289" s="76"/>
      <c r="BL1289" s="76"/>
      <c r="BM1289" s="127"/>
      <c r="BN1289" s="76"/>
      <c r="BO1289" s="110"/>
      <c r="BP1289" s="110"/>
      <c r="BQ1289" s="112"/>
      <c r="BR1289" s="112"/>
      <c r="BS1289" s="112"/>
      <c r="BT1289" s="114"/>
      <c r="BU1289" s="113"/>
      <c r="BV1289" s="114"/>
      <c r="BW1289" s="115"/>
      <c r="BX1289" s="115"/>
      <c r="BY1289" s="115"/>
      <c r="BZ1289" s="115"/>
      <c r="CA1289" s="48"/>
      <c r="CB1289" s="48"/>
      <c r="CC1289" s="48"/>
      <c r="CD1289" s="49"/>
      <c r="CE1289" s="96"/>
      <c r="CF1289" s="49"/>
      <c r="CG1289" s="96"/>
      <c r="CH1289" s="49"/>
      <c r="CI1289" s="49"/>
      <c r="CJ1289" s="49"/>
      <c r="CK1289" s="49"/>
      <c r="CL1289" s="49"/>
      <c r="CM1289" s="49"/>
      <c r="CN1289" s="49"/>
      <c r="CO1289" s="49"/>
      <c r="CP1289" s="49"/>
      <c r="CQ1289" s="49"/>
      <c r="CR1289" s="49"/>
      <c r="CS1289" s="49"/>
      <c r="CT1289" s="49"/>
      <c r="CU1289" s="49"/>
      <c r="CV1289" s="49"/>
      <c r="CW1289" s="49"/>
      <c r="CX1289" s="49"/>
      <c r="CY1289" s="49"/>
      <c r="CZ1289" s="49"/>
    </row>
    <row r="1290" spans="1:104" ht="20.25" thickTop="1" thickBot="1" x14ac:dyDescent="0.35">
      <c r="A1290" s="68"/>
      <c r="B1290" s="88"/>
      <c r="C1290" s="68"/>
      <c r="D1290" s="68"/>
      <c r="E1290" s="69"/>
      <c r="F1290" s="69"/>
      <c r="G1290" s="69"/>
      <c r="H1290" s="69"/>
      <c r="I1290" s="70"/>
      <c r="J1290" s="70"/>
      <c r="K1290" s="71"/>
      <c r="L1290" s="91"/>
      <c r="M1290" s="71"/>
      <c r="N1290" s="71"/>
      <c r="P1290" s="71"/>
      <c r="Q1290" s="71"/>
      <c r="R1290" s="71"/>
      <c r="S1290" s="70"/>
      <c r="T1290" s="73"/>
      <c r="U1290" s="73"/>
      <c r="V1290" s="211"/>
      <c r="W1290" s="211"/>
      <c r="X1290" s="73"/>
      <c r="Y1290" s="73"/>
      <c r="Z1290" s="73"/>
      <c r="AA1290" s="73"/>
      <c r="AB1290" s="73"/>
      <c r="AC1290" s="73"/>
      <c r="AD1290" s="73"/>
      <c r="AE1290" s="92"/>
      <c r="AF1290" s="73"/>
      <c r="AG1290" s="74"/>
      <c r="AH1290" s="75"/>
      <c r="AI1290" s="75"/>
      <c r="AJ1290" s="75"/>
      <c r="AK1290" s="74"/>
      <c r="AL1290" s="69"/>
      <c r="AM1290" s="76"/>
      <c r="AN1290" s="127"/>
      <c r="AO1290" s="76"/>
      <c r="AP1290" s="127"/>
      <c r="AQ1290" s="76"/>
      <c r="AR1290" s="76"/>
      <c r="AS1290" s="76"/>
      <c r="AT1290" s="76"/>
      <c r="AU1290" s="76"/>
      <c r="AV1290" s="127"/>
      <c r="AW1290" s="127"/>
      <c r="AX1290" s="127"/>
      <c r="AY1290" s="76"/>
      <c r="AZ1290" s="74"/>
      <c r="BA1290" s="74"/>
      <c r="BB1290" s="72"/>
      <c r="BC1290" s="72"/>
      <c r="BD1290" s="74"/>
      <c r="BE1290" s="74"/>
      <c r="BF1290" s="76"/>
      <c r="BG1290" s="76"/>
      <c r="BH1290" s="76"/>
      <c r="BI1290" s="76"/>
      <c r="BJ1290" s="76"/>
      <c r="BK1290" s="76"/>
      <c r="BL1290" s="76"/>
      <c r="BM1290" s="127"/>
      <c r="BN1290" s="76"/>
      <c r="BO1290" s="110"/>
      <c r="BP1290" s="110"/>
      <c r="BQ1290" s="112"/>
      <c r="BR1290" s="112"/>
      <c r="BS1290" s="112"/>
      <c r="BT1290" s="114"/>
      <c r="BU1290" s="113"/>
      <c r="BV1290" s="114"/>
      <c r="BW1290" s="115"/>
      <c r="BX1290" s="115"/>
      <c r="BY1290" s="115"/>
      <c r="BZ1290" s="115"/>
      <c r="CA1290" s="48"/>
      <c r="CB1290" s="48"/>
      <c r="CC1290" s="48"/>
      <c r="CD1290" s="49"/>
      <c r="CE1290" s="96"/>
      <c r="CF1290" s="49"/>
      <c r="CG1290" s="96"/>
      <c r="CH1290" s="49"/>
      <c r="CI1290" s="49"/>
      <c r="CJ1290" s="49"/>
      <c r="CK1290" s="49"/>
      <c r="CL1290" s="49"/>
      <c r="CM1290" s="49"/>
      <c r="CN1290" s="49"/>
      <c r="CO1290" s="49"/>
      <c r="CP1290" s="49"/>
      <c r="CQ1290" s="49"/>
      <c r="CR1290" s="49"/>
      <c r="CS1290" s="49"/>
      <c r="CT1290" s="49"/>
      <c r="CU1290" s="49"/>
      <c r="CV1290" s="49"/>
      <c r="CW1290" s="49"/>
      <c r="CX1290" s="49"/>
      <c r="CY1290" s="49"/>
      <c r="CZ1290" s="49"/>
    </row>
    <row r="1291" spans="1:104" ht="20.25" thickTop="1" thickBot="1" x14ac:dyDescent="0.35">
      <c r="A1291" s="68"/>
      <c r="B1291" s="88"/>
      <c r="C1291" s="68"/>
      <c r="D1291" s="68"/>
      <c r="E1291" s="69"/>
      <c r="F1291" s="69"/>
      <c r="G1291" s="69"/>
      <c r="H1291" s="69"/>
      <c r="I1291" s="70"/>
      <c r="J1291" s="70"/>
      <c r="K1291" s="71"/>
      <c r="L1291" s="91"/>
      <c r="M1291" s="71"/>
      <c r="N1291" s="71"/>
      <c r="P1291" s="71"/>
      <c r="Q1291" s="71"/>
      <c r="R1291" s="71"/>
      <c r="S1291" s="70"/>
      <c r="T1291" s="73"/>
      <c r="U1291" s="73"/>
      <c r="V1291" s="211"/>
      <c r="W1291" s="211"/>
      <c r="X1291" s="73"/>
      <c r="Y1291" s="73"/>
      <c r="Z1291" s="73"/>
      <c r="AA1291" s="73"/>
      <c r="AB1291" s="73"/>
      <c r="AC1291" s="73"/>
      <c r="AD1291" s="73"/>
      <c r="AE1291" s="92"/>
      <c r="AF1291" s="73"/>
      <c r="AG1291" s="74"/>
      <c r="AH1291" s="75"/>
      <c r="AI1291" s="75"/>
      <c r="AJ1291" s="75"/>
      <c r="AK1291" s="74"/>
      <c r="AL1291" s="69"/>
      <c r="AM1291" s="76"/>
      <c r="AN1291" s="127"/>
      <c r="AO1291" s="76"/>
      <c r="AP1291" s="127"/>
      <c r="AQ1291" s="76"/>
      <c r="AR1291" s="76"/>
      <c r="AS1291" s="76"/>
      <c r="AT1291" s="76"/>
      <c r="AU1291" s="76"/>
      <c r="AV1291" s="127"/>
      <c r="AW1291" s="127"/>
      <c r="AX1291" s="127"/>
      <c r="AY1291" s="76"/>
      <c r="AZ1291" s="74"/>
      <c r="BA1291" s="74"/>
      <c r="BB1291" s="72"/>
      <c r="BC1291" s="72"/>
      <c r="BD1291" s="74"/>
      <c r="BE1291" s="74"/>
      <c r="BF1291" s="76"/>
      <c r="BG1291" s="76"/>
      <c r="BH1291" s="76"/>
      <c r="BI1291" s="76"/>
      <c r="BJ1291" s="76"/>
      <c r="BK1291" s="76"/>
      <c r="BL1291" s="76"/>
      <c r="BM1291" s="127"/>
      <c r="BN1291" s="76"/>
      <c r="BO1291" s="110"/>
      <c r="BP1291" s="110"/>
      <c r="BQ1291" s="112"/>
      <c r="BR1291" s="112"/>
      <c r="BS1291" s="112"/>
      <c r="BT1291" s="114"/>
      <c r="BU1291" s="113"/>
      <c r="BV1291" s="114"/>
      <c r="BW1291" s="115"/>
      <c r="BX1291" s="115"/>
      <c r="BY1291" s="115"/>
      <c r="BZ1291" s="115"/>
      <c r="CA1291" s="48"/>
      <c r="CB1291" s="48"/>
      <c r="CC1291" s="48"/>
      <c r="CD1291" s="49"/>
      <c r="CE1291" s="96"/>
      <c r="CF1291" s="49"/>
      <c r="CG1291" s="96"/>
      <c r="CH1291" s="49"/>
      <c r="CI1291" s="49"/>
      <c r="CJ1291" s="49"/>
      <c r="CK1291" s="49"/>
      <c r="CL1291" s="49"/>
      <c r="CM1291" s="49"/>
      <c r="CN1291" s="49"/>
      <c r="CO1291" s="49"/>
      <c r="CP1291" s="49"/>
      <c r="CQ1291" s="49"/>
      <c r="CR1291" s="49"/>
      <c r="CS1291" s="49"/>
      <c r="CT1291" s="49"/>
      <c r="CU1291" s="49"/>
      <c r="CV1291" s="49"/>
      <c r="CW1291" s="49"/>
      <c r="CX1291" s="49"/>
      <c r="CY1291" s="49"/>
      <c r="CZ1291" s="49"/>
    </row>
    <row r="1292" spans="1:104" ht="20.25" thickTop="1" thickBot="1" x14ac:dyDescent="0.35">
      <c r="A1292" s="68"/>
      <c r="B1292" s="88"/>
      <c r="C1292" s="68"/>
      <c r="D1292" s="68"/>
      <c r="E1292" s="69"/>
      <c r="F1292" s="69"/>
      <c r="G1292" s="69"/>
      <c r="H1292" s="69"/>
      <c r="I1292" s="70"/>
      <c r="J1292" s="70"/>
      <c r="K1292" s="71"/>
      <c r="L1292" s="91"/>
      <c r="M1292" s="71"/>
      <c r="N1292" s="71"/>
      <c r="P1292" s="71"/>
      <c r="Q1292" s="71"/>
      <c r="R1292" s="71"/>
      <c r="S1292" s="70"/>
      <c r="T1292" s="73"/>
      <c r="U1292" s="73"/>
      <c r="V1292" s="211"/>
      <c r="W1292" s="211"/>
      <c r="X1292" s="73"/>
      <c r="Y1292" s="73"/>
      <c r="Z1292" s="73"/>
      <c r="AA1292" s="73"/>
      <c r="AB1292" s="73"/>
      <c r="AC1292" s="73"/>
      <c r="AD1292" s="73"/>
      <c r="AE1292" s="92"/>
      <c r="AF1292" s="73"/>
      <c r="AG1292" s="74"/>
      <c r="AH1292" s="75"/>
      <c r="AI1292" s="75"/>
      <c r="AJ1292" s="75"/>
      <c r="AK1292" s="74"/>
      <c r="AL1292" s="69"/>
      <c r="AM1292" s="76"/>
      <c r="AN1292" s="127"/>
      <c r="AO1292" s="76"/>
      <c r="AP1292" s="127"/>
      <c r="AQ1292" s="76"/>
      <c r="AR1292" s="76"/>
      <c r="AS1292" s="76"/>
      <c r="AT1292" s="76"/>
      <c r="AU1292" s="76"/>
      <c r="AV1292" s="127"/>
      <c r="AW1292" s="127"/>
      <c r="AX1292" s="127"/>
      <c r="AY1292" s="76"/>
      <c r="AZ1292" s="74"/>
      <c r="BA1292" s="74"/>
      <c r="BB1292" s="72"/>
      <c r="BC1292" s="72"/>
      <c r="BD1292" s="74"/>
      <c r="BE1292" s="74"/>
      <c r="BF1292" s="76"/>
      <c r="BG1292" s="76"/>
      <c r="BH1292" s="76"/>
      <c r="BI1292" s="76"/>
      <c r="BJ1292" s="76"/>
      <c r="BK1292" s="76"/>
      <c r="BL1292" s="76"/>
      <c r="BM1292" s="127"/>
      <c r="BN1292" s="76"/>
      <c r="BO1292" s="110"/>
      <c r="BP1292" s="110"/>
      <c r="BQ1292" s="112"/>
      <c r="BR1292" s="112"/>
      <c r="BS1292" s="112"/>
      <c r="BT1292" s="114"/>
      <c r="BU1292" s="113"/>
      <c r="BV1292" s="114"/>
      <c r="BW1292" s="115"/>
      <c r="BX1292" s="115"/>
      <c r="BY1292" s="115"/>
      <c r="BZ1292" s="115"/>
      <c r="CA1292" s="48"/>
      <c r="CB1292" s="48"/>
      <c r="CC1292" s="48"/>
      <c r="CD1292" s="49"/>
      <c r="CE1292" s="96"/>
      <c r="CF1292" s="49"/>
      <c r="CG1292" s="96"/>
      <c r="CH1292" s="49"/>
      <c r="CI1292" s="49"/>
      <c r="CJ1292" s="49"/>
      <c r="CK1292" s="49"/>
      <c r="CL1292" s="49"/>
      <c r="CM1292" s="49"/>
      <c r="CN1292" s="49"/>
      <c r="CO1292" s="49"/>
      <c r="CP1292" s="49"/>
      <c r="CQ1292" s="49"/>
      <c r="CR1292" s="49"/>
      <c r="CS1292" s="49"/>
      <c r="CT1292" s="49"/>
      <c r="CU1292" s="49"/>
      <c r="CV1292" s="49"/>
      <c r="CW1292" s="49"/>
      <c r="CX1292" s="49"/>
      <c r="CY1292" s="49"/>
      <c r="CZ1292" s="49"/>
    </row>
    <row r="1293" spans="1:104" ht="20.25" thickTop="1" thickBot="1" x14ac:dyDescent="0.35">
      <c r="A1293" s="68"/>
      <c r="B1293" s="88"/>
      <c r="C1293" s="68"/>
      <c r="D1293" s="68"/>
      <c r="E1293" s="69"/>
      <c r="F1293" s="69"/>
      <c r="G1293" s="69"/>
      <c r="H1293" s="69"/>
      <c r="I1293" s="70"/>
      <c r="J1293" s="70"/>
      <c r="K1293" s="71"/>
      <c r="L1293" s="91"/>
      <c r="M1293" s="71"/>
      <c r="N1293" s="71"/>
      <c r="P1293" s="71"/>
      <c r="Q1293" s="71"/>
      <c r="R1293" s="71"/>
      <c r="S1293" s="70"/>
      <c r="T1293" s="73"/>
      <c r="U1293" s="73"/>
      <c r="V1293" s="211"/>
      <c r="W1293" s="211"/>
      <c r="X1293" s="73"/>
      <c r="Y1293" s="73"/>
      <c r="Z1293" s="73"/>
      <c r="AA1293" s="73"/>
      <c r="AB1293" s="73"/>
      <c r="AC1293" s="73"/>
      <c r="AD1293" s="73"/>
      <c r="AE1293" s="92"/>
      <c r="AF1293" s="73"/>
      <c r="AG1293" s="74"/>
      <c r="AH1293" s="75"/>
      <c r="AI1293" s="75"/>
      <c r="AJ1293" s="75"/>
      <c r="AK1293" s="74"/>
      <c r="AL1293" s="69"/>
      <c r="AM1293" s="76"/>
      <c r="AN1293" s="127"/>
      <c r="AO1293" s="76"/>
      <c r="AP1293" s="127"/>
      <c r="AQ1293" s="76"/>
      <c r="AR1293" s="76"/>
      <c r="AS1293" s="76"/>
      <c r="AT1293" s="76"/>
      <c r="AU1293" s="76"/>
      <c r="AV1293" s="127"/>
      <c r="AW1293" s="127"/>
      <c r="AX1293" s="127"/>
      <c r="AY1293" s="76"/>
      <c r="AZ1293" s="74"/>
      <c r="BA1293" s="74"/>
      <c r="BB1293" s="72"/>
      <c r="BC1293" s="72"/>
      <c r="BD1293" s="74"/>
      <c r="BE1293" s="74"/>
      <c r="BF1293" s="76"/>
      <c r="BG1293" s="76"/>
      <c r="BH1293" s="76"/>
      <c r="BI1293" s="76"/>
      <c r="BJ1293" s="76"/>
      <c r="BK1293" s="76"/>
      <c r="BL1293" s="76"/>
      <c r="BM1293" s="127"/>
      <c r="BN1293" s="76"/>
      <c r="BO1293" s="110"/>
      <c r="BP1293" s="110"/>
      <c r="BQ1293" s="112"/>
      <c r="BR1293" s="112"/>
      <c r="BS1293" s="112"/>
      <c r="BT1293" s="114"/>
      <c r="BU1293" s="113"/>
      <c r="BV1293" s="114"/>
      <c r="BW1293" s="115"/>
      <c r="BX1293" s="115"/>
      <c r="BY1293" s="115"/>
      <c r="BZ1293" s="115"/>
      <c r="CA1293" s="48"/>
      <c r="CB1293" s="48"/>
      <c r="CC1293" s="48"/>
      <c r="CD1293" s="49"/>
      <c r="CE1293" s="96"/>
      <c r="CF1293" s="49"/>
      <c r="CG1293" s="96"/>
      <c r="CH1293" s="49"/>
      <c r="CI1293" s="49"/>
      <c r="CJ1293" s="49"/>
      <c r="CK1293" s="49"/>
      <c r="CL1293" s="49"/>
      <c r="CM1293" s="49"/>
      <c r="CN1293" s="49"/>
      <c r="CO1293" s="49"/>
      <c r="CP1293" s="49"/>
      <c r="CQ1293" s="49"/>
      <c r="CR1293" s="49"/>
      <c r="CS1293" s="49"/>
      <c r="CT1293" s="49"/>
      <c r="CU1293" s="49"/>
      <c r="CV1293" s="49"/>
      <c r="CW1293" s="49"/>
      <c r="CX1293" s="49"/>
      <c r="CY1293" s="49"/>
      <c r="CZ1293" s="49"/>
    </row>
    <row r="1294" spans="1:104" ht="20.25" thickTop="1" thickBot="1" x14ac:dyDescent="0.35">
      <c r="A1294" s="68"/>
      <c r="B1294" s="88"/>
      <c r="C1294" s="68"/>
      <c r="D1294" s="68"/>
      <c r="E1294" s="69"/>
      <c r="F1294" s="69"/>
      <c r="G1294" s="69"/>
      <c r="H1294" s="69"/>
      <c r="I1294" s="70"/>
      <c r="J1294" s="70"/>
      <c r="K1294" s="71"/>
      <c r="L1294" s="91"/>
      <c r="M1294" s="71"/>
      <c r="N1294" s="71"/>
      <c r="P1294" s="71"/>
      <c r="Q1294" s="71"/>
      <c r="R1294" s="71"/>
      <c r="S1294" s="70"/>
      <c r="T1294" s="73"/>
      <c r="U1294" s="73"/>
      <c r="V1294" s="211"/>
      <c r="W1294" s="211"/>
      <c r="X1294" s="73"/>
      <c r="Y1294" s="73"/>
      <c r="Z1294" s="73"/>
      <c r="AA1294" s="73"/>
      <c r="AB1294" s="73"/>
      <c r="AC1294" s="73"/>
      <c r="AD1294" s="73"/>
      <c r="AE1294" s="92"/>
      <c r="AF1294" s="73"/>
      <c r="AG1294" s="74"/>
      <c r="AH1294" s="75"/>
      <c r="AI1294" s="75"/>
      <c r="AJ1294" s="75"/>
      <c r="AK1294" s="74"/>
      <c r="AL1294" s="69"/>
      <c r="AM1294" s="76"/>
      <c r="AN1294" s="127"/>
      <c r="AO1294" s="76"/>
      <c r="AP1294" s="127"/>
      <c r="AQ1294" s="76"/>
      <c r="AR1294" s="76"/>
      <c r="AS1294" s="76"/>
      <c r="AT1294" s="76"/>
      <c r="AU1294" s="76"/>
      <c r="AV1294" s="127"/>
      <c r="AW1294" s="127"/>
      <c r="AX1294" s="127"/>
      <c r="AY1294" s="76"/>
      <c r="AZ1294" s="74"/>
      <c r="BA1294" s="74"/>
      <c r="BB1294" s="72"/>
      <c r="BC1294" s="72"/>
      <c r="BD1294" s="74"/>
      <c r="BE1294" s="74"/>
      <c r="BF1294" s="76"/>
      <c r="BG1294" s="76"/>
      <c r="BH1294" s="76"/>
      <c r="BI1294" s="76"/>
      <c r="BJ1294" s="76"/>
      <c r="BK1294" s="76"/>
      <c r="BL1294" s="76"/>
      <c r="BM1294" s="127"/>
      <c r="BN1294" s="76"/>
      <c r="BO1294" s="110"/>
      <c r="BP1294" s="110"/>
      <c r="BQ1294" s="112"/>
      <c r="BR1294" s="112"/>
      <c r="BS1294" s="112"/>
      <c r="BT1294" s="114"/>
      <c r="BU1294" s="113"/>
      <c r="BV1294" s="114"/>
      <c r="BW1294" s="115"/>
      <c r="BX1294" s="115"/>
      <c r="BY1294" s="115"/>
      <c r="BZ1294" s="115"/>
      <c r="CA1294" s="48"/>
      <c r="CB1294" s="48"/>
      <c r="CC1294" s="48"/>
      <c r="CD1294" s="49"/>
      <c r="CE1294" s="96"/>
      <c r="CF1294" s="49"/>
      <c r="CG1294" s="96"/>
      <c r="CH1294" s="49"/>
      <c r="CI1294" s="49"/>
      <c r="CJ1294" s="49"/>
      <c r="CK1294" s="49"/>
      <c r="CL1294" s="49"/>
      <c r="CM1294" s="49"/>
      <c r="CN1294" s="49"/>
      <c r="CO1294" s="49"/>
      <c r="CP1294" s="49"/>
      <c r="CQ1294" s="49"/>
      <c r="CR1294" s="49"/>
      <c r="CS1294" s="49"/>
      <c r="CT1294" s="49"/>
      <c r="CU1294" s="49"/>
      <c r="CV1294" s="49"/>
      <c r="CW1294" s="49"/>
      <c r="CX1294" s="49"/>
      <c r="CY1294" s="49"/>
      <c r="CZ1294" s="49"/>
    </row>
    <row r="1295" spans="1:104" ht="20.25" thickTop="1" thickBot="1" x14ac:dyDescent="0.35">
      <c r="A1295" s="68"/>
      <c r="B1295" s="88"/>
      <c r="C1295" s="68"/>
      <c r="D1295" s="68"/>
      <c r="E1295" s="69"/>
      <c r="F1295" s="69"/>
      <c r="G1295" s="69"/>
      <c r="H1295" s="69"/>
      <c r="I1295" s="70"/>
      <c r="J1295" s="70"/>
      <c r="K1295" s="71"/>
      <c r="L1295" s="91"/>
      <c r="M1295" s="71"/>
      <c r="N1295" s="71"/>
      <c r="P1295" s="71"/>
      <c r="Q1295" s="71"/>
      <c r="R1295" s="71"/>
      <c r="S1295" s="70"/>
      <c r="T1295" s="73"/>
      <c r="U1295" s="73"/>
      <c r="V1295" s="211"/>
      <c r="W1295" s="211"/>
      <c r="X1295" s="73"/>
      <c r="Y1295" s="73"/>
      <c r="Z1295" s="73"/>
      <c r="AA1295" s="73"/>
      <c r="AB1295" s="73"/>
      <c r="AC1295" s="73"/>
      <c r="AD1295" s="73"/>
      <c r="AE1295" s="92"/>
      <c r="AF1295" s="73"/>
      <c r="AG1295" s="74"/>
      <c r="AH1295" s="75"/>
      <c r="AI1295" s="75"/>
      <c r="AJ1295" s="75"/>
      <c r="AK1295" s="74"/>
      <c r="AL1295" s="69"/>
      <c r="AM1295" s="76"/>
      <c r="AN1295" s="127"/>
      <c r="AO1295" s="76"/>
      <c r="AP1295" s="127"/>
      <c r="AQ1295" s="76"/>
      <c r="AR1295" s="76"/>
      <c r="AS1295" s="76"/>
      <c r="AT1295" s="76"/>
      <c r="AU1295" s="76"/>
      <c r="AV1295" s="127"/>
      <c r="AW1295" s="127"/>
      <c r="AX1295" s="127"/>
      <c r="AY1295" s="76"/>
      <c r="AZ1295" s="74"/>
      <c r="BA1295" s="74"/>
      <c r="BB1295" s="72"/>
      <c r="BC1295" s="72"/>
      <c r="BD1295" s="74"/>
      <c r="BE1295" s="74"/>
      <c r="BF1295" s="76"/>
      <c r="BG1295" s="76"/>
      <c r="BH1295" s="76"/>
      <c r="BI1295" s="76"/>
      <c r="BJ1295" s="76"/>
      <c r="BK1295" s="76"/>
      <c r="BL1295" s="76"/>
      <c r="BM1295" s="127"/>
      <c r="BN1295" s="76"/>
      <c r="BO1295" s="110"/>
      <c r="BP1295" s="110"/>
      <c r="BQ1295" s="112"/>
      <c r="BR1295" s="112"/>
      <c r="BS1295" s="112"/>
      <c r="BT1295" s="114"/>
      <c r="BU1295" s="113"/>
      <c r="BV1295" s="114"/>
      <c r="BW1295" s="115"/>
      <c r="BX1295" s="115"/>
      <c r="BY1295" s="115"/>
      <c r="BZ1295" s="115"/>
      <c r="CA1295" s="48"/>
      <c r="CB1295" s="48"/>
      <c r="CC1295" s="48"/>
      <c r="CD1295" s="49"/>
      <c r="CE1295" s="96"/>
      <c r="CF1295" s="49"/>
      <c r="CG1295" s="96"/>
      <c r="CH1295" s="49"/>
      <c r="CI1295" s="49"/>
      <c r="CJ1295" s="49"/>
      <c r="CK1295" s="49"/>
      <c r="CL1295" s="49"/>
      <c r="CM1295" s="49"/>
      <c r="CN1295" s="49"/>
      <c r="CO1295" s="49"/>
      <c r="CP1295" s="49"/>
      <c r="CQ1295" s="49"/>
      <c r="CR1295" s="49"/>
      <c r="CS1295" s="49"/>
      <c r="CT1295" s="49"/>
      <c r="CU1295" s="49"/>
      <c r="CV1295" s="49"/>
      <c r="CW1295" s="49"/>
      <c r="CX1295" s="49"/>
      <c r="CY1295" s="49"/>
      <c r="CZ1295" s="49"/>
    </row>
    <row r="1296" spans="1:104" ht="20.25" thickTop="1" thickBot="1" x14ac:dyDescent="0.35">
      <c r="A1296" s="68"/>
      <c r="B1296" s="88"/>
      <c r="C1296" s="68"/>
      <c r="D1296" s="68"/>
      <c r="E1296" s="69"/>
      <c r="F1296" s="69"/>
      <c r="G1296" s="69"/>
      <c r="H1296" s="69"/>
      <c r="I1296" s="70"/>
      <c r="J1296" s="70"/>
      <c r="K1296" s="71"/>
      <c r="L1296" s="91"/>
      <c r="M1296" s="71"/>
      <c r="N1296" s="71"/>
      <c r="P1296" s="71"/>
      <c r="Q1296" s="71"/>
      <c r="R1296" s="71"/>
      <c r="S1296" s="70"/>
      <c r="T1296" s="73"/>
      <c r="U1296" s="73"/>
      <c r="V1296" s="211"/>
      <c r="W1296" s="211"/>
      <c r="X1296" s="73"/>
      <c r="Y1296" s="73"/>
      <c r="Z1296" s="73"/>
      <c r="AA1296" s="73"/>
      <c r="AB1296" s="73"/>
      <c r="AC1296" s="73"/>
      <c r="AD1296" s="73"/>
      <c r="AE1296" s="92"/>
      <c r="AF1296" s="73"/>
      <c r="AG1296" s="74"/>
      <c r="AH1296" s="75"/>
      <c r="AI1296" s="75"/>
      <c r="AJ1296" s="75"/>
      <c r="AK1296" s="74"/>
      <c r="AL1296" s="69"/>
      <c r="AM1296" s="76"/>
      <c r="AN1296" s="127"/>
      <c r="AO1296" s="76"/>
      <c r="AP1296" s="127"/>
      <c r="AQ1296" s="76"/>
      <c r="AR1296" s="76"/>
      <c r="AS1296" s="76"/>
      <c r="AT1296" s="76"/>
      <c r="AU1296" s="76"/>
      <c r="AV1296" s="127"/>
      <c r="AW1296" s="127"/>
      <c r="AX1296" s="127"/>
      <c r="AY1296" s="76"/>
      <c r="AZ1296" s="74"/>
      <c r="BA1296" s="74"/>
      <c r="BB1296" s="72"/>
      <c r="BC1296" s="72"/>
      <c r="BD1296" s="74"/>
      <c r="BE1296" s="74"/>
      <c r="BF1296" s="76"/>
      <c r="BG1296" s="76"/>
      <c r="BH1296" s="76"/>
      <c r="BI1296" s="76"/>
      <c r="BJ1296" s="76"/>
      <c r="BK1296" s="76"/>
      <c r="BL1296" s="76"/>
      <c r="BM1296" s="127"/>
      <c r="BN1296" s="76"/>
      <c r="BO1296" s="110"/>
      <c r="BP1296" s="110"/>
      <c r="BQ1296" s="112"/>
      <c r="BR1296" s="112"/>
      <c r="BS1296" s="112"/>
      <c r="BT1296" s="114"/>
      <c r="BU1296" s="113"/>
      <c r="BV1296" s="114"/>
      <c r="BW1296" s="115"/>
      <c r="BX1296" s="115"/>
      <c r="BY1296" s="115"/>
      <c r="BZ1296" s="115"/>
      <c r="CA1296" s="48"/>
      <c r="CB1296" s="48"/>
      <c r="CC1296" s="48"/>
      <c r="CD1296" s="49"/>
      <c r="CE1296" s="96"/>
      <c r="CF1296" s="49"/>
      <c r="CG1296" s="96"/>
      <c r="CH1296" s="49"/>
      <c r="CI1296" s="49"/>
      <c r="CJ1296" s="49"/>
      <c r="CK1296" s="49"/>
      <c r="CL1296" s="49"/>
      <c r="CM1296" s="49"/>
      <c r="CN1296" s="49"/>
      <c r="CO1296" s="49"/>
      <c r="CP1296" s="49"/>
      <c r="CQ1296" s="49"/>
      <c r="CR1296" s="49"/>
      <c r="CS1296" s="49"/>
      <c r="CT1296" s="49"/>
      <c r="CU1296" s="49"/>
      <c r="CV1296" s="49"/>
      <c r="CW1296" s="49"/>
      <c r="CX1296" s="49"/>
      <c r="CY1296" s="49"/>
      <c r="CZ1296" s="49"/>
    </row>
    <row r="1297" spans="1:104" ht="20.25" thickTop="1" thickBot="1" x14ac:dyDescent="0.35">
      <c r="A1297" s="68"/>
      <c r="B1297" s="88"/>
      <c r="C1297" s="68"/>
      <c r="D1297" s="68"/>
      <c r="E1297" s="69"/>
      <c r="F1297" s="69"/>
      <c r="G1297" s="69"/>
      <c r="H1297" s="69"/>
      <c r="I1297" s="70"/>
      <c r="J1297" s="70"/>
      <c r="K1297" s="71"/>
      <c r="L1297" s="91"/>
      <c r="M1297" s="71"/>
      <c r="N1297" s="71"/>
      <c r="P1297" s="71"/>
      <c r="Q1297" s="71"/>
      <c r="R1297" s="71"/>
      <c r="S1297" s="70"/>
      <c r="T1297" s="73"/>
      <c r="U1297" s="73"/>
      <c r="V1297" s="211"/>
      <c r="W1297" s="211"/>
      <c r="X1297" s="73"/>
      <c r="Y1297" s="73"/>
      <c r="Z1297" s="73"/>
      <c r="AA1297" s="73"/>
      <c r="AB1297" s="73"/>
      <c r="AC1297" s="73"/>
      <c r="AD1297" s="73"/>
      <c r="AE1297" s="92"/>
      <c r="AF1297" s="73"/>
      <c r="AG1297" s="74"/>
      <c r="AH1297" s="75"/>
      <c r="AI1297" s="75"/>
      <c r="AJ1297" s="75"/>
      <c r="AK1297" s="74"/>
      <c r="AL1297" s="69"/>
      <c r="AM1297" s="76"/>
      <c r="AN1297" s="127"/>
      <c r="AO1297" s="76"/>
      <c r="AP1297" s="127"/>
      <c r="AQ1297" s="76"/>
      <c r="AR1297" s="76"/>
      <c r="AS1297" s="76"/>
      <c r="AT1297" s="76"/>
      <c r="AU1297" s="76"/>
      <c r="AV1297" s="127"/>
      <c r="AW1297" s="127"/>
      <c r="AX1297" s="127"/>
      <c r="AY1297" s="76"/>
      <c r="AZ1297" s="74"/>
      <c r="BA1297" s="74"/>
      <c r="BB1297" s="72"/>
      <c r="BC1297" s="72"/>
      <c r="BD1297" s="74"/>
      <c r="BE1297" s="74"/>
      <c r="BF1297" s="76"/>
      <c r="BG1297" s="76"/>
      <c r="BH1297" s="76"/>
      <c r="BI1297" s="76"/>
      <c r="BJ1297" s="76"/>
      <c r="BK1297" s="76"/>
      <c r="BL1297" s="76"/>
      <c r="BM1297" s="127"/>
      <c r="BN1297" s="76"/>
      <c r="BO1297" s="110"/>
      <c r="BP1297" s="110"/>
      <c r="BQ1297" s="112"/>
      <c r="BR1297" s="112"/>
      <c r="BS1297" s="112"/>
      <c r="BT1297" s="114"/>
      <c r="BU1297" s="113"/>
      <c r="BV1297" s="114"/>
      <c r="BW1297" s="115"/>
      <c r="BX1297" s="115"/>
      <c r="BY1297" s="115"/>
      <c r="BZ1297" s="115"/>
      <c r="CA1297" s="48"/>
      <c r="CB1297" s="48"/>
      <c r="CC1297" s="48"/>
      <c r="CD1297" s="49"/>
      <c r="CE1297" s="96"/>
      <c r="CF1297" s="49"/>
      <c r="CG1297" s="96"/>
      <c r="CH1297" s="49"/>
      <c r="CI1297" s="49"/>
      <c r="CJ1297" s="49"/>
      <c r="CK1297" s="49"/>
      <c r="CL1297" s="49"/>
      <c r="CM1297" s="49"/>
      <c r="CN1297" s="49"/>
      <c r="CO1297" s="49"/>
      <c r="CP1297" s="49"/>
      <c r="CQ1297" s="49"/>
      <c r="CR1297" s="49"/>
      <c r="CS1297" s="49"/>
      <c r="CT1297" s="49"/>
      <c r="CU1297" s="49"/>
      <c r="CV1297" s="49"/>
      <c r="CW1297" s="49"/>
      <c r="CX1297" s="49"/>
      <c r="CY1297" s="49"/>
      <c r="CZ1297" s="49"/>
    </row>
    <row r="1298" spans="1:104" ht="20.25" thickTop="1" thickBot="1" x14ac:dyDescent="0.35">
      <c r="A1298" s="68"/>
      <c r="B1298" s="88"/>
      <c r="C1298" s="68"/>
      <c r="D1298" s="68"/>
      <c r="E1298" s="69"/>
      <c r="F1298" s="69"/>
      <c r="G1298" s="69"/>
      <c r="H1298" s="69"/>
      <c r="I1298" s="70"/>
      <c r="J1298" s="70"/>
      <c r="K1298" s="71"/>
      <c r="L1298" s="91"/>
      <c r="M1298" s="71"/>
      <c r="N1298" s="71"/>
      <c r="P1298" s="71"/>
      <c r="Q1298" s="71"/>
      <c r="R1298" s="71"/>
      <c r="S1298" s="70"/>
      <c r="T1298" s="73"/>
      <c r="U1298" s="73"/>
      <c r="V1298" s="211"/>
      <c r="W1298" s="211"/>
      <c r="X1298" s="73"/>
      <c r="Y1298" s="73"/>
      <c r="Z1298" s="73"/>
      <c r="AA1298" s="73"/>
      <c r="AB1298" s="73"/>
      <c r="AC1298" s="73"/>
      <c r="AD1298" s="73"/>
      <c r="AE1298" s="92"/>
      <c r="AF1298" s="73"/>
      <c r="AG1298" s="74"/>
      <c r="AH1298" s="75"/>
      <c r="AI1298" s="75"/>
      <c r="AJ1298" s="75"/>
      <c r="AK1298" s="74"/>
      <c r="AL1298" s="69"/>
      <c r="AM1298" s="76"/>
      <c r="AN1298" s="127"/>
      <c r="AO1298" s="76"/>
      <c r="AP1298" s="127"/>
      <c r="AQ1298" s="76"/>
      <c r="AR1298" s="76"/>
      <c r="AS1298" s="76"/>
      <c r="AT1298" s="76"/>
      <c r="AU1298" s="76"/>
      <c r="AV1298" s="127"/>
      <c r="AW1298" s="127"/>
      <c r="AX1298" s="127"/>
      <c r="AY1298" s="76"/>
      <c r="AZ1298" s="74"/>
      <c r="BA1298" s="74"/>
      <c r="BB1298" s="72"/>
      <c r="BC1298" s="72"/>
      <c r="BD1298" s="74"/>
      <c r="BE1298" s="74"/>
      <c r="BF1298" s="76"/>
      <c r="BG1298" s="76"/>
      <c r="BH1298" s="76"/>
      <c r="BI1298" s="76"/>
      <c r="BJ1298" s="76"/>
      <c r="BK1298" s="76"/>
      <c r="BL1298" s="76"/>
      <c r="BM1298" s="127"/>
      <c r="BN1298" s="76"/>
      <c r="BO1298" s="110"/>
      <c r="BP1298" s="110"/>
      <c r="BQ1298" s="112"/>
      <c r="BR1298" s="112"/>
      <c r="BS1298" s="112"/>
      <c r="BT1298" s="114"/>
      <c r="BU1298" s="113"/>
      <c r="BV1298" s="114"/>
      <c r="BW1298" s="115"/>
      <c r="BX1298" s="115"/>
      <c r="BY1298" s="115"/>
      <c r="BZ1298" s="115"/>
      <c r="CA1298" s="48"/>
      <c r="CB1298" s="48"/>
      <c r="CC1298" s="48"/>
      <c r="CD1298" s="49"/>
      <c r="CE1298" s="96"/>
      <c r="CF1298" s="49"/>
      <c r="CG1298" s="96"/>
      <c r="CH1298" s="49"/>
      <c r="CI1298" s="49"/>
      <c r="CJ1298" s="49"/>
      <c r="CK1298" s="49"/>
      <c r="CL1298" s="49"/>
      <c r="CM1298" s="49"/>
      <c r="CN1298" s="49"/>
      <c r="CO1298" s="49"/>
      <c r="CP1298" s="49"/>
      <c r="CQ1298" s="49"/>
      <c r="CR1298" s="49"/>
      <c r="CS1298" s="49"/>
      <c r="CT1298" s="49"/>
      <c r="CU1298" s="49"/>
      <c r="CV1298" s="49"/>
      <c r="CW1298" s="49"/>
      <c r="CX1298" s="49"/>
      <c r="CY1298" s="49"/>
      <c r="CZ1298" s="49"/>
    </row>
    <row r="1299" spans="1:104" ht="20.25" thickTop="1" thickBot="1" x14ac:dyDescent="0.35">
      <c r="A1299" s="68"/>
      <c r="B1299" s="88"/>
      <c r="C1299" s="68"/>
      <c r="D1299" s="68"/>
      <c r="E1299" s="69"/>
      <c r="F1299" s="69"/>
      <c r="G1299" s="69"/>
      <c r="H1299" s="69"/>
      <c r="I1299" s="70"/>
      <c r="J1299" s="70"/>
      <c r="K1299" s="71"/>
      <c r="L1299" s="91"/>
      <c r="M1299" s="71"/>
      <c r="N1299" s="71"/>
      <c r="P1299" s="71"/>
      <c r="Q1299" s="71"/>
      <c r="R1299" s="71"/>
      <c r="S1299" s="70"/>
      <c r="T1299" s="73"/>
      <c r="U1299" s="73"/>
      <c r="V1299" s="211"/>
      <c r="W1299" s="211"/>
      <c r="X1299" s="73"/>
      <c r="Y1299" s="73"/>
      <c r="Z1299" s="73"/>
      <c r="AA1299" s="73"/>
      <c r="AB1299" s="73"/>
      <c r="AC1299" s="73"/>
      <c r="AD1299" s="73"/>
      <c r="AE1299" s="92"/>
      <c r="AF1299" s="73"/>
      <c r="AG1299" s="74"/>
      <c r="AH1299" s="75"/>
      <c r="AI1299" s="75"/>
      <c r="AJ1299" s="75"/>
      <c r="AK1299" s="74"/>
      <c r="AL1299" s="69"/>
      <c r="AM1299" s="76"/>
      <c r="AN1299" s="127"/>
      <c r="AO1299" s="76"/>
      <c r="AP1299" s="127"/>
      <c r="AQ1299" s="76"/>
      <c r="AR1299" s="76"/>
      <c r="AS1299" s="76"/>
      <c r="AT1299" s="76"/>
      <c r="AU1299" s="76"/>
      <c r="AV1299" s="127"/>
      <c r="AW1299" s="127"/>
      <c r="AX1299" s="127"/>
      <c r="AY1299" s="76"/>
      <c r="AZ1299" s="74"/>
      <c r="BA1299" s="74"/>
      <c r="BB1299" s="72"/>
      <c r="BC1299" s="72"/>
      <c r="BD1299" s="74"/>
      <c r="BE1299" s="74"/>
      <c r="BF1299" s="76"/>
      <c r="BG1299" s="76"/>
      <c r="BH1299" s="76"/>
      <c r="BI1299" s="76"/>
      <c r="BJ1299" s="76"/>
      <c r="BK1299" s="76"/>
      <c r="BL1299" s="76"/>
      <c r="BM1299" s="127"/>
      <c r="BN1299" s="76"/>
      <c r="BO1299" s="110"/>
      <c r="BP1299" s="110"/>
      <c r="BQ1299" s="112"/>
      <c r="BR1299" s="112"/>
      <c r="BS1299" s="112"/>
      <c r="BT1299" s="114"/>
      <c r="BU1299" s="113"/>
      <c r="BV1299" s="114"/>
      <c r="BW1299" s="115"/>
      <c r="BX1299" s="115"/>
      <c r="BY1299" s="115"/>
      <c r="BZ1299" s="115"/>
      <c r="CA1299" s="48"/>
      <c r="CB1299" s="48"/>
      <c r="CC1299" s="48"/>
      <c r="CD1299" s="49"/>
      <c r="CE1299" s="96"/>
      <c r="CF1299" s="49"/>
      <c r="CG1299" s="96"/>
      <c r="CH1299" s="49"/>
      <c r="CI1299" s="49"/>
      <c r="CJ1299" s="49"/>
      <c r="CK1299" s="49"/>
      <c r="CL1299" s="49"/>
      <c r="CM1299" s="49"/>
      <c r="CN1299" s="49"/>
      <c r="CO1299" s="49"/>
      <c r="CP1299" s="49"/>
      <c r="CQ1299" s="49"/>
      <c r="CR1299" s="49"/>
      <c r="CS1299" s="49"/>
      <c r="CT1299" s="49"/>
      <c r="CU1299" s="49"/>
      <c r="CV1299" s="49"/>
      <c r="CW1299" s="49"/>
      <c r="CX1299" s="49"/>
      <c r="CY1299" s="49"/>
      <c r="CZ1299" s="49"/>
    </row>
    <row r="1300" spans="1:104" ht="20.25" thickTop="1" thickBot="1" x14ac:dyDescent="0.35">
      <c r="A1300" s="68"/>
      <c r="B1300" s="88"/>
      <c r="C1300" s="68"/>
      <c r="D1300" s="68"/>
      <c r="E1300" s="69"/>
      <c r="F1300" s="69"/>
      <c r="G1300" s="69"/>
      <c r="H1300" s="69"/>
      <c r="I1300" s="70"/>
      <c r="J1300" s="70"/>
      <c r="K1300" s="71"/>
      <c r="L1300" s="91"/>
      <c r="M1300" s="71"/>
      <c r="N1300" s="71"/>
      <c r="P1300" s="71"/>
      <c r="Q1300" s="71"/>
      <c r="R1300" s="71"/>
      <c r="S1300" s="70"/>
      <c r="T1300" s="73"/>
      <c r="U1300" s="73"/>
      <c r="V1300" s="211"/>
      <c r="W1300" s="211"/>
      <c r="X1300" s="73"/>
      <c r="Y1300" s="73"/>
      <c r="Z1300" s="73"/>
      <c r="AA1300" s="73"/>
      <c r="AB1300" s="73"/>
      <c r="AC1300" s="73"/>
      <c r="AD1300" s="73"/>
      <c r="AE1300" s="92"/>
      <c r="AF1300" s="73"/>
      <c r="AG1300" s="74"/>
      <c r="AH1300" s="75"/>
      <c r="AI1300" s="75"/>
      <c r="AJ1300" s="75"/>
      <c r="AK1300" s="74"/>
      <c r="AL1300" s="69"/>
      <c r="AM1300" s="76"/>
      <c r="AN1300" s="127"/>
      <c r="AO1300" s="76"/>
      <c r="AP1300" s="127"/>
      <c r="AQ1300" s="76"/>
      <c r="AR1300" s="76"/>
      <c r="AS1300" s="76"/>
      <c r="AT1300" s="76"/>
      <c r="AU1300" s="76"/>
      <c r="AV1300" s="127"/>
      <c r="AW1300" s="127"/>
      <c r="AX1300" s="127"/>
      <c r="AY1300" s="76"/>
      <c r="AZ1300" s="74"/>
      <c r="BA1300" s="74"/>
      <c r="BB1300" s="72"/>
      <c r="BC1300" s="72"/>
      <c r="BD1300" s="74"/>
      <c r="BE1300" s="74"/>
      <c r="BF1300" s="76"/>
      <c r="BG1300" s="76"/>
      <c r="BH1300" s="76"/>
      <c r="BI1300" s="76"/>
      <c r="BJ1300" s="76"/>
      <c r="BK1300" s="76"/>
      <c r="BL1300" s="76"/>
      <c r="BM1300" s="127"/>
      <c r="BN1300" s="76"/>
      <c r="BO1300" s="110"/>
      <c r="BP1300" s="110"/>
      <c r="BQ1300" s="112"/>
      <c r="BR1300" s="112"/>
      <c r="BS1300" s="112"/>
      <c r="BT1300" s="114"/>
      <c r="BU1300" s="113"/>
      <c r="BV1300" s="114"/>
      <c r="BW1300" s="115"/>
      <c r="BX1300" s="115"/>
      <c r="BY1300" s="115"/>
      <c r="BZ1300" s="115"/>
      <c r="CA1300" s="48"/>
      <c r="CB1300" s="48"/>
      <c r="CC1300" s="48"/>
      <c r="CD1300" s="49"/>
      <c r="CE1300" s="96"/>
      <c r="CF1300" s="49"/>
      <c r="CG1300" s="96"/>
      <c r="CH1300" s="49"/>
      <c r="CI1300" s="49"/>
      <c r="CJ1300" s="49"/>
      <c r="CK1300" s="49"/>
      <c r="CL1300" s="49"/>
      <c r="CM1300" s="49"/>
      <c r="CN1300" s="49"/>
      <c r="CO1300" s="49"/>
      <c r="CP1300" s="49"/>
      <c r="CQ1300" s="49"/>
      <c r="CR1300" s="49"/>
      <c r="CS1300" s="49"/>
      <c r="CT1300" s="49"/>
      <c r="CU1300" s="49"/>
      <c r="CV1300" s="49"/>
      <c r="CW1300" s="49"/>
      <c r="CX1300" s="49"/>
      <c r="CY1300" s="49"/>
      <c r="CZ1300" s="49"/>
    </row>
    <row r="1301" spans="1:104" ht="20.25" thickTop="1" thickBot="1" x14ac:dyDescent="0.35">
      <c r="A1301" s="68"/>
      <c r="B1301" s="88"/>
      <c r="C1301" s="68"/>
      <c r="D1301" s="68"/>
      <c r="E1301" s="69"/>
      <c r="F1301" s="69"/>
      <c r="G1301" s="69"/>
      <c r="H1301" s="69"/>
      <c r="I1301" s="70"/>
      <c r="J1301" s="70"/>
      <c r="K1301" s="71"/>
      <c r="L1301" s="91"/>
      <c r="M1301" s="71"/>
      <c r="N1301" s="71"/>
      <c r="P1301" s="71"/>
      <c r="Q1301" s="71"/>
      <c r="R1301" s="71"/>
      <c r="S1301" s="70"/>
      <c r="T1301" s="73"/>
      <c r="U1301" s="73"/>
      <c r="V1301" s="211"/>
      <c r="W1301" s="211"/>
      <c r="X1301" s="73"/>
      <c r="Y1301" s="73"/>
      <c r="Z1301" s="73"/>
      <c r="AA1301" s="73"/>
      <c r="AB1301" s="73"/>
      <c r="AC1301" s="73"/>
      <c r="AD1301" s="73"/>
      <c r="AE1301" s="92"/>
      <c r="AF1301" s="73"/>
      <c r="AG1301" s="74"/>
      <c r="AH1301" s="75"/>
      <c r="AI1301" s="75"/>
      <c r="AJ1301" s="75"/>
      <c r="AK1301" s="74"/>
      <c r="AL1301" s="69"/>
      <c r="AM1301" s="76"/>
      <c r="AN1301" s="127"/>
      <c r="AO1301" s="76"/>
      <c r="AP1301" s="127"/>
      <c r="AQ1301" s="76"/>
      <c r="AR1301" s="76"/>
      <c r="AS1301" s="76"/>
      <c r="AT1301" s="76"/>
      <c r="AU1301" s="76"/>
      <c r="AV1301" s="127"/>
      <c r="AW1301" s="127"/>
      <c r="AX1301" s="127"/>
      <c r="AY1301" s="76"/>
      <c r="AZ1301" s="74"/>
      <c r="BA1301" s="74"/>
      <c r="BB1301" s="72"/>
      <c r="BC1301" s="72"/>
      <c r="BD1301" s="74"/>
      <c r="BE1301" s="74"/>
      <c r="BF1301" s="76"/>
      <c r="BG1301" s="76"/>
      <c r="BH1301" s="76"/>
      <c r="BI1301" s="76"/>
      <c r="BJ1301" s="76"/>
      <c r="BK1301" s="76"/>
      <c r="BL1301" s="76"/>
      <c r="BM1301" s="127"/>
      <c r="BN1301" s="76"/>
      <c r="BO1301" s="110"/>
      <c r="BP1301" s="110"/>
      <c r="BQ1301" s="112"/>
      <c r="BR1301" s="112"/>
      <c r="BS1301" s="112"/>
      <c r="BT1301" s="114"/>
      <c r="BU1301" s="113"/>
      <c r="BV1301" s="114"/>
      <c r="BW1301" s="115"/>
      <c r="BX1301" s="115"/>
      <c r="BY1301" s="115"/>
      <c r="BZ1301" s="115"/>
      <c r="CA1301" s="48"/>
      <c r="CB1301" s="48"/>
      <c r="CC1301" s="48"/>
      <c r="CD1301" s="49"/>
      <c r="CE1301" s="96"/>
      <c r="CF1301" s="49"/>
      <c r="CG1301" s="96"/>
      <c r="CH1301" s="49"/>
      <c r="CI1301" s="49"/>
      <c r="CJ1301" s="49"/>
      <c r="CK1301" s="49"/>
      <c r="CL1301" s="49"/>
      <c r="CM1301" s="49"/>
      <c r="CN1301" s="49"/>
      <c r="CO1301" s="49"/>
      <c r="CP1301" s="49"/>
      <c r="CQ1301" s="49"/>
      <c r="CR1301" s="49"/>
      <c r="CS1301" s="49"/>
      <c r="CT1301" s="49"/>
      <c r="CU1301" s="49"/>
      <c r="CV1301" s="49"/>
      <c r="CW1301" s="49"/>
      <c r="CX1301" s="49"/>
      <c r="CY1301" s="49"/>
      <c r="CZ1301" s="49"/>
    </row>
    <row r="1302" spans="1:104" ht="20.25" thickTop="1" thickBot="1" x14ac:dyDescent="0.35">
      <c r="A1302" s="68"/>
      <c r="B1302" s="88"/>
      <c r="C1302" s="68"/>
      <c r="D1302" s="68"/>
      <c r="E1302" s="69"/>
      <c r="F1302" s="69"/>
      <c r="G1302" s="69"/>
      <c r="H1302" s="69"/>
      <c r="I1302" s="70"/>
      <c r="J1302" s="70"/>
      <c r="K1302" s="71"/>
      <c r="L1302" s="91"/>
      <c r="M1302" s="71"/>
      <c r="N1302" s="71"/>
      <c r="P1302" s="71"/>
      <c r="Q1302" s="71"/>
      <c r="R1302" s="71"/>
      <c r="S1302" s="70"/>
      <c r="T1302" s="73"/>
      <c r="U1302" s="73"/>
      <c r="V1302" s="211"/>
      <c r="W1302" s="211"/>
      <c r="X1302" s="73"/>
      <c r="Y1302" s="73"/>
      <c r="Z1302" s="73"/>
      <c r="AA1302" s="73"/>
      <c r="AB1302" s="73"/>
      <c r="AC1302" s="73"/>
      <c r="AD1302" s="73"/>
      <c r="AE1302" s="92"/>
      <c r="AF1302" s="73"/>
      <c r="AG1302" s="74"/>
      <c r="AH1302" s="75"/>
      <c r="AI1302" s="75"/>
      <c r="AJ1302" s="75"/>
      <c r="AK1302" s="74"/>
      <c r="AL1302" s="69"/>
      <c r="AM1302" s="76"/>
      <c r="AN1302" s="127"/>
      <c r="AO1302" s="76"/>
      <c r="AP1302" s="127"/>
      <c r="AQ1302" s="76"/>
      <c r="AR1302" s="76"/>
      <c r="AS1302" s="76"/>
      <c r="AT1302" s="76"/>
      <c r="AU1302" s="76"/>
      <c r="AV1302" s="127"/>
      <c r="AW1302" s="127"/>
      <c r="AX1302" s="127"/>
      <c r="AY1302" s="76"/>
      <c r="AZ1302" s="74"/>
      <c r="BA1302" s="74"/>
      <c r="BB1302" s="72"/>
      <c r="BC1302" s="72"/>
      <c r="BD1302" s="74"/>
      <c r="BE1302" s="74"/>
      <c r="BF1302" s="76"/>
      <c r="BG1302" s="76"/>
      <c r="BH1302" s="76"/>
      <c r="BI1302" s="76"/>
      <c r="BJ1302" s="76"/>
      <c r="BK1302" s="76"/>
      <c r="BL1302" s="76"/>
      <c r="BM1302" s="127"/>
      <c r="BN1302" s="76"/>
      <c r="BO1302" s="110"/>
      <c r="BP1302" s="110"/>
      <c r="BQ1302" s="112"/>
      <c r="BR1302" s="112"/>
      <c r="BS1302" s="112"/>
      <c r="BT1302" s="114"/>
      <c r="BU1302" s="113"/>
      <c r="BV1302" s="114"/>
      <c r="BW1302" s="115"/>
      <c r="BX1302" s="115"/>
      <c r="BY1302" s="115"/>
      <c r="BZ1302" s="115"/>
      <c r="CA1302" s="48"/>
      <c r="CB1302" s="48"/>
      <c r="CC1302" s="48"/>
      <c r="CD1302" s="49"/>
      <c r="CE1302" s="96"/>
      <c r="CF1302" s="49"/>
      <c r="CG1302" s="96"/>
      <c r="CH1302" s="49"/>
      <c r="CI1302" s="49"/>
      <c r="CJ1302" s="49"/>
      <c r="CK1302" s="49"/>
      <c r="CL1302" s="49"/>
      <c r="CM1302" s="49"/>
      <c r="CN1302" s="49"/>
      <c r="CO1302" s="49"/>
      <c r="CP1302" s="49"/>
      <c r="CQ1302" s="49"/>
      <c r="CR1302" s="49"/>
      <c r="CS1302" s="49"/>
      <c r="CT1302" s="49"/>
      <c r="CU1302" s="49"/>
      <c r="CV1302" s="49"/>
      <c r="CW1302" s="49"/>
      <c r="CX1302" s="49"/>
      <c r="CY1302" s="49"/>
      <c r="CZ1302" s="49"/>
    </row>
    <row r="1303" spans="1:104" ht="20.25" thickTop="1" thickBot="1" x14ac:dyDescent="0.35">
      <c r="A1303" s="68"/>
      <c r="B1303" s="88"/>
      <c r="C1303" s="68"/>
      <c r="D1303" s="68"/>
      <c r="E1303" s="69"/>
      <c r="F1303" s="69"/>
      <c r="G1303" s="69"/>
      <c r="H1303" s="69"/>
      <c r="I1303" s="70"/>
      <c r="J1303" s="70"/>
      <c r="K1303" s="71"/>
      <c r="L1303" s="91"/>
      <c r="M1303" s="71"/>
      <c r="N1303" s="71"/>
      <c r="P1303" s="71"/>
      <c r="Q1303" s="71"/>
      <c r="R1303" s="71"/>
      <c r="S1303" s="70"/>
      <c r="T1303" s="73"/>
      <c r="U1303" s="73"/>
      <c r="V1303" s="211"/>
      <c r="W1303" s="211"/>
      <c r="X1303" s="73"/>
      <c r="Y1303" s="73"/>
      <c r="Z1303" s="73"/>
      <c r="AA1303" s="73"/>
      <c r="AB1303" s="73"/>
      <c r="AC1303" s="73"/>
      <c r="AD1303" s="73"/>
      <c r="AE1303" s="92"/>
      <c r="AF1303" s="73"/>
      <c r="AG1303" s="74"/>
      <c r="AH1303" s="75"/>
      <c r="AI1303" s="75"/>
      <c r="AJ1303" s="75"/>
      <c r="AK1303" s="74"/>
      <c r="AL1303" s="69"/>
      <c r="AM1303" s="76"/>
      <c r="AN1303" s="127"/>
      <c r="AO1303" s="76"/>
      <c r="AP1303" s="127"/>
      <c r="AQ1303" s="76"/>
      <c r="AR1303" s="76"/>
      <c r="AS1303" s="76"/>
      <c r="AT1303" s="76"/>
      <c r="AU1303" s="76"/>
      <c r="AV1303" s="127"/>
      <c r="AW1303" s="127"/>
      <c r="AX1303" s="127"/>
      <c r="AY1303" s="76"/>
      <c r="AZ1303" s="74"/>
      <c r="BA1303" s="74"/>
      <c r="BB1303" s="72"/>
      <c r="BC1303" s="72"/>
      <c r="BD1303" s="74"/>
      <c r="BE1303" s="74"/>
      <c r="BF1303" s="76"/>
      <c r="BG1303" s="76"/>
      <c r="BH1303" s="76"/>
      <c r="BI1303" s="76"/>
      <c r="BJ1303" s="76"/>
      <c r="BK1303" s="76"/>
      <c r="BL1303" s="76"/>
      <c r="BM1303" s="127"/>
      <c r="BN1303" s="76"/>
      <c r="BO1303" s="110"/>
      <c r="BP1303" s="110"/>
      <c r="BQ1303" s="112"/>
      <c r="BR1303" s="112"/>
      <c r="BS1303" s="112"/>
      <c r="BT1303" s="114"/>
      <c r="BU1303" s="113"/>
      <c r="BV1303" s="114"/>
      <c r="BW1303" s="115"/>
      <c r="BX1303" s="115"/>
      <c r="BY1303" s="115"/>
      <c r="BZ1303" s="115"/>
      <c r="CA1303" s="48"/>
      <c r="CB1303" s="48"/>
      <c r="CC1303" s="48"/>
      <c r="CD1303" s="49"/>
      <c r="CE1303" s="96"/>
      <c r="CF1303" s="49"/>
      <c r="CG1303" s="96"/>
      <c r="CH1303" s="49"/>
      <c r="CI1303" s="49"/>
      <c r="CJ1303" s="49"/>
      <c r="CK1303" s="49"/>
      <c r="CL1303" s="49"/>
      <c r="CM1303" s="49"/>
      <c r="CN1303" s="49"/>
      <c r="CO1303" s="49"/>
      <c r="CP1303" s="49"/>
      <c r="CQ1303" s="49"/>
      <c r="CR1303" s="49"/>
      <c r="CS1303" s="49"/>
      <c r="CT1303" s="49"/>
      <c r="CU1303" s="49"/>
      <c r="CV1303" s="49"/>
      <c r="CW1303" s="49"/>
      <c r="CX1303" s="49"/>
      <c r="CY1303" s="49"/>
      <c r="CZ1303" s="49"/>
    </row>
    <row r="1304" spans="1:104" ht="20.25" thickTop="1" thickBot="1" x14ac:dyDescent="0.35">
      <c r="A1304" s="68"/>
      <c r="B1304" s="88"/>
      <c r="C1304" s="68"/>
      <c r="D1304" s="68"/>
      <c r="E1304" s="69"/>
      <c r="F1304" s="69"/>
      <c r="G1304" s="69"/>
      <c r="H1304" s="69"/>
      <c r="I1304" s="70"/>
      <c r="J1304" s="70"/>
      <c r="K1304" s="71"/>
      <c r="L1304" s="91"/>
      <c r="M1304" s="71"/>
      <c r="N1304" s="71"/>
      <c r="P1304" s="71"/>
      <c r="Q1304" s="71"/>
      <c r="R1304" s="71"/>
      <c r="S1304" s="70"/>
      <c r="T1304" s="73"/>
      <c r="U1304" s="73"/>
      <c r="V1304" s="211"/>
      <c r="W1304" s="211"/>
      <c r="X1304" s="73"/>
      <c r="Y1304" s="73"/>
      <c r="Z1304" s="73"/>
      <c r="AA1304" s="73"/>
      <c r="AB1304" s="73"/>
      <c r="AC1304" s="73"/>
      <c r="AD1304" s="73"/>
      <c r="AE1304" s="92"/>
      <c r="AF1304" s="73"/>
      <c r="AG1304" s="74"/>
      <c r="AH1304" s="75"/>
      <c r="AI1304" s="75"/>
      <c r="AJ1304" s="75"/>
      <c r="AK1304" s="74"/>
      <c r="AL1304" s="69"/>
      <c r="AM1304" s="76"/>
      <c r="AN1304" s="127"/>
      <c r="AO1304" s="76"/>
      <c r="AP1304" s="127"/>
      <c r="AQ1304" s="76"/>
      <c r="AR1304" s="76"/>
      <c r="AS1304" s="76"/>
      <c r="AT1304" s="76"/>
      <c r="AU1304" s="76"/>
      <c r="AV1304" s="127"/>
      <c r="AW1304" s="127"/>
      <c r="AX1304" s="127"/>
      <c r="AY1304" s="76"/>
      <c r="AZ1304" s="74"/>
      <c r="BA1304" s="74"/>
      <c r="BB1304" s="72"/>
      <c r="BC1304" s="72"/>
      <c r="BD1304" s="74"/>
      <c r="BE1304" s="74"/>
      <c r="BF1304" s="76"/>
      <c r="BG1304" s="76"/>
      <c r="BH1304" s="76"/>
      <c r="BI1304" s="76"/>
      <c r="BJ1304" s="76"/>
      <c r="BK1304" s="76"/>
      <c r="BL1304" s="76"/>
      <c r="BM1304" s="127"/>
      <c r="BN1304" s="76"/>
      <c r="BO1304" s="110"/>
      <c r="BP1304" s="110"/>
      <c r="BQ1304" s="112"/>
      <c r="BR1304" s="112"/>
      <c r="BS1304" s="112"/>
      <c r="BT1304" s="114"/>
      <c r="BU1304" s="113"/>
      <c r="BV1304" s="114"/>
      <c r="BW1304" s="115"/>
      <c r="BX1304" s="115"/>
      <c r="BY1304" s="115"/>
      <c r="BZ1304" s="115"/>
      <c r="CA1304" s="48"/>
      <c r="CB1304" s="48"/>
      <c r="CC1304" s="48"/>
      <c r="CD1304" s="49"/>
      <c r="CE1304" s="96"/>
      <c r="CF1304" s="49"/>
      <c r="CG1304" s="96"/>
      <c r="CH1304" s="49"/>
      <c r="CI1304" s="49"/>
      <c r="CJ1304" s="49"/>
      <c r="CK1304" s="49"/>
      <c r="CL1304" s="49"/>
      <c r="CM1304" s="49"/>
      <c r="CN1304" s="49"/>
      <c r="CO1304" s="49"/>
      <c r="CP1304" s="49"/>
      <c r="CQ1304" s="49"/>
      <c r="CR1304" s="49"/>
      <c r="CS1304" s="49"/>
      <c r="CT1304" s="49"/>
      <c r="CU1304" s="49"/>
      <c r="CV1304" s="49"/>
      <c r="CW1304" s="49"/>
      <c r="CX1304" s="49"/>
      <c r="CY1304" s="49"/>
      <c r="CZ1304" s="49"/>
    </row>
    <row r="1305" spans="1:104" ht="20.25" thickTop="1" thickBot="1" x14ac:dyDescent="0.35">
      <c r="A1305" s="68"/>
      <c r="B1305" s="88"/>
      <c r="C1305" s="68"/>
      <c r="D1305" s="68"/>
      <c r="E1305" s="69"/>
      <c r="F1305" s="69"/>
      <c r="G1305" s="69"/>
      <c r="H1305" s="69"/>
      <c r="I1305" s="70"/>
      <c r="J1305" s="70"/>
      <c r="K1305" s="71"/>
      <c r="L1305" s="91"/>
      <c r="M1305" s="71"/>
      <c r="N1305" s="71"/>
      <c r="P1305" s="71"/>
      <c r="Q1305" s="71"/>
      <c r="R1305" s="71"/>
      <c r="S1305" s="70"/>
      <c r="T1305" s="73"/>
      <c r="U1305" s="73"/>
      <c r="V1305" s="211"/>
      <c r="W1305" s="211"/>
      <c r="X1305" s="73"/>
      <c r="Y1305" s="73"/>
      <c r="Z1305" s="73"/>
      <c r="AA1305" s="73"/>
      <c r="AB1305" s="73"/>
      <c r="AC1305" s="73"/>
      <c r="AD1305" s="73"/>
      <c r="AE1305" s="92"/>
      <c r="AF1305" s="73"/>
      <c r="AG1305" s="74"/>
      <c r="AH1305" s="75"/>
      <c r="AI1305" s="75"/>
      <c r="AJ1305" s="75"/>
      <c r="AK1305" s="74"/>
      <c r="AL1305" s="69"/>
      <c r="AM1305" s="76"/>
      <c r="AN1305" s="127"/>
      <c r="AO1305" s="76"/>
      <c r="AP1305" s="127"/>
      <c r="AQ1305" s="76"/>
      <c r="AR1305" s="76"/>
      <c r="AS1305" s="76"/>
      <c r="AT1305" s="76"/>
      <c r="AU1305" s="76"/>
      <c r="AV1305" s="127"/>
      <c r="AW1305" s="127"/>
      <c r="AX1305" s="127"/>
      <c r="AY1305" s="76"/>
      <c r="AZ1305" s="74"/>
      <c r="BA1305" s="74"/>
      <c r="BB1305" s="72"/>
      <c r="BC1305" s="72"/>
      <c r="BD1305" s="74"/>
      <c r="BE1305" s="74"/>
      <c r="BF1305" s="76"/>
      <c r="BG1305" s="76"/>
      <c r="BH1305" s="76"/>
      <c r="BI1305" s="76"/>
      <c r="BJ1305" s="76"/>
      <c r="BK1305" s="76"/>
      <c r="BL1305" s="76"/>
      <c r="BM1305" s="127"/>
      <c r="BN1305" s="76"/>
      <c r="BO1305" s="110"/>
      <c r="BP1305" s="110"/>
      <c r="BQ1305" s="112"/>
      <c r="BR1305" s="112"/>
      <c r="BS1305" s="112"/>
      <c r="BT1305" s="114"/>
      <c r="BU1305" s="113"/>
      <c r="BV1305" s="114"/>
      <c r="BW1305" s="115"/>
      <c r="BX1305" s="115"/>
      <c r="BY1305" s="115"/>
      <c r="BZ1305" s="115"/>
      <c r="CA1305" s="48"/>
      <c r="CB1305" s="48"/>
      <c r="CC1305" s="48"/>
      <c r="CD1305" s="49"/>
      <c r="CE1305" s="96"/>
      <c r="CF1305" s="49"/>
      <c r="CG1305" s="96"/>
      <c r="CH1305" s="49"/>
      <c r="CI1305" s="49"/>
      <c r="CJ1305" s="49"/>
      <c r="CK1305" s="49"/>
      <c r="CL1305" s="49"/>
      <c r="CM1305" s="49"/>
      <c r="CN1305" s="49"/>
      <c r="CO1305" s="49"/>
      <c r="CP1305" s="49"/>
      <c r="CQ1305" s="49"/>
      <c r="CR1305" s="49"/>
      <c r="CS1305" s="49"/>
      <c r="CT1305" s="49"/>
      <c r="CU1305" s="49"/>
      <c r="CV1305" s="49"/>
      <c r="CW1305" s="49"/>
      <c r="CX1305" s="49"/>
      <c r="CY1305" s="49"/>
      <c r="CZ1305" s="49"/>
    </row>
    <row r="1306" spans="1:104" ht="20.25" thickTop="1" thickBot="1" x14ac:dyDescent="0.35">
      <c r="A1306" s="68"/>
      <c r="B1306" s="88"/>
      <c r="C1306" s="68"/>
      <c r="D1306" s="68"/>
      <c r="E1306" s="69"/>
      <c r="F1306" s="69"/>
      <c r="G1306" s="69"/>
      <c r="H1306" s="69"/>
      <c r="I1306" s="70"/>
      <c r="J1306" s="70"/>
      <c r="K1306" s="71"/>
      <c r="L1306" s="91"/>
      <c r="M1306" s="71"/>
      <c r="N1306" s="71"/>
      <c r="P1306" s="71"/>
      <c r="Q1306" s="71"/>
      <c r="R1306" s="71"/>
      <c r="S1306" s="70"/>
      <c r="T1306" s="73"/>
      <c r="U1306" s="73"/>
      <c r="V1306" s="211"/>
      <c r="W1306" s="211"/>
      <c r="X1306" s="73"/>
      <c r="Y1306" s="73"/>
      <c r="Z1306" s="73"/>
      <c r="AA1306" s="73"/>
      <c r="AB1306" s="73"/>
      <c r="AC1306" s="73"/>
      <c r="AD1306" s="73"/>
      <c r="AE1306" s="92"/>
      <c r="AF1306" s="73"/>
      <c r="AG1306" s="74"/>
      <c r="AH1306" s="75"/>
      <c r="AI1306" s="75"/>
      <c r="AJ1306" s="75"/>
      <c r="AK1306" s="74"/>
      <c r="AL1306" s="69"/>
      <c r="AM1306" s="76"/>
      <c r="AN1306" s="127"/>
      <c r="AO1306" s="76"/>
      <c r="AP1306" s="127"/>
      <c r="AQ1306" s="76"/>
      <c r="AR1306" s="76"/>
      <c r="AS1306" s="76"/>
      <c r="AT1306" s="76"/>
      <c r="AU1306" s="76"/>
      <c r="AV1306" s="127"/>
      <c r="AW1306" s="127"/>
      <c r="AX1306" s="127"/>
      <c r="AY1306" s="76"/>
      <c r="AZ1306" s="74"/>
      <c r="BA1306" s="74"/>
      <c r="BB1306" s="72"/>
      <c r="BC1306" s="72"/>
      <c r="BD1306" s="74"/>
      <c r="BE1306" s="74"/>
      <c r="BF1306" s="76"/>
      <c r="BG1306" s="76"/>
      <c r="BH1306" s="76"/>
      <c r="BI1306" s="76"/>
      <c r="BJ1306" s="76"/>
      <c r="BK1306" s="76"/>
      <c r="BL1306" s="76"/>
      <c r="BM1306" s="127"/>
      <c r="BN1306" s="76"/>
      <c r="BO1306" s="110"/>
      <c r="BP1306" s="110"/>
      <c r="BQ1306" s="112"/>
      <c r="BR1306" s="112"/>
      <c r="BS1306" s="112"/>
      <c r="BT1306" s="114"/>
      <c r="BU1306" s="113"/>
      <c r="BV1306" s="114"/>
      <c r="BW1306" s="115"/>
      <c r="BX1306" s="115"/>
      <c r="BY1306" s="115"/>
      <c r="BZ1306" s="115"/>
      <c r="CA1306" s="48"/>
      <c r="CB1306" s="48"/>
      <c r="CC1306" s="48"/>
      <c r="CD1306" s="49"/>
      <c r="CE1306" s="96"/>
      <c r="CF1306" s="49"/>
      <c r="CG1306" s="96"/>
      <c r="CH1306" s="49"/>
      <c r="CI1306" s="49"/>
      <c r="CJ1306" s="49"/>
      <c r="CK1306" s="49"/>
      <c r="CL1306" s="49"/>
      <c r="CM1306" s="49"/>
      <c r="CN1306" s="49"/>
      <c r="CO1306" s="49"/>
      <c r="CP1306" s="49"/>
      <c r="CQ1306" s="49"/>
      <c r="CR1306" s="49"/>
      <c r="CS1306" s="49"/>
      <c r="CT1306" s="49"/>
      <c r="CU1306" s="49"/>
      <c r="CV1306" s="49"/>
      <c r="CW1306" s="49"/>
      <c r="CX1306" s="49"/>
      <c r="CY1306" s="49"/>
      <c r="CZ1306" s="49"/>
    </row>
    <row r="1307" spans="1:104" ht="20.25" thickTop="1" thickBot="1" x14ac:dyDescent="0.35">
      <c r="A1307" s="68"/>
      <c r="B1307" s="88"/>
      <c r="C1307" s="68"/>
      <c r="D1307" s="68"/>
      <c r="E1307" s="69"/>
      <c r="F1307" s="69"/>
      <c r="G1307" s="69"/>
      <c r="H1307" s="69"/>
      <c r="I1307" s="70"/>
      <c r="J1307" s="70"/>
      <c r="K1307" s="71"/>
      <c r="L1307" s="91"/>
      <c r="M1307" s="71"/>
      <c r="N1307" s="71"/>
      <c r="P1307" s="71"/>
      <c r="Q1307" s="71"/>
      <c r="R1307" s="71"/>
      <c r="S1307" s="70"/>
      <c r="T1307" s="73"/>
      <c r="U1307" s="73"/>
      <c r="V1307" s="211"/>
      <c r="W1307" s="211"/>
      <c r="X1307" s="73"/>
      <c r="Y1307" s="73"/>
      <c r="Z1307" s="73"/>
      <c r="AA1307" s="73"/>
      <c r="AB1307" s="73"/>
      <c r="AC1307" s="73"/>
      <c r="AD1307" s="73"/>
      <c r="AE1307" s="92"/>
      <c r="AF1307" s="73"/>
      <c r="AG1307" s="74"/>
      <c r="AH1307" s="75"/>
      <c r="AI1307" s="75"/>
      <c r="AJ1307" s="75"/>
      <c r="AK1307" s="74"/>
      <c r="AL1307" s="69"/>
      <c r="AM1307" s="76"/>
      <c r="AN1307" s="127"/>
      <c r="AO1307" s="76"/>
      <c r="AP1307" s="127"/>
      <c r="AQ1307" s="76"/>
      <c r="AR1307" s="76"/>
      <c r="AS1307" s="76"/>
      <c r="AT1307" s="76"/>
      <c r="AU1307" s="76"/>
      <c r="AV1307" s="127"/>
      <c r="AW1307" s="127"/>
      <c r="AX1307" s="127"/>
      <c r="AY1307" s="76"/>
      <c r="AZ1307" s="74"/>
      <c r="BA1307" s="74"/>
      <c r="BB1307" s="72"/>
      <c r="BC1307" s="72"/>
      <c r="BD1307" s="74"/>
      <c r="BE1307" s="74"/>
      <c r="BF1307" s="76"/>
      <c r="BG1307" s="76"/>
      <c r="BH1307" s="76"/>
      <c r="BI1307" s="76"/>
      <c r="BJ1307" s="76"/>
      <c r="BK1307" s="76"/>
      <c r="BL1307" s="76"/>
      <c r="BM1307" s="127"/>
      <c r="BN1307" s="76"/>
      <c r="BO1307" s="110"/>
      <c r="BP1307" s="110"/>
      <c r="BQ1307" s="112"/>
      <c r="BR1307" s="112"/>
      <c r="BS1307" s="112"/>
      <c r="BT1307" s="114"/>
      <c r="BU1307" s="113"/>
      <c r="BV1307" s="114"/>
      <c r="BW1307" s="115"/>
      <c r="BX1307" s="115"/>
      <c r="BY1307" s="115"/>
      <c r="BZ1307" s="115"/>
      <c r="CA1307" s="48"/>
      <c r="CB1307" s="48"/>
      <c r="CC1307" s="48"/>
      <c r="CD1307" s="49"/>
      <c r="CE1307" s="96"/>
      <c r="CF1307" s="49"/>
      <c r="CG1307" s="96"/>
      <c r="CH1307" s="49"/>
      <c r="CI1307" s="49"/>
      <c r="CJ1307" s="49"/>
      <c r="CK1307" s="49"/>
      <c r="CL1307" s="49"/>
      <c r="CM1307" s="49"/>
      <c r="CN1307" s="49"/>
      <c r="CO1307" s="49"/>
      <c r="CP1307" s="49"/>
      <c r="CQ1307" s="49"/>
      <c r="CR1307" s="49"/>
      <c r="CS1307" s="49"/>
      <c r="CT1307" s="49"/>
      <c r="CU1307" s="49"/>
      <c r="CV1307" s="49"/>
      <c r="CW1307" s="49"/>
      <c r="CX1307" s="49"/>
      <c r="CY1307" s="49"/>
      <c r="CZ1307" s="49"/>
    </row>
    <row r="1308" spans="1:104" ht="20.25" thickTop="1" thickBot="1" x14ac:dyDescent="0.35">
      <c r="A1308" s="68"/>
      <c r="B1308" s="88"/>
      <c r="C1308" s="68"/>
      <c r="D1308" s="68"/>
      <c r="E1308" s="69"/>
      <c r="F1308" s="69"/>
      <c r="G1308" s="69"/>
      <c r="H1308" s="69"/>
      <c r="I1308" s="70"/>
      <c r="J1308" s="70"/>
      <c r="K1308" s="71"/>
      <c r="L1308" s="91"/>
      <c r="M1308" s="71"/>
      <c r="N1308" s="71"/>
      <c r="P1308" s="71"/>
      <c r="Q1308" s="71"/>
      <c r="R1308" s="71"/>
      <c r="S1308" s="70"/>
      <c r="T1308" s="73"/>
      <c r="U1308" s="73"/>
      <c r="V1308" s="211"/>
      <c r="W1308" s="211"/>
      <c r="X1308" s="73"/>
      <c r="Y1308" s="73"/>
      <c r="Z1308" s="73"/>
      <c r="AA1308" s="73"/>
      <c r="AB1308" s="73"/>
      <c r="AC1308" s="73"/>
      <c r="AD1308" s="73"/>
      <c r="AE1308" s="92"/>
      <c r="AF1308" s="73"/>
      <c r="AG1308" s="74"/>
      <c r="AH1308" s="75"/>
      <c r="AI1308" s="75"/>
      <c r="AJ1308" s="75"/>
      <c r="AK1308" s="74"/>
      <c r="AL1308" s="69"/>
      <c r="AM1308" s="76"/>
      <c r="AN1308" s="127"/>
      <c r="AO1308" s="76"/>
      <c r="AP1308" s="127"/>
      <c r="AQ1308" s="76"/>
      <c r="AR1308" s="76"/>
      <c r="AS1308" s="76"/>
      <c r="AT1308" s="76"/>
      <c r="AU1308" s="76"/>
      <c r="AV1308" s="127"/>
      <c r="AW1308" s="127"/>
      <c r="AX1308" s="127"/>
      <c r="AY1308" s="76"/>
      <c r="AZ1308" s="74"/>
      <c r="BA1308" s="74"/>
      <c r="BB1308" s="72"/>
      <c r="BC1308" s="72"/>
      <c r="BD1308" s="74"/>
      <c r="BE1308" s="74"/>
      <c r="BF1308" s="76"/>
      <c r="BG1308" s="76"/>
      <c r="BH1308" s="76"/>
      <c r="BI1308" s="76"/>
      <c r="BJ1308" s="76"/>
      <c r="BK1308" s="76"/>
      <c r="BL1308" s="76"/>
      <c r="BM1308" s="127"/>
      <c r="BN1308" s="76"/>
      <c r="BO1308" s="110"/>
      <c r="BP1308" s="110"/>
      <c r="BQ1308" s="112"/>
      <c r="BR1308" s="112"/>
      <c r="BS1308" s="112"/>
      <c r="BT1308" s="114"/>
      <c r="BU1308" s="113"/>
      <c r="BV1308" s="114"/>
      <c r="BW1308" s="115"/>
      <c r="BX1308" s="115"/>
      <c r="BY1308" s="115"/>
      <c r="BZ1308" s="115"/>
      <c r="CA1308" s="48"/>
      <c r="CB1308" s="48"/>
      <c r="CC1308" s="48"/>
      <c r="CD1308" s="49"/>
      <c r="CE1308" s="96"/>
      <c r="CF1308" s="49"/>
      <c r="CG1308" s="96"/>
      <c r="CH1308" s="49"/>
      <c r="CI1308" s="49"/>
      <c r="CJ1308" s="49"/>
      <c r="CK1308" s="49"/>
      <c r="CL1308" s="49"/>
      <c r="CM1308" s="49"/>
      <c r="CN1308" s="49"/>
      <c r="CO1308" s="49"/>
      <c r="CP1308" s="49"/>
      <c r="CQ1308" s="49"/>
      <c r="CR1308" s="49"/>
      <c r="CS1308" s="49"/>
      <c r="CT1308" s="49"/>
      <c r="CU1308" s="49"/>
      <c r="CV1308" s="49"/>
      <c r="CW1308" s="49"/>
      <c r="CX1308" s="49"/>
      <c r="CY1308" s="49"/>
      <c r="CZ1308" s="49"/>
    </row>
    <row r="1309" spans="1:104" ht="20.25" thickTop="1" thickBot="1" x14ac:dyDescent="0.35">
      <c r="A1309" s="68"/>
      <c r="B1309" s="88"/>
      <c r="C1309" s="68"/>
      <c r="D1309" s="68"/>
      <c r="E1309" s="69"/>
      <c r="F1309" s="69"/>
      <c r="G1309" s="69"/>
      <c r="H1309" s="69"/>
      <c r="I1309" s="70"/>
      <c r="J1309" s="70"/>
      <c r="K1309" s="71"/>
      <c r="L1309" s="91"/>
      <c r="M1309" s="71"/>
      <c r="N1309" s="71"/>
      <c r="P1309" s="71"/>
      <c r="Q1309" s="71"/>
      <c r="R1309" s="71"/>
      <c r="S1309" s="70"/>
      <c r="T1309" s="73"/>
      <c r="U1309" s="73"/>
      <c r="V1309" s="211"/>
      <c r="W1309" s="211"/>
      <c r="X1309" s="73"/>
      <c r="Y1309" s="73"/>
      <c r="Z1309" s="73"/>
      <c r="AA1309" s="73"/>
      <c r="AB1309" s="73"/>
      <c r="AC1309" s="73"/>
      <c r="AD1309" s="73"/>
      <c r="AE1309" s="92"/>
      <c r="AF1309" s="73"/>
      <c r="AG1309" s="74"/>
      <c r="AH1309" s="75"/>
      <c r="AI1309" s="75"/>
      <c r="AJ1309" s="75"/>
      <c r="AK1309" s="74"/>
      <c r="AL1309" s="69"/>
      <c r="AM1309" s="76"/>
      <c r="AN1309" s="127"/>
      <c r="AO1309" s="76"/>
      <c r="AP1309" s="127"/>
      <c r="AQ1309" s="76"/>
      <c r="AR1309" s="76"/>
      <c r="AS1309" s="76"/>
      <c r="AT1309" s="76"/>
      <c r="AU1309" s="76"/>
      <c r="AV1309" s="127"/>
      <c r="AW1309" s="127"/>
      <c r="AX1309" s="127"/>
      <c r="AY1309" s="76"/>
      <c r="AZ1309" s="74"/>
      <c r="BA1309" s="74"/>
      <c r="BB1309" s="72"/>
      <c r="BC1309" s="72"/>
      <c r="BD1309" s="74"/>
      <c r="BE1309" s="74"/>
      <c r="BF1309" s="76"/>
      <c r="BG1309" s="76"/>
      <c r="BH1309" s="76"/>
      <c r="BI1309" s="76"/>
      <c r="BJ1309" s="76"/>
      <c r="BK1309" s="76"/>
      <c r="BL1309" s="76"/>
      <c r="BM1309" s="127"/>
      <c r="BN1309" s="76"/>
      <c r="BO1309" s="110"/>
      <c r="BP1309" s="110"/>
      <c r="BQ1309" s="112"/>
      <c r="BR1309" s="112"/>
      <c r="BS1309" s="112"/>
      <c r="BT1309" s="114"/>
      <c r="BU1309" s="113"/>
      <c r="BV1309" s="114"/>
      <c r="BW1309" s="115"/>
      <c r="BX1309" s="115"/>
      <c r="BY1309" s="115"/>
      <c r="BZ1309" s="115"/>
      <c r="CA1309" s="48"/>
      <c r="CB1309" s="48"/>
      <c r="CC1309" s="48"/>
      <c r="CD1309" s="49"/>
      <c r="CE1309" s="96"/>
      <c r="CF1309" s="49"/>
      <c r="CG1309" s="96"/>
      <c r="CH1309" s="49"/>
      <c r="CI1309" s="49"/>
      <c r="CJ1309" s="49"/>
      <c r="CK1309" s="49"/>
      <c r="CL1309" s="49"/>
      <c r="CM1309" s="49"/>
      <c r="CN1309" s="49"/>
      <c r="CO1309" s="49"/>
      <c r="CP1309" s="49"/>
      <c r="CQ1309" s="49"/>
      <c r="CR1309" s="49"/>
      <c r="CS1309" s="49"/>
      <c r="CT1309" s="49"/>
      <c r="CU1309" s="49"/>
      <c r="CV1309" s="49"/>
      <c r="CW1309" s="49"/>
      <c r="CX1309" s="49"/>
      <c r="CY1309" s="49"/>
      <c r="CZ1309" s="49"/>
    </row>
    <row r="1310" spans="1:104" ht="20.25" thickTop="1" thickBot="1" x14ac:dyDescent="0.35">
      <c r="A1310" s="68"/>
      <c r="B1310" s="88"/>
      <c r="C1310" s="68"/>
      <c r="D1310" s="68"/>
      <c r="E1310" s="69"/>
      <c r="F1310" s="69"/>
      <c r="G1310" s="69"/>
      <c r="H1310" s="69"/>
      <c r="I1310" s="70"/>
      <c r="J1310" s="70"/>
      <c r="K1310" s="71"/>
      <c r="L1310" s="91"/>
      <c r="M1310" s="71"/>
      <c r="N1310" s="71"/>
      <c r="P1310" s="71"/>
      <c r="Q1310" s="71"/>
      <c r="R1310" s="71"/>
      <c r="S1310" s="70"/>
      <c r="T1310" s="73"/>
      <c r="U1310" s="73"/>
      <c r="V1310" s="211"/>
      <c r="W1310" s="211"/>
      <c r="X1310" s="73"/>
      <c r="Y1310" s="73"/>
      <c r="Z1310" s="73"/>
      <c r="AA1310" s="73"/>
      <c r="AB1310" s="73"/>
      <c r="AC1310" s="73"/>
      <c r="AD1310" s="73"/>
      <c r="AE1310" s="92"/>
      <c r="AF1310" s="73"/>
      <c r="AG1310" s="74"/>
      <c r="AH1310" s="75"/>
      <c r="AI1310" s="75"/>
      <c r="AJ1310" s="75"/>
      <c r="AK1310" s="74"/>
      <c r="AL1310" s="69"/>
      <c r="AM1310" s="76"/>
      <c r="AN1310" s="127"/>
      <c r="AO1310" s="76"/>
      <c r="AP1310" s="127"/>
      <c r="AQ1310" s="76"/>
      <c r="AR1310" s="76"/>
      <c r="AS1310" s="76"/>
      <c r="AT1310" s="76"/>
      <c r="AU1310" s="76"/>
      <c r="AV1310" s="127"/>
      <c r="AW1310" s="127"/>
      <c r="AX1310" s="127"/>
      <c r="AY1310" s="76"/>
      <c r="AZ1310" s="74"/>
      <c r="BA1310" s="74"/>
      <c r="BB1310" s="72"/>
      <c r="BC1310" s="72"/>
      <c r="BD1310" s="74"/>
      <c r="BE1310" s="74"/>
      <c r="BF1310" s="76"/>
      <c r="BG1310" s="76"/>
      <c r="BH1310" s="76"/>
      <c r="BI1310" s="76"/>
      <c r="BJ1310" s="76"/>
      <c r="BK1310" s="76"/>
      <c r="BL1310" s="76"/>
      <c r="BM1310" s="127"/>
      <c r="BN1310" s="76"/>
      <c r="BO1310" s="110"/>
      <c r="BP1310" s="110"/>
      <c r="BQ1310" s="112"/>
      <c r="BR1310" s="112"/>
      <c r="BS1310" s="112"/>
      <c r="BT1310" s="114"/>
      <c r="BU1310" s="113"/>
      <c r="BV1310" s="114"/>
      <c r="BW1310" s="115"/>
      <c r="BX1310" s="115"/>
      <c r="BY1310" s="115"/>
      <c r="BZ1310" s="115"/>
      <c r="CA1310" s="48"/>
      <c r="CB1310" s="48"/>
      <c r="CC1310" s="48"/>
      <c r="CD1310" s="49"/>
      <c r="CE1310" s="96"/>
      <c r="CF1310" s="49"/>
      <c r="CG1310" s="96"/>
      <c r="CH1310" s="49"/>
      <c r="CI1310" s="49"/>
      <c r="CJ1310" s="49"/>
      <c r="CK1310" s="49"/>
      <c r="CL1310" s="49"/>
      <c r="CM1310" s="49"/>
      <c r="CN1310" s="49"/>
      <c r="CO1310" s="49"/>
      <c r="CP1310" s="49"/>
      <c r="CQ1310" s="49"/>
      <c r="CR1310" s="49"/>
      <c r="CS1310" s="49"/>
      <c r="CT1310" s="49"/>
      <c r="CU1310" s="49"/>
      <c r="CV1310" s="49"/>
      <c r="CW1310" s="49"/>
      <c r="CX1310" s="49"/>
      <c r="CY1310" s="49"/>
      <c r="CZ1310" s="49"/>
    </row>
    <row r="1311" spans="1:104" ht="20.25" thickTop="1" thickBot="1" x14ac:dyDescent="0.35">
      <c r="A1311" s="68"/>
      <c r="B1311" s="88"/>
      <c r="C1311" s="68"/>
      <c r="D1311" s="68"/>
      <c r="E1311" s="69"/>
      <c r="F1311" s="69"/>
      <c r="G1311" s="69"/>
      <c r="H1311" s="69"/>
      <c r="I1311" s="70"/>
      <c r="J1311" s="70"/>
      <c r="K1311" s="71"/>
      <c r="L1311" s="91"/>
      <c r="M1311" s="71"/>
      <c r="N1311" s="71"/>
      <c r="P1311" s="71"/>
      <c r="Q1311" s="71"/>
      <c r="R1311" s="71"/>
      <c r="S1311" s="70"/>
      <c r="T1311" s="73"/>
      <c r="U1311" s="73"/>
      <c r="V1311" s="211"/>
      <c r="W1311" s="211"/>
      <c r="X1311" s="73"/>
      <c r="Y1311" s="73"/>
      <c r="Z1311" s="73"/>
      <c r="AA1311" s="73"/>
      <c r="AB1311" s="73"/>
      <c r="AC1311" s="73"/>
      <c r="AD1311" s="73"/>
      <c r="AE1311" s="92"/>
      <c r="AF1311" s="73"/>
      <c r="AG1311" s="74"/>
      <c r="AH1311" s="75"/>
      <c r="AI1311" s="75"/>
      <c r="AJ1311" s="75"/>
      <c r="AK1311" s="74"/>
      <c r="AL1311" s="69"/>
      <c r="AM1311" s="76"/>
      <c r="AN1311" s="127"/>
      <c r="AO1311" s="76"/>
      <c r="AP1311" s="127"/>
      <c r="AQ1311" s="76"/>
      <c r="AR1311" s="76"/>
      <c r="AS1311" s="76"/>
      <c r="AT1311" s="76"/>
      <c r="AU1311" s="76"/>
      <c r="AV1311" s="127"/>
      <c r="AW1311" s="127"/>
      <c r="AX1311" s="127"/>
      <c r="AY1311" s="76"/>
      <c r="AZ1311" s="74"/>
      <c r="BA1311" s="74"/>
      <c r="BB1311" s="72"/>
      <c r="BC1311" s="72"/>
      <c r="BD1311" s="74"/>
      <c r="BE1311" s="74"/>
      <c r="BF1311" s="76"/>
      <c r="BG1311" s="76"/>
      <c r="BH1311" s="76"/>
      <c r="BI1311" s="76"/>
      <c r="BJ1311" s="76"/>
      <c r="BK1311" s="76"/>
      <c r="BL1311" s="76"/>
      <c r="BM1311" s="127"/>
      <c r="BN1311" s="76"/>
      <c r="BO1311" s="110"/>
      <c r="BP1311" s="110"/>
      <c r="BQ1311" s="112"/>
      <c r="BR1311" s="112"/>
      <c r="BS1311" s="112"/>
      <c r="BT1311" s="114"/>
      <c r="BU1311" s="113"/>
      <c r="BV1311" s="114"/>
      <c r="BW1311" s="115"/>
      <c r="BX1311" s="115"/>
      <c r="BY1311" s="115"/>
      <c r="BZ1311" s="115"/>
      <c r="CA1311" s="48"/>
      <c r="CB1311" s="48"/>
      <c r="CC1311" s="48"/>
      <c r="CD1311" s="49"/>
      <c r="CE1311" s="96"/>
      <c r="CF1311" s="49"/>
      <c r="CG1311" s="96"/>
      <c r="CH1311" s="49"/>
      <c r="CI1311" s="49"/>
      <c r="CJ1311" s="49"/>
      <c r="CK1311" s="49"/>
      <c r="CL1311" s="49"/>
      <c r="CM1311" s="49"/>
      <c r="CN1311" s="49"/>
      <c r="CO1311" s="49"/>
      <c r="CP1311" s="49"/>
      <c r="CQ1311" s="49"/>
      <c r="CR1311" s="49"/>
      <c r="CS1311" s="49"/>
      <c r="CT1311" s="49"/>
      <c r="CU1311" s="49"/>
      <c r="CV1311" s="49"/>
      <c r="CW1311" s="49"/>
      <c r="CX1311" s="49"/>
      <c r="CY1311" s="49"/>
      <c r="CZ1311" s="49"/>
    </row>
    <row r="1312" spans="1:104" ht="20.25" thickTop="1" thickBot="1" x14ac:dyDescent="0.35">
      <c r="A1312" s="68"/>
      <c r="B1312" s="88"/>
      <c r="C1312" s="68"/>
      <c r="D1312" s="68"/>
      <c r="E1312" s="69"/>
      <c r="F1312" s="69"/>
      <c r="G1312" s="69"/>
      <c r="H1312" s="69"/>
      <c r="I1312" s="70"/>
      <c r="J1312" s="70"/>
      <c r="K1312" s="71"/>
      <c r="L1312" s="91"/>
      <c r="M1312" s="71"/>
      <c r="N1312" s="71"/>
      <c r="P1312" s="71"/>
      <c r="Q1312" s="71"/>
      <c r="R1312" s="71"/>
      <c r="S1312" s="70"/>
      <c r="T1312" s="73"/>
      <c r="U1312" s="73"/>
      <c r="V1312" s="211"/>
      <c r="W1312" s="211"/>
      <c r="X1312" s="73"/>
      <c r="Y1312" s="73"/>
      <c r="Z1312" s="73"/>
      <c r="AA1312" s="73"/>
      <c r="AB1312" s="73"/>
      <c r="AC1312" s="73"/>
      <c r="AD1312" s="73"/>
      <c r="AE1312" s="92"/>
      <c r="AF1312" s="73"/>
      <c r="AG1312" s="74"/>
      <c r="AH1312" s="75"/>
      <c r="AI1312" s="75"/>
      <c r="AJ1312" s="75"/>
      <c r="AK1312" s="74"/>
      <c r="AL1312" s="69"/>
      <c r="AM1312" s="76"/>
      <c r="AN1312" s="127"/>
      <c r="AO1312" s="76"/>
      <c r="AP1312" s="127"/>
      <c r="AQ1312" s="76"/>
      <c r="AR1312" s="76"/>
      <c r="AS1312" s="76"/>
      <c r="AT1312" s="76"/>
      <c r="AU1312" s="76"/>
      <c r="AV1312" s="127"/>
      <c r="AW1312" s="127"/>
      <c r="AX1312" s="127"/>
      <c r="AY1312" s="76"/>
      <c r="AZ1312" s="74"/>
      <c r="BA1312" s="74"/>
      <c r="BB1312" s="72"/>
      <c r="BC1312" s="72"/>
      <c r="BD1312" s="74"/>
      <c r="BE1312" s="74"/>
      <c r="BF1312" s="76"/>
      <c r="BG1312" s="76"/>
      <c r="BH1312" s="76"/>
      <c r="BI1312" s="76"/>
      <c r="BJ1312" s="76"/>
      <c r="BK1312" s="76"/>
      <c r="BL1312" s="76"/>
      <c r="BM1312" s="127"/>
      <c r="BN1312" s="76"/>
      <c r="BO1312" s="110"/>
      <c r="BP1312" s="110"/>
      <c r="BQ1312" s="112"/>
      <c r="BR1312" s="112"/>
      <c r="BS1312" s="112"/>
      <c r="BT1312" s="114"/>
      <c r="BU1312" s="113"/>
      <c r="BV1312" s="114"/>
      <c r="BW1312" s="115"/>
      <c r="BX1312" s="115"/>
      <c r="BY1312" s="115"/>
      <c r="BZ1312" s="115"/>
      <c r="CA1312" s="48"/>
      <c r="CB1312" s="48"/>
      <c r="CC1312" s="48"/>
      <c r="CD1312" s="49"/>
      <c r="CE1312" s="96"/>
      <c r="CF1312" s="49"/>
      <c r="CG1312" s="96"/>
      <c r="CH1312" s="49"/>
      <c r="CI1312" s="49"/>
      <c r="CJ1312" s="49"/>
      <c r="CK1312" s="49"/>
      <c r="CL1312" s="49"/>
      <c r="CM1312" s="49"/>
      <c r="CN1312" s="49"/>
      <c r="CO1312" s="49"/>
      <c r="CP1312" s="49"/>
      <c r="CQ1312" s="49"/>
      <c r="CR1312" s="49"/>
      <c r="CS1312" s="49"/>
      <c r="CT1312" s="49"/>
      <c r="CU1312" s="49"/>
      <c r="CV1312" s="49"/>
      <c r="CW1312" s="49"/>
      <c r="CX1312" s="49"/>
      <c r="CY1312" s="49"/>
      <c r="CZ1312" s="49"/>
    </row>
    <row r="1313" spans="1:104" ht="20.25" thickTop="1" thickBot="1" x14ac:dyDescent="0.35">
      <c r="A1313" s="68"/>
      <c r="B1313" s="88"/>
      <c r="C1313" s="68"/>
      <c r="D1313" s="68"/>
      <c r="E1313" s="69"/>
      <c r="F1313" s="69"/>
      <c r="G1313" s="69"/>
      <c r="H1313" s="69"/>
      <c r="I1313" s="70"/>
      <c r="J1313" s="70"/>
      <c r="K1313" s="71"/>
      <c r="L1313" s="91"/>
      <c r="M1313" s="71"/>
      <c r="N1313" s="71"/>
      <c r="P1313" s="71"/>
      <c r="Q1313" s="71"/>
      <c r="R1313" s="71"/>
      <c r="S1313" s="70"/>
      <c r="T1313" s="73"/>
      <c r="U1313" s="73"/>
      <c r="V1313" s="211"/>
      <c r="W1313" s="211"/>
      <c r="X1313" s="73"/>
      <c r="Y1313" s="73"/>
      <c r="Z1313" s="73"/>
      <c r="AA1313" s="73"/>
      <c r="AB1313" s="73"/>
      <c r="AC1313" s="73"/>
      <c r="AD1313" s="73"/>
      <c r="AE1313" s="92"/>
      <c r="AF1313" s="73"/>
      <c r="AG1313" s="74"/>
      <c r="AH1313" s="75"/>
      <c r="AI1313" s="75"/>
      <c r="AJ1313" s="75"/>
      <c r="AK1313" s="74"/>
      <c r="AL1313" s="69"/>
      <c r="AM1313" s="76"/>
      <c r="AN1313" s="127"/>
      <c r="AO1313" s="76"/>
      <c r="AP1313" s="127"/>
      <c r="AQ1313" s="76"/>
      <c r="AR1313" s="76"/>
      <c r="AS1313" s="76"/>
      <c r="AT1313" s="76"/>
      <c r="AU1313" s="76"/>
      <c r="AV1313" s="127"/>
      <c r="AW1313" s="127"/>
      <c r="AX1313" s="127"/>
      <c r="AY1313" s="76"/>
      <c r="AZ1313" s="74"/>
      <c r="BA1313" s="74"/>
      <c r="BB1313" s="72"/>
      <c r="BC1313" s="72"/>
      <c r="BD1313" s="74"/>
      <c r="BE1313" s="74"/>
      <c r="BF1313" s="76"/>
      <c r="BG1313" s="76"/>
      <c r="BH1313" s="76"/>
      <c r="BI1313" s="76"/>
      <c r="BJ1313" s="76"/>
      <c r="BK1313" s="76"/>
      <c r="BL1313" s="76"/>
      <c r="BM1313" s="127"/>
      <c r="BN1313" s="76"/>
      <c r="BO1313" s="110"/>
      <c r="BP1313" s="110"/>
      <c r="BQ1313" s="112"/>
      <c r="BR1313" s="112"/>
      <c r="BS1313" s="112"/>
      <c r="BT1313" s="114"/>
      <c r="BU1313" s="113"/>
      <c r="BV1313" s="114"/>
      <c r="BW1313" s="115"/>
      <c r="BX1313" s="115"/>
      <c r="BY1313" s="115"/>
      <c r="BZ1313" s="115"/>
      <c r="CA1313" s="48"/>
      <c r="CB1313" s="48"/>
      <c r="CC1313" s="48"/>
      <c r="CD1313" s="49"/>
      <c r="CE1313" s="96"/>
      <c r="CF1313" s="49"/>
      <c r="CG1313" s="96"/>
      <c r="CH1313" s="49"/>
      <c r="CI1313" s="49"/>
      <c r="CJ1313" s="49"/>
      <c r="CK1313" s="49"/>
      <c r="CL1313" s="49"/>
      <c r="CM1313" s="49"/>
      <c r="CN1313" s="49"/>
      <c r="CO1313" s="49"/>
      <c r="CP1313" s="49"/>
      <c r="CQ1313" s="49"/>
      <c r="CR1313" s="49"/>
      <c r="CS1313" s="49"/>
      <c r="CT1313" s="49"/>
      <c r="CU1313" s="49"/>
      <c r="CV1313" s="49"/>
      <c r="CW1313" s="49"/>
      <c r="CX1313" s="49"/>
      <c r="CY1313" s="49"/>
      <c r="CZ1313" s="49"/>
    </row>
    <row r="1314" spans="1:104" ht="20.25" thickTop="1" thickBot="1" x14ac:dyDescent="0.35">
      <c r="A1314" s="68"/>
      <c r="B1314" s="88"/>
      <c r="C1314" s="68"/>
      <c r="D1314" s="68"/>
      <c r="E1314" s="69"/>
      <c r="F1314" s="69"/>
      <c r="G1314" s="69"/>
      <c r="H1314" s="69"/>
      <c r="I1314" s="70"/>
      <c r="J1314" s="70"/>
      <c r="K1314" s="71"/>
      <c r="L1314" s="91"/>
      <c r="M1314" s="71"/>
      <c r="N1314" s="71"/>
      <c r="P1314" s="71"/>
      <c r="Q1314" s="71"/>
      <c r="R1314" s="71"/>
      <c r="S1314" s="70"/>
      <c r="T1314" s="73"/>
      <c r="U1314" s="73"/>
      <c r="V1314" s="211"/>
      <c r="W1314" s="211"/>
      <c r="X1314" s="73"/>
      <c r="Y1314" s="73"/>
      <c r="Z1314" s="73"/>
      <c r="AA1314" s="73"/>
      <c r="AB1314" s="73"/>
      <c r="AC1314" s="73"/>
      <c r="AD1314" s="73"/>
      <c r="AE1314" s="92"/>
      <c r="AF1314" s="73"/>
      <c r="AG1314" s="74"/>
      <c r="AH1314" s="75"/>
      <c r="AI1314" s="75"/>
      <c r="AJ1314" s="75"/>
      <c r="AK1314" s="74"/>
      <c r="AL1314" s="69"/>
      <c r="AM1314" s="76"/>
      <c r="AN1314" s="127"/>
      <c r="AO1314" s="76"/>
      <c r="AP1314" s="127"/>
      <c r="AQ1314" s="76"/>
      <c r="AR1314" s="76"/>
      <c r="AS1314" s="76"/>
      <c r="AT1314" s="76"/>
      <c r="AU1314" s="76"/>
      <c r="AV1314" s="127"/>
      <c r="AW1314" s="127"/>
      <c r="AX1314" s="127"/>
      <c r="AY1314" s="76"/>
      <c r="AZ1314" s="74"/>
      <c r="BA1314" s="74"/>
      <c r="BB1314" s="72"/>
      <c r="BC1314" s="72"/>
      <c r="BD1314" s="74"/>
      <c r="BE1314" s="74"/>
      <c r="BF1314" s="76"/>
      <c r="BG1314" s="76"/>
      <c r="BH1314" s="76"/>
      <c r="BI1314" s="76"/>
      <c r="BJ1314" s="76"/>
      <c r="BK1314" s="76"/>
      <c r="BL1314" s="76"/>
      <c r="BM1314" s="127"/>
      <c r="BN1314" s="76"/>
      <c r="BO1314" s="110"/>
      <c r="BP1314" s="110"/>
      <c r="BQ1314" s="112"/>
      <c r="BR1314" s="112"/>
      <c r="BS1314" s="112"/>
      <c r="BT1314" s="114"/>
      <c r="BU1314" s="113"/>
      <c r="BV1314" s="114"/>
      <c r="BW1314" s="115"/>
      <c r="BX1314" s="115"/>
      <c r="BY1314" s="115"/>
      <c r="BZ1314" s="115"/>
      <c r="CA1314" s="48"/>
      <c r="CB1314" s="48"/>
      <c r="CC1314" s="48"/>
      <c r="CD1314" s="49"/>
      <c r="CE1314" s="96"/>
      <c r="CF1314" s="49"/>
      <c r="CG1314" s="96"/>
      <c r="CH1314" s="49"/>
      <c r="CI1314" s="49"/>
      <c r="CJ1314" s="49"/>
      <c r="CK1314" s="49"/>
      <c r="CL1314" s="49"/>
      <c r="CM1314" s="49"/>
      <c r="CN1314" s="49"/>
      <c r="CO1314" s="49"/>
      <c r="CP1314" s="49"/>
      <c r="CQ1314" s="49"/>
      <c r="CR1314" s="49"/>
      <c r="CS1314" s="49"/>
      <c r="CT1314" s="49"/>
      <c r="CU1314" s="49"/>
      <c r="CV1314" s="49"/>
      <c r="CW1314" s="49"/>
      <c r="CX1314" s="49"/>
      <c r="CY1314" s="49"/>
      <c r="CZ1314" s="49"/>
    </row>
    <row r="1315" spans="1:104" ht="20.25" thickTop="1" thickBot="1" x14ac:dyDescent="0.35">
      <c r="A1315" s="68"/>
      <c r="B1315" s="88"/>
      <c r="C1315" s="68"/>
      <c r="D1315" s="68"/>
      <c r="E1315" s="69"/>
      <c r="F1315" s="69"/>
      <c r="G1315" s="69"/>
      <c r="H1315" s="69"/>
      <c r="I1315" s="70"/>
      <c r="J1315" s="70"/>
      <c r="K1315" s="71"/>
      <c r="L1315" s="91"/>
      <c r="M1315" s="71"/>
      <c r="N1315" s="71"/>
      <c r="P1315" s="71"/>
      <c r="Q1315" s="71"/>
      <c r="R1315" s="71"/>
      <c r="S1315" s="70"/>
      <c r="T1315" s="73"/>
      <c r="U1315" s="73"/>
      <c r="V1315" s="211"/>
      <c r="W1315" s="211"/>
      <c r="X1315" s="73"/>
      <c r="Y1315" s="73"/>
      <c r="Z1315" s="73"/>
      <c r="AA1315" s="73"/>
      <c r="AB1315" s="73"/>
      <c r="AC1315" s="73"/>
      <c r="AD1315" s="73"/>
      <c r="AE1315" s="92"/>
      <c r="AF1315" s="73"/>
      <c r="AG1315" s="74"/>
      <c r="AH1315" s="75"/>
      <c r="AI1315" s="75"/>
      <c r="AJ1315" s="75"/>
      <c r="AK1315" s="74"/>
      <c r="AL1315" s="69"/>
      <c r="AM1315" s="76"/>
      <c r="AN1315" s="127"/>
      <c r="AO1315" s="76"/>
      <c r="AP1315" s="127"/>
      <c r="AQ1315" s="76"/>
      <c r="AR1315" s="76"/>
      <c r="AS1315" s="76"/>
      <c r="AT1315" s="76"/>
      <c r="AU1315" s="76"/>
      <c r="AV1315" s="127"/>
      <c r="AW1315" s="127"/>
      <c r="AX1315" s="127"/>
      <c r="AY1315" s="76"/>
      <c r="AZ1315" s="74"/>
      <c r="BA1315" s="74"/>
      <c r="BB1315" s="72"/>
      <c r="BC1315" s="72"/>
      <c r="BD1315" s="74"/>
      <c r="BE1315" s="74"/>
      <c r="BF1315" s="76"/>
      <c r="BG1315" s="76"/>
      <c r="BH1315" s="76"/>
      <c r="BI1315" s="76"/>
      <c r="BJ1315" s="76"/>
      <c r="BK1315" s="76"/>
      <c r="BL1315" s="76"/>
      <c r="BM1315" s="127"/>
      <c r="BN1315" s="76"/>
      <c r="BO1315" s="110"/>
      <c r="BP1315" s="110"/>
      <c r="BQ1315" s="112"/>
      <c r="BR1315" s="112"/>
      <c r="BS1315" s="112"/>
      <c r="BT1315" s="114"/>
      <c r="BU1315" s="113"/>
      <c r="BV1315" s="114"/>
      <c r="BW1315" s="115"/>
      <c r="BX1315" s="115"/>
      <c r="BY1315" s="115"/>
      <c r="BZ1315" s="115"/>
      <c r="CA1315" s="48"/>
      <c r="CB1315" s="48"/>
      <c r="CC1315" s="48"/>
      <c r="CD1315" s="49"/>
      <c r="CE1315" s="96"/>
      <c r="CF1315" s="49"/>
      <c r="CG1315" s="96"/>
      <c r="CH1315" s="49"/>
      <c r="CI1315" s="49"/>
      <c r="CJ1315" s="49"/>
      <c r="CK1315" s="49"/>
      <c r="CL1315" s="49"/>
      <c r="CM1315" s="49"/>
      <c r="CN1315" s="49"/>
      <c r="CO1315" s="49"/>
      <c r="CP1315" s="49"/>
      <c r="CQ1315" s="49"/>
      <c r="CR1315" s="49"/>
      <c r="CS1315" s="49"/>
      <c r="CT1315" s="49"/>
      <c r="CU1315" s="49"/>
      <c r="CV1315" s="49"/>
      <c r="CW1315" s="49"/>
      <c r="CX1315" s="49"/>
      <c r="CY1315" s="49"/>
      <c r="CZ1315" s="49"/>
    </row>
    <row r="1316" spans="1:104" ht="20.25" thickTop="1" thickBot="1" x14ac:dyDescent="0.35">
      <c r="A1316" s="68"/>
      <c r="B1316" s="88"/>
      <c r="C1316" s="68"/>
      <c r="D1316" s="68"/>
      <c r="E1316" s="69"/>
      <c r="F1316" s="69"/>
      <c r="G1316" s="69"/>
      <c r="H1316" s="69"/>
      <c r="I1316" s="70"/>
      <c r="J1316" s="70"/>
      <c r="K1316" s="71"/>
      <c r="L1316" s="91"/>
      <c r="M1316" s="71"/>
      <c r="N1316" s="71"/>
      <c r="P1316" s="71"/>
      <c r="Q1316" s="71"/>
      <c r="R1316" s="71"/>
      <c r="S1316" s="70"/>
      <c r="T1316" s="73"/>
      <c r="U1316" s="73"/>
      <c r="V1316" s="211"/>
      <c r="W1316" s="211"/>
      <c r="X1316" s="73"/>
      <c r="Y1316" s="73"/>
      <c r="Z1316" s="73"/>
      <c r="AA1316" s="73"/>
      <c r="AB1316" s="73"/>
      <c r="AC1316" s="73"/>
      <c r="AD1316" s="73"/>
      <c r="AE1316" s="92"/>
      <c r="AF1316" s="73"/>
      <c r="AG1316" s="74"/>
      <c r="AH1316" s="75"/>
      <c r="AI1316" s="75"/>
      <c r="AJ1316" s="75"/>
      <c r="AK1316" s="74"/>
      <c r="AL1316" s="69"/>
      <c r="AM1316" s="76"/>
      <c r="AN1316" s="127"/>
      <c r="AO1316" s="76"/>
      <c r="AP1316" s="127"/>
      <c r="AQ1316" s="76"/>
      <c r="AR1316" s="76"/>
      <c r="AS1316" s="76"/>
      <c r="AT1316" s="76"/>
      <c r="AU1316" s="76"/>
      <c r="AV1316" s="127"/>
      <c r="AW1316" s="127"/>
      <c r="AX1316" s="127"/>
      <c r="AY1316" s="76"/>
      <c r="AZ1316" s="74"/>
      <c r="BA1316" s="74"/>
      <c r="BB1316" s="72"/>
      <c r="BC1316" s="72"/>
      <c r="BD1316" s="74"/>
      <c r="BE1316" s="74"/>
      <c r="BF1316" s="76"/>
      <c r="BG1316" s="76"/>
      <c r="BH1316" s="76"/>
      <c r="BI1316" s="76"/>
      <c r="BJ1316" s="76"/>
      <c r="BK1316" s="76"/>
      <c r="BL1316" s="76"/>
      <c r="BM1316" s="127"/>
      <c r="BN1316" s="76"/>
      <c r="BO1316" s="110"/>
      <c r="BP1316" s="110"/>
      <c r="BQ1316" s="112"/>
      <c r="BR1316" s="112"/>
      <c r="BS1316" s="112"/>
      <c r="BT1316" s="114"/>
      <c r="BU1316" s="113"/>
      <c r="BV1316" s="114"/>
      <c r="BW1316" s="115"/>
      <c r="BX1316" s="115"/>
      <c r="BY1316" s="115"/>
      <c r="BZ1316" s="115"/>
      <c r="CA1316" s="48"/>
      <c r="CB1316" s="48"/>
      <c r="CC1316" s="48"/>
      <c r="CD1316" s="49"/>
      <c r="CE1316" s="96"/>
      <c r="CF1316" s="49"/>
      <c r="CG1316" s="96"/>
      <c r="CH1316" s="49"/>
      <c r="CI1316" s="49"/>
      <c r="CJ1316" s="49"/>
      <c r="CK1316" s="49"/>
      <c r="CL1316" s="49"/>
      <c r="CM1316" s="49"/>
      <c r="CN1316" s="49"/>
      <c r="CO1316" s="49"/>
      <c r="CP1316" s="49"/>
      <c r="CQ1316" s="49"/>
      <c r="CR1316" s="49"/>
      <c r="CS1316" s="49"/>
      <c r="CT1316" s="49"/>
      <c r="CU1316" s="49"/>
      <c r="CV1316" s="49"/>
      <c r="CW1316" s="49"/>
      <c r="CX1316" s="49"/>
      <c r="CY1316" s="49"/>
      <c r="CZ1316" s="49"/>
    </row>
    <row r="1317" spans="1:104" ht="20.25" thickTop="1" thickBot="1" x14ac:dyDescent="0.35">
      <c r="A1317" s="68"/>
      <c r="B1317" s="88"/>
      <c r="C1317" s="68"/>
      <c r="D1317" s="68"/>
      <c r="E1317" s="69"/>
      <c r="F1317" s="69"/>
      <c r="G1317" s="69"/>
      <c r="H1317" s="69"/>
      <c r="I1317" s="70"/>
      <c r="J1317" s="70"/>
      <c r="K1317" s="71"/>
      <c r="L1317" s="91"/>
      <c r="M1317" s="71"/>
      <c r="N1317" s="71"/>
      <c r="P1317" s="71"/>
      <c r="Q1317" s="71"/>
      <c r="R1317" s="71"/>
      <c r="S1317" s="70"/>
      <c r="T1317" s="73"/>
      <c r="U1317" s="73"/>
      <c r="V1317" s="211"/>
      <c r="W1317" s="211"/>
      <c r="X1317" s="73"/>
      <c r="Y1317" s="73"/>
      <c r="Z1317" s="73"/>
      <c r="AA1317" s="73"/>
      <c r="AB1317" s="73"/>
      <c r="AC1317" s="73"/>
      <c r="AD1317" s="73"/>
      <c r="AE1317" s="92"/>
      <c r="AF1317" s="73"/>
      <c r="AG1317" s="74"/>
      <c r="AH1317" s="75"/>
      <c r="AI1317" s="75"/>
      <c r="AJ1317" s="75"/>
      <c r="AK1317" s="74"/>
      <c r="AL1317" s="69"/>
      <c r="AM1317" s="76"/>
      <c r="AN1317" s="127"/>
      <c r="AO1317" s="76"/>
      <c r="AP1317" s="127"/>
      <c r="AQ1317" s="76"/>
      <c r="AR1317" s="76"/>
      <c r="AS1317" s="76"/>
      <c r="AT1317" s="76"/>
      <c r="AU1317" s="76"/>
      <c r="AV1317" s="127"/>
      <c r="AW1317" s="127"/>
      <c r="AX1317" s="127"/>
      <c r="AY1317" s="76"/>
      <c r="AZ1317" s="74"/>
      <c r="BA1317" s="74"/>
      <c r="BB1317" s="72"/>
      <c r="BC1317" s="72"/>
      <c r="BD1317" s="74"/>
      <c r="BE1317" s="74"/>
      <c r="BF1317" s="76"/>
      <c r="BG1317" s="76"/>
      <c r="BH1317" s="76"/>
      <c r="BI1317" s="76"/>
      <c r="BJ1317" s="76"/>
      <c r="BK1317" s="76"/>
      <c r="BL1317" s="76"/>
      <c r="BM1317" s="127"/>
      <c r="BN1317" s="76"/>
      <c r="BO1317" s="110"/>
      <c r="BP1317" s="110"/>
      <c r="BQ1317" s="112"/>
      <c r="BR1317" s="112"/>
      <c r="BS1317" s="112"/>
      <c r="BT1317" s="114"/>
      <c r="BU1317" s="113"/>
      <c r="BV1317" s="114"/>
      <c r="BW1317" s="115"/>
      <c r="BX1317" s="115"/>
      <c r="BY1317" s="115"/>
      <c r="BZ1317" s="115"/>
      <c r="CA1317" s="48"/>
      <c r="CB1317" s="48"/>
      <c r="CC1317" s="48"/>
      <c r="CD1317" s="49"/>
      <c r="CE1317" s="96"/>
      <c r="CF1317" s="49"/>
      <c r="CG1317" s="96"/>
      <c r="CH1317" s="49"/>
      <c r="CI1317" s="49"/>
      <c r="CJ1317" s="49"/>
      <c r="CK1317" s="49"/>
      <c r="CL1317" s="49"/>
      <c r="CM1317" s="49"/>
      <c r="CN1317" s="49"/>
      <c r="CO1317" s="49"/>
      <c r="CP1317" s="49"/>
      <c r="CQ1317" s="49"/>
      <c r="CR1317" s="49"/>
      <c r="CS1317" s="49"/>
      <c r="CT1317" s="49"/>
      <c r="CU1317" s="49"/>
      <c r="CV1317" s="49"/>
      <c r="CW1317" s="49"/>
      <c r="CX1317" s="49"/>
      <c r="CY1317" s="49"/>
      <c r="CZ1317" s="49"/>
    </row>
    <row r="1318" spans="1:104" ht="20.25" thickTop="1" thickBot="1" x14ac:dyDescent="0.35">
      <c r="A1318" s="68"/>
      <c r="B1318" s="88"/>
      <c r="C1318" s="68"/>
      <c r="D1318" s="68"/>
      <c r="E1318" s="69"/>
      <c r="F1318" s="69"/>
      <c r="G1318" s="69"/>
      <c r="H1318" s="69"/>
      <c r="I1318" s="70"/>
      <c r="J1318" s="70"/>
      <c r="K1318" s="71"/>
      <c r="L1318" s="91"/>
      <c r="M1318" s="71"/>
      <c r="N1318" s="71"/>
      <c r="P1318" s="71"/>
      <c r="Q1318" s="71"/>
      <c r="R1318" s="71"/>
      <c r="S1318" s="70"/>
      <c r="T1318" s="73"/>
      <c r="U1318" s="73"/>
      <c r="V1318" s="211"/>
      <c r="W1318" s="211"/>
      <c r="X1318" s="73"/>
      <c r="Y1318" s="73"/>
      <c r="Z1318" s="73"/>
      <c r="AA1318" s="73"/>
      <c r="AB1318" s="73"/>
      <c r="AC1318" s="73"/>
      <c r="AD1318" s="73"/>
      <c r="AE1318" s="92"/>
      <c r="AF1318" s="73"/>
      <c r="AG1318" s="74"/>
      <c r="AH1318" s="75"/>
      <c r="AI1318" s="75"/>
      <c r="AJ1318" s="75"/>
      <c r="AK1318" s="74"/>
      <c r="AL1318" s="69"/>
      <c r="AM1318" s="76"/>
      <c r="AN1318" s="127"/>
      <c r="AO1318" s="76"/>
      <c r="AP1318" s="127"/>
      <c r="AQ1318" s="76"/>
      <c r="AR1318" s="76"/>
      <c r="AS1318" s="76"/>
      <c r="AT1318" s="76"/>
      <c r="AU1318" s="76"/>
      <c r="AV1318" s="127"/>
      <c r="AW1318" s="127"/>
      <c r="AX1318" s="127"/>
      <c r="AY1318" s="76"/>
      <c r="AZ1318" s="74"/>
      <c r="BA1318" s="74"/>
      <c r="BB1318" s="72"/>
      <c r="BC1318" s="72"/>
      <c r="BD1318" s="74"/>
      <c r="BE1318" s="74"/>
      <c r="BF1318" s="76"/>
      <c r="BG1318" s="76"/>
      <c r="BH1318" s="76"/>
      <c r="BI1318" s="76"/>
      <c r="BJ1318" s="76"/>
      <c r="BK1318" s="76"/>
      <c r="BL1318" s="76"/>
      <c r="BM1318" s="127"/>
      <c r="BN1318" s="76"/>
      <c r="BO1318" s="110"/>
      <c r="BP1318" s="110"/>
      <c r="BQ1318" s="112"/>
      <c r="BR1318" s="112"/>
      <c r="BS1318" s="112"/>
      <c r="BT1318" s="114"/>
      <c r="BU1318" s="113"/>
      <c r="BV1318" s="114"/>
      <c r="BW1318" s="115"/>
      <c r="BX1318" s="115"/>
      <c r="BY1318" s="115"/>
      <c r="BZ1318" s="115"/>
      <c r="CA1318" s="48"/>
      <c r="CB1318" s="48"/>
      <c r="CC1318" s="48"/>
      <c r="CD1318" s="49"/>
      <c r="CE1318" s="96"/>
      <c r="CF1318" s="49"/>
      <c r="CG1318" s="96"/>
      <c r="CH1318" s="49"/>
      <c r="CI1318" s="49"/>
      <c r="CJ1318" s="49"/>
      <c r="CK1318" s="49"/>
      <c r="CL1318" s="49"/>
      <c r="CM1318" s="49"/>
      <c r="CN1318" s="49"/>
      <c r="CO1318" s="49"/>
      <c r="CP1318" s="49"/>
      <c r="CQ1318" s="49"/>
      <c r="CR1318" s="49"/>
      <c r="CS1318" s="49"/>
      <c r="CT1318" s="49"/>
      <c r="CU1318" s="49"/>
      <c r="CV1318" s="49"/>
      <c r="CW1318" s="49"/>
      <c r="CX1318" s="49"/>
      <c r="CY1318" s="49"/>
      <c r="CZ1318" s="49"/>
    </row>
    <row r="1319" spans="1:104" ht="20.25" thickTop="1" thickBot="1" x14ac:dyDescent="0.35">
      <c r="A1319" s="68"/>
      <c r="B1319" s="88"/>
      <c r="C1319" s="68"/>
      <c r="D1319" s="68"/>
      <c r="E1319" s="69"/>
      <c r="F1319" s="69"/>
      <c r="G1319" s="69"/>
      <c r="H1319" s="69"/>
      <c r="I1319" s="70"/>
      <c r="J1319" s="70"/>
      <c r="K1319" s="71"/>
      <c r="L1319" s="91"/>
      <c r="M1319" s="71"/>
      <c r="N1319" s="71"/>
      <c r="P1319" s="71"/>
      <c r="Q1319" s="71"/>
      <c r="R1319" s="71"/>
      <c r="S1319" s="70"/>
      <c r="T1319" s="73"/>
      <c r="U1319" s="73"/>
      <c r="V1319" s="211"/>
      <c r="W1319" s="211"/>
      <c r="X1319" s="73"/>
      <c r="Y1319" s="73"/>
      <c r="Z1319" s="73"/>
      <c r="AA1319" s="73"/>
      <c r="AB1319" s="73"/>
      <c r="AC1319" s="73"/>
      <c r="AD1319" s="73"/>
      <c r="AE1319" s="92"/>
      <c r="AF1319" s="73"/>
      <c r="AG1319" s="74"/>
      <c r="AH1319" s="75"/>
      <c r="AI1319" s="75"/>
      <c r="AJ1319" s="75"/>
      <c r="AK1319" s="74"/>
      <c r="AL1319" s="69"/>
      <c r="AM1319" s="76"/>
      <c r="AN1319" s="127"/>
      <c r="AO1319" s="76"/>
      <c r="AP1319" s="127"/>
      <c r="AQ1319" s="76"/>
      <c r="AR1319" s="76"/>
      <c r="AS1319" s="76"/>
      <c r="AT1319" s="76"/>
      <c r="AU1319" s="76"/>
      <c r="AV1319" s="127"/>
      <c r="AW1319" s="127"/>
      <c r="AX1319" s="127"/>
      <c r="AY1319" s="76"/>
      <c r="AZ1319" s="74"/>
      <c r="BA1319" s="74"/>
      <c r="BB1319" s="72"/>
      <c r="BC1319" s="72"/>
      <c r="BD1319" s="74"/>
      <c r="BE1319" s="74"/>
      <c r="BF1319" s="76"/>
      <c r="BG1319" s="76"/>
      <c r="BH1319" s="76"/>
      <c r="BI1319" s="76"/>
      <c r="BJ1319" s="76"/>
      <c r="BK1319" s="76"/>
      <c r="BL1319" s="76"/>
      <c r="BM1319" s="127"/>
      <c r="BN1319" s="76"/>
      <c r="BO1319" s="110"/>
      <c r="BP1319" s="110"/>
      <c r="BQ1319" s="112"/>
      <c r="BR1319" s="112"/>
      <c r="BS1319" s="112"/>
      <c r="BT1319" s="114"/>
      <c r="BU1319" s="113"/>
      <c r="BV1319" s="114"/>
      <c r="BW1319" s="115"/>
      <c r="BX1319" s="115"/>
      <c r="BY1319" s="115"/>
      <c r="BZ1319" s="115"/>
      <c r="CA1319" s="48"/>
      <c r="CB1319" s="48"/>
      <c r="CC1319" s="48"/>
      <c r="CD1319" s="49"/>
      <c r="CE1319" s="96"/>
      <c r="CF1319" s="49"/>
      <c r="CG1319" s="96"/>
      <c r="CH1319" s="49"/>
      <c r="CI1319" s="49"/>
      <c r="CJ1319" s="49"/>
      <c r="CK1319" s="49"/>
      <c r="CL1319" s="49"/>
      <c r="CM1319" s="49"/>
      <c r="CN1319" s="49"/>
      <c r="CO1319" s="49"/>
      <c r="CP1319" s="49"/>
      <c r="CQ1319" s="49"/>
      <c r="CR1319" s="49"/>
      <c r="CS1319" s="49"/>
      <c r="CT1319" s="49"/>
      <c r="CU1319" s="49"/>
      <c r="CV1319" s="49"/>
      <c r="CW1319" s="49"/>
      <c r="CX1319" s="49"/>
      <c r="CY1319" s="49"/>
      <c r="CZ1319" s="49"/>
    </row>
    <row r="1320" spans="1:104" ht="20.25" thickTop="1" thickBot="1" x14ac:dyDescent="0.35">
      <c r="A1320" s="68"/>
      <c r="B1320" s="88"/>
      <c r="C1320" s="68"/>
      <c r="D1320" s="68"/>
      <c r="E1320" s="69"/>
      <c r="F1320" s="69"/>
      <c r="G1320" s="69"/>
      <c r="H1320" s="69"/>
      <c r="I1320" s="70"/>
      <c r="J1320" s="70"/>
      <c r="K1320" s="71"/>
      <c r="L1320" s="91"/>
      <c r="M1320" s="71"/>
      <c r="N1320" s="71"/>
      <c r="P1320" s="71"/>
      <c r="Q1320" s="71"/>
      <c r="R1320" s="71"/>
      <c r="S1320" s="70"/>
      <c r="T1320" s="73"/>
      <c r="U1320" s="73"/>
      <c r="V1320" s="211"/>
      <c r="W1320" s="211"/>
      <c r="X1320" s="73"/>
      <c r="Y1320" s="73"/>
      <c r="Z1320" s="73"/>
      <c r="AA1320" s="73"/>
      <c r="AB1320" s="73"/>
      <c r="AC1320" s="73"/>
      <c r="AD1320" s="73"/>
      <c r="AE1320" s="92"/>
      <c r="AF1320" s="73"/>
      <c r="AG1320" s="74"/>
      <c r="AH1320" s="75"/>
      <c r="AI1320" s="75"/>
      <c r="AJ1320" s="75"/>
      <c r="AK1320" s="74"/>
      <c r="AL1320" s="69"/>
      <c r="AM1320" s="76"/>
      <c r="AN1320" s="127"/>
      <c r="AO1320" s="76"/>
      <c r="AP1320" s="127"/>
      <c r="AQ1320" s="76"/>
      <c r="AR1320" s="76"/>
      <c r="AS1320" s="76"/>
      <c r="AT1320" s="76"/>
      <c r="AU1320" s="76"/>
      <c r="AV1320" s="127"/>
      <c r="AW1320" s="127"/>
      <c r="AX1320" s="127"/>
      <c r="AY1320" s="76"/>
      <c r="AZ1320" s="74"/>
      <c r="BA1320" s="74"/>
      <c r="BB1320" s="72"/>
      <c r="BC1320" s="72"/>
      <c r="BD1320" s="74"/>
      <c r="BE1320" s="74"/>
      <c r="BF1320" s="76"/>
      <c r="BG1320" s="76"/>
      <c r="BH1320" s="76"/>
      <c r="BI1320" s="76"/>
      <c r="BJ1320" s="76"/>
      <c r="BK1320" s="76"/>
      <c r="BL1320" s="76"/>
      <c r="BM1320" s="127"/>
      <c r="BN1320" s="76"/>
      <c r="BO1320" s="110"/>
      <c r="BP1320" s="110"/>
      <c r="BQ1320" s="112"/>
      <c r="BR1320" s="112"/>
      <c r="BS1320" s="112"/>
      <c r="BT1320" s="114"/>
      <c r="BU1320" s="113"/>
      <c r="BV1320" s="114"/>
      <c r="BW1320" s="115"/>
      <c r="BX1320" s="115"/>
      <c r="BY1320" s="115"/>
      <c r="BZ1320" s="115"/>
      <c r="CA1320" s="48"/>
      <c r="CB1320" s="48"/>
      <c r="CC1320" s="48"/>
      <c r="CD1320" s="49"/>
      <c r="CE1320" s="96"/>
      <c r="CF1320" s="49"/>
      <c r="CG1320" s="96"/>
      <c r="CH1320" s="49"/>
      <c r="CI1320" s="49"/>
      <c r="CJ1320" s="49"/>
      <c r="CK1320" s="49"/>
      <c r="CL1320" s="49"/>
      <c r="CM1320" s="49"/>
      <c r="CN1320" s="49"/>
      <c r="CO1320" s="49"/>
      <c r="CP1320" s="49"/>
      <c r="CQ1320" s="49"/>
      <c r="CR1320" s="49"/>
      <c r="CS1320" s="49"/>
      <c r="CT1320" s="49"/>
      <c r="CU1320" s="49"/>
      <c r="CV1320" s="49"/>
      <c r="CW1320" s="49"/>
      <c r="CX1320" s="49"/>
      <c r="CY1320" s="49"/>
      <c r="CZ1320" s="49"/>
    </row>
    <row r="1321" spans="1:104" ht="20.25" thickTop="1" thickBot="1" x14ac:dyDescent="0.35">
      <c r="A1321" s="68"/>
      <c r="B1321" s="88"/>
      <c r="C1321" s="68"/>
      <c r="D1321" s="68"/>
      <c r="E1321" s="69"/>
      <c r="F1321" s="69"/>
      <c r="G1321" s="69"/>
      <c r="H1321" s="69"/>
      <c r="I1321" s="70"/>
      <c r="J1321" s="70"/>
      <c r="K1321" s="71"/>
      <c r="L1321" s="91"/>
      <c r="M1321" s="71"/>
      <c r="N1321" s="71"/>
      <c r="P1321" s="71"/>
      <c r="Q1321" s="71"/>
      <c r="R1321" s="71"/>
      <c r="S1321" s="70"/>
      <c r="T1321" s="73"/>
      <c r="U1321" s="73"/>
      <c r="V1321" s="211"/>
      <c r="W1321" s="211"/>
      <c r="X1321" s="73"/>
      <c r="Y1321" s="73"/>
      <c r="Z1321" s="73"/>
      <c r="AA1321" s="73"/>
      <c r="AB1321" s="73"/>
      <c r="AC1321" s="73"/>
      <c r="AD1321" s="73"/>
      <c r="AE1321" s="92"/>
      <c r="AF1321" s="73"/>
      <c r="AG1321" s="74"/>
      <c r="AH1321" s="75"/>
      <c r="AI1321" s="75"/>
      <c r="AJ1321" s="75"/>
      <c r="AK1321" s="74"/>
      <c r="AL1321" s="69"/>
      <c r="AM1321" s="76"/>
      <c r="AN1321" s="127"/>
      <c r="AO1321" s="76"/>
      <c r="AP1321" s="127"/>
      <c r="AQ1321" s="76"/>
      <c r="AR1321" s="76"/>
      <c r="AS1321" s="76"/>
      <c r="AT1321" s="76"/>
      <c r="AU1321" s="76"/>
      <c r="AV1321" s="127"/>
      <c r="AW1321" s="127"/>
      <c r="AX1321" s="127"/>
      <c r="AY1321" s="76"/>
      <c r="AZ1321" s="74"/>
      <c r="BA1321" s="74"/>
      <c r="BB1321" s="72"/>
      <c r="BC1321" s="72"/>
      <c r="BD1321" s="74"/>
      <c r="BE1321" s="74"/>
      <c r="BF1321" s="76"/>
      <c r="BG1321" s="76"/>
      <c r="BH1321" s="76"/>
      <c r="BI1321" s="76"/>
      <c r="BJ1321" s="76"/>
      <c r="BK1321" s="76"/>
      <c r="BL1321" s="76"/>
      <c r="BM1321" s="127"/>
      <c r="BN1321" s="76"/>
      <c r="BO1321" s="110"/>
      <c r="BP1321" s="110"/>
      <c r="BQ1321" s="112"/>
      <c r="BR1321" s="112"/>
      <c r="BS1321" s="112"/>
      <c r="BT1321" s="114"/>
      <c r="BU1321" s="113"/>
      <c r="BV1321" s="114"/>
      <c r="BW1321" s="115"/>
      <c r="BX1321" s="115"/>
      <c r="BY1321" s="115"/>
      <c r="BZ1321" s="115"/>
      <c r="CA1321" s="48"/>
      <c r="CB1321" s="48"/>
      <c r="CC1321" s="48"/>
      <c r="CD1321" s="49"/>
      <c r="CE1321" s="96"/>
      <c r="CF1321" s="49"/>
      <c r="CG1321" s="96"/>
      <c r="CH1321" s="49"/>
      <c r="CI1321" s="49"/>
      <c r="CJ1321" s="49"/>
      <c r="CK1321" s="49"/>
      <c r="CL1321" s="49"/>
      <c r="CM1321" s="49"/>
      <c r="CN1321" s="49"/>
      <c r="CO1321" s="49"/>
      <c r="CP1321" s="49"/>
      <c r="CQ1321" s="49"/>
      <c r="CR1321" s="49"/>
      <c r="CS1321" s="49"/>
      <c r="CT1321" s="49"/>
      <c r="CU1321" s="49"/>
      <c r="CV1321" s="49"/>
      <c r="CW1321" s="49"/>
      <c r="CX1321" s="49"/>
      <c r="CY1321" s="49"/>
      <c r="CZ1321" s="49"/>
    </row>
    <row r="1322" spans="1:104" ht="20.25" thickTop="1" thickBot="1" x14ac:dyDescent="0.35">
      <c r="A1322" s="68"/>
      <c r="B1322" s="88"/>
      <c r="C1322" s="68"/>
      <c r="D1322" s="68"/>
      <c r="E1322" s="69"/>
      <c r="F1322" s="69"/>
      <c r="G1322" s="69"/>
      <c r="H1322" s="69"/>
      <c r="I1322" s="70"/>
      <c r="J1322" s="70"/>
      <c r="K1322" s="71"/>
      <c r="L1322" s="91"/>
      <c r="M1322" s="71"/>
      <c r="N1322" s="71"/>
      <c r="P1322" s="71"/>
      <c r="Q1322" s="71"/>
      <c r="R1322" s="71"/>
      <c r="S1322" s="70"/>
      <c r="T1322" s="73"/>
      <c r="U1322" s="73"/>
      <c r="V1322" s="211"/>
      <c r="W1322" s="211"/>
      <c r="X1322" s="73"/>
      <c r="Y1322" s="73"/>
      <c r="Z1322" s="73"/>
      <c r="AA1322" s="73"/>
      <c r="AB1322" s="73"/>
      <c r="AC1322" s="73"/>
      <c r="AD1322" s="73"/>
      <c r="AE1322" s="92"/>
      <c r="AF1322" s="73"/>
      <c r="AG1322" s="74"/>
      <c r="AH1322" s="75"/>
      <c r="AI1322" s="75"/>
      <c r="AJ1322" s="75"/>
      <c r="AK1322" s="74"/>
      <c r="AL1322" s="69"/>
      <c r="AM1322" s="76"/>
      <c r="AN1322" s="127"/>
      <c r="AO1322" s="76"/>
      <c r="AP1322" s="127"/>
      <c r="AQ1322" s="76"/>
      <c r="AR1322" s="76"/>
      <c r="AS1322" s="76"/>
      <c r="AT1322" s="76"/>
      <c r="AU1322" s="76"/>
      <c r="AV1322" s="127"/>
      <c r="AW1322" s="127"/>
      <c r="AX1322" s="127"/>
      <c r="AY1322" s="76"/>
      <c r="AZ1322" s="74"/>
      <c r="BA1322" s="74"/>
      <c r="BB1322" s="72"/>
      <c r="BC1322" s="72"/>
      <c r="BD1322" s="74"/>
      <c r="BE1322" s="74"/>
      <c r="BF1322" s="76"/>
      <c r="BG1322" s="76"/>
      <c r="BH1322" s="76"/>
      <c r="BI1322" s="76"/>
      <c r="BJ1322" s="76"/>
      <c r="BK1322" s="76"/>
      <c r="BL1322" s="76"/>
      <c r="BM1322" s="127"/>
      <c r="BN1322" s="76"/>
      <c r="BO1322" s="110"/>
      <c r="BP1322" s="110"/>
      <c r="BQ1322" s="112"/>
      <c r="BR1322" s="112"/>
      <c r="BS1322" s="112"/>
      <c r="BT1322" s="114"/>
      <c r="BU1322" s="113"/>
      <c r="BV1322" s="114"/>
      <c r="BW1322" s="115"/>
      <c r="BX1322" s="115"/>
      <c r="BY1322" s="115"/>
      <c r="BZ1322" s="115"/>
      <c r="CA1322" s="48"/>
      <c r="CB1322" s="48"/>
      <c r="CC1322" s="48"/>
      <c r="CD1322" s="49"/>
      <c r="CE1322" s="96"/>
      <c r="CF1322" s="49"/>
      <c r="CG1322" s="96"/>
      <c r="CH1322" s="49"/>
      <c r="CI1322" s="49"/>
      <c r="CJ1322" s="49"/>
      <c r="CK1322" s="49"/>
      <c r="CL1322" s="49"/>
      <c r="CM1322" s="49"/>
      <c r="CN1322" s="49"/>
      <c r="CO1322" s="49"/>
      <c r="CP1322" s="49"/>
      <c r="CQ1322" s="49"/>
      <c r="CR1322" s="49"/>
      <c r="CS1322" s="49"/>
      <c r="CT1322" s="49"/>
      <c r="CU1322" s="49"/>
      <c r="CV1322" s="49"/>
      <c r="CW1322" s="49"/>
      <c r="CX1322" s="49"/>
      <c r="CY1322" s="49"/>
      <c r="CZ1322" s="49"/>
    </row>
    <row r="1323" spans="1:104" ht="20.25" thickTop="1" thickBot="1" x14ac:dyDescent="0.35">
      <c r="A1323" s="68"/>
      <c r="B1323" s="88"/>
      <c r="C1323" s="68"/>
      <c r="D1323" s="68"/>
      <c r="E1323" s="69"/>
      <c r="F1323" s="69"/>
      <c r="G1323" s="69"/>
      <c r="H1323" s="69"/>
      <c r="I1323" s="70"/>
      <c r="J1323" s="70"/>
      <c r="K1323" s="71"/>
      <c r="L1323" s="91"/>
      <c r="M1323" s="71"/>
      <c r="N1323" s="71"/>
      <c r="P1323" s="71"/>
      <c r="Q1323" s="71"/>
      <c r="R1323" s="71"/>
      <c r="S1323" s="70"/>
      <c r="T1323" s="73"/>
      <c r="U1323" s="73"/>
      <c r="V1323" s="211"/>
      <c r="W1323" s="211"/>
      <c r="X1323" s="73"/>
      <c r="Y1323" s="73"/>
      <c r="Z1323" s="73"/>
      <c r="AA1323" s="73"/>
      <c r="AB1323" s="73"/>
      <c r="AC1323" s="73"/>
      <c r="AD1323" s="73"/>
      <c r="AE1323" s="92"/>
      <c r="AF1323" s="73"/>
      <c r="AG1323" s="74"/>
      <c r="AH1323" s="75"/>
      <c r="AI1323" s="75"/>
      <c r="AJ1323" s="75"/>
      <c r="AK1323" s="74"/>
      <c r="AL1323" s="69"/>
      <c r="AM1323" s="76"/>
      <c r="AN1323" s="127"/>
      <c r="AO1323" s="76"/>
      <c r="AP1323" s="127"/>
      <c r="AQ1323" s="76"/>
      <c r="AR1323" s="76"/>
      <c r="AS1323" s="76"/>
      <c r="AT1323" s="76"/>
      <c r="AU1323" s="76"/>
      <c r="AV1323" s="127"/>
      <c r="AW1323" s="127"/>
      <c r="AX1323" s="127"/>
      <c r="AY1323" s="76"/>
      <c r="AZ1323" s="74"/>
      <c r="BA1323" s="74"/>
      <c r="BB1323" s="72"/>
      <c r="BC1323" s="72"/>
      <c r="BD1323" s="74"/>
      <c r="BE1323" s="74"/>
      <c r="BF1323" s="76"/>
      <c r="BG1323" s="76"/>
      <c r="BH1323" s="76"/>
      <c r="BI1323" s="76"/>
      <c r="BJ1323" s="76"/>
      <c r="BK1323" s="76"/>
      <c r="BL1323" s="76"/>
      <c r="BM1323" s="127"/>
      <c r="BN1323" s="76"/>
      <c r="BO1323" s="110"/>
      <c r="BP1323" s="110"/>
      <c r="BQ1323" s="112"/>
      <c r="BR1323" s="112"/>
      <c r="BS1323" s="112"/>
      <c r="BT1323" s="114"/>
      <c r="BU1323" s="113"/>
      <c r="BV1323" s="114"/>
      <c r="BW1323" s="115"/>
      <c r="BX1323" s="115"/>
      <c r="BY1323" s="115"/>
      <c r="BZ1323" s="115"/>
      <c r="CA1323" s="48"/>
      <c r="CB1323" s="48"/>
      <c r="CC1323" s="48"/>
      <c r="CD1323" s="49"/>
      <c r="CE1323" s="96"/>
      <c r="CF1323" s="49"/>
      <c r="CG1323" s="96"/>
      <c r="CH1323" s="49"/>
      <c r="CI1323" s="49"/>
      <c r="CJ1323" s="49"/>
      <c r="CK1323" s="49"/>
      <c r="CL1323" s="49"/>
      <c r="CM1323" s="49"/>
      <c r="CN1323" s="49"/>
      <c r="CO1323" s="49"/>
      <c r="CP1323" s="49"/>
      <c r="CQ1323" s="49"/>
      <c r="CR1323" s="49"/>
      <c r="CS1323" s="49"/>
      <c r="CT1323" s="49"/>
      <c r="CU1323" s="49"/>
      <c r="CV1323" s="49"/>
      <c r="CW1323" s="49"/>
      <c r="CX1323" s="49"/>
      <c r="CY1323" s="49"/>
      <c r="CZ1323" s="49"/>
    </row>
    <row r="1324" spans="1:104" ht="20.25" thickTop="1" thickBot="1" x14ac:dyDescent="0.35">
      <c r="A1324" s="68"/>
      <c r="B1324" s="88"/>
      <c r="C1324" s="68"/>
      <c r="D1324" s="68"/>
      <c r="E1324" s="69"/>
      <c r="F1324" s="69"/>
      <c r="G1324" s="69"/>
      <c r="H1324" s="69"/>
      <c r="I1324" s="70"/>
      <c r="J1324" s="70"/>
      <c r="K1324" s="71"/>
      <c r="L1324" s="91"/>
      <c r="M1324" s="71"/>
      <c r="N1324" s="71"/>
      <c r="P1324" s="71"/>
      <c r="Q1324" s="71"/>
      <c r="R1324" s="71"/>
      <c r="S1324" s="70"/>
      <c r="T1324" s="73"/>
      <c r="U1324" s="73"/>
      <c r="V1324" s="211"/>
      <c r="W1324" s="211"/>
      <c r="X1324" s="73"/>
      <c r="Y1324" s="73"/>
      <c r="Z1324" s="73"/>
      <c r="AA1324" s="73"/>
      <c r="AB1324" s="73"/>
      <c r="AC1324" s="73"/>
      <c r="AD1324" s="73"/>
      <c r="AE1324" s="92"/>
      <c r="AF1324" s="73"/>
      <c r="AG1324" s="74"/>
      <c r="AH1324" s="75"/>
      <c r="AI1324" s="75"/>
      <c r="AJ1324" s="75"/>
      <c r="AK1324" s="74"/>
      <c r="AL1324" s="69"/>
      <c r="AM1324" s="76"/>
      <c r="AN1324" s="127"/>
      <c r="AO1324" s="76"/>
      <c r="AP1324" s="127"/>
      <c r="AQ1324" s="76"/>
      <c r="AR1324" s="76"/>
      <c r="AS1324" s="76"/>
      <c r="AT1324" s="76"/>
      <c r="AU1324" s="76"/>
      <c r="AV1324" s="127"/>
      <c r="AW1324" s="127"/>
      <c r="AX1324" s="127"/>
      <c r="AY1324" s="76"/>
      <c r="AZ1324" s="74"/>
      <c r="BA1324" s="74"/>
      <c r="BB1324" s="72"/>
      <c r="BC1324" s="72"/>
      <c r="BD1324" s="74"/>
      <c r="BE1324" s="74"/>
      <c r="BF1324" s="76"/>
      <c r="BG1324" s="76"/>
      <c r="BH1324" s="76"/>
      <c r="BI1324" s="76"/>
      <c r="BJ1324" s="76"/>
      <c r="BK1324" s="76"/>
      <c r="BL1324" s="76"/>
      <c r="BM1324" s="127"/>
      <c r="BN1324" s="76"/>
      <c r="BO1324" s="110"/>
      <c r="BP1324" s="110"/>
      <c r="BQ1324" s="112"/>
      <c r="BR1324" s="112"/>
      <c r="BS1324" s="112"/>
      <c r="BT1324" s="114"/>
      <c r="BU1324" s="113"/>
      <c r="BV1324" s="114"/>
      <c r="BW1324" s="115"/>
      <c r="BX1324" s="115"/>
      <c r="BY1324" s="115"/>
      <c r="BZ1324" s="115"/>
      <c r="CA1324" s="48"/>
      <c r="CB1324" s="48"/>
      <c r="CC1324" s="48"/>
      <c r="CD1324" s="49"/>
      <c r="CE1324" s="96"/>
      <c r="CF1324" s="49"/>
      <c r="CG1324" s="96"/>
      <c r="CH1324" s="49"/>
      <c r="CI1324" s="49"/>
      <c r="CJ1324" s="49"/>
      <c r="CK1324" s="49"/>
      <c r="CL1324" s="49"/>
      <c r="CM1324" s="49"/>
      <c r="CN1324" s="49"/>
      <c r="CO1324" s="49"/>
      <c r="CP1324" s="49"/>
      <c r="CQ1324" s="49"/>
      <c r="CR1324" s="49"/>
      <c r="CS1324" s="49"/>
      <c r="CT1324" s="49"/>
      <c r="CU1324" s="49"/>
      <c r="CV1324" s="49"/>
      <c r="CW1324" s="49"/>
      <c r="CX1324" s="49"/>
      <c r="CY1324" s="49"/>
      <c r="CZ1324" s="49"/>
    </row>
    <row r="1325" spans="1:104" ht="20.25" thickTop="1" thickBot="1" x14ac:dyDescent="0.35">
      <c r="A1325" s="68"/>
      <c r="B1325" s="88"/>
      <c r="C1325" s="68"/>
      <c r="D1325" s="68"/>
      <c r="E1325" s="69"/>
      <c r="F1325" s="69"/>
      <c r="G1325" s="69"/>
      <c r="H1325" s="69"/>
      <c r="I1325" s="70"/>
      <c r="J1325" s="70"/>
      <c r="K1325" s="71"/>
      <c r="L1325" s="91"/>
      <c r="M1325" s="71"/>
      <c r="N1325" s="71"/>
      <c r="P1325" s="71"/>
      <c r="Q1325" s="71"/>
      <c r="R1325" s="71"/>
      <c r="S1325" s="70"/>
      <c r="T1325" s="73"/>
      <c r="U1325" s="73"/>
      <c r="V1325" s="211"/>
      <c r="W1325" s="211"/>
      <c r="X1325" s="73"/>
      <c r="Y1325" s="73"/>
      <c r="Z1325" s="73"/>
      <c r="AA1325" s="73"/>
      <c r="AB1325" s="73"/>
      <c r="AC1325" s="73"/>
      <c r="AD1325" s="73"/>
      <c r="AE1325" s="92"/>
      <c r="AF1325" s="73"/>
      <c r="AG1325" s="74"/>
      <c r="AH1325" s="75"/>
      <c r="AI1325" s="75"/>
      <c r="AJ1325" s="75"/>
      <c r="AK1325" s="74"/>
      <c r="AL1325" s="69"/>
      <c r="AM1325" s="76"/>
      <c r="AN1325" s="127"/>
      <c r="AO1325" s="76"/>
      <c r="AP1325" s="127"/>
      <c r="AQ1325" s="76"/>
      <c r="AR1325" s="76"/>
      <c r="AS1325" s="76"/>
      <c r="AT1325" s="76"/>
      <c r="AU1325" s="76"/>
      <c r="AV1325" s="127"/>
      <c r="AW1325" s="127"/>
      <c r="AX1325" s="127"/>
      <c r="AY1325" s="76"/>
      <c r="AZ1325" s="74"/>
      <c r="BA1325" s="74"/>
      <c r="BB1325" s="72"/>
      <c r="BC1325" s="72"/>
      <c r="BD1325" s="74"/>
      <c r="BE1325" s="74"/>
      <c r="BF1325" s="76"/>
      <c r="BG1325" s="76"/>
      <c r="BH1325" s="76"/>
      <c r="BI1325" s="76"/>
      <c r="BJ1325" s="76"/>
      <c r="BK1325" s="76"/>
      <c r="BL1325" s="76"/>
      <c r="BM1325" s="127"/>
      <c r="BN1325" s="76"/>
      <c r="BO1325" s="110"/>
      <c r="BP1325" s="110"/>
      <c r="BQ1325" s="112"/>
      <c r="BR1325" s="112"/>
      <c r="BS1325" s="112"/>
      <c r="BT1325" s="114"/>
      <c r="BU1325" s="113"/>
      <c r="BV1325" s="114"/>
      <c r="BW1325" s="115"/>
      <c r="BX1325" s="115"/>
      <c r="BY1325" s="115"/>
      <c r="BZ1325" s="115"/>
      <c r="CA1325" s="48"/>
      <c r="CB1325" s="48"/>
      <c r="CC1325" s="48"/>
      <c r="CD1325" s="49"/>
      <c r="CE1325" s="96"/>
      <c r="CF1325" s="49"/>
      <c r="CG1325" s="96"/>
      <c r="CH1325" s="49"/>
      <c r="CI1325" s="49"/>
      <c r="CJ1325" s="49"/>
      <c r="CK1325" s="49"/>
      <c r="CL1325" s="49"/>
      <c r="CM1325" s="49"/>
      <c r="CN1325" s="49"/>
      <c r="CO1325" s="49"/>
      <c r="CP1325" s="49"/>
      <c r="CQ1325" s="49"/>
      <c r="CR1325" s="49"/>
      <c r="CS1325" s="49"/>
      <c r="CT1325" s="49"/>
      <c r="CU1325" s="49"/>
      <c r="CV1325" s="49"/>
      <c r="CW1325" s="49"/>
      <c r="CX1325" s="49"/>
      <c r="CY1325" s="49"/>
      <c r="CZ1325" s="49"/>
    </row>
    <row r="1326" spans="1:104" ht="20.25" thickTop="1" thickBot="1" x14ac:dyDescent="0.35">
      <c r="A1326" s="68"/>
      <c r="B1326" s="88"/>
      <c r="C1326" s="68"/>
      <c r="D1326" s="68"/>
      <c r="E1326" s="69"/>
      <c r="F1326" s="69"/>
      <c r="G1326" s="69"/>
      <c r="H1326" s="69"/>
      <c r="I1326" s="70"/>
      <c r="J1326" s="70"/>
      <c r="K1326" s="71"/>
      <c r="L1326" s="91"/>
      <c r="M1326" s="71"/>
      <c r="N1326" s="71"/>
      <c r="P1326" s="71"/>
      <c r="Q1326" s="71"/>
      <c r="R1326" s="71"/>
      <c r="S1326" s="70"/>
      <c r="T1326" s="73"/>
      <c r="U1326" s="73"/>
      <c r="V1326" s="211"/>
      <c r="W1326" s="211"/>
      <c r="X1326" s="73"/>
      <c r="Y1326" s="73"/>
      <c r="Z1326" s="73"/>
      <c r="AA1326" s="73"/>
      <c r="AB1326" s="73"/>
      <c r="AC1326" s="73"/>
      <c r="AD1326" s="73"/>
      <c r="AE1326" s="92"/>
      <c r="AF1326" s="73"/>
      <c r="AG1326" s="74"/>
      <c r="AH1326" s="75"/>
      <c r="AI1326" s="75"/>
      <c r="AJ1326" s="75"/>
      <c r="AK1326" s="74"/>
      <c r="AL1326" s="69"/>
      <c r="AM1326" s="76"/>
      <c r="AN1326" s="127"/>
      <c r="AO1326" s="76"/>
      <c r="AP1326" s="127"/>
      <c r="AQ1326" s="76"/>
      <c r="AR1326" s="76"/>
      <c r="AS1326" s="76"/>
      <c r="AT1326" s="76"/>
      <c r="AU1326" s="76"/>
      <c r="AV1326" s="127"/>
      <c r="AW1326" s="127"/>
      <c r="AX1326" s="127"/>
      <c r="AY1326" s="76"/>
      <c r="AZ1326" s="74"/>
      <c r="BA1326" s="74"/>
      <c r="BB1326" s="72"/>
      <c r="BC1326" s="72"/>
      <c r="BD1326" s="74"/>
      <c r="BE1326" s="74"/>
      <c r="BF1326" s="76"/>
      <c r="BG1326" s="76"/>
      <c r="BH1326" s="76"/>
      <c r="BI1326" s="76"/>
      <c r="BJ1326" s="76"/>
      <c r="BK1326" s="76"/>
      <c r="BL1326" s="76"/>
      <c r="BM1326" s="127"/>
      <c r="BN1326" s="76"/>
      <c r="BO1326" s="110"/>
      <c r="BP1326" s="110"/>
      <c r="BQ1326" s="112"/>
      <c r="BR1326" s="112"/>
      <c r="BS1326" s="112"/>
      <c r="BT1326" s="114"/>
      <c r="BU1326" s="113"/>
      <c r="BV1326" s="114"/>
      <c r="BW1326" s="115"/>
      <c r="BX1326" s="115"/>
      <c r="BY1326" s="115"/>
      <c r="BZ1326" s="115"/>
      <c r="CA1326" s="48"/>
      <c r="CB1326" s="48"/>
      <c r="CC1326" s="48"/>
      <c r="CD1326" s="49"/>
      <c r="CE1326" s="96"/>
      <c r="CF1326" s="49"/>
      <c r="CG1326" s="96"/>
      <c r="CH1326" s="49"/>
      <c r="CI1326" s="49"/>
      <c r="CJ1326" s="49"/>
      <c r="CK1326" s="49"/>
      <c r="CL1326" s="49"/>
      <c r="CM1326" s="49"/>
      <c r="CN1326" s="49"/>
      <c r="CO1326" s="49"/>
      <c r="CP1326" s="49"/>
      <c r="CQ1326" s="49"/>
      <c r="CR1326" s="49"/>
      <c r="CS1326" s="49"/>
      <c r="CT1326" s="49"/>
      <c r="CU1326" s="49"/>
      <c r="CV1326" s="49"/>
      <c r="CW1326" s="49"/>
      <c r="CX1326" s="49"/>
      <c r="CY1326" s="49"/>
      <c r="CZ1326" s="49"/>
    </row>
    <row r="1327" spans="1:104" ht="20.25" thickTop="1" thickBot="1" x14ac:dyDescent="0.35">
      <c r="A1327" s="68"/>
      <c r="B1327" s="88"/>
      <c r="C1327" s="68"/>
      <c r="D1327" s="68"/>
      <c r="E1327" s="69"/>
      <c r="F1327" s="69"/>
      <c r="G1327" s="69"/>
      <c r="H1327" s="69"/>
      <c r="I1327" s="70"/>
      <c r="J1327" s="70"/>
      <c r="K1327" s="71"/>
      <c r="L1327" s="91"/>
      <c r="M1327" s="71"/>
      <c r="N1327" s="71"/>
      <c r="P1327" s="71"/>
      <c r="Q1327" s="71"/>
      <c r="R1327" s="71"/>
      <c r="S1327" s="70"/>
      <c r="T1327" s="73"/>
      <c r="U1327" s="73"/>
      <c r="V1327" s="211"/>
      <c r="W1327" s="211"/>
      <c r="X1327" s="73"/>
      <c r="Y1327" s="73"/>
      <c r="Z1327" s="73"/>
      <c r="AA1327" s="73"/>
      <c r="AB1327" s="73"/>
      <c r="AC1327" s="73"/>
      <c r="AD1327" s="73"/>
      <c r="AE1327" s="92"/>
      <c r="AF1327" s="73"/>
      <c r="AG1327" s="74"/>
      <c r="AH1327" s="75"/>
      <c r="AI1327" s="75"/>
      <c r="AJ1327" s="75"/>
      <c r="AK1327" s="74"/>
      <c r="AL1327" s="69"/>
      <c r="AM1327" s="76"/>
      <c r="AN1327" s="127"/>
      <c r="AO1327" s="76"/>
      <c r="AP1327" s="127"/>
      <c r="AQ1327" s="76"/>
      <c r="AR1327" s="76"/>
      <c r="AS1327" s="76"/>
      <c r="AT1327" s="76"/>
      <c r="AU1327" s="76"/>
      <c r="AV1327" s="127"/>
      <c r="AW1327" s="127"/>
      <c r="AX1327" s="127"/>
      <c r="AY1327" s="76"/>
      <c r="AZ1327" s="74"/>
      <c r="BA1327" s="74"/>
      <c r="BB1327" s="72"/>
      <c r="BC1327" s="72"/>
      <c r="BD1327" s="74"/>
      <c r="BE1327" s="74"/>
      <c r="BF1327" s="76"/>
      <c r="BG1327" s="76"/>
      <c r="BH1327" s="76"/>
      <c r="BI1327" s="76"/>
      <c r="BJ1327" s="76"/>
      <c r="BK1327" s="76"/>
      <c r="BL1327" s="76"/>
      <c r="BM1327" s="127"/>
      <c r="BN1327" s="76"/>
      <c r="BO1327" s="110"/>
      <c r="BP1327" s="110"/>
      <c r="BQ1327" s="112"/>
      <c r="BR1327" s="112"/>
      <c r="BS1327" s="112"/>
      <c r="BT1327" s="114"/>
      <c r="BU1327" s="113"/>
      <c r="BV1327" s="114"/>
      <c r="BW1327" s="115"/>
      <c r="BX1327" s="115"/>
      <c r="BY1327" s="115"/>
      <c r="BZ1327" s="115"/>
      <c r="CA1327" s="48"/>
      <c r="CB1327" s="48"/>
      <c r="CC1327" s="48"/>
      <c r="CD1327" s="49"/>
      <c r="CE1327" s="96"/>
      <c r="CF1327" s="49"/>
      <c r="CG1327" s="96"/>
      <c r="CH1327" s="49"/>
      <c r="CI1327" s="49"/>
      <c r="CJ1327" s="49"/>
      <c r="CK1327" s="49"/>
      <c r="CL1327" s="49"/>
      <c r="CM1327" s="49"/>
      <c r="CN1327" s="49"/>
      <c r="CO1327" s="49"/>
      <c r="CP1327" s="49"/>
      <c r="CQ1327" s="49"/>
      <c r="CR1327" s="49"/>
      <c r="CS1327" s="49"/>
      <c r="CT1327" s="49"/>
      <c r="CU1327" s="49"/>
      <c r="CV1327" s="49"/>
      <c r="CW1327" s="49"/>
      <c r="CX1327" s="49"/>
      <c r="CY1327" s="49"/>
      <c r="CZ1327" s="49"/>
    </row>
    <row r="1328" spans="1:104" ht="20.25" thickTop="1" thickBot="1" x14ac:dyDescent="0.35">
      <c r="A1328" s="68"/>
      <c r="B1328" s="88"/>
      <c r="C1328" s="68"/>
      <c r="D1328" s="68"/>
      <c r="E1328" s="69"/>
      <c r="F1328" s="69"/>
      <c r="G1328" s="69"/>
      <c r="H1328" s="69"/>
      <c r="I1328" s="70"/>
      <c r="J1328" s="70"/>
      <c r="K1328" s="71"/>
      <c r="L1328" s="91"/>
      <c r="M1328" s="71"/>
      <c r="N1328" s="71"/>
      <c r="P1328" s="71"/>
      <c r="Q1328" s="71"/>
      <c r="R1328" s="71"/>
      <c r="S1328" s="70"/>
      <c r="T1328" s="73"/>
      <c r="U1328" s="73"/>
      <c r="V1328" s="211"/>
      <c r="W1328" s="211"/>
      <c r="X1328" s="73"/>
      <c r="Y1328" s="73"/>
      <c r="Z1328" s="73"/>
      <c r="AA1328" s="73"/>
      <c r="AB1328" s="73"/>
      <c r="AC1328" s="73"/>
      <c r="AD1328" s="73"/>
      <c r="AE1328" s="92"/>
      <c r="AF1328" s="73"/>
      <c r="AG1328" s="74"/>
      <c r="AH1328" s="75"/>
      <c r="AI1328" s="75"/>
      <c r="AJ1328" s="75"/>
      <c r="AK1328" s="74"/>
      <c r="AL1328" s="69"/>
      <c r="AM1328" s="76"/>
      <c r="AN1328" s="127"/>
      <c r="AO1328" s="76"/>
      <c r="AP1328" s="127"/>
      <c r="AQ1328" s="76"/>
      <c r="AR1328" s="76"/>
      <c r="AS1328" s="76"/>
      <c r="AT1328" s="76"/>
      <c r="AU1328" s="76"/>
      <c r="AV1328" s="127"/>
      <c r="AW1328" s="127"/>
      <c r="AX1328" s="127"/>
      <c r="AY1328" s="76"/>
      <c r="AZ1328" s="74"/>
      <c r="BA1328" s="74"/>
      <c r="BB1328" s="72"/>
      <c r="BC1328" s="72"/>
      <c r="BD1328" s="74"/>
      <c r="BE1328" s="74"/>
      <c r="BF1328" s="76"/>
      <c r="BG1328" s="76"/>
      <c r="BH1328" s="76"/>
      <c r="BI1328" s="76"/>
      <c r="BJ1328" s="76"/>
      <c r="BK1328" s="76"/>
      <c r="BL1328" s="76"/>
      <c r="BM1328" s="127"/>
      <c r="BN1328" s="76"/>
      <c r="BO1328" s="110"/>
      <c r="BP1328" s="110"/>
      <c r="BQ1328" s="112"/>
      <c r="BR1328" s="112"/>
      <c r="BS1328" s="112"/>
      <c r="BT1328" s="114"/>
      <c r="BU1328" s="113"/>
      <c r="BV1328" s="114"/>
      <c r="BW1328" s="115"/>
      <c r="BX1328" s="115"/>
      <c r="BY1328" s="115"/>
      <c r="BZ1328" s="115"/>
      <c r="CA1328" s="48"/>
      <c r="CB1328" s="48"/>
      <c r="CC1328" s="48"/>
      <c r="CD1328" s="49"/>
      <c r="CE1328" s="96"/>
      <c r="CF1328" s="49"/>
      <c r="CG1328" s="96"/>
      <c r="CH1328" s="49"/>
      <c r="CI1328" s="49"/>
      <c r="CJ1328" s="49"/>
      <c r="CK1328" s="49"/>
      <c r="CL1328" s="49"/>
      <c r="CM1328" s="49"/>
      <c r="CN1328" s="49"/>
      <c r="CO1328" s="49"/>
      <c r="CP1328" s="49"/>
      <c r="CQ1328" s="49"/>
      <c r="CR1328" s="49"/>
      <c r="CS1328" s="49"/>
      <c r="CT1328" s="49"/>
      <c r="CU1328" s="49"/>
      <c r="CV1328" s="49"/>
      <c r="CW1328" s="49"/>
      <c r="CX1328" s="49"/>
      <c r="CY1328" s="49"/>
      <c r="CZ1328" s="49"/>
    </row>
    <row r="1329" spans="1:104" ht="20.25" thickTop="1" thickBot="1" x14ac:dyDescent="0.35">
      <c r="A1329" s="68"/>
      <c r="B1329" s="88"/>
      <c r="C1329" s="68"/>
      <c r="D1329" s="68"/>
      <c r="E1329" s="69"/>
      <c r="F1329" s="69"/>
      <c r="G1329" s="69"/>
      <c r="H1329" s="69"/>
      <c r="I1329" s="70"/>
      <c r="J1329" s="70"/>
      <c r="K1329" s="71"/>
      <c r="L1329" s="91"/>
      <c r="M1329" s="71"/>
      <c r="N1329" s="71"/>
      <c r="P1329" s="71"/>
      <c r="Q1329" s="71"/>
      <c r="R1329" s="71"/>
      <c r="S1329" s="70"/>
      <c r="T1329" s="73"/>
      <c r="U1329" s="73"/>
      <c r="V1329" s="211"/>
      <c r="W1329" s="211"/>
      <c r="X1329" s="73"/>
      <c r="Y1329" s="73"/>
      <c r="Z1329" s="73"/>
      <c r="AA1329" s="73"/>
      <c r="AB1329" s="73"/>
      <c r="AC1329" s="73"/>
      <c r="AD1329" s="73"/>
      <c r="AE1329" s="92"/>
      <c r="AF1329" s="73"/>
      <c r="AG1329" s="74"/>
      <c r="AH1329" s="75"/>
      <c r="AI1329" s="75"/>
      <c r="AJ1329" s="75"/>
      <c r="AK1329" s="74"/>
      <c r="AL1329" s="69"/>
      <c r="AM1329" s="76"/>
      <c r="AN1329" s="127"/>
      <c r="AO1329" s="76"/>
      <c r="AP1329" s="127"/>
      <c r="AQ1329" s="76"/>
      <c r="AR1329" s="76"/>
      <c r="AS1329" s="76"/>
      <c r="AT1329" s="76"/>
      <c r="AU1329" s="76"/>
      <c r="AV1329" s="127"/>
      <c r="AW1329" s="127"/>
      <c r="AX1329" s="127"/>
      <c r="AY1329" s="76"/>
      <c r="AZ1329" s="74"/>
      <c r="BA1329" s="74"/>
      <c r="BB1329" s="72"/>
      <c r="BC1329" s="72"/>
      <c r="BD1329" s="74"/>
      <c r="BE1329" s="74"/>
      <c r="BF1329" s="76"/>
      <c r="BG1329" s="76"/>
      <c r="BH1329" s="76"/>
      <c r="BI1329" s="76"/>
      <c r="BJ1329" s="76"/>
      <c r="BK1329" s="76"/>
      <c r="BL1329" s="76"/>
      <c r="BM1329" s="127"/>
      <c r="BN1329" s="76"/>
      <c r="BO1329" s="110"/>
      <c r="BP1329" s="110"/>
      <c r="BQ1329" s="112"/>
      <c r="BR1329" s="112"/>
      <c r="BS1329" s="112"/>
      <c r="BT1329" s="114"/>
      <c r="BU1329" s="113"/>
      <c r="BV1329" s="114"/>
      <c r="BW1329" s="115"/>
      <c r="BX1329" s="115"/>
      <c r="BY1329" s="115"/>
      <c r="BZ1329" s="115"/>
      <c r="CA1329" s="48"/>
      <c r="CB1329" s="48"/>
      <c r="CC1329" s="48"/>
      <c r="CD1329" s="49"/>
      <c r="CE1329" s="96"/>
      <c r="CF1329" s="49"/>
      <c r="CG1329" s="96"/>
      <c r="CH1329" s="49"/>
      <c r="CI1329" s="49"/>
      <c r="CJ1329" s="49"/>
      <c r="CK1329" s="49"/>
      <c r="CL1329" s="49"/>
      <c r="CM1329" s="49"/>
      <c r="CN1329" s="49"/>
      <c r="CO1329" s="49"/>
      <c r="CP1329" s="49"/>
      <c r="CQ1329" s="49"/>
      <c r="CR1329" s="49"/>
      <c r="CS1329" s="49"/>
      <c r="CT1329" s="49"/>
      <c r="CU1329" s="49"/>
      <c r="CV1329" s="49"/>
      <c r="CW1329" s="49"/>
      <c r="CX1329" s="49"/>
      <c r="CY1329" s="49"/>
      <c r="CZ1329" s="49"/>
    </row>
    <row r="1330" spans="1:104" ht="20.25" thickTop="1" thickBot="1" x14ac:dyDescent="0.35">
      <c r="A1330" s="68"/>
      <c r="B1330" s="88"/>
      <c r="C1330" s="68"/>
      <c r="D1330" s="68"/>
      <c r="E1330" s="69"/>
      <c r="F1330" s="69"/>
      <c r="G1330" s="69"/>
      <c r="H1330" s="69"/>
      <c r="I1330" s="70"/>
      <c r="J1330" s="70"/>
      <c r="K1330" s="71"/>
      <c r="L1330" s="91"/>
      <c r="M1330" s="71"/>
      <c r="N1330" s="71"/>
      <c r="P1330" s="71"/>
      <c r="Q1330" s="71"/>
      <c r="R1330" s="71"/>
      <c r="S1330" s="70"/>
      <c r="T1330" s="73"/>
      <c r="U1330" s="73"/>
      <c r="V1330" s="211"/>
      <c r="W1330" s="211"/>
      <c r="X1330" s="73"/>
      <c r="Y1330" s="73"/>
      <c r="Z1330" s="73"/>
      <c r="AA1330" s="73"/>
      <c r="AB1330" s="73"/>
      <c r="AC1330" s="73"/>
      <c r="AD1330" s="73"/>
      <c r="AE1330" s="92"/>
      <c r="AF1330" s="73"/>
      <c r="AG1330" s="74"/>
      <c r="AH1330" s="75"/>
      <c r="AI1330" s="75"/>
      <c r="AJ1330" s="75"/>
      <c r="AK1330" s="74"/>
      <c r="AL1330" s="69"/>
      <c r="AM1330" s="76"/>
      <c r="AN1330" s="127"/>
      <c r="AO1330" s="76"/>
      <c r="AP1330" s="127"/>
      <c r="AQ1330" s="76"/>
      <c r="AR1330" s="76"/>
      <c r="AS1330" s="76"/>
      <c r="AT1330" s="76"/>
      <c r="AU1330" s="76"/>
      <c r="AV1330" s="127"/>
      <c r="AW1330" s="127"/>
      <c r="AX1330" s="127"/>
      <c r="AY1330" s="76"/>
      <c r="AZ1330" s="74"/>
      <c r="BA1330" s="74"/>
      <c r="BB1330" s="72"/>
      <c r="BC1330" s="72"/>
      <c r="BD1330" s="74"/>
      <c r="BE1330" s="74"/>
      <c r="BF1330" s="76"/>
      <c r="BG1330" s="76"/>
      <c r="BH1330" s="76"/>
      <c r="BI1330" s="76"/>
      <c r="BJ1330" s="76"/>
      <c r="BK1330" s="76"/>
      <c r="BL1330" s="76"/>
      <c r="BM1330" s="127"/>
      <c r="BN1330" s="76"/>
      <c r="BO1330" s="110"/>
      <c r="BP1330" s="110"/>
      <c r="BQ1330" s="112"/>
      <c r="BR1330" s="112"/>
      <c r="BS1330" s="112"/>
      <c r="BT1330" s="114"/>
      <c r="BU1330" s="113"/>
      <c r="BV1330" s="114"/>
      <c r="BW1330" s="115"/>
      <c r="BX1330" s="115"/>
      <c r="BY1330" s="115"/>
      <c r="BZ1330" s="115"/>
      <c r="CA1330" s="48"/>
      <c r="CB1330" s="48"/>
      <c r="CC1330" s="48"/>
      <c r="CD1330" s="49"/>
      <c r="CE1330" s="96"/>
      <c r="CF1330" s="49"/>
      <c r="CG1330" s="96"/>
      <c r="CH1330" s="49"/>
      <c r="CI1330" s="49"/>
      <c r="CJ1330" s="49"/>
      <c r="CK1330" s="49"/>
      <c r="CL1330" s="49"/>
      <c r="CM1330" s="49"/>
      <c r="CN1330" s="49"/>
      <c r="CO1330" s="49"/>
      <c r="CP1330" s="49"/>
      <c r="CQ1330" s="49"/>
      <c r="CR1330" s="49"/>
      <c r="CS1330" s="49"/>
      <c r="CT1330" s="49"/>
      <c r="CU1330" s="49"/>
      <c r="CV1330" s="49"/>
      <c r="CW1330" s="49"/>
      <c r="CX1330" s="49"/>
      <c r="CY1330" s="49"/>
      <c r="CZ1330" s="49"/>
    </row>
    <row r="1331" spans="1:104" ht="20.25" thickTop="1" thickBot="1" x14ac:dyDescent="0.35">
      <c r="A1331" s="68"/>
      <c r="B1331" s="88"/>
      <c r="C1331" s="68"/>
      <c r="D1331" s="68"/>
      <c r="E1331" s="69"/>
      <c r="F1331" s="69"/>
      <c r="G1331" s="69"/>
      <c r="H1331" s="69"/>
      <c r="I1331" s="70"/>
      <c r="J1331" s="70"/>
      <c r="K1331" s="71"/>
      <c r="L1331" s="91"/>
      <c r="M1331" s="71"/>
      <c r="N1331" s="71"/>
      <c r="P1331" s="71"/>
      <c r="Q1331" s="71"/>
      <c r="R1331" s="71"/>
      <c r="S1331" s="70"/>
      <c r="T1331" s="73"/>
      <c r="U1331" s="73"/>
      <c r="V1331" s="211"/>
      <c r="W1331" s="211"/>
      <c r="X1331" s="73"/>
      <c r="Y1331" s="73"/>
      <c r="Z1331" s="73"/>
      <c r="AA1331" s="73"/>
      <c r="AB1331" s="73"/>
      <c r="AC1331" s="73"/>
      <c r="AD1331" s="73"/>
      <c r="AE1331" s="92"/>
      <c r="AF1331" s="73"/>
      <c r="AG1331" s="74"/>
      <c r="AH1331" s="75"/>
      <c r="AI1331" s="75"/>
      <c r="AJ1331" s="75"/>
      <c r="AK1331" s="74"/>
      <c r="AL1331" s="69"/>
      <c r="AM1331" s="76"/>
      <c r="AN1331" s="127"/>
      <c r="AO1331" s="76"/>
      <c r="AP1331" s="127"/>
      <c r="AQ1331" s="76"/>
      <c r="AR1331" s="76"/>
      <c r="AS1331" s="76"/>
      <c r="AT1331" s="76"/>
      <c r="AU1331" s="76"/>
      <c r="AV1331" s="127"/>
      <c r="AW1331" s="127"/>
      <c r="AX1331" s="127"/>
      <c r="AY1331" s="76"/>
      <c r="AZ1331" s="74"/>
      <c r="BA1331" s="74"/>
      <c r="BB1331" s="72"/>
      <c r="BC1331" s="72"/>
      <c r="BD1331" s="74"/>
      <c r="BE1331" s="74"/>
      <c r="BF1331" s="76"/>
      <c r="BG1331" s="76"/>
      <c r="BH1331" s="76"/>
      <c r="BI1331" s="76"/>
      <c r="BJ1331" s="76"/>
      <c r="BK1331" s="76"/>
      <c r="BL1331" s="76"/>
      <c r="BM1331" s="127"/>
      <c r="BN1331" s="76"/>
      <c r="BO1331" s="110"/>
      <c r="BP1331" s="110"/>
      <c r="BQ1331" s="112"/>
      <c r="BR1331" s="112"/>
      <c r="BS1331" s="112"/>
      <c r="BT1331" s="114"/>
      <c r="BU1331" s="113"/>
      <c r="BV1331" s="114"/>
      <c r="BW1331" s="115"/>
      <c r="BX1331" s="115"/>
      <c r="BY1331" s="115"/>
      <c r="BZ1331" s="115"/>
      <c r="CA1331" s="48"/>
      <c r="CB1331" s="48"/>
      <c r="CC1331" s="48"/>
      <c r="CD1331" s="49"/>
      <c r="CE1331" s="96"/>
      <c r="CF1331" s="49"/>
      <c r="CG1331" s="96"/>
      <c r="CH1331" s="49"/>
      <c r="CI1331" s="49"/>
      <c r="CJ1331" s="49"/>
      <c r="CK1331" s="49"/>
      <c r="CL1331" s="49"/>
      <c r="CM1331" s="49"/>
      <c r="CN1331" s="49"/>
      <c r="CO1331" s="49"/>
      <c r="CP1331" s="49"/>
      <c r="CQ1331" s="49"/>
      <c r="CR1331" s="49"/>
      <c r="CS1331" s="49"/>
      <c r="CT1331" s="49"/>
      <c r="CU1331" s="49"/>
      <c r="CV1331" s="49"/>
      <c r="CW1331" s="49"/>
      <c r="CX1331" s="49"/>
      <c r="CY1331" s="49"/>
      <c r="CZ1331" s="49"/>
    </row>
    <row r="1332" spans="1:104" ht="20.25" thickTop="1" thickBot="1" x14ac:dyDescent="0.35">
      <c r="A1332" s="68"/>
      <c r="B1332" s="88"/>
      <c r="C1332" s="68"/>
      <c r="D1332" s="68"/>
      <c r="E1332" s="69"/>
      <c r="F1332" s="69"/>
      <c r="G1332" s="69"/>
      <c r="H1332" s="69"/>
      <c r="I1332" s="70"/>
      <c r="J1332" s="70"/>
      <c r="K1332" s="71"/>
      <c r="L1332" s="91"/>
      <c r="M1332" s="71"/>
      <c r="N1332" s="71"/>
      <c r="P1332" s="71"/>
      <c r="Q1332" s="71"/>
      <c r="R1332" s="71"/>
      <c r="S1332" s="70"/>
      <c r="T1332" s="73"/>
      <c r="U1332" s="73"/>
      <c r="V1332" s="211"/>
      <c r="W1332" s="211"/>
      <c r="X1332" s="73"/>
      <c r="Y1332" s="73"/>
      <c r="Z1332" s="73"/>
      <c r="AA1332" s="73"/>
      <c r="AB1332" s="73"/>
      <c r="AC1332" s="73"/>
      <c r="AD1332" s="73"/>
      <c r="AE1332" s="92"/>
      <c r="AF1332" s="73"/>
      <c r="AG1332" s="74"/>
      <c r="AH1332" s="75"/>
      <c r="AI1332" s="75"/>
      <c r="AJ1332" s="75"/>
      <c r="AK1332" s="74"/>
      <c r="AL1332" s="69"/>
      <c r="AM1332" s="76"/>
      <c r="AN1332" s="127"/>
      <c r="AO1332" s="76"/>
      <c r="AP1332" s="127"/>
      <c r="AQ1332" s="76"/>
      <c r="AR1332" s="76"/>
      <c r="AS1332" s="76"/>
      <c r="AT1332" s="76"/>
      <c r="AU1332" s="76"/>
      <c r="AV1332" s="127"/>
      <c r="AW1332" s="127"/>
      <c r="AX1332" s="127"/>
      <c r="AY1332" s="76"/>
      <c r="AZ1332" s="74"/>
      <c r="BA1332" s="74"/>
      <c r="BB1332" s="72"/>
      <c r="BC1332" s="72"/>
      <c r="BD1332" s="74"/>
      <c r="BE1332" s="74"/>
      <c r="BF1332" s="76"/>
      <c r="BG1332" s="76"/>
      <c r="BH1332" s="76"/>
      <c r="BI1332" s="76"/>
      <c r="BJ1332" s="76"/>
      <c r="BK1332" s="76"/>
      <c r="BL1332" s="76"/>
      <c r="BM1332" s="127"/>
      <c r="BN1332" s="76"/>
      <c r="BO1332" s="110"/>
      <c r="BP1332" s="110"/>
      <c r="BQ1332" s="112"/>
      <c r="BR1332" s="112"/>
      <c r="BS1332" s="112"/>
      <c r="BT1332" s="114"/>
      <c r="BU1332" s="113"/>
      <c r="BV1332" s="114"/>
      <c r="BW1332" s="115"/>
      <c r="BX1332" s="115"/>
      <c r="BY1332" s="115"/>
      <c r="BZ1332" s="115"/>
      <c r="CA1332" s="48"/>
      <c r="CB1332" s="48"/>
      <c r="CC1332" s="48"/>
      <c r="CD1332" s="49"/>
      <c r="CE1332" s="96"/>
      <c r="CF1332" s="49"/>
      <c r="CG1332" s="96"/>
      <c r="CH1332" s="49"/>
      <c r="CI1332" s="49"/>
      <c r="CJ1332" s="49"/>
      <c r="CK1332" s="49"/>
      <c r="CL1332" s="49"/>
      <c r="CM1332" s="49"/>
      <c r="CN1332" s="49"/>
      <c r="CO1332" s="49"/>
      <c r="CP1332" s="49"/>
      <c r="CQ1332" s="49"/>
      <c r="CR1332" s="49"/>
      <c r="CS1332" s="49"/>
      <c r="CT1332" s="49"/>
      <c r="CU1332" s="49"/>
      <c r="CV1332" s="49"/>
      <c r="CW1332" s="49"/>
      <c r="CX1332" s="49"/>
      <c r="CY1332" s="49"/>
      <c r="CZ1332" s="49"/>
    </row>
    <row r="1333" spans="1:104" ht="20.25" thickTop="1" thickBot="1" x14ac:dyDescent="0.35">
      <c r="A1333" s="68"/>
      <c r="B1333" s="88"/>
      <c r="C1333" s="68"/>
      <c r="D1333" s="68"/>
      <c r="E1333" s="69"/>
      <c r="F1333" s="69"/>
      <c r="G1333" s="69"/>
      <c r="H1333" s="69"/>
      <c r="I1333" s="70"/>
      <c r="J1333" s="70"/>
      <c r="K1333" s="71"/>
      <c r="L1333" s="91"/>
      <c r="M1333" s="71"/>
      <c r="N1333" s="71"/>
      <c r="P1333" s="71"/>
      <c r="Q1333" s="71"/>
      <c r="R1333" s="71"/>
      <c r="S1333" s="70"/>
      <c r="T1333" s="73"/>
      <c r="U1333" s="73"/>
      <c r="V1333" s="211"/>
      <c r="W1333" s="211"/>
      <c r="X1333" s="73"/>
      <c r="Y1333" s="73"/>
      <c r="Z1333" s="73"/>
      <c r="AA1333" s="73"/>
      <c r="AB1333" s="73"/>
      <c r="AC1333" s="73"/>
      <c r="AD1333" s="73"/>
      <c r="AE1333" s="92"/>
      <c r="AF1333" s="73"/>
      <c r="AG1333" s="74"/>
      <c r="AH1333" s="75"/>
      <c r="AI1333" s="75"/>
      <c r="AJ1333" s="75"/>
      <c r="AK1333" s="74"/>
      <c r="AL1333" s="69"/>
      <c r="AM1333" s="76"/>
      <c r="AN1333" s="127"/>
      <c r="AO1333" s="76"/>
      <c r="AP1333" s="127"/>
      <c r="AQ1333" s="76"/>
      <c r="AR1333" s="76"/>
      <c r="AS1333" s="76"/>
      <c r="AT1333" s="76"/>
      <c r="AU1333" s="76"/>
      <c r="AV1333" s="127"/>
      <c r="AW1333" s="127"/>
      <c r="AX1333" s="127"/>
      <c r="AY1333" s="76"/>
      <c r="AZ1333" s="74"/>
      <c r="BA1333" s="74"/>
      <c r="BB1333" s="72"/>
      <c r="BC1333" s="72"/>
      <c r="BD1333" s="74"/>
      <c r="BE1333" s="74"/>
      <c r="BF1333" s="76"/>
      <c r="BG1333" s="76"/>
      <c r="BH1333" s="76"/>
      <c r="BI1333" s="76"/>
      <c r="BJ1333" s="76"/>
      <c r="BK1333" s="76"/>
      <c r="BL1333" s="76"/>
      <c r="BM1333" s="127"/>
      <c r="BN1333" s="76"/>
      <c r="BO1333" s="110"/>
      <c r="BP1333" s="110"/>
      <c r="BQ1333" s="112"/>
      <c r="BR1333" s="112"/>
      <c r="BS1333" s="112"/>
      <c r="BT1333" s="114"/>
      <c r="BU1333" s="113"/>
      <c r="BV1333" s="114"/>
      <c r="BW1333" s="115"/>
      <c r="BX1333" s="115"/>
      <c r="BY1333" s="115"/>
      <c r="BZ1333" s="115"/>
      <c r="CA1333" s="48"/>
      <c r="CB1333" s="48"/>
      <c r="CC1333" s="48"/>
      <c r="CD1333" s="49"/>
      <c r="CE1333" s="96"/>
      <c r="CF1333" s="49"/>
      <c r="CG1333" s="96"/>
      <c r="CH1333" s="49"/>
      <c r="CI1333" s="49"/>
      <c r="CJ1333" s="49"/>
      <c r="CK1333" s="49"/>
      <c r="CL1333" s="49"/>
      <c r="CM1333" s="49"/>
      <c r="CN1333" s="49"/>
      <c r="CO1333" s="49"/>
      <c r="CP1333" s="49"/>
      <c r="CQ1333" s="49"/>
      <c r="CR1333" s="49"/>
      <c r="CS1333" s="49"/>
      <c r="CT1333" s="49"/>
      <c r="CU1333" s="49"/>
      <c r="CV1333" s="49"/>
      <c r="CW1333" s="49"/>
      <c r="CX1333" s="49"/>
      <c r="CY1333" s="49"/>
      <c r="CZ1333" s="49"/>
    </row>
    <row r="1334" spans="1:104" ht="20.25" thickTop="1" thickBot="1" x14ac:dyDescent="0.35">
      <c r="A1334" s="68"/>
      <c r="B1334" s="88"/>
      <c r="C1334" s="68"/>
      <c r="D1334" s="68"/>
      <c r="E1334" s="69"/>
      <c r="F1334" s="69"/>
      <c r="G1334" s="69"/>
      <c r="H1334" s="69"/>
      <c r="I1334" s="70"/>
      <c r="J1334" s="70"/>
      <c r="K1334" s="71"/>
      <c r="L1334" s="91"/>
      <c r="M1334" s="71"/>
      <c r="N1334" s="71"/>
      <c r="P1334" s="71"/>
      <c r="Q1334" s="71"/>
      <c r="R1334" s="71"/>
      <c r="S1334" s="70"/>
      <c r="T1334" s="73"/>
      <c r="U1334" s="73"/>
      <c r="V1334" s="211"/>
      <c r="W1334" s="211"/>
      <c r="X1334" s="73"/>
      <c r="Y1334" s="73"/>
      <c r="Z1334" s="73"/>
      <c r="AA1334" s="73"/>
      <c r="AB1334" s="73"/>
      <c r="AC1334" s="73"/>
      <c r="AD1334" s="73"/>
      <c r="AE1334" s="92"/>
      <c r="AF1334" s="73"/>
      <c r="AG1334" s="74"/>
      <c r="AH1334" s="75"/>
      <c r="AI1334" s="75"/>
      <c r="AJ1334" s="75"/>
      <c r="AK1334" s="74"/>
      <c r="AL1334" s="69"/>
      <c r="AM1334" s="76"/>
      <c r="AN1334" s="127"/>
      <c r="AO1334" s="76"/>
      <c r="AP1334" s="127"/>
      <c r="AQ1334" s="76"/>
      <c r="AR1334" s="76"/>
      <c r="AS1334" s="76"/>
      <c r="AT1334" s="76"/>
      <c r="AU1334" s="76"/>
      <c r="AV1334" s="127"/>
      <c r="AW1334" s="127"/>
      <c r="AX1334" s="127"/>
      <c r="AY1334" s="76"/>
      <c r="AZ1334" s="74"/>
      <c r="BA1334" s="74"/>
      <c r="BB1334" s="72"/>
      <c r="BC1334" s="72"/>
      <c r="BD1334" s="74"/>
      <c r="BE1334" s="74"/>
      <c r="BF1334" s="76"/>
      <c r="BG1334" s="76"/>
      <c r="BH1334" s="76"/>
      <c r="BI1334" s="76"/>
      <c r="BJ1334" s="76"/>
      <c r="BK1334" s="76"/>
      <c r="BL1334" s="76"/>
      <c r="BM1334" s="127"/>
      <c r="BN1334" s="76"/>
      <c r="BO1334" s="110"/>
      <c r="BP1334" s="110"/>
      <c r="BQ1334" s="112"/>
      <c r="BR1334" s="112"/>
      <c r="BS1334" s="112"/>
      <c r="BT1334" s="114"/>
      <c r="BU1334" s="113"/>
      <c r="BV1334" s="114"/>
      <c r="BW1334" s="115"/>
      <c r="BX1334" s="115"/>
      <c r="BY1334" s="115"/>
      <c r="BZ1334" s="115"/>
      <c r="CA1334" s="48"/>
      <c r="CB1334" s="48"/>
      <c r="CC1334" s="48"/>
      <c r="CD1334" s="49"/>
      <c r="CE1334" s="96"/>
      <c r="CF1334" s="49"/>
      <c r="CG1334" s="96"/>
      <c r="CH1334" s="49"/>
      <c r="CI1334" s="49"/>
      <c r="CJ1334" s="49"/>
      <c r="CK1334" s="49"/>
      <c r="CL1334" s="49"/>
      <c r="CM1334" s="49"/>
      <c r="CN1334" s="49"/>
      <c r="CO1334" s="49"/>
      <c r="CP1334" s="49"/>
      <c r="CQ1334" s="49"/>
      <c r="CR1334" s="49"/>
      <c r="CS1334" s="49"/>
      <c r="CT1334" s="49"/>
      <c r="CU1334" s="49"/>
      <c r="CV1334" s="49"/>
      <c r="CW1334" s="49"/>
      <c r="CX1334" s="49"/>
      <c r="CY1334" s="49"/>
      <c r="CZ1334" s="49"/>
    </row>
    <row r="1335" spans="1:104" ht="20.25" thickTop="1" thickBot="1" x14ac:dyDescent="0.35">
      <c r="A1335" s="68"/>
      <c r="B1335" s="88"/>
      <c r="C1335" s="68"/>
      <c r="D1335" s="68"/>
      <c r="E1335" s="69"/>
      <c r="F1335" s="69"/>
      <c r="G1335" s="69"/>
      <c r="H1335" s="69"/>
      <c r="I1335" s="70"/>
      <c r="J1335" s="70"/>
      <c r="K1335" s="71"/>
      <c r="L1335" s="91"/>
      <c r="M1335" s="71"/>
      <c r="N1335" s="71"/>
      <c r="P1335" s="71"/>
      <c r="Q1335" s="71"/>
      <c r="R1335" s="71"/>
      <c r="S1335" s="70"/>
      <c r="T1335" s="73"/>
      <c r="U1335" s="73"/>
      <c r="V1335" s="211"/>
      <c r="W1335" s="211"/>
      <c r="X1335" s="73"/>
      <c r="Y1335" s="73"/>
      <c r="Z1335" s="73"/>
      <c r="AA1335" s="73"/>
      <c r="AB1335" s="73"/>
      <c r="AC1335" s="73"/>
      <c r="AD1335" s="73"/>
      <c r="AE1335" s="92"/>
      <c r="AF1335" s="73"/>
      <c r="AG1335" s="74"/>
      <c r="AH1335" s="75"/>
      <c r="AI1335" s="75"/>
      <c r="AJ1335" s="75"/>
      <c r="AK1335" s="74"/>
      <c r="AL1335" s="69"/>
      <c r="AM1335" s="76"/>
      <c r="AN1335" s="127"/>
      <c r="AO1335" s="76"/>
      <c r="AP1335" s="127"/>
      <c r="AQ1335" s="76"/>
      <c r="AR1335" s="76"/>
      <c r="AS1335" s="76"/>
      <c r="AT1335" s="76"/>
      <c r="AU1335" s="76"/>
      <c r="AV1335" s="127"/>
      <c r="AW1335" s="127"/>
      <c r="AX1335" s="127"/>
      <c r="AY1335" s="76"/>
      <c r="AZ1335" s="74"/>
      <c r="BA1335" s="74"/>
      <c r="BB1335" s="72"/>
      <c r="BC1335" s="72"/>
      <c r="BD1335" s="74"/>
      <c r="BE1335" s="74"/>
      <c r="BF1335" s="76"/>
      <c r="BG1335" s="76"/>
      <c r="BH1335" s="76"/>
      <c r="BI1335" s="76"/>
      <c r="BJ1335" s="76"/>
      <c r="BK1335" s="76"/>
      <c r="BL1335" s="76"/>
      <c r="BM1335" s="127"/>
      <c r="BN1335" s="76"/>
      <c r="BO1335" s="110"/>
      <c r="BP1335" s="110"/>
      <c r="BQ1335" s="112"/>
      <c r="BR1335" s="112"/>
      <c r="BS1335" s="112"/>
      <c r="BT1335" s="114"/>
      <c r="BU1335" s="113"/>
      <c r="BV1335" s="114"/>
      <c r="BW1335" s="115"/>
      <c r="BX1335" s="115"/>
      <c r="BY1335" s="115"/>
      <c r="BZ1335" s="115"/>
      <c r="CA1335" s="48"/>
      <c r="CB1335" s="48"/>
      <c r="CC1335" s="48"/>
      <c r="CD1335" s="49"/>
      <c r="CE1335" s="96"/>
      <c r="CF1335" s="49"/>
      <c r="CG1335" s="96"/>
      <c r="CH1335" s="49"/>
      <c r="CI1335" s="49"/>
      <c r="CJ1335" s="49"/>
      <c r="CK1335" s="49"/>
      <c r="CL1335" s="49"/>
      <c r="CM1335" s="49"/>
      <c r="CN1335" s="49"/>
      <c r="CO1335" s="49"/>
      <c r="CP1335" s="49"/>
      <c r="CQ1335" s="49"/>
      <c r="CR1335" s="49"/>
      <c r="CS1335" s="49"/>
      <c r="CT1335" s="49"/>
      <c r="CU1335" s="49"/>
      <c r="CV1335" s="49"/>
      <c r="CW1335" s="49"/>
      <c r="CX1335" s="49"/>
      <c r="CY1335" s="49"/>
      <c r="CZ1335" s="49"/>
    </row>
    <row r="1336" spans="1:104" ht="20.25" thickTop="1" thickBot="1" x14ac:dyDescent="0.35">
      <c r="A1336" s="68"/>
      <c r="B1336" s="88"/>
      <c r="C1336" s="68"/>
      <c r="D1336" s="68"/>
      <c r="E1336" s="69"/>
      <c r="F1336" s="69"/>
      <c r="G1336" s="69"/>
      <c r="H1336" s="69"/>
      <c r="I1336" s="70"/>
      <c r="J1336" s="70"/>
      <c r="K1336" s="71"/>
      <c r="L1336" s="91"/>
      <c r="M1336" s="71"/>
      <c r="N1336" s="71"/>
      <c r="P1336" s="71"/>
      <c r="Q1336" s="71"/>
      <c r="R1336" s="71"/>
      <c r="S1336" s="70"/>
      <c r="T1336" s="73"/>
      <c r="U1336" s="73"/>
      <c r="V1336" s="211"/>
      <c r="W1336" s="211"/>
      <c r="X1336" s="73"/>
      <c r="Y1336" s="73"/>
      <c r="Z1336" s="73"/>
      <c r="AA1336" s="73"/>
      <c r="AB1336" s="73"/>
      <c r="AC1336" s="73"/>
      <c r="AD1336" s="73"/>
      <c r="AE1336" s="92"/>
      <c r="AF1336" s="73"/>
      <c r="AG1336" s="74"/>
      <c r="AH1336" s="75"/>
      <c r="AI1336" s="75"/>
      <c r="AJ1336" s="75"/>
      <c r="AK1336" s="74"/>
      <c r="AL1336" s="69"/>
      <c r="AM1336" s="76"/>
      <c r="AN1336" s="127"/>
      <c r="AO1336" s="76"/>
      <c r="AP1336" s="127"/>
      <c r="AQ1336" s="76"/>
      <c r="AR1336" s="76"/>
      <c r="AS1336" s="76"/>
      <c r="AT1336" s="76"/>
      <c r="AU1336" s="76"/>
      <c r="AV1336" s="127"/>
      <c r="AW1336" s="127"/>
      <c r="AX1336" s="127"/>
      <c r="AY1336" s="76"/>
      <c r="AZ1336" s="74"/>
      <c r="BA1336" s="74"/>
      <c r="BB1336" s="72"/>
      <c r="BC1336" s="72"/>
      <c r="BD1336" s="74"/>
      <c r="BE1336" s="74"/>
      <c r="BF1336" s="76"/>
      <c r="BG1336" s="76"/>
      <c r="BH1336" s="76"/>
      <c r="BI1336" s="76"/>
      <c r="BJ1336" s="76"/>
      <c r="BK1336" s="76"/>
      <c r="BL1336" s="76"/>
      <c r="BM1336" s="127"/>
      <c r="BN1336" s="76"/>
      <c r="BO1336" s="110"/>
      <c r="BP1336" s="110"/>
      <c r="BQ1336" s="112"/>
      <c r="BR1336" s="112"/>
      <c r="BS1336" s="112"/>
      <c r="BT1336" s="114"/>
      <c r="BU1336" s="113"/>
      <c r="BV1336" s="114"/>
      <c r="BW1336" s="115"/>
      <c r="BX1336" s="115"/>
      <c r="BY1336" s="115"/>
      <c r="BZ1336" s="115"/>
      <c r="CA1336" s="48"/>
      <c r="CB1336" s="48"/>
      <c r="CC1336" s="48"/>
      <c r="CD1336" s="49"/>
      <c r="CE1336" s="96"/>
      <c r="CF1336" s="49"/>
      <c r="CG1336" s="96"/>
      <c r="CH1336" s="49"/>
      <c r="CI1336" s="49"/>
      <c r="CJ1336" s="49"/>
      <c r="CK1336" s="49"/>
      <c r="CL1336" s="49"/>
      <c r="CM1336" s="49"/>
      <c r="CN1336" s="49"/>
      <c r="CO1336" s="49"/>
      <c r="CP1336" s="49"/>
      <c r="CQ1336" s="49"/>
      <c r="CR1336" s="49"/>
      <c r="CS1336" s="49"/>
      <c r="CT1336" s="49"/>
      <c r="CU1336" s="49"/>
      <c r="CV1336" s="49"/>
      <c r="CW1336" s="49"/>
      <c r="CX1336" s="49"/>
      <c r="CY1336" s="49"/>
      <c r="CZ1336" s="49"/>
    </row>
    <row r="1337" spans="1:104" ht="20.25" thickTop="1" thickBot="1" x14ac:dyDescent="0.35">
      <c r="A1337" s="68"/>
      <c r="B1337" s="88"/>
      <c r="C1337" s="68"/>
      <c r="D1337" s="68"/>
      <c r="E1337" s="69"/>
      <c r="F1337" s="69"/>
      <c r="G1337" s="69"/>
      <c r="H1337" s="69"/>
      <c r="I1337" s="70"/>
      <c r="J1337" s="70"/>
      <c r="K1337" s="71"/>
      <c r="L1337" s="91"/>
      <c r="M1337" s="71"/>
      <c r="N1337" s="71"/>
      <c r="P1337" s="71"/>
      <c r="Q1337" s="71"/>
      <c r="R1337" s="71"/>
      <c r="S1337" s="70"/>
      <c r="T1337" s="73"/>
      <c r="U1337" s="73"/>
      <c r="V1337" s="211"/>
      <c r="W1337" s="211"/>
      <c r="X1337" s="73"/>
      <c r="Y1337" s="73"/>
      <c r="Z1337" s="73"/>
      <c r="AA1337" s="73"/>
      <c r="AB1337" s="73"/>
      <c r="AC1337" s="73"/>
      <c r="AD1337" s="73"/>
      <c r="AE1337" s="92"/>
      <c r="AF1337" s="73"/>
      <c r="AG1337" s="74"/>
      <c r="AH1337" s="75"/>
      <c r="AI1337" s="75"/>
      <c r="AJ1337" s="75"/>
      <c r="AK1337" s="74"/>
      <c r="AL1337" s="69"/>
      <c r="AM1337" s="76"/>
      <c r="AN1337" s="127"/>
      <c r="AO1337" s="76"/>
      <c r="AP1337" s="127"/>
      <c r="AQ1337" s="76"/>
      <c r="AR1337" s="76"/>
      <c r="AS1337" s="76"/>
      <c r="AT1337" s="76"/>
      <c r="AU1337" s="76"/>
      <c r="AV1337" s="127"/>
      <c r="AW1337" s="127"/>
      <c r="AX1337" s="127"/>
      <c r="AY1337" s="76"/>
      <c r="AZ1337" s="74"/>
      <c r="BA1337" s="74"/>
      <c r="BB1337" s="72"/>
      <c r="BC1337" s="72"/>
      <c r="BD1337" s="74"/>
      <c r="BE1337" s="74"/>
      <c r="BF1337" s="76"/>
      <c r="BG1337" s="76"/>
      <c r="BH1337" s="76"/>
      <c r="BI1337" s="76"/>
      <c r="BJ1337" s="76"/>
      <c r="BK1337" s="76"/>
      <c r="BL1337" s="76"/>
      <c r="BM1337" s="127"/>
      <c r="BN1337" s="76"/>
      <c r="BO1337" s="110"/>
      <c r="BP1337" s="110"/>
      <c r="BQ1337" s="112"/>
      <c r="BR1337" s="112"/>
      <c r="BS1337" s="112"/>
      <c r="BT1337" s="114"/>
      <c r="BU1337" s="113"/>
      <c r="BV1337" s="114"/>
      <c r="BW1337" s="115"/>
      <c r="BX1337" s="115"/>
      <c r="BY1337" s="115"/>
      <c r="BZ1337" s="115"/>
      <c r="CA1337" s="48"/>
      <c r="CB1337" s="48"/>
      <c r="CC1337" s="48"/>
      <c r="CD1337" s="49"/>
      <c r="CE1337" s="96"/>
      <c r="CF1337" s="49"/>
      <c r="CG1337" s="96"/>
      <c r="CH1337" s="49"/>
      <c r="CI1337" s="49"/>
      <c r="CJ1337" s="49"/>
      <c r="CK1337" s="49"/>
      <c r="CL1337" s="49"/>
      <c r="CM1337" s="49"/>
      <c r="CN1337" s="49"/>
      <c r="CO1337" s="49"/>
      <c r="CP1337" s="49"/>
      <c r="CQ1337" s="49"/>
      <c r="CR1337" s="49"/>
      <c r="CS1337" s="49"/>
      <c r="CT1337" s="49"/>
      <c r="CU1337" s="49"/>
      <c r="CV1337" s="49"/>
      <c r="CW1337" s="49"/>
      <c r="CX1337" s="49"/>
      <c r="CY1337" s="49"/>
      <c r="CZ1337" s="49"/>
    </row>
    <row r="1338" spans="1:104" ht="20.25" thickTop="1" thickBot="1" x14ac:dyDescent="0.35">
      <c r="A1338" s="68"/>
      <c r="B1338" s="88"/>
      <c r="C1338" s="68"/>
      <c r="D1338" s="68"/>
      <c r="E1338" s="69"/>
      <c r="F1338" s="69"/>
      <c r="G1338" s="69"/>
      <c r="H1338" s="69"/>
      <c r="I1338" s="70"/>
      <c r="J1338" s="70"/>
      <c r="K1338" s="71"/>
      <c r="L1338" s="91"/>
      <c r="M1338" s="71"/>
      <c r="N1338" s="71"/>
      <c r="P1338" s="71"/>
      <c r="Q1338" s="71"/>
      <c r="R1338" s="71"/>
      <c r="S1338" s="70"/>
      <c r="T1338" s="73"/>
      <c r="U1338" s="73"/>
      <c r="V1338" s="211"/>
      <c r="W1338" s="211"/>
      <c r="X1338" s="73"/>
      <c r="Y1338" s="73"/>
      <c r="Z1338" s="73"/>
      <c r="AA1338" s="73"/>
      <c r="AB1338" s="73"/>
      <c r="AC1338" s="73"/>
      <c r="AD1338" s="73"/>
      <c r="AE1338" s="92"/>
      <c r="AF1338" s="73"/>
      <c r="AG1338" s="74"/>
      <c r="AH1338" s="75"/>
      <c r="AI1338" s="75"/>
      <c r="AJ1338" s="75"/>
      <c r="AK1338" s="74"/>
      <c r="AL1338" s="69"/>
      <c r="AM1338" s="76"/>
      <c r="AN1338" s="127"/>
      <c r="AO1338" s="76"/>
      <c r="AP1338" s="127"/>
      <c r="AQ1338" s="76"/>
      <c r="AR1338" s="76"/>
      <c r="AS1338" s="76"/>
      <c r="AT1338" s="76"/>
      <c r="AU1338" s="76"/>
      <c r="AV1338" s="127"/>
      <c r="AW1338" s="127"/>
      <c r="AX1338" s="127"/>
      <c r="AY1338" s="76"/>
      <c r="AZ1338" s="74"/>
      <c r="BA1338" s="74"/>
      <c r="BB1338" s="72"/>
      <c r="BC1338" s="72"/>
      <c r="BD1338" s="74"/>
      <c r="BE1338" s="74"/>
      <c r="BF1338" s="76"/>
      <c r="BG1338" s="76"/>
      <c r="BH1338" s="76"/>
      <c r="BI1338" s="76"/>
      <c r="BJ1338" s="76"/>
      <c r="BK1338" s="76"/>
      <c r="BL1338" s="76"/>
      <c r="BM1338" s="127"/>
      <c r="BN1338" s="76"/>
      <c r="BO1338" s="110"/>
      <c r="BP1338" s="110"/>
      <c r="BQ1338" s="112"/>
      <c r="BR1338" s="112"/>
      <c r="BS1338" s="112"/>
      <c r="BT1338" s="114"/>
      <c r="BU1338" s="113"/>
      <c r="BV1338" s="114"/>
      <c r="BW1338" s="115"/>
      <c r="BX1338" s="115"/>
      <c r="BY1338" s="115"/>
      <c r="BZ1338" s="115"/>
      <c r="CA1338" s="48"/>
      <c r="CB1338" s="48"/>
      <c r="CC1338" s="48"/>
      <c r="CD1338" s="49"/>
      <c r="CE1338" s="96"/>
      <c r="CF1338" s="49"/>
      <c r="CG1338" s="96"/>
      <c r="CH1338" s="49"/>
      <c r="CI1338" s="49"/>
      <c r="CJ1338" s="49"/>
      <c r="CK1338" s="49"/>
      <c r="CL1338" s="49"/>
      <c r="CM1338" s="49"/>
      <c r="CN1338" s="49"/>
      <c r="CO1338" s="49"/>
      <c r="CP1338" s="49"/>
      <c r="CQ1338" s="49"/>
      <c r="CR1338" s="49"/>
      <c r="CS1338" s="49"/>
      <c r="CT1338" s="49"/>
      <c r="CU1338" s="49"/>
      <c r="CV1338" s="49"/>
      <c r="CW1338" s="49"/>
      <c r="CX1338" s="49"/>
      <c r="CY1338" s="49"/>
      <c r="CZ1338" s="49"/>
    </row>
    <row r="1339" spans="1:104" ht="20.25" thickTop="1" thickBot="1" x14ac:dyDescent="0.35">
      <c r="A1339" s="68"/>
      <c r="B1339" s="88"/>
      <c r="C1339" s="68"/>
      <c r="D1339" s="68"/>
      <c r="E1339" s="69"/>
      <c r="F1339" s="69"/>
      <c r="G1339" s="69"/>
      <c r="H1339" s="69"/>
      <c r="I1339" s="70"/>
      <c r="J1339" s="70"/>
      <c r="K1339" s="71"/>
      <c r="L1339" s="91"/>
      <c r="M1339" s="71"/>
      <c r="N1339" s="71"/>
      <c r="P1339" s="71"/>
      <c r="Q1339" s="71"/>
      <c r="R1339" s="71"/>
      <c r="S1339" s="70"/>
      <c r="T1339" s="73"/>
      <c r="U1339" s="73"/>
      <c r="V1339" s="211"/>
      <c r="W1339" s="211"/>
      <c r="X1339" s="73"/>
      <c r="Y1339" s="73"/>
      <c r="Z1339" s="73"/>
      <c r="AA1339" s="73"/>
      <c r="AB1339" s="73"/>
      <c r="AC1339" s="73"/>
      <c r="AD1339" s="73"/>
      <c r="AE1339" s="92"/>
      <c r="AF1339" s="73"/>
      <c r="AG1339" s="74"/>
      <c r="AH1339" s="75"/>
      <c r="AI1339" s="75"/>
      <c r="AJ1339" s="75"/>
      <c r="AK1339" s="74"/>
      <c r="AL1339" s="69"/>
      <c r="AM1339" s="76"/>
      <c r="AN1339" s="127"/>
      <c r="AO1339" s="76"/>
      <c r="AP1339" s="127"/>
      <c r="AQ1339" s="76"/>
      <c r="AR1339" s="76"/>
      <c r="AS1339" s="76"/>
      <c r="AT1339" s="76"/>
      <c r="AU1339" s="76"/>
      <c r="AV1339" s="127"/>
      <c r="AW1339" s="127"/>
      <c r="AX1339" s="127"/>
      <c r="AY1339" s="76"/>
      <c r="AZ1339" s="74"/>
      <c r="BA1339" s="74"/>
      <c r="BB1339" s="72"/>
      <c r="BC1339" s="72"/>
      <c r="BD1339" s="74"/>
      <c r="BE1339" s="74"/>
      <c r="BF1339" s="76"/>
      <c r="BG1339" s="76"/>
      <c r="BH1339" s="76"/>
      <c r="BI1339" s="76"/>
      <c r="BJ1339" s="76"/>
      <c r="BK1339" s="76"/>
      <c r="BL1339" s="76"/>
      <c r="BM1339" s="127"/>
      <c r="BN1339" s="76"/>
      <c r="BO1339" s="110"/>
      <c r="BP1339" s="110"/>
      <c r="BQ1339" s="112"/>
      <c r="BR1339" s="112"/>
      <c r="BS1339" s="112"/>
      <c r="BT1339" s="114"/>
      <c r="BU1339" s="113"/>
      <c r="BV1339" s="114"/>
      <c r="BW1339" s="115"/>
      <c r="BX1339" s="115"/>
      <c r="BY1339" s="115"/>
      <c r="BZ1339" s="115"/>
      <c r="CA1339" s="48"/>
      <c r="CB1339" s="48"/>
      <c r="CC1339" s="48"/>
      <c r="CD1339" s="49"/>
      <c r="CE1339" s="96"/>
      <c r="CF1339" s="49"/>
      <c r="CG1339" s="96"/>
      <c r="CH1339" s="49"/>
      <c r="CI1339" s="49"/>
      <c r="CJ1339" s="49"/>
      <c r="CK1339" s="49"/>
      <c r="CL1339" s="49"/>
      <c r="CM1339" s="49"/>
      <c r="CN1339" s="49"/>
      <c r="CO1339" s="49"/>
      <c r="CP1339" s="49"/>
      <c r="CQ1339" s="49"/>
      <c r="CR1339" s="49"/>
      <c r="CS1339" s="49"/>
      <c r="CT1339" s="49"/>
      <c r="CU1339" s="49"/>
      <c r="CV1339" s="49"/>
      <c r="CW1339" s="49"/>
      <c r="CX1339" s="49"/>
      <c r="CY1339" s="49"/>
      <c r="CZ1339" s="49"/>
    </row>
    <row r="1340" spans="1:104" ht="20.25" thickTop="1" thickBot="1" x14ac:dyDescent="0.35">
      <c r="A1340" s="68"/>
      <c r="B1340" s="88"/>
      <c r="C1340" s="68"/>
      <c r="D1340" s="68"/>
      <c r="E1340" s="69"/>
      <c r="F1340" s="69"/>
      <c r="G1340" s="69"/>
      <c r="H1340" s="69"/>
      <c r="I1340" s="70"/>
      <c r="J1340" s="70"/>
      <c r="K1340" s="71"/>
      <c r="L1340" s="91"/>
      <c r="M1340" s="71"/>
      <c r="N1340" s="71"/>
      <c r="P1340" s="71"/>
      <c r="Q1340" s="71"/>
      <c r="R1340" s="71"/>
      <c r="S1340" s="70"/>
      <c r="T1340" s="73"/>
      <c r="U1340" s="73"/>
      <c r="V1340" s="211"/>
      <c r="W1340" s="211"/>
      <c r="X1340" s="73"/>
      <c r="Y1340" s="73"/>
      <c r="Z1340" s="73"/>
      <c r="AA1340" s="73"/>
      <c r="AB1340" s="73"/>
      <c r="AC1340" s="73"/>
      <c r="AD1340" s="73"/>
      <c r="AE1340" s="92"/>
      <c r="AF1340" s="73"/>
      <c r="AG1340" s="74"/>
      <c r="AH1340" s="75"/>
      <c r="AI1340" s="75"/>
      <c r="AJ1340" s="75"/>
      <c r="AK1340" s="74"/>
      <c r="AL1340" s="69"/>
      <c r="AM1340" s="76"/>
      <c r="AN1340" s="127"/>
      <c r="AO1340" s="76"/>
      <c r="AP1340" s="127"/>
      <c r="AQ1340" s="76"/>
      <c r="AR1340" s="76"/>
      <c r="AS1340" s="76"/>
      <c r="AT1340" s="76"/>
      <c r="AU1340" s="76"/>
      <c r="AV1340" s="127"/>
      <c r="AW1340" s="127"/>
      <c r="AX1340" s="127"/>
      <c r="AY1340" s="76"/>
      <c r="AZ1340" s="74"/>
      <c r="BA1340" s="74"/>
      <c r="BB1340" s="72"/>
      <c r="BC1340" s="72"/>
      <c r="BD1340" s="74"/>
      <c r="BE1340" s="74"/>
      <c r="BF1340" s="76"/>
      <c r="BG1340" s="76"/>
      <c r="BH1340" s="76"/>
      <c r="BI1340" s="76"/>
      <c r="BJ1340" s="76"/>
      <c r="BK1340" s="76"/>
      <c r="BL1340" s="76"/>
      <c r="BM1340" s="127"/>
      <c r="BN1340" s="76"/>
      <c r="BO1340" s="110"/>
      <c r="BP1340" s="110"/>
      <c r="BQ1340" s="112"/>
      <c r="BR1340" s="112"/>
      <c r="BS1340" s="112"/>
      <c r="BT1340" s="114"/>
      <c r="BU1340" s="113"/>
      <c r="BV1340" s="114"/>
      <c r="BW1340" s="115"/>
      <c r="BX1340" s="115"/>
      <c r="BY1340" s="115"/>
      <c r="BZ1340" s="115"/>
      <c r="CA1340" s="48"/>
      <c r="CB1340" s="48"/>
      <c r="CC1340" s="48"/>
      <c r="CD1340" s="49"/>
      <c r="CE1340" s="96"/>
      <c r="CF1340" s="49"/>
      <c r="CG1340" s="96"/>
      <c r="CH1340" s="49"/>
      <c r="CI1340" s="49"/>
      <c r="CJ1340" s="49"/>
      <c r="CK1340" s="49"/>
      <c r="CL1340" s="49"/>
      <c r="CM1340" s="49"/>
      <c r="CN1340" s="49"/>
      <c r="CO1340" s="49"/>
      <c r="CP1340" s="49"/>
      <c r="CQ1340" s="49"/>
      <c r="CR1340" s="49"/>
      <c r="CS1340" s="49"/>
      <c r="CT1340" s="49"/>
      <c r="CU1340" s="49"/>
      <c r="CV1340" s="49"/>
      <c r="CW1340" s="49"/>
      <c r="CX1340" s="49"/>
      <c r="CY1340" s="49"/>
      <c r="CZ1340" s="49"/>
    </row>
    <row r="1341" spans="1:104" ht="20.25" thickTop="1" thickBot="1" x14ac:dyDescent="0.35">
      <c r="A1341" s="68"/>
      <c r="B1341" s="88"/>
      <c r="C1341" s="68"/>
      <c r="D1341" s="68"/>
      <c r="E1341" s="69"/>
      <c r="F1341" s="69"/>
      <c r="G1341" s="69"/>
      <c r="H1341" s="69"/>
      <c r="I1341" s="70"/>
      <c r="J1341" s="70"/>
      <c r="K1341" s="71"/>
      <c r="L1341" s="91"/>
      <c r="M1341" s="71"/>
      <c r="N1341" s="71"/>
      <c r="P1341" s="71"/>
      <c r="Q1341" s="71"/>
      <c r="R1341" s="71"/>
      <c r="S1341" s="70"/>
      <c r="T1341" s="73"/>
      <c r="U1341" s="73"/>
      <c r="V1341" s="211"/>
      <c r="W1341" s="211"/>
      <c r="X1341" s="73"/>
      <c r="Y1341" s="73"/>
      <c r="Z1341" s="73"/>
      <c r="AA1341" s="73"/>
      <c r="AB1341" s="73"/>
      <c r="AC1341" s="73"/>
      <c r="AD1341" s="73"/>
      <c r="AE1341" s="92"/>
      <c r="AF1341" s="73"/>
      <c r="AG1341" s="74"/>
      <c r="AH1341" s="75"/>
      <c r="AI1341" s="75"/>
      <c r="AJ1341" s="75"/>
      <c r="AK1341" s="74"/>
      <c r="AL1341" s="69"/>
      <c r="AM1341" s="76"/>
      <c r="AN1341" s="127"/>
      <c r="AO1341" s="76"/>
      <c r="AP1341" s="127"/>
      <c r="AQ1341" s="76"/>
      <c r="AR1341" s="76"/>
      <c r="AS1341" s="76"/>
      <c r="AT1341" s="76"/>
      <c r="AU1341" s="76"/>
      <c r="AV1341" s="127"/>
      <c r="AW1341" s="127"/>
      <c r="AX1341" s="127"/>
      <c r="AY1341" s="76"/>
      <c r="AZ1341" s="74"/>
      <c r="BA1341" s="74"/>
      <c r="BB1341" s="72"/>
      <c r="BC1341" s="72"/>
      <c r="BD1341" s="74"/>
      <c r="BE1341" s="74"/>
      <c r="BF1341" s="76"/>
      <c r="BG1341" s="76"/>
      <c r="BH1341" s="76"/>
      <c r="BI1341" s="76"/>
      <c r="BJ1341" s="76"/>
      <c r="BK1341" s="76"/>
      <c r="BL1341" s="76"/>
      <c r="BM1341" s="127"/>
      <c r="BN1341" s="76"/>
      <c r="BO1341" s="110"/>
      <c r="BP1341" s="110"/>
      <c r="BQ1341" s="112"/>
      <c r="BR1341" s="112"/>
      <c r="BS1341" s="112"/>
      <c r="BT1341" s="114"/>
      <c r="BU1341" s="113"/>
      <c r="BV1341" s="114"/>
      <c r="BW1341" s="115"/>
      <c r="BX1341" s="115"/>
      <c r="BY1341" s="115"/>
      <c r="BZ1341" s="115"/>
      <c r="CA1341" s="48"/>
      <c r="CB1341" s="48"/>
      <c r="CC1341" s="48"/>
      <c r="CD1341" s="49"/>
      <c r="CE1341" s="96"/>
      <c r="CF1341" s="49"/>
      <c r="CG1341" s="96"/>
      <c r="CH1341" s="49"/>
      <c r="CI1341" s="49"/>
      <c r="CJ1341" s="49"/>
      <c r="CK1341" s="49"/>
      <c r="CL1341" s="49"/>
      <c r="CM1341" s="49"/>
      <c r="CN1341" s="49"/>
      <c r="CO1341" s="49"/>
      <c r="CP1341" s="49"/>
      <c r="CQ1341" s="49"/>
      <c r="CR1341" s="49"/>
      <c r="CS1341" s="49"/>
      <c r="CT1341" s="49"/>
      <c r="CU1341" s="49"/>
      <c r="CV1341" s="49"/>
      <c r="CW1341" s="49"/>
      <c r="CX1341" s="49"/>
      <c r="CY1341" s="49"/>
      <c r="CZ1341" s="49"/>
    </row>
    <row r="1342" spans="1:104" ht="20.25" thickTop="1" thickBot="1" x14ac:dyDescent="0.35">
      <c r="A1342" s="68"/>
      <c r="B1342" s="88"/>
      <c r="C1342" s="68"/>
      <c r="D1342" s="68"/>
      <c r="E1342" s="69"/>
      <c r="F1342" s="69"/>
      <c r="G1342" s="69"/>
      <c r="H1342" s="69"/>
      <c r="I1342" s="70"/>
      <c r="J1342" s="70"/>
      <c r="K1342" s="71"/>
      <c r="L1342" s="91"/>
      <c r="M1342" s="71"/>
      <c r="N1342" s="71"/>
      <c r="P1342" s="71"/>
      <c r="Q1342" s="71"/>
      <c r="R1342" s="71"/>
      <c r="S1342" s="70"/>
      <c r="T1342" s="73"/>
      <c r="U1342" s="73"/>
      <c r="V1342" s="211"/>
      <c r="W1342" s="211"/>
      <c r="X1342" s="73"/>
      <c r="Y1342" s="73"/>
      <c r="Z1342" s="73"/>
      <c r="AA1342" s="73"/>
      <c r="AB1342" s="73"/>
      <c r="AC1342" s="73"/>
      <c r="AD1342" s="73"/>
      <c r="AE1342" s="92"/>
      <c r="AF1342" s="73"/>
      <c r="AG1342" s="74"/>
      <c r="AH1342" s="75"/>
      <c r="AI1342" s="75"/>
      <c r="AJ1342" s="75"/>
      <c r="AK1342" s="74"/>
      <c r="AL1342" s="69"/>
      <c r="AM1342" s="76"/>
      <c r="AN1342" s="127"/>
      <c r="AO1342" s="76"/>
      <c r="AP1342" s="127"/>
      <c r="AQ1342" s="76"/>
      <c r="AR1342" s="76"/>
      <c r="AS1342" s="76"/>
      <c r="AT1342" s="76"/>
      <c r="AU1342" s="76"/>
      <c r="AV1342" s="127"/>
      <c r="AW1342" s="127"/>
      <c r="AX1342" s="127"/>
      <c r="AY1342" s="76"/>
      <c r="AZ1342" s="74"/>
      <c r="BA1342" s="74"/>
      <c r="BB1342" s="72"/>
      <c r="BC1342" s="72"/>
      <c r="BD1342" s="74"/>
      <c r="BE1342" s="74"/>
      <c r="BF1342" s="76"/>
      <c r="BG1342" s="76"/>
      <c r="BH1342" s="76"/>
      <c r="BI1342" s="76"/>
      <c r="BJ1342" s="76"/>
      <c r="BK1342" s="76"/>
      <c r="BL1342" s="76"/>
      <c r="BM1342" s="127"/>
      <c r="BN1342" s="76"/>
      <c r="BO1342" s="110"/>
      <c r="BP1342" s="110"/>
      <c r="BQ1342" s="112"/>
      <c r="BR1342" s="112"/>
      <c r="BS1342" s="112"/>
      <c r="BT1342" s="114"/>
      <c r="BU1342" s="113"/>
      <c r="BV1342" s="114"/>
      <c r="BW1342" s="115"/>
      <c r="BX1342" s="115"/>
      <c r="BY1342" s="115"/>
      <c r="BZ1342" s="115"/>
      <c r="CA1342" s="48"/>
      <c r="CB1342" s="48"/>
      <c r="CC1342" s="48"/>
      <c r="CD1342" s="49"/>
      <c r="CE1342" s="96"/>
      <c r="CF1342" s="49"/>
      <c r="CG1342" s="96"/>
      <c r="CH1342" s="49"/>
      <c r="CI1342" s="49"/>
      <c r="CJ1342" s="49"/>
      <c r="CK1342" s="49"/>
      <c r="CL1342" s="49"/>
      <c r="CM1342" s="49"/>
      <c r="CN1342" s="49"/>
      <c r="CO1342" s="49"/>
      <c r="CP1342" s="49"/>
      <c r="CQ1342" s="49"/>
      <c r="CR1342" s="49"/>
      <c r="CS1342" s="49"/>
      <c r="CT1342" s="49"/>
      <c r="CU1342" s="49"/>
      <c r="CV1342" s="49"/>
      <c r="CW1342" s="49"/>
      <c r="CX1342" s="49"/>
      <c r="CY1342" s="49"/>
      <c r="CZ1342" s="49"/>
    </row>
    <row r="1343" spans="1:104" ht="20.25" thickTop="1" thickBot="1" x14ac:dyDescent="0.35">
      <c r="A1343" s="68"/>
      <c r="B1343" s="88"/>
      <c r="C1343" s="68"/>
      <c r="D1343" s="68"/>
      <c r="E1343" s="69"/>
      <c r="F1343" s="69"/>
      <c r="G1343" s="69"/>
      <c r="H1343" s="69"/>
      <c r="I1343" s="70"/>
      <c r="J1343" s="70"/>
      <c r="K1343" s="71"/>
      <c r="L1343" s="91"/>
      <c r="M1343" s="71"/>
      <c r="N1343" s="71"/>
      <c r="P1343" s="71"/>
      <c r="Q1343" s="71"/>
      <c r="R1343" s="71"/>
      <c r="S1343" s="70"/>
      <c r="T1343" s="73"/>
      <c r="U1343" s="73"/>
      <c r="V1343" s="211"/>
      <c r="W1343" s="211"/>
      <c r="X1343" s="73"/>
      <c r="Y1343" s="73"/>
      <c r="Z1343" s="73"/>
      <c r="AA1343" s="73"/>
      <c r="AB1343" s="73"/>
      <c r="AC1343" s="73"/>
      <c r="AD1343" s="73"/>
      <c r="AE1343" s="92"/>
      <c r="AF1343" s="73"/>
      <c r="AG1343" s="74"/>
      <c r="AH1343" s="75"/>
      <c r="AI1343" s="75"/>
      <c r="AJ1343" s="75"/>
      <c r="AK1343" s="74"/>
      <c r="AL1343" s="69"/>
      <c r="AM1343" s="76"/>
      <c r="AN1343" s="127"/>
      <c r="AO1343" s="76"/>
      <c r="AP1343" s="127"/>
      <c r="AQ1343" s="76"/>
      <c r="AR1343" s="76"/>
      <c r="AS1343" s="76"/>
      <c r="AT1343" s="76"/>
      <c r="AU1343" s="76"/>
      <c r="AV1343" s="127"/>
      <c r="AW1343" s="127"/>
      <c r="AX1343" s="127"/>
      <c r="AY1343" s="76"/>
      <c r="AZ1343" s="74"/>
      <c r="BA1343" s="74"/>
      <c r="BB1343" s="72"/>
      <c r="BC1343" s="72"/>
      <c r="BD1343" s="74"/>
      <c r="BE1343" s="74"/>
      <c r="BF1343" s="76"/>
      <c r="BG1343" s="76"/>
      <c r="BH1343" s="76"/>
      <c r="BI1343" s="76"/>
      <c r="BJ1343" s="76"/>
      <c r="BK1343" s="76"/>
      <c r="BL1343" s="76"/>
      <c r="BM1343" s="127"/>
      <c r="BN1343" s="76"/>
      <c r="BO1343" s="110"/>
      <c r="BP1343" s="110"/>
      <c r="BQ1343" s="112"/>
      <c r="BR1343" s="112"/>
      <c r="BS1343" s="112"/>
      <c r="BT1343" s="114"/>
      <c r="BU1343" s="113"/>
      <c r="BV1343" s="114"/>
      <c r="BW1343" s="115"/>
      <c r="BX1343" s="115"/>
      <c r="BY1343" s="115"/>
      <c r="BZ1343" s="115"/>
      <c r="CA1343" s="48"/>
      <c r="CB1343" s="48"/>
      <c r="CC1343" s="48"/>
      <c r="CD1343" s="49"/>
      <c r="CE1343" s="96"/>
      <c r="CF1343" s="49"/>
      <c r="CG1343" s="96"/>
      <c r="CH1343" s="49"/>
      <c r="CI1343" s="49"/>
      <c r="CJ1343" s="49"/>
      <c r="CK1343" s="49"/>
      <c r="CL1343" s="49"/>
      <c r="CM1343" s="49"/>
      <c r="CN1343" s="49"/>
      <c r="CO1343" s="49"/>
      <c r="CP1343" s="49"/>
      <c r="CQ1343" s="49"/>
      <c r="CR1343" s="49"/>
      <c r="CS1343" s="49"/>
      <c r="CT1343" s="49"/>
      <c r="CU1343" s="49"/>
      <c r="CV1343" s="49"/>
      <c r="CW1343" s="49"/>
      <c r="CX1343" s="49"/>
      <c r="CY1343" s="49"/>
      <c r="CZ1343" s="49"/>
    </row>
    <row r="1344" spans="1:104" ht="20.25" thickTop="1" thickBot="1" x14ac:dyDescent="0.35">
      <c r="A1344" s="68"/>
      <c r="B1344" s="88"/>
      <c r="C1344" s="68"/>
      <c r="D1344" s="68"/>
      <c r="E1344" s="69"/>
      <c r="F1344" s="69"/>
      <c r="G1344" s="69"/>
      <c r="H1344" s="69"/>
      <c r="I1344" s="70"/>
      <c r="J1344" s="70"/>
      <c r="K1344" s="71"/>
      <c r="L1344" s="91"/>
      <c r="M1344" s="71"/>
      <c r="N1344" s="71"/>
      <c r="P1344" s="71"/>
      <c r="Q1344" s="71"/>
      <c r="R1344" s="71"/>
      <c r="S1344" s="70"/>
      <c r="T1344" s="73"/>
      <c r="U1344" s="73"/>
      <c r="V1344" s="211"/>
      <c r="W1344" s="211"/>
      <c r="X1344" s="73"/>
      <c r="Y1344" s="73"/>
      <c r="Z1344" s="73"/>
      <c r="AA1344" s="73"/>
      <c r="AB1344" s="73"/>
      <c r="AC1344" s="73"/>
      <c r="AD1344" s="73"/>
      <c r="AE1344" s="92"/>
      <c r="AF1344" s="73"/>
      <c r="AG1344" s="74"/>
      <c r="AH1344" s="75"/>
      <c r="AI1344" s="75"/>
      <c r="AJ1344" s="75"/>
      <c r="AK1344" s="74"/>
      <c r="AL1344" s="69"/>
      <c r="AM1344" s="76"/>
      <c r="AN1344" s="127"/>
      <c r="AO1344" s="76"/>
      <c r="AP1344" s="127"/>
      <c r="AQ1344" s="76"/>
      <c r="AR1344" s="76"/>
      <c r="AS1344" s="76"/>
      <c r="AT1344" s="76"/>
      <c r="AU1344" s="76"/>
      <c r="AV1344" s="127"/>
      <c r="AW1344" s="127"/>
      <c r="AX1344" s="127"/>
      <c r="AY1344" s="76"/>
      <c r="AZ1344" s="74"/>
      <c r="BA1344" s="74"/>
      <c r="BB1344" s="72"/>
      <c r="BC1344" s="72"/>
      <c r="BD1344" s="74"/>
      <c r="BE1344" s="74"/>
      <c r="BF1344" s="76"/>
      <c r="BG1344" s="76"/>
      <c r="BH1344" s="76"/>
      <c r="BI1344" s="76"/>
      <c r="BJ1344" s="76"/>
      <c r="BK1344" s="76"/>
      <c r="BL1344" s="76"/>
      <c r="BM1344" s="127"/>
      <c r="BN1344" s="76"/>
      <c r="BO1344" s="110"/>
      <c r="BP1344" s="110"/>
      <c r="BQ1344" s="112"/>
      <c r="BR1344" s="112"/>
      <c r="BS1344" s="112"/>
      <c r="BT1344" s="114"/>
      <c r="BU1344" s="113"/>
      <c r="BV1344" s="114"/>
      <c r="BW1344" s="115"/>
      <c r="BX1344" s="115"/>
      <c r="BY1344" s="115"/>
      <c r="BZ1344" s="115"/>
      <c r="CA1344" s="48"/>
      <c r="CB1344" s="48"/>
      <c r="CC1344" s="48"/>
      <c r="CD1344" s="49"/>
      <c r="CE1344" s="96"/>
      <c r="CF1344" s="49"/>
      <c r="CG1344" s="96"/>
      <c r="CH1344" s="49"/>
      <c r="CI1344" s="49"/>
      <c r="CJ1344" s="49"/>
      <c r="CK1344" s="49"/>
      <c r="CL1344" s="49"/>
      <c r="CM1344" s="49"/>
      <c r="CN1344" s="49"/>
      <c r="CO1344" s="49"/>
      <c r="CP1344" s="49"/>
      <c r="CQ1344" s="49"/>
      <c r="CR1344" s="49"/>
      <c r="CS1344" s="49"/>
      <c r="CT1344" s="49"/>
      <c r="CU1344" s="49"/>
      <c r="CV1344" s="49"/>
      <c r="CW1344" s="49"/>
      <c r="CX1344" s="49"/>
      <c r="CY1344" s="49"/>
      <c r="CZ1344" s="49"/>
    </row>
    <row r="1345" spans="1:104" ht="20.25" thickTop="1" thickBot="1" x14ac:dyDescent="0.35">
      <c r="A1345" s="68"/>
      <c r="B1345" s="88"/>
      <c r="C1345" s="68"/>
      <c r="D1345" s="68"/>
      <c r="E1345" s="69"/>
      <c r="F1345" s="69"/>
      <c r="G1345" s="69"/>
      <c r="H1345" s="69"/>
      <c r="I1345" s="70"/>
      <c r="J1345" s="70"/>
      <c r="K1345" s="71"/>
      <c r="L1345" s="91"/>
      <c r="M1345" s="71"/>
      <c r="N1345" s="71"/>
      <c r="P1345" s="71"/>
      <c r="Q1345" s="71"/>
      <c r="R1345" s="71"/>
      <c r="S1345" s="70"/>
      <c r="T1345" s="73"/>
      <c r="U1345" s="73"/>
      <c r="V1345" s="211"/>
      <c r="W1345" s="211"/>
      <c r="X1345" s="73"/>
      <c r="Y1345" s="73"/>
      <c r="Z1345" s="73"/>
      <c r="AA1345" s="73"/>
      <c r="AB1345" s="73"/>
      <c r="AC1345" s="73"/>
      <c r="AD1345" s="73"/>
      <c r="AE1345" s="92"/>
      <c r="AF1345" s="73"/>
      <c r="AG1345" s="74"/>
      <c r="AH1345" s="75"/>
      <c r="AI1345" s="75"/>
      <c r="AJ1345" s="75"/>
      <c r="AK1345" s="74"/>
      <c r="AL1345" s="69"/>
      <c r="AM1345" s="76"/>
      <c r="AN1345" s="127"/>
      <c r="AO1345" s="76"/>
      <c r="AP1345" s="127"/>
      <c r="AQ1345" s="76"/>
      <c r="AR1345" s="76"/>
      <c r="AS1345" s="76"/>
      <c r="AT1345" s="76"/>
      <c r="AU1345" s="76"/>
      <c r="AV1345" s="127"/>
      <c r="AW1345" s="127"/>
      <c r="AX1345" s="127"/>
      <c r="AY1345" s="76"/>
      <c r="AZ1345" s="74"/>
      <c r="BA1345" s="74"/>
      <c r="BB1345" s="72"/>
      <c r="BC1345" s="72"/>
      <c r="BD1345" s="74"/>
      <c r="BE1345" s="74"/>
      <c r="BF1345" s="76"/>
      <c r="BG1345" s="76"/>
      <c r="BH1345" s="76"/>
      <c r="BI1345" s="76"/>
      <c r="BJ1345" s="76"/>
      <c r="BK1345" s="76"/>
      <c r="BL1345" s="76"/>
      <c r="BM1345" s="127"/>
      <c r="BN1345" s="76"/>
      <c r="BO1345" s="110"/>
      <c r="BP1345" s="110"/>
      <c r="BQ1345" s="112"/>
      <c r="BR1345" s="112"/>
      <c r="BS1345" s="112"/>
      <c r="BT1345" s="114"/>
      <c r="BU1345" s="113"/>
      <c r="BV1345" s="114"/>
      <c r="BW1345" s="115"/>
      <c r="BX1345" s="115"/>
      <c r="BY1345" s="115"/>
      <c r="BZ1345" s="115"/>
      <c r="CA1345" s="48"/>
      <c r="CB1345" s="48"/>
      <c r="CC1345" s="48"/>
      <c r="CD1345" s="49"/>
      <c r="CE1345" s="96"/>
      <c r="CF1345" s="49"/>
      <c r="CG1345" s="96"/>
      <c r="CH1345" s="49"/>
      <c r="CI1345" s="49"/>
      <c r="CJ1345" s="49"/>
      <c r="CK1345" s="49"/>
      <c r="CL1345" s="49"/>
      <c r="CM1345" s="49"/>
      <c r="CN1345" s="49"/>
      <c r="CO1345" s="49"/>
      <c r="CP1345" s="49"/>
      <c r="CQ1345" s="49"/>
      <c r="CR1345" s="49"/>
      <c r="CS1345" s="49"/>
      <c r="CT1345" s="49"/>
      <c r="CU1345" s="49"/>
      <c r="CV1345" s="49"/>
      <c r="CW1345" s="49"/>
      <c r="CX1345" s="49"/>
      <c r="CY1345" s="49"/>
      <c r="CZ1345" s="49"/>
    </row>
    <row r="1346" spans="1:104" ht="20.25" thickTop="1" thickBot="1" x14ac:dyDescent="0.35">
      <c r="A1346" s="68"/>
      <c r="B1346" s="88"/>
      <c r="C1346" s="68"/>
      <c r="D1346" s="68"/>
      <c r="E1346" s="69"/>
      <c r="F1346" s="69"/>
      <c r="G1346" s="69"/>
      <c r="H1346" s="69"/>
      <c r="I1346" s="70"/>
      <c r="J1346" s="70"/>
      <c r="K1346" s="71"/>
      <c r="L1346" s="91"/>
      <c r="M1346" s="71"/>
      <c r="N1346" s="71"/>
      <c r="P1346" s="71"/>
      <c r="Q1346" s="71"/>
      <c r="R1346" s="71"/>
      <c r="S1346" s="70"/>
      <c r="T1346" s="73"/>
      <c r="U1346" s="73"/>
      <c r="V1346" s="211"/>
      <c r="W1346" s="211"/>
      <c r="X1346" s="73"/>
      <c r="Y1346" s="73"/>
      <c r="Z1346" s="73"/>
      <c r="AA1346" s="73"/>
      <c r="AB1346" s="73"/>
      <c r="AC1346" s="73"/>
      <c r="AD1346" s="73"/>
      <c r="AE1346" s="92"/>
      <c r="AF1346" s="73"/>
      <c r="AG1346" s="74"/>
      <c r="AH1346" s="75"/>
      <c r="AI1346" s="75"/>
      <c r="AJ1346" s="75"/>
      <c r="AK1346" s="74"/>
      <c r="AL1346" s="69"/>
      <c r="AM1346" s="76"/>
      <c r="AN1346" s="127"/>
      <c r="AO1346" s="76"/>
      <c r="AP1346" s="127"/>
      <c r="AQ1346" s="76"/>
      <c r="AR1346" s="76"/>
      <c r="AS1346" s="76"/>
      <c r="AT1346" s="76"/>
      <c r="AU1346" s="76"/>
      <c r="AV1346" s="127"/>
      <c r="AW1346" s="127"/>
      <c r="AX1346" s="127"/>
      <c r="AY1346" s="76"/>
      <c r="AZ1346" s="74"/>
      <c r="BA1346" s="74"/>
      <c r="BB1346" s="72"/>
      <c r="BC1346" s="72"/>
      <c r="BD1346" s="74"/>
      <c r="BE1346" s="74"/>
      <c r="BF1346" s="76"/>
      <c r="BG1346" s="76"/>
      <c r="BH1346" s="76"/>
      <c r="BI1346" s="76"/>
      <c r="BJ1346" s="76"/>
      <c r="BK1346" s="76"/>
      <c r="BL1346" s="76"/>
      <c r="BM1346" s="127"/>
      <c r="BN1346" s="76"/>
      <c r="BO1346" s="110"/>
      <c r="BP1346" s="110"/>
      <c r="BQ1346" s="112"/>
      <c r="BR1346" s="112"/>
      <c r="BS1346" s="112"/>
      <c r="BT1346" s="114"/>
      <c r="BU1346" s="113"/>
      <c r="BV1346" s="114"/>
      <c r="BW1346" s="115"/>
      <c r="BX1346" s="115"/>
      <c r="BY1346" s="115"/>
      <c r="BZ1346" s="115"/>
      <c r="CA1346" s="48"/>
      <c r="CB1346" s="48"/>
      <c r="CC1346" s="48"/>
      <c r="CD1346" s="49"/>
      <c r="CE1346" s="96"/>
      <c r="CF1346" s="49"/>
      <c r="CG1346" s="96"/>
      <c r="CH1346" s="49"/>
      <c r="CI1346" s="49"/>
      <c r="CJ1346" s="49"/>
      <c r="CK1346" s="49"/>
      <c r="CL1346" s="49"/>
      <c r="CM1346" s="49"/>
      <c r="CN1346" s="49"/>
      <c r="CO1346" s="49"/>
      <c r="CP1346" s="49"/>
      <c r="CQ1346" s="49"/>
      <c r="CR1346" s="49"/>
      <c r="CS1346" s="49"/>
      <c r="CT1346" s="49"/>
      <c r="CU1346" s="49"/>
      <c r="CV1346" s="49"/>
      <c r="CW1346" s="49"/>
      <c r="CX1346" s="49"/>
      <c r="CY1346" s="49"/>
      <c r="CZ1346" s="49"/>
    </row>
    <row r="1347" spans="1:104" ht="20.25" thickTop="1" thickBot="1" x14ac:dyDescent="0.35">
      <c r="A1347" s="68"/>
      <c r="B1347" s="88"/>
      <c r="C1347" s="68"/>
      <c r="D1347" s="68"/>
      <c r="E1347" s="69"/>
      <c r="F1347" s="69"/>
      <c r="G1347" s="69"/>
      <c r="H1347" s="69"/>
      <c r="I1347" s="70"/>
      <c r="J1347" s="70"/>
      <c r="K1347" s="71"/>
      <c r="L1347" s="91"/>
      <c r="M1347" s="71"/>
      <c r="N1347" s="71"/>
      <c r="P1347" s="71"/>
      <c r="Q1347" s="71"/>
      <c r="R1347" s="71"/>
      <c r="S1347" s="70"/>
      <c r="T1347" s="73"/>
      <c r="U1347" s="73"/>
      <c r="V1347" s="211"/>
      <c r="W1347" s="211"/>
      <c r="X1347" s="73"/>
      <c r="Y1347" s="73"/>
      <c r="Z1347" s="73"/>
      <c r="AA1347" s="73"/>
      <c r="AB1347" s="73"/>
      <c r="AC1347" s="73"/>
      <c r="AD1347" s="73"/>
      <c r="AE1347" s="92"/>
      <c r="AF1347" s="73"/>
      <c r="AG1347" s="74"/>
      <c r="AH1347" s="75"/>
      <c r="AI1347" s="75"/>
      <c r="AJ1347" s="75"/>
      <c r="AK1347" s="74"/>
      <c r="AL1347" s="69"/>
      <c r="AM1347" s="76"/>
      <c r="AN1347" s="127"/>
      <c r="AO1347" s="76"/>
      <c r="AP1347" s="127"/>
      <c r="AQ1347" s="76"/>
      <c r="AR1347" s="76"/>
      <c r="AS1347" s="76"/>
      <c r="AT1347" s="76"/>
      <c r="AU1347" s="76"/>
      <c r="AV1347" s="127"/>
      <c r="AW1347" s="127"/>
      <c r="AX1347" s="127"/>
      <c r="AY1347" s="76"/>
      <c r="AZ1347" s="74"/>
      <c r="BA1347" s="74"/>
      <c r="BB1347" s="72"/>
      <c r="BC1347" s="72"/>
      <c r="BD1347" s="74"/>
      <c r="BE1347" s="74"/>
      <c r="BF1347" s="76"/>
      <c r="BG1347" s="76"/>
      <c r="BH1347" s="76"/>
      <c r="BI1347" s="76"/>
      <c r="BJ1347" s="76"/>
      <c r="BK1347" s="76"/>
      <c r="BL1347" s="76"/>
      <c r="BM1347" s="127"/>
      <c r="BN1347" s="76"/>
      <c r="BO1347" s="110"/>
      <c r="BP1347" s="110"/>
      <c r="BQ1347" s="112"/>
      <c r="BR1347" s="112"/>
      <c r="BS1347" s="112"/>
      <c r="BT1347" s="114"/>
      <c r="BU1347" s="113"/>
      <c r="BV1347" s="114"/>
      <c r="BW1347" s="115"/>
      <c r="BX1347" s="115"/>
      <c r="BY1347" s="115"/>
      <c r="BZ1347" s="115"/>
      <c r="CA1347" s="48"/>
      <c r="CB1347" s="48"/>
      <c r="CC1347" s="48"/>
      <c r="CD1347" s="49"/>
      <c r="CE1347" s="96"/>
      <c r="CF1347" s="49"/>
      <c r="CG1347" s="96"/>
      <c r="CH1347" s="49"/>
      <c r="CI1347" s="49"/>
      <c r="CJ1347" s="49"/>
      <c r="CK1347" s="49"/>
      <c r="CL1347" s="49"/>
      <c r="CM1347" s="49"/>
      <c r="CN1347" s="49"/>
      <c r="CO1347" s="49"/>
      <c r="CP1347" s="49"/>
      <c r="CQ1347" s="49"/>
      <c r="CR1347" s="49"/>
      <c r="CS1347" s="49"/>
      <c r="CT1347" s="49"/>
      <c r="CU1347" s="49"/>
      <c r="CV1347" s="49"/>
      <c r="CW1347" s="49"/>
      <c r="CX1347" s="49"/>
      <c r="CY1347" s="49"/>
      <c r="CZ1347" s="49"/>
    </row>
    <row r="1348" spans="1:104" ht="20.25" thickTop="1" thickBot="1" x14ac:dyDescent="0.35">
      <c r="A1348" s="68"/>
      <c r="B1348" s="88"/>
      <c r="C1348" s="68"/>
      <c r="D1348" s="68"/>
      <c r="E1348" s="69"/>
      <c r="F1348" s="69"/>
      <c r="G1348" s="69"/>
      <c r="H1348" s="69"/>
      <c r="I1348" s="70"/>
      <c r="J1348" s="70"/>
      <c r="K1348" s="71"/>
      <c r="L1348" s="91"/>
      <c r="M1348" s="71"/>
      <c r="N1348" s="71"/>
      <c r="P1348" s="71"/>
      <c r="Q1348" s="71"/>
      <c r="R1348" s="71"/>
      <c r="S1348" s="70"/>
      <c r="T1348" s="73"/>
      <c r="U1348" s="73"/>
      <c r="V1348" s="211"/>
      <c r="W1348" s="211"/>
      <c r="X1348" s="73"/>
      <c r="Y1348" s="73"/>
      <c r="Z1348" s="73"/>
      <c r="AA1348" s="73"/>
      <c r="AB1348" s="73"/>
      <c r="AC1348" s="73"/>
      <c r="AD1348" s="73"/>
      <c r="AE1348" s="92"/>
      <c r="AF1348" s="73"/>
      <c r="AG1348" s="74"/>
      <c r="AH1348" s="75"/>
      <c r="AI1348" s="75"/>
      <c r="AJ1348" s="75"/>
      <c r="AK1348" s="74"/>
      <c r="AL1348" s="69"/>
      <c r="AM1348" s="76"/>
      <c r="AN1348" s="127"/>
      <c r="AO1348" s="76"/>
      <c r="AP1348" s="127"/>
      <c r="AQ1348" s="76"/>
      <c r="AR1348" s="76"/>
      <c r="AS1348" s="76"/>
      <c r="AT1348" s="76"/>
      <c r="AU1348" s="76"/>
      <c r="AV1348" s="127"/>
      <c r="AW1348" s="127"/>
      <c r="AX1348" s="127"/>
      <c r="AY1348" s="76"/>
      <c r="AZ1348" s="74"/>
      <c r="BA1348" s="74"/>
      <c r="BB1348" s="72"/>
      <c r="BC1348" s="72"/>
      <c r="BD1348" s="74"/>
      <c r="BE1348" s="74"/>
      <c r="BF1348" s="76"/>
      <c r="BG1348" s="76"/>
      <c r="BH1348" s="76"/>
      <c r="BI1348" s="76"/>
      <c r="BJ1348" s="76"/>
      <c r="BK1348" s="76"/>
      <c r="BL1348" s="76"/>
      <c r="BM1348" s="127"/>
      <c r="BN1348" s="76"/>
      <c r="BO1348" s="110"/>
      <c r="BP1348" s="110"/>
      <c r="BQ1348" s="112"/>
      <c r="BR1348" s="112"/>
      <c r="BS1348" s="112"/>
      <c r="BT1348" s="114"/>
      <c r="BU1348" s="113"/>
      <c r="BV1348" s="114"/>
      <c r="BW1348" s="115"/>
      <c r="BX1348" s="115"/>
      <c r="BY1348" s="115"/>
      <c r="BZ1348" s="115"/>
      <c r="CA1348" s="48"/>
      <c r="CB1348" s="48"/>
      <c r="CC1348" s="48"/>
      <c r="CD1348" s="49"/>
      <c r="CE1348" s="96"/>
      <c r="CF1348" s="49"/>
      <c r="CG1348" s="96"/>
      <c r="CH1348" s="49"/>
      <c r="CI1348" s="49"/>
      <c r="CJ1348" s="49"/>
      <c r="CK1348" s="49"/>
      <c r="CL1348" s="49"/>
      <c r="CM1348" s="49"/>
      <c r="CN1348" s="49"/>
      <c r="CO1348" s="49"/>
      <c r="CP1348" s="49"/>
      <c r="CQ1348" s="49"/>
      <c r="CR1348" s="49"/>
      <c r="CS1348" s="49"/>
      <c r="CT1348" s="49"/>
      <c r="CU1348" s="49"/>
      <c r="CV1348" s="49"/>
      <c r="CW1348" s="49"/>
      <c r="CX1348" s="49"/>
      <c r="CY1348" s="49"/>
      <c r="CZ1348" s="49"/>
    </row>
    <row r="1349" spans="1:104" ht="20.25" thickTop="1" thickBot="1" x14ac:dyDescent="0.35">
      <c r="A1349" s="68"/>
      <c r="B1349" s="88"/>
      <c r="C1349" s="68"/>
      <c r="D1349" s="68"/>
      <c r="E1349" s="69"/>
      <c r="F1349" s="69"/>
      <c r="G1349" s="69"/>
      <c r="H1349" s="69"/>
      <c r="I1349" s="70"/>
      <c r="J1349" s="70"/>
      <c r="K1349" s="71"/>
      <c r="L1349" s="91"/>
      <c r="M1349" s="71"/>
      <c r="N1349" s="71"/>
      <c r="P1349" s="71"/>
      <c r="Q1349" s="71"/>
      <c r="R1349" s="71"/>
      <c r="S1349" s="70"/>
      <c r="T1349" s="73"/>
      <c r="U1349" s="73"/>
      <c r="V1349" s="211"/>
      <c r="W1349" s="211"/>
      <c r="X1349" s="73"/>
      <c r="Y1349" s="73"/>
      <c r="Z1349" s="73"/>
      <c r="AA1349" s="73"/>
      <c r="AB1349" s="73"/>
      <c r="AC1349" s="73"/>
      <c r="AD1349" s="73"/>
      <c r="AE1349" s="92"/>
      <c r="AF1349" s="73"/>
      <c r="AG1349" s="74"/>
      <c r="AH1349" s="75"/>
      <c r="AI1349" s="75"/>
      <c r="AJ1349" s="75"/>
      <c r="AK1349" s="74"/>
      <c r="AL1349" s="69"/>
      <c r="AM1349" s="76"/>
      <c r="AN1349" s="127"/>
      <c r="AO1349" s="76"/>
      <c r="AP1349" s="127"/>
      <c r="AQ1349" s="76"/>
      <c r="AR1349" s="76"/>
      <c r="AS1349" s="76"/>
      <c r="AT1349" s="76"/>
      <c r="AU1349" s="76"/>
      <c r="AV1349" s="127"/>
      <c r="AW1349" s="127"/>
      <c r="AX1349" s="127"/>
      <c r="AY1349" s="76"/>
      <c r="AZ1349" s="74"/>
      <c r="BA1349" s="74"/>
      <c r="BB1349" s="72"/>
      <c r="BC1349" s="72"/>
      <c r="BD1349" s="74"/>
      <c r="BE1349" s="74"/>
      <c r="BF1349" s="76"/>
      <c r="BG1349" s="76"/>
      <c r="BH1349" s="76"/>
      <c r="BI1349" s="76"/>
      <c r="BJ1349" s="76"/>
      <c r="BK1349" s="76"/>
      <c r="BL1349" s="76"/>
      <c r="BM1349" s="127"/>
      <c r="BN1349" s="76"/>
      <c r="BO1349" s="110"/>
      <c r="BP1349" s="110"/>
      <c r="BQ1349" s="112"/>
      <c r="BR1349" s="112"/>
      <c r="BS1349" s="112"/>
      <c r="BT1349" s="114"/>
      <c r="BU1349" s="113"/>
      <c r="BV1349" s="114"/>
      <c r="BW1349" s="115"/>
      <c r="BX1349" s="115"/>
      <c r="BY1349" s="115"/>
      <c r="BZ1349" s="115"/>
      <c r="CA1349" s="48"/>
      <c r="CB1349" s="48"/>
      <c r="CC1349" s="48"/>
      <c r="CD1349" s="49"/>
      <c r="CE1349" s="96"/>
      <c r="CF1349" s="49"/>
      <c r="CG1349" s="96"/>
      <c r="CH1349" s="49"/>
      <c r="CI1349" s="49"/>
      <c r="CJ1349" s="49"/>
      <c r="CK1349" s="49"/>
      <c r="CL1349" s="49"/>
      <c r="CM1349" s="49"/>
      <c r="CN1349" s="49"/>
      <c r="CO1349" s="49"/>
      <c r="CP1349" s="49"/>
      <c r="CQ1349" s="49"/>
      <c r="CR1349" s="49"/>
      <c r="CS1349" s="49"/>
      <c r="CT1349" s="49"/>
      <c r="CU1349" s="49"/>
      <c r="CV1349" s="49"/>
      <c r="CW1349" s="49"/>
      <c r="CX1349" s="49"/>
      <c r="CY1349" s="49"/>
      <c r="CZ1349" s="49"/>
    </row>
    <row r="1350" spans="1:104" ht="20.25" thickTop="1" thickBot="1" x14ac:dyDescent="0.35">
      <c r="A1350" s="68"/>
      <c r="B1350" s="88"/>
      <c r="C1350" s="68"/>
      <c r="D1350" s="68"/>
      <c r="E1350" s="69"/>
      <c r="F1350" s="69"/>
      <c r="G1350" s="69"/>
      <c r="H1350" s="69"/>
      <c r="I1350" s="70"/>
      <c r="J1350" s="70"/>
      <c r="K1350" s="71"/>
      <c r="L1350" s="91"/>
      <c r="M1350" s="71"/>
      <c r="N1350" s="71"/>
      <c r="P1350" s="71"/>
      <c r="Q1350" s="71"/>
      <c r="R1350" s="71"/>
      <c r="S1350" s="70"/>
      <c r="T1350" s="73"/>
      <c r="U1350" s="73"/>
      <c r="V1350" s="211"/>
      <c r="W1350" s="211"/>
      <c r="X1350" s="73"/>
      <c r="Y1350" s="73"/>
      <c r="Z1350" s="73"/>
      <c r="AA1350" s="73"/>
      <c r="AB1350" s="73"/>
      <c r="AC1350" s="73"/>
      <c r="AD1350" s="73"/>
      <c r="AE1350" s="92"/>
      <c r="AF1350" s="73"/>
      <c r="AG1350" s="74"/>
      <c r="AH1350" s="75"/>
      <c r="AI1350" s="75"/>
      <c r="AJ1350" s="75"/>
      <c r="AK1350" s="74"/>
      <c r="AL1350" s="69"/>
      <c r="AM1350" s="76"/>
      <c r="AN1350" s="127"/>
      <c r="AO1350" s="76"/>
      <c r="AP1350" s="127"/>
      <c r="AQ1350" s="76"/>
      <c r="AR1350" s="76"/>
      <c r="AS1350" s="76"/>
      <c r="AT1350" s="76"/>
      <c r="AU1350" s="76"/>
      <c r="AV1350" s="127"/>
      <c r="AW1350" s="127"/>
      <c r="AX1350" s="127"/>
      <c r="AY1350" s="76"/>
      <c r="AZ1350" s="74"/>
      <c r="BA1350" s="74"/>
      <c r="BB1350" s="72"/>
      <c r="BC1350" s="72"/>
      <c r="BD1350" s="74"/>
      <c r="BE1350" s="74"/>
      <c r="BF1350" s="76"/>
      <c r="BG1350" s="76"/>
      <c r="BH1350" s="76"/>
      <c r="BI1350" s="76"/>
      <c r="BJ1350" s="76"/>
      <c r="BK1350" s="76"/>
      <c r="BL1350" s="76"/>
      <c r="BM1350" s="127"/>
      <c r="BN1350" s="76"/>
      <c r="BO1350" s="110"/>
      <c r="BP1350" s="110"/>
      <c r="BQ1350" s="112"/>
      <c r="BR1350" s="112"/>
      <c r="BS1350" s="112"/>
      <c r="BT1350" s="114"/>
      <c r="BU1350" s="113"/>
      <c r="BV1350" s="114"/>
      <c r="BW1350" s="115"/>
      <c r="BX1350" s="115"/>
      <c r="BY1350" s="115"/>
      <c r="BZ1350" s="115"/>
      <c r="CA1350" s="48"/>
      <c r="CB1350" s="48"/>
      <c r="CC1350" s="48"/>
      <c r="CD1350" s="49"/>
      <c r="CE1350" s="96"/>
      <c r="CF1350" s="49"/>
      <c r="CG1350" s="96"/>
      <c r="CH1350" s="49"/>
      <c r="CI1350" s="49"/>
      <c r="CJ1350" s="49"/>
      <c r="CK1350" s="49"/>
      <c r="CL1350" s="49"/>
      <c r="CM1350" s="49"/>
      <c r="CN1350" s="49"/>
      <c r="CO1350" s="49"/>
      <c r="CP1350" s="49"/>
      <c r="CQ1350" s="49"/>
      <c r="CR1350" s="49"/>
      <c r="CS1350" s="49"/>
      <c r="CT1350" s="49"/>
      <c r="CU1350" s="49"/>
      <c r="CV1350" s="49"/>
      <c r="CW1350" s="49"/>
      <c r="CX1350" s="49"/>
      <c r="CY1350" s="49"/>
      <c r="CZ1350" s="49"/>
    </row>
    <row r="1351" spans="1:104" ht="20.25" thickTop="1" thickBot="1" x14ac:dyDescent="0.35">
      <c r="A1351" s="68"/>
      <c r="B1351" s="88"/>
      <c r="C1351" s="68"/>
      <c r="D1351" s="68"/>
      <c r="E1351" s="69"/>
      <c r="F1351" s="69"/>
      <c r="G1351" s="69"/>
      <c r="H1351" s="69"/>
      <c r="I1351" s="70"/>
      <c r="J1351" s="70"/>
      <c r="K1351" s="71"/>
      <c r="L1351" s="91"/>
      <c r="M1351" s="71"/>
      <c r="N1351" s="71"/>
      <c r="P1351" s="71"/>
      <c r="Q1351" s="71"/>
      <c r="R1351" s="71"/>
      <c r="S1351" s="70"/>
      <c r="T1351" s="73"/>
      <c r="U1351" s="73"/>
      <c r="V1351" s="211"/>
      <c r="W1351" s="211"/>
      <c r="X1351" s="73"/>
      <c r="Y1351" s="73"/>
      <c r="Z1351" s="73"/>
      <c r="AA1351" s="73"/>
      <c r="AB1351" s="73"/>
      <c r="AC1351" s="73"/>
      <c r="AD1351" s="73"/>
      <c r="AE1351" s="92"/>
      <c r="AF1351" s="73"/>
      <c r="AG1351" s="74"/>
      <c r="AH1351" s="75"/>
      <c r="AI1351" s="75"/>
      <c r="AJ1351" s="75"/>
      <c r="AK1351" s="74"/>
      <c r="AL1351" s="69"/>
      <c r="AM1351" s="76"/>
      <c r="AN1351" s="127"/>
      <c r="AO1351" s="76"/>
      <c r="AP1351" s="127"/>
      <c r="AQ1351" s="76"/>
      <c r="AR1351" s="76"/>
      <c r="AS1351" s="76"/>
      <c r="AT1351" s="76"/>
      <c r="AU1351" s="76"/>
      <c r="AV1351" s="127"/>
      <c r="AW1351" s="127"/>
      <c r="AX1351" s="127"/>
      <c r="AY1351" s="76"/>
      <c r="AZ1351" s="74"/>
      <c r="BA1351" s="74"/>
      <c r="BB1351" s="72"/>
      <c r="BC1351" s="72"/>
      <c r="BD1351" s="74"/>
      <c r="BE1351" s="74"/>
      <c r="BF1351" s="76"/>
      <c r="BG1351" s="76"/>
      <c r="BH1351" s="76"/>
      <c r="BI1351" s="76"/>
      <c r="BJ1351" s="76"/>
      <c r="BK1351" s="76"/>
      <c r="BL1351" s="76"/>
      <c r="BM1351" s="127"/>
      <c r="BN1351" s="76"/>
      <c r="BO1351" s="110"/>
      <c r="BP1351" s="110"/>
      <c r="BQ1351" s="112"/>
      <c r="BR1351" s="112"/>
      <c r="BS1351" s="112"/>
      <c r="BT1351" s="114"/>
      <c r="BU1351" s="113"/>
      <c r="BV1351" s="114"/>
      <c r="BW1351" s="115"/>
      <c r="BX1351" s="115"/>
      <c r="BY1351" s="115"/>
      <c r="BZ1351" s="115"/>
      <c r="CA1351" s="48"/>
      <c r="CB1351" s="48"/>
      <c r="CC1351" s="48"/>
      <c r="CD1351" s="49"/>
      <c r="CE1351" s="96"/>
      <c r="CF1351" s="49"/>
      <c r="CG1351" s="96"/>
      <c r="CH1351" s="49"/>
      <c r="CI1351" s="49"/>
      <c r="CJ1351" s="49"/>
      <c r="CK1351" s="49"/>
      <c r="CL1351" s="49"/>
      <c r="CM1351" s="49"/>
      <c r="CN1351" s="49"/>
      <c r="CO1351" s="49"/>
      <c r="CP1351" s="49"/>
      <c r="CQ1351" s="49"/>
      <c r="CR1351" s="49"/>
      <c r="CS1351" s="49"/>
      <c r="CT1351" s="49"/>
      <c r="CU1351" s="49"/>
      <c r="CV1351" s="49"/>
      <c r="CW1351" s="49"/>
      <c r="CX1351" s="49"/>
      <c r="CY1351" s="49"/>
      <c r="CZ1351" s="49"/>
    </row>
    <row r="1352" spans="1:104" ht="20.25" thickTop="1" thickBot="1" x14ac:dyDescent="0.35">
      <c r="A1352" s="68"/>
      <c r="B1352" s="88"/>
      <c r="C1352" s="68"/>
      <c r="D1352" s="68"/>
      <c r="E1352" s="69"/>
      <c r="F1352" s="69"/>
      <c r="G1352" s="69"/>
      <c r="H1352" s="69"/>
      <c r="I1352" s="70"/>
      <c r="J1352" s="70"/>
      <c r="K1352" s="71"/>
      <c r="L1352" s="91"/>
      <c r="M1352" s="71"/>
      <c r="N1352" s="71"/>
      <c r="P1352" s="71"/>
      <c r="Q1352" s="71"/>
      <c r="R1352" s="71"/>
      <c r="S1352" s="70"/>
      <c r="T1352" s="73"/>
      <c r="U1352" s="73"/>
      <c r="V1352" s="211"/>
      <c r="W1352" s="211"/>
      <c r="X1352" s="73"/>
      <c r="Y1352" s="73"/>
      <c r="Z1352" s="73"/>
      <c r="AA1352" s="73"/>
      <c r="AB1352" s="73"/>
      <c r="AC1352" s="73"/>
      <c r="AD1352" s="73"/>
      <c r="AE1352" s="92"/>
      <c r="AF1352" s="73"/>
      <c r="AG1352" s="74"/>
      <c r="AH1352" s="75"/>
      <c r="AI1352" s="75"/>
      <c r="AJ1352" s="75"/>
      <c r="AK1352" s="74"/>
      <c r="AL1352" s="69"/>
      <c r="AM1352" s="76"/>
      <c r="AN1352" s="127"/>
      <c r="AO1352" s="76"/>
      <c r="AP1352" s="127"/>
      <c r="AQ1352" s="76"/>
      <c r="AR1352" s="76"/>
      <c r="AS1352" s="76"/>
      <c r="AT1352" s="76"/>
      <c r="AU1352" s="76"/>
      <c r="AV1352" s="127"/>
      <c r="AW1352" s="127"/>
      <c r="AX1352" s="127"/>
      <c r="AY1352" s="76"/>
      <c r="AZ1352" s="74"/>
      <c r="BA1352" s="74"/>
      <c r="BB1352" s="72"/>
      <c r="BC1352" s="72"/>
      <c r="BD1352" s="74"/>
      <c r="BE1352" s="74"/>
      <c r="BF1352" s="76"/>
      <c r="BG1352" s="76"/>
      <c r="BH1352" s="76"/>
      <c r="BI1352" s="76"/>
      <c r="BJ1352" s="76"/>
      <c r="BK1352" s="76"/>
      <c r="BL1352" s="76"/>
      <c r="BM1352" s="127"/>
      <c r="BN1352" s="76"/>
      <c r="BO1352" s="110"/>
      <c r="BP1352" s="110"/>
      <c r="BQ1352" s="112"/>
      <c r="BR1352" s="112"/>
      <c r="BS1352" s="112"/>
      <c r="BT1352" s="114"/>
      <c r="BU1352" s="113"/>
      <c r="BV1352" s="114"/>
      <c r="BW1352" s="115"/>
      <c r="BX1352" s="115"/>
      <c r="BY1352" s="115"/>
      <c r="BZ1352" s="115"/>
      <c r="CA1352" s="48"/>
      <c r="CB1352" s="48"/>
      <c r="CC1352" s="48"/>
      <c r="CD1352" s="49"/>
      <c r="CE1352" s="96"/>
      <c r="CF1352" s="49"/>
      <c r="CG1352" s="96"/>
      <c r="CH1352" s="49"/>
      <c r="CI1352" s="49"/>
      <c r="CJ1352" s="49"/>
      <c r="CK1352" s="49"/>
      <c r="CL1352" s="49"/>
      <c r="CM1352" s="49"/>
      <c r="CN1352" s="49"/>
      <c r="CO1352" s="49"/>
      <c r="CP1352" s="49"/>
      <c r="CQ1352" s="49"/>
      <c r="CR1352" s="49"/>
      <c r="CS1352" s="49"/>
      <c r="CT1352" s="49"/>
      <c r="CU1352" s="49"/>
      <c r="CV1352" s="49"/>
      <c r="CW1352" s="49"/>
      <c r="CX1352" s="49"/>
      <c r="CY1352" s="49"/>
      <c r="CZ1352" s="49"/>
    </row>
    <row r="1353" spans="1:104" ht="20.25" thickTop="1" thickBot="1" x14ac:dyDescent="0.35">
      <c r="A1353" s="68"/>
      <c r="B1353" s="88"/>
      <c r="C1353" s="68"/>
      <c r="D1353" s="68"/>
      <c r="E1353" s="69"/>
      <c r="F1353" s="69"/>
      <c r="G1353" s="69"/>
      <c r="H1353" s="69"/>
      <c r="I1353" s="70"/>
      <c r="J1353" s="70"/>
      <c r="K1353" s="71"/>
      <c r="L1353" s="91"/>
      <c r="M1353" s="71"/>
      <c r="N1353" s="71"/>
      <c r="P1353" s="71"/>
      <c r="Q1353" s="71"/>
      <c r="R1353" s="71"/>
      <c r="S1353" s="70"/>
      <c r="T1353" s="73"/>
      <c r="U1353" s="73"/>
      <c r="V1353" s="211"/>
      <c r="W1353" s="211"/>
      <c r="X1353" s="73"/>
      <c r="Y1353" s="73"/>
      <c r="Z1353" s="73"/>
      <c r="AA1353" s="73"/>
      <c r="AB1353" s="73"/>
      <c r="AC1353" s="73"/>
      <c r="AD1353" s="73"/>
      <c r="AE1353" s="92"/>
      <c r="AF1353" s="73"/>
      <c r="AG1353" s="74"/>
      <c r="AH1353" s="75"/>
      <c r="AI1353" s="75"/>
      <c r="AJ1353" s="75"/>
      <c r="AK1353" s="74"/>
      <c r="AL1353" s="69"/>
      <c r="AM1353" s="76"/>
      <c r="AN1353" s="127"/>
      <c r="AO1353" s="76"/>
      <c r="AP1353" s="127"/>
      <c r="AQ1353" s="76"/>
      <c r="AR1353" s="76"/>
      <c r="AS1353" s="76"/>
      <c r="AT1353" s="76"/>
      <c r="AU1353" s="76"/>
      <c r="AV1353" s="127"/>
      <c r="AW1353" s="127"/>
      <c r="AX1353" s="127"/>
      <c r="AY1353" s="76"/>
      <c r="AZ1353" s="74"/>
      <c r="BA1353" s="74"/>
      <c r="BB1353" s="72"/>
      <c r="BC1353" s="72"/>
      <c r="BD1353" s="74"/>
      <c r="BE1353" s="74"/>
      <c r="BF1353" s="76"/>
      <c r="BG1353" s="76"/>
      <c r="BH1353" s="76"/>
      <c r="BI1353" s="76"/>
      <c r="BJ1353" s="76"/>
      <c r="BK1353" s="76"/>
      <c r="BL1353" s="76"/>
      <c r="BM1353" s="127"/>
      <c r="BN1353" s="76"/>
      <c r="BO1353" s="110"/>
      <c r="BP1353" s="110"/>
      <c r="BQ1353" s="112"/>
      <c r="BR1353" s="112"/>
      <c r="BS1353" s="112"/>
      <c r="BT1353" s="114"/>
      <c r="BU1353" s="113"/>
      <c r="BV1353" s="114"/>
      <c r="BW1353" s="115"/>
      <c r="BX1353" s="115"/>
      <c r="BY1353" s="115"/>
      <c r="BZ1353" s="115"/>
      <c r="CA1353" s="48"/>
      <c r="CB1353" s="48"/>
      <c r="CC1353" s="48"/>
      <c r="CD1353" s="49"/>
      <c r="CE1353" s="96"/>
      <c r="CF1353" s="49"/>
      <c r="CG1353" s="96"/>
      <c r="CH1353" s="49"/>
      <c r="CI1353" s="49"/>
      <c r="CJ1353" s="49"/>
      <c r="CK1353" s="49"/>
      <c r="CL1353" s="49"/>
      <c r="CM1353" s="49"/>
      <c r="CN1353" s="49"/>
      <c r="CO1353" s="49"/>
      <c r="CP1353" s="49"/>
      <c r="CQ1353" s="49"/>
      <c r="CR1353" s="49"/>
      <c r="CS1353" s="49"/>
      <c r="CT1353" s="49"/>
      <c r="CU1353" s="49"/>
      <c r="CV1353" s="49"/>
      <c r="CW1353" s="49"/>
      <c r="CX1353" s="49"/>
      <c r="CY1353" s="49"/>
      <c r="CZ1353" s="49"/>
    </row>
    <row r="1354" spans="1:104" ht="20.25" thickTop="1" thickBot="1" x14ac:dyDescent="0.35">
      <c r="A1354" s="68"/>
      <c r="B1354" s="88"/>
      <c r="C1354" s="68"/>
      <c r="D1354" s="68"/>
      <c r="E1354" s="69"/>
      <c r="F1354" s="69"/>
      <c r="G1354" s="69"/>
      <c r="H1354" s="69"/>
      <c r="I1354" s="70"/>
      <c r="J1354" s="70"/>
      <c r="K1354" s="71"/>
      <c r="L1354" s="91"/>
      <c r="M1354" s="71"/>
      <c r="N1354" s="71"/>
      <c r="P1354" s="71"/>
      <c r="Q1354" s="71"/>
      <c r="R1354" s="71"/>
      <c r="S1354" s="70"/>
      <c r="T1354" s="73"/>
      <c r="U1354" s="73"/>
      <c r="V1354" s="211"/>
      <c r="W1354" s="211"/>
      <c r="X1354" s="73"/>
      <c r="Y1354" s="73"/>
      <c r="Z1354" s="73"/>
      <c r="AA1354" s="73"/>
      <c r="AB1354" s="73"/>
      <c r="AC1354" s="73"/>
      <c r="AD1354" s="73"/>
      <c r="AE1354" s="92"/>
      <c r="AF1354" s="73"/>
      <c r="AG1354" s="74"/>
      <c r="AH1354" s="75"/>
      <c r="AI1354" s="75"/>
      <c r="AJ1354" s="75"/>
      <c r="AK1354" s="74"/>
      <c r="AL1354" s="69"/>
      <c r="AM1354" s="76"/>
      <c r="AN1354" s="127"/>
      <c r="AO1354" s="76"/>
      <c r="AP1354" s="127"/>
      <c r="AQ1354" s="76"/>
      <c r="AR1354" s="76"/>
      <c r="AS1354" s="76"/>
      <c r="AT1354" s="76"/>
      <c r="AU1354" s="76"/>
      <c r="AV1354" s="127"/>
      <c r="AW1354" s="127"/>
      <c r="AX1354" s="127"/>
      <c r="AY1354" s="76"/>
      <c r="AZ1354" s="74"/>
      <c r="BA1354" s="74"/>
      <c r="BB1354" s="72"/>
      <c r="BC1354" s="72"/>
      <c r="BD1354" s="74"/>
      <c r="BE1354" s="74"/>
      <c r="BF1354" s="76"/>
      <c r="BG1354" s="76"/>
      <c r="BH1354" s="76"/>
      <c r="BI1354" s="76"/>
      <c r="BJ1354" s="76"/>
      <c r="BK1354" s="76"/>
      <c r="BL1354" s="76"/>
      <c r="BM1354" s="127"/>
      <c r="BN1354" s="76"/>
      <c r="BO1354" s="110"/>
      <c r="BP1354" s="110"/>
      <c r="BQ1354" s="112"/>
      <c r="BR1354" s="112"/>
      <c r="BS1354" s="112"/>
      <c r="BT1354" s="114"/>
      <c r="BU1354" s="113"/>
      <c r="BV1354" s="114"/>
      <c r="BW1354" s="115"/>
      <c r="BX1354" s="115"/>
      <c r="BY1354" s="115"/>
      <c r="BZ1354" s="115"/>
      <c r="CA1354" s="48"/>
      <c r="CB1354" s="48"/>
      <c r="CC1354" s="48"/>
      <c r="CD1354" s="49"/>
      <c r="CE1354" s="96"/>
      <c r="CF1354" s="49"/>
      <c r="CG1354" s="96"/>
      <c r="CH1354" s="49"/>
      <c r="CI1354" s="49"/>
      <c r="CJ1354" s="49"/>
      <c r="CK1354" s="49"/>
      <c r="CL1354" s="49"/>
      <c r="CM1354" s="49"/>
      <c r="CN1354" s="49"/>
      <c r="CO1354" s="49"/>
      <c r="CP1354" s="49"/>
      <c r="CQ1354" s="49"/>
      <c r="CR1354" s="49"/>
      <c r="CS1354" s="49"/>
      <c r="CT1354" s="49"/>
      <c r="CU1354" s="49"/>
      <c r="CV1354" s="49"/>
      <c r="CW1354" s="49"/>
      <c r="CX1354" s="49"/>
      <c r="CY1354" s="49"/>
      <c r="CZ1354" s="49"/>
    </row>
    <row r="1355" spans="1:104" ht="20.25" thickTop="1" thickBot="1" x14ac:dyDescent="0.35">
      <c r="A1355" s="68"/>
      <c r="B1355" s="88"/>
      <c r="C1355" s="68"/>
      <c r="D1355" s="68"/>
      <c r="E1355" s="69"/>
      <c r="F1355" s="69"/>
      <c r="G1355" s="69"/>
      <c r="H1355" s="69"/>
      <c r="I1355" s="70"/>
      <c r="J1355" s="70"/>
      <c r="K1355" s="71"/>
      <c r="L1355" s="91"/>
      <c r="M1355" s="71"/>
      <c r="N1355" s="71"/>
      <c r="P1355" s="71"/>
      <c r="Q1355" s="71"/>
      <c r="R1355" s="71"/>
      <c r="S1355" s="70"/>
      <c r="T1355" s="73"/>
      <c r="U1355" s="73"/>
      <c r="V1355" s="211"/>
      <c r="W1355" s="211"/>
      <c r="X1355" s="73"/>
      <c r="Y1355" s="73"/>
      <c r="Z1355" s="73"/>
      <c r="AA1355" s="73"/>
      <c r="AB1355" s="73"/>
      <c r="AC1355" s="73"/>
      <c r="AD1355" s="73"/>
      <c r="AE1355" s="92"/>
      <c r="AF1355" s="73"/>
      <c r="AG1355" s="74"/>
      <c r="AH1355" s="75"/>
      <c r="AI1355" s="75"/>
      <c r="AJ1355" s="75"/>
      <c r="AK1355" s="74"/>
      <c r="AL1355" s="69"/>
      <c r="AM1355" s="76"/>
      <c r="AN1355" s="127"/>
      <c r="AO1355" s="76"/>
      <c r="AP1355" s="127"/>
      <c r="AQ1355" s="76"/>
      <c r="AR1355" s="76"/>
      <c r="AS1355" s="76"/>
      <c r="AT1355" s="76"/>
      <c r="AU1355" s="76"/>
      <c r="AV1355" s="127"/>
      <c r="AW1355" s="127"/>
      <c r="AX1355" s="127"/>
      <c r="AY1355" s="76"/>
      <c r="AZ1355" s="74"/>
      <c r="BA1355" s="74"/>
      <c r="BB1355" s="72"/>
      <c r="BC1355" s="72"/>
      <c r="BD1355" s="74"/>
      <c r="BE1355" s="74"/>
      <c r="BF1355" s="76"/>
      <c r="BG1355" s="76"/>
      <c r="BH1355" s="76"/>
      <c r="BI1355" s="76"/>
      <c r="BJ1355" s="76"/>
      <c r="BK1355" s="76"/>
      <c r="BL1355" s="76"/>
      <c r="BM1355" s="127"/>
      <c r="BN1355" s="76"/>
      <c r="BO1355" s="110"/>
      <c r="BP1355" s="110"/>
      <c r="BQ1355" s="112"/>
      <c r="BR1355" s="112"/>
      <c r="BS1355" s="112"/>
      <c r="BT1355" s="114"/>
      <c r="BU1355" s="113"/>
      <c r="BV1355" s="114"/>
      <c r="BW1355" s="115"/>
      <c r="BX1355" s="115"/>
      <c r="BY1355" s="115"/>
      <c r="BZ1355" s="115"/>
      <c r="CA1355" s="48"/>
      <c r="CB1355" s="48"/>
      <c r="CC1355" s="48"/>
      <c r="CD1355" s="49"/>
      <c r="CE1355" s="96"/>
      <c r="CF1355" s="49"/>
      <c r="CG1355" s="96"/>
      <c r="CH1355" s="49"/>
      <c r="CI1355" s="49"/>
      <c r="CJ1355" s="49"/>
      <c r="CK1355" s="49"/>
      <c r="CL1355" s="49"/>
      <c r="CM1355" s="49"/>
      <c r="CN1355" s="49"/>
      <c r="CO1355" s="49"/>
      <c r="CP1355" s="49"/>
      <c r="CQ1355" s="49"/>
      <c r="CR1355" s="49"/>
      <c r="CS1355" s="49"/>
      <c r="CT1355" s="49"/>
      <c r="CU1355" s="49"/>
      <c r="CV1355" s="49"/>
      <c r="CW1355" s="49"/>
      <c r="CX1355" s="49"/>
      <c r="CY1355" s="49"/>
      <c r="CZ1355" s="49"/>
    </row>
    <row r="1356" spans="1:104" ht="20.25" thickTop="1" thickBot="1" x14ac:dyDescent="0.35">
      <c r="A1356" s="68"/>
      <c r="B1356" s="88"/>
      <c r="C1356" s="68"/>
      <c r="D1356" s="68"/>
      <c r="E1356" s="69"/>
      <c r="F1356" s="69"/>
      <c r="G1356" s="69"/>
      <c r="H1356" s="69"/>
      <c r="I1356" s="70"/>
      <c r="J1356" s="70"/>
      <c r="K1356" s="71"/>
      <c r="L1356" s="91"/>
      <c r="M1356" s="71"/>
      <c r="N1356" s="71"/>
      <c r="P1356" s="71"/>
      <c r="Q1356" s="71"/>
      <c r="R1356" s="71"/>
      <c r="S1356" s="70"/>
      <c r="T1356" s="73"/>
      <c r="U1356" s="73"/>
      <c r="V1356" s="211"/>
      <c r="W1356" s="211"/>
      <c r="X1356" s="73"/>
      <c r="Y1356" s="73"/>
      <c r="Z1356" s="73"/>
      <c r="AA1356" s="73"/>
      <c r="AB1356" s="73"/>
      <c r="AC1356" s="73"/>
      <c r="AD1356" s="73"/>
      <c r="AE1356" s="92"/>
      <c r="AF1356" s="73"/>
      <c r="AG1356" s="74"/>
      <c r="AH1356" s="75"/>
      <c r="AI1356" s="75"/>
      <c r="AJ1356" s="75"/>
      <c r="AK1356" s="74"/>
      <c r="AL1356" s="69"/>
      <c r="AM1356" s="76"/>
      <c r="AN1356" s="127"/>
      <c r="AO1356" s="76"/>
      <c r="AP1356" s="127"/>
      <c r="AQ1356" s="76"/>
      <c r="AR1356" s="76"/>
      <c r="AS1356" s="76"/>
      <c r="AT1356" s="76"/>
      <c r="AU1356" s="76"/>
      <c r="AV1356" s="127"/>
      <c r="AW1356" s="127"/>
      <c r="AX1356" s="127"/>
      <c r="AY1356" s="76"/>
      <c r="AZ1356" s="74"/>
      <c r="BA1356" s="74"/>
      <c r="BB1356" s="72"/>
      <c r="BC1356" s="72"/>
      <c r="BD1356" s="74"/>
      <c r="BE1356" s="74"/>
      <c r="BF1356" s="76"/>
      <c r="BG1356" s="76"/>
      <c r="BH1356" s="76"/>
      <c r="BI1356" s="76"/>
      <c r="BJ1356" s="76"/>
      <c r="BK1356" s="76"/>
      <c r="BL1356" s="76"/>
      <c r="BM1356" s="127"/>
      <c r="BN1356" s="76"/>
      <c r="BO1356" s="110"/>
      <c r="BP1356" s="110"/>
      <c r="BQ1356" s="112"/>
      <c r="BR1356" s="112"/>
      <c r="BS1356" s="112"/>
      <c r="BT1356" s="114"/>
      <c r="BU1356" s="113"/>
      <c r="BV1356" s="114"/>
      <c r="BW1356" s="115"/>
      <c r="BX1356" s="115"/>
      <c r="BY1356" s="115"/>
      <c r="BZ1356" s="115"/>
      <c r="CA1356" s="48"/>
      <c r="CB1356" s="48"/>
      <c r="CC1356" s="48"/>
      <c r="CD1356" s="49"/>
      <c r="CE1356" s="96"/>
      <c r="CF1356" s="49"/>
      <c r="CG1356" s="96"/>
      <c r="CH1356" s="49"/>
      <c r="CI1356" s="49"/>
      <c r="CJ1356" s="49"/>
      <c r="CK1356" s="49"/>
      <c r="CL1356" s="49"/>
      <c r="CM1356" s="49"/>
      <c r="CN1356" s="49"/>
      <c r="CO1356" s="49"/>
      <c r="CP1356" s="49"/>
      <c r="CQ1356" s="49"/>
      <c r="CR1356" s="49"/>
      <c r="CS1356" s="49"/>
      <c r="CT1356" s="49"/>
      <c r="CU1356" s="49"/>
      <c r="CV1356" s="49"/>
      <c r="CW1356" s="49"/>
      <c r="CX1356" s="49"/>
      <c r="CY1356" s="49"/>
      <c r="CZ1356" s="49"/>
    </row>
    <row r="1357" spans="1:104" ht="20.25" thickTop="1" thickBot="1" x14ac:dyDescent="0.35">
      <c r="A1357" s="68"/>
      <c r="B1357" s="88"/>
      <c r="C1357" s="68"/>
      <c r="D1357" s="68"/>
      <c r="E1357" s="69"/>
      <c r="F1357" s="69"/>
      <c r="G1357" s="69"/>
      <c r="H1357" s="69"/>
      <c r="I1357" s="70"/>
      <c r="J1357" s="70"/>
      <c r="K1357" s="71"/>
      <c r="L1357" s="91"/>
      <c r="M1357" s="71"/>
      <c r="N1357" s="71"/>
      <c r="P1357" s="71"/>
      <c r="Q1357" s="71"/>
      <c r="R1357" s="71"/>
      <c r="S1357" s="70"/>
      <c r="T1357" s="73"/>
      <c r="U1357" s="73"/>
      <c r="V1357" s="211"/>
      <c r="W1357" s="211"/>
      <c r="X1357" s="73"/>
      <c r="Y1357" s="73"/>
      <c r="Z1357" s="73"/>
      <c r="AA1357" s="73"/>
      <c r="AB1357" s="73"/>
      <c r="AC1357" s="73"/>
      <c r="AD1357" s="73"/>
      <c r="AE1357" s="92"/>
      <c r="AF1357" s="73"/>
      <c r="AG1357" s="74"/>
      <c r="AH1357" s="75"/>
      <c r="AI1357" s="75"/>
      <c r="AJ1357" s="75"/>
      <c r="AK1357" s="74"/>
      <c r="AL1357" s="69"/>
      <c r="AM1357" s="76"/>
      <c r="AN1357" s="127"/>
      <c r="AO1357" s="76"/>
      <c r="AP1357" s="127"/>
      <c r="AQ1357" s="76"/>
      <c r="AR1357" s="76"/>
      <c r="AS1357" s="76"/>
      <c r="AT1357" s="76"/>
      <c r="AU1357" s="76"/>
      <c r="AV1357" s="127"/>
      <c r="AW1357" s="127"/>
      <c r="AX1357" s="127"/>
      <c r="AY1357" s="76"/>
      <c r="AZ1357" s="74"/>
      <c r="BA1357" s="74"/>
      <c r="BB1357" s="72"/>
      <c r="BC1357" s="72"/>
      <c r="BD1357" s="74"/>
      <c r="BE1357" s="74"/>
      <c r="BF1357" s="76"/>
      <c r="BG1357" s="76"/>
      <c r="BH1357" s="76"/>
      <c r="BI1357" s="76"/>
      <c r="BJ1357" s="76"/>
      <c r="BK1357" s="76"/>
      <c r="BL1357" s="76"/>
      <c r="BM1357" s="127"/>
      <c r="BN1357" s="76"/>
      <c r="BO1357" s="110"/>
      <c r="BP1357" s="110"/>
      <c r="BQ1357" s="112"/>
      <c r="BR1357" s="112"/>
      <c r="BS1357" s="112"/>
      <c r="BT1357" s="114"/>
      <c r="BU1357" s="113"/>
      <c r="BV1357" s="114"/>
      <c r="BW1357" s="115"/>
      <c r="BX1357" s="115"/>
      <c r="BY1357" s="115"/>
      <c r="BZ1357" s="115"/>
      <c r="CA1357" s="48"/>
      <c r="CB1357" s="48"/>
      <c r="CC1357" s="48"/>
      <c r="CD1357" s="49"/>
      <c r="CE1357" s="96"/>
      <c r="CF1357" s="49"/>
      <c r="CG1357" s="96"/>
      <c r="CH1357" s="49"/>
      <c r="CI1357" s="49"/>
      <c r="CJ1357" s="49"/>
      <c r="CK1357" s="49"/>
      <c r="CL1357" s="49"/>
      <c r="CM1357" s="49"/>
      <c r="CN1357" s="49"/>
      <c r="CO1357" s="49"/>
      <c r="CP1357" s="49"/>
      <c r="CQ1357" s="49"/>
      <c r="CR1357" s="49"/>
      <c r="CS1357" s="49"/>
      <c r="CT1357" s="49"/>
      <c r="CU1357" s="49"/>
      <c r="CV1357" s="49"/>
      <c r="CW1357" s="49"/>
      <c r="CX1357" s="49"/>
      <c r="CY1357" s="49"/>
      <c r="CZ1357" s="49"/>
    </row>
    <row r="1358" spans="1:104" ht="20.25" thickTop="1" thickBot="1" x14ac:dyDescent="0.35">
      <c r="A1358" s="68"/>
      <c r="B1358" s="88"/>
      <c r="C1358" s="68"/>
      <c r="D1358" s="68"/>
      <c r="E1358" s="69"/>
      <c r="F1358" s="69"/>
      <c r="G1358" s="69"/>
      <c r="H1358" s="69"/>
      <c r="I1358" s="70"/>
      <c r="J1358" s="70"/>
      <c r="K1358" s="71"/>
      <c r="L1358" s="91"/>
      <c r="M1358" s="71"/>
      <c r="N1358" s="71"/>
      <c r="P1358" s="71"/>
      <c r="Q1358" s="71"/>
      <c r="R1358" s="71"/>
      <c r="S1358" s="70"/>
      <c r="T1358" s="73"/>
      <c r="U1358" s="73"/>
      <c r="V1358" s="211"/>
      <c r="W1358" s="211"/>
      <c r="X1358" s="73"/>
      <c r="Y1358" s="73"/>
      <c r="Z1358" s="73"/>
      <c r="AA1358" s="73"/>
      <c r="AB1358" s="73"/>
      <c r="AC1358" s="73"/>
      <c r="AD1358" s="73"/>
      <c r="AE1358" s="92"/>
      <c r="AF1358" s="73"/>
      <c r="AG1358" s="74"/>
      <c r="AH1358" s="75"/>
      <c r="AI1358" s="75"/>
      <c r="AJ1358" s="75"/>
      <c r="AK1358" s="74"/>
      <c r="AL1358" s="69"/>
      <c r="AM1358" s="76"/>
      <c r="AN1358" s="127"/>
      <c r="AO1358" s="76"/>
      <c r="AP1358" s="127"/>
      <c r="AQ1358" s="76"/>
      <c r="AR1358" s="76"/>
      <c r="AS1358" s="76"/>
      <c r="AT1358" s="76"/>
      <c r="AU1358" s="76"/>
      <c r="AV1358" s="127"/>
      <c r="AW1358" s="127"/>
      <c r="AX1358" s="127"/>
      <c r="AY1358" s="76"/>
      <c r="AZ1358" s="74"/>
      <c r="BA1358" s="74"/>
      <c r="BB1358" s="72"/>
      <c r="BC1358" s="72"/>
      <c r="BD1358" s="74"/>
      <c r="BE1358" s="74"/>
      <c r="BF1358" s="76"/>
      <c r="BG1358" s="76"/>
      <c r="BH1358" s="76"/>
      <c r="BI1358" s="76"/>
      <c r="BJ1358" s="76"/>
      <c r="BK1358" s="76"/>
      <c r="BL1358" s="76"/>
      <c r="BM1358" s="127"/>
      <c r="BN1358" s="76"/>
      <c r="BO1358" s="110"/>
      <c r="BP1358" s="110"/>
      <c r="BQ1358" s="112"/>
      <c r="BR1358" s="112"/>
      <c r="BS1358" s="112"/>
      <c r="BT1358" s="114"/>
      <c r="BU1358" s="113"/>
      <c r="BV1358" s="114"/>
      <c r="BW1358" s="115"/>
      <c r="BX1358" s="115"/>
      <c r="BY1358" s="115"/>
      <c r="BZ1358" s="115"/>
      <c r="CA1358" s="48"/>
      <c r="CB1358" s="48"/>
      <c r="CC1358" s="48"/>
      <c r="CD1358" s="49"/>
      <c r="CE1358" s="96"/>
      <c r="CF1358" s="49"/>
      <c r="CG1358" s="96"/>
      <c r="CH1358" s="49"/>
      <c r="CI1358" s="49"/>
      <c r="CJ1358" s="49"/>
      <c r="CK1358" s="49"/>
      <c r="CL1358" s="49"/>
      <c r="CM1358" s="49"/>
      <c r="CN1358" s="49"/>
      <c r="CO1358" s="49"/>
      <c r="CP1358" s="49"/>
      <c r="CQ1358" s="49"/>
      <c r="CR1358" s="49"/>
      <c r="CS1358" s="49"/>
      <c r="CT1358" s="49"/>
      <c r="CU1358" s="49"/>
      <c r="CV1358" s="49"/>
      <c r="CW1358" s="49"/>
      <c r="CX1358" s="49"/>
      <c r="CY1358" s="49"/>
      <c r="CZ1358" s="49"/>
    </row>
    <row r="1359" spans="1:104" ht="20.25" thickTop="1" thickBot="1" x14ac:dyDescent="0.35">
      <c r="A1359" s="68"/>
      <c r="B1359" s="88"/>
      <c r="C1359" s="68"/>
      <c r="D1359" s="68"/>
      <c r="E1359" s="69"/>
      <c r="F1359" s="69"/>
      <c r="G1359" s="69"/>
      <c r="H1359" s="69"/>
      <c r="I1359" s="70"/>
      <c r="J1359" s="70"/>
      <c r="K1359" s="71"/>
      <c r="L1359" s="91"/>
      <c r="M1359" s="71"/>
      <c r="N1359" s="71"/>
      <c r="P1359" s="71"/>
      <c r="Q1359" s="71"/>
      <c r="R1359" s="71"/>
      <c r="S1359" s="70"/>
      <c r="T1359" s="73"/>
      <c r="U1359" s="73"/>
      <c r="V1359" s="211"/>
      <c r="W1359" s="211"/>
      <c r="X1359" s="73"/>
      <c r="Y1359" s="73"/>
      <c r="Z1359" s="73"/>
      <c r="AA1359" s="73"/>
      <c r="AB1359" s="73"/>
      <c r="AC1359" s="73"/>
      <c r="AD1359" s="73"/>
      <c r="AE1359" s="92"/>
      <c r="AF1359" s="73"/>
      <c r="AG1359" s="74"/>
      <c r="AH1359" s="75"/>
      <c r="AI1359" s="75"/>
      <c r="AJ1359" s="75"/>
      <c r="AK1359" s="74"/>
      <c r="AL1359" s="69"/>
      <c r="AM1359" s="76"/>
      <c r="AN1359" s="127"/>
      <c r="AO1359" s="76"/>
      <c r="AP1359" s="127"/>
      <c r="AQ1359" s="76"/>
      <c r="AR1359" s="76"/>
      <c r="AS1359" s="76"/>
      <c r="AT1359" s="76"/>
      <c r="AU1359" s="76"/>
      <c r="AV1359" s="127"/>
      <c r="AW1359" s="127"/>
      <c r="AX1359" s="127"/>
      <c r="AY1359" s="76"/>
      <c r="AZ1359" s="74"/>
      <c r="BA1359" s="74"/>
      <c r="BB1359" s="72"/>
      <c r="BC1359" s="72"/>
      <c r="BD1359" s="74"/>
      <c r="BE1359" s="74"/>
      <c r="BF1359" s="76"/>
      <c r="BG1359" s="76"/>
      <c r="BH1359" s="76"/>
      <c r="BI1359" s="76"/>
      <c r="BJ1359" s="76"/>
      <c r="BK1359" s="76"/>
      <c r="BL1359" s="76"/>
      <c r="BM1359" s="127"/>
      <c r="BN1359" s="76"/>
      <c r="BO1359" s="110"/>
      <c r="BP1359" s="110"/>
      <c r="BQ1359" s="112"/>
      <c r="BR1359" s="112"/>
      <c r="BS1359" s="112"/>
      <c r="BT1359" s="114"/>
      <c r="BU1359" s="113"/>
      <c r="BV1359" s="114"/>
      <c r="BW1359" s="115"/>
      <c r="BX1359" s="115"/>
      <c r="BY1359" s="115"/>
      <c r="BZ1359" s="115"/>
      <c r="CA1359" s="48"/>
      <c r="CB1359" s="48"/>
      <c r="CC1359" s="48"/>
      <c r="CD1359" s="49"/>
      <c r="CE1359" s="96"/>
      <c r="CF1359" s="49"/>
      <c r="CG1359" s="96"/>
      <c r="CH1359" s="49"/>
      <c r="CI1359" s="49"/>
      <c r="CJ1359" s="49"/>
      <c r="CK1359" s="49"/>
      <c r="CL1359" s="49"/>
      <c r="CM1359" s="49"/>
      <c r="CN1359" s="49"/>
      <c r="CO1359" s="49"/>
      <c r="CP1359" s="49"/>
      <c r="CQ1359" s="49"/>
      <c r="CR1359" s="49"/>
      <c r="CS1359" s="49"/>
      <c r="CT1359" s="49"/>
      <c r="CU1359" s="49"/>
      <c r="CV1359" s="49"/>
      <c r="CW1359" s="49"/>
      <c r="CX1359" s="49"/>
      <c r="CY1359" s="49"/>
      <c r="CZ1359" s="49"/>
    </row>
    <row r="1360" spans="1:104" ht="20.25" thickTop="1" thickBot="1" x14ac:dyDescent="0.35">
      <c r="A1360" s="68"/>
      <c r="B1360" s="88"/>
      <c r="C1360" s="68"/>
      <c r="D1360" s="68"/>
      <c r="E1360" s="69"/>
      <c r="F1360" s="69"/>
      <c r="G1360" s="69"/>
      <c r="H1360" s="69"/>
      <c r="I1360" s="70"/>
      <c r="J1360" s="70"/>
      <c r="K1360" s="71"/>
      <c r="L1360" s="91"/>
      <c r="M1360" s="71"/>
      <c r="N1360" s="71"/>
      <c r="P1360" s="71"/>
      <c r="Q1360" s="71"/>
      <c r="R1360" s="71"/>
      <c r="S1360" s="70"/>
      <c r="T1360" s="73"/>
      <c r="U1360" s="73"/>
      <c r="V1360" s="211"/>
      <c r="W1360" s="211"/>
      <c r="X1360" s="73"/>
      <c r="Y1360" s="73"/>
      <c r="Z1360" s="73"/>
      <c r="AA1360" s="73"/>
      <c r="AB1360" s="73"/>
      <c r="AC1360" s="73"/>
      <c r="AD1360" s="73"/>
      <c r="AE1360" s="92"/>
      <c r="AF1360" s="73"/>
      <c r="AG1360" s="74"/>
      <c r="AH1360" s="75"/>
      <c r="AI1360" s="75"/>
      <c r="AJ1360" s="75"/>
      <c r="AK1360" s="74"/>
      <c r="AL1360" s="69"/>
      <c r="AM1360" s="76"/>
      <c r="AN1360" s="127"/>
      <c r="AO1360" s="76"/>
      <c r="AP1360" s="127"/>
      <c r="AQ1360" s="76"/>
      <c r="AR1360" s="76"/>
      <c r="AS1360" s="76"/>
      <c r="AT1360" s="76"/>
      <c r="AU1360" s="76"/>
      <c r="AV1360" s="127"/>
      <c r="AW1360" s="127"/>
      <c r="AX1360" s="127"/>
      <c r="AY1360" s="76"/>
      <c r="AZ1360" s="74"/>
      <c r="BA1360" s="74"/>
      <c r="BB1360" s="72"/>
      <c r="BC1360" s="72"/>
      <c r="BD1360" s="74"/>
      <c r="BE1360" s="74"/>
      <c r="BF1360" s="76"/>
      <c r="BG1360" s="76"/>
      <c r="BH1360" s="76"/>
      <c r="BI1360" s="76"/>
      <c r="BJ1360" s="76"/>
      <c r="BK1360" s="76"/>
      <c r="BL1360" s="76"/>
      <c r="BM1360" s="127"/>
      <c r="BN1360" s="76"/>
      <c r="BO1360" s="110"/>
      <c r="BP1360" s="110"/>
      <c r="BQ1360" s="112"/>
      <c r="BR1360" s="112"/>
      <c r="BS1360" s="112"/>
      <c r="BT1360" s="114"/>
      <c r="BU1360" s="113"/>
      <c r="BV1360" s="114"/>
      <c r="BW1360" s="115"/>
      <c r="BX1360" s="115"/>
      <c r="BY1360" s="115"/>
      <c r="BZ1360" s="115"/>
      <c r="CA1360" s="48"/>
      <c r="CB1360" s="48"/>
      <c r="CC1360" s="48"/>
      <c r="CD1360" s="49"/>
      <c r="CE1360" s="96"/>
      <c r="CF1360" s="49"/>
      <c r="CG1360" s="96"/>
      <c r="CH1360" s="49"/>
      <c r="CI1360" s="49"/>
      <c r="CJ1360" s="49"/>
      <c r="CK1360" s="49"/>
      <c r="CL1360" s="49"/>
      <c r="CM1360" s="49"/>
      <c r="CN1360" s="49"/>
      <c r="CO1360" s="49"/>
      <c r="CP1360" s="49"/>
      <c r="CQ1360" s="49"/>
      <c r="CR1360" s="49"/>
      <c r="CS1360" s="49"/>
      <c r="CT1360" s="49"/>
      <c r="CU1360" s="49"/>
      <c r="CV1360" s="49"/>
      <c r="CW1360" s="49"/>
      <c r="CX1360" s="49"/>
      <c r="CY1360" s="49"/>
      <c r="CZ1360" s="49"/>
    </row>
    <row r="1361" spans="1:104" ht="20.25" thickTop="1" thickBot="1" x14ac:dyDescent="0.35">
      <c r="A1361" s="68"/>
      <c r="B1361" s="88"/>
      <c r="C1361" s="68"/>
      <c r="D1361" s="68"/>
      <c r="E1361" s="69"/>
      <c r="F1361" s="69"/>
      <c r="G1361" s="69"/>
      <c r="H1361" s="69"/>
      <c r="I1361" s="70"/>
      <c r="J1361" s="70"/>
      <c r="K1361" s="71"/>
      <c r="L1361" s="91"/>
      <c r="M1361" s="71"/>
      <c r="N1361" s="71"/>
      <c r="P1361" s="71"/>
      <c r="Q1361" s="71"/>
      <c r="R1361" s="71"/>
      <c r="S1361" s="70"/>
      <c r="T1361" s="73"/>
      <c r="U1361" s="73"/>
      <c r="V1361" s="211"/>
      <c r="W1361" s="211"/>
      <c r="X1361" s="73"/>
      <c r="Y1361" s="73"/>
      <c r="Z1361" s="73"/>
      <c r="AA1361" s="73"/>
      <c r="AB1361" s="73"/>
      <c r="AC1361" s="73"/>
      <c r="AD1361" s="73"/>
      <c r="AE1361" s="92"/>
      <c r="AF1361" s="73"/>
      <c r="AG1361" s="74"/>
      <c r="AH1361" s="75"/>
      <c r="AI1361" s="75"/>
      <c r="AJ1361" s="75"/>
      <c r="AK1361" s="74"/>
      <c r="AL1361" s="69"/>
      <c r="AM1361" s="76"/>
      <c r="AN1361" s="127"/>
      <c r="AO1361" s="76"/>
      <c r="AP1361" s="127"/>
      <c r="AQ1361" s="76"/>
      <c r="AR1361" s="76"/>
      <c r="AS1361" s="76"/>
      <c r="AT1361" s="76"/>
      <c r="AU1361" s="76"/>
      <c r="AV1361" s="127"/>
      <c r="AW1361" s="127"/>
      <c r="AX1361" s="127"/>
      <c r="AY1361" s="76"/>
      <c r="AZ1361" s="74"/>
      <c r="BA1361" s="74"/>
      <c r="BB1361" s="72"/>
      <c r="BC1361" s="72"/>
      <c r="BD1361" s="74"/>
      <c r="BE1361" s="74"/>
      <c r="BF1361" s="76"/>
      <c r="BG1361" s="76"/>
      <c r="BH1361" s="76"/>
      <c r="BI1361" s="76"/>
      <c r="BJ1361" s="76"/>
      <c r="BK1361" s="76"/>
      <c r="BL1361" s="76"/>
      <c r="BM1361" s="127"/>
      <c r="BN1361" s="76"/>
      <c r="BO1361" s="110"/>
      <c r="BP1361" s="110"/>
      <c r="BQ1361" s="112"/>
      <c r="BR1361" s="112"/>
      <c r="BS1361" s="112"/>
      <c r="BT1361" s="114"/>
      <c r="BU1361" s="113"/>
      <c r="BV1361" s="114"/>
      <c r="BW1361" s="115"/>
      <c r="BX1361" s="115"/>
      <c r="BY1361" s="115"/>
      <c r="BZ1361" s="115"/>
      <c r="CA1361" s="48"/>
      <c r="CB1361" s="48"/>
      <c r="CC1361" s="48"/>
      <c r="CD1361" s="49"/>
      <c r="CE1361" s="96"/>
      <c r="CF1361" s="49"/>
      <c r="CG1361" s="96"/>
      <c r="CH1361" s="49"/>
      <c r="CI1361" s="49"/>
      <c r="CJ1361" s="49"/>
      <c r="CK1361" s="49"/>
      <c r="CL1361" s="49"/>
      <c r="CM1361" s="49"/>
      <c r="CN1361" s="49"/>
      <c r="CO1361" s="49"/>
      <c r="CP1361" s="49"/>
      <c r="CQ1361" s="49"/>
      <c r="CR1361" s="49"/>
      <c r="CS1361" s="49"/>
      <c r="CT1361" s="49"/>
      <c r="CU1361" s="49"/>
      <c r="CV1361" s="49"/>
      <c r="CW1361" s="49"/>
      <c r="CX1361" s="49"/>
      <c r="CY1361" s="49"/>
      <c r="CZ1361" s="49"/>
    </row>
    <row r="1362" spans="1:104" ht="20.25" thickTop="1" thickBot="1" x14ac:dyDescent="0.35">
      <c r="A1362" s="68"/>
      <c r="B1362" s="88"/>
      <c r="C1362" s="68"/>
      <c r="D1362" s="68"/>
      <c r="E1362" s="69"/>
      <c r="F1362" s="69"/>
      <c r="G1362" s="69"/>
      <c r="H1362" s="69"/>
      <c r="I1362" s="70"/>
      <c r="J1362" s="70"/>
      <c r="K1362" s="71"/>
      <c r="L1362" s="91"/>
      <c r="M1362" s="71"/>
      <c r="N1362" s="71"/>
      <c r="P1362" s="71"/>
      <c r="Q1362" s="71"/>
      <c r="R1362" s="71"/>
      <c r="S1362" s="70"/>
      <c r="T1362" s="73"/>
      <c r="U1362" s="73"/>
      <c r="V1362" s="211"/>
      <c r="W1362" s="211"/>
      <c r="X1362" s="73"/>
      <c r="Y1362" s="73"/>
      <c r="Z1362" s="73"/>
      <c r="AA1362" s="73"/>
      <c r="AB1362" s="73"/>
      <c r="AC1362" s="73"/>
      <c r="AD1362" s="73"/>
      <c r="AE1362" s="92"/>
      <c r="AF1362" s="73"/>
      <c r="AG1362" s="74"/>
      <c r="AH1362" s="75"/>
      <c r="AI1362" s="75"/>
      <c r="AJ1362" s="75"/>
      <c r="AK1362" s="74"/>
      <c r="AL1362" s="69"/>
      <c r="AM1362" s="76"/>
      <c r="AN1362" s="127"/>
      <c r="AO1362" s="76"/>
      <c r="AP1362" s="127"/>
      <c r="AQ1362" s="76"/>
      <c r="AR1362" s="76"/>
      <c r="AS1362" s="76"/>
      <c r="AT1362" s="76"/>
      <c r="AU1362" s="76"/>
      <c r="AV1362" s="127"/>
      <c r="AW1362" s="127"/>
      <c r="AX1362" s="127"/>
      <c r="AY1362" s="76"/>
      <c r="AZ1362" s="74"/>
      <c r="BA1362" s="74"/>
      <c r="BB1362" s="72"/>
      <c r="BC1362" s="72"/>
      <c r="BD1362" s="74"/>
      <c r="BE1362" s="74"/>
      <c r="BF1362" s="76"/>
      <c r="BG1362" s="76"/>
      <c r="BH1362" s="76"/>
      <c r="BI1362" s="76"/>
      <c r="BJ1362" s="76"/>
      <c r="BK1362" s="76"/>
      <c r="BL1362" s="76"/>
      <c r="BM1362" s="127"/>
      <c r="BN1362" s="76"/>
      <c r="BO1362" s="110"/>
      <c r="BP1362" s="110"/>
      <c r="BQ1362" s="112"/>
      <c r="BR1362" s="112"/>
      <c r="BS1362" s="112"/>
      <c r="BT1362" s="114"/>
      <c r="BU1362" s="113"/>
      <c r="BV1362" s="114"/>
      <c r="BW1362" s="115"/>
      <c r="BX1362" s="115"/>
      <c r="BY1362" s="115"/>
      <c r="BZ1362" s="115"/>
      <c r="CA1362" s="48"/>
      <c r="CB1362" s="48"/>
      <c r="CC1362" s="48"/>
      <c r="CD1362" s="49"/>
      <c r="CE1362" s="96"/>
      <c r="CF1362" s="49"/>
      <c r="CG1362" s="96"/>
      <c r="CH1362" s="49"/>
      <c r="CI1362" s="49"/>
      <c r="CJ1362" s="49"/>
      <c r="CK1362" s="49"/>
      <c r="CL1362" s="49"/>
      <c r="CM1362" s="49"/>
      <c r="CN1362" s="49"/>
      <c r="CO1362" s="49"/>
      <c r="CP1362" s="49"/>
      <c r="CQ1362" s="49"/>
      <c r="CR1362" s="49"/>
      <c r="CS1362" s="49"/>
      <c r="CT1362" s="49"/>
      <c r="CU1362" s="49"/>
      <c r="CV1362" s="49"/>
      <c r="CW1362" s="49"/>
      <c r="CX1362" s="49"/>
      <c r="CY1362" s="49"/>
      <c r="CZ1362" s="49"/>
    </row>
    <row r="1363" spans="1:104" ht="20.25" thickTop="1" thickBot="1" x14ac:dyDescent="0.35">
      <c r="A1363" s="68"/>
      <c r="B1363" s="88"/>
      <c r="C1363" s="68"/>
      <c r="D1363" s="68"/>
      <c r="E1363" s="69"/>
      <c r="F1363" s="69"/>
      <c r="G1363" s="69"/>
      <c r="H1363" s="69"/>
      <c r="I1363" s="70"/>
      <c r="J1363" s="70"/>
      <c r="K1363" s="71"/>
      <c r="L1363" s="91"/>
      <c r="M1363" s="71"/>
      <c r="N1363" s="71"/>
      <c r="P1363" s="71"/>
      <c r="Q1363" s="71"/>
      <c r="R1363" s="71"/>
      <c r="S1363" s="70"/>
      <c r="T1363" s="73"/>
      <c r="U1363" s="73"/>
      <c r="V1363" s="211"/>
      <c r="W1363" s="211"/>
      <c r="X1363" s="73"/>
      <c r="Y1363" s="73"/>
      <c r="Z1363" s="73"/>
      <c r="AA1363" s="73"/>
      <c r="AB1363" s="73"/>
      <c r="AC1363" s="73"/>
      <c r="AD1363" s="73"/>
      <c r="AE1363" s="92"/>
      <c r="AF1363" s="73"/>
      <c r="AG1363" s="74"/>
      <c r="AH1363" s="75"/>
      <c r="AI1363" s="75"/>
      <c r="AJ1363" s="75"/>
      <c r="AK1363" s="74"/>
      <c r="AL1363" s="69"/>
      <c r="AM1363" s="76"/>
      <c r="AN1363" s="127"/>
      <c r="AO1363" s="76"/>
      <c r="AP1363" s="127"/>
      <c r="AQ1363" s="76"/>
      <c r="AR1363" s="76"/>
      <c r="AS1363" s="76"/>
      <c r="AT1363" s="76"/>
      <c r="AU1363" s="76"/>
      <c r="AV1363" s="127"/>
      <c r="AW1363" s="127"/>
      <c r="AX1363" s="127"/>
      <c r="AY1363" s="76"/>
      <c r="AZ1363" s="74"/>
      <c r="BA1363" s="74"/>
      <c r="BB1363" s="72"/>
      <c r="BC1363" s="72"/>
      <c r="BD1363" s="74"/>
      <c r="BE1363" s="74"/>
      <c r="BF1363" s="76"/>
      <c r="BG1363" s="76"/>
      <c r="BH1363" s="76"/>
      <c r="BI1363" s="76"/>
      <c r="BJ1363" s="76"/>
      <c r="BK1363" s="76"/>
      <c r="BL1363" s="76"/>
      <c r="BM1363" s="127"/>
      <c r="BN1363" s="76"/>
      <c r="BO1363" s="110"/>
      <c r="BP1363" s="110"/>
      <c r="BQ1363" s="112"/>
      <c r="BR1363" s="112"/>
      <c r="BS1363" s="112"/>
      <c r="BT1363" s="114"/>
      <c r="BU1363" s="113"/>
      <c r="BV1363" s="114"/>
      <c r="BW1363" s="115"/>
      <c r="BX1363" s="115"/>
      <c r="BY1363" s="115"/>
      <c r="BZ1363" s="115"/>
      <c r="CA1363" s="48"/>
      <c r="CB1363" s="48"/>
      <c r="CC1363" s="48"/>
      <c r="CD1363" s="49"/>
      <c r="CE1363" s="96"/>
      <c r="CF1363" s="49"/>
      <c r="CG1363" s="96"/>
      <c r="CH1363" s="49"/>
      <c r="CI1363" s="49"/>
      <c r="CJ1363" s="49"/>
      <c r="CK1363" s="49"/>
      <c r="CL1363" s="49"/>
      <c r="CM1363" s="49"/>
      <c r="CN1363" s="49"/>
      <c r="CO1363" s="49"/>
      <c r="CP1363" s="49"/>
      <c r="CQ1363" s="49"/>
      <c r="CR1363" s="49"/>
      <c r="CS1363" s="49"/>
      <c r="CT1363" s="49"/>
      <c r="CU1363" s="49"/>
      <c r="CV1363" s="49"/>
      <c r="CW1363" s="49"/>
      <c r="CX1363" s="49"/>
      <c r="CY1363" s="49"/>
      <c r="CZ1363" s="49"/>
    </row>
    <row r="1364" spans="1:104" ht="20.25" thickTop="1" thickBot="1" x14ac:dyDescent="0.35">
      <c r="A1364" s="68"/>
      <c r="B1364" s="88"/>
      <c r="C1364" s="68"/>
      <c r="D1364" s="68"/>
      <c r="E1364" s="69"/>
      <c r="F1364" s="69"/>
      <c r="G1364" s="69"/>
      <c r="H1364" s="69"/>
      <c r="I1364" s="70"/>
      <c r="J1364" s="70"/>
      <c r="K1364" s="71"/>
      <c r="L1364" s="91"/>
      <c r="M1364" s="71"/>
      <c r="N1364" s="71"/>
      <c r="P1364" s="71"/>
      <c r="Q1364" s="71"/>
      <c r="R1364" s="71"/>
      <c r="S1364" s="70"/>
      <c r="T1364" s="73"/>
      <c r="U1364" s="73"/>
      <c r="V1364" s="211"/>
      <c r="W1364" s="211"/>
      <c r="X1364" s="73"/>
      <c r="Y1364" s="73"/>
      <c r="Z1364" s="73"/>
      <c r="AA1364" s="73"/>
      <c r="AB1364" s="73"/>
      <c r="AC1364" s="73"/>
      <c r="AD1364" s="73"/>
      <c r="AE1364" s="92"/>
      <c r="AF1364" s="73"/>
      <c r="AG1364" s="74"/>
      <c r="AH1364" s="75"/>
      <c r="AI1364" s="75"/>
      <c r="AJ1364" s="75"/>
      <c r="AK1364" s="74"/>
      <c r="AL1364" s="69"/>
      <c r="AM1364" s="76"/>
      <c r="AN1364" s="127"/>
      <c r="AO1364" s="76"/>
      <c r="AP1364" s="127"/>
      <c r="AQ1364" s="76"/>
      <c r="AR1364" s="76"/>
      <c r="AS1364" s="76"/>
      <c r="AT1364" s="76"/>
      <c r="AU1364" s="76"/>
      <c r="AV1364" s="127"/>
      <c r="AW1364" s="127"/>
      <c r="AX1364" s="127"/>
      <c r="AY1364" s="76"/>
      <c r="AZ1364" s="74"/>
      <c r="BA1364" s="74"/>
      <c r="BB1364" s="72"/>
      <c r="BC1364" s="72"/>
      <c r="BD1364" s="74"/>
      <c r="BE1364" s="74"/>
      <c r="BF1364" s="76"/>
      <c r="BG1364" s="76"/>
      <c r="BH1364" s="76"/>
      <c r="BI1364" s="76"/>
      <c r="BJ1364" s="76"/>
      <c r="BK1364" s="76"/>
      <c r="BL1364" s="76"/>
      <c r="BM1364" s="127"/>
      <c r="BN1364" s="76"/>
      <c r="BO1364" s="110"/>
      <c r="BP1364" s="110"/>
      <c r="BQ1364" s="112"/>
      <c r="BR1364" s="112"/>
      <c r="BS1364" s="112"/>
      <c r="BT1364" s="114"/>
      <c r="BU1364" s="113"/>
      <c r="BV1364" s="114"/>
      <c r="BW1364" s="115"/>
      <c r="BX1364" s="115"/>
      <c r="BY1364" s="115"/>
      <c r="BZ1364" s="115"/>
      <c r="CA1364" s="48"/>
      <c r="CB1364" s="48"/>
      <c r="CC1364" s="48"/>
      <c r="CD1364" s="49"/>
      <c r="CE1364" s="96"/>
      <c r="CF1364" s="49"/>
      <c r="CG1364" s="96"/>
      <c r="CH1364" s="49"/>
      <c r="CI1364" s="49"/>
      <c r="CJ1364" s="49"/>
      <c r="CK1364" s="49"/>
      <c r="CL1364" s="49"/>
      <c r="CM1364" s="49"/>
      <c r="CN1364" s="49"/>
      <c r="CO1364" s="49"/>
      <c r="CP1364" s="49"/>
      <c r="CQ1364" s="49"/>
      <c r="CR1364" s="49"/>
      <c r="CS1364" s="49"/>
      <c r="CT1364" s="49"/>
      <c r="CU1364" s="49"/>
      <c r="CV1364" s="49"/>
      <c r="CW1364" s="49"/>
      <c r="CX1364" s="49"/>
      <c r="CY1364" s="49"/>
      <c r="CZ1364" s="49"/>
    </row>
    <row r="1365" spans="1:104" ht="20.25" thickTop="1" thickBot="1" x14ac:dyDescent="0.35">
      <c r="A1365" s="68"/>
      <c r="B1365" s="88"/>
      <c r="C1365" s="68"/>
      <c r="D1365" s="68"/>
      <c r="E1365" s="69"/>
      <c r="F1365" s="69"/>
      <c r="G1365" s="69"/>
      <c r="H1365" s="69"/>
      <c r="I1365" s="70"/>
      <c r="J1365" s="70"/>
      <c r="K1365" s="71"/>
      <c r="L1365" s="91"/>
      <c r="M1365" s="71"/>
      <c r="N1365" s="71"/>
      <c r="P1365" s="71"/>
      <c r="Q1365" s="71"/>
      <c r="R1365" s="71"/>
      <c r="S1365" s="70"/>
      <c r="T1365" s="73"/>
      <c r="U1365" s="73"/>
      <c r="V1365" s="211"/>
      <c r="W1365" s="211"/>
      <c r="X1365" s="73"/>
      <c r="Y1365" s="73"/>
      <c r="Z1365" s="73"/>
      <c r="AA1365" s="73"/>
      <c r="AB1365" s="73"/>
      <c r="AC1365" s="73"/>
      <c r="AD1365" s="73"/>
      <c r="AE1365" s="92"/>
      <c r="AF1365" s="73"/>
      <c r="AG1365" s="74"/>
      <c r="AH1365" s="75"/>
      <c r="AI1365" s="75"/>
      <c r="AJ1365" s="75"/>
      <c r="AK1365" s="74"/>
      <c r="AL1365" s="69"/>
      <c r="AM1365" s="76"/>
      <c r="AN1365" s="127"/>
      <c r="AO1365" s="76"/>
      <c r="AP1365" s="127"/>
      <c r="AQ1365" s="76"/>
      <c r="AR1365" s="76"/>
      <c r="AS1365" s="76"/>
      <c r="AT1365" s="76"/>
      <c r="AU1365" s="76"/>
      <c r="AV1365" s="127"/>
      <c r="AW1365" s="127"/>
      <c r="AX1365" s="127"/>
      <c r="AY1365" s="76"/>
      <c r="AZ1365" s="74"/>
      <c r="BA1365" s="74"/>
      <c r="BB1365" s="72"/>
      <c r="BC1365" s="72"/>
      <c r="BD1365" s="74"/>
      <c r="BE1365" s="74"/>
      <c r="BF1365" s="76"/>
      <c r="BG1365" s="76"/>
      <c r="BH1365" s="76"/>
      <c r="BI1365" s="76"/>
      <c r="BJ1365" s="76"/>
      <c r="BK1365" s="76"/>
      <c r="BL1365" s="76"/>
      <c r="BM1365" s="127"/>
      <c r="BN1365" s="76"/>
      <c r="BO1365" s="110"/>
      <c r="BP1365" s="110"/>
      <c r="BQ1365" s="112"/>
      <c r="BR1365" s="112"/>
      <c r="BS1365" s="112"/>
      <c r="BT1365" s="114"/>
      <c r="BU1365" s="113"/>
      <c r="BV1365" s="114"/>
      <c r="BW1365" s="115"/>
      <c r="BX1365" s="115"/>
      <c r="BY1365" s="115"/>
      <c r="BZ1365" s="115"/>
      <c r="CA1365" s="48"/>
      <c r="CB1365" s="48"/>
      <c r="CC1365" s="48"/>
      <c r="CD1365" s="49"/>
      <c r="CE1365" s="96"/>
      <c r="CF1365" s="49"/>
      <c r="CG1365" s="96"/>
      <c r="CH1365" s="49"/>
      <c r="CI1365" s="49"/>
      <c r="CJ1365" s="49"/>
      <c r="CK1365" s="49"/>
      <c r="CL1365" s="49"/>
      <c r="CM1365" s="49"/>
      <c r="CN1365" s="49"/>
      <c r="CO1365" s="49"/>
      <c r="CP1365" s="49"/>
      <c r="CQ1365" s="49"/>
      <c r="CR1365" s="49"/>
      <c r="CS1365" s="49"/>
      <c r="CT1365" s="49"/>
      <c r="CU1365" s="49"/>
      <c r="CV1365" s="49"/>
      <c r="CW1365" s="49"/>
      <c r="CX1365" s="49"/>
      <c r="CY1365" s="49"/>
      <c r="CZ1365" s="49"/>
    </row>
    <row r="1366" spans="1:104" ht="20.25" thickTop="1" thickBot="1" x14ac:dyDescent="0.35">
      <c r="A1366" s="68"/>
      <c r="B1366" s="88"/>
      <c r="C1366" s="68"/>
      <c r="D1366" s="68"/>
      <c r="E1366" s="69"/>
      <c r="F1366" s="69"/>
      <c r="G1366" s="69"/>
      <c r="H1366" s="69"/>
      <c r="I1366" s="70"/>
      <c r="J1366" s="70"/>
      <c r="K1366" s="71"/>
      <c r="L1366" s="91"/>
      <c r="M1366" s="71"/>
      <c r="N1366" s="71"/>
      <c r="P1366" s="71"/>
      <c r="Q1366" s="71"/>
      <c r="R1366" s="71"/>
      <c r="S1366" s="70"/>
      <c r="T1366" s="73"/>
      <c r="U1366" s="73"/>
      <c r="V1366" s="211"/>
      <c r="W1366" s="211"/>
      <c r="X1366" s="73"/>
      <c r="Y1366" s="73"/>
      <c r="Z1366" s="73"/>
      <c r="AA1366" s="73"/>
      <c r="AB1366" s="73"/>
      <c r="AC1366" s="73"/>
      <c r="AD1366" s="73"/>
      <c r="AE1366" s="92"/>
      <c r="AF1366" s="73"/>
      <c r="AG1366" s="74"/>
      <c r="AH1366" s="75"/>
      <c r="AI1366" s="75"/>
      <c r="AJ1366" s="75"/>
      <c r="AK1366" s="74"/>
      <c r="AL1366" s="69"/>
      <c r="AM1366" s="76"/>
      <c r="AN1366" s="127"/>
      <c r="AO1366" s="76"/>
      <c r="AP1366" s="127"/>
      <c r="AQ1366" s="76"/>
      <c r="AR1366" s="76"/>
      <c r="AS1366" s="76"/>
      <c r="AT1366" s="76"/>
      <c r="AU1366" s="76"/>
      <c r="AV1366" s="127"/>
      <c r="AW1366" s="127"/>
      <c r="AX1366" s="127"/>
      <c r="AY1366" s="76"/>
      <c r="AZ1366" s="74"/>
      <c r="BA1366" s="74"/>
      <c r="BB1366" s="72"/>
      <c r="BC1366" s="72"/>
      <c r="BD1366" s="74"/>
      <c r="BE1366" s="74"/>
      <c r="BF1366" s="76"/>
      <c r="BG1366" s="76"/>
      <c r="BH1366" s="76"/>
      <c r="BI1366" s="76"/>
      <c r="BJ1366" s="76"/>
      <c r="BK1366" s="76"/>
      <c r="BL1366" s="76"/>
      <c r="BM1366" s="127"/>
      <c r="BN1366" s="76"/>
      <c r="BO1366" s="110"/>
      <c r="BP1366" s="110"/>
      <c r="BQ1366" s="112"/>
      <c r="BR1366" s="112"/>
      <c r="BS1366" s="112"/>
      <c r="BT1366" s="114"/>
      <c r="BU1366" s="113"/>
      <c r="BV1366" s="114"/>
      <c r="BW1366" s="115"/>
      <c r="BX1366" s="115"/>
      <c r="BY1366" s="115"/>
      <c r="BZ1366" s="115"/>
      <c r="CA1366" s="48"/>
      <c r="CB1366" s="48"/>
      <c r="CC1366" s="48"/>
      <c r="CD1366" s="49"/>
      <c r="CE1366" s="96"/>
      <c r="CF1366" s="49"/>
      <c r="CG1366" s="96"/>
      <c r="CH1366" s="49"/>
      <c r="CI1366" s="49"/>
      <c r="CJ1366" s="49"/>
      <c r="CK1366" s="49"/>
      <c r="CL1366" s="49"/>
      <c r="CM1366" s="49"/>
      <c r="CN1366" s="49"/>
      <c r="CO1366" s="49"/>
      <c r="CP1366" s="49"/>
      <c r="CQ1366" s="49"/>
      <c r="CR1366" s="49"/>
      <c r="CS1366" s="49"/>
      <c r="CT1366" s="49"/>
      <c r="CU1366" s="49"/>
      <c r="CV1366" s="49"/>
      <c r="CW1366" s="49"/>
      <c r="CX1366" s="49"/>
      <c r="CY1366" s="49"/>
      <c r="CZ1366" s="49"/>
    </row>
    <row r="1367" spans="1:104" ht="20.25" thickTop="1" thickBot="1" x14ac:dyDescent="0.35">
      <c r="A1367" s="68"/>
      <c r="B1367" s="88"/>
      <c r="C1367" s="68"/>
      <c r="D1367" s="68"/>
      <c r="E1367" s="69"/>
      <c r="F1367" s="69"/>
      <c r="G1367" s="69"/>
      <c r="H1367" s="69"/>
      <c r="I1367" s="70"/>
      <c r="J1367" s="70"/>
      <c r="K1367" s="71"/>
      <c r="L1367" s="91"/>
      <c r="M1367" s="71"/>
      <c r="N1367" s="71"/>
      <c r="P1367" s="71"/>
      <c r="Q1367" s="71"/>
      <c r="R1367" s="71"/>
      <c r="S1367" s="70"/>
      <c r="T1367" s="73"/>
      <c r="U1367" s="73"/>
      <c r="V1367" s="211"/>
      <c r="W1367" s="211"/>
      <c r="X1367" s="73"/>
      <c r="Y1367" s="73"/>
      <c r="Z1367" s="73"/>
      <c r="AA1367" s="73"/>
      <c r="AB1367" s="73"/>
      <c r="AC1367" s="73"/>
      <c r="AD1367" s="73"/>
      <c r="AE1367" s="92"/>
      <c r="AF1367" s="73"/>
      <c r="AG1367" s="74"/>
      <c r="AH1367" s="75"/>
      <c r="AI1367" s="75"/>
      <c r="AJ1367" s="75"/>
      <c r="AK1367" s="74"/>
      <c r="AL1367" s="69"/>
      <c r="AM1367" s="76"/>
      <c r="AN1367" s="127"/>
      <c r="AO1367" s="76"/>
      <c r="AP1367" s="127"/>
      <c r="AQ1367" s="76"/>
      <c r="AR1367" s="76"/>
      <c r="AS1367" s="76"/>
      <c r="AT1367" s="76"/>
      <c r="AU1367" s="76"/>
      <c r="AV1367" s="127"/>
      <c r="AW1367" s="127"/>
      <c r="AX1367" s="127"/>
      <c r="AY1367" s="76"/>
      <c r="AZ1367" s="74"/>
      <c r="BA1367" s="74"/>
      <c r="BB1367" s="72"/>
      <c r="BC1367" s="72"/>
      <c r="BD1367" s="74"/>
      <c r="BE1367" s="74"/>
      <c r="BF1367" s="76"/>
      <c r="BG1367" s="76"/>
      <c r="BH1367" s="76"/>
      <c r="BI1367" s="76"/>
      <c r="BJ1367" s="76"/>
      <c r="BK1367" s="76"/>
      <c r="BL1367" s="76"/>
      <c r="BM1367" s="127"/>
      <c r="BN1367" s="76"/>
      <c r="BO1367" s="110"/>
      <c r="BP1367" s="110"/>
      <c r="BQ1367" s="112"/>
      <c r="BR1367" s="112"/>
      <c r="BS1367" s="112"/>
      <c r="BT1367" s="114"/>
      <c r="BU1367" s="113"/>
      <c r="BV1367" s="114"/>
      <c r="BW1367" s="115"/>
      <c r="BX1367" s="115"/>
      <c r="BY1367" s="115"/>
      <c r="BZ1367" s="115"/>
      <c r="CA1367" s="48"/>
      <c r="CB1367" s="48"/>
      <c r="CC1367" s="48"/>
      <c r="CD1367" s="49"/>
      <c r="CE1367" s="96"/>
      <c r="CF1367" s="49"/>
      <c r="CG1367" s="96"/>
      <c r="CH1367" s="49"/>
      <c r="CI1367" s="49"/>
      <c r="CJ1367" s="49"/>
      <c r="CK1367" s="49"/>
      <c r="CL1367" s="49"/>
      <c r="CM1367" s="49"/>
      <c r="CN1367" s="49"/>
      <c r="CO1367" s="49"/>
      <c r="CP1367" s="49"/>
      <c r="CQ1367" s="49"/>
      <c r="CR1367" s="49"/>
      <c r="CS1367" s="49"/>
      <c r="CT1367" s="49"/>
      <c r="CU1367" s="49"/>
      <c r="CV1367" s="49"/>
      <c r="CW1367" s="49"/>
      <c r="CX1367" s="49"/>
      <c r="CY1367" s="49"/>
      <c r="CZ1367" s="49"/>
    </row>
    <row r="1368" spans="1:104" ht="20.25" thickTop="1" thickBot="1" x14ac:dyDescent="0.35">
      <c r="A1368" s="68"/>
      <c r="B1368" s="88"/>
      <c r="C1368" s="68"/>
      <c r="D1368" s="68"/>
      <c r="E1368" s="69"/>
      <c r="F1368" s="69"/>
      <c r="G1368" s="69"/>
      <c r="H1368" s="69"/>
      <c r="I1368" s="70"/>
      <c r="J1368" s="70"/>
      <c r="K1368" s="71"/>
      <c r="L1368" s="91"/>
      <c r="M1368" s="71"/>
      <c r="N1368" s="71"/>
      <c r="P1368" s="71"/>
      <c r="Q1368" s="71"/>
      <c r="R1368" s="71"/>
      <c r="S1368" s="70"/>
      <c r="T1368" s="73"/>
      <c r="U1368" s="73"/>
      <c r="V1368" s="211"/>
      <c r="W1368" s="211"/>
      <c r="X1368" s="73"/>
      <c r="Y1368" s="73"/>
      <c r="Z1368" s="73"/>
      <c r="AA1368" s="73"/>
      <c r="AB1368" s="73"/>
      <c r="AC1368" s="73"/>
      <c r="AD1368" s="73"/>
      <c r="AE1368" s="92"/>
      <c r="AF1368" s="73"/>
      <c r="AG1368" s="74"/>
      <c r="AH1368" s="75"/>
      <c r="AI1368" s="75"/>
      <c r="AJ1368" s="75"/>
      <c r="AK1368" s="74"/>
      <c r="AL1368" s="69"/>
      <c r="AM1368" s="76"/>
      <c r="AN1368" s="127"/>
      <c r="AO1368" s="76"/>
      <c r="AP1368" s="127"/>
      <c r="AQ1368" s="76"/>
      <c r="AR1368" s="76"/>
      <c r="AS1368" s="76"/>
      <c r="AT1368" s="76"/>
      <c r="AU1368" s="76"/>
      <c r="AV1368" s="127"/>
      <c r="AW1368" s="127"/>
      <c r="AX1368" s="127"/>
      <c r="AY1368" s="76"/>
      <c r="AZ1368" s="74"/>
      <c r="BA1368" s="74"/>
      <c r="BB1368" s="72"/>
      <c r="BC1368" s="72"/>
      <c r="BD1368" s="74"/>
      <c r="BE1368" s="74"/>
      <c r="BF1368" s="76"/>
      <c r="BG1368" s="76"/>
      <c r="BH1368" s="76"/>
      <c r="BI1368" s="76"/>
      <c r="BJ1368" s="76"/>
      <c r="BK1368" s="76"/>
      <c r="BL1368" s="76"/>
      <c r="BM1368" s="127"/>
      <c r="BN1368" s="76"/>
      <c r="BO1368" s="110"/>
      <c r="BP1368" s="110"/>
      <c r="BQ1368" s="112"/>
      <c r="BR1368" s="112"/>
      <c r="BS1368" s="112"/>
      <c r="BT1368" s="114"/>
      <c r="BU1368" s="113"/>
      <c r="BV1368" s="114"/>
      <c r="BW1368" s="115"/>
      <c r="BX1368" s="115"/>
      <c r="BY1368" s="115"/>
      <c r="BZ1368" s="115"/>
      <c r="CA1368" s="48"/>
      <c r="CB1368" s="48"/>
      <c r="CC1368" s="48"/>
      <c r="CD1368" s="49"/>
      <c r="CE1368" s="96"/>
      <c r="CF1368" s="49"/>
      <c r="CG1368" s="96"/>
      <c r="CH1368" s="49"/>
      <c r="CI1368" s="49"/>
      <c r="CJ1368" s="49"/>
      <c r="CK1368" s="49"/>
      <c r="CL1368" s="49"/>
      <c r="CM1368" s="49"/>
      <c r="CN1368" s="49"/>
      <c r="CO1368" s="49"/>
      <c r="CP1368" s="49"/>
      <c r="CQ1368" s="49"/>
      <c r="CR1368" s="49"/>
      <c r="CS1368" s="49"/>
      <c r="CT1368" s="49"/>
      <c r="CU1368" s="49"/>
      <c r="CV1368" s="49"/>
      <c r="CW1368" s="49"/>
      <c r="CX1368" s="49"/>
      <c r="CY1368" s="49"/>
      <c r="CZ1368" s="49"/>
    </row>
    <row r="1369" spans="1:104" ht="20.25" thickTop="1" thickBot="1" x14ac:dyDescent="0.35">
      <c r="A1369" s="68"/>
      <c r="B1369" s="88"/>
      <c r="C1369" s="68"/>
      <c r="D1369" s="68"/>
      <c r="E1369" s="69"/>
      <c r="F1369" s="69"/>
      <c r="G1369" s="69"/>
      <c r="H1369" s="69"/>
      <c r="I1369" s="70"/>
      <c r="J1369" s="70"/>
      <c r="K1369" s="71"/>
      <c r="L1369" s="91"/>
      <c r="M1369" s="71"/>
      <c r="N1369" s="71"/>
      <c r="P1369" s="71"/>
      <c r="Q1369" s="71"/>
      <c r="R1369" s="71"/>
      <c r="S1369" s="70"/>
      <c r="T1369" s="73"/>
      <c r="U1369" s="73"/>
      <c r="V1369" s="211"/>
      <c r="W1369" s="211"/>
      <c r="X1369" s="73"/>
      <c r="Y1369" s="73"/>
      <c r="Z1369" s="73"/>
      <c r="AA1369" s="73"/>
      <c r="AB1369" s="73"/>
      <c r="AC1369" s="73"/>
      <c r="AD1369" s="73"/>
      <c r="AE1369" s="92"/>
      <c r="AF1369" s="73"/>
      <c r="AG1369" s="74"/>
      <c r="AH1369" s="75"/>
      <c r="AI1369" s="75"/>
      <c r="AJ1369" s="75"/>
      <c r="AK1369" s="74"/>
      <c r="AL1369" s="69"/>
      <c r="AM1369" s="76"/>
      <c r="AN1369" s="127"/>
      <c r="AO1369" s="76"/>
      <c r="AP1369" s="127"/>
      <c r="AQ1369" s="76"/>
      <c r="AR1369" s="76"/>
      <c r="AS1369" s="76"/>
      <c r="AT1369" s="76"/>
      <c r="AU1369" s="76"/>
      <c r="AV1369" s="127"/>
      <c r="AW1369" s="127"/>
      <c r="AX1369" s="127"/>
      <c r="AY1369" s="76"/>
      <c r="AZ1369" s="74"/>
      <c r="BA1369" s="74"/>
      <c r="BB1369" s="72"/>
      <c r="BC1369" s="72"/>
      <c r="BD1369" s="74"/>
      <c r="BE1369" s="74"/>
      <c r="BF1369" s="76"/>
      <c r="BG1369" s="76"/>
      <c r="BH1369" s="76"/>
      <c r="BI1369" s="76"/>
      <c r="BJ1369" s="76"/>
      <c r="BK1369" s="76"/>
      <c r="BL1369" s="76"/>
      <c r="BM1369" s="127"/>
      <c r="BN1369" s="76"/>
      <c r="BO1369" s="110"/>
      <c r="BP1369" s="110"/>
      <c r="BQ1369" s="112"/>
      <c r="BR1369" s="112"/>
      <c r="BS1369" s="112"/>
      <c r="BT1369" s="114"/>
      <c r="BU1369" s="113"/>
      <c r="BV1369" s="114"/>
      <c r="BW1369" s="115"/>
      <c r="BX1369" s="115"/>
      <c r="BY1369" s="115"/>
      <c r="BZ1369" s="115"/>
      <c r="CA1369" s="48"/>
      <c r="CB1369" s="48"/>
      <c r="CC1369" s="48"/>
      <c r="CD1369" s="49"/>
      <c r="CE1369" s="96"/>
      <c r="CF1369" s="49"/>
      <c r="CG1369" s="96"/>
      <c r="CH1369" s="49"/>
      <c r="CI1369" s="49"/>
      <c r="CJ1369" s="49"/>
      <c r="CK1369" s="49"/>
      <c r="CL1369" s="49"/>
      <c r="CM1369" s="49"/>
      <c r="CN1369" s="49"/>
      <c r="CO1369" s="49"/>
      <c r="CP1369" s="49"/>
      <c r="CQ1369" s="49"/>
      <c r="CR1369" s="49"/>
      <c r="CS1369" s="49"/>
      <c r="CT1369" s="49"/>
      <c r="CU1369" s="49"/>
      <c r="CV1369" s="49"/>
      <c r="CW1369" s="49"/>
      <c r="CX1369" s="49"/>
      <c r="CY1369" s="49"/>
      <c r="CZ1369" s="49"/>
    </row>
    <row r="1370" spans="1:104" ht="20.25" thickTop="1" thickBot="1" x14ac:dyDescent="0.35">
      <c r="A1370" s="68"/>
      <c r="B1370" s="88"/>
      <c r="C1370" s="68"/>
      <c r="D1370" s="68"/>
      <c r="E1370" s="69"/>
      <c r="F1370" s="69"/>
      <c r="G1370" s="69"/>
      <c r="H1370" s="69"/>
      <c r="I1370" s="70"/>
      <c r="J1370" s="70"/>
      <c r="K1370" s="71"/>
      <c r="L1370" s="91"/>
      <c r="M1370" s="71"/>
      <c r="N1370" s="71"/>
      <c r="P1370" s="71"/>
      <c r="Q1370" s="71"/>
      <c r="R1370" s="71"/>
      <c r="S1370" s="70"/>
      <c r="T1370" s="73"/>
      <c r="U1370" s="73"/>
      <c r="V1370" s="211"/>
      <c r="W1370" s="211"/>
      <c r="X1370" s="73"/>
      <c r="Y1370" s="73"/>
      <c r="Z1370" s="73"/>
      <c r="AA1370" s="73"/>
      <c r="AB1370" s="73"/>
      <c r="AC1370" s="73"/>
      <c r="AD1370" s="73"/>
      <c r="AE1370" s="92"/>
      <c r="AF1370" s="73"/>
      <c r="AG1370" s="74"/>
      <c r="AH1370" s="75"/>
      <c r="AI1370" s="75"/>
      <c r="AJ1370" s="75"/>
      <c r="AK1370" s="74"/>
      <c r="AL1370" s="69"/>
      <c r="AM1370" s="76"/>
      <c r="AN1370" s="127"/>
      <c r="AO1370" s="76"/>
      <c r="AP1370" s="127"/>
      <c r="AQ1370" s="76"/>
      <c r="AR1370" s="76"/>
      <c r="AS1370" s="76"/>
      <c r="AT1370" s="76"/>
      <c r="AU1370" s="76"/>
      <c r="AV1370" s="127"/>
      <c r="AW1370" s="127"/>
      <c r="AX1370" s="127"/>
      <c r="AY1370" s="76"/>
      <c r="AZ1370" s="74"/>
      <c r="BA1370" s="74"/>
      <c r="BB1370" s="72"/>
      <c r="BC1370" s="72"/>
      <c r="BD1370" s="74"/>
      <c r="BE1370" s="74"/>
      <c r="BF1370" s="76"/>
      <c r="BG1370" s="76"/>
      <c r="BH1370" s="76"/>
      <c r="BI1370" s="76"/>
      <c r="BJ1370" s="76"/>
      <c r="BK1370" s="76"/>
      <c r="BL1370" s="76"/>
      <c r="BM1370" s="127"/>
      <c r="BN1370" s="76"/>
      <c r="BO1370" s="110"/>
      <c r="BP1370" s="110"/>
      <c r="BQ1370" s="112"/>
      <c r="BR1370" s="112"/>
      <c r="BS1370" s="112"/>
      <c r="BT1370" s="114"/>
      <c r="BU1370" s="113"/>
      <c r="BV1370" s="114"/>
      <c r="BW1370" s="115"/>
      <c r="BX1370" s="115"/>
      <c r="BY1370" s="115"/>
      <c r="BZ1370" s="115"/>
      <c r="CA1370" s="48"/>
      <c r="CB1370" s="48"/>
      <c r="CC1370" s="48"/>
      <c r="CD1370" s="49"/>
      <c r="CE1370" s="96"/>
      <c r="CF1370" s="49"/>
      <c r="CG1370" s="96"/>
      <c r="CH1370" s="49"/>
      <c r="CI1370" s="49"/>
      <c r="CJ1370" s="49"/>
      <c r="CK1370" s="49"/>
      <c r="CL1370" s="49"/>
      <c r="CM1370" s="49"/>
      <c r="CN1370" s="49"/>
      <c r="CO1370" s="49"/>
      <c r="CP1370" s="49"/>
      <c r="CQ1370" s="49"/>
      <c r="CR1370" s="49"/>
      <c r="CS1370" s="49"/>
      <c r="CT1370" s="49"/>
      <c r="CU1370" s="49"/>
      <c r="CV1370" s="49"/>
      <c r="CW1370" s="49"/>
      <c r="CX1370" s="49"/>
      <c r="CY1370" s="49"/>
      <c r="CZ1370" s="49"/>
    </row>
    <row r="1371" spans="1:104" ht="20.25" thickTop="1" thickBot="1" x14ac:dyDescent="0.35">
      <c r="A1371" s="68"/>
      <c r="B1371" s="88"/>
      <c r="C1371" s="68"/>
      <c r="D1371" s="68"/>
      <c r="E1371" s="69"/>
      <c r="F1371" s="69"/>
      <c r="G1371" s="69"/>
      <c r="H1371" s="69"/>
      <c r="I1371" s="70"/>
      <c r="J1371" s="70"/>
      <c r="K1371" s="71"/>
      <c r="L1371" s="91"/>
      <c r="M1371" s="71"/>
      <c r="N1371" s="71"/>
      <c r="P1371" s="71"/>
      <c r="Q1371" s="71"/>
      <c r="R1371" s="71"/>
      <c r="S1371" s="70"/>
      <c r="T1371" s="73"/>
      <c r="U1371" s="73"/>
      <c r="V1371" s="211"/>
      <c r="W1371" s="211"/>
      <c r="X1371" s="73"/>
      <c r="Y1371" s="73"/>
      <c r="Z1371" s="73"/>
      <c r="AA1371" s="73"/>
      <c r="AB1371" s="73"/>
      <c r="AC1371" s="73"/>
      <c r="AD1371" s="73"/>
      <c r="AE1371" s="92"/>
      <c r="AF1371" s="73"/>
      <c r="AG1371" s="74"/>
      <c r="AH1371" s="75"/>
      <c r="AI1371" s="75"/>
      <c r="AJ1371" s="75"/>
      <c r="AK1371" s="74"/>
      <c r="AL1371" s="69"/>
      <c r="AM1371" s="76"/>
      <c r="AN1371" s="127"/>
      <c r="AO1371" s="76"/>
      <c r="AP1371" s="127"/>
      <c r="AQ1371" s="76"/>
      <c r="AR1371" s="76"/>
      <c r="AS1371" s="76"/>
      <c r="AT1371" s="76"/>
      <c r="AU1371" s="76"/>
      <c r="AV1371" s="127"/>
      <c r="AW1371" s="127"/>
      <c r="AX1371" s="127"/>
      <c r="AY1371" s="76"/>
      <c r="AZ1371" s="74"/>
      <c r="BA1371" s="74"/>
      <c r="BB1371" s="72"/>
      <c r="BC1371" s="72"/>
      <c r="BD1371" s="74"/>
      <c r="BE1371" s="74"/>
      <c r="BF1371" s="76"/>
      <c r="BG1371" s="76"/>
      <c r="BH1371" s="76"/>
      <c r="BI1371" s="76"/>
      <c r="BJ1371" s="76"/>
      <c r="BK1371" s="76"/>
      <c r="BL1371" s="76"/>
      <c r="BM1371" s="127"/>
      <c r="BN1371" s="76"/>
      <c r="BO1371" s="110"/>
      <c r="BP1371" s="110"/>
      <c r="BQ1371" s="112"/>
      <c r="BR1371" s="112"/>
      <c r="BS1371" s="112"/>
      <c r="BT1371" s="114"/>
      <c r="BU1371" s="113"/>
      <c r="BV1371" s="114"/>
      <c r="BW1371" s="115"/>
      <c r="BX1371" s="115"/>
      <c r="BY1371" s="115"/>
      <c r="BZ1371" s="115"/>
      <c r="CA1371" s="48"/>
      <c r="CB1371" s="48"/>
      <c r="CC1371" s="48"/>
      <c r="CD1371" s="49"/>
      <c r="CE1371" s="96"/>
      <c r="CF1371" s="49"/>
      <c r="CG1371" s="96"/>
      <c r="CH1371" s="49"/>
      <c r="CI1371" s="49"/>
      <c r="CJ1371" s="49"/>
      <c r="CK1371" s="49"/>
      <c r="CL1371" s="49"/>
      <c r="CM1371" s="49"/>
      <c r="CN1371" s="49"/>
      <c r="CO1371" s="49"/>
      <c r="CP1371" s="49"/>
      <c r="CQ1371" s="49"/>
      <c r="CR1371" s="49"/>
      <c r="CS1371" s="49"/>
      <c r="CT1371" s="49"/>
      <c r="CU1371" s="49"/>
      <c r="CV1371" s="49"/>
      <c r="CW1371" s="49"/>
      <c r="CX1371" s="49"/>
      <c r="CY1371" s="49"/>
      <c r="CZ1371" s="49"/>
    </row>
    <row r="1372" spans="1:104" ht="20.25" thickTop="1" thickBot="1" x14ac:dyDescent="0.35">
      <c r="A1372" s="68"/>
      <c r="B1372" s="88"/>
      <c r="C1372" s="68"/>
      <c r="D1372" s="68"/>
      <c r="E1372" s="69"/>
      <c r="F1372" s="69"/>
      <c r="G1372" s="69"/>
      <c r="H1372" s="69"/>
      <c r="I1372" s="70"/>
      <c r="J1372" s="70"/>
      <c r="K1372" s="71"/>
      <c r="L1372" s="91"/>
      <c r="M1372" s="71"/>
      <c r="N1372" s="71"/>
      <c r="P1372" s="71"/>
      <c r="Q1372" s="71"/>
      <c r="R1372" s="71"/>
      <c r="S1372" s="70"/>
      <c r="T1372" s="73"/>
      <c r="U1372" s="73"/>
      <c r="V1372" s="211"/>
      <c r="W1372" s="211"/>
      <c r="X1372" s="73"/>
      <c r="Y1372" s="73"/>
      <c r="Z1372" s="73"/>
      <c r="AA1372" s="73"/>
      <c r="AB1372" s="73"/>
      <c r="AC1372" s="73"/>
      <c r="AD1372" s="73"/>
      <c r="AE1372" s="92"/>
      <c r="AF1372" s="73"/>
      <c r="AG1372" s="74"/>
      <c r="AH1372" s="75"/>
      <c r="AI1372" s="75"/>
      <c r="AJ1372" s="75"/>
      <c r="AK1372" s="74"/>
      <c r="AL1372" s="69"/>
      <c r="AM1372" s="76"/>
      <c r="AN1372" s="127"/>
      <c r="AO1372" s="76"/>
      <c r="AP1372" s="127"/>
      <c r="AQ1372" s="76"/>
      <c r="AR1372" s="76"/>
      <c r="AS1372" s="76"/>
      <c r="AT1372" s="76"/>
      <c r="AU1372" s="76"/>
      <c r="AV1372" s="127"/>
      <c r="AW1372" s="127"/>
      <c r="AX1372" s="127"/>
      <c r="AY1372" s="76"/>
      <c r="AZ1372" s="74"/>
      <c r="BA1372" s="74"/>
      <c r="BB1372" s="72"/>
      <c r="BC1372" s="72"/>
      <c r="BD1372" s="74"/>
      <c r="BE1372" s="74"/>
      <c r="BF1372" s="76"/>
      <c r="BG1372" s="76"/>
      <c r="BH1372" s="76"/>
      <c r="BI1372" s="76"/>
      <c r="BJ1372" s="76"/>
      <c r="BK1372" s="76"/>
      <c r="BL1372" s="76"/>
      <c r="BM1372" s="127"/>
      <c r="BN1372" s="76"/>
      <c r="BO1372" s="110"/>
      <c r="BP1372" s="110"/>
      <c r="BQ1372" s="112"/>
      <c r="BR1372" s="112"/>
      <c r="BS1372" s="112"/>
      <c r="BT1372" s="114"/>
      <c r="BU1372" s="113"/>
      <c r="BV1372" s="114"/>
      <c r="BW1372" s="115"/>
      <c r="BX1372" s="115"/>
      <c r="BY1372" s="115"/>
      <c r="BZ1372" s="115"/>
      <c r="CA1372" s="48"/>
      <c r="CB1372" s="48"/>
      <c r="CC1372" s="48"/>
      <c r="CD1372" s="49"/>
      <c r="CE1372" s="96"/>
      <c r="CF1372" s="49"/>
      <c r="CG1372" s="96"/>
      <c r="CH1372" s="49"/>
      <c r="CI1372" s="49"/>
      <c r="CJ1372" s="49"/>
      <c r="CK1372" s="49"/>
      <c r="CL1372" s="49"/>
      <c r="CM1372" s="49"/>
      <c r="CN1372" s="49"/>
      <c r="CO1372" s="49"/>
      <c r="CP1372" s="49"/>
      <c r="CQ1372" s="49"/>
      <c r="CR1372" s="49"/>
      <c r="CS1372" s="49"/>
      <c r="CT1372" s="49"/>
      <c r="CU1372" s="49"/>
      <c r="CV1372" s="49"/>
      <c r="CW1372" s="49"/>
      <c r="CX1372" s="49"/>
      <c r="CY1372" s="49"/>
      <c r="CZ1372" s="49"/>
    </row>
    <row r="1373" spans="1:104" ht="20.25" thickTop="1" thickBot="1" x14ac:dyDescent="0.35">
      <c r="A1373" s="68"/>
      <c r="B1373" s="88"/>
      <c r="C1373" s="68"/>
      <c r="D1373" s="68"/>
      <c r="E1373" s="69"/>
      <c r="F1373" s="69"/>
      <c r="G1373" s="69"/>
      <c r="H1373" s="69"/>
      <c r="I1373" s="70"/>
      <c r="J1373" s="70"/>
      <c r="K1373" s="71"/>
      <c r="L1373" s="91"/>
      <c r="M1373" s="71"/>
      <c r="N1373" s="71"/>
      <c r="P1373" s="71"/>
      <c r="Q1373" s="71"/>
      <c r="R1373" s="71"/>
      <c r="S1373" s="70"/>
      <c r="T1373" s="73"/>
      <c r="U1373" s="73"/>
      <c r="V1373" s="211"/>
      <c r="W1373" s="211"/>
      <c r="X1373" s="73"/>
      <c r="Y1373" s="73"/>
      <c r="Z1373" s="73"/>
      <c r="AA1373" s="73"/>
      <c r="AB1373" s="73"/>
      <c r="AC1373" s="73"/>
      <c r="AD1373" s="73"/>
      <c r="AE1373" s="92"/>
      <c r="AF1373" s="73"/>
      <c r="AG1373" s="74"/>
      <c r="AH1373" s="75"/>
      <c r="AI1373" s="75"/>
      <c r="AJ1373" s="75"/>
      <c r="AK1373" s="74"/>
      <c r="AL1373" s="69"/>
      <c r="AM1373" s="76"/>
      <c r="AN1373" s="127"/>
      <c r="AO1373" s="76"/>
      <c r="AP1373" s="127"/>
      <c r="AQ1373" s="76"/>
      <c r="AR1373" s="76"/>
      <c r="AS1373" s="76"/>
      <c r="AT1373" s="76"/>
      <c r="AU1373" s="76"/>
      <c r="AV1373" s="127"/>
      <c r="AW1373" s="127"/>
      <c r="AX1373" s="127"/>
      <c r="AY1373" s="76"/>
      <c r="AZ1373" s="74"/>
      <c r="BA1373" s="74"/>
      <c r="BB1373" s="72"/>
      <c r="BC1373" s="72"/>
      <c r="BD1373" s="74"/>
      <c r="BE1373" s="74"/>
      <c r="BF1373" s="76"/>
      <c r="BG1373" s="76"/>
      <c r="BH1373" s="76"/>
      <c r="BI1373" s="76"/>
      <c r="BJ1373" s="76"/>
      <c r="BK1373" s="76"/>
      <c r="BL1373" s="76"/>
      <c r="BM1373" s="127"/>
      <c r="BN1373" s="76"/>
      <c r="BO1373" s="110"/>
      <c r="BP1373" s="110"/>
      <c r="BQ1373" s="112"/>
      <c r="BR1373" s="112"/>
      <c r="BS1373" s="112"/>
      <c r="BT1373" s="114"/>
      <c r="BU1373" s="113"/>
      <c r="BV1373" s="114"/>
      <c r="BW1373" s="115"/>
      <c r="BX1373" s="115"/>
      <c r="BY1373" s="115"/>
      <c r="BZ1373" s="115"/>
      <c r="CA1373" s="48"/>
      <c r="CB1373" s="48"/>
      <c r="CC1373" s="48"/>
      <c r="CD1373" s="49"/>
      <c r="CE1373" s="96"/>
      <c r="CF1373" s="49"/>
      <c r="CG1373" s="96"/>
      <c r="CH1373" s="49"/>
      <c r="CI1373" s="49"/>
      <c r="CJ1373" s="49"/>
      <c r="CK1373" s="49"/>
      <c r="CL1373" s="49"/>
      <c r="CM1373" s="49"/>
      <c r="CN1373" s="49"/>
      <c r="CO1373" s="49"/>
      <c r="CP1373" s="49"/>
      <c r="CQ1373" s="49"/>
      <c r="CR1373" s="49"/>
      <c r="CS1373" s="49"/>
      <c r="CT1373" s="49"/>
      <c r="CU1373" s="49"/>
      <c r="CV1373" s="49"/>
      <c r="CW1373" s="49"/>
      <c r="CX1373" s="49"/>
      <c r="CY1373" s="49"/>
      <c r="CZ1373" s="49"/>
    </row>
    <row r="1374" spans="1:104" ht="20.25" thickTop="1" thickBot="1" x14ac:dyDescent="0.35">
      <c r="A1374" s="68"/>
      <c r="B1374" s="88"/>
      <c r="C1374" s="68"/>
      <c r="D1374" s="68"/>
      <c r="E1374" s="69"/>
      <c r="F1374" s="69"/>
      <c r="G1374" s="69"/>
      <c r="H1374" s="69"/>
      <c r="I1374" s="70"/>
      <c r="J1374" s="70"/>
      <c r="K1374" s="71"/>
      <c r="L1374" s="91"/>
      <c r="M1374" s="71"/>
      <c r="N1374" s="71"/>
      <c r="P1374" s="71"/>
      <c r="Q1374" s="71"/>
      <c r="R1374" s="71"/>
      <c r="S1374" s="70"/>
      <c r="T1374" s="73"/>
      <c r="U1374" s="73"/>
      <c r="V1374" s="211"/>
      <c r="W1374" s="211"/>
      <c r="X1374" s="73"/>
      <c r="Y1374" s="73"/>
      <c r="Z1374" s="73"/>
      <c r="AA1374" s="73"/>
      <c r="AB1374" s="73"/>
      <c r="AC1374" s="73"/>
      <c r="AD1374" s="73"/>
      <c r="AE1374" s="92"/>
      <c r="AF1374" s="73"/>
      <c r="AG1374" s="74"/>
      <c r="AH1374" s="75"/>
      <c r="AI1374" s="75"/>
      <c r="AJ1374" s="75"/>
      <c r="AK1374" s="74"/>
      <c r="AL1374" s="69"/>
      <c r="AM1374" s="76"/>
      <c r="AN1374" s="127"/>
      <c r="AO1374" s="76"/>
      <c r="AP1374" s="127"/>
      <c r="AQ1374" s="76"/>
      <c r="AR1374" s="76"/>
      <c r="AS1374" s="76"/>
      <c r="AT1374" s="76"/>
      <c r="AU1374" s="76"/>
      <c r="AV1374" s="127"/>
      <c r="AW1374" s="127"/>
      <c r="AX1374" s="127"/>
      <c r="AY1374" s="76"/>
      <c r="AZ1374" s="74"/>
      <c r="BA1374" s="74"/>
      <c r="BB1374" s="72"/>
      <c r="BC1374" s="72"/>
      <c r="BD1374" s="74"/>
      <c r="BE1374" s="74"/>
      <c r="BF1374" s="76"/>
      <c r="BG1374" s="76"/>
      <c r="BH1374" s="76"/>
      <c r="BI1374" s="76"/>
      <c r="BJ1374" s="76"/>
      <c r="BK1374" s="76"/>
      <c r="BL1374" s="76"/>
      <c r="BM1374" s="127"/>
      <c r="BN1374" s="76"/>
      <c r="BO1374" s="110"/>
      <c r="BP1374" s="110"/>
      <c r="BQ1374" s="112"/>
      <c r="BR1374" s="112"/>
      <c r="BS1374" s="112"/>
      <c r="BT1374" s="114"/>
      <c r="BU1374" s="113"/>
      <c r="BV1374" s="114"/>
      <c r="BW1374" s="115"/>
      <c r="BX1374" s="115"/>
      <c r="BY1374" s="115"/>
      <c r="BZ1374" s="115"/>
      <c r="CA1374" s="48"/>
      <c r="CB1374" s="48"/>
      <c r="CC1374" s="48"/>
      <c r="CD1374" s="49"/>
      <c r="CE1374" s="96"/>
      <c r="CF1374" s="49"/>
      <c r="CG1374" s="96"/>
      <c r="CH1374" s="49"/>
      <c r="CI1374" s="49"/>
      <c r="CJ1374" s="49"/>
      <c r="CK1374" s="49"/>
      <c r="CL1374" s="49"/>
      <c r="CM1374" s="49"/>
      <c r="CN1374" s="49"/>
      <c r="CO1374" s="49"/>
      <c r="CP1374" s="49"/>
      <c r="CQ1374" s="49"/>
      <c r="CR1374" s="49"/>
      <c r="CS1374" s="49"/>
      <c r="CT1374" s="49"/>
      <c r="CU1374" s="49"/>
      <c r="CV1374" s="49"/>
      <c r="CW1374" s="49"/>
      <c r="CX1374" s="49"/>
      <c r="CY1374" s="49"/>
      <c r="CZ1374" s="49"/>
    </row>
    <row r="1375" spans="1:104" ht="20.25" thickTop="1" thickBot="1" x14ac:dyDescent="0.35">
      <c r="A1375" s="68"/>
      <c r="B1375" s="88"/>
      <c r="C1375" s="68"/>
      <c r="D1375" s="68"/>
      <c r="E1375" s="69"/>
      <c r="F1375" s="69"/>
      <c r="G1375" s="69"/>
      <c r="H1375" s="69"/>
      <c r="I1375" s="70"/>
      <c r="J1375" s="70"/>
      <c r="K1375" s="71"/>
      <c r="L1375" s="91"/>
      <c r="M1375" s="71"/>
      <c r="N1375" s="71"/>
      <c r="P1375" s="71"/>
      <c r="Q1375" s="71"/>
      <c r="R1375" s="71"/>
      <c r="S1375" s="70"/>
      <c r="T1375" s="73"/>
      <c r="U1375" s="73"/>
      <c r="V1375" s="211"/>
      <c r="W1375" s="211"/>
      <c r="X1375" s="73"/>
      <c r="Y1375" s="73"/>
      <c r="Z1375" s="73"/>
      <c r="AA1375" s="73"/>
      <c r="AB1375" s="73"/>
      <c r="AC1375" s="73"/>
      <c r="AD1375" s="73"/>
      <c r="AE1375" s="92"/>
      <c r="AF1375" s="73"/>
      <c r="AG1375" s="74"/>
      <c r="AH1375" s="75"/>
      <c r="AI1375" s="75"/>
      <c r="AJ1375" s="75"/>
      <c r="AK1375" s="74"/>
      <c r="AL1375" s="69"/>
      <c r="AM1375" s="76"/>
      <c r="AN1375" s="127"/>
      <c r="AO1375" s="76"/>
      <c r="AP1375" s="127"/>
      <c r="AQ1375" s="76"/>
      <c r="AR1375" s="76"/>
      <c r="AS1375" s="76"/>
      <c r="AT1375" s="76"/>
      <c r="AU1375" s="76"/>
      <c r="AV1375" s="127"/>
      <c r="AW1375" s="127"/>
      <c r="AX1375" s="127"/>
      <c r="AY1375" s="76"/>
      <c r="AZ1375" s="74"/>
      <c r="BA1375" s="74"/>
      <c r="BB1375" s="72"/>
      <c r="BC1375" s="72"/>
      <c r="BD1375" s="74"/>
      <c r="BE1375" s="74"/>
      <c r="BF1375" s="76"/>
      <c r="BG1375" s="76"/>
      <c r="BH1375" s="76"/>
      <c r="BI1375" s="76"/>
      <c r="BJ1375" s="76"/>
      <c r="BK1375" s="76"/>
      <c r="BL1375" s="76"/>
      <c r="BM1375" s="127"/>
      <c r="BN1375" s="76"/>
      <c r="BO1375" s="110"/>
      <c r="BP1375" s="110"/>
      <c r="BQ1375" s="112"/>
      <c r="BR1375" s="112"/>
      <c r="BS1375" s="112"/>
      <c r="BT1375" s="114"/>
      <c r="BU1375" s="113"/>
      <c r="BV1375" s="114"/>
      <c r="BW1375" s="115"/>
      <c r="BX1375" s="115"/>
      <c r="BY1375" s="115"/>
      <c r="BZ1375" s="115"/>
      <c r="CA1375" s="48"/>
      <c r="CB1375" s="48"/>
      <c r="CC1375" s="48"/>
      <c r="CD1375" s="49"/>
      <c r="CE1375" s="96"/>
      <c r="CF1375" s="49"/>
      <c r="CG1375" s="96"/>
      <c r="CH1375" s="49"/>
      <c r="CI1375" s="49"/>
      <c r="CJ1375" s="49"/>
      <c r="CK1375" s="49"/>
      <c r="CL1375" s="49"/>
      <c r="CM1375" s="49"/>
      <c r="CN1375" s="49"/>
      <c r="CO1375" s="49"/>
      <c r="CP1375" s="49"/>
      <c r="CQ1375" s="49"/>
      <c r="CR1375" s="49"/>
      <c r="CS1375" s="49"/>
      <c r="CT1375" s="49"/>
      <c r="CU1375" s="49"/>
      <c r="CV1375" s="49"/>
      <c r="CW1375" s="49"/>
      <c r="CX1375" s="49"/>
      <c r="CY1375" s="49"/>
      <c r="CZ1375" s="49"/>
    </row>
    <row r="1376" spans="1:104" ht="20.25" thickTop="1" thickBot="1" x14ac:dyDescent="0.35">
      <c r="A1376" s="68"/>
      <c r="B1376" s="88"/>
      <c r="C1376" s="68"/>
      <c r="D1376" s="68"/>
      <c r="E1376" s="69"/>
      <c r="F1376" s="69"/>
      <c r="G1376" s="69"/>
      <c r="H1376" s="69"/>
      <c r="I1376" s="70"/>
      <c r="J1376" s="70"/>
      <c r="K1376" s="71"/>
      <c r="L1376" s="91"/>
      <c r="M1376" s="71"/>
      <c r="N1376" s="71"/>
      <c r="P1376" s="71"/>
      <c r="Q1376" s="71"/>
      <c r="R1376" s="71"/>
      <c r="S1376" s="70"/>
      <c r="T1376" s="73"/>
      <c r="U1376" s="73"/>
      <c r="V1376" s="211"/>
      <c r="W1376" s="211"/>
      <c r="X1376" s="73"/>
      <c r="Y1376" s="73"/>
      <c r="Z1376" s="73"/>
      <c r="AA1376" s="73"/>
      <c r="AB1376" s="73"/>
      <c r="AC1376" s="73"/>
      <c r="AD1376" s="73"/>
      <c r="AE1376" s="92"/>
      <c r="AF1376" s="73"/>
      <c r="AG1376" s="74"/>
      <c r="AH1376" s="75"/>
      <c r="AI1376" s="75"/>
      <c r="AJ1376" s="75"/>
      <c r="AK1376" s="74"/>
      <c r="AL1376" s="69"/>
      <c r="AM1376" s="76"/>
      <c r="AN1376" s="127"/>
      <c r="AO1376" s="76"/>
      <c r="AP1376" s="127"/>
      <c r="AQ1376" s="76"/>
      <c r="AR1376" s="76"/>
      <c r="AS1376" s="76"/>
      <c r="AT1376" s="76"/>
      <c r="AU1376" s="76"/>
      <c r="AV1376" s="127"/>
      <c r="AW1376" s="127"/>
      <c r="AX1376" s="127"/>
      <c r="AY1376" s="76"/>
      <c r="AZ1376" s="74"/>
      <c r="BA1376" s="74"/>
      <c r="BB1376" s="72"/>
      <c r="BC1376" s="72"/>
      <c r="BD1376" s="74"/>
      <c r="BE1376" s="74"/>
      <c r="BF1376" s="76"/>
      <c r="BG1376" s="76"/>
      <c r="BH1376" s="76"/>
      <c r="BI1376" s="76"/>
      <c r="BJ1376" s="76"/>
      <c r="BK1376" s="76"/>
      <c r="BL1376" s="76"/>
      <c r="BM1376" s="127"/>
      <c r="BN1376" s="76"/>
      <c r="BO1376" s="110"/>
      <c r="BP1376" s="110"/>
      <c r="BQ1376" s="112"/>
      <c r="BR1376" s="112"/>
      <c r="BS1376" s="112"/>
      <c r="BT1376" s="114"/>
      <c r="BU1376" s="113"/>
      <c r="BV1376" s="114"/>
      <c r="BW1376" s="115"/>
      <c r="BX1376" s="115"/>
      <c r="BY1376" s="115"/>
      <c r="BZ1376" s="115"/>
      <c r="CA1376" s="48"/>
      <c r="CB1376" s="48"/>
      <c r="CC1376" s="48"/>
      <c r="CD1376" s="49"/>
      <c r="CE1376" s="96"/>
      <c r="CF1376" s="49"/>
      <c r="CG1376" s="96"/>
      <c r="CH1376" s="49"/>
      <c r="CI1376" s="49"/>
      <c r="CJ1376" s="49"/>
      <c r="CK1376" s="49"/>
      <c r="CL1376" s="49"/>
      <c r="CM1376" s="49"/>
      <c r="CN1376" s="49"/>
      <c r="CO1376" s="49"/>
      <c r="CP1376" s="49"/>
      <c r="CQ1376" s="49"/>
      <c r="CR1376" s="49"/>
      <c r="CS1376" s="49"/>
      <c r="CT1376" s="49"/>
      <c r="CU1376" s="49"/>
      <c r="CV1376" s="49"/>
      <c r="CW1376" s="49"/>
      <c r="CX1376" s="49"/>
      <c r="CY1376" s="49"/>
      <c r="CZ1376" s="49"/>
    </row>
    <row r="1377" spans="1:104" ht="20.25" thickTop="1" thickBot="1" x14ac:dyDescent="0.35">
      <c r="A1377" s="68"/>
      <c r="B1377" s="88"/>
      <c r="C1377" s="68"/>
      <c r="D1377" s="68"/>
      <c r="E1377" s="69"/>
      <c r="F1377" s="69"/>
      <c r="G1377" s="69"/>
      <c r="H1377" s="69"/>
      <c r="I1377" s="70"/>
      <c r="J1377" s="70"/>
      <c r="K1377" s="71"/>
      <c r="L1377" s="91"/>
      <c r="M1377" s="71"/>
      <c r="N1377" s="71"/>
      <c r="P1377" s="71"/>
      <c r="Q1377" s="71"/>
      <c r="R1377" s="71"/>
      <c r="S1377" s="70"/>
      <c r="T1377" s="73"/>
      <c r="U1377" s="73"/>
      <c r="V1377" s="211"/>
      <c r="W1377" s="211"/>
      <c r="X1377" s="73"/>
      <c r="Y1377" s="73"/>
      <c r="Z1377" s="73"/>
      <c r="AA1377" s="73"/>
      <c r="AB1377" s="73"/>
      <c r="AC1377" s="73"/>
      <c r="AD1377" s="73"/>
      <c r="AE1377" s="92"/>
      <c r="AF1377" s="73"/>
      <c r="AG1377" s="74"/>
      <c r="AH1377" s="75"/>
      <c r="AI1377" s="75"/>
      <c r="AJ1377" s="75"/>
      <c r="AK1377" s="74"/>
      <c r="AL1377" s="69"/>
      <c r="AM1377" s="76"/>
      <c r="AN1377" s="127"/>
      <c r="AO1377" s="76"/>
      <c r="AP1377" s="127"/>
      <c r="AQ1377" s="76"/>
      <c r="AR1377" s="76"/>
      <c r="AS1377" s="76"/>
      <c r="AT1377" s="76"/>
      <c r="AU1377" s="76"/>
      <c r="AV1377" s="127"/>
      <c r="AW1377" s="127"/>
      <c r="AX1377" s="127"/>
      <c r="AY1377" s="76"/>
      <c r="AZ1377" s="74"/>
      <c r="BA1377" s="74"/>
      <c r="BB1377" s="72"/>
      <c r="BC1377" s="72"/>
      <c r="BD1377" s="74"/>
      <c r="BE1377" s="74"/>
      <c r="BF1377" s="76"/>
      <c r="BG1377" s="76"/>
      <c r="BH1377" s="76"/>
      <c r="BI1377" s="76"/>
      <c r="BJ1377" s="76"/>
      <c r="BK1377" s="76"/>
      <c r="BL1377" s="76"/>
      <c r="BM1377" s="127"/>
      <c r="BN1377" s="76"/>
      <c r="BO1377" s="110"/>
      <c r="BP1377" s="110"/>
      <c r="BQ1377" s="112"/>
      <c r="BR1377" s="112"/>
      <c r="BS1377" s="112"/>
      <c r="BT1377" s="114"/>
      <c r="BU1377" s="113"/>
      <c r="BV1377" s="114"/>
      <c r="BW1377" s="115"/>
      <c r="BX1377" s="115"/>
      <c r="BY1377" s="115"/>
      <c r="BZ1377" s="115"/>
      <c r="CA1377" s="48"/>
      <c r="CB1377" s="48"/>
      <c r="CC1377" s="48"/>
      <c r="CD1377" s="49"/>
      <c r="CE1377" s="96"/>
      <c r="CF1377" s="49"/>
      <c r="CG1377" s="96"/>
      <c r="CH1377" s="49"/>
      <c r="CI1377" s="49"/>
      <c r="CJ1377" s="49"/>
      <c r="CK1377" s="49"/>
      <c r="CL1377" s="49"/>
      <c r="CM1377" s="49"/>
      <c r="CN1377" s="49"/>
      <c r="CO1377" s="49"/>
      <c r="CP1377" s="49"/>
      <c r="CQ1377" s="49"/>
      <c r="CR1377" s="49"/>
      <c r="CS1377" s="49"/>
      <c r="CT1377" s="49"/>
      <c r="CU1377" s="49"/>
      <c r="CV1377" s="49"/>
      <c r="CW1377" s="49"/>
      <c r="CX1377" s="49"/>
      <c r="CY1377" s="49"/>
      <c r="CZ1377" s="49"/>
    </row>
    <row r="1378" spans="1:104" ht="20.25" thickTop="1" thickBot="1" x14ac:dyDescent="0.35">
      <c r="A1378" s="68"/>
      <c r="B1378" s="88"/>
      <c r="C1378" s="68"/>
      <c r="D1378" s="68"/>
      <c r="E1378" s="69"/>
      <c r="F1378" s="69"/>
      <c r="G1378" s="69"/>
      <c r="H1378" s="69"/>
      <c r="I1378" s="70"/>
      <c r="J1378" s="70"/>
      <c r="K1378" s="71"/>
      <c r="L1378" s="91"/>
      <c r="M1378" s="71"/>
      <c r="N1378" s="71"/>
      <c r="P1378" s="71"/>
      <c r="Q1378" s="71"/>
      <c r="R1378" s="71"/>
      <c r="S1378" s="70"/>
      <c r="T1378" s="73"/>
      <c r="U1378" s="73"/>
      <c r="V1378" s="211"/>
      <c r="W1378" s="211"/>
      <c r="X1378" s="73"/>
      <c r="Y1378" s="73"/>
      <c r="Z1378" s="73"/>
      <c r="AA1378" s="73"/>
      <c r="AB1378" s="73"/>
      <c r="AC1378" s="73"/>
      <c r="AD1378" s="73"/>
      <c r="AE1378" s="92"/>
      <c r="AF1378" s="73"/>
      <c r="AG1378" s="74"/>
      <c r="AH1378" s="75"/>
      <c r="AI1378" s="75"/>
      <c r="AJ1378" s="75"/>
      <c r="AK1378" s="74"/>
      <c r="AL1378" s="69"/>
      <c r="AM1378" s="76"/>
      <c r="AN1378" s="127"/>
      <c r="AO1378" s="76"/>
      <c r="AP1378" s="127"/>
      <c r="AQ1378" s="76"/>
      <c r="AR1378" s="76"/>
      <c r="AS1378" s="76"/>
      <c r="AT1378" s="76"/>
      <c r="AU1378" s="76"/>
      <c r="AV1378" s="127"/>
      <c r="AW1378" s="127"/>
      <c r="AX1378" s="127"/>
      <c r="AY1378" s="76"/>
      <c r="AZ1378" s="74"/>
      <c r="BA1378" s="74"/>
      <c r="BB1378" s="72"/>
      <c r="BC1378" s="72"/>
      <c r="BD1378" s="74"/>
      <c r="BE1378" s="74"/>
      <c r="BF1378" s="76"/>
      <c r="BG1378" s="76"/>
      <c r="BH1378" s="76"/>
      <c r="BI1378" s="76"/>
      <c r="BJ1378" s="76"/>
      <c r="BK1378" s="76"/>
      <c r="BL1378" s="76"/>
      <c r="BM1378" s="127"/>
      <c r="BN1378" s="76"/>
      <c r="BO1378" s="110"/>
      <c r="BP1378" s="110"/>
      <c r="BQ1378" s="112"/>
      <c r="BR1378" s="112"/>
      <c r="BS1378" s="112"/>
      <c r="BT1378" s="114"/>
      <c r="BU1378" s="113"/>
      <c r="BV1378" s="114"/>
      <c r="BW1378" s="115"/>
      <c r="BX1378" s="115"/>
      <c r="BY1378" s="115"/>
      <c r="BZ1378" s="115"/>
      <c r="CA1378" s="48"/>
      <c r="CB1378" s="48"/>
      <c r="CC1378" s="48"/>
      <c r="CD1378" s="49"/>
      <c r="CE1378" s="96"/>
      <c r="CF1378" s="49"/>
      <c r="CG1378" s="96"/>
      <c r="CH1378" s="49"/>
      <c r="CI1378" s="49"/>
      <c r="CJ1378" s="49"/>
      <c r="CK1378" s="49"/>
      <c r="CL1378" s="49"/>
      <c r="CM1378" s="49"/>
      <c r="CN1378" s="49"/>
      <c r="CO1378" s="49"/>
      <c r="CP1378" s="49"/>
      <c r="CQ1378" s="49"/>
      <c r="CR1378" s="49"/>
      <c r="CS1378" s="49"/>
      <c r="CT1378" s="49"/>
      <c r="CU1378" s="49"/>
      <c r="CV1378" s="49"/>
      <c r="CW1378" s="49"/>
      <c r="CX1378" s="49"/>
      <c r="CY1378" s="49"/>
      <c r="CZ1378" s="49"/>
    </row>
    <row r="1379" spans="1:104" ht="20.25" thickTop="1" thickBot="1" x14ac:dyDescent="0.35">
      <c r="A1379" s="68"/>
      <c r="B1379" s="88"/>
      <c r="C1379" s="68"/>
      <c r="D1379" s="68"/>
      <c r="E1379" s="69"/>
      <c r="F1379" s="69"/>
      <c r="G1379" s="69"/>
      <c r="H1379" s="69"/>
      <c r="I1379" s="70"/>
      <c r="J1379" s="70"/>
      <c r="K1379" s="71"/>
      <c r="L1379" s="91"/>
      <c r="M1379" s="71"/>
      <c r="N1379" s="71"/>
      <c r="P1379" s="71"/>
      <c r="Q1379" s="71"/>
      <c r="R1379" s="71"/>
      <c r="S1379" s="70"/>
      <c r="T1379" s="73"/>
      <c r="U1379" s="73"/>
      <c r="V1379" s="211"/>
      <c r="W1379" s="211"/>
      <c r="X1379" s="73"/>
      <c r="Y1379" s="73"/>
      <c r="Z1379" s="73"/>
      <c r="AA1379" s="73"/>
      <c r="AB1379" s="73"/>
      <c r="AC1379" s="73"/>
      <c r="AD1379" s="73"/>
      <c r="AE1379" s="92"/>
      <c r="AF1379" s="73"/>
      <c r="AG1379" s="74"/>
      <c r="AH1379" s="75"/>
      <c r="AI1379" s="75"/>
      <c r="AJ1379" s="75"/>
      <c r="AK1379" s="74"/>
      <c r="AL1379" s="69"/>
      <c r="AM1379" s="76"/>
      <c r="AN1379" s="127"/>
      <c r="AO1379" s="76"/>
      <c r="AP1379" s="127"/>
      <c r="AQ1379" s="76"/>
      <c r="AR1379" s="76"/>
      <c r="AS1379" s="76"/>
      <c r="AT1379" s="76"/>
      <c r="AU1379" s="76"/>
      <c r="AV1379" s="127"/>
      <c r="AW1379" s="127"/>
      <c r="AX1379" s="127"/>
      <c r="AY1379" s="76"/>
      <c r="AZ1379" s="74"/>
      <c r="BA1379" s="74"/>
      <c r="BB1379" s="72"/>
      <c r="BC1379" s="72"/>
      <c r="BD1379" s="74"/>
      <c r="BE1379" s="74"/>
      <c r="BF1379" s="76"/>
      <c r="BG1379" s="76"/>
      <c r="BH1379" s="76"/>
      <c r="BI1379" s="76"/>
      <c r="BJ1379" s="76"/>
      <c r="BK1379" s="76"/>
      <c r="BL1379" s="76"/>
      <c r="BM1379" s="127"/>
      <c r="BN1379" s="76"/>
      <c r="BO1379" s="110"/>
      <c r="BP1379" s="110"/>
      <c r="BQ1379" s="112"/>
      <c r="BR1379" s="112"/>
      <c r="BS1379" s="112"/>
      <c r="BT1379" s="114"/>
      <c r="BU1379" s="113"/>
      <c r="BV1379" s="114"/>
      <c r="BW1379" s="115"/>
      <c r="BX1379" s="115"/>
      <c r="BY1379" s="115"/>
      <c r="BZ1379" s="115"/>
      <c r="CA1379" s="48"/>
      <c r="CB1379" s="48"/>
      <c r="CC1379" s="48"/>
      <c r="CD1379" s="49"/>
      <c r="CE1379" s="96"/>
      <c r="CF1379" s="49"/>
      <c r="CG1379" s="96"/>
      <c r="CH1379" s="49"/>
      <c r="CI1379" s="49"/>
      <c r="CJ1379" s="49"/>
      <c r="CK1379" s="49"/>
      <c r="CL1379" s="49"/>
      <c r="CM1379" s="49"/>
      <c r="CN1379" s="49"/>
      <c r="CO1379" s="49"/>
      <c r="CP1379" s="49"/>
      <c r="CQ1379" s="49"/>
      <c r="CR1379" s="49"/>
      <c r="CS1379" s="49"/>
      <c r="CT1379" s="49"/>
      <c r="CU1379" s="49"/>
      <c r="CV1379" s="49"/>
      <c r="CW1379" s="49"/>
      <c r="CX1379" s="49"/>
      <c r="CY1379" s="49"/>
      <c r="CZ1379" s="49"/>
    </row>
    <row r="1380" spans="1:104" ht="20.25" thickTop="1" thickBot="1" x14ac:dyDescent="0.35">
      <c r="A1380" s="68"/>
      <c r="B1380" s="88"/>
      <c r="C1380" s="68"/>
      <c r="D1380" s="68"/>
      <c r="E1380" s="69"/>
      <c r="F1380" s="69"/>
      <c r="G1380" s="69"/>
      <c r="H1380" s="69"/>
      <c r="I1380" s="70"/>
      <c r="J1380" s="70"/>
      <c r="K1380" s="71"/>
      <c r="L1380" s="91"/>
      <c r="M1380" s="71"/>
      <c r="N1380" s="71"/>
      <c r="P1380" s="71"/>
      <c r="Q1380" s="71"/>
      <c r="R1380" s="71"/>
      <c r="S1380" s="70"/>
      <c r="T1380" s="73"/>
      <c r="U1380" s="73"/>
      <c r="V1380" s="211"/>
      <c r="W1380" s="211"/>
      <c r="X1380" s="73"/>
      <c r="Y1380" s="73"/>
      <c r="Z1380" s="73"/>
      <c r="AA1380" s="73"/>
      <c r="AB1380" s="73"/>
      <c r="AC1380" s="73"/>
      <c r="AD1380" s="73"/>
      <c r="AE1380" s="92"/>
      <c r="AF1380" s="73"/>
      <c r="AG1380" s="74"/>
      <c r="AH1380" s="75"/>
      <c r="AI1380" s="75"/>
      <c r="AJ1380" s="75"/>
      <c r="AK1380" s="74"/>
      <c r="AL1380" s="69"/>
      <c r="AM1380" s="76"/>
      <c r="AN1380" s="127"/>
      <c r="AO1380" s="76"/>
      <c r="AP1380" s="127"/>
      <c r="AQ1380" s="76"/>
      <c r="AR1380" s="76"/>
      <c r="AS1380" s="76"/>
      <c r="AT1380" s="76"/>
      <c r="AU1380" s="76"/>
      <c r="AV1380" s="127"/>
      <c r="AW1380" s="127"/>
      <c r="AX1380" s="127"/>
      <c r="AY1380" s="76"/>
      <c r="AZ1380" s="74"/>
      <c r="BA1380" s="74"/>
      <c r="BB1380" s="72"/>
      <c r="BC1380" s="72"/>
      <c r="BD1380" s="74"/>
      <c r="BE1380" s="74"/>
      <c r="BF1380" s="76"/>
      <c r="BG1380" s="76"/>
      <c r="BH1380" s="76"/>
      <c r="BI1380" s="76"/>
      <c r="BJ1380" s="76"/>
      <c r="BK1380" s="76"/>
      <c r="BL1380" s="76"/>
      <c r="BM1380" s="127"/>
      <c r="BN1380" s="76"/>
      <c r="BO1380" s="110"/>
      <c r="BP1380" s="110"/>
      <c r="BQ1380" s="112"/>
      <c r="BR1380" s="112"/>
      <c r="BS1380" s="112"/>
      <c r="BT1380" s="114"/>
      <c r="BU1380" s="113"/>
      <c r="BV1380" s="114"/>
      <c r="BW1380" s="115"/>
      <c r="BX1380" s="115"/>
      <c r="BY1380" s="115"/>
      <c r="BZ1380" s="115"/>
      <c r="CA1380" s="48"/>
      <c r="CB1380" s="48"/>
      <c r="CC1380" s="48"/>
      <c r="CD1380" s="49"/>
      <c r="CE1380" s="96"/>
      <c r="CF1380" s="49"/>
      <c r="CG1380" s="96"/>
      <c r="CH1380" s="49"/>
      <c r="CI1380" s="49"/>
      <c r="CJ1380" s="49"/>
      <c r="CK1380" s="49"/>
      <c r="CL1380" s="49"/>
      <c r="CM1380" s="49"/>
      <c r="CN1380" s="49"/>
      <c r="CO1380" s="49"/>
      <c r="CP1380" s="49"/>
      <c r="CQ1380" s="49"/>
      <c r="CR1380" s="49"/>
      <c r="CS1380" s="49"/>
      <c r="CT1380" s="49"/>
      <c r="CU1380" s="49"/>
      <c r="CV1380" s="49"/>
      <c r="CW1380" s="49"/>
      <c r="CX1380" s="49"/>
      <c r="CY1380" s="49"/>
      <c r="CZ1380" s="49"/>
    </row>
    <row r="1381" spans="1:104" ht="20.25" thickTop="1" thickBot="1" x14ac:dyDescent="0.35">
      <c r="A1381" s="68"/>
      <c r="B1381" s="88"/>
      <c r="C1381" s="68"/>
      <c r="D1381" s="68"/>
      <c r="E1381" s="69"/>
      <c r="F1381" s="69"/>
      <c r="G1381" s="69"/>
      <c r="H1381" s="69"/>
      <c r="I1381" s="70"/>
      <c r="J1381" s="70"/>
      <c r="K1381" s="71"/>
      <c r="L1381" s="91"/>
      <c r="M1381" s="71"/>
      <c r="N1381" s="71"/>
      <c r="P1381" s="71"/>
      <c r="Q1381" s="71"/>
      <c r="R1381" s="71"/>
      <c r="S1381" s="70"/>
      <c r="T1381" s="73"/>
      <c r="U1381" s="73"/>
      <c r="V1381" s="211"/>
      <c r="W1381" s="211"/>
      <c r="X1381" s="73"/>
      <c r="Y1381" s="73"/>
      <c r="Z1381" s="73"/>
      <c r="AA1381" s="73"/>
      <c r="AB1381" s="73"/>
      <c r="AC1381" s="73"/>
      <c r="AD1381" s="73"/>
      <c r="AE1381" s="92"/>
      <c r="AF1381" s="73"/>
      <c r="AG1381" s="74"/>
      <c r="AH1381" s="75"/>
      <c r="AI1381" s="75"/>
      <c r="AJ1381" s="75"/>
      <c r="AK1381" s="74"/>
      <c r="AL1381" s="69"/>
      <c r="AM1381" s="76"/>
      <c r="AN1381" s="127"/>
      <c r="AO1381" s="76"/>
      <c r="AP1381" s="127"/>
      <c r="AQ1381" s="76"/>
      <c r="AR1381" s="76"/>
      <c r="AS1381" s="76"/>
      <c r="AT1381" s="76"/>
      <c r="AU1381" s="76"/>
      <c r="AV1381" s="127"/>
      <c r="AW1381" s="127"/>
      <c r="AX1381" s="127"/>
      <c r="AY1381" s="76"/>
      <c r="AZ1381" s="74"/>
      <c r="BA1381" s="74"/>
      <c r="BB1381" s="72"/>
      <c r="BC1381" s="72"/>
      <c r="BD1381" s="74"/>
      <c r="BE1381" s="74"/>
      <c r="BF1381" s="76"/>
      <c r="BG1381" s="76"/>
      <c r="BH1381" s="76"/>
      <c r="BI1381" s="76"/>
      <c r="BJ1381" s="76"/>
      <c r="BK1381" s="76"/>
      <c r="BL1381" s="76"/>
      <c r="BM1381" s="127"/>
      <c r="BN1381" s="76"/>
      <c r="BO1381" s="110"/>
      <c r="BP1381" s="110"/>
      <c r="BQ1381" s="112"/>
      <c r="BR1381" s="112"/>
      <c r="BS1381" s="112"/>
      <c r="BT1381" s="114"/>
      <c r="BU1381" s="113"/>
      <c r="BV1381" s="114"/>
      <c r="BW1381" s="115"/>
      <c r="BX1381" s="115"/>
      <c r="BY1381" s="115"/>
      <c r="BZ1381" s="115"/>
      <c r="CA1381" s="48"/>
      <c r="CB1381" s="48"/>
      <c r="CC1381" s="48"/>
      <c r="CD1381" s="49"/>
      <c r="CE1381" s="96"/>
      <c r="CF1381" s="49"/>
      <c r="CG1381" s="96"/>
      <c r="CH1381" s="49"/>
      <c r="CI1381" s="49"/>
      <c r="CJ1381" s="49"/>
      <c r="CK1381" s="49"/>
      <c r="CL1381" s="49"/>
      <c r="CM1381" s="49"/>
      <c r="CN1381" s="49"/>
      <c r="CO1381" s="49"/>
      <c r="CP1381" s="49"/>
      <c r="CQ1381" s="49"/>
      <c r="CR1381" s="49"/>
      <c r="CS1381" s="49"/>
      <c r="CT1381" s="49"/>
      <c r="CU1381" s="49"/>
      <c r="CV1381" s="49"/>
      <c r="CW1381" s="49"/>
      <c r="CX1381" s="49"/>
      <c r="CY1381" s="49"/>
      <c r="CZ1381" s="49"/>
    </row>
    <row r="1382" spans="1:104" ht="20.25" thickTop="1" thickBot="1" x14ac:dyDescent="0.35">
      <c r="A1382" s="68"/>
      <c r="B1382" s="88"/>
      <c r="C1382" s="68"/>
      <c r="D1382" s="68"/>
      <c r="E1382" s="69"/>
      <c r="F1382" s="69"/>
      <c r="G1382" s="69"/>
      <c r="H1382" s="69"/>
      <c r="I1382" s="70"/>
      <c r="J1382" s="70"/>
      <c r="K1382" s="71"/>
      <c r="L1382" s="91"/>
      <c r="M1382" s="71"/>
      <c r="N1382" s="71"/>
      <c r="P1382" s="71"/>
      <c r="Q1382" s="71"/>
      <c r="R1382" s="71"/>
      <c r="S1382" s="70"/>
      <c r="T1382" s="73"/>
      <c r="U1382" s="73"/>
      <c r="V1382" s="211"/>
      <c r="W1382" s="211"/>
      <c r="X1382" s="73"/>
      <c r="Y1382" s="73"/>
      <c r="Z1382" s="73"/>
      <c r="AA1382" s="73"/>
      <c r="AB1382" s="73"/>
      <c r="AC1382" s="73"/>
      <c r="AD1382" s="73"/>
      <c r="AE1382" s="92"/>
      <c r="AF1382" s="73"/>
      <c r="AG1382" s="74"/>
      <c r="AH1382" s="75"/>
      <c r="AI1382" s="75"/>
      <c r="AJ1382" s="75"/>
      <c r="AK1382" s="74"/>
      <c r="AL1382" s="69"/>
      <c r="AM1382" s="76"/>
      <c r="AN1382" s="127"/>
      <c r="AO1382" s="76"/>
      <c r="AP1382" s="127"/>
      <c r="AQ1382" s="76"/>
      <c r="AR1382" s="76"/>
      <c r="AS1382" s="76"/>
      <c r="AT1382" s="76"/>
      <c r="AU1382" s="76"/>
      <c r="AV1382" s="127"/>
      <c r="AW1382" s="127"/>
      <c r="AX1382" s="127"/>
      <c r="AY1382" s="76"/>
      <c r="AZ1382" s="74"/>
      <c r="BA1382" s="74"/>
      <c r="BB1382" s="72"/>
      <c r="BC1382" s="72"/>
      <c r="BD1382" s="74"/>
      <c r="BE1382" s="74"/>
      <c r="BF1382" s="76"/>
      <c r="BG1382" s="76"/>
      <c r="BH1382" s="76"/>
      <c r="BI1382" s="76"/>
      <c r="BJ1382" s="76"/>
      <c r="BK1382" s="76"/>
      <c r="BL1382" s="76"/>
      <c r="BM1382" s="127"/>
      <c r="BN1382" s="76"/>
      <c r="BO1382" s="110"/>
      <c r="BP1382" s="110"/>
      <c r="BQ1382" s="112"/>
      <c r="BR1382" s="112"/>
      <c r="BS1382" s="112"/>
      <c r="BT1382" s="114"/>
      <c r="BU1382" s="113"/>
      <c r="BV1382" s="114"/>
      <c r="BW1382" s="115"/>
      <c r="BX1382" s="115"/>
      <c r="BY1382" s="115"/>
      <c r="BZ1382" s="115"/>
      <c r="CA1382" s="48"/>
      <c r="CB1382" s="48"/>
      <c r="CC1382" s="48"/>
      <c r="CD1382" s="49"/>
      <c r="CE1382" s="96"/>
      <c r="CF1382" s="49"/>
      <c r="CG1382" s="96"/>
      <c r="CH1382" s="49"/>
      <c r="CI1382" s="49"/>
      <c r="CJ1382" s="49"/>
      <c r="CK1382" s="49"/>
      <c r="CL1382" s="49"/>
      <c r="CM1382" s="49"/>
      <c r="CN1382" s="49"/>
      <c r="CO1382" s="49"/>
      <c r="CP1382" s="49"/>
      <c r="CQ1382" s="49"/>
      <c r="CR1382" s="49"/>
      <c r="CS1382" s="49"/>
      <c r="CT1382" s="49"/>
      <c r="CU1382" s="49"/>
      <c r="CV1382" s="49"/>
      <c r="CW1382" s="49"/>
      <c r="CX1382" s="49"/>
      <c r="CY1382" s="49"/>
      <c r="CZ1382" s="49"/>
    </row>
    <row r="1383" spans="1:104" ht="20.25" thickTop="1" thickBot="1" x14ac:dyDescent="0.35">
      <c r="A1383" s="68"/>
      <c r="B1383" s="88"/>
      <c r="C1383" s="68"/>
      <c r="D1383" s="68"/>
      <c r="E1383" s="69"/>
      <c r="F1383" s="69"/>
      <c r="G1383" s="69"/>
      <c r="H1383" s="69"/>
      <c r="I1383" s="70"/>
      <c r="J1383" s="70"/>
      <c r="K1383" s="71"/>
      <c r="L1383" s="91"/>
      <c r="M1383" s="71"/>
      <c r="N1383" s="71"/>
      <c r="P1383" s="71"/>
      <c r="Q1383" s="71"/>
      <c r="R1383" s="71"/>
      <c r="S1383" s="70"/>
      <c r="T1383" s="73"/>
      <c r="U1383" s="73"/>
      <c r="V1383" s="211"/>
      <c r="W1383" s="211"/>
      <c r="X1383" s="73"/>
      <c r="Y1383" s="73"/>
      <c r="Z1383" s="73"/>
      <c r="AA1383" s="73"/>
      <c r="AB1383" s="73"/>
      <c r="AC1383" s="73"/>
      <c r="AD1383" s="73"/>
      <c r="AE1383" s="92"/>
      <c r="AF1383" s="73"/>
      <c r="AG1383" s="74"/>
      <c r="AH1383" s="75"/>
      <c r="AI1383" s="75"/>
      <c r="AJ1383" s="75"/>
      <c r="AK1383" s="74"/>
      <c r="AL1383" s="69"/>
      <c r="AM1383" s="76"/>
      <c r="AN1383" s="127"/>
      <c r="AO1383" s="76"/>
      <c r="AP1383" s="127"/>
      <c r="AQ1383" s="76"/>
      <c r="AR1383" s="76"/>
      <c r="AS1383" s="76"/>
      <c r="AT1383" s="76"/>
      <c r="AU1383" s="76"/>
      <c r="AV1383" s="127"/>
      <c r="AW1383" s="127"/>
      <c r="AX1383" s="127"/>
      <c r="AY1383" s="76"/>
      <c r="AZ1383" s="74"/>
      <c r="BA1383" s="74"/>
      <c r="BB1383" s="72"/>
      <c r="BC1383" s="72"/>
      <c r="BD1383" s="74"/>
      <c r="BE1383" s="74"/>
      <c r="BF1383" s="76"/>
      <c r="BG1383" s="76"/>
      <c r="BH1383" s="76"/>
      <c r="BI1383" s="76"/>
      <c r="BJ1383" s="76"/>
      <c r="BK1383" s="76"/>
      <c r="BL1383" s="76"/>
      <c r="BM1383" s="127"/>
      <c r="BN1383" s="76"/>
      <c r="BO1383" s="110"/>
      <c r="BP1383" s="110"/>
      <c r="BQ1383" s="112"/>
      <c r="BR1383" s="112"/>
      <c r="BS1383" s="112"/>
      <c r="BT1383" s="114"/>
      <c r="BU1383" s="113"/>
      <c r="BV1383" s="114"/>
      <c r="BW1383" s="115"/>
      <c r="BX1383" s="115"/>
      <c r="BY1383" s="115"/>
      <c r="BZ1383" s="115"/>
      <c r="CA1383" s="48"/>
      <c r="CB1383" s="48"/>
      <c r="CC1383" s="48"/>
      <c r="CD1383" s="49"/>
      <c r="CE1383" s="96"/>
      <c r="CF1383" s="49"/>
      <c r="CG1383" s="96"/>
      <c r="CH1383" s="49"/>
      <c r="CI1383" s="49"/>
      <c r="CJ1383" s="49"/>
      <c r="CK1383" s="49"/>
      <c r="CL1383" s="49"/>
      <c r="CM1383" s="49"/>
      <c r="CN1383" s="49"/>
      <c r="CO1383" s="49"/>
      <c r="CP1383" s="49"/>
      <c r="CQ1383" s="49"/>
      <c r="CR1383" s="49"/>
      <c r="CS1383" s="49"/>
      <c r="CT1383" s="49"/>
      <c r="CU1383" s="49"/>
      <c r="CV1383" s="49"/>
      <c r="CW1383" s="49"/>
      <c r="CX1383" s="49"/>
      <c r="CY1383" s="49"/>
      <c r="CZ1383" s="49"/>
    </row>
    <row r="1384" spans="1:104" ht="20.25" thickTop="1" thickBot="1" x14ac:dyDescent="0.35">
      <c r="A1384" s="68"/>
      <c r="B1384" s="88"/>
      <c r="C1384" s="68"/>
      <c r="D1384" s="68"/>
      <c r="E1384" s="69"/>
      <c r="F1384" s="69"/>
      <c r="G1384" s="69"/>
      <c r="H1384" s="69"/>
      <c r="I1384" s="70"/>
      <c r="J1384" s="70"/>
      <c r="K1384" s="71"/>
      <c r="L1384" s="91"/>
      <c r="M1384" s="71"/>
      <c r="N1384" s="71"/>
      <c r="P1384" s="71"/>
      <c r="Q1384" s="71"/>
      <c r="R1384" s="71"/>
      <c r="S1384" s="70"/>
      <c r="T1384" s="73"/>
      <c r="U1384" s="73"/>
      <c r="V1384" s="211"/>
      <c r="W1384" s="211"/>
      <c r="X1384" s="73"/>
      <c r="Y1384" s="73"/>
      <c r="Z1384" s="73"/>
      <c r="AA1384" s="73"/>
      <c r="AB1384" s="73"/>
      <c r="AC1384" s="73"/>
      <c r="AD1384" s="73"/>
      <c r="AE1384" s="92"/>
      <c r="AF1384" s="73"/>
      <c r="AG1384" s="74"/>
      <c r="AH1384" s="75"/>
      <c r="AI1384" s="75"/>
      <c r="AJ1384" s="75"/>
      <c r="AK1384" s="74"/>
      <c r="AL1384" s="69"/>
      <c r="AM1384" s="76"/>
      <c r="AN1384" s="127"/>
      <c r="AO1384" s="76"/>
      <c r="AP1384" s="127"/>
      <c r="AQ1384" s="76"/>
      <c r="AR1384" s="76"/>
      <c r="AS1384" s="76"/>
      <c r="AT1384" s="76"/>
      <c r="AU1384" s="76"/>
      <c r="AV1384" s="127"/>
      <c r="AW1384" s="127"/>
      <c r="AX1384" s="127"/>
      <c r="AY1384" s="76"/>
      <c r="AZ1384" s="74"/>
      <c r="BA1384" s="74"/>
      <c r="BB1384" s="72"/>
      <c r="BC1384" s="72"/>
      <c r="BD1384" s="74"/>
      <c r="BE1384" s="74"/>
      <c r="BF1384" s="76"/>
      <c r="BG1384" s="76"/>
      <c r="BH1384" s="76"/>
      <c r="BI1384" s="76"/>
      <c r="BJ1384" s="76"/>
      <c r="BK1384" s="76"/>
      <c r="BL1384" s="76"/>
      <c r="BM1384" s="127"/>
      <c r="BN1384" s="76"/>
      <c r="BO1384" s="110"/>
      <c r="BP1384" s="110"/>
      <c r="BQ1384" s="112"/>
      <c r="BR1384" s="112"/>
      <c r="BS1384" s="112"/>
      <c r="BT1384" s="114"/>
      <c r="BU1384" s="113"/>
      <c r="BV1384" s="114"/>
      <c r="BW1384" s="115"/>
      <c r="BX1384" s="115"/>
      <c r="BY1384" s="115"/>
      <c r="BZ1384" s="115"/>
      <c r="CA1384" s="48"/>
      <c r="CB1384" s="48"/>
      <c r="CC1384" s="48"/>
      <c r="CD1384" s="49"/>
      <c r="CE1384" s="96"/>
      <c r="CF1384" s="49"/>
      <c r="CG1384" s="96"/>
      <c r="CH1384" s="49"/>
      <c r="CI1384" s="49"/>
      <c r="CJ1384" s="49"/>
      <c r="CK1384" s="49"/>
      <c r="CL1384" s="49"/>
      <c r="CM1384" s="49"/>
      <c r="CN1384" s="49"/>
      <c r="CO1384" s="49"/>
      <c r="CP1384" s="49"/>
      <c r="CQ1384" s="49"/>
      <c r="CR1384" s="49"/>
      <c r="CS1384" s="49"/>
      <c r="CT1384" s="49"/>
      <c r="CU1384" s="49"/>
      <c r="CV1384" s="49"/>
      <c r="CW1384" s="49"/>
      <c r="CX1384" s="49"/>
      <c r="CY1384" s="49"/>
      <c r="CZ1384" s="49"/>
    </row>
    <row r="1385" spans="1:104" ht="20.25" thickTop="1" thickBot="1" x14ac:dyDescent="0.35">
      <c r="A1385" s="68"/>
      <c r="B1385" s="88"/>
      <c r="C1385" s="68"/>
      <c r="D1385" s="68"/>
      <c r="E1385" s="69"/>
      <c r="F1385" s="69"/>
      <c r="G1385" s="69"/>
      <c r="H1385" s="69"/>
      <c r="I1385" s="70"/>
      <c r="J1385" s="70"/>
      <c r="K1385" s="71"/>
      <c r="L1385" s="91"/>
      <c r="M1385" s="71"/>
      <c r="N1385" s="71"/>
      <c r="P1385" s="71"/>
      <c r="Q1385" s="71"/>
      <c r="R1385" s="71"/>
      <c r="S1385" s="70"/>
      <c r="T1385" s="73"/>
      <c r="U1385" s="73"/>
      <c r="V1385" s="211"/>
      <c r="W1385" s="211"/>
      <c r="X1385" s="73"/>
      <c r="Y1385" s="73"/>
      <c r="Z1385" s="73"/>
      <c r="AA1385" s="73"/>
      <c r="AB1385" s="73"/>
      <c r="AC1385" s="73"/>
      <c r="AD1385" s="73"/>
      <c r="AE1385" s="92"/>
      <c r="AF1385" s="73"/>
      <c r="AG1385" s="74"/>
      <c r="AH1385" s="75"/>
      <c r="AI1385" s="75"/>
      <c r="AJ1385" s="75"/>
      <c r="AK1385" s="74"/>
      <c r="AL1385" s="69"/>
      <c r="AM1385" s="76"/>
      <c r="AN1385" s="127"/>
      <c r="AO1385" s="76"/>
      <c r="AP1385" s="127"/>
      <c r="AQ1385" s="76"/>
      <c r="AR1385" s="76"/>
      <c r="AS1385" s="76"/>
      <c r="AT1385" s="76"/>
      <c r="AU1385" s="76"/>
      <c r="AV1385" s="127"/>
      <c r="AW1385" s="127"/>
      <c r="AX1385" s="127"/>
      <c r="AY1385" s="76"/>
      <c r="AZ1385" s="74"/>
      <c r="BA1385" s="74"/>
      <c r="BB1385" s="72"/>
      <c r="BC1385" s="72"/>
      <c r="BD1385" s="74"/>
      <c r="BE1385" s="74"/>
      <c r="BF1385" s="76"/>
      <c r="BG1385" s="76"/>
      <c r="BH1385" s="76"/>
      <c r="BI1385" s="76"/>
      <c r="BJ1385" s="76"/>
      <c r="BK1385" s="76"/>
      <c r="BL1385" s="76"/>
      <c r="BM1385" s="127"/>
      <c r="BN1385" s="76"/>
      <c r="BO1385" s="110"/>
      <c r="BP1385" s="110"/>
      <c r="BQ1385" s="112"/>
      <c r="BR1385" s="112"/>
      <c r="BS1385" s="112"/>
      <c r="BT1385" s="114"/>
      <c r="BU1385" s="113"/>
      <c r="BV1385" s="114"/>
      <c r="BW1385" s="115"/>
      <c r="BX1385" s="115"/>
      <c r="BY1385" s="115"/>
      <c r="BZ1385" s="115"/>
      <c r="CA1385" s="48"/>
      <c r="CB1385" s="48"/>
      <c r="CC1385" s="48"/>
      <c r="CD1385" s="49"/>
      <c r="CE1385" s="96"/>
      <c r="CF1385" s="49"/>
      <c r="CG1385" s="96"/>
      <c r="CH1385" s="49"/>
      <c r="CI1385" s="49"/>
      <c r="CJ1385" s="49"/>
      <c r="CK1385" s="49"/>
      <c r="CL1385" s="49"/>
      <c r="CM1385" s="49"/>
      <c r="CN1385" s="49"/>
      <c r="CO1385" s="49"/>
      <c r="CP1385" s="49"/>
      <c r="CQ1385" s="49"/>
      <c r="CR1385" s="49"/>
      <c r="CS1385" s="49"/>
      <c r="CT1385" s="49"/>
      <c r="CU1385" s="49"/>
      <c r="CV1385" s="49"/>
      <c r="CW1385" s="49"/>
      <c r="CX1385" s="49"/>
      <c r="CY1385" s="49"/>
      <c r="CZ1385" s="49"/>
    </row>
    <row r="1386" spans="1:104" ht="20.25" thickTop="1" thickBot="1" x14ac:dyDescent="0.35">
      <c r="A1386" s="68"/>
      <c r="B1386" s="88"/>
      <c r="C1386" s="68"/>
      <c r="D1386" s="68"/>
      <c r="E1386" s="69"/>
      <c r="F1386" s="69"/>
      <c r="G1386" s="69"/>
      <c r="H1386" s="69"/>
      <c r="I1386" s="70"/>
      <c r="J1386" s="70"/>
      <c r="K1386" s="71"/>
      <c r="L1386" s="91"/>
      <c r="M1386" s="71"/>
      <c r="N1386" s="71"/>
      <c r="P1386" s="71"/>
      <c r="Q1386" s="71"/>
      <c r="R1386" s="71"/>
      <c r="S1386" s="70"/>
      <c r="T1386" s="73"/>
      <c r="U1386" s="73"/>
      <c r="V1386" s="211"/>
      <c r="W1386" s="211"/>
      <c r="X1386" s="73"/>
      <c r="Y1386" s="73"/>
      <c r="Z1386" s="73"/>
      <c r="AA1386" s="73"/>
      <c r="AB1386" s="73"/>
      <c r="AC1386" s="73"/>
      <c r="AD1386" s="73"/>
      <c r="AE1386" s="92"/>
      <c r="AF1386" s="73"/>
      <c r="AG1386" s="74"/>
      <c r="AH1386" s="75"/>
      <c r="AI1386" s="75"/>
      <c r="AJ1386" s="75"/>
      <c r="AK1386" s="74"/>
      <c r="AL1386" s="69"/>
      <c r="AM1386" s="76"/>
      <c r="AN1386" s="127"/>
      <c r="AO1386" s="76"/>
      <c r="AP1386" s="127"/>
      <c r="AQ1386" s="76"/>
      <c r="AR1386" s="76"/>
      <c r="AS1386" s="76"/>
      <c r="AT1386" s="76"/>
      <c r="AU1386" s="76"/>
      <c r="AV1386" s="127"/>
      <c r="AW1386" s="127"/>
      <c r="AX1386" s="127"/>
      <c r="AY1386" s="76"/>
      <c r="AZ1386" s="74"/>
      <c r="BA1386" s="74"/>
      <c r="BB1386" s="72"/>
      <c r="BC1386" s="72"/>
      <c r="BD1386" s="74"/>
      <c r="BE1386" s="74"/>
      <c r="BF1386" s="76"/>
      <c r="BG1386" s="76"/>
      <c r="BH1386" s="76"/>
      <c r="BI1386" s="76"/>
      <c r="BJ1386" s="76"/>
      <c r="BK1386" s="76"/>
      <c r="BL1386" s="76"/>
      <c r="BM1386" s="127"/>
      <c r="BN1386" s="76"/>
      <c r="BO1386" s="110"/>
      <c r="BP1386" s="110"/>
      <c r="BQ1386" s="112"/>
      <c r="BR1386" s="112"/>
      <c r="BS1386" s="112"/>
      <c r="BT1386" s="114"/>
      <c r="BU1386" s="113"/>
      <c r="BV1386" s="114"/>
      <c r="BW1386" s="115"/>
      <c r="BX1386" s="115"/>
      <c r="BY1386" s="115"/>
      <c r="BZ1386" s="115"/>
      <c r="CA1386" s="48"/>
      <c r="CB1386" s="48"/>
      <c r="CC1386" s="48"/>
      <c r="CD1386" s="49"/>
      <c r="CE1386" s="96"/>
      <c r="CF1386" s="49"/>
      <c r="CG1386" s="96"/>
      <c r="CH1386" s="49"/>
      <c r="CI1386" s="49"/>
      <c r="CJ1386" s="49"/>
      <c r="CK1386" s="49"/>
      <c r="CL1386" s="49"/>
      <c r="CM1386" s="49"/>
      <c r="CN1386" s="49"/>
      <c r="CO1386" s="49"/>
      <c r="CP1386" s="49"/>
      <c r="CQ1386" s="49"/>
      <c r="CR1386" s="49"/>
      <c r="CS1386" s="49"/>
      <c r="CT1386" s="49"/>
      <c r="CU1386" s="49"/>
      <c r="CV1386" s="49"/>
      <c r="CW1386" s="49"/>
      <c r="CX1386" s="49"/>
      <c r="CY1386" s="49"/>
      <c r="CZ1386" s="49"/>
    </row>
    <row r="1387" spans="1:104" ht="20.25" thickTop="1" thickBot="1" x14ac:dyDescent="0.35">
      <c r="A1387" s="68"/>
      <c r="B1387" s="88"/>
      <c r="C1387" s="68"/>
      <c r="D1387" s="68"/>
      <c r="E1387" s="69"/>
      <c r="F1387" s="69"/>
      <c r="G1387" s="69"/>
      <c r="H1387" s="69"/>
      <c r="I1387" s="70"/>
      <c r="J1387" s="70"/>
      <c r="K1387" s="71"/>
      <c r="L1387" s="91"/>
      <c r="M1387" s="71"/>
      <c r="N1387" s="71"/>
      <c r="P1387" s="71"/>
      <c r="Q1387" s="71"/>
      <c r="R1387" s="71"/>
      <c r="S1387" s="70"/>
      <c r="T1387" s="73"/>
      <c r="U1387" s="73"/>
      <c r="V1387" s="211"/>
      <c r="W1387" s="211"/>
      <c r="X1387" s="73"/>
      <c r="Y1387" s="73"/>
      <c r="Z1387" s="73"/>
      <c r="AA1387" s="73"/>
      <c r="AB1387" s="73"/>
      <c r="AC1387" s="73"/>
      <c r="AD1387" s="73"/>
      <c r="AE1387" s="92"/>
      <c r="AF1387" s="73"/>
      <c r="AG1387" s="74"/>
      <c r="AH1387" s="75"/>
      <c r="AI1387" s="75"/>
      <c r="AJ1387" s="75"/>
      <c r="AK1387" s="74"/>
      <c r="AL1387" s="69"/>
      <c r="AM1387" s="76"/>
      <c r="AN1387" s="127"/>
      <c r="AO1387" s="76"/>
      <c r="AP1387" s="127"/>
      <c r="AQ1387" s="76"/>
      <c r="AR1387" s="76"/>
      <c r="AS1387" s="76"/>
      <c r="AT1387" s="76"/>
      <c r="AU1387" s="76"/>
      <c r="AV1387" s="127"/>
      <c r="AW1387" s="127"/>
      <c r="AX1387" s="127"/>
      <c r="AY1387" s="76"/>
      <c r="AZ1387" s="74"/>
      <c r="BA1387" s="74"/>
      <c r="BB1387" s="72"/>
      <c r="BC1387" s="72"/>
      <c r="BD1387" s="74"/>
      <c r="BE1387" s="74"/>
      <c r="BF1387" s="76"/>
      <c r="BG1387" s="76"/>
      <c r="BH1387" s="76"/>
      <c r="BI1387" s="76"/>
      <c r="BJ1387" s="76"/>
      <c r="BK1387" s="76"/>
      <c r="BL1387" s="76"/>
      <c r="BM1387" s="127"/>
      <c r="BN1387" s="76"/>
      <c r="BO1387" s="110"/>
      <c r="BP1387" s="110"/>
      <c r="BQ1387" s="112"/>
      <c r="BR1387" s="112"/>
      <c r="BS1387" s="112"/>
      <c r="BT1387" s="114"/>
      <c r="BU1387" s="113"/>
      <c r="BV1387" s="114"/>
      <c r="BW1387" s="115"/>
      <c r="BX1387" s="115"/>
      <c r="BY1387" s="115"/>
      <c r="BZ1387" s="115"/>
      <c r="CA1387" s="48"/>
      <c r="CB1387" s="48"/>
      <c r="CC1387" s="48"/>
      <c r="CD1387" s="49"/>
      <c r="CE1387" s="96"/>
      <c r="CF1387" s="49"/>
      <c r="CG1387" s="96"/>
      <c r="CH1387" s="49"/>
      <c r="CI1387" s="49"/>
      <c r="CJ1387" s="49"/>
      <c r="CK1387" s="49"/>
      <c r="CL1387" s="49"/>
      <c r="CM1387" s="49"/>
      <c r="CN1387" s="49"/>
      <c r="CO1387" s="49"/>
      <c r="CP1387" s="49"/>
      <c r="CQ1387" s="49"/>
      <c r="CR1387" s="49"/>
      <c r="CS1387" s="49"/>
      <c r="CT1387" s="49"/>
      <c r="CU1387" s="49"/>
      <c r="CV1387" s="49"/>
      <c r="CW1387" s="49"/>
      <c r="CX1387" s="49"/>
      <c r="CY1387" s="49"/>
      <c r="CZ1387" s="49"/>
    </row>
    <row r="1388" spans="1:104" ht="20.25" thickTop="1" thickBot="1" x14ac:dyDescent="0.35">
      <c r="A1388" s="68"/>
      <c r="B1388" s="88"/>
      <c r="C1388" s="68"/>
      <c r="D1388" s="68"/>
      <c r="E1388" s="69"/>
      <c r="F1388" s="69"/>
      <c r="G1388" s="69"/>
      <c r="H1388" s="69"/>
      <c r="I1388" s="70"/>
      <c r="J1388" s="70"/>
      <c r="K1388" s="71"/>
      <c r="L1388" s="91"/>
      <c r="M1388" s="71"/>
      <c r="N1388" s="71"/>
      <c r="P1388" s="71"/>
      <c r="Q1388" s="71"/>
      <c r="R1388" s="71"/>
      <c r="S1388" s="70"/>
      <c r="T1388" s="73"/>
      <c r="U1388" s="73"/>
      <c r="V1388" s="211"/>
      <c r="W1388" s="211"/>
      <c r="X1388" s="73"/>
      <c r="Y1388" s="73"/>
      <c r="Z1388" s="73"/>
      <c r="AA1388" s="73"/>
      <c r="AB1388" s="73"/>
      <c r="AC1388" s="73"/>
      <c r="AD1388" s="73"/>
      <c r="AE1388" s="92"/>
      <c r="AF1388" s="73"/>
      <c r="AG1388" s="74"/>
      <c r="AH1388" s="75"/>
      <c r="AI1388" s="75"/>
      <c r="AJ1388" s="75"/>
      <c r="AK1388" s="74"/>
      <c r="AL1388" s="69"/>
      <c r="AM1388" s="76"/>
      <c r="AN1388" s="127"/>
      <c r="AO1388" s="76"/>
      <c r="AP1388" s="127"/>
      <c r="AQ1388" s="76"/>
      <c r="AR1388" s="76"/>
      <c r="AS1388" s="76"/>
      <c r="AT1388" s="76"/>
      <c r="AU1388" s="76"/>
      <c r="AV1388" s="127"/>
      <c r="AW1388" s="127"/>
      <c r="AX1388" s="127"/>
      <c r="AY1388" s="76"/>
      <c r="AZ1388" s="74"/>
      <c r="BA1388" s="74"/>
      <c r="BB1388" s="72"/>
      <c r="BC1388" s="72"/>
      <c r="BD1388" s="74"/>
      <c r="BE1388" s="74"/>
      <c r="BF1388" s="76"/>
      <c r="BG1388" s="76"/>
      <c r="BH1388" s="76"/>
      <c r="BI1388" s="76"/>
      <c r="BJ1388" s="76"/>
      <c r="BK1388" s="76"/>
      <c r="BL1388" s="76"/>
      <c r="BM1388" s="127"/>
      <c r="BN1388" s="76"/>
      <c r="BO1388" s="110"/>
      <c r="BP1388" s="110"/>
      <c r="BQ1388" s="112"/>
      <c r="BR1388" s="112"/>
      <c r="BS1388" s="112"/>
      <c r="BT1388" s="114"/>
      <c r="BU1388" s="113"/>
      <c r="BV1388" s="114"/>
      <c r="BW1388" s="115"/>
      <c r="BX1388" s="115"/>
      <c r="BY1388" s="115"/>
      <c r="BZ1388" s="115"/>
      <c r="CA1388" s="48"/>
      <c r="CB1388" s="48"/>
      <c r="CC1388" s="48"/>
      <c r="CD1388" s="49"/>
      <c r="CE1388" s="96"/>
      <c r="CF1388" s="49"/>
      <c r="CG1388" s="96"/>
      <c r="CH1388" s="49"/>
      <c r="CI1388" s="49"/>
      <c r="CJ1388" s="49"/>
      <c r="CK1388" s="49"/>
      <c r="CL1388" s="49"/>
      <c r="CM1388" s="49"/>
      <c r="CN1388" s="49"/>
      <c r="CO1388" s="49"/>
      <c r="CP1388" s="49"/>
      <c r="CQ1388" s="49"/>
      <c r="CR1388" s="49"/>
      <c r="CS1388" s="49"/>
      <c r="CT1388" s="49"/>
      <c r="CU1388" s="49"/>
      <c r="CV1388" s="49"/>
      <c r="CW1388" s="49"/>
      <c r="CX1388" s="49"/>
      <c r="CY1388" s="49"/>
      <c r="CZ1388" s="49"/>
    </row>
    <row r="1389" spans="1:104" ht="20.25" thickTop="1" thickBot="1" x14ac:dyDescent="0.35">
      <c r="A1389" s="68"/>
      <c r="B1389" s="88"/>
      <c r="C1389" s="68"/>
      <c r="D1389" s="68"/>
      <c r="E1389" s="69"/>
      <c r="F1389" s="69"/>
      <c r="G1389" s="69"/>
      <c r="H1389" s="69"/>
      <c r="I1389" s="70"/>
      <c r="J1389" s="70"/>
      <c r="K1389" s="71"/>
      <c r="L1389" s="91"/>
      <c r="M1389" s="71"/>
      <c r="N1389" s="71"/>
      <c r="P1389" s="71"/>
      <c r="Q1389" s="71"/>
      <c r="R1389" s="71"/>
      <c r="S1389" s="70"/>
      <c r="T1389" s="73"/>
      <c r="U1389" s="73"/>
      <c r="V1389" s="211"/>
      <c r="W1389" s="211"/>
      <c r="X1389" s="73"/>
      <c r="Y1389" s="73"/>
      <c r="Z1389" s="73"/>
      <c r="AA1389" s="73"/>
      <c r="AB1389" s="73"/>
      <c r="AC1389" s="73"/>
      <c r="AD1389" s="73"/>
      <c r="AE1389" s="92"/>
      <c r="AF1389" s="73"/>
      <c r="AG1389" s="74"/>
      <c r="AH1389" s="75"/>
      <c r="AI1389" s="75"/>
      <c r="AJ1389" s="75"/>
      <c r="AK1389" s="74"/>
      <c r="AL1389" s="69"/>
      <c r="AM1389" s="76"/>
      <c r="AN1389" s="127"/>
      <c r="AO1389" s="76"/>
      <c r="AP1389" s="127"/>
      <c r="AQ1389" s="76"/>
      <c r="AR1389" s="76"/>
      <c r="AS1389" s="76"/>
      <c r="AT1389" s="76"/>
      <c r="AU1389" s="76"/>
      <c r="AV1389" s="127"/>
      <c r="AW1389" s="127"/>
      <c r="AX1389" s="127"/>
      <c r="AY1389" s="76"/>
      <c r="AZ1389" s="74"/>
      <c r="BA1389" s="74"/>
      <c r="BB1389" s="72"/>
      <c r="BC1389" s="72"/>
      <c r="BD1389" s="74"/>
      <c r="BE1389" s="74"/>
      <c r="BF1389" s="76"/>
      <c r="BG1389" s="76"/>
      <c r="BH1389" s="76"/>
      <c r="BI1389" s="76"/>
      <c r="BJ1389" s="76"/>
      <c r="BK1389" s="76"/>
      <c r="BL1389" s="76"/>
      <c r="BM1389" s="127"/>
      <c r="BN1389" s="76"/>
      <c r="BO1389" s="110"/>
      <c r="BP1389" s="110"/>
      <c r="BQ1389" s="112"/>
      <c r="BR1389" s="112"/>
      <c r="BS1389" s="112"/>
      <c r="BT1389" s="114"/>
      <c r="BU1389" s="113"/>
      <c r="BV1389" s="114"/>
      <c r="BW1389" s="115"/>
      <c r="BX1389" s="115"/>
      <c r="BY1389" s="115"/>
      <c r="BZ1389" s="115"/>
      <c r="CA1389" s="48"/>
      <c r="CB1389" s="48"/>
      <c r="CC1389" s="48"/>
      <c r="CD1389" s="49"/>
      <c r="CE1389" s="96"/>
      <c r="CF1389" s="49"/>
      <c r="CG1389" s="96"/>
      <c r="CH1389" s="49"/>
      <c r="CI1389" s="49"/>
      <c r="CJ1389" s="49"/>
      <c r="CK1389" s="49"/>
      <c r="CL1389" s="49"/>
      <c r="CM1389" s="49"/>
      <c r="CN1389" s="49"/>
      <c r="CO1389" s="49"/>
      <c r="CP1389" s="49"/>
      <c r="CQ1389" s="49"/>
      <c r="CR1389" s="49"/>
      <c r="CS1389" s="49"/>
      <c r="CT1389" s="49"/>
      <c r="CU1389" s="49"/>
      <c r="CV1389" s="49"/>
      <c r="CW1389" s="49"/>
      <c r="CX1389" s="49"/>
      <c r="CY1389" s="49"/>
      <c r="CZ1389" s="49"/>
    </row>
    <row r="1390" spans="1:104" ht="20.25" thickTop="1" thickBot="1" x14ac:dyDescent="0.35">
      <c r="A1390" s="68"/>
      <c r="B1390" s="88"/>
      <c r="C1390" s="68"/>
      <c r="D1390" s="68"/>
      <c r="E1390" s="69"/>
      <c r="F1390" s="69"/>
      <c r="G1390" s="69"/>
      <c r="H1390" s="69"/>
      <c r="I1390" s="70"/>
      <c r="J1390" s="70"/>
      <c r="K1390" s="71"/>
      <c r="L1390" s="91"/>
      <c r="M1390" s="71"/>
      <c r="N1390" s="71"/>
      <c r="P1390" s="71"/>
      <c r="Q1390" s="71"/>
      <c r="R1390" s="71"/>
      <c r="S1390" s="70"/>
      <c r="T1390" s="73"/>
      <c r="U1390" s="73"/>
      <c r="V1390" s="211"/>
      <c r="W1390" s="211"/>
      <c r="X1390" s="73"/>
      <c r="Y1390" s="73"/>
      <c r="Z1390" s="73"/>
      <c r="AA1390" s="73"/>
      <c r="AB1390" s="73"/>
      <c r="AC1390" s="73"/>
      <c r="AD1390" s="73"/>
      <c r="AE1390" s="92"/>
      <c r="AF1390" s="73"/>
      <c r="AG1390" s="74"/>
      <c r="AH1390" s="75"/>
      <c r="AI1390" s="75"/>
      <c r="AJ1390" s="75"/>
      <c r="AK1390" s="74"/>
      <c r="AL1390" s="69"/>
      <c r="AM1390" s="76"/>
      <c r="AN1390" s="127"/>
      <c r="AO1390" s="76"/>
      <c r="AP1390" s="127"/>
      <c r="AQ1390" s="76"/>
      <c r="AR1390" s="76"/>
      <c r="AS1390" s="76"/>
      <c r="AT1390" s="76"/>
      <c r="AU1390" s="76"/>
      <c r="AV1390" s="127"/>
      <c r="AW1390" s="127"/>
      <c r="AX1390" s="127"/>
      <c r="AY1390" s="76"/>
      <c r="AZ1390" s="74"/>
      <c r="BA1390" s="74"/>
      <c r="BB1390" s="72"/>
      <c r="BC1390" s="72"/>
      <c r="BD1390" s="74"/>
      <c r="BE1390" s="74"/>
      <c r="BF1390" s="76"/>
      <c r="BG1390" s="76"/>
      <c r="BH1390" s="76"/>
      <c r="BI1390" s="76"/>
      <c r="BJ1390" s="76"/>
      <c r="BK1390" s="76"/>
      <c r="BL1390" s="76"/>
      <c r="BM1390" s="127"/>
      <c r="BN1390" s="76"/>
      <c r="BO1390" s="110"/>
      <c r="BP1390" s="110"/>
      <c r="BQ1390" s="112"/>
      <c r="BR1390" s="112"/>
      <c r="BS1390" s="112"/>
      <c r="BT1390" s="114"/>
      <c r="BU1390" s="113"/>
      <c r="BV1390" s="114"/>
      <c r="BW1390" s="115"/>
      <c r="BX1390" s="115"/>
      <c r="BY1390" s="115"/>
      <c r="BZ1390" s="115"/>
      <c r="CA1390" s="48"/>
      <c r="CB1390" s="48"/>
      <c r="CC1390" s="48"/>
      <c r="CD1390" s="49"/>
      <c r="CE1390" s="96"/>
      <c r="CF1390" s="49"/>
      <c r="CG1390" s="96"/>
      <c r="CH1390" s="49"/>
      <c r="CI1390" s="49"/>
      <c r="CJ1390" s="49"/>
      <c r="CK1390" s="49"/>
      <c r="CL1390" s="49"/>
      <c r="CM1390" s="49"/>
      <c r="CN1390" s="49"/>
      <c r="CO1390" s="49"/>
      <c r="CP1390" s="49"/>
      <c r="CQ1390" s="49"/>
      <c r="CR1390" s="49"/>
      <c r="CS1390" s="49"/>
      <c r="CT1390" s="49"/>
      <c r="CU1390" s="49"/>
      <c r="CV1390" s="49"/>
      <c r="CW1390" s="49"/>
      <c r="CX1390" s="49"/>
      <c r="CY1390" s="49"/>
      <c r="CZ1390" s="49"/>
    </row>
    <row r="1391" spans="1:104" ht="20.25" thickTop="1" thickBot="1" x14ac:dyDescent="0.35">
      <c r="A1391" s="68"/>
      <c r="B1391" s="88"/>
      <c r="C1391" s="68"/>
      <c r="D1391" s="68"/>
      <c r="E1391" s="69"/>
      <c r="F1391" s="69"/>
      <c r="G1391" s="69"/>
      <c r="H1391" s="69"/>
      <c r="I1391" s="70"/>
      <c r="J1391" s="70"/>
      <c r="K1391" s="71"/>
      <c r="L1391" s="91"/>
      <c r="M1391" s="71"/>
      <c r="N1391" s="71"/>
      <c r="P1391" s="71"/>
      <c r="Q1391" s="71"/>
      <c r="R1391" s="71"/>
      <c r="S1391" s="70"/>
      <c r="T1391" s="73"/>
      <c r="U1391" s="73"/>
      <c r="V1391" s="211"/>
      <c r="W1391" s="211"/>
      <c r="X1391" s="73"/>
      <c r="Y1391" s="73"/>
      <c r="Z1391" s="73"/>
      <c r="AA1391" s="73"/>
      <c r="AB1391" s="73"/>
      <c r="AC1391" s="73"/>
      <c r="AD1391" s="73"/>
      <c r="AE1391" s="92"/>
      <c r="AF1391" s="73"/>
      <c r="AG1391" s="74"/>
      <c r="AH1391" s="75"/>
      <c r="AI1391" s="75"/>
      <c r="AJ1391" s="75"/>
      <c r="AK1391" s="74"/>
      <c r="AL1391" s="69"/>
      <c r="AM1391" s="76"/>
      <c r="AN1391" s="127"/>
      <c r="AO1391" s="76"/>
      <c r="AP1391" s="127"/>
      <c r="AQ1391" s="76"/>
      <c r="AR1391" s="76"/>
      <c r="AS1391" s="76"/>
      <c r="AT1391" s="76"/>
      <c r="AU1391" s="76"/>
      <c r="AV1391" s="127"/>
      <c r="AW1391" s="127"/>
      <c r="AX1391" s="127"/>
      <c r="AY1391" s="76"/>
      <c r="AZ1391" s="74"/>
      <c r="BA1391" s="74"/>
      <c r="BB1391" s="72"/>
      <c r="BC1391" s="72"/>
      <c r="BD1391" s="74"/>
      <c r="BE1391" s="74"/>
      <c r="BF1391" s="76"/>
      <c r="BG1391" s="76"/>
      <c r="BH1391" s="76"/>
      <c r="BI1391" s="76"/>
      <c r="BJ1391" s="76"/>
      <c r="BK1391" s="76"/>
      <c r="BL1391" s="76"/>
      <c r="BM1391" s="127"/>
      <c r="BN1391" s="76"/>
      <c r="BO1391" s="110"/>
      <c r="BP1391" s="110"/>
      <c r="BQ1391" s="112"/>
      <c r="BR1391" s="112"/>
      <c r="BS1391" s="112"/>
      <c r="BT1391" s="114"/>
      <c r="BU1391" s="113"/>
      <c r="BV1391" s="114"/>
      <c r="BW1391" s="115"/>
      <c r="BX1391" s="115"/>
      <c r="BY1391" s="115"/>
      <c r="BZ1391" s="115"/>
      <c r="CA1391" s="48"/>
      <c r="CB1391" s="48"/>
      <c r="CC1391" s="48"/>
      <c r="CD1391" s="49"/>
      <c r="CE1391" s="96"/>
      <c r="CF1391" s="49"/>
      <c r="CG1391" s="96"/>
      <c r="CH1391" s="49"/>
      <c r="CI1391" s="49"/>
      <c r="CJ1391" s="49"/>
      <c r="CK1391" s="49"/>
      <c r="CL1391" s="49"/>
      <c r="CM1391" s="49"/>
      <c r="CN1391" s="49"/>
      <c r="CO1391" s="49"/>
      <c r="CP1391" s="49"/>
      <c r="CQ1391" s="49"/>
      <c r="CR1391" s="49"/>
      <c r="CS1391" s="49"/>
      <c r="CT1391" s="49"/>
      <c r="CU1391" s="49"/>
      <c r="CV1391" s="49"/>
      <c r="CW1391" s="49"/>
      <c r="CX1391" s="49"/>
      <c r="CY1391" s="49"/>
      <c r="CZ1391" s="49"/>
    </row>
    <row r="1392" spans="1:104" ht="20.25" thickTop="1" thickBot="1" x14ac:dyDescent="0.35">
      <c r="A1392" s="68"/>
      <c r="B1392" s="88"/>
      <c r="C1392" s="68"/>
      <c r="D1392" s="68"/>
      <c r="E1392" s="69"/>
      <c r="F1392" s="69"/>
      <c r="G1392" s="69"/>
      <c r="H1392" s="69"/>
      <c r="I1392" s="70"/>
      <c r="J1392" s="70"/>
      <c r="K1392" s="71"/>
      <c r="L1392" s="91"/>
      <c r="M1392" s="71"/>
      <c r="N1392" s="71"/>
      <c r="P1392" s="71"/>
      <c r="Q1392" s="71"/>
      <c r="R1392" s="71"/>
      <c r="S1392" s="70"/>
      <c r="T1392" s="73"/>
      <c r="U1392" s="73"/>
      <c r="V1392" s="211"/>
      <c r="W1392" s="211"/>
      <c r="X1392" s="73"/>
      <c r="Y1392" s="73"/>
      <c r="Z1392" s="73"/>
      <c r="AA1392" s="73"/>
      <c r="AB1392" s="73"/>
      <c r="AC1392" s="73"/>
      <c r="AD1392" s="73"/>
      <c r="AE1392" s="92"/>
      <c r="AF1392" s="73"/>
      <c r="AG1392" s="74"/>
      <c r="AH1392" s="75"/>
      <c r="AI1392" s="75"/>
      <c r="AJ1392" s="75"/>
      <c r="AK1392" s="74"/>
      <c r="AL1392" s="69"/>
      <c r="AM1392" s="76"/>
      <c r="AN1392" s="127"/>
      <c r="AO1392" s="76"/>
      <c r="AP1392" s="127"/>
      <c r="AQ1392" s="76"/>
      <c r="AR1392" s="76"/>
      <c r="AS1392" s="76"/>
      <c r="AT1392" s="76"/>
      <c r="AU1392" s="76"/>
      <c r="AV1392" s="127"/>
      <c r="AW1392" s="127"/>
      <c r="AX1392" s="127"/>
      <c r="AY1392" s="76"/>
      <c r="AZ1392" s="74"/>
      <c r="BA1392" s="74"/>
      <c r="BB1392" s="72"/>
      <c r="BC1392" s="72"/>
      <c r="BD1392" s="74"/>
      <c r="BE1392" s="74"/>
      <c r="BF1392" s="76"/>
      <c r="BG1392" s="76"/>
      <c r="BH1392" s="76"/>
      <c r="BI1392" s="76"/>
      <c r="BJ1392" s="76"/>
      <c r="BK1392" s="76"/>
      <c r="BL1392" s="76"/>
      <c r="BM1392" s="127"/>
      <c r="BN1392" s="76"/>
      <c r="BO1392" s="110"/>
      <c r="BP1392" s="110"/>
      <c r="BQ1392" s="112"/>
      <c r="BR1392" s="112"/>
      <c r="BS1392" s="112"/>
      <c r="BT1392" s="114"/>
      <c r="BU1392" s="113"/>
      <c r="BV1392" s="114"/>
      <c r="BW1392" s="115"/>
      <c r="BX1392" s="115"/>
      <c r="BY1392" s="115"/>
      <c r="BZ1392" s="115"/>
      <c r="CA1392" s="48"/>
      <c r="CB1392" s="48"/>
      <c r="CC1392" s="48"/>
      <c r="CD1392" s="49"/>
      <c r="CE1392" s="96"/>
      <c r="CF1392" s="49"/>
      <c r="CG1392" s="96"/>
      <c r="CH1392" s="49"/>
      <c r="CI1392" s="49"/>
      <c r="CJ1392" s="49"/>
      <c r="CK1392" s="49"/>
      <c r="CL1392" s="49"/>
      <c r="CM1392" s="49"/>
      <c r="CN1392" s="49"/>
      <c r="CO1392" s="49"/>
      <c r="CP1392" s="49"/>
      <c r="CQ1392" s="49"/>
      <c r="CR1392" s="49"/>
      <c r="CS1392" s="49"/>
      <c r="CT1392" s="49"/>
      <c r="CU1392" s="49"/>
      <c r="CV1392" s="49"/>
      <c r="CW1392" s="49"/>
      <c r="CX1392" s="49"/>
      <c r="CY1392" s="49"/>
      <c r="CZ1392" s="49"/>
    </row>
    <row r="1393" spans="1:104" ht="20.25" thickTop="1" thickBot="1" x14ac:dyDescent="0.35">
      <c r="A1393" s="68"/>
      <c r="B1393" s="88"/>
      <c r="C1393" s="68"/>
      <c r="D1393" s="68"/>
      <c r="E1393" s="69"/>
      <c r="F1393" s="69"/>
      <c r="G1393" s="69"/>
      <c r="H1393" s="69"/>
      <c r="I1393" s="70"/>
      <c r="J1393" s="70"/>
      <c r="K1393" s="71"/>
      <c r="L1393" s="91"/>
      <c r="M1393" s="71"/>
      <c r="N1393" s="71"/>
      <c r="P1393" s="71"/>
      <c r="Q1393" s="71"/>
      <c r="R1393" s="71"/>
      <c r="S1393" s="70"/>
      <c r="T1393" s="73"/>
      <c r="U1393" s="73"/>
      <c r="V1393" s="211"/>
      <c r="W1393" s="211"/>
      <c r="X1393" s="73"/>
      <c r="Y1393" s="73"/>
      <c r="Z1393" s="73"/>
      <c r="AA1393" s="73"/>
      <c r="AB1393" s="73"/>
      <c r="AC1393" s="73"/>
      <c r="AD1393" s="73"/>
      <c r="AE1393" s="92"/>
      <c r="AF1393" s="73"/>
      <c r="AG1393" s="74"/>
      <c r="AH1393" s="75"/>
      <c r="AI1393" s="75"/>
      <c r="AJ1393" s="75"/>
      <c r="AK1393" s="74"/>
      <c r="AL1393" s="69"/>
      <c r="AM1393" s="76"/>
      <c r="AN1393" s="127"/>
      <c r="AO1393" s="76"/>
      <c r="AP1393" s="127"/>
      <c r="AQ1393" s="76"/>
      <c r="AR1393" s="76"/>
      <c r="AS1393" s="76"/>
      <c r="AT1393" s="76"/>
      <c r="AU1393" s="76"/>
      <c r="AV1393" s="127"/>
      <c r="AW1393" s="127"/>
      <c r="AX1393" s="127"/>
      <c r="AY1393" s="76"/>
      <c r="AZ1393" s="74"/>
      <c r="BA1393" s="74"/>
      <c r="BB1393" s="72"/>
      <c r="BC1393" s="72"/>
      <c r="BD1393" s="74"/>
      <c r="BE1393" s="74"/>
      <c r="BF1393" s="76"/>
      <c r="BG1393" s="76"/>
      <c r="BH1393" s="76"/>
      <c r="BI1393" s="76"/>
      <c r="BJ1393" s="76"/>
      <c r="BK1393" s="76"/>
      <c r="BL1393" s="76"/>
      <c r="BM1393" s="127"/>
      <c r="BN1393" s="76"/>
      <c r="BO1393" s="110"/>
      <c r="BP1393" s="110"/>
      <c r="BQ1393" s="112"/>
      <c r="BR1393" s="112"/>
      <c r="BS1393" s="112"/>
      <c r="BT1393" s="114"/>
      <c r="BU1393" s="113"/>
      <c r="BV1393" s="114"/>
      <c r="BW1393" s="115"/>
      <c r="BX1393" s="115"/>
      <c r="BY1393" s="115"/>
      <c r="BZ1393" s="115"/>
      <c r="CA1393" s="48"/>
      <c r="CB1393" s="48"/>
      <c r="CC1393" s="48"/>
      <c r="CD1393" s="49"/>
      <c r="CE1393" s="96"/>
      <c r="CF1393" s="49"/>
      <c r="CG1393" s="96"/>
      <c r="CH1393" s="49"/>
      <c r="CI1393" s="49"/>
      <c r="CJ1393" s="49"/>
      <c r="CK1393" s="49"/>
      <c r="CL1393" s="49"/>
      <c r="CM1393" s="49"/>
      <c r="CN1393" s="49"/>
      <c r="CO1393" s="49"/>
      <c r="CP1393" s="49"/>
      <c r="CQ1393" s="49"/>
      <c r="CR1393" s="49"/>
      <c r="CS1393" s="49"/>
      <c r="CT1393" s="49"/>
      <c r="CU1393" s="49"/>
      <c r="CV1393" s="49"/>
      <c r="CW1393" s="49"/>
      <c r="CX1393" s="49"/>
      <c r="CY1393" s="49"/>
      <c r="CZ1393" s="49"/>
    </row>
    <row r="1394" spans="1:104" ht="20.25" thickTop="1" thickBot="1" x14ac:dyDescent="0.35">
      <c r="A1394" s="68"/>
      <c r="B1394" s="88"/>
      <c r="C1394" s="68"/>
      <c r="D1394" s="68"/>
      <c r="E1394" s="69"/>
      <c r="F1394" s="69"/>
      <c r="G1394" s="69"/>
      <c r="H1394" s="69"/>
      <c r="I1394" s="70"/>
      <c r="J1394" s="70"/>
      <c r="K1394" s="71"/>
      <c r="L1394" s="91"/>
      <c r="M1394" s="71"/>
      <c r="N1394" s="71"/>
      <c r="P1394" s="71"/>
      <c r="Q1394" s="71"/>
      <c r="R1394" s="71"/>
      <c r="S1394" s="70"/>
      <c r="T1394" s="73"/>
      <c r="U1394" s="73"/>
      <c r="V1394" s="211"/>
      <c r="W1394" s="211"/>
      <c r="X1394" s="73"/>
      <c r="Y1394" s="73"/>
      <c r="Z1394" s="73"/>
      <c r="AA1394" s="73"/>
      <c r="AB1394" s="73"/>
      <c r="AC1394" s="73"/>
      <c r="AD1394" s="73"/>
      <c r="AE1394" s="92"/>
      <c r="AF1394" s="73"/>
      <c r="AG1394" s="74"/>
      <c r="AH1394" s="75"/>
      <c r="AI1394" s="75"/>
      <c r="AJ1394" s="75"/>
      <c r="AK1394" s="74"/>
      <c r="AL1394" s="69"/>
      <c r="AM1394" s="76"/>
      <c r="AN1394" s="127"/>
      <c r="AO1394" s="76"/>
      <c r="AP1394" s="127"/>
      <c r="AQ1394" s="76"/>
      <c r="AR1394" s="76"/>
      <c r="AS1394" s="76"/>
      <c r="AT1394" s="76"/>
      <c r="AU1394" s="76"/>
      <c r="AV1394" s="127"/>
      <c r="AW1394" s="127"/>
      <c r="AX1394" s="127"/>
      <c r="AY1394" s="76"/>
      <c r="AZ1394" s="74"/>
      <c r="BA1394" s="74"/>
      <c r="BB1394" s="72"/>
      <c r="BC1394" s="72"/>
      <c r="BD1394" s="74"/>
      <c r="BE1394" s="74"/>
      <c r="BF1394" s="76"/>
      <c r="BG1394" s="76"/>
      <c r="BH1394" s="76"/>
      <c r="BI1394" s="76"/>
      <c r="BJ1394" s="76"/>
      <c r="BK1394" s="76"/>
      <c r="BL1394" s="76"/>
      <c r="BM1394" s="127"/>
      <c r="BN1394" s="76"/>
      <c r="BO1394" s="110"/>
      <c r="BP1394" s="110"/>
      <c r="BQ1394" s="112"/>
      <c r="BR1394" s="112"/>
      <c r="BS1394" s="112"/>
      <c r="BT1394" s="114"/>
      <c r="BU1394" s="113"/>
      <c r="BV1394" s="114"/>
      <c r="BW1394" s="115"/>
      <c r="BX1394" s="115"/>
      <c r="BY1394" s="115"/>
      <c r="BZ1394" s="115"/>
      <c r="CA1394" s="48"/>
      <c r="CB1394" s="48"/>
      <c r="CC1394" s="48"/>
      <c r="CD1394" s="49"/>
      <c r="CE1394" s="96"/>
      <c r="CF1394" s="49"/>
      <c r="CG1394" s="96"/>
      <c r="CH1394" s="49"/>
      <c r="CI1394" s="49"/>
      <c r="CJ1394" s="49"/>
      <c r="CK1394" s="49"/>
      <c r="CL1394" s="49"/>
      <c r="CM1394" s="49"/>
      <c r="CN1394" s="49"/>
      <c r="CO1394" s="49"/>
      <c r="CP1394" s="49"/>
      <c r="CQ1394" s="49"/>
      <c r="CR1394" s="49"/>
      <c r="CS1394" s="49"/>
      <c r="CT1394" s="49"/>
      <c r="CU1394" s="49"/>
      <c r="CV1394" s="49"/>
      <c r="CW1394" s="49"/>
      <c r="CX1394" s="49"/>
      <c r="CY1394" s="49"/>
      <c r="CZ1394" s="49"/>
    </row>
    <row r="1395" spans="1:104" ht="20.25" thickTop="1" thickBot="1" x14ac:dyDescent="0.35">
      <c r="A1395" s="68"/>
      <c r="B1395" s="88"/>
      <c r="C1395" s="68"/>
      <c r="D1395" s="68"/>
      <c r="E1395" s="69"/>
      <c r="F1395" s="69"/>
      <c r="G1395" s="69"/>
      <c r="H1395" s="69"/>
      <c r="I1395" s="70"/>
      <c r="J1395" s="70"/>
      <c r="K1395" s="71"/>
      <c r="L1395" s="91"/>
      <c r="M1395" s="71"/>
      <c r="N1395" s="71"/>
      <c r="P1395" s="71"/>
      <c r="Q1395" s="71"/>
      <c r="R1395" s="71"/>
      <c r="S1395" s="70"/>
      <c r="T1395" s="73"/>
      <c r="U1395" s="73"/>
      <c r="V1395" s="211"/>
      <c r="W1395" s="211"/>
      <c r="X1395" s="73"/>
      <c r="Y1395" s="73"/>
      <c r="Z1395" s="73"/>
      <c r="AA1395" s="73"/>
      <c r="AB1395" s="73"/>
      <c r="AC1395" s="73"/>
      <c r="AD1395" s="73"/>
      <c r="AE1395" s="92"/>
      <c r="AF1395" s="73"/>
      <c r="AG1395" s="74"/>
      <c r="AH1395" s="75"/>
      <c r="AI1395" s="75"/>
      <c r="AJ1395" s="75"/>
      <c r="AK1395" s="74"/>
      <c r="AL1395" s="69"/>
      <c r="AM1395" s="76"/>
      <c r="AN1395" s="127"/>
      <c r="AO1395" s="76"/>
      <c r="AP1395" s="127"/>
      <c r="AQ1395" s="76"/>
      <c r="AR1395" s="76"/>
      <c r="AS1395" s="76"/>
      <c r="AT1395" s="76"/>
      <c r="AU1395" s="76"/>
      <c r="AV1395" s="127"/>
      <c r="AW1395" s="127"/>
      <c r="AX1395" s="127"/>
      <c r="AY1395" s="76"/>
      <c r="AZ1395" s="74"/>
      <c r="BA1395" s="74"/>
      <c r="BB1395" s="72"/>
      <c r="BC1395" s="72"/>
      <c r="BD1395" s="74"/>
      <c r="BE1395" s="74"/>
      <c r="BF1395" s="76"/>
      <c r="BG1395" s="76"/>
      <c r="BH1395" s="76"/>
      <c r="BI1395" s="76"/>
      <c r="BJ1395" s="76"/>
      <c r="BK1395" s="76"/>
      <c r="BL1395" s="76"/>
      <c r="BM1395" s="127"/>
      <c r="BN1395" s="76"/>
      <c r="BO1395" s="110"/>
      <c r="BP1395" s="110"/>
      <c r="BQ1395" s="112"/>
      <c r="BR1395" s="112"/>
      <c r="BS1395" s="112"/>
      <c r="BT1395" s="114"/>
      <c r="BU1395" s="113"/>
      <c r="BV1395" s="114"/>
      <c r="BW1395" s="115"/>
      <c r="BX1395" s="115"/>
      <c r="BY1395" s="115"/>
      <c r="BZ1395" s="115"/>
      <c r="CA1395" s="48"/>
      <c r="CB1395" s="48"/>
      <c r="CC1395" s="48"/>
      <c r="CD1395" s="49"/>
      <c r="CE1395" s="96"/>
      <c r="CF1395" s="49"/>
      <c r="CG1395" s="96"/>
      <c r="CH1395" s="49"/>
      <c r="CI1395" s="49"/>
      <c r="CJ1395" s="49"/>
      <c r="CK1395" s="49"/>
      <c r="CL1395" s="49"/>
      <c r="CM1395" s="49"/>
      <c r="CN1395" s="49"/>
      <c r="CO1395" s="49"/>
      <c r="CP1395" s="49"/>
      <c r="CQ1395" s="49"/>
      <c r="CR1395" s="49"/>
      <c r="CS1395" s="49"/>
      <c r="CT1395" s="49"/>
      <c r="CU1395" s="49"/>
      <c r="CV1395" s="49"/>
      <c r="CW1395" s="49"/>
      <c r="CX1395" s="49"/>
      <c r="CY1395" s="49"/>
      <c r="CZ1395" s="49"/>
    </row>
    <row r="1396" spans="1:104" ht="20.25" thickTop="1" thickBot="1" x14ac:dyDescent="0.35">
      <c r="A1396" s="68"/>
      <c r="B1396" s="88"/>
      <c r="C1396" s="68"/>
      <c r="D1396" s="68"/>
      <c r="E1396" s="69"/>
      <c r="F1396" s="69"/>
      <c r="G1396" s="69"/>
      <c r="H1396" s="69"/>
      <c r="I1396" s="70"/>
      <c r="J1396" s="70"/>
      <c r="K1396" s="71"/>
      <c r="L1396" s="91"/>
      <c r="M1396" s="71"/>
      <c r="N1396" s="71"/>
      <c r="P1396" s="71"/>
      <c r="Q1396" s="71"/>
      <c r="R1396" s="71"/>
      <c r="S1396" s="70"/>
      <c r="T1396" s="73"/>
      <c r="U1396" s="73"/>
      <c r="V1396" s="211"/>
      <c r="W1396" s="211"/>
      <c r="X1396" s="73"/>
      <c r="Y1396" s="73"/>
      <c r="Z1396" s="73"/>
      <c r="AA1396" s="73"/>
      <c r="AB1396" s="73"/>
      <c r="AC1396" s="73"/>
      <c r="AD1396" s="73"/>
      <c r="AE1396" s="92"/>
      <c r="AF1396" s="73"/>
      <c r="AG1396" s="74"/>
      <c r="AH1396" s="75"/>
      <c r="AI1396" s="75"/>
      <c r="AJ1396" s="75"/>
      <c r="AK1396" s="74"/>
      <c r="AL1396" s="69"/>
      <c r="AM1396" s="76"/>
      <c r="AN1396" s="127"/>
      <c r="AO1396" s="76"/>
      <c r="AP1396" s="127"/>
      <c r="AQ1396" s="76"/>
      <c r="AR1396" s="76"/>
      <c r="AS1396" s="76"/>
      <c r="AT1396" s="76"/>
      <c r="AU1396" s="76"/>
      <c r="AV1396" s="127"/>
      <c r="AW1396" s="127"/>
      <c r="AX1396" s="127"/>
      <c r="AY1396" s="76"/>
      <c r="AZ1396" s="74"/>
      <c r="BA1396" s="74"/>
      <c r="BB1396" s="72"/>
      <c r="BC1396" s="72"/>
      <c r="BD1396" s="74"/>
      <c r="BE1396" s="74"/>
      <c r="BF1396" s="76"/>
      <c r="BG1396" s="76"/>
      <c r="BH1396" s="76"/>
      <c r="BI1396" s="76"/>
      <c r="BJ1396" s="76"/>
      <c r="BK1396" s="76"/>
      <c r="BL1396" s="76"/>
      <c r="BM1396" s="127"/>
      <c r="BN1396" s="76"/>
      <c r="BO1396" s="110"/>
      <c r="BP1396" s="110"/>
      <c r="BQ1396" s="112"/>
      <c r="BR1396" s="112"/>
      <c r="BS1396" s="112"/>
      <c r="BT1396" s="114"/>
      <c r="BU1396" s="113"/>
      <c r="BV1396" s="114"/>
      <c r="BW1396" s="115"/>
      <c r="BX1396" s="115"/>
      <c r="BY1396" s="115"/>
      <c r="BZ1396" s="115"/>
      <c r="CA1396" s="48"/>
      <c r="CB1396" s="48"/>
      <c r="CC1396" s="48"/>
      <c r="CD1396" s="49"/>
      <c r="CE1396" s="96"/>
      <c r="CF1396" s="49"/>
      <c r="CG1396" s="96"/>
      <c r="CH1396" s="49"/>
      <c r="CI1396" s="49"/>
      <c r="CJ1396" s="49"/>
      <c r="CK1396" s="49"/>
      <c r="CL1396" s="49"/>
      <c r="CM1396" s="49"/>
      <c r="CN1396" s="49"/>
      <c r="CO1396" s="49"/>
      <c r="CP1396" s="49"/>
      <c r="CQ1396" s="49"/>
      <c r="CR1396" s="49"/>
      <c r="CS1396" s="49"/>
      <c r="CT1396" s="49"/>
      <c r="CU1396" s="49"/>
      <c r="CV1396" s="49"/>
      <c r="CW1396" s="49"/>
      <c r="CX1396" s="49"/>
      <c r="CY1396" s="49"/>
      <c r="CZ1396" s="49"/>
    </row>
    <row r="1397" spans="1:104" ht="20.25" thickTop="1" thickBot="1" x14ac:dyDescent="0.35">
      <c r="A1397" s="68"/>
      <c r="B1397" s="88"/>
      <c r="C1397" s="68"/>
      <c r="D1397" s="68"/>
      <c r="E1397" s="69"/>
      <c r="F1397" s="69"/>
      <c r="G1397" s="69"/>
      <c r="H1397" s="69"/>
      <c r="I1397" s="70"/>
      <c r="J1397" s="70"/>
      <c r="K1397" s="71"/>
      <c r="L1397" s="91"/>
      <c r="M1397" s="71"/>
      <c r="N1397" s="71"/>
      <c r="P1397" s="71"/>
      <c r="Q1397" s="71"/>
      <c r="R1397" s="71"/>
      <c r="S1397" s="70"/>
      <c r="T1397" s="73"/>
      <c r="U1397" s="73"/>
      <c r="V1397" s="211"/>
      <c r="W1397" s="211"/>
      <c r="X1397" s="73"/>
      <c r="Y1397" s="73"/>
      <c r="Z1397" s="73"/>
      <c r="AA1397" s="73"/>
      <c r="AB1397" s="73"/>
      <c r="AC1397" s="73"/>
      <c r="AD1397" s="73"/>
      <c r="AE1397" s="92"/>
      <c r="AF1397" s="73"/>
      <c r="AG1397" s="74"/>
      <c r="AH1397" s="75"/>
      <c r="AI1397" s="75"/>
      <c r="AJ1397" s="75"/>
      <c r="AK1397" s="74"/>
      <c r="AL1397" s="69"/>
      <c r="AM1397" s="76"/>
      <c r="AN1397" s="127"/>
      <c r="AO1397" s="76"/>
      <c r="AP1397" s="127"/>
      <c r="AQ1397" s="76"/>
      <c r="AR1397" s="76"/>
      <c r="AS1397" s="76"/>
      <c r="AT1397" s="76"/>
      <c r="AU1397" s="76"/>
      <c r="AV1397" s="127"/>
      <c r="AW1397" s="127"/>
      <c r="AX1397" s="127"/>
      <c r="AY1397" s="76"/>
      <c r="AZ1397" s="74"/>
      <c r="BA1397" s="74"/>
      <c r="BB1397" s="72"/>
      <c r="BC1397" s="72"/>
      <c r="BD1397" s="74"/>
      <c r="BE1397" s="74"/>
      <c r="BF1397" s="76"/>
      <c r="BG1397" s="76"/>
      <c r="BH1397" s="76"/>
      <c r="BI1397" s="76"/>
      <c r="BJ1397" s="76"/>
      <c r="BK1397" s="76"/>
      <c r="BL1397" s="76"/>
      <c r="BM1397" s="127"/>
      <c r="BN1397" s="76"/>
      <c r="BO1397" s="110"/>
      <c r="BP1397" s="110"/>
      <c r="BQ1397" s="112"/>
      <c r="BR1397" s="112"/>
      <c r="BS1397" s="112"/>
      <c r="BT1397" s="114"/>
      <c r="BU1397" s="113"/>
      <c r="BV1397" s="114"/>
      <c r="BW1397" s="115"/>
      <c r="BX1397" s="115"/>
      <c r="BY1397" s="115"/>
      <c r="BZ1397" s="115"/>
      <c r="CA1397" s="48"/>
      <c r="CB1397" s="48"/>
      <c r="CC1397" s="48"/>
      <c r="CD1397" s="49"/>
      <c r="CE1397" s="96"/>
      <c r="CF1397" s="49"/>
      <c r="CG1397" s="96"/>
      <c r="CH1397" s="49"/>
      <c r="CI1397" s="49"/>
      <c r="CJ1397" s="49"/>
      <c r="CK1397" s="49"/>
      <c r="CL1397" s="49"/>
      <c r="CM1397" s="49"/>
      <c r="CN1397" s="49"/>
      <c r="CO1397" s="49"/>
      <c r="CP1397" s="49"/>
      <c r="CQ1397" s="49"/>
      <c r="CR1397" s="49"/>
      <c r="CS1397" s="49"/>
      <c r="CT1397" s="49"/>
      <c r="CU1397" s="49"/>
      <c r="CV1397" s="49"/>
      <c r="CW1397" s="49"/>
      <c r="CX1397" s="49"/>
      <c r="CY1397" s="49"/>
      <c r="CZ1397" s="49"/>
    </row>
    <row r="1398" spans="1:104" ht="20.25" thickTop="1" thickBot="1" x14ac:dyDescent="0.35">
      <c r="A1398" s="68"/>
      <c r="B1398" s="88"/>
      <c r="C1398" s="68"/>
      <c r="D1398" s="68"/>
      <c r="E1398" s="69"/>
      <c r="F1398" s="69"/>
      <c r="G1398" s="69"/>
      <c r="H1398" s="69"/>
      <c r="I1398" s="70"/>
      <c r="J1398" s="70"/>
      <c r="K1398" s="71"/>
      <c r="L1398" s="91"/>
      <c r="M1398" s="71"/>
      <c r="N1398" s="71"/>
      <c r="P1398" s="71"/>
      <c r="Q1398" s="71"/>
      <c r="R1398" s="71"/>
      <c r="S1398" s="70"/>
      <c r="T1398" s="73"/>
      <c r="U1398" s="73"/>
      <c r="V1398" s="211"/>
      <c r="W1398" s="211"/>
      <c r="X1398" s="73"/>
      <c r="Y1398" s="73"/>
      <c r="Z1398" s="73"/>
      <c r="AA1398" s="73"/>
      <c r="AB1398" s="73"/>
      <c r="AC1398" s="73"/>
      <c r="AD1398" s="73"/>
      <c r="AE1398" s="92"/>
      <c r="AF1398" s="73"/>
      <c r="AG1398" s="74"/>
      <c r="AH1398" s="75"/>
      <c r="AI1398" s="75"/>
      <c r="AJ1398" s="75"/>
      <c r="AK1398" s="74"/>
      <c r="AL1398" s="69"/>
      <c r="AM1398" s="76"/>
      <c r="AN1398" s="127"/>
      <c r="AO1398" s="76"/>
      <c r="AP1398" s="127"/>
      <c r="AQ1398" s="76"/>
      <c r="AR1398" s="76"/>
      <c r="AS1398" s="76"/>
      <c r="AT1398" s="76"/>
      <c r="AU1398" s="76"/>
      <c r="AV1398" s="127"/>
      <c r="AW1398" s="127"/>
      <c r="AX1398" s="127"/>
      <c r="AY1398" s="76"/>
      <c r="AZ1398" s="74"/>
      <c r="BA1398" s="74"/>
      <c r="BB1398" s="72"/>
      <c r="BC1398" s="72"/>
      <c r="BD1398" s="74"/>
      <c r="BE1398" s="74"/>
      <c r="BF1398" s="76"/>
      <c r="BG1398" s="76"/>
      <c r="BH1398" s="76"/>
      <c r="BI1398" s="76"/>
      <c r="BJ1398" s="76"/>
      <c r="BK1398" s="76"/>
      <c r="BL1398" s="76"/>
      <c r="BM1398" s="127"/>
      <c r="BN1398" s="76"/>
      <c r="BO1398" s="110"/>
      <c r="BP1398" s="110"/>
      <c r="BQ1398" s="112"/>
      <c r="BR1398" s="112"/>
      <c r="BS1398" s="112"/>
      <c r="BT1398" s="114"/>
      <c r="BU1398" s="113"/>
      <c r="BV1398" s="114"/>
      <c r="BW1398" s="115"/>
      <c r="BX1398" s="115"/>
      <c r="BY1398" s="115"/>
      <c r="BZ1398" s="115"/>
      <c r="CA1398" s="48"/>
      <c r="CB1398" s="48"/>
      <c r="CC1398" s="48"/>
      <c r="CD1398" s="49"/>
      <c r="CE1398" s="96"/>
      <c r="CF1398" s="49"/>
      <c r="CG1398" s="96"/>
      <c r="CH1398" s="49"/>
      <c r="CI1398" s="49"/>
      <c r="CJ1398" s="49"/>
      <c r="CK1398" s="49"/>
      <c r="CL1398" s="49"/>
      <c r="CM1398" s="49"/>
      <c r="CN1398" s="49"/>
      <c r="CO1398" s="49"/>
      <c r="CP1398" s="49"/>
      <c r="CQ1398" s="49"/>
      <c r="CR1398" s="49"/>
      <c r="CS1398" s="49"/>
      <c r="CT1398" s="49"/>
      <c r="CU1398" s="49"/>
      <c r="CV1398" s="49"/>
      <c r="CW1398" s="49"/>
      <c r="CX1398" s="49"/>
      <c r="CY1398" s="49"/>
      <c r="CZ1398" s="49"/>
    </row>
    <row r="1399" spans="1:104" ht="20.25" thickTop="1" thickBot="1" x14ac:dyDescent="0.35">
      <c r="A1399" s="68"/>
      <c r="B1399" s="88"/>
      <c r="C1399" s="68"/>
      <c r="D1399" s="68"/>
      <c r="E1399" s="69"/>
      <c r="F1399" s="69"/>
      <c r="G1399" s="69"/>
      <c r="H1399" s="69"/>
      <c r="I1399" s="70"/>
      <c r="J1399" s="70"/>
      <c r="K1399" s="71"/>
      <c r="L1399" s="91"/>
      <c r="M1399" s="71"/>
      <c r="N1399" s="71"/>
      <c r="P1399" s="71"/>
      <c r="Q1399" s="71"/>
      <c r="R1399" s="71"/>
      <c r="S1399" s="70"/>
      <c r="T1399" s="73"/>
      <c r="U1399" s="73"/>
      <c r="V1399" s="211"/>
      <c r="W1399" s="211"/>
      <c r="X1399" s="73"/>
      <c r="Y1399" s="73"/>
      <c r="Z1399" s="73"/>
      <c r="AA1399" s="73"/>
      <c r="AB1399" s="73"/>
      <c r="AC1399" s="73"/>
      <c r="AD1399" s="73"/>
      <c r="AE1399" s="92"/>
      <c r="AF1399" s="73"/>
      <c r="AG1399" s="74"/>
      <c r="AH1399" s="75"/>
      <c r="AI1399" s="75"/>
      <c r="AJ1399" s="75"/>
      <c r="AK1399" s="74"/>
      <c r="AL1399" s="69"/>
      <c r="AM1399" s="76"/>
      <c r="AN1399" s="127"/>
      <c r="AO1399" s="76"/>
      <c r="AP1399" s="127"/>
      <c r="AQ1399" s="76"/>
      <c r="AR1399" s="76"/>
      <c r="AS1399" s="76"/>
      <c r="AT1399" s="76"/>
      <c r="AU1399" s="76"/>
      <c r="AV1399" s="127"/>
      <c r="AW1399" s="127"/>
      <c r="AX1399" s="127"/>
      <c r="AY1399" s="76"/>
      <c r="AZ1399" s="74"/>
      <c r="BA1399" s="74"/>
      <c r="BB1399" s="72"/>
      <c r="BC1399" s="72"/>
      <c r="BD1399" s="74"/>
      <c r="BE1399" s="74"/>
      <c r="BF1399" s="76"/>
      <c r="BG1399" s="76"/>
      <c r="BH1399" s="76"/>
      <c r="BI1399" s="76"/>
      <c r="BJ1399" s="76"/>
      <c r="BK1399" s="76"/>
      <c r="BL1399" s="76"/>
      <c r="BM1399" s="127"/>
      <c r="BN1399" s="76"/>
      <c r="BO1399" s="110"/>
      <c r="BP1399" s="110"/>
      <c r="BQ1399" s="112"/>
      <c r="BR1399" s="112"/>
      <c r="BS1399" s="112"/>
      <c r="BT1399" s="114"/>
      <c r="BU1399" s="113"/>
      <c r="BV1399" s="114"/>
      <c r="BW1399" s="115"/>
      <c r="BX1399" s="115"/>
      <c r="BY1399" s="115"/>
      <c r="BZ1399" s="115"/>
      <c r="CA1399" s="48"/>
      <c r="CB1399" s="48"/>
      <c r="CC1399" s="48"/>
      <c r="CD1399" s="49"/>
      <c r="CE1399" s="96"/>
      <c r="CF1399" s="49"/>
      <c r="CG1399" s="96"/>
      <c r="CH1399" s="49"/>
      <c r="CI1399" s="49"/>
      <c r="CJ1399" s="49"/>
      <c r="CK1399" s="49"/>
      <c r="CL1399" s="49"/>
      <c r="CM1399" s="49"/>
      <c r="CN1399" s="49"/>
      <c r="CO1399" s="49"/>
      <c r="CP1399" s="49"/>
      <c r="CQ1399" s="49"/>
      <c r="CR1399" s="49"/>
      <c r="CS1399" s="49"/>
      <c r="CT1399" s="49"/>
      <c r="CU1399" s="49"/>
      <c r="CV1399" s="49"/>
      <c r="CW1399" s="49"/>
      <c r="CX1399" s="49"/>
      <c r="CY1399" s="49"/>
      <c r="CZ1399" s="49"/>
    </row>
    <row r="1400" spans="1:104" ht="20.25" thickTop="1" thickBot="1" x14ac:dyDescent="0.35">
      <c r="A1400" s="68"/>
      <c r="B1400" s="88"/>
      <c r="C1400" s="68"/>
      <c r="D1400" s="68"/>
      <c r="E1400" s="69"/>
      <c r="F1400" s="69"/>
      <c r="G1400" s="69"/>
      <c r="H1400" s="69"/>
      <c r="I1400" s="70"/>
      <c r="J1400" s="70"/>
      <c r="K1400" s="71"/>
      <c r="L1400" s="91"/>
      <c r="M1400" s="71"/>
      <c r="N1400" s="71"/>
      <c r="P1400" s="71"/>
      <c r="Q1400" s="71"/>
      <c r="R1400" s="71"/>
      <c r="S1400" s="70"/>
      <c r="T1400" s="73"/>
      <c r="U1400" s="73"/>
      <c r="V1400" s="211"/>
      <c r="W1400" s="211"/>
      <c r="X1400" s="73"/>
      <c r="Y1400" s="73"/>
      <c r="Z1400" s="73"/>
      <c r="AA1400" s="73"/>
      <c r="AB1400" s="73"/>
      <c r="AC1400" s="73"/>
      <c r="AD1400" s="73"/>
      <c r="AE1400" s="92"/>
      <c r="AF1400" s="73"/>
      <c r="AG1400" s="74"/>
      <c r="AH1400" s="75"/>
      <c r="AI1400" s="75"/>
      <c r="AJ1400" s="75"/>
      <c r="AK1400" s="74"/>
      <c r="AL1400" s="69"/>
      <c r="AM1400" s="76"/>
      <c r="AN1400" s="127"/>
      <c r="AO1400" s="76"/>
      <c r="AP1400" s="127"/>
      <c r="AQ1400" s="76"/>
      <c r="AR1400" s="76"/>
      <c r="AS1400" s="76"/>
      <c r="AT1400" s="76"/>
      <c r="AU1400" s="76"/>
      <c r="AV1400" s="127"/>
      <c r="AW1400" s="127"/>
      <c r="AX1400" s="127"/>
      <c r="AY1400" s="76"/>
      <c r="AZ1400" s="74"/>
      <c r="BA1400" s="74"/>
      <c r="BB1400" s="72"/>
      <c r="BC1400" s="72"/>
      <c r="BD1400" s="74"/>
      <c r="BE1400" s="74"/>
      <c r="BF1400" s="76"/>
      <c r="BG1400" s="76"/>
      <c r="BH1400" s="76"/>
      <c r="BI1400" s="76"/>
      <c r="BJ1400" s="76"/>
      <c r="BK1400" s="76"/>
      <c r="BL1400" s="76"/>
      <c r="BM1400" s="127"/>
      <c r="BN1400" s="76"/>
      <c r="BO1400" s="110"/>
      <c r="BP1400" s="110"/>
      <c r="BQ1400" s="112"/>
      <c r="BR1400" s="112"/>
      <c r="BS1400" s="112"/>
      <c r="BT1400" s="114"/>
      <c r="BU1400" s="113"/>
      <c r="BV1400" s="114"/>
      <c r="BW1400" s="115"/>
      <c r="BX1400" s="115"/>
      <c r="BY1400" s="115"/>
      <c r="BZ1400" s="115"/>
      <c r="CA1400" s="48"/>
      <c r="CB1400" s="48"/>
      <c r="CC1400" s="48"/>
      <c r="CD1400" s="49"/>
      <c r="CE1400" s="96"/>
      <c r="CF1400" s="49"/>
      <c r="CG1400" s="96"/>
      <c r="CH1400" s="49"/>
      <c r="CI1400" s="49"/>
      <c r="CJ1400" s="49"/>
      <c r="CK1400" s="49"/>
      <c r="CL1400" s="49"/>
      <c r="CM1400" s="49"/>
      <c r="CN1400" s="49"/>
      <c r="CO1400" s="49"/>
      <c r="CP1400" s="49"/>
      <c r="CQ1400" s="49"/>
      <c r="CR1400" s="49"/>
      <c r="CS1400" s="49"/>
      <c r="CT1400" s="49"/>
      <c r="CU1400" s="49"/>
      <c r="CV1400" s="49"/>
      <c r="CW1400" s="49"/>
      <c r="CX1400" s="49"/>
      <c r="CY1400" s="49"/>
      <c r="CZ1400" s="49"/>
    </row>
    <row r="1401" spans="1:104" ht="20.25" thickTop="1" thickBot="1" x14ac:dyDescent="0.35">
      <c r="A1401" s="68"/>
      <c r="B1401" s="88"/>
      <c r="C1401" s="68"/>
      <c r="D1401" s="68"/>
      <c r="E1401" s="69"/>
      <c r="F1401" s="69"/>
      <c r="G1401" s="69"/>
      <c r="H1401" s="69"/>
      <c r="I1401" s="70"/>
      <c r="J1401" s="70"/>
      <c r="K1401" s="71"/>
      <c r="L1401" s="91"/>
      <c r="M1401" s="71"/>
      <c r="N1401" s="71"/>
      <c r="P1401" s="71"/>
      <c r="Q1401" s="71"/>
      <c r="R1401" s="71"/>
      <c r="S1401" s="70"/>
      <c r="T1401" s="73"/>
      <c r="U1401" s="73"/>
      <c r="V1401" s="211"/>
      <c r="W1401" s="211"/>
      <c r="X1401" s="73"/>
      <c r="Y1401" s="73"/>
      <c r="Z1401" s="73"/>
      <c r="AA1401" s="73"/>
      <c r="AB1401" s="73"/>
      <c r="AC1401" s="73"/>
      <c r="AD1401" s="73"/>
      <c r="AE1401" s="92"/>
      <c r="AF1401" s="73"/>
      <c r="AG1401" s="74"/>
      <c r="AH1401" s="75"/>
      <c r="AI1401" s="75"/>
      <c r="AJ1401" s="75"/>
      <c r="AK1401" s="74"/>
      <c r="AL1401" s="69"/>
      <c r="AM1401" s="76"/>
      <c r="AN1401" s="127"/>
      <c r="AO1401" s="76"/>
      <c r="AP1401" s="127"/>
      <c r="AQ1401" s="76"/>
      <c r="AR1401" s="76"/>
      <c r="AS1401" s="76"/>
      <c r="AT1401" s="76"/>
      <c r="AU1401" s="76"/>
      <c r="AV1401" s="127"/>
      <c r="AW1401" s="127"/>
      <c r="AX1401" s="127"/>
      <c r="AY1401" s="76"/>
      <c r="AZ1401" s="74"/>
      <c r="BA1401" s="74"/>
      <c r="BB1401" s="72"/>
      <c r="BC1401" s="72"/>
      <c r="BD1401" s="74"/>
      <c r="BE1401" s="74"/>
      <c r="BF1401" s="76"/>
      <c r="BG1401" s="76"/>
      <c r="BH1401" s="76"/>
      <c r="BI1401" s="76"/>
      <c r="BJ1401" s="76"/>
      <c r="BK1401" s="76"/>
      <c r="BL1401" s="76"/>
      <c r="BM1401" s="127"/>
      <c r="BN1401" s="76"/>
      <c r="BO1401" s="110"/>
      <c r="BP1401" s="110"/>
      <c r="BQ1401" s="112"/>
      <c r="BR1401" s="112"/>
      <c r="BS1401" s="112"/>
      <c r="BT1401" s="114"/>
      <c r="BU1401" s="113"/>
      <c r="BV1401" s="114"/>
      <c r="BW1401" s="115"/>
      <c r="BX1401" s="115"/>
      <c r="BY1401" s="115"/>
      <c r="BZ1401" s="115"/>
      <c r="CA1401" s="48"/>
      <c r="CB1401" s="48"/>
      <c r="CC1401" s="48"/>
      <c r="CD1401" s="49"/>
      <c r="CE1401" s="96"/>
      <c r="CF1401" s="49"/>
      <c r="CG1401" s="96"/>
      <c r="CH1401" s="49"/>
      <c r="CI1401" s="49"/>
      <c r="CJ1401" s="49"/>
      <c r="CK1401" s="49"/>
      <c r="CL1401" s="49"/>
      <c r="CM1401" s="49"/>
      <c r="CN1401" s="49"/>
      <c r="CO1401" s="49"/>
      <c r="CP1401" s="49"/>
      <c r="CQ1401" s="49"/>
      <c r="CR1401" s="49"/>
      <c r="CS1401" s="49"/>
      <c r="CT1401" s="49"/>
      <c r="CU1401" s="49"/>
      <c r="CV1401" s="49"/>
      <c r="CW1401" s="49"/>
      <c r="CX1401" s="49"/>
      <c r="CY1401" s="49"/>
      <c r="CZ1401" s="49"/>
    </row>
    <row r="1402" spans="1:104" ht="20.25" thickTop="1" thickBot="1" x14ac:dyDescent="0.35">
      <c r="A1402" s="68"/>
      <c r="B1402" s="88"/>
      <c r="C1402" s="68"/>
      <c r="D1402" s="68"/>
      <c r="E1402" s="69"/>
      <c r="F1402" s="69"/>
      <c r="G1402" s="69"/>
      <c r="H1402" s="69"/>
      <c r="I1402" s="70"/>
      <c r="J1402" s="70"/>
      <c r="K1402" s="71"/>
      <c r="L1402" s="91"/>
      <c r="M1402" s="71"/>
      <c r="N1402" s="71"/>
      <c r="P1402" s="71"/>
      <c r="Q1402" s="71"/>
      <c r="R1402" s="71"/>
      <c r="S1402" s="70"/>
      <c r="T1402" s="73"/>
      <c r="U1402" s="73"/>
      <c r="V1402" s="211"/>
      <c r="W1402" s="211"/>
      <c r="X1402" s="73"/>
      <c r="Y1402" s="73"/>
      <c r="Z1402" s="73"/>
      <c r="AA1402" s="73"/>
      <c r="AB1402" s="73"/>
      <c r="AC1402" s="73"/>
      <c r="AD1402" s="73"/>
      <c r="AE1402" s="92"/>
      <c r="AF1402" s="73"/>
      <c r="AG1402" s="74"/>
      <c r="AH1402" s="75"/>
      <c r="AI1402" s="75"/>
      <c r="AJ1402" s="75"/>
      <c r="AK1402" s="74"/>
      <c r="AL1402" s="69"/>
      <c r="AM1402" s="76"/>
      <c r="AN1402" s="127"/>
      <c r="AO1402" s="76"/>
      <c r="AP1402" s="127"/>
      <c r="AQ1402" s="76"/>
      <c r="AR1402" s="76"/>
      <c r="AS1402" s="76"/>
      <c r="AT1402" s="76"/>
      <c r="AU1402" s="76"/>
      <c r="AV1402" s="127"/>
      <c r="AW1402" s="127"/>
      <c r="AX1402" s="127"/>
      <c r="AY1402" s="76"/>
      <c r="AZ1402" s="74"/>
      <c r="BA1402" s="74"/>
      <c r="BB1402" s="72"/>
      <c r="BC1402" s="72"/>
      <c r="BD1402" s="74"/>
      <c r="BE1402" s="74"/>
      <c r="BF1402" s="76"/>
      <c r="BG1402" s="76"/>
      <c r="BH1402" s="76"/>
      <c r="BI1402" s="76"/>
      <c r="BJ1402" s="76"/>
      <c r="BK1402" s="76"/>
      <c r="BL1402" s="76"/>
      <c r="BM1402" s="127"/>
      <c r="BN1402" s="76"/>
      <c r="BO1402" s="110"/>
      <c r="BP1402" s="110"/>
      <c r="BQ1402" s="112"/>
      <c r="BR1402" s="112"/>
      <c r="BS1402" s="112"/>
      <c r="BT1402" s="114"/>
      <c r="BU1402" s="113"/>
      <c r="BV1402" s="114"/>
      <c r="BW1402" s="115"/>
      <c r="BX1402" s="115"/>
      <c r="BY1402" s="115"/>
      <c r="BZ1402" s="115"/>
      <c r="CA1402" s="48"/>
      <c r="CB1402" s="48"/>
      <c r="CC1402" s="48"/>
      <c r="CD1402" s="49"/>
      <c r="CE1402" s="96"/>
      <c r="CF1402" s="49"/>
      <c r="CG1402" s="96"/>
      <c r="CH1402" s="49"/>
      <c r="CI1402" s="49"/>
      <c r="CJ1402" s="49"/>
      <c r="CK1402" s="49"/>
      <c r="CL1402" s="49"/>
      <c r="CM1402" s="49"/>
      <c r="CN1402" s="49"/>
      <c r="CO1402" s="49"/>
      <c r="CP1402" s="49"/>
      <c r="CQ1402" s="49"/>
      <c r="CR1402" s="49"/>
      <c r="CS1402" s="49"/>
      <c r="CT1402" s="49"/>
      <c r="CU1402" s="49"/>
      <c r="CV1402" s="49"/>
      <c r="CW1402" s="49"/>
      <c r="CX1402" s="49"/>
      <c r="CY1402" s="49"/>
      <c r="CZ1402" s="49"/>
    </row>
    <row r="1403" spans="1:104" ht="20.25" thickTop="1" thickBot="1" x14ac:dyDescent="0.35">
      <c r="A1403" s="68"/>
      <c r="B1403" s="88"/>
      <c r="C1403" s="68"/>
      <c r="D1403" s="68"/>
      <c r="E1403" s="69"/>
      <c r="F1403" s="69"/>
      <c r="G1403" s="69"/>
      <c r="H1403" s="69"/>
      <c r="I1403" s="70"/>
      <c r="J1403" s="70"/>
      <c r="K1403" s="71"/>
      <c r="L1403" s="91"/>
      <c r="M1403" s="71"/>
      <c r="N1403" s="71"/>
      <c r="P1403" s="71"/>
      <c r="Q1403" s="71"/>
      <c r="R1403" s="71"/>
      <c r="S1403" s="70"/>
      <c r="T1403" s="73"/>
      <c r="U1403" s="73"/>
      <c r="V1403" s="211"/>
      <c r="W1403" s="211"/>
      <c r="X1403" s="73"/>
      <c r="Y1403" s="73"/>
      <c r="Z1403" s="73"/>
      <c r="AA1403" s="73"/>
      <c r="AB1403" s="73"/>
      <c r="AC1403" s="73"/>
      <c r="AD1403" s="73"/>
      <c r="AE1403" s="92"/>
      <c r="AF1403" s="73"/>
      <c r="AG1403" s="74"/>
      <c r="AH1403" s="75"/>
      <c r="AI1403" s="75"/>
      <c r="AJ1403" s="75"/>
      <c r="AK1403" s="74"/>
      <c r="AL1403" s="69"/>
      <c r="AM1403" s="76"/>
      <c r="AN1403" s="127"/>
      <c r="AO1403" s="76"/>
      <c r="AP1403" s="127"/>
      <c r="AQ1403" s="76"/>
      <c r="AR1403" s="76"/>
      <c r="AS1403" s="76"/>
      <c r="AT1403" s="76"/>
      <c r="AU1403" s="76"/>
      <c r="AV1403" s="127"/>
      <c r="AW1403" s="127"/>
      <c r="AX1403" s="127"/>
      <c r="AY1403" s="76"/>
      <c r="AZ1403" s="74"/>
      <c r="BA1403" s="74"/>
      <c r="BB1403" s="72"/>
      <c r="BC1403" s="72"/>
      <c r="BD1403" s="74"/>
      <c r="BE1403" s="74"/>
      <c r="BF1403" s="76"/>
      <c r="BG1403" s="76"/>
      <c r="BH1403" s="76"/>
      <c r="BI1403" s="76"/>
      <c r="BJ1403" s="76"/>
      <c r="BK1403" s="76"/>
      <c r="BL1403" s="76"/>
      <c r="BM1403" s="127"/>
      <c r="BN1403" s="76"/>
      <c r="BO1403" s="110"/>
      <c r="BP1403" s="110"/>
      <c r="BQ1403" s="112"/>
      <c r="BR1403" s="112"/>
      <c r="BS1403" s="112"/>
      <c r="BT1403" s="114"/>
      <c r="BU1403" s="113"/>
      <c r="BV1403" s="114"/>
      <c r="BW1403" s="115"/>
      <c r="BX1403" s="115"/>
      <c r="BY1403" s="115"/>
      <c r="BZ1403" s="115"/>
      <c r="CA1403" s="48"/>
      <c r="CB1403" s="48"/>
      <c r="CC1403" s="48"/>
      <c r="CD1403" s="49"/>
      <c r="CE1403" s="96"/>
      <c r="CF1403" s="49"/>
      <c r="CG1403" s="96"/>
      <c r="CH1403" s="49"/>
      <c r="CI1403" s="49"/>
      <c r="CJ1403" s="49"/>
      <c r="CK1403" s="49"/>
      <c r="CL1403" s="49"/>
      <c r="CM1403" s="49"/>
      <c r="CN1403" s="49"/>
      <c r="CO1403" s="49"/>
      <c r="CP1403" s="49"/>
      <c r="CQ1403" s="49"/>
      <c r="CR1403" s="49"/>
      <c r="CS1403" s="49"/>
      <c r="CT1403" s="49"/>
      <c r="CU1403" s="49"/>
      <c r="CV1403" s="49"/>
      <c r="CW1403" s="49"/>
      <c r="CX1403" s="49"/>
      <c r="CY1403" s="49"/>
      <c r="CZ1403" s="49"/>
    </row>
    <row r="1404" spans="1:104" ht="20.25" thickTop="1" thickBot="1" x14ac:dyDescent="0.35">
      <c r="A1404" s="68"/>
      <c r="B1404" s="88"/>
      <c r="C1404" s="68"/>
      <c r="D1404" s="68"/>
      <c r="E1404" s="69"/>
      <c r="F1404" s="69"/>
      <c r="G1404" s="69"/>
      <c r="H1404" s="69"/>
      <c r="I1404" s="70"/>
      <c r="J1404" s="70"/>
      <c r="K1404" s="71"/>
      <c r="L1404" s="91"/>
      <c r="M1404" s="71"/>
      <c r="N1404" s="71"/>
      <c r="P1404" s="71"/>
      <c r="Q1404" s="71"/>
      <c r="R1404" s="71"/>
      <c r="S1404" s="70"/>
      <c r="T1404" s="73"/>
      <c r="U1404" s="73"/>
      <c r="V1404" s="211"/>
      <c r="W1404" s="211"/>
      <c r="X1404" s="73"/>
      <c r="Y1404" s="73"/>
      <c r="Z1404" s="73"/>
      <c r="AA1404" s="73"/>
      <c r="AB1404" s="73"/>
      <c r="AC1404" s="73"/>
      <c r="AD1404" s="73"/>
      <c r="AE1404" s="92"/>
      <c r="AF1404" s="73"/>
      <c r="AG1404" s="74"/>
      <c r="AH1404" s="75"/>
      <c r="AI1404" s="75"/>
      <c r="AJ1404" s="75"/>
      <c r="AK1404" s="74"/>
      <c r="AL1404" s="69"/>
      <c r="AM1404" s="76"/>
      <c r="AN1404" s="127"/>
      <c r="AO1404" s="76"/>
      <c r="AP1404" s="127"/>
      <c r="AQ1404" s="76"/>
      <c r="AR1404" s="76"/>
      <c r="AS1404" s="76"/>
      <c r="AT1404" s="76"/>
      <c r="AU1404" s="76"/>
      <c r="AV1404" s="127"/>
      <c r="AW1404" s="127"/>
      <c r="AX1404" s="127"/>
      <c r="AY1404" s="76"/>
      <c r="AZ1404" s="74"/>
      <c r="BA1404" s="74"/>
      <c r="BB1404" s="72"/>
      <c r="BC1404" s="72"/>
      <c r="BD1404" s="74"/>
      <c r="BE1404" s="74"/>
      <c r="BF1404" s="76"/>
      <c r="BG1404" s="76"/>
      <c r="BH1404" s="76"/>
      <c r="BI1404" s="76"/>
      <c r="BJ1404" s="76"/>
      <c r="BK1404" s="76"/>
      <c r="BL1404" s="76"/>
      <c r="BM1404" s="127"/>
      <c r="BN1404" s="76"/>
      <c r="BO1404" s="110"/>
      <c r="BP1404" s="110"/>
      <c r="BQ1404" s="112"/>
      <c r="BR1404" s="112"/>
      <c r="BS1404" s="112"/>
      <c r="BT1404" s="114"/>
      <c r="BU1404" s="113"/>
      <c r="BV1404" s="114"/>
      <c r="BW1404" s="115"/>
      <c r="BX1404" s="115"/>
      <c r="BY1404" s="115"/>
      <c r="BZ1404" s="115"/>
      <c r="CA1404" s="48"/>
      <c r="CB1404" s="48"/>
      <c r="CC1404" s="48"/>
      <c r="CD1404" s="49"/>
      <c r="CE1404" s="96"/>
      <c r="CF1404" s="49"/>
      <c r="CG1404" s="96"/>
      <c r="CH1404" s="49"/>
      <c r="CI1404" s="49"/>
      <c r="CJ1404" s="49"/>
      <c r="CK1404" s="49"/>
      <c r="CL1404" s="49"/>
      <c r="CM1404" s="49"/>
      <c r="CN1404" s="49"/>
      <c r="CO1404" s="49"/>
      <c r="CP1404" s="49"/>
      <c r="CQ1404" s="49"/>
      <c r="CR1404" s="49"/>
      <c r="CS1404" s="49"/>
      <c r="CT1404" s="49"/>
      <c r="CU1404" s="49"/>
      <c r="CV1404" s="49"/>
      <c r="CW1404" s="49"/>
      <c r="CX1404" s="49"/>
      <c r="CY1404" s="49"/>
      <c r="CZ1404" s="49"/>
    </row>
    <row r="1405" spans="1:104" ht="20.25" thickTop="1" thickBot="1" x14ac:dyDescent="0.35">
      <c r="A1405" s="68"/>
      <c r="B1405" s="88"/>
      <c r="C1405" s="68"/>
      <c r="D1405" s="68"/>
      <c r="E1405" s="69"/>
      <c r="F1405" s="69"/>
      <c r="G1405" s="69"/>
      <c r="H1405" s="69"/>
      <c r="I1405" s="70"/>
      <c r="J1405" s="70"/>
      <c r="K1405" s="71"/>
      <c r="L1405" s="91"/>
      <c r="M1405" s="71"/>
      <c r="N1405" s="71"/>
      <c r="P1405" s="71"/>
      <c r="Q1405" s="71"/>
      <c r="R1405" s="71"/>
      <c r="S1405" s="70"/>
      <c r="T1405" s="73"/>
      <c r="U1405" s="73"/>
      <c r="V1405" s="211"/>
      <c r="W1405" s="211"/>
      <c r="X1405" s="73"/>
      <c r="Y1405" s="73"/>
      <c r="Z1405" s="73"/>
      <c r="AA1405" s="73"/>
      <c r="AB1405" s="73"/>
      <c r="AC1405" s="73"/>
      <c r="AD1405" s="73"/>
      <c r="AE1405" s="92"/>
      <c r="AF1405" s="73"/>
      <c r="AG1405" s="74"/>
      <c r="AH1405" s="75"/>
      <c r="AI1405" s="75"/>
      <c r="AJ1405" s="75"/>
      <c r="AK1405" s="74"/>
      <c r="AL1405" s="69"/>
      <c r="AM1405" s="76"/>
      <c r="AN1405" s="127"/>
      <c r="AO1405" s="76"/>
      <c r="AP1405" s="127"/>
      <c r="AQ1405" s="76"/>
      <c r="AR1405" s="76"/>
      <c r="AS1405" s="76"/>
      <c r="AT1405" s="76"/>
      <c r="AU1405" s="76"/>
      <c r="AV1405" s="127"/>
      <c r="AW1405" s="127"/>
      <c r="AX1405" s="127"/>
      <c r="AY1405" s="76"/>
      <c r="AZ1405" s="74"/>
      <c r="BA1405" s="74"/>
      <c r="BB1405" s="72"/>
      <c r="BC1405" s="72"/>
      <c r="BD1405" s="74"/>
      <c r="BE1405" s="74"/>
      <c r="BF1405" s="76"/>
      <c r="BG1405" s="76"/>
      <c r="BH1405" s="76"/>
      <c r="BI1405" s="76"/>
      <c r="BJ1405" s="76"/>
      <c r="BK1405" s="76"/>
      <c r="BL1405" s="76"/>
      <c r="BM1405" s="127"/>
      <c r="BN1405" s="76"/>
      <c r="BO1405" s="110"/>
      <c r="BP1405" s="110"/>
      <c r="BQ1405" s="112"/>
      <c r="BR1405" s="112"/>
      <c r="BS1405" s="112"/>
      <c r="BT1405" s="114"/>
      <c r="BU1405" s="113"/>
      <c r="BV1405" s="114"/>
      <c r="BW1405" s="115"/>
      <c r="BX1405" s="115"/>
      <c r="BY1405" s="115"/>
      <c r="BZ1405" s="115"/>
      <c r="CA1405" s="48"/>
      <c r="CB1405" s="48"/>
      <c r="CC1405" s="48"/>
      <c r="CD1405" s="49"/>
      <c r="CE1405" s="96"/>
      <c r="CF1405" s="49"/>
      <c r="CG1405" s="96"/>
      <c r="CH1405" s="49"/>
      <c r="CI1405" s="49"/>
      <c r="CJ1405" s="49"/>
      <c r="CK1405" s="49"/>
      <c r="CL1405" s="49"/>
      <c r="CM1405" s="49"/>
      <c r="CN1405" s="49"/>
      <c r="CO1405" s="49"/>
      <c r="CP1405" s="49"/>
      <c r="CQ1405" s="49"/>
      <c r="CR1405" s="49"/>
      <c r="CS1405" s="49"/>
      <c r="CT1405" s="49"/>
      <c r="CU1405" s="49"/>
      <c r="CV1405" s="49"/>
      <c r="CW1405" s="49"/>
      <c r="CX1405" s="49"/>
      <c r="CY1405" s="49"/>
      <c r="CZ1405" s="49"/>
    </row>
    <row r="1406" spans="1:104" ht="20.25" thickTop="1" thickBot="1" x14ac:dyDescent="0.35">
      <c r="A1406" s="68"/>
      <c r="B1406" s="88"/>
      <c r="C1406" s="68"/>
      <c r="D1406" s="68"/>
      <c r="E1406" s="69"/>
      <c r="F1406" s="69"/>
      <c r="G1406" s="69"/>
      <c r="H1406" s="69"/>
      <c r="I1406" s="70"/>
      <c r="J1406" s="70"/>
      <c r="K1406" s="71"/>
      <c r="L1406" s="91"/>
      <c r="M1406" s="71"/>
      <c r="N1406" s="71"/>
      <c r="P1406" s="71"/>
      <c r="Q1406" s="71"/>
      <c r="R1406" s="71"/>
      <c r="S1406" s="70"/>
      <c r="T1406" s="73"/>
      <c r="U1406" s="73"/>
      <c r="V1406" s="211"/>
      <c r="W1406" s="211"/>
      <c r="X1406" s="73"/>
      <c r="Y1406" s="73"/>
      <c r="Z1406" s="73"/>
      <c r="AA1406" s="73"/>
      <c r="AB1406" s="73"/>
      <c r="AC1406" s="73"/>
      <c r="AD1406" s="73"/>
      <c r="AE1406" s="92"/>
      <c r="AF1406" s="73"/>
      <c r="AG1406" s="74"/>
      <c r="AH1406" s="75"/>
      <c r="AI1406" s="75"/>
      <c r="AJ1406" s="75"/>
      <c r="AK1406" s="74"/>
      <c r="AL1406" s="69"/>
      <c r="AM1406" s="76"/>
      <c r="AN1406" s="127"/>
      <c r="AO1406" s="76"/>
      <c r="AP1406" s="127"/>
      <c r="AQ1406" s="76"/>
      <c r="AR1406" s="76"/>
      <c r="AS1406" s="76"/>
      <c r="AT1406" s="76"/>
      <c r="AU1406" s="76"/>
      <c r="AV1406" s="127"/>
      <c r="AW1406" s="127"/>
      <c r="AX1406" s="127"/>
      <c r="AY1406" s="76"/>
      <c r="AZ1406" s="74"/>
      <c r="BA1406" s="74"/>
      <c r="BB1406" s="72"/>
      <c r="BC1406" s="72"/>
      <c r="BD1406" s="74"/>
      <c r="BE1406" s="74"/>
      <c r="BF1406" s="76"/>
      <c r="BG1406" s="76"/>
      <c r="BH1406" s="76"/>
      <c r="BI1406" s="76"/>
      <c r="BJ1406" s="76"/>
      <c r="BK1406" s="76"/>
      <c r="BL1406" s="76"/>
      <c r="BM1406" s="127"/>
      <c r="BN1406" s="76"/>
      <c r="BO1406" s="110"/>
      <c r="BP1406" s="110"/>
      <c r="BQ1406" s="112"/>
      <c r="BR1406" s="112"/>
      <c r="BS1406" s="112"/>
      <c r="BT1406" s="114"/>
      <c r="BU1406" s="113"/>
      <c r="BV1406" s="114"/>
      <c r="BW1406" s="115"/>
      <c r="BX1406" s="115"/>
      <c r="BY1406" s="115"/>
      <c r="BZ1406" s="115"/>
      <c r="CA1406" s="48"/>
      <c r="CB1406" s="48"/>
      <c r="CC1406" s="48"/>
      <c r="CD1406" s="49"/>
      <c r="CE1406" s="96"/>
      <c r="CF1406" s="49"/>
      <c r="CG1406" s="96"/>
      <c r="CH1406" s="49"/>
      <c r="CI1406" s="49"/>
      <c r="CJ1406" s="49"/>
      <c r="CK1406" s="49"/>
      <c r="CL1406" s="49"/>
      <c r="CM1406" s="49"/>
      <c r="CN1406" s="49"/>
      <c r="CO1406" s="49"/>
      <c r="CP1406" s="49"/>
      <c r="CQ1406" s="49"/>
      <c r="CR1406" s="49"/>
      <c r="CS1406" s="49"/>
      <c r="CT1406" s="49"/>
      <c r="CU1406" s="49"/>
      <c r="CV1406" s="49"/>
      <c r="CW1406" s="49"/>
      <c r="CX1406" s="49"/>
      <c r="CY1406" s="49"/>
      <c r="CZ1406" s="49"/>
    </row>
    <row r="1407" spans="1:104" ht="20.25" thickTop="1" thickBot="1" x14ac:dyDescent="0.35">
      <c r="A1407" s="68"/>
      <c r="B1407" s="88"/>
      <c r="C1407" s="68"/>
      <c r="D1407" s="68"/>
      <c r="E1407" s="69"/>
      <c r="F1407" s="69"/>
      <c r="G1407" s="69"/>
      <c r="H1407" s="69"/>
      <c r="I1407" s="70"/>
      <c r="J1407" s="70"/>
      <c r="K1407" s="71"/>
      <c r="L1407" s="91"/>
      <c r="M1407" s="71"/>
      <c r="N1407" s="71"/>
      <c r="P1407" s="71"/>
      <c r="Q1407" s="71"/>
      <c r="R1407" s="71"/>
      <c r="S1407" s="70"/>
      <c r="T1407" s="73"/>
      <c r="U1407" s="73"/>
      <c r="V1407" s="211"/>
      <c r="W1407" s="211"/>
      <c r="X1407" s="73"/>
      <c r="Y1407" s="73"/>
      <c r="Z1407" s="73"/>
      <c r="AA1407" s="73"/>
      <c r="AB1407" s="73"/>
      <c r="AC1407" s="73"/>
      <c r="AD1407" s="73"/>
      <c r="AE1407" s="92"/>
      <c r="AF1407" s="73"/>
      <c r="AG1407" s="74"/>
      <c r="AH1407" s="75"/>
      <c r="AI1407" s="75"/>
      <c r="AJ1407" s="75"/>
      <c r="AK1407" s="74"/>
      <c r="AL1407" s="69"/>
      <c r="AM1407" s="76"/>
      <c r="AN1407" s="127"/>
      <c r="AO1407" s="76"/>
      <c r="AP1407" s="127"/>
      <c r="AQ1407" s="76"/>
      <c r="AR1407" s="76"/>
      <c r="AS1407" s="76"/>
      <c r="AT1407" s="76"/>
      <c r="AU1407" s="76"/>
      <c r="AV1407" s="127"/>
      <c r="AW1407" s="127"/>
      <c r="AX1407" s="127"/>
      <c r="AY1407" s="76"/>
      <c r="AZ1407" s="74"/>
      <c r="BA1407" s="74"/>
      <c r="BB1407" s="72"/>
      <c r="BC1407" s="72"/>
      <c r="BD1407" s="74"/>
      <c r="BE1407" s="74"/>
      <c r="BF1407" s="76"/>
      <c r="BG1407" s="76"/>
      <c r="BH1407" s="76"/>
      <c r="BI1407" s="76"/>
      <c r="BJ1407" s="76"/>
      <c r="BK1407" s="76"/>
      <c r="BL1407" s="76"/>
      <c r="BM1407" s="127"/>
      <c r="BN1407" s="76"/>
      <c r="BO1407" s="110"/>
      <c r="BP1407" s="110"/>
      <c r="BQ1407" s="112"/>
      <c r="BR1407" s="112"/>
      <c r="BS1407" s="112"/>
      <c r="BT1407" s="114"/>
      <c r="BU1407" s="113"/>
      <c r="BV1407" s="114"/>
      <c r="BW1407" s="115"/>
      <c r="BX1407" s="115"/>
      <c r="BY1407" s="115"/>
      <c r="BZ1407" s="115"/>
      <c r="CA1407" s="48"/>
      <c r="CB1407" s="48"/>
      <c r="CC1407" s="48"/>
      <c r="CD1407" s="49"/>
      <c r="CE1407" s="96"/>
      <c r="CF1407" s="49"/>
      <c r="CG1407" s="96"/>
      <c r="CH1407" s="49"/>
      <c r="CI1407" s="49"/>
      <c r="CJ1407" s="49"/>
      <c r="CK1407" s="49"/>
      <c r="CL1407" s="49"/>
      <c r="CM1407" s="49"/>
      <c r="CN1407" s="49"/>
      <c r="CO1407" s="49"/>
      <c r="CP1407" s="49"/>
      <c r="CQ1407" s="49"/>
      <c r="CR1407" s="49"/>
      <c r="CS1407" s="49"/>
      <c r="CT1407" s="49"/>
      <c r="CU1407" s="49"/>
      <c r="CV1407" s="49"/>
      <c r="CW1407" s="49"/>
      <c r="CX1407" s="49"/>
      <c r="CY1407" s="49"/>
      <c r="CZ1407" s="49"/>
    </row>
    <row r="1408" spans="1:104" ht="20.25" thickTop="1" thickBot="1" x14ac:dyDescent="0.35">
      <c r="A1408" s="68"/>
      <c r="B1408" s="88"/>
      <c r="C1408" s="68"/>
      <c r="D1408" s="68"/>
      <c r="E1408" s="69"/>
      <c r="F1408" s="69"/>
      <c r="G1408" s="69"/>
      <c r="H1408" s="69"/>
      <c r="I1408" s="70"/>
      <c r="J1408" s="70"/>
      <c r="K1408" s="71"/>
      <c r="L1408" s="91"/>
      <c r="M1408" s="71"/>
      <c r="N1408" s="71"/>
      <c r="P1408" s="71"/>
      <c r="Q1408" s="71"/>
      <c r="R1408" s="71"/>
      <c r="S1408" s="70"/>
      <c r="T1408" s="73"/>
      <c r="U1408" s="73"/>
      <c r="V1408" s="211"/>
      <c r="W1408" s="211"/>
      <c r="X1408" s="73"/>
      <c r="Y1408" s="73"/>
      <c r="Z1408" s="73"/>
      <c r="AA1408" s="73"/>
      <c r="AB1408" s="73"/>
      <c r="AC1408" s="73"/>
      <c r="AD1408" s="73"/>
      <c r="AE1408" s="92"/>
      <c r="AF1408" s="73"/>
      <c r="AG1408" s="74"/>
      <c r="AH1408" s="75"/>
      <c r="AI1408" s="75"/>
      <c r="AJ1408" s="75"/>
      <c r="AK1408" s="74"/>
      <c r="AL1408" s="69"/>
      <c r="AM1408" s="76"/>
      <c r="AN1408" s="127"/>
      <c r="AO1408" s="76"/>
      <c r="AP1408" s="127"/>
      <c r="AQ1408" s="76"/>
      <c r="AR1408" s="76"/>
      <c r="AS1408" s="76"/>
      <c r="AT1408" s="76"/>
      <c r="AU1408" s="76"/>
      <c r="AV1408" s="127"/>
      <c r="AW1408" s="127"/>
      <c r="AX1408" s="127"/>
      <c r="AY1408" s="76"/>
      <c r="AZ1408" s="74"/>
      <c r="BA1408" s="74"/>
      <c r="BB1408" s="72"/>
      <c r="BC1408" s="72"/>
      <c r="BD1408" s="74"/>
      <c r="BE1408" s="74"/>
      <c r="BF1408" s="76"/>
      <c r="BG1408" s="76"/>
      <c r="BH1408" s="76"/>
      <c r="BI1408" s="76"/>
      <c r="BJ1408" s="76"/>
      <c r="BK1408" s="76"/>
      <c r="BL1408" s="76"/>
      <c r="BM1408" s="127"/>
      <c r="BN1408" s="76"/>
      <c r="BO1408" s="110"/>
      <c r="BP1408" s="110"/>
      <c r="BQ1408" s="112"/>
      <c r="BR1408" s="112"/>
      <c r="BS1408" s="112"/>
      <c r="BT1408" s="114"/>
      <c r="BU1408" s="113"/>
      <c r="BV1408" s="114"/>
      <c r="BW1408" s="115"/>
      <c r="BX1408" s="115"/>
      <c r="BY1408" s="115"/>
      <c r="BZ1408" s="115"/>
      <c r="CA1408" s="48"/>
      <c r="CB1408" s="48"/>
      <c r="CC1408" s="48"/>
      <c r="CD1408" s="49"/>
      <c r="CE1408" s="96"/>
      <c r="CF1408" s="49"/>
      <c r="CG1408" s="96"/>
      <c r="CH1408" s="49"/>
      <c r="CI1408" s="49"/>
      <c r="CJ1408" s="49"/>
      <c r="CK1408" s="49"/>
      <c r="CL1408" s="49"/>
      <c r="CM1408" s="49"/>
      <c r="CN1408" s="49"/>
      <c r="CO1408" s="49"/>
      <c r="CP1408" s="49"/>
      <c r="CQ1408" s="49"/>
      <c r="CR1408" s="49"/>
      <c r="CS1408" s="49"/>
      <c r="CT1408" s="49"/>
      <c r="CU1408" s="49"/>
      <c r="CV1408" s="49"/>
      <c r="CW1408" s="49"/>
      <c r="CX1408" s="49"/>
      <c r="CY1408" s="49"/>
      <c r="CZ1408" s="49"/>
    </row>
    <row r="1409" spans="1:104" ht="20.25" thickTop="1" thickBot="1" x14ac:dyDescent="0.35">
      <c r="A1409" s="68"/>
      <c r="B1409" s="88"/>
      <c r="C1409" s="68"/>
      <c r="D1409" s="68"/>
      <c r="E1409" s="69"/>
      <c r="F1409" s="69"/>
      <c r="G1409" s="69"/>
      <c r="H1409" s="69"/>
      <c r="I1409" s="70"/>
      <c r="J1409" s="70"/>
      <c r="K1409" s="71"/>
      <c r="L1409" s="91"/>
      <c r="M1409" s="71"/>
      <c r="N1409" s="71"/>
      <c r="P1409" s="71"/>
      <c r="Q1409" s="71"/>
      <c r="R1409" s="71"/>
      <c r="S1409" s="70"/>
      <c r="T1409" s="73"/>
      <c r="U1409" s="73"/>
      <c r="V1409" s="211"/>
      <c r="W1409" s="211"/>
      <c r="X1409" s="73"/>
      <c r="Y1409" s="73"/>
      <c r="Z1409" s="73"/>
      <c r="AA1409" s="73"/>
      <c r="AB1409" s="73"/>
      <c r="AC1409" s="73"/>
      <c r="AD1409" s="73"/>
      <c r="AE1409" s="92"/>
      <c r="AF1409" s="73"/>
      <c r="AG1409" s="74"/>
      <c r="AH1409" s="75"/>
      <c r="AI1409" s="75"/>
      <c r="AJ1409" s="75"/>
      <c r="AK1409" s="74"/>
      <c r="AL1409" s="69"/>
      <c r="AM1409" s="76"/>
      <c r="AN1409" s="127"/>
      <c r="AO1409" s="76"/>
      <c r="AP1409" s="127"/>
      <c r="AQ1409" s="76"/>
      <c r="AR1409" s="76"/>
      <c r="AS1409" s="76"/>
      <c r="AT1409" s="76"/>
      <c r="AU1409" s="76"/>
      <c r="AV1409" s="127"/>
      <c r="AW1409" s="127"/>
      <c r="AX1409" s="127"/>
      <c r="AY1409" s="76"/>
      <c r="AZ1409" s="74"/>
      <c r="BA1409" s="74"/>
      <c r="BB1409" s="72"/>
      <c r="BC1409" s="72"/>
      <c r="BD1409" s="74"/>
      <c r="BE1409" s="74"/>
      <c r="BF1409" s="76"/>
      <c r="BG1409" s="76"/>
      <c r="BH1409" s="76"/>
      <c r="BI1409" s="76"/>
      <c r="BJ1409" s="76"/>
      <c r="BK1409" s="76"/>
      <c r="BL1409" s="76"/>
      <c r="BM1409" s="127"/>
      <c r="BN1409" s="76"/>
      <c r="BO1409" s="110"/>
      <c r="BP1409" s="110"/>
      <c r="BQ1409" s="112"/>
      <c r="BR1409" s="112"/>
      <c r="BS1409" s="112"/>
      <c r="BT1409" s="114"/>
      <c r="BU1409" s="113"/>
      <c r="BV1409" s="114"/>
      <c r="BW1409" s="115"/>
      <c r="BX1409" s="115"/>
      <c r="BY1409" s="115"/>
      <c r="BZ1409" s="115"/>
      <c r="CA1409" s="48"/>
      <c r="CB1409" s="48"/>
      <c r="CC1409" s="48"/>
      <c r="CD1409" s="49"/>
      <c r="CE1409" s="96"/>
      <c r="CF1409" s="49"/>
      <c r="CG1409" s="96"/>
      <c r="CH1409" s="49"/>
      <c r="CI1409" s="49"/>
      <c r="CJ1409" s="49"/>
      <c r="CK1409" s="49"/>
      <c r="CL1409" s="49"/>
      <c r="CM1409" s="49"/>
      <c r="CN1409" s="49"/>
      <c r="CO1409" s="49"/>
      <c r="CP1409" s="49"/>
      <c r="CQ1409" s="49"/>
      <c r="CR1409" s="49"/>
      <c r="CS1409" s="49"/>
      <c r="CT1409" s="49"/>
      <c r="CU1409" s="49"/>
      <c r="CV1409" s="49"/>
      <c r="CW1409" s="49"/>
      <c r="CX1409" s="49"/>
      <c r="CY1409" s="49"/>
      <c r="CZ1409" s="49"/>
    </row>
    <row r="1410" spans="1:104" ht="20.25" thickTop="1" thickBot="1" x14ac:dyDescent="0.35">
      <c r="A1410" s="68"/>
      <c r="B1410" s="88"/>
      <c r="C1410" s="68"/>
      <c r="D1410" s="68"/>
      <c r="E1410" s="69"/>
      <c r="F1410" s="69"/>
      <c r="G1410" s="69"/>
      <c r="H1410" s="69"/>
      <c r="I1410" s="70"/>
      <c r="J1410" s="70"/>
      <c r="K1410" s="71"/>
      <c r="L1410" s="91"/>
      <c r="M1410" s="71"/>
      <c r="N1410" s="71"/>
      <c r="P1410" s="71"/>
      <c r="Q1410" s="71"/>
      <c r="R1410" s="71"/>
      <c r="S1410" s="70"/>
      <c r="T1410" s="73"/>
      <c r="U1410" s="73"/>
      <c r="V1410" s="211"/>
      <c r="W1410" s="211"/>
      <c r="X1410" s="73"/>
      <c r="Y1410" s="73"/>
      <c r="Z1410" s="73"/>
      <c r="AA1410" s="73"/>
      <c r="AB1410" s="73"/>
      <c r="AC1410" s="73"/>
      <c r="AD1410" s="73"/>
      <c r="AE1410" s="92"/>
      <c r="AF1410" s="73"/>
      <c r="AG1410" s="74"/>
      <c r="AH1410" s="75"/>
      <c r="AI1410" s="75"/>
      <c r="AJ1410" s="75"/>
      <c r="AK1410" s="74"/>
      <c r="AL1410" s="69"/>
      <c r="AM1410" s="76"/>
      <c r="AN1410" s="127"/>
      <c r="AO1410" s="76"/>
      <c r="AP1410" s="127"/>
      <c r="AQ1410" s="76"/>
      <c r="AR1410" s="76"/>
      <c r="AS1410" s="76"/>
      <c r="AT1410" s="76"/>
      <c r="AU1410" s="76"/>
      <c r="AV1410" s="127"/>
      <c r="AW1410" s="127"/>
      <c r="AX1410" s="127"/>
      <c r="AY1410" s="76"/>
      <c r="AZ1410" s="74"/>
      <c r="BA1410" s="74"/>
      <c r="BB1410" s="72"/>
      <c r="BC1410" s="72"/>
      <c r="BD1410" s="74"/>
      <c r="BE1410" s="74"/>
      <c r="BF1410" s="76"/>
      <c r="BG1410" s="76"/>
      <c r="BH1410" s="76"/>
      <c r="BI1410" s="76"/>
      <c r="BJ1410" s="76"/>
      <c r="BK1410" s="76"/>
      <c r="BL1410" s="76"/>
      <c r="BM1410" s="127"/>
      <c r="BN1410" s="76"/>
      <c r="BO1410" s="110"/>
      <c r="BP1410" s="110"/>
      <c r="BQ1410" s="112"/>
      <c r="BR1410" s="112"/>
      <c r="BS1410" s="112"/>
      <c r="BT1410" s="114"/>
      <c r="BU1410" s="113"/>
      <c r="BV1410" s="114"/>
      <c r="BW1410" s="115"/>
      <c r="BX1410" s="115"/>
      <c r="BY1410" s="115"/>
      <c r="BZ1410" s="115"/>
      <c r="CA1410" s="48"/>
      <c r="CB1410" s="48"/>
      <c r="CC1410" s="48"/>
      <c r="CD1410" s="49"/>
      <c r="CE1410" s="96"/>
      <c r="CF1410" s="49"/>
      <c r="CG1410" s="96"/>
      <c r="CH1410" s="49"/>
      <c r="CI1410" s="49"/>
      <c r="CJ1410" s="49"/>
      <c r="CK1410" s="49"/>
      <c r="CL1410" s="49"/>
      <c r="CM1410" s="49"/>
      <c r="CN1410" s="49"/>
      <c r="CO1410" s="49"/>
      <c r="CP1410" s="49"/>
      <c r="CQ1410" s="49"/>
      <c r="CR1410" s="49"/>
      <c r="CS1410" s="49"/>
      <c r="CT1410" s="49"/>
      <c r="CU1410" s="49"/>
      <c r="CV1410" s="49"/>
      <c r="CW1410" s="49"/>
      <c r="CX1410" s="49"/>
      <c r="CY1410" s="49"/>
      <c r="CZ1410" s="49"/>
    </row>
    <row r="1411" spans="1:104" ht="20.25" thickTop="1" thickBot="1" x14ac:dyDescent="0.35">
      <c r="A1411" s="68"/>
      <c r="B1411" s="88"/>
      <c r="C1411" s="68"/>
      <c r="D1411" s="68"/>
      <c r="E1411" s="69"/>
      <c r="F1411" s="69"/>
      <c r="G1411" s="69"/>
      <c r="H1411" s="69"/>
      <c r="I1411" s="70"/>
      <c r="J1411" s="70"/>
      <c r="K1411" s="71"/>
      <c r="L1411" s="91"/>
      <c r="M1411" s="71"/>
      <c r="N1411" s="71"/>
      <c r="P1411" s="71"/>
      <c r="Q1411" s="71"/>
      <c r="R1411" s="71"/>
      <c r="S1411" s="70"/>
      <c r="T1411" s="73"/>
      <c r="U1411" s="73"/>
      <c r="V1411" s="211"/>
      <c r="W1411" s="211"/>
      <c r="X1411" s="73"/>
      <c r="Y1411" s="73"/>
      <c r="Z1411" s="73"/>
      <c r="AA1411" s="73"/>
      <c r="AB1411" s="73"/>
      <c r="AC1411" s="73"/>
      <c r="AD1411" s="73"/>
      <c r="AE1411" s="92"/>
      <c r="AF1411" s="73"/>
      <c r="AG1411" s="74"/>
      <c r="AH1411" s="75"/>
      <c r="AI1411" s="75"/>
      <c r="AJ1411" s="75"/>
      <c r="AK1411" s="74"/>
      <c r="AL1411" s="69"/>
      <c r="AM1411" s="76"/>
      <c r="AN1411" s="127"/>
      <c r="AO1411" s="76"/>
      <c r="AP1411" s="127"/>
      <c r="AQ1411" s="76"/>
      <c r="AR1411" s="76"/>
      <c r="AS1411" s="76"/>
      <c r="AT1411" s="76"/>
      <c r="AU1411" s="76"/>
      <c r="AV1411" s="127"/>
      <c r="AW1411" s="127"/>
      <c r="AX1411" s="127"/>
      <c r="AY1411" s="76"/>
      <c r="AZ1411" s="74"/>
      <c r="BA1411" s="74"/>
      <c r="BB1411" s="72"/>
      <c r="BC1411" s="72"/>
      <c r="BD1411" s="74"/>
      <c r="BE1411" s="74"/>
      <c r="BF1411" s="76"/>
      <c r="BG1411" s="76"/>
      <c r="BH1411" s="76"/>
      <c r="BI1411" s="76"/>
      <c r="BJ1411" s="76"/>
      <c r="BK1411" s="76"/>
      <c r="BL1411" s="76"/>
      <c r="BM1411" s="127"/>
      <c r="BN1411" s="76"/>
      <c r="BO1411" s="110"/>
      <c r="BP1411" s="110"/>
      <c r="BQ1411" s="112"/>
      <c r="BR1411" s="112"/>
      <c r="BS1411" s="112"/>
      <c r="BT1411" s="114"/>
      <c r="BU1411" s="113"/>
      <c r="BV1411" s="114"/>
      <c r="BW1411" s="115"/>
      <c r="BX1411" s="115"/>
      <c r="BY1411" s="115"/>
      <c r="BZ1411" s="115"/>
      <c r="CA1411" s="48"/>
      <c r="CB1411" s="48"/>
      <c r="CC1411" s="48"/>
      <c r="CD1411" s="49"/>
      <c r="CE1411" s="96"/>
      <c r="CF1411" s="49"/>
      <c r="CG1411" s="96"/>
      <c r="CH1411" s="49"/>
      <c r="CI1411" s="49"/>
      <c r="CJ1411" s="49"/>
      <c r="CK1411" s="49"/>
      <c r="CL1411" s="49"/>
      <c r="CM1411" s="49"/>
      <c r="CN1411" s="49"/>
      <c r="CO1411" s="49"/>
      <c r="CP1411" s="49"/>
      <c r="CQ1411" s="49"/>
      <c r="CR1411" s="49"/>
      <c r="CS1411" s="49"/>
      <c r="CT1411" s="49"/>
      <c r="CU1411" s="49"/>
      <c r="CV1411" s="49"/>
      <c r="CW1411" s="49"/>
      <c r="CX1411" s="49"/>
      <c r="CY1411" s="49"/>
      <c r="CZ1411" s="49"/>
    </row>
    <row r="1412" spans="1:104" ht="20.25" thickTop="1" thickBot="1" x14ac:dyDescent="0.35">
      <c r="A1412" s="68"/>
      <c r="B1412" s="88"/>
      <c r="C1412" s="68"/>
      <c r="D1412" s="68"/>
      <c r="E1412" s="69"/>
      <c r="F1412" s="69"/>
      <c r="G1412" s="69"/>
      <c r="H1412" s="69"/>
      <c r="I1412" s="70"/>
      <c r="J1412" s="70"/>
      <c r="K1412" s="71"/>
      <c r="L1412" s="91"/>
      <c r="M1412" s="71"/>
      <c r="N1412" s="71"/>
      <c r="P1412" s="71"/>
      <c r="Q1412" s="71"/>
      <c r="R1412" s="71"/>
      <c r="S1412" s="70"/>
      <c r="T1412" s="73"/>
      <c r="U1412" s="73"/>
      <c r="V1412" s="211"/>
      <c r="W1412" s="211"/>
      <c r="X1412" s="73"/>
      <c r="Y1412" s="73"/>
      <c r="Z1412" s="73"/>
      <c r="AA1412" s="73"/>
      <c r="AB1412" s="73"/>
      <c r="AC1412" s="73"/>
      <c r="AD1412" s="73"/>
      <c r="AE1412" s="92"/>
      <c r="AF1412" s="73"/>
      <c r="AG1412" s="74"/>
      <c r="AH1412" s="75"/>
      <c r="AI1412" s="75"/>
      <c r="AJ1412" s="75"/>
      <c r="AK1412" s="74"/>
      <c r="AL1412" s="69"/>
      <c r="AM1412" s="76"/>
      <c r="AN1412" s="127"/>
      <c r="AO1412" s="76"/>
      <c r="AP1412" s="127"/>
      <c r="AQ1412" s="76"/>
      <c r="AR1412" s="76"/>
      <c r="AS1412" s="76"/>
      <c r="AT1412" s="76"/>
      <c r="AU1412" s="76"/>
      <c r="AV1412" s="127"/>
      <c r="AW1412" s="127"/>
      <c r="AX1412" s="127"/>
      <c r="AY1412" s="76"/>
      <c r="AZ1412" s="74"/>
      <c r="BA1412" s="74"/>
      <c r="BB1412" s="72"/>
      <c r="BC1412" s="72"/>
      <c r="BD1412" s="74"/>
      <c r="BE1412" s="74"/>
      <c r="BF1412" s="76"/>
      <c r="BG1412" s="76"/>
      <c r="BH1412" s="76"/>
      <c r="BI1412" s="76"/>
      <c r="BJ1412" s="76"/>
      <c r="BK1412" s="76"/>
      <c r="BL1412" s="76"/>
      <c r="BM1412" s="127"/>
      <c r="BN1412" s="76"/>
      <c r="BO1412" s="110"/>
      <c r="BP1412" s="110"/>
      <c r="BQ1412" s="112"/>
      <c r="BR1412" s="112"/>
      <c r="BS1412" s="112"/>
      <c r="BT1412" s="114"/>
      <c r="BU1412" s="113"/>
      <c r="BV1412" s="114"/>
      <c r="BW1412" s="115"/>
      <c r="BX1412" s="115"/>
      <c r="BY1412" s="115"/>
      <c r="BZ1412" s="115"/>
      <c r="CA1412" s="48"/>
      <c r="CB1412" s="48"/>
      <c r="CC1412" s="48"/>
      <c r="CD1412" s="49"/>
      <c r="CE1412" s="96"/>
      <c r="CF1412" s="49"/>
      <c r="CG1412" s="96"/>
      <c r="CH1412" s="49"/>
      <c r="CI1412" s="49"/>
      <c r="CJ1412" s="49"/>
      <c r="CK1412" s="49"/>
      <c r="CL1412" s="49"/>
      <c r="CM1412" s="49"/>
      <c r="CN1412" s="49"/>
      <c r="CO1412" s="49"/>
      <c r="CP1412" s="49"/>
      <c r="CQ1412" s="49"/>
      <c r="CR1412" s="49"/>
      <c r="CS1412" s="49"/>
      <c r="CT1412" s="49"/>
      <c r="CU1412" s="49"/>
      <c r="CV1412" s="49"/>
      <c r="CW1412" s="49"/>
      <c r="CX1412" s="49"/>
      <c r="CY1412" s="49"/>
      <c r="CZ1412" s="49"/>
    </row>
    <row r="1413" spans="1:104" ht="20.25" thickTop="1" thickBot="1" x14ac:dyDescent="0.35">
      <c r="A1413" s="68"/>
      <c r="B1413" s="88"/>
      <c r="C1413" s="68"/>
      <c r="D1413" s="68"/>
      <c r="E1413" s="69"/>
      <c r="F1413" s="69"/>
      <c r="G1413" s="69"/>
      <c r="H1413" s="69"/>
      <c r="I1413" s="70"/>
      <c r="J1413" s="70"/>
      <c r="K1413" s="71"/>
      <c r="L1413" s="91"/>
      <c r="M1413" s="71"/>
      <c r="N1413" s="71"/>
      <c r="P1413" s="71"/>
      <c r="Q1413" s="71"/>
      <c r="R1413" s="71"/>
      <c r="S1413" s="70"/>
      <c r="T1413" s="73"/>
      <c r="U1413" s="73"/>
      <c r="V1413" s="211"/>
      <c r="W1413" s="211"/>
      <c r="X1413" s="73"/>
      <c r="Y1413" s="73"/>
      <c r="Z1413" s="73"/>
      <c r="AA1413" s="73"/>
      <c r="AB1413" s="73"/>
      <c r="AC1413" s="73"/>
      <c r="AD1413" s="73"/>
      <c r="AE1413" s="92"/>
      <c r="AF1413" s="73"/>
      <c r="AG1413" s="74"/>
      <c r="AH1413" s="75"/>
      <c r="AI1413" s="75"/>
      <c r="AJ1413" s="75"/>
      <c r="AK1413" s="74"/>
      <c r="AL1413" s="69"/>
      <c r="AM1413" s="76"/>
      <c r="AN1413" s="127"/>
      <c r="AO1413" s="76"/>
      <c r="AP1413" s="127"/>
      <c r="AQ1413" s="76"/>
      <c r="AR1413" s="76"/>
      <c r="AS1413" s="76"/>
      <c r="AT1413" s="76"/>
      <c r="AU1413" s="76"/>
      <c r="AV1413" s="127"/>
      <c r="AW1413" s="127"/>
      <c r="AX1413" s="127"/>
      <c r="AY1413" s="76"/>
      <c r="AZ1413" s="74"/>
      <c r="BA1413" s="74"/>
      <c r="BB1413" s="72"/>
      <c r="BC1413" s="72"/>
      <c r="BD1413" s="74"/>
      <c r="BE1413" s="74"/>
      <c r="BF1413" s="76"/>
      <c r="BG1413" s="76"/>
      <c r="BH1413" s="76"/>
      <c r="BI1413" s="76"/>
      <c r="BJ1413" s="76"/>
      <c r="BK1413" s="76"/>
      <c r="BL1413" s="76"/>
      <c r="BM1413" s="127"/>
      <c r="BN1413" s="76"/>
      <c r="BO1413" s="110"/>
      <c r="BP1413" s="110"/>
      <c r="BQ1413" s="112"/>
      <c r="BR1413" s="112"/>
      <c r="BS1413" s="112"/>
      <c r="BT1413" s="114"/>
      <c r="BU1413" s="113"/>
      <c r="BV1413" s="114"/>
      <c r="BW1413" s="115"/>
      <c r="BX1413" s="115"/>
      <c r="BY1413" s="115"/>
      <c r="BZ1413" s="115"/>
      <c r="CA1413" s="48"/>
      <c r="CB1413" s="48"/>
      <c r="CC1413" s="48"/>
      <c r="CD1413" s="49"/>
      <c r="CE1413" s="96"/>
      <c r="CF1413" s="49"/>
      <c r="CG1413" s="96"/>
      <c r="CH1413" s="49"/>
      <c r="CI1413" s="49"/>
      <c r="CJ1413" s="49"/>
      <c r="CK1413" s="49"/>
      <c r="CL1413" s="49"/>
      <c r="CM1413" s="49"/>
      <c r="CN1413" s="49"/>
      <c r="CO1413" s="49"/>
      <c r="CP1413" s="49"/>
      <c r="CQ1413" s="49"/>
      <c r="CR1413" s="49"/>
      <c r="CS1413" s="49"/>
      <c r="CT1413" s="49"/>
      <c r="CU1413" s="49"/>
      <c r="CV1413" s="49"/>
      <c r="CW1413" s="49"/>
      <c r="CX1413" s="49"/>
      <c r="CY1413" s="49"/>
      <c r="CZ1413" s="49"/>
    </row>
    <row r="1414" spans="1:104" ht="20.25" thickTop="1" thickBot="1" x14ac:dyDescent="0.35">
      <c r="A1414" s="68"/>
      <c r="B1414" s="88"/>
      <c r="C1414" s="68"/>
      <c r="D1414" s="68"/>
      <c r="E1414" s="69"/>
      <c r="F1414" s="69"/>
      <c r="G1414" s="69"/>
      <c r="H1414" s="69"/>
      <c r="I1414" s="70"/>
      <c r="J1414" s="70"/>
      <c r="K1414" s="71"/>
      <c r="L1414" s="91"/>
      <c r="M1414" s="71"/>
      <c r="N1414" s="71"/>
      <c r="P1414" s="71"/>
      <c r="Q1414" s="71"/>
      <c r="R1414" s="71"/>
      <c r="S1414" s="70"/>
      <c r="T1414" s="73"/>
      <c r="U1414" s="73"/>
      <c r="V1414" s="211"/>
      <c r="W1414" s="211"/>
      <c r="X1414" s="73"/>
      <c r="Y1414" s="73"/>
      <c r="Z1414" s="73"/>
      <c r="AA1414" s="73"/>
      <c r="AB1414" s="73"/>
      <c r="AC1414" s="73"/>
      <c r="AD1414" s="73"/>
      <c r="AE1414" s="92"/>
      <c r="AF1414" s="73"/>
      <c r="AG1414" s="74"/>
      <c r="AH1414" s="75"/>
      <c r="AI1414" s="75"/>
      <c r="AJ1414" s="75"/>
      <c r="AK1414" s="74"/>
      <c r="AL1414" s="69"/>
      <c r="AM1414" s="76"/>
      <c r="AN1414" s="127"/>
      <c r="AO1414" s="76"/>
      <c r="AP1414" s="127"/>
      <c r="AQ1414" s="76"/>
      <c r="AR1414" s="76"/>
      <c r="AS1414" s="76"/>
      <c r="AT1414" s="76"/>
      <c r="AU1414" s="76"/>
      <c r="AV1414" s="127"/>
      <c r="AW1414" s="127"/>
      <c r="AX1414" s="127"/>
      <c r="AY1414" s="76"/>
      <c r="AZ1414" s="74"/>
      <c r="BA1414" s="74"/>
      <c r="BB1414" s="72"/>
      <c r="BC1414" s="72"/>
      <c r="BD1414" s="74"/>
      <c r="BE1414" s="74"/>
      <c r="BF1414" s="76"/>
      <c r="BG1414" s="76"/>
      <c r="BH1414" s="76"/>
      <c r="BI1414" s="76"/>
      <c r="BJ1414" s="76"/>
      <c r="BK1414" s="76"/>
      <c r="BL1414" s="76"/>
      <c r="BM1414" s="127"/>
      <c r="BN1414" s="76"/>
      <c r="BO1414" s="110"/>
      <c r="BP1414" s="110"/>
      <c r="BQ1414" s="112"/>
      <c r="BR1414" s="112"/>
      <c r="BS1414" s="112"/>
      <c r="BT1414" s="114"/>
      <c r="BU1414" s="113"/>
      <c r="BV1414" s="114"/>
      <c r="BW1414" s="115"/>
      <c r="BX1414" s="115"/>
      <c r="BY1414" s="115"/>
      <c r="BZ1414" s="115"/>
      <c r="CA1414" s="48"/>
      <c r="CB1414" s="48"/>
      <c r="CC1414" s="48"/>
      <c r="CD1414" s="49"/>
      <c r="CE1414" s="96"/>
      <c r="CF1414" s="49"/>
      <c r="CG1414" s="96"/>
      <c r="CH1414" s="49"/>
      <c r="CI1414" s="49"/>
      <c r="CJ1414" s="49"/>
      <c r="CK1414" s="49"/>
      <c r="CL1414" s="49"/>
      <c r="CM1414" s="49"/>
      <c r="CN1414" s="49"/>
      <c r="CO1414" s="49"/>
      <c r="CP1414" s="49"/>
      <c r="CQ1414" s="49"/>
      <c r="CR1414" s="49"/>
      <c r="CS1414" s="49"/>
      <c r="CT1414" s="49"/>
      <c r="CU1414" s="49"/>
      <c r="CV1414" s="49"/>
      <c r="CW1414" s="49"/>
      <c r="CX1414" s="49"/>
      <c r="CY1414" s="49"/>
      <c r="CZ1414" s="49"/>
    </row>
    <row r="1415" spans="1:104" ht="20.25" thickTop="1" thickBot="1" x14ac:dyDescent="0.35">
      <c r="A1415" s="68"/>
      <c r="B1415" s="88"/>
      <c r="C1415" s="68"/>
      <c r="D1415" s="68"/>
      <c r="E1415" s="69"/>
      <c r="F1415" s="69"/>
      <c r="G1415" s="69"/>
      <c r="H1415" s="69"/>
      <c r="I1415" s="70"/>
      <c r="J1415" s="70"/>
      <c r="K1415" s="71"/>
      <c r="L1415" s="91"/>
      <c r="M1415" s="71"/>
      <c r="N1415" s="71"/>
      <c r="P1415" s="71"/>
      <c r="Q1415" s="71"/>
      <c r="R1415" s="71"/>
      <c r="S1415" s="70"/>
      <c r="T1415" s="73"/>
      <c r="U1415" s="73"/>
      <c r="V1415" s="211"/>
      <c r="W1415" s="211"/>
      <c r="X1415" s="73"/>
      <c r="Y1415" s="73"/>
      <c r="Z1415" s="73"/>
      <c r="AA1415" s="73"/>
      <c r="AB1415" s="73"/>
      <c r="AC1415" s="73"/>
      <c r="AD1415" s="73"/>
      <c r="AE1415" s="92"/>
      <c r="AF1415" s="73"/>
      <c r="AG1415" s="74"/>
      <c r="AH1415" s="75"/>
      <c r="AI1415" s="75"/>
      <c r="AJ1415" s="75"/>
      <c r="AK1415" s="74"/>
      <c r="AL1415" s="69"/>
      <c r="AM1415" s="76"/>
      <c r="AN1415" s="127"/>
      <c r="AO1415" s="76"/>
      <c r="AP1415" s="127"/>
      <c r="AQ1415" s="76"/>
      <c r="AR1415" s="76"/>
      <c r="AS1415" s="76"/>
      <c r="AT1415" s="76"/>
      <c r="AU1415" s="76"/>
      <c r="AV1415" s="127"/>
      <c r="AW1415" s="127"/>
      <c r="AX1415" s="127"/>
      <c r="AY1415" s="76"/>
      <c r="AZ1415" s="74"/>
      <c r="BA1415" s="74"/>
      <c r="BB1415" s="72"/>
      <c r="BC1415" s="72"/>
      <c r="BD1415" s="74"/>
      <c r="BE1415" s="74"/>
      <c r="BF1415" s="76"/>
      <c r="BG1415" s="76"/>
      <c r="BH1415" s="76"/>
      <c r="BI1415" s="76"/>
      <c r="BJ1415" s="76"/>
      <c r="BK1415" s="76"/>
      <c r="BL1415" s="76"/>
      <c r="BM1415" s="127"/>
      <c r="BN1415" s="76"/>
      <c r="BO1415" s="110"/>
      <c r="BP1415" s="110"/>
      <c r="BQ1415" s="112"/>
      <c r="BR1415" s="112"/>
      <c r="BS1415" s="112"/>
      <c r="BT1415" s="114"/>
      <c r="BU1415" s="113"/>
      <c r="BV1415" s="114"/>
      <c r="BW1415" s="115"/>
      <c r="BX1415" s="115"/>
      <c r="BY1415" s="115"/>
      <c r="BZ1415" s="115"/>
      <c r="CA1415" s="48"/>
      <c r="CB1415" s="48"/>
      <c r="CC1415" s="48"/>
      <c r="CD1415" s="49"/>
      <c r="CE1415" s="96"/>
      <c r="CF1415" s="49"/>
      <c r="CG1415" s="96"/>
      <c r="CH1415" s="49"/>
      <c r="CI1415" s="49"/>
      <c r="CJ1415" s="49"/>
      <c r="CK1415" s="49"/>
      <c r="CL1415" s="49"/>
      <c r="CM1415" s="49"/>
      <c r="CN1415" s="49"/>
      <c r="CO1415" s="49"/>
      <c r="CP1415" s="49"/>
      <c r="CQ1415" s="49"/>
      <c r="CR1415" s="49"/>
      <c r="CS1415" s="49"/>
      <c r="CT1415" s="49"/>
      <c r="CU1415" s="49"/>
      <c r="CV1415" s="49"/>
      <c r="CW1415" s="49"/>
      <c r="CX1415" s="49"/>
      <c r="CY1415" s="49"/>
      <c r="CZ1415" s="49"/>
    </row>
    <row r="1416" spans="1:104" ht="20.25" thickTop="1" thickBot="1" x14ac:dyDescent="0.35">
      <c r="A1416" s="68"/>
      <c r="B1416" s="88"/>
      <c r="C1416" s="68"/>
      <c r="D1416" s="68"/>
      <c r="E1416" s="69"/>
      <c r="F1416" s="69"/>
      <c r="G1416" s="69"/>
      <c r="H1416" s="69"/>
      <c r="I1416" s="70"/>
      <c r="J1416" s="70"/>
      <c r="K1416" s="71"/>
      <c r="L1416" s="91"/>
      <c r="M1416" s="71"/>
      <c r="N1416" s="71"/>
      <c r="P1416" s="71"/>
      <c r="Q1416" s="71"/>
      <c r="R1416" s="71"/>
      <c r="S1416" s="70"/>
      <c r="T1416" s="73"/>
      <c r="U1416" s="73"/>
      <c r="V1416" s="211"/>
      <c r="W1416" s="211"/>
      <c r="X1416" s="73"/>
      <c r="Y1416" s="73"/>
      <c r="Z1416" s="73"/>
      <c r="AA1416" s="73"/>
      <c r="AB1416" s="73"/>
      <c r="AC1416" s="73"/>
      <c r="AD1416" s="73"/>
      <c r="AE1416" s="92"/>
      <c r="AF1416" s="73"/>
      <c r="AG1416" s="74"/>
      <c r="AH1416" s="75"/>
      <c r="AI1416" s="75"/>
      <c r="AJ1416" s="75"/>
      <c r="AK1416" s="74"/>
      <c r="AL1416" s="69"/>
      <c r="AM1416" s="76"/>
      <c r="AN1416" s="127"/>
      <c r="AO1416" s="76"/>
      <c r="AP1416" s="127"/>
      <c r="AQ1416" s="76"/>
      <c r="AR1416" s="76"/>
      <c r="AS1416" s="76"/>
      <c r="AT1416" s="76"/>
      <c r="AU1416" s="76"/>
      <c r="AV1416" s="127"/>
      <c r="AW1416" s="127"/>
      <c r="AX1416" s="127"/>
      <c r="AY1416" s="76"/>
      <c r="AZ1416" s="74"/>
      <c r="BA1416" s="74"/>
      <c r="BB1416" s="72"/>
      <c r="BC1416" s="72"/>
      <c r="BD1416" s="74"/>
      <c r="BE1416" s="74"/>
      <c r="BF1416" s="76"/>
      <c r="BG1416" s="76"/>
      <c r="BH1416" s="76"/>
      <c r="BI1416" s="76"/>
      <c r="BJ1416" s="76"/>
      <c r="BK1416" s="76"/>
      <c r="BL1416" s="76"/>
      <c r="BM1416" s="127"/>
      <c r="BN1416" s="76"/>
      <c r="BO1416" s="110"/>
      <c r="BP1416" s="110"/>
      <c r="BQ1416" s="112"/>
      <c r="BR1416" s="112"/>
      <c r="BS1416" s="112"/>
      <c r="BT1416" s="114"/>
      <c r="BU1416" s="113"/>
      <c r="BV1416" s="114"/>
      <c r="BW1416" s="115"/>
      <c r="BX1416" s="115"/>
      <c r="BY1416" s="115"/>
      <c r="BZ1416" s="115"/>
      <c r="CA1416" s="48"/>
      <c r="CB1416" s="48"/>
      <c r="CC1416" s="48"/>
      <c r="CD1416" s="49"/>
      <c r="CE1416" s="96"/>
      <c r="CF1416" s="49"/>
      <c r="CG1416" s="96"/>
      <c r="CH1416" s="49"/>
      <c r="CI1416" s="49"/>
      <c r="CJ1416" s="49"/>
      <c r="CK1416" s="49"/>
      <c r="CL1416" s="49"/>
      <c r="CM1416" s="49"/>
      <c r="CN1416" s="49"/>
      <c r="CO1416" s="49"/>
      <c r="CP1416" s="49"/>
      <c r="CQ1416" s="49"/>
      <c r="CR1416" s="49"/>
      <c r="CS1416" s="49"/>
      <c r="CT1416" s="49"/>
      <c r="CU1416" s="49"/>
      <c r="CV1416" s="49"/>
      <c r="CW1416" s="49"/>
      <c r="CX1416" s="49"/>
      <c r="CY1416" s="49"/>
      <c r="CZ1416" s="49"/>
    </row>
    <row r="1417" spans="1:104" ht="20.25" thickTop="1" thickBot="1" x14ac:dyDescent="0.35">
      <c r="A1417" s="68"/>
      <c r="B1417" s="88"/>
      <c r="C1417" s="68"/>
      <c r="D1417" s="68"/>
      <c r="E1417" s="69"/>
      <c r="F1417" s="69"/>
      <c r="G1417" s="69"/>
      <c r="H1417" s="69"/>
      <c r="I1417" s="70"/>
      <c r="J1417" s="70"/>
      <c r="K1417" s="71"/>
      <c r="L1417" s="91"/>
      <c r="M1417" s="71"/>
      <c r="N1417" s="71"/>
      <c r="P1417" s="71"/>
      <c r="Q1417" s="71"/>
      <c r="R1417" s="71"/>
      <c r="S1417" s="70"/>
      <c r="T1417" s="73"/>
      <c r="U1417" s="73"/>
      <c r="V1417" s="211"/>
      <c r="W1417" s="211"/>
      <c r="X1417" s="73"/>
      <c r="Y1417" s="73"/>
      <c r="Z1417" s="73"/>
      <c r="AA1417" s="73"/>
      <c r="AB1417" s="73"/>
      <c r="AC1417" s="73"/>
      <c r="AD1417" s="73"/>
      <c r="AE1417" s="92"/>
      <c r="AF1417" s="73"/>
      <c r="AG1417" s="74"/>
      <c r="AH1417" s="75"/>
      <c r="AI1417" s="75"/>
      <c r="AJ1417" s="75"/>
      <c r="AK1417" s="74"/>
      <c r="AL1417" s="69"/>
      <c r="AM1417" s="76"/>
      <c r="AN1417" s="127"/>
      <c r="AO1417" s="76"/>
      <c r="AP1417" s="127"/>
      <c r="AQ1417" s="76"/>
      <c r="AR1417" s="76"/>
      <c r="AS1417" s="76"/>
      <c r="AT1417" s="76"/>
      <c r="AU1417" s="76"/>
      <c r="AV1417" s="127"/>
      <c r="AW1417" s="127"/>
      <c r="AX1417" s="127"/>
      <c r="AY1417" s="76"/>
      <c r="AZ1417" s="74"/>
      <c r="BA1417" s="74"/>
      <c r="BB1417" s="72"/>
      <c r="BC1417" s="72"/>
      <c r="BD1417" s="74"/>
      <c r="BE1417" s="74"/>
      <c r="BF1417" s="76"/>
      <c r="BG1417" s="76"/>
      <c r="BH1417" s="76"/>
      <c r="BI1417" s="76"/>
      <c r="BJ1417" s="76"/>
      <c r="BK1417" s="76"/>
      <c r="BL1417" s="76"/>
      <c r="BM1417" s="127"/>
      <c r="BN1417" s="76"/>
      <c r="BO1417" s="110"/>
      <c r="BP1417" s="110"/>
      <c r="BQ1417" s="112"/>
      <c r="BR1417" s="112"/>
      <c r="BS1417" s="112"/>
      <c r="BT1417" s="114"/>
      <c r="BU1417" s="113"/>
      <c r="BV1417" s="114"/>
      <c r="BW1417" s="115"/>
      <c r="BX1417" s="115"/>
      <c r="BY1417" s="115"/>
      <c r="BZ1417" s="115"/>
      <c r="CA1417" s="48"/>
      <c r="CB1417" s="48"/>
      <c r="CC1417" s="48"/>
      <c r="CD1417" s="49"/>
      <c r="CE1417" s="96"/>
      <c r="CF1417" s="49"/>
      <c r="CG1417" s="96"/>
      <c r="CH1417" s="49"/>
      <c r="CI1417" s="49"/>
      <c r="CJ1417" s="49"/>
      <c r="CK1417" s="49"/>
      <c r="CL1417" s="49"/>
      <c r="CM1417" s="49"/>
      <c r="CN1417" s="49"/>
      <c r="CO1417" s="49"/>
      <c r="CP1417" s="49"/>
      <c r="CQ1417" s="49"/>
      <c r="CR1417" s="49"/>
      <c r="CS1417" s="49"/>
      <c r="CT1417" s="49"/>
      <c r="CU1417" s="49"/>
      <c r="CV1417" s="49"/>
      <c r="CW1417" s="49"/>
      <c r="CX1417" s="49"/>
      <c r="CY1417" s="49"/>
      <c r="CZ1417" s="49"/>
    </row>
    <row r="1418" spans="1:104" ht="20.25" thickTop="1" thickBot="1" x14ac:dyDescent="0.35">
      <c r="A1418" s="68"/>
      <c r="B1418" s="88"/>
      <c r="C1418" s="68"/>
      <c r="D1418" s="68"/>
      <c r="E1418" s="69"/>
      <c r="F1418" s="69"/>
      <c r="G1418" s="69"/>
      <c r="H1418" s="69"/>
      <c r="I1418" s="70"/>
      <c r="J1418" s="70"/>
      <c r="K1418" s="71"/>
      <c r="L1418" s="91"/>
      <c r="M1418" s="71"/>
      <c r="N1418" s="71"/>
      <c r="P1418" s="71"/>
      <c r="Q1418" s="71"/>
      <c r="R1418" s="71"/>
      <c r="S1418" s="70"/>
      <c r="T1418" s="73"/>
      <c r="U1418" s="73"/>
      <c r="V1418" s="211"/>
      <c r="W1418" s="211"/>
      <c r="X1418" s="73"/>
      <c r="Y1418" s="73"/>
      <c r="Z1418" s="73"/>
      <c r="AA1418" s="73"/>
      <c r="AB1418" s="73"/>
      <c r="AC1418" s="73"/>
      <c r="AD1418" s="73"/>
      <c r="AE1418" s="92"/>
      <c r="AF1418" s="73"/>
      <c r="AG1418" s="74"/>
      <c r="AH1418" s="75"/>
      <c r="AI1418" s="75"/>
      <c r="AJ1418" s="75"/>
      <c r="AK1418" s="74"/>
      <c r="AL1418" s="69"/>
      <c r="AM1418" s="76"/>
      <c r="AN1418" s="127"/>
      <c r="AO1418" s="76"/>
      <c r="AP1418" s="127"/>
      <c r="AQ1418" s="76"/>
      <c r="AR1418" s="76"/>
      <c r="AS1418" s="76"/>
      <c r="AT1418" s="76"/>
      <c r="AU1418" s="76"/>
      <c r="AV1418" s="127"/>
      <c r="AW1418" s="127"/>
      <c r="AX1418" s="127"/>
      <c r="AY1418" s="76"/>
      <c r="AZ1418" s="74"/>
      <c r="BA1418" s="74"/>
      <c r="BB1418" s="72"/>
      <c r="BC1418" s="72"/>
      <c r="BD1418" s="74"/>
      <c r="BE1418" s="74"/>
      <c r="BF1418" s="76"/>
      <c r="BG1418" s="76"/>
      <c r="BH1418" s="76"/>
      <c r="BI1418" s="76"/>
      <c r="BJ1418" s="76"/>
      <c r="BK1418" s="76"/>
      <c r="BL1418" s="76"/>
      <c r="BM1418" s="127"/>
      <c r="BN1418" s="76"/>
      <c r="BO1418" s="110"/>
      <c r="BP1418" s="110"/>
      <c r="BQ1418" s="112"/>
      <c r="BR1418" s="112"/>
      <c r="BS1418" s="112"/>
      <c r="BT1418" s="114"/>
      <c r="BU1418" s="113"/>
      <c r="BV1418" s="114"/>
      <c r="BW1418" s="115"/>
      <c r="BX1418" s="115"/>
      <c r="BY1418" s="115"/>
      <c r="BZ1418" s="115"/>
      <c r="CA1418" s="48"/>
      <c r="CB1418" s="48"/>
      <c r="CC1418" s="48"/>
      <c r="CD1418" s="49"/>
      <c r="CE1418" s="96"/>
      <c r="CF1418" s="49"/>
      <c r="CG1418" s="96"/>
      <c r="CH1418" s="49"/>
      <c r="CI1418" s="49"/>
      <c r="CJ1418" s="49"/>
      <c r="CK1418" s="49"/>
      <c r="CL1418" s="49"/>
      <c r="CM1418" s="49"/>
      <c r="CN1418" s="49"/>
      <c r="CO1418" s="49"/>
      <c r="CP1418" s="49"/>
      <c r="CQ1418" s="49"/>
      <c r="CR1418" s="49"/>
      <c r="CS1418" s="49"/>
      <c r="CT1418" s="49"/>
      <c r="CU1418" s="49"/>
      <c r="CV1418" s="49"/>
      <c r="CW1418" s="49"/>
      <c r="CX1418" s="49"/>
      <c r="CY1418" s="49"/>
      <c r="CZ1418" s="49"/>
    </row>
    <row r="1419" spans="1:104" ht="20.25" thickTop="1" thickBot="1" x14ac:dyDescent="0.35">
      <c r="A1419" s="68"/>
      <c r="B1419" s="88"/>
      <c r="C1419" s="68"/>
      <c r="D1419" s="68"/>
      <c r="E1419" s="69"/>
      <c r="F1419" s="69"/>
      <c r="G1419" s="69"/>
      <c r="H1419" s="69"/>
      <c r="I1419" s="70"/>
      <c r="J1419" s="70"/>
      <c r="K1419" s="71"/>
      <c r="L1419" s="91"/>
      <c r="M1419" s="71"/>
      <c r="N1419" s="71"/>
      <c r="P1419" s="71"/>
      <c r="Q1419" s="71"/>
      <c r="R1419" s="71"/>
      <c r="S1419" s="70"/>
      <c r="T1419" s="73"/>
      <c r="U1419" s="73"/>
      <c r="V1419" s="211"/>
      <c r="W1419" s="211"/>
      <c r="X1419" s="73"/>
      <c r="Y1419" s="73"/>
      <c r="Z1419" s="73"/>
      <c r="AA1419" s="73"/>
      <c r="AB1419" s="73"/>
      <c r="AC1419" s="73"/>
      <c r="AD1419" s="73"/>
      <c r="AE1419" s="92"/>
      <c r="AF1419" s="73"/>
      <c r="AG1419" s="74"/>
      <c r="AH1419" s="75"/>
      <c r="AI1419" s="75"/>
      <c r="AJ1419" s="75"/>
      <c r="AK1419" s="74"/>
      <c r="AL1419" s="69"/>
      <c r="AM1419" s="76"/>
      <c r="AN1419" s="127"/>
      <c r="AO1419" s="76"/>
      <c r="AP1419" s="127"/>
      <c r="AQ1419" s="76"/>
      <c r="AR1419" s="76"/>
      <c r="AS1419" s="76"/>
      <c r="AT1419" s="76"/>
      <c r="AU1419" s="76"/>
      <c r="AV1419" s="127"/>
      <c r="AW1419" s="127"/>
      <c r="AX1419" s="127"/>
      <c r="AY1419" s="76"/>
      <c r="AZ1419" s="74"/>
      <c r="BA1419" s="74"/>
      <c r="BB1419" s="72"/>
      <c r="BC1419" s="72"/>
      <c r="BD1419" s="74"/>
      <c r="BE1419" s="74"/>
      <c r="BF1419" s="76"/>
      <c r="BG1419" s="76"/>
      <c r="BH1419" s="76"/>
      <c r="BI1419" s="76"/>
      <c r="BJ1419" s="76"/>
      <c r="BK1419" s="76"/>
      <c r="BL1419" s="76"/>
      <c r="BM1419" s="127"/>
      <c r="BN1419" s="76"/>
      <c r="BO1419" s="110"/>
      <c r="BP1419" s="110"/>
      <c r="BQ1419" s="112"/>
      <c r="BR1419" s="112"/>
      <c r="BS1419" s="112"/>
      <c r="BT1419" s="114"/>
      <c r="BU1419" s="113"/>
      <c r="BV1419" s="114"/>
      <c r="BW1419" s="115"/>
      <c r="BX1419" s="115"/>
      <c r="BY1419" s="115"/>
      <c r="BZ1419" s="115"/>
      <c r="CA1419" s="48"/>
      <c r="CB1419" s="48"/>
      <c r="CC1419" s="48"/>
      <c r="CD1419" s="49"/>
      <c r="CE1419" s="96"/>
      <c r="CF1419" s="49"/>
      <c r="CG1419" s="96"/>
      <c r="CH1419" s="49"/>
      <c r="CI1419" s="49"/>
      <c r="CJ1419" s="49"/>
      <c r="CK1419" s="49"/>
      <c r="CL1419" s="49"/>
      <c r="CM1419" s="49"/>
      <c r="CN1419" s="49"/>
      <c r="CO1419" s="49"/>
      <c r="CP1419" s="49"/>
      <c r="CQ1419" s="49"/>
      <c r="CR1419" s="49"/>
      <c r="CS1419" s="49"/>
      <c r="CT1419" s="49"/>
      <c r="CU1419" s="49"/>
      <c r="CV1419" s="49"/>
      <c r="CW1419" s="49"/>
      <c r="CX1419" s="49"/>
      <c r="CY1419" s="49"/>
      <c r="CZ1419" s="49"/>
    </row>
    <row r="1420" spans="1:104" ht="20.25" thickTop="1" thickBot="1" x14ac:dyDescent="0.35">
      <c r="A1420" s="68"/>
      <c r="B1420" s="88"/>
      <c r="C1420" s="68"/>
      <c r="D1420" s="68"/>
      <c r="E1420" s="69"/>
      <c r="F1420" s="69"/>
      <c r="G1420" s="69"/>
      <c r="H1420" s="69"/>
      <c r="I1420" s="70"/>
      <c r="J1420" s="70"/>
      <c r="K1420" s="71"/>
      <c r="L1420" s="91"/>
      <c r="M1420" s="71"/>
      <c r="N1420" s="71"/>
      <c r="P1420" s="71"/>
      <c r="Q1420" s="71"/>
      <c r="R1420" s="71"/>
      <c r="S1420" s="70"/>
      <c r="T1420" s="73"/>
      <c r="U1420" s="73"/>
      <c r="V1420" s="211"/>
      <c r="W1420" s="211"/>
      <c r="X1420" s="73"/>
      <c r="Y1420" s="73"/>
      <c r="Z1420" s="73"/>
      <c r="AA1420" s="73"/>
      <c r="AB1420" s="73"/>
      <c r="AC1420" s="73"/>
      <c r="AD1420" s="73"/>
      <c r="AE1420" s="92"/>
      <c r="AF1420" s="73"/>
      <c r="AG1420" s="74"/>
      <c r="AH1420" s="75"/>
      <c r="AI1420" s="75"/>
      <c r="AJ1420" s="75"/>
      <c r="AK1420" s="74"/>
      <c r="AL1420" s="69"/>
      <c r="AM1420" s="76"/>
      <c r="AN1420" s="127"/>
      <c r="AO1420" s="76"/>
      <c r="AP1420" s="127"/>
      <c r="AQ1420" s="76"/>
      <c r="AR1420" s="76"/>
      <c r="AS1420" s="76"/>
      <c r="AT1420" s="76"/>
      <c r="AU1420" s="76"/>
      <c r="AV1420" s="127"/>
      <c r="AW1420" s="127"/>
      <c r="AX1420" s="127"/>
      <c r="AY1420" s="76"/>
      <c r="AZ1420" s="74"/>
      <c r="BA1420" s="74"/>
      <c r="BB1420" s="72"/>
      <c r="BC1420" s="72"/>
      <c r="BD1420" s="74"/>
      <c r="BE1420" s="74"/>
      <c r="BF1420" s="76"/>
      <c r="BG1420" s="76"/>
      <c r="BH1420" s="76"/>
      <c r="BI1420" s="76"/>
      <c r="BJ1420" s="76"/>
      <c r="BK1420" s="76"/>
      <c r="BL1420" s="76"/>
      <c r="BM1420" s="127"/>
      <c r="BN1420" s="76"/>
      <c r="BO1420" s="110"/>
      <c r="BP1420" s="110"/>
      <c r="BQ1420" s="112"/>
      <c r="BR1420" s="112"/>
      <c r="BS1420" s="112"/>
      <c r="BT1420" s="114"/>
      <c r="BU1420" s="113"/>
      <c r="BV1420" s="114"/>
      <c r="BW1420" s="115"/>
      <c r="BX1420" s="115"/>
      <c r="BY1420" s="115"/>
      <c r="BZ1420" s="115"/>
      <c r="CA1420" s="48"/>
      <c r="CB1420" s="48"/>
      <c r="CC1420" s="48"/>
      <c r="CD1420" s="49"/>
      <c r="CE1420" s="96"/>
      <c r="CF1420" s="49"/>
      <c r="CG1420" s="96"/>
      <c r="CH1420" s="49"/>
      <c r="CI1420" s="49"/>
      <c r="CJ1420" s="49"/>
      <c r="CK1420" s="49"/>
      <c r="CL1420" s="49"/>
      <c r="CM1420" s="49"/>
      <c r="CN1420" s="49"/>
      <c r="CO1420" s="49"/>
      <c r="CP1420" s="49"/>
      <c r="CQ1420" s="49"/>
      <c r="CR1420" s="49"/>
      <c r="CS1420" s="49"/>
      <c r="CT1420" s="49"/>
      <c r="CU1420" s="49"/>
      <c r="CV1420" s="49"/>
      <c r="CW1420" s="49"/>
      <c r="CX1420" s="49"/>
      <c r="CY1420" s="49"/>
      <c r="CZ1420" s="49"/>
    </row>
    <row r="1421" spans="1:104" ht="20.25" thickTop="1" thickBot="1" x14ac:dyDescent="0.35">
      <c r="A1421" s="68"/>
      <c r="B1421" s="88"/>
      <c r="C1421" s="68"/>
      <c r="D1421" s="68"/>
      <c r="E1421" s="69"/>
      <c r="F1421" s="69"/>
      <c r="G1421" s="69"/>
      <c r="H1421" s="69"/>
      <c r="I1421" s="70"/>
      <c r="J1421" s="70"/>
      <c r="K1421" s="71"/>
      <c r="L1421" s="91"/>
      <c r="M1421" s="71"/>
      <c r="N1421" s="71"/>
      <c r="P1421" s="71"/>
      <c r="Q1421" s="71"/>
      <c r="R1421" s="71"/>
      <c r="S1421" s="70"/>
      <c r="T1421" s="73"/>
      <c r="U1421" s="73"/>
      <c r="V1421" s="211"/>
      <c r="W1421" s="211"/>
      <c r="X1421" s="73"/>
      <c r="Y1421" s="73"/>
      <c r="Z1421" s="73"/>
      <c r="AA1421" s="73"/>
      <c r="AB1421" s="73"/>
      <c r="AC1421" s="73"/>
      <c r="AD1421" s="73"/>
      <c r="AE1421" s="92"/>
      <c r="AF1421" s="73"/>
      <c r="AG1421" s="74"/>
      <c r="AH1421" s="75"/>
      <c r="AI1421" s="75"/>
      <c r="AJ1421" s="75"/>
      <c r="AK1421" s="74"/>
      <c r="AL1421" s="69"/>
      <c r="AM1421" s="76"/>
      <c r="AN1421" s="127"/>
      <c r="AO1421" s="76"/>
      <c r="AP1421" s="127"/>
      <c r="AQ1421" s="76"/>
      <c r="AR1421" s="76"/>
      <c r="AS1421" s="76"/>
      <c r="AT1421" s="76"/>
      <c r="AU1421" s="76"/>
      <c r="AV1421" s="127"/>
      <c r="AW1421" s="127"/>
      <c r="AX1421" s="127"/>
      <c r="AY1421" s="76"/>
      <c r="AZ1421" s="74"/>
      <c r="BA1421" s="74"/>
      <c r="BB1421" s="72"/>
      <c r="BC1421" s="72"/>
      <c r="BD1421" s="74"/>
      <c r="BE1421" s="74"/>
      <c r="BF1421" s="76"/>
      <c r="BG1421" s="76"/>
      <c r="BH1421" s="76"/>
      <c r="BI1421" s="76"/>
      <c r="BJ1421" s="76"/>
      <c r="BK1421" s="76"/>
      <c r="BL1421" s="76"/>
      <c r="BM1421" s="127"/>
      <c r="BN1421" s="76"/>
      <c r="BO1421" s="110"/>
      <c r="BP1421" s="110"/>
      <c r="BQ1421" s="112"/>
      <c r="BR1421" s="112"/>
      <c r="BS1421" s="112"/>
      <c r="BT1421" s="114"/>
      <c r="BU1421" s="113"/>
      <c r="BV1421" s="114"/>
      <c r="BW1421" s="115"/>
      <c r="BX1421" s="115"/>
      <c r="BY1421" s="115"/>
      <c r="BZ1421" s="115"/>
      <c r="CA1421" s="48"/>
      <c r="CB1421" s="48"/>
      <c r="CC1421" s="48"/>
      <c r="CD1421" s="49"/>
      <c r="CE1421" s="96"/>
      <c r="CF1421" s="49"/>
      <c r="CG1421" s="96"/>
      <c r="CH1421" s="49"/>
      <c r="CI1421" s="49"/>
      <c r="CJ1421" s="49"/>
      <c r="CK1421" s="49"/>
      <c r="CL1421" s="49"/>
      <c r="CM1421" s="49"/>
      <c r="CN1421" s="49"/>
      <c r="CO1421" s="49"/>
      <c r="CP1421" s="49"/>
      <c r="CQ1421" s="49"/>
      <c r="CR1421" s="49"/>
      <c r="CS1421" s="49"/>
      <c r="CT1421" s="49"/>
      <c r="CU1421" s="49"/>
      <c r="CV1421" s="49"/>
      <c r="CW1421" s="49"/>
      <c r="CX1421" s="49"/>
      <c r="CY1421" s="49"/>
      <c r="CZ1421" s="49"/>
    </row>
    <row r="1422" spans="1:104" ht="20.25" thickTop="1" thickBot="1" x14ac:dyDescent="0.35">
      <c r="A1422" s="68"/>
      <c r="B1422" s="88"/>
      <c r="C1422" s="68"/>
      <c r="D1422" s="68"/>
      <c r="E1422" s="69"/>
      <c r="F1422" s="69"/>
      <c r="G1422" s="69"/>
      <c r="H1422" s="69"/>
      <c r="I1422" s="70"/>
      <c r="J1422" s="70"/>
      <c r="K1422" s="71"/>
      <c r="L1422" s="91"/>
      <c r="M1422" s="71"/>
      <c r="N1422" s="71"/>
      <c r="P1422" s="71"/>
      <c r="Q1422" s="71"/>
      <c r="R1422" s="71"/>
      <c r="S1422" s="70"/>
      <c r="T1422" s="73"/>
      <c r="U1422" s="73"/>
      <c r="V1422" s="211"/>
      <c r="W1422" s="211"/>
      <c r="X1422" s="73"/>
      <c r="Y1422" s="73"/>
      <c r="Z1422" s="73"/>
      <c r="AA1422" s="73"/>
      <c r="AB1422" s="73"/>
      <c r="AC1422" s="73"/>
      <c r="AD1422" s="73"/>
      <c r="AE1422" s="92"/>
      <c r="AF1422" s="73"/>
      <c r="AG1422" s="74"/>
      <c r="AH1422" s="75"/>
      <c r="AI1422" s="75"/>
      <c r="AJ1422" s="75"/>
      <c r="AK1422" s="74"/>
      <c r="AL1422" s="69"/>
      <c r="AM1422" s="76"/>
      <c r="AN1422" s="127"/>
      <c r="AO1422" s="76"/>
      <c r="AP1422" s="127"/>
      <c r="AQ1422" s="76"/>
      <c r="AR1422" s="76"/>
      <c r="AS1422" s="76"/>
      <c r="AT1422" s="76"/>
      <c r="AU1422" s="76"/>
      <c r="AV1422" s="127"/>
      <c r="AW1422" s="127"/>
      <c r="AX1422" s="127"/>
      <c r="AY1422" s="76"/>
      <c r="AZ1422" s="74"/>
      <c r="BA1422" s="74"/>
      <c r="BB1422" s="72"/>
      <c r="BC1422" s="72"/>
      <c r="BD1422" s="74"/>
      <c r="BE1422" s="74"/>
      <c r="BF1422" s="76"/>
      <c r="BG1422" s="76"/>
      <c r="BH1422" s="76"/>
      <c r="BI1422" s="76"/>
      <c r="BJ1422" s="76"/>
      <c r="BK1422" s="76"/>
      <c r="BL1422" s="76"/>
      <c r="BM1422" s="127"/>
      <c r="BN1422" s="76"/>
      <c r="BO1422" s="110"/>
      <c r="BP1422" s="110"/>
      <c r="BQ1422" s="112"/>
      <c r="BR1422" s="112"/>
      <c r="BS1422" s="112"/>
      <c r="BT1422" s="114"/>
      <c r="BU1422" s="113"/>
      <c r="BV1422" s="114"/>
      <c r="BW1422" s="115"/>
      <c r="BX1422" s="115"/>
      <c r="BY1422" s="115"/>
      <c r="BZ1422" s="115"/>
      <c r="CA1422" s="48"/>
      <c r="CB1422" s="48"/>
      <c r="CC1422" s="48"/>
      <c r="CD1422" s="49"/>
      <c r="CE1422" s="96"/>
      <c r="CF1422" s="49"/>
      <c r="CG1422" s="96"/>
      <c r="CH1422" s="49"/>
      <c r="CI1422" s="49"/>
      <c r="CJ1422" s="49"/>
      <c r="CK1422" s="49"/>
      <c r="CL1422" s="49"/>
      <c r="CM1422" s="49"/>
      <c r="CN1422" s="49"/>
      <c r="CO1422" s="49"/>
      <c r="CP1422" s="49"/>
      <c r="CQ1422" s="49"/>
      <c r="CR1422" s="49"/>
      <c r="CS1422" s="49"/>
      <c r="CT1422" s="49"/>
      <c r="CU1422" s="49"/>
      <c r="CV1422" s="49"/>
      <c r="CW1422" s="49"/>
      <c r="CX1422" s="49"/>
      <c r="CY1422" s="49"/>
      <c r="CZ1422" s="49"/>
    </row>
    <row r="1423" spans="1:104" ht="20.25" thickTop="1" thickBot="1" x14ac:dyDescent="0.35">
      <c r="A1423" s="68"/>
      <c r="B1423" s="88"/>
      <c r="C1423" s="68"/>
      <c r="D1423" s="68"/>
      <c r="E1423" s="69"/>
      <c r="F1423" s="69"/>
      <c r="G1423" s="69"/>
      <c r="H1423" s="69"/>
      <c r="I1423" s="70"/>
      <c r="J1423" s="70"/>
      <c r="K1423" s="71"/>
      <c r="L1423" s="91"/>
      <c r="M1423" s="71"/>
      <c r="N1423" s="71"/>
      <c r="P1423" s="71"/>
      <c r="Q1423" s="71"/>
      <c r="R1423" s="71"/>
      <c r="S1423" s="70"/>
      <c r="T1423" s="73"/>
      <c r="U1423" s="73"/>
      <c r="V1423" s="211"/>
      <c r="W1423" s="211"/>
      <c r="X1423" s="73"/>
      <c r="Y1423" s="73"/>
      <c r="Z1423" s="73"/>
      <c r="AA1423" s="73"/>
      <c r="AB1423" s="73"/>
      <c r="AC1423" s="73"/>
      <c r="AD1423" s="73"/>
      <c r="AE1423" s="92"/>
      <c r="AF1423" s="73"/>
      <c r="AG1423" s="74"/>
      <c r="AH1423" s="75"/>
      <c r="AI1423" s="75"/>
      <c r="AJ1423" s="75"/>
      <c r="AK1423" s="74"/>
      <c r="AL1423" s="69"/>
      <c r="AM1423" s="76"/>
      <c r="AN1423" s="127"/>
      <c r="AO1423" s="76"/>
      <c r="AP1423" s="127"/>
      <c r="AQ1423" s="76"/>
      <c r="AR1423" s="76"/>
      <c r="AS1423" s="76"/>
      <c r="AT1423" s="76"/>
      <c r="AU1423" s="76"/>
      <c r="AV1423" s="127"/>
      <c r="AW1423" s="127"/>
      <c r="AX1423" s="127"/>
      <c r="AY1423" s="76"/>
      <c r="AZ1423" s="74"/>
      <c r="BA1423" s="74"/>
      <c r="BB1423" s="72"/>
      <c r="BC1423" s="72"/>
      <c r="BD1423" s="74"/>
      <c r="BE1423" s="74"/>
      <c r="BF1423" s="76"/>
      <c r="BG1423" s="76"/>
      <c r="BH1423" s="76"/>
      <c r="BI1423" s="76"/>
      <c r="BJ1423" s="76"/>
      <c r="BK1423" s="76"/>
      <c r="BL1423" s="76"/>
      <c r="BM1423" s="127"/>
      <c r="BN1423" s="76"/>
      <c r="BO1423" s="110"/>
      <c r="BP1423" s="110"/>
      <c r="BQ1423" s="112"/>
      <c r="BR1423" s="112"/>
      <c r="BS1423" s="112"/>
      <c r="BT1423" s="114"/>
      <c r="BU1423" s="113"/>
      <c r="BV1423" s="114"/>
      <c r="BW1423" s="115"/>
      <c r="BX1423" s="115"/>
      <c r="BY1423" s="115"/>
      <c r="BZ1423" s="115"/>
      <c r="CA1423" s="48"/>
      <c r="CB1423" s="48"/>
      <c r="CC1423" s="48"/>
      <c r="CD1423" s="49"/>
      <c r="CE1423" s="96"/>
      <c r="CF1423" s="49"/>
      <c r="CG1423" s="96"/>
      <c r="CH1423" s="49"/>
      <c r="CI1423" s="49"/>
      <c r="CJ1423" s="49"/>
      <c r="CK1423" s="49"/>
      <c r="CL1423" s="49"/>
      <c r="CM1423" s="49"/>
      <c r="CN1423" s="49"/>
      <c r="CO1423" s="49"/>
      <c r="CP1423" s="49"/>
      <c r="CQ1423" s="49"/>
      <c r="CR1423" s="49"/>
      <c r="CS1423" s="49"/>
      <c r="CT1423" s="49"/>
      <c r="CU1423" s="49"/>
      <c r="CV1423" s="49"/>
      <c r="CW1423" s="49"/>
      <c r="CX1423" s="49"/>
      <c r="CY1423" s="49"/>
      <c r="CZ1423" s="49"/>
    </row>
    <row r="1424" spans="1:104" ht="20.25" thickTop="1" thickBot="1" x14ac:dyDescent="0.35">
      <c r="A1424" s="68"/>
      <c r="B1424" s="88"/>
      <c r="C1424" s="68"/>
      <c r="D1424" s="68"/>
      <c r="E1424" s="69"/>
      <c r="F1424" s="69"/>
      <c r="G1424" s="69"/>
      <c r="H1424" s="69"/>
      <c r="I1424" s="70"/>
      <c r="J1424" s="70"/>
      <c r="K1424" s="71"/>
      <c r="L1424" s="91"/>
      <c r="M1424" s="71"/>
      <c r="N1424" s="71"/>
      <c r="P1424" s="71"/>
      <c r="Q1424" s="71"/>
      <c r="R1424" s="71"/>
      <c r="S1424" s="70"/>
      <c r="T1424" s="73"/>
      <c r="U1424" s="73"/>
      <c r="V1424" s="211"/>
      <c r="W1424" s="211"/>
      <c r="X1424" s="73"/>
      <c r="Y1424" s="73"/>
      <c r="Z1424" s="73"/>
      <c r="AA1424" s="73"/>
      <c r="AB1424" s="73"/>
      <c r="AC1424" s="73"/>
      <c r="AD1424" s="73"/>
      <c r="AE1424" s="92"/>
      <c r="AF1424" s="73"/>
      <c r="AG1424" s="74"/>
      <c r="AH1424" s="75"/>
      <c r="AI1424" s="75"/>
      <c r="AJ1424" s="75"/>
      <c r="AK1424" s="74"/>
      <c r="AL1424" s="69"/>
      <c r="AM1424" s="76"/>
      <c r="AN1424" s="127"/>
      <c r="AO1424" s="76"/>
      <c r="AP1424" s="127"/>
      <c r="AQ1424" s="76"/>
      <c r="AR1424" s="76"/>
      <c r="AS1424" s="76"/>
      <c r="AT1424" s="76"/>
      <c r="AU1424" s="76"/>
      <c r="AV1424" s="127"/>
      <c r="AW1424" s="127"/>
      <c r="AX1424" s="127"/>
      <c r="AY1424" s="76"/>
      <c r="AZ1424" s="74"/>
      <c r="BA1424" s="74"/>
      <c r="BB1424" s="72"/>
      <c r="BC1424" s="72"/>
      <c r="BD1424" s="74"/>
      <c r="BE1424" s="74"/>
      <c r="BF1424" s="76"/>
      <c r="BG1424" s="76"/>
      <c r="BH1424" s="76"/>
      <c r="BI1424" s="76"/>
      <c r="BJ1424" s="76"/>
      <c r="BK1424" s="76"/>
      <c r="BL1424" s="76"/>
      <c r="BM1424" s="127"/>
      <c r="BN1424" s="76"/>
      <c r="BO1424" s="110"/>
      <c r="BP1424" s="110"/>
      <c r="BQ1424" s="112"/>
      <c r="BR1424" s="112"/>
      <c r="BS1424" s="112"/>
      <c r="BT1424" s="114"/>
      <c r="BU1424" s="113"/>
      <c r="BV1424" s="114"/>
      <c r="BW1424" s="115"/>
      <c r="BX1424" s="115"/>
      <c r="BY1424" s="115"/>
      <c r="BZ1424" s="115"/>
      <c r="CA1424" s="48"/>
      <c r="CB1424" s="48"/>
      <c r="CC1424" s="48"/>
      <c r="CD1424" s="49"/>
      <c r="CE1424" s="96"/>
      <c r="CF1424" s="49"/>
      <c r="CG1424" s="96"/>
      <c r="CH1424" s="49"/>
      <c r="CI1424" s="49"/>
      <c r="CJ1424" s="49"/>
      <c r="CK1424" s="49"/>
      <c r="CL1424" s="49"/>
      <c r="CM1424" s="49"/>
      <c r="CN1424" s="49"/>
      <c r="CO1424" s="49"/>
      <c r="CP1424" s="49"/>
      <c r="CQ1424" s="49"/>
      <c r="CR1424" s="49"/>
      <c r="CS1424" s="49"/>
      <c r="CT1424" s="49"/>
      <c r="CU1424" s="49"/>
      <c r="CV1424" s="49"/>
      <c r="CW1424" s="49"/>
      <c r="CX1424" s="49"/>
      <c r="CY1424" s="49"/>
      <c r="CZ1424" s="49"/>
    </row>
    <row r="1425" spans="1:104" ht="20.25" thickTop="1" thickBot="1" x14ac:dyDescent="0.35">
      <c r="A1425" s="68"/>
      <c r="B1425" s="88"/>
      <c r="C1425" s="68"/>
      <c r="D1425" s="68"/>
      <c r="E1425" s="69"/>
      <c r="F1425" s="69"/>
      <c r="G1425" s="69"/>
      <c r="H1425" s="69"/>
      <c r="I1425" s="70"/>
      <c r="J1425" s="70"/>
      <c r="K1425" s="71"/>
      <c r="L1425" s="91"/>
      <c r="M1425" s="71"/>
      <c r="N1425" s="71"/>
      <c r="P1425" s="71"/>
      <c r="Q1425" s="71"/>
      <c r="R1425" s="71"/>
      <c r="S1425" s="70"/>
      <c r="T1425" s="73"/>
      <c r="U1425" s="73"/>
      <c r="V1425" s="211"/>
      <c r="W1425" s="211"/>
      <c r="X1425" s="73"/>
      <c r="Y1425" s="73"/>
      <c r="Z1425" s="73"/>
      <c r="AA1425" s="73"/>
      <c r="AB1425" s="73"/>
      <c r="AC1425" s="73"/>
      <c r="AD1425" s="73"/>
      <c r="AE1425" s="92"/>
      <c r="AF1425" s="73"/>
      <c r="AG1425" s="74"/>
      <c r="AH1425" s="75"/>
      <c r="AI1425" s="75"/>
      <c r="AJ1425" s="75"/>
      <c r="AK1425" s="74"/>
      <c r="AL1425" s="69"/>
      <c r="AM1425" s="76"/>
      <c r="AN1425" s="127"/>
      <c r="AO1425" s="76"/>
      <c r="AP1425" s="127"/>
      <c r="AQ1425" s="76"/>
      <c r="AR1425" s="76"/>
      <c r="AS1425" s="76"/>
      <c r="AT1425" s="76"/>
      <c r="AU1425" s="76"/>
      <c r="AV1425" s="127"/>
      <c r="AW1425" s="127"/>
      <c r="AX1425" s="127"/>
      <c r="AY1425" s="76"/>
      <c r="AZ1425" s="74"/>
      <c r="BA1425" s="74"/>
      <c r="BB1425" s="72"/>
      <c r="BC1425" s="72"/>
      <c r="BD1425" s="74"/>
      <c r="BE1425" s="74"/>
      <c r="BF1425" s="76"/>
      <c r="BG1425" s="76"/>
      <c r="BH1425" s="76"/>
      <c r="BI1425" s="76"/>
      <c r="BJ1425" s="76"/>
      <c r="BK1425" s="76"/>
      <c r="BL1425" s="76"/>
      <c r="BM1425" s="127"/>
      <c r="BN1425" s="76"/>
      <c r="BO1425" s="110"/>
      <c r="BP1425" s="110"/>
      <c r="BQ1425" s="112"/>
      <c r="BR1425" s="112"/>
      <c r="BS1425" s="112"/>
      <c r="BT1425" s="114"/>
      <c r="BU1425" s="113"/>
      <c r="BV1425" s="114"/>
      <c r="BW1425" s="115"/>
      <c r="BX1425" s="115"/>
      <c r="BY1425" s="115"/>
      <c r="BZ1425" s="115"/>
      <c r="CA1425" s="48"/>
      <c r="CB1425" s="48"/>
      <c r="CC1425" s="48"/>
      <c r="CD1425" s="49"/>
      <c r="CE1425" s="96"/>
      <c r="CF1425" s="49"/>
      <c r="CG1425" s="96"/>
      <c r="CH1425" s="49"/>
      <c r="CI1425" s="49"/>
      <c r="CJ1425" s="49"/>
      <c r="CK1425" s="49"/>
      <c r="CL1425" s="49"/>
      <c r="CM1425" s="49"/>
      <c r="CN1425" s="49"/>
      <c r="CO1425" s="49"/>
      <c r="CP1425" s="49"/>
      <c r="CQ1425" s="49"/>
      <c r="CR1425" s="49"/>
      <c r="CS1425" s="49"/>
      <c r="CT1425" s="49"/>
      <c r="CU1425" s="49"/>
      <c r="CV1425" s="49"/>
      <c r="CW1425" s="49"/>
      <c r="CX1425" s="49"/>
      <c r="CY1425" s="49"/>
      <c r="CZ1425" s="49"/>
    </row>
    <row r="1426" spans="1:104" ht="20.25" thickTop="1" thickBot="1" x14ac:dyDescent="0.35">
      <c r="A1426" s="68"/>
      <c r="B1426" s="88"/>
      <c r="C1426" s="68"/>
      <c r="D1426" s="68"/>
      <c r="E1426" s="69"/>
      <c r="F1426" s="69"/>
      <c r="G1426" s="69"/>
      <c r="H1426" s="69"/>
      <c r="I1426" s="70"/>
      <c r="J1426" s="70"/>
      <c r="K1426" s="71"/>
      <c r="L1426" s="91"/>
      <c r="M1426" s="71"/>
      <c r="N1426" s="71"/>
      <c r="P1426" s="71"/>
      <c r="Q1426" s="71"/>
      <c r="R1426" s="71"/>
      <c r="S1426" s="70"/>
      <c r="T1426" s="73"/>
      <c r="U1426" s="73"/>
      <c r="V1426" s="211"/>
      <c r="W1426" s="211"/>
      <c r="X1426" s="73"/>
      <c r="Y1426" s="73"/>
      <c r="Z1426" s="73"/>
      <c r="AA1426" s="73"/>
      <c r="AB1426" s="73"/>
      <c r="AC1426" s="73"/>
      <c r="AD1426" s="73"/>
      <c r="AE1426" s="92"/>
      <c r="AF1426" s="73"/>
      <c r="AG1426" s="74"/>
      <c r="AH1426" s="75"/>
      <c r="AI1426" s="75"/>
      <c r="AJ1426" s="75"/>
      <c r="AK1426" s="74"/>
      <c r="AL1426" s="69"/>
      <c r="AM1426" s="76"/>
      <c r="AN1426" s="127"/>
      <c r="AO1426" s="76"/>
      <c r="AP1426" s="127"/>
      <c r="AQ1426" s="76"/>
      <c r="AR1426" s="76"/>
      <c r="AS1426" s="76"/>
      <c r="AT1426" s="76"/>
      <c r="AU1426" s="76"/>
      <c r="AV1426" s="127"/>
      <c r="AW1426" s="127"/>
      <c r="AX1426" s="127"/>
      <c r="AY1426" s="76"/>
      <c r="AZ1426" s="74"/>
      <c r="BA1426" s="74"/>
      <c r="BB1426" s="72"/>
      <c r="BC1426" s="72"/>
      <c r="BD1426" s="74"/>
      <c r="BE1426" s="74"/>
      <c r="BF1426" s="76"/>
      <c r="BG1426" s="76"/>
      <c r="BH1426" s="76"/>
      <c r="BI1426" s="76"/>
      <c r="BJ1426" s="76"/>
      <c r="BK1426" s="76"/>
      <c r="BL1426" s="76"/>
      <c r="BM1426" s="127"/>
      <c r="BN1426" s="76"/>
      <c r="BO1426" s="110"/>
      <c r="BP1426" s="110"/>
      <c r="BQ1426" s="112"/>
      <c r="BR1426" s="112"/>
      <c r="BS1426" s="112"/>
      <c r="BT1426" s="114"/>
      <c r="BU1426" s="113"/>
      <c r="BV1426" s="114"/>
      <c r="BW1426" s="115"/>
      <c r="BX1426" s="115"/>
      <c r="BY1426" s="115"/>
      <c r="BZ1426" s="115"/>
      <c r="CA1426" s="48"/>
      <c r="CB1426" s="48"/>
      <c r="CC1426" s="48"/>
      <c r="CD1426" s="49"/>
      <c r="CE1426" s="96"/>
      <c r="CF1426" s="49"/>
      <c r="CG1426" s="96"/>
      <c r="CH1426" s="49"/>
      <c r="CI1426" s="49"/>
      <c r="CJ1426" s="49"/>
      <c r="CK1426" s="49"/>
      <c r="CL1426" s="49"/>
      <c r="CM1426" s="49"/>
      <c r="CN1426" s="49"/>
      <c r="CO1426" s="49"/>
      <c r="CP1426" s="49"/>
      <c r="CQ1426" s="49"/>
      <c r="CR1426" s="49"/>
      <c r="CS1426" s="49"/>
      <c r="CT1426" s="49"/>
      <c r="CU1426" s="49"/>
      <c r="CV1426" s="49"/>
      <c r="CW1426" s="49"/>
      <c r="CX1426" s="49"/>
      <c r="CY1426" s="49"/>
      <c r="CZ1426" s="49"/>
    </row>
    <row r="1427" spans="1:104" ht="20.25" thickTop="1" thickBot="1" x14ac:dyDescent="0.35">
      <c r="A1427" s="68"/>
      <c r="B1427" s="88"/>
      <c r="C1427" s="68"/>
      <c r="D1427" s="68"/>
      <c r="E1427" s="69"/>
      <c r="F1427" s="69"/>
      <c r="G1427" s="69"/>
      <c r="H1427" s="69"/>
      <c r="I1427" s="70"/>
      <c r="J1427" s="70"/>
      <c r="K1427" s="71"/>
      <c r="L1427" s="91"/>
      <c r="M1427" s="71"/>
      <c r="N1427" s="71"/>
      <c r="P1427" s="71"/>
      <c r="Q1427" s="71"/>
      <c r="R1427" s="71"/>
      <c r="S1427" s="70"/>
      <c r="T1427" s="73"/>
      <c r="U1427" s="73"/>
      <c r="V1427" s="211"/>
      <c r="W1427" s="211"/>
      <c r="X1427" s="73"/>
      <c r="Y1427" s="73"/>
      <c r="Z1427" s="73"/>
      <c r="AA1427" s="73"/>
      <c r="AB1427" s="73"/>
      <c r="AC1427" s="73"/>
      <c r="AD1427" s="73"/>
      <c r="AE1427" s="92"/>
      <c r="AF1427" s="73"/>
      <c r="AG1427" s="74"/>
      <c r="AH1427" s="75"/>
      <c r="AI1427" s="75"/>
      <c r="AJ1427" s="75"/>
      <c r="AK1427" s="74"/>
      <c r="AL1427" s="69"/>
      <c r="AM1427" s="76"/>
      <c r="AN1427" s="127"/>
      <c r="AO1427" s="76"/>
      <c r="AP1427" s="127"/>
      <c r="AQ1427" s="76"/>
      <c r="AR1427" s="76"/>
      <c r="AS1427" s="76"/>
      <c r="AT1427" s="76"/>
      <c r="AU1427" s="76"/>
      <c r="AV1427" s="127"/>
      <c r="AW1427" s="127"/>
      <c r="AX1427" s="127"/>
      <c r="AY1427" s="76"/>
      <c r="AZ1427" s="74"/>
      <c r="BA1427" s="74"/>
      <c r="BB1427" s="72"/>
      <c r="BC1427" s="72"/>
      <c r="BD1427" s="74"/>
      <c r="BE1427" s="74"/>
      <c r="BF1427" s="76"/>
      <c r="BG1427" s="76"/>
      <c r="BH1427" s="76"/>
      <c r="BI1427" s="76"/>
      <c r="BJ1427" s="76"/>
      <c r="BK1427" s="76"/>
      <c r="BL1427" s="76"/>
      <c r="BM1427" s="127"/>
      <c r="BN1427" s="76"/>
      <c r="BO1427" s="110"/>
      <c r="BP1427" s="110"/>
      <c r="BQ1427" s="112"/>
      <c r="BR1427" s="112"/>
      <c r="BS1427" s="112"/>
      <c r="BT1427" s="114"/>
      <c r="BU1427" s="113"/>
      <c r="BV1427" s="114"/>
      <c r="BW1427" s="115"/>
      <c r="BX1427" s="115"/>
      <c r="BY1427" s="115"/>
      <c r="BZ1427" s="115"/>
      <c r="CA1427" s="48"/>
      <c r="CB1427" s="48"/>
      <c r="CC1427" s="48"/>
      <c r="CD1427" s="49"/>
      <c r="CE1427" s="96"/>
      <c r="CF1427" s="49"/>
      <c r="CG1427" s="96"/>
      <c r="CH1427" s="49"/>
      <c r="CI1427" s="49"/>
      <c r="CJ1427" s="49"/>
      <c r="CK1427" s="49"/>
      <c r="CL1427" s="49"/>
      <c r="CM1427" s="49"/>
      <c r="CN1427" s="49"/>
      <c r="CO1427" s="49"/>
      <c r="CP1427" s="49"/>
      <c r="CQ1427" s="49"/>
      <c r="CR1427" s="49"/>
      <c r="CS1427" s="49"/>
      <c r="CT1427" s="49"/>
      <c r="CU1427" s="49"/>
      <c r="CV1427" s="49"/>
      <c r="CW1427" s="49"/>
      <c r="CX1427" s="49"/>
      <c r="CY1427" s="49"/>
      <c r="CZ1427" s="49"/>
    </row>
    <row r="1428" spans="1:104" ht="20.25" thickTop="1" thickBot="1" x14ac:dyDescent="0.35">
      <c r="A1428" s="68"/>
      <c r="B1428" s="88"/>
      <c r="C1428" s="68"/>
      <c r="D1428" s="68"/>
      <c r="E1428" s="69"/>
      <c r="F1428" s="69"/>
      <c r="G1428" s="69"/>
      <c r="H1428" s="69"/>
      <c r="I1428" s="70"/>
      <c r="J1428" s="70"/>
      <c r="K1428" s="71"/>
      <c r="L1428" s="91"/>
      <c r="M1428" s="71"/>
      <c r="N1428" s="71"/>
      <c r="P1428" s="71"/>
      <c r="Q1428" s="71"/>
      <c r="R1428" s="71"/>
      <c r="S1428" s="70"/>
      <c r="T1428" s="73"/>
      <c r="U1428" s="73"/>
      <c r="V1428" s="211"/>
      <c r="W1428" s="211"/>
      <c r="X1428" s="73"/>
      <c r="Y1428" s="73"/>
      <c r="Z1428" s="73"/>
      <c r="AA1428" s="73"/>
      <c r="AB1428" s="73"/>
      <c r="AC1428" s="73"/>
      <c r="AD1428" s="73"/>
      <c r="AE1428" s="92"/>
      <c r="AF1428" s="73"/>
      <c r="AG1428" s="74"/>
      <c r="AH1428" s="75"/>
      <c r="AI1428" s="75"/>
      <c r="AJ1428" s="75"/>
      <c r="AK1428" s="74"/>
      <c r="AL1428" s="69"/>
      <c r="AM1428" s="76"/>
      <c r="AN1428" s="127"/>
      <c r="AO1428" s="76"/>
      <c r="AP1428" s="127"/>
      <c r="AQ1428" s="76"/>
      <c r="AR1428" s="76"/>
      <c r="AS1428" s="76"/>
      <c r="AT1428" s="76"/>
      <c r="AU1428" s="76"/>
      <c r="AV1428" s="127"/>
      <c r="AW1428" s="127"/>
      <c r="AX1428" s="127"/>
      <c r="AY1428" s="76"/>
      <c r="AZ1428" s="74"/>
      <c r="BA1428" s="74"/>
      <c r="BB1428" s="72"/>
      <c r="BC1428" s="72"/>
      <c r="BD1428" s="74"/>
      <c r="BE1428" s="74"/>
      <c r="BF1428" s="76"/>
      <c r="BG1428" s="76"/>
      <c r="BH1428" s="76"/>
      <c r="BI1428" s="76"/>
      <c r="BJ1428" s="76"/>
      <c r="BK1428" s="76"/>
      <c r="BL1428" s="76"/>
      <c r="BM1428" s="127"/>
      <c r="BN1428" s="76"/>
      <c r="BO1428" s="110"/>
      <c r="BP1428" s="110"/>
      <c r="BQ1428" s="112"/>
      <c r="BR1428" s="112"/>
      <c r="BS1428" s="112"/>
      <c r="BT1428" s="114"/>
      <c r="BU1428" s="113"/>
      <c r="BV1428" s="114"/>
      <c r="BW1428" s="115"/>
      <c r="BX1428" s="115"/>
      <c r="BY1428" s="115"/>
      <c r="BZ1428" s="115"/>
      <c r="CA1428" s="48"/>
      <c r="CB1428" s="48"/>
      <c r="CC1428" s="48"/>
      <c r="CD1428" s="49"/>
      <c r="CE1428" s="96"/>
      <c r="CF1428" s="49"/>
      <c r="CG1428" s="96"/>
      <c r="CH1428" s="49"/>
      <c r="CI1428" s="49"/>
      <c r="CJ1428" s="49"/>
      <c r="CK1428" s="49"/>
      <c r="CL1428" s="49"/>
      <c r="CM1428" s="49"/>
      <c r="CN1428" s="49"/>
      <c r="CO1428" s="49"/>
      <c r="CP1428" s="49"/>
      <c r="CQ1428" s="49"/>
      <c r="CR1428" s="49"/>
      <c r="CS1428" s="49"/>
      <c r="CT1428" s="49"/>
      <c r="CU1428" s="49"/>
      <c r="CV1428" s="49"/>
      <c r="CW1428" s="49"/>
      <c r="CX1428" s="49"/>
      <c r="CY1428" s="49"/>
      <c r="CZ1428" s="49"/>
    </row>
    <row r="1429" spans="1:104" ht="20.25" thickTop="1" thickBot="1" x14ac:dyDescent="0.35">
      <c r="A1429" s="68"/>
      <c r="B1429" s="88"/>
      <c r="C1429" s="68"/>
      <c r="D1429" s="68"/>
      <c r="E1429" s="69"/>
      <c r="F1429" s="69"/>
      <c r="G1429" s="69"/>
      <c r="H1429" s="69"/>
      <c r="I1429" s="70"/>
      <c r="J1429" s="70"/>
      <c r="K1429" s="71"/>
      <c r="L1429" s="91"/>
      <c r="M1429" s="71"/>
      <c r="N1429" s="71"/>
      <c r="P1429" s="71"/>
      <c r="Q1429" s="71"/>
      <c r="R1429" s="71"/>
      <c r="S1429" s="70"/>
      <c r="T1429" s="73"/>
      <c r="U1429" s="73"/>
      <c r="V1429" s="211"/>
      <c r="W1429" s="211"/>
      <c r="X1429" s="73"/>
      <c r="Y1429" s="73"/>
      <c r="Z1429" s="73"/>
      <c r="AA1429" s="73"/>
      <c r="AB1429" s="73"/>
      <c r="AC1429" s="73"/>
      <c r="AD1429" s="73"/>
      <c r="AE1429" s="92"/>
      <c r="AF1429" s="73"/>
      <c r="AG1429" s="74"/>
      <c r="AH1429" s="75"/>
      <c r="AI1429" s="75"/>
      <c r="AJ1429" s="75"/>
      <c r="AK1429" s="74"/>
      <c r="AL1429" s="69"/>
      <c r="AM1429" s="76"/>
      <c r="AN1429" s="127"/>
      <c r="AO1429" s="76"/>
      <c r="AP1429" s="127"/>
      <c r="AQ1429" s="76"/>
      <c r="AR1429" s="76"/>
      <c r="AS1429" s="76"/>
      <c r="AT1429" s="76"/>
      <c r="AU1429" s="76"/>
      <c r="AV1429" s="127"/>
      <c r="AW1429" s="127"/>
      <c r="AX1429" s="127"/>
      <c r="AY1429" s="76"/>
      <c r="AZ1429" s="74"/>
      <c r="BA1429" s="74"/>
      <c r="BB1429" s="72"/>
      <c r="BC1429" s="72"/>
      <c r="BD1429" s="74"/>
      <c r="BE1429" s="74"/>
      <c r="BF1429" s="76"/>
      <c r="BG1429" s="76"/>
      <c r="BH1429" s="76"/>
      <c r="BI1429" s="76"/>
      <c r="BJ1429" s="76"/>
      <c r="BK1429" s="76"/>
      <c r="BL1429" s="76"/>
      <c r="BM1429" s="127"/>
      <c r="BN1429" s="76"/>
      <c r="BO1429" s="110"/>
      <c r="BP1429" s="110"/>
      <c r="BQ1429" s="112"/>
      <c r="BR1429" s="112"/>
      <c r="BS1429" s="112"/>
      <c r="BT1429" s="114"/>
      <c r="BU1429" s="113"/>
      <c r="BV1429" s="114"/>
      <c r="BW1429" s="115"/>
      <c r="BX1429" s="115"/>
      <c r="BY1429" s="115"/>
      <c r="BZ1429" s="115"/>
      <c r="CA1429" s="48"/>
      <c r="CB1429" s="48"/>
      <c r="CC1429" s="48"/>
      <c r="CD1429" s="49"/>
      <c r="CE1429" s="96"/>
      <c r="CF1429" s="49"/>
      <c r="CG1429" s="96"/>
      <c r="CH1429" s="49"/>
      <c r="CI1429" s="49"/>
      <c r="CJ1429" s="49"/>
      <c r="CK1429" s="49"/>
      <c r="CL1429" s="49"/>
      <c r="CM1429" s="49"/>
      <c r="CN1429" s="49"/>
      <c r="CO1429" s="49"/>
      <c r="CP1429" s="49"/>
      <c r="CQ1429" s="49"/>
      <c r="CR1429" s="49"/>
      <c r="CS1429" s="49"/>
      <c r="CT1429" s="49"/>
      <c r="CU1429" s="49"/>
      <c r="CV1429" s="49"/>
      <c r="CW1429" s="49"/>
      <c r="CX1429" s="49"/>
      <c r="CY1429" s="49"/>
      <c r="CZ1429" s="49"/>
    </row>
    <row r="1430" spans="1:104" ht="20.25" thickTop="1" thickBot="1" x14ac:dyDescent="0.35">
      <c r="A1430" s="68"/>
      <c r="B1430" s="88"/>
      <c r="C1430" s="68"/>
      <c r="D1430" s="68"/>
      <c r="E1430" s="69"/>
      <c r="F1430" s="69"/>
      <c r="G1430" s="69"/>
      <c r="H1430" s="69"/>
      <c r="I1430" s="70"/>
      <c r="J1430" s="70"/>
      <c r="K1430" s="71"/>
      <c r="L1430" s="91"/>
      <c r="M1430" s="71"/>
      <c r="N1430" s="71"/>
      <c r="P1430" s="71"/>
      <c r="Q1430" s="71"/>
      <c r="R1430" s="71"/>
      <c r="S1430" s="70"/>
      <c r="T1430" s="73"/>
      <c r="U1430" s="73"/>
      <c r="V1430" s="211"/>
      <c r="W1430" s="211"/>
      <c r="X1430" s="73"/>
      <c r="Y1430" s="73"/>
      <c r="Z1430" s="73"/>
      <c r="AA1430" s="73"/>
      <c r="AB1430" s="73"/>
      <c r="AC1430" s="73"/>
      <c r="AD1430" s="73"/>
      <c r="AE1430" s="92"/>
      <c r="AF1430" s="73"/>
      <c r="AG1430" s="74"/>
      <c r="AH1430" s="75"/>
      <c r="AI1430" s="75"/>
      <c r="AJ1430" s="75"/>
      <c r="AK1430" s="74"/>
      <c r="AL1430" s="69"/>
      <c r="AM1430" s="76"/>
      <c r="AN1430" s="127"/>
      <c r="AO1430" s="76"/>
      <c r="AP1430" s="127"/>
      <c r="AQ1430" s="76"/>
      <c r="AR1430" s="76"/>
      <c r="AS1430" s="76"/>
      <c r="AT1430" s="76"/>
      <c r="AU1430" s="76"/>
      <c r="AV1430" s="127"/>
      <c r="AW1430" s="127"/>
      <c r="AX1430" s="127"/>
      <c r="AY1430" s="76"/>
      <c r="AZ1430" s="74"/>
      <c r="BA1430" s="74"/>
      <c r="BB1430" s="72"/>
      <c r="BC1430" s="72"/>
      <c r="BD1430" s="74"/>
      <c r="BE1430" s="74"/>
      <c r="BF1430" s="76"/>
      <c r="BG1430" s="76"/>
      <c r="BH1430" s="76"/>
      <c r="BI1430" s="76"/>
      <c r="BJ1430" s="76"/>
      <c r="BK1430" s="76"/>
      <c r="BL1430" s="76"/>
      <c r="BM1430" s="127"/>
      <c r="BN1430" s="76"/>
      <c r="BO1430" s="110"/>
      <c r="BP1430" s="110"/>
      <c r="BQ1430" s="112"/>
      <c r="BR1430" s="112"/>
      <c r="BS1430" s="112"/>
      <c r="BT1430" s="114"/>
      <c r="BU1430" s="113"/>
      <c r="BV1430" s="114"/>
      <c r="BW1430" s="115"/>
      <c r="BX1430" s="115"/>
      <c r="BY1430" s="115"/>
      <c r="BZ1430" s="115"/>
      <c r="CA1430" s="48"/>
      <c r="CB1430" s="48"/>
      <c r="CC1430" s="48"/>
      <c r="CD1430" s="49"/>
      <c r="CE1430" s="96"/>
      <c r="CF1430" s="49"/>
      <c r="CG1430" s="96"/>
      <c r="CH1430" s="49"/>
      <c r="CI1430" s="49"/>
      <c r="CJ1430" s="49"/>
      <c r="CK1430" s="49"/>
      <c r="CL1430" s="49"/>
      <c r="CM1430" s="49"/>
      <c r="CN1430" s="49"/>
      <c r="CO1430" s="49"/>
      <c r="CP1430" s="49"/>
      <c r="CQ1430" s="49"/>
      <c r="CR1430" s="49"/>
      <c r="CS1430" s="49"/>
      <c r="CT1430" s="49"/>
      <c r="CU1430" s="49"/>
      <c r="CV1430" s="49"/>
      <c r="CW1430" s="49"/>
      <c r="CX1430" s="49"/>
      <c r="CY1430" s="49"/>
      <c r="CZ1430" s="49"/>
    </row>
    <row r="1431" spans="1:104" ht="20.25" thickTop="1" thickBot="1" x14ac:dyDescent="0.35">
      <c r="A1431" s="68"/>
      <c r="B1431" s="88"/>
      <c r="C1431" s="68"/>
      <c r="D1431" s="68"/>
      <c r="E1431" s="69"/>
      <c r="F1431" s="69"/>
      <c r="G1431" s="69"/>
      <c r="H1431" s="69"/>
      <c r="I1431" s="70"/>
      <c r="J1431" s="70"/>
      <c r="K1431" s="71"/>
      <c r="L1431" s="91"/>
      <c r="M1431" s="71"/>
      <c r="N1431" s="71"/>
      <c r="P1431" s="71"/>
      <c r="Q1431" s="71"/>
      <c r="R1431" s="71"/>
      <c r="S1431" s="70"/>
      <c r="T1431" s="73"/>
      <c r="U1431" s="73"/>
      <c r="V1431" s="211"/>
      <c r="W1431" s="211"/>
      <c r="X1431" s="73"/>
      <c r="Y1431" s="73"/>
      <c r="Z1431" s="73"/>
      <c r="AA1431" s="73"/>
      <c r="AB1431" s="73"/>
      <c r="AC1431" s="73"/>
      <c r="AD1431" s="73"/>
      <c r="AE1431" s="92"/>
      <c r="AF1431" s="73"/>
      <c r="AG1431" s="74"/>
      <c r="AH1431" s="75"/>
      <c r="AI1431" s="75"/>
      <c r="AJ1431" s="75"/>
      <c r="AK1431" s="74"/>
      <c r="AL1431" s="69"/>
      <c r="AM1431" s="76"/>
      <c r="AN1431" s="127"/>
      <c r="AO1431" s="76"/>
      <c r="AP1431" s="127"/>
      <c r="AQ1431" s="76"/>
      <c r="AR1431" s="76"/>
      <c r="AS1431" s="76"/>
      <c r="AT1431" s="76"/>
      <c r="AU1431" s="76"/>
      <c r="AV1431" s="127"/>
      <c r="AW1431" s="127"/>
      <c r="AX1431" s="127"/>
      <c r="AY1431" s="76"/>
      <c r="AZ1431" s="74"/>
      <c r="BA1431" s="74"/>
      <c r="BB1431" s="72"/>
      <c r="BC1431" s="72"/>
      <c r="BD1431" s="74"/>
      <c r="BE1431" s="74"/>
      <c r="BF1431" s="76"/>
      <c r="BG1431" s="76"/>
      <c r="BH1431" s="76"/>
      <c r="BI1431" s="76"/>
      <c r="BJ1431" s="76"/>
      <c r="BK1431" s="76"/>
      <c r="BL1431" s="76"/>
      <c r="BM1431" s="127"/>
      <c r="BN1431" s="76"/>
      <c r="BO1431" s="110"/>
      <c r="BP1431" s="110"/>
      <c r="BQ1431" s="112"/>
      <c r="BR1431" s="112"/>
      <c r="BS1431" s="112"/>
      <c r="BT1431" s="114"/>
      <c r="BU1431" s="113"/>
      <c r="BV1431" s="114"/>
      <c r="BW1431" s="115"/>
      <c r="BX1431" s="115"/>
      <c r="BY1431" s="115"/>
      <c r="BZ1431" s="115"/>
      <c r="CA1431" s="48"/>
      <c r="CB1431" s="48"/>
      <c r="CC1431" s="48"/>
      <c r="CD1431" s="49"/>
      <c r="CE1431" s="96"/>
      <c r="CF1431" s="49"/>
      <c r="CG1431" s="96"/>
      <c r="CH1431" s="49"/>
      <c r="CI1431" s="49"/>
      <c r="CJ1431" s="49"/>
      <c r="CK1431" s="49"/>
      <c r="CL1431" s="49"/>
      <c r="CM1431" s="49"/>
      <c r="CN1431" s="49"/>
      <c r="CO1431" s="49"/>
      <c r="CP1431" s="49"/>
      <c r="CQ1431" s="49"/>
      <c r="CR1431" s="49"/>
      <c r="CS1431" s="49"/>
      <c r="CT1431" s="49"/>
      <c r="CU1431" s="49"/>
      <c r="CV1431" s="49"/>
      <c r="CW1431" s="49"/>
      <c r="CX1431" s="49"/>
      <c r="CY1431" s="49"/>
      <c r="CZ1431" s="49"/>
    </row>
    <row r="1432" spans="1:104" ht="20.25" thickTop="1" thickBot="1" x14ac:dyDescent="0.35">
      <c r="A1432" s="68"/>
      <c r="B1432" s="88"/>
      <c r="C1432" s="68"/>
      <c r="D1432" s="68"/>
      <c r="E1432" s="69"/>
      <c r="F1432" s="69"/>
      <c r="G1432" s="69"/>
      <c r="H1432" s="69"/>
      <c r="I1432" s="70"/>
      <c r="J1432" s="70"/>
      <c r="K1432" s="71"/>
      <c r="L1432" s="91"/>
      <c r="M1432" s="71"/>
      <c r="N1432" s="71"/>
      <c r="P1432" s="71"/>
      <c r="Q1432" s="71"/>
      <c r="R1432" s="71"/>
      <c r="S1432" s="70"/>
      <c r="T1432" s="73"/>
      <c r="U1432" s="73"/>
      <c r="V1432" s="211"/>
      <c r="W1432" s="211"/>
      <c r="X1432" s="73"/>
      <c r="Y1432" s="73"/>
      <c r="Z1432" s="73"/>
      <c r="AA1432" s="73"/>
      <c r="AB1432" s="73"/>
      <c r="AC1432" s="73"/>
      <c r="AD1432" s="73"/>
      <c r="AE1432" s="92"/>
      <c r="AF1432" s="73"/>
      <c r="AG1432" s="74"/>
      <c r="AH1432" s="75"/>
      <c r="AI1432" s="75"/>
      <c r="AJ1432" s="75"/>
      <c r="AK1432" s="74"/>
      <c r="AL1432" s="69"/>
      <c r="AM1432" s="76"/>
      <c r="AN1432" s="127"/>
      <c r="AO1432" s="76"/>
      <c r="AP1432" s="127"/>
      <c r="AQ1432" s="76"/>
      <c r="AR1432" s="76"/>
      <c r="AS1432" s="76"/>
      <c r="AT1432" s="76"/>
      <c r="AU1432" s="76"/>
      <c r="AV1432" s="127"/>
      <c r="AW1432" s="127"/>
      <c r="AX1432" s="127"/>
      <c r="AY1432" s="76"/>
      <c r="AZ1432" s="74"/>
      <c r="BA1432" s="74"/>
      <c r="BB1432" s="72"/>
      <c r="BC1432" s="72"/>
      <c r="BD1432" s="74"/>
      <c r="BE1432" s="74"/>
      <c r="BF1432" s="76"/>
      <c r="BG1432" s="76"/>
      <c r="BH1432" s="76"/>
      <c r="BI1432" s="76"/>
      <c r="BJ1432" s="76"/>
      <c r="BK1432" s="76"/>
      <c r="BL1432" s="76"/>
      <c r="BM1432" s="127"/>
      <c r="BN1432" s="76"/>
      <c r="BO1432" s="110"/>
      <c r="BP1432" s="110"/>
      <c r="BQ1432" s="112"/>
      <c r="BR1432" s="112"/>
      <c r="BS1432" s="112"/>
      <c r="BT1432" s="114"/>
      <c r="BU1432" s="113"/>
      <c r="BV1432" s="114"/>
      <c r="BW1432" s="115"/>
      <c r="BX1432" s="115"/>
      <c r="BY1432" s="115"/>
      <c r="BZ1432" s="115"/>
      <c r="CA1432" s="48"/>
      <c r="CB1432" s="48"/>
      <c r="CC1432" s="48"/>
      <c r="CD1432" s="49"/>
      <c r="CE1432" s="96"/>
      <c r="CF1432" s="49"/>
      <c r="CG1432" s="96"/>
      <c r="CH1432" s="49"/>
      <c r="CI1432" s="49"/>
      <c r="CJ1432" s="49"/>
      <c r="CK1432" s="49"/>
      <c r="CL1432" s="49"/>
      <c r="CM1432" s="49"/>
      <c r="CN1432" s="49"/>
      <c r="CO1432" s="49"/>
      <c r="CP1432" s="49"/>
      <c r="CQ1432" s="49"/>
      <c r="CR1432" s="49"/>
      <c r="CS1432" s="49"/>
      <c r="CT1432" s="49"/>
      <c r="CU1432" s="49"/>
      <c r="CV1432" s="49"/>
      <c r="CW1432" s="49"/>
      <c r="CX1432" s="49"/>
      <c r="CY1432" s="49"/>
      <c r="CZ1432" s="49"/>
    </row>
    <row r="1433" spans="1:104" ht="20.25" thickTop="1" thickBot="1" x14ac:dyDescent="0.35">
      <c r="A1433" s="68"/>
      <c r="B1433" s="88"/>
      <c r="C1433" s="68"/>
      <c r="D1433" s="68"/>
      <c r="E1433" s="69"/>
      <c r="F1433" s="69"/>
      <c r="G1433" s="69"/>
      <c r="H1433" s="69"/>
      <c r="I1433" s="70"/>
      <c r="J1433" s="70"/>
      <c r="K1433" s="71"/>
      <c r="L1433" s="91"/>
      <c r="M1433" s="71"/>
      <c r="N1433" s="71"/>
      <c r="P1433" s="71"/>
      <c r="Q1433" s="71"/>
      <c r="R1433" s="71"/>
      <c r="S1433" s="70"/>
      <c r="T1433" s="73"/>
      <c r="U1433" s="73"/>
      <c r="V1433" s="211"/>
      <c r="W1433" s="211"/>
      <c r="X1433" s="73"/>
      <c r="Y1433" s="73"/>
      <c r="Z1433" s="73"/>
      <c r="AA1433" s="73"/>
      <c r="AB1433" s="73"/>
      <c r="AC1433" s="73"/>
      <c r="AD1433" s="73"/>
      <c r="AE1433" s="92"/>
      <c r="AF1433" s="73"/>
      <c r="AG1433" s="74"/>
      <c r="AH1433" s="75"/>
      <c r="AI1433" s="75"/>
      <c r="AJ1433" s="75"/>
      <c r="AK1433" s="74"/>
      <c r="AL1433" s="69"/>
      <c r="AM1433" s="76"/>
      <c r="AN1433" s="127"/>
      <c r="AO1433" s="76"/>
      <c r="AP1433" s="127"/>
      <c r="AQ1433" s="76"/>
      <c r="AR1433" s="76"/>
      <c r="AS1433" s="76"/>
      <c r="AT1433" s="76"/>
      <c r="AU1433" s="76"/>
      <c r="AV1433" s="127"/>
      <c r="AW1433" s="127"/>
      <c r="AX1433" s="127"/>
      <c r="AY1433" s="76"/>
      <c r="AZ1433" s="74"/>
      <c r="BA1433" s="74"/>
      <c r="BB1433" s="72"/>
      <c r="BC1433" s="72"/>
      <c r="BD1433" s="74"/>
      <c r="BE1433" s="74"/>
      <c r="BF1433" s="76"/>
      <c r="BG1433" s="76"/>
      <c r="BH1433" s="76"/>
      <c r="BI1433" s="76"/>
      <c r="BJ1433" s="76"/>
      <c r="BK1433" s="76"/>
      <c r="BL1433" s="76"/>
      <c r="BM1433" s="127"/>
      <c r="BN1433" s="76"/>
      <c r="BO1433" s="110"/>
      <c r="BP1433" s="110"/>
      <c r="BQ1433" s="112"/>
      <c r="BR1433" s="112"/>
      <c r="BS1433" s="112"/>
      <c r="BT1433" s="114"/>
      <c r="BU1433" s="113"/>
      <c r="BV1433" s="114"/>
      <c r="BW1433" s="115"/>
      <c r="BX1433" s="115"/>
      <c r="BY1433" s="115"/>
      <c r="BZ1433" s="115"/>
      <c r="CA1433" s="48"/>
      <c r="CB1433" s="48"/>
      <c r="CC1433" s="48"/>
      <c r="CD1433" s="49"/>
      <c r="CE1433" s="96"/>
      <c r="CF1433" s="49"/>
      <c r="CG1433" s="96"/>
      <c r="CH1433" s="49"/>
      <c r="CI1433" s="49"/>
      <c r="CJ1433" s="49"/>
      <c r="CK1433" s="49"/>
      <c r="CL1433" s="49"/>
      <c r="CM1433" s="49"/>
      <c r="CN1433" s="49"/>
      <c r="CO1433" s="49"/>
      <c r="CP1433" s="49"/>
      <c r="CQ1433" s="49"/>
      <c r="CR1433" s="49"/>
      <c r="CS1433" s="49"/>
      <c r="CT1433" s="49"/>
      <c r="CU1433" s="49"/>
      <c r="CV1433" s="49"/>
      <c r="CW1433" s="49"/>
      <c r="CX1433" s="49"/>
      <c r="CY1433" s="49"/>
      <c r="CZ1433" s="49"/>
    </row>
    <row r="1434" spans="1:104" ht="20.25" thickTop="1" thickBot="1" x14ac:dyDescent="0.35">
      <c r="A1434" s="68"/>
      <c r="B1434" s="88"/>
      <c r="C1434" s="68"/>
      <c r="D1434" s="68"/>
      <c r="E1434" s="69"/>
      <c r="F1434" s="69"/>
      <c r="G1434" s="69"/>
      <c r="H1434" s="69"/>
      <c r="I1434" s="70"/>
      <c r="J1434" s="70"/>
      <c r="K1434" s="71"/>
      <c r="L1434" s="91"/>
      <c r="M1434" s="71"/>
      <c r="N1434" s="71"/>
      <c r="P1434" s="71"/>
      <c r="Q1434" s="71"/>
      <c r="R1434" s="71"/>
      <c r="S1434" s="70"/>
      <c r="T1434" s="73"/>
      <c r="U1434" s="73"/>
      <c r="V1434" s="211"/>
      <c r="W1434" s="211"/>
      <c r="X1434" s="73"/>
      <c r="Y1434" s="73"/>
      <c r="Z1434" s="73"/>
      <c r="AA1434" s="73"/>
      <c r="AB1434" s="73"/>
      <c r="AC1434" s="73"/>
      <c r="AD1434" s="73"/>
      <c r="AE1434" s="92"/>
      <c r="AF1434" s="73"/>
      <c r="AG1434" s="74"/>
      <c r="AH1434" s="75"/>
      <c r="AI1434" s="75"/>
      <c r="AJ1434" s="75"/>
      <c r="AK1434" s="74"/>
      <c r="AL1434" s="69"/>
      <c r="AM1434" s="76"/>
      <c r="AN1434" s="127"/>
      <c r="AO1434" s="76"/>
      <c r="AP1434" s="127"/>
      <c r="AQ1434" s="76"/>
      <c r="AR1434" s="76"/>
      <c r="AS1434" s="76"/>
      <c r="AT1434" s="76"/>
      <c r="AU1434" s="76"/>
      <c r="AV1434" s="127"/>
      <c r="AW1434" s="127"/>
      <c r="AX1434" s="127"/>
      <c r="AY1434" s="76"/>
      <c r="AZ1434" s="74"/>
      <c r="BA1434" s="74"/>
      <c r="BB1434" s="72"/>
      <c r="BC1434" s="72"/>
      <c r="BD1434" s="74"/>
      <c r="BE1434" s="74"/>
      <c r="BF1434" s="76"/>
      <c r="BG1434" s="76"/>
      <c r="BH1434" s="76"/>
      <c r="BI1434" s="76"/>
      <c r="BJ1434" s="76"/>
      <c r="BK1434" s="76"/>
      <c r="BL1434" s="76"/>
      <c r="BM1434" s="127"/>
      <c r="BN1434" s="76"/>
      <c r="BO1434" s="110"/>
      <c r="BP1434" s="110"/>
      <c r="BQ1434" s="112"/>
      <c r="BR1434" s="112"/>
      <c r="BS1434" s="112"/>
      <c r="BT1434" s="114"/>
      <c r="BU1434" s="113"/>
      <c r="BV1434" s="114"/>
      <c r="BW1434" s="115"/>
      <c r="BX1434" s="115"/>
      <c r="BY1434" s="115"/>
      <c r="BZ1434" s="115"/>
      <c r="CA1434" s="48"/>
      <c r="CB1434" s="48"/>
      <c r="CC1434" s="48"/>
      <c r="CD1434" s="49"/>
      <c r="CE1434" s="96"/>
      <c r="CF1434" s="49"/>
      <c r="CG1434" s="96"/>
      <c r="CH1434" s="49"/>
      <c r="CI1434" s="49"/>
      <c r="CJ1434" s="49"/>
      <c r="CK1434" s="49"/>
      <c r="CL1434" s="49"/>
      <c r="CM1434" s="49"/>
      <c r="CN1434" s="49"/>
      <c r="CO1434" s="49"/>
      <c r="CP1434" s="49"/>
      <c r="CQ1434" s="49"/>
      <c r="CR1434" s="49"/>
      <c r="CS1434" s="49"/>
      <c r="CT1434" s="49"/>
      <c r="CU1434" s="49"/>
      <c r="CV1434" s="49"/>
      <c r="CW1434" s="49"/>
      <c r="CX1434" s="49"/>
      <c r="CY1434" s="49"/>
      <c r="CZ1434" s="49"/>
    </row>
    <row r="1435" spans="1:104" ht="20.25" thickTop="1" thickBot="1" x14ac:dyDescent="0.35">
      <c r="A1435" s="68"/>
      <c r="B1435" s="88"/>
      <c r="C1435" s="68"/>
      <c r="D1435" s="68"/>
      <c r="E1435" s="69"/>
      <c r="F1435" s="69"/>
      <c r="G1435" s="69"/>
      <c r="H1435" s="69"/>
      <c r="I1435" s="70"/>
      <c r="J1435" s="70"/>
      <c r="K1435" s="71"/>
      <c r="L1435" s="91"/>
      <c r="M1435" s="71"/>
      <c r="N1435" s="71"/>
      <c r="P1435" s="71"/>
      <c r="Q1435" s="71"/>
      <c r="R1435" s="71"/>
      <c r="S1435" s="70"/>
      <c r="T1435" s="73"/>
      <c r="U1435" s="73"/>
      <c r="V1435" s="211"/>
      <c r="W1435" s="211"/>
      <c r="X1435" s="73"/>
      <c r="Y1435" s="73"/>
      <c r="Z1435" s="73"/>
      <c r="AA1435" s="73"/>
      <c r="AB1435" s="73"/>
      <c r="AC1435" s="73"/>
      <c r="AD1435" s="73"/>
      <c r="AE1435" s="92"/>
      <c r="AF1435" s="73"/>
      <c r="AG1435" s="74"/>
      <c r="AH1435" s="75"/>
      <c r="AI1435" s="75"/>
      <c r="AJ1435" s="75"/>
      <c r="AK1435" s="74"/>
      <c r="AL1435" s="69"/>
      <c r="AM1435" s="76"/>
      <c r="AN1435" s="127"/>
      <c r="AO1435" s="76"/>
      <c r="AP1435" s="127"/>
      <c r="AQ1435" s="76"/>
      <c r="AR1435" s="76"/>
      <c r="AS1435" s="76"/>
      <c r="AT1435" s="76"/>
      <c r="AU1435" s="76"/>
      <c r="AV1435" s="127"/>
      <c r="AW1435" s="127"/>
      <c r="AX1435" s="127"/>
      <c r="AY1435" s="76"/>
      <c r="AZ1435" s="74"/>
      <c r="BA1435" s="74"/>
      <c r="BB1435" s="72"/>
      <c r="BC1435" s="72"/>
      <c r="BD1435" s="74"/>
      <c r="BE1435" s="74"/>
      <c r="BF1435" s="76"/>
      <c r="BG1435" s="76"/>
      <c r="BH1435" s="76"/>
      <c r="BI1435" s="76"/>
      <c r="BJ1435" s="76"/>
      <c r="BK1435" s="76"/>
      <c r="BL1435" s="76"/>
      <c r="BM1435" s="127"/>
      <c r="BN1435" s="76"/>
      <c r="BO1435" s="110"/>
      <c r="BP1435" s="110"/>
      <c r="BQ1435" s="112"/>
      <c r="BR1435" s="112"/>
      <c r="BS1435" s="112"/>
      <c r="BT1435" s="114"/>
      <c r="BU1435" s="113"/>
      <c r="BV1435" s="114"/>
      <c r="BW1435" s="115"/>
      <c r="BX1435" s="115"/>
      <c r="BY1435" s="115"/>
      <c r="BZ1435" s="115"/>
      <c r="CA1435" s="48"/>
      <c r="CB1435" s="48"/>
      <c r="CC1435" s="48"/>
      <c r="CD1435" s="49"/>
      <c r="CE1435" s="96"/>
      <c r="CF1435" s="49"/>
      <c r="CG1435" s="96"/>
      <c r="CH1435" s="49"/>
      <c r="CI1435" s="49"/>
      <c r="CJ1435" s="49"/>
      <c r="CK1435" s="49"/>
      <c r="CL1435" s="49"/>
      <c r="CM1435" s="49"/>
      <c r="CN1435" s="49"/>
      <c r="CO1435" s="49"/>
      <c r="CP1435" s="49"/>
      <c r="CQ1435" s="49"/>
      <c r="CR1435" s="49"/>
      <c r="CS1435" s="49"/>
      <c r="CT1435" s="49"/>
      <c r="CU1435" s="49"/>
      <c r="CV1435" s="49"/>
      <c r="CW1435" s="49"/>
      <c r="CX1435" s="49"/>
      <c r="CY1435" s="49"/>
      <c r="CZ1435" s="49"/>
    </row>
    <row r="1436" spans="1:104" ht="20.25" thickTop="1" thickBot="1" x14ac:dyDescent="0.35">
      <c r="A1436" s="68"/>
      <c r="B1436" s="88"/>
      <c r="C1436" s="68"/>
      <c r="D1436" s="68"/>
      <c r="E1436" s="69"/>
      <c r="F1436" s="69"/>
      <c r="G1436" s="69"/>
      <c r="H1436" s="69"/>
      <c r="I1436" s="70"/>
      <c r="J1436" s="70"/>
      <c r="K1436" s="71"/>
      <c r="L1436" s="91"/>
      <c r="M1436" s="71"/>
      <c r="N1436" s="71"/>
      <c r="P1436" s="71"/>
      <c r="Q1436" s="71"/>
      <c r="R1436" s="71"/>
      <c r="S1436" s="70"/>
      <c r="T1436" s="73"/>
      <c r="U1436" s="73"/>
      <c r="V1436" s="211"/>
      <c r="W1436" s="211"/>
      <c r="X1436" s="73"/>
      <c r="Y1436" s="73"/>
      <c r="Z1436" s="73"/>
      <c r="AA1436" s="73"/>
      <c r="AB1436" s="73"/>
      <c r="AC1436" s="73"/>
      <c r="AD1436" s="73"/>
      <c r="AE1436" s="92"/>
      <c r="AF1436" s="73"/>
      <c r="AG1436" s="74"/>
      <c r="AH1436" s="75"/>
      <c r="AI1436" s="75"/>
      <c r="AJ1436" s="75"/>
      <c r="AK1436" s="74"/>
      <c r="AL1436" s="69"/>
      <c r="AM1436" s="76"/>
      <c r="AN1436" s="127"/>
      <c r="AO1436" s="76"/>
      <c r="AP1436" s="127"/>
      <c r="AQ1436" s="76"/>
      <c r="AR1436" s="76"/>
      <c r="AS1436" s="76"/>
      <c r="AT1436" s="76"/>
      <c r="AU1436" s="76"/>
      <c r="AV1436" s="127"/>
      <c r="AW1436" s="127"/>
      <c r="AX1436" s="127"/>
      <c r="AY1436" s="76"/>
      <c r="AZ1436" s="74"/>
      <c r="BA1436" s="74"/>
      <c r="BB1436" s="72"/>
      <c r="BC1436" s="72"/>
      <c r="BD1436" s="74"/>
      <c r="BE1436" s="74"/>
      <c r="BF1436" s="76"/>
      <c r="BG1436" s="76"/>
      <c r="BH1436" s="76"/>
      <c r="BI1436" s="76"/>
      <c r="BJ1436" s="76"/>
      <c r="BK1436" s="76"/>
      <c r="BL1436" s="76"/>
      <c r="BM1436" s="127"/>
      <c r="BN1436" s="76"/>
      <c r="BO1436" s="110"/>
      <c r="BP1436" s="110"/>
      <c r="BQ1436" s="112"/>
      <c r="BR1436" s="112"/>
      <c r="BS1436" s="112"/>
      <c r="BT1436" s="114"/>
      <c r="BU1436" s="113"/>
      <c r="BV1436" s="114"/>
      <c r="BW1436" s="115"/>
      <c r="BX1436" s="115"/>
      <c r="BY1436" s="115"/>
      <c r="BZ1436" s="115"/>
      <c r="CA1436" s="48"/>
      <c r="CB1436" s="48"/>
      <c r="CC1436" s="48"/>
      <c r="CD1436" s="49"/>
      <c r="CE1436" s="96"/>
      <c r="CF1436" s="49"/>
      <c r="CG1436" s="96"/>
      <c r="CH1436" s="49"/>
      <c r="CI1436" s="49"/>
      <c r="CJ1436" s="49"/>
      <c r="CK1436" s="49"/>
      <c r="CL1436" s="49"/>
      <c r="CM1436" s="49"/>
      <c r="CN1436" s="49"/>
      <c r="CO1436" s="49"/>
      <c r="CP1436" s="49"/>
      <c r="CQ1436" s="49"/>
      <c r="CR1436" s="49"/>
      <c r="CS1436" s="49"/>
      <c r="CT1436" s="49"/>
      <c r="CU1436" s="49"/>
      <c r="CV1436" s="49"/>
      <c r="CW1436" s="49"/>
      <c r="CX1436" s="49"/>
      <c r="CY1436" s="49"/>
      <c r="CZ1436" s="49"/>
    </row>
    <row r="1437" spans="1:104" ht="20.25" thickTop="1" thickBot="1" x14ac:dyDescent="0.35">
      <c r="A1437" s="68"/>
      <c r="B1437" s="88"/>
      <c r="C1437" s="68"/>
      <c r="D1437" s="68"/>
      <c r="E1437" s="69"/>
      <c r="F1437" s="69"/>
      <c r="G1437" s="69"/>
      <c r="H1437" s="69"/>
      <c r="I1437" s="70"/>
      <c r="J1437" s="70"/>
      <c r="K1437" s="71"/>
      <c r="L1437" s="91"/>
      <c r="M1437" s="71"/>
      <c r="N1437" s="71"/>
      <c r="P1437" s="71"/>
      <c r="Q1437" s="71"/>
      <c r="R1437" s="71"/>
      <c r="S1437" s="70"/>
      <c r="T1437" s="73"/>
      <c r="U1437" s="73"/>
      <c r="V1437" s="211"/>
      <c r="W1437" s="211"/>
      <c r="X1437" s="73"/>
      <c r="Y1437" s="73"/>
      <c r="Z1437" s="73"/>
      <c r="AA1437" s="73"/>
      <c r="AB1437" s="73"/>
      <c r="AC1437" s="73"/>
      <c r="AD1437" s="73"/>
      <c r="AE1437" s="92"/>
      <c r="AF1437" s="73"/>
      <c r="AG1437" s="74"/>
      <c r="AH1437" s="75"/>
      <c r="AI1437" s="75"/>
      <c r="AJ1437" s="75"/>
      <c r="AK1437" s="74"/>
      <c r="AL1437" s="69"/>
      <c r="AM1437" s="76"/>
      <c r="AN1437" s="127"/>
      <c r="AO1437" s="76"/>
      <c r="AP1437" s="127"/>
      <c r="AQ1437" s="76"/>
      <c r="AR1437" s="76"/>
      <c r="AS1437" s="76"/>
      <c r="AT1437" s="76"/>
      <c r="AU1437" s="76"/>
      <c r="AV1437" s="127"/>
      <c r="AW1437" s="127"/>
      <c r="AX1437" s="127"/>
      <c r="AY1437" s="76"/>
      <c r="AZ1437" s="74"/>
      <c r="BA1437" s="74"/>
      <c r="BB1437" s="72"/>
      <c r="BC1437" s="72"/>
      <c r="BD1437" s="74"/>
      <c r="BE1437" s="74"/>
      <c r="BF1437" s="76"/>
      <c r="BG1437" s="76"/>
      <c r="BH1437" s="76"/>
      <c r="BI1437" s="76"/>
      <c r="BJ1437" s="76"/>
      <c r="BK1437" s="76"/>
      <c r="BL1437" s="76"/>
      <c r="BM1437" s="127"/>
      <c r="BN1437" s="76"/>
      <c r="BO1437" s="110"/>
      <c r="BP1437" s="110"/>
      <c r="BQ1437" s="112"/>
      <c r="BR1437" s="112"/>
      <c r="BS1437" s="112"/>
      <c r="BT1437" s="114"/>
      <c r="BU1437" s="113"/>
      <c r="BV1437" s="114"/>
      <c r="BW1437" s="115"/>
      <c r="BX1437" s="115"/>
      <c r="BY1437" s="115"/>
      <c r="BZ1437" s="115"/>
      <c r="CA1437" s="48"/>
      <c r="CB1437" s="48"/>
      <c r="CC1437" s="48"/>
      <c r="CD1437" s="49"/>
      <c r="CE1437" s="96"/>
      <c r="CF1437" s="49"/>
      <c r="CG1437" s="96"/>
      <c r="CH1437" s="49"/>
      <c r="CI1437" s="49"/>
      <c r="CJ1437" s="49"/>
      <c r="CK1437" s="49"/>
      <c r="CL1437" s="49"/>
      <c r="CM1437" s="49"/>
      <c r="CN1437" s="49"/>
      <c r="CO1437" s="49"/>
      <c r="CP1437" s="49"/>
      <c r="CQ1437" s="49"/>
      <c r="CR1437" s="49"/>
      <c r="CS1437" s="49"/>
      <c r="CT1437" s="49"/>
      <c r="CU1437" s="49"/>
      <c r="CV1437" s="49"/>
      <c r="CW1437" s="49"/>
      <c r="CX1437" s="49"/>
      <c r="CY1437" s="49"/>
      <c r="CZ1437" s="49"/>
    </row>
    <row r="1438" spans="1:104" ht="20.25" thickTop="1" thickBot="1" x14ac:dyDescent="0.35">
      <c r="A1438" s="68"/>
      <c r="B1438" s="88"/>
      <c r="C1438" s="68"/>
      <c r="D1438" s="68"/>
      <c r="E1438" s="69"/>
      <c r="F1438" s="69"/>
      <c r="G1438" s="69"/>
      <c r="H1438" s="69"/>
      <c r="I1438" s="70"/>
      <c r="J1438" s="70"/>
      <c r="K1438" s="71"/>
      <c r="L1438" s="91"/>
      <c r="M1438" s="71"/>
      <c r="N1438" s="71"/>
      <c r="P1438" s="71"/>
      <c r="Q1438" s="71"/>
      <c r="R1438" s="71"/>
      <c r="S1438" s="70"/>
      <c r="T1438" s="73"/>
      <c r="U1438" s="73"/>
      <c r="V1438" s="211"/>
      <c r="W1438" s="211"/>
      <c r="X1438" s="73"/>
      <c r="Y1438" s="73"/>
      <c r="Z1438" s="73"/>
      <c r="AA1438" s="73"/>
      <c r="AB1438" s="73"/>
      <c r="AC1438" s="73"/>
      <c r="AD1438" s="73"/>
      <c r="AE1438" s="92"/>
      <c r="AF1438" s="73"/>
      <c r="AG1438" s="74"/>
      <c r="AH1438" s="75"/>
      <c r="AI1438" s="75"/>
      <c r="AJ1438" s="75"/>
      <c r="AK1438" s="74"/>
      <c r="AL1438" s="69"/>
      <c r="AM1438" s="76"/>
      <c r="AN1438" s="127"/>
      <c r="AO1438" s="76"/>
      <c r="AP1438" s="127"/>
      <c r="AQ1438" s="76"/>
      <c r="AR1438" s="76"/>
      <c r="AS1438" s="76"/>
      <c r="AT1438" s="76"/>
      <c r="AU1438" s="76"/>
      <c r="AV1438" s="127"/>
      <c r="AW1438" s="127"/>
      <c r="AX1438" s="127"/>
      <c r="AY1438" s="76"/>
      <c r="AZ1438" s="74"/>
      <c r="BA1438" s="74"/>
      <c r="BB1438" s="72"/>
      <c r="BC1438" s="72"/>
      <c r="BD1438" s="74"/>
      <c r="BE1438" s="74"/>
      <c r="BF1438" s="76"/>
      <c r="BG1438" s="76"/>
      <c r="BH1438" s="76"/>
      <c r="BI1438" s="76"/>
      <c r="BJ1438" s="76"/>
      <c r="BK1438" s="76"/>
      <c r="BL1438" s="76"/>
      <c r="BM1438" s="127"/>
      <c r="BN1438" s="76"/>
      <c r="BO1438" s="110"/>
      <c r="BP1438" s="110"/>
      <c r="BQ1438" s="112"/>
      <c r="BR1438" s="112"/>
      <c r="BS1438" s="112"/>
      <c r="BT1438" s="114"/>
      <c r="BU1438" s="113"/>
      <c r="BV1438" s="114"/>
      <c r="BW1438" s="115"/>
      <c r="BX1438" s="115"/>
      <c r="BY1438" s="115"/>
      <c r="BZ1438" s="115"/>
      <c r="CA1438" s="48"/>
      <c r="CB1438" s="48"/>
      <c r="CC1438" s="48"/>
      <c r="CD1438" s="49"/>
      <c r="CE1438" s="96"/>
      <c r="CF1438" s="49"/>
      <c r="CG1438" s="96"/>
      <c r="CH1438" s="49"/>
      <c r="CI1438" s="49"/>
      <c r="CJ1438" s="49"/>
      <c r="CK1438" s="49"/>
      <c r="CL1438" s="49"/>
      <c r="CM1438" s="49"/>
      <c r="CN1438" s="49"/>
      <c r="CO1438" s="49"/>
      <c r="CP1438" s="49"/>
      <c r="CQ1438" s="49"/>
      <c r="CR1438" s="49"/>
      <c r="CS1438" s="49"/>
      <c r="CT1438" s="49"/>
      <c r="CU1438" s="49"/>
      <c r="CV1438" s="49"/>
      <c r="CW1438" s="49"/>
      <c r="CX1438" s="49"/>
      <c r="CY1438" s="49"/>
      <c r="CZ1438" s="49"/>
    </row>
    <row r="1439" spans="1:104" ht="20.25" thickTop="1" thickBot="1" x14ac:dyDescent="0.35">
      <c r="A1439" s="68"/>
      <c r="B1439" s="88"/>
      <c r="C1439" s="68"/>
      <c r="D1439" s="68"/>
      <c r="E1439" s="69"/>
      <c r="F1439" s="69"/>
      <c r="G1439" s="69"/>
      <c r="H1439" s="69"/>
      <c r="I1439" s="70"/>
      <c r="J1439" s="70"/>
      <c r="K1439" s="71"/>
      <c r="L1439" s="91"/>
      <c r="M1439" s="71"/>
      <c r="N1439" s="71"/>
      <c r="P1439" s="71"/>
      <c r="Q1439" s="71"/>
      <c r="R1439" s="71"/>
      <c r="S1439" s="70"/>
      <c r="T1439" s="73"/>
      <c r="U1439" s="73"/>
      <c r="V1439" s="211"/>
      <c r="W1439" s="211"/>
      <c r="X1439" s="73"/>
      <c r="Y1439" s="73"/>
      <c r="Z1439" s="73"/>
      <c r="AA1439" s="73"/>
      <c r="AB1439" s="73"/>
      <c r="AC1439" s="73"/>
      <c r="AD1439" s="73"/>
      <c r="AE1439" s="92"/>
      <c r="AF1439" s="73"/>
      <c r="AG1439" s="74"/>
      <c r="AH1439" s="75"/>
      <c r="AI1439" s="75"/>
      <c r="AJ1439" s="75"/>
      <c r="AK1439" s="74"/>
      <c r="AL1439" s="69"/>
      <c r="AM1439" s="76"/>
      <c r="AN1439" s="127"/>
      <c r="AO1439" s="76"/>
      <c r="AP1439" s="127"/>
      <c r="AQ1439" s="76"/>
      <c r="AR1439" s="76"/>
      <c r="AS1439" s="76"/>
      <c r="AT1439" s="76"/>
      <c r="AU1439" s="76"/>
      <c r="AV1439" s="127"/>
      <c r="AW1439" s="127"/>
      <c r="AX1439" s="127"/>
      <c r="AY1439" s="76"/>
      <c r="AZ1439" s="74"/>
      <c r="BA1439" s="74"/>
      <c r="BB1439" s="72"/>
      <c r="BC1439" s="72"/>
      <c r="BD1439" s="74"/>
      <c r="BE1439" s="74"/>
      <c r="BF1439" s="76"/>
      <c r="BG1439" s="76"/>
      <c r="BH1439" s="76"/>
      <c r="BI1439" s="76"/>
      <c r="BJ1439" s="76"/>
      <c r="BK1439" s="76"/>
      <c r="BL1439" s="76"/>
      <c r="BM1439" s="127"/>
      <c r="BN1439" s="76"/>
      <c r="BO1439" s="110"/>
      <c r="BP1439" s="110"/>
      <c r="BQ1439" s="112"/>
      <c r="BR1439" s="112"/>
      <c r="BS1439" s="112"/>
      <c r="BT1439" s="114"/>
      <c r="BU1439" s="113"/>
      <c r="BV1439" s="114"/>
      <c r="BW1439" s="115"/>
      <c r="BX1439" s="115"/>
      <c r="BY1439" s="115"/>
      <c r="BZ1439" s="115"/>
      <c r="CA1439" s="48"/>
      <c r="CB1439" s="48"/>
      <c r="CC1439" s="48"/>
      <c r="CD1439" s="49"/>
      <c r="CE1439" s="96"/>
      <c r="CF1439" s="49"/>
      <c r="CG1439" s="96"/>
      <c r="CH1439" s="49"/>
      <c r="CI1439" s="49"/>
      <c r="CJ1439" s="49"/>
      <c r="CK1439" s="49"/>
      <c r="CL1439" s="49"/>
      <c r="CM1439" s="49"/>
      <c r="CN1439" s="49"/>
      <c r="CO1439" s="49"/>
      <c r="CP1439" s="49"/>
      <c r="CQ1439" s="49"/>
      <c r="CR1439" s="49"/>
      <c r="CS1439" s="49"/>
      <c r="CT1439" s="49"/>
      <c r="CU1439" s="49"/>
      <c r="CV1439" s="49"/>
      <c r="CW1439" s="49"/>
      <c r="CX1439" s="49"/>
      <c r="CY1439" s="49"/>
      <c r="CZ1439" s="49"/>
    </row>
    <row r="1440" spans="1:104" ht="20.25" thickTop="1" thickBot="1" x14ac:dyDescent="0.35">
      <c r="A1440" s="68"/>
      <c r="B1440" s="88"/>
      <c r="C1440" s="68"/>
      <c r="D1440" s="68"/>
      <c r="E1440" s="69"/>
      <c r="F1440" s="69"/>
      <c r="G1440" s="69"/>
      <c r="H1440" s="69"/>
      <c r="I1440" s="70"/>
      <c r="J1440" s="70"/>
      <c r="K1440" s="71"/>
      <c r="L1440" s="91"/>
      <c r="M1440" s="71"/>
      <c r="N1440" s="71"/>
      <c r="P1440" s="71"/>
      <c r="Q1440" s="71"/>
      <c r="R1440" s="71"/>
      <c r="S1440" s="70"/>
      <c r="T1440" s="73"/>
      <c r="U1440" s="73"/>
      <c r="V1440" s="211"/>
      <c r="W1440" s="211"/>
      <c r="X1440" s="73"/>
      <c r="Y1440" s="73"/>
      <c r="Z1440" s="73"/>
      <c r="AA1440" s="73"/>
      <c r="AB1440" s="73"/>
      <c r="AC1440" s="73"/>
      <c r="AD1440" s="73"/>
      <c r="AE1440" s="92"/>
      <c r="AF1440" s="73"/>
      <c r="AG1440" s="74"/>
      <c r="AH1440" s="75"/>
      <c r="AI1440" s="75"/>
      <c r="AJ1440" s="75"/>
      <c r="AK1440" s="74"/>
      <c r="AL1440" s="69"/>
      <c r="AM1440" s="76"/>
      <c r="AN1440" s="127"/>
      <c r="AO1440" s="76"/>
      <c r="AP1440" s="127"/>
      <c r="AQ1440" s="76"/>
      <c r="AR1440" s="76"/>
      <c r="AS1440" s="76"/>
      <c r="AT1440" s="76"/>
      <c r="AU1440" s="76"/>
      <c r="AV1440" s="127"/>
      <c r="AW1440" s="127"/>
      <c r="AX1440" s="127"/>
      <c r="AY1440" s="76"/>
      <c r="AZ1440" s="74"/>
      <c r="BA1440" s="74"/>
      <c r="BB1440" s="72"/>
      <c r="BC1440" s="72"/>
      <c r="BD1440" s="74"/>
      <c r="BE1440" s="74"/>
      <c r="BF1440" s="76"/>
      <c r="BG1440" s="76"/>
      <c r="BH1440" s="76"/>
      <c r="BI1440" s="76"/>
      <c r="BJ1440" s="76"/>
      <c r="BK1440" s="76"/>
      <c r="BL1440" s="76"/>
      <c r="BM1440" s="127"/>
      <c r="BN1440" s="76"/>
      <c r="BO1440" s="110"/>
      <c r="BP1440" s="110"/>
      <c r="BQ1440" s="112"/>
      <c r="BR1440" s="112"/>
      <c r="BS1440" s="112"/>
      <c r="BT1440" s="114"/>
      <c r="BU1440" s="113"/>
      <c r="BV1440" s="114"/>
      <c r="BW1440" s="115"/>
      <c r="BX1440" s="115"/>
      <c r="BY1440" s="115"/>
      <c r="BZ1440" s="115"/>
      <c r="CA1440" s="48"/>
      <c r="CB1440" s="48"/>
      <c r="CC1440" s="48"/>
      <c r="CD1440" s="49"/>
      <c r="CE1440" s="96"/>
      <c r="CF1440" s="49"/>
      <c r="CG1440" s="96"/>
      <c r="CH1440" s="49"/>
      <c r="CI1440" s="49"/>
      <c r="CJ1440" s="49"/>
      <c r="CK1440" s="49"/>
      <c r="CL1440" s="49"/>
      <c r="CM1440" s="49"/>
      <c r="CN1440" s="49"/>
      <c r="CO1440" s="49"/>
      <c r="CP1440" s="49"/>
      <c r="CQ1440" s="49"/>
      <c r="CR1440" s="49"/>
      <c r="CS1440" s="49"/>
      <c r="CT1440" s="49"/>
      <c r="CU1440" s="49"/>
      <c r="CV1440" s="49"/>
      <c r="CW1440" s="49"/>
      <c r="CX1440" s="49"/>
      <c r="CY1440" s="49"/>
      <c r="CZ1440" s="49"/>
    </row>
    <row r="1441" spans="1:104" ht="20.25" thickTop="1" thickBot="1" x14ac:dyDescent="0.35">
      <c r="A1441" s="68"/>
      <c r="B1441" s="88"/>
      <c r="C1441" s="68"/>
      <c r="D1441" s="68"/>
      <c r="E1441" s="69"/>
      <c r="F1441" s="69"/>
      <c r="G1441" s="69"/>
      <c r="H1441" s="69"/>
      <c r="I1441" s="70"/>
      <c r="J1441" s="70"/>
      <c r="K1441" s="71"/>
      <c r="L1441" s="91"/>
      <c r="M1441" s="71"/>
      <c r="N1441" s="71"/>
      <c r="P1441" s="71"/>
      <c r="Q1441" s="71"/>
      <c r="R1441" s="71"/>
      <c r="S1441" s="70"/>
      <c r="T1441" s="73"/>
      <c r="U1441" s="73"/>
      <c r="V1441" s="211"/>
      <c r="W1441" s="211"/>
      <c r="X1441" s="73"/>
      <c r="Y1441" s="73"/>
      <c r="Z1441" s="73"/>
      <c r="AA1441" s="73"/>
      <c r="AB1441" s="73"/>
      <c r="AC1441" s="73"/>
      <c r="AD1441" s="73"/>
      <c r="AE1441" s="92"/>
      <c r="AF1441" s="73"/>
      <c r="AG1441" s="74"/>
      <c r="AH1441" s="75"/>
      <c r="AI1441" s="75"/>
      <c r="AJ1441" s="75"/>
      <c r="AK1441" s="74"/>
      <c r="AL1441" s="69"/>
      <c r="AM1441" s="76"/>
      <c r="AN1441" s="127"/>
      <c r="AO1441" s="76"/>
      <c r="AP1441" s="127"/>
      <c r="AQ1441" s="76"/>
      <c r="AR1441" s="76"/>
      <c r="AS1441" s="76"/>
      <c r="AT1441" s="76"/>
      <c r="AU1441" s="76"/>
      <c r="AV1441" s="127"/>
      <c r="AW1441" s="127"/>
      <c r="AX1441" s="127"/>
      <c r="AY1441" s="76"/>
      <c r="AZ1441" s="74"/>
      <c r="BA1441" s="74"/>
      <c r="BB1441" s="72"/>
      <c r="BC1441" s="72"/>
      <c r="BD1441" s="74"/>
      <c r="BE1441" s="74"/>
      <c r="BF1441" s="76"/>
      <c r="BG1441" s="76"/>
      <c r="BH1441" s="76"/>
      <c r="BI1441" s="76"/>
      <c r="BJ1441" s="76"/>
      <c r="BK1441" s="76"/>
      <c r="BL1441" s="76"/>
      <c r="BM1441" s="127"/>
      <c r="BN1441" s="76"/>
      <c r="BO1441" s="110"/>
      <c r="BP1441" s="110"/>
      <c r="BQ1441" s="112"/>
      <c r="BR1441" s="112"/>
      <c r="BS1441" s="112"/>
      <c r="BT1441" s="114"/>
      <c r="BU1441" s="113"/>
      <c r="BV1441" s="114"/>
      <c r="BW1441" s="115"/>
      <c r="BX1441" s="115"/>
      <c r="BY1441" s="115"/>
      <c r="BZ1441" s="115"/>
      <c r="CA1441" s="48"/>
      <c r="CB1441" s="48"/>
      <c r="CC1441" s="48"/>
      <c r="CD1441" s="49"/>
      <c r="CE1441" s="96"/>
      <c r="CF1441" s="49"/>
      <c r="CG1441" s="96"/>
      <c r="CH1441" s="49"/>
      <c r="CI1441" s="49"/>
      <c r="CJ1441" s="49"/>
      <c r="CK1441" s="49"/>
      <c r="CL1441" s="49"/>
      <c r="CM1441" s="49"/>
      <c r="CN1441" s="49"/>
      <c r="CO1441" s="49"/>
      <c r="CP1441" s="49"/>
      <c r="CQ1441" s="49"/>
      <c r="CR1441" s="49"/>
      <c r="CS1441" s="49"/>
      <c r="CT1441" s="49"/>
      <c r="CU1441" s="49"/>
      <c r="CV1441" s="49"/>
      <c r="CW1441" s="49"/>
      <c r="CX1441" s="49"/>
      <c r="CY1441" s="49"/>
      <c r="CZ1441" s="49"/>
    </row>
    <row r="1442" spans="1:104" ht="20.25" thickTop="1" thickBot="1" x14ac:dyDescent="0.35">
      <c r="A1442" s="68"/>
      <c r="B1442" s="88"/>
      <c r="C1442" s="68"/>
      <c r="D1442" s="68"/>
      <c r="E1442" s="69"/>
      <c r="F1442" s="69"/>
      <c r="G1442" s="69"/>
      <c r="H1442" s="69"/>
      <c r="I1442" s="70"/>
      <c r="J1442" s="70"/>
      <c r="K1442" s="71"/>
      <c r="L1442" s="91"/>
      <c r="M1442" s="71"/>
      <c r="N1442" s="71"/>
      <c r="P1442" s="71"/>
      <c r="Q1442" s="71"/>
      <c r="R1442" s="71"/>
      <c r="S1442" s="70"/>
      <c r="T1442" s="73"/>
      <c r="U1442" s="73"/>
      <c r="V1442" s="211"/>
      <c r="W1442" s="211"/>
      <c r="X1442" s="73"/>
      <c r="Y1442" s="73"/>
      <c r="Z1442" s="73"/>
      <c r="AA1442" s="73"/>
      <c r="AB1442" s="73"/>
      <c r="AC1442" s="73"/>
      <c r="AD1442" s="73"/>
      <c r="AE1442" s="92"/>
      <c r="AF1442" s="73"/>
      <c r="AG1442" s="74"/>
      <c r="AH1442" s="75"/>
      <c r="AI1442" s="75"/>
      <c r="AJ1442" s="75"/>
      <c r="AK1442" s="74"/>
      <c r="AL1442" s="69"/>
      <c r="AM1442" s="76"/>
      <c r="AN1442" s="127"/>
      <c r="AO1442" s="76"/>
      <c r="AP1442" s="127"/>
      <c r="AQ1442" s="76"/>
      <c r="AR1442" s="76"/>
      <c r="AS1442" s="76"/>
      <c r="AT1442" s="76"/>
      <c r="AU1442" s="76"/>
      <c r="AV1442" s="127"/>
      <c r="AW1442" s="127"/>
      <c r="AX1442" s="127"/>
      <c r="AY1442" s="76"/>
      <c r="AZ1442" s="74"/>
      <c r="BA1442" s="74"/>
      <c r="BB1442" s="72"/>
      <c r="BC1442" s="72"/>
      <c r="BD1442" s="74"/>
      <c r="BE1442" s="74"/>
      <c r="BF1442" s="76"/>
      <c r="BG1442" s="76"/>
      <c r="BH1442" s="76"/>
      <c r="BI1442" s="76"/>
      <c r="BJ1442" s="76"/>
      <c r="BK1442" s="76"/>
      <c r="BL1442" s="76"/>
      <c r="BM1442" s="127"/>
      <c r="BN1442" s="76"/>
      <c r="BO1442" s="110"/>
      <c r="BP1442" s="110"/>
      <c r="BQ1442" s="112"/>
      <c r="BR1442" s="112"/>
      <c r="BS1442" s="112"/>
      <c r="BT1442" s="114"/>
      <c r="BU1442" s="113"/>
      <c r="BV1442" s="114"/>
      <c r="BW1442" s="115"/>
      <c r="BX1442" s="115"/>
      <c r="BY1442" s="115"/>
      <c r="BZ1442" s="115"/>
      <c r="CA1442" s="48"/>
      <c r="CB1442" s="48"/>
      <c r="CC1442" s="48"/>
      <c r="CD1442" s="49"/>
      <c r="CE1442" s="96"/>
      <c r="CF1442" s="49"/>
      <c r="CG1442" s="96"/>
      <c r="CH1442" s="49"/>
      <c r="CI1442" s="49"/>
      <c r="CJ1442" s="49"/>
      <c r="CK1442" s="49"/>
      <c r="CL1442" s="49"/>
      <c r="CM1442" s="49"/>
      <c r="CN1442" s="49"/>
      <c r="CO1442" s="49"/>
      <c r="CP1442" s="49"/>
      <c r="CQ1442" s="49"/>
      <c r="CR1442" s="49"/>
      <c r="CS1442" s="49"/>
      <c r="CT1442" s="49"/>
      <c r="CU1442" s="49"/>
      <c r="CV1442" s="49"/>
      <c r="CW1442" s="49"/>
      <c r="CX1442" s="49"/>
      <c r="CY1442" s="49"/>
      <c r="CZ1442" s="49"/>
    </row>
    <row r="1443" spans="1:104" ht="20.25" thickTop="1" thickBot="1" x14ac:dyDescent="0.35">
      <c r="A1443" s="68"/>
      <c r="B1443" s="88"/>
      <c r="C1443" s="68"/>
      <c r="D1443" s="68"/>
      <c r="E1443" s="69"/>
      <c r="F1443" s="69"/>
      <c r="G1443" s="69"/>
      <c r="H1443" s="69"/>
      <c r="I1443" s="70"/>
      <c r="J1443" s="70"/>
      <c r="K1443" s="71"/>
      <c r="L1443" s="91"/>
      <c r="M1443" s="71"/>
      <c r="N1443" s="71"/>
      <c r="P1443" s="71"/>
      <c r="Q1443" s="71"/>
      <c r="R1443" s="71"/>
      <c r="S1443" s="70"/>
      <c r="T1443" s="73"/>
      <c r="U1443" s="73"/>
      <c r="V1443" s="211"/>
      <c r="W1443" s="211"/>
      <c r="X1443" s="73"/>
      <c r="Y1443" s="73"/>
      <c r="Z1443" s="73"/>
      <c r="AA1443" s="73"/>
      <c r="AB1443" s="73"/>
      <c r="AC1443" s="73"/>
      <c r="AD1443" s="73"/>
      <c r="AE1443" s="92"/>
      <c r="AF1443" s="73"/>
      <c r="AG1443" s="74"/>
      <c r="AH1443" s="75"/>
      <c r="AI1443" s="75"/>
      <c r="AJ1443" s="75"/>
      <c r="AK1443" s="74"/>
      <c r="AL1443" s="69"/>
      <c r="AM1443" s="76"/>
      <c r="AN1443" s="127"/>
      <c r="AO1443" s="76"/>
      <c r="AP1443" s="127"/>
      <c r="AQ1443" s="76"/>
      <c r="AR1443" s="76"/>
      <c r="AS1443" s="76"/>
      <c r="AT1443" s="76"/>
      <c r="AU1443" s="76"/>
      <c r="AV1443" s="127"/>
      <c r="AW1443" s="127"/>
      <c r="AX1443" s="127"/>
      <c r="AY1443" s="76"/>
      <c r="AZ1443" s="74"/>
      <c r="BA1443" s="74"/>
      <c r="BB1443" s="72"/>
      <c r="BC1443" s="72"/>
      <c r="BD1443" s="74"/>
      <c r="BE1443" s="74"/>
      <c r="BF1443" s="76"/>
      <c r="BG1443" s="76"/>
      <c r="BH1443" s="76"/>
      <c r="BI1443" s="76"/>
      <c r="BJ1443" s="76"/>
      <c r="BK1443" s="76"/>
      <c r="BL1443" s="76"/>
      <c r="BM1443" s="127"/>
      <c r="BN1443" s="76"/>
      <c r="BO1443" s="110"/>
      <c r="BP1443" s="110"/>
      <c r="BQ1443" s="112"/>
      <c r="BR1443" s="112"/>
      <c r="BS1443" s="112"/>
      <c r="BT1443" s="114"/>
      <c r="BU1443" s="113"/>
      <c r="BV1443" s="114"/>
      <c r="BW1443" s="115"/>
      <c r="BX1443" s="115"/>
      <c r="BY1443" s="115"/>
      <c r="BZ1443" s="115"/>
      <c r="CA1443" s="48"/>
      <c r="CB1443" s="48"/>
      <c r="CC1443" s="48"/>
      <c r="CD1443" s="49"/>
      <c r="CE1443" s="96"/>
      <c r="CF1443" s="49"/>
      <c r="CG1443" s="96"/>
      <c r="CH1443" s="49"/>
      <c r="CI1443" s="49"/>
      <c r="CJ1443" s="49"/>
      <c r="CK1443" s="49"/>
      <c r="CL1443" s="49"/>
      <c r="CM1443" s="49"/>
      <c r="CN1443" s="49"/>
      <c r="CO1443" s="49"/>
      <c r="CP1443" s="49"/>
      <c r="CQ1443" s="49"/>
      <c r="CR1443" s="49"/>
      <c r="CS1443" s="49"/>
      <c r="CT1443" s="49"/>
      <c r="CU1443" s="49"/>
      <c r="CV1443" s="49"/>
      <c r="CW1443" s="49"/>
      <c r="CX1443" s="49"/>
      <c r="CY1443" s="49"/>
      <c r="CZ1443" s="49"/>
    </row>
    <row r="1444" spans="1:104" ht="20.25" thickTop="1" thickBot="1" x14ac:dyDescent="0.35">
      <c r="A1444" s="68"/>
      <c r="B1444" s="88"/>
      <c r="C1444" s="68"/>
      <c r="D1444" s="68"/>
      <c r="E1444" s="69"/>
      <c r="F1444" s="69"/>
      <c r="G1444" s="69"/>
      <c r="H1444" s="69"/>
      <c r="I1444" s="70"/>
      <c r="J1444" s="70"/>
      <c r="K1444" s="71"/>
      <c r="L1444" s="91"/>
      <c r="M1444" s="71"/>
      <c r="N1444" s="71"/>
      <c r="P1444" s="71"/>
      <c r="Q1444" s="71"/>
      <c r="R1444" s="71"/>
      <c r="S1444" s="70"/>
      <c r="T1444" s="73"/>
      <c r="U1444" s="73"/>
      <c r="V1444" s="211"/>
      <c r="W1444" s="211"/>
      <c r="X1444" s="73"/>
      <c r="Y1444" s="73"/>
      <c r="Z1444" s="73"/>
      <c r="AA1444" s="73"/>
      <c r="AB1444" s="73"/>
      <c r="AC1444" s="73"/>
      <c r="AD1444" s="73"/>
      <c r="AE1444" s="92"/>
      <c r="AF1444" s="73"/>
      <c r="AG1444" s="74"/>
      <c r="AH1444" s="75"/>
      <c r="AI1444" s="75"/>
      <c r="AJ1444" s="75"/>
      <c r="AK1444" s="74"/>
      <c r="AL1444" s="69"/>
      <c r="AM1444" s="76"/>
      <c r="AN1444" s="127"/>
      <c r="AO1444" s="76"/>
      <c r="AP1444" s="127"/>
      <c r="AQ1444" s="76"/>
      <c r="AR1444" s="76"/>
      <c r="AS1444" s="76"/>
      <c r="AT1444" s="76"/>
      <c r="AU1444" s="76"/>
      <c r="AV1444" s="127"/>
      <c r="AW1444" s="127"/>
      <c r="AX1444" s="127"/>
      <c r="AY1444" s="76"/>
      <c r="AZ1444" s="74"/>
      <c r="BA1444" s="74"/>
      <c r="BB1444" s="72"/>
      <c r="BC1444" s="72"/>
      <c r="BD1444" s="74"/>
      <c r="BE1444" s="74"/>
      <c r="BF1444" s="76"/>
      <c r="BG1444" s="76"/>
      <c r="BH1444" s="76"/>
      <c r="BI1444" s="76"/>
      <c r="BJ1444" s="76"/>
      <c r="BK1444" s="76"/>
      <c r="BL1444" s="76"/>
      <c r="BM1444" s="127"/>
      <c r="BN1444" s="76"/>
      <c r="BO1444" s="110"/>
      <c r="BP1444" s="110"/>
      <c r="BQ1444" s="112"/>
      <c r="BR1444" s="112"/>
      <c r="BS1444" s="112"/>
      <c r="BT1444" s="114"/>
      <c r="BU1444" s="113"/>
      <c r="BV1444" s="114"/>
      <c r="BW1444" s="115"/>
      <c r="BX1444" s="115"/>
      <c r="BY1444" s="115"/>
      <c r="BZ1444" s="115"/>
      <c r="CA1444" s="48"/>
      <c r="CB1444" s="48"/>
      <c r="CC1444" s="48"/>
      <c r="CD1444" s="49"/>
      <c r="CE1444" s="96"/>
      <c r="CF1444" s="49"/>
      <c r="CG1444" s="96"/>
      <c r="CH1444" s="49"/>
      <c r="CI1444" s="49"/>
      <c r="CJ1444" s="49"/>
      <c r="CK1444" s="49"/>
      <c r="CL1444" s="49"/>
      <c r="CM1444" s="49"/>
      <c r="CN1444" s="49"/>
      <c r="CO1444" s="49"/>
      <c r="CP1444" s="49"/>
      <c r="CQ1444" s="49"/>
      <c r="CR1444" s="49"/>
      <c r="CS1444" s="49"/>
      <c r="CT1444" s="49"/>
      <c r="CU1444" s="49"/>
      <c r="CV1444" s="49"/>
      <c r="CW1444" s="49"/>
      <c r="CX1444" s="49"/>
      <c r="CY1444" s="49"/>
      <c r="CZ1444" s="49"/>
    </row>
    <row r="1445" spans="1:104" ht="20.25" thickTop="1" thickBot="1" x14ac:dyDescent="0.35">
      <c r="A1445" s="68"/>
      <c r="B1445" s="88"/>
      <c r="C1445" s="68"/>
      <c r="D1445" s="68"/>
      <c r="E1445" s="69"/>
      <c r="F1445" s="69"/>
      <c r="G1445" s="69"/>
      <c r="H1445" s="69"/>
      <c r="I1445" s="70"/>
      <c r="J1445" s="70"/>
      <c r="K1445" s="71"/>
      <c r="L1445" s="91"/>
      <c r="M1445" s="71"/>
      <c r="N1445" s="71"/>
      <c r="P1445" s="71"/>
      <c r="Q1445" s="71"/>
      <c r="R1445" s="71"/>
      <c r="S1445" s="70"/>
      <c r="T1445" s="73"/>
      <c r="U1445" s="73"/>
      <c r="V1445" s="211"/>
      <c r="W1445" s="211"/>
      <c r="X1445" s="73"/>
      <c r="Y1445" s="73"/>
      <c r="Z1445" s="73"/>
      <c r="AA1445" s="73"/>
      <c r="AB1445" s="73"/>
      <c r="AC1445" s="73"/>
      <c r="AD1445" s="73"/>
      <c r="AE1445" s="92"/>
      <c r="AF1445" s="73"/>
      <c r="AG1445" s="74"/>
      <c r="AH1445" s="75"/>
      <c r="AI1445" s="75"/>
      <c r="AJ1445" s="75"/>
      <c r="AK1445" s="74"/>
      <c r="AL1445" s="69"/>
      <c r="AM1445" s="76"/>
      <c r="AN1445" s="127"/>
      <c r="AO1445" s="76"/>
      <c r="AP1445" s="127"/>
      <c r="AQ1445" s="76"/>
      <c r="AR1445" s="76"/>
      <c r="AS1445" s="76"/>
      <c r="AT1445" s="76"/>
      <c r="AU1445" s="76"/>
      <c r="AV1445" s="127"/>
      <c r="AW1445" s="127"/>
      <c r="AX1445" s="127"/>
      <c r="AY1445" s="76"/>
      <c r="AZ1445" s="74"/>
      <c r="BA1445" s="74"/>
      <c r="BB1445" s="72"/>
      <c r="BC1445" s="72"/>
      <c r="BD1445" s="74"/>
      <c r="BE1445" s="74"/>
      <c r="BF1445" s="76"/>
      <c r="BG1445" s="76"/>
      <c r="BH1445" s="76"/>
      <c r="BI1445" s="76"/>
      <c r="BJ1445" s="76"/>
      <c r="BK1445" s="76"/>
      <c r="BL1445" s="76"/>
      <c r="BM1445" s="127"/>
      <c r="BN1445" s="76"/>
      <c r="BO1445" s="110"/>
      <c r="BP1445" s="110"/>
      <c r="BQ1445" s="112"/>
      <c r="BR1445" s="112"/>
      <c r="BS1445" s="112"/>
      <c r="BT1445" s="114"/>
      <c r="BU1445" s="113"/>
      <c r="BV1445" s="114"/>
      <c r="BW1445" s="115"/>
      <c r="BX1445" s="115"/>
      <c r="BY1445" s="115"/>
      <c r="BZ1445" s="115"/>
      <c r="CA1445" s="48"/>
      <c r="CB1445" s="48"/>
      <c r="CC1445" s="48"/>
      <c r="CD1445" s="49"/>
      <c r="CE1445" s="96"/>
      <c r="CF1445" s="49"/>
      <c r="CG1445" s="96"/>
      <c r="CH1445" s="49"/>
      <c r="CI1445" s="49"/>
      <c r="CJ1445" s="49"/>
      <c r="CK1445" s="49"/>
      <c r="CL1445" s="49"/>
      <c r="CM1445" s="49"/>
      <c r="CN1445" s="49"/>
      <c r="CO1445" s="49"/>
      <c r="CP1445" s="49"/>
      <c r="CQ1445" s="49"/>
      <c r="CR1445" s="49"/>
      <c r="CS1445" s="49"/>
      <c r="CT1445" s="49"/>
      <c r="CU1445" s="49"/>
      <c r="CV1445" s="49"/>
      <c r="CW1445" s="49"/>
      <c r="CX1445" s="49"/>
      <c r="CY1445" s="49"/>
      <c r="CZ1445" s="49"/>
    </row>
    <row r="1446" spans="1:104" ht="20.25" thickTop="1" thickBot="1" x14ac:dyDescent="0.35">
      <c r="A1446" s="68"/>
      <c r="B1446" s="88"/>
      <c r="C1446" s="68"/>
      <c r="D1446" s="68"/>
      <c r="E1446" s="69"/>
      <c r="F1446" s="69"/>
      <c r="G1446" s="69"/>
      <c r="H1446" s="69"/>
      <c r="I1446" s="70"/>
      <c r="J1446" s="70"/>
      <c r="K1446" s="71"/>
      <c r="L1446" s="91"/>
      <c r="M1446" s="71"/>
      <c r="N1446" s="71"/>
      <c r="P1446" s="71"/>
      <c r="Q1446" s="71"/>
      <c r="R1446" s="71"/>
      <c r="S1446" s="70"/>
      <c r="T1446" s="73"/>
      <c r="U1446" s="73"/>
      <c r="V1446" s="211"/>
      <c r="W1446" s="211"/>
      <c r="X1446" s="73"/>
      <c r="Y1446" s="73"/>
      <c r="Z1446" s="73"/>
      <c r="AA1446" s="73"/>
      <c r="AB1446" s="73"/>
      <c r="AC1446" s="73"/>
      <c r="AD1446" s="73"/>
      <c r="AE1446" s="92"/>
      <c r="AF1446" s="73"/>
      <c r="AG1446" s="74"/>
      <c r="AH1446" s="75"/>
      <c r="AI1446" s="75"/>
      <c r="AJ1446" s="75"/>
      <c r="AK1446" s="74"/>
      <c r="AL1446" s="69"/>
      <c r="AM1446" s="76"/>
      <c r="AN1446" s="127"/>
      <c r="AO1446" s="76"/>
      <c r="AP1446" s="127"/>
      <c r="AQ1446" s="76"/>
      <c r="AR1446" s="76"/>
      <c r="AS1446" s="76"/>
      <c r="AT1446" s="76"/>
      <c r="AU1446" s="76"/>
      <c r="AV1446" s="127"/>
      <c r="AW1446" s="127"/>
      <c r="AX1446" s="127"/>
      <c r="AY1446" s="76"/>
      <c r="AZ1446" s="74"/>
      <c r="BA1446" s="74"/>
      <c r="BB1446" s="72"/>
      <c r="BC1446" s="72"/>
      <c r="BD1446" s="74"/>
      <c r="BE1446" s="74"/>
      <c r="BF1446" s="76"/>
      <c r="BG1446" s="76"/>
      <c r="BH1446" s="76"/>
      <c r="BI1446" s="76"/>
      <c r="BJ1446" s="76"/>
      <c r="BK1446" s="76"/>
      <c r="BL1446" s="76"/>
      <c r="BM1446" s="127"/>
      <c r="BN1446" s="76"/>
      <c r="BO1446" s="110"/>
      <c r="BP1446" s="110"/>
      <c r="BQ1446" s="112"/>
      <c r="BR1446" s="112"/>
      <c r="BS1446" s="112"/>
      <c r="BT1446" s="114"/>
      <c r="BU1446" s="113"/>
      <c r="BV1446" s="114"/>
      <c r="BW1446" s="115"/>
      <c r="BX1446" s="115"/>
      <c r="BY1446" s="115"/>
      <c r="BZ1446" s="115"/>
      <c r="CA1446" s="48"/>
      <c r="CB1446" s="48"/>
      <c r="CC1446" s="48"/>
      <c r="CD1446" s="49"/>
      <c r="CE1446" s="96"/>
      <c r="CF1446" s="49"/>
      <c r="CG1446" s="96"/>
      <c r="CH1446" s="49"/>
      <c r="CI1446" s="49"/>
      <c r="CJ1446" s="49"/>
      <c r="CK1446" s="49"/>
      <c r="CL1446" s="49"/>
      <c r="CM1446" s="49"/>
      <c r="CN1446" s="49"/>
      <c r="CO1446" s="49"/>
      <c r="CP1446" s="49"/>
      <c r="CQ1446" s="49"/>
      <c r="CR1446" s="49"/>
      <c r="CS1446" s="49"/>
      <c r="CT1446" s="49"/>
      <c r="CU1446" s="49"/>
      <c r="CV1446" s="49"/>
      <c r="CW1446" s="49"/>
      <c r="CX1446" s="49"/>
      <c r="CY1446" s="49"/>
      <c r="CZ1446" s="49"/>
    </row>
    <row r="1447" spans="1:104" ht="20.25" thickTop="1" thickBot="1" x14ac:dyDescent="0.35">
      <c r="A1447" s="68"/>
      <c r="B1447" s="88"/>
      <c r="C1447" s="68"/>
      <c r="D1447" s="68"/>
      <c r="E1447" s="69"/>
      <c r="F1447" s="69"/>
      <c r="G1447" s="69"/>
      <c r="H1447" s="69"/>
      <c r="I1447" s="70"/>
      <c r="J1447" s="70"/>
      <c r="K1447" s="71"/>
      <c r="L1447" s="91"/>
      <c r="M1447" s="71"/>
      <c r="N1447" s="71"/>
      <c r="P1447" s="71"/>
      <c r="Q1447" s="71"/>
      <c r="R1447" s="71"/>
      <c r="S1447" s="70"/>
      <c r="T1447" s="73"/>
      <c r="U1447" s="73"/>
      <c r="V1447" s="211"/>
      <c r="W1447" s="211"/>
      <c r="X1447" s="73"/>
      <c r="Y1447" s="73"/>
      <c r="Z1447" s="73"/>
      <c r="AA1447" s="73"/>
      <c r="AB1447" s="73"/>
      <c r="AC1447" s="73"/>
      <c r="AD1447" s="73"/>
      <c r="AE1447" s="92"/>
      <c r="AF1447" s="73"/>
      <c r="AG1447" s="74"/>
      <c r="AH1447" s="75"/>
      <c r="AI1447" s="75"/>
      <c r="AJ1447" s="75"/>
      <c r="AK1447" s="74"/>
      <c r="AL1447" s="69"/>
      <c r="AM1447" s="76"/>
      <c r="AN1447" s="127"/>
      <c r="AO1447" s="76"/>
      <c r="AP1447" s="127"/>
      <c r="AQ1447" s="76"/>
      <c r="AR1447" s="76"/>
      <c r="AS1447" s="76"/>
      <c r="AT1447" s="76"/>
      <c r="AU1447" s="76"/>
      <c r="AV1447" s="127"/>
      <c r="AW1447" s="127"/>
      <c r="AX1447" s="127"/>
      <c r="AY1447" s="76"/>
      <c r="AZ1447" s="74"/>
      <c r="BA1447" s="74"/>
      <c r="BB1447" s="72"/>
      <c r="BC1447" s="72"/>
      <c r="BD1447" s="74"/>
      <c r="BE1447" s="74"/>
      <c r="BF1447" s="76"/>
      <c r="BG1447" s="76"/>
      <c r="BH1447" s="76"/>
      <c r="BI1447" s="76"/>
      <c r="BJ1447" s="76"/>
      <c r="BK1447" s="76"/>
      <c r="BL1447" s="76"/>
      <c r="BM1447" s="127"/>
      <c r="BN1447" s="76"/>
      <c r="BO1447" s="110"/>
      <c r="BP1447" s="110"/>
      <c r="BQ1447" s="112"/>
      <c r="BR1447" s="112"/>
      <c r="BS1447" s="112"/>
      <c r="BT1447" s="114"/>
      <c r="BU1447" s="113"/>
      <c r="BV1447" s="114"/>
      <c r="BW1447" s="115"/>
      <c r="BX1447" s="115"/>
      <c r="BY1447" s="115"/>
      <c r="BZ1447" s="115"/>
      <c r="CA1447" s="48"/>
      <c r="CB1447" s="48"/>
      <c r="CC1447" s="48"/>
      <c r="CD1447" s="49"/>
      <c r="CE1447" s="96"/>
      <c r="CF1447" s="49"/>
      <c r="CG1447" s="96"/>
      <c r="CH1447" s="49"/>
      <c r="CI1447" s="49"/>
      <c r="CJ1447" s="49"/>
      <c r="CK1447" s="49"/>
      <c r="CL1447" s="49"/>
      <c r="CM1447" s="49"/>
      <c r="CN1447" s="49"/>
      <c r="CO1447" s="49"/>
      <c r="CP1447" s="49"/>
      <c r="CQ1447" s="49"/>
      <c r="CR1447" s="49"/>
      <c r="CS1447" s="49"/>
      <c r="CT1447" s="49"/>
      <c r="CU1447" s="49"/>
      <c r="CV1447" s="49"/>
      <c r="CW1447" s="49"/>
      <c r="CX1447" s="49"/>
      <c r="CY1447" s="49"/>
      <c r="CZ1447" s="49"/>
    </row>
    <row r="1448" spans="1:104" ht="20.25" thickTop="1" thickBot="1" x14ac:dyDescent="0.35">
      <c r="A1448" s="68"/>
      <c r="B1448" s="88"/>
      <c r="C1448" s="68"/>
      <c r="D1448" s="68"/>
      <c r="E1448" s="69"/>
      <c r="F1448" s="69"/>
      <c r="G1448" s="69"/>
      <c r="H1448" s="69"/>
      <c r="I1448" s="70"/>
      <c r="J1448" s="70"/>
      <c r="K1448" s="71"/>
      <c r="L1448" s="91"/>
      <c r="M1448" s="71"/>
      <c r="N1448" s="71"/>
      <c r="P1448" s="71"/>
      <c r="Q1448" s="71"/>
      <c r="R1448" s="71"/>
      <c r="S1448" s="70"/>
      <c r="T1448" s="73"/>
      <c r="U1448" s="73"/>
      <c r="V1448" s="211"/>
      <c r="W1448" s="211"/>
      <c r="X1448" s="73"/>
      <c r="Y1448" s="73"/>
      <c r="Z1448" s="73"/>
      <c r="AA1448" s="73"/>
      <c r="AB1448" s="73"/>
      <c r="AC1448" s="73"/>
      <c r="AD1448" s="73"/>
      <c r="AE1448" s="92"/>
      <c r="AF1448" s="73"/>
      <c r="AG1448" s="74"/>
      <c r="AH1448" s="75"/>
      <c r="AI1448" s="75"/>
      <c r="AJ1448" s="75"/>
      <c r="AK1448" s="74"/>
      <c r="AL1448" s="69"/>
      <c r="AM1448" s="76"/>
      <c r="AN1448" s="127"/>
      <c r="AO1448" s="76"/>
      <c r="AP1448" s="127"/>
      <c r="AQ1448" s="76"/>
      <c r="AR1448" s="76"/>
      <c r="AS1448" s="76"/>
      <c r="AT1448" s="76"/>
      <c r="AU1448" s="76"/>
      <c r="AV1448" s="127"/>
      <c r="AW1448" s="127"/>
      <c r="AX1448" s="127"/>
      <c r="AY1448" s="76"/>
      <c r="AZ1448" s="74"/>
      <c r="BA1448" s="74"/>
      <c r="BB1448" s="72"/>
      <c r="BC1448" s="72"/>
      <c r="BD1448" s="74"/>
      <c r="BE1448" s="74"/>
      <c r="BF1448" s="76"/>
      <c r="BG1448" s="76"/>
      <c r="BH1448" s="76"/>
      <c r="BI1448" s="76"/>
      <c r="BJ1448" s="76"/>
      <c r="BK1448" s="76"/>
      <c r="BL1448" s="76"/>
      <c r="BM1448" s="127"/>
      <c r="BN1448" s="76"/>
      <c r="BO1448" s="110"/>
      <c r="BP1448" s="110"/>
      <c r="BQ1448" s="112"/>
      <c r="BR1448" s="112"/>
      <c r="BS1448" s="112"/>
      <c r="BT1448" s="114"/>
      <c r="BU1448" s="113"/>
      <c r="BV1448" s="114"/>
      <c r="BW1448" s="115"/>
      <c r="BX1448" s="115"/>
      <c r="BY1448" s="115"/>
      <c r="BZ1448" s="115"/>
      <c r="CA1448" s="48"/>
      <c r="CB1448" s="48"/>
      <c r="CC1448" s="48"/>
      <c r="CD1448" s="49"/>
      <c r="CE1448" s="96"/>
      <c r="CF1448" s="49"/>
      <c r="CG1448" s="96"/>
      <c r="CH1448" s="49"/>
      <c r="CI1448" s="49"/>
      <c r="CJ1448" s="49"/>
      <c r="CK1448" s="49"/>
      <c r="CL1448" s="49"/>
      <c r="CM1448" s="49"/>
      <c r="CN1448" s="49"/>
      <c r="CO1448" s="49"/>
      <c r="CP1448" s="49"/>
      <c r="CQ1448" s="49"/>
      <c r="CR1448" s="49"/>
      <c r="CS1448" s="49"/>
      <c r="CT1448" s="49"/>
      <c r="CU1448" s="49"/>
      <c r="CV1448" s="49"/>
      <c r="CW1448" s="49"/>
      <c r="CX1448" s="49"/>
      <c r="CY1448" s="49"/>
      <c r="CZ1448" s="49"/>
    </row>
    <row r="1449" spans="1:104" ht="20.25" thickTop="1" thickBot="1" x14ac:dyDescent="0.35">
      <c r="A1449" s="68"/>
      <c r="B1449" s="88"/>
      <c r="C1449" s="68"/>
      <c r="D1449" s="68"/>
      <c r="E1449" s="69"/>
      <c r="F1449" s="69"/>
      <c r="G1449" s="69"/>
      <c r="H1449" s="69"/>
      <c r="I1449" s="70"/>
      <c r="J1449" s="70"/>
      <c r="K1449" s="71"/>
      <c r="L1449" s="91"/>
      <c r="M1449" s="71"/>
      <c r="N1449" s="71"/>
      <c r="P1449" s="71"/>
      <c r="Q1449" s="71"/>
      <c r="R1449" s="71"/>
      <c r="S1449" s="70"/>
      <c r="T1449" s="73"/>
      <c r="U1449" s="73"/>
      <c r="V1449" s="211"/>
      <c r="W1449" s="211"/>
      <c r="X1449" s="73"/>
      <c r="Y1449" s="73"/>
      <c r="Z1449" s="73"/>
      <c r="AA1449" s="73"/>
      <c r="AB1449" s="73"/>
      <c r="AC1449" s="73"/>
      <c r="AD1449" s="73"/>
      <c r="AE1449" s="92"/>
      <c r="AF1449" s="73"/>
      <c r="AG1449" s="74"/>
      <c r="AH1449" s="75"/>
      <c r="AI1449" s="75"/>
      <c r="AJ1449" s="75"/>
      <c r="AK1449" s="74"/>
      <c r="AL1449" s="69"/>
      <c r="AM1449" s="76"/>
      <c r="AN1449" s="127"/>
      <c r="AO1449" s="76"/>
      <c r="AP1449" s="127"/>
      <c r="AQ1449" s="76"/>
      <c r="AR1449" s="76"/>
      <c r="AS1449" s="76"/>
      <c r="AT1449" s="76"/>
      <c r="AU1449" s="76"/>
      <c r="AV1449" s="127"/>
      <c r="AW1449" s="127"/>
      <c r="AX1449" s="127"/>
      <c r="AY1449" s="76"/>
      <c r="AZ1449" s="74"/>
      <c r="BA1449" s="74"/>
      <c r="BB1449" s="72"/>
      <c r="BC1449" s="72"/>
      <c r="BD1449" s="74"/>
      <c r="BE1449" s="74"/>
      <c r="BF1449" s="76"/>
      <c r="BG1449" s="76"/>
      <c r="BH1449" s="76"/>
      <c r="BI1449" s="76"/>
      <c r="BJ1449" s="76"/>
      <c r="BK1449" s="76"/>
      <c r="BL1449" s="76"/>
      <c r="BM1449" s="127"/>
      <c r="BN1449" s="76"/>
      <c r="BO1449" s="110"/>
      <c r="BP1449" s="110"/>
      <c r="BQ1449" s="112"/>
      <c r="BR1449" s="112"/>
      <c r="BS1449" s="112"/>
      <c r="BT1449" s="114"/>
      <c r="BU1449" s="113"/>
      <c r="BV1449" s="114"/>
      <c r="BW1449" s="115"/>
      <c r="BX1449" s="115"/>
      <c r="BY1449" s="115"/>
      <c r="BZ1449" s="115"/>
      <c r="CA1449" s="48"/>
      <c r="CB1449" s="48"/>
      <c r="CC1449" s="48"/>
      <c r="CD1449" s="49"/>
      <c r="CE1449" s="96"/>
      <c r="CF1449" s="49"/>
      <c r="CG1449" s="96"/>
      <c r="CH1449" s="49"/>
      <c r="CI1449" s="49"/>
      <c r="CJ1449" s="49"/>
      <c r="CK1449" s="49"/>
      <c r="CL1449" s="49"/>
      <c r="CM1449" s="49"/>
      <c r="CN1449" s="49"/>
      <c r="CO1449" s="49"/>
      <c r="CP1449" s="49"/>
      <c r="CQ1449" s="49"/>
      <c r="CR1449" s="49"/>
      <c r="CS1449" s="49"/>
      <c r="CT1449" s="49"/>
      <c r="CU1449" s="49"/>
      <c r="CV1449" s="49"/>
      <c r="CW1449" s="49"/>
      <c r="CX1449" s="49"/>
      <c r="CY1449" s="49"/>
      <c r="CZ1449" s="49"/>
    </row>
    <row r="1450" spans="1:104" ht="20.25" thickTop="1" thickBot="1" x14ac:dyDescent="0.35">
      <c r="A1450" s="68"/>
      <c r="B1450" s="88"/>
      <c r="C1450" s="68"/>
      <c r="D1450" s="68"/>
      <c r="E1450" s="69"/>
      <c r="F1450" s="69"/>
      <c r="G1450" s="69"/>
      <c r="H1450" s="69"/>
      <c r="I1450" s="70"/>
      <c r="J1450" s="70"/>
      <c r="K1450" s="71"/>
      <c r="L1450" s="91"/>
      <c r="M1450" s="71"/>
      <c r="N1450" s="71"/>
      <c r="P1450" s="71"/>
      <c r="Q1450" s="71"/>
      <c r="R1450" s="71"/>
      <c r="S1450" s="70"/>
      <c r="T1450" s="73"/>
      <c r="U1450" s="73"/>
      <c r="V1450" s="211"/>
      <c r="W1450" s="211"/>
      <c r="X1450" s="73"/>
      <c r="Y1450" s="73"/>
      <c r="Z1450" s="73"/>
      <c r="AA1450" s="73"/>
      <c r="AB1450" s="73"/>
      <c r="AC1450" s="73"/>
      <c r="AD1450" s="73"/>
      <c r="AE1450" s="92"/>
      <c r="AF1450" s="73"/>
      <c r="AG1450" s="74"/>
      <c r="AH1450" s="75"/>
      <c r="AI1450" s="75"/>
      <c r="AJ1450" s="75"/>
      <c r="AK1450" s="74"/>
      <c r="AL1450" s="69"/>
      <c r="AM1450" s="76"/>
      <c r="AN1450" s="127"/>
      <c r="AO1450" s="76"/>
      <c r="AP1450" s="127"/>
      <c r="AQ1450" s="76"/>
      <c r="AR1450" s="76"/>
      <c r="AS1450" s="76"/>
      <c r="AT1450" s="76"/>
      <c r="AU1450" s="76"/>
      <c r="AV1450" s="127"/>
      <c r="AW1450" s="127"/>
      <c r="AX1450" s="127"/>
      <c r="AY1450" s="76"/>
      <c r="AZ1450" s="74"/>
      <c r="BA1450" s="74"/>
      <c r="BB1450" s="72"/>
      <c r="BC1450" s="72"/>
      <c r="BD1450" s="74"/>
      <c r="BE1450" s="74"/>
      <c r="BF1450" s="76"/>
      <c r="BG1450" s="76"/>
      <c r="BH1450" s="76"/>
      <c r="BI1450" s="76"/>
      <c r="BJ1450" s="76"/>
      <c r="BK1450" s="76"/>
      <c r="BL1450" s="76"/>
      <c r="BM1450" s="127"/>
      <c r="BN1450" s="76"/>
      <c r="BO1450" s="110"/>
      <c r="BP1450" s="110"/>
      <c r="BQ1450" s="112"/>
      <c r="BR1450" s="112"/>
      <c r="BS1450" s="112"/>
      <c r="BT1450" s="114"/>
      <c r="BU1450" s="113"/>
      <c r="BV1450" s="114"/>
      <c r="BW1450" s="115"/>
      <c r="BX1450" s="115"/>
      <c r="BY1450" s="115"/>
      <c r="BZ1450" s="115"/>
      <c r="CA1450" s="48"/>
      <c r="CB1450" s="48"/>
      <c r="CC1450" s="48"/>
      <c r="CD1450" s="49"/>
      <c r="CE1450" s="96"/>
      <c r="CF1450" s="49"/>
      <c r="CG1450" s="96"/>
      <c r="CH1450" s="49"/>
      <c r="CI1450" s="49"/>
      <c r="CJ1450" s="49"/>
      <c r="CK1450" s="49"/>
      <c r="CL1450" s="49"/>
      <c r="CM1450" s="49"/>
      <c r="CN1450" s="49"/>
      <c r="CO1450" s="49"/>
      <c r="CP1450" s="49"/>
      <c r="CQ1450" s="49"/>
      <c r="CR1450" s="49"/>
      <c r="CS1450" s="49"/>
      <c r="CT1450" s="49"/>
      <c r="CU1450" s="49"/>
      <c r="CV1450" s="49"/>
      <c r="CW1450" s="49"/>
      <c r="CX1450" s="49"/>
      <c r="CY1450" s="49"/>
      <c r="CZ1450" s="49"/>
    </row>
    <row r="1451" spans="1:104" ht="20.25" thickTop="1" thickBot="1" x14ac:dyDescent="0.35">
      <c r="A1451" s="68"/>
      <c r="B1451" s="88"/>
      <c r="C1451" s="68"/>
      <c r="D1451" s="68"/>
      <c r="E1451" s="69"/>
      <c r="F1451" s="69"/>
      <c r="G1451" s="69"/>
      <c r="H1451" s="69"/>
      <c r="I1451" s="70"/>
      <c r="J1451" s="70"/>
      <c r="K1451" s="71"/>
      <c r="L1451" s="91"/>
      <c r="M1451" s="71"/>
      <c r="N1451" s="71"/>
      <c r="P1451" s="71"/>
      <c r="Q1451" s="71"/>
      <c r="R1451" s="71"/>
      <c r="S1451" s="70"/>
      <c r="T1451" s="73"/>
      <c r="U1451" s="73"/>
      <c r="V1451" s="211"/>
      <c r="W1451" s="211"/>
      <c r="X1451" s="73"/>
      <c r="Y1451" s="73"/>
      <c r="Z1451" s="73"/>
      <c r="AA1451" s="73"/>
      <c r="AB1451" s="73"/>
      <c r="AC1451" s="73"/>
      <c r="AD1451" s="73"/>
      <c r="AE1451" s="92"/>
      <c r="AF1451" s="73"/>
      <c r="AG1451" s="74"/>
      <c r="AH1451" s="75"/>
      <c r="AI1451" s="75"/>
      <c r="AJ1451" s="75"/>
      <c r="AK1451" s="74"/>
      <c r="AL1451" s="69"/>
      <c r="AM1451" s="76"/>
      <c r="AN1451" s="127"/>
      <c r="AO1451" s="76"/>
      <c r="AP1451" s="127"/>
      <c r="AQ1451" s="76"/>
      <c r="AR1451" s="76"/>
      <c r="AS1451" s="76"/>
      <c r="AT1451" s="76"/>
      <c r="AU1451" s="76"/>
      <c r="AV1451" s="127"/>
      <c r="AW1451" s="127"/>
      <c r="AX1451" s="127"/>
      <c r="AY1451" s="76"/>
      <c r="AZ1451" s="74"/>
      <c r="BA1451" s="74"/>
      <c r="BB1451" s="72"/>
      <c r="BC1451" s="72"/>
      <c r="BD1451" s="74"/>
      <c r="BE1451" s="74"/>
      <c r="BF1451" s="76"/>
      <c r="BG1451" s="76"/>
      <c r="BH1451" s="76"/>
      <c r="BI1451" s="76"/>
      <c r="BJ1451" s="76"/>
      <c r="BK1451" s="76"/>
      <c r="BL1451" s="76"/>
      <c r="BM1451" s="127"/>
      <c r="BN1451" s="76"/>
      <c r="BO1451" s="110"/>
      <c r="BP1451" s="110"/>
      <c r="BQ1451" s="112"/>
      <c r="BR1451" s="112"/>
      <c r="BS1451" s="112"/>
      <c r="BT1451" s="114"/>
      <c r="BU1451" s="113"/>
      <c r="BV1451" s="114"/>
      <c r="BW1451" s="115"/>
      <c r="BX1451" s="115"/>
      <c r="BY1451" s="115"/>
      <c r="BZ1451" s="115"/>
      <c r="CA1451" s="48"/>
      <c r="CB1451" s="48"/>
      <c r="CC1451" s="48"/>
      <c r="CD1451" s="49"/>
      <c r="CE1451" s="96"/>
      <c r="CF1451" s="49"/>
      <c r="CG1451" s="96"/>
      <c r="CH1451" s="49"/>
      <c r="CI1451" s="49"/>
      <c r="CJ1451" s="49"/>
      <c r="CK1451" s="49"/>
      <c r="CL1451" s="49"/>
      <c r="CM1451" s="49"/>
      <c r="CN1451" s="49"/>
      <c r="CO1451" s="49"/>
      <c r="CP1451" s="49"/>
      <c r="CQ1451" s="49"/>
      <c r="CR1451" s="49"/>
      <c r="CS1451" s="49"/>
      <c r="CT1451" s="49"/>
      <c r="CU1451" s="49"/>
      <c r="CV1451" s="49"/>
      <c r="CW1451" s="49"/>
      <c r="CX1451" s="49"/>
      <c r="CY1451" s="49"/>
      <c r="CZ1451" s="49"/>
    </row>
    <row r="1452" spans="1:104" ht="20.25" thickTop="1" thickBot="1" x14ac:dyDescent="0.35">
      <c r="A1452" s="68"/>
      <c r="B1452" s="88"/>
      <c r="C1452" s="68"/>
      <c r="D1452" s="68"/>
      <c r="E1452" s="69"/>
      <c r="F1452" s="69"/>
      <c r="G1452" s="69"/>
      <c r="H1452" s="69"/>
      <c r="I1452" s="70"/>
      <c r="J1452" s="70"/>
      <c r="K1452" s="71"/>
      <c r="L1452" s="91"/>
      <c r="M1452" s="71"/>
      <c r="N1452" s="71"/>
      <c r="P1452" s="71"/>
      <c r="Q1452" s="71"/>
      <c r="R1452" s="71"/>
      <c r="S1452" s="70"/>
      <c r="T1452" s="73"/>
      <c r="U1452" s="73"/>
      <c r="V1452" s="211"/>
      <c r="W1452" s="211"/>
      <c r="X1452" s="73"/>
      <c r="Y1452" s="73"/>
      <c r="Z1452" s="73"/>
      <c r="AA1452" s="73"/>
      <c r="AB1452" s="73"/>
      <c r="AC1452" s="73"/>
      <c r="AD1452" s="73"/>
      <c r="AE1452" s="92"/>
      <c r="AF1452" s="73"/>
      <c r="AG1452" s="74"/>
      <c r="AH1452" s="75"/>
      <c r="AI1452" s="75"/>
      <c r="AJ1452" s="75"/>
      <c r="AK1452" s="74"/>
      <c r="AL1452" s="69"/>
      <c r="AM1452" s="76"/>
      <c r="AN1452" s="127"/>
      <c r="AO1452" s="76"/>
      <c r="AP1452" s="127"/>
      <c r="AQ1452" s="76"/>
      <c r="AR1452" s="76"/>
      <c r="AS1452" s="76"/>
      <c r="AT1452" s="76"/>
      <c r="AU1452" s="76"/>
      <c r="AV1452" s="127"/>
      <c r="AW1452" s="127"/>
      <c r="AX1452" s="127"/>
      <c r="AY1452" s="76"/>
      <c r="AZ1452" s="74"/>
      <c r="BA1452" s="74"/>
      <c r="BB1452" s="72"/>
      <c r="BC1452" s="72"/>
      <c r="BD1452" s="74"/>
      <c r="BE1452" s="74"/>
      <c r="BF1452" s="76"/>
      <c r="BG1452" s="76"/>
      <c r="BH1452" s="76"/>
      <c r="BI1452" s="76"/>
      <c r="BJ1452" s="76"/>
      <c r="BK1452" s="76"/>
      <c r="BL1452" s="76"/>
      <c r="BM1452" s="127"/>
      <c r="BN1452" s="76"/>
      <c r="BO1452" s="110"/>
      <c r="BP1452" s="110"/>
      <c r="BQ1452" s="112"/>
      <c r="BR1452" s="112"/>
      <c r="BS1452" s="112"/>
      <c r="BT1452" s="114"/>
      <c r="BU1452" s="113"/>
      <c r="BV1452" s="114"/>
      <c r="BW1452" s="115"/>
      <c r="BX1452" s="115"/>
      <c r="BY1452" s="115"/>
      <c r="BZ1452" s="115"/>
      <c r="CA1452" s="48"/>
      <c r="CB1452" s="48"/>
      <c r="CC1452" s="48"/>
      <c r="CD1452" s="49"/>
      <c r="CE1452" s="96"/>
      <c r="CF1452" s="49"/>
      <c r="CG1452" s="96"/>
      <c r="CH1452" s="49"/>
      <c r="CI1452" s="49"/>
      <c r="CJ1452" s="49"/>
      <c r="CK1452" s="49"/>
      <c r="CL1452" s="49"/>
      <c r="CM1452" s="49"/>
      <c r="CN1452" s="49"/>
      <c r="CO1452" s="49"/>
      <c r="CP1452" s="49"/>
      <c r="CQ1452" s="49"/>
      <c r="CR1452" s="49"/>
      <c r="CS1452" s="49"/>
      <c r="CT1452" s="49"/>
      <c r="CU1452" s="49"/>
      <c r="CV1452" s="49"/>
      <c r="CW1452" s="49"/>
      <c r="CX1452" s="49"/>
      <c r="CY1452" s="49"/>
      <c r="CZ1452" s="49"/>
    </row>
    <row r="1453" spans="1:104" ht="20.25" thickTop="1" thickBot="1" x14ac:dyDescent="0.35">
      <c r="A1453" s="68"/>
      <c r="B1453" s="88"/>
      <c r="C1453" s="68"/>
      <c r="D1453" s="68"/>
      <c r="E1453" s="69"/>
      <c r="F1453" s="69"/>
      <c r="G1453" s="69"/>
      <c r="H1453" s="69"/>
      <c r="I1453" s="70"/>
      <c r="J1453" s="70"/>
      <c r="K1453" s="71"/>
      <c r="L1453" s="91"/>
      <c r="M1453" s="71"/>
      <c r="N1453" s="71"/>
      <c r="P1453" s="71"/>
      <c r="Q1453" s="71"/>
      <c r="R1453" s="71"/>
      <c r="S1453" s="70"/>
      <c r="T1453" s="73"/>
      <c r="U1453" s="73"/>
      <c r="V1453" s="211"/>
      <c r="W1453" s="211"/>
      <c r="X1453" s="73"/>
      <c r="Y1453" s="73"/>
      <c r="Z1453" s="73"/>
      <c r="AA1453" s="73"/>
      <c r="AB1453" s="73"/>
      <c r="AC1453" s="73"/>
      <c r="AD1453" s="73"/>
      <c r="AE1453" s="92"/>
      <c r="AF1453" s="73"/>
      <c r="AG1453" s="74"/>
      <c r="AH1453" s="75"/>
      <c r="AI1453" s="75"/>
      <c r="AJ1453" s="75"/>
      <c r="AK1453" s="74"/>
      <c r="AL1453" s="69"/>
      <c r="AM1453" s="76"/>
      <c r="AN1453" s="127"/>
      <c r="AO1453" s="76"/>
      <c r="AP1453" s="127"/>
      <c r="AQ1453" s="76"/>
      <c r="AR1453" s="76"/>
      <c r="AS1453" s="76"/>
      <c r="AT1453" s="76"/>
      <c r="AU1453" s="76"/>
      <c r="AV1453" s="127"/>
      <c r="AW1453" s="127"/>
      <c r="AX1453" s="127"/>
      <c r="AY1453" s="76"/>
      <c r="AZ1453" s="74"/>
      <c r="BA1453" s="74"/>
      <c r="BB1453" s="72"/>
      <c r="BC1453" s="72"/>
      <c r="BD1453" s="74"/>
      <c r="BE1453" s="74"/>
      <c r="BF1453" s="76"/>
      <c r="BG1453" s="76"/>
      <c r="BH1453" s="76"/>
      <c r="BI1453" s="76"/>
      <c r="BJ1453" s="76"/>
      <c r="BK1453" s="76"/>
      <c r="BL1453" s="76"/>
      <c r="BM1453" s="127"/>
      <c r="BN1453" s="76"/>
      <c r="BO1453" s="110"/>
      <c r="BP1453" s="110"/>
      <c r="BQ1453" s="112"/>
      <c r="BR1453" s="112"/>
      <c r="BS1453" s="112"/>
      <c r="BT1453" s="114"/>
      <c r="BU1453" s="113"/>
      <c r="BV1453" s="114"/>
      <c r="BW1453" s="115"/>
      <c r="BX1453" s="115"/>
      <c r="BY1453" s="115"/>
      <c r="BZ1453" s="115"/>
      <c r="CA1453" s="48"/>
      <c r="CB1453" s="48"/>
      <c r="CC1453" s="48"/>
      <c r="CD1453" s="49"/>
      <c r="CE1453" s="96"/>
      <c r="CF1453" s="49"/>
      <c r="CG1453" s="96"/>
      <c r="CH1453" s="49"/>
      <c r="CI1453" s="49"/>
      <c r="CJ1453" s="49"/>
      <c r="CK1453" s="49"/>
      <c r="CL1453" s="49"/>
      <c r="CM1453" s="49"/>
      <c r="CN1453" s="49"/>
      <c r="CO1453" s="49"/>
      <c r="CP1453" s="49"/>
      <c r="CQ1453" s="49"/>
      <c r="CR1453" s="49"/>
      <c r="CS1453" s="49"/>
      <c r="CT1453" s="49"/>
      <c r="CU1453" s="49"/>
      <c r="CV1453" s="49"/>
      <c r="CW1453" s="49"/>
      <c r="CX1453" s="49"/>
      <c r="CY1453" s="49"/>
      <c r="CZ1453" s="49"/>
    </row>
    <row r="1454" spans="1:104" ht="20.25" thickTop="1" thickBot="1" x14ac:dyDescent="0.35">
      <c r="A1454" s="68"/>
      <c r="B1454" s="88"/>
      <c r="C1454" s="68"/>
      <c r="D1454" s="68"/>
      <c r="E1454" s="69"/>
      <c r="F1454" s="69"/>
      <c r="G1454" s="69"/>
      <c r="H1454" s="69"/>
      <c r="I1454" s="70"/>
      <c r="J1454" s="70"/>
      <c r="K1454" s="71"/>
      <c r="L1454" s="91"/>
      <c r="M1454" s="71"/>
      <c r="N1454" s="71"/>
      <c r="P1454" s="71"/>
      <c r="Q1454" s="71"/>
      <c r="R1454" s="71"/>
      <c r="S1454" s="70"/>
      <c r="T1454" s="73"/>
      <c r="U1454" s="73"/>
      <c r="V1454" s="211"/>
      <c r="W1454" s="211"/>
      <c r="X1454" s="73"/>
      <c r="Y1454" s="73"/>
      <c r="Z1454" s="73"/>
      <c r="AA1454" s="73"/>
      <c r="AB1454" s="73"/>
      <c r="AC1454" s="73"/>
      <c r="AD1454" s="73"/>
      <c r="AE1454" s="92"/>
      <c r="AF1454" s="73"/>
      <c r="AG1454" s="74"/>
      <c r="AH1454" s="75"/>
      <c r="AI1454" s="75"/>
      <c r="AJ1454" s="75"/>
      <c r="AK1454" s="74"/>
      <c r="AL1454" s="69"/>
      <c r="AM1454" s="76"/>
      <c r="AN1454" s="127"/>
      <c r="AO1454" s="76"/>
      <c r="AP1454" s="127"/>
      <c r="AQ1454" s="76"/>
      <c r="AR1454" s="76"/>
      <c r="AS1454" s="76"/>
      <c r="AT1454" s="76"/>
      <c r="AU1454" s="76"/>
      <c r="AV1454" s="127"/>
      <c r="AW1454" s="127"/>
      <c r="AX1454" s="127"/>
      <c r="AY1454" s="76"/>
      <c r="AZ1454" s="74"/>
      <c r="BA1454" s="74"/>
      <c r="BB1454" s="72"/>
      <c r="BC1454" s="72"/>
      <c r="BD1454" s="74"/>
      <c r="BE1454" s="74"/>
      <c r="BF1454" s="76"/>
      <c r="BG1454" s="76"/>
      <c r="BH1454" s="76"/>
      <c r="BI1454" s="76"/>
      <c r="BJ1454" s="76"/>
      <c r="BK1454" s="76"/>
      <c r="BL1454" s="76"/>
      <c r="BM1454" s="127"/>
      <c r="BN1454" s="76"/>
      <c r="BO1454" s="110"/>
      <c r="BP1454" s="110"/>
      <c r="BQ1454" s="112"/>
      <c r="BR1454" s="112"/>
      <c r="BS1454" s="112"/>
      <c r="BT1454" s="114"/>
      <c r="BU1454" s="113"/>
      <c r="BV1454" s="114"/>
      <c r="BW1454" s="115"/>
      <c r="BX1454" s="115"/>
      <c r="BY1454" s="115"/>
      <c r="BZ1454" s="115"/>
      <c r="CA1454" s="48"/>
      <c r="CB1454" s="48"/>
      <c r="CC1454" s="48"/>
      <c r="CD1454" s="49"/>
      <c r="CE1454" s="96"/>
      <c r="CF1454" s="49"/>
      <c r="CG1454" s="96"/>
      <c r="CH1454" s="49"/>
      <c r="CI1454" s="49"/>
      <c r="CJ1454" s="49"/>
      <c r="CK1454" s="49"/>
      <c r="CL1454" s="49"/>
      <c r="CM1454" s="49"/>
      <c r="CN1454" s="49"/>
      <c r="CO1454" s="49"/>
      <c r="CP1454" s="49"/>
      <c r="CQ1454" s="49"/>
      <c r="CR1454" s="49"/>
      <c r="CS1454" s="49"/>
      <c r="CT1454" s="49"/>
      <c r="CU1454" s="49"/>
      <c r="CV1454" s="49"/>
      <c r="CW1454" s="49"/>
      <c r="CX1454" s="49"/>
      <c r="CY1454" s="49"/>
      <c r="CZ1454" s="49"/>
    </row>
    <row r="1455" spans="1:104" ht="20.25" thickTop="1" thickBot="1" x14ac:dyDescent="0.35">
      <c r="A1455" s="68"/>
      <c r="B1455" s="88"/>
      <c r="C1455" s="68"/>
      <c r="D1455" s="68"/>
      <c r="E1455" s="69"/>
      <c r="F1455" s="69"/>
      <c r="G1455" s="69"/>
      <c r="H1455" s="69"/>
      <c r="I1455" s="70"/>
      <c r="J1455" s="70"/>
      <c r="K1455" s="71"/>
      <c r="L1455" s="91"/>
      <c r="M1455" s="71"/>
      <c r="N1455" s="71"/>
      <c r="P1455" s="71"/>
      <c r="Q1455" s="71"/>
      <c r="R1455" s="71"/>
      <c r="S1455" s="70"/>
      <c r="T1455" s="73"/>
      <c r="U1455" s="73"/>
      <c r="V1455" s="211"/>
      <c r="W1455" s="211"/>
      <c r="X1455" s="73"/>
      <c r="Y1455" s="73"/>
      <c r="Z1455" s="73"/>
      <c r="AA1455" s="73"/>
      <c r="AB1455" s="73"/>
      <c r="AC1455" s="73"/>
      <c r="AD1455" s="73"/>
      <c r="AE1455" s="92"/>
      <c r="AF1455" s="73"/>
      <c r="AG1455" s="74"/>
      <c r="AH1455" s="75"/>
      <c r="AI1455" s="75"/>
      <c r="AJ1455" s="75"/>
      <c r="AK1455" s="74"/>
      <c r="AL1455" s="69"/>
      <c r="AM1455" s="76"/>
      <c r="AN1455" s="127"/>
      <c r="AO1455" s="76"/>
      <c r="AP1455" s="127"/>
      <c r="AQ1455" s="76"/>
      <c r="AR1455" s="76"/>
      <c r="AS1455" s="76"/>
      <c r="AT1455" s="76"/>
      <c r="AU1455" s="76"/>
      <c r="AV1455" s="127"/>
      <c r="AW1455" s="127"/>
      <c r="AX1455" s="127"/>
      <c r="AY1455" s="76"/>
      <c r="AZ1455" s="74"/>
      <c r="BA1455" s="74"/>
      <c r="BB1455" s="72"/>
      <c r="BC1455" s="72"/>
      <c r="BD1455" s="74"/>
      <c r="BE1455" s="74"/>
      <c r="BF1455" s="76"/>
      <c r="BG1455" s="76"/>
      <c r="BH1455" s="76"/>
      <c r="BI1455" s="76"/>
      <c r="BJ1455" s="76"/>
      <c r="BK1455" s="76"/>
      <c r="BL1455" s="76"/>
      <c r="BM1455" s="127"/>
      <c r="BN1455" s="76"/>
      <c r="BO1455" s="110"/>
      <c r="BP1455" s="110"/>
      <c r="BQ1455" s="112"/>
      <c r="BR1455" s="112"/>
      <c r="BS1455" s="112"/>
      <c r="BT1455" s="114"/>
      <c r="BU1455" s="113"/>
      <c r="BV1455" s="114"/>
      <c r="BW1455" s="115"/>
      <c r="BX1455" s="115"/>
      <c r="BY1455" s="115"/>
      <c r="BZ1455" s="115"/>
      <c r="CA1455" s="48"/>
      <c r="CB1455" s="48"/>
      <c r="CC1455" s="48"/>
      <c r="CD1455" s="49"/>
      <c r="CE1455" s="96"/>
      <c r="CF1455" s="49"/>
      <c r="CG1455" s="96"/>
      <c r="CH1455" s="49"/>
      <c r="CI1455" s="49"/>
      <c r="CJ1455" s="49"/>
      <c r="CK1455" s="49"/>
      <c r="CL1455" s="49"/>
      <c r="CM1455" s="49"/>
      <c r="CN1455" s="49"/>
      <c r="CO1455" s="49"/>
      <c r="CP1455" s="49"/>
      <c r="CQ1455" s="49"/>
      <c r="CR1455" s="49"/>
      <c r="CS1455" s="49"/>
      <c r="CT1455" s="49"/>
      <c r="CU1455" s="49"/>
      <c r="CV1455" s="49"/>
      <c r="CW1455" s="49"/>
      <c r="CX1455" s="49"/>
      <c r="CY1455" s="49"/>
      <c r="CZ1455" s="49"/>
    </row>
    <row r="1456" spans="1:104" ht="20.25" thickTop="1" thickBot="1" x14ac:dyDescent="0.35">
      <c r="A1456" s="68"/>
      <c r="B1456" s="88"/>
      <c r="C1456" s="68"/>
      <c r="D1456" s="68"/>
      <c r="E1456" s="69"/>
      <c r="F1456" s="69"/>
      <c r="G1456" s="69"/>
      <c r="H1456" s="69"/>
      <c r="I1456" s="70"/>
      <c r="J1456" s="70"/>
      <c r="K1456" s="71"/>
      <c r="L1456" s="91"/>
      <c r="M1456" s="71"/>
      <c r="N1456" s="71"/>
      <c r="P1456" s="71"/>
      <c r="Q1456" s="71"/>
      <c r="R1456" s="71"/>
      <c r="S1456" s="70"/>
      <c r="T1456" s="73"/>
      <c r="U1456" s="73"/>
      <c r="V1456" s="211"/>
      <c r="W1456" s="211"/>
      <c r="X1456" s="73"/>
      <c r="Y1456" s="73"/>
      <c r="Z1456" s="73"/>
      <c r="AA1456" s="73"/>
      <c r="AB1456" s="73"/>
      <c r="AC1456" s="73"/>
      <c r="AD1456" s="73"/>
      <c r="AE1456" s="92"/>
      <c r="AF1456" s="73"/>
      <c r="AG1456" s="74"/>
      <c r="AH1456" s="75"/>
      <c r="AI1456" s="75"/>
      <c r="AJ1456" s="75"/>
      <c r="AK1456" s="74"/>
      <c r="AL1456" s="69"/>
      <c r="AM1456" s="76"/>
      <c r="AN1456" s="127"/>
      <c r="AO1456" s="76"/>
      <c r="AP1456" s="127"/>
      <c r="AQ1456" s="76"/>
      <c r="AR1456" s="76"/>
      <c r="AS1456" s="76"/>
      <c r="AT1456" s="76"/>
      <c r="AU1456" s="76"/>
      <c r="AV1456" s="127"/>
      <c r="AW1456" s="127"/>
      <c r="AX1456" s="127"/>
      <c r="AY1456" s="76"/>
      <c r="AZ1456" s="74"/>
      <c r="BA1456" s="74"/>
      <c r="BB1456" s="72"/>
      <c r="BC1456" s="72"/>
      <c r="BD1456" s="74"/>
      <c r="BE1456" s="74"/>
      <c r="BF1456" s="76"/>
      <c r="BG1456" s="76"/>
      <c r="BH1456" s="76"/>
      <c r="BI1456" s="76"/>
      <c r="BJ1456" s="76"/>
      <c r="BK1456" s="76"/>
      <c r="BL1456" s="76"/>
      <c r="BM1456" s="127"/>
      <c r="BN1456" s="76"/>
      <c r="BO1456" s="110"/>
      <c r="BP1456" s="110"/>
      <c r="BQ1456" s="112"/>
      <c r="BR1456" s="112"/>
      <c r="BS1456" s="112"/>
      <c r="BT1456" s="114"/>
      <c r="BU1456" s="113"/>
      <c r="BV1456" s="114"/>
      <c r="BW1456" s="115"/>
      <c r="BX1456" s="115"/>
      <c r="BY1456" s="115"/>
      <c r="BZ1456" s="115"/>
      <c r="CA1456" s="48"/>
      <c r="CB1456" s="48"/>
      <c r="CC1456" s="48"/>
      <c r="CD1456" s="49"/>
      <c r="CE1456" s="96"/>
      <c r="CF1456" s="49"/>
      <c r="CG1456" s="96"/>
      <c r="CH1456" s="49"/>
      <c r="CI1456" s="49"/>
      <c r="CJ1456" s="49"/>
      <c r="CK1456" s="49"/>
      <c r="CL1456" s="49"/>
      <c r="CM1456" s="49"/>
      <c r="CN1456" s="49"/>
      <c r="CO1456" s="49"/>
      <c r="CP1456" s="49"/>
      <c r="CQ1456" s="49"/>
      <c r="CR1456" s="49"/>
      <c r="CS1456" s="49"/>
      <c r="CT1456" s="49"/>
      <c r="CU1456" s="49"/>
      <c r="CV1456" s="49"/>
      <c r="CW1456" s="49"/>
      <c r="CX1456" s="49"/>
      <c r="CY1456" s="49"/>
      <c r="CZ1456" s="49"/>
    </row>
    <row r="1457" spans="1:104" ht="20.25" thickTop="1" thickBot="1" x14ac:dyDescent="0.35">
      <c r="A1457" s="68"/>
      <c r="B1457" s="88"/>
      <c r="C1457" s="68"/>
      <c r="D1457" s="68"/>
      <c r="E1457" s="69"/>
      <c r="F1457" s="69"/>
      <c r="G1457" s="69"/>
      <c r="H1457" s="69"/>
      <c r="I1457" s="70"/>
      <c r="J1457" s="70"/>
      <c r="K1457" s="71"/>
      <c r="L1457" s="91"/>
      <c r="M1457" s="71"/>
      <c r="N1457" s="71"/>
      <c r="P1457" s="71"/>
      <c r="Q1457" s="71"/>
      <c r="R1457" s="71"/>
      <c r="S1457" s="70"/>
      <c r="T1457" s="73"/>
      <c r="U1457" s="73"/>
      <c r="V1457" s="211"/>
      <c r="W1457" s="211"/>
      <c r="X1457" s="73"/>
      <c r="Y1457" s="73"/>
      <c r="Z1457" s="73"/>
      <c r="AA1457" s="73"/>
      <c r="AB1457" s="73"/>
      <c r="AC1457" s="73"/>
      <c r="AD1457" s="73"/>
      <c r="AE1457" s="92"/>
      <c r="AF1457" s="73"/>
      <c r="AG1457" s="74"/>
      <c r="AH1457" s="75"/>
      <c r="AI1457" s="75"/>
      <c r="AJ1457" s="75"/>
      <c r="AK1457" s="74"/>
      <c r="AL1457" s="69"/>
      <c r="AM1457" s="76"/>
      <c r="AN1457" s="127"/>
      <c r="AO1457" s="76"/>
      <c r="AP1457" s="127"/>
      <c r="AQ1457" s="76"/>
      <c r="AR1457" s="76"/>
      <c r="AS1457" s="76"/>
      <c r="AT1457" s="76"/>
      <c r="AU1457" s="76"/>
      <c r="AV1457" s="127"/>
      <c r="AW1457" s="127"/>
      <c r="AX1457" s="127"/>
      <c r="AY1457" s="76"/>
      <c r="AZ1457" s="74"/>
      <c r="BA1457" s="74"/>
      <c r="BB1457" s="72"/>
      <c r="BC1457" s="72"/>
      <c r="BD1457" s="74"/>
      <c r="BE1457" s="74"/>
      <c r="BF1457" s="76"/>
      <c r="BG1457" s="76"/>
      <c r="BH1457" s="76"/>
      <c r="BI1457" s="76"/>
      <c r="BJ1457" s="76"/>
      <c r="BK1457" s="76"/>
      <c r="BL1457" s="76"/>
      <c r="BM1457" s="127"/>
      <c r="BN1457" s="76"/>
      <c r="BO1457" s="110"/>
      <c r="BP1457" s="110"/>
      <c r="BQ1457" s="112"/>
      <c r="BR1457" s="112"/>
      <c r="BS1457" s="112"/>
      <c r="BT1457" s="114"/>
      <c r="BU1457" s="113"/>
      <c r="BV1457" s="114"/>
      <c r="BW1457" s="115"/>
      <c r="BX1457" s="115"/>
      <c r="BY1457" s="115"/>
      <c r="BZ1457" s="115"/>
      <c r="CA1457" s="48"/>
      <c r="CB1457" s="48"/>
      <c r="CC1457" s="48"/>
      <c r="CD1457" s="49"/>
      <c r="CE1457" s="96"/>
      <c r="CF1457" s="49"/>
      <c r="CG1457" s="96"/>
      <c r="CH1457" s="49"/>
      <c r="CI1457" s="49"/>
      <c r="CJ1457" s="49"/>
      <c r="CK1457" s="49"/>
      <c r="CL1457" s="49"/>
      <c r="CM1457" s="49"/>
      <c r="CN1457" s="49"/>
      <c r="CO1457" s="49"/>
      <c r="CP1457" s="49"/>
      <c r="CQ1457" s="49"/>
      <c r="CR1457" s="49"/>
      <c r="CS1457" s="49"/>
      <c r="CT1457" s="49"/>
      <c r="CU1457" s="49"/>
      <c r="CV1457" s="49"/>
      <c r="CW1457" s="49"/>
      <c r="CX1457" s="49"/>
      <c r="CY1457" s="49"/>
      <c r="CZ1457" s="49"/>
    </row>
    <row r="1458" spans="1:104" ht="20.25" thickTop="1" thickBot="1" x14ac:dyDescent="0.35">
      <c r="A1458" s="68"/>
      <c r="B1458" s="88"/>
      <c r="C1458" s="68"/>
      <c r="D1458" s="68"/>
      <c r="E1458" s="69"/>
      <c r="F1458" s="69"/>
      <c r="G1458" s="69"/>
      <c r="H1458" s="69"/>
      <c r="I1458" s="70"/>
      <c r="J1458" s="70"/>
      <c r="K1458" s="71"/>
      <c r="L1458" s="91"/>
      <c r="M1458" s="71"/>
      <c r="N1458" s="71"/>
      <c r="P1458" s="71"/>
      <c r="Q1458" s="71"/>
      <c r="R1458" s="71"/>
      <c r="S1458" s="70"/>
      <c r="T1458" s="73"/>
      <c r="U1458" s="73"/>
      <c r="V1458" s="211"/>
      <c r="W1458" s="211"/>
      <c r="X1458" s="73"/>
      <c r="Y1458" s="73"/>
      <c r="Z1458" s="73"/>
      <c r="AA1458" s="73"/>
      <c r="AB1458" s="73"/>
      <c r="AC1458" s="73"/>
      <c r="AD1458" s="73"/>
      <c r="AE1458" s="92"/>
      <c r="AF1458" s="73"/>
      <c r="AG1458" s="74"/>
      <c r="AH1458" s="75"/>
      <c r="AI1458" s="75"/>
      <c r="AJ1458" s="75"/>
      <c r="AK1458" s="74"/>
      <c r="AL1458" s="69"/>
      <c r="AM1458" s="76"/>
      <c r="AN1458" s="127"/>
      <c r="AO1458" s="76"/>
      <c r="AP1458" s="127"/>
      <c r="AQ1458" s="76"/>
      <c r="AR1458" s="76"/>
      <c r="AS1458" s="76"/>
      <c r="AT1458" s="76"/>
      <c r="AU1458" s="76"/>
      <c r="AV1458" s="127"/>
      <c r="AW1458" s="127"/>
      <c r="AX1458" s="127"/>
      <c r="AY1458" s="76"/>
      <c r="AZ1458" s="74"/>
      <c r="BA1458" s="74"/>
      <c r="BB1458" s="72"/>
      <c r="BC1458" s="72"/>
      <c r="BD1458" s="74"/>
      <c r="BE1458" s="74"/>
      <c r="BF1458" s="76"/>
      <c r="BG1458" s="76"/>
      <c r="BH1458" s="76"/>
      <c r="BI1458" s="76"/>
      <c r="BJ1458" s="76"/>
      <c r="BK1458" s="76"/>
      <c r="BL1458" s="76"/>
      <c r="BM1458" s="127"/>
      <c r="BN1458" s="76"/>
      <c r="BO1458" s="110"/>
      <c r="BP1458" s="110"/>
      <c r="BQ1458" s="112"/>
      <c r="BR1458" s="112"/>
      <c r="BS1458" s="112"/>
      <c r="BT1458" s="114"/>
      <c r="BU1458" s="113"/>
      <c r="BV1458" s="114"/>
      <c r="BW1458" s="115"/>
      <c r="BX1458" s="115"/>
      <c r="BY1458" s="115"/>
      <c r="BZ1458" s="115"/>
      <c r="CA1458" s="48"/>
      <c r="CB1458" s="48"/>
      <c r="CC1458" s="48"/>
      <c r="CD1458" s="49"/>
      <c r="CE1458" s="96"/>
      <c r="CF1458" s="49"/>
      <c r="CG1458" s="96"/>
      <c r="CH1458" s="49"/>
      <c r="CI1458" s="49"/>
      <c r="CJ1458" s="49"/>
      <c r="CK1458" s="49"/>
      <c r="CL1458" s="49"/>
      <c r="CM1458" s="49"/>
      <c r="CN1458" s="49"/>
      <c r="CO1458" s="49"/>
      <c r="CP1458" s="49"/>
      <c r="CQ1458" s="49"/>
      <c r="CR1458" s="49"/>
      <c r="CS1458" s="49"/>
      <c r="CT1458" s="49"/>
      <c r="CU1458" s="49"/>
      <c r="CV1458" s="49"/>
      <c r="CW1458" s="49"/>
      <c r="CX1458" s="49"/>
      <c r="CY1458" s="49"/>
      <c r="CZ1458" s="49"/>
    </row>
    <row r="1459" spans="1:104" ht="20.25" thickTop="1" thickBot="1" x14ac:dyDescent="0.35">
      <c r="A1459" s="68"/>
      <c r="B1459" s="88"/>
      <c r="C1459" s="68"/>
      <c r="D1459" s="68"/>
      <c r="E1459" s="69"/>
      <c r="F1459" s="69"/>
      <c r="G1459" s="69"/>
      <c r="H1459" s="69"/>
      <c r="I1459" s="70"/>
      <c r="J1459" s="70"/>
      <c r="K1459" s="71"/>
      <c r="L1459" s="91"/>
      <c r="M1459" s="71"/>
      <c r="N1459" s="71"/>
      <c r="P1459" s="71"/>
      <c r="Q1459" s="71"/>
      <c r="R1459" s="71"/>
      <c r="S1459" s="70"/>
      <c r="T1459" s="73"/>
      <c r="U1459" s="73"/>
      <c r="V1459" s="211"/>
      <c r="W1459" s="211"/>
      <c r="X1459" s="73"/>
      <c r="Y1459" s="73"/>
      <c r="Z1459" s="73"/>
      <c r="AA1459" s="73"/>
      <c r="AB1459" s="73"/>
      <c r="AC1459" s="73"/>
      <c r="AD1459" s="73"/>
      <c r="AE1459" s="92"/>
      <c r="AF1459" s="73"/>
      <c r="AG1459" s="74"/>
      <c r="AH1459" s="75"/>
      <c r="AI1459" s="75"/>
      <c r="AJ1459" s="75"/>
      <c r="AK1459" s="74"/>
      <c r="AL1459" s="69"/>
      <c r="AM1459" s="76"/>
      <c r="AN1459" s="127"/>
      <c r="AO1459" s="76"/>
      <c r="AP1459" s="127"/>
      <c r="AQ1459" s="76"/>
      <c r="AR1459" s="76"/>
      <c r="AS1459" s="76"/>
      <c r="AT1459" s="76"/>
      <c r="AU1459" s="76"/>
      <c r="AV1459" s="127"/>
      <c r="AW1459" s="127"/>
      <c r="AX1459" s="127"/>
      <c r="AY1459" s="76"/>
      <c r="AZ1459" s="74"/>
      <c r="BA1459" s="74"/>
      <c r="BB1459" s="72"/>
      <c r="BC1459" s="72"/>
      <c r="BD1459" s="74"/>
      <c r="BE1459" s="74"/>
      <c r="BF1459" s="76"/>
      <c r="BG1459" s="76"/>
      <c r="BH1459" s="76"/>
      <c r="BI1459" s="76"/>
      <c r="BJ1459" s="76"/>
      <c r="BK1459" s="76"/>
      <c r="BL1459" s="76"/>
      <c r="BM1459" s="127"/>
      <c r="BN1459" s="76"/>
      <c r="BO1459" s="110"/>
      <c r="BP1459" s="110"/>
      <c r="BQ1459" s="112"/>
      <c r="BR1459" s="112"/>
      <c r="BS1459" s="112"/>
      <c r="BT1459" s="114"/>
      <c r="BU1459" s="113"/>
      <c r="BV1459" s="114"/>
      <c r="BW1459" s="115"/>
      <c r="BX1459" s="115"/>
      <c r="BY1459" s="115"/>
      <c r="BZ1459" s="115"/>
      <c r="CA1459" s="48"/>
      <c r="CB1459" s="48"/>
      <c r="CC1459" s="48"/>
      <c r="CD1459" s="49"/>
      <c r="CE1459" s="96"/>
      <c r="CF1459" s="49"/>
      <c r="CG1459" s="96"/>
      <c r="CH1459" s="49"/>
      <c r="CI1459" s="49"/>
      <c r="CJ1459" s="49"/>
      <c r="CK1459" s="49"/>
      <c r="CL1459" s="49"/>
      <c r="CM1459" s="49"/>
      <c r="CN1459" s="49"/>
      <c r="CO1459" s="49"/>
      <c r="CP1459" s="49"/>
      <c r="CQ1459" s="49"/>
      <c r="CR1459" s="49"/>
      <c r="CS1459" s="49"/>
      <c r="CT1459" s="49"/>
      <c r="CU1459" s="49"/>
      <c r="CV1459" s="49"/>
      <c r="CW1459" s="49"/>
      <c r="CX1459" s="49"/>
      <c r="CY1459" s="49"/>
      <c r="CZ1459" s="49"/>
    </row>
    <row r="1460" spans="1:104" ht="20.25" thickTop="1" thickBot="1" x14ac:dyDescent="0.35">
      <c r="A1460" s="68"/>
      <c r="B1460" s="88"/>
      <c r="C1460" s="68"/>
      <c r="D1460" s="68"/>
      <c r="E1460" s="69"/>
      <c r="F1460" s="69"/>
      <c r="G1460" s="69"/>
      <c r="H1460" s="69"/>
      <c r="I1460" s="70"/>
      <c r="J1460" s="70"/>
      <c r="K1460" s="71"/>
      <c r="L1460" s="91"/>
      <c r="M1460" s="71"/>
      <c r="N1460" s="71"/>
      <c r="P1460" s="71"/>
      <c r="Q1460" s="71"/>
      <c r="R1460" s="71"/>
      <c r="S1460" s="70"/>
      <c r="T1460" s="73"/>
      <c r="U1460" s="73"/>
      <c r="V1460" s="211"/>
      <c r="W1460" s="211"/>
      <c r="X1460" s="73"/>
      <c r="Y1460" s="73"/>
      <c r="Z1460" s="73"/>
      <c r="AA1460" s="73"/>
      <c r="AB1460" s="73"/>
      <c r="AC1460" s="73"/>
      <c r="AD1460" s="73"/>
      <c r="AE1460" s="92"/>
      <c r="AF1460" s="73"/>
      <c r="AG1460" s="74"/>
      <c r="AH1460" s="75"/>
      <c r="AI1460" s="75"/>
      <c r="AJ1460" s="75"/>
      <c r="AK1460" s="74"/>
      <c r="AL1460" s="69"/>
      <c r="AM1460" s="76"/>
      <c r="AN1460" s="127"/>
      <c r="AO1460" s="76"/>
      <c r="AP1460" s="127"/>
      <c r="AQ1460" s="76"/>
      <c r="AR1460" s="76"/>
      <c r="AS1460" s="76"/>
      <c r="AT1460" s="76"/>
      <c r="AU1460" s="76"/>
      <c r="AV1460" s="127"/>
      <c r="AW1460" s="127"/>
      <c r="AX1460" s="127"/>
      <c r="AY1460" s="76"/>
      <c r="AZ1460" s="74"/>
      <c r="BA1460" s="74"/>
      <c r="BB1460" s="72"/>
      <c r="BC1460" s="72"/>
      <c r="BD1460" s="74"/>
      <c r="BE1460" s="74"/>
      <c r="BF1460" s="76"/>
      <c r="BG1460" s="76"/>
      <c r="BH1460" s="76"/>
      <c r="BI1460" s="76"/>
      <c r="BJ1460" s="76"/>
      <c r="BK1460" s="76"/>
      <c r="BL1460" s="76"/>
      <c r="BM1460" s="127"/>
      <c r="BN1460" s="76"/>
      <c r="BO1460" s="110"/>
      <c r="BP1460" s="110"/>
      <c r="BQ1460" s="112"/>
      <c r="BR1460" s="112"/>
      <c r="BS1460" s="112"/>
      <c r="BT1460" s="114"/>
      <c r="BU1460" s="113"/>
      <c r="BV1460" s="114"/>
      <c r="BW1460" s="115"/>
      <c r="BX1460" s="115"/>
      <c r="BY1460" s="115"/>
      <c r="BZ1460" s="115"/>
      <c r="CA1460" s="48"/>
      <c r="CB1460" s="48"/>
      <c r="CC1460" s="48"/>
      <c r="CD1460" s="49"/>
      <c r="CE1460" s="96"/>
      <c r="CF1460" s="49"/>
      <c r="CG1460" s="96"/>
      <c r="CH1460" s="49"/>
      <c r="CI1460" s="49"/>
      <c r="CJ1460" s="49"/>
      <c r="CK1460" s="49"/>
      <c r="CL1460" s="49"/>
      <c r="CM1460" s="49"/>
      <c r="CN1460" s="49"/>
      <c r="CO1460" s="49"/>
      <c r="CP1460" s="49"/>
      <c r="CQ1460" s="49"/>
      <c r="CR1460" s="49"/>
      <c r="CS1460" s="49"/>
      <c r="CT1460" s="49"/>
      <c r="CU1460" s="49"/>
      <c r="CV1460" s="49"/>
      <c r="CW1460" s="49"/>
      <c r="CX1460" s="49"/>
      <c r="CY1460" s="49"/>
      <c r="CZ1460" s="49"/>
    </row>
    <row r="1461" spans="1:104" ht="20.25" thickTop="1" thickBot="1" x14ac:dyDescent="0.35">
      <c r="A1461" s="68"/>
      <c r="B1461" s="88"/>
      <c r="C1461" s="68"/>
      <c r="D1461" s="68"/>
      <c r="E1461" s="69"/>
      <c r="F1461" s="69"/>
      <c r="G1461" s="69"/>
      <c r="H1461" s="69"/>
      <c r="I1461" s="70"/>
      <c r="J1461" s="70"/>
      <c r="K1461" s="71"/>
      <c r="L1461" s="91"/>
      <c r="M1461" s="71"/>
      <c r="N1461" s="71"/>
      <c r="P1461" s="71"/>
      <c r="Q1461" s="71"/>
      <c r="R1461" s="71"/>
      <c r="S1461" s="70"/>
      <c r="T1461" s="73"/>
      <c r="U1461" s="73"/>
      <c r="V1461" s="211"/>
      <c r="W1461" s="211"/>
      <c r="X1461" s="73"/>
      <c r="Y1461" s="73"/>
      <c r="Z1461" s="73"/>
      <c r="AA1461" s="73"/>
      <c r="AB1461" s="73"/>
      <c r="AC1461" s="73"/>
      <c r="AD1461" s="73"/>
      <c r="AE1461" s="92"/>
      <c r="AF1461" s="73"/>
      <c r="AG1461" s="74"/>
      <c r="AH1461" s="75"/>
      <c r="AI1461" s="75"/>
      <c r="AJ1461" s="75"/>
      <c r="AK1461" s="74"/>
      <c r="AL1461" s="69"/>
      <c r="AM1461" s="76"/>
      <c r="AN1461" s="127"/>
      <c r="AO1461" s="76"/>
      <c r="AP1461" s="127"/>
      <c r="AQ1461" s="76"/>
      <c r="AR1461" s="76"/>
      <c r="AS1461" s="76"/>
      <c r="AT1461" s="76"/>
      <c r="AU1461" s="76"/>
      <c r="AV1461" s="127"/>
      <c r="AW1461" s="127"/>
      <c r="AX1461" s="127"/>
      <c r="AY1461" s="76"/>
      <c r="AZ1461" s="74"/>
      <c r="BA1461" s="74"/>
      <c r="BB1461" s="72"/>
      <c r="BC1461" s="72"/>
      <c r="BD1461" s="74"/>
      <c r="BE1461" s="74"/>
      <c r="BF1461" s="76"/>
      <c r="BG1461" s="76"/>
      <c r="BH1461" s="76"/>
      <c r="BI1461" s="76"/>
      <c r="BJ1461" s="76"/>
      <c r="BK1461" s="76"/>
      <c r="BL1461" s="76"/>
      <c r="BM1461" s="127"/>
      <c r="BN1461" s="76"/>
      <c r="BO1461" s="110"/>
      <c r="BP1461" s="110"/>
      <c r="BQ1461" s="112"/>
      <c r="BR1461" s="112"/>
      <c r="BS1461" s="112"/>
      <c r="BT1461" s="114"/>
      <c r="BU1461" s="113"/>
      <c r="BV1461" s="114"/>
      <c r="BW1461" s="115"/>
      <c r="BX1461" s="115"/>
      <c r="BY1461" s="115"/>
      <c r="BZ1461" s="115"/>
      <c r="CA1461" s="48"/>
      <c r="CB1461" s="48"/>
      <c r="CC1461" s="48"/>
      <c r="CD1461" s="49"/>
      <c r="CE1461" s="96"/>
      <c r="CF1461" s="49"/>
      <c r="CG1461" s="96"/>
      <c r="CH1461" s="49"/>
      <c r="CI1461" s="49"/>
      <c r="CJ1461" s="49"/>
      <c r="CK1461" s="49"/>
      <c r="CL1461" s="49"/>
      <c r="CM1461" s="49"/>
      <c r="CN1461" s="49"/>
      <c r="CO1461" s="49"/>
      <c r="CP1461" s="49"/>
      <c r="CQ1461" s="49"/>
      <c r="CR1461" s="49"/>
      <c r="CS1461" s="49"/>
      <c r="CT1461" s="49"/>
      <c r="CU1461" s="49"/>
      <c r="CV1461" s="49"/>
      <c r="CW1461" s="49"/>
      <c r="CX1461" s="49"/>
      <c r="CY1461" s="49"/>
      <c r="CZ1461" s="49"/>
    </row>
    <row r="1462" spans="1:104" ht="20.25" thickTop="1" thickBot="1" x14ac:dyDescent="0.35">
      <c r="A1462" s="68"/>
      <c r="B1462" s="88"/>
      <c r="C1462" s="68"/>
      <c r="D1462" s="68"/>
      <c r="E1462" s="69"/>
      <c r="F1462" s="69"/>
      <c r="G1462" s="69"/>
      <c r="H1462" s="69"/>
      <c r="I1462" s="70"/>
      <c r="J1462" s="70"/>
      <c r="K1462" s="71"/>
      <c r="L1462" s="91"/>
      <c r="M1462" s="71"/>
      <c r="N1462" s="71"/>
      <c r="P1462" s="71"/>
      <c r="Q1462" s="71"/>
      <c r="R1462" s="71"/>
      <c r="S1462" s="70"/>
      <c r="T1462" s="73"/>
      <c r="U1462" s="73"/>
      <c r="V1462" s="211"/>
      <c r="W1462" s="211"/>
      <c r="X1462" s="73"/>
      <c r="Y1462" s="73"/>
      <c r="Z1462" s="73"/>
      <c r="AA1462" s="73"/>
      <c r="AB1462" s="73"/>
      <c r="AC1462" s="73"/>
      <c r="AD1462" s="73"/>
      <c r="AE1462" s="92"/>
      <c r="AF1462" s="73"/>
      <c r="AG1462" s="74"/>
      <c r="AH1462" s="75"/>
      <c r="AI1462" s="75"/>
      <c r="AJ1462" s="75"/>
      <c r="AK1462" s="74"/>
      <c r="AL1462" s="69"/>
      <c r="AM1462" s="76"/>
      <c r="AN1462" s="127"/>
      <c r="AO1462" s="76"/>
      <c r="AP1462" s="127"/>
      <c r="AQ1462" s="76"/>
      <c r="AR1462" s="76"/>
      <c r="AS1462" s="76"/>
      <c r="AT1462" s="76"/>
      <c r="AU1462" s="76"/>
      <c r="AV1462" s="127"/>
      <c r="AW1462" s="127"/>
      <c r="AX1462" s="127"/>
      <c r="AY1462" s="76"/>
      <c r="AZ1462" s="74"/>
      <c r="BA1462" s="74"/>
      <c r="BB1462" s="72"/>
      <c r="BC1462" s="72"/>
      <c r="BD1462" s="74"/>
      <c r="BE1462" s="74"/>
      <c r="BF1462" s="76"/>
      <c r="BG1462" s="76"/>
      <c r="BH1462" s="76"/>
      <c r="BI1462" s="76"/>
      <c r="BJ1462" s="76"/>
      <c r="BK1462" s="76"/>
      <c r="BL1462" s="76"/>
      <c r="BM1462" s="127"/>
      <c r="BN1462" s="76"/>
      <c r="BO1462" s="110"/>
      <c r="BP1462" s="110"/>
      <c r="BQ1462" s="112"/>
      <c r="BR1462" s="112"/>
      <c r="BS1462" s="112"/>
      <c r="BT1462" s="114"/>
      <c r="BU1462" s="113"/>
      <c r="BV1462" s="114"/>
      <c r="BW1462" s="115"/>
      <c r="BX1462" s="115"/>
      <c r="BY1462" s="115"/>
      <c r="BZ1462" s="115"/>
      <c r="CA1462" s="48"/>
      <c r="CB1462" s="48"/>
      <c r="CC1462" s="48"/>
      <c r="CD1462" s="49"/>
      <c r="CE1462" s="96"/>
      <c r="CF1462" s="49"/>
      <c r="CG1462" s="96"/>
      <c r="CH1462" s="49"/>
      <c r="CI1462" s="49"/>
      <c r="CJ1462" s="49"/>
      <c r="CK1462" s="49"/>
      <c r="CL1462" s="49"/>
      <c r="CM1462" s="49"/>
      <c r="CN1462" s="49"/>
      <c r="CO1462" s="49"/>
      <c r="CP1462" s="49"/>
      <c r="CQ1462" s="49"/>
      <c r="CR1462" s="49"/>
      <c r="CS1462" s="49"/>
      <c r="CT1462" s="49"/>
      <c r="CU1462" s="49"/>
      <c r="CV1462" s="49"/>
      <c r="CW1462" s="49"/>
      <c r="CX1462" s="49"/>
      <c r="CY1462" s="49"/>
      <c r="CZ1462" s="49"/>
    </row>
    <row r="1463" spans="1:104" ht="20.25" thickTop="1" thickBot="1" x14ac:dyDescent="0.35">
      <c r="A1463" s="68"/>
      <c r="B1463" s="88"/>
      <c r="C1463" s="68"/>
      <c r="D1463" s="68"/>
      <c r="E1463" s="69"/>
      <c r="F1463" s="69"/>
      <c r="G1463" s="69"/>
      <c r="H1463" s="69"/>
      <c r="I1463" s="70"/>
      <c r="J1463" s="70"/>
      <c r="K1463" s="71"/>
      <c r="L1463" s="91"/>
      <c r="M1463" s="71"/>
      <c r="N1463" s="71"/>
      <c r="P1463" s="71"/>
      <c r="Q1463" s="71"/>
      <c r="R1463" s="71"/>
      <c r="S1463" s="70"/>
      <c r="T1463" s="73"/>
      <c r="U1463" s="73"/>
      <c r="V1463" s="211"/>
      <c r="W1463" s="211"/>
      <c r="X1463" s="73"/>
      <c r="Y1463" s="73"/>
      <c r="Z1463" s="73"/>
      <c r="AA1463" s="73"/>
      <c r="AB1463" s="73"/>
      <c r="AC1463" s="73"/>
      <c r="AD1463" s="73"/>
      <c r="AE1463" s="92"/>
      <c r="AF1463" s="73"/>
      <c r="AG1463" s="74"/>
      <c r="AH1463" s="75"/>
      <c r="AI1463" s="75"/>
      <c r="AJ1463" s="75"/>
      <c r="AK1463" s="74"/>
      <c r="AL1463" s="69"/>
      <c r="AM1463" s="76"/>
      <c r="AN1463" s="127"/>
      <c r="AO1463" s="76"/>
      <c r="AP1463" s="127"/>
      <c r="AQ1463" s="76"/>
      <c r="AR1463" s="76"/>
      <c r="AS1463" s="76"/>
      <c r="AT1463" s="76"/>
      <c r="AU1463" s="76"/>
      <c r="AV1463" s="127"/>
      <c r="AW1463" s="127"/>
      <c r="AX1463" s="127"/>
      <c r="AY1463" s="76"/>
      <c r="AZ1463" s="74"/>
      <c r="BA1463" s="74"/>
      <c r="BB1463" s="72"/>
      <c r="BC1463" s="72"/>
      <c r="BD1463" s="74"/>
      <c r="BE1463" s="74"/>
      <c r="BF1463" s="76"/>
      <c r="BG1463" s="76"/>
      <c r="BH1463" s="76"/>
      <c r="BI1463" s="76"/>
      <c r="BJ1463" s="76"/>
      <c r="BK1463" s="76"/>
      <c r="BL1463" s="76"/>
      <c r="BM1463" s="127"/>
      <c r="BN1463" s="76"/>
      <c r="BO1463" s="110"/>
      <c r="BP1463" s="110"/>
      <c r="BQ1463" s="112"/>
      <c r="BR1463" s="112"/>
      <c r="BS1463" s="112"/>
      <c r="BT1463" s="114"/>
      <c r="BU1463" s="113"/>
      <c r="BV1463" s="114"/>
      <c r="BW1463" s="115"/>
      <c r="BX1463" s="115"/>
      <c r="BY1463" s="115"/>
      <c r="BZ1463" s="115"/>
      <c r="CA1463" s="48"/>
      <c r="CB1463" s="48"/>
      <c r="CC1463" s="48"/>
      <c r="CD1463" s="49"/>
      <c r="CE1463" s="96"/>
      <c r="CF1463" s="49"/>
      <c r="CG1463" s="96"/>
      <c r="CH1463" s="49"/>
      <c r="CI1463" s="49"/>
      <c r="CJ1463" s="49"/>
      <c r="CK1463" s="49"/>
      <c r="CL1463" s="49"/>
      <c r="CM1463" s="49"/>
      <c r="CN1463" s="49"/>
      <c r="CO1463" s="49"/>
      <c r="CP1463" s="49"/>
      <c r="CQ1463" s="49"/>
      <c r="CR1463" s="49"/>
      <c r="CS1463" s="49"/>
      <c r="CT1463" s="49"/>
      <c r="CU1463" s="49"/>
      <c r="CV1463" s="49"/>
      <c r="CW1463" s="49"/>
      <c r="CX1463" s="49"/>
      <c r="CY1463" s="49"/>
      <c r="CZ1463" s="49"/>
    </row>
    <row r="1464" spans="1:104" ht="20.25" thickTop="1" thickBot="1" x14ac:dyDescent="0.35">
      <c r="A1464" s="68"/>
      <c r="B1464" s="88"/>
      <c r="C1464" s="68"/>
      <c r="D1464" s="68"/>
      <c r="E1464" s="69"/>
      <c r="F1464" s="69"/>
      <c r="G1464" s="69"/>
      <c r="H1464" s="69"/>
      <c r="I1464" s="70"/>
      <c r="J1464" s="70"/>
      <c r="K1464" s="71"/>
      <c r="L1464" s="91"/>
      <c r="M1464" s="71"/>
      <c r="N1464" s="71"/>
      <c r="P1464" s="71"/>
      <c r="Q1464" s="71"/>
      <c r="R1464" s="71"/>
      <c r="S1464" s="70"/>
      <c r="T1464" s="73"/>
      <c r="U1464" s="73"/>
      <c r="V1464" s="211"/>
      <c r="W1464" s="211"/>
      <c r="X1464" s="73"/>
      <c r="Y1464" s="73"/>
      <c r="Z1464" s="73"/>
      <c r="AA1464" s="73"/>
      <c r="AB1464" s="73"/>
      <c r="AC1464" s="73"/>
      <c r="AD1464" s="73"/>
      <c r="AE1464" s="92"/>
      <c r="AF1464" s="73"/>
      <c r="AG1464" s="74"/>
      <c r="AH1464" s="75"/>
      <c r="AI1464" s="75"/>
      <c r="AJ1464" s="75"/>
      <c r="AK1464" s="74"/>
      <c r="AL1464" s="69"/>
      <c r="AM1464" s="76"/>
      <c r="AN1464" s="127"/>
      <c r="AO1464" s="76"/>
      <c r="AP1464" s="127"/>
      <c r="AQ1464" s="76"/>
      <c r="AR1464" s="76"/>
      <c r="AS1464" s="76"/>
      <c r="AT1464" s="76"/>
      <c r="AU1464" s="76"/>
      <c r="AV1464" s="127"/>
      <c r="AW1464" s="127"/>
      <c r="AX1464" s="127"/>
      <c r="AY1464" s="76"/>
      <c r="AZ1464" s="74"/>
      <c r="BA1464" s="74"/>
      <c r="BB1464" s="72"/>
      <c r="BC1464" s="72"/>
      <c r="BD1464" s="74"/>
      <c r="BE1464" s="74"/>
      <c r="BF1464" s="76"/>
      <c r="BG1464" s="76"/>
      <c r="BH1464" s="76"/>
      <c r="BI1464" s="76"/>
      <c r="BJ1464" s="76"/>
      <c r="BK1464" s="76"/>
      <c r="BL1464" s="76"/>
      <c r="BM1464" s="127"/>
      <c r="BN1464" s="76"/>
      <c r="BO1464" s="110"/>
      <c r="BP1464" s="110"/>
      <c r="BQ1464" s="112"/>
      <c r="BR1464" s="112"/>
      <c r="BS1464" s="112"/>
      <c r="BT1464" s="114"/>
      <c r="BU1464" s="113"/>
      <c r="BV1464" s="114"/>
      <c r="BW1464" s="115"/>
      <c r="BX1464" s="115"/>
      <c r="BY1464" s="115"/>
      <c r="BZ1464" s="115"/>
      <c r="CA1464" s="48"/>
      <c r="CB1464" s="48"/>
      <c r="CC1464" s="48"/>
      <c r="CD1464" s="49"/>
      <c r="CE1464" s="96"/>
      <c r="CF1464" s="49"/>
      <c r="CG1464" s="96"/>
      <c r="CH1464" s="49"/>
      <c r="CI1464" s="49"/>
      <c r="CJ1464" s="49"/>
      <c r="CK1464" s="49"/>
      <c r="CL1464" s="49"/>
      <c r="CM1464" s="49"/>
      <c r="CN1464" s="49"/>
      <c r="CO1464" s="49"/>
      <c r="CP1464" s="49"/>
      <c r="CQ1464" s="49"/>
      <c r="CR1464" s="49"/>
      <c r="CS1464" s="49"/>
      <c r="CT1464" s="49"/>
      <c r="CU1464" s="49"/>
      <c r="CV1464" s="49"/>
      <c r="CW1464" s="49"/>
      <c r="CX1464" s="49"/>
      <c r="CY1464" s="49"/>
      <c r="CZ1464" s="49"/>
    </row>
    <row r="1465" spans="1:104" ht="20.25" thickTop="1" thickBot="1" x14ac:dyDescent="0.35">
      <c r="A1465" s="68"/>
      <c r="B1465" s="88"/>
      <c r="C1465" s="68"/>
      <c r="D1465" s="68"/>
      <c r="E1465" s="69"/>
      <c r="F1465" s="69"/>
      <c r="G1465" s="69"/>
      <c r="H1465" s="69"/>
      <c r="I1465" s="70"/>
      <c r="J1465" s="70"/>
      <c r="K1465" s="71"/>
      <c r="L1465" s="91"/>
      <c r="M1465" s="71"/>
      <c r="N1465" s="71"/>
      <c r="P1465" s="71"/>
      <c r="Q1465" s="71"/>
      <c r="R1465" s="71"/>
      <c r="S1465" s="70"/>
      <c r="T1465" s="73"/>
      <c r="U1465" s="73"/>
      <c r="V1465" s="211"/>
      <c r="W1465" s="211"/>
      <c r="X1465" s="73"/>
      <c r="Y1465" s="73"/>
      <c r="Z1465" s="73"/>
      <c r="AA1465" s="73"/>
      <c r="AB1465" s="73"/>
      <c r="AC1465" s="73"/>
      <c r="AD1465" s="73"/>
      <c r="AE1465" s="92"/>
      <c r="AF1465" s="73"/>
      <c r="AG1465" s="74"/>
      <c r="AH1465" s="75"/>
      <c r="AI1465" s="75"/>
      <c r="AJ1465" s="75"/>
      <c r="AK1465" s="74"/>
      <c r="AL1465" s="69"/>
      <c r="AM1465" s="76"/>
      <c r="AN1465" s="127"/>
      <c r="AO1465" s="76"/>
      <c r="AP1465" s="127"/>
      <c r="AQ1465" s="76"/>
      <c r="AR1465" s="76"/>
      <c r="AS1465" s="76"/>
      <c r="AT1465" s="76"/>
      <c r="AU1465" s="76"/>
      <c r="AV1465" s="127"/>
      <c r="AW1465" s="127"/>
      <c r="AX1465" s="127"/>
      <c r="AY1465" s="76"/>
      <c r="AZ1465" s="74"/>
      <c r="BA1465" s="74"/>
      <c r="BB1465" s="72"/>
      <c r="BC1465" s="72"/>
      <c r="BD1465" s="74"/>
      <c r="BE1465" s="74"/>
      <c r="BF1465" s="76"/>
      <c r="BG1465" s="76"/>
      <c r="BH1465" s="76"/>
      <c r="BI1465" s="76"/>
      <c r="BJ1465" s="76"/>
      <c r="BK1465" s="76"/>
      <c r="BL1465" s="76"/>
      <c r="BM1465" s="127"/>
      <c r="BN1465" s="76"/>
      <c r="BO1465" s="110"/>
      <c r="BP1465" s="110"/>
      <c r="BQ1465" s="112"/>
      <c r="BR1465" s="112"/>
      <c r="BS1465" s="112"/>
      <c r="BT1465" s="114"/>
      <c r="BU1465" s="113"/>
      <c r="BV1465" s="114"/>
      <c r="BW1465" s="115"/>
      <c r="BX1465" s="115"/>
      <c r="BY1465" s="115"/>
      <c r="BZ1465" s="115"/>
      <c r="CA1465" s="48"/>
      <c r="CB1465" s="48"/>
      <c r="CC1465" s="48"/>
      <c r="CD1465" s="49"/>
      <c r="CE1465" s="96"/>
      <c r="CF1465" s="49"/>
      <c r="CG1465" s="96"/>
      <c r="CH1465" s="49"/>
      <c r="CI1465" s="49"/>
      <c r="CJ1465" s="49"/>
      <c r="CK1465" s="49"/>
      <c r="CL1465" s="49"/>
      <c r="CM1465" s="49"/>
      <c r="CN1465" s="49"/>
      <c r="CO1465" s="49"/>
      <c r="CP1465" s="49"/>
      <c r="CQ1465" s="49"/>
      <c r="CR1465" s="49"/>
      <c r="CS1465" s="49"/>
      <c r="CT1465" s="49"/>
      <c r="CU1465" s="49"/>
      <c r="CV1465" s="49"/>
      <c r="CW1465" s="49"/>
      <c r="CX1465" s="49"/>
      <c r="CY1465" s="49"/>
      <c r="CZ1465" s="49"/>
    </row>
    <row r="1466" spans="1:104" ht="20.25" thickTop="1" thickBot="1" x14ac:dyDescent="0.35">
      <c r="A1466" s="68"/>
      <c r="B1466" s="88"/>
      <c r="C1466" s="68"/>
      <c r="D1466" s="68"/>
      <c r="E1466" s="69"/>
      <c r="F1466" s="69"/>
      <c r="G1466" s="69"/>
      <c r="H1466" s="69"/>
      <c r="I1466" s="70"/>
      <c r="J1466" s="70"/>
      <c r="K1466" s="71"/>
      <c r="L1466" s="91"/>
      <c r="M1466" s="71"/>
      <c r="N1466" s="71"/>
      <c r="P1466" s="71"/>
      <c r="Q1466" s="71"/>
      <c r="R1466" s="71"/>
      <c r="S1466" s="70"/>
      <c r="T1466" s="73"/>
      <c r="U1466" s="73"/>
      <c r="V1466" s="211"/>
      <c r="W1466" s="211"/>
      <c r="X1466" s="73"/>
      <c r="Y1466" s="73"/>
      <c r="Z1466" s="73"/>
      <c r="AA1466" s="73"/>
      <c r="AB1466" s="73"/>
      <c r="AC1466" s="73"/>
      <c r="AD1466" s="73"/>
      <c r="AE1466" s="92"/>
      <c r="AF1466" s="73"/>
      <c r="AG1466" s="74"/>
      <c r="AH1466" s="75"/>
      <c r="AI1466" s="75"/>
      <c r="AJ1466" s="75"/>
      <c r="AK1466" s="74"/>
      <c r="AL1466" s="69"/>
      <c r="AM1466" s="76"/>
      <c r="AN1466" s="127"/>
      <c r="AO1466" s="76"/>
      <c r="AP1466" s="127"/>
      <c r="AQ1466" s="76"/>
      <c r="AR1466" s="76"/>
      <c r="AS1466" s="76"/>
      <c r="AT1466" s="76"/>
      <c r="AU1466" s="76"/>
      <c r="AV1466" s="127"/>
      <c r="AW1466" s="127"/>
      <c r="AX1466" s="127"/>
      <c r="AY1466" s="76"/>
      <c r="AZ1466" s="74"/>
      <c r="BA1466" s="74"/>
      <c r="BB1466" s="72"/>
      <c r="BC1466" s="72"/>
      <c r="BD1466" s="74"/>
      <c r="BE1466" s="74"/>
      <c r="BF1466" s="76"/>
      <c r="BG1466" s="76"/>
      <c r="BH1466" s="76"/>
      <c r="BI1466" s="76"/>
      <c r="BJ1466" s="76"/>
      <c r="BK1466" s="76"/>
      <c r="BL1466" s="76"/>
      <c r="BM1466" s="127"/>
      <c r="BN1466" s="76"/>
      <c r="BO1466" s="110"/>
      <c r="BP1466" s="110"/>
      <c r="BQ1466" s="112"/>
      <c r="BR1466" s="112"/>
      <c r="BS1466" s="112"/>
      <c r="BT1466" s="114"/>
      <c r="BU1466" s="113"/>
      <c r="BV1466" s="114"/>
      <c r="BW1466" s="115"/>
      <c r="BX1466" s="115"/>
      <c r="BY1466" s="115"/>
      <c r="BZ1466" s="115"/>
      <c r="CA1466" s="48"/>
      <c r="CB1466" s="48"/>
      <c r="CC1466" s="48"/>
      <c r="CD1466" s="49"/>
      <c r="CE1466" s="96"/>
      <c r="CF1466" s="49"/>
      <c r="CG1466" s="96"/>
      <c r="CH1466" s="49"/>
      <c r="CI1466" s="49"/>
      <c r="CJ1466" s="49"/>
      <c r="CK1466" s="49"/>
      <c r="CL1466" s="49"/>
      <c r="CM1466" s="49"/>
      <c r="CN1466" s="49"/>
      <c r="CO1466" s="49"/>
      <c r="CP1466" s="49"/>
      <c r="CQ1466" s="49"/>
      <c r="CR1466" s="49"/>
      <c r="CS1466" s="49"/>
      <c r="CT1466" s="49"/>
      <c r="CU1466" s="49"/>
      <c r="CV1466" s="49"/>
      <c r="CW1466" s="49"/>
      <c r="CX1466" s="49"/>
      <c r="CY1466" s="49"/>
      <c r="CZ1466" s="49"/>
    </row>
    <row r="1467" spans="1:104" ht="20.25" thickTop="1" thickBot="1" x14ac:dyDescent="0.35">
      <c r="A1467" s="68"/>
      <c r="B1467" s="88"/>
      <c r="C1467" s="68"/>
      <c r="D1467" s="68"/>
      <c r="E1467" s="69"/>
      <c r="F1467" s="69"/>
      <c r="G1467" s="69"/>
      <c r="H1467" s="69"/>
      <c r="I1467" s="70"/>
      <c r="J1467" s="70"/>
      <c r="K1467" s="71"/>
      <c r="L1467" s="91"/>
      <c r="M1467" s="71"/>
      <c r="N1467" s="71"/>
      <c r="P1467" s="71"/>
      <c r="Q1467" s="71"/>
      <c r="R1467" s="71"/>
      <c r="S1467" s="70"/>
      <c r="T1467" s="73"/>
      <c r="U1467" s="73"/>
      <c r="V1467" s="211"/>
      <c r="W1467" s="211"/>
      <c r="X1467" s="73"/>
      <c r="Y1467" s="73"/>
      <c r="Z1467" s="73"/>
      <c r="AA1467" s="73"/>
      <c r="AB1467" s="73"/>
      <c r="AC1467" s="73"/>
      <c r="AD1467" s="73"/>
      <c r="AE1467" s="92"/>
      <c r="AF1467" s="73"/>
      <c r="AG1467" s="74"/>
      <c r="AH1467" s="75"/>
      <c r="AI1467" s="75"/>
      <c r="AJ1467" s="75"/>
      <c r="AK1467" s="74"/>
      <c r="AL1467" s="69"/>
      <c r="AM1467" s="76"/>
      <c r="AN1467" s="127"/>
      <c r="AO1467" s="76"/>
      <c r="AP1467" s="127"/>
      <c r="AQ1467" s="76"/>
      <c r="AR1467" s="76"/>
      <c r="AS1467" s="76"/>
      <c r="AT1467" s="76"/>
      <c r="AU1467" s="76"/>
      <c r="AV1467" s="127"/>
      <c r="AW1467" s="127"/>
      <c r="AX1467" s="127"/>
      <c r="AY1467" s="76"/>
      <c r="AZ1467" s="74"/>
      <c r="BA1467" s="74"/>
      <c r="BB1467" s="72"/>
      <c r="BC1467" s="72"/>
      <c r="BD1467" s="74"/>
      <c r="BE1467" s="74"/>
      <c r="BF1467" s="76"/>
      <c r="BG1467" s="76"/>
      <c r="BH1467" s="76"/>
      <c r="BI1467" s="76"/>
      <c r="BJ1467" s="76"/>
      <c r="BK1467" s="76"/>
      <c r="BL1467" s="76"/>
      <c r="BM1467" s="127"/>
      <c r="BN1467" s="76"/>
      <c r="BO1467" s="110"/>
      <c r="BP1467" s="110"/>
      <c r="BQ1467" s="112"/>
      <c r="BR1467" s="112"/>
      <c r="BS1467" s="112"/>
      <c r="BT1467" s="114"/>
      <c r="BU1467" s="113"/>
      <c r="BV1467" s="114"/>
      <c r="BW1467" s="115"/>
      <c r="BX1467" s="115"/>
      <c r="BY1467" s="115"/>
      <c r="BZ1467" s="115"/>
      <c r="CA1467" s="48"/>
      <c r="CB1467" s="48"/>
      <c r="CC1467" s="48"/>
      <c r="CD1467" s="49"/>
      <c r="CE1467" s="96"/>
      <c r="CF1467" s="49"/>
      <c r="CG1467" s="96"/>
      <c r="CH1467" s="49"/>
      <c r="CI1467" s="49"/>
      <c r="CJ1467" s="49"/>
      <c r="CK1467" s="49"/>
      <c r="CL1467" s="49"/>
      <c r="CM1467" s="49"/>
      <c r="CN1467" s="49"/>
      <c r="CO1467" s="49"/>
      <c r="CP1467" s="49"/>
      <c r="CQ1467" s="49"/>
      <c r="CR1467" s="49"/>
      <c r="CS1467" s="49"/>
      <c r="CT1467" s="49"/>
      <c r="CU1467" s="49"/>
      <c r="CV1467" s="49"/>
      <c r="CW1467" s="49"/>
      <c r="CX1467" s="49"/>
      <c r="CY1467" s="49"/>
      <c r="CZ1467" s="49"/>
    </row>
    <row r="1468" spans="1:104" ht="20.25" thickTop="1" thickBot="1" x14ac:dyDescent="0.35">
      <c r="A1468" s="68"/>
      <c r="B1468" s="88"/>
      <c r="C1468" s="68"/>
      <c r="D1468" s="68"/>
      <c r="E1468" s="69"/>
      <c r="F1468" s="69"/>
      <c r="G1468" s="69"/>
      <c r="H1468" s="69"/>
      <c r="I1468" s="70"/>
      <c r="J1468" s="70"/>
      <c r="K1468" s="71"/>
      <c r="L1468" s="91"/>
      <c r="M1468" s="71"/>
      <c r="N1468" s="71"/>
      <c r="P1468" s="71"/>
      <c r="Q1468" s="71"/>
      <c r="R1468" s="71"/>
      <c r="S1468" s="70"/>
      <c r="T1468" s="73"/>
      <c r="U1468" s="73"/>
      <c r="V1468" s="211"/>
      <c r="W1468" s="211"/>
      <c r="X1468" s="73"/>
      <c r="Y1468" s="73"/>
      <c r="Z1468" s="73"/>
      <c r="AA1468" s="73"/>
      <c r="AB1468" s="73"/>
      <c r="AC1468" s="73"/>
      <c r="AD1468" s="73"/>
      <c r="AE1468" s="92"/>
      <c r="AF1468" s="73"/>
      <c r="AG1468" s="74"/>
      <c r="AH1468" s="75"/>
      <c r="AI1468" s="75"/>
      <c r="AJ1468" s="75"/>
      <c r="AK1468" s="74"/>
      <c r="AL1468" s="69"/>
      <c r="AM1468" s="76"/>
      <c r="AN1468" s="127"/>
      <c r="AO1468" s="76"/>
      <c r="AP1468" s="127"/>
      <c r="AQ1468" s="76"/>
      <c r="AR1468" s="76"/>
      <c r="AS1468" s="76"/>
      <c r="AT1468" s="76"/>
      <c r="AU1468" s="76"/>
      <c r="AV1468" s="127"/>
      <c r="AW1468" s="127"/>
      <c r="AX1468" s="127"/>
      <c r="AY1468" s="76"/>
      <c r="AZ1468" s="74"/>
      <c r="BA1468" s="74"/>
      <c r="BB1468" s="72"/>
      <c r="BC1468" s="72"/>
      <c r="BD1468" s="74"/>
      <c r="BE1468" s="74"/>
      <c r="BF1468" s="76"/>
      <c r="BG1468" s="76"/>
      <c r="BH1468" s="76"/>
      <c r="BI1468" s="76"/>
      <c r="BJ1468" s="76"/>
      <c r="BK1468" s="76"/>
      <c r="BL1468" s="76"/>
      <c r="BM1468" s="127"/>
      <c r="BN1468" s="76"/>
      <c r="BO1468" s="110"/>
      <c r="BP1468" s="110"/>
      <c r="BQ1468" s="112"/>
      <c r="BR1468" s="112"/>
      <c r="BS1468" s="112"/>
      <c r="BT1468" s="114"/>
      <c r="BU1468" s="113"/>
      <c r="BV1468" s="114"/>
      <c r="BW1468" s="115"/>
      <c r="BX1468" s="115"/>
      <c r="BY1468" s="115"/>
      <c r="BZ1468" s="115"/>
      <c r="CA1468" s="48"/>
      <c r="CB1468" s="48"/>
      <c r="CC1468" s="48"/>
      <c r="CD1468" s="49"/>
      <c r="CE1468" s="96"/>
      <c r="CF1468" s="49"/>
      <c r="CG1468" s="96"/>
      <c r="CH1468" s="49"/>
      <c r="CI1468" s="49"/>
      <c r="CJ1468" s="49"/>
      <c r="CK1468" s="49"/>
      <c r="CL1468" s="49"/>
      <c r="CM1468" s="49"/>
      <c r="CN1468" s="49"/>
      <c r="CO1468" s="49"/>
      <c r="CP1468" s="49"/>
      <c r="CQ1468" s="49"/>
      <c r="CR1468" s="49"/>
      <c r="CS1468" s="49"/>
      <c r="CT1468" s="49"/>
      <c r="CU1468" s="49"/>
      <c r="CV1468" s="49"/>
      <c r="CW1468" s="49"/>
      <c r="CX1468" s="49"/>
      <c r="CY1468" s="49"/>
      <c r="CZ1468" s="49"/>
    </row>
    <row r="1469" spans="1:104" ht="20.25" thickTop="1" thickBot="1" x14ac:dyDescent="0.35">
      <c r="A1469" s="68"/>
      <c r="B1469" s="88"/>
      <c r="C1469" s="68"/>
      <c r="D1469" s="68"/>
      <c r="E1469" s="69"/>
      <c r="F1469" s="69"/>
      <c r="G1469" s="69"/>
      <c r="H1469" s="69"/>
      <c r="I1469" s="70"/>
      <c r="J1469" s="70"/>
      <c r="K1469" s="71"/>
      <c r="L1469" s="91"/>
      <c r="M1469" s="71"/>
      <c r="N1469" s="71"/>
      <c r="P1469" s="71"/>
      <c r="Q1469" s="71"/>
      <c r="R1469" s="71"/>
      <c r="S1469" s="70"/>
      <c r="T1469" s="73"/>
      <c r="U1469" s="73"/>
      <c r="V1469" s="211"/>
      <c r="W1469" s="211"/>
      <c r="X1469" s="73"/>
      <c r="Y1469" s="73"/>
      <c r="Z1469" s="73"/>
      <c r="AA1469" s="73"/>
      <c r="AB1469" s="73"/>
      <c r="AC1469" s="73"/>
      <c r="AD1469" s="73"/>
      <c r="AE1469" s="92"/>
      <c r="AF1469" s="73"/>
      <c r="AG1469" s="74"/>
      <c r="AH1469" s="75"/>
      <c r="AI1469" s="75"/>
      <c r="AJ1469" s="75"/>
      <c r="AK1469" s="74"/>
      <c r="AL1469" s="69"/>
      <c r="AM1469" s="76"/>
      <c r="AN1469" s="127"/>
      <c r="AO1469" s="76"/>
      <c r="AP1469" s="127"/>
      <c r="AQ1469" s="76"/>
      <c r="AR1469" s="76"/>
      <c r="AS1469" s="76"/>
      <c r="AT1469" s="76"/>
      <c r="AU1469" s="76"/>
      <c r="AV1469" s="127"/>
      <c r="AW1469" s="127"/>
      <c r="AX1469" s="127"/>
      <c r="AY1469" s="76"/>
      <c r="AZ1469" s="74"/>
      <c r="BA1469" s="74"/>
      <c r="BB1469" s="72"/>
      <c r="BC1469" s="72"/>
      <c r="BD1469" s="74"/>
      <c r="BE1469" s="74"/>
      <c r="BF1469" s="76"/>
      <c r="BG1469" s="76"/>
      <c r="BH1469" s="76"/>
      <c r="BI1469" s="76"/>
      <c r="BJ1469" s="76"/>
      <c r="BK1469" s="76"/>
      <c r="BL1469" s="76"/>
      <c r="BM1469" s="127"/>
      <c r="BN1469" s="76"/>
      <c r="BO1469" s="110"/>
      <c r="BP1469" s="110"/>
      <c r="BQ1469" s="112"/>
      <c r="BR1469" s="112"/>
      <c r="BS1469" s="112"/>
      <c r="BT1469" s="114"/>
      <c r="BU1469" s="113"/>
      <c r="BV1469" s="114"/>
      <c r="BW1469" s="115"/>
      <c r="BX1469" s="115"/>
      <c r="BY1469" s="115"/>
      <c r="BZ1469" s="115"/>
      <c r="CA1469" s="48"/>
      <c r="CB1469" s="48"/>
      <c r="CC1469" s="48"/>
      <c r="CD1469" s="49"/>
      <c r="CE1469" s="96"/>
      <c r="CF1469" s="49"/>
      <c r="CG1469" s="96"/>
      <c r="CH1469" s="49"/>
      <c r="CI1469" s="49"/>
      <c r="CJ1469" s="49"/>
      <c r="CK1469" s="49"/>
      <c r="CL1469" s="49"/>
      <c r="CM1469" s="49"/>
      <c r="CN1469" s="49"/>
      <c r="CO1469" s="49"/>
      <c r="CP1469" s="49"/>
      <c r="CQ1469" s="49"/>
      <c r="CR1469" s="49"/>
      <c r="CS1469" s="49"/>
      <c r="CT1469" s="49"/>
      <c r="CU1469" s="49"/>
      <c r="CV1469" s="49"/>
      <c r="CW1469" s="49"/>
      <c r="CX1469" s="49"/>
      <c r="CY1469" s="49"/>
      <c r="CZ1469" s="49"/>
    </row>
    <row r="1470" spans="1:104" ht="20.25" thickTop="1" thickBot="1" x14ac:dyDescent="0.35">
      <c r="A1470" s="68"/>
      <c r="B1470" s="88"/>
      <c r="C1470" s="68"/>
      <c r="D1470" s="68"/>
      <c r="E1470" s="69"/>
      <c r="F1470" s="69"/>
      <c r="G1470" s="69"/>
      <c r="H1470" s="69"/>
      <c r="I1470" s="70"/>
      <c r="J1470" s="70"/>
      <c r="K1470" s="71"/>
      <c r="L1470" s="91"/>
      <c r="M1470" s="71"/>
      <c r="N1470" s="71"/>
      <c r="P1470" s="71"/>
      <c r="Q1470" s="71"/>
      <c r="R1470" s="71"/>
      <c r="S1470" s="70"/>
      <c r="T1470" s="73"/>
      <c r="U1470" s="73"/>
      <c r="V1470" s="211"/>
      <c r="W1470" s="211"/>
      <c r="X1470" s="73"/>
      <c r="Y1470" s="73"/>
      <c r="Z1470" s="73"/>
      <c r="AA1470" s="73"/>
      <c r="AB1470" s="73"/>
      <c r="AC1470" s="73"/>
      <c r="AD1470" s="73"/>
      <c r="AE1470" s="92"/>
      <c r="AF1470" s="73"/>
      <c r="AG1470" s="74"/>
      <c r="AH1470" s="75"/>
      <c r="AI1470" s="75"/>
      <c r="AJ1470" s="75"/>
      <c r="AK1470" s="74"/>
      <c r="AL1470" s="69"/>
      <c r="AM1470" s="76"/>
      <c r="AN1470" s="127"/>
      <c r="AO1470" s="76"/>
      <c r="AP1470" s="127"/>
      <c r="AQ1470" s="76"/>
      <c r="AR1470" s="76"/>
      <c r="AS1470" s="76"/>
      <c r="AT1470" s="76"/>
      <c r="AU1470" s="76"/>
      <c r="AV1470" s="127"/>
      <c r="AW1470" s="127"/>
      <c r="AX1470" s="127"/>
      <c r="AY1470" s="76"/>
      <c r="AZ1470" s="74"/>
      <c r="BA1470" s="74"/>
      <c r="BB1470" s="72"/>
      <c r="BC1470" s="72"/>
      <c r="BD1470" s="74"/>
      <c r="BE1470" s="74"/>
      <c r="BF1470" s="76"/>
      <c r="BG1470" s="76"/>
      <c r="BH1470" s="76"/>
      <c r="BI1470" s="76"/>
      <c r="BJ1470" s="76"/>
      <c r="BK1470" s="76"/>
      <c r="BL1470" s="76"/>
      <c r="BM1470" s="127"/>
      <c r="BN1470" s="76"/>
      <c r="BO1470" s="110"/>
      <c r="BP1470" s="110"/>
      <c r="BQ1470" s="112"/>
      <c r="BR1470" s="112"/>
      <c r="BS1470" s="112"/>
      <c r="BT1470" s="114"/>
      <c r="BU1470" s="113"/>
      <c r="BV1470" s="114"/>
      <c r="BW1470" s="115"/>
      <c r="BX1470" s="115"/>
      <c r="BY1470" s="115"/>
      <c r="BZ1470" s="115"/>
      <c r="CA1470" s="48"/>
      <c r="CB1470" s="48"/>
      <c r="CC1470" s="48"/>
      <c r="CD1470" s="49"/>
      <c r="CE1470" s="96"/>
      <c r="CF1470" s="49"/>
      <c r="CG1470" s="96"/>
      <c r="CH1470" s="49"/>
      <c r="CI1470" s="49"/>
      <c r="CJ1470" s="49"/>
      <c r="CK1470" s="49"/>
      <c r="CL1470" s="49"/>
      <c r="CM1470" s="49"/>
      <c r="CN1470" s="49"/>
      <c r="CO1470" s="49"/>
      <c r="CP1470" s="49"/>
      <c r="CQ1470" s="49"/>
      <c r="CR1470" s="49"/>
      <c r="CS1470" s="49"/>
      <c r="CT1470" s="49"/>
      <c r="CU1470" s="49"/>
      <c r="CV1470" s="49"/>
      <c r="CW1470" s="49"/>
      <c r="CX1470" s="49"/>
      <c r="CY1470" s="49"/>
      <c r="CZ1470" s="49"/>
    </row>
    <row r="1471" spans="1:104" ht="20.25" thickTop="1" thickBot="1" x14ac:dyDescent="0.35">
      <c r="A1471" s="68"/>
      <c r="B1471" s="88"/>
      <c r="C1471" s="68"/>
      <c r="D1471" s="68"/>
      <c r="E1471" s="69"/>
      <c r="F1471" s="69"/>
      <c r="G1471" s="69"/>
      <c r="H1471" s="69"/>
      <c r="I1471" s="70"/>
      <c r="J1471" s="70"/>
      <c r="K1471" s="71"/>
      <c r="L1471" s="91"/>
      <c r="M1471" s="71"/>
      <c r="N1471" s="71"/>
      <c r="P1471" s="71"/>
      <c r="Q1471" s="71"/>
      <c r="R1471" s="71"/>
      <c r="S1471" s="70"/>
      <c r="T1471" s="73"/>
      <c r="U1471" s="73"/>
      <c r="V1471" s="211"/>
      <c r="W1471" s="211"/>
      <c r="X1471" s="73"/>
      <c r="Y1471" s="73"/>
      <c r="Z1471" s="73"/>
      <c r="AA1471" s="73"/>
      <c r="AB1471" s="73"/>
      <c r="AC1471" s="73"/>
      <c r="AD1471" s="73"/>
      <c r="AE1471" s="92"/>
      <c r="AF1471" s="73"/>
      <c r="AG1471" s="74"/>
      <c r="AH1471" s="75"/>
      <c r="AI1471" s="75"/>
      <c r="AJ1471" s="75"/>
      <c r="AK1471" s="74"/>
      <c r="AL1471" s="69"/>
      <c r="AM1471" s="76"/>
      <c r="AN1471" s="127"/>
      <c r="AO1471" s="76"/>
      <c r="AP1471" s="127"/>
      <c r="AQ1471" s="76"/>
      <c r="AR1471" s="76"/>
      <c r="AS1471" s="76"/>
      <c r="AT1471" s="76"/>
      <c r="AU1471" s="76"/>
      <c r="AV1471" s="127"/>
      <c r="AW1471" s="127"/>
      <c r="AX1471" s="127"/>
      <c r="AY1471" s="76"/>
      <c r="AZ1471" s="74"/>
      <c r="BA1471" s="74"/>
      <c r="BB1471" s="72"/>
      <c r="BC1471" s="72"/>
      <c r="BD1471" s="74"/>
      <c r="BE1471" s="74"/>
      <c r="BF1471" s="76"/>
      <c r="BG1471" s="76"/>
      <c r="BH1471" s="76"/>
      <c r="BI1471" s="76"/>
      <c r="BJ1471" s="76"/>
      <c r="BK1471" s="76"/>
      <c r="BL1471" s="76"/>
      <c r="BM1471" s="127"/>
      <c r="BN1471" s="76"/>
      <c r="BO1471" s="110"/>
      <c r="BP1471" s="110"/>
      <c r="BQ1471" s="112"/>
      <c r="BR1471" s="112"/>
      <c r="BS1471" s="112"/>
      <c r="BT1471" s="114"/>
      <c r="BU1471" s="113"/>
      <c r="BV1471" s="114"/>
      <c r="BW1471" s="115"/>
      <c r="BX1471" s="115"/>
      <c r="BY1471" s="115"/>
      <c r="BZ1471" s="115"/>
      <c r="CA1471" s="48"/>
      <c r="CB1471" s="48"/>
      <c r="CC1471" s="48"/>
      <c r="CD1471" s="49"/>
      <c r="CE1471" s="96"/>
      <c r="CF1471" s="49"/>
      <c r="CG1471" s="96"/>
      <c r="CH1471" s="49"/>
      <c r="CI1471" s="49"/>
      <c r="CJ1471" s="49"/>
      <c r="CK1471" s="49"/>
      <c r="CL1471" s="49"/>
      <c r="CM1471" s="49"/>
      <c r="CN1471" s="49"/>
      <c r="CO1471" s="49"/>
      <c r="CP1471" s="49"/>
      <c r="CQ1471" s="49"/>
      <c r="CR1471" s="49"/>
      <c r="CS1471" s="49"/>
      <c r="CT1471" s="49"/>
      <c r="CU1471" s="49"/>
      <c r="CV1471" s="49"/>
      <c r="CW1471" s="49"/>
      <c r="CX1471" s="49"/>
      <c r="CY1471" s="49"/>
      <c r="CZ1471" s="49"/>
    </row>
    <row r="1472" spans="1:104" ht="20.25" thickTop="1" thickBot="1" x14ac:dyDescent="0.35">
      <c r="A1472" s="68"/>
      <c r="B1472" s="88"/>
      <c r="C1472" s="68"/>
      <c r="D1472" s="68"/>
      <c r="E1472" s="69"/>
      <c r="F1472" s="69"/>
      <c r="G1472" s="69"/>
      <c r="H1472" s="69"/>
      <c r="I1472" s="70"/>
      <c r="J1472" s="70"/>
      <c r="K1472" s="71"/>
      <c r="L1472" s="91"/>
      <c r="M1472" s="71"/>
      <c r="N1472" s="71"/>
      <c r="P1472" s="71"/>
      <c r="Q1472" s="71"/>
      <c r="R1472" s="71"/>
      <c r="S1472" s="70"/>
      <c r="T1472" s="73"/>
      <c r="U1472" s="73"/>
      <c r="V1472" s="211"/>
      <c r="W1472" s="211"/>
      <c r="X1472" s="73"/>
      <c r="Y1472" s="73"/>
      <c r="Z1472" s="73"/>
      <c r="AA1472" s="73"/>
      <c r="AB1472" s="73"/>
      <c r="AC1472" s="73"/>
      <c r="AD1472" s="73"/>
      <c r="AE1472" s="92"/>
      <c r="AF1472" s="73"/>
      <c r="AG1472" s="74"/>
      <c r="AH1472" s="75"/>
      <c r="AI1472" s="75"/>
      <c r="AJ1472" s="75"/>
      <c r="AK1472" s="74"/>
      <c r="AL1472" s="69"/>
      <c r="AM1472" s="76"/>
      <c r="AN1472" s="127"/>
      <c r="AO1472" s="76"/>
      <c r="AP1472" s="127"/>
      <c r="AQ1472" s="76"/>
      <c r="AR1472" s="76"/>
      <c r="AS1472" s="76"/>
      <c r="AT1472" s="76"/>
      <c r="AU1472" s="76"/>
      <c r="AV1472" s="127"/>
      <c r="AW1472" s="127"/>
      <c r="AX1472" s="127"/>
      <c r="AY1472" s="76"/>
      <c r="AZ1472" s="74"/>
      <c r="BA1472" s="74"/>
      <c r="BB1472" s="72"/>
      <c r="BC1472" s="72"/>
      <c r="BD1472" s="74"/>
      <c r="BE1472" s="74"/>
      <c r="BF1472" s="76"/>
      <c r="BG1472" s="76"/>
      <c r="BH1472" s="76"/>
      <c r="BI1472" s="76"/>
      <c r="BJ1472" s="76"/>
      <c r="BK1472" s="76"/>
      <c r="BL1472" s="76"/>
      <c r="BM1472" s="127"/>
      <c r="BN1472" s="76"/>
      <c r="BO1472" s="110"/>
      <c r="BP1472" s="110"/>
      <c r="BQ1472" s="112"/>
      <c r="BR1472" s="112"/>
      <c r="BS1472" s="112"/>
      <c r="BT1472" s="114"/>
      <c r="BU1472" s="113"/>
      <c r="BV1472" s="114"/>
      <c r="BW1472" s="115"/>
      <c r="BX1472" s="115"/>
      <c r="BY1472" s="115"/>
      <c r="BZ1472" s="115"/>
      <c r="CA1472" s="48"/>
      <c r="CB1472" s="48"/>
      <c r="CC1472" s="48"/>
      <c r="CD1472" s="49"/>
      <c r="CE1472" s="96"/>
      <c r="CF1472" s="49"/>
      <c r="CG1472" s="96"/>
      <c r="CH1472" s="49"/>
      <c r="CI1472" s="49"/>
      <c r="CJ1472" s="49"/>
      <c r="CK1472" s="49"/>
      <c r="CL1472" s="49"/>
      <c r="CM1472" s="49"/>
      <c r="CN1472" s="49"/>
      <c r="CO1472" s="49"/>
      <c r="CP1472" s="49"/>
      <c r="CQ1472" s="49"/>
      <c r="CR1472" s="49"/>
      <c r="CS1472" s="49"/>
      <c r="CT1472" s="49"/>
      <c r="CU1472" s="49"/>
      <c r="CV1472" s="49"/>
      <c r="CW1472" s="49"/>
      <c r="CX1472" s="49"/>
      <c r="CY1472" s="49"/>
      <c r="CZ1472" s="49"/>
    </row>
    <row r="1473" spans="1:104" ht="20.25" thickTop="1" thickBot="1" x14ac:dyDescent="0.35">
      <c r="A1473" s="68"/>
      <c r="B1473" s="88"/>
      <c r="C1473" s="68"/>
      <c r="D1473" s="68"/>
      <c r="E1473" s="69"/>
      <c r="F1473" s="69"/>
      <c r="G1473" s="69"/>
      <c r="H1473" s="69"/>
      <c r="I1473" s="70"/>
      <c r="J1473" s="70"/>
      <c r="K1473" s="71"/>
      <c r="L1473" s="91"/>
      <c r="M1473" s="71"/>
      <c r="N1473" s="71"/>
      <c r="P1473" s="71"/>
      <c r="Q1473" s="71"/>
      <c r="R1473" s="71"/>
      <c r="S1473" s="70"/>
      <c r="T1473" s="73"/>
      <c r="U1473" s="73"/>
      <c r="V1473" s="211"/>
      <c r="W1473" s="211"/>
      <c r="X1473" s="73"/>
      <c r="Y1473" s="73"/>
      <c r="Z1473" s="73"/>
      <c r="AA1473" s="73"/>
      <c r="AB1473" s="73"/>
      <c r="AC1473" s="73"/>
      <c r="AD1473" s="73"/>
      <c r="AE1473" s="92"/>
      <c r="AF1473" s="73"/>
      <c r="AG1473" s="74"/>
      <c r="AH1473" s="75"/>
      <c r="AI1473" s="75"/>
      <c r="AJ1473" s="75"/>
      <c r="AK1473" s="74"/>
      <c r="AL1473" s="69"/>
      <c r="AM1473" s="76"/>
      <c r="AN1473" s="127"/>
      <c r="AO1473" s="76"/>
      <c r="AP1473" s="127"/>
      <c r="AQ1473" s="76"/>
      <c r="AR1473" s="76"/>
      <c r="AS1473" s="76"/>
      <c r="AT1473" s="76"/>
      <c r="AU1473" s="76"/>
      <c r="AV1473" s="127"/>
      <c r="AW1473" s="127"/>
      <c r="AX1473" s="127"/>
      <c r="AY1473" s="76"/>
      <c r="AZ1473" s="74"/>
      <c r="BA1473" s="74"/>
      <c r="BB1473" s="72"/>
      <c r="BC1473" s="72"/>
      <c r="BD1473" s="74"/>
      <c r="BE1473" s="74"/>
      <c r="BF1473" s="76"/>
      <c r="BG1473" s="76"/>
      <c r="BH1473" s="76"/>
      <c r="BI1473" s="76"/>
      <c r="BJ1473" s="76"/>
      <c r="BK1473" s="76"/>
      <c r="BL1473" s="76"/>
      <c r="BM1473" s="127"/>
      <c r="BN1473" s="76"/>
      <c r="BO1473" s="110"/>
      <c r="BP1473" s="110"/>
      <c r="BQ1473" s="112"/>
      <c r="BR1473" s="112"/>
      <c r="BS1473" s="112"/>
      <c r="BT1473" s="114"/>
      <c r="BU1473" s="113"/>
      <c r="BV1473" s="114"/>
      <c r="BW1473" s="115"/>
      <c r="BX1473" s="115"/>
      <c r="BY1473" s="115"/>
      <c r="BZ1473" s="115"/>
      <c r="CA1473" s="48"/>
      <c r="CB1473" s="48"/>
      <c r="CC1473" s="48"/>
      <c r="CD1473" s="49"/>
      <c r="CE1473" s="96"/>
      <c r="CF1473" s="49"/>
      <c r="CG1473" s="96"/>
      <c r="CH1473" s="49"/>
      <c r="CI1473" s="49"/>
      <c r="CJ1473" s="49"/>
      <c r="CK1473" s="49"/>
      <c r="CL1473" s="49"/>
      <c r="CM1473" s="49"/>
      <c r="CN1473" s="49"/>
      <c r="CO1473" s="49"/>
      <c r="CP1473" s="49"/>
      <c r="CQ1473" s="49"/>
      <c r="CR1473" s="49"/>
      <c r="CS1473" s="49"/>
      <c r="CT1473" s="49"/>
      <c r="CU1473" s="49"/>
      <c r="CV1473" s="49"/>
      <c r="CW1473" s="49"/>
      <c r="CX1473" s="49"/>
      <c r="CY1473" s="49"/>
      <c r="CZ1473" s="49"/>
    </row>
    <row r="1474" spans="1:104" ht="20.25" thickTop="1" thickBot="1" x14ac:dyDescent="0.35">
      <c r="A1474" s="68"/>
      <c r="B1474" s="88"/>
      <c r="C1474" s="68"/>
      <c r="D1474" s="68"/>
      <c r="E1474" s="69"/>
      <c r="F1474" s="69"/>
      <c r="G1474" s="69"/>
      <c r="H1474" s="69"/>
      <c r="I1474" s="70"/>
      <c r="J1474" s="70"/>
      <c r="K1474" s="71"/>
      <c r="L1474" s="91"/>
      <c r="M1474" s="71"/>
      <c r="N1474" s="71"/>
      <c r="P1474" s="71"/>
      <c r="Q1474" s="71"/>
      <c r="R1474" s="71"/>
      <c r="S1474" s="70"/>
      <c r="T1474" s="73"/>
      <c r="U1474" s="73"/>
      <c r="V1474" s="211"/>
      <c r="W1474" s="211"/>
      <c r="X1474" s="73"/>
      <c r="Y1474" s="73"/>
      <c r="Z1474" s="73"/>
      <c r="AA1474" s="73"/>
      <c r="AB1474" s="73"/>
      <c r="AC1474" s="73"/>
      <c r="AD1474" s="73"/>
      <c r="AE1474" s="92"/>
      <c r="AF1474" s="73"/>
      <c r="AG1474" s="74"/>
      <c r="AH1474" s="75"/>
      <c r="AI1474" s="75"/>
      <c r="AJ1474" s="75"/>
      <c r="AK1474" s="74"/>
      <c r="AL1474" s="69"/>
      <c r="AM1474" s="76"/>
      <c r="AN1474" s="127"/>
      <c r="AO1474" s="76"/>
      <c r="AP1474" s="127"/>
      <c r="AQ1474" s="76"/>
      <c r="AR1474" s="76"/>
      <c r="AS1474" s="76"/>
      <c r="AT1474" s="76"/>
      <c r="AU1474" s="76"/>
      <c r="AV1474" s="127"/>
      <c r="AW1474" s="127"/>
      <c r="AX1474" s="127"/>
      <c r="AY1474" s="76"/>
      <c r="AZ1474" s="74"/>
      <c r="BA1474" s="74"/>
      <c r="BB1474" s="72"/>
      <c r="BC1474" s="72"/>
      <c r="BD1474" s="74"/>
      <c r="BE1474" s="74"/>
      <c r="BF1474" s="76"/>
      <c r="BG1474" s="76"/>
      <c r="BH1474" s="76"/>
      <c r="BI1474" s="76"/>
      <c r="BJ1474" s="76"/>
      <c r="BK1474" s="76"/>
      <c r="BL1474" s="76"/>
      <c r="BM1474" s="127"/>
      <c r="BN1474" s="76"/>
      <c r="BO1474" s="110"/>
      <c r="BP1474" s="110"/>
      <c r="BQ1474" s="112"/>
      <c r="BR1474" s="112"/>
      <c r="BS1474" s="112"/>
      <c r="BT1474" s="114"/>
      <c r="BU1474" s="113"/>
      <c r="BV1474" s="114"/>
      <c r="BW1474" s="115"/>
      <c r="BX1474" s="115"/>
      <c r="BY1474" s="115"/>
      <c r="BZ1474" s="115"/>
      <c r="CA1474" s="48"/>
      <c r="CB1474" s="48"/>
      <c r="CC1474" s="48"/>
      <c r="CD1474" s="49"/>
      <c r="CE1474" s="96"/>
      <c r="CF1474" s="49"/>
      <c r="CG1474" s="96"/>
      <c r="CH1474" s="49"/>
      <c r="CI1474" s="49"/>
      <c r="CJ1474" s="49"/>
      <c r="CK1474" s="49"/>
      <c r="CL1474" s="49"/>
      <c r="CM1474" s="49"/>
      <c r="CN1474" s="49"/>
      <c r="CO1474" s="49"/>
      <c r="CP1474" s="49"/>
      <c r="CQ1474" s="49"/>
      <c r="CR1474" s="49"/>
      <c r="CS1474" s="49"/>
      <c r="CT1474" s="49"/>
      <c r="CU1474" s="49"/>
      <c r="CV1474" s="49"/>
      <c r="CW1474" s="49"/>
      <c r="CX1474" s="49"/>
      <c r="CY1474" s="49"/>
      <c r="CZ1474" s="49"/>
    </row>
    <row r="1475" spans="1:104" ht="20.25" thickTop="1" thickBot="1" x14ac:dyDescent="0.35">
      <c r="A1475" s="68"/>
      <c r="B1475" s="88"/>
      <c r="C1475" s="68"/>
      <c r="D1475" s="68"/>
      <c r="E1475" s="69"/>
      <c r="F1475" s="69"/>
      <c r="G1475" s="69"/>
      <c r="H1475" s="69"/>
      <c r="I1475" s="70"/>
      <c r="J1475" s="70"/>
      <c r="K1475" s="71"/>
      <c r="L1475" s="91"/>
      <c r="M1475" s="71"/>
      <c r="N1475" s="71"/>
      <c r="P1475" s="71"/>
      <c r="Q1475" s="71"/>
      <c r="R1475" s="71"/>
      <c r="S1475" s="70"/>
      <c r="T1475" s="73"/>
      <c r="U1475" s="73"/>
      <c r="V1475" s="211"/>
      <c r="W1475" s="211"/>
      <c r="X1475" s="73"/>
      <c r="Y1475" s="73"/>
      <c r="Z1475" s="73"/>
      <c r="AA1475" s="73"/>
      <c r="AB1475" s="73"/>
      <c r="AC1475" s="73"/>
      <c r="AD1475" s="73"/>
      <c r="AE1475" s="92"/>
      <c r="AF1475" s="73"/>
      <c r="AG1475" s="74"/>
      <c r="AH1475" s="75"/>
      <c r="AI1475" s="75"/>
      <c r="AJ1475" s="75"/>
      <c r="AK1475" s="74"/>
      <c r="AL1475" s="69"/>
      <c r="AM1475" s="76"/>
      <c r="AN1475" s="127"/>
      <c r="AO1475" s="76"/>
      <c r="AP1475" s="127"/>
      <c r="AQ1475" s="76"/>
      <c r="AR1475" s="76"/>
      <c r="AS1475" s="76"/>
      <c r="AT1475" s="76"/>
      <c r="AU1475" s="76"/>
      <c r="AV1475" s="127"/>
      <c r="AW1475" s="127"/>
      <c r="AX1475" s="127"/>
      <c r="AY1475" s="76"/>
      <c r="AZ1475" s="74"/>
      <c r="BA1475" s="74"/>
      <c r="BB1475" s="72"/>
      <c r="BC1475" s="72"/>
      <c r="BD1475" s="74"/>
      <c r="BE1475" s="74"/>
      <c r="BF1475" s="76"/>
      <c r="BG1475" s="76"/>
      <c r="BH1475" s="76"/>
      <c r="BI1475" s="76"/>
      <c r="BJ1475" s="76"/>
      <c r="BK1475" s="76"/>
      <c r="BL1475" s="76"/>
      <c r="BM1475" s="127"/>
      <c r="BN1475" s="76"/>
      <c r="BO1475" s="110"/>
      <c r="BP1475" s="110"/>
      <c r="BQ1475" s="112"/>
      <c r="BR1475" s="112"/>
      <c r="BS1475" s="112"/>
      <c r="BT1475" s="114"/>
      <c r="BU1475" s="113"/>
      <c r="BV1475" s="114"/>
      <c r="BW1475" s="115"/>
      <c r="BX1475" s="115"/>
      <c r="BY1475" s="115"/>
      <c r="BZ1475" s="115"/>
      <c r="CA1475" s="48"/>
      <c r="CB1475" s="48"/>
      <c r="CC1475" s="48"/>
      <c r="CD1475" s="49"/>
      <c r="CE1475" s="96"/>
      <c r="CF1475" s="49"/>
      <c r="CG1475" s="96"/>
      <c r="CH1475" s="49"/>
      <c r="CI1475" s="49"/>
      <c r="CJ1475" s="49"/>
      <c r="CK1475" s="49"/>
      <c r="CL1475" s="49"/>
      <c r="CM1475" s="49"/>
      <c r="CN1475" s="49"/>
      <c r="CO1475" s="49"/>
      <c r="CP1475" s="49"/>
      <c r="CQ1475" s="49"/>
      <c r="CR1475" s="49"/>
      <c r="CS1475" s="49"/>
      <c r="CT1475" s="49"/>
      <c r="CU1475" s="49"/>
      <c r="CV1475" s="49"/>
      <c r="CW1475" s="49"/>
      <c r="CX1475" s="49"/>
      <c r="CY1475" s="49"/>
      <c r="CZ1475" s="49"/>
    </row>
    <row r="1476" spans="1:104" ht="20.25" thickTop="1" thickBot="1" x14ac:dyDescent="0.35">
      <c r="A1476" s="68"/>
      <c r="B1476" s="88"/>
      <c r="C1476" s="68"/>
      <c r="D1476" s="68"/>
      <c r="E1476" s="69"/>
      <c r="F1476" s="69"/>
      <c r="G1476" s="69"/>
      <c r="H1476" s="69"/>
      <c r="I1476" s="70"/>
      <c r="J1476" s="70"/>
      <c r="K1476" s="71"/>
      <c r="L1476" s="91"/>
      <c r="M1476" s="71"/>
      <c r="N1476" s="71"/>
      <c r="P1476" s="71"/>
      <c r="Q1476" s="71"/>
      <c r="R1476" s="71"/>
      <c r="S1476" s="70"/>
      <c r="T1476" s="73"/>
      <c r="U1476" s="73"/>
      <c r="V1476" s="211"/>
      <c r="W1476" s="211"/>
      <c r="X1476" s="73"/>
      <c r="Y1476" s="73"/>
      <c r="Z1476" s="73"/>
      <c r="AA1476" s="73"/>
      <c r="AB1476" s="73"/>
      <c r="AC1476" s="73"/>
      <c r="AD1476" s="73"/>
      <c r="AE1476" s="92"/>
      <c r="AF1476" s="73"/>
      <c r="AG1476" s="74"/>
      <c r="AH1476" s="75"/>
      <c r="AI1476" s="75"/>
      <c r="AJ1476" s="75"/>
      <c r="AK1476" s="74"/>
      <c r="AL1476" s="69"/>
      <c r="AM1476" s="76"/>
      <c r="AN1476" s="127"/>
      <c r="AO1476" s="76"/>
      <c r="AP1476" s="127"/>
      <c r="AQ1476" s="76"/>
      <c r="AR1476" s="76"/>
      <c r="AS1476" s="76"/>
      <c r="AT1476" s="76"/>
      <c r="AU1476" s="76"/>
      <c r="AV1476" s="127"/>
      <c r="AW1476" s="127"/>
      <c r="AX1476" s="127"/>
      <c r="AY1476" s="76"/>
      <c r="AZ1476" s="74"/>
      <c r="BA1476" s="74"/>
      <c r="BB1476" s="72"/>
      <c r="BC1476" s="72"/>
      <c r="BD1476" s="74"/>
      <c r="BE1476" s="74"/>
      <c r="BF1476" s="76"/>
      <c r="BG1476" s="76"/>
      <c r="BH1476" s="76"/>
      <c r="BI1476" s="76"/>
      <c r="BJ1476" s="76"/>
      <c r="BK1476" s="76"/>
      <c r="BL1476" s="76"/>
      <c r="BM1476" s="127"/>
      <c r="BN1476" s="76"/>
      <c r="BO1476" s="110"/>
      <c r="BP1476" s="110"/>
      <c r="BQ1476" s="112"/>
      <c r="BR1476" s="112"/>
      <c r="BS1476" s="112"/>
      <c r="BT1476" s="114"/>
      <c r="BU1476" s="113"/>
      <c r="BV1476" s="114"/>
      <c r="BW1476" s="115"/>
      <c r="BX1476" s="115"/>
      <c r="BY1476" s="115"/>
      <c r="BZ1476" s="115"/>
      <c r="CA1476" s="48"/>
      <c r="CB1476" s="48"/>
      <c r="CC1476" s="48"/>
      <c r="CD1476" s="49"/>
      <c r="CE1476" s="96"/>
      <c r="CF1476" s="49"/>
      <c r="CG1476" s="96"/>
      <c r="CH1476" s="49"/>
      <c r="CI1476" s="49"/>
      <c r="CJ1476" s="49"/>
      <c r="CK1476" s="49"/>
      <c r="CL1476" s="49"/>
      <c r="CM1476" s="49"/>
      <c r="CN1476" s="49"/>
      <c r="CO1476" s="49"/>
      <c r="CP1476" s="49"/>
      <c r="CQ1476" s="49"/>
      <c r="CR1476" s="49"/>
      <c r="CS1476" s="49"/>
      <c r="CT1476" s="49"/>
      <c r="CU1476" s="49"/>
      <c r="CV1476" s="49"/>
      <c r="CW1476" s="49"/>
      <c r="CX1476" s="49"/>
      <c r="CY1476" s="49"/>
      <c r="CZ1476" s="49"/>
    </row>
    <row r="1477" spans="1:104" ht="20.25" thickTop="1" thickBot="1" x14ac:dyDescent="0.35">
      <c r="A1477" s="68"/>
      <c r="B1477" s="88"/>
      <c r="C1477" s="68"/>
      <c r="D1477" s="68"/>
      <c r="E1477" s="69"/>
      <c r="F1477" s="69"/>
      <c r="G1477" s="69"/>
      <c r="H1477" s="69"/>
      <c r="I1477" s="70"/>
      <c r="J1477" s="70"/>
      <c r="K1477" s="71"/>
      <c r="L1477" s="91"/>
      <c r="M1477" s="71"/>
      <c r="N1477" s="71"/>
      <c r="P1477" s="71"/>
      <c r="Q1477" s="71"/>
      <c r="R1477" s="71"/>
      <c r="S1477" s="70"/>
      <c r="T1477" s="73"/>
      <c r="U1477" s="73"/>
      <c r="V1477" s="211"/>
      <c r="W1477" s="211"/>
      <c r="X1477" s="73"/>
      <c r="Y1477" s="73"/>
      <c r="Z1477" s="73"/>
      <c r="AA1477" s="73"/>
      <c r="AB1477" s="73"/>
      <c r="AC1477" s="73"/>
      <c r="AD1477" s="73"/>
      <c r="AE1477" s="92"/>
      <c r="AF1477" s="73"/>
      <c r="AG1477" s="74"/>
      <c r="AH1477" s="75"/>
      <c r="AI1477" s="75"/>
      <c r="AJ1477" s="75"/>
      <c r="AK1477" s="74"/>
      <c r="AL1477" s="69"/>
      <c r="AM1477" s="76"/>
      <c r="AN1477" s="127"/>
      <c r="AO1477" s="76"/>
      <c r="AP1477" s="127"/>
      <c r="AQ1477" s="76"/>
      <c r="AR1477" s="76"/>
      <c r="AS1477" s="76"/>
      <c r="AT1477" s="76"/>
      <c r="AU1477" s="76"/>
      <c r="AV1477" s="127"/>
      <c r="AW1477" s="127"/>
      <c r="AX1477" s="127"/>
      <c r="AY1477" s="76"/>
      <c r="AZ1477" s="74"/>
      <c r="BA1477" s="74"/>
      <c r="BB1477" s="72"/>
      <c r="BC1477" s="72"/>
      <c r="BD1477" s="74"/>
      <c r="BE1477" s="74"/>
      <c r="BF1477" s="76"/>
      <c r="BG1477" s="76"/>
      <c r="BH1477" s="76"/>
      <c r="BI1477" s="76"/>
      <c r="BJ1477" s="76"/>
      <c r="BK1477" s="76"/>
      <c r="BL1477" s="76"/>
      <c r="BM1477" s="127"/>
      <c r="BN1477" s="76"/>
      <c r="BO1477" s="110"/>
      <c r="BP1477" s="110"/>
      <c r="BQ1477" s="112"/>
      <c r="BR1477" s="112"/>
      <c r="BS1477" s="112"/>
      <c r="BT1477" s="114"/>
      <c r="BU1477" s="113"/>
      <c r="BV1477" s="114"/>
      <c r="BW1477" s="115"/>
      <c r="BX1477" s="115"/>
      <c r="BY1477" s="115"/>
      <c r="BZ1477" s="115"/>
      <c r="CA1477" s="48"/>
      <c r="CB1477" s="48"/>
      <c r="CC1477" s="48"/>
      <c r="CD1477" s="49"/>
      <c r="CE1477" s="96"/>
      <c r="CF1477" s="49"/>
      <c r="CG1477" s="96"/>
      <c r="CH1477" s="49"/>
      <c r="CI1477" s="49"/>
      <c r="CJ1477" s="49"/>
      <c r="CK1477" s="49"/>
      <c r="CL1477" s="49"/>
      <c r="CM1477" s="49"/>
      <c r="CN1477" s="49"/>
      <c r="CO1477" s="49"/>
      <c r="CP1477" s="49"/>
      <c r="CQ1477" s="49"/>
      <c r="CR1477" s="49"/>
      <c r="CS1477" s="49"/>
      <c r="CT1477" s="49"/>
      <c r="CU1477" s="49"/>
      <c r="CV1477" s="49"/>
      <c r="CW1477" s="49"/>
      <c r="CX1477" s="49"/>
      <c r="CY1477" s="49"/>
      <c r="CZ1477" s="49"/>
    </row>
    <row r="1478" spans="1:104" ht="20.25" thickTop="1" thickBot="1" x14ac:dyDescent="0.35">
      <c r="A1478" s="68"/>
      <c r="B1478" s="88"/>
      <c r="C1478" s="68"/>
      <c r="D1478" s="68"/>
      <c r="E1478" s="69"/>
      <c r="F1478" s="69"/>
      <c r="G1478" s="69"/>
      <c r="H1478" s="69"/>
      <c r="I1478" s="70"/>
      <c r="J1478" s="70"/>
      <c r="K1478" s="71"/>
      <c r="L1478" s="91"/>
      <c r="M1478" s="71"/>
      <c r="N1478" s="71"/>
      <c r="P1478" s="71"/>
      <c r="Q1478" s="71"/>
      <c r="R1478" s="71"/>
      <c r="S1478" s="70"/>
      <c r="T1478" s="73"/>
      <c r="U1478" s="73"/>
      <c r="V1478" s="211"/>
      <c r="W1478" s="211"/>
      <c r="X1478" s="73"/>
      <c r="Y1478" s="73"/>
      <c r="Z1478" s="73"/>
      <c r="AA1478" s="73"/>
      <c r="AB1478" s="73"/>
      <c r="AC1478" s="73"/>
      <c r="AD1478" s="73"/>
      <c r="AE1478" s="92"/>
      <c r="AF1478" s="73"/>
      <c r="AG1478" s="74"/>
      <c r="AH1478" s="75"/>
      <c r="AI1478" s="75"/>
      <c r="AJ1478" s="75"/>
      <c r="AK1478" s="74"/>
      <c r="AL1478" s="69"/>
      <c r="AM1478" s="76"/>
      <c r="AN1478" s="127"/>
      <c r="AO1478" s="76"/>
      <c r="AP1478" s="127"/>
      <c r="AQ1478" s="76"/>
      <c r="AR1478" s="76"/>
      <c r="AS1478" s="76"/>
      <c r="AT1478" s="76"/>
      <c r="AU1478" s="76"/>
      <c r="AV1478" s="127"/>
      <c r="AW1478" s="127"/>
      <c r="AX1478" s="127"/>
      <c r="AY1478" s="76"/>
      <c r="AZ1478" s="74"/>
      <c r="BA1478" s="74"/>
      <c r="BB1478" s="72"/>
      <c r="BC1478" s="72"/>
      <c r="BD1478" s="74"/>
      <c r="BE1478" s="74"/>
      <c r="BF1478" s="76"/>
      <c r="BG1478" s="76"/>
      <c r="BH1478" s="76"/>
      <c r="BI1478" s="76"/>
      <c r="BJ1478" s="76"/>
      <c r="BK1478" s="76"/>
      <c r="BL1478" s="76"/>
      <c r="BM1478" s="127"/>
      <c r="BN1478" s="76"/>
      <c r="BO1478" s="110"/>
      <c r="BP1478" s="110"/>
      <c r="BQ1478" s="112"/>
      <c r="BR1478" s="112"/>
      <c r="BS1478" s="112"/>
      <c r="BT1478" s="114"/>
      <c r="BU1478" s="113"/>
      <c r="BV1478" s="114"/>
      <c r="BW1478" s="115"/>
      <c r="BX1478" s="115"/>
      <c r="BY1478" s="115"/>
      <c r="BZ1478" s="115"/>
      <c r="CA1478" s="48"/>
      <c r="CB1478" s="48"/>
      <c r="CC1478" s="48"/>
      <c r="CD1478" s="49"/>
      <c r="CE1478" s="96"/>
      <c r="CF1478" s="49"/>
      <c r="CG1478" s="96"/>
      <c r="CH1478" s="49"/>
      <c r="CI1478" s="49"/>
      <c r="CJ1478" s="49"/>
      <c r="CK1478" s="49"/>
      <c r="CL1478" s="49"/>
      <c r="CM1478" s="49"/>
      <c r="CN1478" s="49"/>
      <c r="CO1478" s="49"/>
      <c r="CP1478" s="49"/>
      <c r="CQ1478" s="49"/>
      <c r="CR1478" s="49"/>
      <c r="CS1478" s="49"/>
      <c r="CT1478" s="49"/>
      <c r="CU1478" s="49"/>
      <c r="CV1478" s="49"/>
      <c r="CW1478" s="49"/>
      <c r="CX1478" s="49"/>
      <c r="CY1478" s="49"/>
      <c r="CZ1478" s="49"/>
    </row>
    <row r="1479" spans="1:104" ht="20.25" thickTop="1" thickBot="1" x14ac:dyDescent="0.35">
      <c r="A1479" s="68"/>
      <c r="B1479" s="88"/>
      <c r="C1479" s="68"/>
      <c r="D1479" s="68"/>
      <c r="E1479" s="69"/>
      <c r="F1479" s="69"/>
      <c r="G1479" s="69"/>
      <c r="H1479" s="69"/>
      <c r="I1479" s="70"/>
      <c r="J1479" s="70"/>
      <c r="K1479" s="71"/>
      <c r="L1479" s="91"/>
      <c r="M1479" s="71"/>
      <c r="N1479" s="71"/>
      <c r="P1479" s="71"/>
      <c r="Q1479" s="71"/>
      <c r="R1479" s="71"/>
      <c r="S1479" s="70"/>
      <c r="T1479" s="73"/>
      <c r="U1479" s="73"/>
      <c r="V1479" s="211"/>
      <c r="W1479" s="211"/>
      <c r="X1479" s="73"/>
      <c r="Y1479" s="73"/>
      <c r="Z1479" s="73"/>
      <c r="AA1479" s="73"/>
      <c r="AB1479" s="73"/>
      <c r="AC1479" s="73"/>
      <c r="AD1479" s="73"/>
      <c r="AE1479" s="92"/>
      <c r="AF1479" s="73"/>
      <c r="AG1479" s="74"/>
      <c r="AH1479" s="75"/>
      <c r="AI1479" s="75"/>
      <c r="AJ1479" s="75"/>
      <c r="AK1479" s="74"/>
      <c r="AL1479" s="69"/>
      <c r="AM1479" s="76"/>
      <c r="AN1479" s="127"/>
      <c r="AO1479" s="76"/>
      <c r="AP1479" s="127"/>
      <c r="AQ1479" s="76"/>
      <c r="AR1479" s="76"/>
      <c r="AS1479" s="76"/>
      <c r="AT1479" s="76"/>
      <c r="AU1479" s="76"/>
      <c r="AV1479" s="127"/>
      <c r="AW1479" s="127"/>
      <c r="AX1479" s="127"/>
      <c r="AY1479" s="76"/>
      <c r="AZ1479" s="74"/>
      <c r="BA1479" s="74"/>
      <c r="BB1479" s="72"/>
      <c r="BC1479" s="72"/>
      <c r="BD1479" s="74"/>
      <c r="BE1479" s="74"/>
      <c r="BF1479" s="76"/>
      <c r="BG1479" s="76"/>
      <c r="BH1479" s="76"/>
      <c r="BI1479" s="76"/>
      <c r="BJ1479" s="76"/>
      <c r="BK1479" s="76"/>
      <c r="BL1479" s="76"/>
      <c r="BM1479" s="127"/>
      <c r="BN1479" s="76"/>
      <c r="BO1479" s="110"/>
      <c r="BP1479" s="110"/>
      <c r="BQ1479" s="112"/>
      <c r="BR1479" s="112"/>
      <c r="BS1479" s="112"/>
      <c r="BT1479" s="114"/>
      <c r="BU1479" s="113"/>
      <c r="BV1479" s="114"/>
      <c r="BW1479" s="115"/>
      <c r="BX1479" s="115"/>
      <c r="BY1479" s="115"/>
      <c r="BZ1479" s="115"/>
      <c r="CA1479" s="48"/>
      <c r="CB1479" s="48"/>
      <c r="CC1479" s="48"/>
      <c r="CD1479" s="49"/>
      <c r="CE1479" s="96"/>
      <c r="CF1479" s="49"/>
      <c r="CG1479" s="96"/>
      <c r="CH1479" s="49"/>
      <c r="CI1479" s="49"/>
      <c r="CJ1479" s="49"/>
      <c r="CK1479" s="49"/>
      <c r="CL1479" s="49"/>
      <c r="CM1479" s="49"/>
      <c r="CN1479" s="49"/>
      <c r="CO1479" s="49"/>
      <c r="CP1479" s="49"/>
      <c r="CQ1479" s="49"/>
      <c r="CR1479" s="49"/>
      <c r="CS1479" s="49"/>
      <c r="CT1479" s="49"/>
      <c r="CU1479" s="49"/>
      <c r="CV1479" s="49"/>
      <c r="CW1479" s="49"/>
      <c r="CX1479" s="49"/>
      <c r="CY1479" s="49"/>
      <c r="CZ1479" s="49"/>
    </row>
    <row r="1480" spans="1:104" ht="20.25" thickTop="1" thickBot="1" x14ac:dyDescent="0.35">
      <c r="A1480" s="68"/>
      <c r="B1480" s="88"/>
      <c r="C1480" s="68"/>
      <c r="D1480" s="68"/>
      <c r="E1480" s="69"/>
      <c r="F1480" s="69"/>
      <c r="G1480" s="69"/>
      <c r="H1480" s="69"/>
      <c r="I1480" s="70"/>
      <c r="J1480" s="70"/>
      <c r="K1480" s="71"/>
      <c r="L1480" s="91"/>
      <c r="M1480" s="71"/>
      <c r="N1480" s="71"/>
      <c r="P1480" s="71"/>
      <c r="Q1480" s="71"/>
      <c r="R1480" s="71"/>
      <c r="S1480" s="70"/>
      <c r="T1480" s="73"/>
      <c r="U1480" s="73"/>
      <c r="V1480" s="211"/>
      <c r="W1480" s="211"/>
      <c r="X1480" s="73"/>
      <c r="Y1480" s="73"/>
      <c r="Z1480" s="73"/>
      <c r="AA1480" s="73"/>
      <c r="AB1480" s="73"/>
      <c r="AC1480" s="73"/>
      <c r="AD1480" s="73"/>
      <c r="AE1480" s="92"/>
      <c r="AF1480" s="73"/>
      <c r="AG1480" s="74"/>
      <c r="AH1480" s="75"/>
      <c r="AI1480" s="75"/>
      <c r="AJ1480" s="75"/>
      <c r="AK1480" s="74"/>
      <c r="AL1480" s="69"/>
      <c r="AM1480" s="76"/>
      <c r="AN1480" s="127"/>
      <c r="AO1480" s="76"/>
      <c r="AP1480" s="127"/>
      <c r="AQ1480" s="76"/>
      <c r="AR1480" s="76"/>
      <c r="AS1480" s="76"/>
      <c r="AT1480" s="76"/>
      <c r="AU1480" s="76"/>
      <c r="AV1480" s="127"/>
      <c r="AW1480" s="127"/>
      <c r="AX1480" s="127"/>
      <c r="AY1480" s="76"/>
      <c r="AZ1480" s="74"/>
      <c r="BA1480" s="74"/>
      <c r="BB1480" s="72"/>
      <c r="BC1480" s="72"/>
      <c r="BD1480" s="74"/>
      <c r="BE1480" s="74"/>
      <c r="BF1480" s="76"/>
      <c r="BG1480" s="76"/>
      <c r="BH1480" s="76"/>
      <c r="BI1480" s="76"/>
      <c r="BJ1480" s="76"/>
      <c r="BK1480" s="76"/>
      <c r="BL1480" s="76"/>
      <c r="BM1480" s="127"/>
      <c r="BN1480" s="76"/>
      <c r="BO1480" s="110"/>
      <c r="BP1480" s="110"/>
      <c r="BQ1480" s="112"/>
      <c r="BR1480" s="112"/>
      <c r="BS1480" s="112"/>
      <c r="BT1480" s="114"/>
      <c r="BU1480" s="113"/>
      <c r="BV1480" s="114"/>
      <c r="BW1480" s="115"/>
      <c r="BX1480" s="115"/>
      <c r="BY1480" s="115"/>
      <c r="BZ1480" s="115"/>
      <c r="CA1480" s="48"/>
      <c r="CB1480" s="48"/>
      <c r="CC1480" s="48"/>
      <c r="CD1480" s="49"/>
      <c r="CE1480" s="96"/>
      <c r="CF1480" s="49"/>
      <c r="CG1480" s="96"/>
      <c r="CH1480" s="49"/>
      <c r="CI1480" s="49"/>
      <c r="CJ1480" s="49"/>
      <c r="CK1480" s="49"/>
      <c r="CL1480" s="49"/>
      <c r="CM1480" s="49"/>
      <c r="CN1480" s="49"/>
      <c r="CO1480" s="49"/>
      <c r="CP1480" s="49"/>
      <c r="CQ1480" s="49"/>
      <c r="CR1480" s="49"/>
      <c r="CS1480" s="49"/>
      <c r="CT1480" s="49"/>
      <c r="CU1480" s="49"/>
      <c r="CV1480" s="49"/>
      <c r="CW1480" s="49"/>
      <c r="CX1480" s="49"/>
      <c r="CY1480" s="49"/>
      <c r="CZ1480" s="49"/>
    </row>
    <row r="1481" spans="1:104" ht="20.25" thickTop="1" thickBot="1" x14ac:dyDescent="0.35">
      <c r="A1481" s="68"/>
      <c r="B1481" s="88"/>
      <c r="C1481" s="68"/>
      <c r="D1481" s="68"/>
      <c r="E1481" s="69"/>
      <c r="F1481" s="69"/>
      <c r="G1481" s="69"/>
      <c r="H1481" s="69"/>
      <c r="I1481" s="70"/>
      <c r="J1481" s="70"/>
      <c r="K1481" s="71"/>
      <c r="L1481" s="91"/>
      <c r="M1481" s="71"/>
      <c r="N1481" s="71"/>
      <c r="P1481" s="71"/>
      <c r="Q1481" s="71"/>
      <c r="R1481" s="71"/>
      <c r="S1481" s="70"/>
      <c r="T1481" s="73"/>
      <c r="U1481" s="73"/>
      <c r="V1481" s="211"/>
      <c r="W1481" s="211"/>
      <c r="X1481" s="73"/>
      <c r="Y1481" s="73"/>
      <c r="Z1481" s="73"/>
      <c r="AA1481" s="73"/>
      <c r="AB1481" s="73"/>
      <c r="AC1481" s="73"/>
      <c r="AD1481" s="73"/>
      <c r="AE1481" s="92"/>
      <c r="AF1481" s="73"/>
      <c r="AG1481" s="74"/>
      <c r="AH1481" s="75"/>
      <c r="AI1481" s="75"/>
      <c r="AJ1481" s="75"/>
      <c r="AK1481" s="74"/>
      <c r="AL1481" s="69"/>
      <c r="AM1481" s="76"/>
      <c r="AN1481" s="127"/>
      <c r="AO1481" s="76"/>
      <c r="AP1481" s="127"/>
      <c r="AQ1481" s="76"/>
      <c r="AR1481" s="76"/>
      <c r="AS1481" s="76"/>
      <c r="AT1481" s="76"/>
      <c r="AU1481" s="76"/>
      <c r="AV1481" s="127"/>
      <c r="AW1481" s="127"/>
      <c r="AX1481" s="127"/>
      <c r="AY1481" s="76"/>
      <c r="AZ1481" s="74"/>
      <c r="BA1481" s="74"/>
      <c r="BB1481" s="72"/>
      <c r="BC1481" s="72"/>
      <c r="BD1481" s="74"/>
      <c r="BE1481" s="74"/>
      <c r="BF1481" s="76"/>
      <c r="BG1481" s="76"/>
      <c r="BH1481" s="76"/>
      <c r="BI1481" s="76"/>
      <c r="BJ1481" s="76"/>
      <c r="BK1481" s="76"/>
      <c r="BL1481" s="76"/>
      <c r="BM1481" s="127"/>
      <c r="BN1481" s="76"/>
      <c r="BO1481" s="110"/>
      <c r="BP1481" s="110"/>
      <c r="BQ1481" s="112"/>
      <c r="BR1481" s="112"/>
      <c r="BS1481" s="112"/>
      <c r="BT1481" s="114"/>
      <c r="BU1481" s="113"/>
      <c r="BV1481" s="114"/>
      <c r="BW1481" s="115"/>
      <c r="BX1481" s="115"/>
      <c r="BY1481" s="115"/>
      <c r="BZ1481" s="115"/>
      <c r="CA1481" s="48"/>
      <c r="CB1481" s="48"/>
      <c r="CC1481" s="48"/>
      <c r="CD1481" s="49"/>
      <c r="CE1481" s="96"/>
      <c r="CF1481" s="49"/>
      <c r="CG1481" s="96"/>
      <c r="CH1481" s="49"/>
      <c r="CI1481" s="49"/>
      <c r="CJ1481" s="49"/>
      <c r="CK1481" s="49"/>
      <c r="CL1481" s="49"/>
      <c r="CM1481" s="49"/>
      <c r="CN1481" s="49"/>
      <c r="CO1481" s="49"/>
      <c r="CP1481" s="49"/>
      <c r="CQ1481" s="49"/>
      <c r="CR1481" s="49"/>
      <c r="CS1481" s="49"/>
      <c r="CT1481" s="49"/>
      <c r="CU1481" s="49"/>
      <c r="CV1481" s="49"/>
      <c r="CW1481" s="49"/>
      <c r="CX1481" s="49"/>
      <c r="CY1481" s="49"/>
      <c r="CZ1481" s="49"/>
    </row>
    <row r="1482" spans="1:104" ht="20.25" thickTop="1" thickBot="1" x14ac:dyDescent="0.35">
      <c r="A1482" s="68"/>
      <c r="B1482" s="88"/>
      <c r="C1482" s="68"/>
      <c r="D1482" s="68"/>
      <c r="E1482" s="69"/>
      <c r="F1482" s="69"/>
      <c r="G1482" s="69"/>
      <c r="H1482" s="69"/>
      <c r="I1482" s="70"/>
      <c r="J1482" s="70"/>
      <c r="K1482" s="71"/>
      <c r="L1482" s="91"/>
      <c r="M1482" s="71"/>
      <c r="N1482" s="71"/>
      <c r="P1482" s="71"/>
      <c r="Q1482" s="71"/>
      <c r="R1482" s="71"/>
      <c r="S1482" s="70"/>
      <c r="T1482" s="73"/>
      <c r="U1482" s="73"/>
      <c r="V1482" s="211"/>
      <c r="W1482" s="211"/>
      <c r="X1482" s="73"/>
      <c r="Y1482" s="73"/>
      <c r="Z1482" s="73"/>
      <c r="AA1482" s="73"/>
      <c r="AB1482" s="73"/>
      <c r="AC1482" s="73"/>
      <c r="AD1482" s="73"/>
      <c r="AE1482" s="92"/>
      <c r="AF1482" s="73"/>
      <c r="AG1482" s="74"/>
      <c r="AH1482" s="75"/>
      <c r="AI1482" s="75"/>
      <c r="AJ1482" s="75"/>
      <c r="AK1482" s="74"/>
      <c r="AL1482" s="69"/>
      <c r="AM1482" s="76"/>
      <c r="AN1482" s="127"/>
      <c r="AO1482" s="76"/>
      <c r="AP1482" s="127"/>
      <c r="AQ1482" s="76"/>
      <c r="AR1482" s="76"/>
      <c r="AS1482" s="76"/>
      <c r="AT1482" s="76"/>
      <c r="AU1482" s="76"/>
      <c r="AV1482" s="127"/>
      <c r="AW1482" s="127"/>
      <c r="AX1482" s="127"/>
      <c r="AY1482" s="76"/>
      <c r="AZ1482" s="74"/>
      <c r="BA1482" s="74"/>
      <c r="BB1482" s="72"/>
      <c r="BC1482" s="72"/>
      <c r="BD1482" s="74"/>
      <c r="BE1482" s="74"/>
      <c r="BF1482" s="76"/>
      <c r="BG1482" s="76"/>
      <c r="BH1482" s="76"/>
      <c r="BI1482" s="76"/>
      <c r="BJ1482" s="76"/>
      <c r="BK1482" s="76"/>
      <c r="BL1482" s="76"/>
      <c r="BM1482" s="127"/>
      <c r="BN1482" s="76"/>
      <c r="BO1482" s="110"/>
      <c r="BP1482" s="110"/>
      <c r="BQ1482" s="112"/>
      <c r="BR1482" s="112"/>
      <c r="BS1482" s="112"/>
      <c r="BT1482" s="114"/>
      <c r="BU1482" s="113"/>
      <c r="BV1482" s="114"/>
      <c r="BW1482" s="115"/>
      <c r="BX1482" s="115"/>
      <c r="BY1482" s="115"/>
      <c r="BZ1482" s="115"/>
      <c r="CA1482" s="48"/>
      <c r="CB1482" s="48"/>
      <c r="CC1482" s="48"/>
      <c r="CD1482" s="49"/>
      <c r="CE1482" s="96"/>
      <c r="CF1482" s="49"/>
      <c r="CG1482" s="96"/>
      <c r="CH1482" s="49"/>
      <c r="CI1482" s="49"/>
      <c r="CJ1482" s="49"/>
      <c r="CK1482" s="49"/>
      <c r="CL1482" s="49"/>
      <c r="CM1482" s="49"/>
      <c r="CN1482" s="49"/>
      <c r="CO1482" s="49"/>
      <c r="CP1482" s="49"/>
      <c r="CQ1482" s="49"/>
      <c r="CR1482" s="49"/>
      <c r="CS1482" s="49"/>
      <c r="CT1482" s="49"/>
      <c r="CU1482" s="49"/>
      <c r="CV1482" s="49"/>
      <c r="CW1482" s="49"/>
      <c r="CX1482" s="49"/>
      <c r="CY1482" s="49"/>
      <c r="CZ1482" s="49"/>
    </row>
    <row r="1483" spans="1:104" ht="20.25" thickTop="1" thickBot="1" x14ac:dyDescent="0.35">
      <c r="A1483" s="68"/>
      <c r="B1483" s="88"/>
      <c r="C1483" s="68"/>
      <c r="D1483" s="68"/>
      <c r="E1483" s="69"/>
      <c r="F1483" s="69"/>
      <c r="G1483" s="69"/>
      <c r="H1483" s="69"/>
      <c r="I1483" s="70"/>
      <c r="J1483" s="70"/>
      <c r="K1483" s="71"/>
      <c r="L1483" s="91"/>
      <c r="M1483" s="71"/>
      <c r="N1483" s="71"/>
      <c r="P1483" s="71"/>
      <c r="Q1483" s="71"/>
      <c r="R1483" s="71"/>
      <c r="S1483" s="70"/>
      <c r="T1483" s="73"/>
      <c r="U1483" s="73"/>
      <c r="V1483" s="211"/>
      <c r="W1483" s="211"/>
      <c r="X1483" s="73"/>
      <c r="Y1483" s="73"/>
      <c r="Z1483" s="73"/>
      <c r="AA1483" s="73"/>
      <c r="AB1483" s="73"/>
      <c r="AC1483" s="73"/>
      <c r="AD1483" s="73"/>
      <c r="AE1483" s="92"/>
      <c r="AF1483" s="73"/>
      <c r="AG1483" s="74"/>
      <c r="AH1483" s="75"/>
      <c r="AI1483" s="75"/>
      <c r="AJ1483" s="75"/>
      <c r="AK1483" s="74"/>
      <c r="AL1483" s="69"/>
      <c r="AM1483" s="76"/>
      <c r="AN1483" s="127"/>
      <c r="AO1483" s="76"/>
      <c r="AP1483" s="127"/>
      <c r="AQ1483" s="76"/>
      <c r="AR1483" s="76"/>
      <c r="AS1483" s="76"/>
      <c r="AT1483" s="76"/>
      <c r="AU1483" s="76"/>
      <c r="AV1483" s="127"/>
      <c r="AW1483" s="127"/>
      <c r="AX1483" s="127"/>
      <c r="AY1483" s="76"/>
      <c r="AZ1483" s="74"/>
      <c r="BA1483" s="74"/>
      <c r="BB1483" s="72"/>
      <c r="BC1483" s="72"/>
      <c r="BD1483" s="74"/>
      <c r="BE1483" s="74"/>
      <c r="BF1483" s="76"/>
      <c r="BG1483" s="76"/>
      <c r="BH1483" s="76"/>
      <c r="BI1483" s="76"/>
      <c r="BJ1483" s="76"/>
      <c r="BK1483" s="76"/>
      <c r="BL1483" s="76"/>
      <c r="BM1483" s="127"/>
      <c r="BN1483" s="76"/>
      <c r="BO1483" s="110"/>
      <c r="BP1483" s="110"/>
      <c r="BQ1483" s="112"/>
      <c r="BR1483" s="112"/>
      <c r="BS1483" s="112"/>
      <c r="BT1483" s="114"/>
      <c r="BU1483" s="113"/>
      <c r="BV1483" s="114"/>
      <c r="BW1483" s="115"/>
      <c r="BX1483" s="115"/>
      <c r="BY1483" s="115"/>
      <c r="BZ1483" s="115"/>
      <c r="CA1483" s="48"/>
      <c r="CB1483" s="48"/>
      <c r="CC1483" s="48"/>
      <c r="CD1483" s="49"/>
      <c r="CE1483" s="96"/>
      <c r="CF1483" s="49"/>
      <c r="CG1483" s="96"/>
      <c r="CH1483" s="49"/>
      <c r="CI1483" s="49"/>
      <c r="CJ1483" s="49"/>
      <c r="CK1483" s="49"/>
      <c r="CL1483" s="49"/>
      <c r="CM1483" s="49"/>
      <c r="CN1483" s="49"/>
      <c r="CO1483" s="49"/>
      <c r="CP1483" s="49"/>
      <c r="CQ1483" s="49"/>
      <c r="CR1483" s="49"/>
      <c r="CS1483" s="49"/>
      <c r="CT1483" s="49"/>
      <c r="CU1483" s="49"/>
      <c r="CV1483" s="49"/>
      <c r="CW1483" s="49"/>
      <c r="CX1483" s="49"/>
      <c r="CY1483" s="49"/>
      <c r="CZ1483" s="49"/>
    </row>
    <row r="1484" spans="1:104" ht="20.25" thickTop="1" thickBot="1" x14ac:dyDescent="0.35">
      <c r="A1484" s="68"/>
      <c r="B1484" s="88"/>
      <c r="C1484" s="68"/>
      <c r="D1484" s="68"/>
      <c r="E1484" s="69"/>
      <c r="F1484" s="69"/>
      <c r="G1484" s="69"/>
      <c r="H1484" s="69"/>
      <c r="I1484" s="70"/>
      <c r="J1484" s="70"/>
      <c r="K1484" s="71"/>
      <c r="L1484" s="91"/>
      <c r="M1484" s="71"/>
      <c r="N1484" s="71"/>
      <c r="P1484" s="71"/>
      <c r="Q1484" s="71"/>
      <c r="R1484" s="71"/>
      <c r="S1484" s="70"/>
      <c r="T1484" s="73"/>
      <c r="U1484" s="73"/>
      <c r="V1484" s="211"/>
      <c r="W1484" s="211"/>
      <c r="X1484" s="73"/>
      <c r="Y1484" s="73"/>
      <c r="Z1484" s="73"/>
      <c r="AA1484" s="73"/>
      <c r="AB1484" s="73"/>
      <c r="AC1484" s="73"/>
      <c r="AD1484" s="73"/>
      <c r="AE1484" s="92"/>
      <c r="AF1484" s="73"/>
      <c r="AG1484" s="74"/>
      <c r="AH1484" s="75"/>
      <c r="AI1484" s="75"/>
      <c r="AJ1484" s="75"/>
      <c r="AK1484" s="74"/>
      <c r="AL1484" s="69"/>
      <c r="AM1484" s="76"/>
      <c r="AN1484" s="127"/>
      <c r="AO1484" s="76"/>
      <c r="AP1484" s="127"/>
      <c r="AQ1484" s="76"/>
      <c r="AR1484" s="76"/>
      <c r="AS1484" s="76"/>
      <c r="AT1484" s="76"/>
      <c r="AU1484" s="76"/>
      <c r="AV1484" s="127"/>
      <c r="AW1484" s="127"/>
      <c r="AX1484" s="127"/>
      <c r="AY1484" s="76"/>
      <c r="AZ1484" s="74"/>
      <c r="BA1484" s="74"/>
      <c r="BB1484" s="72"/>
      <c r="BC1484" s="72"/>
      <c r="BD1484" s="74"/>
      <c r="BE1484" s="74"/>
      <c r="BF1484" s="76"/>
      <c r="BG1484" s="76"/>
      <c r="BH1484" s="76"/>
      <c r="BI1484" s="76"/>
      <c r="BJ1484" s="76"/>
      <c r="BK1484" s="76"/>
      <c r="BL1484" s="76"/>
      <c r="BM1484" s="127"/>
      <c r="BN1484" s="76"/>
      <c r="BO1484" s="110"/>
      <c r="BP1484" s="110"/>
      <c r="BQ1484" s="112"/>
      <c r="BR1484" s="112"/>
      <c r="BS1484" s="112"/>
      <c r="BT1484" s="114"/>
      <c r="BU1484" s="113"/>
      <c r="BV1484" s="114"/>
      <c r="BW1484" s="115"/>
      <c r="BX1484" s="115"/>
      <c r="BY1484" s="115"/>
      <c r="BZ1484" s="115"/>
      <c r="CA1484" s="48"/>
      <c r="CB1484" s="48"/>
      <c r="CC1484" s="48"/>
      <c r="CD1484" s="49"/>
      <c r="CE1484" s="96"/>
      <c r="CF1484" s="49"/>
      <c r="CG1484" s="96"/>
      <c r="CH1484" s="49"/>
      <c r="CI1484" s="49"/>
      <c r="CJ1484" s="49"/>
      <c r="CK1484" s="49"/>
      <c r="CL1484" s="49"/>
      <c r="CM1484" s="49"/>
      <c r="CN1484" s="49"/>
      <c r="CO1484" s="49"/>
      <c r="CP1484" s="49"/>
      <c r="CQ1484" s="49"/>
      <c r="CR1484" s="49"/>
      <c r="CS1484" s="49"/>
      <c r="CT1484" s="49"/>
      <c r="CU1484" s="49"/>
      <c r="CV1484" s="49"/>
      <c r="CW1484" s="49"/>
      <c r="CX1484" s="49"/>
      <c r="CY1484" s="49"/>
      <c r="CZ1484" s="49"/>
    </row>
    <row r="1485" spans="1:104" ht="20.25" thickTop="1" thickBot="1" x14ac:dyDescent="0.35">
      <c r="A1485" s="68"/>
      <c r="B1485" s="88"/>
      <c r="C1485" s="68"/>
      <c r="D1485" s="68"/>
      <c r="E1485" s="69"/>
      <c r="F1485" s="69"/>
      <c r="G1485" s="69"/>
      <c r="H1485" s="69"/>
      <c r="I1485" s="70"/>
      <c r="J1485" s="70"/>
      <c r="K1485" s="71"/>
      <c r="L1485" s="91"/>
      <c r="M1485" s="71"/>
      <c r="N1485" s="71"/>
      <c r="P1485" s="71"/>
      <c r="Q1485" s="71"/>
      <c r="R1485" s="71"/>
      <c r="S1485" s="70"/>
      <c r="T1485" s="73"/>
      <c r="U1485" s="73"/>
      <c r="V1485" s="211"/>
      <c r="W1485" s="211"/>
      <c r="X1485" s="73"/>
      <c r="Y1485" s="73"/>
      <c r="Z1485" s="73"/>
      <c r="AA1485" s="73"/>
      <c r="AB1485" s="73"/>
      <c r="AC1485" s="73"/>
      <c r="AD1485" s="73"/>
      <c r="AE1485" s="92"/>
      <c r="AF1485" s="73"/>
      <c r="AG1485" s="74"/>
      <c r="AH1485" s="75"/>
      <c r="AI1485" s="75"/>
      <c r="AJ1485" s="75"/>
      <c r="AK1485" s="74"/>
      <c r="AL1485" s="69"/>
      <c r="AM1485" s="76"/>
      <c r="AN1485" s="127"/>
      <c r="AO1485" s="76"/>
      <c r="AP1485" s="127"/>
      <c r="AQ1485" s="76"/>
      <c r="AR1485" s="76"/>
      <c r="AS1485" s="76"/>
      <c r="AT1485" s="76"/>
      <c r="AU1485" s="76"/>
      <c r="AV1485" s="127"/>
      <c r="AW1485" s="127"/>
      <c r="AX1485" s="127"/>
      <c r="AY1485" s="76"/>
      <c r="AZ1485" s="74"/>
      <c r="BA1485" s="74"/>
      <c r="BB1485" s="72"/>
      <c r="BC1485" s="72"/>
      <c r="BD1485" s="74"/>
      <c r="BE1485" s="74"/>
      <c r="BF1485" s="76"/>
      <c r="BG1485" s="76"/>
      <c r="BH1485" s="76"/>
      <c r="BI1485" s="76"/>
      <c r="BJ1485" s="76"/>
      <c r="BK1485" s="76"/>
      <c r="BL1485" s="76"/>
      <c r="BM1485" s="127"/>
      <c r="BN1485" s="76"/>
      <c r="BO1485" s="110"/>
      <c r="BP1485" s="110"/>
      <c r="BQ1485" s="112"/>
      <c r="BR1485" s="112"/>
      <c r="BS1485" s="112"/>
      <c r="BT1485" s="114"/>
      <c r="BU1485" s="113"/>
      <c r="BV1485" s="114"/>
      <c r="BW1485" s="115"/>
      <c r="BX1485" s="115"/>
      <c r="BY1485" s="115"/>
      <c r="BZ1485" s="115"/>
      <c r="CA1485" s="48"/>
      <c r="CB1485" s="48"/>
      <c r="CC1485" s="48"/>
      <c r="CD1485" s="49"/>
      <c r="CE1485" s="96"/>
      <c r="CF1485" s="49"/>
      <c r="CG1485" s="96"/>
      <c r="CH1485" s="49"/>
      <c r="CI1485" s="49"/>
      <c r="CJ1485" s="49"/>
      <c r="CK1485" s="49"/>
      <c r="CL1485" s="49"/>
      <c r="CM1485" s="49"/>
      <c r="CN1485" s="49"/>
      <c r="CO1485" s="49"/>
      <c r="CP1485" s="49"/>
      <c r="CQ1485" s="49"/>
      <c r="CR1485" s="49"/>
      <c r="CS1485" s="49"/>
      <c r="CT1485" s="49"/>
      <c r="CU1485" s="49"/>
      <c r="CV1485" s="49"/>
      <c r="CW1485" s="49"/>
      <c r="CX1485" s="49"/>
      <c r="CY1485" s="49"/>
      <c r="CZ1485" s="49"/>
    </row>
    <row r="1486" spans="1:104" ht="20.25" thickTop="1" thickBot="1" x14ac:dyDescent="0.35">
      <c r="A1486" s="68"/>
      <c r="B1486" s="88"/>
      <c r="C1486" s="68"/>
      <c r="D1486" s="68"/>
      <c r="E1486" s="69"/>
      <c r="F1486" s="69"/>
      <c r="G1486" s="69"/>
      <c r="H1486" s="69"/>
      <c r="I1486" s="70"/>
      <c r="J1486" s="70"/>
      <c r="K1486" s="71"/>
      <c r="L1486" s="91"/>
      <c r="M1486" s="71"/>
      <c r="N1486" s="71"/>
      <c r="P1486" s="71"/>
      <c r="Q1486" s="71"/>
      <c r="R1486" s="71"/>
      <c r="S1486" s="70"/>
      <c r="T1486" s="73"/>
      <c r="U1486" s="73"/>
      <c r="V1486" s="211"/>
      <c r="W1486" s="211"/>
      <c r="X1486" s="73"/>
      <c r="Y1486" s="73"/>
      <c r="Z1486" s="73"/>
      <c r="AA1486" s="73"/>
      <c r="AB1486" s="73"/>
      <c r="AC1486" s="73"/>
      <c r="AD1486" s="73"/>
      <c r="AE1486" s="92"/>
      <c r="AF1486" s="73"/>
      <c r="AG1486" s="74"/>
      <c r="AH1486" s="75"/>
      <c r="AI1486" s="75"/>
      <c r="AJ1486" s="75"/>
      <c r="AK1486" s="74"/>
      <c r="AL1486" s="69"/>
      <c r="AM1486" s="76"/>
      <c r="AN1486" s="127"/>
      <c r="AO1486" s="76"/>
      <c r="AP1486" s="127"/>
      <c r="AQ1486" s="76"/>
      <c r="AR1486" s="76"/>
      <c r="AS1486" s="76"/>
      <c r="AT1486" s="76"/>
      <c r="AU1486" s="76"/>
      <c r="AV1486" s="127"/>
      <c r="AW1486" s="127"/>
      <c r="AX1486" s="127"/>
      <c r="AY1486" s="76"/>
      <c r="AZ1486" s="74"/>
      <c r="BA1486" s="74"/>
      <c r="BB1486" s="72"/>
      <c r="BC1486" s="72"/>
      <c r="BD1486" s="74"/>
      <c r="BE1486" s="74"/>
      <c r="BF1486" s="76"/>
      <c r="BG1486" s="76"/>
      <c r="BH1486" s="76"/>
      <c r="BI1486" s="76"/>
      <c r="BJ1486" s="76"/>
      <c r="BK1486" s="76"/>
      <c r="BL1486" s="76"/>
      <c r="BM1486" s="127"/>
      <c r="BN1486" s="76"/>
      <c r="BO1486" s="110"/>
      <c r="BP1486" s="110"/>
      <c r="BQ1486" s="112"/>
      <c r="BR1486" s="112"/>
      <c r="BS1486" s="112"/>
      <c r="BT1486" s="114"/>
      <c r="BU1486" s="113"/>
      <c r="BV1486" s="114"/>
      <c r="BW1486" s="115"/>
      <c r="BX1486" s="115"/>
      <c r="BY1486" s="115"/>
      <c r="BZ1486" s="115"/>
      <c r="CA1486" s="48"/>
      <c r="CB1486" s="48"/>
      <c r="CC1486" s="48"/>
      <c r="CD1486" s="49"/>
      <c r="CE1486" s="96"/>
      <c r="CF1486" s="49"/>
      <c r="CG1486" s="96"/>
      <c r="CH1486" s="49"/>
      <c r="CI1486" s="49"/>
      <c r="CJ1486" s="49"/>
      <c r="CK1486" s="49"/>
      <c r="CL1486" s="49"/>
      <c r="CM1486" s="49"/>
      <c r="CN1486" s="49"/>
      <c r="CO1486" s="49"/>
      <c r="CP1486" s="49"/>
      <c r="CQ1486" s="49"/>
      <c r="CR1486" s="49"/>
      <c r="CS1486" s="49"/>
      <c r="CT1486" s="49"/>
      <c r="CU1486" s="49"/>
      <c r="CV1486" s="49"/>
      <c r="CW1486" s="49"/>
      <c r="CX1486" s="49"/>
      <c r="CY1486" s="49"/>
      <c r="CZ1486" s="49"/>
    </row>
    <row r="1487" spans="1:104" ht="20.25" thickTop="1" thickBot="1" x14ac:dyDescent="0.35">
      <c r="A1487" s="68"/>
      <c r="B1487" s="88"/>
      <c r="C1487" s="68"/>
      <c r="D1487" s="68"/>
      <c r="E1487" s="69"/>
      <c r="F1487" s="69"/>
      <c r="G1487" s="69"/>
      <c r="H1487" s="69"/>
      <c r="I1487" s="70"/>
      <c r="J1487" s="70"/>
      <c r="K1487" s="71"/>
      <c r="L1487" s="91"/>
      <c r="M1487" s="71"/>
      <c r="N1487" s="71"/>
      <c r="P1487" s="71"/>
      <c r="Q1487" s="71"/>
      <c r="R1487" s="71"/>
      <c r="S1487" s="70"/>
      <c r="T1487" s="73"/>
      <c r="U1487" s="73"/>
      <c r="V1487" s="211"/>
      <c r="W1487" s="211"/>
      <c r="X1487" s="73"/>
      <c r="Y1487" s="73"/>
      <c r="Z1487" s="73"/>
      <c r="AA1487" s="73"/>
      <c r="AB1487" s="73"/>
      <c r="AC1487" s="73"/>
      <c r="AD1487" s="73"/>
      <c r="AE1487" s="92"/>
      <c r="AF1487" s="73"/>
      <c r="AG1487" s="74"/>
      <c r="AH1487" s="75"/>
      <c r="AI1487" s="75"/>
      <c r="AJ1487" s="75"/>
      <c r="AK1487" s="74"/>
      <c r="AL1487" s="69"/>
      <c r="AM1487" s="76"/>
      <c r="AN1487" s="127"/>
      <c r="AO1487" s="76"/>
      <c r="AP1487" s="127"/>
      <c r="AQ1487" s="76"/>
      <c r="AR1487" s="76"/>
      <c r="AS1487" s="76"/>
      <c r="AT1487" s="76"/>
      <c r="AU1487" s="76"/>
      <c r="AV1487" s="127"/>
      <c r="AW1487" s="127"/>
      <c r="AX1487" s="127"/>
      <c r="AY1487" s="76"/>
      <c r="AZ1487" s="74"/>
      <c r="BA1487" s="74"/>
      <c r="BB1487" s="72"/>
      <c r="BC1487" s="72"/>
      <c r="BD1487" s="74"/>
      <c r="BE1487" s="74"/>
      <c r="BF1487" s="76"/>
      <c r="BG1487" s="76"/>
      <c r="BH1487" s="76"/>
      <c r="BI1487" s="76"/>
      <c r="BJ1487" s="76"/>
      <c r="BK1487" s="76"/>
      <c r="BL1487" s="76"/>
      <c r="BM1487" s="127"/>
      <c r="BN1487" s="76"/>
      <c r="BO1487" s="110"/>
      <c r="BP1487" s="110"/>
      <c r="BQ1487" s="112"/>
      <c r="BR1487" s="112"/>
      <c r="BS1487" s="112"/>
      <c r="BT1487" s="114"/>
      <c r="BU1487" s="113"/>
      <c r="BV1487" s="114"/>
      <c r="BW1487" s="115"/>
      <c r="BX1487" s="115"/>
      <c r="BY1487" s="115"/>
      <c r="BZ1487" s="115"/>
      <c r="CA1487" s="48"/>
      <c r="CB1487" s="48"/>
      <c r="CC1487" s="48"/>
      <c r="CD1487" s="49"/>
      <c r="CE1487" s="96"/>
      <c r="CF1487" s="49"/>
      <c r="CG1487" s="96"/>
      <c r="CH1487" s="49"/>
      <c r="CI1487" s="49"/>
      <c r="CJ1487" s="49"/>
      <c r="CK1487" s="49"/>
      <c r="CL1487" s="49"/>
      <c r="CM1487" s="49"/>
      <c r="CN1487" s="49"/>
      <c r="CO1487" s="49"/>
      <c r="CP1487" s="49"/>
      <c r="CQ1487" s="49"/>
      <c r="CR1487" s="49"/>
      <c r="CS1487" s="49"/>
      <c r="CT1487" s="49"/>
      <c r="CU1487" s="49"/>
      <c r="CV1487" s="49"/>
      <c r="CW1487" s="49"/>
      <c r="CX1487" s="49"/>
      <c r="CY1487" s="49"/>
      <c r="CZ1487" s="49"/>
    </row>
    <row r="1488" spans="1:104" ht="20.25" thickTop="1" thickBot="1" x14ac:dyDescent="0.35">
      <c r="A1488" s="68"/>
      <c r="B1488" s="88"/>
      <c r="C1488" s="68"/>
      <c r="D1488" s="68"/>
      <c r="E1488" s="69"/>
      <c r="F1488" s="69"/>
      <c r="G1488" s="69"/>
      <c r="H1488" s="69"/>
      <c r="I1488" s="70"/>
      <c r="J1488" s="70"/>
      <c r="K1488" s="71"/>
      <c r="L1488" s="91"/>
      <c r="M1488" s="71"/>
      <c r="N1488" s="71"/>
      <c r="P1488" s="71"/>
      <c r="Q1488" s="71"/>
      <c r="R1488" s="71"/>
      <c r="S1488" s="70"/>
      <c r="T1488" s="73"/>
      <c r="U1488" s="73"/>
      <c r="V1488" s="211"/>
      <c r="W1488" s="211"/>
      <c r="X1488" s="73"/>
      <c r="Y1488" s="73"/>
      <c r="Z1488" s="73"/>
      <c r="AA1488" s="73"/>
      <c r="AB1488" s="73"/>
      <c r="AC1488" s="73"/>
      <c r="AD1488" s="73"/>
      <c r="AE1488" s="92"/>
      <c r="AF1488" s="73"/>
      <c r="AG1488" s="74"/>
      <c r="AH1488" s="75"/>
      <c r="AI1488" s="75"/>
      <c r="AJ1488" s="75"/>
      <c r="AK1488" s="74"/>
      <c r="AL1488" s="69"/>
      <c r="AM1488" s="76"/>
      <c r="AN1488" s="127"/>
      <c r="AO1488" s="76"/>
      <c r="AP1488" s="127"/>
      <c r="AQ1488" s="76"/>
      <c r="AR1488" s="76"/>
      <c r="AS1488" s="76"/>
      <c r="AT1488" s="76"/>
      <c r="AU1488" s="76"/>
      <c r="AV1488" s="127"/>
      <c r="AW1488" s="127"/>
      <c r="AX1488" s="127"/>
      <c r="AY1488" s="76"/>
      <c r="AZ1488" s="74"/>
      <c r="BA1488" s="74"/>
      <c r="BB1488" s="72"/>
      <c r="BC1488" s="72"/>
      <c r="BD1488" s="74"/>
      <c r="BE1488" s="74"/>
      <c r="BF1488" s="76"/>
      <c r="BG1488" s="76"/>
      <c r="BH1488" s="76"/>
      <c r="BI1488" s="76"/>
      <c r="BJ1488" s="76"/>
      <c r="BK1488" s="76"/>
      <c r="BL1488" s="76"/>
      <c r="BM1488" s="127"/>
      <c r="BN1488" s="76"/>
      <c r="BO1488" s="110"/>
      <c r="BP1488" s="110"/>
      <c r="BQ1488" s="112"/>
      <c r="BR1488" s="112"/>
      <c r="BS1488" s="112"/>
      <c r="BT1488" s="114"/>
      <c r="BU1488" s="113"/>
      <c r="BV1488" s="114"/>
      <c r="BW1488" s="115"/>
      <c r="BX1488" s="115"/>
      <c r="BY1488" s="115"/>
      <c r="BZ1488" s="115"/>
      <c r="CA1488" s="48"/>
      <c r="CB1488" s="48"/>
      <c r="CC1488" s="48"/>
      <c r="CD1488" s="49"/>
      <c r="CE1488" s="96"/>
      <c r="CF1488" s="49"/>
      <c r="CG1488" s="96"/>
      <c r="CH1488" s="49"/>
      <c r="CI1488" s="49"/>
      <c r="CJ1488" s="49"/>
      <c r="CK1488" s="49"/>
      <c r="CL1488" s="49"/>
      <c r="CM1488" s="49"/>
      <c r="CN1488" s="49"/>
      <c r="CO1488" s="49"/>
      <c r="CP1488" s="49"/>
      <c r="CQ1488" s="49"/>
      <c r="CR1488" s="49"/>
      <c r="CS1488" s="49"/>
      <c r="CT1488" s="49"/>
      <c r="CU1488" s="49"/>
      <c r="CV1488" s="49"/>
      <c r="CW1488" s="49"/>
      <c r="CX1488" s="49"/>
      <c r="CY1488" s="49"/>
      <c r="CZ1488" s="49"/>
    </row>
    <row r="1489" spans="1:104" ht="20.25" thickTop="1" thickBot="1" x14ac:dyDescent="0.35">
      <c r="A1489" s="68"/>
      <c r="B1489" s="88"/>
      <c r="C1489" s="68"/>
      <c r="D1489" s="68"/>
      <c r="E1489" s="69"/>
      <c r="F1489" s="69"/>
      <c r="G1489" s="69"/>
      <c r="H1489" s="69"/>
      <c r="I1489" s="70"/>
      <c r="J1489" s="70"/>
      <c r="K1489" s="71"/>
      <c r="L1489" s="91"/>
      <c r="M1489" s="71"/>
      <c r="N1489" s="71"/>
      <c r="P1489" s="71"/>
      <c r="Q1489" s="71"/>
      <c r="R1489" s="71"/>
      <c r="S1489" s="70"/>
      <c r="T1489" s="73"/>
      <c r="U1489" s="73"/>
      <c r="V1489" s="211"/>
      <c r="W1489" s="211"/>
      <c r="X1489" s="73"/>
      <c r="Y1489" s="73"/>
      <c r="Z1489" s="73"/>
      <c r="AA1489" s="73"/>
      <c r="AB1489" s="73"/>
      <c r="AC1489" s="73"/>
      <c r="AD1489" s="73"/>
      <c r="AE1489" s="92"/>
      <c r="AF1489" s="73"/>
      <c r="AG1489" s="74"/>
      <c r="AH1489" s="75"/>
      <c r="AI1489" s="75"/>
      <c r="AJ1489" s="75"/>
      <c r="AK1489" s="74"/>
      <c r="AL1489" s="69"/>
      <c r="AM1489" s="76"/>
      <c r="AN1489" s="127"/>
      <c r="AO1489" s="76"/>
      <c r="AP1489" s="127"/>
      <c r="AQ1489" s="76"/>
      <c r="AR1489" s="76"/>
      <c r="AS1489" s="76"/>
      <c r="AT1489" s="76"/>
      <c r="AU1489" s="76"/>
      <c r="AV1489" s="127"/>
      <c r="AW1489" s="127"/>
      <c r="AX1489" s="127"/>
      <c r="AY1489" s="76"/>
      <c r="AZ1489" s="74"/>
      <c r="BA1489" s="74"/>
      <c r="BB1489" s="72"/>
      <c r="BC1489" s="72"/>
      <c r="BD1489" s="74"/>
      <c r="BE1489" s="74"/>
      <c r="BF1489" s="76"/>
      <c r="BG1489" s="76"/>
      <c r="BH1489" s="76"/>
      <c r="BI1489" s="76"/>
      <c r="BJ1489" s="76"/>
      <c r="BK1489" s="76"/>
      <c r="BL1489" s="76"/>
      <c r="BM1489" s="127"/>
      <c r="BN1489" s="76"/>
      <c r="BO1489" s="110"/>
      <c r="BP1489" s="110"/>
      <c r="BQ1489" s="112"/>
      <c r="BR1489" s="112"/>
      <c r="BS1489" s="112"/>
      <c r="BT1489" s="114"/>
      <c r="BU1489" s="113"/>
      <c r="BV1489" s="114"/>
      <c r="BW1489" s="115"/>
      <c r="BX1489" s="115"/>
      <c r="BY1489" s="115"/>
      <c r="BZ1489" s="115"/>
      <c r="CA1489" s="48"/>
      <c r="CB1489" s="48"/>
      <c r="CC1489" s="48"/>
      <c r="CD1489" s="49"/>
      <c r="CE1489" s="96"/>
      <c r="CF1489" s="49"/>
      <c r="CG1489" s="96"/>
      <c r="CH1489" s="49"/>
      <c r="CI1489" s="49"/>
      <c r="CJ1489" s="49"/>
      <c r="CK1489" s="49"/>
      <c r="CL1489" s="49"/>
      <c r="CM1489" s="49"/>
      <c r="CN1489" s="49"/>
      <c r="CO1489" s="49"/>
      <c r="CP1489" s="49"/>
      <c r="CQ1489" s="49"/>
      <c r="CR1489" s="49"/>
      <c r="CS1489" s="49"/>
      <c r="CT1489" s="49"/>
      <c r="CU1489" s="49"/>
      <c r="CV1489" s="49"/>
      <c r="CW1489" s="49"/>
      <c r="CX1489" s="49"/>
      <c r="CY1489" s="49"/>
      <c r="CZ1489" s="49"/>
    </row>
    <row r="1490" spans="1:104" ht="20.25" thickTop="1" thickBot="1" x14ac:dyDescent="0.35">
      <c r="A1490" s="68"/>
      <c r="B1490" s="88"/>
      <c r="C1490" s="68"/>
      <c r="D1490" s="68"/>
      <c r="E1490" s="69"/>
      <c r="F1490" s="69"/>
      <c r="G1490" s="69"/>
      <c r="H1490" s="69"/>
      <c r="I1490" s="70"/>
      <c r="J1490" s="70"/>
      <c r="K1490" s="71"/>
      <c r="L1490" s="91"/>
      <c r="M1490" s="71"/>
      <c r="N1490" s="71"/>
      <c r="P1490" s="71"/>
      <c r="Q1490" s="71"/>
      <c r="R1490" s="71"/>
      <c r="S1490" s="70"/>
      <c r="T1490" s="73"/>
      <c r="U1490" s="73"/>
      <c r="V1490" s="211"/>
      <c r="W1490" s="211"/>
      <c r="X1490" s="73"/>
      <c r="Y1490" s="73"/>
      <c r="Z1490" s="73"/>
      <c r="AA1490" s="73"/>
      <c r="AB1490" s="73"/>
      <c r="AC1490" s="73"/>
      <c r="AD1490" s="73"/>
      <c r="AE1490" s="92"/>
      <c r="AF1490" s="73"/>
      <c r="AG1490" s="74"/>
      <c r="AH1490" s="75"/>
      <c r="AI1490" s="75"/>
      <c r="AJ1490" s="75"/>
      <c r="AK1490" s="74"/>
      <c r="AL1490" s="69"/>
      <c r="AM1490" s="76"/>
      <c r="AN1490" s="127"/>
      <c r="AO1490" s="76"/>
      <c r="AP1490" s="127"/>
      <c r="AQ1490" s="76"/>
      <c r="AR1490" s="76"/>
      <c r="AS1490" s="76"/>
      <c r="AT1490" s="76"/>
      <c r="AU1490" s="76"/>
      <c r="AV1490" s="127"/>
      <c r="AW1490" s="127"/>
      <c r="AX1490" s="127"/>
      <c r="AY1490" s="76"/>
      <c r="AZ1490" s="74"/>
      <c r="BA1490" s="74"/>
      <c r="BB1490" s="72"/>
      <c r="BC1490" s="72"/>
      <c r="BD1490" s="74"/>
      <c r="BE1490" s="74"/>
      <c r="BF1490" s="76"/>
      <c r="BG1490" s="76"/>
      <c r="BH1490" s="76"/>
      <c r="BI1490" s="76"/>
      <c r="BJ1490" s="76"/>
      <c r="BK1490" s="76"/>
      <c r="BL1490" s="76"/>
      <c r="BM1490" s="127"/>
      <c r="BN1490" s="76"/>
      <c r="BO1490" s="110"/>
      <c r="BP1490" s="110"/>
      <c r="BQ1490" s="112"/>
      <c r="BR1490" s="112"/>
      <c r="BS1490" s="112"/>
      <c r="BT1490" s="114"/>
      <c r="BU1490" s="113"/>
      <c r="BV1490" s="114"/>
      <c r="BW1490" s="115"/>
      <c r="BX1490" s="115"/>
      <c r="BY1490" s="115"/>
      <c r="BZ1490" s="115"/>
      <c r="CA1490" s="48"/>
      <c r="CB1490" s="48"/>
      <c r="CC1490" s="48"/>
      <c r="CD1490" s="49"/>
      <c r="CE1490" s="96"/>
      <c r="CF1490" s="49"/>
      <c r="CG1490" s="96"/>
      <c r="CH1490" s="49"/>
      <c r="CI1490" s="49"/>
      <c r="CJ1490" s="49"/>
      <c r="CK1490" s="49"/>
      <c r="CL1490" s="49"/>
      <c r="CM1490" s="49"/>
      <c r="CN1490" s="49"/>
      <c r="CO1490" s="49"/>
      <c r="CP1490" s="49"/>
      <c r="CQ1490" s="49"/>
      <c r="CR1490" s="49"/>
      <c r="CS1490" s="49"/>
      <c r="CT1490" s="49"/>
      <c r="CU1490" s="49"/>
      <c r="CV1490" s="49"/>
      <c r="CW1490" s="49"/>
      <c r="CX1490" s="49"/>
      <c r="CY1490" s="49"/>
      <c r="CZ1490" s="49"/>
    </row>
    <row r="1491" spans="1:104" ht="20.25" thickTop="1" thickBot="1" x14ac:dyDescent="0.35">
      <c r="A1491" s="68"/>
      <c r="B1491" s="88"/>
      <c r="C1491" s="68"/>
      <c r="D1491" s="68"/>
      <c r="E1491" s="69"/>
      <c r="F1491" s="69"/>
      <c r="G1491" s="69"/>
      <c r="H1491" s="69"/>
      <c r="I1491" s="70"/>
      <c r="J1491" s="70"/>
      <c r="K1491" s="71"/>
      <c r="L1491" s="91"/>
      <c r="M1491" s="71"/>
      <c r="N1491" s="71"/>
      <c r="P1491" s="71"/>
      <c r="Q1491" s="71"/>
      <c r="R1491" s="71"/>
      <c r="S1491" s="70"/>
      <c r="T1491" s="73"/>
      <c r="U1491" s="73"/>
      <c r="V1491" s="211"/>
      <c r="W1491" s="211"/>
      <c r="X1491" s="73"/>
      <c r="Y1491" s="73"/>
      <c r="Z1491" s="73"/>
      <c r="AA1491" s="73"/>
      <c r="AB1491" s="73"/>
      <c r="AC1491" s="73"/>
      <c r="AD1491" s="73"/>
      <c r="AE1491" s="92"/>
      <c r="AF1491" s="73"/>
      <c r="AG1491" s="74"/>
      <c r="AH1491" s="75"/>
      <c r="AI1491" s="75"/>
      <c r="AJ1491" s="75"/>
      <c r="AK1491" s="74"/>
      <c r="AL1491" s="69"/>
      <c r="AM1491" s="76"/>
      <c r="AN1491" s="127"/>
      <c r="AO1491" s="76"/>
      <c r="AP1491" s="127"/>
      <c r="AQ1491" s="76"/>
      <c r="AR1491" s="76"/>
      <c r="AS1491" s="76"/>
      <c r="AT1491" s="76"/>
      <c r="AU1491" s="76"/>
      <c r="AV1491" s="127"/>
      <c r="AW1491" s="127"/>
      <c r="AX1491" s="127"/>
      <c r="AY1491" s="76"/>
      <c r="AZ1491" s="74"/>
      <c r="BA1491" s="74"/>
      <c r="BB1491" s="72"/>
      <c r="BC1491" s="72"/>
      <c r="BD1491" s="74"/>
      <c r="BE1491" s="74"/>
      <c r="BF1491" s="76"/>
      <c r="BG1491" s="76"/>
      <c r="BH1491" s="76"/>
      <c r="BI1491" s="76"/>
      <c r="BJ1491" s="76"/>
      <c r="BK1491" s="76"/>
      <c r="BL1491" s="76"/>
      <c r="BM1491" s="127"/>
      <c r="BN1491" s="76"/>
      <c r="BO1491" s="110"/>
      <c r="BP1491" s="110"/>
      <c r="BQ1491" s="112"/>
      <c r="BR1491" s="112"/>
      <c r="BS1491" s="112"/>
      <c r="BT1491" s="114"/>
      <c r="BU1491" s="113"/>
      <c r="BV1491" s="114"/>
      <c r="BW1491" s="115"/>
      <c r="BX1491" s="115"/>
      <c r="BY1491" s="115"/>
      <c r="BZ1491" s="115"/>
      <c r="CA1491" s="48"/>
      <c r="CB1491" s="48"/>
      <c r="CC1491" s="48"/>
      <c r="CD1491" s="49"/>
      <c r="CE1491" s="96"/>
      <c r="CF1491" s="49"/>
      <c r="CG1491" s="96"/>
      <c r="CH1491" s="49"/>
      <c r="CI1491" s="49"/>
      <c r="CJ1491" s="49"/>
      <c r="CK1491" s="49"/>
      <c r="CL1491" s="49"/>
      <c r="CM1491" s="49"/>
      <c r="CN1491" s="49"/>
      <c r="CO1491" s="49"/>
      <c r="CP1491" s="49"/>
      <c r="CQ1491" s="49"/>
      <c r="CR1491" s="49"/>
      <c r="CS1491" s="49"/>
      <c r="CT1491" s="49"/>
      <c r="CU1491" s="49"/>
      <c r="CV1491" s="49"/>
      <c r="CW1491" s="49"/>
      <c r="CX1491" s="49"/>
      <c r="CY1491" s="49"/>
      <c r="CZ1491" s="49"/>
    </row>
    <row r="1492" spans="1:104" ht="20.25" thickTop="1" thickBot="1" x14ac:dyDescent="0.35">
      <c r="A1492" s="68"/>
      <c r="B1492" s="88"/>
      <c r="C1492" s="68"/>
      <c r="D1492" s="68"/>
      <c r="E1492" s="69"/>
      <c r="F1492" s="69"/>
      <c r="G1492" s="69"/>
      <c r="H1492" s="69"/>
      <c r="I1492" s="70"/>
      <c r="J1492" s="70"/>
      <c r="K1492" s="71"/>
      <c r="L1492" s="91"/>
      <c r="M1492" s="71"/>
      <c r="N1492" s="71"/>
      <c r="P1492" s="71"/>
      <c r="Q1492" s="71"/>
      <c r="R1492" s="71"/>
      <c r="S1492" s="70"/>
      <c r="T1492" s="73"/>
      <c r="U1492" s="73"/>
      <c r="V1492" s="211"/>
      <c r="W1492" s="211"/>
      <c r="X1492" s="73"/>
      <c r="Y1492" s="73"/>
      <c r="Z1492" s="73"/>
      <c r="AA1492" s="73"/>
      <c r="AB1492" s="73"/>
      <c r="AC1492" s="73"/>
      <c r="AD1492" s="73"/>
      <c r="AE1492" s="92"/>
      <c r="AF1492" s="73"/>
      <c r="AG1492" s="74"/>
      <c r="AH1492" s="75"/>
      <c r="AI1492" s="75"/>
      <c r="AJ1492" s="75"/>
      <c r="AK1492" s="74"/>
      <c r="AL1492" s="69"/>
      <c r="AM1492" s="76"/>
      <c r="AN1492" s="127"/>
      <c r="AO1492" s="76"/>
      <c r="AP1492" s="127"/>
      <c r="AQ1492" s="76"/>
      <c r="AR1492" s="76"/>
      <c r="AS1492" s="76"/>
      <c r="AT1492" s="76"/>
      <c r="AU1492" s="76"/>
      <c r="AV1492" s="127"/>
      <c r="AW1492" s="127"/>
      <c r="AX1492" s="127"/>
      <c r="AY1492" s="76"/>
      <c r="AZ1492" s="74"/>
      <c r="BA1492" s="74"/>
      <c r="BB1492" s="72"/>
      <c r="BC1492" s="72"/>
      <c r="BD1492" s="74"/>
      <c r="BE1492" s="74"/>
      <c r="BF1492" s="76"/>
      <c r="BG1492" s="76"/>
      <c r="BH1492" s="76"/>
      <c r="BI1492" s="76"/>
      <c r="BJ1492" s="76"/>
      <c r="BK1492" s="76"/>
      <c r="BL1492" s="76"/>
      <c r="BM1492" s="127"/>
      <c r="BN1492" s="76"/>
      <c r="BO1492" s="110"/>
      <c r="BP1492" s="110"/>
      <c r="BQ1492" s="112"/>
      <c r="BR1492" s="112"/>
      <c r="BS1492" s="112"/>
      <c r="BT1492" s="114"/>
      <c r="BU1492" s="113"/>
      <c r="BV1492" s="114"/>
      <c r="BW1492" s="115"/>
      <c r="BX1492" s="115"/>
      <c r="BY1492" s="115"/>
      <c r="BZ1492" s="115"/>
      <c r="CA1492" s="48"/>
      <c r="CB1492" s="48"/>
      <c r="CC1492" s="48"/>
      <c r="CD1492" s="49"/>
      <c r="CE1492" s="96"/>
      <c r="CF1492" s="49"/>
      <c r="CG1492" s="96"/>
      <c r="CH1492" s="49"/>
      <c r="CI1492" s="49"/>
      <c r="CJ1492" s="49"/>
      <c r="CK1492" s="49"/>
      <c r="CL1492" s="49"/>
      <c r="CM1492" s="49"/>
      <c r="CN1492" s="49"/>
      <c r="CO1492" s="49"/>
      <c r="CP1492" s="49"/>
      <c r="CQ1492" s="49"/>
      <c r="CR1492" s="49"/>
      <c r="CS1492" s="49"/>
      <c r="CT1492" s="49"/>
      <c r="CU1492" s="49"/>
      <c r="CV1492" s="49"/>
      <c r="CW1492" s="49"/>
      <c r="CX1492" s="49"/>
      <c r="CY1492" s="49"/>
      <c r="CZ1492" s="49"/>
    </row>
    <row r="1493" spans="1:104" ht="20.25" thickTop="1" thickBot="1" x14ac:dyDescent="0.35">
      <c r="A1493" s="68"/>
      <c r="B1493" s="88"/>
      <c r="C1493" s="68"/>
      <c r="D1493" s="68"/>
      <c r="E1493" s="69"/>
      <c r="F1493" s="69"/>
      <c r="G1493" s="69"/>
      <c r="H1493" s="69"/>
      <c r="I1493" s="70"/>
      <c r="J1493" s="70"/>
      <c r="K1493" s="71"/>
      <c r="L1493" s="91"/>
      <c r="M1493" s="71"/>
      <c r="N1493" s="71"/>
      <c r="P1493" s="71"/>
      <c r="Q1493" s="71"/>
      <c r="R1493" s="71"/>
      <c r="S1493" s="70"/>
      <c r="T1493" s="73"/>
      <c r="U1493" s="73"/>
      <c r="V1493" s="211"/>
      <c r="W1493" s="211"/>
      <c r="X1493" s="73"/>
      <c r="Y1493" s="73"/>
      <c r="Z1493" s="73"/>
      <c r="AA1493" s="73"/>
      <c r="AB1493" s="73"/>
      <c r="AC1493" s="73"/>
      <c r="AD1493" s="73"/>
      <c r="AE1493" s="92"/>
      <c r="AF1493" s="73"/>
      <c r="AG1493" s="74"/>
      <c r="AH1493" s="75"/>
      <c r="AI1493" s="75"/>
      <c r="AJ1493" s="75"/>
      <c r="AK1493" s="74"/>
      <c r="AL1493" s="69"/>
      <c r="AM1493" s="76"/>
      <c r="AN1493" s="127"/>
      <c r="AO1493" s="76"/>
      <c r="AP1493" s="127"/>
      <c r="AQ1493" s="76"/>
      <c r="AR1493" s="76"/>
      <c r="AS1493" s="76"/>
      <c r="AT1493" s="76"/>
      <c r="AU1493" s="76"/>
      <c r="AV1493" s="127"/>
      <c r="AW1493" s="127"/>
      <c r="AX1493" s="127"/>
      <c r="AY1493" s="76"/>
      <c r="AZ1493" s="74"/>
      <c r="BA1493" s="74"/>
      <c r="BB1493" s="72"/>
      <c r="BC1493" s="72"/>
      <c r="BD1493" s="74"/>
      <c r="BE1493" s="74"/>
      <c r="BF1493" s="76"/>
      <c r="BG1493" s="76"/>
      <c r="BH1493" s="76"/>
      <c r="BI1493" s="76"/>
      <c r="BJ1493" s="76"/>
      <c r="BK1493" s="76"/>
      <c r="BL1493" s="76"/>
      <c r="BM1493" s="127"/>
      <c r="BN1493" s="76"/>
      <c r="BO1493" s="110"/>
      <c r="BP1493" s="110"/>
      <c r="BQ1493" s="112"/>
      <c r="BR1493" s="112"/>
      <c r="BS1493" s="112"/>
      <c r="BT1493" s="114"/>
      <c r="BU1493" s="113"/>
      <c r="BV1493" s="114"/>
      <c r="BW1493" s="115"/>
      <c r="BX1493" s="115"/>
      <c r="BY1493" s="115"/>
      <c r="BZ1493" s="115"/>
      <c r="CA1493" s="48"/>
      <c r="CB1493" s="48"/>
      <c r="CC1493" s="48"/>
      <c r="CD1493" s="49"/>
      <c r="CE1493" s="96"/>
      <c r="CF1493" s="49"/>
      <c r="CG1493" s="96"/>
      <c r="CH1493" s="49"/>
      <c r="CI1493" s="49"/>
      <c r="CJ1493" s="49"/>
      <c r="CK1493" s="49"/>
      <c r="CL1493" s="49"/>
      <c r="CM1493" s="49"/>
      <c r="CN1493" s="49"/>
      <c r="CO1493" s="49"/>
      <c r="CP1493" s="49"/>
      <c r="CQ1493" s="49"/>
      <c r="CR1493" s="49"/>
      <c r="CS1493" s="49"/>
      <c r="CT1493" s="49"/>
      <c r="CU1493" s="49"/>
      <c r="CV1493" s="49"/>
      <c r="CW1493" s="49"/>
      <c r="CX1493" s="49"/>
      <c r="CY1493" s="49"/>
      <c r="CZ1493" s="49"/>
    </row>
    <row r="1494" spans="1:104" ht="20.25" thickTop="1" thickBot="1" x14ac:dyDescent="0.35">
      <c r="A1494" s="68"/>
      <c r="B1494" s="88"/>
      <c r="C1494" s="68"/>
      <c r="D1494" s="68"/>
      <c r="E1494" s="69"/>
      <c r="F1494" s="69"/>
      <c r="G1494" s="69"/>
      <c r="H1494" s="69"/>
      <c r="I1494" s="70"/>
      <c r="J1494" s="70"/>
      <c r="K1494" s="71"/>
      <c r="L1494" s="91"/>
      <c r="M1494" s="71"/>
      <c r="N1494" s="71"/>
      <c r="P1494" s="71"/>
      <c r="Q1494" s="71"/>
      <c r="R1494" s="71"/>
      <c r="S1494" s="70"/>
      <c r="T1494" s="73"/>
      <c r="U1494" s="73"/>
      <c r="V1494" s="211"/>
      <c r="W1494" s="211"/>
      <c r="X1494" s="73"/>
      <c r="Y1494" s="73"/>
      <c r="Z1494" s="73"/>
      <c r="AA1494" s="73"/>
      <c r="AB1494" s="73"/>
      <c r="AC1494" s="73"/>
      <c r="AD1494" s="73"/>
      <c r="AE1494" s="92"/>
      <c r="AF1494" s="73"/>
      <c r="AG1494" s="74"/>
      <c r="AH1494" s="75"/>
      <c r="AI1494" s="75"/>
      <c r="AJ1494" s="75"/>
      <c r="AK1494" s="74"/>
      <c r="AL1494" s="69"/>
      <c r="AM1494" s="76"/>
      <c r="AN1494" s="127"/>
      <c r="AO1494" s="76"/>
      <c r="AP1494" s="127"/>
      <c r="AQ1494" s="76"/>
      <c r="AR1494" s="76"/>
      <c r="AS1494" s="76"/>
      <c r="AT1494" s="76"/>
      <c r="AU1494" s="76"/>
      <c r="AV1494" s="127"/>
      <c r="AW1494" s="127"/>
      <c r="AX1494" s="127"/>
      <c r="AY1494" s="76"/>
      <c r="AZ1494" s="74"/>
      <c r="BA1494" s="74"/>
      <c r="BB1494" s="72"/>
      <c r="BC1494" s="72"/>
      <c r="BD1494" s="74"/>
      <c r="BE1494" s="74"/>
      <c r="BF1494" s="76"/>
      <c r="BG1494" s="76"/>
      <c r="BH1494" s="76"/>
      <c r="BI1494" s="76"/>
      <c r="BJ1494" s="76"/>
      <c r="BK1494" s="76"/>
      <c r="BL1494" s="76"/>
      <c r="BM1494" s="127"/>
      <c r="BN1494" s="76"/>
      <c r="BO1494" s="110"/>
      <c r="BP1494" s="110"/>
      <c r="BQ1494" s="112"/>
      <c r="BR1494" s="112"/>
      <c r="BS1494" s="112"/>
      <c r="BT1494" s="114"/>
      <c r="BU1494" s="113"/>
      <c r="BV1494" s="114"/>
      <c r="BW1494" s="115"/>
      <c r="BX1494" s="115"/>
      <c r="BY1494" s="115"/>
      <c r="BZ1494" s="115"/>
      <c r="CA1494" s="48"/>
      <c r="CB1494" s="48"/>
      <c r="CC1494" s="48"/>
      <c r="CD1494" s="49"/>
      <c r="CE1494" s="96"/>
      <c r="CF1494" s="49"/>
      <c r="CG1494" s="96"/>
      <c r="CH1494" s="49"/>
      <c r="CI1494" s="49"/>
      <c r="CJ1494" s="49"/>
      <c r="CK1494" s="49"/>
      <c r="CL1494" s="49"/>
      <c r="CM1494" s="49"/>
      <c r="CN1494" s="49"/>
      <c r="CO1494" s="49"/>
      <c r="CP1494" s="49"/>
      <c r="CQ1494" s="49"/>
      <c r="CR1494" s="49"/>
      <c r="CS1494" s="49"/>
      <c r="CT1494" s="49"/>
      <c r="CU1494" s="49"/>
      <c r="CV1494" s="49"/>
      <c r="CW1494" s="49"/>
      <c r="CX1494" s="49"/>
      <c r="CY1494" s="49"/>
      <c r="CZ1494" s="49"/>
    </row>
    <row r="1495" spans="1:104" ht="20.25" thickTop="1" thickBot="1" x14ac:dyDescent="0.35">
      <c r="A1495" s="68"/>
      <c r="B1495" s="88"/>
      <c r="C1495" s="68"/>
      <c r="D1495" s="68"/>
      <c r="E1495" s="69"/>
      <c r="F1495" s="69"/>
      <c r="G1495" s="69"/>
      <c r="H1495" s="69"/>
      <c r="I1495" s="70"/>
      <c r="J1495" s="70"/>
      <c r="K1495" s="71"/>
      <c r="L1495" s="91"/>
      <c r="M1495" s="71"/>
      <c r="N1495" s="71"/>
      <c r="P1495" s="71"/>
      <c r="Q1495" s="71"/>
      <c r="R1495" s="71"/>
      <c r="S1495" s="70"/>
      <c r="T1495" s="73"/>
      <c r="U1495" s="73"/>
      <c r="V1495" s="211"/>
      <c r="W1495" s="211"/>
      <c r="X1495" s="73"/>
      <c r="Y1495" s="73"/>
      <c r="Z1495" s="73"/>
      <c r="AA1495" s="73"/>
      <c r="AB1495" s="73"/>
      <c r="AC1495" s="73"/>
      <c r="AD1495" s="73"/>
      <c r="AE1495" s="92"/>
      <c r="AF1495" s="73"/>
      <c r="AG1495" s="74"/>
      <c r="AH1495" s="75"/>
      <c r="AI1495" s="75"/>
      <c r="AJ1495" s="75"/>
      <c r="AK1495" s="74"/>
      <c r="AL1495" s="69"/>
      <c r="AM1495" s="76"/>
      <c r="AN1495" s="127"/>
      <c r="AO1495" s="76"/>
      <c r="AP1495" s="127"/>
      <c r="AQ1495" s="76"/>
      <c r="AR1495" s="76"/>
      <c r="AS1495" s="76"/>
      <c r="AT1495" s="76"/>
      <c r="AU1495" s="76"/>
      <c r="AV1495" s="127"/>
      <c r="AW1495" s="127"/>
      <c r="AX1495" s="127"/>
      <c r="AY1495" s="76"/>
      <c r="AZ1495" s="74"/>
      <c r="BA1495" s="74"/>
      <c r="BB1495" s="72"/>
      <c r="BC1495" s="72"/>
      <c r="BD1495" s="74"/>
      <c r="BE1495" s="74"/>
      <c r="BF1495" s="76"/>
      <c r="BG1495" s="76"/>
      <c r="BH1495" s="76"/>
      <c r="BI1495" s="76"/>
      <c r="BJ1495" s="76"/>
      <c r="BK1495" s="76"/>
      <c r="BL1495" s="76"/>
      <c r="BM1495" s="127"/>
      <c r="BN1495" s="76"/>
      <c r="BO1495" s="110"/>
      <c r="BP1495" s="110"/>
      <c r="BQ1495" s="112"/>
      <c r="BR1495" s="112"/>
      <c r="BS1495" s="112"/>
      <c r="BT1495" s="114"/>
      <c r="BU1495" s="113"/>
      <c r="BV1495" s="114"/>
      <c r="BW1495" s="115"/>
      <c r="BX1495" s="115"/>
      <c r="BY1495" s="115"/>
      <c r="BZ1495" s="115"/>
      <c r="CA1495" s="48"/>
      <c r="CB1495" s="48"/>
      <c r="CC1495" s="48"/>
      <c r="CD1495" s="49"/>
      <c r="CE1495" s="96"/>
      <c r="CF1495" s="49"/>
      <c r="CG1495" s="96"/>
      <c r="CH1495" s="49"/>
      <c r="CI1495" s="49"/>
      <c r="CJ1495" s="49"/>
      <c r="CK1495" s="49"/>
      <c r="CL1495" s="49"/>
      <c r="CM1495" s="49"/>
      <c r="CN1495" s="49"/>
      <c r="CO1495" s="49"/>
      <c r="CP1495" s="49"/>
      <c r="CQ1495" s="49"/>
      <c r="CR1495" s="49"/>
      <c r="CS1495" s="49"/>
      <c r="CT1495" s="49"/>
      <c r="CU1495" s="49"/>
      <c r="CV1495" s="49"/>
      <c r="CW1495" s="49"/>
      <c r="CX1495" s="49"/>
      <c r="CY1495" s="49"/>
      <c r="CZ1495" s="49"/>
    </row>
    <row r="1496" spans="1:104" ht="20.25" thickTop="1" thickBot="1" x14ac:dyDescent="0.35">
      <c r="A1496" s="68"/>
      <c r="B1496" s="88"/>
      <c r="C1496" s="68"/>
      <c r="D1496" s="68"/>
      <c r="E1496" s="69"/>
      <c r="F1496" s="69"/>
      <c r="G1496" s="69"/>
      <c r="H1496" s="69"/>
      <c r="I1496" s="70"/>
      <c r="J1496" s="70"/>
      <c r="K1496" s="71"/>
      <c r="L1496" s="91"/>
      <c r="M1496" s="71"/>
      <c r="N1496" s="71"/>
      <c r="P1496" s="71"/>
      <c r="Q1496" s="71"/>
      <c r="R1496" s="71"/>
      <c r="S1496" s="70"/>
      <c r="T1496" s="73"/>
      <c r="U1496" s="73"/>
      <c r="V1496" s="211"/>
      <c r="W1496" s="211"/>
      <c r="X1496" s="73"/>
      <c r="Y1496" s="73"/>
      <c r="Z1496" s="73"/>
      <c r="AA1496" s="73"/>
      <c r="AB1496" s="73"/>
      <c r="AC1496" s="73"/>
      <c r="AD1496" s="73"/>
      <c r="AE1496" s="92"/>
      <c r="AF1496" s="73"/>
      <c r="AG1496" s="74"/>
      <c r="AH1496" s="75"/>
      <c r="AI1496" s="75"/>
      <c r="AJ1496" s="75"/>
      <c r="AK1496" s="74"/>
      <c r="AL1496" s="69"/>
      <c r="AM1496" s="76"/>
      <c r="AN1496" s="127"/>
      <c r="AO1496" s="76"/>
      <c r="AP1496" s="127"/>
      <c r="AQ1496" s="76"/>
      <c r="AR1496" s="76"/>
      <c r="AS1496" s="76"/>
      <c r="AT1496" s="76"/>
      <c r="AU1496" s="76"/>
      <c r="AV1496" s="127"/>
      <c r="AW1496" s="127"/>
      <c r="AX1496" s="127"/>
      <c r="AY1496" s="76"/>
      <c r="AZ1496" s="74"/>
      <c r="BA1496" s="74"/>
      <c r="BB1496" s="72"/>
      <c r="BC1496" s="72"/>
      <c r="BD1496" s="74"/>
      <c r="BE1496" s="74"/>
      <c r="BF1496" s="76"/>
      <c r="BG1496" s="76"/>
      <c r="BH1496" s="76"/>
      <c r="BI1496" s="76"/>
      <c r="BJ1496" s="76"/>
      <c r="BK1496" s="76"/>
      <c r="BL1496" s="76"/>
      <c r="BM1496" s="127"/>
      <c r="BN1496" s="76"/>
      <c r="BO1496" s="110"/>
      <c r="BP1496" s="110"/>
      <c r="BQ1496" s="112"/>
      <c r="BR1496" s="112"/>
      <c r="BS1496" s="112"/>
      <c r="BT1496" s="114"/>
      <c r="BU1496" s="113"/>
      <c r="BV1496" s="114"/>
      <c r="BW1496" s="115"/>
      <c r="BX1496" s="115"/>
      <c r="BY1496" s="115"/>
      <c r="BZ1496" s="115"/>
      <c r="CA1496" s="48"/>
      <c r="CB1496" s="48"/>
      <c r="CC1496" s="48"/>
      <c r="CD1496" s="49"/>
      <c r="CE1496" s="96"/>
      <c r="CF1496" s="49"/>
      <c r="CG1496" s="96"/>
      <c r="CH1496" s="49"/>
      <c r="CI1496" s="49"/>
      <c r="CJ1496" s="49"/>
      <c r="CK1496" s="49"/>
      <c r="CL1496" s="49"/>
      <c r="CM1496" s="49"/>
      <c r="CN1496" s="49"/>
      <c r="CO1496" s="49"/>
      <c r="CP1496" s="49"/>
      <c r="CQ1496" s="49"/>
      <c r="CR1496" s="49"/>
      <c r="CS1496" s="49"/>
      <c r="CT1496" s="49"/>
      <c r="CU1496" s="49"/>
      <c r="CV1496" s="49"/>
      <c r="CW1496" s="49"/>
      <c r="CX1496" s="49"/>
      <c r="CY1496" s="49"/>
      <c r="CZ1496" s="49"/>
    </row>
    <row r="1497" spans="1:104" ht="20.25" thickTop="1" thickBot="1" x14ac:dyDescent="0.35">
      <c r="A1497" s="68"/>
      <c r="B1497" s="88"/>
      <c r="C1497" s="68"/>
      <c r="D1497" s="68"/>
      <c r="E1497" s="69"/>
      <c r="F1497" s="69"/>
      <c r="G1497" s="69"/>
      <c r="H1497" s="69"/>
      <c r="I1497" s="70"/>
      <c r="J1497" s="70"/>
      <c r="K1497" s="71"/>
      <c r="L1497" s="91"/>
      <c r="M1497" s="71"/>
      <c r="N1497" s="71"/>
      <c r="P1497" s="71"/>
      <c r="Q1497" s="71"/>
      <c r="R1497" s="71"/>
      <c r="S1497" s="70"/>
      <c r="T1497" s="73"/>
      <c r="U1497" s="73"/>
      <c r="V1497" s="211"/>
      <c r="W1497" s="211"/>
      <c r="X1497" s="73"/>
      <c r="Y1497" s="73"/>
      <c r="Z1497" s="73"/>
      <c r="AA1497" s="73"/>
      <c r="AB1497" s="73"/>
      <c r="AC1497" s="73"/>
      <c r="AD1497" s="73"/>
      <c r="AE1497" s="92"/>
      <c r="AF1497" s="73"/>
      <c r="AG1497" s="74"/>
      <c r="AH1497" s="75"/>
      <c r="AI1497" s="75"/>
      <c r="AJ1497" s="75"/>
      <c r="AK1497" s="74"/>
      <c r="AL1497" s="69"/>
      <c r="AM1497" s="76"/>
      <c r="AN1497" s="127"/>
      <c r="AO1497" s="76"/>
      <c r="AP1497" s="127"/>
      <c r="AQ1497" s="76"/>
      <c r="AR1497" s="76"/>
      <c r="AS1497" s="76"/>
      <c r="AT1497" s="76"/>
      <c r="AU1497" s="76"/>
      <c r="AV1497" s="127"/>
      <c r="AW1497" s="127"/>
      <c r="AX1497" s="127"/>
      <c r="AY1497" s="76"/>
      <c r="AZ1497" s="74"/>
      <c r="BA1497" s="74"/>
      <c r="BB1497" s="72"/>
      <c r="BC1497" s="72"/>
      <c r="BD1497" s="74"/>
      <c r="BE1497" s="74"/>
      <c r="BF1497" s="76"/>
      <c r="BG1497" s="76"/>
      <c r="BH1497" s="76"/>
      <c r="BI1497" s="76"/>
      <c r="BJ1497" s="76"/>
      <c r="BK1497" s="76"/>
      <c r="BL1497" s="76"/>
      <c r="BM1497" s="127"/>
      <c r="BN1497" s="76"/>
      <c r="BO1497" s="110"/>
      <c r="BP1497" s="110"/>
      <c r="BQ1497" s="112"/>
      <c r="BR1497" s="112"/>
      <c r="BS1497" s="112"/>
      <c r="BT1497" s="114"/>
      <c r="BU1497" s="113"/>
      <c r="BV1497" s="114"/>
      <c r="BW1497" s="115"/>
      <c r="BX1497" s="115"/>
      <c r="BY1497" s="115"/>
      <c r="BZ1497" s="115"/>
      <c r="CA1497" s="48"/>
      <c r="CB1497" s="48"/>
      <c r="CC1497" s="48"/>
      <c r="CD1497" s="49"/>
      <c r="CE1497" s="96"/>
      <c r="CF1497" s="49"/>
      <c r="CG1497" s="96"/>
      <c r="CH1497" s="49"/>
      <c r="CI1497" s="49"/>
      <c r="CJ1497" s="49"/>
      <c r="CK1497" s="49"/>
      <c r="CL1497" s="49"/>
      <c r="CM1497" s="49"/>
      <c r="CN1497" s="49"/>
      <c r="CO1497" s="49"/>
      <c r="CP1497" s="49"/>
      <c r="CQ1497" s="49"/>
      <c r="CR1497" s="49"/>
      <c r="CS1497" s="49"/>
      <c r="CT1497" s="49"/>
      <c r="CU1497" s="49"/>
      <c r="CV1497" s="49"/>
      <c r="CW1497" s="49"/>
      <c r="CX1497" s="49"/>
      <c r="CY1497" s="49"/>
      <c r="CZ1497" s="49"/>
    </row>
    <row r="1498" spans="1:104" ht="20.25" thickTop="1" thickBot="1" x14ac:dyDescent="0.35">
      <c r="A1498" s="68"/>
      <c r="B1498" s="88"/>
      <c r="C1498" s="68"/>
      <c r="D1498" s="68"/>
      <c r="E1498" s="69"/>
      <c r="F1498" s="69"/>
      <c r="G1498" s="69"/>
      <c r="H1498" s="69"/>
      <c r="I1498" s="70"/>
      <c r="J1498" s="70"/>
      <c r="K1498" s="71"/>
      <c r="L1498" s="91"/>
      <c r="M1498" s="71"/>
      <c r="N1498" s="71"/>
      <c r="P1498" s="71"/>
      <c r="Q1498" s="71"/>
      <c r="R1498" s="71"/>
      <c r="S1498" s="70"/>
      <c r="T1498" s="73"/>
      <c r="U1498" s="73"/>
      <c r="V1498" s="211"/>
      <c r="W1498" s="211"/>
      <c r="X1498" s="73"/>
      <c r="Y1498" s="73"/>
      <c r="Z1498" s="73"/>
      <c r="AA1498" s="73"/>
      <c r="AB1498" s="73"/>
      <c r="AC1498" s="73"/>
      <c r="AD1498" s="73"/>
      <c r="AE1498" s="92"/>
      <c r="AF1498" s="73"/>
      <c r="AG1498" s="74"/>
      <c r="AH1498" s="75"/>
      <c r="AI1498" s="75"/>
      <c r="AJ1498" s="75"/>
      <c r="AK1498" s="74"/>
      <c r="AL1498" s="69"/>
      <c r="AM1498" s="76"/>
      <c r="AN1498" s="127"/>
      <c r="AO1498" s="76"/>
      <c r="AP1498" s="127"/>
      <c r="AQ1498" s="76"/>
      <c r="AR1498" s="76"/>
      <c r="AS1498" s="76"/>
      <c r="AT1498" s="76"/>
      <c r="AU1498" s="76"/>
      <c r="AV1498" s="127"/>
      <c r="AW1498" s="127"/>
      <c r="AX1498" s="127"/>
      <c r="AY1498" s="76"/>
      <c r="AZ1498" s="74"/>
      <c r="BA1498" s="74"/>
      <c r="BB1498" s="72"/>
      <c r="BC1498" s="72"/>
      <c r="BD1498" s="74"/>
      <c r="BE1498" s="74"/>
      <c r="BF1498" s="76"/>
      <c r="BG1498" s="76"/>
      <c r="BH1498" s="76"/>
      <c r="BI1498" s="76"/>
      <c r="BJ1498" s="76"/>
      <c r="BK1498" s="76"/>
      <c r="BL1498" s="76"/>
      <c r="BM1498" s="127"/>
      <c r="BN1498" s="76"/>
      <c r="BO1498" s="110"/>
      <c r="BP1498" s="110"/>
      <c r="BQ1498" s="112"/>
      <c r="BR1498" s="112"/>
      <c r="BS1498" s="112"/>
      <c r="BT1498" s="114"/>
      <c r="BU1498" s="113"/>
      <c r="BV1498" s="114"/>
      <c r="BW1498" s="115"/>
      <c r="BX1498" s="115"/>
      <c r="BY1498" s="115"/>
      <c r="BZ1498" s="115"/>
      <c r="CA1498" s="48"/>
      <c r="CB1498" s="48"/>
      <c r="CC1498" s="48"/>
      <c r="CD1498" s="49"/>
      <c r="CE1498" s="96"/>
      <c r="CF1498" s="49"/>
      <c r="CG1498" s="96"/>
      <c r="CH1498" s="49"/>
      <c r="CI1498" s="49"/>
      <c r="CJ1498" s="49"/>
      <c r="CK1498" s="49"/>
      <c r="CL1498" s="49"/>
      <c r="CM1498" s="49"/>
      <c r="CN1498" s="49"/>
      <c r="CO1498" s="49"/>
      <c r="CP1498" s="49"/>
      <c r="CQ1498" s="49"/>
      <c r="CR1498" s="49"/>
      <c r="CS1498" s="49"/>
      <c r="CT1498" s="49"/>
      <c r="CU1498" s="49"/>
      <c r="CV1498" s="49"/>
      <c r="CW1498" s="49"/>
      <c r="CX1498" s="49"/>
      <c r="CY1498" s="49"/>
      <c r="CZ1498" s="49"/>
    </row>
    <row r="1499" spans="1:104" ht="20.25" thickTop="1" thickBot="1" x14ac:dyDescent="0.35">
      <c r="A1499" s="68"/>
      <c r="B1499" s="88"/>
      <c r="C1499" s="68"/>
      <c r="D1499" s="68"/>
      <c r="E1499" s="69"/>
      <c r="F1499" s="69"/>
      <c r="G1499" s="69"/>
      <c r="H1499" s="69"/>
      <c r="I1499" s="70"/>
      <c r="J1499" s="70"/>
      <c r="K1499" s="71"/>
      <c r="L1499" s="91"/>
      <c r="M1499" s="71"/>
      <c r="N1499" s="71"/>
      <c r="P1499" s="71"/>
      <c r="Q1499" s="71"/>
      <c r="R1499" s="71"/>
      <c r="S1499" s="70"/>
      <c r="T1499" s="73"/>
      <c r="U1499" s="73"/>
      <c r="V1499" s="211"/>
      <c r="W1499" s="211"/>
      <c r="X1499" s="73"/>
      <c r="Y1499" s="73"/>
      <c r="Z1499" s="73"/>
      <c r="AA1499" s="73"/>
      <c r="AB1499" s="73"/>
      <c r="AC1499" s="73"/>
      <c r="AD1499" s="73"/>
      <c r="AE1499" s="92"/>
      <c r="AF1499" s="73"/>
      <c r="AG1499" s="74"/>
      <c r="AH1499" s="75"/>
      <c r="AI1499" s="75"/>
      <c r="AJ1499" s="75"/>
      <c r="AK1499" s="74"/>
      <c r="AL1499" s="69"/>
      <c r="AM1499" s="76"/>
      <c r="AN1499" s="127"/>
      <c r="AO1499" s="76"/>
      <c r="AP1499" s="127"/>
      <c r="AQ1499" s="76"/>
      <c r="AR1499" s="76"/>
      <c r="AS1499" s="76"/>
      <c r="AT1499" s="76"/>
      <c r="AU1499" s="76"/>
      <c r="AV1499" s="127"/>
      <c r="AW1499" s="127"/>
      <c r="AX1499" s="127"/>
      <c r="AY1499" s="76"/>
      <c r="AZ1499" s="74"/>
      <c r="BA1499" s="74"/>
      <c r="BB1499" s="72"/>
      <c r="BC1499" s="72"/>
      <c r="BD1499" s="74"/>
      <c r="BE1499" s="74"/>
      <c r="BF1499" s="76"/>
      <c r="BG1499" s="76"/>
      <c r="BH1499" s="76"/>
      <c r="BI1499" s="76"/>
      <c r="BJ1499" s="76"/>
      <c r="BK1499" s="76"/>
      <c r="BL1499" s="76"/>
      <c r="BM1499" s="127"/>
      <c r="BN1499" s="76"/>
      <c r="BO1499" s="110"/>
      <c r="BP1499" s="110"/>
      <c r="BQ1499" s="112"/>
      <c r="BR1499" s="112"/>
      <c r="BS1499" s="112"/>
      <c r="BT1499" s="114"/>
      <c r="BU1499" s="113"/>
      <c r="BV1499" s="114"/>
      <c r="BW1499" s="115"/>
      <c r="BX1499" s="115"/>
      <c r="BY1499" s="115"/>
      <c r="BZ1499" s="115"/>
      <c r="CA1499" s="48"/>
      <c r="CB1499" s="48"/>
      <c r="CC1499" s="48"/>
      <c r="CD1499" s="49"/>
      <c r="CE1499" s="96"/>
      <c r="CF1499" s="49"/>
      <c r="CG1499" s="96"/>
      <c r="CH1499" s="49"/>
      <c r="CI1499" s="49"/>
      <c r="CJ1499" s="49"/>
      <c r="CK1499" s="49"/>
      <c r="CL1499" s="49"/>
      <c r="CM1499" s="49"/>
      <c r="CN1499" s="49"/>
      <c r="CO1499" s="49"/>
      <c r="CP1499" s="49"/>
      <c r="CQ1499" s="49"/>
      <c r="CR1499" s="49"/>
      <c r="CS1499" s="49"/>
      <c r="CT1499" s="49"/>
      <c r="CU1499" s="49"/>
      <c r="CV1499" s="49"/>
      <c r="CW1499" s="49"/>
      <c r="CX1499" s="49"/>
      <c r="CY1499" s="49"/>
      <c r="CZ1499" s="49"/>
    </row>
    <row r="1500" spans="1:104" ht="20.25" thickTop="1" thickBot="1" x14ac:dyDescent="0.35">
      <c r="A1500" s="68"/>
      <c r="B1500" s="88"/>
      <c r="C1500" s="68"/>
      <c r="D1500" s="68"/>
      <c r="E1500" s="69"/>
      <c r="F1500" s="69"/>
      <c r="G1500" s="69"/>
      <c r="H1500" s="69"/>
      <c r="I1500" s="70"/>
      <c r="J1500" s="70"/>
      <c r="K1500" s="71"/>
      <c r="L1500" s="91"/>
      <c r="M1500" s="71"/>
      <c r="N1500" s="71"/>
      <c r="P1500" s="71"/>
      <c r="Q1500" s="71"/>
      <c r="R1500" s="71"/>
      <c r="S1500" s="70"/>
      <c r="T1500" s="73"/>
      <c r="U1500" s="73"/>
      <c r="V1500" s="211"/>
      <c r="W1500" s="211"/>
      <c r="X1500" s="73"/>
      <c r="Y1500" s="73"/>
      <c r="Z1500" s="73"/>
      <c r="AA1500" s="73"/>
      <c r="AB1500" s="73"/>
      <c r="AC1500" s="73"/>
      <c r="AD1500" s="73"/>
      <c r="AE1500" s="92"/>
      <c r="AF1500" s="73"/>
      <c r="AG1500" s="74"/>
      <c r="AH1500" s="75"/>
      <c r="AI1500" s="75"/>
      <c r="AJ1500" s="75"/>
      <c r="AK1500" s="74"/>
      <c r="AL1500" s="69"/>
      <c r="AM1500" s="76"/>
      <c r="AN1500" s="127"/>
      <c r="AO1500" s="76"/>
      <c r="AP1500" s="127"/>
      <c r="AQ1500" s="76"/>
      <c r="AR1500" s="76"/>
      <c r="AS1500" s="76"/>
      <c r="AT1500" s="76"/>
      <c r="AU1500" s="76"/>
      <c r="AV1500" s="127"/>
      <c r="AW1500" s="127"/>
      <c r="AX1500" s="127"/>
      <c r="AY1500" s="76"/>
      <c r="AZ1500" s="74"/>
      <c r="BA1500" s="74"/>
      <c r="BB1500" s="72"/>
      <c r="BC1500" s="72"/>
      <c r="BD1500" s="74"/>
      <c r="BE1500" s="74"/>
      <c r="BF1500" s="76"/>
      <c r="BG1500" s="76"/>
      <c r="BH1500" s="76"/>
      <c r="BI1500" s="76"/>
      <c r="BJ1500" s="76"/>
      <c r="BK1500" s="76"/>
      <c r="BL1500" s="76"/>
      <c r="BM1500" s="127"/>
      <c r="BN1500" s="76"/>
      <c r="BO1500" s="110"/>
      <c r="BP1500" s="110"/>
      <c r="BQ1500" s="112"/>
      <c r="BR1500" s="112"/>
      <c r="BS1500" s="112"/>
      <c r="BT1500" s="114"/>
      <c r="BU1500" s="113"/>
      <c r="BV1500" s="114"/>
      <c r="BW1500" s="115"/>
      <c r="BX1500" s="115"/>
      <c r="BY1500" s="115"/>
      <c r="BZ1500" s="115"/>
      <c r="CA1500" s="48"/>
      <c r="CB1500" s="48"/>
      <c r="CC1500" s="48"/>
      <c r="CD1500" s="49"/>
      <c r="CE1500" s="96"/>
      <c r="CF1500" s="49"/>
      <c r="CG1500" s="96"/>
      <c r="CH1500" s="49"/>
      <c r="CI1500" s="49"/>
      <c r="CJ1500" s="49"/>
      <c r="CK1500" s="49"/>
      <c r="CL1500" s="49"/>
      <c r="CM1500" s="49"/>
      <c r="CN1500" s="49"/>
      <c r="CO1500" s="49"/>
      <c r="CP1500" s="49"/>
      <c r="CQ1500" s="49"/>
      <c r="CR1500" s="49"/>
      <c r="CS1500" s="49"/>
      <c r="CT1500" s="49"/>
      <c r="CU1500" s="49"/>
      <c r="CV1500" s="49"/>
      <c r="CW1500" s="49"/>
      <c r="CX1500" s="49"/>
      <c r="CY1500" s="49"/>
      <c r="CZ1500" s="49"/>
    </row>
    <row r="1501" spans="1:104" ht="20.25" thickTop="1" thickBot="1" x14ac:dyDescent="0.35">
      <c r="A1501" s="68"/>
      <c r="B1501" s="88"/>
      <c r="C1501" s="68"/>
      <c r="D1501" s="68"/>
      <c r="E1501" s="69"/>
      <c r="F1501" s="69"/>
      <c r="G1501" s="69"/>
      <c r="H1501" s="69"/>
      <c r="I1501" s="70"/>
      <c r="J1501" s="70"/>
      <c r="K1501" s="71"/>
      <c r="L1501" s="91"/>
      <c r="M1501" s="71"/>
      <c r="N1501" s="71"/>
      <c r="P1501" s="71"/>
      <c r="Q1501" s="71"/>
      <c r="R1501" s="71"/>
      <c r="S1501" s="70"/>
      <c r="T1501" s="73"/>
      <c r="U1501" s="73"/>
      <c r="V1501" s="211"/>
      <c r="W1501" s="211"/>
      <c r="X1501" s="73"/>
      <c r="Y1501" s="73"/>
      <c r="Z1501" s="73"/>
      <c r="AA1501" s="73"/>
      <c r="AB1501" s="73"/>
      <c r="AC1501" s="73"/>
      <c r="AD1501" s="73"/>
      <c r="AE1501" s="92"/>
      <c r="AF1501" s="73"/>
      <c r="AG1501" s="74"/>
      <c r="AH1501" s="75"/>
      <c r="AI1501" s="75"/>
      <c r="AJ1501" s="75"/>
      <c r="AK1501" s="74"/>
      <c r="AL1501" s="69"/>
      <c r="AM1501" s="76"/>
      <c r="AN1501" s="127"/>
      <c r="AO1501" s="76"/>
      <c r="AP1501" s="127"/>
      <c r="AQ1501" s="76"/>
      <c r="AR1501" s="76"/>
      <c r="AS1501" s="76"/>
      <c r="AT1501" s="76"/>
      <c r="AU1501" s="76"/>
      <c r="AV1501" s="127"/>
      <c r="AW1501" s="127"/>
      <c r="AX1501" s="127"/>
      <c r="AY1501" s="76"/>
      <c r="AZ1501" s="74"/>
      <c r="BA1501" s="74"/>
      <c r="BB1501" s="72"/>
      <c r="BC1501" s="72"/>
      <c r="BD1501" s="74"/>
      <c r="BE1501" s="74"/>
      <c r="BF1501" s="76"/>
      <c r="BG1501" s="76"/>
      <c r="BH1501" s="76"/>
      <c r="BI1501" s="76"/>
      <c r="BJ1501" s="76"/>
      <c r="BK1501" s="76"/>
      <c r="BL1501" s="76"/>
      <c r="BM1501" s="127"/>
      <c r="BN1501" s="76"/>
      <c r="BO1501" s="110"/>
      <c r="BP1501" s="110"/>
      <c r="BQ1501" s="112"/>
      <c r="BR1501" s="112"/>
      <c r="BS1501" s="112"/>
      <c r="BT1501" s="114"/>
      <c r="BU1501" s="113"/>
      <c r="BV1501" s="114"/>
      <c r="BW1501" s="115"/>
      <c r="BX1501" s="115"/>
      <c r="BY1501" s="115"/>
      <c r="BZ1501" s="115"/>
      <c r="CA1501" s="48"/>
      <c r="CB1501" s="48"/>
      <c r="CC1501" s="48"/>
      <c r="CD1501" s="49"/>
      <c r="CE1501" s="96"/>
      <c r="CF1501" s="49"/>
      <c r="CG1501" s="96"/>
      <c r="CH1501" s="49"/>
      <c r="CI1501" s="49"/>
      <c r="CJ1501" s="49"/>
      <c r="CK1501" s="49"/>
      <c r="CL1501" s="49"/>
      <c r="CM1501" s="49"/>
      <c r="CN1501" s="49"/>
      <c r="CO1501" s="49"/>
      <c r="CP1501" s="49"/>
      <c r="CQ1501" s="49"/>
      <c r="CR1501" s="49"/>
      <c r="CS1501" s="49"/>
      <c r="CT1501" s="49"/>
      <c r="CU1501" s="49"/>
      <c r="CV1501" s="49"/>
      <c r="CW1501" s="49"/>
      <c r="CX1501" s="49"/>
      <c r="CY1501" s="49"/>
      <c r="CZ1501" s="49"/>
    </row>
    <row r="1502" spans="1:104" ht="20.25" thickTop="1" thickBot="1" x14ac:dyDescent="0.35">
      <c r="A1502" s="68"/>
      <c r="B1502" s="88"/>
      <c r="C1502" s="68"/>
      <c r="D1502" s="68"/>
      <c r="E1502" s="69"/>
      <c r="F1502" s="69"/>
      <c r="G1502" s="69"/>
      <c r="H1502" s="69"/>
      <c r="I1502" s="70"/>
      <c r="J1502" s="70"/>
      <c r="K1502" s="71"/>
      <c r="L1502" s="91"/>
      <c r="M1502" s="71"/>
      <c r="N1502" s="71"/>
      <c r="P1502" s="71"/>
      <c r="Q1502" s="71"/>
      <c r="R1502" s="71"/>
      <c r="S1502" s="70"/>
      <c r="T1502" s="73"/>
      <c r="U1502" s="73"/>
      <c r="V1502" s="211"/>
      <c r="W1502" s="211"/>
      <c r="X1502" s="73"/>
      <c r="Y1502" s="73"/>
      <c r="Z1502" s="73"/>
      <c r="AA1502" s="73"/>
      <c r="AB1502" s="73"/>
      <c r="AC1502" s="73"/>
      <c r="AD1502" s="73"/>
      <c r="AE1502" s="92"/>
      <c r="AF1502" s="73"/>
      <c r="AG1502" s="74"/>
      <c r="AH1502" s="75"/>
      <c r="AI1502" s="75"/>
      <c r="AJ1502" s="75"/>
      <c r="AK1502" s="74"/>
      <c r="AL1502" s="69"/>
      <c r="AM1502" s="76"/>
      <c r="AN1502" s="127"/>
      <c r="AO1502" s="76"/>
      <c r="AP1502" s="127"/>
      <c r="AQ1502" s="76"/>
      <c r="AR1502" s="76"/>
      <c r="AS1502" s="76"/>
      <c r="AT1502" s="76"/>
      <c r="AU1502" s="76"/>
      <c r="AV1502" s="127"/>
      <c r="AW1502" s="127"/>
      <c r="AX1502" s="127"/>
      <c r="AY1502" s="76"/>
      <c r="AZ1502" s="74"/>
      <c r="BA1502" s="74"/>
      <c r="BB1502" s="72"/>
      <c r="BC1502" s="72"/>
      <c r="BD1502" s="74"/>
      <c r="BE1502" s="74"/>
      <c r="BF1502" s="76"/>
      <c r="BG1502" s="76"/>
      <c r="BH1502" s="76"/>
      <c r="BI1502" s="76"/>
      <c r="BJ1502" s="76"/>
      <c r="BK1502" s="76"/>
      <c r="BL1502" s="76"/>
      <c r="BM1502" s="127"/>
      <c r="BN1502" s="76"/>
      <c r="BO1502" s="110"/>
      <c r="BP1502" s="110"/>
      <c r="BQ1502" s="112"/>
      <c r="BR1502" s="112"/>
      <c r="BS1502" s="112"/>
      <c r="BT1502" s="114"/>
      <c r="BU1502" s="113"/>
      <c r="BV1502" s="114"/>
      <c r="BW1502" s="115"/>
      <c r="BX1502" s="115"/>
      <c r="BY1502" s="115"/>
      <c r="BZ1502" s="115"/>
      <c r="CA1502" s="48"/>
      <c r="CB1502" s="48"/>
      <c r="CC1502" s="48"/>
      <c r="CD1502" s="49"/>
      <c r="CE1502" s="96"/>
      <c r="CF1502" s="49"/>
      <c r="CG1502" s="96"/>
      <c r="CH1502" s="49"/>
      <c r="CI1502" s="49"/>
      <c r="CJ1502" s="49"/>
      <c r="CK1502" s="49"/>
      <c r="CL1502" s="49"/>
      <c r="CM1502" s="49"/>
      <c r="CN1502" s="49"/>
      <c r="CO1502" s="49"/>
      <c r="CP1502" s="49"/>
      <c r="CQ1502" s="49"/>
      <c r="CR1502" s="49"/>
      <c r="CS1502" s="49"/>
      <c r="CT1502" s="49"/>
      <c r="CU1502" s="49"/>
      <c r="CV1502" s="49"/>
      <c r="CW1502" s="49"/>
      <c r="CX1502" s="49"/>
      <c r="CY1502" s="49"/>
      <c r="CZ1502" s="49"/>
    </row>
    <row r="1503" spans="1:104" ht="20.25" thickTop="1" thickBot="1" x14ac:dyDescent="0.35">
      <c r="A1503" s="68"/>
      <c r="B1503" s="88"/>
      <c r="C1503" s="68"/>
      <c r="D1503" s="68"/>
      <c r="E1503" s="69"/>
      <c r="F1503" s="69"/>
      <c r="G1503" s="69"/>
      <c r="H1503" s="69"/>
      <c r="I1503" s="70"/>
      <c r="J1503" s="70"/>
      <c r="K1503" s="71"/>
      <c r="L1503" s="91"/>
      <c r="M1503" s="71"/>
      <c r="N1503" s="71"/>
      <c r="P1503" s="71"/>
      <c r="Q1503" s="71"/>
      <c r="R1503" s="71"/>
      <c r="S1503" s="70"/>
      <c r="T1503" s="73"/>
      <c r="U1503" s="73"/>
      <c r="V1503" s="211"/>
      <c r="W1503" s="211"/>
      <c r="X1503" s="73"/>
      <c r="Y1503" s="73"/>
      <c r="Z1503" s="73"/>
      <c r="AA1503" s="73"/>
      <c r="AB1503" s="73"/>
      <c r="AC1503" s="73"/>
      <c r="AD1503" s="73"/>
      <c r="AE1503" s="92"/>
      <c r="AF1503" s="73"/>
      <c r="AG1503" s="74"/>
      <c r="AH1503" s="75"/>
      <c r="AI1503" s="75"/>
      <c r="AJ1503" s="75"/>
      <c r="AK1503" s="74"/>
      <c r="AL1503" s="69"/>
      <c r="AM1503" s="76"/>
      <c r="AN1503" s="127"/>
      <c r="AO1503" s="76"/>
      <c r="AP1503" s="127"/>
      <c r="AQ1503" s="76"/>
      <c r="AR1503" s="76"/>
      <c r="AS1503" s="76"/>
      <c r="AT1503" s="76"/>
      <c r="AU1503" s="76"/>
      <c r="AV1503" s="127"/>
      <c r="AW1503" s="127"/>
      <c r="AX1503" s="127"/>
      <c r="AY1503" s="76"/>
      <c r="AZ1503" s="74"/>
      <c r="BA1503" s="74"/>
      <c r="BB1503" s="72"/>
      <c r="BC1503" s="72"/>
      <c r="BD1503" s="74"/>
      <c r="BE1503" s="74"/>
      <c r="BF1503" s="76"/>
      <c r="BG1503" s="76"/>
      <c r="BH1503" s="76"/>
      <c r="BI1503" s="76"/>
      <c r="BJ1503" s="76"/>
      <c r="BK1503" s="76"/>
      <c r="BL1503" s="76"/>
      <c r="BM1503" s="127"/>
      <c r="BN1503" s="76"/>
      <c r="BO1503" s="110"/>
      <c r="BP1503" s="110"/>
      <c r="BQ1503" s="112"/>
      <c r="BR1503" s="112"/>
      <c r="BS1503" s="112"/>
      <c r="BT1503" s="114"/>
      <c r="BU1503" s="113"/>
      <c r="BV1503" s="114"/>
      <c r="BW1503" s="115"/>
      <c r="BX1503" s="115"/>
      <c r="BY1503" s="115"/>
      <c r="BZ1503" s="115"/>
      <c r="CA1503" s="48"/>
      <c r="CB1503" s="48"/>
      <c r="CC1503" s="48"/>
      <c r="CD1503" s="49"/>
      <c r="CE1503" s="96"/>
      <c r="CF1503" s="49"/>
      <c r="CG1503" s="96"/>
      <c r="CH1503" s="49"/>
      <c r="CI1503" s="49"/>
      <c r="CJ1503" s="49"/>
      <c r="CK1503" s="49"/>
      <c r="CL1503" s="49"/>
      <c r="CM1503" s="49"/>
      <c r="CN1503" s="49"/>
      <c r="CO1503" s="49"/>
      <c r="CP1503" s="49"/>
      <c r="CQ1503" s="49"/>
      <c r="CR1503" s="49"/>
      <c r="CS1503" s="49"/>
      <c r="CT1503" s="49"/>
      <c r="CU1503" s="49"/>
      <c r="CV1503" s="49"/>
      <c r="CW1503" s="49"/>
      <c r="CX1503" s="49"/>
      <c r="CY1503" s="49"/>
      <c r="CZ1503" s="49"/>
    </row>
    <row r="1504" spans="1:104" ht="20.25" thickTop="1" thickBot="1" x14ac:dyDescent="0.35">
      <c r="A1504" s="68"/>
      <c r="B1504" s="88"/>
      <c r="C1504" s="68"/>
      <c r="D1504" s="68"/>
      <c r="E1504" s="69"/>
      <c r="F1504" s="69"/>
      <c r="G1504" s="69"/>
      <c r="H1504" s="69"/>
      <c r="I1504" s="70"/>
      <c r="J1504" s="70"/>
      <c r="K1504" s="71"/>
      <c r="L1504" s="91"/>
      <c r="M1504" s="71"/>
      <c r="N1504" s="71"/>
      <c r="P1504" s="71"/>
      <c r="Q1504" s="71"/>
      <c r="R1504" s="71"/>
      <c r="S1504" s="70"/>
      <c r="T1504" s="73"/>
      <c r="U1504" s="73"/>
      <c r="V1504" s="211"/>
      <c r="W1504" s="211"/>
      <c r="X1504" s="73"/>
      <c r="Y1504" s="73"/>
      <c r="Z1504" s="73"/>
      <c r="AA1504" s="73"/>
      <c r="AB1504" s="73"/>
      <c r="AC1504" s="73"/>
      <c r="AD1504" s="73"/>
      <c r="AE1504" s="92"/>
      <c r="AF1504" s="73"/>
      <c r="AG1504" s="74"/>
      <c r="AH1504" s="75"/>
      <c r="AI1504" s="75"/>
      <c r="AJ1504" s="75"/>
      <c r="AK1504" s="74"/>
      <c r="AL1504" s="69"/>
      <c r="AM1504" s="76"/>
      <c r="AN1504" s="127"/>
      <c r="AO1504" s="76"/>
      <c r="AP1504" s="127"/>
      <c r="AQ1504" s="76"/>
      <c r="AR1504" s="76"/>
      <c r="AS1504" s="76"/>
      <c r="AT1504" s="76"/>
      <c r="AU1504" s="76"/>
      <c r="AV1504" s="127"/>
      <c r="AW1504" s="127"/>
      <c r="AX1504" s="127"/>
      <c r="AY1504" s="76"/>
      <c r="AZ1504" s="74"/>
      <c r="BA1504" s="74"/>
      <c r="BB1504" s="72"/>
      <c r="BC1504" s="72"/>
      <c r="BD1504" s="74"/>
      <c r="BE1504" s="74"/>
      <c r="BF1504" s="76"/>
      <c r="BG1504" s="76"/>
      <c r="BH1504" s="76"/>
      <c r="BI1504" s="76"/>
      <c r="BJ1504" s="76"/>
      <c r="BK1504" s="76"/>
      <c r="BL1504" s="76"/>
      <c r="BM1504" s="127"/>
      <c r="BN1504" s="76"/>
      <c r="BO1504" s="110"/>
      <c r="BP1504" s="110"/>
      <c r="BQ1504" s="112"/>
      <c r="BR1504" s="112"/>
      <c r="BS1504" s="112"/>
      <c r="BT1504" s="114"/>
      <c r="BU1504" s="113"/>
      <c r="BV1504" s="114"/>
      <c r="BW1504" s="115"/>
      <c r="BX1504" s="115"/>
      <c r="BY1504" s="115"/>
      <c r="BZ1504" s="115"/>
      <c r="CA1504" s="48"/>
      <c r="CB1504" s="48"/>
      <c r="CC1504" s="48"/>
      <c r="CD1504" s="49"/>
      <c r="CE1504" s="96"/>
      <c r="CF1504" s="49"/>
      <c r="CG1504" s="96"/>
      <c r="CH1504" s="49"/>
      <c r="CI1504" s="49"/>
      <c r="CJ1504" s="49"/>
      <c r="CK1504" s="49"/>
      <c r="CL1504" s="49"/>
      <c r="CM1504" s="49"/>
      <c r="CN1504" s="49"/>
      <c r="CO1504" s="49"/>
      <c r="CP1504" s="49"/>
      <c r="CQ1504" s="49"/>
      <c r="CR1504" s="49"/>
      <c r="CS1504" s="49"/>
      <c r="CT1504" s="49"/>
      <c r="CU1504" s="49"/>
      <c r="CV1504" s="49"/>
      <c r="CW1504" s="49"/>
      <c r="CX1504" s="49"/>
      <c r="CY1504" s="49"/>
      <c r="CZ1504" s="49"/>
    </row>
    <row r="1505" spans="1:104" ht="20.25" thickTop="1" thickBot="1" x14ac:dyDescent="0.35">
      <c r="A1505" s="68"/>
      <c r="B1505" s="88"/>
      <c r="C1505" s="68"/>
      <c r="D1505" s="68"/>
      <c r="E1505" s="69"/>
      <c r="F1505" s="69"/>
      <c r="G1505" s="69"/>
      <c r="H1505" s="69"/>
      <c r="I1505" s="70"/>
      <c r="J1505" s="70"/>
      <c r="K1505" s="71"/>
      <c r="L1505" s="91"/>
      <c r="M1505" s="71"/>
      <c r="N1505" s="71"/>
      <c r="P1505" s="71"/>
      <c r="Q1505" s="71"/>
      <c r="R1505" s="71"/>
      <c r="S1505" s="70"/>
      <c r="T1505" s="73"/>
      <c r="U1505" s="73"/>
      <c r="V1505" s="211"/>
      <c r="W1505" s="211"/>
      <c r="X1505" s="73"/>
      <c r="Y1505" s="73"/>
      <c r="Z1505" s="73"/>
      <c r="AA1505" s="73"/>
      <c r="AB1505" s="73"/>
      <c r="AC1505" s="73"/>
      <c r="AD1505" s="73"/>
      <c r="AE1505" s="92"/>
      <c r="AF1505" s="73"/>
      <c r="AG1505" s="74"/>
      <c r="AH1505" s="75"/>
      <c r="AI1505" s="75"/>
      <c r="AJ1505" s="75"/>
      <c r="AK1505" s="74"/>
      <c r="AL1505" s="69"/>
      <c r="AM1505" s="76"/>
      <c r="AN1505" s="127"/>
      <c r="AO1505" s="76"/>
      <c r="AP1505" s="127"/>
      <c r="AQ1505" s="76"/>
      <c r="AR1505" s="76"/>
      <c r="AS1505" s="76"/>
      <c r="AT1505" s="76"/>
      <c r="AU1505" s="76"/>
      <c r="AV1505" s="127"/>
      <c r="AW1505" s="127"/>
      <c r="AX1505" s="127"/>
      <c r="AY1505" s="76"/>
      <c r="AZ1505" s="74"/>
      <c r="BA1505" s="74"/>
      <c r="BB1505" s="72"/>
      <c r="BC1505" s="72"/>
      <c r="BD1505" s="74"/>
      <c r="BE1505" s="74"/>
      <c r="BF1505" s="76"/>
      <c r="BG1505" s="76"/>
      <c r="BH1505" s="76"/>
      <c r="BI1505" s="76"/>
      <c r="BJ1505" s="76"/>
      <c r="BK1505" s="76"/>
      <c r="BL1505" s="76"/>
      <c r="BM1505" s="127"/>
      <c r="BN1505" s="76"/>
      <c r="BO1505" s="110"/>
      <c r="BP1505" s="110"/>
      <c r="BQ1505" s="112"/>
      <c r="BR1505" s="112"/>
      <c r="BS1505" s="112"/>
      <c r="BT1505" s="114"/>
      <c r="BU1505" s="113"/>
      <c r="BV1505" s="114"/>
      <c r="BW1505" s="115"/>
      <c r="BX1505" s="115"/>
      <c r="BY1505" s="115"/>
      <c r="BZ1505" s="115"/>
      <c r="CA1505" s="48"/>
      <c r="CB1505" s="48"/>
      <c r="CC1505" s="48"/>
      <c r="CD1505" s="49"/>
      <c r="CE1505" s="96"/>
      <c r="CF1505" s="49"/>
      <c r="CG1505" s="96"/>
      <c r="CH1505" s="49"/>
      <c r="CI1505" s="49"/>
      <c r="CJ1505" s="49"/>
      <c r="CK1505" s="49"/>
      <c r="CL1505" s="49"/>
      <c r="CM1505" s="49"/>
      <c r="CN1505" s="49"/>
      <c r="CO1505" s="49"/>
      <c r="CP1505" s="49"/>
      <c r="CQ1505" s="49"/>
      <c r="CR1505" s="49"/>
      <c r="CS1505" s="49"/>
      <c r="CT1505" s="49"/>
      <c r="CU1505" s="49"/>
      <c r="CV1505" s="49"/>
      <c r="CW1505" s="49"/>
      <c r="CX1505" s="49"/>
      <c r="CY1505" s="49"/>
      <c r="CZ1505" s="49"/>
    </row>
    <row r="1506" spans="1:104" ht="20.25" thickTop="1" thickBot="1" x14ac:dyDescent="0.35">
      <c r="A1506" s="68"/>
      <c r="B1506" s="88"/>
      <c r="C1506" s="68"/>
      <c r="D1506" s="68"/>
      <c r="E1506" s="69"/>
      <c r="F1506" s="69"/>
      <c r="G1506" s="69"/>
      <c r="H1506" s="69"/>
      <c r="I1506" s="70"/>
      <c r="J1506" s="70"/>
      <c r="K1506" s="71"/>
      <c r="L1506" s="91"/>
      <c r="M1506" s="71"/>
      <c r="N1506" s="71"/>
      <c r="P1506" s="71"/>
      <c r="Q1506" s="71"/>
      <c r="R1506" s="71"/>
      <c r="S1506" s="70"/>
      <c r="T1506" s="73"/>
      <c r="U1506" s="73"/>
      <c r="V1506" s="211"/>
      <c r="W1506" s="211"/>
      <c r="X1506" s="73"/>
      <c r="Y1506" s="73"/>
      <c r="Z1506" s="73"/>
      <c r="AA1506" s="73"/>
      <c r="AB1506" s="73"/>
      <c r="AC1506" s="73"/>
      <c r="AD1506" s="73"/>
      <c r="AE1506" s="92"/>
      <c r="AF1506" s="73"/>
      <c r="AG1506" s="74"/>
      <c r="AH1506" s="75"/>
      <c r="AI1506" s="75"/>
      <c r="AJ1506" s="75"/>
      <c r="AK1506" s="74"/>
      <c r="AL1506" s="69"/>
      <c r="AM1506" s="76"/>
      <c r="AN1506" s="127"/>
      <c r="AO1506" s="76"/>
      <c r="AP1506" s="127"/>
      <c r="AQ1506" s="76"/>
      <c r="AR1506" s="76"/>
      <c r="AS1506" s="76"/>
      <c r="AT1506" s="76"/>
      <c r="AU1506" s="76"/>
      <c r="AV1506" s="127"/>
      <c r="AW1506" s="127"/>
      <c r="AX1506" s="127"/>
      <c r="AY1506" s="76"/>
      <c r="AZ1506" s="74"/>
      <c r="BA1506" s="74"/>
      <c r="BB1506" s="72"/>
      <c r="BC1506" s="72"/>
      <c r="BD1506" s="74"/>
      <c r="BE1506" s="74"/>
      <c r="BF1506" s="76"/>
      <c r="BG1506" s="76"/>
      <c r="BH1506" s="76"/>
      <c r="BI1506" s="76"/>
      <c r="BJ1506" s="76"/>
      <c r="BK1506" s="76"/>
      <c r="BL1506" s="76"/>
      <c r="BM1506" s="127"/>
      <c r="BN1506" s="76"/>
      <c r="BO1506" s="110"/>
      <c r="BP1506" s="110"/>
      <c r="BQ1506" s="112"/>
      <c r="BR1506" s="112"/>
      <c r="BS1506" s="112"/>
      <c r="BT1506" s="114"/>
      <c r="BU1506" s="113"/>
      <c r="BV1506" s="114"/>
      <c r="BW1506" s="115"/>
      <c r="BX1506" s="115"/>
      <c r="BY1506" s="115"/>
      <c r="BZ1506" s="115"/>
      <c r="CA1506" s="48"/>
      <c r="CB1506" s="48"/>
      <c r="CC1506" s="48"/>
      <c r="CD1506" s="49"/>
      <c r="CE1506" s="96"/>
      <c r="CF1506" s="49"/>
      <c r="CG1506" s="96"/>
      <c r="CH1506" s="49"/>
      <c r="CI1506" s="49"/>
      <c r="CJ1506" s="49"/>
      <c r="CK1506" s="49"/>
      <c r="CL1506" s="49"/>
      <c r="CM1506" s="49"/>
      <c r="CN1506" s="49"/>
      <c r="CO1506" s="49"/>
      <c r="CP1506" s="49"/>
      <c r="CQ1506" s="49"/>
      <c r="CR1506" s="49"/>
      <c r="CS1506" s="49"/>
      <c r="CT1506" s="49"/>
      <c r="CU1506" s="49"/>
      <c r="CV1506" s="49"/>
      <c r="CW1506" s="49"/>
      <c r="CX1506" s="49"/>
      <c r="CY1506" s="49"/>
      <c r="CZ1506" s="49"/>
    </row>
    <row r="1507" spans="1:104" ht="20.25" thickTop="1" thickBot="1" x14ac:dyDescent="0.35">
      <c r="A1507" s="68"/>
      <c r="B1507" s="88"/>
      <c r="C1507" s="68"/>
      <c r="D1507" s="68"/>
      <c r="E1507" s="69"/>
      <c r="F1507" s="69"/>
      <c r="G1507" s="69"/>
      <c r="H1507" s="69"/>
      <c r="I1507" s="70"/>
      <c r="J1507" s="70"/>
      <c r="K1507" s="71"/>
      <c r="L1507" s="91"/>
      <c r="M1507" s="71"/>
      <c r="N1507" s="71"/>
      <c r="P1507" s="71"/>
      <c r="Q1507" s="71"/>
      <c r="R1507" s="71"/>
      <c r="S1507" s="70"/>
      <c r="T1507" s="73"/>
      <c r="U1507" s="73"/>
      <c r="V1507" s="211"/>
      <c r="W1507" s="211"/>
      <c r="X1507" s="73"/>
      <c r="Y1507" s="73"/>
      <c r="Z1507" s="73"/>
      <c r="AA1507" s="73"/>
      <c r="AB1507" s="73"/>
      <c r="AC1507" s="73"/>
      <c r="AD1507" s="73"/>
      <c r="AE1507" s="92"/>
      <c r="AF1507" s="73"/>
      <c r="AG1507" s="74"/>
      <c r="AH1507" s="75"/>
      <c r="AI1507" s="75"/>
      <c r="AJ1507" s="75"/>
      <c r="AK1507" s="74"/>
      <c r="AL1507" s="69"/>
      <c r="AM1507" s="76"/>
      <c r="AN1507" s="127"/>
      <c r="AO1507" s="76"/>
      <c r="AP1507" s="127"/>
      <c r="AQ1507" s="76"/>
      <c r="AR1507" s="76"/>
      <c r="AS1507" s="76"/>
      <c r="AT1507" s="76"/>
      <c r="AU1507" s="76"/>
      <c r="AV1507" s="127"/>
      <c r="AW1507" s="127"/>
      <c r="AX1507" s="127"/>
      <c r="AY1507" s="76"/>
      <c r="AZ1507" s="74"/>
      <c r="BA1507" s="74"/>
      <c r="BB1507" s="72"/>
      <c r="BC1507" s="72"/>
      <c r="BD1507" s="74"/>
      <c r="BE1507" s="74"/>
      <c r="BF1507" s="76"/>
      <c r="BG1507" s="76"/>
      <c r="BH1507" s="76"/>
      <c r="BI1507" s="76"/>
      <c r="BJ1507" s="76"/>
      <c r="BK1507" s="76"/>
      <c r="BL1507" s="76"/>
      <c r="BM1507" s="127"/>
      <c r="BN1507" s="76"/>
      <c r="BO1507" s="110"/>
      <c r="BP1507" s="110"/>
      <c r="BQ1507" s="112"/>
      <c r="BR1507" s="112"/>
      <c r="BS1507" s="112"/>
      <c r="BT1507" s="114"/>
      <c r="BU1507" s="113"/>
      <c r="BV1507" s="114"/>
      <c r="BW1507" s="115"/>
      <c r="BX1507" s="115"/>
      <c r="BY1507" s="115"/>
      <c r="BZ1507" s="115"/>
      <c r="CA1507" s="48"/>
      <c r="CB1507" s="48"/>
      <c r="CC1507" s="48"/>
      <c r="CD1507" s="49"/>
      <c r="CE1507" s="96"/>
      <c r="CF1507" s="49"/>
      <c r="CG1507" s="96"/>
      <c r="CH1507" s="49"/>
      <c r="CI1507" s="49"/>
      <c r="CJ1507" s="49"/>
      <c r="CK1507" s="49"/>
      <c r="CL1507" s="49"/>
      <c r="CM1507" s="49"/>
      <c r="CN1507" s="49"/>
      <c r="CO1507" s="49"/>
      <c r="CP1507" s="49"/>
      <c r="CQ1507" s="49"/>
      <c r="CR1507" s="49"/>
      <c r="CS1507" s="49"/>
      <c r="CT1507" s="49"/>
      <c r="CU1507" s="49"/>
      <c r="CV1507" s="49"/>
      <c r="CW1507" s="49"/>
      <c r="CX1507" s="49"/>
      <c r="CY1507" s="49"/>
      <c r="CZ1507" s="49"/>
    </row>
    <row r="1508" spans="1:104" ht="20.25" thickTop="1" thickBot="1" x14ac:dyDescent="0.35">
      <c r="A1508" s="68"/>
      <c r="B1508" s="88"/>
      <c r="C1508" s="68"/>
      <c r="D1508" s="68"/>
      <c r="E1508" s="69"/>
      <c r="F1508" s="69"/>
      <c r="G1508" s="69"/>
      <c r="H1508" s="69"/>
      <c r="I1508" s="70"/>
      <c r="J1508" s="70"/>
      <c r="K1508" s="71"/>
      <c r="L1508" s="91"/>
      <c r="M1508" s="71"/>
      <c r="N1508" s="71"/>
      <c r="P1508" s="71"/>
      <c r="Q1508" s="71"/>
      <c r="R1508" s="71"/>
      <c r="S1508" s="70"/>
      <c r="T1508" s="73"/>
      <c r="U1508" s="73"/>
      <c r="V1508" s="211"/>
      <c r="W1508" s="211"/>
      <c r="X1508" s="73"/>
      <c r="Y1508" s="73"/>
      <c r="Z1508" s="73"/>
      <c r="AA1508" s="73"/>
      <c r="AB1508" s="73"/>
      <c r="AC1508" s="73"/>
      <c r="AD1508" s="73"/>
      <c r="AE1508" s="92"/>
      <c r="AF1508" s="73"/>
      <c r="AG1508" s="74"/>
      <c r="AH1508" s="75"/>
      <c r="AI1508" s="75"/>
      <c r="AJ1508" s="75"/>
      <c r="AK1508" s="74"/>
      <c r="AL1508" s="69"/>
      <c r="AM1508" s="76"/>
      <c r="AN1508" s="127"/>
      <c r="AO1508" s="76"/>
      <c r="AP1508" s="127"/>
      <c r="AQ1508" s="76"/>
      <c r="AR1508" s="76"/>
      <c r="AS1508" s="76"/>
      <c r="AT1508" s="76"/>
      <c r="AU1508" s="76"/>
      <c r="AV1508" s="127"/>
      <c r="AW1508" s="127"/>
      <c r="AX1508" s="127"/>
      <c r="AY1508" s="76"/>
      <c r="AZ1508" s="74"/>
      <c r="BA1508" s="74"/>
      <c r="BB1508" s="72"/>
      <c r="BC1508" s="72"/>
      <c r="BD1508" s="74"/>
      <c r="BE1508" s="74"/>
      <c r="BF1508" s="76"/>
      <c r="BG1508" s="76"/>
      <c r="BH1508" s="76"/>
      <c r="BI1508" s="76"/>
      <c r="BJ1508" s="76"/>
      <c r="BK1508" s="76"/>
      <c r="BL1508" s="76"/>
      <c r="BM1508" s="127"/>
      <c r="BN1508" s="76"/>
      <c r="BO1508" s="110"/>
      <c r="BP1508" s="110"/>
      <c r="BQ1508" s="112"/>
      <c r="BR1508" s="112"/>
      <c r="BS1508" s="112"/>
      <c r="BT1508" s="114"/>
      <c r="BU1508" s="113"/>
      <c r="BV1508" s="114"/>
      <c r="BW1508" s="115"/>
      <c r="BX1508" s="115"/>
      <c r="BY1508" s="115"/>
      <c r="BZ1508" s="115"/>
      <c r="CA1508" s="48"/>
      <c r="CB1508" s="48"/>
      <c r="CC1508" s="48"/>
      <c r="CD1508" s="49"/>
      <c r="CE1508" s="96"/>
      <c r="CF1508" s="49"/>
      <c r="CG1508" s="96"/>
      <c r="CH1508" s="49"/>
      <c r="CI1508" s="49"/>
      <c r="CJ1508" s="49"/>
      <c r="CK1508" s="49"/>
      <c r="CL1508" s="49"/>
      <c r="CM1508" s="49"/>
      <c r="CN1508" s="49"/>
      <c r="CO1508" s="49"/>
      <c r="CP1508" s="49"/>
      <c r="CQ1508" s="49"/>
      <c r="CR1508" s="49"/>
      <c r="CS1508" s="49"/>
      <c r="CT1508" s="49"/>
      <c r="CU1508" s="49"/>
      <c r="CV1508" s="49"/>
      <c r="CW1508" s="49"/>
      <c r="CX1508" s="49"/>
      <c r="CY1508" s="49"/>
      <c r="CZ1508" s="49"/>
    </row>
    <row r="1509" spans="1:104" ht="20.25" thickTop="1" thickBot="1" x14ac:dyDescent="0.35">
      <c r="A1509" s="68"/>
      <c r="B1509" s="88"/>
      <c r="C1509" s="68"/>
      <c r="D1509" s="68"/>
      <c r="E1509" s="69"/>
      <c r="F1509" s="69"/>
      <c r="G1509" s="69"/>
      <c r="H1509" s="69"/>
      <c r="I1509" s="70"/>
      <c r="J1509" s="70"/>
      <c r="K1509" s="71"/>
      <c r="L1509" s="91"/>
      <c r="M1509" s="71"/>
      <c r="N1509" s="71"/>
      <c r="P1509" s="71"/>
      <c r="Q1509" s="71"/>
      <c r="R1509" s="71"/>
      <c r="S1509" s="70"/>
      <c r="T1509" s="73"/>
      <c r="U1509" s="73"/>
      <c r="V1509" s="211"/>
      <c r="W1509" s="211"/>
      <c r="X1509" s="73"/>
      <c r="Y1509" s="73"/>
      <c r="Z1509" s="73"/>
      <c r="AA1509" s="73"/>
      <c r="AB1509" s="73"/>
      <c r="AC1509" s="73"/>
      <c r="AD1509" s="73"/>
      <c r="AE1509" s="92"/>
      <c r="AF1509" s="73"/>
      <c r="AG1509" s="74"/>
      <c r="AH1509" s="75"/>
      <c r="AI1509" s="75"/>
      <c r="AJ1509" s="75"/>
      <c r="AK1509" s="74"/>
      <c r="AL1509" s="69"/>
      <c r="AM1509" s="76"/>
      <c r="AN1509" s="127"/>
      <c r="AO1509" s="76"/>
      <c r="AP1509" s="127"/>
      <c r="AQ1509" s="76"/>
      <c r="AR1509" s="76"/>
      <c r="AS1509" s="76"/>
      <c r="AT1509" s="76"/>
      <c r="AU1509" s="76"/>
      <c r="AV1509" s="127"/>
      <c r="AW1509" s="127"/>
      <c r="AX1509" s="127"/>
      <c r="AY1509" s="76"/>
      <c r="AZ1509" s="74"/>
      <c r="BA1509" s="74"/>
      <c r="BB1509" s="72"/>
      <c r="BC1509" s="72"/>
      <c r="BD1509" s="74"/>
      <c r="BE1509" s="74"/>
      <c r="BF1509" s="76"/>
      <c r="BG1509" s="76"/>
      <c r="BH1509" s="76"/>
      <c r="BI1509" s="76"/>
      <c r="BJ1509" s="76"/>
      <c r="BK1509" s="76"/>
      <c r="BL1509" s="76"/>
      <c r="BM1509" s="127"/>
      <c r="BN1509" s="76"/>
      <c r="BO1509" s="110"/>
      <c r="BP1509" s="110"/>
      <c r="BQ1509" s="112"/>
      <c r="BR1509" s="112"/>
      <c r="BS1509" s="112"/>
      <c r="BT1509" s="114"/>
      <c r="BU1509" s="113"/>
      <c r="BV1509" s="114"/>
      <c r="BW1509" s="115"/>
      <c r="BX1509" s="115"/>
      <c r="BY1509" s="115"/>
      <c r="BZ1509" s="115"/>
      <c r="CA1509" s="48"/>
      <c r="CB1509" s="48"/>
      <c r="CC1509" s="48"/>
      <c r="CD1509" s="49"/>
      <c r="CE1509" s="96"/>
      <c r="CF1509" s="49"/>
      <c r="CG1509" s="96"/>
      <c r="CH1509" s="49"/>
      <c r="CI1509" s="49"/>
      <c r="CJ1509" s="49"/>
      <c r="CK1509" s="49"/>
      <c r="CL1509" s="49"/>
      <c r="CM1509" s="49"/>
      <c r="CN1509" s="49"/>
      <c r="CO1509" s="49"/>
      <c r="CP1509" s="49"/>
      <c r="CQ1509" s="49"/>
      <c r="CR1509" s="49"/>
      <c r="CS1509" s="49"/>
      <c r="CT1509" s="49"/>
      <c r="CU1509" s="49"/>
      <c r="CV1509" s="49"/>
      <c r="CW1509" s="49"/>
      <c r="CX1509" s="49"/>
      <c r="CY1509" s="49"/>
      <c r="CZ1509" s="49"/>
    </row>
    <row r="1510" spans="1:104" ht="20.25" thickTop="1" thickBot="1" x14ac:dyDescent="0.35">
      <c r="A1510" s="68"/>
      <c r="B1510" s="88"/>
      <c r="C1510" s="68"/>
      <c r="D1510" s="68"/>
      <c r="E1510" s="69"/>
      <c r="F1510" s="69"/>
      <c r="G1510" s="69"/>
      <c r="H1510" s="69"/>
      <c r="I1510" s="70"/>
      <c r="J1510" s="70"/>
      <c r="K1510" s="71"/>
      <c r="L1510" s="91"/>
      <c r="M1510" s="71"/>
      <c r="N1510" s="71"/>
      <c r="P1510" s="71"/>
      <c r="Q1510" s="71"/>
      <c r="R1510" s="71"/>
      <c r="S1510" s="70"/>
      <c r="T1510" s="73"/>
      <c r="U1510" s="73"/>
      <c r="V1510" s="211"/>
      <c r="W1510" s="211"/>
      <c r="X1510" s="73"/>
      <c r="Y1510" s="73"/>
      <c r="Z1510" s="73"/>
      <c r="AA1510" s="73"/>
      <c r="AB1510" s="73"/>
      <c r="AC1510" s="73"/>
      <c r="AD1510" s="73"/>
      <c r="AE1510" s="92"/>
      <c r="AF1510" s="73"/>
      <c r="AG1510" s="74"/>
      <c r="AH1510" s="75"/>
      <c r="AI1510" s="75"/>
      <c r="AJ1510" s="75"/>
      <c r="AK1510" s="74"/>
      <c r="AL1510" s="69"/>
      <c r="AM1510" s="76"/>
      <c r="AN1510" s="127"/>
      <c r="AO1510" s="76"/>
      <c r="AP1510" s="127"/>
      <c r="AQ1510" s="76"/>
      <c r="AR1510" s="76"/>
      <c r="AS1510" s="76"/>
      <c r="AT1510" s="76"/>
      <c r="AU1510" s="76"/>
      <c r="AV1510" s="127"/>
      <c r="AW1510" s="127"/>
      <c r="AX1510" s="127"/>
      <c r="AY1510" s="76"/>
      <c r="AZ1510" s="74"/>
      <c r="BA1510" s="74"/>
      <c r="BB1510" s="72"/>
      <c r="BC1510" s="72"/>
      <c r="BD1510" s="74"/>
      <c r="BE1510" s="74"/>
      <c r="BF1510" s="76"/>
      <c r="BG1510" s="76"/>
      <c r="BH1510" s="76"/>
      <c r="BI1510" s="76"/>
      <c r="BJ1510" s="76"/>
      <c r="BK1510" s="76"/>
      <c r="BL1510" s="76"/>
      <c r="BM1510" s="127"/>
      <c r="BN1510" s="76"/>
      <c r="BO1510" s="110"/>
      <c r="BP1510" s="110"/>
      <c r="BQ1510" s="112"/>
      <c r="BR1510" s="112"/>
      <c r="BS1510" s="112"/>
      <c r="BT1510" s="114"/>
      <c r="BU1510" s="113"/>
      <c r="BV1510" s="114"/>
      <c r="BW1510" s="115"/>
      <c r="BX1510" s="115"/>
      <c r="BY1510" s="115"/>
      <c r="BZ1510" s="115"/>
      <c r="CA1510" s="48"/>
      <c r="CB1510" s="48"/>
      <c r="CC1510" s="48"/>
      <c r="CD1510" s="49"/>
      <c r="CE1510" s="96"/>
      <c r="CF1510" s="49"/>
      <c r="CG1510" s="96"/>
      <c r="CH1510" s="49"/>
      <c r="CI1510" s="49"/>
      <c r="CJ1510" s="49"/>
      <c r="CK1510" s="49"/>
      <c r="CL1510" s="49"/>
      <c r="CM1510" s="49"/>
      <c r="CN1510" s="49"/>
      <c r="CO1510" s="49"/>
      <c r="CP1510" s="49"/>
      <c r="CQ1510" s="49"/>
      <c r="CR1510" s="49"/>
      <c r="CS1510" s="49"/>
      <c r="CT1510" s="49"/>
      <c r="CU1510" s="49"/>
      <c r="CV1510" s="49"/>
      <c r="CW1510" s="49"/>
      <c r="CX1510" s="49"/>
      <c r="CY1510" s="49"/>
      <c r="CZ1510" s="49"/>
    </row>
    <row r="1511" spans="1:104" ht="20.25" thickTop="1" thickBot="1" x14ac:dyDescent="0.35">
      <c r="A1511" s="68"/>
      <c r="B1511" s="88"/>
      <c r="C1511" s="68"/>
      <c r="D1511" s="68"/>
      <c r="E1511" s="69"/>
      <c r="F1511" s="69"/>
      <c r="G1511" s="69"/>
      <c r="H1511" s="69"/>
      <c r="I1511" s="70"/>
      <c r="J1511" s="70"/>
      <c r="K1511" s="71"/>
      <c r="L1511" s="91"/>
      <c r="M1511" s="71"/>
      <c r="N1511" s="71"/>
      <c r="P1511" s="71"/>
      <c r="Q1511" s="71"/>
      <c r="R1511" s="71"/>
      <c r="S1511" s="70"/>
      <c r="T1511" s="73"/>
      <c r="U1511" s="73"/>
      <c r="V1511" s="211"/>
      <c r="W1511" s="211"/>
      <c r="X1511" s="73"/>
      <c r="Y1511" s="73"/>
      <c r="Z1511" s="73"/>
      <c r="AA1511" s="73"/>
      <c r="AB1511" s="73"/>
      <c r="AC1511" s="73"/>
      <c r="AD1511" s="73"/>
      <c r="AE1511" s="92"/>
      <c r="AF1511" s="73"/>
      <c r="AG1511" s="74"/>
      <c r="AH1511" s="75"/>
      <c r="AI1511" s="75"/>
      <c r="AJ1511" s="75"/>
      <c r="AK1511" s="74"/>
      <c r="AL1511" s="69"/>
      <c r="AM1511" s="76"/>
      <c r="AN1511" s="127"/>
      <c r="AO1511" s="76"/>
      <c r="AP1511" s="127"/>
      <c r="AQ1511" s="76"/>
      <c r="AR1511" s="76"/>
      <c r="AS1511" s="76"/>
      <c r="AT1511" s="76"/>
      <c r="AU1511" s="76"/>
      <c r="AV1511" s="127"/>
      <c r="AW1511" s="127"/>
      <c r="AX1511" s="127"/>
      <c r="AY1511" s="76"/>
      <c r="AZ1511" s="74"/>
      <c r="BA1511" s="74"/>
      <c r="BB1511" s="72"/>
      <c r="BC1511" s="72"/>
      <c r="BD1511" s="74"/>
      <c r="BE1511" s="74"/>
      <c r="BF1511" s="76"/>
      <c r="BG1511" s="76"/>
      <c r="BH1511" s="76"/>
      <c r="BI1511" s="76"/>
      <c r="BJ1511" s="76"/>
      <c r="BK1511" s="76"/>
      <c r="BL1511" s="76"/>
      <c r="BM1511" s="127"/>
      <c r="BN1511" s="76"/>
      <c r="BO1511" s="110"/>
      <c r="BP1511" s="110"/>
      <c r="BQ1511" s="112"/>
      <c r="BR1511" s="112"/>
      <c r="BS1511" s="112"/>
      <c r="BT1511" s="114"/>
      <c r="BU1511" s="113"/>
      <c r="BV1511" s="114"/>
      <c r="BW1511" s="115"/>
      <c r="BX1511" s="115"/>
      <c r="BY1511" s="115"/>
      <c r="BZ1511" s="115"/>
      <c r="CA1511" s="48"/>
      <c r="CB1511" s="48"/>
      <c r="CC1511" s="48"/>
      <c r="CD1511" s="49"/>
      <c r="CE1511" s="96"/>
      <c r="CF1511" s="49"/>
      <c r="CG1511" s="96"/>
      <c r="CH1511" s="49"/>
      <c r="CI1511" s="49"/>
      <c r="CJ1511" s="49"/>
      <c r="CK1511" s="49"/>
      <c r="CL1511" s="49"/>
      <c r="CM1511" s="49"/>
      <c r="CN1511" s="49"/>
      <c r="CO1511" s="49"/>
      <c r="CP1511" s="49"/>
      <c r="CQ1511" s="49"/>
      <c r="CR1511" s="49"/>
      <c r="CS1511" s="49"/>
      <c r="CT1511" s="49"/>
      <c r="CU1511" s="49"/>
      <c r="CV1511" s="49"/>
      <c r="CW1511" s="49"/>
      <c r="CX1511" s="49"/>
      <c r="CY1511" s="49"/>
      <c r="CZ1511" s="49"/>
    </row>
    <row r="1512" spans="1:104" ht="20.25" thickTop="1" thickBot="1" x14ac:dyDescent="0.35">
      <c r="A1512" s="68"/>
      <c r="B1512" s="88"/>
      <c r="C1512" s="68"/>
      <c r="D1512" s="68"/>
      <c r="E1512" s="69"/>
      <c r="F1512" s="69"/>
      <c r="G1512" s="69"/>
      <c r="H1512" s="69"/>
      <c r="I1512" s="70"/>
      <c r="J1512" s="70"/>
      <c r="K1512" s="71"/>
      <c r="L1512" s="91"/>
      <c r="M1512" s="71"/>
      <c r="N1512" s="71"/>
      <c r="P1512" s="71"/>
      <c r="Q1512" s="71"/>
      <c r="R1512" s="71"/>
      <c r="S1512" s="70"/>
      <c r="T1512" s="73"/>
      <c r="U1512" s="73"/>
      <c r="V1512" s="211"/>
      <c r="W1512" s="211"/>
      <c r="X1512" s="73"/>
      <c r="Y1512" s="73"/>
      <c r="Z1512" s="73"/>
      <c r="AA1512" s="73"/>
      <c r="AB1512" s="73"/>
      <c r="AC1512" s="73"/>
      <c r="AD1512" s="73"/>
      <c r="AE1512" s="92"/>
      <c r="AF1512" s="73"/>
      <c r="AG1512" s="74"/>
      <c r="AH1512" s="75"/>
      <c r="AI1512" s="75"/>
      <c r="AJ1512" s="75"/>
      <c r="AK1512" s="74"/>
      <c r="AL1512" s="69"/>
      <c r="AM1512" s="76"/>
      <c r="AN1512" s="127"/>
      <c r="AO1512" s="76"/>
      <c r="AP1512" s="127"/>
      <c r="AQ1512" s="76"/>
      <c r="AR1512" s="76"/>
      <c r="AS1512" s="76"/>
      <c r="AT1512" s="76"/>
      <c r="AU1512" s="76"/>
      <c r="AV1512" s="127"/>
      <c r="AW1512" s="127"/>
      <c r="AX1512" s="127"/>
      <c r="AY1512" s="76"/>
      <c r="AZ1512" s="74"/>
      <c r="BA1512" s="74"/>
      <c r="BB1512" s="72"/>
      <c r="BC1512" s="72"/>
      <c r="BD1512" s="74"/>
      <c r="BE1512" s="74"/>
      <c r="BF1512" s="76"/>
      <c r="BG1512" s="76"/>
      <c r="BH1512" s="76"/>
      <c r="BI1512" s="76"/>
      <c r="BJ1512" s="76"/>
      <c r="BK1512" s="76"/>
      <c r="BL1512" s="76"/>
      <c r="BM1512" s="127"/>
      <c r="BN1512" s="76"/>
      <c r="BO1512" s="110"/>
      <c r="BP1512" s="110"/>
      <c r="BQ1512" s="112"/>
      <c r="BR1512" s="112"/>
      <c r="BS1512" s="112"/>
      <c r="BT1512" s="114"/>
      <c r="BU1512" s="113"/>
      <c r="BV1512" s="114"/>
      <c r="BW1512" s="115"/>
      <c r="BX1512" s="115"/>
      <c r="BY1512" s="115"/>
      <c r="BZ1512" s="115"/>
      <c r="CA1512" s="48"/>
      <c r="CB1512" s="48"/>
      <c r="CC1512" s="48"/>
      <c r="CD1512" s="49"/>
      <c r="CE1512" s="96"/>
      <c r="CF1512" s="49"/>
      <c r="CG1512" s="96"/>
      <c r="CH1512" s="49"/>
      <c r="CI1512" s="49"/>
      <c r="CJ1512" s="49"/>
      <c r="CK1512" s="49"/>
      <c r="CL1512" s="49"/>
      <c r="CM1512" s="49"/>
      <c r="CN1512" s="49"/>
      <c r="CO1512" s="49"/>
      <c r="CP1512" s="49"/>
      <c r="CQ1512" s="49"/>
      <c r="CR1512" s="49"/>
      <c r="CS1512" s="49"/>
      <c r="CT1512" s="49"/>
      <c r="CU1512" s="49"/>
      <c r="CV1512" s="49"/>
      <c r="CW1512" s="49"/>
      <c r="CX1512" s="49"/>
      <c r="CY1512" s="49"/>
      <c r="CZ1512" s="49"/>
    </row>
    <row r="1513" spans="1:104" ht="20.25" thickTop="1" thickBot="1" x14ac:dyDescent="0.35">
      <c r="A1513" s="68"/>
      <c r="B1513" s="88"/>
      <c r="C1513" s="68"/>
      <c r="D1513" s="68"/>
      <c r="E1513" s="69"/>
      <c r="F1513" s="69"/>
      <c r="G1513" s="69"/>
      <c r="H1513" s="69"/>
      <c r="I1513" s="70"/>
      <c r="J1513" s="70"/>
      <c r="K1513" s="71"/>
      <c r="L1513" s="91"/>
      <c r="M1513" s="71"/>
      <c r="N1513" s="71"/>
      <c r="P1513" s="71"/>
      <c r="Q1513" s="71"/>
      <c r="R1513" s="71"/>
      <c r="S1513" s="70"/>
      <c r="T1513" s="73"/>
      <c r="U1513" s="73"/>
      <c r="V1513" s="211"/>
      <c r="W1513" s="211"/>
      <c r="X1513" s="73"/>
      <c r="Y1513" s="73"/>
      <c r="Z1513" s="73"/>
      <c r="AA1513" s="73"/>
      <c r="AB1513" s="73"/>
      <c r="AC1513" s="73"/>
      <c r="AD1513" s="73"/>
      <c r="AE1513" s="92"/>
      <c r="AF1513" s="73"/>
      <c r="AG1513" s="74"/>
      <c r="AH1513" s="75"/>
      <c r="AI1513" s="75"/>
      <c r="AJ1513" s="75"/>
      <c r="AK1513" s="74"/>
      <c r="AL1513" s="69"/>
      <c r="AM1513" s="76"/>
      <c r="AN1513" s="127"/>
      <c r="AO1513" s="76"/>
      <c r="AP1513" s="127"/>
      <c r="AQ1513" s="76"/>
      <c r="AR1513" s="76"/>
      <c r="AS1513" s="76"/>
      <c r="AT1513" s="76"/>
      <c r="AU1513" s="76"/>
      <c r="AV1513" s="127"/>
      <c r="AW1513" s="127"/>
      <c r="AX1513" s="127"/>
      <c r="AY1513" s="76"/>
      <c r="AZ1513" s="74"/>
      <c r="BA1513" s="74"/>
      <c r="BB1513" s="72"/>
      <c r="BC1513" s="72"/>
      <c r="BD1513" s="74"/>
      <c r="BE1513" s="74"/>
      <c r="BF1513" s="76"/>
      <c r="BG1513" s="76"/>
      <c r="BH1513" s="76"/>
      <c r="BI1513" s="76"/>
      <c r="BJ1513" s="76"/>
      <c r="BK1513" s="76"/>
      <c r="BL1513" s="76"/>
      <c r="BM1513" s="127"/>
      <c r="BN1513" s="76"/>
      <c r="BO1513" s="110"/>
      <c r="BP1513" s="110"/>
      <c r="BQ1513" s="112"/>
      <c r="BR1513" s="112"/>
      <c r="BS1513" s="112"/>
      <c r="BT1513" s="114"/>
      <c r="BU1513" s="113"/>
      <c r="BV1513" s="114"/>
      <c r="BW1513" s="115"/>
      <c r="BX1513" s="115"/>
      <c r="BY1513" s="115"/>
      <c r="BZ1513" s="115"/>
      <c r="CA1513" s="48"/>
      <c r="CB1513" s="48"/>
      <c r="CC1513" s="48"/>
      <c r="CD1513" s="49"/>
      <c r="CE1513" s="96"/>
      <c r="CF1513" s="49"/>
      <c r="CG1513" s="96"/>
      <c r="CH1513" s="49"/>
      <c r="CI1513" s="49"/>
      <c r="CJ1513" s="49"/>
      <c r="CK1513" s="49"/>
      <c r="CL1513" s="49"/>
      <c r="CM1513" s="49"/>
      <c r="CN1513" s="49"/>
      <c r="CO1513" s="49"/>
      <c r="CP1513" s="49"/>
      <c r="CQ1513" s="49"/>
      <c r="CR1513" s="49"/>
      <c r="CS1513" s="49"/>
      <c r="CT1513" s="49"/>
      <c r="CU1513" s="49"/>
      <c r="CV1513" s="49"/>
      <c r="CW1513" s="49"/>
      <c r="CX1513" s="49"/>
      <c r="CY1513" s="49"/>
      <c r="CZ1513" s="49"/>
    </row>
    <row r="1514" spans="1:104" ht="20.25" thickTop="1" thickBot="1" x14ac:dyDescent="0.35">
      <c r="A1514" s="68"/>
      <c r="B1514" s="88"/>
      <c r="C1514" s="68"/>
      <c r="D1514" s="68"/>
      <c r="E1514" s="69"/>
      <c r="F1514" s="69"/>
      <c r="G1514" s="69"/>
      <c r="H1514" s="69"/>
      <c r="I1514" s="70"/>
      <c r="J1514" s="70"/>
      <c r="K1514" s="71"/>
      <c r="L1514" s="91"/>
      <c r="M1514" s="71"/>
      <c r="N1514" s="71"/>
      <c r="P1514" s="71"/>
      <c r="Q1514" s="71"/>
      <c r="R1514" s="71"/>
      <c r="S1514" s="70"/>
      <c r="T1514" s="73"/>
      <c r="U1514" s="73"/>
      <c r="V1514" s="211"/>
      <c r="W1514" s="211"/>
      <c r="X1514" s="73"/>
      <c r="Y1514" s="73"/>
      <c r="Z1514" s="73"/>
      <c r="AA1514" s="73"/>
      <c r="AB1514" s="73"/>
      <c r="AC1514" s="73"/>
      <c r="AD1514" s="73"/>
      <c r="AE1514" s="92"/>
      <c r="AF1514" s="73"/>
      <c r="AG1514" s="74"/>
      <c r="AH1514" s="75"/>
      <c r="AI1514" s="75"/>
      <c r="AJ1514" s="75"/>
      <c r="AK1514" s="74"/>
      <c r="AL1514" s="69"/>
      <c r="AM1514" s="76"/>
      <c r="AN1514" s="127"/>
      <c r="AO1514" s="76"/>
      <c r="AP1514" s="127"/>
      <c r="AQ1514" s="76"/>
      <c r="AR1514" s="76"/>
      <c r="AS1514" s="76"/>
      <c r="AT1514" s="76"/>
      <c r="AU1514" s="76"/>
      <c r="AV1514" s="127"/>
      <c r="AW1514" s="127"/>
      <c r="AX1514" s="127"/>
      <c r="AY1514" s="76"/>
      <c r="AZ1514" s="74"/>
      <c r="BA1514" s="74"/>
      <c r="BB1514" s="72"/>
      <c r="BC1514" s="72"/>
      <c r="BD1514" s="74"/>
      <c r="BE1514" s="74"/>
      <c r="BF1514" s="76"/>
      <c r="BG1514" s="76"/>
      <c r="BH1514" s="76"/>
      <c r="BI1514" s="76"/>
      <c r="BJ1514" s="76"/>
      <c r="BK1514" s="76"/>
      <c r="BL1514" s="76"/>
      <c r="BM1514" s="127"/>
      <c r="BN1514" s="76"/>
      <c r="BO1514" s="110"/>
      <c r="BP1514" s="110"/>
      <c r="BQ1514" s="112"/>
      <c r="BR1514" s="112"/>
      <c r="BS1514" s="112"/>
      <c r="BT1514" s="114"/>
      <c r="BU1514" s="113"/>
      <c r="BV1514" s="114"/>
      <c r="BW1514" s="115"/>
      <c r="BX1514" s="115"/>
      <c r="BY1514" s="115"/>
      <c r="BZ1514" s="115"/>
      <c r="CA1514" s="48"/>
      <c r="CB1514" s="48"/>
      <c r="CC1514" s="48"/>
      <c r="CD1514" s="49"/>
      <c r="CE1514" s="96"/>
      <c r="CF1514" s="49"/>
      <c r="CG1514" s="96"/>
      <c r="CH1514" s="49"/>
      <c r="CI1514" s="49"/>
      <c r="CJ1514" s="49"/>
      <c r="CK1514" s="49"/>
      <c r="CL1514" s="49"/>
      <c r="CM1514" s="49"/>
      <c r="CN1514" s="49"/>
      <c r="CO1514" s="49"/>
      <c r="CP1514" s="49"/>
      <c r="CQ1514" s="49"/>
      <c r="CR1514" s="49"/>
      <c r="CS1514" s="49"/>
      <c r="CT1514" s="49"/>
      <c r="CU1514" s="49"/>
      <c r="CV1514" s="49"/>
      <c r="CW1514" s="49"/>
      <c r="CX1514" s="49"/>
      <c r="CY1514" s="49"/>
      <c r="CZ1514" s="49"/>
    </row>
    <row r="1515" spans="1:104" ht="20.25" thickTop="1" thickBot="1" x14ac:dyDescent="0.35">
      <c r="A1515" s="68"/>
      <c r="B1515" s="88"/>
      <c r="C1515" s="68"/>
      <c r="D1515" s="68"/>
      <c r="E1515" s="69"/>
      <c r="F1515" s="69"/>
      <c r="G1515" s="69"/>
      <c r="H1515" s="69"/>
      <c r="I1515" s="70"/>
      <c r="J1515" s="70"/>
      <c r="K1515" s="71"/>
      <c r="L1515" s="91"/>
      <c r="M1515" s="71"/>
      <c r="N1515" s="71"/>
      <c r="P1515" s="71"/>
      <c r="Q1515" s="71"/>
      <c r="R1515" s="71"/>
      <c r="S1515" s="70"/>
      <c r="T1515" s="73"/>
      <c r="U1515" s="73"/>
      <c r="V1515" s="211"/>
      <c r="W1515" s="211"/>
      <c r="X1515" s="73"/>
      <c r="Y1515" s="73"/>
      <c r="Z1515" s="73"/>
      <c r="AA1515" s="73"/>
      <c r="AB1515" s="73"/>
      <c r="AC1515" s="73"/>
      <c r="AD1515" s="73"/>
      <c r="AE1515" s="92"/>
      <c r="AF1515" s="73"/>
      <c r="AG1515" s="74"/>
      <c r="AH1515" s="75"/>
      <c r="AI1515" s="75"/>
      <c r="AJ1515" s="75"/>
      <c r="AK1515" s="74"/>
      <c r="AL1515" s="69"/>
      <c r="AM1515" s="76"/>
      <c r="AN1515" s="127"/>
      <c r="AO1515" s="76"/>
      <c r="AP1515" s="127"/>
      <c r="AQ1515" s="76"/>
      <c r="AR1515" s="76"/>
      <c r="AS1515" s="76"/>
      <c r="AT1515" s="76"/>
      <c r="AU1515" s="76"/>
      <c r="AV1515" s="127"/>
      <c r="AW1515" s="127"/>
      <c r="AX1515" s="127"/>
      <c r="AY1515" s="76"/>
      <c r="AZ1515" s="74"/>
      <c r="BA1515" s="74"/>
      <c r="BB1515" s="72"/>
      <c r="BC1515" s="72"/>
      <c r="BD1515" s="74"/>
      <c r="BE1515" s="74"/>
      <c r="BF1515" s="76"/>
      <c r="BG1515" s="76"/>
      <c r="BH1515" s="76"/>
      <c r="BI1515" s="76"/>
      <c r="BJ1515" s="76"/>
      <c r="BK1515" s="76"/>
      <c r="BL1515" s="76"/>
      <c r="BM1515" s="127"/>
      <c r="BN1515" s="76"/>
      <c r="BO1515" s="110"/>
      <c r="BP1515" s="110"/>
      <c r="BQ1515" s="112"/>
      <c r="BR1515" s="112"/>
      <c r="BS1515" s="112"/>
      <c r="BT1515" s="114"/>
      <c r="BU1515" s="113"/>
      <c r="BV1515" s="114"/>
      <c r="BW1515" s="115"/>
      <c r="BX1515" s="115"/>
      <c r="BY1515" s="115"/>
      <c r="BZ1515" s="115"/>
      <c r="CA1515" s="48"/>
      <c r="CB1515" s="48"/>
      <c r="CC1515" s="48"/>
      <c r="CD1515" s="49"/>
      <c r="CE1515" s="96"/>
      <c r="CF1515" s="49"/>
      <c r="CG1515" s="96"/>
      <c r="CH1515" s="49"/>
      <c r="CI1515" s="49"/>
      <c r="CJ1515" s="49"/>
      <c r="CK1515" s="49"/>
      <c r="CL1515" s="49"/>
      <c r="CM1515" s="49"/>
      <c r="CN1515" s="49"/>
      <c r="CO1515" s="49"/>
      <c r="CP1515" s="49"/>
      <c r="CQ1515" s="49"/>
      <c r="CR1515" s="49"/>
      <c r="CS1515" s="49"/>
      <c r="CT1515" s="49"/>
      <c r="CU1515" s="49"/>
      <c r="CV1515" s="49"/>
      <c r="CW1515" s="49"/>
      <c r="CX1515" s="49"/>
      <c r="CY1515" s="49"/>
      <c r="CZ1515" s="49"/>
    </row>
    <row r="1516" spans="1:104" ht="20.25" thickTop="1" thickBot="1" x14ac:dyDescent="0.35">
      <c r="A1516" s="68"/>
      <c r="B1516" s="88"/>
      <c r="C1516" s="68"/>
      <c r="D1516" s="68"/>
      <c r="E1516" s="69"/>
      <c r="F1516" s="69"/>
      <c r="G1516" s="69"/>
      <c r="H1516" s="69"/>
      <c r="I1516" s="70"/>
      <c r="J1516" s="70"/>
      <c r="K1516" s="71"/>
      <c r="L1516" s="91"/>
      <c r="M1516" s="71"/>
      <c r="N1516" s="71"/>
      <c r="P1516" s="71"/>
      <c r="Q1516" s="71"/>
      <c r="R1516" s="71"/>
      <c r="S1516" s="70"/>
      <c r="T1516" s="73"/>
      <c r="U1516" s="73"/>
      <c r="V1516" s="211"/>
      <c r="W1516" s="211"/>
      <c r="X1516" s="73"/>
      <c r="Y1516" s="73"/>
      <c r="Z1516" s="73"/>
      <c r="AA1516" s="73"/>
      <c r="AB1516" s="73"/>
      <c r="AC1516" s="73"/>
      <c r="AD1516" s="73"/>
      <c r="AE1516" s="92"/>
      <c r="AF1516" s="73"/>
      <c r="AG1516" s="74"/>
      <c r="AH1516" s="75"/>
      <c r="AI1516" s="75"/>
      <c r="AJ1516" s="75"/>
      <c r="AK1516" s="74"/>
      <c r="AL1516" s="69"/>
      <c r="AM1516" s="76"/>
      <c r="AN1516" s="127"/>
      <c r="AO1516" s="76"/>
      <c r="AP1516" s="127"/>
      <c r="AQ1516" s="76"/>
      <c r="AR1516" s="76"/>
      <c r="AS1516" s="76"/>
      <c r="AT1516" s="76"/>
      <c r="AU1516" s="76"/>
      <c r="AV1516" s="127"/>
      <c r="AW1516" s="127"/>
      <c r="AX1516" s="127"/>
      <c r="AY1516" s="76"/>
      <c r="AZ1516" s="74"/>
      <c r="BA1516" s="74"/>
      <c r="BB1516" s="72"/>
      <c r="BC1516" s="72"/>
      <c r="BD1516" s="74"/>
      <c r="BE1516" s="74"/>
      <c r="BF1516" s="76"/>
      <c r="BG1516" s="76"/>
      <c r="BH1516" s="76"/>
      <c r="BI1516" s="76"/>
      <c r="BJ1516" s="76"/>
      <c r="BK1516" s="76"/>
      <c r="BL1516" s="76"/>
      <c r="BM1516" s="127"/>
      <c r="BN1516" s="76"/>
      <c r="BO1516" s="110"/>
      <c r="BP1516" s="110"/>
      <c r="BQ1516" s="112"/>
      <c r="BR1516" s="112"/>
      <c r="BS1516" s="112"/>
      <c r="BT1516" s="114"/>
      <c r="BU1516" s="113"/>
      <c r="BV1516" s="114"/>
      <c r="BW1516" s="115"/>
      <c r="BX1516" s="115"/>
      <c r="BY1516" s="115"/>
      <c r="BZ1516" s="115"/>
      <c r="CA1516" s="48"/>
      <c r="CB1516" s="48"/>
      <c r="CC1516" s="48"/>
      <c r="CD1516" s="49"/>
      <c r="CE1516" s="96"/>
      <c r="CF1516" s="49"/>
      <c r="CG1516" s="96"/>
      <c r="CH1516" s="49"/>
      <c r="CI1516" s="49"/>
      <c r="CJ1516" s="49"/>
      <c r="CK1516" s="49"/>
      <c r="CL1516" s="49"/>
      <c r="CM1516" s="49"/>
      <c r="CN1516" s="49"/>
      <c r="CO1516" s="49"/>
      <c r="CP1516" s="49"/>
      <c r="CQ1516" s="49"/>
      <c r="CR1516" s="49"/>
      <c r="CS1516" s="49"/>
      <c r="CT1516" s="49"/>
      <c r="CU1516" s="49"/>
      <c r="CV1516" s="49"/>
      <c r="CW1516" s="49"/>
      <c r="CX1516" s="49"/>
      <c r="CY1516" s="49"/>
      <c r="CZ1516" s="49"/>
    </row>
    <row r="1517" spans="1:104" ht="20.25" thickTop="1" thickBot="1" x14ac:dyDescent="0.35">
      <c r="A1517" s="68"/>
      <c r="B1517" s="88"/>
      <c r="C1517" s="68"/>
      <c r="D1517" s="68"/>
      <c r="E1517" s="69"/>
      <c r="F1517" s="69"/>
      <c r="G1517" s="69"/>
      <c r="H1517" s="69"/>
      <c r="I1517" s="70"/>
      <c r="J1517" s="70"/>
      <c r="K1517" s="71"/>
      <c r="L1517" s="91"/>
      <c r="M1517" s="71"/>
      <c r="N1517" s="71"/>
      <c r="P1517" s="71"/>
      <c r="Q1517" s="71"/>
      <c r="R1517" s="71"/>
      <c r="S1517" s="70"/>
      <c r="T1517" s="73"/>
      <c r="U1517" s="73"/>
      <c r="V1517" s="211"/>
      <c r="W1517" s="211"/>
      <c r="X1517" s="73"/>
      <c r="Y1517" s="73"/>
      <c r="Z1517" s="73"/>
      <c r="AA1517" s="73"/>
      <c r="AB1517" s="73"/>
      <c r="AC1517" s="73"/>
      <c r="AD1517" s="73"/>
      <c r="AE1517" s="92"/>
      <c r="AF1517" s="73"/>
      <c r="AG1517" s="74"/>
      <c r="AH1517" s="75"/>
      <c r="AI1517" s="75"/>
      <c r="AJ1517" s="75"/>
      <c r="AK1517" s="74"/>
      <c r="AL1517" s="69"/>
      <c r="AM1517" s="76"/>
      <c r="AN1517" s="127"/>
      <c r="AO1517" s="76"/>
      <c r="AP1517" s="127"/>
      <c r="AQ1517" s="76"/>
      <c r="AR1517" s="76"/>
      <c r="AS1517" s="76"/>
      <c r="AT1517" s="76"/>
      <c r="AU1517" s="76"/>
      <c r="AV1517" s="127"/>
      <c r="AW1517" s="127"/>
      <c r="AX1517" s="127"/>
      <c r="AY1517" s="76"/>
      <c r="AZ1517" s="74"/>
      <c r="BA1517" s="74"/>
      <c r="BB1517" s="72"/>
      <c r="BC1517" s="72"/>
      <c r="BD1517" s="74"/>
      <c r="BE1517" s="74"/>
      <c r="BF1517" s="76"/>
      <c r="BG1517" s="76"/>
      <c r="BH1517" s="76"/>
      <c r="BI1517" s="76"/>
      <c r="BJ1517" s="76"/>
      <c r="BK1517" s="76"/>
      <c r="BL1517" s="76"/>
      <c r="BM1517" s="127"/>
      <c r="BN1517" s="76"/>
      <c r="BO1517" s="110"/>
      <c r="BP1517" s="110"/>
      <c r="BQ1517" s="112"/>
      <c r="BR1517" s="112"/>
      <c r="BS1517" s="112"/>
      <c r="BT1517" s="114"/>
      <c r="BU1517" s="113"/>
      <c r="BV1517" s="114"/>
      <c r="BW1517" s="115"/>
      <c r="BX1517" s="115"/>
      <c r="BY1517" s="115"/>
      <c r="BZ1517" s="115"/>
      <c r="CA1517" s="48"/>
      <c r="CB1517" s="48"/>
      <c r="CC1517" s="48"/>
      <c r="CD1517" s="49"/>
      <c r="CE1517" s="96"/>
      <c r="CF1517" s="49"/>
      <c r="CG1517" s="96"/>
      <c r="CH1517" s="49"/>
      <c r="CI1517" s="49"/>
      <c r="CJ1517" s="49"/>
      <c r="CK1517" s="49"/>
      <c r="CL1517" s="49"/>
      <c r="CM1517" s="49"/>
      <c r="CN1517" s="49"/>
      <c r="CO1517" s="49"/>
      <c r="CP1517" s="49"/>
      <c r="CQ1517" s="49"/>
      <c r="CR1517" s="49"/>
      <c r="CS1517" s="49"/>
      <c r="CT1517" s="49"/>
      <c r="CU1517" s="49"/>
      <c r="CV1517" s="49"/>
      <c r="CW1517" s="49"/>
      <c r="CX1517" s="49"/>
      <c r="CY1517" s="49"/>
      <c r="CZ1517" s="49"/>
    </row>
    <row r="1518" spans="1:104" ht="20.25" thickTop="1" thickBot="1" x14ac:dyDescent="0.35">
      <c r="A1518" s="68"/>
      <c r="B1518" s="88"/>
      <c r="C1518" s="68"/>
      <c r="D1518" s="68"/>
      <c r="E1518" s="69"/>
      <c r="F1518" s="69"/>
      <c r="G1518" s="69"/>
      <c r="H1518" s="69"/>
      <c r="I1518" s="70"/>
      <c r="J1518" s="70"/>
      <c r="K1518" s="71"/>
      <c r="L1518" s="91"/>
      <c r="M1518" s="71"/>
      <c r="N1518" s="71"/>
      <c r="P1518" s="71"/>
      <c r="Q1518" s="71"/>
      <c r="R1518" s="71"/>
      <c r="S1518" s="70"/>
      <c r="T1518" s="73"/>
      <c r="U1518" s="73"/>
      <c r="V1518" s="211"/>
      <c r="W1518" s="211"/>
      <c r="X1518" s="73"/>
      <c r="Y1518" s="73"/>
      <c r="Z1518" s="73"/>
      <c r="AA1518" s="73"/>
      <c r="AB1518" s="73"/>
      <c r="AC1518" s="73"/>
      <c r="AD1518" s="73"/>
      <c r="AE1518" s="92"/>
      <c r="AF1518" s="73"/>
      <c r="AG1518" s="74"/>
      <c r="AH1518" s="75"/>
      <c r="AI1518" s="75"/>
      <c r="AJ1518" s="75"/>
      <c r="AK1518" s="74"/>
      <c r="AL1518" s="69"/>
      <c r="AM1518" s="76"/>
      <c r="AN1518" s="127"/>
      <c r="AO1518" s="76"/>
      <c r="AP1518" s="127"/>
      <c r="AQ1518" s="76"/>
      <c r="AR1518" s="76"/>
      <c r="AS1518" s="76"/>
      <c r="AT1518" s="76"/>
      <c r="AU1518" s="76"/>
      <c r="AV1518" s="127"/>
      <c r="AW1518" s="127"/>
      <c r="AX1518" s="127"/>
      <c r="AY1518" s="76"/>
      <c r="AZ1518" s="74"/>
      <c r="BA1518" s="74"/>
      <c r="BB1518" s="72"/>
      <c r="BC1518" s="72"/>
      <c r="BD1518" s="74"/>
      <c r="BE1518" s="74"/>
      <c r="BF1518" s="76"/>
      <c r="BG1518" s="76"/>
      <c r="BH1518" s="76"/>
      <c r="BI1518" s="76"/>
      <c r="BJ1518" s="76"/>
      <c r="BK1518" s="76"/>
      <c r="BL1518" s="76"/>
      <c r="BM1518" s="127"/>
      <c r="BN1518" s="76"/>
      <c r="BO1518" s="110"/>
      <c r="BP1518" s="110"/>
      <c r="BQ1518" s="112"/>
      <c r="BR1518" s="112"/>
      <c r="BS1518" s="112"/>
      <c r="BT1518" s="114"/>
      <c r="BU1518" s="113"/>
      <c r="BV1518" s="114"/>
      <c r="BW1518" s="115"/>
      <c r="BX1518" s="115"/>
      <c r="BY1518" s="115"/>
      <c r="BZ1518" s="115"/>
      <c r="CA1518" s="48"/>
      <c r="CB1518" s="48"/>
      <c r="CC1518" s="48"/>
      <c r="CD1518" s="49"/>
      <c r="CE1518" s="96"/>
      <c r="CF1518" s="49"/>
      <c r="CG1518" s="96"/>
      <c r="CH1518" s="49"/>
      <c r="CI1518" s="49"/>
      <c r="CJ1518" s="49"/>
      <c r="CK1518" s="49"/>
      <c r="CL1518" s="49"/>
      <c r="CM1518" s="49"/>
      <c r="CN1518" s="49"/>
      <c r="CO1518" s="49"/>
      <c r="CP1518" s="49"/>
      <c r="CQ1518" s="49"/>
      <c r="CR1518" s="49"/>
      <c r="CS1518" s="49"/>
      <c r="CT1518" s="49"/>
      <c r="CU1518" s="49"/>
      <c r="CV1518" s="49"/>
      <c r="CW1518" s="49"/>
      <c r="CX1518" s="49"/>
      <c r="CY1518" s="49"/>
      <c r="CZ1518" s="49"/>
    </row>
    <row r="1519" spans="1:104" ht="20.25" thickTop="1" thickBot="1" x14ac:dyDescent="0.35">
      <c r="A1519" s="68"/>
      <c r="B1519" s="88"/>
      <c r="C1519" s="68"/>
      <c r="D1519" s="68"/>
      <c r="E1519" s="69"/>
      <c r="F1519" s="69"/>
      <c r="G1519" s="69"/>
      <c r="H1519" s="69"/>
      <c r="I1519" s="70"/>
      <c r="J1519" s="70"/>
      <c r="K1519" s="71"/>
      <c r="L1519" s="91"/>
      <c r="M1519" s="71"/>
      <c r="N1519" s="71"/>
      <c r="P1519" s="71"/>
      <c r="Q1519" s="71"/>
      <c r="R1519" s="71"/>
      <c r="S1519" s="70"/>
      <c r="T1519" s="73"/>
      <c r="U1519" s="73"/>
      <c r="V1519" s="211"/>
      <c r="W1519" s="211"/>
      <c r="X1519" s="73"/>
      <c r="Y1519" s="73"/>
      <c r="Z1519" s="73"/>
      <c r="AA1519" s="73"/>
      <c r="AB1519" s="73"/>
      <c r="AC1519" s="73"/>
      <c r="AD1519" s="73"/>
      <c r="AE1519" s="92"/>
      <c r="AF1519" s="73"/>
      <c r="AG1519" s="74"/>
      <c r="AH1519" s="75"/>
      <c r="AI1519" s="75"/>
      <c r="AJ1519" s="75"/>
      <c r="AK1519" s="74"/>
      <c r="AL1519" s="69"/>
      <c r="AM1519" s="76"/>
      <c r="AN1519" s="127"/>
      <c r="AO1519" s="76"/>
      <c r="AP1519" s="127"/>
      <c r="AQ1519" s="76"/>
      <c r="AR1519" s="76"/>
      <c r="AS1519" s="76"/>
      <c r="AT1519" s="76"/>
      <c r="AU1519" s="76"/>
      <c r="AV1519" s="127"/>
      <c r="AW1519" s="127"/>
      <c r="AX1519" s="127"/>
      <c r="AY1519" s="76"/>
      <c r="AZ1519" s="74"/>
      <c r="BA1519" s="74"/>
      <c r="BB1519" s="72"/>
      <c r="BC1519" s="72"/>
      <c r="BD1519" s="74"/>
      <c r="BE1519" s="74"/>
      <c r="BF1519" s="76"/>
      <c r="BG1519" s="76"/>
      <c r="BH1519" s="76"/>
      <c r="BI1519" s="76"/>
      <c r="BJ1519" s="76"/>
      <c r="BK1519" s="76"/>
      <c r="BL1519" s="76"/>
      <c r="BM1519" s="127"/>
      <c r="BN1519" s="76"/>
      <c r="BO1519" s="110"/>
      <c r="BP1519" s="110"/>
      <c r="BQ1519" s="112"/>
      <c r="BR1519" s="112"/>
      <c r="BS1519" s="112"/>
      <c r="BT1519" s="114"/>
      <c r="BU1519" s="113"/>
      <c r="BV1519" s="114"/>
      <c r="BW1519" s="115"/>
      <c r="BX1519" s="115"/>
      <c r="BY1519" s="115"/>
      <c r="BZ1519" s="115"/>
      <c r="CA1519" s="48"/>
      <c r="CB1519" s="48"/>
      <c r="CC1519" s="48"/>
      <c r="CD1519" s="49"/>
      <c r="CE1519" s="96"/>
      <c r="CF1519" s="49"/>
      <c r="CG1519" s="96"/>
      <c r="CH1519" s="49"/>
      <c r="CI1519" s="49"/>
      <c r="CJ1519" s="49"/>
      <c r="CK1519" s="49"/>
      <c r="CL1519" s="49"/>
      <c r="CM1519" s="49"/>
      <c r="CN1519" s="49"/>
      <c r="CO1519" s="49"/>
      <c r="CP1519" s="49"/>
      <c r="CQ1519" s="49"/>
      <c r="CR1519" s="49"/>
      <c r="CS1519" s="49"/>
      <c r="CT1519" s="49"/>
      <c r="CU1519" s="49"/>
      <c r="CV1519" s="49"/>
      <c r="CW1519" s="49"/>
      <c r="CX1519" s="49"/>
      <c r="CY1519" s="49"/>
      <c r="CZ1519" s="49"/>
    </row>
    <row r="1520" spans="1:104" ht="20.25" thickTop="1" thickBot="1" x14ac:dyDescent="0.35">
      <c r="A1520" s="68"/>
      <c r="B1520" s="88"/>
      <c r="C1520" s="68"/>
      <c r="D1520" s="68"/>
      <c r="E1520" s="69"/>
      <c r="F1520" s="69"/>
      <c r="G1520" s="69"/>
      <c r="H1520" s="69"/>
      <c r="I1520" s="70"/>
      <c r="J1520" s="70"/>
      <c r="K1520" s="71"/>
      <c r="L1520" s="91"/>
      <c r="M1520" s="71"/>
      <c r="N1520" s="71"/>
      <c r="P1520" s="71"/>
      <c r="Q1520" s="71"/>
      <c r="R1520" s="71"/>
      <c r="S1520" s="70"/>
      <c r="T1520" s="73"/>
      <c r="U1520" s="73"/>
      <c r="V1520" s="211"/>
      <c r="W1520" s="211"/>
      <c r="X1520" s="73"/>
      <c r="Y1520" s="73"/>
      <c r="Z1520" s="73"/>
      <c r="AA1520" s="73"/>
      <c r="AB1520" s="73"/>
      <c r="AC1520" s="73"/>
      <c r="AD1520" s="73"/>
      <c r="AE1520" s="92"/>
      <c r="AF1520" s="73"/>
      <c r="AG1520" s="74"/>
      <c r="AH1520" s="75"/>
      <c r="AI1520" s="75"/>
      <c r="AJ1520" s="75"/>
      <c r="AK1520" s="74"/>
      <c r="AL1520" s="69"/>
      <c r="AM1520" s="76"/>
      <c r="AN1520" s="127"/>
      <c r="AO1520" s="76"/>
      <c r="AP1520" s="127"/>
      <c r="AQ1520" s="76"/>
      <c r="AR1520" s="76"/>
      <c r="AS1520" s="76"/>
      <c r="AT1520" s="76"/>
      <c r="AU1520" s="76"/>
      <c r="AV1520" s="127"/>
      <c r="AW1520" s="127"/>
      <c r="AX1520" s="127"/>
      <c r="AY1520" s="76"/>
      <c r="AZ1520" s="74"/>
      <c r="BA1520" s="74"/>
      <c r="BB1520" s="72"/>
      <c r="BC1520" s="72"/>
      <c r="BD1520" s="74"/>
      <c r="BE1520" s="74"/>
      <c r="BF1520" s="76"/>
      <c r="BG1520" s="76"/>
      <c r="BH1520" s="76"/>
      <c r="BI1520" s="76"/>
      <c r="BJ1520" s="76"/>
      <c r="BK1520" s="76"/>
      <c r="BL1520" s="76"/>
      <c r="BM1520" s="127"/>
      <c r="BN1520" s="76"/>
      <c r="BO1520" s="110"/>
      <c r="BP1520" s="110"/>
      <c r="BQ1520" s="112"/>
      <c r="BR1520" s="112"/>
      <c r="BS1520" s="112"/>
      <c r="BT1520" s="114"/>
      <c r="BU1520" s="113"/>
      <c r="BV1520" s="114"/>
      <c r="BW1520" s="115"/>
      <c r="BX1520" s="115"/>
      <c r="BY1520" s="115"/>
      <c r="BZ1520" s="115"/>
      <c r="CA1520" s="48"/>
      <c r="CB1520" s="48"/>
      <c r="CC1520" s="48"/>
      <c r="CD1520" s="49"/>
      <c r="CE1520" s="96"/>
      <c r="CF1520" s="49"/>
      <c r="CG1520" s="96"/>
      <c r="CH1520" s="49"/>
      <c r="CI1520" s="49"/>
      <c r="CJ1520" s="49"/>
      <c r="CK1520" s="49"/>
      <c r="CL1520" s="49"/>
      <c r="CM1520" s="49"/>
      <c r="CN1520" s="49"/>
      <c r="CO1520" s="49"/>
      <c r="CP1520" s="49"/>
      <c r="CQ1520" s="49"/>
      <c r="CR1520" s="49"/>
      <c r="CS1520" s="49"/>
      <c r="CT1520" s="49"/>
      <c r="CU1520" s="49"/>
      <c r="CV1520" s="49"/>
      <c r="CW1520" s="49"/>
      <c r="CX1520" s="49"/>
      <c r="CY1520" s="49"/>
      <c r="CZ1520" s="49"/>
    </row>
    <row r="1521" spans="1:104" ht="20.25" thickTop="1" thickBot="1" x14ac:dyDescent="0.35">
      <c r="A1521" s="68"/>
      <c r="B1521" s="88"/>
      <c r="C1521" s="68"/>
      <c r="D1521" s="68"/>
      <c r="E1521" s="69"/>
      <c r="F1521" s="69"/>
      <c r="G1521" s="69"/>
      <c r="H1521" s="69"/>
      <c r="I1521" s="70"/>
      <c r="J1521" s="70"/>
      <c r="K1521" s="71"/>
      <c r="L1521" s="91"/>
      <c r="M1521" s="71"/>
      <c r="N1521" s="71"/>
      <c r="P1521" s="71"/>
      <c r="Q1521" s="71"/>
      <c r="R1521" s="71"/>
      <c r="S1521" s="70"/>
      <c r="T1521" s="73"/>
      <c r="U1521" s="73"/>
      <c r="V1521" s="211"/>
      <c r="W1521" s="211"/>
      <c r="X1521" s="73"/>
      <c r="Y1521" s="73"/>
      <c r="Z1521" s="73"/>
      <c r="AA1521" s="73"/>
      <c r="AB1521" s="73"/>
      <c r="AC1521" s="73"/>
      <c r="AD1521" s="73"/>
      <c r="AE1521" s="92"/>
      <c r="AF1521" s="73"/>
      <c r="AG1521" s="74"/>
      <c r="AH1521" s="75"/>
      <c r="AI1521" s="75"/>
      <c r="AJ1521" s="75"/>
      <c r="AK1521" s="74"/>
      <c r="AL1521" s="69"/>
      <c r="AM1521" s="76"/>
      <c r="AN1521" s="127"/>
      <c r="AO1521" s="76"/>
      <c r="AP1521" s="127"/>
      <c r="AQ1521" s="76"/>
      <c r="AR1521" s="76"/>
      <c r="AS1521" s="76"/>
      <c r="AT1521" s="76"/>
      <c r="AU1521" s="76"/>
      <c r="AV1521" s="127"/>
      <c r="AW1521" s="127"/>
      <c r="AX1521" s="127"/>
      <c r="AY1521" s="76"/>
      <c r="AZ1521" s="74"/>
      <c r="BA1521" s="74"/>
      <c r="BB1521" s="72"/>
      <c r="BC1521" s="72"/>
      <c r="BD1521" s="74"/>
      <c r="BE1521" s="74"/>
      <c r="BF1521" s="76"/>
      <c r="BG1521" s="76"/>
      <c r="BH1521" s="76"/>
      <c r="BI1521" s="76"/>
      <c r="BJ1521" s="76"/>
      <c r="BK1521" s="76"/>
      <c r="BL1521" s="76"/>
      <c r="BM1521" s="127"/>
      <c r="BN1521" s="76"/>
      <c r="BO1521" s="110"/>
      <c r="BP1521" s="110"/>
      <c r="BQ1521" s="112"/>
      <c r="BR1521" s="112"/>
      <c r="BS1521" s="112"/>
      <c r="BT1521" s="114"/>
      <c r="BU1521" s="113"/>
      <c r="BV1521" s="114"/>
      <c r="BW1521" s="115"/>
      <c r="BX1521" s="115"/>
      <c r="BY1521" s="115"/>
      <c r="BZ1521" s="115"/>
      <c r="CA1521" s="48"/>
      <c r="CB1521" s="48"/>
      <c r="CC1521" s="48"/>
      <c r="CD1521" s="49"/>
      <c r="CE1521" s="96"/>
      <c r="CF1521" s="49"/>
      <c r="CG1521" s="96"/>
      <c r="CH1521" s="49"/>
      <c r="CI1521" s="49"/>
      <c r="CJ1521" s="49"/>
      <c r="CK1521" s="49"/>
      <c r="CL1521" s="49"/>
      <c r="CM1521" s="49"/>
      <c r="CN1521" s="49"/>
      <c r="CO1521" s="49"/>
      <c r="CP1521" s="49"/>
      <c r="CQ1521" s="49"/>
      <c r="CR1521" s="49"/>
      <c r="CS1521" s="49"/>
      <c r="CT1521" s="49"/>
      <c r="CU1521" s="49"/>
      <c r="CV1521" s="49"/>
      <c r="CW1521" s="49"/>
      <c r="CX1521" s="49"/>
      <c r="CY1521" s="49"/>
      <c r="CZ1521" s="49"/>
    </row>
    <row r="1522" spans="1:104" ht="20.25" thickTop="1" thickBot="1" x14ac:dyDescent="0.35">
      <c r="A1522" s="68"/>
      <c r="B1522" s="88"/>
      <c r="C1522" s="68"/>
      <c r="D1522" s="68"/>
      <c r="E1522" s="69"/>
      <c r="F1522" s="69"/>
      <c r="G1522" s="69"/>
      <c r="H1522" s="69"/>
      <c r="I1522" s="70"/>
      <c r="J1522" s="70"/>
      <c r="K1522" s="71"/>
      <c r="L1522" s="91"/>
      <c r="M1522" s="71"/>
      <c r="N1522" s="71"/>
      <c r="P1522" s="71"/>
      <c r="Q1522" s="71"/>
      <c r="R1522" s="71"/>
      <c r="S1522" s="70"/>
      <c r="T1522" s="73"/>
      <c r="U1522" s="73"/>
      <c r="V1522" s="211"/>
      <c r="W1522" s="211"/>
      <c r="X1522" s="73"/>
      <c r="Y1522" s="73"/>
      <c r="Z1522" s="73"/>
      <c r="AA1522" s="73"/>
      <c r="AB1522" s="73"/>
      <c r="AC1522" s="73"/>
      <c r="AD1522" s="73"/>
      <c r="AE1522" s="92"/>
      <c r="AF1522" s="73"/>
      <c r="AG1522" s="74"/>
      <c r="AH1522" s="75"/>
      <c r="AI1522" s="75"/>
      <c r="AJ1522" s="75"/>
      <c r="AK1522" s="74"/>
      <c r="AL1522" s="69"/>
      <c r="AM1522" s="76"/>
      <c r="AN1522" s="127"/>
      <c r="AO1522" s="76"/>
      <c r="AP1522" s="127"/>
      <c r="AQ1522" s="76"/>
      <c r="AR1522" s="76"/>
      <c r="AS1522" s="76"/>
      <c r="AT1522" s="76"/>
      <c r="AU1522" s="76"/>
      <c r="AV1522" s="127"/>
      <c r="AW1522" s="127"/>
      <c r="AX1522" s="127"/>
      <c r="AY1522" s="76"/>
      <c r="AZ1522" s="74"/>
      <c r="BA1522" s="74"/>
      <c r="BB1522" s="72"/>
      <c r="BC1522" s="72"/>
      <c r="BD1522" s="74"/>
      <c r="BE1522" s="74"/>
      <c r="BF1522" s="76"/>
      <c r="BG1522" s="76"/>
      <c r="BH1522" s="76"/>
      <c r="BI1522" s="76"/>
      <c r="BJ1522" s="76"/>
      <c r="BK1522" s="76"/>
      <c r="BL1522" s="76"/>
      <c r="BM1522" s="127"/>
      <c r="BN1522" s="76"/>
      <c r="BO1522" s="110"/>
      <c r="BP1522" s="110"/>
      <c r="BQ1522" s="112"/>
      <c r="BR1522" s="112"/>
      <c r="BS1522" s="112"/>
      <c r="BT1522" s="114"/>
      <c r="BU1522" s="113"/>
      <c r="BV1522" s="114"/>
      <c r="BW1522" s="115"/>
      <c r="BX1522" s="115"/>
      <c r="BY1522" s="115"/>
      <c r="BZ1522" s="115"/>
      <c r="CA1522" s="48"/>
      <c r="CB1522" s="48"/>
      <c r="CC1522" s="48"/>
      <c r="CD1522" s="49"/>
      <c r="CE1522" s="96"/>
      <c r="CF1522" s="49"/>
      <c r="CG1522" s="96"/>
      <c r="CH1522" s="49"/>
      <c r="CI1522" s="49"/>
      <c r="CJ1522" s="49"/>
      <c r="CK1522" s="49"/>
      <c r="CL1522" s="49"/>
      <c r="CM1522" s="49"/>
      <c r="CN1522" s="49"/>
      <c r="CO1522" s="49"/>
      <c r="CP1522" s="49"/>
      <c r="CQ1522" s="49"/>
      <c r="CR1522" s="49"/>
      <c r="CS1522" s="49"/>
      <c r="CT1522" s="49"/>
      <c r="CU1522" s="49"/>
      <c r="CV1522" s="49"/>
      <c r="CW1522" s="49"/>
      <c r="CX1522" s="49"/>
      <c r="CY1522" s="49"/>
      <c r="CZ1522" s="49"/>
    </row>
    <row r="1523" spans="1:104" ht="20.25" thickTop="1" thickBot="1" x14ac:dyDescent="0.35">
      <c r="A1523" s="68"/>
      <c r="B1523" s="88"/>
      <c r="C1523" s="68"/>
      <c r="D1523" s="68"/>
      <c r="E1523" s="69"/>
      <c r="F1523" s="69"/>
      <c r="G1523" s="69"/>
      <c r="H1523" s="69"/>
      <c r="I1523" s="70"/>
      <c r="J1523" s="70"/>
      <c r="K1523" s="71"/>
      <c r="L1523" s="91"/>
      <c r="M1523" s="71"/>
      <c r="N1523" s="71"/>
      <c r="P1523" s="71"/>
      <c r="Q1523" s="71"/>
      <c r="R1523" s="71"/>
      <c r="S1523" s="70"/>
      <c r="T1523" s="73"/>
      <c r="U1523" s="73"/>
      <c r="V1523" s="211"/>
      <c r="W1523" s="211"/>
      <c r="X1523" s="73"/>
      <c r="Y1523" s="73"/>
      <c r="Z1523" s="73"/>
      <c r="AA1523" s="73"/>
      <c r="AB1523" s="73"/>
      <c r="AC1523" s="73"/>
      <c r="AD1523" s="73"/>
      <c r="AE1523" s="92"/>
      <c r="AF1523" s="73"/>
      <c r="AG1523" s="74"/>
      <c r="AH1523" s="75"/>
      <c r="AI1523" s="75"/>
      <c r="AJ1523" s="75"/>
      <c r="AK1523" s="74"/>
      <c r="AL1523" s="69"/>
      <c r="AM1523" s="76"/>
      <c r="AN1523" s="127"/>
      <c r="AO1523" s="76"/>
      <c r="AP1523" s="127"/>
      <c r="AQ1523" s="76"/>
      <c r="AR1523" s="76"/>
      <c r="AS1523" s="76"/>
      <c r="AT1523" s="76"/>
      <c r="AU1523" s="76"/>
      <c r="AV1523" s="127"/>
      <c r="AW1523" s="127"/>
      <c r="AX1523" s="127"/>
      <c r="AY1523" s="76"/>
      <c r="AZ1523" s="74"/>
      <c r="BA1523" s="74"/>
      <c r="BB1523" s="72"/>
      <c r="BC1523" s="72"/>
      <c r="BD1523" s="74"/>
      <c r="BE1523" s="74"/>
      <c r="BF1523" s="76"/>
      <c r="BG1523" s="76"/>
      <c r="BH1523" s="76"/>
      <c r="BI1523" s="76"/>
      <c r="BJ1523" s="76"/>
      <c r="BK1523" s="76"/>
      <c r="BL1523" s="76"/>
      <c r="BM1523" s="127"/>
      <c r="BN1523" s="76"/>
      <c r="BO1523" s="110"/>
      <c r="BP1523" s="110"/>
      <c r="BQ1523" s="112"/>
      <c r="BR1523" s="112"/>
      <c r="BS1523" s="112"/>
      <c r="BT1523" s="114"/>
      <c r="BU1523" s="113"/>
      <c r="BV1523" s="114"/>
      <c r="BW1523" s="115"/>
      <c r="BX1523" s="115"/>
      <c r="BY1523" s="115"/>
      <c r="BZ1523" s="115"/>
      <c r="CA1523" s="48"/>
      <c r="CB1523" s="48"/>
      <c r="CC1523" s="48"/>
      <c r="CD1523" s="49"/>
      <c r="CE1523" s="96"/>
      <c r="CF1523" s="49"/>
      <c r="CG1523" s="96"/>
      <c r="CH1523" s="49"/>
      <c r="CI1523" s="49"/>
      <c r="CJ1523" s="49"/>
      <c r="CK1523" s="49"/>
      <c r="CL1523" s="49"/>
      <c r="CM1523" s="49"/>
      <c r="CN1523" s="49"/>
      <c r="CO1523" s="49"/>
      <c r="CP1523" s="49"/>
      <c r="CQ1523" s="49"/>
      <c r="CR1523" s="49"/>
      <c r="CS1523" s="49"/>
      <c r="CT1523" s="49"/>
      <c r="CU1523" s="49"/>
      <c r="CV1523" s="49"/>
      <c r="CW1523" s="49"/>
      <c r="CX1523" s="49"/>
      <c r="CY1523" s="49"/>
      <c r="CZ1523" s="49"/>
    </row>
    <row r="1524" spans="1:104" ht="20.25" thickTop="1" thickBot="1" x14ac:dyDescent="0.35">
      <c r="A1524" s="68"/>
      <c r="B1524" s="88"/>
      <c r="C1524" s="68"/>
      <c r="D1524" s="68"/>
      <c r="E1524" s="69"/>
      <c r="F1524" s="69"/>
      <c r="G1524" s="69"/>
      <c r="H1524" s="69"/>
      <c r="I1524" s="70"/>
      <c r="J1524" s="70"/>
      <c r="K1524" s="71"/>
      <c r="L1524" s="91"/>
      <c r="M1524" s="71"/>
      <c r="N1524" s="71"/>
      <c r="P1524" s="71"/>
      <c r="Q1524" s="71"/>
      <c r="R1524" s="71"/>
      <c r="S1524" s="70"/>
      <c r="T1524" s="73"/>
      <c r="U1524" s="73"/>
      <c r="V1524" s="211"/>
      <c r="W1524" s="211"/>
      <c r="X1524" s="73"/>
      <c r="Y1524" s="73"/>
      <c r="Z1524" s="73"/>
      <c r="AA1524" s="73"/>
      <c r="AB1524" s="73"/>
      <c r="AC1524" s="73"/>
      <c r="AD1524" s="73"/>
      <c r="AE1524" s="92"/>
      <c r="AF1524" s="73"/>
      <c r="AG1524" s="74"/>
      <c r="AH1524" s="75"/>
      <c r="AI1524" s="75"/>
      <c r="AJ1524" s="75"/>
      <c r="AK1524" s="74"/>
      <c r="AL1524" s="69"/>
      <c r="AM1524" s="76"/>
      <c r="AN1524" s="127"/>
      <c r="AO1524" s="76"/>
      <c r="AP1524" s="127"/>
      <c r="AQ1524" s="76"/>
      <c r="AR1524" s="76"/>
      <c r="AS1524" s="76"/>
      <c r="AT1524" s="76"/>
      <c r="AU1524" s="76"/>
      <c r="AV1524" s="127"/>
      <c r="AW1524" s="127"/>
      <c r="AX1524" s="127"/>
      <c r="AY1524" s="76"/>
      <c r="AZ1524" s="74"/>
      <c r="BA1524" s="74"/>
      <c r="BB1524" s="72"/>
      <c r="BC1524" s="72"/>
      <c r="BD1524" s="74"/>
      <c r="BE1524" s="74"/>
      <c r="BF1524" s="76"/>
      <c r="BG1524" s="76"/>
      <c r="BH1524" s="76"/>
      <c r="BI1524" s="76"/>
      <c r="BJ1524" s="76"/>
      <c r="BK1524" s="76"/>
      <c r="BL1524" s="76"/>
      <c r="BM1524" s="127"/>
      <c r="BN1524" s="76"/>
      <c r="BO1524" s="110"/>
      <c r="BP1524" s="110"/>
      <c r="BQ1524" s="112"/>
      <c r="BR1524" s="112"/>
      <c r="BS1524" s="112"/>
      <c r="BT1524" s="114"/>
      <c r="BU1524" s="113"/>
      <c r="BV1524" s="114"/>
      <c r="BW1524" s="115"/>
      <c r="BX1524" s="115"/>
      <c r="BY1524" s="115"/>
      <c r="BZ1524" s="115"/>
      <c r="CA1524" s="48"/>
      <c r="CB1524" s="48"/>
      <c r="CC1524" s="48"/>
      <c r="CD1524" s="49"/>
      <c r="CE1524" s="96"/>
      <c r="CF1524" s="49"/>
      <c r="CG1524" s="96"/>
      <c r="CH1524" s="49"/>
      <c r="CI1524" s="49"/>
      <c r="CJ1524" s="49"/>
      <c r="CK1524" s="49"/>
      <c r="CL1524" s="49"/>
      <c r="CM1524" s="49"/>
      <c r="CN1524" s="49"/>
      <c r="CO1524" s="49"/>
      <c r="CP1524" s="49"/>
      <c r="CQ1524" s="49"/>
      <c r="CR1524" s="49"/>
      <c r="CS1524" s="49"/>
      <c r="CT1524" s="49"/>
      <c r="CU1524" s="49"/>
      <c r="CV1524" s="49"/>
      <c r="CW1524" s="49"/>
      <c r="CX1524" s="49"/>
      <c r="CY1524" s="49"/>
      <c r="CZ1524" s="49"/>
    </row>
    <row r="1525" spans="1:104" ht="20.25" thickTop="1" thickBot="1" x14ac:dyDescent="0.35">
      <c r="A1525" s="68"/>
      <c r="B1525" s="88"/>
      <c r="C1525" s="68"/>
      <c r="D1525" s="68"/>
      <c r="E1525" s="69"/>
      <c r="F1525" s="69"/>
      <c r="G1525" s="69"/>
      <c r="H1525" s="69"/>
      <c r="I1525" s="70"/>
      <c r="J1525" s="70"/>
      <c r="K1525" s="71"/>
      <c r="L1525" s="91"/>
      <c r="M1525" s="71"/>
      <c r="N1525" s="71"/>
      <c r="P1525" s="71"/>
      <c r="Q1525" s="71"/>
      <c r="R1525" s="71"/>
      <c r="S1525" s="70"/>
      <c r="T1525" s="73"/>
      <c r="U1525" s="73"/>
      <c r="V1525" s="211"/>
      <c r="W1525" s="211"/>
      <c r="X1525" s="73"/>
      <c r="Y1525" s="73"/>
      <c r="Z1525" s="73"/>
      <c r="AA1525" s="73"/>
      <c r="AB1525" s="73"/>
      <c r="AC1525" s="73"/>
      <c r="AD1525" s="73"/>
      <c r="AE1525" s="92"/>
      <c r="AF1525" s="73"/>
      <c r="AG1525" s="74"/>
      <c r="AH1525" s="75"/>
      <c r="AI1525" s="75"/>
      <c r="AJ1525" s="75"/>
      <c r="AK1525" s="74"/>
      <c r="AL1525" s="69"/>
      <c r="AM1525" s="76"/>
      <c r="AN1525" s="127"/>
      <c r="AO1525" s="76"/>
      <c r="AP1525" s="127"/>
      <c r="AQ1525" s="76"/>
      <c r="AR1525" s="76"/>
      <c r="AS1525" s="76"/>
      <c r="AT1525" s="76"/>
      <c r="AU1525" s="76"/>
      <c r="AV1525" s="127"/>
      <c r="AW1525" s="127"/>
      <c r="AX1525" s="127"/>
      <c r="AY1525" s="76"/>
      <c r="AZ1525" s="74"/>
      <c r="BA1525" s="74"/>
      <c r="BB1525" s="72"/>
      <c r="BC1525" s="72"/>
      <c r="BD1525" s="74"/>
      <c r="BE1525" s="74"/>
      <c r="BF1525" s="76"/>
      <c r="BG1525" s="76"/>
      <c r="BH1525" s="76"/>
      <c r="BI1525" s="76"/>
      <c r="BJ1525" s="76"/>
      <c r="BK1525" s="76"/>
      <c r="BL1525" s="76"/>
      <c r="BM1525" s="127"/>
      <c r="BN1525" s="76"/>
      <c r="BO1525" s="110"/>
      <c r="BP1525" s="110"/>
      <c r="BQ1525" s="112"/>
      <c r="BR1525" s="112"/>
      <c r="BS1525" s="112"/>
      <c r="BT1525" s="114"/>
      <c r="BU1525" s="113"/>
      <c r="BV1525" s="114"/>
      <c r="BW1525" s="115"/>
      <c r="BX1525" s="115"/>
      <c r="BY1525" s="115"/>
      <c r="BZ1525" s="115"/>
      <c r="CA1525" s="48"/>
      <c r="CB1525" s="48"/>
      <c r="CC1525" s="48"/>
      <c r="CD1525" s="49"/>
      <c r="CE1525" s="96"/>
      <c r="CF1525" s="49"/>
      <c r="CG1525" s="96"/>
      <c r="CH1525" s="49"/>
      <c r="CI1525" s="49"/>
      <c r="CJ1525" s="49"/>
      <c r="CK1525" s="49"/>
      <c r="CL1525" s="49"/>
      <c r="CM1525" s="49"/>
      <c r="CN1525" s="49"/>
      <c r="CO1525" s="49"/>
      <c r="CP1525" s="49"/>
      <c r="CQ1525" s="49"/>
      <c r="CR1525" s="49"/>
      <c r="CS1525" s="49"/>
      <c r="CT1525" s="49"/>
      <c r="CU1525" s="49"/>
      <c r="CV1525" s="49"/>
      <c r="CW1525" s="49"/>
      <c r="CX1525" s="49"/>
      <c r="CY1525" s="49"/>
      <c r="CZ1525" s="49"/>
    </row>
    <row r="1526" spans="1:104" ht="20.25" thickTop="1" thickBot="1" x14ac:dyDescent="0.35">
      <c r="A1526" s="68"/>
      <c r="B1526" s="88"/>
      <c r="C1526" s="68"/>
      <c r="D1526" s="68"/>
      <c r="E1526" s="69"/>
      <c r="F1526" s="69"/>
      <c r="G1526" s="69"/>
      <c r="H1526" s="69"/>
      <c r="I1526" s="70"/>
      <c r="J1526" s="70"/>
      <c r="K1526" s="71"/>
      <c r="L1526" s="91"/>
      <c r="M1526" s="71"/>
      <c r="N1526" s="71"/>
      <c r="P1526" s="71"/>
      <c r="Q1526" s="71"/>
      <c r="R1526" s="71"/>
      <c r="S1526" s="70"/>
      <c r="T1526" s="73"/>
      <c r="U1526" s="73"/>
      <c r="V1526" s="211"/>
      <c r="W1526" s="211"/>
      <c r="X1526" s="73"/>
      <c r="Y1526" s="73"/>
      <c r="Z1526" s="73"/>
      <c r="AA1526" s="73"/>
      <c r="AB1526" s="73"/>
      <c r="AC1526" s="73"/>
      <c r="AD1526" s="73"/>
      <c r="AE1526" s="92"/>
      <c r="AF1526" s="73"/>
      <c r="AG1526" s="74"/>
      <c r="AH1526" s="75"/>
      <c r="AI1526" s="75"/>
      <c r="AJ1526" s="75"/>
      <c r="AK1526" s="74"/>
      <c r="AL1526" s="69"/>
      <c r="AM1526" s="76"/>
      <c r="AN1526" s="127"/>
      <c r="AO1526" s="76"/>
      <c r="AP1526" s="127"/>
      <c r="AQ1526" s="76"/>
      <c r="AR1526" s="76"/>
      <c r="AS1526" s="76"/>
      <c r="AT1526" s="76"/>
      <c r="AU1526" s="76"/>
      <c r="AV1526" s="127"/>
      <c r="AW1526" s="127"/>
      <c r="AX1526" s="127"/>
      <c r="AY1526" s="76"/>
      <c r="AZ1526" s="74"/>
      <c r="BA1526" s="74"/>
      <c r="BB1526" s="72"/>
      <c r="BC1526" s="72"/>
      <c r="BD1526" s="74"/>
      <c r="BE1526" s="74"/>
      <c r="BF1526" s="76"/>
      <c r="BG1526" s="76"/>
      <c r="BH1526" s="76"/>
      <c r="BI1526" s="76"/>
      <c r="BJ1526" s="76"/>
      <c r="BK1526" s="76"/>
      <c r="BL1526" s="76"/>
      <c r="BM1526" s="127"/>
      <c r="BN1526" s="76"/>
      <c r="BO1526" s="110"/>
      <c r="BP1526" s="110"/>
      <c r="BQ1526" s="112"/>
      <c r="BR1526" s="112"/>
      <c r="BS1526" s="112"/>
      <c r="BT1526" s="114"/>
      <c r="BU1526" s="113"/>
      <c r="BV1526" s="114"/>
      <c r="BW1526" s="115"/>
      <c r="BX1526" s="115"/>
      <c r="BY1526" s="115"/>
      <c r="BZ1526" s="115"/>
      <c r="CA1526" s="48"/>
      <c r="CB1526" s="48"/>
      <c r="CC1526" s="48"/>
      <c r="CD1526" s="49"/>
      <c r="CE1526" s="96"/>
      <c r="CF1526" s="49"/>
      <c r="CG1526" s="96"/>
      <c r="CH1526" s="49"/>
      <c r="CI1526" s="49"/>
      <c r="CJ1526" s="49"/>
      <c r="CK1526" s="49"/>
      <c r="CL1526" s="49"/>
      <c r="CM1526" s="49"/>
      <c r="CN1526" s="49"/>
      <c r="CO1526" s="49"/>
      <c r="CP1526" s="49"/>
      <c r="CQ1526" s="49"/>
      <c r="CR1526" s="49"/>
      <c r="CS1526" s="49"/>
      <c r="CT1526" s="49"/>
      <c r="CU1526" s="49"/>
      <c r="CV1526" s="49"/>
      <c r="CW1526" s="49"/>
      <c r="CX1526" s="49"/>
      <c r="CY1526" s="49"/>
      <c r="CZ1526" s="49"/>
    </row>
    <row r="1527" spans="1:104" ht="20.25" thickTop="1" thickBot="1" x14ac:dyDescent="0.35">
      <c r="A1527" s="68"/>
      <c r="B1527" s="88"/>
      <c r="C1527" s="68"/>
      <c r="D1527" s="68"/>
      <c r="E1527" s="69"/>
      <c r="F1527" s="69"/>
      <c r="G1527" s="69"/>
      <c r="H1527" s="69"/>
      <c r="I1527" s="70"/>
      <c r="J1527" s="70"/>
      <c r="K1527" s="71"/>
      <c r="L1527" s="91"/>
      <c r="M1527" s="71"/>
      <c r="N1527" s="71"/>
      <c r="P1527" s="71"/>
      <c r="Q1527" s="71"/>
      <c r="R1527" s="71"/>
      <c r="S1527" s="70"/>
      <c r="T1527" s="73"/>
      <c r="U1527" s="73"/>
      <c r="V1527" s="211"/>
      <c r="W1527" s="211"/>
      <c r="X1527" s="73"/>
      <c r="Y1527" s="73"/>
      <c r="Z1527" s="73"/>
      <c r="AA1527" s="73"/>
      <c r="AB1527" s="73"/>
      <c r="AC1527" s="73"/>
      <c r="AD1527" s="73"/>
      <c r="AE1527" s="92"/>
      <c r="AF1527" s="73"/>
      <c r="AG1527" s="74"/>
      <c r="AH1527" s="75"/>
      <c r="AI1527" s="75"/>
      <c r="AJ1527" s="75"/>
      <c r="AK1527" s="74"/>
      <c r="AL1527" s="69"/>
      <c r="AM1527" s="76"/>
      <c r="AN1527" s="127"/>
      <c r="AO1527" s="76"/>
      <c r="AP1527" s="127"/>
      <c r="AQ1527" s="76"/>
      <c r="AR1527" s="76"/>
      <c r="AS1527" s="76"/>
      <c r="AT1527" s="76"/>
      <c r="AU1527" s="76"/>
      <c r="AV1527" s="127"/>
      <c r="AW1527" s="127"/>
      <c r="AX1527" s="127"/>
      <c r="AY1527" s="76"/>
      <c r="AZ1527" s="74"/>
      <c r="BA1527" s="74"/>
      <c r="BB1527" s="72"/>
      <c r="BC1527" s="72"/>
      <c r="BD1527" s="74"/>
      <c r="BE1527" s="74"/>
      <c r="BF1527" s="76"/>
      <c r="BG1527" s="76"/>
      <c r="BH1527" s="76"/>
      <c r="BI1527" s="76"/>
      <c r="BJ1527" s="76"/>
      <c r="BK1527" s="76"/>
      <c r="BL1527" s="76"/>
      <c r="BM1527" s="127"/>
      <c r="BN1527" s="76"/>
      <c r="BO1527" s="110"/>
      <c r="BP1527" s="110"/>
      <c r="BQ1527" s="112"/>
      <c r="BR1527" s="112"/>
      <c r="BS1527" s="112"/>
      <c r="BT1527" s="114"/>
      <c r="BU1527" s="113"/>
      <c r="BV1527" s="114"/>
      <c r="BW1527" s="115"/>
      <c r="BX1527" s="115"/>
      <c r="BY1527" s="115"/>
      <c r="BZ1527" s="115"/>
      <c r="CA1527" s="48"/>
      <c r="CB1527" s="48"/>
      <c r="CC1527" s="48"/>
      <c r="CD1527" s="49"/>
      <c r="CE1527" s="96"/>
      <c r="CF1527" s="49"/>
      <c r="CG1527" s="96"/>
      <c r="CH1527" s="49"/>
      <c r="CI1527" s="49"/>
      <c r="CJ1527" s="49"/>
      <c r="CK1527" s="49"/>
      <c r="CL1527" s="49"/>
      <c r="CM1527" s="49"/>
      <c r="CN1527" s="49"/>
      <c r="CO1527" s="49"/>
      <c r="CP1527" s="49"/>
      <c r="CQ1527" s="49"/>
      <c r="CR1527" s="49"/>
      <c r="CS1527" s="49"/>
      <c r="CT1527" s="49"/>
      <c r="CU1527" s="49"/>
      <c r="CV1527" s="49"/>
      <c r="CW1527" s="49"/>
      <c r="CX1527" s="49"/>
      <c r="CY1527" s="49"/>
      <c r="CZ1527" s="49"/>
    </row>
    <row r="1528" spans="1:104" ht="20.25" thickTop="1" thickBot="1" x14ac:dyDescent="0.35">
      <c r="A1528" s="68"/>
      <c r="B1528" s="88"/>
      <c r="C1528" s="68"/>
      <c r="D1528" s="68"/>
      <c r="E1528" s="69"/>
      <c r="F1528" s="69"/>
      <c r="G1528" s="69"/>
      <c r="H1528" s="69"/>
      <c r="I1528" s="70"/>
      <c r="J1528" s="70"/>
      <c r="K1528" s="71"/>
      <c r="L1528" s="91"/>
      <c r="M1528" s="71"/>
      <c r="N1528" s="71"/>
      <c r="P1528" s="71"/>
      <c r="Q1528" s="71"/>
      <c r="R1528" s="71"/>
      <c r="S1528" s="70"/>
      <c r="T1528" s="73"/>
      <c r="U1528" s="73"/>
      <c r="V1528" s="211"/>
      <c r="W1528" s="211"/>
      <c r="X1528" s="73"/>
      <c r="Y1528" s="73"/>
      <c r="Z1528" s="73"/>
      <c r="AA1528" s="73"/>
      <c r="AB1528" s="73"/>
      <c r="AC1528" s="73"/>
      <c r="AD1528" s="73"/>
      <c r="AE1528" s="92"/>
      <c r="AF1528" s="73"/>
      <c r="AG1528" s="74"/>
      <c r="AH1528" s="75"/>
      <c r="AI1528" s="75"/>
      <c r="AJ1528" s="75"/>
      <c r="AK1528" s="74"/>
      <c r="AL1528" s="69"/>
      <c r="AM1528" s="76"/>
      <c r="AN1528" s="127"/>
      <c r="AO1528" s="76"/>
      <c r="AP1528" s="127"/>
      <c r="AQ1528" s="76"/>
      <c r="AR1528" s="76"/>
      <c r="AS1528" s="76"/>
      <c r="AT1528" s="76"/>
      <c r="AU1528" s="76"/>
      <c r="AV1528" s="127"/>
      <c r="AW1528" s="127"/>
      <c r="AX1528" s="127"/>
      <c r="AY1528" s="76"/>
      <c r="AZ1528" s="74"/>
      <c r="BA1528" s="74"/>
      <c r="BB1528" s="72"/>
      <c r="BC1528" s="72"/>
      <c r="BD1528" s="74"/>
      <c r="BE1528" s="74"/>
      <c r="BF1528" s="76"/>
      <c r="BG1528" s="76"/>
      <c r="BH1528" s="76"/>
      <c r="BI1528" s="76"/>
      <c r="BJ1528" s="76"/>
      <c r="BK1528" s="76"/>
      <c r="BL1528" s="76"/>
      <c r="BM1528" s="127"/>
      <c r="BN1528" s="76"/>
      <c r="BO1528" s="110"/>
      <c r="BP1528" s="110"/>
      <c r="BQ1528" s="112"/>
      <c r="BR1528" s="112"/>
      <c r="BS1528" s="112"/>
      <c r="BT1528" s="114"/>
      <c r="BU1528" s="113"/>
      <c r="BV1528" s="114"/>
      <c r="BW1528" s="115"/>
      <c r="BX1528" s="115"/>
      <c r="BY1528" s="115"/>
      <c r="BZ1528" s="115"/>
      <c r="CA1528" s="48"/>
      <c r="CB1528" s="48"/>
      <c r="CC1528" s="48"/>
      <c r="CD1528" s="49"/>
      <c r="CE1528" s="96"/>
      <c r="CF1528" s="49"/>
      <c r="CG1528" s="96"/>
      <c r="CH1528" s="49"/>
      <c r="CI1528" s="49"/>
      <c r="CJ1528" s="49"/>
      <c r="CK1528" s="49"/>
      <c r="CL1528" s="49"/>
      <c r="CM1528" s="49"/>
      <c r="CN1528" s="49"/>
      <c r="CO1528" s="49"/>
      <c r="CP1528" s="49"/>
      <c r="CQ1528" s="49"/>
      <c r="CR1528" s="49"/>
      <c r="CS1528" s="49"/>
      <c r="CT1528" s="49"/>
      <c r="CU1528" s="49"/>
      <c r="CV1528" s="49"/>
      <c r="CW1528" s="49"/>
      <c r="CX1528" s="49"/>
      <c r="CY1528" s="49"/>
      <c r="CZ1528" s="49"/>
    </row>
    <row r="1529" spans="1:104" ht="20.25" thickTop="1" thickBot="1" x14ac:dyDescent="0.35">
      <c r="A1529" s="68"/>
      <c r="B1529" s="88"/>
      <c r="C1529" s="68"/>
      <c r="D1529" s="68"/>
      <c r="E1529" s="69"/>
      <c r="F1529" s="69"/>
      <c r="G1529" s="69"/>
      <c r="H1529" s="69"/>
      <c r="I1529" s="70"/>
      <c r="J1529" s="70"/>
      <c r="K1529" s="71"/>
      <c r="L1529" s="91"/>
      <c r="M1529" s="71"/>
      <c r="N1529" s="71"/>
      <c r="P1529" s="71"/>
      <c r="Q1529" s="71"/>
      <c r="R1529" s="71"/>
      <c r="S1529" s="70"/>
      <c r="T1529" s="73"/>
      <c r="U1529" s="73"/>
      <c r="V1529" s="211"/>
      <c r="W1529" s="211"/>
      <c r="X1529" s="73"/>
      <c r="Y1529" s="73"/>
      <c r="Z1529" s="73"/>
      <c r="AA1529" s="73"/>
      <c r="AB1529" s="73"/>
      <c r="AC1529" s="73"/>
      <c r="AD1529" s="73"/>
      <c r="AE1529" s="92"/>
      <c r="AF1529" s="73"/>
      <c r="AG1529" s="74"/>
      <c r="AH1529" s="75"/>
      <c r="AI1529" s="75"/>
      <c r="AJ1529" s="75"/>
      <c r="AK1529" s="74"/>
      <c r="AL1529" s="69"/>
      <c r="AM1529" s="76"/>
      <c r="AN1529" s="127"/>
      <c r="AO1529" s="76"/>
      <c r="AP1529" s="127"/>
      <c r="AQ1529" s="76"/>
      <c r="AR1529" s="76"/>
      <c r="AS1529" s="76"/>
      <c r="AT1529" s="76"/>
      <c r="AU1529" s="76"/>
      <c r="AV1529" s="127"/>
      <c r="AW1529" s="127"/>
      <c r="AX1529" s="127"/>
      <c r="AY1529" s="76"/>
      <c r="AZ1529" s="74"/>
      <c r="BA1529" s="74"/>
      <c r="BB1529" s="72"/>
      <c r="BC1529" s="72"/>
      <c r="BD1529" s="74"/>
      <c r="BE1529" s="74"/>
      <c r="BF1529" s="76"/>
      <c r="BG1529" s="76"/>
      <c r="BH1529" s="76"/>
      <c r="BI1529" s="76"/>
      <c r="BJ1529" s="76"/>
      <c r="BK1529" s="76"/>
      <c r="BL1529" s="76"/>
      <c r="BM1529" s="127"/>
      <c r="BN1529" s="76"/>
      <c r="BO1529" s="110"/>
      <c r="BP1529" s="110"/>
      <c r="BQ1529" s="112"/>
      <c r="BR1529" s="112"/>
      <c r="BS1529" s="112"/>
      <c r="BT1529" s="114"/>
      <c r="BU1529" s="113"/>
      <c r="BV1529" s="114"/>
      <c r="BW1529" s="115"/>
      <c r="BX1529" s="115"/>
      <c r="BY1529" s="115"/>
      <c r="BZ1529" s="115"/>
      <c r="CA1529" s="48"/>
      <c r="CB1529" s="48"/>
      <c r="CC1529" s="48"/>
      <c r="CD1529" s="49"/>
      <c r="CE1529" s="96"/>
      <c r="CF1529" s="49"/>
      <c r="CG1529" s="96"/>
      <c r="CH1529" s="49"/>
      <c r="CI1529" s="49"/>
      <c r="CJ1529" s="49"/>
      <c r="CK1529" s="49"/>
      <c r="CL1529" s="49"/>
      <c r="CM1529" s="49"/>
      <c r="CN1529" s="49"/>
      <c r="CO1529" s="49"/>
      <c r="CP1529" s="49"/>
      <c r="CQ1529" s="49"/>
      <c r="CR1529" s="49"/>
      <c r="CS1529" s="49"/>
      <c r="CT1529" s="49"/>
      <c r="CU1529" s="49"/>
      <c r="CV1529" s="49"/>
      <c r="CW1529" s="49"/>
      <c r="CX1529" s="49"/>
      <c r="CY1529" s="49"/>
      <c r="CZ1529" s="49"/>
    </row>
    <row r="1530" spans="1:104" ht="20.25" thickTop="1" thickBot="1" x14ac:dyDescent="0.35">
      <c r="A1530" s="68"/>
      <c r="B1530" s="88"/>
      <c r="C1530" s="68"/>
      <c r="D1530" s="68"/>
      <c r="E1530" s="69"/>
      <c r="F1530" s="69"/>
      <c r="G1530" s="69"/>
      <c r="H1530" s="69"/>
      <c r="I1530" s="70"/>
      <c r="J1530" s="70"/>
      <c r="K1530" s="71"/>
      <c r="L1530" s="91"/>
      <c r="M1530" s="71"/>
      <c r="N1530" s="71"/>
      <c r="P1530" s="71"/>
      <c r="Q1530" s="71"/>
      <c r="R1530" s="71"/>
      <c r="S1530" s="70"/>
      <c r="T1530" s="73"/>
      <c r="U1530" s="73"/>
      <c r="V1530" s="211"/>
      <c r="W1530" s="211"/>
      <c r="X1530" s="73"/>
      <c r="Y1530" s="73"/>
      <c r="Z1530" s="73"/>
      <c r="AA1530" s="73"/>
      <c r="AB1530" s="73"/>
      <c r="AC1530" s="73"/>
      <c r="AD1530" s="73"/>
      <c r="AE1530" s="92"/>
      <c r="AF1530" s="73"/>
      <c r="AG1530" s="74"/>
      <c r="AH1530" s="75"/>
      <c r="AI1530" s="75"/>
      <c r="AJ1530" s="75"/>
      <c r="AK1530" s="74"/>
      <c r="AL1530" s="69"/>
      <c r="AM1530" s="76"/>
      <c r="AN1530" s="127"/>
      <c r="AO1530" s="76"/>
      <c r="AP1530" s="127"/>
      <c r="AQ1530" s="76"/>
      <c r="AR1530" s="76"/>
      <c r="AS1530" s="76"/>
      <c r="AT1530" s="76"/>
      <c r="AU1530" s="76"/>
      <c r="AV1530" s="127"/>
      <c r="AW1530" s="127"/>
      <c r="AX1530" s="127"/>
      <c r="AY1530" s="76"/>
      <c r="AZ1530" s="74"/>
      <c r="BA1530" s="74"/>
      <c r="BB1530" s="72"/>
      <c r="BC1530" s="72"/>
      <c r="BD1530" s="74"/>
      <c r="BE1530" s="74"/>
      <c r="BF1530" s="76"/>
      <c r="BG1530" s="76"/>
      <c r="BH1530" s="76"/>
      <c r="BI1530" s="76"/>
      <c r="BJ1530" s="76"/>
      <c r="BK1530" s="76"/>
      <c r="BL1530" s="76"/>
      <c r="BM1530" s="127"/>
      <c r="BN1530" s="76"/>
      <c r="BO1530" s="110"/>
      <c r="BP1530" s="110"/>
      <c r="BQ1530" s="112"/>
      <c r="BR1530" s="112"/>
      <c r="BS1530" s="112"/>
      <c r="BT1530" s="114"/>
      <c r="BU1530" s="113"/>
      <c r="BV1530" s="114"/>
      <c r="BW1530" s="115"/>
      <c r="BX1530" s="115"/>
      <c r="BY1530" s="115"/>
      <c r="BZ1530" s="115"/>
      <c r="CA1530" s="48"/>
      <c r="CB1530" s="48"/>
      <c r="CC1530" s="48"/>
      <c r="CD1530" s="49"/>
      <c r="CE1530" s="96"/>
      <c r="CF1530" s="49"/>
      <c r="CG1530" s="96"/>
      <c r="CH1530" s="49"/>
      <c r="CI1530" s="49"/>
      <c r="CJ1530" s="49"/>
      <c r="CK1530" s="49"/>
      <c r="CL1530" s="49"/>
      <c r="CM1530" s="49"/>
      <c r="CN1530" s="49"/>
      <c r="CO1530" s="49"/>
      <c r="CP1530" s="49"/>
      <c r="CQ1530" s="49"/>
      <c r="CR1530" s="49"/>
      <c r="CS1530" s="49"/>
      <c r="CT1530" s="49"/>
      <c r="CU1530" s="49"/>
      <c r="CV1530" s="49"/>
      <c r="CW1530" s="49"/>
      <c r="CX1530" s="49"/>
      <c r="CY1530" s="49"/>
      <c r="CZ1530" s="49"/>
    </row>
    <row r="1531" spans="1:104" ht="20.25" thickTop="1" thickBot="1" x14ac:dyDescent="0.35">
      <c r="A1531" s="68"/>
      <c r="B1531" s="88"/>
      <c r="C1531" s="68"/>
      <c r="D1531" s="68"/>
      <c r="E1531" s="69"/>
      <c r="F1531" s="69"/>
      <c r="G1531" s="69"/>
      <c r="H1531" s="69"/>
      <c r="I1531" s="70"/>
      <c r="J1531" s="70"/>
      <c r="K1531" s="71"/>
      <c r="L1531" s="91"/>
      <c r="M1531" s="71"/>
      <c r="N1531" s="71"/>
      <c r="P1531" s="71"/>
      <c r="Q1531" s="71"/>
      <c r="R1531" s="71"/>
      <c r="S1531" s="70"/>
      <c r="T1531" s="73"/>
      <c r="U1531" s="73"/>
      <c r="V1531" s="211"/>
      <c r="W1531" s="211"/>
      <c r="X1531" s="73"/>
      <c r="Y1531" s="73"/>
      <c r="Z1531" s="73"/>
      <c r="AA1531" s="73"/>
      <c r="AB1531" s="73"/>
      <c r="AC1531" s="73"/>
      <c r="AD1531" s="73"/>
      <c r="AE1531" s="92"/>
      <c r="AF1531" s="73"/>
      <c r="AG1531" s="74"/>
      <c r="AH1531" s="75"/>
      <c r="AI1531" s="75"/>
      <c r="AJ1531" s="75"/>
      <c r="AK1531" s="74"/>
      <c r="AL1531" s="69"/>
      <c r="AM1531" s="76"/>
      <c r="AN1531" s="127"/>
      <c r="AO1531" s="76"/>
      <c r="AP1531" s="127"/>
      <c r="AQ1531" s="76"/>
      <c r="AR1531" s="76"/>
      <c r="AS1531" s="76"/>
      <c r="AT1531" s="76"/>
      <c r="AU1531" s="76"/>
      <c r="AV1531" s="127"/>
      <c r="AW1531" s="127"/>
      <c r="AX1531" s="127"/>
      <c r="AY1531" s="76"/>
      <c r="AZ1531" s="74"/>
      <c r="BA1531" s="74"/>
      <c r="BB1531" s="72"/>
      <c r="BC1531" s="72"/>
      <c r="BD1531" s="74"/>
      <c r="BE1531" s="74"/>
      <c r="BF1531" s="76"/>
      <c r="BG1531" s="76"/>
      <c r="BH1531" s="76"/>
      <c r="BI1531" s="76"/>
      <c r="BJ1531" s="76"/>
      <c r="BK1531" s="76"/>
      <c r="BL1531" s="76"/>
      <c r="BM1531" s="127"/>
      <c r="BN1531" s="76"/>
      <c r="BO1531" s="110"/>
      <c r="BP1531" s="110"/>
      <c r="BQ1531" s="112"/>
      <c r="BR1531" s="112"/>
      <c r="BS1531" s="112"/>
      <c r="BT1531" s="114"/>
      <c r="BU1531" s="113"/>
      <c r="BV1531" s="114"/>
      <c r="BW1531" s="115"/>
      <c r="BX1531" s="115"/>
      <c r="BY1531" s="115"/>
      <c r="BZ1531" s="115"/>
      <c r="CA1531" s="48"/>
      <c r="CB1531" s="48"/>
      <c r="CC1531" s="48"/>
      <c r="CD1531" s="49"/>
      <c r="CE1531" s="96"/>
      <c r="CF1531" s="49"/>
      <c r="CG1531" s="96"/>
      <c r="CH1531" s="49"/>
      <c r="CI1531" s="49"/>
      <c r="CJ1531" s="49"/>
      <c r="CK1531" s="49"/>
      <c r="CL1531" s="49"/>
      <c r="CM1531" s="49"/>
      <c r="CN1531" s="49"/>
      <c r="CO1531" s="49"/>
      <c r="CP1531" s="49"/>
      <c r="CQ1531" s="49"/>
      <c r="CR1531" s="49"/>
      <c r="CS1531" s="49"/>
      <c r="CT1531" s="49"/>
      <c r="CU1531" s="49"/>
      <c r="CV1531" s="49"/>
      <c r="CW1531" s="49"/>
      <c r="CX1531" s="49"/>
      <c r="CY1531" s="49"/>
      <c r="CZ1531" s="49"/>
    </row>
    <row r="1532" spans="1:104" ht="20.25" thickTop="1" thickBot="1" x14ac:dyDescent="0.35">
      <c r="A1532" s="68"/>
      <c r="B1532" s="88"/>
      <c r="C1532" s="68"/>
      <c r="D1532" s="68"/>
      <c r="E1532" s="69"/>
      <c r="F1532" s="69"/>
      <c r="G1532" s="69"/>
      <c r="H1532" s="69"/>
      <c r="I1532" s="70"/>
      <c r="J1532" s="70"/>
      <c r="K1532" s="71"/>
      <c r="L1532" s="91"/>
      <c r="M1532" s="71"/>
      <c r="N1532" s="71"/>
      <c r="P1532" s="71"/>
      <c r="Q1532" s="71"/>
      <c r="R1532" s="71"/>
      <c r="S1532" s="70"/>
      <c r="T1532" s="73"/>
      <c r="U1532" s="73"/>
      <c r="V1532" s="211"/>
      <c r="W1532" s="211"/>
      <c r="X1532" s="73"/>
      <c r="Y1532" s="73"/>
      <c r="Z1532" s="73"/>
      <c r="AA1532" s="73"/>
      <c r="AB1532" s="73"/>
      <c r="AC1532" s="73"/>
      <c r="AD1532" s="73"/>
      <c r="AE1532" s="92"/>
      <c r="AF1532" s="73"/>
      <c r="AG1532" s="74"/>
      <c r="AH1532" s="75"/>
      <c r="AI1532" s="75"/>
      <c r="AJ1532" s="75"/>
      <c r="AK1532" s="74"/>
      <c r="AL1532" s="69"/>
      <c r="AM1532" s="76"/>
      <c r="AN1532" s="127"/>
      <c r="AO1532" s="76"/>
      <c r="AP1532" s="127"/>
      <c r="AQ1532" s="76"/>
      <c r="AR1532" s="76"/>
      <c r="AS1532" s="76"/>
      <c r="AT1532" s="76"/>
      <c r="AU1532" s="76"/>
      <c r="AV1532" s="127"/>
      <c r="AW1532" s="127"/>
      <c r="AX1532" s="127"/>
      <c r="AY1532" s="76"/>
      <c r="AZ1532" s="74"/>
      <c r="BA1532" s="74"/>
      <c r="BB1532" s="72"/>
      <c r="BC1532" s="72"/>
      <c r="BD1532" s="74"/>
      <c r="BE1532" s="74"/>
      <c r="BF1532" s="76"/>
      <c r="BG1532" s="76"/>
      <c r="BH1532" s="76"/>
      <c r="BI1532" s="76"/>
      <c r="BJ1532" s="76"/>
      <c r="BK1532" s="76"/>
      <c r="BL1532" s="76"/>
      <c r="BM1532" s="127"/>
      <c r="BN1532" s="76"/>
      <c r="BO1532" s="110"/>
      <c r="BP1532" s="110"/>
      <c r="BQ1532" s="112"/>
      <c r="BR1532" s="112"/>
      <c r="BS1532" s="112"/>
      <c r="BT1532" s="114"/>
      <c r="BU1532" s="113"/>
      <c r="BV1532" s="114"/>
      <c r="BW1532" s="115"/>
      <c r="BX1532" s="115"/>
      <c r="BY1532" s="115"/>
      <c r="BZ1532" s="115"/>
      <c r="CA1532" s="48"/>
      <c r="CB1532" s="48"/>
      <c r="CC1532" s="48"/>
      <c r="CD1532" s="49"/>
      <c r="CE1532" s="96"/>
      <c r="CF1532" s="49"/>
      <c r="CG1532" s="96"/>
      <c r="CH1532" s="49"/>
      <c r="CI1532" s="49"/>
      <c r="CJ1532" s="49"/>
      <c r="CK1532" s="49"/>
      <c r="CL1532" s="49"/>
      <c r="CM1532" s="49"/>
      <c r="CN1532" s="49"/>
      <c r="CO1532" s="49"/>
      <c r="CP1532" s="49"/>
      <c r="CQ1532" s="49"/>
      <c r="CR1532" s="49"/>
      <c r="CS1532" s="49"/>
      <c r="CT1532" s="49"/>
      <c r="CU1532" s="49"/>
      <c r="CV1532" s="49"/>
      <c r="CW1532" s="49"/>
      <c r="CX1532" s="49"/>
      <c r="CY1532" s="49"/>
      <c r="CZ1532" s="49"/>
    </row>
    <row r="1533" spans="1:104" ht="20.25" thickTop="1" thickBot="1" x14ac:dyDescent="0.35">
      <c r="A1533" s="68"/>
      <c r="B1533" s="88"/>
      <c r="C1533" s="68"/>
      <c r="D1533" s="68"/>
      <c r="E1533" s="69"/>
      <c r="F1533" s="69"/>
      <c r="G1533" s="69"/>
      <c r="H1533" s="69"/>
      <c r="I1533" s="70"/>
      <c r="J1533" s="70"/>
      <c r="K1533" s="71"/>
      <c r="L1533" s="91"/>
      <c r="M1533" s="71"/>
      <c r="N1533" s="71"/>
      <c r="P1533" s="71"/>
      <c r="Q1533" s="71"/>
      <c r="R1533" s="71"/>
      <c r="S1533" s="70"/>
      <c r="T1533" s="73"/>
      <c r="U1533" s="73"/>
      <c r="V1533" s="211"/>
      <c r="W1533" s="211"/>
      <c r="X1533" s="73"/>
      <c r="Y1533" s="73"/>
      <c r="Z1533" s="73"/>
      <c r="AA1533" s="73"/>
      <c r="AB1533" s="73"/>
      <c r="AC1533" s="73"/>
      <c r="AD1533" s="73"/>
      <c r="AE1533" s="92"/>
      <c r="AF1533" s="73"/>
      <c r="AG1533" s="74"/>
      <c r="AH1533" s="75"/>
      <c r="AI1533" s="75"/>
      <c r="AJ1533" s="75"/>
      <c r="AK1533" s="74"/>
      <c r="AL1533" s="69"/>
      <c r="AM1533" s="76"/>
      <c r="AN1533" s="127"/>
      <c r="AO1533" s="76"/>
      <c r="AP1533" s="127"/>
      <c r="AQ1533" s="76"/>
      <c r="AR1533" s="76"/>
      <c r="AS1533" s="76"/>
      <c r="AT1533" s="76"/>
      <c r="AU1533" s="76"/>
      <c r="AV1533" s="127"/>
      <c r="AW1533" s="127"/>
      <c r="AX1533" s="127"/>
      <c r="AY1533" s="76"/>
      <c r="AZ1533" s="74"/>
      <c r="BA1533" s="74"/>
      <c r="BB1533" s="72"/>
      <c r="BC1533" s="72"/>
      <c r="BD1533" s="74"/>
      <c r="BE1533" s="74"/>
      <c r="BF1533" s="76"/>
      <c r="BG1533" s="76"/>
      <c r="BH1533" s="76"/>
      <c r="BI1533" s="76"/>
      <c r="BJ1533" s="76"/>
      <c r="BK1533" s="76"/>
      <c r="BL1533" s="76"/>
      <c r="BM1533" s="127"/>
      <c r="BN1533" s="76"/>
      <c r="BO1533" s="110"/>
      <c r="BP1533" s="110"/>
      <c r="BQ1533" s="112"/>
      <c r="BR1533" s="112"/>
      <c r="BS1533" s="112"/>
      <c r="BT1533" s="114"/>
      <c r="BU1533" s="113"/>
      <c r="BV1533" s="114"/>
      <c r="BW1533" s="115"/>
      <c r="BX1533" s="115"/>
      <c r="BY1533" s="115"/>
      <c r="BZ1533" s="115"/>
      <c r="CA1533" s="48"/>
      <c r="CB1533" s="48"/>
      <c r="CC1533" s="48"/>
      <c r="CD1533" s="49"/>
      <c r="CE1533" s="96"/>
      <c r="CF1533" s="49"/>
      <c r="CG1533" s="96"/>
      <c r="CH1533" s="49"/>
      <c r="CI1533" s="49"/>
      <c r="CJ1533" s="49"/>
      <c r="CK1533" s="49"/>
      <c r="CL1533" s="49"/>
      <c r="CM1533" s="49"/>
      <c r="CN1533" s="49"/>
      <c r="CO1533" s="49"/>
      <c r="CP1533" s="49"/>
      <c r="CQ1533" s="49"/>
      <c r="CR1533" s="49"/>
      <c r="CS1533" s="49"/>
      <c r="CT1533" s="49"/>
      <c r="CU1533" s="49"/>
      <c r="CV1533" s="49"/>
      <c r="CW1533" s="49"/>
      <c r="CX1533" s="49"/>
      <c r="CY1533" s="49"/>
      <c r="CZ1533" s="49"/>
    </row>
    <row r="1534" spans="1:104" ht="20.25" thickTop="1" thickBot="1" x14ac:dyDescent="0.35">
      <c r="A1534" s="68"/>
      <c r="B1534" s="88"/>
      <c r="C1534" s="68"/>
      <c r="D1534" s="68"/>
      <c r="E1534" s="69"/>
      <c r="F1534" s="69"/>
      <c r="G1534" s="69"/>
      <c r="H1534" s="69"/>
      <c r="I1534" s="70"/>
      <c r="J1534" s="70"/>
      <c r="K1534" s="71"/>
      <c r="L1534" s="91"/>
      <c r="M1534" s="71"/>
      <c r="N1534" s="71"/>
      <c r="P1534" s="71"/>
      <c r="Q1534" s="71"/>
      <c r="R1534" s="71"/>
      <c r="S1534" s="70"/>
      <c r="T1534" s="73"/>
      <c r="U1534" s="73"/>
      <c r="V1534" s="211"/>
      <c r="W1534" s="211"/>
      <c r="X1534" s="73"/>
      <c r="Y1534" s="73"/>
      <c r="Z1534" s="73"/>
      <c r="AA1534" s="73"/>
      <c r="AB1534" s="73"/>
      <c r="AC1534" s="73"/>
      <c r="AD1534" s="73"/>
      <c r="AE1534" s="92"/>
      <c r="AF1534" s="73"/>
      <c r="AG1534" s="74"/>
      <c r="AH1534" s="75"/>
      <c r="AI1534" s="75"/>
      <c r="AJ1534" s="75"/>
      <c r="AK1534" s="74"/>
      <c r="AL1534" s="69"/>
      <c r="AM1534" s="76"/>
      <c r="AN1534" s="127"/>
      <c r="AO1534" s="76"/>
      <c r="AP1534" s="127"/>
      <c r="AQ1534" s="76"/>
      <c r="AR1534" s="76"/>
      <c r="AS1534" s="76"/>
      <c r="AT1534" s="76"/>
      <c r="AU1534" s="76"/>
      <c r="AV1534" s="127"/>
      <c r="AW1534" s="127"/>
      <c r="AX1534" s="127"/>
      <c r="AY1534" s="76"/>
      <c r="AZ1534" s="74"/>
      <c r="BA1534" s="74"/>
      <c r="BB1534" s="72"/>
      <c r="BC1534" s="72"/>
      <c r="BD1534" s="74"/>
      <c r="BE1534" s="74"/>
      <c r="BF1534" s="76"/>
      <c r="BG1534" s="76"/>
      <c r="BH1534" s="76"/>
      <c r="BI1534" s="76"/>
      <c r="BJ1534" s="76"/>
      <c r="BK1534" s="76"/>
      <c r="BL1534" s="76"/>
      <c r="BM1534" s="127"/>
      <c r="BN1534" s="76"/>
      <c r="BO1534" s="110"/>
      <c r="BP1534" s="110"/>
      <c r="BQ1534" s="112"/>
      <c r="BR1534" s="112"/>
      <c r="BS1534" s="112"/>
      <c r="BT1534" s="114"/>
      <c r="BU1534" s="113"/>
      <c r="BV1534" s="114"/>
      <c r="BW1534" s="115"/>
      <c r="BX1534" s="115"/>
      <c r="BY1534" s="115"/>
      <c r="BZ1534" s="115"/>
      <c r="CA1534" s="48"/>
      <c r="CB1534" s="48"/>
      <c r="CC1534" s="48"/>
      <c r="CD1534" s="49"/>
      <c r="CE1534" s="96"/>
      <c r="CF1534" s="49"/>
      <c r="CG1534" s="96"/>
      <c r="CH1534" s="49"/>
      <c r="CI1534" s="49"/>
      <c r="CJ1534" s="49"/>
      <c r="CK1534" s="49"/>
      <c r="CL1534" s="49"/>
      <c r="CM1534" s="49"/>
      <c r="CN1534" s="49"/>
      <c r="CO1534" s="49"/>
      <c r="CP1534" s="49"/>
      <c r="CQ1534" s="49"/>
      <c r="CR1534" s="49"/>
      <c r="CS1534" s="49"/>
      <c r="CT1534" s="49"/>
      <c r="CU1534" s="49"/>
      <c r="CV1534" s="49"/>
      <c r="CW1534" s="49"/>
      <c r="CX1534" s="49"/>
      <c r="CY1534" s="49"/>
      <c r="CZ1534" s="49"/>
    </row>
    <row r="1535" spans="1:104" ht="20.25" thickTop="1" thickBot="1" x14ac:dyDescent="0.35">
      <c r="A1535" s="68"/>
      <c r="B1535" s="88"/>
      <c r="C1535" s="68"/>
      <c r="D1535" s="68"/>
      <c r="E1535" s="69"/>
      <c r="F1535" s="69"/>
      <c r="G1535" s="69"/>
      <c r="H1535" s="69"/>
      <c r="I1535" s="70"/>
      <c r="J1535" s="70"/>
      <c r="K1535" s="71"/>
      <c r="L1535" s="91"/>
      <c r="M1535" s="71"/>
      <c r="N1535" s="71"/>
      <c r="P1535" s="71"/>
      <c r="Q1535" s="71"/>
      <c r="R1535" s="71"/>
      <c r="S1535" s="70"/>
      <c r="T1535" s="73"/>
      <c r="U1535" s="73"/>
      <c r="V1535" s="211"/>
      <c r="W1535" s="211"/>
      <c r="X1535" s="73"/>
      <c r="Y1535" s="73"/>
      <c r="Z1535" s="73"/>
      <c r="AA1535" s="73"/>
      <c r="AB1535" s="73"/>
      <c r="AC1535" s="73"/>
      <c r="AD1535" s="73"/>
      <c r="AE1535" s="92"/>
      <c r="AF1535" s="73"/>
      <c r="AG1535" s="74"/>
      <c r="AH1535" s="75"/>
      <c r="AI1535" s="75"/>
      <c r="AJ1535" s="75"/>
      <c r="AK1535" s="74"/>
      <c r="AL1535" s="69"/>
      <c r="AM1535" s="76"/>
      <c r="AN1535" s="127"/>
      <c r="AO1535" s="76"/>
      <c r="AP1535" s="127"/>
      <c r="AQ1535" s="76"/>
      <c r="AR1535" s="76"/>
      <c r="AS1535" s="76"/>
      <c r="AT1535" s="76"/>
      <c r="AU1535" s="76"/>
      <c r="AV1535" s="127"/>
      <c r="AW1535" s="127"/>
      <c r="AX1535" s="127"/>
      <c r="AY1535" s="76"/>
      <c r="AZ1535" s="74"/>
      <c r="BA1535" s="74"/>
      <c r="BB1535" s="72"/>
      <c r="BC1535" s="72"/>
      <c r="BD1535" s="74"/>
      <c r="BE1535" s="74"/>
      <c r="BF1535" s="76"/>
      <c r="BG1535" s="76"/>
      <c r="BH1535" s="76"/>
      <c r="BI1535" s="76"/>
      <c r="BJ1535" s="76"/>
      <c r="BK1535" s="76"/>
      <c r="BL1535" s="76"/>
      <c r="BM1535" s="127"/>
      <c r="BN1535" s="76"/>
      <c r="BO1535" s="110"/>
      <c r="BP1535" s="110"/>
      <c r="BQ1535" s="112"/>
      <c r="BR1535" s="112"/>
      <c r="BS1535" s="112"/>
      <c r="BT1535" s="114"/>
      <c r="BU1535" s="113"/>
      <c r="BV1535" s="114"/>
      <c r="BW1535" s="115"/>
      <c r="BX1535" s="115"/>
      <c r="BY1535" s="115"/>
      <c r="BZ1535" s="115"/>
      <c r="CA1535" s="48"/>
      <c r="CB1535" s="48"/>
      <c r="CC1535" s="48"/>
      <c r="CD1535" s="49"/>
      <c r="CE1535" s="96"/>
      <c r="CF1535" s="49"/>
      <c r="CG1535" s="96"/>
      <c r="CH1535" s="49"/>
      <c r="CI1535" s="49"/>
      <c r="CJ1535" s="49"/>
      <c r="CK1535" s="49"/>
      <c r="CL1535" s="49"/>
      <c r="CM1535" s="49"/>
      <c r="CN1535" s="49"/>
      <c r="CO1535" s="49"/>
      <c r="CP1535" s="49"/>
      <c r="CQ1535" s="49"/>
      <c r="CR1535" s="49"/>
      <c r="CS1535" s="49"/>
      <c r="CT1535" s="49"/>
      <c r="CU1535" s="49"/>
      <c r="CV1535" s="49"/>
      <c r="CW1535" s="49"/>
      <c r="CX1535" s="49"/>
      <c r="CY1535" s="49"/>
      <c r="CZ1535" s="49"/>
    </row>
    <row r="1536" spans="1:104" ht="20.25" thickTop="1" thickBot="1" x14ac:dyDescent="0.35">
      <c r="A1536" s="68"/>
      <c r="B1536" s="88"/>
      <c r="C1536" s="68"/>
      <c r="D1536" s="68"/>
      <c r="E1536" s="69"/>
      <c r="F1536" s="69"/>
      <c r="G1536" s="69"/>
      <c r="H1536" s="69"/>
      <c r="I1536" s="70"/>
      <c r="J1536" s="70"/>
      <c r="K1536" s="71"/>
      <c r="L1536" s="91"/>
      <c r="M1536" s="71"/>
      <c r="N1536" s="71"/>
      <c r="P1536" s="71"/>
      <c r="Q1536" s="71"/>
      <c r="R1536" s="71"/>
      <c r="S1536" s="70"/>
      <c r="T1536" s="73"/>
      <c r="U1536" s="73"/>
      <c r="V1536" s="211"/>
      <c r="W1536" s="211"/>
      <c r="X1536" s="73"/>
      <c r="Y1536" s="73"/>
      <c r="Z1536" s="73"/>
      <c r="AA1536" s="73"/>
      <c r="AB1536" s="73"/>
      <c r="AC1536" s="73"/>
      <c r="AD1536" s="73"/>
      <c r="AE1536" s="92"/>
      <c r="AF1536" s="73"/>
      <c r="AG1536" s="74"/>
      <c r="AH1536" s="75"/>
      <c r="AI1536" s="75"/>
      <c r="AJ1536" s="75"/>
      <c r="AK1536" s="74"/>
      <c r="AL1536" s="69"/>
      <c r="AM1536" s="76"/>
      <c r="AN1536" s="127"/>
      <c r="AO1536" s="76"/>
      <c r="AP1536" s="127"/>
      <c r="AQ1536" s="76"/>
      <c r="AR1536" s="76"/>
      <c r="AS1536" s="76"/>
      <c r="AT1536" s="76"/>
      <c r="AU1536" s="76"/>
      <c r="AV1536" s="127"/>
      <c r="AW1536" s="127"/>
      <c r="AX1536" s="127"/>
      <c r="AY1536" s="76"/>
      <c r="AZ1536" s="74"/>
      <c r="BA1536" s="74"/>
      <c r="BB1536" s="72"/>
      <c r="BC1536" s="72"/>
      <c r="BD1536" s="74"/>
      <c r="BE1536" s="74"/>
      <c r="BF1536" s="76"/>
      <c r="BG1536" s="76"/>
      <c r="BH1536" s="76"/>
      <c r="BI1536" s="76"/>
      <c r="BJ1536" s="76"/>
      <c r="BK1536" s="76"/>
      <c r="BL1536" s="76"/>
      <c r="BM1536" s="127"/>
      <c r="BN1536" s="76"/>
      <c r="BO1536" s="110"/>
      <c r="BP1536" s="110"/>
      <c r="BQ1536" s="112"/>
      <c r="BR1536" s="112"/>
      <c r="BS1536" s="112"/>
      <c r="BT1536" s="114"/>
      <c r="BU1536" s="113"/>
      <c r="BV1536" s="114"/>
      <c r="BW1536" s="115"/>
      <c r="BX1536" s="115"/>
      <c r="BY1536" s="115"/>
      <c r="BZ1536" s="115"/>
      <c r="CA1536" s="48"/>
      <c r="CB1536" s="48"/>
      <c r="CC1536" s="48"/>
      <c r="CD1536" s="49"/>
      <c r="CE1536" s="96"/>
      <c r="CF1536" s="49"/>
      <c r="CG1536" s="96"/>
      <c r="CH1536" s="49"/>
      <c r="CI1536" s="49"/>
      <c r="CJ1536" s="49"/>
      <c r="CK1536" s="49"/>
      <c r="CL1536" s="49"/>
      <c r="CM1536" s="49"/>
      <c r="CN1536" s="49"/>
      <c r="CO1536" s="49"/>
      <c r="CP1536" s="49"/>
      <c r="CQ1536" s="49"/>
      <c r="CR1536" s="49"/>
      <c r="CS1536" s="49"/>
      <c r="CT1536" s="49"/>
      <c r="CU1536" s="49"/>
      <c r="CV1536" s="49"/>
      <c r="CW1536" s="49"/>
      <c r="CX1536" s="49"/>
      <c r="CY1536" s="49"/>
      <c r="CZ1536" s="49"/>
    </row>
    <row r="1537" spans="1:104" ht="20.25" thickTop="1" thickBot="1" x14ac:dyDescent="0.35">
      <c r="A1537" s="68"/>
      <c r="B1537" s="88"/>
      <c r="C1537" s="68"/>
      <c r="D1537" s="68"/>
      <c r="E1537" s="69"/>
      <c r="F1537" s="69"/>
      <c r="G1537" s="69"/>
      <c r="H1537" s="69"/>
      <c r="I1537" s="70"/>
      <c r="J1537" s="70"/>
      <c r="K1537" s="71"/>
      <c r="L1537" s="91"/>
      <c r="M1537" s="71"/>
      <c r="N1537" s="71"/>
      <c r="P1537" s="71"/>
      <c r="Q1537" s="71"/>
      <c r="R1537" s="71"/>
      <c r="S1537" s="70"/>
      <c r="T1537" s="73"/>
      <c r="U1537" s="73"/>
      <c r="V1537" s="211"/>
      <c r="W1537" s="211"/>
      <c r="X1537" s="73"/>
      <c r="Y1537" s="73"/>
      <c r="Z1537" s="73"/>
      <c r="AA1537" s="73"/>
      <c r="AB1537" s="73"/>
      <c r="AC1537" s="73"/>
      <c r="AD1537" s="73"/>
      <c r="AE1537" s="92"/>
      <c r="AF1537" s="73"/>
      <c r="AG1537" s="74"/>
      <c r="AH1537" s="75"/>
      <c r="AI1537" s="75"/>
      <c r="AJ1537" s="75"/>
      <c r="AK1537" s="74"/>
      <c r="AL1537" s="69"/>
      <c r="AM1537" s="76"/>
      <c r="AN1537" s="127"/>
      <c r="AO1537" s="76"/>
      <c r="AP1537" s="127"/>
      <c r="AQ1537" s="76"/>
      <c r="AR1537" s="76"/>
      <c r="AS1537" s="76"/>
      <c r="AT1537" s="76"/>
      <c r="AU1537" s="76"/>
      <c r="AV1537" s="127"/>
      <c r="AW1537" s="127"/>
      <c r="AX1537" s="127"/>
      <c r="AY1537" s="76"/>
      <c r="AZ1537" s="74"/>
      <c r="BA1537" s="74"/>
      <c r="BB1537" s="72"/>
      <c r="BC1537" s="72"/>
      <c r="BD1537" s="74"/>
      <c r="BE1537" s="74"/>
      <c r="BF1537" s="76"/>
      <c r="BG1537" s="76"/>
      <c r="BH1537" s="76"/>
      <c r="BI1537" s="76"/>
      <c r="BJ1537" s="76"/>
      <c r="BK1537" s="76"/>
      <c r="BL1537" s="76"/>
      <c r="BM1537" s="127"/>
      <c r="BN1537" s="76"/>
      <c r="BO1537" s="110"/>
      <c r="BP1537" s="110"/>
      <c r="BQ1537" s="112"/>
      <c r="BR1537" s="112"/>
      <c r="BS1537" s="112"/>
      <c r="BT1537" s="114"/>
      <c r="BU1537" s="113"/>
      <c r="BV1537" s="114"/>
      <c r="BW1537" s="115"/>
      <c r="BX1537" s="115"/>
      <c r="BY1537" s="115"/>
      <c r="BZ1537" s="115"/>
      <c r="CA1537" s="48"/>
      <c r="CB1537" s="48"/>
      <c r="CC1537" s="48"/>
      <c r="CD1537" s="49"/>
      <c r="CE1537" s="96"/>
      <c r="CF1537" s="49"/>
      <c r="CG1537" s="96"/>
      <c r="CH1537" s="49"/>
      <c r="CI1537" s="49"/>
      <c r="CJ1537" s="49"/>
      <c r="CK1537" s="49"/>
      <c r="CL1537" s="49"/>
      <c r="CM1537" s="49"/>
      <c r="CN1537" s="49"/>
      <c r="CO1537" s="49"/>
      <c r="CP1537" s="49"/>
      <c r="CQ1537" s="49"/>
      <c r="CR1537" s="49"/>
      <c r="CS1537" s="49"/>
      <c r="CT1537" s="49"/>
      <c r="CU1537" s="49"/>
      <c r="CV1537" s="49"/>
      <c r="CW1537" s="49"/>
      <c r="CX1537" s="49"/>
      <c r="CY1537" s="49"/>
      <c r="CZ1537" s="49"/>
    </row>
    <row r="1538" spans="1:104" ht="20.25" thickTop="1" thickBot="1" x14ac:dyDescent="0.35">
      <c r="A1538" s="68"/>
      <c r="B1538" s="88"/>
      <c r="C1538" s="68"/>
      <c r="D1538" s="68"/>
      <c r="E1538" s="69"/>
      <c r="F1538" s="69"/>
      <c r="G1538" s="69"/>
      <c r="H1538" s="69"/>
      <c r="I1538" s="70"/>
      <c r="J1538" s="70"/>
      <c r="K1538" s="71"/>
      <c r="L1538" s="91"/>
      <c r="M1538" s="71"/>
      <c r="N1538" s="71"/>
      <c r="P1538" s="71"/>
      <c r="Q1538" s="71"/>
      <c r="R1538" s="71"/>
      <c r="S1538" s="70"/>
      <c r="T1538" s="73"/>
      <c r="U1538" s="73"/>
      <c r="V1538" s="211"/>
      <c r="W1538" s="211"/>
      <c r="X1538" s="73"/>
      <c r="Y1538" s="73"/>
      <c r="Z1538" s="73"/>
      <c r="AA1538" s="73"/>
      <c r="AB1538" s="73"/>
      <c r="AC1538" s="73"/>
      <c r="AD1538" s="73"/>
      <c r="AE1538" s="92"/>
      <c r="AF1538" s="73"/>
      <c r="AG1538" s="74"/>
      <c r="AH1538" s="75"/>
      <c r="AI1538" s="75"/>
      <c r="AJ1538" s="75"/>
      <c r="AK1538" s="74"/>
      <c r="AL1538" s="69"/>
      <c r="AM1538" s="76"/>
      <c r="AN1538" s="127"/>
      <c r="AO1538" s="76"/>
      <c r="AP1538" s="127"/>
      <c r="AQ1538" s="76"/>
      <c r="AR1538" s="76"/>
      <c r="AS1538" s="76"/>
      <c r="AT1538" s="76"/>
      <c r="AU1538" s="76"/>
      <c r="AV1538" s="127"/>
      <c r="AW1538" s="127"/>
      <c r="AX1538" s="127"/>
      <c r="AY1538" s="76"/>
      <c r="AZ1538" s="74"/>
      <c r="BA1538" s="74"/>
      <c r="BB1538" s="72"/>
      <c r="BC1538" s="72"/>
      <c r="BD1538" s="74"/>
      <c r="BE1538" s="74"/>
      <c r="BF1538" s="76"/>
      <c r="BG1538" s="76"/>
      <c r="BH1538" s="76"/>
      <c r="BI1538" s="76"/>
      <c r="BJ1538" s="76"/>
      <c r="BK1538" s="76"/>
      <c r="BL1538" s="76"/>
      <c r="BM1538" s="127"/>
      <c r="BN1538" s="76"/>
      <c r="BO1538" s="110"/>
      <c r="BP1538" s="110"/>
      <c r="BQ1538" s="112"/>
      <c r="BR1538" s="112"/>
      <c r="BS1538" s="112"/>
      <c r="BT1538" s="114"/>
      <c r="BU1538" s="113"/>
      <c r="BV1538" s="114"/>
      <c r="BW1538" s="115"/>
      <c r="BX1538" s="115"/>
      <c r="BY1538" s="115"/>
      <c r="BZ1538" s="115"/>
      <c r="CA1538" s="48"/>
      <c r="CB1538" s="48"/>
      <c r="CC1538" s="48"/>
      <c r="CD1538" s="49"/>
      <c r="CE1538" s="96"/>
      <c r="CF1538" s="49"/>
      <c r="CG1538" s="96"/>
      <c r="CH1538" s="49"/>
      <c r="CI1538" s="49"/>
      <c r="CJ1538" s="49"/>
      <c r="CK1538" s="49"/>
      <c r="CL1538" s="49"/>
      <c r="CM1538" s="49"/>
      <c r="CN1538" s="49"/>
      <c r="CO1538" s="49"/>
      <c r="CP1538" s="49"/>
      <c r="CQ1538" s="49"/>
      <c r="CR1538" s="49"/>
      <c r="CS1538" s="49"/>
      <c r="CT1538" s="49"/>
      <c r="CU1538" s="49"/>
      <c r="CV1538" s="49"/>
      <c r="CW1538" s="49"/>
      <c r="CX1538" s="49"/>
      <c r="CY1538" s="49"/>
      <c r="CZ1538" s="49"/>
    </row>
    <row r="1539" spans="1:104" ht="20.25" thickTop="1" thickBot="1" x14ac:dyDescent="0.35">
      <c r="A1539" s="68"/>
      <c r="B1539" s="88"/>
      <c r="C1539" s="68"/>
      <c r="D1539" s="68"/>
      <c r="E1539" s="69"/>
      <c r="F1539" s="69"/>
      <c r="G1539" s="69"/>
      <c r="H1539" s="69"/>
      <c r="I1539" s="70"/>
      <c r="J1539" s="70"/>
      <c r="K1539" s="71"/>
      <c r="L1539" s="91"/>
      <c r="M1539" s="71"/>
      <c r="N1539" s="71"/>
      <c r="P1539" s="71"/>
      <c r="Q1539" s="71"/>
      <c r="R1539" s="71"/>
      <c r="S1539" s="70"/>
      <c r="T1539" s="73"/>
      <c r="U1539" s="73"/>
      <c r="V1539" s="211"/>
      <c r="W1539" s="211"/>
      <c r="X1539" s="73"/>
      <c r="Y1539" s="73"/>
      <c r="Z1539" s="73"/>
      <c r="AA1539" s="73"/>
      <c r="AB1539" s="73"/>
      <c r="AC1539" s="73"/>
      <c r="AD1539" s="73"/>
      <c r="AE1539" s="92"/>
      <c r="AF1539" s="73"/>
      <c r="AG1539" s="74"/>
      <c r="AH1539" s="75"/>
      <c r="AI1539" s="75"/>
      <c r="AJ1539" s="75"/>
      <c r="AK1539" s="74"/>
      <c r="AL1539" s="69"/>
      <c r="AM1539" s="76"/>
      <c r="AN1539" s="127"/>
      <c r="AO1539" s="76"/>
      <c r="AP1539" s="127"/>
      <c r="AQ1539" s="76"/>
      <c r="AR1539" s="76"/>
      <c r="AS1539" s="76"/>
      <c r="AT1539" s="76"/>
      <c r="AU1539" s="76"/>
      <c r="AV1539" s="127"/>
      <c r="AW1539" s="127"/>
      <c r="AX1539" s="127"/>
      <c r="AY1539" s="76"/>
      <c r="AZ1539" s="74"/>
      <c r="BA1539" s="74"/>
      <c r="BB1539" s="72"/>
      <c r="BC1539" s="72"/>
      <c r="BD1539" s="74"/>
      <c r="BE1539" s="74"/>
      <c r="BF1539" s="76"/>
      <c r="BG1539" s="76"/>
      <c r="BH1539" s="76"/>
      <c r="BI1539" s="76"/>
      <c r="BJ1539" s="76"/>
      <c r="BK1539" s="76"/>
      <c r="BL1539" s="76"/>
      <c r="BM1539" s="127"/>
      <c r="BN1539" s="76"/>
      <c r="BO1539" s="110"/>
      <c r="BP1539" s="110"/>
      <c r="BQ1539" s="112"/>
      <c r="BR1539" s="112"/>
      <c r="BS1539" s="112"/>
      <c r="BT1539" s="114"/>
      <c r="BU1539" s="113"/>
      <c r="BV1539" s="114"/>
      <c r="BW1539" s="115"/>
      <c r="BX1539" s="115"/>
      <c r="BY1539" s="115"/>
      <c r="BZ1539" s="115"/>
      <c r="CA1539" s="48"/>
      <c r="CB1539" s="48"/>
      <c r="CC1539" s="48"/>
      <c r="CD1539" s="49"/>
      <c r="CE1539" s="96"/>
      <c r="CF1539" s="49"/>
      <c r="CG1539" s="96"/>
      <c r="CH1539" s="49"/>
      <c r="CI1539" s="49"/>
      <c r="CJ1539" s="49"/>
      <c r="CK1539" s="49"/>
      <c r="CL1539" s="49"/>
      <c r="CM1539" s="49"/>
      <c r="CN1539" s="49"/>
      <c r="CO1539" s="49"/>
      <c r="CP1539" s="49"/>
      <c r="CQ1539" s="49"/>
      <c r="CR1539" s="49"/>
      <c r="CS1539" s="49"/>
      <c r="CT1539" s="49"/>
      <c r="CU1539" s="49"/>
      <c r="CV1539" s="49"/>
      <c r="CW1539" s="49"/>
      <c r="CX1539" s="49"/>
      <c r="CY1539" s="49"/>
      <c r="CZ1539" s="49"/>
    </row>
    <row r="1540" spans="1:104" ht="20.25" thickTop="1" thickBot="1" x14ac:dyDescent="0.35">
      <c r="A1540" s="68"/>
      <c r="B1540" s="88"/>
      <c r="C1540" s="68"/>
      <c r="D1540" s="68"/>
      <c r="E1540" s="69"/>
      <c r="F1540" s="69"/>
      <c r="G1540" s="69"/>
      <c r="H1540" s="69"/>
      <c r="I1540" s="70"/>
      <c r="J1540" s="70"/>
      <c r="K1540" s="71"/>
      <c r="L1540" s="91"/>
      <c r="M1540" s="71"/>
      <c r="N1540" s="71"/>
      <c r="P1540" s="71"/>
      <c r="Q1540" s="71"/>
      <c r="R1540" s="71"/>
      <c r="S1540" s="70"/>
      <c r="T1540" s="73"/>
      <c r="U1540" s="73"/>
      <c r="V1540" s="211"/>
      <c r="W1540" s="211"/>
      <c r="X1540" s="73"/>
      <c r="Y1540" s="73"/>
      <c r="Z1540" s="73"/>
      <c r="AA1540" s="73"/>
      <c r="AB1540" s="73"/>
      <c r="AC1540" s="73"/>
      <c r="AD1540" s="73"/>
      <c r="AE1540" s="92"/>
      <c r="AF1540" s="73"/>
      <c r="AG1540" s="74"/>
      <c r="AH1540" s="75"/>
      <c r="AI1540" s="75"/>
      <c r="AJ1540" s="75"/>
      <c r="AK1540" s="74"/>
      <c r="AL1540" s="69"/>
      <c r="AM1540" s="76"/>
      <c r="AN1540" s="127"/>
      <c r="AO1540" s="76"/>
      <c r="AP1540" s="127"/>
      <c r="AQ1540" s="76"/>
      <c r="AR1540" s="76"/>
      <c r="AS1540" s="76"/>
      <c r="AT1540" s="76"/>
      <c r="AU1540" s="76"/>
      <c r="AV1540" s="127"/>
      <c r="AW1540" s="127"/>
      <c r="AX1540" s="127"/>
      <c r="AY1540" s="76"/>
      <c r="AZ1540" s="74"/>
      <c r="BA1540" s="74"/>
      <c r="BB1540" s="72"/>
      <c r="BC1540" s="72"/>
      <c r="BD1540" s="74"/>
      <c r="BE1540" s="74"/>
      <c r="BF1540" s="76"/>
      <c r="BG1540" s="76"/>
      <c r="BH1540" s="76"/>
      <c r="BI1540" s="76"/>
      <c r="BJ1540" s="76"/>
      <c r="BK1540" s="76"/>
      <c r="BL1540" s="76"/>
      <c r="BM1540" s="127"/>
      <c r="BN1540" s="76"/>
      <c r="BO1540" s="110"/>
      <c r="BP1540" s="110"/>
      <c r="BQ1540" s="112"/>
      <c r="BR1540" s="112"/>
      <c r="BS1540" s="112"/>
      <c r="BT1540" s="114"/>
      <c r="BU1540" s="113"/>
      <c r="BV1540" s="114"/>
      <c r="BW1540" s="115"/>
      <c r="BX1540" s="115"/>
      <c r="BY1540" s="115"/>
      <c r="BZ1540" s="115"/>
      <c r="CA1540" s="48"/>
      <c r="CB1540" s="48"/>
      <c r="CC1540" s="48"/>
      <c r="CD1540" s="49"/>
      <c r="CE1540" s="96"/>
      <c r="CF1540" s="49"/>
      <c r="CG1540" s="96"/>
      <c r="CH1540" s="49"/>
      <c r="CI1540" s="49"/>
      <c r="CJ1540" s="49"/>
      <c r="CK1540" s="49"/>
      <c r="CL1540" s="49"/>
      <c r="CM1540" s="49"/>
      <c r="CN1540" s="49"/>
      <c r="CO1540" s="49"/>
      <c r="CP1540" s="49"/>
      <c r="CQ1540" s="49"/>
      <c r="CR1540" s="49"/>
      <c r="CS1540" s="49"/>
      <c r="CT1540" s="49"/>
      <c r="CU1540" s="49"/>
      <c r="CV1540" s="49"/>
      <c r="CW1540" s="49"/>
      <c r="CX1540" s="49"/>
      <c r="CY1540" s="49"/>
      <c r="CZ1540" s="49"/>
    </row>
    <row r="1541" spans="1:104" ht="20.25" thickTop="1" thickBot="1" x14ac:dyDescent="0.35">
      <c r="A1541" s="68"/>
      <c r="B1541" s="88"/>
      <c r="C1541" s="68"/>
      <c r="D1541" s="68"/>
      <c r="E1541" s="69"/>
      <c r="F1541" s="69"/>
      <c r="G1541" s="69"/>
      <c r="H1541" s="69"/>
      <c r="I1541" s="70"/>
      <c r="J1541" s="70"/>
      <c r="K1541" s="71"/>
      <c r="L1541" s="91"/>
      <c r="M1541" s="71"/>
      <c r="N1541" s="71"/>
      <c r="P1541" s="71"/>
      <c r="Q1541" s="71"/>
      <c r="R1541" s="71"/>
      <c r="S1541" s="70"/>
      <c r="T1541" s="73"/>
      <c r="U1541" s="73"/>
      <c r="V1541" s="211"/>
      <c r="W1541" s="211"/>
      <c r="X1541" s="73"/>
      <c r="Y1541" s="73"/>
      <c r="Z1541" s="73"/>
      <c r="AA1541" s="73"/>
      <c r="AB1541" s="73"/>
      <c r="AC1541" s="73"/>
      <c r="AD1541" s="73"/>
      <c r="AE1541" s="92"/>
      <c r="AF1541" s="73"/>
      <c r="AG1541" s="74"/>
      <c r="AH1541" s="75"/>
      <c r="AI1541" s="75"/>
      <c r="AJ1541" s="75"/>
      <c r="AK1541" s="74"/>
      <c r="AL1541" s="69"/>
      <c r="AM1541" s="76"/>
      <c r="AN1541" s="127"/>
      <c r="AO1541" s="76"/>
      <c r="AP1541" s="127"/>
      <c r="AQ1541" s="76"/>
      <c r="AR1541" s="76"/>
      <c r="AS1541" s="76"/>
      <c r="AT1541" s="76"/>
      <c r="AU1541" s="76"/>
      <c r="AV1541" s="127"/>
      <c r="AW1541" s="127"/>
      <c r="AX1541" s="127"/>
      <c r="AY1541" s="76"/>
      <c r="AZ1541" s="74"/>
      <c r="BA1541" s="74"/>
      <c r="BB1541" s="72"/>
      <c r="BC1541" s="72"/>
      <c r="BD1541" s="74"/>
      <c r="BE1541" s="74"/>
      <c r="BF1541" s="76"/>
      <c r="BG1541" s="76"/>
      <c r="BH1541" s="76"/>
      <c r="BI1541" s="76"/>
      <c r="BJ1541" s="76"/>
      <c r="BK1541" s="76"/>
      <c r="BL1541" s="76"/>
      <c r="BM1541" s="127"/>
      <c r="BN1541" s="76"/>
      <c r="BO1541" s="110"/>
      <c r="BP1541" s="110"/>
      <c r="BQ1541" s="112"/>
      <c r="BR1541" s="112"/>
      <c r="BS1541" s="112"/>
      <c r="BT1541" s="114"/>
      <c r="BU1541" s="113"/>
      <c r="BV1541" s="114"/>
      <c r="BW1541" s="115"/>
      <c r="BX1541" s="115"/>
      <c r="BY1541" s="115"/>
      <c r="BZ1541" s="115"/>
      <c r="CA1541" s="48"/>
      <c r="CB1541" s="48"/>
      <c r="CC1541" s="48"/>
      <c r="CD1541" s="49"/>
      <c r="CE1541" s="96"/>
      <c r="CF1541" s="49"/>
      <c r="CG1541" s="96"/>
      <c r="CH1541" s="49"/>
      <c r="CI1541" s="49"/>
      <c r="CJ1541" s="49"/>
      <c r="CK1541" s="49"/>
      <c r="CL1541" s="49"/>
      <c r="CM1541" s="49"/>
      <c r="CN1541" s="49"/>
      <c r="CO1541" s="49"/>
      <c r="CP1541" s="49"/>
      <c r="CQ1541" s="49"/>
      <c r="CR1541" s="49"/>
      <c r="CS1541" s="49"/>
      <c r="CT1541" s="49"/>
      <c r="CU1541" s="49"/>
      <c r="CV1541" s="49"/>
      <c r="CW1541" s="49"/>
      <c r="CX1541" s="49"/>
      <c r="CY1541" s="49"/>
      <c r="CZ1541" s="49"/>
    </row>
    <row r="1542" spans="1:104" ht="20.25" thickTop="1" thickBot="1" x14ac:dyDescent="0.35">
      <c r="A1542" s="68"/>
      <c r="B1542" s="88"/>
      <c r="C1542" s="68"/>
      <c r="D1542" s="68"/>
      <c r="E1542" s="69"/>
      <c r="F1542" s="69"/>
      <c r="G1542" s="69"/>
      <c r="H1542" s="69"/>
      <c r="I1542" s="70"/>
      <c r="J1542" s="70"/>
      <c r="K1542" s="71"/>
      <c r="L1542" s="91"/>
      <c r="M1542" s="71"/>
      <c r="N1542" s="71"/>
      <c r="P1542" s="71"/>
      <c r="Q1542" s="71"/>
      <c r="R1542" s="71"/>
      <c r="S1542" s="70"/>
      <c r="T1542" s="73"/>
      <c r="U1542" s="73"/>
      <c r="V1542" s="211"/>
      <c r="W1542" s="211"/>
      <c r="X1542" s="73"/>
      <c r="Y1542" s="73"/>
      <c r="Z1542" s="73"/>
      <c r="AA1542" s="73"/>
      <c r="AB1542" s="73"/>
      <c r="AC1542" s="73"/>
      <c r="AD1542" s="73"/>
      <c r="AE1542" s="92"/>
      <c r="AF1542" s="73"/>
      <c r="AG1542" s="74"/>
      <c r="AH1542" s="75"/>
      <c r="AI1542" s="75"/>
      <c r="AJ1542" s="75"/>
      <c r="AK1542" s="74"/>
      <c r="AL1542" s="69"/>
      <c r="AM1542" s="76"/>
      <c r="AN1542" s="127"/>
      <c r="AO1542" s="76"/>
      <c r="AP1542" s="127"/>
      <c r="AQ1542" s="76"/>
      <c r="AR1542" s="76"/>
      <c r="AS1542" s="76"/>
      <c r="AT1542" s="76"/>
      <c r="AU1542" s="76"/>
      <c r="AV1542" s="127"/>
      <c r="AW1542" s="127"/>
      <c r="AX1542" s="127"/>
      <c r="AY1542" s="76"/>
      <c r="AZ1542" s="74"/>
      <c r="BA1542" s="74"/>
      <c r="BB1542" s="72"/>
      <c r="BC1542" s="72"/>
      <c r="BD1542" s="74"/>
      <c r="BE1542" s="74"/>
      <c r="BF1542" s="76"/>
      <c r="BG1542" s="76"/>
      <c r="BH1542" s="76"/>
      <c r="BI1542" s="76"/>
      <c r="BJ1542" s="76"/>
      <c r="BK1542" s="76"/>
      <c r="BL1542" s="76"/>
      <c r="BM1542" s="127"/>
      <c r="BN1542" s="76"/>
      <c r="BO1542" s="110"/>
      <c r="BP1542" s="110"/>
      <c r="BQ1542" s="112"/>
      <c r="BR1542" s="112"/>
      <c r="BS1542" s="112"/>
      <c r="BT1542" s="114"/>
      <c r="BU1542" s="113"/>
      <c r="BV1542" s="114"/>
      <c r="BW1542" s="115"/>
      <c r="BX1542" s="115"/>
      <c r="BY1542" s="115"/>
      <c r="BZ1542" s="115"/>
      <c r="CA1542" s="48"/>
      <c r="CB1542" s="48"/>
      <c r="CC1542" s="48"/>
      <c r="CD1542" s="49"/>
      <c r="CE1542" s="96"/>
      <c r="CF1542" s="49"/>
      <c r="CG1542" s="96"/>
      <c r="CH1542" s="49"/>
      <c r="CI1542" s="49"/>
      <c r="CJ1542" s="49"/>
      <c r="CK1542" s="49"/>
      <c r="CL1542" s="49"/>
      <c r="CM1542" s="49"/>
      <c r="CN1542" s="49"/>
      <c r="CO1542" s="49"/>
      <c r="CP1542" s="49"/>
      <c r="CQ1542" s="49"/>
      <c r="CR1542" s="49"/>
      <c r="CS1542" s="49"/>
      <c r="CT1542" s="49"/>
      <c r="CU1542" s="49"/>
      <c r="CV1542" s="49"/>
      <c r="CW1542" s="49"/>
      <c r="CX1542" s="49"/>
      <c r="CY1542" s="49"/>
      <c r="CZ1542" s="49"/>
    </row>
    <row r="1543" spans="1:104" ht="20.25" thickTop="1" thickBot="1" x14ac:dyDescent="0.35">
      <c r="A1543" s="68"/>
      <c r="B1543" s="88"/>
      <c r="C1543" s="68"/>
      <c r="D1543" s="68"/>
      <c r="E1543" s="69"/>
      <c r="F1543" s="69"/>
      <c r="G1543" s="69"/>
      <c r="H1543" s="69"/>
      <c r="I1543" s="70"/>
      <c r="J1543" s="70"/>
      <c r="K1543" s="71"/>
      <c r="L1543" s="91"/>
      <c r="M1543" s="71"/>
      <c r="N1543" s="71"/>
      <c r="P1543" s="71"/>
      <c r="Q1543" s="71"/>
      <c r="R1543" s="71"/>
      <c r="S1543" s="70"/>
      <c r="T1543" s="73"/>
      <c r="U1543" s="73"/>
      <c r="V1543" s="211"/>
      <c r="W1543" s="211"/>
      <c r="X1543" s="73"/>
      <c r="Y1543" s="73"/>
      <c r="Z1543" s="73"/>
      <c r="AA1543" s="73"/>
      <c r="AB1543" s="73"/>
      <c r="AC1543" s="73"/>
      <c r="AD1543" s="73"/>
      <c r="AE1543" s="92"/>
      <c r="AF1543" s="73"/>
      <c r="AG1543" s="74"/>
      <c r="AH1543" s="75"/>
      <c r="AI1543" s="75"/>
      <c r="AJ1543" s="75"/>
      <c r="AK1543" s="74"/>
      <c r="AL1543" s="69"/>
      <c r="AM1543" s="76"/>
      <c r="AN1543" s="127"/>
      <c r="AO1543" s="76"/>
      <c r="AP1543" s="127"/>
      <c r="AQ1543" s="76"/>
      <c r="AR1543" s="76"/>
      <c r="AS1543" s="76"/>
      <c r="AT1543" s="76"/>
      <c r="AU1543" s="76"/>
      <c r="AV1543" s="127"/>
      <c r="AW1543" s="127"/>
      <c r="AX1543" s="127"/>
      <c r="AY1543" s="76"/>
      <c r="AZ1543" s="74"/>
      <c r="BA1543" s="74"/>
      <c r="BB1543" s="72"/>
      <c r="BC1543" s="72"/>
      <c r="BD1543" s="74"/>
      <c r="BE1543" s="74"/>
      <c r="BF1543" s="76"/>
      <c r="BG1543" s="76"/>
      <c r="BH1543" s="76"/>
      <c r="BI1543" s="76"/>
      <c r="BJ1543" s="76"/>
      <c r="BK1543" s="76"/>
      <c r="BL1543" s="76"/>
      <c r="BM1543" s="127"/>
      <c r="BN1543" s="76"/>
      <c r="BO1543" s="110"/>
      <c r="BP1543" s="110"/>
      <c r="BQ1543" s="112"/>
      <c r="BR1543" s="112"/>
      <c r="BS1543" s="112"/>
      <c r="BT1543" s="114"/>
      <c r="BU1543" s="113"/>
      <c r="BV1543" s="114"/>
      <c r="BW1543" s="115"/>
      <c r="BX1543" s="115"/>
      <c r="BY1543" s="115"/>
      <c r="BZ1543" s="115"/>
      <c r="CA1543" s="48"/>
      <c r="CB1543" s="48"/>
      <c r="CC1543" s="48"/>
      <c r="CD1543" s="49"/>
      <c r="CE1543" s="96"/>
      <c r="CF1543" s="49"/>
      <c r="CG1543" s="96"/>
      <c r="CH1543" s="49"/>
      <c r="CI1543" s="49"/>
      <c r="CJ1543" s="49"/>
      <c r="CK1543" s="49"/>
      <c r="CL1543" s="49"/>
      <c r="CM1543" s="49"/>
      <c r="CN1543" s="49"/>
      <c r="CO1543" s="49"/>
      <c r="CP1543" s="49"/>
      <c r="CQ1543" s="49"/>
      <c r="CR1543" s="49"/>
      <c r="CS1543" s="49"/>
      <c r="CT1543" s="49"/>
      <c r="CU1543" s="49"/>
      <c r="CV1543" s="49"/>
      <c r="CW1543" s="49"/>
      <c r="CX1543" s="49"/>
      <c r="CY1543" s="49"/>
      <c r="CZ1543" s="49"/>
    </row>
    <row r="1544" spans="1:104" ht="20.25" thickTop="1" thickBot="1" x14ac:dyDescent="0.35">
      <c r="A1544" s="68"/>
      <c r="B1544" s="88"/>
      <c r="C1544" s="68"/>
      <c r="D1544" s="68"/>
      <c r="E1544" s="69"/>
      <c r="F1544" s="69"/>
      <c r="G1544" s="69"/>
      <c r="H1544" s="69"/>
      <c r="I1544" s="70"/>
      <c r="J1544" s="70"/>
      <c r="K1544" s="71"/>
      <c r="L1544" s="91"/>
      <c r="M1544" s="71"/>
      <c r="N1544" s="71"/>
      <c r="P1544" s="71"/>
      <c r="Q1544" s="71"/>
      <c r="R1544" s="71"/>
      <c r="S1544" s="70"/>
      <c r="T1544" s="73"/>
      <c r="U1544" s="73"/>
      <c r="V1544" s="211"/>
      <c r="W1544" s="211"/>
      <c r="X1544" s="73"/>
      <c r="Y1544" s="73"/>
      <c r="Z1544" s="73"/>
      <c r="AA1544" s="73"/>
      <c r="AB1544" s="73"/>
      <c r="AC1544" s="73"/>
      <c r="AD1544" s="73"/>
      <c r="AE1544" s="92"/>
      <c r="AF1544" s="73"/>
      <c r="AG1544" s="74"/>
      <c r="AH1544" s="75"/>
      <c r="AI1544" s="75"/>
      <c r="AJ1544" s="75"/>
      <c r="AK1544" s="74"/>
      <c r="AL1544" s="69"/>
      <c r="AM1544" s="76"/>
      <c r="AN1544" s="127"/>
      <c r="AO1544" s="76"/>
      <c r="AP1544" s="127"/>
      <c r="AQ1544" s="76"/>
      <c r="AR1544" s="76"/>
      <c r="AS1544" s="76"/>
      <c r="AT1544" s="76"/>
      <c r="AU1544" s="76"/>
      <c r="AV1544" s="127"/>
      <c r="AW1544" s="127"/>
      <c r="AX1544" s="127"/>
      <c r="AY1544" s="76"/>
      <c r="AZ1544" s="74"/>
      <c r="BA1544" s="74"/>
      <c r="BB1544" s="72"/>
      <c r="BC1544" s="72"/>
      <c r="BD1544" s="74"/>
      <c r="BE1544" s="74"/>
      <c r="BF1544" s="76"/>
      <c r="BG1544" s="76"/>
      <c r="BH1544" s="76"/>
      <c r="BI1544" s="76"/>
      <c r="BJ1544" s="76"/>
      <c r="BK1544" s="76"/>
      <c r="BL1544" s="76"/>
      <c r="BM1544" s="127"/>
      <c r="BN1544" s="76"/>
      <c r="BO1544" s="110"/>
      <c r="BP1544" s="110"/>
      <c r="BQ1544" s="112"/>
      <c r="BR1544" s="112"/>
      <c r="BS1544" s="112"/>
      <c r="BT1544" s="114"/>
      <c r="BU1544" s="113"/>
      <c r="BV1544" s="114"/>
      <c r="BW1544" s="115"/>
      <c r="BX1544" s="115"/>
      <c r="BY1544" s="115"/>
      <c r="BZ1544" s="115"/>
      <c r="CA1544" s="48"/>
      <c r="CB1544" s="48"/>
      <c r="CC1544" s="48"/>
      <c r="CD1544" s="49"/>
      <c r="CE1544" s="96"/>
      <c r="CF1544" s="49"/>
      <c r="CG1544" s="96"/>
      <c r="CH1544" s="49"/>
      <c r="CI1544" s="49"/>
      <c r="CJ1544" s="49"/>
      <c r="CK1544" s="49"/>
      <c r="CL1544" s="49"/>
      <c r="CM1544" s="49"/>
      <c r="CN1544" s="49"/>
      <c r="CO1544" s="49"/>
      <c r="CP1544" s="49"/>
      <c r="CQ1544" s="49"/>
      <c r="CR1544" s="49"/>
      <c r="CS1544" s="49"/>
      <c r="CT1544" s="49"/>
      <c r="CU1544" s="49"/>
      <c r="CV1544" s="49"/>
      <c r="CW1544" s="49"/>
      <c r="CX1544" s="49"/>
      <c r="CY1544" s="49"/>
      <c r="CZ1544" s="49"/>
    </row>
    <row r="1545" spans="1:104" ht="20.25" thickTop="1" thickBot="1" x14ac:dyDescent="0.35">
      <c r="A1545" s="68"/>
      <c r="B1545" s="88"/>
      <c r="C1545" s="68"/>
      <c r="D1545" s="68"/>
      <c r="E1545" s="69"/>
      <c r="F1545" s="69"/>
      <c r="G1545" s="69"/>
      <c r="H1545" s="69"/>
      <c r="I1545" s="70"/>
      <c r="J1545" s="70"/>
      <c r="K1545" s="71"/>
      <c r="L1545" s="91"/>
      <c r="M1545" s="71"/>
      <c r="N1545" s="71"/>
      <c r="P1545" s="71"/>
      <c r="Q1545" s="71"/>
      <c r="R1545" s="71"/>
      <c r="S1545" s="70"/>
      <c r="T1545" s="73"/>
      <c r="U1545" s="73"/>
      <c r="V1545" s="211"/>
      <c r="W1545" s="211"/>
      <c r="X1545" s="73"/>
      <c r="Y1545" s="73"/>
      <c r="Z1545" s="73"/>
      <c r="AA1545" s="73"/>
      <c r="AB1545" s="73"/>
      <c r="AC1545" s="73"/>
      <c r="AD1545" s="73"/>
      <c r="AE1545" s="92"/>
      <c r="AF1545" s="73"/>
      <c r="AG1545" s="74"/>
      <c r="AH1545" s="75"/>
      <c r="AI1545" s="75"/>
      <c r="AJ1545" s="75"/>
      <c r="AK1545" s="74"/>
      <c r="AL1545" s="69"/>
      <c r="AM1545" s="76"/>
      <c r="AN1545" s="127"/>
      <c r="AO1545" s="76"/>
      <c r="AP1545" s="127"/>
      <c r="AQ1545" s="76"/>
      <c r="AR1545" s="76"/>
      <c r="AS1545" s="76"/>
      <c r="AT1545" s="76"/>
      <c r="AU1545" s="76"/>
      <c r="AV1545" s="127"/>
      <c r="AW1545" s="127"/>
      <c r="AX1545" s="127"/>
      <c r="AY1545" s="76"/>
      <c r="AZ1545" s="74"/>
      <c r="BA1545" s="74"/>
      <c r="BB1545" s="72"/>
      <c r="BC1545" s="72"/>
      <c r="BD1545" s="74"/>
      <c r="BE1545" s="74"/>
      <c r="BF1545" s="76"/>
      <c r="BG1545" s="76"/>
      <c r="BH1545" s="76"/>
      <c r="BI1545" s="76"/>
      <c r="BJ1545" s="76"/>
      <c r="BK1545" s="76"/>
      <c r="BL1545" s="76"/>
      <c r="BM1545" s="127"/>
      <c r="BN1545" s="76"/>
      <c r="BO1545" s="110"/>
      <c r="BP1545" s="110"/>
      <c r="BQ1545" s="112"/>
      <c r="BR1545" s="112"/>
      <c r="BS1545" s="112"/>
      <c r="BT1545" s="114"/>
      <c r="BU1545" s="113"/>
      <c r="BV1545" s="114"/>
      <c r="BW1545" s="115"/>
      <c r="BX1545" s="115"/>
      <c r="BY1545" s="115"/>
      <c r="BZ1545" s="115"/>
      <c r="CA1545" s="48"/>
      <c r="CB1545" s="48"/>
      <c r="CC1545" s="48"/>
      <c r="CD1545" s="49"/>
      <c r="CE1545" s="96"/>
      <c r="CF1545" s="49"/>
      <c r="CG1545" s="96"/>
      <c r="CH1545" s="49"/>
      <c r="CI1545" s="49"/>
      <c r="CJ1545" s="49"/>
      <c r="CK1545" s="49"/>
      <c r="CL1545" s="49"/>
      <c r="CM1545" s="49"/>
      <c r="CN1545" s="49"/>
      <c r="CO1545" s="49"/>
      <c r="CP1545" s="49"/>
      <c r="CQ1545" s="49"/>
      <c r="CR1545" s="49"/>
      <c r="CS1545" s="49"/>
      <c r="CT1545" s="49"/>
      <c r="CU1545" s="49"/>
      <c r="CV1545" s="49"/>
      <c r="CW1545" s="49"/>
      <c r="CX1545" s="49"/>
      <c r="CY1545" s="49"/>
      <c r="CZ1545" s="49"/>
    </row>
    <row r="1546" spans="1:104" ht="20.25" thickTop="1" thickBot="1" x14ac:dyDescent="0.35">
      <c r="A1546" s="68"/>
      <c r="B1546" s="88"/>
      <c r="C1546" s="68"/>
      <c r="D1546" s="68"/>
      <c r="E1546" s="69"/>
      <c r="F1546" s="69"/>
      <c r="G1546" s="69"/>
      <c r="H1546" s="69"/>
      <c r="I1546" s="70"/>
      <c r="J1546" s="70"/>
      <c r="K1546" s="71"/>
      <c r="L1546" s="91"/>
      <c r="M1546" s="71"/>
      <c r="N1546" s="71"/>
      <c r="P1546" s="71"/>
      <c r="Q1546" s="71"/>
      <c r="R1546" s="71"/>
      <c r="S1546" s="70"/>
      <c r="T1546" s="73"/>
      <c r="U1546" s="73"/>
      <c r="V1546" s="211"/>
      <c r="W1546" s="211"/>
      <c r="X1546" s="73"/>
      <c r="Y1546" s="73"/>
      <c r="Z1546" s="73"/>
      <c r="AA1546" s="73"/>
      <c r="AB1546" s="73"/>
      <c r="AC1546" s="73"/>
      <c r="AD1546" s="73"/>
      <c r="AE1546" s="92"/>
      <c r="AF1546" s="73"/>
      <c r="AG1546" s="74"/>
      <c r="AH1546" s="75"/>
      <c r="AI1546" s="75"/>
      <c r="AJ1546" s="75"/>
      <c r="AK1546" s="74"/>
      <c r="AL1546" s="69"/>
      <c r="AM1546" s="76"/>
      <c r="AN1546" s="127"/>
      <c r="AO1546" s="76"/>
      <c r="AP1546" s="127"/>
      <c r="AQ1546" s="76"/>
      <c r="AR1546" s="76"/>
      <c r="AS1546" s="76"/>
      <c r="AT1546" s="76"/>
      <c r="AU1546" s="76"/>
      <c r="AV1546" s="127"/>
      <c r="AW1546" s="127"/>
      <c r="AX1546" s="127"/>
      <c r="AY1546" s="76"/>
      <c r="AZ1546" s="74"/>
      <c r="BA1546" s="74"/>
      <c r="BB1546" s="72"/>
      <c r="BC1546" s="72"/>
      <c r="BD1546" s="74"/>
      <c r="BE1546" s="74"/>
      <c r="BF1546" s="76"/>
      <c r="BG1546" s="76"/>
      <c r="BH1546" s="76"/>
      <c r="BI1546" s="76"/>
      <c r="BJ1546" s="76"/>
      <c r="BK1546" s="76"/>
      <c r="BL1546" s="76"/>
      <c r="BM1546" s="127"/>
      <c r="BN1546" s="76"/>
      <c r="BO1546" s="110"/>
      <c r="BP1546" s="110"/>
      <c r="BQ1546" s="112"/>
      <c r="BR1546" s="112"/>
      <c r="BS1546" s="112"/>
      <c r="BT1546" s="114"/>
      <c r="BU1546" s="113"/>
      <c r="BV1546" s="114"/>
      <c r="BW1546" s="115"/>
      <c r="BX1546" s="115"/>
      <c r="BY1546" s="115"/>
      <c r="BZ1546" s="115"/>
      <c r="CA1546" s="48"/>
      <c r="CB1546" s="48"/>
      <c r="CC1546" s="48"/>
      <c r="CD1546" s="49"/>
      <c r="CE1546" s="96"/>
      <c r="CF1546" s="49"/>
      <c r="CG1546" s="96"/>
      <c r="CH1546" s="49"/>
      <c r="CI1546" s="49"/>
      <c r="CJ1546" s="49"/>
      <c r="CK1546" s="49"/>
      <c r="CL1546" s="49"/>
      <c r="CM1546" s="49"/>
      <c r="CN1546" s="49"/>
      <c r="CO1546" s="49"/>
      <c r="CP1546" s="49"/>
      <c r="CQ1546" s="49"/>
      <c r="CR1546" s="49"/>
      <c r="CS1546" s="49"/>
      <c r="CT1546" s="49"/>
      <c r="CU1546" s="49"/>
      <c r="CV1546" s="49"/>
      <c r="CW1546" s="49"/>
      <c r="CX1546" s="49"/>
      <c r="CY1546" s="49"/>
      <c r="CZ1546" s="49"/>
    </row>
    <row r="1547" spans="1:104" ht="20.25" thickTop="1" thickBot="1" x14ac:dyDescent="0.35">
      <c r="A1547" s="68"/>
      <c r="B1547" s="88"/>
      <c r="C1547" s="68"/>
      <c r="D1547" s="68"/>
      <c r="E1547" s="69"/>
      <c r="F1547" s="69"/>
      <c r="G1547" s="69"/>
      <c r="H1547" s="69"/>
      <c r="I1547" s="70"/>
      <c r="J1547" s="70"/>
      <c r="K1547" s="71"/>
      <c r="L1547" s="91"/>
      <c r="M1547" s="71"/>
      <c r="N1547" s="71"/>
      <c r="P1547" s="71"/>
      <c r="Q1547" s="71"/>
      <c r="R1547" s="71"/>
      <c r="S1547" s="70"/>
      <c r="T1547" s="73"/>
      <c r="U1547" s="73"/>
      <c r="V1547" s="211"/>
      <c r="W1547" s="211"/>
      <c r="X1547" s="73"/>
      <c r="Y1547" s="73"/>
      <c r="Z1547" s="73"/>
      <c r="AA1547" s="73"/>
      <c r="AB1547" s="73"/>
      <c r="AC1547" s="73"/>
      <c r="AD1547" s="73"/>
      <c r="AE1547" s="92"/>
      <c r="AF1547" s="73"/>
      <c r="AG1547" s="74"/>
      <c r="AH1547" s="75"/>
      <c r="AI1547" s="75"/>
      <c r="AJ1547" s="75"/>
      <c r="AK1547" s="74"/>
      <c r="AL1547" s="69"/>
      <c r="AM1547" s="76"/>
      <c r="AN1547" s="127"/>
      <c r="AO1547" s="76"/>
      <c r="AP1547" s="127"/>
      <c r="AQ1547" s="76"/>
      <c r="AR1547" s="76"/>
      <c r="AS1547" s="76"/>
      <c r="AT1547" s="76"/>
      <c r="AU1547" s="76"/>
      <c r="AV1547" s="127"/>
      <c r="AW1547" s="127"/>
      <c r="AX1547" s="127"/>
      <c r="AY1547" s="76"/>
      <c r="AZ1547" s="74"/>
      <c r="BA1547" s="74"/>
      <c r="BB1547" s="72"/>
      <c r="BC1547" s="72"/>
      <c r="BD1547" s="74"/>
      <c r="BE1547" s="74"/>
      <c r="BF1547" s="76"/>
      <c r="BG1547" s="76"/>
      <c r="BH1547" s="76"/>
      <c r="BI1547" s="76"/>
      <c r="BJ1547" s="76"/>
      <c r="BK1547" s="76"/>
      <c r="BL1547" s="76"/>
      <c r="BM1547" s="127"/>
      <c r="BN1547" s="76"/>
      <c r="BO1547" s="110"/>
      <c r="BP1547" s="110"/>
      <c r="BQ1547" s="112"/>
      <c r="BR1547" s="112"/>
      <c r="BS1547" s="112"/>
      <c r="BT1547" s="114"/>
      <c r="BU1547" s="113"/>
      <c r="BV1547" s="114"/>
      <c r="BW1547" s="115"/>
      <c r="BX1547" s="115"/>
      <c r="BY1547" s="115"/>
      <c r="BZ1547" s="115"/>
      <c r="CA1547" s="48"/>
      <c r="CB1547" s="48"/>
      <c r="CC1547" s="48"/>
      <c r="CD1547" s="49"/>
      <c r="CE1547" s="96"/>
      <c r="CF1547" s="49"/>
      <c r="CG1547" s="96"/>
      <c r="CH1547" s="49"/>
      <c r="CI1547" s="49"/>
      <c r="CJ1547" s="49"/>
      <c r="CK1547" s="49"/>
      <c r="CL1547" s="49"/>
      <c r="CM1547" s="49"/>
      <c r="CN1547" s="49"/>
      <c r="CO1547" s="49"/>
      <c r="CP1547" s="49"/>
      <c r="CQ1547" s="49"/>
      <c r="CR1547" s="49"/>
      <c r="CS1547" s="49"/>
      <c r="CT1547" s="49"/>
      <c r="CU1547" s="49"/>
      <c r="CV1547" s="49"/>
      <c r="CW1547" s="49"/>
      <c r="CX1547" s="49"/>
      <c r="CY1547" s="49"/>
      <c r="CZ1547" s="49"/>
    </row>
    <row r="1548" spans="1:104" ht="20.25" thickTop="1" thickBot="1" x14ac:dyDescent="0.35">
      <c r="A1548" s="68"/>
      <c r="B1548" s="88"/>
      <c r="C1548" s="68"/>
      <c r="D1548" s="68"/>
      <c r="E1548" s="69"/>
      <c r="F1548" s="69"/>
      <c r="G1548" s="69"/>
      <c r="H1548" s="69"/>
      <c r="I1548" s="70"/>
      <c r="J1548" s="70"/>
      <c r="K1548" s="71"/>
      <c r="L1548" s="91"/>
      <c r="M1548" s="71"/>
      <c r="N1548" s="71"/>
      <c r="P1548" s="71"/>
      <c r="Q1548" s="71"/>
      <c r="R1548" s="71"/>
      <c r="S1548" s="70"/>
      <c r="T1548" s="73"/>
      <c r="U1548" s="73"/>
      <c r="V1548" s="211"/>
      <c r="W1548" s="211"/>
      <c r="X1548" s="73"/>
      <c r="Y1548" s="73"/>
      <c r="Z1548" s="73"/>
      <c r="AA1548" s="73"/>
      <c r="AB1548" s="73"/>
      <c r="AC1548" s="73"/>
      <c r="AD1548" s="73"/>
      <c r="AE1548" s="92"/>
      <c r="AF1548" s="73"/>
      <c r="AG1548" s="74"/>
      <c r="AH1548" s="75"/>
      <c r="AI1548" s="75"/>
      <c r="AJ1548" s="75"/>
      <c r="AK1548" s="74"/>
      <c r="AL1548" s="69"/>
      <c r="AM1548" s="76"/>
      <c r="AN1548" s="127"/>
      <c r="AO1548" s="76"/>
      <c r="AP1548" s="127"/>
      <c r="AQ1548" s="76"/>
      <c r="AR1548" s="76"/>
      <c r="AS1548" s="76"/>
      <c r="AT1548" s="76"/>
      <c r="AU1548" s="76"/>
      <c r="AV1548" s="127"/>
      <c r="AW1548" s="127"/>
      <c r="AX1548" s="127"/>
      <c r="AY1548" s="76"/>
      <c r="AZ1548" s="74"/>
      <c r="BA1548" s="74"/>
      <c r="BB1548" s="72"/>
      <c r="BC1548" s="72"/>
      <c r="BD1548" s="74"/>
      <c r="BE1548" s="74"/>
      <c r="BF1548" s="76"/>
      <c r="BG1548" s="76"/>
      <c r="BH1548" s="76"/>
      <c r="BI1548" s="76"/>
      <c r="BJ1548" s="76"/>
      <c r="BK1548" s="76"/>
      <c r="BL1548" s="76"/>
      <c r="BM1548" s="127"/>
      <c r="BN1548" s="76"/>
      <c r="BO1548" s="110"/>
      <c r="BP1548" s="110"/>
      <c r="BQ1548" s="112"/>
      <c r="BR1548" s="112"/>
      <c r="BS1548" s="112"/>
      <c r="BT1548" s="114"/>
      <c r="BU1548" s="113"/>
      <c r="BV1548" s="114"/>
      <c r="BW1548" s="115"/>
      <c r="BX1548" s="115"/>
      <c r="BY1548" s="115"/>
      <c r="BZ1548" s="115"/>
      <c r="CA1548" s="48"/>
      <c r="CB1548" s="48"/>
      <c r="CC1548" s="48"/>
      <c r="CD1548" s="49"/>
      <c r="CE1548" s="96"/>
      <c r="CF1548" s="49"/>
      <c r="CG1548" s="96"/>
      <c r="CH1548" s="49"/>
      <c r="CI1548" s="49"/>
      <c r="CJ1548" s="49"/>
      <c r="CK1548" s="49"/>
      <c r="CL1548" s="49"/>
      <c r="CM1548" s="49"/>
      <c r="CN1548" s="49"/>
      <c r="CO1548" s="49"/>
      <c r="CP1548" s="49"/>
      <c r="CQ1548" s="49"/>
      <c r="CR1548" s="49"/>
      <c r="CS1548" s="49"/>
      <c r="CT1548" s="49"/>
      <c r="CU1548" s="49"/>
      <c r="CV1548" s="49"/>
      <c r="CW1548" s="49"/>
      <c r="CX1548" s="49"/>
      <c r="CY1548" s="49"/>
      <c r="CZ1548" s="49"/>
    </row>
    <row r="1549" spans="1:104" ht="20.25" thickTop="1" thickBot="1" x14ac:dyDescent="0.35">
      <c r="A1549" s="68"/>
      <c r="B1549" s="88"/>
      <c r="C1549" s="68"/>
      <c r="D1549" s="68"/>
      <c r="E1549" s="69"/>
      <c r="F1549" s="69"/>
      <c r="G1549" s="69"/>
      <c r="H1549" s="69"/>
      <c r="I1549" s="70"/>
      <c r="J1549" s="70"/>
      <c r="K1549" s="71"/>
      <c r="L1549" s="91"/>
      <c r="M1549" s="71"/>
      <c r="N1549" s="71"/>
      <c r="P1549" s="71"/>
      <c r="Q1549" s="71"/>
      <c r="R1549" s="71"/>
      <c r="S1549" s="70"/>
      <c r="T1549" s="73"/>
      <c r="U1549" s="73"/>
      <c r="V1549" s="211"/>
      <c r="W1549" s="211"/>
      <c r="X1549" s="73"/>
      <c r="Y1549" s="73"/>
      <c r="Z1549" s="73"/>
      <c r="AA1549" s="73"/>
      <c r="AB1549" s="73"/>
      <c r="AC1549" s="73"/>
      <c r="AD1549" s="73"/>
      <c r="AE1549" s="92"/>
      <c r="AF1549" s="73"/>
      <c r="AG1549" s="74"/>
      <c r="AH1549" s="75"/>
      <c r="AI1549" s="75"/>
      <c r="AJ1549" s="75"/>
      <c r="AK1549" s="74"/>
      <c r="AL1549" s="69"/>
      <c r="AM1549" s="76"/>
      <c r="AN1549" s="127"/>
      <c r="AO1549" s="76"/>
      <c r="AP1549" s="127"/>
      <c r="AQ1549" s="76"/>
      <c r="AR1549" s="76"/>
      <c r="AS1549" s="76"/>
      <c r="AT1549" s="76"/>
      <c r="AU1549" s="76"/>
      <c r="AV1549" s="127"/>
      <c r="AW1549" s="127"/>
      <c r="AX1549" s="127"/>
      <c r="AY1549" s="76"/>
      <c r="AZ1549" s="74"/>
      <c r="BA1549" s="74"/>
      <c r="BB1549" s="72"/>
      <c r="BC1549" s="72"/>
      <c r="BD1549" s="74"/>
      <c r="BE1549" s="74"/>
      <c r="BF1549" s="76"/>
      <c r="BG1549" s="76"/>
      <c r="BH1549" s="76"/>
      <c r="BI1549" s="76"/>
      <c r="BJ1549" s="76"/>
      <c r="BK1549" s="76"/>
      <c r="BL1549" s="76"/>
      <c r="BM1549" s="127"/>
      <c r="BN1549" s="76"/>
      <c r="BO1549" s="110"/>
      <c r="BP1549" s="110"/>
      <c r="BQ1549" s="112"/>
      <c r="BR1549" s="112"/>
      <c r="BS1549" s="112"/>
      <c r="BT1549" s="114"/>
      <c r="BU1549" s="113"/>
      <c r="BV1549" s="114"/>
      <c r="BW1549" s="115"/>
      <c r="BX1549" s="115"/>
      <c r="BY1549" s="115"/>
      <c r="BZ1549" s="115"/>
      <c r="CA1549" s="48"/>
      <c r="CB1549" s="48"/>
      <c r="CC1549" s="48"/>
      <c r="CD1549" s="49"/>
      <c r="CE1549" s="96"/>
      <c r="CF1549" s="49"/>
      <c r="CG1549" s="96"/>
      <c r="CH1549" s="49"/>
      <c r="CI1549" s="49"/>
      <c r="CJ1549" s="49"/>
      <c r="CK1549" s="49"/>
      <c r="CL1549" s="49"/>
      <c r="CM1549" s="49"/>
      <c r="CN1549" s="49"/>
      <c r="CO1549" s="49"/>
      <c r="CP1549" s="49"/>
      <c r="CQ1549" s="49"/>
      <c r="CR1549" s="49"/>
      <c r="CS1549" s="49"/>
      <c r="CT1549" s="49"/>
      <c r="CU1549" s="49"/>
      <c r="CV1549" s="49"/>
      <c r="CW1549" s="49"/>
      <c r="CX1549" s="49"/>
      <c r="CY1549" s="49"/>
      <c r="CZ1549" s="49"/>
    </row>
    <row r="1550" spans="1:104" ht="20.25" thickTop="1" thickBot="1" x14ac:dyDescent="0.35">
      <c r="A1550" s="68"/>
      <c r="B1550" s="88"/>
      <c r="C1550" s="68"/>
      <c r="D1550" s="68"/>
      <c r="E1550" s="69"/>
      <c r="F1550" s="69"/>
      <c r="G1550" s="69"/>
      <c r="H1550" s="69"/>
      <c r="I1550" s="70"/>
      <c r="J1550" s="70"/>
      <c r="K1550" s="71"/>
      <c r="L1550" s="91"/>
      <c r="M1550" s="71"/>
      <c r="N1550" s="71"/>
      <c r="P1550" s="71"/>
      <c r="Q1550" s="71"/>
      <c r="R1550" s="71"/>
      <c r="S1550" s="70"/>
      <c r="T1550" s="73"/>
      <c r="U1550" s="73"/>
      <c r="V1550" s="211"/>
      <c r="W1550" s="211"/>
      <c r="X1550" s="73"/>
      <c r="Y1550" s="73"/>
      <c r="Z1550" s="73"/>
      <c r="AA1550" s="73"/>
      <c r="AB1550" s="73"/>
      <c r="AC1550" s="73"/>
      <c r="AD1550" s="73"/>
      <c r="AE1550" s="92"/>
      <c r="AF1550" s="73"/>
      <c r="AG1550" s="74"/>
      <c r="AH1550" s="75"/>
      <c r="AI1550" s="75"/>
      <c r="AJ1550" s="75"/>
      <c r="AK1550" s="74"/>
      <c r="AL1550" s="69"/>
      <c r="AM1550" s="76"/>
      <c r="AN1550" s="127"/>
      <c r="AO1550" s="76"/>
      <c r="AP1550" s="127"/>
      <c r="AQ1550" s="76"/>
      <c r="AR1550" s="76"/>
      <c r="AS1550" s="76"/>
      <c r="AT1550" s="76"/>
      <c r="AU1550" s="76"/>
      <c r="AV1550" s="127"/>
      <c r="AW1550" s="127"/>
      <c r="AX1550" s="127"/>
      <c r="AY1550" s="76"/>
      <c r="AZ1550" s="74"/>
      <c r="BA1550" s="74"/>
      <c r="BB1550" s="72"/>
      <c r="BC1550" s="72"/>
      <c r="BD1550" s="74"/>
      <c r="BE1550" s="74"/>
      <c r="BF1550" s="76"/>
      <c r="BG1550" s="76"/>
      <c r="BH1550" s="76"/>
      <c r="BI1550" s="76"/>
      <c r="BJ1550" s="76"/>
      <c r="BK1550" s="76"/>
      <c r="BL1550" s="76"/>
      <c r="BM1550" s="127"/>
      <c r="BN1550" s="76"/>
      <c r="BO1550" s="110"/>
      <c r="BP1550" s="110"/>
      <c r="BQ1550" s="112"/>
      <c r="BR1550" s="112"/>
      <c r="BS1550" s="112"/>
      <c r="BT1550" s="114"/>
      <c r="BU1550" s="113"/>
      <c r="BV1550" s="114"/>
      <c r="BW1550" s="115"/>
      <c r="BX1550" s="115"/>
      <c r="BY1550" s="115"/>
      <c r="BZ1550" s="115"/>
      <c r="CA1550" s="48"/>
      <c r="CB1550" s="48"/>
      <c r="CC1550" s="48"/>
      <c r="CD1550" s="49"/>
      <c r="CE1550" s="96"/>
      <c r="CF1550" s="49"/>
      <c r="CG1550" s="96"/>
      <c r="CH1550" s="49"/>
      <c r="CI1550" s="49"/>
      <c r="CJ1550" s="49"/>
      <c r="CK1550" s="49"/>
      <c r="CL1550" s="49"/>
      <c r="CM1550" s="49"/>
      <c r="CN1550" s="49"/>
      <c r="CO1550" s="49"/>
      <c r="CP1550" s="49"/>
      <c r="CQ1550" s="49"/>
      <c r="CR1550" s="49"/>
      <c r="CS1550" s="49"/>
      <c r="CT1550" s="49"/>
      <c r="CU1550" s="49"/>
      <c r="CV1550" s="49"/>
      <c r="CW1550" s="49"/>
      <c r="CX1550" s="49"/>
      <c r="CY1550" s="49"/>
      <c r="CZ1550" s="49"/>
    </row>
    <row r="1551" spans="1:104" ht="20.25" thickTop="1" thickBot="1" x14ac:dyDescent="0.35">
      <c r="A1551" s="68"/>
      <c r="B1551" s="88"/>
      <c r="C1551" s="68"/>
      <c r="D1551" s="68"/>
      <c r="E1551" s="69"/>
      <c r="F1551" s="69"/>
      <c r="G1551" s="69"/>
      <c r="H1551" s="69"/>
      <c r="I1551" s="70"/>
      <c r="J1551" s="70"/>
      <c r="K1551" s="71"/>
      <c r="L1551" s="91"/>
      <c r="M1551" s="71"/>
      <c r="N1551" s="71"/>
      <c r="P1551" s="71"/>
      <c r="Q1551" s="71"/>
      <c r="R1551" s="71"/>
      <c r="S1551" s="70"/>
      <c r="T1551" s="73"/>
      <c r="U1551" s="73"/>
      <c r="V1551" s="211"/>
      <c r="W1551" s="211"/>
      <c r="X1551" s="73"/>
      <c r="Y1551" s="73"/>
      <c r="Z1551" s="73"/>
      <c r="AA1551" s="73"/>
      <c r="AB1551" s="73"/>
      <c r="AC1551" s="73"/>
      <c r="AD1551" s="73"/>
      <c r="AE1551" s="92"/>
      <c r="AF1551" s="73"/>
      <c r="AG1551" s="74"/>
      <c r="AH1551" s="75"/>
      <c r="AI1551" s="75"/>
      <c r="AJ1551" s="75"/>
      <c r="AK1551" s="74"/>
      <c r="AL1551" s="69"/>
      <c r="AM1551" s="76"/>
      <c r="AN1551" s="127"/>
      <c r="AO1551" s="76"/>
      <c r="AP1551" s="127"/>
      <c r="AQ1551" s="76"/>
      <c r="AR1551" s="76"/>
      <c r="AS1551" s="76"/>
      <c r="AT1551" s="76"/>
      <c r="AU1551" s="76"/>
      <c r="AV1551" s="127"/>
      <c r="AW1551" s="127"/>
      <c r="AX1551" s="127"/>
      <c r="AY1551" s="76"/>
      <c r="AZ1551" s="74"/>
      <c r="BA1551" s="74"/>
      <c r="BB1551" s="72"/>
      <c r="BC1551" s="72"/>
      <c r="BD1551" s="74"/>
      <c r="BE1551" s="74"/>
      <c r="BF1551" s="76"/>
      <c r="BG1551" s="76"/>
      <c r="BH1551" s="76"/>
      <c r="BI1551" s="76"/>
      <c r="BJ1551" s="76"/>
      <c r="BK1551" s="76"/>
      <c r="BL1551" s="76"/>
      <c r="BM1551" s="127"/>
      <c r="BN1551" s="76"/>
      <c r="BO1551" s="110"/>
      <c r="BP1551" s="110"/>
      <c r="BQ1551" s="112"/>
      <c r="BR1551" s="112"/>
      <c r="BS1551" s="112"/>
      <c r="BT1551" s="114"/>
      <c r="BU1551" s="113"/>
      <c r="BV1551" s="114"/>
      <c r="BW1551" s="115"/>
      <c r="BX1551" s="115"/>
      <c r="BY1551" s="115"/>
      <c r="BZ1551" s="115"/>
      <c r="CA1551" s="48"/>
      <c r="CB1551" s="48"/>
      <c r="CC1551" s="48"/>
      <c r="CD1551" s="49"/>
      <c r="CE1551" s="96"/>
      <c r="CF1551" s="49"/>
      <c r="CG1551" s="96"/>
      <c r="CH1551" s="49"/>
      <c r="CI1551" s="49"/>
      <c r="CJ1551" s="49"/>
      <c r="CK1551" s="49"/>
      <c r="CL1551" s="49"/>
      <c r="CM1551" s="49"/>
      <c r="CN1551" s="49"/>
      <c r="CO1551" s="49"/>
      <c r="CP1551" s="49"/>
      <c r="CQ1551" s="49"/>
      <c r="CR1551" s="49"/>
      <c r="CS1551" s="49"/>
      <c r="CT1551" s="49"/>
      <c r="CU1551" s="49"/>
      <c r="CV1551" s="49"/>
      <c r="CW1551" s="49"/>
      <c r="CX1551" s="49"/>
      <c r="CY1551" s="49"/>
      <c r="CZ1551" s="49"/>
    </row>
    <row r="1552" spans="1:104" ht="20.25" thickTop="1" thickBot="1" x14ac:dyDescent="0.35">
      <c r="A1552" s="68"/>
      <c r="B1552" s="88"/>
      <c r="C1552" s="68"/>
      <c r="D1552" s="68"/>
      <c r="E1552" s="69"/>
      <c r="F1552" s="69"/>
      <c r="G1552" s="69"/>
      <c r="H1552" s="69"/>
      <c r="I1552" s="70"/>
      <c r="J1552" s="70"/>
      <c r="K1552" s="71"/>
      <c r="L1552" s="91"/>
      <c r="M1552" s="71"/>
      <c r="N1552" s="71"/>
      <c r="P1552" s="71"/>
      <c r="Q1552" s="71"/>
      <c r="R1552" s="71"/>
      <c r="S1552" s="70"/>
      <c r="T1552" s="73"/>
      <c r="U1552" s="73"/>
      <c r="V1552" s="211"/>
      <c r="W1552" s="211"/>
      <c r="X1552" s="73"/>
      <c r="Y1552" s="73"/>
      <c r="Z1552" s="73"/>
      <c r="AA1552" s="73"/>
      <c r="AB1552" s="73"/>
      <c r="AC1552" s="73"/>
      <c r="AD1552" s="73"/>
      <c r="AE1552" s="92"/>
      <c r="AF1552" s="73"/>
      <c r="AG1552" s="74"/>
      <c r="AH1552" s="75"/>
      <c r="AI1552" s="75"/>
      <c r="AJ1552" s="75"/>
      <c r="AK1552" s="74"/>
      <c r="AL1552" s="69"/>
      <c r="AM1552" s="76"/>
      <c r="AN1552" s="127"/>
      <c r="AO1552" s="76"/>
      <c r="AP1552" s="127"/>
      <c r="AQ1552" s="76"/>
      <c r="AR1552" s="76"/>
      <c r="AS1552" s="76"/>
      <c r="AT1552" s="76"/>
      <c r="AU1552" s="76"/>
      <c r="AV1552" s="127"/>
      <c r="AW1552" s="127"/>
      <c r="AX1552" s="127"/>
      <c r="AY1552" s="76"/>
      <c r="AZ1552" s="74"/>
      <c r="BA1552" s="74"/>
      <c r="BB1552" s="72"/>
      <c r="BC1552" s="72"/>
      <c r="BD1552" s="74"/>
      <c r="BE1552" s="74"/>
      <c r="BF1552" s="76"/>
      <c r="BG1552" s="76"/>
      <c r="BH1552" s="76"/>
      <c r="BI1552" s="76"/>
      <c r="BJ1552" s="76"/>
      <c r="BK1552" s="76"/>
      <c r="BL1552" s="76"/>
      <c r="BM1552" s="127"/>
      <c r="BN1552" s="76"/>
      <c r="BO1552" s="110"/>
      <c r="BP1552" s="110"/>
      <c r="BQ1552" s="112"/>
      <c r="BR1552" s="112"/>
      <c r="BS1552" s="112"/>
      <c r="BT1552" s="114"/>
      <c r="BU1552" s="113"/>
      <c r="BV1552" s="114"/>
      <c r="BW1552" s="115"/>
      <c r="BX1552" s="115"/>
      <c r="BY1552" s="115"/>
      <c r="BZ1552" s="115"/>
      <c r="CA1552" s="48"/>
      <c r="CB1552" s="48"/>
      <c r="CC1552" s="48"/>
      <c r="CD1552" s="49"/>
      <c r="CE1552" s="96"/>
      <c r="CF1552" s="49"/>
      <c r="CG1552" s="96"/>
      <c r="CH1552" s="49"/>
      <c r="CI1552" s="49"/>
      <c r="CJ1552" s="49"/>
      <c r="CK1552" s="49"/>
      <c r="CL1552" s="49"/>
      <c r="CM1552" s="49"/>
      <c r="CN1552" s="49"/>
      <c r="CO1552" s="49"/>
      <c r="CP1552" s="49"/>
      <c r="CQ1552" s="49"/>
      <c r="CR1552" s="49"/>
      <c r="CS1552" s="49"/>
      <c r="CT1552" s="49"/>
      <c r="CU1552" s="49"/>
      <c r="CV1552" s="49"/>
      <c r="CW1552" s="49"/>
      <c r="CX1552" s="49"/>
      <c r="CY1552" s="49"/>
      <c r="CZ1552" s="49"/>
    </row>
    <row r="1553" spans="1:104" ht="20.25" thickTop="1" thickBot="1" x14ac:dyDescent="0.35">
      <c r="A1553" s="68"/>
      <c r="B1553" s="88"/>
      <c r="C1553" s="68"/>
      <c r="D1553" s="68"/>
      <c r="E1553" s="69"/>
      <c r="F1553" s="69"/>
      <c r="G1553" s="69"/>
      <c r="H1553" s="69"/>
      <c r="I1553" s="70"/>
      <c r="J1553" s="70"/>
      <c r="K1553" s="71"/>
      <c r="L1553" s="91"/>
      <c r="M1553" s="71"/>
      <c r="N1553" s="71"/>
      <c r="P1553" s="71"/>
      <c r="Q1553" s="71"/>
      <c r="R1553" s="71"/>
      <c r="S1553" s="70"/>
      <c r="T1553" s="73"/>
      <c r="U1553" s="73"/>
      <c r="V1553" s="211"/>
      <c r="W1553" s="211"/>
      <c r="X1553" s="73"/>
      <c r="Y1553" s="73"/>
      <c r="Z1553" s="73"/>
      <c r="AA1553" s="73"/>
      <c r="AB1553" s="73"/>
      <c r="AC1553" s="73"/>
      <c r="AD1553" s="73"/>
      <c r="AE1553" s="92"/>
      <c r="AF1553" s="73"/>
      <c r="AG1553" s="74"/>
      <c r="AH1553" s="75"/>
      <c r="AI1553" s="75"/>
      <c r="AJ1553" s="75"/>
      <c r="AK1553" s="74"/>
      <c r="AL1553" s="69"/>
      <c r="AM1553" s="76"/>
      <c r="AN1553" s="127"/>
      <c r="AO1553" s="76"/>
      <c r="AP1553" s="127"/>
      <c r="AQ1553" s="76"/>
      <c r="AR1553" s="76"/>
      <c r="AS1553" s="76"/>
      <c r="AT1553" s="76"/>
      <c r="AU1553" s="76"/>
      <c r="AV1553" s="127"/>
      <c r="AW1553" s="127"/>
      <c r="AX1553" s="127"/>
      <c r="AY1553" s="76"/>
      <c r="AZ1553" s="74"/>
      <c r="BA1553" s="74"/>
      <c r="BB1553" s="72"/>
      <c r="BC1553" s="72"/>
      <c r="BD1553" s="74"/>
      <c r="BE1553" s="74"/>
      <c r="BF1553" s="76"/>
      <c r="BG1553" s="76"/>
      <c r="BH1553" s="76"/>
      <c r="BI1553" s="76"/>
      <c r="BJ1553" s="76"/>
      <c r="BK1553" s="76"/>
      <c r="BL1553" s="76"/>
      <c r="BM1553" s="127"/>
      <c r="BN1553" s="76"/>
      <c r="BO1553" s="110"/>
      <c r="BP1553" s="110"/>
      <c r="BQ1553" s="112"/>
      <c r="BR1553" s="112"/>
      <c r="BS1553" s="112"/>
      <c r="BT1553" s="114"/>
      <c r="BU1553" s="113"/>
      <c r="BV1553" s="114"/>
      <c r="BW1553" s="115"/>
      <c r="BX1553" s="115"/>
      <c r="BY1553" s="115"/>
      <c r="BZ1553" s="115"/>
      <c r="CA1553" s="48"/>
      <c r="CB1553" s="48"/>
      <c r="CC1553" s="48"/>
      <c r="CD1553" s="49"/>
      <c r="CE1553" s="96"/>
      <c r="CF1553" s="49"/>
      <c r="CG1553" s="96"/>
      <c r="CH1553" s="49"/>
      <c r="CI1553" s="49"/>
      <c r="CJ1553" s="49"/>
      <c r="CK1553" s="49"/>
      <c r="CL1553" s="49"/>
      <c r="CM1553" s="49"/>
      <c r="CN1553" s="49"/>
      <c r="CO1553" s="49"/>
      <c r="CP1553" s="49"/>
      <c r="CQ1553" s="49"/>
      <c r="CR1553" s="49"/>
      <c r="CS1553" s="49"/>
      <c r="CT1553" s="49"/>
      <c r="CU1553" s="49"/>
      <c r="CV1553" s="49"/>
      <c r="CW1553" s="49"/>
      <c r="CX1553" s="49"/>
      <c r="CY1553" s="49"/>
      <c r="CZ1553" s="49"/>
    </row>
    <row r="1554" spans="1:104" ht="20.25" thickTop="1" thickBot="1" x14ac:dyDescent="0.35">
      <c r="A1554" s="68"/>
      <c r="B1554" s="88"/>
      <c r="C1554" s="68"/>
      <c r="D1554" s="68"/>
      <c r="E1554" s="69"/>
      <c r="F1554" s="69"/>
      <c r="G1554" s="69"/>
      <c r="H1554" s="69"/>
      <c r="I1554" s="70"/>
      <c r="J1554" s="70"/>
      <c r="K1554" s="71"/>
      <c r="L1554" s="91"/>
      <c r="M1554" s="71"/>
      <c r="N1554" s="71"/>
      <c r="P1554" s="71"/>
      <c r="Q1554" s="71"/>
      <c r="R1554" s="71"/>
      <c r="S1554" s="70"/>
      <c r="T1554" s="73"/>
      <c r="U1554" s="73"/>
      <c r="V1554" s="211"/>
      <c r="W1554" s="211"/>
      <c r="X1554" s="73"/>
      <c r="Y1554" s="73"/>
      <c r="Z1554" s="73"/>
      <c r="AA1554" s="73"/>
      <c r="AB1554" s="73"/>
      <c r="AC1554" s="73"/>
      <c r="AD1554" s="73"/>
      <c r="AE1554" s="92"/>
      <c r="AF1554" s="73"/>
      <c r="AG1554" s="74"/>
      <c r="AH1554" s="75"/>
      <c r="AI1554" s="75"/>
      <c r="AJ1554" s="75"/>
      <c r="AK1554" s="74"/>
      <c r="AL1554" s="69"/>
      <c r="AM1554" s="76"/>
      <c r="AN1554" s="127"/>
      <c r="AO1554" s="76"/>
      <c r="AP1554" s="127"/>
      <c r="AQ1554" s="76"/>
      <c r="AR1554" s="76"/>
      <c r="AS1554" s="76"/>
      <c r="AT1554" s="76"/>
      <c r="AU1554" s="76"/>
      <c r="AV1554" s="127"/>
      <c r="AW1554" s="127"/>
      <c r="AX1554" s="127"/>
      <c r="AY1554" s="76"/>
      <c r="AZ1554" s="74"/>
      <c r="BA1554" s="74"/>
      <c r="BB1554" s="72"/>
      <c r="BC1554" s="72"/>
      <c r="BD1554" s="74"/>
      <c r="BE1554" s="74"/>
      <c r="BF1554" s="76"/>
      <c r="BG1554" s="76"/>
      <c r="BH1554" s="76"/>
      <c r="BI1554" s="76"/>
      <c r="BJ1554" s="76"/>
      <c r="BK1554" s="76"/>
      <c r="BL1554" s="76"/>
      <c r="BM1554" s="127"/>
      <c r="BN1554" s="76"/>
      <c r="BO1554" s="110"/>
      <c r="BP1554" s="110"/>
      <c r="BQ1554" s="112"/>
      <c r="BR1554" s="112"/>
      <c r="BS1554" s="112"/>
      <c r="BT1554" s="114"/>
      <c r="BU1554" s="113"/>
      <c r="BV1554" s="114"/>
      <c r="BW1554" s="115"/>
      <c r="BX1554" s="115"/>
      <c r="BY1554" s="115"/>
      <c r="BZ1554" s="115"/>
      <c r="CA1554" s="48"/>
      <c r="CB1554" s="48"/>
      <c r="CC1554" s="48"/>
      <c r="CD1554" s="49"/>
      <c r="CE1554" s="96"/>
      <c r="CF1554" s="49"/>
      <c r="CG1554" s="96"/>
      <c r="CH1554" s="49"/>
      <c r="CI1554" s="49"/>
      <c r="CJ1554" s="49"/>
      <c r="CK1554" s="49"/>
      <c r="CL1554" s="49"/>
      <c r="CM1554" s="49"/>
      <c r="CN1554" s="49"/>
      <c r="CO1554" s="49"/>
      <c r="CP1554" s="49"/>
      <c r="CQ1554" s="49"/>
      <c r="CR1554" s="49"/>
      <c r="CS1554" s="49"/>
      <c r="CT1554" s="49"/>
      <c r="CU1554" s="49"/>
      <c r="CV1554" s="49"/>
      <c r="CW1554" s="49"/>
      <c r="CX1554" s="49"/>
      <c r="CY1554" s="49"/>
      <c r="CZ1554" s="49"/>
    </row>
    <row r="1555" spans="1:104" ht="20.25" thickTop="1" thickBot="1" x14ac:dyDescent="0.35">
      <c r="A1555" s="68"/>
      <c r="B1555" s="88"/>
      <c r="C1555" s="68"/>
      <c r="D1555" s="68"/>
      <c r="E1555" s="69"/>
      <c r="F1555" s="69"/>
      <c r="G1555" s="69"/>
      <c r="H1555" s="69"/>
      <c r="I1555" s="70"/>
      <c r="J1555" s="70"/>
      <c r="K1555" s="71"/>
      <c r="L1555" s="91"/>
      <c r="M1555" s="71"/>
      <c r="N1555" s="71"/>
      <c r="P1555" s="71"/>
      <c r="Q1555" s="71"/>
      <c r="R1555" s="71"/>
      <c r="S1555" s="70"/>
      <c r="T1555" s="73"/>
      <c r="U1555" s="73"/>
      <c r="V1555" s="211"/>
      <c r="W1555" s="211"/>
      <c r="X1555" s="73"/>
      <c r="Y1555" s="73"/>
      <c r="Z1555" s="73"/>
      <c r="AA1555" s="73"/>
      <c r="AB1555" s="73"/>
      <c r="AC1555" s="73"/>
      <c r="AD1555" s="73"/>
      <c r="AE1555" s="92"/>
      <c r="AF1555" s="73"/>
      <c r="AG1555" s="74"/>
      <c r="AH1555" s="75"/>
      <c r="AI1555" s="75"/>
      <c r="AJ1555" s="75"/>
      <c r="AK1555" s="74"/>
      <c r="AL1555" s="69"/>
      <c r="AM1555" s="76"/>
      <c r="AN1555" s="127"/>
      <c r="AO1555" s="76"/>
      <c r="AP1555" s="127"/>
      <c r="AQ1555" s="76"/>
      <c r="AR1555" s="76"/>
      <c r="AS1555" s="76"/>
      <c r="AT1555" s="76"/>
      <c r="AU1555" s="76"/>
      <c r="AV1555" s="127"/>
      <c r="AW1555" s="127"/>
      <c r="AX1555" s="127"/>
      <c r="AY1555" s="76"/>
      <c r="AZ1555" s="74"/>
      <c r="BA1555" s="74"/>
      <c r="BB1555" s="72"/>
      <c r="BC1555" s="72"/>
      <c r="BD1555" s="74"/>
      <c r="BE1555" s="74"/>
      <c r="BF1555" s="76"/>
      <c r="BG1555" s="76"/>
      <c r="BH1555" s="76"/>
      <c r="BI1555" s="76"/>
      <c r="BJ1555" s="76"/>
      <c r="BK1555" s="76"/>
      <c r="BL1555" s="76"/>
      <c r="BM1555" s="127"/>
      <c r="BN1555" s="76"/>
      <c r="BO1555" s="110"/>
      <c r="BP1555" s="110"/>
      <c r="BQ1555" s="112"/>
      <c r="BR1555" s="112"/>
      <c r="BS1555" s="112"/>
      <c r="BT1555" s="114"/>
      <c r="BU1555" s="113"/>
      <c r="BV1555" s="114"/>
      <c r="BW1555" s="115"/>
      <c r="BX1555" s="115"/>
      <c r="BY1555" s="115"/>
      <c r="BZ1555" s="115"/>
      <c r="CA1555" s="48"/>
      <c r="CB1555" s="48"/>
      <c r="CC1555" s="48"/>
      <c r="CD1555" s="49"/>
      <c r="CE1555" s="96"/>
      <c r="CF1555" s="49"/>
      <c r="CG1555" s="96"/>
      <c r="CH1555" s="49"/>
      <c r="CI1555" s="49"/>
      <c r="CJ1555" s="49"/>
      <c r="CK1555" s="49"/>
      <c r="CL1555" s="49"/>
      <c r="CM1555" s="49"/>
      <c r="CN1555" s="49"/>
      <c r="CO1555" s="49"/>
      <c r="CP1555" s="49"/>
      <c r="CQ1555" s="49"/>
      <c r="CR1555" s="49"/>
      <c r="CS1555" s="49"/>
      <c r="CT1555" s="49"/>
      <c r="CU1555" s="49"/>
      <c r="CV1555" s="49"/>
      <c r="CW1555" s="49"/>
      <c r="CX1555" s="49"/>
      <c r="CY1555" s="49"/>
      <c r="CZ1555" s="49"/>
    </row>
    <row r="1556" spans="1:104" ht="20.25" thickTop="1" thickBot="1" x14ac:dyDescent="0.35">
      <c r="A1556" s="68"/>
      <c r="B1556" s="88"/>
      <c r="C1556" s="68"/>
      <c r="D1556" s="68"/>
      <c r="E1556" s="69"/>
      <c r="F1556" s="69"/>
      <c r="G1556" s="69"/>
      <c r="H1556" s="69"/>
      <c r="I1556" s="70"/>
      <c r="J1556" s="70"/>
      <c r="K1556" s="71"/>
      <c r="L1556" s="91"/>
      <c r="M1556" s="71"/>
      <c r="N1556" s="71"/>
      <c r="P1556" s="71"/>
      <c r="Q1556" s="71"/>
      <c r="R1556" s="71"/>
      <c r="S1556" s="70"/>
      <c r="T1556" s="73"/>
      <c r="U1556" s="73"/>
      <c r="V1556" s="211"/>
      <c r="W1556" s="211"/>
      <c r="X1556" s="73"/>
      <c r="Y1556" s="73"/>
      <c r="Z1556" s="73"/>
      <c r="AA1556" s="73"/>
      <c r="AB1556" s="73"/>
      <c r="AC1556" s="73"/>
      <c r="AD1556" s="73"/>
      <c r="AE1556" s="92"/>
      <c r="AF1556" s="73"/>
      <c r="AG1556" s="74"/>
      <c r="AH1556" s="75"/>
      <c r="AI1556" s="75"/>
      <c r="AJ1556" s="75"/>
      <c r="AK1556" s="74"/>
      <c r="AL1556" s="69"/>
      <c r="AM1556" s="76"/>
      <c r="AN1556" s="127"/>
      <c r="AO1556" s="76"/>
      <c r="AP1556" s="127"/>
      <c r="AQ1556" s="76"/>
      <c r="AR1556" s="76"/>
      <c r="AS1556" s="76"/>
      <c r="AT1556" s="76"/>
      <c r="AU1556" s="76"/>
      <c r="AV1556" s="127"/>
      <c r="AW1556" s="127"/>
      <c r="AX1556" s="127"/>
      <c r="AY1556" s="76"/>
      <c r="AZ1556" s="74"/>
      <c r="BA1556" s="74"/>
      <c r="BB1556" s="72"/>
      <c r="BC1556" s="72"/>
      <c r="BD1556" s="74"/>
      <c r="BE1556" s="74"/>
      <c r="BF1556" s="76"/>
      <c r="BG1556" s="76"/>
      <c r="BH1556" s="76"/>
      <c r="BI1556" s="76"/>
      <c r="BJ1556" s="76"/>
      <c r="BK1556" s="76"/>
      <c r="BL1556" s="76"/>
      <c r="BM1556" s="127"/>
      <c r="BN1556" s="76"/>
      <c r="BO1556" s="110"/>
      <c r="BP1556" s="110"/>
      <c r="BQ1556" s="112"/>
      <c r="BR1556" s="112"/>
      <c r="BS1556" s="112"/>
      <c r="BT1556" s="114"/>
      <c r="BU1556" s="113"/>
      <c r="BV1556" s="114"/>
      <c r="BW1556" s="115"/>
      <c r="BX1556" s="115"/>
      <c r="BY1556" s="115"/>
      <c r="BZ1556" s="115"/>
      <c r="CA1556" s="48"/>
      <c r="CB1556" s="48"/>
      <c r="CC1556" s="48"/>
      <c r="CD1556" s="49"/>
      <c r="CE1556" s="96"/>
      <c r="CF1556" s="49"/>
      <c r="CG1556" s="96"/>
      <c r="CH1556" s="49"/>
      <c r="CI1556" s="49"/>
      <c r="CJ1556" s="49"/>
      <c r="CK1556" s="49"/>
      <c r="CL1556" s="49"/>
      <c r="CM1556" s="49"/>
      <c r="CN1556" s="49"/>
      <c r="CO1556" s="49"/>
      <c r="CP1556" s="49"/>
      <c r="CQ1556" s="49"/>
      <c r="CR1556" s="49"/>
      <c r="CS1556" s="49"/>
      <c r="CT1556" s="49"/>
      <c r="CU1556" s="49"/>
      <c r="CV1556" s="49"/>
      <c r="CW1556" s="49"/>
      <c r="CX1556" s="49"/>
      <c r="CY1556" s="49"/>
      <c r="CZ1556" s="49"/>
    </row>
    <row r="1557" spans="1:104" ht="20.25" thickTop="1" thickBot="1" x14ac:dyDescent="0.35">
      <c r="A1557" s="68"/>
      <c r="B1557" s="88"/>
      <c r="C1557" s="68"/>
      <c r="D1557" s="68"/>
      <c r="E1557" s="69"/>
      <c r="F1557" s="69"/>
      <c r="G1557" s="69"/>
      <c r="H1557" s="69"/>
      <c r="I1557" s="70"/>
      <c r="J1557" s="70"/>
      <c r="K1557" s="71"/>
      <c r="L1557" s="91"/>
      <c r="M1557" s="71"/>
      <c r="N1557" s="71"/>
      <c r="P1557" s="71"/>
      <c r="Q1557" s="71"/>
      <c r="R1557" s="71"/>
      <c r="S1557" s="70"/>
      <c r="T1557" s="73"/>
      <c r="U1557" s="73"/>
      <c r="V1557" s="211"/>
      <c r="W1557" s="211"/>
      <c r="X1557" s="73"/>
      <c r="Y1557" s="73"/>
      <c r="Z1557" s="73"/>
      <c r="AA1557" s="73"/>
      <c r="AB1557" s="73"/>
      <c r="AC1557" s="73"/>
      <c r="AD1557" s="73"/>
      <c r="AE1557" s="92"/>
      <c r="AF1557" s="73"/>
      <c r="AG1557" s="74"/>
      <c r="AH1557" s="75"/>
      <c r="AI1557" s="75"/>
      <c r="AJ1557" s="75"/>
      <c r="AK1557" s="74"/>
      <c r="AL1557" s="69"/>
      <c r="AM1557" s="76"/>
      <c r="AN1557" s="127"/>
      <c r="AO1557" s="76"/>
      <c r="AP1557" s="127"/>
      <c r="AQ1557" s="76"/>
      <c r="AR1557" s="76"/>
      <c r="AS1557" s="76"/>
      <c r="AT1557" s="76"/>
      <c r="AU1557" s="76"/>
      <c r="AV1557" s="127"/>
      <c r="AW1557" s="127"/>
      <c r="AX1557" s="127"/>
      <c r="AY1557" s="76"/>
      <c r="AZ1557" s="74"/>
      <c r="BA1557" s="74"/>
      <c r="BB1557" s="72"/>
      <c r="BC1557" s="72"/>
      <c r="BD1557" s="74"/>
      <c r="BE1557" s="74"/>
      <c r="BF1557" s="76"/>
      <c r="BG1557" s="76"/>
      <c r="BH1557" s="76"/>
      <c r="BI1557" s="76"/>
      <c r="BJ1557" s="76"/>
      <c r="BK1557" s="76"/>
      <c r="BL1557" s="76"/>
      <c r="BM1557" s="127"/>
      <c r="BN1557" s="76"/>
      <c r="BO1557" s="110"/>
      <c r="BP1557" s="110"/>
      <c r="BQ1557" s="112"/>
      <c r="BR1557" s="112"/>
      <c r="BS1557" s="112"/>
      <c r="BT1557" s="114"/>
      <c r="BU1557" s="113"/>
      <c r="BV1557" s="114"/>
      <c r="BW1557" s="115"/>
      <c r="BX1557" s="115"/>
      <c r="BY1557" s="115"/>
      <c r="BZ1557" s="115"/>
      <c r="CA1557" s="48"/>
      <c r="CB1557" s="48"/>
      <c r="CC1557" s="48"/>
      <c r="CD1557" s="49"/>
      <c r="CE1557" s="96"/>
      <c r="CF1557" s="49"/>
      <c r="CG1557" s="96"/>
      <c r="CH1557" s="49"/>
      <c r="CI1557" s="49"/>
      <c r="CJ1557" s="49"/>
      <c r="CK1557" s="49"/>
      <c r="CL1557" s="49"/>
      <c r="CM1557" s="49"/>
      <c r="CN1557" s="49"/>
      <c r="CO1557" s="49"/>
      <c r="CP1557" s="49"/>
      <c r="CQ1557" s="49"/>
      <c r="CR1557" s="49"/>
      <c r="CS1557" s="49"/>
      <c r="CT1557" s="49"/>
      <c r="CU1557" s="49"/>
      <c r="CV1557" s="49"/>
      <c r="CW1557" s="49"/>
      <c r="CX1557" s="49"/>
      <c r="CY1557" s="49"/>
      <c r="CZ1557" s="49"/>
    </row>
    <row r="1558" spans="1:104" ht="20.25" thickTop="1" thickBot="1" x14ac:dyDescent="0.35">
      <c r="A1558" s="68"/>
      <c r="B1558" s="88"/>
      <c r="C1558" s="68"/>
      <c r="D1558" s="68"/>
      <c r="E1558" s="69"/>
      <c r="F1558" s="69"/>
      <c r="G1558" s="69"/>
      <c r="H1558" s="69"/>
      <c r="I1558" s="70"/>
      <c r="J1558" s="70"/>
      <c r="K1558" s="71"/>
      <c r="L1558" s="91"/>
      <c r="M1558" s="71"/>
      <c r="N1558" s="71"/>
      <c r="P1558" s="71"/>
      <c r="Q1558" s="71"/>
      <c r="R1558" s="71"/>
      <c r="S1558" s="70"/>
      <c r="T1558" s="73"/>
      <c r="U1558" s="73"/>
      <c r="V1558" s="211"/>
      <c r="W1558" s="211"/>
      <c r="X1558" s="73"/>
      <c r="Y1558" s="73"/>
      <c r="Z1558" s="73"/>
      <c r="AA1558" s="73"/>
      <c r="AB1558" s="73"/>
      <c r="AC1558" s="73"/>
      <c r="AD1558" s="73"/>
      <c r="AE1558" s="92"/>
      <c r="AF1558" s="73"/>
      <c r="AG1558" s="74"/>
      <c r="AH1558" s="75"/>
      <c r="AI1558" s="75"/>
      <c r="AJ1558" s="75"/>
      <c r="AK1558" s="74"/>
      <c r="AL1558" s="69"/>
      <c r="AM1558" s="76"/>
      <c r="AN1558" s="127"/>
      <c r="AO1558" s="76"/>
      <c r="AP1558" s="127"/>
      <c r="AQ1558" s="76"/>
      <c r="AR1558" s="76"/>
      <c r="AS1558" s="76"/>
      <c r="AT1558" s="76"/>
      <c r="AU1558" s="76"/>
      <c r="AV1558" s="127"/>
      <c r="AW1558" s="127"/>
      <c r="AX1558" s="127"/>
      <c r="AY1558" s="76"/>
      <c r="AZ1558" s="74"/>
      <c r="BA1558" s="74"/>
      <c r="BB1558" s="72"/>
      <c r="BC1558" s="72"/>
      <c r="BD1558" s="74"/>
      <c r="BE1558" s="74"/>
      <c r="BF1558" s="76"/>
      <c r="BG1558" s="76"/>
      <c r="BH1558" s="76"/>
      <c r="BI1558" s="76"/>
      <c r="BJ1558" s="76"/>
      <c r="BK1558" s="76"/>
      <c r="BL1558" s="76"/>
      <c r="BM1558" s="127"/>
      <c r="BN1558" s="76"/>
      <c r="BO1558" s="110"/>
      <c r="BP1558" s="110"/>
      <c r="BQ1558" s="112"/>
      <c r="BR1558" s="112"/>
      <c r="BS1558" s="112"/>
      <c r="BT1558" s="114"/>
      <c r="BU1558" s="113"/>
      <c r="BV1558" s="114"/>
      <c r="BW1558" s="115"/>
      <c r="BX1558" s="115"/>
      <c r="BY1558" s="115"/>
      <c r="BZ1558" s="115"/>
      <c r="CA1558" s="48"/>
      <c r="CB1558" s="48"/>
      <c r="CC1558" s="48"/>
      <c r="CD1558" s="49"/>
      <c r="CE1558" s="96"/>
      <c r="CF1558" s="49"/>
      <c r="CG1558" s="96"/>
      <c r="CH1558" s="49"/>
      <c r="CI1558" s="49"/>
      <c r="CJ1558" s="49"/>
      <c r="CK1558" s="49"/>
      <c r="CL1558" s="49"/>
      <c r="CM1558" s="49"/>
      <c r="CN1558" s="49"/>
      <c r="CO1558" s="49"/>
      <c r="CP1558" s="49"/>
      <c r="CQ1558" s="49"/>
      <c r="CR1558" s="49"/>
      <c r="CS1558" s="49"/>
      <c r="CT1558" s="49"/>
      <c r="CU1558" s="49"/>
      <c r="CV1558" s="49"/>
      <c r="CW1558" s="49"/>
      <c r="CX1558" s="49"/>
      <c r="CY1558" s="49"/>
      <c r="CZ1558" s="49"/>
    </row>
    <row r="1559" spans="1:104" ht="20.25" thickTop="1" thickBot="1" x14ac:dyDescent="0.35">
      <c r="A1559" s="68"/>
      <c r="B1559" s="88"/>
      <c r="C1559" s="68"/>
      <c r="D1559" s="68"/>
      <c r="E1559" s="69"/>
      <c r="F1559" s="69"/>
      <c r="G1559" s="69"/>
      <c r="H1559" s="69"/>
      <c r="I1559" s="70"/>
      <c r="J1559" s="70"/>
      <c r="K1559" s="71"/>
      <c r="L1559" s="91"/>
      <c r="M1559" s="71"/>
      <c r="N1559" s="71"/>
      <c r="P1559" s="71"/>
      <c r="Q1559" s="71"/>
      <c r="R1559" s="71"/>
      <c r="S1559" s="70"/>
      <c r="T1559" s="73"/>
      <c r="U1559" s="73"/>
      <c r="V1559" s="211"/>
      <c r="W1559" s="211"/>
      <c r="X1559" s="73"/>
      <c r="Y1559" s="73"/>
      <c r="Z1559" s="73"/>
      <c r="AA1559" s="73"/>
      <c r="AB1559" s="73"/>
      <c r="AC1559" s="73"/>
      <c r="AD1559" s="73"/>
      <c r="AE1559" s="92"/>
      <c r="AF1559" s="73"/>
      <c r="AG1559" s="74"/>
      <c r="AH1559" s="75"/>
      <c r="AI1559" s="75"/>
      <c r="AJ1559" s="75"/>
      <c r="AK1559" s="74"/>
      <c r="AL1559" s="69"/>
      <c r="AM1559" s="76"/>
      <c r="AN1559" s="127"/>
      <c r="AO1559" s="76"/>
      <c r="AP1559" s="127"/>
      <c r="AQ1559" s="76"/>
      <c r="AR1559" s="76"/>
      <c r="AS1559" s="76"/>
      <c r="AT1559" s="76"/>
      <c r="AU1559" s="76"/>
      <c r="AV1559" s="127"/>
      <c r="AW1559" s="127"/>
      <c r="AX1559" s="127"/>
      <c r="AY1559" s="76"/>
      <c r="AZ1559" s="74"/>
      <c r="BA1559" s="74"/>
      <c r="BB1559" s="72"/>
      <c r="BC1559" s="72"/>
      <c r="BD1559" s="74"/>
      <c r="BE1559" s="74"/>
      <c r="BF1559" s="76"/>
      <c r="BG1559" s="76"/>
      <c r="BH1559" s="76"/>
      <c r="BI1559" s="76"/>
      <c r="BJ1559" s="76"/>
      <c r="BK1559" s="76"/>
      <c r="BL1559" s="76"/>
      <c r="BM1559" s="127"/>
      <c r="BN1559" s="76"/>
      <c r="BO1559" s="110"/>
      <c r="BP1559" s="110"/>
      <c r="BQ1559" s="112"/>
      <c r="BR1559" s="112"/>
      <c r="BS1559" s="112"/>
      <c r="BT1559" s="114"/>
      <c r="BU1559" s="113"/>
      <c r="BV1559" s="114"/>
      <c r="BW1559" s="115"/>
      <c r="BX1559" s="115"/>
      <c r="BY1559" s="115"/>
      <c r="BZ1559" s="115"/>
      <c r="CA1559" s="48"/>
      <c r="CB1559" s="48"/>
      <c r="CC1559" s="48"/>
      <c r="CD1559" s="49"/>
      <c r="CE1559" s="96"/>
      <c r="CF1559" s="49"/>
      <c r="CG1559" s="96"/>
      <c r="CH1559" s="49"/>
      <c r="CI1559" s="49"/>
      <c r="CJ1559" s="49"/>
      <c r="CK1559" s="49"/>
      <c r="CL1559" s="49"/>
      <c r="CM1559" s="49"/>
      <c r="CN1559" s="49"/>
      <c r="CO1559" s="49"/>
      <c r="CP1559" s="49"/>
      <c r="CQ1559" s="49"/>
      <c r="CR1559" s="49"/>
      <c r="CS1559" s="49"/>
      <c r="CT1559" s="49"/>
      <c r="CU1559" s="49"/>
      <c r="CV1559" s="49"/>
      <c r="CW1559" s="49"/>
      <c r="CX1559" s="49"/>
      <c r="CY1559" s="49"/>
      <c r="CZ1559" s="49"/>
    </row>
    <row r="1560" spans="1:104" ht="20.25" thickTop="1" thickBot="1" x14ac:dyDescent="0.35">
      <c r="A1560" s="68"/>
      <c r="B1560" s="88"/>
      <c r="C1560" s="68"/>
      <c r="D1560" s="68"/>
      <c r="E1560" s="69"/>
      <c r="F1560" s="69"/>
      <c r="G1560" s="69"/>
      <c r="H1560" s="69"/>
      <c r="I1560" s="70"/>
      <c r="J1560" s="70"/>
      <c r="K1560" s="71"/>
      <c r="L1560" s="91"/>
      <c r="M1560" s="71"/>
      <c r="N1560" s="71"/>
      <c r="P1560" s="71"/>
      <c r="Q1560" s="71"/>
      <c r="R1560" s="71"/>
      <c r="S1560" s="70"/>
      <c r="T1560" s="73"/>
      <c r="U1560" s="73"/>
      <c r="V1560" s="211"/>
      <c r="W1560" s="211"/>
      <c r="X1560" s="73"/>
      <c r="Y1560" s="73"/>
      <c r="Z1560" s="73"/>
      <c r="AA1560" s="73"/>
      <c r="AB1560" s="73"/>
      <c r="AC1560" s="73"/>
      <c r="AD1560" s="73"/>
      <c r="AE1560" s="92"/>
      <c r="AF1560" s="73"/>
      <c r="AG1560" s="74"/>
      <c r="AH1560" s="75"/>
      <c r="AI1560" s="75"/>
      <c r="AJ1560" s="75"/>
      <c r="AK1560" s="74"/>
      <c r="AL1560" s="69"/>
      <c r="AM1560" s="76"/>
      <c r="AN1560" s="127"/>
      <c r="AO1560" s="76"/>
      <c r="AP1560" s="127"/>
      <c r="AQ1560" s="76"/>
      <c r="AR1560" s="76"/>
      <c r="AS1560" s="76"/>
      <c r="AT1560" s="76"/>
      <c r="AU1560" s="76"/>
      <c r="AV1560" s="127"/>
      <c r="AW1560" s="127"/>
      <c r="AX1560" s="127"/>
      <c r="AY1560" s="76"/>
      <c r="AZ1560" s="74"/>
      <c r="BA1560" s="74"/>
      <c r="BB1560" s="72"/>
      <c r="BC1560" s="72"/>
      <c r="BD1560" s="74"/>
      <c r="BE1560" s="74"/>
      <c r="BF1560" s="76"/>
      <c r="BG1560" s="76"/>
      <c r="BH1560" s="76"/>
      <c r="BI1560" s="76"/>
      <c r="BJ1560" s="76"/>
      <c r="BK1560" s="76"/>
      <c r="BL1560" s="76"/>
      <c r="BM1560" s="127"/>
      <c r="BN1560" s="76"/>
      <c r="BO1560" s="110"/>
      <c r="BP1560" s="110"/>
      <c r="BQ1560" s="112"/>
      <c r="BR1560" s="112"/>
      <c r="BS1560" s="112"/>
      <c r="BT1560" s="114"/>
      <c r="BU1560" s="113"/>
      <c r="BV1560" s="114"/>
      <c r="BW1560" s="115"/>
      <c r="BX1560" s="115"/>
      <c r="BY1560" s="115"/>
      <c r="BZ1560" s="115"/>
      <c r="CA1560" s="48"/>
      <c r="CB1560" s="48"/>
      <c r="CC1560" s="48"/>
      <c r="CD1560" s="49"/>
      <c r="CE1560" s="96"/>
      <c r="CF1560" s="49"/>
      <c r="CG1560" s="96"/>
      <c r="CH1560" s="49"/>
      <c r="CI1560" s="49"/>
      <c r="CJ1560" s="49"/>
      <c r="CK1560" s="49"/>
      <c r="CL1560" s="49"/>
      <c r="CM1560" s="49"/>
      <c r="CN1560" s="49"/>
      <c r="CO1560" s="49"/>
      <c r="CP1560" s="49"/>
      <c r="CQ1560" s="49"/>
      <c r="CR1560" s="49"/>
      <c r="CS1560" s="49"/>
      <c r="CT1560" s="49"/>
      <c r="CU1560" s="49"/>
      <c r="CV1560" s="49"/>
      <c r="CW1560" s="49"/>
      <c r="CX1560" s="49"/>
      <c r="CY1560" s="49"/>
      <c r="CZ1560" s="49"/>
    </row>
    <row r="1561" spans="1:104" ht="20.25" thickTop="1" thickBot="1" x14ac:dyDescent="0.35">
      <c r="A1561" s="68"/>
      <c r="B1561" s="88"/>
      <c r="C1561" s="68"/>
      <c r="D1561" s="68"/>
      <c r="E1561" s="69"/>
      <c r="F1561" s="69"/>
      <c r="G1561" s="69"/>
      <c r="H1561" s="69"/>
      <c r="I1561" s="70"/>
      <c r="J1561" s="70"/>
      <c r="K1561" s="71"/>
      <c r="L1561" s="91"/>
      <c r="M1561" s="71"/>
      <c r="N1561" s="71"/>
      <c r="P1561" s="71"/>
      <c r="Q1561" s="71"/>
      <c r="R1561" s="71"/>
      <c r="S1561" s="70"/>
      <c r="T1561" s="73"/>
      <c r="U1561" s="73"/>
      <c r="V1561" s="211"/>
      <c r="W1561" s="211"/>
      <c r="X1561" s="73"/>
      <c r="Y1561" s="73"/>
      <c r="Z1561" s="73"/>
      <c r="AA1561" s="73"/>
      <c r="AB1561" s="73"/>
      <c r="AC1561" s="73"/>
      <c r="AD1561" s="73"/>
      <c r="AE1561" s="92"/>
      <c r="AF1561" s="73"/>
      <c r="AG1561" s="74"/>
      <c r="AH1561" s="75"/>
      <c r="AI1561" s="75"/>
      <c r="AJ1561" s="75"/>
      <c r="AK1561" s="74"/>
      <c r="AL1561" s="69"/>
      <c r="AM1561" s="76"/>
      <c r="AN1561" s="127"/>
      <c r="AO1561" s="76"/>
      <c r="AP1561" s="127"/>
      <c r="AQ1561" s="76"/>
      <c r="AR1561" s="76"/>
      <c r="AS1561" s="76"/>
      <c r="AT1561" s="76"/>
      <c r="AU1561" s="76"/>
      <c r="AV1561" s="127"/>
      <c r="AW1561" s="127"/>
      <c r="AX1561" s="127"/>
      <c r="AY1561" s="76"/>
      <c r="AZ1561" s="74"/>
      <c r="BA1561" s="74"/>
      <c r="BB1561" s="72"/>
      <c r="BC1561" s="72"/>
      <c r="BD1561" s="74"/>
      <c r="BE1561" s="74"/>
      <c r="BF1561" s="76"/>
      <c r="BG1561" s="76"/>
      <c r="BH1561" s="76"/>
      <c r="BI1561" s="76"/>
      <c r="BJ1561" s="76"/>
      <c r="BK1561" s="76"/>
      <c r="BL1561" s="76"/>
      <c r="BM1561" s="127"/>
      <c r="BN1561" s="76"/>
      <c r="BO1561" s="110"/>
      <c r="BP1561" s="110"/>
      <c r="BQ1561" s="112"/>
      <c r="BR1561" s="112"/>
      <c r="BS1561" s="112"/>
      <c r="BT1561" s="114"/>
      <c r="BU1561" s="113"/>
      <c r="BV1561" s="114"/>
      <c r="BW1561" s="115"/>
      <c r="BX1561" s="115"/>
      <c r="BY1561" s="115"/>
      <c r="BZ1561" s="115"/>
      <c r="CA1561" s="48"/>
      <c r="CB1561" s="48"/>
      <c r="CC1561" s="48"/>
      <c r="CD1561" s="49"/>
      <c r="CE1561" s="96"/>
      <c r="CF1561" s="49"/>
      <c r="CG1561" s="96"/>
      <c r="CH1561" s="49"/>
      <c r="CI1561" s="49"/>
      <c r="CJ1561" s="49"/>
      <c r="CK1561" s="49"/>
      <c r="CL1561" s="49"/>
      <c r="CM1561" s="49"/>
      <c r="CN1561" s="49"/>
      <c r="CO1561" s="49"/>
      <c r="CP1561" s="49"/>
      <c r="CQ1561" s="49"/>
      <c r="CR1561" s="49"/>
      <c r="CS1561" s="49"/>
      <c r="CT1561" s="49"/>
      <c r="CU1561" s="49"/>
      <c r="CV1561" s="49"/>
      <c r="CW1561" s="49"/>
      <c r="CX1561" s="49"/>
      <c r="CY1561" s="49"/>
      <c r="CZ1561" s="49"/>
    </row>
    <row r="1562" spans="1:104" ht="20.25" thickTop="1" thickBot="1" x14ac:dyDescent="0.35">
      <c r="A1562" s="68"/>
      <c r="B1562" s="88"/>
      <c r="C1562" s="68"/>
      <c r="D1562" s="68"/>
      <c r="E1562" s="69"/>
      <c r="F1562" s="69"/>
      <c r="G1562" s="69"/>
      <c r="H1562" s="69"/>
      <c r="I1562" s="70"/>
      <c r="J1562" s="70"/>
      <c r="K1562" s="71"/>
      <c r="L1562" s="91"/>
      <c r="M1562" s="71"/>
      <c r="N1562" s="71"/>
      <c r="P1562" s="71"/>
      <c r="Q1562" s="71"/>
      <c r="R1562" s="71"/>
      <c r="S1562" s="70"/>
      <c r="T1562" s="73"/>
      <c r="U1562" s="73"/>
      <c r="V1562" s="211"/>
      <c r="W1562" s="211"/>
      <c r="X1562" s="73"/>
      <c r="Y1562" s="73"/>
      <c r="Z1562" s="73"/>
      <c r="AA1562" s="73"/>
      <c r="AB1562" s="73"/>
      <c r="AC1562" s="73"/>
      <c r="AD1562" s="73"/>
      <c r="AE1562" s="92"/>
      <c r="AF1562" s="73"/>
      <c r="AG1562" s="74"/>
      <c r="AH1562" s="75"/>
      <c r="AI1562" s="75"/>
      <c r="AJ1562" s="75"/>
      <c r="AK1562" s="74"/>
      <c r="AL1562" s="69"/>
      <c r="AM1562" s="76"/>
      <c r="AN1562" s="127"/>
      <c r="AO1562" s="76"/>
      <c r="AP1562" s="127"/>
      <c r="AQ1562" s="76"/>
      <c r="AR1562" s="76"/>
      <c r="AS1562" s="76"/>
      <c r="AT1562" s="76"/>
      <c r="AU1562" s="76"/>
      <c r="AV1562" s="127"/>
      <c r="AW1562" s="127"/>
      <c r="AX1562" s="127"/>
      <c r="AY1562" s="76"/>
      <c r="AZ1562" s="74"/>
      <c r="BA1562" s="74"/>
      <c r="BB1562" s="72"/>
      <c r="BC1562" s="72"/>
      <c r="BD1562" s="74"/>
      <c r="BE1562" s="74"/>
      <c r="BF1562" s="76"/>
      <c r="BG1562" s="76"/>
      <c r="BH1562" s="76"/>
      <c r="BI1562" s="76"/>
      <c r="BJ1562" s="76"/>
      <c r="BK1562" s="76"/>
      <c r="BL1562" s="76"/>
      <c r="BM1562" s="127"/>
      <c r="BN1562" s="76"/>
      <c r="BO1562" s="110"/>
      <c r="BP1562" s="110"/>
      <c r="BQ1562" s="112"/>
      <c r="BR1562" s="112"/>
      <c r="BS1562" s="112"/>
      <c r="BT1562" s="114"/>
      <c r="BU1562" s="113"/>
      <c r="BV1562" s="114"/>
      <c r="BW1562" s="115"/>
      <c r="BX1562" s="115"/>
      <c r="BY1562" s="115"/>
      <c r="BZ1562" s="115"/>
      <c r="CA1562" s="48"/>
      <c r="CB1562" s="48"/>
      <c r="CC1562" s="48"/>
      <c r="CD1562" s="49"/>
      <c r="CE1562" s="96"/>
      <c r="CF1562" s="49"/>
      <c r="CG1562" s="96"/>
      <c r="CH1562" s="49"/>
      <c r="CI1562" s="49"/>
      <c r="CJ1562" s="49"/>
      <c r="CK1562" s="49"/>
      <c r="CL1562" s="49"/>
      <c r="CM1562" s="49"/>
      <c r="CN1562" s="49"/>
      <c r="CO1562" s="49"/>
      <c r="CP1562" s="49"/>
      <c r="CQ1562" s="49"/>
      <c r="CR1562" s="49"/>
      <c r="CS1562" s="49"/>
      <c r="CT1562" s="49"/>
      <c r="CU1562" s="49"/>
      <c r="CV1562" s="49"/>
      <c r="CW1562" s="49"/>
      <c r="CX1562" s="49"/>
      <c r="CY1562" s="49"/>
      <c r="CZ1562" s="49"/>
    </row>
    <row r="1563" spans="1:104" ht="20.25" thickTop="1" thickBot="1" x14ac:dyDescent="0.35">
      <c r="A1563" s="68"/>
      <c r="B1563" s="88"/>
      <c r="C1563" s="68"/>
      <c r="D1563" s="68"/>
      <c r="E1563" s="69"/>
      <c r="F1563" s="69"/>
      <c r="G1563" s="69"/>
      <c r="H1563" s="69"/>
      <c r="I1563" s="70"/>
      <c r="J1563" s="70"/>
      <c r="K1563" s="71"/>
      <c r="L1563" s="91"/>
      <c r="M1563" s="71"/>
      <c r="N1563" s="71"/>
      <c r="P1563" s="71"/>
      <c r="Q1563" s="71"/>
      <c r="R1563" s="71"/>
      <c r="S1563" s="70"/>
      <c r="T1563" s="73"/>
      <c r="U1563" s="73"/>
      <c r="V1563" s="211"/>
      <c r="W1563" s="211"/>
      <c r="X1563" s="73"/>
      <c r="Y1563" s="73"/>
      <c r="Z1563" s="73"/>
      <c r="AA1563" s="73"/>
      <c r="AB1563" s="73"/>
      <c r="AC1563" s="73"/>
      <c r="AD1563" s="73"/>
      <c r="AE1563" s="92"/>
      <c r="AF1563" s="73"/>
      <c r="AG1563" s="74"/>
      <c r="AH1563" s="75"/>
      <c r="AI1563" s="75"/>
      <c r="AJ1563" s="75"/>
      <c r="AK1563" s="74"/>
      <c r="AL1563" s="69"/>
      <c r="AM1563" s="76"/>
      <c r="AN1563" s="127"/>
      <c r="AO1563" s="76"/>
      <c r="AP1563" s="127"/>
      <c r="AQ1563" s="76"/>
      <c r="AR1563" s="76"/>
      <c r="AS1563" s="76"/>
      <c r="AT1563" s="76"/>
      <c r="AU1563" s="76"/>
      <c r="AV1563" s="127"/>
      <c r="AW1563" s="127"/>
      <c r="AX1563" s="127"/>
      <c r="AY1563" s="76"/>
      <c r="AZ1563" s="74"/>
      <c r="BA1563" s="74"/>
      <c r="BB1563" s="72"/>
      <c r="BC1563" s="72"/>
      <c r="BD1563" s="74"/>
      <c r="BE1563" s="74"/>
      <c r="BF1563" s="76"/>
      <c r="BG1563" s="76"/>
      <c r="BH1563" s="76"/>
      <c r="BI1563" s="76"/>
      <c r="BJ1563" s="76"/>
      <c r="BK1563" s="76"/>
      <c r="BL1563" s="76"/>
      <c r="BM1563" s="127"/>
      <c r="BN1563" s="76"/>
      <c r="BO1563" s="110"/>
      <c r="BP1563" s="110"/>
      <c r="BQ1563" s="112"/>
      <c r="BR1563" s="112"/>
      <c r="BS1563" s="112"/>
      <c r="BT1563" s="114"/>
      <c r="BU1563" s="113"/>
      <c r="BV1563" s="114"/>
      <c r="BW1563" s="115"/>
      <c r="BX1563" s="115"/>
      <c r="BY1563" s="115"/>
      <c r="BZ1563" s="115"/>
      <c r="CA1563" s="48"/>
      <c r="CB1563" s="48"/>
      <c r="CC1563" s="48"/>
      <c r="CD1563" s="49"/>
      <c r="CE1563" s="96"/>
      <c r="CF1563" s="49"/>
      <c r="CG1563" s="96"/>
      <c r="CH1563" s="49"/>
      <c r="CI1563" s="49"/>
      <c r="CJ1563" s="49"/>
      <c r="CK1563" s="49"/>
      <c r="CL1563" s="49"/>
      <c r="CM1563" s="49"/>
      <c r="CN1563" s="49"/>
      <c r="CO1563" s="49"/>
      <c r="CP1563" s="49"/>
      <c r="CQ1563" s="49"/>
      <c r="CR1563" s="49"/>
      <c r="CS1563" s="49"/>
      <c r="CT1563" s="49"/>
      <c r="CU1563" s="49"/>
      <c r="CV1563" s="49"/>
      <c r="CW1563" s="49"/>
      <c r="CX1563" s="49"/>
      <c r="CY1563" s="49"/>
      <c r="CZ1563" s="49"/>
    </row>
    <row r="1564" spans="1:104" ht="20.25" thickTop="1" thickBot="1" x14ac:dyDescent="0.35">
      <c r="A1564" s="68"/>
      <c r="B1564" s="88"/>
      <c r="C1564" s="68"/>
      <c r="D1564" s="68"/>
      <c r="E1564" s="69"/>
      <c r="F1564" s="69"/>
      <c r="G1564" s="69"/>
      <c r="H1564" s="69"/>
      <c r="I1564" s="70"/>
      <c r="J1564" s="70"/>
      <c r="K1564" s="71"/>
      <c r="L1564" s="91"/>
      <c r="M1564" s="71"/>
      <c r="N1564" s="71"/>
      <c r="P1564" s="71"/>
      <c r="Q1564" s="71"/>
      <c r="R1564" s="71"/>
      <c r="S1564" s="70"/>
      <c r="T1564" s="73"/>
      <c r="U1564" s="73"/>
      <c r="V1564" s="211"/>
      <c r="W1564" s="211"/>
      <c r="X1564" s="73"/>
      <c r="Y1564" s="73"/>
      <c r="Z1564" s="73"/>
      <c r="AA1564" s="73"/>
      <c r="AB1564" s="73"/>
      <c r="AC1564" s="73"/>
      <c r="AD1564" s="73"/>
      <c r="AE1564" s="92"/>
      <c r="AF1564" s="73"/>
      <c r="AG1564" s="74"/>
      <c r="AH1564" s="75"/>
      <c r="AI1564" s="75"/>
      <c r="AJ1564" s="75"/>
      <c r="AK1564" s="74"/>
      <c r="AL1564" s="69"/>
      <c r="AM1564" s="76"/>
      <c r="AN1564" s="127"/>
      <c r="AO1564" s="76"/>
      <c r="AP1564" s="127"/>
      <c r="AQ1564" s="76"/>
      <c r="AR1564" s="76"/>
      <c r="AS1564" s="76"/>
      <c r="AT1564" s="76"/>
      <c r="AU1564" s="76"/>
      <c r="AV1564" s="127"/>
      <c r="AW1564" s="127"/>
      <c r="AX1564" s="127"/>
      <c r="AY1564" s="76"/>
      <c r="AZ1564" s="74"/>
      <c r="BA1564" s="74"/>
      <c r="BB1564" s="72"/>
      <c r="BC1564" s="72"/>
      <c r="BD1564" s="74"/>
      <c r="BE1564" s="74"/>
      <c r="BF1564" s="76"/>
      <c r="BG1564" s="76"/>
      <c r="BH1564" s="76"/>
      <c r="BI1564" s="76"/>
      <c r="BJ1564" s="76"/>
      <c r="BK1564" s="76"/>
      <c r="BL1564" s="76"/>
      <c r="BM1564" s="127"/>
      <c r="BN1564" s="76"/>
      <c r="BO1564" s="110"/>
      <c r="BP1564" s="110"/>
      <c r="BQ1564" s="112"/>
      <c r="BR1564" s="112"/>
      <c r="BS1564" s="112"/>
      <c r="BT1564" s="114"/>
      <c r="BU1564" s="113"/>
      <c r="BV1564" s="114"/>
      <c r="BW1564" s="115"/>
      <c r="BX1564" s="115"/>
      <c r="BY1564" s="115"/>
      <c r="BZ1564" s="115"/>
      <c r="CA1564" s="48"/>
      <c r="CB1564" s="48"/>
      <c r="CC1564" s="48"/>
      <c r="CD1564" s="49"/>
      <c r="CE1564" s="96"/>
      <c r="CF1564" s="49"/>
      <c r="CG1564" s="96"/>
      <c r="CH1564" s="49"/>
      <c r="CI1564" s="49"/>
      <c r="CJ1564" s="49"/>
      <c r="CK1564" s="49"/>
      <c r="CL1564" s="49"/>
      <c r="CM1564" s="49"/>
      <c r="CN1564" s="49"/>
      <c r="CO1564" s="49"/>
      <c r="CP1564" s="49"/>
      <c r="CQ1564" s="49"/>
      <c r="CR1564" s="49"/>
      <c r="CS1564" s="49"/>
      <c r="CT1564" s="49"/>
      <c r="CU1564" s="49"/>
      <c r="CV1564" s="49"/>
      <c r="CW1564" s="49"/>
      <c r="CX1564" s="49"/>
      <c r="CY1564" s="49"/>
      <c r="CZ1564" s="49"/>
    </row>
    <row r="1565" spans="1:104" ht="20.25" thickTop="1" thickBot="1" x14ac:dyDescent="0.35">
      <c r="A1565" s="68"/>
      <c r="B1565" s="88"/>
      <c r="C1565" s="68"/>
      <c r="D1565" s="68"/>
      <c r="E1565" s="69"/>
      <c r="F1565" s="69"/>
      <c r="G1565" s="69"/>
      <c r="H1565" s="69"/>
      <c r="I1565" s="70"/>
      <c r="J1565" s="70"/>
      <c r="K1565" s="71"/>
      <c r="L1565" s="91"/>
      <c r="M1565" s="71"/>
      <c r="N1565" s="71"/>
      <c r="P1565" s="71"/>
      <c r="Q1565" s="71"/>
      <c r="R1565" s="71"/>
      <c r="S1565" s="70"/>
      <c r="T1565" s="73"/>
      <c r="U1565" s="73"/>
      <c r="V1565" s="211"/>
      <c r="W1565" s="211"/>
      <c r="X1565" s="73"/>
      <c r="Y1565" s="73"/>
      <c r="Z1565" s="73"/>
      <c r="AA1565" s="73"/>
      <c r="AB1565" s="73"/>
      <c r="AC1565" s="73"/>
      <c r="AD1565" s="73"/>
      <c r="AE1565" s="92"/>
      <c r="AF1565" s="73"/>
      <c r="AG1565" s="74"/>
      <c r="AH1565" s="75"/>
      <c r="AI1565" s="75"/>
      <c r="AJ1565" s="75"/>
      <c r="AK1565" s="74"/>
      <c r="AL1565" s="69"/>
      <c r="AM1565" s="76"/>
      <c r="AN1565" s="127"/>
      <c r="AO1565" s="76"/>
      <c r="AP1565" s="127"/>
      <c r="AQ1565" s="76"/>
      <c r="AR1565" s="76"/>
      <c r="AS1565" s="76"/>
      <c r="AT1565" s="76"/>
      <c r="AU1565" s="76"/>
      <c r="AV1565" s="127"/>
      <c r="AW1565" s="127"/>
      <c r="AX1565" s="127"/>
      <c r="AY1565" s="76"/>
      <c r="AZ1565" s="74"/>
      <c r="BA1565" s="74"/>
      <c r="BB1565" s="72"/>
      <c r="BC1565" s="72"/>
      <c r="BD1565" s="74"/>
      <c r="BE1565" s="74"/>
      <c r="BF1565" s="76"/>
      <c r="BG1565" s="76"/>
      <c r="BH1565" s="76"/>
      <c r="BI1565" s="76"/>
      <c r="BJ1565" s="76"/>
      <c r="BK1565" s="76"/>
      <c r="BL1565" s="76"/>
      <c r="BM1565" s="127"/>
      <c r="BN1565" s="76"/>
      <c r="BO1565" s="110"/>
      <c r="BP1565" s="110"/>
      <c r="BQ1565" s="112"/>
      <c r="BR1565" s="112"/>
      <c r="BS1565" s="112"/>
      <c r="BT1565" s="114"/>
      <c r="BU1565" s="113"/>
      <c r="BV1565" s="114"/>
      <c r="BW1565" s="115"/>
      <c r="BX1565" s="115"/>
      <c r="BY1565" s="115"/>
      <c r="BZ1565" s="115"/>
      <c r="CA1565" s="48"/>
      <c r="CB1565" s="48"/>
      <c r="CC1565" s="48"/>
      <c r="CD1565" s="49"/>
      <c r="CE1565" s="96"/>
      <c r="CF1565" s="49"/>
      <c r="CG1565" s="96"/>
      <c r="CH1565" s="49"/>
      <c r="CI1565" s="49"/>
      <c r="CJ1565" s="49"/>
      <c r="CK1565" s="49"/>
      <c r="CL1565" s="49"/>
      <c r="CM1565" s="49"/>
      <c r="CN1565" s="49"/>
      <c r="CO1565" s="49"/>
      <c r="CP1565" s="49"/>
      <c r="CQ1565" s="49"/>
      <c r="CR1565" s="49"/>
      <c r="CS1565" s="49"/>
      <c r="CT1565" s="49"/>
      <c r="CU1565" s="49"/>
      <c r="CV1565" s="49"/>
      <c r="CW1565" s="49"/>
      <c r="CX1565" s="49"/>
      <c r="CY1565" s="49"/>
      <c r="CZ1565" s="49"/>
    </row>
    <row r="1566" spans="1:104" ht="20.25" thickTop="1" thickBot="1" x14ac:dyDescent="0.35">
      <c r="A1566" s="68"/>
      <c r="B1566" s="88"/>
      <c r="C1566" s="68"/>
      <c r="D1566" s="68"/>
      <c r="E1566" s="69"/>
      <c r="F1566" s="69"/>
      <c r="G1566" s="69"/>
      <c r="H1566" s="69"/>
      <c r="I1566" s="70"/>
      <c r="J1566" s="70"/>
      <c r="K1566" s="71"/>
      <c r="L1566" s="91"/>
      <c r="M1566" s="71"/>
      <c r="N1566" s="71"/>
      <c r="P1566" s="71"/>
      <c r="Q1566" s="71"/>
      <c r="R1566" s="71"/>
      <c r="S1566" s="70"/>
      <c r="T1566" s="73"/>
      <c r="U1566" s="73"/>
      <c r="V1566" s="211"/>
      <c r="W1566" s="211"/>
      <c r="X1566" s="73"/>
      <c r="Y1566" s="73"/>
      <c r="Z1566" s="73"/>
      <c r="AA1566" s="73"/>
      <c r="AB1566" s="73"/>
      <c r="AC1566" s="73"/>
      <c r="AD1566" s="73"/>
      <c r="AE1566" s="92"/>
      <c r="AF1566" s="73"/>
      <c r="AG1566" s="74"/>
      <c r="AH1566" s="75"/>
      <c r="AI1566" s="75"/>
      <c r="AJ1566" s="75"/>
      <c r="AK1566" s="74"/>
      <c r="AL1566" s="69"/>
      <c r="AM1566" s="76"/>
      <c r="AN1566" s="127"/>
      <c r="AO1566" s="76"/>
      <c r="AP1566" s="127"/>
      <c r="AQ1566" s="76"/>
      <c r="AR1566" s="76"/>
      <c r="AS1566" s="76"/>
      <c r="AT1566" s="76"/>
      <c r="AU1566" s="76"/>
      <c r="AV1566" s="127"/>
      <c r="AW1566" s="127"/>
      <c r="AX1566" s="127"/>
      <c r="AY1566" s="76"/>
      <c r="AZ1566" s="74"/>
      <c r="BA1566" s="74"/>
      <c r="BB1566" s="72"/>
      <c r="BC1566" s="72"/>
      <c r="BD1566" s="74"/>
      <c r="BE1566" s="74"/>
      <c r="BF1566" s="76"/>
      <c r="BG1566" s="76"/>
      <c r="BH1566" s="76"/>
      <c r="BI1566" s="76"/>
      <c r="BJ1566" s="76"/>
      <c r="BK1566" s="76"/>
      <c r="BL1566" s="76"/>
      <c r="BM1566" s="127"/>
      <c r="BN1566" s="76"/>
      <c r="BO1566" s="110"/>
      <c r="BP1566" s="110"/>
      <c r="BQ1566" s="112"/>
      <c r="BR1566" s="112"/>
      <c r="BS1566" s="112"/>
      <c r="BT1566" s="114"/>
      <c r="BU1566" s="113"/>
      <c r="BV1566" s="114"/>
      <c r="BW1566" s="115"/>
      <c r="BX1566" s="115"/>
      <c r="BY1566" s="115"/>
      <c r="BZ1566" s="115"/>
      <c r="CA1566" s="48"/>
      <c r="CB1566" s="48"/>
      <c r="CC1566" s="48"/>
      <c r="CD1566" s="49"/>
      <c r="CE1566" s="96"/>
      <c r="CF1566" s="49"/>
      <c r="CG1566" s="96"/>
      <c r="CH1566" s="49"/>
      <c r="CI1566" s="49"/>
      <c r="CJ1566" s="49"/>
      <c r="CK1566" s="49"/>
      <c r="CL1566" s="49"/>
      <c r="CM1566" s="49"/>
      <c r="CN1566" s="49"/>
      <c r="CO1566" s="49"/>
      <c r="CP1566" s="49"/>
      <c r="CQ1566" s="49"/>
      <c r="CR1566" s="49"/>
      <c r="CS1566" s="49"/>
      <c r="CT1566" s="49"/>
      <c r="CU1566" s="49"/>
      <c r="CV1566" s="49"/>
      <c r="CW1566" s="49"/>
      <c r="CX1566" s="49"/>
      <c r="CY1566" s="49"/>
      <c r="CZ1566" s="49"/>
    </row>
    <row r="1567" spans="1:104" ht="20.25" thickTop="1" thickBot="1" x14ac:dyDescent="0.35">
      <c r="A1567" s="68"/>
      <c r="B1567" s="88"/>
      <c r="C1567" s="68"/>
      <c r="D1567" s="68"/>
      <c r="E1567" s="69"/>
      <c r="F1567" s="69"/>
      <c r="G1567" s="69"/>
      <c r="H1567" s="69"/>
      <c r="I1567" s="70"/>
      <c r="J1567" s="70"/>
      <c r="K1567" s="71"/>
      <c r="L1567" s="91"/>
      <c r="M1567" s="71"/>
      <c r="N1567" s="71"/>
      <c r="P1567" s="71"/>
      <c r="Q1567" s="71"/>
      <c r="R1567" s="71"/>
      <c r="S1567" s="70"/>
      <c r="T1567" s="73"/>
      <c r="U1567" s="73"/>
      <c r="V1567" s="211"/>
      <c r="W1567" s="211"/>
      <c r="X1567" s="73"/>
      <c r="Y1567" s="73"/>
      <c r="Z1567" s="73"/>
      <c r="AA1567" s="73"/>
      <c r="AB1567" s="73"/>
      <c r="AC1567" s="73"/>
      <c r="AD1567" s="73"/>
      <c r="AE1567" s="92"/>
      <c r="AF1567" s="73"/>
      <c r="AG1567" s="74"/>
      <c r="AH1567" s="75"/>
      <c r="AI1567" s="75"/>
      <c r="AJ1567" s="75"/>
      <c r="AK1567" s="74"/>
      <c r="AL1567" s="69"/>
      <c r="AM1567" s="76"/>
      <c r="AN1567" s="127"/>
      <c r="AO1567" s="76"/>
      <c r="AP1567" s="127"/>
      <c r="AQ1567" s="76"/>
      <c r="AR1567" s="76"/>
      <c r="AS1567" s="76"/>
      <c r="AT1567" s="76"/>
      <c r="AU1567" s="76"/>
      <c r="AV1567" s="127"/>
      <c r="AW1567" s="127"/>
      <c r="AX1567" s="127"/>
      <c r="AY1567" s="76"/>
      <c r="AZ1567" s="74"/>
      <c r="BA1567" s="74"/>
      <c r="BB1567" s="72"/>
      <c r="BC1567" s="72"/>
      <c r="BD1567" s="74"/>
      <c r="BE1567" s="74"/>
      <c r="BF1567" s="76"/>
      <c r="BG1567" s="76"/>
      <c r="BH1567" s="76"/>
      <c r="BI1567" s="76"/>
      <c r="BJ1567" s="76"/>
      <c r="BK1567" s="76"/>
      <c r="BL1567" s="76"/>
      <c r="BM1567" s="127"/>
      <c r="BN1567" s="76"/>
      <c r="BO1567" s="110"/>
      <c r="BP1567" s="110"/>
      <c r="BQ1567" s="112"/>
      <c r="BR1567" s="112"/>
      <c r="BS1567" s="112"/>
      <c r="BT1567" s="114"/>
      <c r="BU1567" s="113"/>
      <c r="BV1567" s="114"/>
      <c r="BW1567" s="115"/>
      <c r="BX1567" s="115"/>
      <c r="BY1567" s="115"/>
      <c r="BZ1567" s="115"/>
      <c r="CA1567" s="48"/>
      <c r="CB1567" s="48"/>
      <c r="CC1567" s="48"/>
      <c r="CD1567" s="49"/>
      <c r="CE1567" s="96"/>
      <c r="CF1567" s="49"/>
      <c r="CG1567" s="96"/>
      <c r="CH1567" s="49"/>
      <c r="CI1567" s="49"/>
      <c r="CJ1567" s="49"/>
      <c r="CK1567" s="49"/>
      <c r="CL1567" s="49"/>
      <c r="CM1567" s="49"/>
      <c r="CN1567" s="49"/>
      <c r="CO1567" s="49"/>
      <c r="CP1567" s="49"/>
      <c r="CQ1567" s="49"/>
      <c r="CR1567" s="49"/>
      <c r="CS1567" s="49"/>
      <c r="CT1567" s="49"/>
      <c r="CU1567" s="49"/>
      <c r="CV1567" s="49"/>
      <c r="CW1567" s="49"/>
      <c r="CX1567" s="49"/>
      <c r="CY1567" s="49"/>
      <c r="CZ1567" s="49"/>
    </row>
    <row r="1568" spans="1:104" ht="20.25" thickTop="1" thickBot="1" x14ac:dyDescent="0.35">
      <c r="A1568" s="68"/>
      <c r="B1568" s="88"/>
      <c r="C1568" s="68"/>
      <c r="D1568" s="68"/>
      <c r="E1568" s="69"/>
      <c r="F1568" s="69"/>
      <c r="G1568" s="69"/>
      <c r="H1568" s="69"/>
      <c r="I1568" s="70"/>
      <c r="J1568" s="70"/>
      <c r="K1568" s="71"/>
      <c r="L1568" s="91"/>
      <c r="M1568" s="71"/>
      <c r="N1568" s="71"/>
      <c r="P1568" s="71"/>
      <c r="Q1568" s="71"/>
      <c r="R1568" s="71"/>
      <c r="S1568" s="70"/>
      <c r="T1568" s="73"/>
      <c r="U1568" s="73"/>
      <c r="V1568" s="211"/>
      <c r="W1568" s="211"/>
      <c r="X1568" s="73"/>
      <c r="Y1568" s="73"/>
      <c r="Z1568" s="73"/>
      <c r="AA1568" s="73"/>
      <c r="AB1568" s="73"/>
      <c r="AC1568" s="73"/>
      <c r="AD1568" s="73"/>
      <c r="AE1568" s="92"/>
      <c r="AF1568" s="73"/>
      <c r="AG1568" s="74"/>
      <c r="AH1568" s="75"/>
      <c r="AI1568" s="75"/>
      <c r="AJ1568" s="75"/>
      <c r="AK1568" s="74"/>
      <c r="AL1568" s="69"/>
      <c r="AM1568" s="76"/>
      <c r="AN1568" s="127"/>
      <c r="AO1568" s="76"/>
      <c r="AP1568" s="127"/>
      <c r="AQ1568" s="76"/>
      <c r="AR1568" s="76"/>
      <c r="AS1568" s="76"/>
      <c r="AT1568" s="76"/>
      <c r="AU1568" s="76"/>
      <c r="AV1568" s="127"/>
      <c r="AW1568" s="127"/>
      <c r="AX1568" s="127"/>
      <c r="AY1568" s="76"/>
      <c r="AZ1568" s="74"/>
      <c r="BA1568" s="74"/>
      <c r="BB1568" s="72"/>
      <c r="BC1568" s="72"/>
      <c r="BD1568" s="74"/>
      <c r="BE1568" s="74"/>
      <c r="BF1568" s="76"/>
      <c r="BG1568" s="76"/>
      <c r="BH1568" s="76"/>
      <c r="BI1568" s="76"/>
      <c r="BJ1568" s="76"/>
      <c r="BK1568" s="76"/>
      <c r="BL1568" s="76"/>
      <c r="BM1568" s="127"/>
      <c r="BN1568" s="76"/>
      <c r="BO1568" s="110"/>
      <c r="BP1568" s="110"/>
      <c r="BQ1568" s="112"/>
      <c r="BR1568" s="112"/>
      <c r="BS1568" s="112"/>
      <c r="BT1568" s="114"/>
      <c r="BU1568" s="113"/>
      <c r="BV1568" s="114"/>
      <c r="BW1568" s="115"/>
      <c r="BX1568" s="115"/>
      <c r="BY1568" s="115"/>
      <c r="BZ1568" s="115"/>
      <c r="CA1568" s="48"/>
      <c r="CB1568" s="48"/>
      <c r="CC1568" s="48"/>
      <c r="CD1568" s="49"/>
      <c r="CE1568" s="96"/>
      <c r="CF1568" s="49"/>
      <c r="CG1568" s="96"/>
      <c r="CH1568" s="49"/>
      <c r="CI1568" s="49"/>
      <c r="CJ1568" s="49"/>
      <c r="CK1568" s="49"/>
      <c r="CL1568" s="49"/>
      <c r="CM1568" s="49"/>
      <c r="CN1568" s="49"/>
      <c r="CO1568" s="49"/>
      <c r="CP1568" s="49"/>
      <c r="CQ1568" s="49"/>
      <c r="CR1568" s="49"/>
      <c r="CS1568" s="49"/>
      <c r="CT1568" s="49"/>
      <c r="CU1568" s="49"/>
      <c r="CV1568" s="49"/>
      <c r="CW1568" s="49"/>
      <c r="CX1568" s="49"/>
      <c r="CY1568" s="49"/>
      <c r="CZ1568" s="49"/>
    </row>
    <row r="1569" spans="1:104" ht="20.25" thickTop="1" thickBot="1" x14ac:dyDescent="0.35">
      <c r="A1569" s="68"/>
      <c r="B1569" s="88"/>
      <c r="C1569" s="68"/>
      <c r="D1569" s="68"/>
      <c r="E1569" s="69"/>
      <c r="F1569" s="69"/>
      <c r="G1569" s="69"/>
      <c r="H1569" s="69"/>
      <c r="I1569" s="70"/>
      <c r="J1569" s="70"/>
      <c r="K1569" s="71"/>
      <c r="L1569" s="91"/>
      <c r="M1569" s="71"/>
      <c r="N1569" s="71"/>
      <c r="P1569" s="71"/>
      <c r="Q1569" s="71"/>
      <c r="R1569" s="71"/>
      <c r="S1569" s="70"/>
      <c r="T1569" s="73"/>
      <c r="U1569" s="73"/>
      <c r="V1569" s="211"/>
      <c r="W1569" s="211"/>
      <c r="X1569" s="73"/>
      <c r="Y1569" s="73"/>
      <c r="Z1569" s="73"/>
      <c r="AA1569" s="73"/>
      <c r="AB1569" s="73"/>
      <c r="AC1569" s="73"/>
      <c r="AD1569" s="73"/>
      <c r="AE1569" s="92"/>
      <c r="AF1569" s="73"/>
      <c r="AG1569" s="74"/>
      <c r="AH1569" s="75"/>
      <c r="AI1569" s="75"/>
      <c r="AJ1569" s="75"/>
      <c r="AK1569" s="74"/>
      <c r="AL1569" s="69"/>
      <c r="AM1569" s="76"/>
      <c r="AN1569" s="127"/>
      <c r="AO1569" s="76"/>
      <c r="AP1569" s="127"/>
      <c r="AQ1569" s="76"/>
      <c r="AR1569" s="76"/>
      <c r="AS1569" s="76"/>
      <c r="AT1569" s="76"/>
      <c r="AU1569" s="76"/>
      <c r="AV1569" s="127"/>
      <c r="AW1569" s="127"/>
      <c r="AX1569" s="127"/>
      <c r="AY1569" s="76"/>
      <c r="AZ1569" s="74"/>
      <c r="BA1569" s="74"/>
      <c r="BB1569" s="72"/>
      <c r="BC1569" s="72"/>
      <c r="BD1569" s="74"/>
      <c r="BE1569" s="74"/>
      <c r="BF1569" s="76"/>
      <c r="BG1569" s="76"/>
      <c r="BH1569" s="76"/>
      <c r="BI1569" s="76"/>
      <c r="BJ1569" s="76"/>
      <c r="BK1569" s="76"/>
      <c r="BL1569" s="76"/>
      <c r="BM1569" s="127"/>
      <c r="BN1569" s="76"/>
      <c r="BO1569" s="110"/>
      <c r="BP1569" s="110"/>
      <c r="BQ1569" s="112"/>
      <c r="BR1569" s="112"/>
      <c r="BS1569" s="112"/>
      <c r="BT1569" s="114"/>
      <c r="BU1569" s="113"/>
      <c r="BV1569" s="114"/>
      <c r="BW1569" s="115"/>
      <c r="BX1569" s="115"/>
      <c r="BY1569" s="115"/>
      <c r="BZ1569" s="115"/>
      <c r="CA1569" s="48"/>
      <c r="CB1569" s="48"/>
      <c r="CC1569" s="48"/>
      <c r="CD1569" s="49"/>
      <c r="CE1569" s="96"/>
      <c r="CF1569" s="49"/>
      <c r="CG1569" s="96"/>
      <c r="CH1569" s="49"/>
      <c r="CI1569" s="49"/>
      <c r="CJ1569" s="49"/>
      <c r="CK1569" s="49"/>
      <c r="CL1569" s="49"/>
      <c r="CM1569" s="49"/>
      <c r="CN1569" s="49"/>
      <c r="CO1569" s="49"/>
      <c r="CP1569" s="49"/>
      <c r="CQ1569" s="49"/>
      <c r="CR1569" s="49"/>
      <c r="CS1569" s="49"/>
      <c r="CT1569" s="49"/>
      <c r="CU1569" s="49"/>
      <c r="CV1569" s="49"/>
      <c r="CW1569" s="49"/>
      <c r="CX1569" s="49"/>
      <c r="CY1569" s="49"/>
      <c r="CZ1569" s="49"/>
    </row>
    <row r="1570" spans="1:104" ht="20.25" thickTop="1" thickBot="1" x14ac:dyDescent="0.35">
      <c r="A1570" s="68"/>
      <c r="B1570" s="88"/>
      <c r="C1570" s="68"/>
      <c r="D1570" s="68"/>
      <c r="E1570" s="69"/>
      <c r="F1570" s="69"/>
      <c r="G1570" s="69"/>
      <c r="H1570" s="69"/>
      <c r="I1570" s="70"/>
      <c r="J1570" s="70"/>
      <c r="K1570" s="71"/>
      <c r="L1570" s="91"/>
      <c r="M1570" s="71"/>
      <c r="N1570" s="71"/>
      <c r="P1570" s="71"/>
      <c r="Q1570" s="71"/>
      <c r="R1570" s="71"/>
      <c r="S1570" s="70"/>
      <c r="T1570" s="73"/>
      <c r="U1570" s="73"/>
      <c r="V1570" s="211"/>
      <c r="W1570" s="211"/>
      <c r="X1570" s="73"/>
      <c r="Y1570" s="73"/>
      <c r="Z1570" s="73"/>
      <c r="AA1570" s="73"/>
      <c r="AB1570" s="73"/>
      <c r="AC1570" s="73"/>
      <c r="AD1570" s="73"/>
      <c r="AE1570" s="92"/>
      <c r="AF1570" s="73"/>
      <c r="AG1570" s="74"/>
      <c r="AH1570" s="75"/>
      <c r="AI1570" s="75"/>
      <c r="AJ1570" s="75"/>
      <c r="AK1570" s="74"/>
      <c r="AL1570" s="69"/>
      <c r="AM1570" s="76"/>
      <c r="AN1570" s="127"/>
      <c r="AO1570" s="76"/>
      <c r="AP1570" s="127"/>
      <c r="AQ1570" s="76"/>
      <c r="AR1570" s="76"/>
      <c r="AS1570" s="76"/>
      <c r="AT1570" s="76"/>
      <c r="AU1570" s="76"/>
      <c r="AV1570" s="127"/>
      <c r="AW1570" s="127"/>
      <c r="AX1570" s="127"/>
      <c r="AY1570" s="76"/>
      <c r="AZ1570" s="74"/>
      <c r="BA1570" s="74"/>
      <c r="BB1570" s="72"/>
      <c r="BC1570" s="72"/>
      <c r="BD1570" s="74"/>
      <c r="BE1570" s="74"/>
      <c r="BF1570" s="76"/>
      <c r="BG1570" s="76"/>
      <c r="BH1570" s="76"/>
      <c r="BI1570" s="76"/>
      <c r="BJ1570" s="76"/>
      <c r="BK1570" s="76"/>
      <c r="BL1570" s="76"/>
      <c r="BM1570" s="127"/>
      <c r="BN1570" s="76"/>
      <c r="BO1570" s="110"/>
      <c r="BP1570" s="110"/>
      <c r="BQ1570" s="112"/>
      <c r="BR1570" s="112"/>
      <c r="BS1570" s="112"/>
      <c r="BT1570" s="114"/>
      <c r="BU1570" s="113"/>
      <c r="BV1570" s="114"/>
      <c r="BW1570" s="115"/>
      <c r="BX1570" s="115"/>
      <c r="BY1570" s="115"/>
      <c r="BZ1570" s="115"/>
      <c r="CA1570" s="48"/>
      <c r="CB1570" s="48"/>
      <c r="CC1570" s="48"/>
      <c r="CD1570" s="49"/>
      <c r="CE1570" s="96"/>
      <c r="CF1570" s="49"/>
      <c r="CG1570" s="96"/>
      <c r="CH1570" s="49"/>
      <c r="CI1570" s="49"/>
      <c r="CJ1570" s="49"/>
      <c r="CK1570" s="49"/>
      <c r="CL1570" s="49"/>
      <c r="CM1570" s="49"/>
      <c r="CN1570" s="49"/>
      <c r="CO1570" s="49"/>
      <c r="CP1570" s="49"/>
      <c r="CQ1570" s="49"/>
      <c r="CR1570" s="49"/>
      <c r="CS1570" s="49"/>
      <c r="CT1570" s="49"/>
      <c r="CU1570" s="49"/>
      <c r="CV1570" s="49"/>
      <c r="CW1570" s="49"/>
      <c r="CX1570" s="49"/>
      <c r="CY1570" s="49"/>
      <c r="CZ1570" s="49"/>
    </row>
    <row r="1571" spans="1:104" ht="20.25" thickTop="1" thickBot="1" x14ac:dyDescent="0.35">
      <c r="A1571" s="68"/>
      <c r="B1571" s="88"/>
      <c r="C1571" s="68"/>
      <c r="D1571" s="68"/>
      <c r="E1571" s="69"/>
      <c r="F1571" s="69"/>
      <c r="G1571" s="69"/>
      <c r="H1571" s="69"/>
      <c r="I1571" s="70"/>
      <c r="J1571" s="70"/>
      <c r="K1571" s="71"/>
      <c r="L1571" s="91"/>
      <c r="M1571" s="71"/>
      <c r="N1571" s="71"/>
      <c r="P1571" s="71"/>
      <c r="Q1571" s="71"/>
      <c r="R1571" s="71"/>
      <c r="S1571" s="70"/>
      <c r="T1571" s="73"/>
      <c r="U1571" s="73"/>
      <c r="V1571" s="211"/>
      <c r="W1571" s="211"/>
      <c r="X1571" s="73"/>
      <c r="Y1571" s="73"/>
      <c r="Z1571" s="73"/>
      <c r="AA1571" s="73"/>
      <c r="AB1571" s="73"/>
      <c r="AC1571" s="73"/>
      <c r="AD1571" s="73"/>
      <c r="AE1571" s="92"/>
      <c r="AF1571" s="73"/>
      <c r="AG1571" s="74"/>
      <c r="AH1571" s="75"/>
      <c r="AI1571" s="75"/>
      <c r="AJ1571" s="75"/>
      <c r="AK1571" s="74"/>
      <c r="AL1571" s="69"/>
      <c r="AM1571" s="76"/>
      <c r="AN1571" s="127"/>
      <c r="AO1571" s="76"/>
      <c r="AP1571" s="127"/>
      <c r="AQ1571" s="76"/>
      <c r="AR1571" s="76"/>
      <c r="AS1571" s="76"/>
      <c r="AT1571" s="76"/>
      <c r="AU1571" s="76"/>
      <c r="AV1571" s="127"/>
      <c r="AW1571" s="127"/>
      <c r="AX1571" s="127"/>
      <c r="AY1571" s="76"/>
      <c r="AZ1571" s="74"/>
      <c r="BA1571" s="74"/>
      <c r="BB1571" s="72"/>
      <c r="BC1571" s="72"/>
      <c r="BD1571" s="74"/>
      <c r="BE1571" s="74"/>
      <c r="BF1571" s="76"/>
      <c r="BG1571" s="76"/>
      <c r="BH1571" s="76"/>
      <c r="BI1571" s="76"/>
      <c r="BJ1571" s="76"/>
      <c r="BK1571" s="76"/>
      <c r="BL1571" s="76"/>
      <c r="BM1571" s="127"/>
      <c r="BN1571" s="76"/>
      <c r="BO1571" s="110"/>
      <c r="BP1571" s="110"/>
      <c r="BQ1571" s="112"/>
      <c r="BR1571" s="112"/>
      <c r="BS1571" s="112"/>
      <c r="BT1571" s="114"/>
      <c r="BU1571" s="113"/>
      <c r="BV1571" s="114"/>
      <c r="BW1571" s="115"/>
      <c r="BX1571" s="115"/>
      <c r="BY1571" s="115"/>
      <c r="BZ1571" s="115"/>
      <c r="CA1571" s="48"/>
      <c r="CB1571" s="48"/>
      <c r="CC1571" s="48"/>
      <c r="CD1571" s="49"/>
      <c r="CE1571" s="96"/>
      <c r="CF1571" s="49"/>
      <c r="CG1571" s="96"/>
      <c r="CH1571" s="49"/>
      <c r="CI1571" s="49"/>
      <c r="CJ1571" s="49"/>
      <c r="CK1571" s="49"/>
      <c r="CL1571" s="49"/>
      <c r="CM1571" s="49"/>
      <c r="CN1571" s="49"/>
      <c r="CO1571" s="49"/>
      <c r="CP1571" s="49"/>
      <c r="CQ1571" s="49"/>
      <c r="CR1571" s="49"/>
      <c r="CS1571" s="49"/>
      <c r="CT1571" s="49"/>
      <c r="CU1571" s="49"/>
      <c r="CV1571" s="49"/>
      <c r="CW1571" s="49"/>
      <c r="CX1571" s="49"/>
      <c r="CY1571" s="49"/>
      <c r="CZ1571" s="49"/>
    </row>
    <row r="1572" spans="1:104" ht="20.25" thickTop="1" thickBot="1" x14ac:dyDescent="0.35">
      <c r="A1572" s="68"/>
      <c r="B1572" s="88"/>
      <c r="C1572" s="68"/>
      <c r="D1572" s="68"/>
      <c r="E1572" s="69"/>
      <c r="F1572" s="69"/>
      <c r="G1572" s="69"/>
      <c r="H1572" s="69"/>
      <c r="I1572" s="70"/>
      <c r="J1572" s="70"/>
      <c r="K1572" s="71"/>
      <c r="L1572" s="91"/>
      <c r="M1572" s="71"/>
      <c r="N1572" s="71"/>
      <c r="P1572" s="71"/>
      <c r="Q1572" s="71"/>
      <c r="R1572" s="71"/>
      <c r="S1572" s="70"/>
      <c r="T1572" s="73"/>
      <c r="U1572" s="73"/>
      <c r="V1572" s="211"/>
      <c r="W1572" s="211"/>
      <c r="X1572" s="73"/>
      <c r="Y1572" s="73"/>
      <c r="Z1572" s="73"/>
      <c r="AA1572" s="73"/>
      <c r="AB1572" s="73"/>
      <c r="AC1572" s="73"/>
      <c r="AD1572" s="73"/>
      <c r="AE1572" s="92"/>
      <c r="AF1572" s="73"/>
      <c r="AG1572" s="74"/>
      <c r="AH1572" s="75"/>
      <c r="AI1572" s="75"/>
      <c r="AJ1572" s="75"/>
      <c r="AK1572" s="74"/>
      <c r="AL1572" s="69"/>
      <c r="AM1572" s="76"/>
      <c r="AN1572" s="127"/>
      <c r="AO1572" s="76"/>
      <c r="AP1572" s="127"/>
      <c r="AQ1572" s="76"/>
      <c r="AR1572" s="76"/>
      <c r="AS1572" s="76"/>
      <c r="AT1572" s="76"/>
      <c r="AU1572" s="76"/>
      <c r="AV1572" s="127"/>
      <c r="AW1572" s="127"/>
      <c r="AX1572" s="127"/>
      <c r="AY1572" s="76"/>
      <c r="AZ1572" s="74"/>
      <c r="BA1572" s="74"/>
      <c r="BB1572" s="72"/>
      <c r="BC1572" s="72"/>
      <c r="BD1572" s="74"/>
      <c r="BE1572" s="74"/>
      <c r="BF1572" s="76"/>
      <c r="BG1572" s="76"/>
      <c r="BH1572" s="76"/>
      <c r="BI1572" s="76"/>
      <c r="BJ1572" s="76"/>
      <c r="BK1572" s="76"/>
      <c r="BL1572" s="76"/>
      <c r="BM1572" s="127"/>
      <c r="BN1572" s="76"/>
      <c r="BO1572" s="110"/>
      <c r="BP1572" s="110"/>
      <c r="BQ1572" s="112"/>
      <c r="BR1572" s="112"/>
      <c r="BS1572" s="112"/>
      <c r="BT1572" s="114"/>
      <c r="BU1572" s="113"/>
      <c r="BV1572" s="114"/>
      <c r="BW1572" s="115"/>
      <c r="BX1572" s="115"/>
      <c r="BY1572" s="115"/>
      <c r="BZ1572" s="115"/>
      <c r="CA1572" s="48"/>
      <c r="CB1572" s="48"/>
      <c r="CC1572" s="48"/>
      <c r="CD1572" s="49"/>
      <c r="CE1572" s="96"/>
      <c r="CF1572" s="49"/>
      <c r="CG1572" s="96"/>
      <c r="CH1572" s="49"/>
      <c r="CI1572" s="49"/>
      <c r="CJ1572" s="49"/>
      <c r="CK1572" s="49"/>
      <c r="CL1572" s="49"/>
      <c r="CM1572" s="49"/>
      <c r="CN1572" s="49"/>
      <c r="CO1572" s="49"/>
      <c r="CP1572" s="49"/>
      <c r="CQ1572" s="49"/>
      <c r="CR1572" s="49"/>
      <c r="CS1572" s="49"/>
      <c r="CT1572" s="49"/>
      <c r="CU1572" s="49"/>
      <c r="CV1572" s="49"/>
      <c r="CW1572" s="49"/>
      <c r="CX1572" s="49"/>
      <c r="CY1572" s="49"/>
      <c r="CZ1572" s="49"/>
    </row>
    <row r="1573" spans="1:104" ht="20.25" thickTop="1" thickBot="1" x14ac:dyDescent="0.35">
      <c r="A1573" s="68"/>
      <c r="B1573" s="88"/>
      <c r="C1573" s="68"/>
      <c r="D1573" s="68"/>
      <c r="E1573" s="69"/>
      <c r="F1573" s="69"/>
      <c r="G1573" s="69"/>
      <c r="H1573" s="69"/>
      <c r="I1573" s="70"/>
      <c r="J1573" s="70"/>
      <c r="K1573" s="71"/>
      <c r="L1573" s="91"/>
      <c r="M1573" s="71"/>
      <c r="N1573" s="71"/>
      <c r="P1573" s="71"/>
      <c r="Q1573" s="71"/>
      <c r="R1573" s="71"/>
      <c r="S1573" s="70"/>
      <c r="T1573" s="73"/>
      <c r="U1573" s="73"/>
      <c r="V1573" s="211"/>
      <c r="W1573" s="211"/>
      <c r="X1573" s="73"/>
      <c r="Y1573" s="73"/>
      <c r="Z1573" s="73"/>
      <c r="AA1573" s="73"/>
      <c r="AB1573" s="73"/>
      <c r="AC1573" s="73"/>
      <c r="AD1573" s="73"/>
      <c r="AE1573" s="92"/>
      <c r="AF1573" s="73"/>
      <c r="AG1573" s="74"/>
      <c r="AH1573" s="75"/>
      <c r="AI1573" s="75"/>
      <c r="AJ1573" s="75"/>
      <c r="AK1573" s="74"/>
      <c r="AL1573" s="69"/>
      <c r="AM1573" s="76"/>
      <c r="AN1573" s="127"/>
      <c r="AO1573" s="76"/>
      <c r="AP1573" s="127"/>
      <c r="AQ1573" s="76"/>
      <c r="AR1573" s="76"/>
      <c r="AS1573" s="76"/>
      <c r="AT1573" s="76"/>
      <c r="AU1573" s="76"/>
      <c r="AV1573" s="127"/>
      <c r="AW1573" s="127"/>
      <c r="AX1573" s="127"/>
      <c r="AY1573" s="76"/>
      <c r="AZ1573" s="74"/>
      <c r="BA1573" s="74"/>
      <c r="BB1573" s="72"/>
      <c r="BC1573" s="72"/>
      <c r="BD1573" s="74"/>
      <c r="BE1573" s="74"/>
      <c r="BF1573" s="76"/>
      <c r="BG1573" s="76"/>
      <c r="BH1573" s="76"/>
      <c r="BI1573" s="76"/>
      <c r="BJ1573" s="76"/>
      <c r="BK1573" s="76"/>
      <c r="BL1573" s="76"/>
      <c r="BM1573" s="127"/>
      <c r="BN1573" s="76"/>
      <c r="BO1573" s="110"/>
      <c r="BP1573" s="110"/>
      <c r="BQ1573" s="112"/>
      <c r="BR1573" s="112"/>
      <c r="BS1573" s="112"/>
      <c r="BT1573" s="114"/>
      <c r="BU1573" s="113"/>
      <c r="BV1573" s="114"/>
      <c r="BW1573" s="115"/>
      <c r="BX1573" s="115"/>
      <c r="BY1573" s="115"/>
      <c r="BZ1573" s="115"/>
      <c r="CA1573" s="48"/>
      <c r="CB1573" s="48"/>
      <c r="CC1573" s="48"/>
      <c r="CD1573" s="49"/>
      <c r="CE1573" s="96"/>
      <c r="CF1573" s="49"/>
      <c r="CG1573" s="96"/>
      <c r="CH1573" s="49"/>
      <c r="CI1573" s="49"/>
      <c r="CJ1573" s="49"/>
      <c r="CK1573" s="49"/>
      <c r="CL1573" s="49"/>
      <c r="CM1573" s="49"/>
      <c r="CN1573" s="49"/>
      <c r="CO1573" s="49"/>
      <c r="CP1573" s="49"/>
      <c r="CQ1573" s="49"/>
      <c r="CR1573" s="49"/>
      <c r="CS1573" s="49"/>
      <c r="CT1573" s="49"/>
      <c r="CU1573" s="49"/>
      <c r="CV1573" s="49"/>
      <c r="CW1573" s="49"/>
      <c r="CX1573" s="49"/>
      <c r="CY1573" s="49"/>
      <c r="CZ1573" s="49"/>
    </row>
    <row r="1574" spans="1:104" ht="20.25" thickTop="1" thickBot="1" x14ac:dyDescent="0.35">
      <c r="A1574" s="68"/>
      <c r="B1574" s="88"/>
      <c r="C1574" s="68"/>
      <c r="D1574" s="68"/>
      <c r="E1574" s="69"/>
      <c r="F1574" s="69"/>
      <c r="G1574" s="69"/>
      <c r="H1574" s="69"/>
      <c r="I1574" s="70"/>
      <c r="J1574" s="70"/>
      <c r="K1574" s="71"/>
      <c r="L1574" s="91"/>
      <c r="M1574" s="71"/>
      <c r="N1574" s="71"/>
      <c r="P1574" s="71"/>
      <c r="Q1574" s="71"/>
      <c r="R1574" s="71"/>
      <c r="S1574" s="70"/>
      <c r="T1574" s="73"/>
      <c r="U1574" s="73"/>
      <c r="V1574" s="211"/>
      <c r="W1574" s="211"/>
      <c r="X1574" s="73"/>
      <c r="Y1574" s="73"/>
      <c r="Z1574" s="73"/>
      <c r="AA1574" s="73"/>
      <c r="AB1574" s="73"/>
      <c r="AC1574" s="73"/>
      <c r="AD1574" s="73"/>
      <c r="AE1574" s="92"/>
      <c r="AF1574" s="73"/>
      <c r="AG1574" s="74"/>
      <c r="AH1574" s="75"/>
      <c r="AI1574" s="75"/>
      <c r="AJ1574" s="75"/>
      <c r="AK1574" s="74"/>
      <c r="AL1574" s="69"/>
      <c r="AM1574" s="76"/>
      <c r="AN1574" s="127"/>
      <c r="AO1574" s="76"/>
      <c r="AP1574" s="127"/>
      <c r="AQ1574" s="76"/>
      <c r="AR1574" s="76"/>
      <c r="AS1574" s="76"/>
      <c r="AT1574" s="76"/>
      <c r="AU1574" s="76"/>
      <c r="AV1574" s="127"/>
      <c r="AW1574" s="127"/>
      <c r="AX1574" s="127"/>
      <c r="AY1574" s="76"/>
      <c r="AZ1574" s="74"/>
      <c r="BA1574" s="74"/>
      <c r="BB1574" s="72"/>
      <c r="BC1574" s="72"/>
      <c r="BD1574" s="74"/>
      <c r="BE1574" s="74"/>
      <c r="BF1574" s="76"/>
      <c r="BG1574" s="76"/>
      <c r="BH1574" s="76"/>
      <c r="BI1574" s="76"/>
      <c r="BJ1574" s="76"/>
      <c r="BK1574" s="76"/>
      <c r="BL1574" s="76"/>
      <c r="BM1574" s="127"/>
      <c r="BN1574" s="76"/>
      <c r="BO1574" s="110"/>
      <c r="BP1574" s="110"/>
      <c r="BQ1574" s="112"/>
      <c r="BR1574" s="112"/>
      <c r="BS1574" s="112"/>
      <c r="BT1574" s="114"/>
      <c r="BU1574" s="113"/>
      <c r="BV1574" s="114"/>
      <c r="BW1574" s="115"/>
      <c r="BX1574" s="115"/>
      <c r="BY1574" s="115"/>
      <c r="BZ1574" s="115"/>
      <c r="CA1574" s="48"/>
      <c r="CB1574" s="48"/>
      <c r="CC1574" s="48"/>
      <c r="CD1574" s="49"/>
      <c r="CE1574" s="96"/>
      <c r="CF1574" s="49"/>
      <c r="CG1574" s="96"/>
      <c r="CH1574" s="49"/>
      <c r="CI1574" s="49"/>
      <c r="CJ1574" s="49"/>
      <c r="CK1574" s="49"/>
      <c r="CL1574" s="49"/>
      <c r="CM1574" s="49"/>
      <c r="CN1574" s="49"/>
      <c r="CO1574" s="49"/>
      <c r="CP1574" s="49"/>
      <c r="CQ1574" s="49"/>
      <c r="CR1574" s="49"/>
      <c r="CS1574" s="49"/>
      <c r="CT1574" s="49"/>
      <c r="CU1574" s="49"/>
      <c r="CV1574" s="49"/>
      <c r="CW1574" s="49"/>
      <c r="CX1574" s="49"/>
      <c r="CY1574" s="49"/>
      <c r="CZ1574" s="49"/>
    </row>
    <row r="1575" spans="1:104" ht="20.25" thickTop="1" thickBot="1" x14ac:dyDescent="0.35">
      <c r="A1575" s="68"/>
      <c r="B1575" s="88"/>
      <c r="C1575" s="68"/>
      <c r="D1575" s="68"/>
      <c r="E1575" s="69"/>
      <c r="F1575" s="69"/>
      <c r="G1575" s="69"/>
      <c r="H1575" s="69"/>
      <c r="I1575" s="70"/>
      <c r="J1575" s="70"/>
      <c r="K1575" s="71"/>
      <c r="L1575" s="91"/>
      <c r="M1575" s="71"/>
      <c r="N1575" s="71"/>
      <c r="P1575" s="71"/>
      <c r="Q1575" s="71"/>
      <c r="R1575" s="71"/>
      <c r="S1575" s="70"/>
      <c r="T1575" s="73"/>
      <c r="U1575" s="73"/>
      <c r="V1575" s="211"/>
      <c r="W1575" s="211"/>
      <c r="X1575" s="73"/>
      <c r="Y1575" s="73"/>
      <c r="Z1575" s="73"/>
      <c r="AA1575" s="73"/>
      <c r="AB1575" s="73"/>
      <c r="AC1575" s="73"/>
      <c r="AD1575" s="73"/>
      <c r="AE1575" s="92"/>
      <c r="AF1575" s="73"/>
      <c r="AG1575" s="74"/>
      <c r="AH1575" s="75"/>
      <c r="AI1575" s="75"/>
      <c r="AJ1575" s="75"/>
      <c r="AK1575" s="74"/>
      <c r="AL1575" s="69"/>
      <c r="AM1575" s="76"/>
      <c r="AN1575" s="127"/>
      <c r="AO1575" s="76"/>
      <c r="AP1575" s="127"/>
      <c r="AQ1575" s="76"/>
      <c r="AR1575" s="76"/>
      <c r="AS1575" s="76"/>
      <c r="AT1575" s="76"/>
      <c r="AU1575" s="76"/>
      <c r="AV1575" s="127"/>
      <c r="AW1575" s="127"/>
      <c r="AX1575" s="127"/>
      <c r="AY1575" s="76"/>
      <c r="AZ1575" s="74"/>
      <c r="BA1575" s="74"/>
      <c r="BB1575" s="72"/>
      <c r="BC1575" s="72"/>
      <c r="BD1575" s="74"/>
      <c r="BE1575" s="74"/>
      <c r="BF1575" s="76"/>
      <c r="BG1575" s="76"/>
      <c r="BH1575" s="76"/>
      <c r="BI1575" s="76"/>
      <c r="BJ1575" s="76"/>
      <c r="BK1575" s="76"/>
      <c r="BL1575" s="76"/>
      <c r="BM1575" s="127"/>
      <c r="BN1575" s="76"/>
      <c r="BO1575" s="110"/>
      <c r="BP1575" s="110"/>
      <c r="BQ1575" s="112"/>
      <c r="BR1575" s="112"/>
      <c r="BS1575" s="112"/>
      <c r="BT1575" s="114"/>
      <c r="BU1575" s="113"/>
      <c r="BV1575" s="114"/>
      <c r="BW1575" s="115"/>
      <c r="BX1575" s="115"/>
      <c r="BY1575" s="115"/>
      <c r="BZ1575" s="115"/>
      <c r="CA1575" s="48"/>
      <c r="CB1575" s="48"/>
      <c r="CC1575" s="48"/>
      <c r="CD1575" s="49"/>
      <c r="CE1575" s="96"/>
      <c r="CF1575" s="49"/>
      <c r="CG1575" s="96"/>
      <c r="CH1575" s="49"/>
      <c r="CI1575" s="49"/>
      <c r="CJ1575" s="49"/>
      <c r="CK1575" s="49"/>
      <c r="CL1575" s="49"/>
      <c r="CM1575" s="49"/>
      <c r="CN1575" s="49"/>
      <c r="CO1575" s="49"/>
      <c r="CP1575" s="49"/>
      <c r="CQ1575" s="49"/>
      <c r="CR1575" s="49"/>
      <c r="CS1575" s="49"/>
      <c r="CT1575" s="49"/>
      <c r="CU1575" s="49"/>
      <c r="CV1575" s="49"/>
      <c r="CW1575" s="49"/>
      <c r="CX1575" s="49"/>
      <c r="CY1575" s="49"/>
      <c r="CZ1575" s="49"/>
    </row>
    <row r="1576" spans="1:104" ht="20.25" thickTop="1" thickBot="1" x14ac:dyDescent="0.35">
      <c r="A1576" s="68"/>
      <c r="B1576" s="88"/>
      <c r="C1576" s="68"/>
      <c r="D1576" s="68"/>
      <c r="E1576" s="69"/>
      <c r="F1576" s="69"/>
      <c r="G1576" s="69"/>
      <c r="H1576" s="69"/>
      <c r="I1576" s="70"/>
      <c r="J1576" s="70"/>
      <c r="K1576" s="71"/>
      <c r="L1576" s="91"/>
      <c r="M1576" s="71"/>
      <c r="N1576" s="71"/>
      <c r="P1576" s="71"/>
      <c r="Q1576" s="71"/>
      <c r="R1576" s="71"/>
      <c r="S1576" s="70"/>
      <c r="T1576" s="73"/>
      <c r="U1576" s="73"/>
      <c r="V1576" s="211"/>
      <c r="W1576" s="211"/>
      <c r="X1576" s="73"/>
      <c r="Y1576" s="73"/>
      <c r="Z1576" s="73"/>
      <c r="AA1576" s="73"/>
      <c r="AB1576" s="73"/>
      <c r="AC1576" s="73"/>
      <c r="AD1576" s="73"/>
      <c r="AE1576" s="92"/>
      <c r="AF1576" s="73"/>
      <c r="AG1576" s="74"/>
      <c r="AH1576" s="75"/>
      <c r="AI1576" s="75"/>
      <c r="AJ1576" s="75"/>
      <c r="AK1576" s="74"/>
      <c r="AL1576" s="69"/>
      <c r="AM1576" s="76"/>
      <c r="AN1576" s="127"/>
      <c r="AO1576" s="76"/>
      <c r="AP1576" s="127"/>
      <c r="AQ1576" s="76"/>
      <c r="AR1576" s="76"/>
      <c r="AS1576" s="76"/>
      <c r="AT1576" s="76"/>
      <c r="AU1576" s="76"/>
      <c r="AV1576" s="127"/>
      <c r="AW1576" s="127"/>
      <c r="AX1576" s="127"/>
      <c r="AY1576" s="76"/>
      <c r="AZ1576" s="74"/>
      <c r="BA1576" s="74"/>
      <c r="BB1576" s="72"/>
      <c r="BC1576" s="72"/>
      <c r="BD1576" s="74"/>
      <c r="BE1576" s="74"/>
      <c r="BF1576" s="76"/>
      <c r="BG1576" s="76"/>
      <c r="BH1576" s="76"/>
      <c r="BI1576" s="76"/>
      <c r="BJ1576" s="76"/>
      <c r="BK1576" s="76"/>
      <c r="BL1576" s="76"/>
      <c r="BM1576" s="127"/>
      <c r="BN1576" s="76"/>
      <c r="BO1576" s="110"/>
      <c r="BP1576" s="110"/>
      <c r="BQ1576" s="112"/>
      <c r="BR1576" s="112"/>
      <c r="BS1576" s="112"/>
      <c r="BT1576" s="114"/>
      <c r="BU1576" s="113"/>
      <c r="BV1576" s="114"/>
      <c r="BW1576" s="115"/>
      <c r="BX1576" s="115"/>
      <c r="BY1576" s="115"/>
      <c r="BZ1576" s="115"/>
      <c r="CA1576" s="48"/>
      <c r="CB1576" s="48"/>
      <c r="CC1576" s="48"/>
      <c r="CD1576" s="49"/>
      <c r="CE1576" s="96"/>
      <c r="CF1576" s="49"/>
      <c r="CG1576" s="96"/>
      <c r="CH1576" s="49"/>
      <c r="CI1576" s="49"/>
      <c r="CJ1576" s="49"/>
      <c r="CK1576" s="49"/>
      <c r="CL1576" s="49"/>
      <c r="CM1576" s="49"/>
      <c r="CN1576" s="49"/>
      <c r="CO1576" s="49"/>
      <c r="CP1576" s="49"/>
      <c r="CQ1576" s="49"/>
      <c r="CR1576" s="49"/>
      <c r="CS1576" s="49"/>
      <c r="CT1576" s="49"/>
      <c r="CU1576" s="49"/>
      <c r="CV1576" s="49"/>
      <c r="CW1576" s="49"/>
      <c r="CX1576" s="49"/>
      <c r="CY1576" s="49"/>
      <c r="CZ1576" s="49"/>
    </row>
    <row r="1577" spans="1:104" ht="20.25" thickTop="1" thickBot="1" x14ac:dyDescent="0.35">
      <c r="A1577" s="68"/>
      <c r="B1577" s="88"/>
      <c r="C1577" s="68"/>
      <c r="D1577" s="68"/>
      <c r="E1577" s="69"/>
      <c r="F1577" s="69"/>
      <c r="G1577" s="69"/>
      <c r="H1577" s="69"/>
      <c r="I1577" s="70"/>
      <c r="J1577" s="70"/>
      <c r="K1577" s="71"/>
      <c r="L1577" s="91"/>
      <c r="M1577" s="71"/>
      <c r="N1577" s="71"/>
      <c r="P1577" s="71"/>
      <c r="Q1577" s="71"/>
      <c r="R1577" s="71"/>
      <c r="S1577" s="70"/>
      <c r="T1577" s="73"/>
      <c r="U1577" s="73"/>
      <c r="V1577" s="211"/>
      <c r="W1577" s="211"/>
      <c r="X1577" s="73"/>
      <c r="Y1577" s="73"/>
      <c r="Z1577" s="73"/>
      <c r="AA1577" s="73"/>
      <c r="AB1577" s="73"/>
      <c r="AC1577" s="73"/>
      <c r="AD1577" s="73"/>
      <c r="AE1577" s="92"/>
      <c r="AF1577" s="73"/>
      <c r="AG1577" s="74"/>
      <c r="AH1577" s="75"/>
      <c r="AI1577" s="75"/>
      <c r="AJ1577" s="75"/>
      <c r="AK1577" s="74"/>
      <c r="AL1577" s="69"/>
      <c r="AM1577" s="76"/>
      <c r="AN1577" s="127"/>
      <c r="AO1577" s="76"/>
      <c r="AP1577" s="127"/>
      <c r="AQ1577" s="76"/>
      <c r="AR1577" s="76"/>
      <c r="AS1577" s="76"/>
      <c r="AT1577" s="76"/>
      <c r="AU1577" s="76"/>
      <c r="AV1577" s="127"/>
      <c r="AW1577" s="127"/>
      <c r="AX1577" s="127"/>
      <c r="AY1577" s="76"/>
      <c r="AZ1577" s="74"/>
      <c r="BA1577" s="74"/>
      <c r="BB1577" s="72"/>
      <c r="BC1577" s="72"/>
      <c r="BD1577" s="74"/>
      <c r="BE1577" s="74"/>
      <c r="BF1577" s="76"/>
      <c r="BG1577" s="76"/>
      <c r="BH1577" s="76"/>
      <c r="BI1577" s="76"/>
      <c r="BJ1577" s="76"/>
      <c r="BK1577" s="76"/>
      <c r="BL1577" s="76"/>
      <c r="BM1577" s="127"/>
      <c r="BN1577" s="76"/>
      <c r="BO1577" s="110"/>
      <c r="BP1577" s="110"/>
      <c r="BQ1577" s="112"/>
      <c r="BR1577" s="112"/>
      <c r="BS1577" s="112"/>
      <c r="BT1577" s="114"/>
      <c r="BU1577" s="113"/>
      <c r="BV1577" s="114"/>
      <c r="BW1577" s="115"/>
      <c r="BX1577" s="115"/>
      <c r="BY1577" s="115"/>
      <c r="BZ1577" s="115"/>
      <c r="CA1577" s="48"/>
      <c r="CB1577" s="48"/>
      <c r="CC1577" s="48"/>
      <c r="CD1577" s="49"/>
      <c r="CE1577" s="96"/>
      <c r="CF1577" s="49"/>
      <c r="CG1577" s="96"/>
      <c r="CH1577" s="49"/>
      <c r="CI1577" s="49"/>
      <c r="CJ1577" s="49"/>
      <c r="CK1577" s="49"/>
      <c r="CL1577" s="49"/>
      <c r="CM1577" s="49"/>
      <c r="CN1577" s="49"/>
      <c r="CO1577" s="49"/>
      <c r="CP1577" s="49"/>
      <c r="CQ1577" s="49"/>
      <c r="CR1577" s="49"/>
      <c r="CS1577" s="49"/>
      <c r="CT1577" s="49"/>
      <c r="CU1577" s="49"/>
      <c r="CV1577" s="49"/>
      <c r="CW1577" s="49"/>
      <c r="CX1577" s="49"/>
      <c r="CY1577" s="49"/>
      <c r="CZ1577" s="49"/>
    </row>
    <row r="1578" spans="1:104" ht="20.25" thickTop="1" thickBot="1" x14ac:dyDescent="0.35">
      <c r="A1578" s="68"/>
      <c r="B1578" s="88"/>
      <c r="C1578" s="68"/>
      <c r="D1578" s="68"/>
      <c r="E1578" s="69"/>
      <c r="F1578" s="69"/>
      <c r="G1578" s="69"/>
      <c r="H1578" s="69"/>
      <c r="I1578" s="70"/>
      <c r="J1578" s="70"/>
      <c r="K1578" s="71"/>
      <c r="L1578" s="91"/>
      <c r="M1578" s="71"/>
      <c r="N1578" s="71"/>
      <c r="P1578" s="71"/>
      <c r="Q1578" s="71"/>
      <c r="R1578" s="71"/>
      <c r="S1578" s="70"/>
      <c r="T1578" s="73"/>
      <c r="U1578" s="73"/>
      <c r="V1578" s="211"/>
      <c r="W1578" s="211"/>
      <c r="X1578" s="73"/>
      <c r="Y1578" s="73"/>
      <c r="Z1578" s="73"/>
      <c r="AA1578" s="73"/>
      <c r="AB1578" s="73"/>
      <c r="AC1578" s="73"/>
      <c r="AD1578" s="73"/>
      <c r="AE1578" s="92"/>
      <c r="AF1578" s="73"/>
      <c r="AG1578" s="74"/>
      <c r="AH1578" s="75"/>
      <c r="AI1578" s="75"/>
      <c r="AJ1578" s="75"/>
      <c r="AK1578" s="74"/>
      <c r="AL1578" s="69"/>
      <c r="AM1578" s="76"/>
      <c r="AN1578" s="127"/>
      <c r="AO1578" s="76"/>
      <c r="AP1578" s="127"/>
      <c r="AQ1578" s="76"/>
      <c r="AR1578" s="76"/>
      <c r="AS1578" s="76"/>
      <c r="AT1578" s="76"/>
      <c r="AU1578" s="76"/>
      <c r="AV1578" s="127"/>
      <c r="AW1578" s="127"/>
      <c r="AX1578" s="127"/>
      <c r="AY1578" s="76"/>
      <c r="AZ1578" s="74"/>
      <c r="BA1578" s="74"/>
      <c r="BB1578" s="72"/>
      <c r="BC1578" s="72"/>
      <c r="BD1578" s="74"/>
      <c r="BE1578" s="74"/>
      <c r="BF1578" s="76"/>
      <c r="BG1578" s="76"/>
      <c r="BH1578" s="76"/>
      <c r="BI1578" s="76"/>
      <c r="BJ1578" s="76"/>
      <c r="BK1578" s="76"/>
      <c r="BL1578" s="76"/>
      <c r="BM1578" s="127"/>
      <c r="BN1578" s="76"/>
      <c r="BO1578" s="110"/>
      <c r="BP1578" s="110"/>
      <c r="BQ1578" s="112"/>
      <c r="BR1578" s="112"/>
      <c r="BS1578" s="112"/>
      <c r="BT1578" s="114"/>
      <c r="BU1578" s="113"/>
      <c r="BV1578" s="114"/>
      <c r="BW1578" s="115"/>
      <c r="BX1578" s="115"/>
      <c r="BY1578" s="115"/>
      <c r="BZ1578" s="115"/>
      <c r="CA1578" s="48"/>
      <c r="CB1578" s="48"/>
      <c r="CC1578" s="48"/>
      <c r="CD1578" s="49"/>
      <c r="CE1578" s="96"/>
      <c r="CF1578" s="49"/>
      <c r="CG1578" s="96"/>
      <c r="CH1578" s="49"/>
      <c r="CI1578" s="49"/>
      <c r="CJ1578" s="49"/>
      <c r="CK1578" s="49"/>
      <c r="CL1578" s="49"/>
      <c r="CM1578" s="49"/>
      <c r="CN1578" s="49"/>
      <c r="CO1578" s="49"/>
      <c r="CP1578" s="49"/>
      <c r="CQ1578" s="49"/>
      <c r="CR1578" s="49"/>
      <c r="CS1578" s="49"/>
      <c r="CT1578" s="49"/>
      <c r="CU1578" s="49"/>
      <c r="CV1578" s="49"/>
      <c r="CW1578" s="49"/>
      <c r="CX1578" s="49"/>
      <c r="CY1578" s="49"/>
      <c r="CZ1578" s="49"/>
    </row>
    <row r="1579" spans="1:104" ht="20.25" thickTop="1" thickBot="1" x14ac:dyDescent="0.35">
      <c r="A1579" s="68"/>
      <c r="B1579" s="88"/>
      <c r="C1579" s="68"/>
      <c r="D1579" s="68"/>
      <c r="E1579" s="69"/>
      <c r="F1579" s="69"/>
      <c r="G1579" s="69"/>
      <c r="H1579" s="69"/>
      <c r="I1579" s="70"/>
      <c r="J1579" s="70"/>
      <c r="K1579" s="71"/>
      <c r="L1579" s="91"/>
      <c r="M1579" s="71"/>
      <c r="N1579" s="71"/>
      <c r="P1579" s="71"/>
      <c r="Q1579" s="71"/>
      <c r="R1579" s="71"/>
      <c r="S1579" s="70"/>
      <c r="T1579" s="73"/>
      <c r="U1579" s="73"/>
      <c r="V1579" s="211"/>
      <c r="W1579" s="211"/>
      <c r="X1579" s="73"/>
      <c r="Y1579" s="73"/>
      <c r="Z1579" s="73"/>
      <c r="AA1579" s="73"/>
      <c r="AB1579" s="73"/>
      <c r="AC1579" s="73"/>
      <c r="AD1579" s="73"/>
      <c r="AE1579" s="92"/>
      <c r="AF1579" s="73"/>
      <c r="AG1579" s="74"/>
      <c r="AH1579" s="75"/>
      <c r="AI1579" s="75"/>
      <c r="AJ1579" s="75"/>
      <c r="AK1579" s="74"/>
      <c r="AL1579" s="69"/>
      <c r="AM1579" s="76"/>
      <c r="AN1579" s="127"/>
      <c r="AO1579" s="76"/>
      <c r="AP1579" s="127"/>
      <c r="AQ1579" s="76"/>
      <c r="AR1579" s="76"/>
      <c r="AS1579" s="76"/>
      <c r="AT1579" s="76"/>
      <c r="AU1579" s="76"/>
      <c r="AV1579" s="127"/>
      <c r="AW1579" s="127"/>
      <c r="AX1579" s="127"/>
      <c r="AY1579" s="76"/>
      <c r="AZ1579" s="74"/>
      <c r="BA1579" s="74"/>
      <c r="BB1579" s="72"/>
      <c r="BC1579" s="72"/>
      <c r="BD1579" s="74"/>
      <c r="BE1579" s="74"/>
      <c r="BF1579" s="76"/>
      <c r="BG1579" s="76"/>
      <c r="BH1579" s="76"/>
      <c r="BI1579" s="76"/>
      <c r="BJ1579" s="76"/>
      <c r="BK1579" s="76"/>
      <c r="BL1579" s="76"/>
      <c r="BM1579" s="127"/>
      <c r="BN1579" s="76"/>
      <c r="BO1579" s="110"/>
      <c r="BP1579" s="110"/>
      <c r="BQ1579" s="112"/>
      <c r="BR1579" s="112"/>
      <c r="BS1579" s="112"/>
      <c r="BT1579" s="114"/>
      <c r="BU1579" s="113"/>
      <c r="BV1579" s="114"/>
      <c r="BW1579" s="115"/>
      <c r="BX1579" s="115"/>
      <c r="BY1579" s="115"/>
      <c r="BZ1579" s="115"/>
      <c r="CA1579" s="48"/>
      <c r="CB1579" s="48"/>
      <c r="CC1579" s="48"/>
      <c r="CD1579" s="49"/>
      <c r="CE1579" s="96"/>
      <c r="CF1579" s="49"/>
      <c r="CG1579" s="96"/>
      <c r="CH1579" s="49"/>
      <c r="CI1579" s="49"/>
      <c r="CJ1579" s="49"/>
      <c r="CK1579" s="49"/>
      <c r="CL1579" s="49"/>
      <c r="CM1579" s="49"/>
      <c r="CN1579" s="49"/>
      <c r="CO1579" s="49"/>
      <c r="CP1579" s="49"/>
      <c r="CQ1579" s="49"/>
      <c r="CR1579" s="49"/>
      <c r="CS1579" s="49"/>
      <c r="CT1579" s="49"/>
      <c r="CU1579" s="49"/>
      <c r="CV1579" s="49"/>
      <c r="CW1579" s="49"/>
      <c r="CX1579" s="49"/>
      <c r="CY1579" s="49"/>
      <c r="CZ1579" s="49"/>
    </row>
    <row r="1580" spans="1:104" ht="20.25" thickTop="1" thickBot="1" x14ac:dyDescent="0.35">
      <c r="A1580" s="68"/>
      <c r="B1580" s="88"/>
      <c r="C1580" s="68"/>
      <c r="D1580" s="68"/>
      <c r="E1580" s="69"/>
      <c r="F1580" s="69"/>
      <c r="G1580" s="69"/>
      <c r="H1580" s="69"/>
      <c r="I1580" s="70"/>
      <c r="J1580" s="70"/>
      <c r="K1580" s="71"/>
      <c r="L1580" s="91"/>
      <c r="M1580" s="71"/>
      <c r="N1580" s="71"/>
      <c r="P1580" s="71"/>
      <c r="Q1580" s="71"/>
      <c r="R1580" s="71"/>
      <c r="S1580" s="70"/>
      <c r="T1580" s="73"/>
      <c r="U1580" s="73"/>
      <c r="V1580" s="211"/>
      <c r="W1580" s="211"/>
      <c r="X1580" s="73"/>
      <c r="Y1580" s="73"/>
      <c r="Z1580" s="73"/>
      <c r="AA1580" s="73"/>
      <c r="AB1580" s="73"/>
      <c r="AC1580" s="73"/>
      <c r="AD1580" s="73"/>
      <c r="AE1580" s="92"/>
      <c r="AF1580" s="73"/>
      <c r="AG1580" s="74"/>
      <c r="AH1580" s="75"/>
      <c r="AI1580" s="75"/>
      <c r="AJ1580" s="75"/>
      <c r="AK1580" s="74"/>
      <c r="AL1580" s="69"/>
      <c r="AM1580" s="76"/>
      <c r="AN1580" s="127"/>
      <c r="AO1580" s="76"/>
      <c r="AP1580" s="127"/>
      <c r="AQ1580" s="76"/>
      <c r="AR1580" s="76"/>
      <c r="AS1580" s="76"/>
      <c r="AT1580" s="76"/>
      <c r="AU1580" s="76"/>
      <c r="AV1580" s="127"/>
      <c r="AW1580" s="127"/>
      <c r="AX1580" s="127"/>
      <c r="AY1580" s="76"/>
      <c r="AZ1580" s="74"/>
      <c r="BA1580" s="74"/>
      <c r="BB1580" s="72"/>
      <c r="BC1580" s="72"/>
      <c r="BD1580" s="74"/>
      <c r="BE1580" s="74"/>
      <c r="BF1580" s="76"/>
      <c r="BG1580" s="76"/>
      <c r="BH1580" s="76"/>
      <c r="BI1580" s="76"/>
      <c r="BJ1580" s="76"/>
      <c r="BK1580" s="76"/>
      <c r="BL1580" s="76"/>
      <c r="BM1580" s="127"/>
      <c r="BN1580" s="76"/>
      <c r="BO1580" s="110"/>
      <c r="BP1580" s="110"/>
      <c r="BQ1580" s="112"/>
      <c r="BR1580" s="112"/>
      <c r="BS1580" s="112"/>
      <c r="BT1580" s="114"/>
      <c r="BU1580" s="113"/>
      <c r="BV1580" s="114"/>
      <c r="BW1580" s="115"/>
      <c r="BX1580" s="115"/>
      <c r="BY1580" s="115"/>
      <c r="BZ1580" s="115"/>
      <c r="CA1580" s="48"/>
      <c r="CB1580" s="48"/>
      <c r="CC1580" s="48"/>
      <c r="CD1580" s="49"/>
      <c r="CE1580" s="96"/>
      <c r="CF1580" s="49"/>
      <c r="CG1580" s="96"/>
      <c r="CH1580" s="49"/>
      <c r="CI1580" s="49"/>
      <c r="CJ1580" s="49"/>
      <c r="CK1580" s="49"/>
      <c r="CL1580" s="49"/>
      <c r="CM1580" s="49"/>
      <c r="CN1580" s="49"/>
      <c r="CO1580" s="49"/>
      <c r="CP1580" s="49"/>
      <c r="CQ1580" s="49"/>
      <c r="CR1580" s="49"/>
      <c r="CS1580" s="49"/>
      <c r="CT1580" s="49"/>
      <c r="CU1580" s="49"/>
      <c r="CV1580" s="49"/>
      <c r="CW1580" s="49"/>
      <c r="CX1580" s="49"/>
      <c r="CY1580" s="49"/>
      <c r="CZ1580" s="49"/>
    </row>
    <row r="1581" spans="1:104" ht="20.25" thickTop="1" thickBot="1" x14ac:dyDescent="0.35">
      <c r="A1581" s="68"/>
      <c r="B1581" s="88"/>
      <c r="C1581" s="68"/>
      <c r="D1581" s="68"/>
      <c r="E1581" s="69"/>
      <c r="F1581" s="69"/>
      <c r="G1581" s="69"/>
      <c r="H1581" s="69"/>
      <c r="I1581" s="70"/>
      <c r="J1581" s="70"/>
      <c r="K1581" s="71"/>
      <c r="L1581" s="91"/>
      <c r="M1581" s="71"/>
      <c r="N1581" s="71"/>
      <c r="P1581" s="71"/>
      <c r="Q1581" s="71"/>
      <c r="R1581" s="71"/>
      <c r="S1581" s="70"/>
      <c r="T1581" s="73"/>
      <c r="U1581" s="73"/>
      <c r="V1581" s="211"/>
      <c r="W1581" s="211"/>
      <c r="X1581" s="73"/>
      <c r="Y1581" s="73"/>
      <c r="Z1581" s="73"/>
      <c r="AA1581" s="73"/>
      <c r="AB1581" s="73"/>
      <c r="AC1581" s="73"/>
      <c r="AD1581" s="73"/>
      <c r="AE1581" s="92"/>
      <c r="AF1581" s="73"/>
      <c r="AG1581" s="74"/>
      <c r="AH1581" s="75"/>
      <c r="AI1581" s="75"/>
      <c r="AJ1581" s="75"/>
      <c r="AK1581" s="74"/>
      <c r="AL1581" s="69"/>
      <c r="AM1581" s="76"/>
      <c r="AN1581" s="127"/>
      <c r="AO1581" s="76"/>
      <c r="AP1581" s="127"/>
      <c r="AQ1581" s="76"/>
      <c r="AR1581" s="76"/>
      <c r="AS1581" s="76"/>
      <c r="AT1581" s="76"/>
      <c r="AU1581" s="76"/>
      <c r="AV1581" s="127"/>
      <c r="AW1581" s="127"/>
      <c r="AX1581" s="127"/>
      <c r="AY1581" s="76"/>
      <c r="AZ1581" s="74"/>
      <c r="BA1581" s="74"/>
      <c r="BB1581" s="72"/>
      <c r="BC1581" s="72"/>
      <c r="BD1581" s="74"/>
      <c r="BE1581" s="74"/>
      <c r="BF1581" s="76"/>
      <c r="BG1581" s="76"/>
      <c r="BH1581" s="76"/>
      <c r="BI1581" s="76"/>
      <c r="BJ1581" s="76"/>
      <c r="BK1581" s="76"/>
      <c r="BL1581" s="76"/>
      <c r="BM1581" s="127"/>
      <c r="BN1581" s="76"/>
      <c r="BO1581" s="110"/>
      <c r="BP1581" s="110"/>
      <c r="BQ1581" s="112"/>
      <c r="BR1581" s="112"/>
      <c r="BS1581" s="112"/>
      <c r="BT1581" s="114"/>
      <c r="BU1581" s="113"/>
      <c r="BV1581" s="114"/>
      <c r="BW1581" s="115"/>
      <c r="BX1581" s="115"/>
      <c r="BY1581" s="115"/>
      <c r="BZ1581" s="115"/>
      <c r="CA1581" s="48"/>
      <c r="CB1581" s="48"/>
      <c r="CC1581" s="48"/>
      <c r="CD1581" s="49"/>
      <c r="CE1581" s="96"/>
      <c r="CF1581" s="49"/>
      <c r="CG1581" s="96"/>
      <c r="CH1581" s="49"/>
      <c r="CI1581" s="49"/>
      <c r="CJ1581" s="49"/>
      <c r="CK1581" s="49"/>
      <c r="CL1581" s="49"/>
      <c r="CM1581" s="49"/>
      <c r="CN1581" s="49"/>
      <c r="CO1581" s="49"/>
      <c r="CP1581" s="49"/>
      <c r="CQ1581" s="49"/>
      <c r="CR1581" s="49"/>
      <c r="CS1581" s="49"/>
      <c r="CT1581" s="49"/>
      <c r="CU1581" s="49"/>
      <c r="CV1581" s="49"/>
      <c r="CW1581" s="49"/>
      <c r="CX1581" s="49"/>
      <c r="CY1581" s="49"/>
      <c r="CZ1581" s="49"/>
    </row>
    <row r="1582" spans="1:104" ht="20.25" thickTop="1" thickBot="1" x14ac:dyDescent="0.35">
      <c r="A1582" s="68"/>
      <c r="B1582" s="88"/>
      <c r="C1582" s="68"/>
      <c r="D1582" s="68"/>
      <c r="E1582" s="69"/>
      <c r="F1582" s="69"/>
      <c r="G1582" s="69"/>
      <c r="H1582" s="69"/>
      <c r="I1582" s="70"/>
      <c r="J1582" s="70"/>
      <c r="K1582" s="71"/>
      <c r="L1582" s="91"/>
      <c r="M1582" s="71"/>
      <c r="N1582" s="71"/>
      <c r="P1582" s="71"/>
      <c r="Q1582" s="71"/>
      <c r="R1582" s="71"/>
      <c r="S1582" s="70"/>
      <c r="T1582" s="73"/>
      <c r="U1582" s="73"/>
      <c r="V1582" s="211"/>
      <c r="W1582" s="211"/>
      <c r="X1582" s="73"/>
      <c r="Y1582" s="73"/>
      <c r="Z1582" s="73"/>
      <c r="AA1582" s="73"/>
      <c r="AB1582" s="73"/>
      <c r="AC1582" s="73"/>
      <c r="AD1582" s="73"/>
      <c r="AE1582" s="92"/>
      <c r="AF1582" s="73"/>
      <c r="AG1582" s="74"/>
      <c r="AH1582" s="75"/>
      <c r="AI1582" s="75"/>
      <c r="AJ1582" s="75"/>
      <c r="AK1582" s="74"/>
      <c r="AL1582" s="69"/>
      <c r="AM1582" s="76"/>
      <c r="AN1582" s="127"/>
      <c r="AO1582" s="76"/>
      <c r="AP1582" s="127"/>
      <c r="AQ1582" s="76"/>
      <c r="AR1582" s="76"/>
      <c r="AS1582" s="76"/>
      <c r="AT1582" s="76"/>
      <c r="AU1582" s="76"/>
      <c r="AV1582" s="127"/>
      <c r="AW1582" s="127"/>
      <c r="AX1582" s="127"/>
      <c r="AY1582" s="76"/>
      <c r="AZ1582" s="74"/>
      <c r="BA1582" s="74"/>
      <c r="BB1582" s="72"/>
      <c r="BC1582" s="72"/>
      <c r="BD1582" s="74"/>
      <c r="BE1582" s="74"/>
      <c r="BF1582" s="76"/>
      <c r="BG1582" s="76"/>
      <c r="BH1582" s="76"/>
      <c r="BI1582" s="76"/>
      <c r="BJ1582" s="76"/>
      <c r="BK1582" s="76"/>
      <c r="BL1582" s="76"/>
      <c r="BM1582" s="127"/>
      <c r="BN1582" s="76"/>
      <c r="BO1582" s="110"/>
      <c r="BP1582" s="110"/>
      <c r="BQ1582" s="112"/>
      <c r="BR1582" s="112"/>
      <c r="BS1582" s="112"/>
      <c r="BT1582" s="114"/>
      <c r="BU1582" s="113"/>
      <c r="BV1582" s="114"/>
      <c r="BW1582" s="115"/>
      <c r="BX1582" s="115"/>
      <c r="BY1582" s="115"/>
      <c r="BZ1582" s="115"/>
      <c r="CA1582" s="48"/>
      <c r="CB1582" s="48"/>
      <c r="CC1582" s="48"/>
      <c r="CD1582" s="49"/>
      <c r="CE1582" s="96"/>
      <c r="CF1582" s="49"/>
      <c r="CG1582" s="96"/>
      <c r="CH1582" s="49"/>
      <c r="CI1582" s="49"/>
      <c r="CJ1582" s="49"/>
      <c r="CK1582" s="49"/>
      <c r="CL1582" s="49"/>
      <c r="CM1582" s="49"/>
      <c r="CN1582" s="49"/>
      <c r="CO1582" s="49"/>
      <c r="CP1582" s="49"/>
      <c r="CQ1582" s="49"/>
      <c r="CR1582" s="49"/>
      <c r="CS1582" s="49"/>
      <c r="CT1582" s="49"/>
      <c r="CU1582" s="49"/>
      <c r="CV1582" s="49"/>
      <c r="CW1582" s="49"/>
      <c r="CX1582" s="49"/>
      <c r="CY1582" s="49"/>
      <c r="CZ1582" s="49"/>
    </row>
    <row r="1583" spans="1:104" ht="20.25" thickTop="1" thickBot="1" x14ac:dyDescent="0.35">
      <c r="A1583" s="68"/>
      <c r="B1583" s="88"/>
      <c r="C1583" s="68"/>
      <c r="D1583" s="68"/>
      <c r="E1583" s="69"/>
      <c r="F1583" s="69"/>
      <c r="G1583" s="69"/>
      <c r="H1583" s="69"/>
      <c r="I1583" s="70"/>
      <c r="J1583" s="70"/>
      <c r="K1583" s="71"/>
      <c r="L1583" s="91"/>
      <c r="M1583" s="71"/>
      <c r="N1583" s="71"/>
      <c r="P1583" s="71"/>
      <c r="Q1583" s="71"/>
      <c r="R1583" s="71"/>
      <c r="S1583" s="70"/>
      <c r="T1583" s="73"/>
      <c r="U1583" s="73"/>
      <c r="V1583" s="211"/>
      <c r="W1583" s="211"/>
      <c r="X1583" s="73"/>
      <c r="Y1583" s="73"/>
      <c r="Z1583" s="73"/>
      <c r="AA1583" s="73"/>
      <c r="AB1583" s="73"/>
      <c r="AC1583" s="73"/>
      <c r="AD1583" s="73"/>
      <c r="AE1583" s="92"/>
      <c r="AF1583" s="73"/>
      <c r="AG1583" s="74"/>
      <c r="AH1583" s="75"/>
      <c r="AI1583" s="75"/>
      <c r="AJ1583" s="75"/>
      <c r="AK1583" s="74"/>
      <c r="AL1583" s="69"/>
      <c r="AM1583" s="76"/>
      <c r="AN1583" s="127"/>
      <c r="AO1583" s="76"/>
      <c r="AP1583" s="127"/>
      <c r="AQ1583" s="76"/>
      <c r="AR1583" s="76"/>
      <c r="AS1583" s="76"/>
      <c r="AT1583" s="76"/>
      <c r="AU1583" s="76"/>
      <c r="AV1583" s="127"/>
      <c r="AW1583" s="127"/>
      <c r="AX1583" s="127"/>
      <c r="AY1583" s="76"/>
      <c r="AZ1583" s="74"/>
      <c r="BA1583" s="74"/>
      <c r="BB1583" s="72"/>
      <c r="BC1583" s="72"/>
      <c r="BD1583" s="74"/>
      <c r="BE1583" s="74"/>
      <c r="BF1583" s="76"/>
      <c r="BG1583" s="76"/>
      <c r="BH1583" s="76"/>
      <c r="BI1583" s="76"/>
      <c r="BJ1583" s="76"/>
      <c r="BK1583" s="76"/>
      <c r="BL1583" s="76"/>
      <c r="BM1583" s="127"/>
      <c r="BN1583" s="76"/>
      <c r="BO1583" s="110"/>
      <c r="BP1583" s="110"/>
      <c r="BQ1583" s="112"/>
      <c r="BR1583" s="112"/>
      <c r="BS1583" s="112"/>
      <c r="BT1583" s="114"/>
      <c r="BU1583" s="113"/>
      <c r="BV1583" s="114"/>
      <c r="BW1583" s="115"/>
      <c r="BX1583" s="115"/>
      <c r="BY1583" s="115"/>
      <c r="BZ1583" s="115"/>
      <c r="CA1583" s="48"/>
      <c r="CB1583" s="48"/>
      <c r="CC1583" s="48"/>
      <c r="CD1583" s="49"/>
      <c r="CE1583" s="96"/>
      <c r="CF1583" s="49"/>
      <c r="CG1583" s="96"/>
      <c r="CH1583" s="49"/>
      <c r="CI1583" s="49"/>
      <c r="CJ1583" s="49"/>
      <c r="CK1583" s="49"/>
      <c r="CL1583" s="49"/>
      <c r="CM1583" s="49"/>
      <c r="CN1583" s="49"/>
      <c r="CO1583" s="49"/>
      <c r="CP1583" s="49"/>
      <c r="CQ1583" s="49"/>
      <c r="CR1583" s="49"/>
      <c r="CS1583" s="49"/>
      <c r="CT1583" s="49"/>
      <c r="CU1583" s="49"/>
      <c r="CV1583" s="49"/>
      <c r="CW1583" s="49"/>
      <c r="CX1583" s="49"/>
      <c r="CY1583" s="49"/>
      <c r="CZ1583" s="49"/>
    </row>
    <row r="1584" spans="1:104" ht="20.25" thickTop="1" thickBot="1" x14ac:dyDescent="0.35">
      <c r="A1584" s="68"/>
      <c r="B1584" s="88"/>
      <c r="C1584" s="68"/>
      <c r="D1584" s="68"/>
      <c r="E1584" s="69"/>
      <c r="F1584" s="69"/>
      <c r="G1584" s="69"/>
      <c r="H1584" s="69"/>
      <c r="I1584" s="70"/>
      <c r="J1584" s="70"/>
      <c r="K1584" s="71"/>
      <c r="L1584" s="91"/>
      <c r="M1584" s="71"/>
      <c r="N1584" s="71"/>
      <c r="P1584" s="71"/>
      <c r="Q1584" s="71"/>
      <c r="R1584" s="71"/>
      <c r="S1584" s="70"/>
      <c r="T1584" s="73"/>
      <c r="U1584" s="73"/>
      <c r="V1584" s="211"/>
      <c r="W1584" s="211"/>
      <c r="X1584" s="73"/>
      <c r="Y1584" s="73"/>
      <c r="Z1584" s="73"/>
      <c r="AA1584" s="73"/>
      <c r="AB1584" s="73"/>
      <c r="AC1584" s="73"/>
      <c r="AD1584" s="73"/>
      <c r="AE1584" s="92"/>
      <c r="AF1584" s="73"/>
      <c r="AG1584" s="74"/>
      <c r="AH1584" s="75"/>
      <c r="AI1584" s="75"/>
      <c r="AJ1584" s="75"/>
      <c r="AK1584" s="74"/>
      <c r="AL1584" s="69"/>
      <c r="AM1584" s="76"/>
      <c r="AN1584" s="127"/>
      <c r="AO1584" s="76"/>
      <c r="AP1584" s="127"/>
      <c r="AQ1584" s="76"/>
      <c r="AR1584" s="76"/>
      <c r="AS1584" s="76"/>
      <c r="AT1584" s="76"/>
      <c r="AU1584" s="76"/>
      <c r="AV1584" s="127"/>
      <c r="AW1584" s="127"/>
      <c r="AX1584" s="127"/>
      <c r="AY1584" s="76"/>
      <c r="AZ1584" s="74"/>
      <c r="BA1584" s="74"/>
      <c r="BB1584" s="72"/>
      <c r="BC1584" s="72"/>
      <c r="BD1584" s="74"/>
      <c r="BE1584" s="74"/>
      <c r="BF1584" s="76"/>
      <c r="BG1584" s="76"/>
      <c r="BH1584" s="76"/>
      <c r="BI1584" s="76"/>
      <c r="BJ1584" s="76"/>
      <c r="BK1584" s="76"/>
      <c r="BL1584" s="76"/>
      <c r="BM1584" s="127"/>
      <c r="BN1584" s="76"/>
      <c r="BO1584" s="110"/>
      <c r="BP1584" s="110"/>
      <c r="BQ1584" s="112"/>
      <c r="BR1584" s="112"/>
      <c r="BS1584" s="112"/>
      <c r="BT1584" s="114"/>
      <c r="BU1584" s="113"/>
      <c r="BV1584" s="114"/>
      <c r="BW1584" s="115"/>
      <c r="BX1584" s="115"/>
      <c r="BY1584" s="115"/>
      <c r="BZ1584" s="115"/>
      <c r="CA1584" s="48"/>
      <c r="CB1584" s="48"/>
      <c r="CC1584" s="48"/>
      <c r="CD1584" s="49"/>
      <c r="CE1584" s="96"/>
      <c r="CF1584" s="49"/>
      <c r="CG1584" s="96"/>
      <c r="CH1584" s="49"/>
      <c r="CI1584" s="49"/>
      <c r="CJ1584" s="49"/>
      <c r="CK1584" s="49"/>
      <c r="CL1584" s="49"/>
      <c r="CM1584" s="49"/>
      <c r="CN1584" s="49"/>
      <c r="CO1584" s="49"/>
      <c r="CP1584" s="49"/>
      <c r="CQ1584" s="49"/>
      <c r="CR1584" s="49"/>
      <c r="CS1584" s="49"/>
      <c r="CT1584" s="49"/>
      <c r="CU1584" s="49"/>
      <c r="CV1584" s="49"/>
      <c r="CW1584" s="49"/>
      <c r="CX1584" s="49"/>
      <c r="CY1584" s="49"/>
      <c r="CZ1584" s="49"/>
    </row>
    <row r="1585" spans="1:104" ht="20.25" thickTop="1" thickBot="1" x14ac:dyDescent="0.35">
      <c r="A1585" s="68"/>
      <c r="B1585" s="88"/>
      <c r="C1585" s="68"/>
      <c r="D1585" s="68"/>
      <c r="E1585" s="69"/>
      <c r="F1585" s="69"/>
      <c r="G1585" s="69"/>
      <c r="H1585" s="69"/>
      <c r="I1585" s="70"/>
      <c r="J1585" s="70"/>
      <c r="K1585" s="71"/>
      <c r="L1585" s="91"/>
      <c r="M1585" s="71"/>
      <c r="N1585" s="71"/>
      <c r="P1585" s="71"/>
      <c r="Q1585" s="71"/>
      <c r="R1585" s="71"/>
      <c r="S1585" s="70"/>
      <c r="T1585" s="73"/>
      <c r="U1585" s="73"/>
      <c r="V1585" s="211"/>
      <c r="W1585" s="211"/>
      <c r="X1585" s="73"/>
      <c r="Y1585" s="73"/>
      <c r="Z1585" s="73"/>
      <c r="AA1585" s="73"/>
      <c r="AB1585" s="73"/>
      <c r="AC1585" s="73"/>
      <c r="AD1585" s="73"/>
      <c r="AE1585" s="92"/>
      <c r="AF1585" s="73"/>
      <c r="AG1585" s="74"/>
      <c r="AH1585" s="75"/>
      <c r="AI1585" s="75"/>
      <c r="AJ1585" s="75"/>
      <c r="AK1585" s="74"/>
      <c r="AL1585" s="69"/>
      <c r="AM1585" s="76"/>
      <c r="AN1585" s="127"/>
      <c r="AO1585" s="76"/>
      <c r="AP1585" s="127"/>
      <c r="AQ1585" s="76"/>
      <c r="AR1585" s="76"/>
      <c r="AS1585" s="76"/>
      <c r="AT1585" s="76"/>
      <c r="AU1585" s="76"/>
      <c r="AV1585" s="127"/>
      <c r="AW1585" s="127"/>
      <c r="AX1585" s="127"/>
      <c r="AY1585" s="76"/>
      <c r="AZ1585" s="74"/>
      <c r="BA1585" s="74"/>
      <c r="BB1585" s="72"/>
      <c r="BC1585" s="72"/>
      <c r="BD1585" s="74"/>
      <c r="BE1585" s="74"/>
      <c r="BF1585" s="76"/>
      <c r="BG1585" s="76"/>
      <c r="BH1585" s="76"/>
      <c r="BI1585" s="76"/>
      <c r="BJ1585" s="76"/>
      <c r="BK1585" s="76"/>
      <c r="BL1585" s="76"/>
      <c r="BM1585" s="127"/>
      <c r="BN1585" s="76"/>
      <c r="BO1585" s="110"/>
      <c r="BP1585" s="110"/>
      <c r="BQ1585" s="112"/>
      <c r="BR1585" s="112"/>
      <c r="BS1585" s="112"/>
      <c r="BT1585" s="114"/>
      <c r="BU1585" s="113"/>
      <c r="BV1585" s="114"/>
      <c r="BW1585" s="115"/>
      <c r="BX1585" s="115"/>
      <c r="BY1585" s="115"/>
      <c r="BZ1585" s="115"/>
      <c r="CA1585" s="48"/>
      <c r="CB1585" s="48"/>
      <c r="CC1585" s="48"/>
      <c r="CD1585" s="49"/>
      <c r="CE1585" s="96"/>
      <c r="CF1585" s="49"/>
      <c r="CG1585" s="96"/>
      <c r="CH1585" s="49"/>
      <c r="CI1585" s="49"/>
      <c r="CJ1585" s="49"/>
      <c r="CK1585" s="49"/>
      <c r="CL1585" s="49"/>
      <c r="CM1585" s="49"/>
      <c r="CN1585" s="49"/>
      <c r="CO1585" s="49"/>
      <c r="CP1585" s="49"/>
      <c r="CQ1585" s="49"/>
      <c r="CR1585" s="49"/>
      <c r="CS1585" s="49"/>
      <c r="CT1585" s="49"/>
      <c r="CU1585" s="49"/>
      <c r="CV1585" s="49"/>
      <c r="CW1585" s="49"/>
      <c r="CX1585" s="49"/>
      <c r="CY1585" s="49"/>
      <c r="CZ1585" s="49"/>
    </row>
    <row r="1586" spans="1:104" ht="20.25" thickTop="1" thickBot="1" x14ac:dyDescent="0.35">
      <c r="A1586" s="68"/>
      <c r="B1586" s="88"/>
      <c r="C1586" s="68"/>
      <c r="D1586" s="68"/>
      <c r="E1586" s="69"/>
      <c r="F1586" s="69"/>
      <c r="G1586" s="69"/>
      <c r="H1586" s="69"/>
      <c r="I1586" s="70"/>
      <c r="J1586" s="70"/>
      <c r="K1586" s="71"/>
      <c r="L1586" s="91"/>
      <c r="M1586" s="71"/>
      <c r="N1586" s="71"/>
      <c r="P1586" s="71"/>
      <c r="Q1586" s="71"/>
      <c r="R1586" s="71"/>
      <c r="S1586" s="70"/>
      <c r="T1586" s="73"/>
      <c r="U1586" s="73"/>
      <c r="V1586" s="211"/>
      <c r="W1586" s="211"/>
      <c r="X1586" s="73"/>
      <c r="Y1586" s="73"/>
      <c r="Z1586" s="73"/>
      <c r="AA1586" s="73"/>
      <c r="AB1586" s="73"/>
      <c r="AC1586" s="73"/>
      <c r="AD1586" s="73"/>
      <c r="AE1586" s="92"/>
      <c r="AF1586" s="73"/>
      <c r="AG1586" s="74"/>
      <c r="AH1586" s="75"/>
      <c r="AI1586" s="75"/>
      <c r="AJ1586" s="75"/>
      <c r="AK1586" s="74"/>
      <c r="AL1586" s="69"/>
      <c r="AM1586" s="76"/>
      <c r="AN1586" s="127"/>
      <c r="AO1586" s="76"/>
      <c r="AP1586" s="127"/>
      <c r="AQ1586" s="76"/>
      <c r="AR1586" s="76"/>
      <c r="AS1586" s="76"/>
      <c r="AT1586" s="76"/>
      <c r="AU1586" s="76"/>
      <c r="AV1586" s="127"/>
      <c r="AW1586" s="127"/>
      <c r="AX1586" s="127"/>
      <c r="AY1586" s="76"/>
      <c r="AZ1586" s="74"/>
      <c r="BA1586" s="74"/>
      <c r="BB1586" s="72"/>
      <c r="BC1586" s="72"/>
      <c r="BD1586" s="74"/>
      <c r="BE1586" s="74"/>
      <c r="BF1586" s="76"/>
      <c r="BG1586" s="76"/>
      <c r="BH1586" s="76"/>
      <c r="BI1586" s="76"/>
      <c r="BJ1586" s="76"/>
      <c r="BK1586" s="76"/>
      <c r="BL1586" s="76"/>
      <c r="BM1586" s="127"/>
      <c r="BN1586" s="76"/>
      <c r="BO1586" s="110"/>
      <c r="BP1586" s="110"/>
      <c r="BQ1586" s="112"/>
      <c r="BR1586" s="112"/>
      <c r="BS1586" s="112"/>
      <c r="BT1586" s="114"/>
      <c r="BU1586" s="113"/>
      <c r="BV1586" s="114"/>
      <c r="BW1586" s="115"/>
      <c r="BX1586" s="115"/>
      <c r="BY1586" s="115"/>
      <c r="BZ1586" s="115"/>
      <c r="CA1586" s="48"/>
      <c r="CB1586" s="48"/>
      <c r="CC1586" s="48"/>
      <c r="CD1586" s="49"/>
      <c r="CE1586" s="96"/>
      <c r="CF1586" s="49"/>
      <c r="CG1586" s="96"/>
      <c r="CH1586" s="49"/>
      <c r="CI1586" s="49"/>
      <c r="CJ1586" s="49"/>
      <c r="CK1586" s="49"/>
      <c r="CL1586" s="49"/>
      <c r="CM1586" s="49"/>
      <c r="CN1586" s="49"/>
      <c r="CO1586" s="49"/>
      <c r="CP1586" s="49"/>
      <c r="CQ1586" s="49"/>
      <c r="CR1586" s="49"/>
      <c r="CS1586" s="49"/>
      <c r="CT1586" s="49"/>
      <c r="CU1586" s="49"/>
      <c r="CV1586" s="49"/>
      <c r="CW1586" s="49"/>
      <c r="CX1586" s="49"/>
      <c r="CY1586" s="49"/>
      <c r="CZ1586" s="49"/>
    </row>
    <row r="1587" spans="1:104" ht="20.25" thickTop="1" thickBot="1" x14ac:dyDescent="0.35">
      <c r="A1587" s="68"/>
      <c r="B1587" s="88"/>
      <c r="C1587" s="68"/>
      <c r="D1587" s="68"/>
      <c r="E1587" s="69"/>
      <c r="F1587" s="69"/>
      <c r="G1587" s="69"/>
      <c r="H1587" s="69"/>
      <c r="I1587" s="70"/>
      <c r="J1587" s="70"/>
      <c r="K1587" s="71"/>
      <c r="L1587" s="91"/>
      <c r="M1587" s="71"/>
      <c r="N1587" s="71"/>
      <c r="P1587" s="71"/>
      <c r="Q1587" s="71"/>
      <c r="R1587" s="71"/>
      <c r="S1587" s="70"/>
      <c r="T1587" s="73"/>
      <c r="U1587" s="73"/>
      <c r="V1587" s="211"/>
      <c r="W1587" s="211"/>
      <c r="X1587" s="73"/>
      <c r="Y1587" s="73"/>
      <c r="Z1587" s="73"/>
      <c r="AA1587" s="73"/>
      <c r="AB1587" s="73"/>
      <c r="AC1587" s="73"/>
      <c r="AD1587" s="73"/>
      <c r="AE1587" s="92"/>
      <c r="AF1587" s="73"/>
      <c r="AG1587" s="74"/>
      <c r="AH1587" s="75"/>
      <c r="AI1587" s="75"/>
      <c r="AJ1587" s="75"/>
      <c r="AK1587" s="74"/>
      <c r="AL1587" s="69"/>
      <c r="AM1587" s="76"/>
      <c r="AN1587" s="127"/>
      <c r="AO1587" s="76"/>
      <c r="AP1587" s="127"/>
      <c r="AQ1587" s="76"/>
      <c r="AR1587" s="76"/>
      <c r="AS1587" s="76"/>
      <c r="AT1587" s="76"/>
      <c r="AU1587" s="76"/>
      <c r="AV1587" s="127"/>
      <c r="AW1587" s="127"/>
      <c r="AX1587" s="127"/>
      <c r="AY1587" s="76"/>
      <c r="AZ1587" s="74"/>
      <c r="BA1587" s="74"/>
      <c r="BB1587" s="72"/>
      <c r="BC1587" s="72"/>
      <c r="BD1587" s="74"/>
      <c r="BE1587" s="74"/>
      <c r="BF1587" s="76"/>
      <c r="BG1587" s="76"/>
      <c r="BH1587" s="76"/>
      <c r="BI1587" s="76"/>
      <c r="BJ1587" s="76"/>
      <c r="BK1587" s="76"/>
      <c r="BL1587" s="76"/>
      <c r="BM1587" s="127"/>
      <c r="BN1587" s="76"/>
      <c r="BO1587" s="110"/>
      <c r="BP1587" s="110"/>
      <c r="BQ1587" s="112"/>
      <c r="BR1587" s="112"/>
      <c r="BS1587" s="112"/>
      <c r="BT1587" s="114"/>
      <c r="BU1587" s="113"/>
      <c r="BV1587" s="114"/>
      <c r="BW1587" s="115"/>
      <c r="BX1587" s="115"/>
      <c r="BY1587" s="115"/>
      <c r="BZ1587" s="115"/>
      <c r="CA1587" s="48"/>
      <c r="CB1587" s="48"/>
      <c r="CC1587" s="48"/>
      <c r="CD1587" s="49"/>
      <c r="CE1587" s="96"/>
      <c r="CF1587" s="49"/>
      <c r="CG1587" s="96"/>
      <c r="CH1587" s="49"/>
      <c r="CI1587" s="49"/>
      <c r="CJ1587" s="49"/>
      <c r="CK1587" s="49"/>
      <c r="CL1587" s="49"/>
      <c r="CM1587" s="49"/>
      <c r="CN1587" s="49"/>
      <c r="CO1587" s="49"/>
      <c r="CP1587" s="49"/>
      <c r="CQ1587" s="49"/>
      <c r="CR1587" s="49"/>
      <c r="CS1587" s="49"/>
      <c r="CT1587" s="49"/>
      <c r="CU1587" s="49"/>
      <c r="CV1587" s="49"/>
      <c r="CW1587" s="49"/>
      <c r="CX1587" s="49"/>
      <c r="CY1587" s="49"/>
      <c r="CZ1587" s="49"/>
    </row>
    <row r="1588" spans="1:104" ht="20.25" thickTop="1" thickBot="1" x14ac:dyDescent="0.35">
      <c r="A1588" s="68"/>
      <c r="B1588" s="88"/>
      <c r="C1588" s="68"/>
      <c r="D1588" s="68"/>
      <c r="E1588" s="69"/>
      <c r="F1588" s="69"/>
      <c r="G1588" s="69"/>
      <c r="H1588" s="69"/>
      <c r="I1588" s="70"/>
      <c r="J1588" s="70"/>
      <c r="K1588" s="71"/>
      <c r="L1588" s="91"/>
      <c r="M1588" s="71"/>
      <c r="N1588" s="71"/>
      <c r="P1588" s="71"/>
      <c r="Q1588" s="71"/>
      <c r="R1588" s="71"/>
      <c r="S1588" s="70"/>
      <c r="T1588" s="73"/>
      <c r="U1588" s="73"/>
      <c r="V1588" s="211"/>
      <c r="W1588" s="211"/>
      <c r="X1588" s="73"/>
      <c r="Y1588" s="73"/>
      <c r="Z1588" s="73"/>
      <c r="AA1588" s="73"/>
      <c r="AB1588" s="73"/>
      <c r="AC1588" s="73"/>
      <c r="AD1588" s="73"/>
      <c r="AE1588" s="92"/>
      <c r="AF1588" s="73"/>
      <c r="AG1588" s="74"/>
      <c r="AH1588" s="75"/>
      <c r="AI1588" s="75"/>
      <c r="AJ1588" s="75"/>
      <c r="AK1588" s="74"/>
      <c r="AL1588" s="69"/>
      <c r="AM1588" s="76"/>
      <c r="AN1588" s="127"/>
      <c r="AO1588" s="76"/>
      <c r="AP1588" s="127"/>
      <c r="AQ1588" s="76"/>
      <c r="AR1588" s="76"/>
      <c r="AS1588" s="76"/>
      <c r="AT1588" s="76"/>
      <c r="AU1588" s="76"/>
      <c r="AV1588" s="127"/>
      <c r="AW1588" s="127"/>
      <c r="AX1588" s="127"/>
      <c r="AY1588" s="76"/>
      <c r="AZ1588" s="74"/>
      <c r="BA1588" s="74"/>
      <c r="BB1588" s="72"/>
      <c r="BC1588" s="72"/>
      <c r="BD1588" s="74"/>
      <c r="BE1588" s="74"/>
      <c r="BF1588" s="76"/>
      <c r="BG1588" s="76"/>
      <c r="BH1588" s="76"/>
      <c r="BI1588" s="76"/>
      <c r="BJ1588" s="76"/>
      <c r="BK1588" s="76"/>
      <c r="BL1588" s="76"/>
      <c r="BM1588" s="127"/>
      <c r="BN1588" s="76"/>
      <c r="BO1588" s="110"/>
      <c r="BP1588" s="110"/>
      <c r="BQ1588" s="112"/>
      <c r="BR1588" s="112"/>
      <c r="BS1588" s="112"/>
      <c r="BT1588" s="114"/>
      <c r="BU1588" s="113"/>
      <c r="BV1588" s="114"/>
      <c r="BW1588" s="115"/>
      <c r="BX1588" s="115"/>
      <c r="BY1588" s="115"/>
      <c r="BZ1588" s="115"/>
      <c r="CA1588" s="48"/>
      <c r="CB1588" s="48"/>
      <c r="CC1588" s="48"/>
      <c r="CD1588" s="49"/>
      <c r="CE1588" s="96"/>
      <c r="CF1588" s="49"/>
      <c r="CG1588" s="96"/>
      <c r="CH1588" s="49"/>
      <c r="CI1588" s="49"/>
      <c r="CJ1588" s="49"/>
      <c r="CK1588" s="49"/>
      <c r="CL1588" s="49"/>
      <c r="CM1588" s="49"/>
      <c r="CN1588" s="49"/>
      <c r="CO1588" s="49"/>
      <c r="CP1588" s="49"/>
      <c r="CQ1588" s="49"/>
      <c r="CR1588" s="49"/>
      <c r="CS1588" s="49"/>
      <c r="CT1588" s="49"/>
      <c r="CU1588" s="49"/>
      <c r="CV1588" s="49"/>
      <c r="CW1588" s="49"/>
      <c r="CX1588" s="49"/>
      <c r="CY1588" s="49"/>
      <c r="CZ1588" s="49"/>
    </row>
    <row r="1589" spans="1:104" ht="20.25" thickTop="1" thickBot="1" x14ac:dyDescent="0.35">
      <c r="A1589" s="68"/>
      <c r="B1589" s="88"/>
      <c r="C1589" s="68"/>
      <c r="D1589" s="68"/>
      <c r="E1589" s="69"/>
      <c r="F1589" s="69"/>
      <c r="G1589" s="69"/>
      <c r="H1589" s="69"/>
      <c r="I1589" s="70"/>
      <c r="J1589" s="70"/>
      <c r="K1589" s="71"/>
      <c r="L1589" s="91"/>
      <c r="M1589" s="71"/>
      <c r="N1589" s="71"/>
      <c r="P1589" s="71"/>
      <c r="Q1589" s="71"/>
      <c r="R1589" s="71"/>
      <c r="S1589" s="70"/>
      <c r="T1589" s="73"/>
      <c r="U1589" s="73"/>
      <c r="V1589" s="211"/>
      <c r="W1589" s="211"/>
      <c r="X1589" s="73"/>
      <c r="Y1589" s="73"/>
      <c r="Z1589" s="73"/>
      <c r="AA1589" s="73"/>
      <c r="AB1589" s="73"/>
      <c r="AC1589" s="73"/>
      <c r="AD1589" s="73"/>
      <c r="AE1589" s="92"/>
      <c r="AF1589" s="73"/>
      <c r="AG1589" s="74"/>
      <c r="AH1589" s="75"/>
      <c r="AI1589" s="75"/>
      <c r="AJ1589" s="75"/>
      <c r="AK1589" s="74"/>
      <c r="AL1589" s="69"/>
      <c r="AM1589" s="76"/>
      <c r="AN1589" s="127"/>
      <c r="AO1589" s="76"/>
      <c r="AP1589" s="127"/>
      <c r="AQ1589" s="76"/>
      <c r="AR1589" s="76"/>
      <c r="AS1589" s="76"/>
      <c r="AT1589" s="76"/>
      <c r="AU1589" s="76"/>
      <c r="AV1589" s="127"/>
      <c r="AW1589" s="127"/>
      <c r="AX1589" s="127"/>
      <c r="AY1589" s="76"/>
      <c r="AZ1589" s="74"/>
      <c r="BA1589" s="74"/>
      <c r="BB1589" s="72"/>
      <c r="BC1589" s="72"/>
      <c r="BD1589" s="74"/>
      <c r="BE1589" s="74"/>
      <c r="BF1589" s="76"/>
      <c r="BG1589" s="76"/>
      <c r="BH1589" s="76"/>
      <c r="BI1589" s="76"/>
      <c r="BJ1589" s="76"/>
      <c r="BK1589" s="76"/>
      <c r="BL1589" s="76"/>
      <c r="BM1589" s="127"/>
      <c r="BN1589" s="76"/>
      <c r="BO1589" s="110"/>
      <c r="BP1589" s="110"/>
      <c r="BQ1589" s="112"/>
      <c r="BR1589" s="112"/>
      <c r="BS1589" s="112"/>
      <c r="BT1589" s="114"/>
      <c r="BU1589" s="113"/>
      <c r="BV1589" s="114"/>
      <c r="BW1589" s="115"/>
      <c r="BX1589" s="115"/>
      <c r="BY1589" s="115"/>
      <c r="BZ1589" s="115"/>
      <c r="CA1589" s="48"/>
      <c r="CB1589" s="48"/>
      <c r="CC1589" s="48"/>
      <c r="CD1589" s="49"/>
      <c r="CE1589" s="96"/>
      <c r="CF1589" s="49"/>
      <c r="CG1589" s="96"/>
      <c r="CH1589" s="49"/>
      <c r="CI1589" s="49"/>
      <c r="CJ1589" s="49"/>
      <c r="CK1589" s="49"/>
      <c r="CL1589" s="49"/>
      <c r="CM1589" s="49"/>
      <c r="CN1589" s="49"/>
      <c r="CO1589" s="49"/>
      <c r="CP1589" s="49"/>
      <c r="CQ1589" s="49"/>
      <c r="CR1589" s="49"/>
      <c r="CS1589" s="49"/>
      <c r="CT1589" s="49"/>
      <c r="CU1589" s="49"/>
      <c r="CV1589" s="49"/>
      <c r="CW1589" s="49"/>
      <c r="CX1589" s="49"/>
      <c r="CY1589" s="49"/>
      <c r="CZ1589" s="49"/>
    </row>
    <row r="1590" spans="1:104" ht="20.25" thickTop="1" thickBot="1" x14ac:dyDescent="0.35">
      <c r="A1590" s="68"/>
      <c r="B1590" s="88"/>
      <c r="C1590" s="68"/>
      <c r="D1590" s="68"/>
      <c r="E1590" s="69"/>
      <c r="F1590" s="69"/>
      <c r="G1590" s="69"/>
      <c r="H1590" s="69"/>
      <c r="I1590" s="70"/>
      <c r="J1590" s="70"/>
      <c r="K1590" s="71"/>
      <c r="L1590" s="91"/>
      <c r="M1590" s="71"/>
      <c r="N1590" s="71"/>
      <c r="P1590" s="71"/>
      <c r="Q1590" s="71"/>
      <c r="R1590" s="71"/>
      <c r="S1590" s="70"/>
      <c r="T1590" s="73"/>
      <c r="U1590" s="73"/>
      <c r="V1590" s="211"/>
      <c r="W1590" s="211"/>
      <c r="X1590" s="73"/>
      <c r="Y1590" s="73"/>
      <c r="Z1590" s="73"/>
      <c r="AA1590" s="73"/>
      <c r="AB1590" s="73"/>
      <c r="AC1590" s="73"/>
      <c r="AD1590" s="73"/>
      <c r="AE1590" s="92"/>
      <c r="AF1590" s="73"/>
      <c r="AG1590" s="74"/>
      <c r="AH1590" s="75"/>
      <c r="AI1590" s="75"/>
      <c r="AJ1590" s="75"/>
      <c r="AK1590" s="74"/>
      <c r="AL1590" s="69"/>
      <c r="AM1590" s="76"/>
      <c r="AN1590" s="127"/>
      <c r="AO1590" s="76"/>
      <c r="AP1590" s="127"/>
      <c r="AQ1590" s="76"/>
      <c r="AR1590" s="76"/>
      <c r="AS1590" s="76"/>
      <c r="AT1590" s="76"/>
      <c r="AU1590" s="76"/>
      <c r="AV1590" s="127"/>
      <c r="AW1590" s="127"/>
      <c r="AX1590" s="127"/>
      <c r="AY1590" s="76"/>
      <c r="AZ1590" s="74"/>
      <c r="BA1590" s="74"/>
      <c r="BB1590" s="72"/>
      <c r="BC1590" s="72"/>
      <c r="BD1590" s="74"/>
      <c r="BE1590" s="74"/>
      <c r="BF1590" s="76"/>
      <c r="BG1590" s="76"/>
      <c r="BH1590" s="76"/>
      <c r="BI1590" s="76"/>
      <c r="BJ1590" s="76"/>
      <c r="BK1590" s="76"/>
      <c r="BL1590" s="76"/>
      <c r="BM1590" s="127"/>
      <c r="BN1590" s="76"/>
      <c r="BO1590" s="110"/>
      <c r="BP1590" s="110"/>
      <c r="BQ1590" s="112"/>
      <c r="BR1590" s="112"/>
      <c r="BS1590" s="112"/>
      <c r="BT1590" s="114"/>
      <c r="BU1590" s="113"/>
      <c r="BV1590" s="114"/>
      <c r="BW1590" s="115"/>
      <c r="BX1590" s="115"/>
      <c r="BY1590" s="115"/>
      <c r="BZ1590" s="115"/>
      <c r="CA1590" s="48"/>
      <c r="CB1590" s="48"/>
      <c r="CC1590" s="48"/>
      <c r="CD1590" s="49"/>
      <c r="CE1590" s="96"/>
      <c r="CF1590" s="49"/>
      <c r="CG1590" s="96"/>
      <c r="CH1590" s="49"/>
      <c r="CI1590" s="49"/>
      <c r="CJ1590" s="49"/>
      <c r="CK1590" s="49"/>
      <c r="CL1590" s="49"/>
      <c r="CM1590" s="49"/>
      <c r="CN1590" s="49"/>
      <c r="CO1590" s="49"/>
      <c r="CP1590" s="49"/>
      <c r="CQ1590" s="49"/>
      <c r="CR1590" s="49"/>
      <c r="CS1590" s="49"/>
      <c r="CT1590" s="49"/>
      <c r="CU1590" s="49"/>
      <c r="CV1590" s="49"/>
      <c r="CW1590" s="49"/>
      <c r="CX1590" s="49"/>
      <c r="CY1590" s="49"/>
      <c r="CZ1590" s="49"/>
    </row>
    <row r="1591" spans="1:104" ht="20.25" thickTop="1" thickBot="1" x14ac:dyDescent="0.35">
      <c r="A1591" s="68"/>
      <c r="B1591" s="88"/>
      <c r="C1591" s="68"/>
      <c r="D1591" s="68"/>
      <c r="E1591" s="69"/>
      <c r="F1591" s="69"/>
      <c r="G1591" s="69"/>
      <c r="H1591" s="69"/>
      <c r="I1591" s="70"/>
      <c r="J1591" s="70"/>
      <c r="K1591" s="71"/>
      <c r="L1591" s="91"/>
      <c r="M1591" s="71"/>
      <c r="N1591" s="71"/>
      <c r="P1591" s="71"/>
      <c r="Q1591" s="71"/>
      <c r="R1591" s="71"/>
      <c r="S1591" s="70"/>
      <c r="T1591" s="73"/>
      <c r="U1591" s="73"/>
      <c r="V1591" s="211"/>
      <c r="W1591" s="211"/>
      <c r="X1591" s="73"/>
      <c r="Y1591" s="73"/>
      <c r="Z1591" s="73"/>
      <c r="AA1591" s="73"/>
      <c r="AB1591" s="73"/>
      <c r="AC1591" s="73"/>
      <c r="AD1591" s="73"/>
      <c r="AE1591" s="92"/>
      <c r="AF1591" s="73"/>
      <c r="AG1591" s="74"/>
      <c r="AH1591" s="75"/>
      <c r="AI1591" s="75"/>
      <c r="AJ1591" s="75"/>
      <c r="AK1591" s="74"/>
      <c r="AL1591" s="69"/>
      <c r="AM1591" s="76"/>
      <c r="AN1591" s="127"/>
      <c r="AO1591" s="76"/>
      <c r="AP1591" s="127"/>
      <c r="AQ1591" s="76"/>
      <c r="AR1591" s="76"/>
      <c r="AS1591" s="76"/>
      <c r="AT1591" s="76"/>
      <c r="AU1591" s="76"/>
      <c r="AV1591" s="127"/>
      <c r="AW1591" s="127"/>
      <c r="AX1591" s="127"/>
      <c r="AY1591" s="76"/>
      <c r="AZ1591" s="74"/>
      <c r="BA1591" s="74"/>
      <c r="BB1591" s="72"/>
      <c r="BC1591" s="72"/>
      <c r="BD1591" s="74"/>
      <c r="BE1591" s="74"/>
      <c r="BF1591" s="76"/>
      <c r="BG1591" s="76"/>
      <c r="BH1591" s="76"/>
      <c r="BI1591" s="76"/>
      <c r="BJ1591" s="76"/>
      <c r="BK1591" s="76"/>
      <c r="BL1591" s="76"/>
      <c r="BM1591" s="127"/>
      <c r="BN1591" s="76"/>
      <c r="BO1591" s="110"/>
      <c r="BP1591" s="110"/>
      <c r="BQ1591" s="112"/>
      <c r="BR1591" s="112"/>
      <c r="BS1591" s="112"/>
      <c r="BT1591" s="114"/>
      <c r="BU1591" s="113"/>
      <c r="BV1591" s="114"/>
      <c r="BW1591" s="115"/>
      <c r="BX1591" s="115"/>
      <c r="BY1591" s="115"/>
      <c r="BZ1591" s="115"/>
      <c r="CA1591" s="48"/>
      <c r="CB1591" s="48"/>
      <c r="CC1591" s="48"/>
      <c r="CD1591" s="49"/>
      <c r="CE1591" s="96"/>
      <c r="CF1591" s="49"/>
      <c r="CG1591" s="96"/>
      <c r="CH1591" s="49"/>
      <c r="CI1591" s="49"/>
      <c r="CJ1591" s="49"/>
      <c r="CK1591" s="49"/>
      <c r="CL1591" s="49"/>
      <c r="CM1591" s="49"/>
      <c r="CN1591" s="49"/>
      <c r="CO1591" s="49"/>
      <c r="CP1591" s="49"/>
      <c r="CQ1591" s="49"/>
      <c r="CR1591" s="49"/>
      <c r="CS1591" s="49"/>
      <c r="CT1591" s="49"/>
      <c r="CU1591" s="49"/>
      <c r="CV1591" s="49"/>
      <c r="CW1591" s="49"/>
      <c r="CX1591" s="49"/>
      <c r="CY1591" s="49"/>
      <c r="CZ1591" s="49"/>
    </row>
    <row r="1592" spans="1:104" ht="20.25" thickTop="1" thickBot="1" x14ac:dyDescent="0.35">
      <c r="A1592" s="68"/>
      <c r="B1592" s="88"/>
      <c r="C1592" s="68"/>
      <c r="D1592" s="68"/>
      <c r="E1592" s="69"/>
      <c r="F1592" s="69"/>
      <c r="G1592" s="69"/>
      <c r="H1592" s="69"/>
      <c r="I1592" s="70"/>
      <c r="J1592" s="70"/>
      <c r="K1592" s="71"/>
      <c r="L1592" s="91"/>
      <c r="M1592" s="71"/>
      <c r="N1592" s="71"/>
      <c r="P1592" s="71"/>
      <c r="Q1592" s="71"/>
      <c r="R1592" s="71"/>
      <c r="S1592" s="70"/>
      <c r="T1592" s="73"/>
      <c r="U1592" s="73"/>
      <c r="V1592" s="211"/>
      <c r="W1592" s="211"/>
      <c r="X1592" s="73"/>
      <c r="Y1592" s="73"/>
      <c r="Z1592" s="73"/>
      <c r="AA1592" s="73"/>
      <c r="AB1592" s="73"/>
      <c r="AC1592" s="73"/>
      <c r="AD1592" s="73"/>
      <c r="AE1592" s="92"/>
      <c r="AF1592" s="73"/>
      <c r="AG1592" s="74"/>
      <c r="AH1592" s="75"/>
      <c r="AI1592" s="75"/>
      <c r="AJ1592" s="75"/>
      <c r="AK1592" s="74"/>
      <c r="AL1592" s="69"/>
      <c r="AM1592" s="76"/>
      <c r="AN1592" s="127"/>
      <c r="AO1592" s="76"/>
      <c r="AP1592" s="127"/>
      <c r="AQ1592" s="76"/>
      <c r="AR1592" s="76"/>
      <c r="AS1592" s="76"/>
      <c r="AT1592" s="76"/>
      <c r="AU1592" s="76"/>
      <c r="AV1592" s="127"/>
      <c r="AW1592" s="127"/>
      <c r="AX1592" s="127"/>
      <c r="AY1592" s="76"/>
      <c r="AZ1592" s="74"/>
      <c r="BA1592" s="74"/>
      <c r="BB1592" s="72"/>
      <c r="BC1592" s="72"/>
      <c r="BD1592" s="74"/>
      <c r="BE1592" s="74"/>
      <c r="BF1592" s="76"/>
      <c r="BG1592" s="76"/>
      <c r="BH1592" s="76"/>
      <c r="BI1592" s="76"/>
      <c r="BJ1592" s="76"/>
      <c r="BK1592" s="76"/>
      <c r="BL1592" s="76"/>
      <c r="BM1592" s="127"/>
      <c r="BN1592" s="76"/>
      <c r="BO1592" s="110"/>
      <c r="BP1592" s="110"/>
      <c r="BQ1592" s="112"/>
      <c r="BR1592" s="112"/>
      <c r="BS1592" s="112"/>
      <c r="BT1592" s="114"/>
      <c r="BU1592" s="113"/>
      <c r="BV1592" s="114"/>
      <c r="BW1592" s="115"/>
      <c r="BX1592" s="115"/>
      <c r="BY1592" s="115"/>
      <c r="BZ1592" s="115"/>
      <c r="CA1592" s="48"/>
      <c r="CB1592" s="48"/>
      <c r="CC1592" s="48"/>
      <c r="CD1592" s="49"/>
      <c r="CE1592" s="96"/>
      <c r="CF1592" s="49"/>
      <c r="CG1592" s="96"/>
      <c r="CH1592" s="49"/>
      <c r="CI1592" s="49"/>
      <c r="CJ1592" s="49"/>
      <c r="CK1592" s="49"/>
      <c r="CL1592" s="49"/>
      <c r="CM1592" s="49"/>
      <c r="CN1592" s="49"/>
      <c r="CO1592" s="49"/>
      <c r="CP1592" s="49"/>
      <c r="CQ1592" s="49"/>
      <c r="CR1592" s="49"/>
      <c r="CS1592" s="49"/>
      <c r="CT1592" s="49"/>
      <c r="CU1592" s="49"/>
      <c r="CV1592" s="49"/>
      <c r="CW1592" s="49"/>
      <c r="CX1592" s="49"/>
      <c r="CY1592" s="49"/>
      <c r="CZ1592" s="49"/>
    </row>
    <row r="1593" spans="1:104" ht="20.25" thickTop="1" thickBot="1" x14ac:dyDescent="0.35">
      <c r="A1593" s="68"/>
      <c r="B1593" s="88"/>
      <c r="C1593" s="68"/>
      <c r="D1593" s="68"/>
      <c r="E1593" s="69"/>
      <c r="F1593" s="69"/>
      <c r="G1593" s="69"/>
      <c r="H1593" s="69"/>
      <c r="I1593" s="70"/>
      <c r="J1593" s="70"/>
      <c r="K1593" s="71"/>
      <c r="L1593" s="91"/>
      <c r="M1593" s="71"/>
      <c r="N1593" s="71"/>
      <c r="P1593" s="71"/>
      <c r="Q1593" s="71"/>
      <c r="R1593" s="71"/>
      <c r="S1593" s="70"/>
      <c r="T1593" s="73"/>
      <c r="U1593" s="73"/>
      <c r="V1593" s="211"/>
      <c r="W1593" s="211"/>
      <c r="X1593" s="73"/>
      <c r="Y1593" s="73"/>
      <c r="Z1593" s="73"/>
      <c r="AA1593" s="73"/>
      <c r="AB1593" s="73"/>
      <c r="AC1593" s="73"/>
      <c r="AD1593" s="73"/>
      <c r="AE1593" s="92"/>
      <c r="AF1593" s="73"/>
      <c r="AG1593" s="74"/>
      <c r="AH1593" s="75"/>
      <c r="AI1593" s="75"/>
      <c r="AJ1593" s="75"/>
      <c r="AK1593" s="74"/>
      <c r="AL1593" s="69"/>
      <c r="AM1593" s="76"/>
      <c r="AN1593" s="127"/>
      <c r="AO1593" s="76"/>
      <c r="AP1593" s="127"/>
      <c r="AQ1593" s="76"/>
      <c r="AR1593" s="76"/>
      <c r="AS1593" s="76"/>
      <c r="AT1593" s="76"/>
      <c r="AU1593" s="76"/>
      <c r="AV1593" s="127"/>
      <c r="AW1593" s="127"/>
      <c r="AX1593" s="127"/>
      <c r="AY1593" s="76"/>
      <c r="AZ1593" s="74"/>
      <c r="BA1593" s="74"/>
      <c r="BB1593" s="72"/>
      <c r="BC1593" s="72"/>
      <c r="BD1593" s="74"/>
      <c r="BE1593" s="74"/>
      <c r="BF1593" s="76"/>
      <c r="BG1593" s="76"/>
      <c r="BH1593" s="76"/>
      <c r="BI1593" s="76"/>
      <c r="BJ1593" s="76"/>
      <c r="BK1593" s="76"/>
      <c r="BL1593" s="76"/>
      <c r="BM1593" s="127"/>
      <c r="BN1593" s="76"/>
      <c r="BO1593" s="110"/>
      <c r="BP1593" s="110"/>
      <c r="BQ1593" s="112"/>
      <c r="BR1593" s="112"/>
      <c r="BS1593" s="112"/>
      <c r="BT1593" s="114"/>
      <c r="BU1593" s="113"/>
      <c r="BV1593" s="114"/>
      <c r="BW1593" s="115"/>
      <c r="BX1593" s="115"/>
      <c r="BY1593" s="115"/>
      <c r="BZ1593" s="115"/>
      <c r="CA1593" s="48"/>
      <c r="CB1593" s="48"/>
      <c r="CC1593" s="48"/>
      <c r="CD1593" s="49"/>
      <c r="CE1593" s="96"/>
      <c r="CF1593" s="49"/>
      <c r="CG1593" s="96"/>
      <c r="CH1593" s="49"/>
      <c r="CI1593" s="49"/>
      <c r="CJ1593" s="49"/>
      <c r="CK1593" s="49"/>
      <c r="CL1593" s="49"/>
      <c r="CM1593" s="49"/>
      <c r="CN1593" s="49"/>
      <c r="CO1593" s="49"/>
      <c r="CP1593" s="49"/>
      <c r="CQ1593" s="49"/>
      <c r="CR1593" s="49"/>
      <c r="CS1593" s="49"/>
      <c r="CT1593" s="49"/>
      <c r="CU1593" s="49"/>
      <c r="CV1593" s="49"/>
      <c r="CW1593" s="49"/>
      <c r="CX1593" s="49"/>
      <c r="CY1593" s="49"/>
      <c r="CZ1593" s="49"/>
    </row>
    <row r="1594" spans="1:104" ht="20.25" thickTop="1" thickBot="1" x14ac:dyDescent="0.35">
      <c r="A1594" s="68"/>
      <c r="B1594" s="88"/>
      <c r="C1594" s="68"/>
      <c r="D1594" s="68"/>
      <c r="E1594" s="69"/>
      <c r="F1594" s="69"/>
      <c r="G1594" s="69"/>
      <c r="H1594" s="69"/>
      <c r="I1594" s="70"/>
      <c r="J1594" s="70"/>
      <c r="K1594" s="71"/>
      <c r="L1594" s="91"/>
      <c r="M1594" s="71"/>
      <c r="N1594" s="71"/>
      <c r="P1594" s="71"/>
      <c r="Q1594" s="71"/>
      <c r="R1594" s="71"/>
      <c r="S1594" s="70"/>
      <c r="T1594" s="73"/>
      <c r="U1594" s="73"/>
      <c r="V1594" s="211"/>
      <c r="W1594" s="211"/>
      <c r="X1594" s="73"/>
      <c r="Y1594" s="73"/>
      <c r="Z1594" s="73"/>
      <c r="AA1594" s="73"/>
      <c r="AB1594" s="73"/>
      <c r="AC1594" s="73"/>
      <c r="AD1594" s="73"/>
      <c r="AE1594" s="92"/>
      <c r="AF1594" s="73"/>
      <c r="AG1594" s="74"/>
      <c r="AH1594" s="75"/>
      <c r="AI1594" s="75"/>
      <c r="AJ1594" s="75"/>
      <c r="AK1594" s="74"/>
      <c r="AL1594" s="69"/>
      <c r="AM1594" s="76"/>
      <c r="AN1594" s="127"/>
      <c r="AO1594" s="76"/>
      <c r="AP1594" s="127"/>
      <c r="AQ1594" s="76"/>
      <c r="AR1594" s="76"/>
      <c r="AS1594" s="76"/>
      <c r="AT1594" s="76"/>
      <c r="AU1594" s="76"/>
      <c r="AV1594" s="127"/>
      <c r="AW1594" s="127"/>
      <c r="AX1594" s="127"/>
      <c r="AY1594" s="76"/>
      <c r="AZ1594" s="74"/>
      <c r="BA1594" s="74"/>
      <c r="BB1594" s="72"/>
      <c r="BC1594" s="72"/>
      <c r="BD1594" s="74"/>
      <c r="BE1594" s="74"/>
      <c r="BF1594" s="76"/>
      <c r="BG1594" s="76"/>
      <c r="BH1594" s="76"/>
      <c r="BI1594" s="76"/>
      <c r="BJ1594" s="76"/>
      <c r="BK1594" s="76"/>
      <c r="BL1594" s="76"/>
      <c r="BM1594" s="127"/>
      <c r="BN1594" s="76"/>
      <c r="BO1594" s="110"/>
      <c r="BP1594" s="110"/>
      <c r="BQ1594" s="112"/>
      <c r="BR1594" s="112"/>
      <c r="BS1594" s="112"/>
      <c r="BT1594" s="114"/>
      <c r="BU1594" s="113"/>
      <c r="BV1594" s="114"/>
      <c r="BW1594" s="115"/>
      <c r="BX1594" s="115"/>
      <c r="BY1594" s="115"/>
      <c r="BZ1594" s="115"/>
      <c r="CA1594" s="48"/>
      <c r="CB1594" s="48"/>
      <c r="CC1594" s="48"/>
      <c r="CD1594" s="49"/>
      <c r="CE1594" s="96"/>
      <c r="CF1594" s="49"/>
      <c r="CG1594" s="96"/>
      <c r="CH1594" s="49"/>
      <c r="CI1594" s="49"/>
      <c r="CJ1594" s="49"/>
      <c r="CK1594" s="49"/>
      <c r="CL1594" s="49"/>
      <c r="CM1594" s="49"/>
      <c r="CN1594" s="49"/>
      <c r="CO1594" s="49"/>
      <c r="CP1594" s="49"/>
      <c r="CQ1594" s="49"/>
      <c r="CR1594" s="49"/>
      <c r="CS1594" s="49"/>
      <c r="CT1594" s="49"/>
      <c r="CU1594" s="49"/>
      <c r="CV1594" s="49"/>
      <c r="CW1594" s="49"/>
      <c r="CX1594" s="49"/>
      <c r="CY1594" s="49"/>
      <c r="CZ1594" s="49"/>
    </row>
    <row r="1595" spans="1:104" ht="20.25" thickTop="1" thickBot="1" x14ac:dyDescent="0.35">
      <c r="A1595" s="68"/>
      <c r="B1595" s="88"/>
      <c r="C1595" s="68"/>
      <c r="D1595" s="68"/>
      <c r="E1595" s="69"/>
      <c r="F1595" s="69"/>
      <c r="G1595" s="69"/>
      <c r="H1595" s="69"/>
      <c r="I1595" s="70"/>
      <c r="J1595" s="70"/>
      <c r="K1595" s="71"/>
      <c r="L1595" s="91"/>
      <c r="M1595" s="71"/>
      <c r="N1595" s="71"/>
      <c r="P1595" s="71"/>
      <c r="Q1595" s="71"/>
      <c r="R1595" s="71"/>
      <c r="S1595" s="70"/>
      <c r="T1595" s="73"/>
      <c r="U1595" s="73"/>
      <c r="V1595" s="211"/>
      <c r="W1595" s="211"/>
      <c r="X1595" s="73"/>
      <c r="Y1595" s="73"/>
      <c r="Z1595" s="73"/>
      <c r="AA1595" s="73"/>
      <c r="AB1595" s="73"/>
      <c r="AC1595" s="73"/>
      <c r="AD1595" s="73"/>
      <c r="AE1595" s="92"/>
      <c r="AF1595" s="73"/>
      <c r="AG1595" s="74"/>
      <c r="AH1595" s="75"/>
      <c r="AI1595" s="75"/>
      <c r="AJ1595" s="75"/>
      <c r="AK1595" s="74"/>
      <c r="AL1595" s="69"/>
      <c r="AM1595" s="76"/>
      <c r="AN1595" s="127"/>
      <c r="AO1595" s="76"/>
      <c r="AP1595" s="127"/>
      <c r="AQ1595" s="76"/>
      <c r="AR1595" s="76"/>
      <c r="AS1595" s="76"/>
      <c r="AT1595" s="76"/>
      <c r="AU1595" s="76"/>
      <c r="AV1595" s="127"/>
      <c r="AW1595" s="127"/>
      <c r="AX1595" s="127"/>
      <c r="AY1595" s="76"/>
      <c r="AZ1595" s="74"/>
      <c r="BA1595" s="74"/>
      <c r="BB1595" s="72"/>
      <c r="BC1595" s="72"/>
      <c r="BD1595" s="74"/>
      <c r="BE1595" s="74"/>
      <c r="BF1595" s="76"/>
      <c r="BG1595" s="76"/>
      <c r="BH1595" s="76"/>
      <c r="BI1595" s="76"/>
      <c r="BJ1595" s="76"/>
      <c r="BK1595" s="76"/>
      <c r="BL1595" s="76"/>
      <c r="BM1595" s="127"/>
      <c r="BN1595" s="76"/>
      <c r="BO1595" s="110"/>
      <c r="BP1595" s="110"/>
      <c r="BQ1595" s="112"/>
      <c r="BR1595" s="112"/>
      <c r="BS1595" s="112"/>
      <c r="BT1595" s="114"/>
      <c r="BU1595" s="113"/>
      <c r="BV1595" s="114"/>
      <c r="BW1595" s="115"/>
      <c r="BX1595" s="115"/>
      <c r="BY1595" s="115"/>
      <c r="BZ1595" s="115"/>
      <c r="CA1595" s="48"/>
      <c r="CB1595" s="48"/>
      <c r="CC1595" s="48"/>
      <c r="CD1595" s="49"/>
      <c r="CE1595" s="96"/>
      <c r="CF1595" s="49"/>
      <c r="CG1595" s="96"/>
      <c r="CH1595" s="49"/>
      <c r="CI1595" s="49"/>
      <c r="CJ1595" s="49"/>
      <c r="CK1595" s="49"/>
      <c r="CL1595" s="49"/>
      <c r="CM1595" s="49"/>
      <c r="CN1595" s="49"/>
      <c r="CO1595" s="49"/>
      <c r="CP1595" s="49"/>
      <c r="CQ1595" s="49"/>
      <c r="CR1595" s="49"/>
      <c r="CS1595" s="49"/>
      <c r="CT1595" s="49"/>
      <c r="CU1595" s="49"/>
      <c r="CV1595" s="49"/>
      <c r="CW1595" s="49"/>
      <c r="CX1595" s="49"/>
      <c r="CY1595" s="49"/>
      <c r="CZ1595" s="49"/>
    </row>
    <row r="1596" spans="1:104" ht="20.25" thickTop="1" thickBot="1" x14ac:dyDescent="0.35">
      <c r="A1596" s="68"/>
      <c r="B1596" s="88"/>
      <c r="C1596" s="68"/>
      <c r="D1596" s="68"/>
      <c r="E1596" s="69"/>
      <c r="F1596" s="69"/>
      <c r="G1596" s="69"/>
      <c r="H1596" s="69"/>
      <c r="I1596" s="70"/>
      <c r="J1596" s="70"/>
      <c r="K1596" s="71"/>
      <c r="L1596" s="91"/>
      <c r="M1596" s="71"/>
      <c r="N1596" s="71"/>
      <c r="P1596" s="71"/>
      <c r="Q1596" s="71"/>
      <c r="R1596" s="71"/>
      <c r="S1596" s="70"/>
      <c r="T1596" s="73"/>
      <c r="U1596" s="73"/>
      <c r="V1596" s="211"/>
      <c r="W1596" s="211"/>
      <c r="X1596" s="73"/>
      <c r="Y1596" s="73"/>
      <c r="Z1596" s="73"/>
      <c r="AA1596" s="73"/>
      <c r="AB1596" s="73"/>
      <c r="AC1596" s="73"/>
      <c r="AD1596" s="73"/>
      <c r="AE1596" s="92"/>
      <c r="AF1596" s="73"/>
      <c r="AG1596" s="74"/>
      <c r="AH1596" s="75"/>
      <c r="AI1596" s="75"/>
      <c r="AJ1596" s="75"/>
      <c r="AK1596" s="74"/>
      <c r="AL1596" s="69"/>
      <c r="AM1596" s="76"/>
      <c r="AN1596" s="127"/>
      <c r="AO1596" s="76"/>
      <c r="AP1596" s="127"/>
      <c r="AQ1596" s="76"/>
      <c r="AR1596" s="76"/>
      <c r="AS1596" s="76"/>
      <c r="AT1596" s="76"/>
      <c r="AU1596" s="76"/>
      <c r="AV1596" s="127"/>
      <c r="AW1596" s="127"/>
      <c r="AX1596" s="127"/>
      <c r="AY1596" s="76"/>
      <c r="AZ1596" s="74"/>
      <c r="BA1596" s="74"/>
      <c r="BB1596" s="72"/>
      <c r="BC1596" s="72"/>
      <c r="BD1596" s="74"/>
      <c r="BE1596" s="74"/>
      <c r="BF1596" s="76"/>
      <c r="BG1596" s="76"/>
      <c r="BH1596" s="76"/>
      <c r="BI1596" s="76"/>
      <c r="BJ1596" s="76"/>
      <c r="BK1596" s="76"/>
      <c r="BL1596" s="76"/>
      <c r="BM1596" s="127"/>
      <c r="BN1596" s="76"/>
      <c r="BO1596" s="110"/>
      <c r="BP1596" s="110"/>
      <c r="BQ1596" s="112"/>
      <c r="BR1596" s="112"/>
      <c r="BS1596" s="112"/>
      <c r="BT1596" s="114"/>
      <c r="BU1596" s="113"/>
      <c r="BV1596" s="114"/>
      <c r="BW1596" s="115"/>
      <c r="BX1596" s="115"/>
      <c r="BY1596" s="115"/>
      <c r="BZ1596" s="115"/>
      <c r="CA1596" s="48"/>
      <c r="CB1596" s="48"/>
      <c r="CC1596" s="48"/>
      <c r="CD1596" s="49"/>
      <c r="CE1596" s="96"/>
      <c r="CF1596" s="49"/>
      <c r="CG1596" s="96"/>
      <c r="CH1596" s="49"/>
      <c r="CI1596" s="49"/>
      <c r="CJ1596" s="49"/>
      <c r="CK1596" s="49"/>
      <c r="CL1596" s="49"/>
      <c r="CM1596" s="49"/>
      <c r="CN1596" s="49"/>
      <c r="CO1596" s="49"/>
      <c r="CP1596" s="49"/>
      <c r="CQ1596" s="49"/>
      <c r="CR1596" s="49"/>
      <c r="CS1596" s="49"/>
      <c r="CT1596" s="49"/>
      <c r="CU1596" s="49"/>
      <c r="CV1596" s="49"/>
      <c r="CW1596" s="49"/>
      <c r="CX1596" s="49"/>
      <c r="CY1596" s="49"/>
      <c r="CZ1596" s="49"/>
    </row>
    <row r="1597" spans="1:104" ht="20.25" thickTop="1" thickBot="1" x14ac:dyDescent="0.35">
      <c r="A1597" s="68"/>
      <c r="B1597" s="88"/>
      <c r="C1597" s="68"/>
      <c r="D1597" s="68"/>
      <c r="E1597" s="69"/>
      <c r="F1597" s="69"/>
      <c r="G1597" s="69"/>
      <c r="H1597" s="69"/>
      <c r="I1597" s="70"/>
      <c r="J1597" s="70"/>
      <c r="K1597" s="71"/>
      <c r="L1597" s="91"/>
      <c r="M1597" s="71"/>
      <c r="N1597" s="71"/>
      <c r="P1597" s="71"/>
      <c r="Q1597" s="71"/>
      <c r="R1597" s="71"/>
      <c r="S1597" s="70"/>
      <c r="T1597" s="73"/>
      <c r="U1597" s="73"/>
      <c r="V1597" s="211"/>
      <c r="W1597" s="211"/>
      <c r="X1597" s="73"/>
      <c r="Y1597" s="73"/>
      <c r="Z1597" s="73"/>
      <c r="AA1597" s="73"/>
      <c r="AB1597" s="73"/>
      <c r="AC1597" s="73"/>
      <c r="AD1597" s="73"/>
      <c r="AE1597" s="92"/>
      <c r="AF1597" s="73"/>
      <c r="AG1597" s="74"/>
      <c r="AH1597" s="75"/>
      <c r="AI1597" s="75"/>
      <c r="AJ1597" s="75"/>
      <c r="AK1597" s="74"/>
      <c r="AL1597" s="69"/>
      <c r="AM1597" s="76"/>
      <c r="AN1597" s="127"/>
      <c r="AO1597" s="76"/>
      <c r="AP1597" s="127"/>
      <c r="AQ1597" s="76"/>
      <c r="AR1597" s="76"/>
      <c r="AS1597" s="76"/>
      <c r="AT1597" s="76"/>
      <c r="AU1597" s="76"/>
      <c r="AV1597" s="127"/>
      <c r="AW1597" s="127"/>
      <c r="AX1597" s="127"/>
      <c r="AY1597" s="76"/>
      <c r="AZ1597" s="74"/>
      <c r="BA1597" s="74"/>
      <c r="BB1597" s="72"/>
      <c r="BC1597" s="72"/>
      <c r="BD1597" s="74"/>
      <c r="BE1597" s="74"/>
      <c r="BF1597" s="76"/>
      <c r="BG1597" s="76"/>
      <c r="BH1597" s="76"/>
      <c r="BI1597" s="76"/>
      <c r="BJ1597" s="76"/>
      <c r="BK1597" s="76"/>
      <c r="BL1597" s="76"/>
      <c r="BM1597" s="127"/>
      <c r="BN1597" s="76"/>
      <c r="BO1597" s="110"/>
      <c r="BP1597" s="110"/>
      <c r="BQ1597" s="112"/>
      <c r="BR1597" s="112"/>
      <c r="BS1597" s="112"/>
      <c r="BT1597" s="114"/>
      <c r="BU1597" s="113"/>
      <c r="BV1597" s="114"/>
      <c r="BW1597" s="115"/>
      <c r="BX1597" s="115"/>
      <c r="BY1597" s="115"/>
      <c r="BZ1597" s="115"/>
      <c r="CA1597" s="48"/>
      <c r="CB1597" s="48"/>
      <c r="CC1597" s="48"/>
      <c r="CD1597" s="49"/>
      <c r="CE1597" s="96"/>
      <c r="CF1597" s="49"/>
      <c r="CG1597" s="96"/>
      <c r="CH1597" s="49"/>
      <c r="CI1597" s="49"/>
      <c r="CJ1597" s="49"/>
      <c r="CK1597" s="49"/>
      <c r="CL1597" s="49"/>
      <c r="CM1597" s="49"/>
      <c r="CN1597" s="49"/>
      <c r="CO1597" s="49"/>
      <c r="CP1597" s="49"/>
      <c r="CQ1597" s="49"/>
      <c r="CR1597" s="49"/>
      <c r="CS1597" s="49"/>
      <c r="CT1597" s="49"/>
      <c r="CU1597" s="49"/>
      <c r="CV1597" s="49"/>
      <c r="CW1597" s="49"/>
      <c r="CX1597" s="49"/>
      <c r="CY1597" s="49"/>
      <c r="CZ1597" s="49"/>
    </row>
    <row r="1598" spans="1:104" ht="20.25" thickTop="1" thickBot="1" x14ac:dyDescent="0.35">
      <c r="A1598" s="68"/>
      <c r="B1598" s="88"/>
      <c r="C1598" s="68"/>
      <c r="D1598" s="68"/>
      <c r="E1598" s="69"/>
      <c r="F1598" s="69"/>
      <c r="G1598" s="69"/>
      <c r="H1598" s="69"/>
      <c r="I1598" s="70"/>
      <c r="J1598" s="70"/>
      <c r="K1598" s="71"/>
      <c r="L1598" s="91"/>
      <c r="M1598" s="71"/>
      <c r="N1598" s="71"/>
      <c r="P1598" s="71"/>
      <c r="Q1598" s="71"/>
      <c r="R1598" s="71"/>
      <c r="S1598" s="70"/>
      <c r="T1598" s="73"/>
      <c r="U1598" s="73"/>
      <c r="V1598" s="211"/>
      <c r="W1598" s="211"/>
      <c r="X1598" s="73"/>
      <c r="Y1598" s="73"/>
      <c r="Z1598" s="73"/>
      <c r="AA1598" s="73"/>
      <c r="AB1598" s="73"/>
      <c r="AC1598" s="73"/>
      <c r="AD1598" s="73"/>
      <c r="AE1598" s="92"/>
      <c r="AF1598" s="73"/>
      <c r="AG1598" s="74"/>
      <c r="AH1598" s="75"/>
      <c r="AI1598" s="75"/>
      <c r="AJ1598" s="75"/>
      <c r="AK1598" s="74"/>
      <c r="AL1598" s="69"/>
      <c r="AM1598" s="76"/>
      <c r="AN1598" s="127"/>
      <c r="AO1598" s="76"/>
      <c r="AP1598" s="127"/>
      <c r="AQ1598" s="76"/>
      <c r="AR1598" s="76"/>
      <c r="AS1598" s="76"/>
      <c r="AT1598" s="76"/>
      <c r="AU1598" s="76"/>
      <c r="AV1598" s="127"/>
      <c r="AW1598" s="127"/>
      <c r="AX1598" s="127"/>
      <c r="AY1598" s="76"/>
      <c r="AZ1598" s="74"/>
      <c r="BA1598" s="74"/>
      <c r="BB1598" s="72"/>
      <c r="BC1598" s="72"/>
      <c r="BD1598" s="74"/>
      <c r="BE1598" s="74"/>
      <c r="BF1598" s="76"/>
      <c r="BG1598" s="76"/>
      <c r="BH1598" s="76"/>
      <c r="BI1598" s="76"/>
      <c r="BJ1598" s="76"/>
      <c r="BK1598" s="76"/>
      <c r="BL1598" s="76"/>
      <c r="BM1598" s="127"/>
      <c r="BN1598" s="76"/>
      <c r="BO1598" s="110"/>
      <c r="BP1598" s="110"/>
      <c r="BQ1598" s="112"/>
      <c r="BR1598" s="112"/>
      <c r="BS1598" s="112"/>
      <c r="BT1598" s="114"/>
      <c r="BU1598" s="113"/>
      <c r="BV1598" s="114"/>
      <c r="BW1598" s="115"/>
      <c r="BX1598" s="115"/>
      <c r="BY1598" s="115"/>
      <c r="BZ1598" s="115"/>
      <c r="CA1598" s="48"/>
      <c r="CB1598" s="48"/>
      <c r="CC1598" s="48"/>
      <c r="CD1598" s="49"/>
      <c r="CE1598" s="96"/>
      <c r="CF1598" s="49"/>
      <c r="CG1598" s="96"/>
      <c r="CH1598" s="49"/>
      <c r="CI1598" s="49"/>
      <c r="CJ1598" s="49"/>
      <c r="CK1598" s="49"/>
      <c r="CL1598" s="49"/>
      <c r="CM1598" s="49"/>
      <c r="CN1598" s="49"/>
      <c r="CO1598" s="49"/>
      <c r="CP1598" s="49"/>
      <c r="CQ1598" s="49"/>
      <c r="CR1598" s="49"/>
      <c r="CS1598" s="49"/>
      <c r="CT1598" s="49"/>
      <c r="CU1598" s="49"/>
      <c r="CV1598" s="49"/>
      <c r="CW1598" s="49"/>
      <c r="CX1598" s="49"/>
      <c r="CY1598" s="49"/>
      <c r="CZ1598" s="49"/>
    </row>
    <row r="1599" spans="1:104" ht="20.25" thickTop="1" thickBot="1" x14ac:dyDescent="0.35">
      <c r="A1599" s="68"/>
      <c r="B1599" s="88"/>
      <c r="C1599" s="68"/>
      <c r="D1599" s="68"/>
      <c r="E1599" s="69"/>
      <c r="F1599" s="69"/>
      <c r="G1599" s="69"/>
      <c r="H1599" s="69"/>
      <c r="I1599" s="70"/>
      <c r="J1599" s="70"/>
      <c r="K1599" s="71"/>
      <c r="L1599" s="91"/>
      <c r="M1599" s="71"/>
      <c r="N1599" s="71"/>
      <c r="P1599" s="71"/>
      <c r="Q1599" s="71"/>
      <c r="R1599" s="71"/>
      <c r="S1599" s="70"/>
      <c r="T1599" s="73"/>
      <c r="U1599" s="73"/>
      <c r="V1599" s="211"/>
      <c r="W1599" s="211"/>
      <c r="X1599" s="73"/>
      <c r="Y1599" s="73"/>
      <c r="Z1599" s="73"/>
      <c r="AA1599" s="73"/>
      <c r="AB1599" s="73"/>
      <c r="AC1599" s="73"/>
      <c r="AD1599" s="73"/>
      <c r="AE1599" s="92"/>
      <c r="AF1599" s="73"/>
      <c r="AG1599" s="74"/>
      <c r="AH1599" s="75"/>
      <c r="AI1599" s="75"/>
      <c r="AJ1599" s="75"/>
      <c r="AK1599" s="74"/>
      <c r="AL1599" s="69"/>
      <c r="AM1599" s="76"/>
      <c r="AN1599" s="127"/>
      <c r="AO1599" s="76"/>
      <c r="AP1599" s="127"/>
      <c r="AQ1599" s="76"/>
      <c r="AR1599" s="76"/>
      <c r="AS1599" s="76"/>
      <c r="AT1599" s="76"/>
      <c r="AU1599" s="76"/>
      <c r="AV1599" s="127"/>
      <c r="AW1599" s="127"/>
      <c r="AX1599" s="127"/>
      <c r="AY1599" s="76"/>
      <c r="AZ1599" s="74"/>
      <c r="BA1599" s="74"/>
      <c r="BB1599" s="72"/>
      <c r="BC1599" s="72"/>
      <c r="BD1599" s="74"/>
      <c r="BE1599" s="74"/>
      <c r="BF1599" s="76"/>
      <c r="BG1599" s="76"/>
      <c r="BH1599" s="76"/>
      <c r="BI1599" s="76"/>
      <c r="BJ1599" s="76"/>
      <c r="BK1599" s="76"/>
      <c r="BL1599" s="76"/>
      <c r="BM1599" s="127"/>
      <c r="BN1599" s="76"/>
      <c r="BO1599" s="110"/>
      <c r="BP1599" s="110"/>
      <c r="BQ1599" s="112"/>
      <c r="BR1599" s="112"/>
      <c r="BS1599" s="112"/>
      <c r="BT1599" s="114"/>
      <c r="BU1599" s="113"/>
      <c r="BV1599" s="114"/>
      <c r="BW1599" s="115"/>
      <c r="BX1599" s="115"/>
      <c r="BY1599" s="115"/>
      <c r="BZ1599" s="115"/>
      <c r="CA1599" s="48"/>
      <c r="CB1599" s="48"/>
      <c r="CC1599" s="48"/>
      <c r="CD1599" s="49"/>
      <c r="CE1599" s="96"/>
      <c r="CF1599" s="49"/>
      <c r="CG1599" s="96"/>
      <c r="CH1599" s="49"/>
      <c r="CI1599" s="49"/>
      <c r="CJ1599" s="49"/>
      <c r="CK1599" s="49"/>
      <c r="CL1599" s="49"/>
      <c r="CM1599" s="49"/>
      <c r="CN1599" s="49"/>
      <c r="CO1599" s="49"/>
      <c r="CP1599" s="49"/>
      <c r="CQ1599" s="49"/>
      <c r="CR1599" s="49"/>
      <c r="CS1599" s="49"/>
      <c r="CT1599" s="49"/>
      <c r="CU1599" s="49"/>
      <c r="CV1599" s="49"/>
      <c r="CW1599" s="49"/>
      <c r="CX1599" s="49"/>
      <c r="CY1599" s="49"/>
      <c r="CZ1599" s="49"/>
    </row>
    <row r="1600" spans="1:104" ht="20.25" thickTop="1" thickBot="1" x14ac:dyDescent="0.35">
      <c r="A1600" s="68"/>
      <c r="B1600" s="88"/>
      <c r="C1600" s="68"/>
      <c r="D1600" s="68"/>
      <c r="E1600" s="69"/>
      <c r="F1600" s="69"/>
      <c r="G1600" s="69"/>
      <c r="H1600" s="69"/>
      <c r="I1600" s="70"/>
      <c r="J1600" s="70"/>
      <c r="K1600" s="71"/>
      <c r="L1600" s="91"/>
      <c r="M1600" s="71"/>
      <c r="N1600" s="71"/>
      <c r="P1600" s="71"/>
      <c r="Q1600" s="71"/>
      <c r="R1600" s="71"/>
      <c r="S1600" s="70"/>
      <c r="T1600" s="73"/>
      <c r="U1600" s="73"/>
      <c r="V1600" s="211"/>
      <c r="W1600" s="211"/>
      <c r="X1600" s="73"/>
      <c r="Y1600" s="73"/>
      <c r="Z1600" s="73"/>
      <c r="AA1600" s="73"/>
      <c r="AB1600" s="73"/>
      <c r="AC1600" s="73"/>
      <c r="AD1600" s="73"/>
      <c r="AE1600" s="92"/>
      <c r="AF1600" s="73"/>
      <c r="AG1600" s="74"/>
      <c r="AH1600" s="75"/>
      <c r="AI1600" s="75"/>
      <c r="AJ1600" s="75"/>
      <c r="AK1600" s="74"/>
      <c r="AL1600" s="69"/>
      <c r="AM1600" s="76"/>
      <c r="AN1600" s="127"/>
      <c r="AO1600" s="76"/>
      <c r="AP1600" s="127"/>
      <c r="AQ1600" s="76"/>
      <c r="AR1600" s="76"/>
      <c r="AS1600" s="76"/>
      <c r="AT1600" s="76"/>
      <c r="AU1600" s="76"/>
      <c r="AV1600" s="127"/>
      <c r="AW1600" s="127"/>
      <c r="AX1600" s="127"/>
      <c r="AY1600" s="76"/>
      <c r="AZ1600" s="74"/>
      <c r="BA1600" s="74"/>
      <c r="BB1600" s="72"/>
      <c r="BC1600" s="72"/>
      <c r="BD1600" s="74"/>
      <c r="BE1600" s="74"/>
      <c r="BF1600" s="76"/>
      <c r="BG1600" s="76"/>
      <c r="BH1600" s="76"/>
      <c r="BI1600" s="76"/>
      <c r="BJ1600" s="76"/>
      <c r="BK1600" s="76"/>
      <c r="BL1600" s="76"/>
      <c r="BM1600" s="127"/>
      <c r="BN1600" s="76"/>
      <c r="BO1600" s="110"/>
      <c r="BP1600" s="110"/>
      <c r="BQ1600" s="112"/>
      <c r="BR1600" s="112"/>
      <c r="BS1600" s="112"/>
      <c r="BT1600" s="114"/>
      <c r="BU1600" s="113"/>
      <c r="BV1600" s="114"/>
      <c r="BW1600" s="115"/>
      <c r="BX1600" s="115"/>
      <c r="BY1600" s="115"/>
      <c r="BZ1600" s="115"/>
      <c r="CA1600" s="48"/>
      <c r="CB1600" s="48"/>
      <c r="CC1600" s="48"/>
      <c r="CD1600" s="49"/>
      <c r="CE1600" s="96"/>
      <c r="CF1600" s="49"/>
      <c r="CG1600" s="96"/>
      <c r="CH1600" s="49"/>
      <c r="CI1600" s="49"/>
      <c r="CJ1600" s="49"/>
      <c r="CK1600" s="49"/>
      <c r="CL1600" s="49"/>
      <c r="CM1600" s="49"/>
      <c r="CN1600" s="49"/>
      <c r="CO1600" s="49"/>
      <c r="CP1600" s="49"/>
      <c r="CQ1600" s="49"/>
      <c r="CR1600" s="49"/>
      <c r="CS1600" s="49"/>
      <c r="CT1600" s="49"/>
      <c r="CU1600" s="49"/>
      <c r="CV1600" s="49"/>
      <c r="CW1600" s="49"/>
      <c r="CX1600" s="49"/>
      <c r="CY1600" s="49"/>
      <c r="CZ1600" s="49"/>
    </row>
    <row r="1601" spans="1:104" ht="20.25" thickTop="1" thickBot="1" x14ac:dyDescent="0.35">
      <c r="A1601" s="68"/>
      <c r="B1601" s="88"/>
      <c r="C1601" s="68"/>
      <c r="D1601" s="68"/>
      <c r="E1601" s="69"/>
      <c r="F1601" s="69"/>
      <c r="G1601" s="69"/>
      <c r="H1601" s="69"/>
      <c r="I1601" s="70"/>
      <c r="J1601" s="70"/>
      <c r="K1601" s="71"/>
      <c r="L1601" s="91"/>
      <c r="M1601" s="71"/>
      <c r="N1601" s="71"/>
      <c r="P1601" s="71"/>
      <c r="Q1601" s="71"/>
      <c r="R1601" s="71"/>
      <c r="S1601" s="70"/>
      <c r="T1601" s="73"/>
      <c r="U1601" s="73"/>
      <c r="V1601" s="211"/>
      <c r="W1601" s="211"/>
      <c r="X1601" s="73"/>
      <c r="Y1601" s="73"/>
      <c r="Z1601" s="73"/>
      <c r="AA1601" s="73"/>
      <c r="AB1601" s="73"/>
      <c r="AC1601" s="73"/>
      <c r="AD1601" s="73"/>
      <c r="AE1601" s="92"/>
      <c r="AF1601" s="73"/>
      <c r="AG1601" s="74"/>
      <c r="AH1601" s="75"/>
      <c r="AI1601" s="75"/>
      <c r="AJ1601" s="75"/>
      <c r="AK1601" s="74"/>
      <c r="AL1601" s="69"/>
      <c r="AM1601" s="76"/>
      <c r="AN1601" s="127"/>
      <c r="AO1601" s="76"/>
      <c r="AP1601" s="127"/>
      <c r="AQ1601" s="76"/>
      <c r="AR1601" s="76"/>
      <c r="AS1601" s="76"/>
      <c r="AT1601" s="76"/>
      <c r="AU1601" s="76"/>
      <c r="AV1601" s="127"/>
      <c r="AW1601" s="127"/>
      <c r="AX1601" s="127"/>
      <c r="AY1601" s="76"/>
      <c r="AZ1601" s="74"/>
      <c r="BA1601" s="74"/>
      <c r="BB1601" s="72"/>
      <c r="BC1601" s="72"/>
      <c r="BD1601" s="74"/>
      <c r="BE1601" s="74"/>
      <c r="BF1601" s="76"/>
      <c r="BG1601" s="76"/>
      <c r="BH1601" s="76"/>
      <c r="BI1601" s="76"/>
      <c r="BJ1601" s="76"/>
      <c r="BK1601" s="76"/>
      <c r="BL1601" s="76"/>
      <c r="BM1601" s="127"/>
      <c r="BN1601" s="76"/>
      <c r="BO1601" s="110"/>
      <c r="BP1601" s="110"/>
      <c r="BQ1601" s="112"/>
      <c r="BR1601" s="112"/>
      <c r="BS1601" s="112"/>
      <c r="BT1601" s="114"/>
      <c r="BU1601" s="113"/>
      <c r="BV1601" s="114"/>
      <c r="BW1601" s="115"/>
      <c r="BX1601" s="115"/>
      <c r="BY1601" s="115"/>
      <c r="BZ1601" s="115"/>
      <c r="CA1601" s="48"/>
      <c r="CB1601" s="48"/>
      <c r="CC1601" s="48"/>
      <c r="CD1601" s="49"/>
      <c r="CE1601" s="96"/>
      <c r="CF1601" s="49"/>
      <c r="CG1601" s="96"/>
      <c r="CH1601" s="49"/>
      <c r="CI1601" s="49"/>
      <c r="CJ1601" s="49"/>
      <c r="CK1601" s="49"/>
      <c r="CL1601" s="49"/>
      <c r="CM1601" s="49"/>
      <c r="CN1601" s="49"/>
      <c r="CO1601" s="49"/>
      <c r="CP1601" s="49"/>
      <c r="CQ1601" s="49"/>
      <c r="CR1601" s="49"/>
      <c r="CS1601" s="49"/>
      <c r="CT1601" s="49"/>
      <c r="CU1601" s="49"/>
      <c r="CV1601" s="49"/>
      <c r="CW1601" s="49"/>
      <c r="CX1601" s="49"/>
      <c r="CY1601" s="49"/>
      <c r="CZ1601" s="49"/>
    </row>
    <row r="1602" spans="1:104" ht="20.25" thickTop="1" thickBot="1" x14ac:dyDescent="0.35">
      <c r="A1602" s="68"/>
      <c r="B1602" s="88"/>
      <c r="C1602" s="68"/>
      <c r="D1602" s="68"/>
      <c r="E1602" s="69"/>
      <c r="F1602" s="69"/>
      <c r="G1602" s="69"/>
      <c r="H1602" s="69"/>
      <c r="I1602" s="70"/>
      <c r="J1602" s="70"/>
      <c r="K1602" s="71"/>
      <c r="L1602" s="91"/>
      <c r="M1602" s="71"/>
      <c r="N1602" s="71"/>
      <c r="P1602" s="71"/>
      <c r="Q1602" s="71"/>
      <c r="R1602" s="71"/>
      <c r="S1602" s="70"/>
      <c r="T1602" s="73"/>
      <c r="U1602" s="73"/>
      <c r="V1602" s="211"/>
      <c r="W1602" s="211"/>
      <c r="X1602" s="73"/>
      <c r="Y1602" s="73"/>
      <c r="Z1602" s="73"/>
      <c r="AA1602" s="73"/>
      <c r="AB1602" s="73"/>
      <c r="AC1602" s="73"/>
      <c r="AD1602" s="73"/>
      <c r="AE1602" s="92"/>
      <c r="AF1602" s="73"/>
      <c r="AG1602" s="74"/>
      <c r="AH1602" s="75"/>
      <c r="AI1602" s="75"/>
      <c r="AJ1602" s="75"/>
      <c r="AK1602" s="74"/>
      <c r="AL1602" s="69"/>
      <c r="AM1602" s="76"/>
      <c r="AN1602" s="127"/>
      <c r="AO1602" s="76"/>
      <c r="AP1602" s="127"/>
      <c r="AQ1602" s="76"/>
      <c r="AR1602" s="76"/>
      <c r="AS1602" s="76"/>
      <c r="AT1602" s="76"/>
      <c r="AU1602" s="76"/>
      <c r="AV1602" s="127"/>
      <c r="AW1602" s="127"/>
      <c r="AX1602" s="127"/>
      <c r="AY1602" s="76"/>
      <c r="AZ1602" s="74"/>
      <c r="BA1602" s="74"/>
      <c r="BB1602" s="72"/>
      <c r="BC1602" s="72"/>
      <c r="BD1602" s="74"/>
      <c r="BE1602" s="74"/>
      <c r="BF1602" s="76"/>
      <c r="BG1602" s="76"/>
      <c r="BH1602" s="76"/>
      <c r="BI1602" s="76"/>
      <c r="BJ1602" s="76"/>
      <c r="BK1602" s="76"/>
      <c r="BL1602" s="76"/>
      <c r="BM1602" s="127"/>
      <c r="BN1602" s="76"/>
      <c r="BO1602" s="110"/>
      <c r="BP1602" s="110"/>
      <c r="BQ1602" s="112"/>
      <c r="BR1602" s="112"/>
      <c r="BS1602" s="112"/>
      <c r="BT1602" s="114"/>
      <c r="BU1602" s="113"/>
      <c r="BV1602" s="114"/>
      <c r="BW1602" s="115"/>
      <c r="BX1602" s="115"/>
      <c r="BY1602" s="115"/>
      <c r="BZ1602" s="115"/>
      <c r="CA1602" s="48"/>
      <c r="CB1602" s="48"/>
      <c r="CC1602" s="48"/>
      <c r="CD1602" s="49"/>
      <c r="CE1602" s="96"/>
      <c r="CF1602" s="49"/>
      <c r="CG1602" s="96"/>
      <c r="CH1602" s="49"/>
      <c r="CI1602" s="49"/>
      <c r="CJ1602" s="49"/>
      <c r="CK1602" s="49"/>
      <c r="CL1602" s="49"/>
      <c r="CM1602" s="49"/>
      <c r="CN1602" s="49"/>
      <c r="CO1602" s="49"/>
      <c r="CP1602" s="49"/>
      <c r="CQ1602" s="49"/>
      <c r="CR1602" s="49"/>
      <c r="CS1602" s="49"/>
      <c r="CT1602" s="49"/>
      <c r="CU1602" s="49"/>
      <c r="CV1602" s="49"/>
      <c r="CW1602" s="49"/>
      <c r="CX1602" s="49"/>
      <c r="CY1602" s="49"/>
      <c r="CZ1602" s="49"/>
    </row>
    <row r="1603" spans="1:104" ht="20.25" thickTop="1" thickBot="1" x14ac:dyDescent="0.35">
      <c r="A1603" s="68"/>
      <c r="B1603" s="88"/>
      <c r="C1603" s="68"/>
      <c r="D1603" s="68"/>
      <c r="E1603" s="69"/>
      <c r="F1603" s="69"/>
      <c r="G1603" s="69"/>
      <c r="H1603" s="69"/>
      <c r="I1603" s="70"/>
      <c r="J1603" s="70"/>
      <c r="K1603" s="71"/>
      <c r="L1603" s="91"/>
      <c r="M1603" s="71"/>
      <c r="N1603" s="71"/>
      <c r="P1603" s="71"/>
      <c r="Q1603" s="71"/>
      <c r="R1603" s="71"/>
      <c r="S1603" s="70"/>
      <c r="T1603" s="73"/>
      <c r="U1603" s="73"/>
      <c r="V1603" s="211"/>
      <c r="W1603" s="211"/>
      <c r="X1603" s="73"/>
      <c r="Y1603" s="73"/>
      <c r="Z1603" s="73"/>
      <c r="AA1603" s="73"/>
      <c r="AB1603" s="73"/>
      <c r="AC1603" s="73"/>
      <c r="AD1603" s="73"/>
      <c r="AE1603" s="92"/>
      <c r="AF1603" s="73"/>
      <c r="AG1603" s="74"/>
      <c r="AH1603" s="75"/>
      <c r="AI1603" s="75"/>
      <c r="AJ1603" s="75"/>
      <c r="AK1603" s="74"/>
      <c r="AL1603" s="69"/>
      <c r="AM1603" s="76"/>
      <c r="AN1603" s="127"/>
      <c r="AO1603" s="76"/>
      <c r="AP1603" s="127"/>
      <c r="AQ1603" s="76"/>
      <c r="AR1603" s="76"/>
      <c r="AS1603" s="76"/>
      <c r="AT1603" s="76"/>
      <c r="AU1603" s="76"/>
      <c r="AV1603" s="127"/>
      <c r="AW1603" s="127"/>
      <c r="AX1603" s="127"/>
      <c r="AY1603" s="76"/>
      <c r="AZ1603" s="74"/>
      <c r="BA1603" s="74"/>
      <c r="BB1603" s="72"/>
      <c r="BC1603" s="72"/>
      <c r="BD1603" s="74"/>
      <c r="BE1603" s="74"/>
      <c r="BF1603" s="76"/>
      <c r="BG1603" s="76"/>
      <c r="BH1603" s="76"/>
      <c r="BI1603" s="76"/>
      <c r="BJ1603" s="76"/>
      <c r="BK1603" s="76"/>
      <c r="BL1603" s="76"/>
      <c r="BM1603" s="127"/>
      <c r="BN1603" s="76"/>
      <c r="BO1603" s="110"/>
      <c r="BP1603" s="110"/>
      <c r="BQ1603" s="112"/>
      <c r="BR1603" s="112"/>
      <c r="BS1603" s="112"/>
      <c r="BT1603" s="114"/>
      <c r="BU1603" s="113"/>
      <c r="BV1603" s="114"/>
      <c r="BW1603" s="115"/>
      <c r="BX1603" s="115"/>
      <c r="BY1603" s="115"/>
      <c r="BZ1603" s="115"/>
      <c r="CA1603" s="48"/>
      <c r="CB1603" s="48"/>
      <c r="CC1603" s="48"/>
      <c r="CD1603" s="49"/>
      <c r="CE1603" s="96"/>
      <c r="CF1603" s="49"/>
      <c r="CG1603" s="96"/>
      <c r="CH1603" s="49"/>
      <c r="CI1603" s="49"/>
      <c r="CJ1603" s="49"/>
      <c r="CK1603" s="49"/>
      <c r="CL1603" s="49"/>
      <c r="CM1603" s="49"/>
      <c r="CN1603" s="49"/>
      <c r="CO1603" s="49"/>
      <c r="CP1603" s="49"/>
      <c r="CQ1603" s="49"/>
      <c r="CR1603" s="49"/>
      <c r="CS1603" s="49"/>
      <c r="CT1603" s="49"/>
      <c r="CU1603" s="49"/>
      <c r="CV1603" s="49"/>
      <c r="CW1603" s="49"/>
      <c r="CX1603" s="49"/>
      <c r="CY1603" s="49"/>
      <c r="CZ1603" s="49"/>
    </row>
    <row r="1604" spans="1:104" ht="20.25" thickTop="1" thickBot="1" x14ac:dyDescent="0.35">
      <c r="A1604" s="68"/>
      <c r="B1604" s="88"/>
      <c r="C1604" s="68"/>
      <c r="D1604" s="68"/>
      <c r="E1604" s="69"/>
      <c r="F1604" s="69"/>
      <c r="G1604" s="69"/>
      <c r="H1604" s="69"/>
      <c r="I1604" s="70"/>
      <c r="J1604" s="70"/>
      <c r="K1604" s="71"/>
      <c r="L1604" s="91"/>
      <c r="M1604" s="71"/>
      <c r="N1604" s="71"/>
      <c r="P1604" s="71"/>
      <c r="Q1604" s="71"/>
      <c r="R1604" s="71"/>
      <c r="S1604" s="70"/>
      <c r="T1604" s="73"/>
      <c r="U1604" s="73"/>
      <c r="V1604" s="211"/>
      <c r="W1604" s="211"/>
      <c r="X1604" s="73"/>
      <c r="Y1604" s="73"/>
      <c r="Z1604" s="73"/>
      <c r="AA1604" s="73"/>
      <c r="AB1604" s="73"/>
      <c r="AC1604" s="73"/>
      <c r="AD1604" s="73"/>
      <c r="AE1604" s="92"/>
      <c r="AF1604" s="73"/>
      <c r="AG1604" s="74"/>
      <c r="AH1604" s="75"/>
      <c r="AI1604" s="75"/>
      <c r="AJ1604" s="75"/>
      <c r="AK1604" s="74"/>
      <c r="AL1604" s="69"/>
      <c r="AM1604" s="76"/>
      <c r="AN1604" s="127"/>
      <c r="AO1604" s="76"/>
      <c r="AP1604" s="127"/>
      <c r="AQ1604" s="76"/>
      <c r="AR1604" s="76"/>
      <c r="AS1604" s="76"/>
      <c r="AT1604" s="76"/>
      <c r="AU1604" s="76"/>
      <c r="AV1604" s="127"/>
      <c r="AW1604" s="127"/>
      <c r="AX1604" s="127"/>
      <c r="AY1604" s="76"/>
      <c r="AZ1604" s="74"/>
      <c r="BA1604" s="74"/>
      <c r="BB1604" s="72"/>
      <c r="BC1604" s="72"/>
      <c r="BD1604" s="74"/>
      <c r="BE1604" s="74"/>
      <c r="BF1604" s="76"/>
      <c r="BG1604" s="76"/>
      <c r="BH1604" s="76"/>
      <c r="BI1604" s="76"/>
      <c r="BJ1604" s="76"/>
      <c r="BK1604" s="76"/>
      <c r="BL1604" s="76"/>
      <c r="BM1604" s="127"/>
      <c r="BN1604" s="76"/>
      <c r="BO1604" s="110"/>
      <c r="BP1604" s="110"/>
      <c r="BQ1604" s="112"/>
      <c r="BR1604" s="112"/>
      <c r="BS1604" s="112"/>
      <c r="BT1604" s="114"/>
      <c r="BU1604" s="113"/>
      <c r="BV1604" s="114"/>
      <c r="BW1604" s="115"/>
      <c r="BX1604" s="115"/>
      <c r="BY1604" s="115"/>
      <c r="BZ1604" s="115"/>
      <c r="CA1604" s="48"/>
      <c r="CB1604" s="48"/>
      <c r="CC1604" s="48"/>
      <c r="CD1604" s="49"/>
      <c r="CE1604" s="96"/>
      <c r="CF1604" s="49"/>
      <c r="CG1604" s="96"/>
      <c r="CH1604" s="49"/>
      <c r="CI1604" s="49"/>
      <c r="CJ1604" s="49"/>
      <c r="CK1604" s="49"/>
      <c r="CL1604" s="49"/>
      <c r="CM1604" s="49"/>
      <c r="CN1604" s="49"/>
      <c r="CO1604" s="49"/>
      <c r="CP1604" s="49"/>
      <c r="CQ1604" s="49"/>
      <c r="CR1604" s="49"/>
      <c r="CS1604" s="49"/>
      <c r="CT1604" s="49"/>
      <c r="CU1604" s="49"/>
      <c r="CV1604" s="49"/>
      <c r="CW1604" s="49"/>
      <c r="CX1604" s="49"/>
      <c r="CY1604" s="49"/>
      <c r="CZ1604" s="49"/>
    </row>
    <row r="1605" spans="1:104" ht="20.25" thickTop="1" thickBot="1" x14ac:dyDescent="0.35">
      <c r="A1605" s="68"/>
      <c r="B1605" s="88"/>
      <c r="C1605" s="68"/>
      <c r="D1605" s="68"/>
      <c r="E1605" s="69"/>
      <c r="F1605" s="69"/>
      <c r="G1605" s="69"/>
      <c r="H1605" s="69"/>
      <c r="I1605" s="70"/>
      <c r="J1605" s="70"/>
      <c r="K1605" s="71"/>
      <c r="L1605" s="91"/>
      <c r="M1605" s="71"/>
      <c r="N1605" s="71"/>
      <c r="P1605" s="71"/>
      <c r="Q1605" s="71"/>
      <c r="R1605" s="71"/>
      <c r="S1605" s="70"/>
      <c r="T1605" s="73"/>
      <c r="U1605" s="73"/>
      <c r="V1605" s="211"/>
      <c r="W1605" s="211"/>
      <c r="X1605" s="73"/>
      <c r="Y1605" s="73"/>
      <c r="Z1605" s="73"/>
      <c r="AA1605" s="73"/>
      <c r="AB1605" s="73"/>
      <c r="AC1605" s="73"/>
      <c r="AD1605" s="73"/>
      <c r="AE1605" s="92"/>
      <c r="AF1605" s="73"/>
      <c r="AG1605" s="74"/>
      <c r="AH1605" s="75"/>
      <c r="AI1605" s="75"/>
      <c r="AJ1605" s="75"/>
      <c r="AK1605" s="74"/>
      <c r="AL1605" s="69"/>
      <c r="AM1605" s="76"/>
      <c r="AN1605" s="127"/>
      <c r="AO1605" s="76"/>
      <c r="AP1605" s="127"/>
      <c r="AQ1605" s="76"/>
      <c r="AR1605" s="76"/>
      <c r="AS1605" s="76"/>
      <c r="AT1605" s="76"/>
      <c r="AU1605" s="76"/>
      <c r="AV1605" s="127"/>
      <c r="AW1605" s="127"/>
      <c r="AX1605" s="127"/>
      <c r="AY1605" s="76"/>
      <c r="AZ1605" s="74"/>
      <c r="BA1605" s="74"/>
      <c r="BB1605" s="72"/>
      <c r="BC1605" s="72"/>
      <c r="BD1605" s="74"/>
      <c r="BE1605" s="74"/>
      <c r="BF1605" s="76"/>
      <c r="BG1605" s="76"/>
      <c r="BH1605" s="76"/>
      <c r="BI1605" s="76"/>
      <c r="BJ1605" s="76"/>
      <c r="BK1605" s="76"/>
      <c r="BL1605" s="76"/>
      <c r="BM1605" s="127"/>
      <c r="BN1605" s="76"/>
      <c r="BO1605" s="110"/>
      <c r="BP1605" s="110"/>
      <c r="BQ1605" s="112"/>
      <c r="BR1605" s="112"/>
      <c r="BS1605" s="112"/>
      <c r="BT1605" s="114"/>
      <c r="BU1605" s="113"/>
      <c r="BV1605" s="114"/>
      <c r="BW1605" s="115"/>
      <c r="BX1605" s="115"/>
      <c r="BY1605" s="115"/>
      <c r="BZ1605" s="115"/>
      <c r="CA1605" s="48"/>
      <c r="CB1605" s="48"/>
      <c r="CC1605" s="48"/>
      <c r="CD1605" s="49"/>
      <c r="CE1605" s="96"/>
      <c r="CF1605" s="49"/>
      <c r="CG1605" s="96"/>
      <c r="CH1605" s="49"/>
      <c r="CI1605" s="49"/>
      <c r="CJ1605" s="49"/>
      <c r="CK1605" s="49"/>
      <c r="CL1605" s="49"/>
      <c r="CM1605" s="49"/>
      <c r="CN1605" s="49"/>
      <c r="CO1605" s="49"/>
      <c r="CP1605" s="49"/>
      <c r="CQ1605" s="49"/>
      <c r="CR1605" s="49"/>
      <c r="CS1605" s="49"/>
      <c r="CT1605" s="49"/>
      <c r="CU1605" s="49"/>
      <c r="CV1605" s="49"/>
      <c r="CW1605" s="49"/>
      <c r="CX1605" s="49"/>
      <c r="CY1605" s="49"/>
      <c r="CZ1605" s="49"/>
    </row>
    <row r="1606" spans="1:104" ht="20.25" thickTop="1" thickBot="1" x14ac:dyDescent="0.35">
      <c r="A1606" s="68"/>
      <c r="B1606" s="88"/>
      <c r="C1606" s="68"/>
      <c r="D1606" s="68"/>
      <c r="E1606" s="69"/>
      <c r="F1606" s="69"/>
      <c r="G1606" s="69"/>
      <c r="H1606" s="69"/>
      <c r="I1606" s="70"/>
      <c r="J1606" s="70"/>
      <c r="K1606" s="71"/>
      <c r="L1606" s="91"/>
      <c r="M1606" s="71"/>
      <c r="N1606" s="71"/>
      <c r="P1606" s="71"/>
      <c r="Q1606" s="71"/>
      <c r="R1606" s="71"/>
      <c r="S1606" s="70"/>
      <c r="T1606" s="73"/>
      <c r="U1606" s="73"/>
      <c r="V1606" s="211"/>
      <c r="W1606" s="211"/>
      <c r="X1606" s="73"/>
      <c r="Y1606" s="73"/>
      <c r="Z1606" s="73"/>
      <c r="AA1606" s="73"/>
      <c r="AB1606" s="73"/>
      <c r="AC1606" s="73"/>
      <c r="AD1606" s="73"/>
      <c r="AE1606" s="92"/>
      <c r="AF1606" s="73"/>
      <c r="AG1606" s="74"/>
      <c r="AH1606" s="75"/>
      <c r="AI1606" s="75"/>
      <c r="AJ1606" s="75"/>
      <c r="AK1606" s="74"/>
      <c r="AL1606" s="69"/>
      <c r="AM1606" s="76"/>
      <c r="AN1606" s="127"/>
      <c r="AO1606" s="76"/>
      <c r="AP1606" s="127"/>
      <c r="AQ1606" s="76"/>
      <c r="AR1606" s="76"/>
      <c r="AS1606" s="76"/>
      <c r="AT1606" s="76"/>
      <c r="AU1606" s="76"/>
      <c r="AV1606" s="127"/>
      <c r="AW1606" s="127"/>
      <c r="AX1606" s="127"/>
      <c r="AY1606" s="76"/>
      <c r="AZ1606" s="74"/>
      <c r="BA1606" s="74"/>
      <c r="BB1606" s="72"/>
      <c r="BC1606" s="72"/>
      <c r="BD1606" s="74"/>
      <c r="BE1606" s="74"/>
      <c r="BF1606" s="76"/>
      <c r="BG1606" s="76"/>
      <c r="BH1606" s="76"/>
      <c r="BI1606" s="76"/>
      <c r="BJ1606" s="76"/>
      <c r="BK1606" s="76"/>
      <c r="BL1606" s="76"/>
      <c r="BM1606" s="127"/>
      <c r="BN1606" s="76"/>
      <c r="BO1606" s="110"/>
      <c r="BP1606" s="110"/>
      <c r="BQ1606" s="112"/>
      <c r="BR1606" s="112"/>
      <c r="BS1606" s="112"/>
      <c r="BT1606" s="114"/>
      <c r="BU1606" s="113"/>
      <c r="BV1606" s="114"/>
      <c r="BW1606" s="115"/>
      <c r="BX1606" s="115"/>
      <c r="BY1606" s="115"/>
      <c r="BZ1606" s="115"/>
      <c r="CA1606" s="48"/>
      <c r="CB1606" s="48"/>
      <c r="CC1606" s="48"/>
      <c r="CD1606" s="49"/>
      <c r="CE1606" s="96"/>
      <c r="CF1606" s="49"/>
      <c r="CG1606" s="96"/>
      <c r="CH1606" s="49"/>
      <c r="CI1606" s="49"/>
      <c r="CJ1606" s="49"/>
      <c r="CK1606" s="49"/>
      <c r="CL1606" s="49"/>
      <c r="CM1606" s="49"/>
      <c r="CN1606" s="49"/>
      <c r="CO1606" s="49"/>
      <c r="CP1606" s="49"/>
      <c r="CQ1606" s="49"/>
      <c r="CR1606" s="49"/>
      <c r="CS1606" s="49"/>
      <c r="CT1606" s="49"/>
      <c r="CU1606" s="49"/>
      <c r="CV1606" s="49"/>
      <c r="CW1606" s="49"/>
      <c r="CX1606" s="49"/>
      <c r="CY1606" s="49"/>
      <c r="CZ1606" s="49"/>
    </row>
    <row r="1607" spans="1:104" ht="20.25" thickTop="1" thickBot="1" x14ac:dyDescent="0.35">
      <c r="A1607" s="68"/>
      <c r="B1607" s="88"/>
      <c r="C1607" s="68"/>
      <c r="D1607" s="68"/>
      <c r="E1607" s="69"/>
      <c r="F1607" s="69"/>
      <c r="G1607" s="69"/>
      <c r="H1607" s="69"/>
      <c r="I1607" s="70"/>
      <c r="J1607" s="70"/>
      <c r="K1607" s="71"/>
      <c r="L1607" s="91"/>
      <c r="M1607" s="71"/>
      <c r="N1607" s="71"/>
      <c r="P1607" s="71"/>
      <c r="Q1607" s="71"/>
      <c r="R1607" s="71"/>
      <c r="S1607" s="70"/>
      <c r="T1607" s="73"/>
      <c r="U1607" s="73"/>
      <c r="V1607" s="211"/>
      <c r="W1607" s="211"/>
      <c r="X1607" s="73"/>
      <c r="Y1607" s="73"/>
      <c r="Z1607" s="73"/>
      <c r="AA1607" s="73"/>
      <c r="AB1607" s="73"/>
      <c r="AC1607" s="73"/>
      <c r="AD1607" s="73"/>
      <c r="AE1607" s="92"/>
      <c r="AF1607" s="73"/>
      <c r="AG1607" s="74"/>
      <c r="AH1607" s="75"/>
      <c r="AI1607" s="75"/>
      <c r="AJ1607" s="75"/>
      <c r="AK1607" s="74"/>
      <c r="AL1607" s="69"/>
      <c r="AM1607" s="76"/>
      <c r="AN1607" s="127"/>
      <c r="AO1607" s="76"/>
      <c r="AP1607" s="127"/>
      <c r="AQ1607" s="76"/>
      <c r="AR1607" s="76"/>
      <c r="AS1607" s="76"/>
      <c r="AT1607" s="76"/>
      <c r="AU1607" s="76"/>
      <c r="AV1607" s="127"/>
      <c r="AW1607" s="127"/>
      <c r="AX1607" s="127"/>
      <c r="AY1607" s="76"/>
      <c r="AZ1607" s="74"/>
      <c r="BA1607" s="74"/>
      <c r="BB1607" s="72"/>
      <c r="BC1607" s="72"/>
      <c r="BD1607" s="74"/>
      <c r="BE1607" s="74"/>
      <c r="BF1607" s="76"/>
      <c r="BG1607" s="76"/>
      <c r="BH1607" s="76"/>
      <c r="BI1607" s="76"/>
      <c r="BJ1607" s="76"/>
      <c r="BK1607" s="76"/>
      <c r="BL1607" s="76"/>
      <c r="BM1607" s="127"/>
      <c r="BN1607" s="76"/>
      <c r="BO1607" s="110"/>
      <c r="BP1607" s="110"/>
      <c r="BQ1607" s="112"/>
      <c r="BR1607" s="112"/>
      <c r="BS1607" s="112"/>
      <c r="BT1607" s="114"/>
      <c r="BU1607" s="113"/>
      <c r="BV1607" s="114"/>
      <c r="BW1607" s="115"/>
      <c r="BX1607" s="115"/>
      <c r="BY1607" s="115"/>
      <c r="BZ1607" s="115"/>
      <c r="CA1607" s="48"/>
      <c r="CB1607" s="48"/>
      <c r="CC1607" s="48"/>
      <c r="CD1607" s="49"/>
      <c r="CE1607" s="96"/>
      <c r="CF1607" s="49"/>
      <c r="CG1607" s="96"/>
      <c r="CH1607" s="49"/>
      <c r="CI1607" s="49"/>
      <c r="CJ1607" s="49"/>
      <c r="CK1607" s="49"/>
      <c r="CL1607" s="49"/>
      <c r="CM1607" s="49"/>
      <c r="CN1607" s="49"/>
      <c r="CO1607" s="49"/>
      <c r="CP1607" s="49"/>
      <c r="CQ1607" s="49"/>
      <c r="CR1607" s="49"/>
      <c r="CS1607" s="49"/>
      <c r="CT1607" s="49"/>
      <c r="CU1607" s="49"/>
      <c r="CV1607" s="49"/>
      <c r="CW1607" s="49"/>
      <c r="CX1607" s="49"/>
      <c r="CY1607" s="49"/>
      <c r="CZ1607" s="49"/>
    </row>
    <row r="1608" spans="1:104" ht="20.25" thickTop="1" thickBot="1" x14ac:dyDescent="0.35">
      <c r="A1608" s="68"/>
      <c r="B1608" s="88"/>
      <c r="C1608" s="68"/>
      <c r="D1608" s="68"/>
      <c r="E1608" s="69"/>
      <c r="F1608" s="69"/>
      <c r="G1608" s="69"/>
      <c r="H1608" s="69"/>
      <c r="I1608" s="70"/>
      <c r="J1608" s="70"/>
      <c r="K1608" s="71"/>
      <c r="L1608" s="91"/>
      <c r="M1608" s="71"/>
      <c r="N1608" s="71"/>
      <c r="P1608" s="71"/>
      <c r="Q1608" s="71"/>
      <c r="R1608" s="71"/>
      <c r="S1608" s="70"/>
      <c r="T1608" s="73"/>
      <c r="U1608" s="73"/>
      <c r="V1608" s="211"/>
      <c r="W1608" s="211"/>
      <c r="X1608" s="73"/>
      <c r="Y1608" s="73"/>
      <c r="Z1608" s="73"/>
      <c r="AA1608" s="73"/>
      <c r="AB1608" s="73"/>
      <c r="AC1608" s="73"/>
      <c r="AD1608" s="73"/>
      <c r="AE1608" s="92"/>
      <c r="AF1608" s="73"/>
      <c r="AG1608" s="74"/>
      <c r="AH1608" s="75"/>
      <c r="AI1608" s="75"/>
      <c r="AJ1608" s="75"/>
      <c r="AK1608" s="74"/>
      <c r="AL1608" s="69"/>
      <c r="AM1608" s="76"/>
      <c r="AN1608" s="127"/>
      <c r="AO1608" s="76"/>
      <c r="AP1608" s="127"/>
      <c r="AQ1608" s="76"/>
      <c r="AR1608" s="76"/>
      <c r="AS1608" s="76"/>
      <c r="AT1608" s="76"/>
      <c r="AU1608" s="76"/>
      <c r="AV1608" s="127"/>
      <c r="AW1608" s="127"/>
      <c r="AX1608" s="127"/>
      <c r="AY1608" s="76"/>
      <c r="AZ1608" s="74"/>
      <c r="BA1608" s="74"/>
      <c r="BB1608" s="72"/>
      <c r="BC1608" s="72"/>
      <c r="BD1608" s="74"/>
      <c r="BE1608" s="74"/>
      <c r="BF1608" s="76"/>
      <c r="BG1608" s="76"/>
      <c r="BH1608" s="76"/>
      <c r="BI1608" s="76"/>
      <c r="BJ1608" s="76"/>
      <c r="BK1608" s="76"/>
      <c r="BL1608" s="76"/>
      <c r="BM1608" s="127"/>
      <c r="BN1608" s="76"/>
      <c r="BO1608" s="110"/>
      <c r="BP1608" s="110"/>
      <c r="BQ1608" s="112"/>
      <c r="BR1608" s="112"/>
      <c r="BS1608" s="112"/>
      <c r="BT1608" s="114"/>
      <c r="BU1608" s="113"/>
      <c r="BV1608" s="114"/>
      <c r="BW1608" s="115"/>
      <c r="BX1608" s="115"/>
      <c r="BY1608" s="115"/>
      <c r="BZ1608" s="115"/>
      <c r="CA1608" s="48"/>
      <c r="CB1608" s="48"/>
      <c r="CC1608" s="48"/>
      <c r="CD1608" s="49"/>
      <c r="CE1608" s="96"/>
      <c r="CF1608" s="49"/>
      <c r="CG1608" s="96"/>
      <c r="CH1608" s="49"/>
      <c r="CI1608" s="49"/>
      <c r="CJ1608" s="49"/>
      <c r="CK1608" s="49"/>
      <c r="CL1608" s="49"/>
      <c r="CM1608" s="49"/>
      <c r="CN1608" s="49"/>
      <c r="CO1608" s="49"/>
      <c r="CP1608" s="49"/>
      <c r="CQ1608" s="49"/>
      <c r="CR1608" s="49"/>
      <c r="CS1608" s="49"/>
      <c r="CT1608" s="49"/>
      <c r="CU1608" s="49"/>
      <c r="CV1608" s="49"/>
      <c r="CW1608" s="49"/>
      <c r="CX1608" s="49"/>
      <c r="CY1608" s="49"/>
      <c r="CZ1608" s="49"/>
    </row>
    <row r="1609" spans="1:104" ht="20.25" thickTop="1" thickBot="1" x14ac:dyDescent="0.35">
      <c r="A1609" s="68"/>
      <c r="B1609" s="88"/>
      <c r="C1609" s="68"/>
      <c r="D1609" s="68"/>
      <c r="E1609" s="69"/>
      <c r="F1609" s="69"/>
      <c r="G1609" s="69"/>
      <c r="H1609" s="69"/>
      <c r="I1609" s="70"/>
      <c r="J1609" s="70"/>
      <c r="K1609" s="71"/>
      <c r="L1609" s="91"/>
      <c r="M1609" s="71"/>
      <c r="N1609" s="71"/>
      <c r="P1609" s="71"/>
      <c r="Q1609" s="71"/>
      <c r="R1609" s="71"/>
      <c r="S1609" s="70"/>
      <c r="T1609" s="73"/>
      <c r="U1609" s="73"/>
      <c r="V1609" s="211"/>
      <c r="W1609" s="211"/>
      <c r="X1609" s="73"/>
      <c r="Y1609" s="73"/>
      <c r="Z1609" s="73"/>
      <c r="AA1609" s="73"/>
      <c r="AB1609" s="73"/>
      <c r="AC1609" s="73"/>
      <c r="AD1609" s="73"/>
      <c r="AE1609" s="92"/>
      <c r="AF1609" s="73"/>
      <c r="AG1609" s="74"/>
      <c r="AH1609" s="75"/>
      <c r="AI1609" s="75"/>
      <c r="AJ1609" s="75"/>
      <c r="AK1609" s="74"/>
      <c r="AL1609" s="69"/>
      <c r="AM1609" s="76"/>
      <c r="AN1609" s="127"/>
      <c r="AO1609" s="76"/>
      <c r="AP1609" s="127"/>
      <c r="AQ1609" s="76"/>
      <c r="AR1609" s="76"/>
      <c r="AS1609" s="76"/>
      <c r="AT1609" s="76"/>
      <c r="AU1609" s="76"/>
      <c r="AV1609" s="127"/>
      <c r="AW1609" s="127"/>
      <c r="AX1609" s="127"/>
      <c r="AY1609" s="76"/>
      <c r="AZ1609" s="74"/>
      <c r="BA1609" s="74"/>
      <c r="BB1609" s="72"/>
      <c r="BC1609" s="72"/>
      <c r="BD1609" s="74"/>
      <c r="BE1609" s="74"/>
      <c r="BF1609" s="76"/>
      <c r="BG1609" s="76"/>
      <c r="BH1609" s="76"/>
      <c r="BI1609" s="76"/>
      <c r="BJ1609" s="76"/>
      <c r="BK1609" s="76"/>
      <c r="BL1609" s="76"/>
      <c r="BM1609" s="127"/>
      <c r="BN1609" s="76"/>
      <c r="BO1609" s="110"/>
      <c r="BP1609" s="110"/>
      <c r="BQ1609" s="112"/>
      <c r="BR1609" s="112"/>
      <c r="BS1609" s="112"/>
      <c r="BT1609" s="114"/>
      <c r="BU1609" s="113"/>
      <c r="BV1609" s="114"/>
      <c r="BW1609" s="115"/>
      <c r="BX1609" s="115"/>
      <c r="BY1609" s="115"/>
      <c r="BZ1609" s="115"/>
      <c r="CA1609" s="48"/>
      <c r="CB1609" s="48"/>
      <c r="CC1609" s="48"/>
      <c r="CD1609" s="49"/>
      <c r="CE1609" s="96"/>
      <c r="CF1609" s="49"/>
      <c r="CG1609" s="96"/>
      <c r="CH1609" s="49"/>
      <c r="CI1609" s="49"/>
      <c r="CJ1609" s="49"/>
      <c r="CK1609" s="49"/>
      <c r="CL1609" s="49"/>
      <c r="CM1609" s="49"/>
      <c r="CN1609" s="49"/>
      <c r="CO1609" s="49"/>
      <c r="CP1609" s="49"/>
      <c r="CQ1609" s="49"/>
      <c r="CR1609" s="49"/>
      <c r="CS1609" s="49"/>
      <c r="CT1609" s="49"/>
      <c r="CU1609" s="49"/>
      <c r="CV1609" s="49"/>
      <c r="CW1609" s="49"/>
      <c r="CX1609" s="49"/>
      <c r="CY1609" s="49"/>
      <c r="CZ1609" s="49"/>
    </row>
    <row r="1610" spans="1:104" ht="20.25" thickTop="1" thickBot="1" x14ac:dyDescent="0.35">
      <c r="A1610" s="68"/>
      <c r="B1610" s="88"/>
      <c r="C1610" s="68"/>
      <c r="D1610" s="68"/>
      <c r="E1610" s="69"/>
      <c r="F1610" s="69"/>
      <c r="G1610" s="69"/>
      <c r="H1610" s="69"/>
      <c r="I1610" s="70"/>
      <c r="J1610" s="70"/>
      <c r="K1610" s="71"/>
      <c r="L1610" s="91"/>
      <c r="M1610" s="71"/>
      <c r="N1610" s="71"/>
      <c r="P1610" s="71"/>
      <c r="Q1610" s="71"/>
      <c r="R1610" s="71"/>
      <c r="S1610" s="70"/>
      <c r="T1610" s="73"/>
      <c r="U1610" s="73"/>
      <c r="V1610" s="211"/>
      <c r="W1610" s="211"/>
      <c r="X1610" s="73"/>
      <c r="Y1610" s="73"/>
      <c r="Z1610" s="73"/>
      <c r="AA1610" s="73"/>
      <c r="AB1610" s="73"/>
      <c r="AC1610" s="73"/>
      <c r="AD1610" s="73"/>
      <c r="AE1610" s="92"/>
      <c r="AF1610" s="73"/>
      <c r="AG1610" s="74"/>
      <c r="AH1610" s="75"/>
      <c r="AI1610" s="75"/>
      <c r="AJ1610" s="75"/>
      <c r="AK1610" s="74"/>
      <c r="AL1610" s="69"/>
      <c r="AM1610" s="76"/>
      <c r="AN1610" s="127"/>
      <c r="AO1610" s="76"/>
      <c r="AP1610" s="127"/>
      <c r="AQ1610" s="76"/>
      <c r="AR1610" s="76"/>
      <c r="AS1610" s="76"/>
      <c r="AT1610" s="76"/>
      <c r="AU1610" s="76"/>
      <c r="AV1610" s="127"/>
      <c r="AW1610" s="127"/>
      <c r="AX1610" s="127"/>
      <c r="AY1610" s="76"/>
      <c r="AZ1610" s="74"/>
      <c r="BA1610" s="74"/>
      <c r="BB1610" s="72"/>
      <c r="BC1610" s="72"/>
      <c r="BD1610" s="74"/>
      <c r="BE1610" s="74"/>
      <c r="BF1610" s="76"/>
      <c r="BG1610" s="76"/>
      <c r="BH1610" s="76"/>
      <c r="BI1610" s="76"/>
      <c r="BJ1610" s="76"/>
      <c r="BK1610" s="76"/>
      <c r="BL1610" s="76"/>
      <c r="BM1610" s="127"/>
      <c r="BN1610" s="76"/>
      <c r="BO1610" s="110"/>
      <c r="BP1610" s="110"/>
      <c r="BQ1610" s="112"/>
      <c r="BR1610" s="112"/>
      <c r="BS1610" s="112"/>
      <c r="BT1610" s="114"/>
      <c r="BU1610" s="113"/>
      <c r="BV1610" s="114"/>
      <c r="BW1610" s="115"/>
      <c r="BX1610" s="115"/>
      <c r="BY1610" s="115"/>
      <c r="BZ1610" s="115"/>
      <c r="CA1610" s="48"/>
      <c r="CB1610" s="48"/>
      <c r="CC1610" s="48"/>
      <c r="CD1610" s="49"/>
      <c r="CE1610" s="96"/>
      <c r="CF1610" s="49"/>
      <c r="CG1610" s="96"/>
      <c r="CH1610" s="49"/>
      <c r="CI1610" s="49"/>
      <c r="CJ1610" s="49"/>
      <c r="CK1610" s="49"/>
      <c r="CL1610" s="49"/>
      <c r="CM1610" s="49"/>
      <c r="CN1610" s="49"/>
      <c r="CO1610" s="49"/>
      <c r="CP1610" s="49"/>
      <c r="CQ1610" s="49"/>
      <c r="CR1610" s="49"/>
      <c r="CS1610" s="49"/>
      <c r="CT1610" s="49"/>
      <c r="CU1610" s="49"/>
      <c r="CV1610" s="49"/>
      <c r="CW1610" s="49"/>
      <c r="CX1610" s="49"/>
      <c r="CY1610" s="49"/>
      <c r="CZ1610" s="49"/>
    </row>
    <row r="1611" spans="1:104" ht="20.25" thickTop="1" thickBot="1" x14ac:dyDescent="0.35">
      <c r="A1611" s="68"/>
      <c r="B1611" s="88"/>
      <c r="C1611" s="68"/>
      <c r="D1611" s="68"/>
      <c r="E1611" s="69"/>
      <c r="F1611" s="69"/>
      <c r="G1611" s="69"/>
      <c r="H1611" s="69"/>
      <c r="I1611" s="70"/>
      <c r="J1611" s="70"/>
      <c r="K1611" s="71"/>
      <c r="L1611" s="91"/>
      <c r="M1611" s="71"/>
      <c r="N1611" s="71"/>
      <c r="P1611" s="71"/>
      <c r="Q1611" s="71"/>
      <c r="R1611" s="71"/>
      <c r="S1611" s="70"/>
      <c r="T1611" s="73"/>
      <c r="U1611" s="73"/>
      <c r="V1611" s="211"/>
      <c r="W1611" s="211"/>
      <c r="X1611" s="73"/>
      <c r="Y1611" s="73"/>
      <c r="Z1611" s="73"/>
      <c r="AA1611" s="73"/>
      <c r="AB1611" s="73"/>
      <c r="AC1611" s="73"/>
      <c r="AD1611" s="73"/>
      <c r="AE1611" s="92"/>
      <c r="AF1611" s="73"/>
      <c r="AG1611" s="74"/>
      <c r="AH1611" s="75"/>
      <c r="AI1611" s="75"/>
      <c r="AJ1611" s="75"/>
      <c r="AK1611" s="74"/>
      <c r="AL1611" s="69"/>
      <c r="AM1611" s="76"/>
      <c r="AN1611" s="127"/>
      <c r="AO1611" s="76"/>
      <c r="AP1611" s="127"/>
      <c r="AQ1611" s="76"/>
      <c r="AR1611" s="76"/>
      <c r="AS1611" s="76"/>
      <c r="AT1611" s="76"/>
      <c r="AU1611" s="76"/>
      <c r="AV1611" s="127"/>
      <c r="AW1611" s="127"/>
      <c r="AX1611" s="127"/>
      <c r="AY1611" s="76"/>
      <c r="AZ1611" s="74"/>
      <c r="BA1611" s="74"/>
      <c r="BB1611" s="72"/>
      <c r="BC1611" s="72"/>
      <c r="BD1611" s="74"/>
      <c r="BE1611" s="74"/>
      <c r="BF1611" s="76"/>
      <c r="BG1611" s="76"/>
      <c r="BH1611" s="76"/>
      <c r="BI1611" s="76"/>
      <c r="BJ1611" s="76"/>
      <c r="BK1611" s="76"/>
      <c r="BL1611" s="76"/>
      <c r="BM1611" s="127"/>
      <c r="BN1611" s="76"/>
      <c r="BO1611" s="110"/>
      <c r="BP1611" s="110"/>
      <c r="BQ1611" s="112"/>
      <c r="BR1611" s="112"/>
      <c r="BS1611" s="112"/>
      <c r="BT1611" s="114"/>
      <c r="BU1611" s="113"/>
      <c r="BV1611" s="114"/>
      <c r="BW1611" s="115"/>
      <c r="BX1611" s="115"/>
      <c r="BY1611" s="115"/>
      <c r="BZ1611" s="115"/>
      <c r="CA1611" s="48"/>
      <c r="CB1611" s="48"/>
      <c r="CC1611" s="48"/>
      <c r="CD1611" s="49"/>
      <c r="CE1611" s="96"/>
      <c r="CF1611" s="49"/>
      <c r="CG1611" s="96"/>
      <c r="CH1611" s="49"/>
      <c r="CI1611" s="49"/>
      <c r="CJ1611" s="49"/>
      <c r="CK1611" s="49"/>
      <c r="CL1611" s="49"/>
      <c r="CM1611" s="49"/>
      <c r="CN1611" s="49"/>
      <c r="CO1611" s="49"/>
      <c r="CP1611" s="49"/>
      <c r="CQ1611" s="49"/>
      <c r="CR1611" s="49"/>
      <c r="CS1611" s="49"/>
      <c r="CT1611" s="49"/>
      <c r="CU1611" s="49"/>
      <c r="CV1611" s="49"/>
      <c r="CW1611" s="49"/>
      <c r="CX1611" s="49"/>
      <c r="CY1611" s="49"/>
      <c r="CZ1611" s="49"/>
    </row>
    <row r="1612" spans="1:104" ht="20.25" thickTop="1" thickBot="1" x14ac:dyDescent="0.35">
      <c r="A1612" s="68"/>
      <c r="B1612" s="88"/>
      <c r="C1612" s="68"/>
      <c r="D1612" s="68"/>
      <c r="E1612" s="69"/>
      <c r="F1612" s="69"/>
      <c r="G1612" s="69"/>
      <c r="H1612" s="69"/>
      <c r="I1612" s="70"/>
      <c r="J1612" s="70"/>
      <c r="K1612" s="71"/>
      <c r="L1612" s="91"/>
      <c r="M1612" s="71"/>
      <c r="N1612" s="71"/>
      <c r="P1612" s="71"/>
      <c r="Q1612" s="71"/>
      <c r="R1612" s="71"/>
      <c r="S1612" s="70"/>
      <c r="T1612" s="73"/>
      <c r="U1612" s="73"/>
      <c r="V1612" s="211"/>
      <c r="W1612" s="211"/>
      <c r="X1612" s="73"/>
      <c r="Y1612" s="73"/>
      <c r="Z1612" s="73"/>
      <c r="AA1612" s="73"/>
      <c r="AB1612" s="73"/>
      <c r="AC1612" s="73"/>
      <c r="AD1612" s="73"/>
      <c r="AE1612" s="92"/>
      <c r="AF1612" s="73"/>
      <c r="AG1612" s="74"/>
      <c r="AH1612" s="75"/>
      <c r="AI1612" s="75"/>
      <c r="AJ1612" s="75"/>
      <c r="AK1612" s="74"/>
      <c r="AL1612" s="69"/>
      <c r="AM1612" s="76"/>
      <c r="AN1612" s="127"/>
      <c r="AO1612" s="76"/>
      <c r="AP1612" s="127"/>
      <c r="AQ1612" s="76"/>
      <c r="AR1612" s="76"/>
      <c r="AS1612" s="76"/>
      <c r="AT1612" s="76"/>
      <c r="AU1612" s="76"/>
      <c r="AV1612" s="127"/>
      <c r="AW1612" s="127"/>
      <c r="AX1612" s="127"/>
      <c r="AY1612" s="76"/>
      <c r="AZ1612" s="74"/>
      <c r="BA1612" s="74"/>
      <c r="BB1612" s="72"/>
      <c r="BC1612" s="72"/>
      <c r="BD1612" s="74"/>
      <c r="BE1612" s="74"/>
      <c r="BF1612" s="76"/>
      <c r="BG1612" s="76"/>
      <c r="BH1612" s="76"/>
      <c r="BI1612" s="76"/>
      <c r="BJ1612" s="76"/>
      <c r="BK1612" s="76"/>
      <c r="BL1612" s="76"/>
      <c r="BM1612" s="127"/>
      <c r="BN1612" s="76"/>
      <c r="BO1612" s="110"/>
      <c r="BP1612" s="110"/>
      <c r="BQ1612" s="112"/>
      <c r="BR1612" s="112"/>
      <c r="BS1612" s="112"/>
      <c r="BT1612" s="114"/>
      <c r="BU1612" s="113"/>
      <c r="BV1612" s="114"/>
      <c r="BW1612" s="115"/>
      <c r="BX1612" s="115"/>
      <c r="BY1612" s="115"/>
      <c r="BZ1612" s="115"/>
      <c r="CA1612" s="48"/>
      <c r="CB1612" s="48"/>
      <c r="CC1612" s="48"/>
      <c r="CD1612" s="49"/>
      <c r="CE1612" s="96"/>
      <c r="CF1612" s="49"/>
      <c r="CG1612" s="96"/>
      <c r="CH1612" s="49"/>
      <c r="CI1612" s="49"/>
      <c r="CJ1612" s="49"/>
      <c r="CK1612" s="49"/>
      <c r="CL1612" s="49"/>
      <c r="CM1612" s="49"/>
      <c r="CN1612" s="49"/>
      <c r="CO1612" s="49"/>
      <c r="CP1612" s="49"/>
      <c r="CQ1612" s="49"/>
      <c r="CR1612" s="49"/>
      <c r="CS1612" s="49"/>
      <c r="CT1612" s="49"/>
      <c r="CU1612" s="49"/>
      <c r="CV1612" s="49"/>
      <c r="CW1612" s="49"/>
      <c r="CX1612" s="49"/>
      <c r="CY1612" s="49"/>
      <c r="CZ1612" s="49"/>
    </row>
    <row r="1613" spans="1:104" ht="20.25" thickTop="1" thickBot="1" x14ac:dyDescent="0.35">
      <c r="A1613" s="68"/>
      <c r="B1613" s="88"/>
      <c r="C1613" s="68"/>
      <c r="D1613" s="68"/>
      <c r="E1613" s="69"/>
      <c r="F1613" s="69"/>
      <c r="G1613" s="69"/>
      <c r="H1613" s="69"/>
      <c r="I1613" s="70"/>
      <c r="J1613" s="70"/>
      <c r="K1613" s="71"/>
      <c r="L1613" s="91"/>
      <c r="M1613" s="71"/>
      <c r="N1613" s="71"/>
      <c r="P1613" s="71"/>
      <c r="Q1613" s="71"/>
      <c r="R1613" s="71"/>
      <c r="S1613" s="70"/>
      <c r="T1613" s="73"/>
      <c r="U1613" s="73"/>
      <c r="V1613" s="211"/>
      <c r="W1613" s="211"/>
      <c r="X1613" s="73"/>
      <c r="Y1613" s="73"/>
      <c r="Z1613" s="73"/>
      <c r="AA1613" s="73"/>
      <c r="AB1613" s="73"/>
      <c r="AC1613" s="73"/>
      <c r="AD1613" s="73"/>
      <c r="AE1613" s="92"/>
      <c r="AF1613" s="73"/>
      <c r="AG1613" s="74"/>
      <c r="AH1613" s="75"/>
      <c r="AI1613" s="75"/>
      <c r="AJ1613" s="75"/>
      <c r="AK1613" s="74"/>
      <c r="AL1613" s="69"/>
      <c r="AM1613" s="76"/>
      <c r="AN1613" s="127"/>
      <c r="AO1613" s="76"/>
      <c r="AP1613" s="127"/>
      <c r="AQ1613" s="76"/>
      <c r="AR1613" s="76"/>
      <c r="AS1613" s="76"/>
      <c r="AT1613" s="76"/>
      <c r="AU1613" s="76"/>
      <c r="AV1613" s="127"/>
      <c r="AW1613" s="127"/>
      <c r="AX1613" s="127"/>
      <c r="AY1613" s="76"/>
      <c r="AZ1613" s="74"/>
      <c r="BA1613" s="74"/>
      <c r="BB1613" s="72"/>
      <c r="BC1613" s="72"/>
      <c r="BD1613" s="74"/>
      <c r="BE1613" s="74"/>
      <c r="BF1613" s="76"/>
      <c r="BG1613" s="76"/>
      <c r="BH1613" s="76"/>
      <c r="BI1613" s="76"/>
      <c r="BJ1613" s="76"/>
      <c r="BK1613" s="76"/>
      <c r="BL1613" s="76"/>
      <c r="BM1613" s="127"/>
      <c r="BN1613" s="76"/>
      <c r="BO1613" s="110"/>
      <c r="BP1613" s="110"/>
      <c r="BQ1613" s="112"/>
      <c r="BR1613" s="112"/>
      <c r="BS1613" s="112"/>
      <c r="BT1613" s="114"/>
      <c r="BU1613" s="113"/>
      <c r="BV1613" s="114"/>
      <c r="BW1613" s="115"/>
      <c r="BX1613" s="115"/>
      <c r="BY1613" s="115"/>
      <c r="BZ1613" s="115"/>
      <c r="CA1613" s="48"/>
      <c r="CB1613" s="48"/>
      <c r="CC1613" s="48"/>
      <c r="CD1613" s="49"/>
      <c r="CE1613" s="96"/>
      <c r="CF1613" s="49"/>
      <c r="CG1613" s="96"/>
      <c r="CH1613" s="49"/>
      <c r="CI1613" s="49"/>
      <c r="CJ1613" s="49"/>
      <c r="CK1613" s="49"/>
      <c r="CL1613" s="49"/>
      <c r="CM1613" s="49"/>
      <c r="CN1613" s="49"/>
      <c r="CO1613" s="49"/>
      <c r="CP1613" s="49"/>
      <c r="CQ1613" s="49"/>
      <c r="CR1613" s="49"/>
      <c r="CS1613" s="49"/>
      <c r="CT1613" s="49"/>
      <c r="CU1613" s="49"/>
      <c r="CV1613" s="49"/>
      <c r="CW1613" s="49"/>
      <c r="CX1613" s="49"/>
      <c r="CY1613" s="49"/>
      <c r="CZ1613" s="49"/>
    </row>
    <row r="1614" spans="1:104" ht="20.25" thickTop="1" thickBot="1" x14ac:dyDescent="0.35">
      <c r="A1614" s="68"/>
      <c r="B1614" s="88"/>
      <c r="C1614" s="68"/>
      <c r="D1614" s="68"/>
      <c r="E1614" s="69"/>
      <c r="F1614" s="69"/>
      <c r="G1614" s="69"/>
      <c r="H1614" s="69"/>
      <c r="I1614" s="70"/>
      <c r="J1614" s="70"/>
      <c r="K1614" s="71"/>
      <c r="L1614" s="91"/>
      <c r="M1614" s="71"/>
      <c r="N1614" s="71"/>
      <c r="P1614" s="71"/>
      <c r="Q1614" s="71"/>
      <c r="R1614" s="71"/>
      <c r="S1614" s="70"/>
      <c r="T1614" s="73"/>
      <c r="U1614" s="73"/>
      <c r="V1614" s="211"/>
      <c r="W1614" s="211"/>
      <c r="X1614" s="73"/>
      <c r="Y1614" s="73"/>
      <c r="Z1614" s="73"/>
      <c r="AA1614" s="73"/>
      <c r="AB1614" s="73"/>
      <c r="AC1614" s="73"/>
      <c r="AD1614" s="73"/>
      <c r="AE1614" s="92"/>
      <c r="AF1614" s="73"/>
      <c r="AG1614" s="74"/>
      <c r="AH1614" s="75"/>
      <c r="AI1614" s="75"/>
      <c r="AJ1614" s="75"/>
      <c r="AK1614" s="74"/>
      <c r="AL1614" s="69"/>
      <c r="AM1614" s="76"/>
      <c r="AN1614" s="127"/>
      <c r="AO1614" s="76"/>
      <c r="AP1614" s="127"/>
      <c r="AQ1614" s="76"/>
      <c r="AR1614" s="76"/>
      <c r="AS1614" s="76"/>
      <c r="AT1614" s="76"/>
      <c r="AU1614" s="76"/>
      <c r="AV1614" s="127"/>
      <c r="AW1614" s="127"/>
      <c r="AX1614" s="127"/>
      <c r="AY1614" s="76"/>
      <c r="AZ1614" s="74"/>
      <c r="BA1614" s="74"/>
      <c r="BB1614" s="72"/>
      <c r="BC1614" s="72"/>
      <c r="BD1614" s="74"/>
      <c r="BE1614" s="74"/>
      <c r="BF1614" s="76"/>
      <c r="BG1614" s="76"/>
      <c r="BH1614" s="76"/>
      <c r="BI1614" s="76"/>
      <c r="BJ1614" s="76"/>
      <c r="BK1614" s="76"/>
      <c r="BL1614" s="76"/>
      <c r="BM1614" s="127"/>
      <c r="BN1614" s="76"/>
      <c r="BO1614" s="110"/>
      <c r="BP1614" s="110"/>
      <c r="BQ1614" s="112"/>
      <c r="BR1614" s="112"/>
      <c r="BS1614" s="112"/>
      <c r="BT1614" s="114"/>
      <c r="BU1614" s="113"/>
      <c r="BV1614" s="114"/>
      <c r="BW1614" s="115"/>
      <c r="BX1614" s="115"/>
      <c r="BY1614" s="115"/>
      <c r="BZ1614" s="115"/>
      <c r="CA1614" s="48"/>
      <c r="CB1614" s="48"/>
      <c r="CC1614" s="48"/>
      <c r="CD1614" s="49"/>
      <c r="CE1614" s="96"/>
      <c r="CF1614" s="49"/>
      <c r="CG1614" s="96"/>
      <c r="CH1614" s="49"/>
      <c r="CI1614" s="49"/>
      <c r="CJ1614" s="49"/>
      <c r="CK1614" s="49"/>
      <c r="CL1614" s="49"/>
      <c r="CM1614" s="49"/>
      <c r="CN1614" s="49"/>
      <c r="CO1614" s="49"/>
      <c r="CP1614" s="49"/>
      <c r="CQ1614" s="49"/>
      <c r="CR1614" s="49"/>
      <c r="CS1614" s="49"/>
      <c r="CT1614" s="49"/>
      <c r="CU1614" s="49"/>
      <c r="CV1614" s="49"/>
      <c r="CW1614" s="49"/>
      <c r="CX1614" s="49"/>
      <c r="CY1614" s="49"/>
      <c r="CZ1614" s="49"/>
    </row>
    <row r="1615" spans="1:104" ht="20.25" thickTop="1" thickBot="1" x14ac:dyDescent="0.35">
      <c r="A1615" s="68"/>
      <c r="B1615" s="88"/>
      <c r="C1615" s="68"/>
      <c r="D1615" s="68"/>
      <c r="E1615" s="69"/>
      <c r="F1615" s="69"/>
      <c r="G1615" s="69"/>
      <c r="H1615" s="69"/>
      <c r="I1615" s="70"/>
      <c r="J1615" s="70"/>
      <c r="K1615" s="71"/>
      <c r="L1615" s="91"/>
      <c r="M1615" s="71"/>
      <c r="N1615" s="71"/>
      <c r="P1615" s="71"/>
      <c r="Q1615" s="71"/>
      <c r="R1615" s="71"/>
      <c r="S1615" s="70"/>
      <c r="T1615" s="73"/>
      <c r="U1615" s="73"/>
      <c r="V1615" s="211"/>
      <c r="W1615" s="211"/>
      <c r="X1615" s="73"/>
      <c r="Y1615" s="73"/>
      <c r="Z1615" s="73"/>
      <c r="AA1615" s="73"/>
      <c r="AB1615" s="73"/>
      <c r="AC1615" s="73"/>
      <c r="AD1615" s="73"/>
      <c r="AE1615" s="92"/>
      <c r="AF1615" s="73"/>
      <c r="AG1615" s="74"/>
      <c r="AH1615" s="75"/>
      <c r="AI1615" s="75"/>
      <c r="AJ1615" s="75"/>
      <c r="AK1615" s="74"/>
      <c r="AL1615" s="69"/>
      <c r="AM1615" s="76"/>
      <c r="AN1615" s="127"/>
      <c r="AO1615" s="76"/>
      <c r="AP1615" s="127"/>
      <c r="AQ1615" s="76"/>
      <c r="AR1615" s="76"/>
      <c r="AS1615" s="76"/>
      <c r="AT1615" s="76"/>
      <c r="AU1615" s="76"/>
      <c r="AV1615" s="127"/>
      <c r="AW1615" s="127"/>
      <c r="AX1615" s="127"/>
      <c r="AY1615" s="76"/>
      <c r="AZ1615" s="74"/>
      <c r="BA1615" s="74"/>
      <c r="BB1615" s="72"/>
      <c r="BC1615" s="72"/>
      <c r="BD1615" s="74"/>
      <c r="BE1615" s="74"/>
      <c r="BF1615" s="76"/>
      <c r="BG1615" s="76"/>
      <c r="BH1615" s="76"/>
      <c r="BI1615" s="76"/>
      <c r="BJ1615" s="76"/>
      <c r="BK1615" s="76"/>
      <c r="BL1615" s="76"/>
      <c r="BM1615" s="127"/>
      <c r="BN1615" s="76"/>
      <c r="BO1615" s="110"/>
      <c r="BP1615" s="110"/>
      <c r="BQ1615" s="112"/>
      <c r="BR1615" s="112"/>
      <c r="BS1615" s="112"/>
      <c r="BT1615" s="114"/>
      <c r="BU1615" s="113"/>
      <c r="BV1615" s="114"/>
      <c r="BW1615" s="115"/>
      <c r="BX1615" s="115"/>
      <c r="BY1615" s="115"/>
      <c r="BZ1615" s="115"/>
      <c r="CA1615" s="48"/>
      <c r="CB1615" s="48"/>
      <c r="CC1615" s="48"/>
      <c r="CD1615" s="49"/>
      <c r="CE1615" s="96"/>
      <c r="CF1615" s="49"/>
      <c r="CG1615" s="96"/>
      <c r="CH1615" s="49"/>
      <c r="CI1615" s="49"/>
      <c r="CJ1615" s="49"/>
      <c r="CK1615" s="49"/>
      <c r="CL1615" s="49"/>
      <c r="CM1615" s="49"/>
      <c r="CN1615" s="49"/>
      <c r="CO1615" s="49"/>
      <c r="CP1615" s="49"/>
      <c r="CQ1615" s="49"/>
      <c r="CR1615" s="49"/>
      <c r="CS1615" s="49"/>
      <c r="CT1615" s="49"/>
      <c r="CU1615" s="49"/>
      <c r="CV1615" s="49"/>
      <c r="CW1615" s="49"/>
      <c r="CX1615" s="49"/>
      <c r="CY1615" s="49"/>
      <c r="CZ1615" s="49"/>
    </row>
    <row r="1616" spans="1:104" ht="20.25" thickTop="1" thickBot="1" x14ac:dyDescent="0.35">
      <c r="A1616" s="68"/>
      <c r="B1616" s="88"/>
      <c r="C1616" s="68"/>
      <c r="D1616" s="68"/>
      <c r="E1616" s="69"/>
      <c r="F1616" s="69"/>
      <c r="G1616" s="69"/>
      <c r="H1616" s="69"/>
      <c r="I1616" s="70"/>
      <c r="J1616" s="70"/>
      <c r="K1616" s="71"/>
      <c r="L1616" s="91"/>
      <c r="M1616" s="71"/>
      <c r="N1616" s="71"/>
      <c r="P1616" s="71"/>
      <c r="Q1616" s="71"/>
      <c r="R1616" s="71"/>
      <c r="S1616" s="70"/>
      <c r="T1616" s="73"/>
      <c r="U1616" s="73"/>
      <c r="V1616" s="211"/>
      <c r="W1616" s="211"/>
      <c r="X1616" s="73"/>
      <c r="Y1616" s="73"/>
      <c r="Z1616" s="73"/>
      <c r="AA1616" s="73"/>
      <c r="AB1616" s="73"/>
      <c r="AC1616" s="73"/>
      <c r="AD1616" s="73"/>
      <c r="AE1616" s="92"/>
      <c r="AF1616" s="73"/>
      <c r="AG1616" s="74"/>
      <c r="AH1616" s="75"/>
      <c r="AI1616" s="75"/>
      <c r="AJ1616" s="75"/>
      <c r="AK1616" s="74"/>
      <c r="AL1616" s="69"/>
      <c r="AM1616" s="76"/>
      <c r="AN1616" s="127"/>
      <c r="AO1616" s="76"/>
      <c r="AP1616" s="127"/>
      <c r="AQ1616" s="76"/>
      <c r="AR1616" s="76"/>
      <c r="AS1616" s="76"/>
      <c r="AT1616" s="76"/>
      <c r="AU1616" s="76"/>
      <c r="AV1616" s="127"/>
      <c r="AW1616" s="127"/>
      <c r="AX1616" s="127"/>
      <c r="AY1616" s="76"/>
      <c r="AZ1616" s="74"/>
      <c r="BA1616" s="74"/>
      <c r="BB1616" s="72"/>
      <c r="BC1616" s="72"/>
      <c r="BD1616" s="74"/>
      <c r="BE1616" s="74"/>
      <c r="BF1616" s="76"/>
      <c r="BG1616" s="76"/>
      <c r="BH1616" s="76"/>
      <c r="BI1616" s="76"/>
      <c r="BJ1616" s="76"/>
      <c r="BK1616" s="76"/>
      <c r="BL1616" s="76"/>
      <c r="BM1616" s="127"/>
      <c r="BN1616" s="76"/>
      <c r="BO1616" s="110"/>
      <c r="BP1616" s="110"/>
      <c r="BQ1616" s="112"/>
      <c r="BR1616" s="112"/>
      <c r="BS1616" s="112"/>
      <c r="BT1616" s="114"/>
      <c r="BU1616" s="113"/>
      <c r="BV1616" s="114"/>
      <c r="BW1616" s="115"/>
      <c r="BX1616" s="115"/>
      <c r="BY1616" s="115"/>
      <c r="BZ1616" s="115"/>
      <c r="CA1616" s="48"/>
      <c r="CB1616" s="48"/>
      <c r="CC1616" s="48"/>
      <c r="CD1616" s="49"/>
      <c r="CE1616" s="96"/>
      <c r="CF1616" s="49"/>
      <c r="CG1616" s="96"/>
      <c r="CH1616" s="49"/>
      <c r="CI1616" s="49"/>
      <c r="CJ1616" s="49"/>
      <c r="CK1616" s="49"/>
      <c r="CL1616" s="49"/>
      <c r="CM1616" s="49"/>
      <c r="CN1616" s="49"/>
      <c r="CO1616" s="49"/>
      <c r="CP1616" s="49"/>
      <c r="CQ1616" s="49"/>
      <c r="CR1616" s="49"/>
      <c r="CS1616" s="49"/>
      <c r="CT1616" s="49"/>
      <c r="CU1616" s="49"/>
      <c r="CV1616" s="49"/>
      <c r="CW1616" s="49"/>
      <c r="CX1616" s="49"/>
      <c r="CY1616" s="49"/>
      <c r="CZ1616" s="49"/>
    </row>
    <row r="1617" spans="1:104" ht="20.25" thickTop="1" thickBot="1" x14ac:dyDescent="0.35">
      <c r="A1617" s="68"/>
      <c r="B1617" s="88"/>
      <c r="C1617" s="68"/>
      <c r="D1617" s="68"/>
      <c r="E1617" s="69"/>
      <c r="F1617" s="69"/>
      <c r="G1617" s="69"/>
      <c r="H1617" s="69"/>
      <c r="I1617" s="70"/>
      <c r="J1617" s="70"/>
      <c r="K1617" s="71"/>
      <c r="L1617" s="91"/>
      <c r="M1617" s="71"/>
      <c r="N1617" s="71"/>
      <c r="P1617" s="71"/>
      <c r="Q1617" s="71"/>
      <c r="R1617" s="71"/>
      <c r="S1617" s="70"/>
      <c r="T1617" s="73"/>
      <c r="U1617" s="73"/>
      <c r="V1617" s="211"/>
      <c r="W1617" s="211"/>
      <c r="X1617" s="73"/>
      <c r="Y1617" s="73"/>
      <c r="Z1617" s="73"/>
      <c r="AA1617" s="73"/>
      <c r="AB1617" s="73"/>
      <c r="AC1617" s="73"/>
      <c r="AD1617" s="73"/>
      <c r="AE1617" s="92"/>
      <c r="AF1617" s="73"/>
      <c r="AG1617" s="74"/>
      <c r="AH1617" s="75"/>
      <c r="AI1617" s="75"/>
      <c r="AJ1617" s="75"/>
      <c r="AK1617" s="74"/>
      <c r="AL1617" s="69"/>
      <c r="AM1617" s="76"/>
      <c r="AN1617" s="127"/>
      <c r="AO1617" s="76"/>
      <c r="AP1617" s="127"/>
      <c r="AQ1617" s="76"/>
      <c r="AR1617" s="76"/>
      <c r="AS1617" s="76"/>
      <c r="AT1617" s="76"/>
      <c r="AU1617" s="76"/>
      <c r="AV1617" s="127"/>
      <c r="AW1617" s="127"/>
      <c r="AX1617" s="127"/>
      <c r="AY1617" s="76"/>
      <c r="AZ1617" s="74"/>
      <c r="BA1617" s="74"/>
      <c r="BB1617" s="72"/>
      <c r="BC1617" s="72"/>
      <c r="BD1617" s="74"/>
      <c r="BE1617" s="74"/>
      <c r="BF1617" s="76"/>
      <c r="BG1617" s="76"/>
      <c r="BH1617" s="76"/>
      <c r="BI1617" s="76"/>
      <c r="BJ1617" s="76"/>
      <c r="BK1617" s="76"/>
      <c r="BL1617" s="76"/>
      <c r="BM1617" s="127"/>
      <c r="BN1617" s="76"/>
      <c r="BO1617" s="110"/>
      <c r="BP1617" s="110"/>
      <c r="BQ1617" s="112"/>
      <c r="BR1617" s="112"/>
      <c r="BS1617" s="112"/>
      <c r="BT1617" s="114"/>
      <c r="BU1617" s="113"/>
      <c r="BV1617" s="114"/>
      <c r="BW1617" s="115"/>
      <c r="BX1617" s="115"/>
      <c r="BY1617" s="115"/>
      <c r="BZ1617" s="115"/>
      <c r="CA1617" s="48"/>
      <c r="CB1617" s="48"/>
      <c r="CC1617" s="48"/>
      <c r="CD1617" s="49"/>
      <c r="CE1617" s="96"/>
      <c r="CF1617" s="49"/>
      <c r="CG1617" s="96"/>
      <c r="CH1617" s="49"/>
      <c r="CI1617" s="49"/>
      <c r="CJ1617" s="49"/>
      <c r="CK1617" s="49"/>
      <c r="CL1617" s="49"/>
      <c r="CM1617" s="49"/>
      <c r="CN1617" s="49"/>
      <c r="CO1617" s="49"/>
      <c r="CP1617" s="49"/>
      <c r="CQ1617" s="49"/>
      <c r="CR1617" s="49"/>
      <c r="CS1617" s="49"/>
      <c r="CT1617" s="49"/>
      <c r="CU1617" s="49"/>
      <c r="CV1617" s="49"/>
      <c r="CW1617" s="49"/>
      <c r="CX1617" s="49"/>
      <c r="CY1617" s="49"/>
      <c r="CZ1617" s="49"/>
    </row>
    <row r="1618" spans="1:104" ht="20.25" thickTop="1" thickBot="1" x14ac:dyDescent="0.35">
      <c r="A1618" s="68"/>
      <c r="B1618" s="88"/>
      <c r="C1618" s="68"/>
      <c r="D1618" s="68"/>
      <c r="E1618" s="69"/>
      <c r="F1618" s="69"/>
      <c r="G1618" s="69"/>
      <c r="H1618" s="69"/>
      <c r="I1618" s="70"/>
      <c r="J1618" s="70"/>
      <c r="K1618" s="71"/>
      <c r="L1618" s="91"/>
      <c r="M1618" s="71"/>
      <c r="N1618" s="71"/>
      <c r="P1618" s="71"/>
      <c r="Q1618" s="71"/>
      <c r="R1618" s="71"/>
      <c r="S1618" s="70"/>
      <c r="T1618" s="73"/>
      <c r="U1618" s="73"/>
      <c r="V1618" s="211"/>
      <c r="W1618" s="211"/>
      <c r="X1618" s="73"/>
      <c r="Y1618" s="73"/>
      <c r="Z1618" s="73"/>
      <c r="AA1618" s="73"/>
      <c r="AB1618" s="73"/>
      <c r="AC1618" s="73"/>
      <c r="AD1618" s="73"/>
      <c r="AE1618" s="92"/>
      <c r="AF1618" s="73"/>
      <c r="AG1618" s="74"/>
      <c r="AH1618" s="75"/>
      <c r="AI1618" s="75"/>
      <c r="AJ1618" s="75"/>
      <c r="AK1618" s="74"/>
      <c r="AL1618" s="69"/>
      <c r="AM1618" s="76"/>
      <c r="AN1618" s="127"/>
      <c r="AO1618" s="76"/>
      <c r="AP1618" s="127"/>
      <c r="AQ1618" s="76"/>
      <c r="AR1618" s="76"/>
      <c r="AS1618" s="76"/>
      <c r="AT1618" s="76"/>
      <c r="AU1618" s="76"/>
      <c r="AV1618" s="127"/>
      <c r="AW1618" s="127"/>
      <c r="AX1618" s="127"/>
      <c r="AY1618" s="76"/>
      <c r="AZ1618" s="74"/>
      <c r="BA1618" s="74"/>
      <c r="BB1618" s="72"/>
      <c r="BC1618" s="72"/>
      <c r="BD1618" s="74"/>
      <c r="BE1618" s="74"/>
      <c r="BF1618" s="76"/>
      <c r="BG1618" s="76"/>
      <c r="BH1618" s="76"/>
      <c r="BI1618" s="76"/>
      <c r="BJ1618" s="76"/>
      <c r="BK1618" s="76"/>
      <c r="BL1618" s="76"/>
      <c r="BM1618" s="127"/>
      <c r="BN1618" s="76"/>
      <c r="BO1618" s="110"/>
      <c r="BP1618" s="110"/>
      <c r="BQ1618" s="112"/>
      <c r="BR1618" s="112"/>
      <c r="BS1618" s="112"/>
      <c r="BT1618" s="114"/>
      <c r="BU1618" s="113"/>
      <c r="BV1618" s="114"/>
      <c r="BW1618" s="115"/>
      <c r="BX1618" s="115"/>
      <c r="BY1618" s="115"/>
      <c r="BZ1618" s="115"/>
      <c r="CA1618" s="48"/>
      <c r="CB1618" s="48"/>
      <c r="CC1618" s="48"/>
      <c r="CD1618" s="49"/>
      <c r="CE1618" s="96"/>
      <c r="CF1618" s="49"/>
      <c r="CG1618" s="96"/>
      <c r="CH1618" s="49"/>
      <c r="CI1618" s="49"/>
      <c r="CJ1618" s="49"/>
      <c r="CK1618" s="49"/>
      <c r="CL1618" s="49"/>
      <c r="CM1618" s="49"/>
      <c r="CN1618" s="49"/>
      <c r="CO1618" s="49"/>
      <c r="CP1618" s="49"/>
      <c r="CQ1618" s="49"/>
      <c r="CR1618" s="49"/>
      <c r="CS1618" s="49"/>
      <c r="CT1618" s="49"/>
      <c r="CU1618" s="49"/>
      <c r="CV1618" s="49"/>
      <c r="CW1618" s="49"/>
      <c r="CX1618" s="49"/>
      <c r="CY1618" s="49"/>
      <c r="CZ1618" s="49"/>
    </row>
    <row r="1619" spans="1:104" ht="20.25" thickTop="1" thickBot="1" x14ac:dyDescent="0.35">
      <c r="A1619" s="68"/>
      <c r="B1619" s="88"/>
      <c r="C1619" s="68"/>
      <c r="D1619" s="68"/>
      <c r="E1619" s="69"/>
      <c r="F1619" s="69"/>
      <c r="G1619" s="69"/>
      <c r="H1619" s="69"/>
      <c r="I1619" s="70"/>
      <c r="J1619" s="70"/>
      <c r="K1619" s="71"/>
      <c r="L1619" s="91"/>
      <c r="M1619" s="71"/>
      <c r="N1619" s="71"/>
      <c r="P1619" s="71"/>
      <c r="Q1619" s="71"/>
      <c r="R1619" s="71"/>
      <c r="S1619" s="70"/>
      <c r="T1619" s="73"/>
      <c r="U1619" s="73"/>
      <c r="V1619" s="211"/>
      <c r="W1619" s="211"/>
      <c r="X1619" s="73"/>
      <c r="Y1619" s="73"/>
      <c r="Z1619" s="73"/>
      <c r="AA1619" s="73"/>
      <c r="AB1619" s="73"/>
      <c r="AC1619" s="73"/>
      <c r="AD1619" s="73"/>
      <c r="AE1619" s="92"/>
      <c r="AF1619" s="73"/>
      <c r="AG1619" s="74"/>
      <c r="AH1619" s="75"/>
      <c r="AI1619" s="75"/>
      <c r="AJ1619" s="75"/>
      <c r="AK1619" s="74"/>
      <c r="AL1619" s="69"/>
      <c r="AM1619" s="76"/>
      <c r="AN1619" s="127"/>
      <c r="AO1619" s="76"/>
      <c r="AP1619" s="127"/>
      <c r="AQ1619" s="76"/>
      <c r="AR1619" s="76"/>
      <c r="AS1619" s="76"/>
      <c r="AT1619" s="76"/>
      <c r="AU1619" s="76"/>
      <c r="AV1619" s="127"/>
      <c r="AW1619" s="127"/>
      <c r="AX1619" s="127"/>
      <c r="AY1619" s="76"/>
      <c r="AZ1619" s="74"/>
      <c r="BA1619" s="74"/>
      <c r="BB1619" s="72"/>
      <c r="BC1619" s="72"/>
      <c r="BD1619" s="74"/>
      <c r="BE1619" s="74"/>
      <c r="BF1619" s="76"/>
      <c r="BG1619" s="76"/>
      <c r="BH1619" s="76"/>
      <c r="BI1619" s="76"/>
      <c r="BJ1619" s="76"/>
      <c r="BK1619" s="76"/>
      <c r="BL1619" s="76"/>
      <c r="BM1619" s="127"/>
      <c r="BN1619" s="76"/>
      <c r="BO1619" s="110"/>
      <c r="BP1619" s="110"/>
      <c r="BQ1619" s="112"/>
      <c r="BR1619" s="112"/>
      <c r="BS1619" s="112"/>
      <c r="BT1619" s="114"/>
      <c r="BU1619" s="113"/>
      <c r="BV1619" s="114"/>
      <c r="BW1619" s="115"/>
      <c r="BX1619" s="115"/>
      <c r="BY1619" s="115"/>
      <c r="BZ1619" s="115"/>
      <c r="CA1619" s="48"/>
      <c r="CB1619" s="48"/>
      <c r="CC1619" s="48"/>
      <c r="CD1619" s="49"/>
      <c r="CE1619" s="96"/>
      <c r="CF1619" s="49"/>
      <c r="CG1619" s="96"/>
      <c r="CH1619" s="49"/>
      <c r="CI1619" s="49"/>
      <c r="CJ1619" s="49"/>
      <c r="CK1619" s="49"/>
      <c r="CL1619" s="49"/>
      <c r="CM1619" s="49"/>
      <c r="CN1619" s="49"/>
      <c r="CO1619" s="49"/>
      <c r="CP1619" s="49"/>
      <c r="CQ1619" s="49"/>
      <c r="CR1619" s="49"/>
      <c r="CS1619" s="49"/>
      <c r="CT1619" s="49"/>
      <c r="CU1619" s="49"/>
      <c r="CV1619" s="49"/>
      <c r="CW1619" s="49"/>
      <c r="CX1619" s="49"/>
      <c r="CY1619" s="49"/>
      <c r="CZ1619" s="49"/>
    </row>
    <row r="1620" spans="1:104" ht="20.25" thickTop="1" thickBot="1" x14ac:dyDescent="0.35">
      <c r="A1620" s="68"/>
      <c r="B1620" s="88"/>
      <c r="C1620" s="68"/>
      <c r="D1620" s="68"/>
      <c r="E1620" s="69"/>
      <c r="F1620" s="69"/>
      <c r="G1620" s="69"/>
      <c r="H1620" s="69"/>
      <c r="I1620" s="70"/>
      <c r="J1620" s="70"/>
      <c r="K1620" s="71"/>
      <c r="L1620" s="91"/>
      <c r="M1620" s="71"/>
      <c r="N1620" s="71"/>
      <c r="P1620" s="71"/>
      <c r="Q1620" s="71"/>
      <c r="R1620" s="71"/>
      <c r="S1620" s="70"/>
      <c r="T1620" s="73"/>
      <c r="U1620" s="73"/>
      <c r="V1620" s="211"/>
      <c r="W1620" s="211"/>
      <c r="X1620" s="73"/>
      <c r="Y1620" s="73"/>
      <c r="Z1620" s="73"/>
      <c r="AA1620" s="73"/>
      <c r="AB1620" s="73"/>
      <c r="AC1620" s="73"/>
      <c r="AD1620" s="73"/>
      <c r="AE1620" s="92"/>
      <c r="AF1620" s="73"/>
      <c r="AG1620" s="74"/>
      <c r="AH1620" s="75"/>
      <c r="AI1620" s="75"/>
      <c r="AJ1620" s="75"/>
      <c r="AK1620" s="74"/>
      <c r="AL1620" s="69"/>
      <c r="AM1620" s="76"/>
      <c r="AN1620" s="127"/>
      <c r="AO1620" s="76"/>
      <c r="AP1620" s="127"/>
      <c r="AQ1620" s="76"/>
      <c r="AR1620" s="76"/>
      <c r="AS1620" s="76"/>
      <c r="AT1620" s="76"/>
      <c r="AU1620" s="76"/>
      <c r="AV1620" s="127"/>
      <c r="AW1620" s="127"/>
      <c r="AX1620" s="127"/>
      <c r="AY1620" s="76"/>
      <c r="AZ1620" s="74"/>
      <c r="BA1620" s="74"/>
      <c r="BB1620" s="72"/>
      <c r="BC1620" s="72"/>
      <c r="BD1620" s="74"/>
      <c r="BE1620" s="74"/>
      <c r="BF1620" s="76"/>
      <c r="BG1620" s="76"/>
      <c r="BH1620" s="76"/>
      <c r="BI1620" s="76"/>
      <c r="BJ1620" s="76"/>
      <c r="BK1620" s="76"/>
      <c r="BL1620" s="76"/>
      <c r="BM1620" s="127"/>
      <c r="BN1620" s="76"/>
      <c r="BO1620" s="110"/>
      <c r="BP1620" s="110"/>
      <c r="BQ1620" s="112"/>
      <c r="BR1620" s="112"/>
      <c r="BS1620" s="112"/>
      <c r="BT1620" s="114"/>
      <c r="BU1620" s="113"/>
      <c r="BV1620" s="114"/>
      <c r="BW1620" s="115"/>
      <c r="BX1620" s="115"/>
      <c r="BY1620" s="115"/>
      <c r="BZ1620" s="115"/>
      <c r="CA1620" s="48"/>
      <c r="CB1620" s="48"/>
      <c r="CC1620" s="48"/>
      <c r="CD1620" s="49"/>
      <c r="CE1620" s="96"/>
      <c r="CF1620" s="49"/>
      <c r="CG1620" s="96"/>
      <c r="CH1620" s="49"/>
      <c r="CI1620" s="49"/>
      <c r="CJ1620" s="49"/>
      <c r="CK1620" s="49"/>
      <c r="CL1620" s="49"/>
      <c r="CM1620" s="49"/>
      <c r="CN1620" s="49"/>
      <c r="CO1620" s="49"/>
      <c r="CP1620" s="49"/>
      <c r="CQ1620" s="49"/>
      <c r="CR1620" s="49"/>
      <c r="CS1620" s="49"/>
      <c r="CT1620" s="49"/>
      <c r="CU1620" s="49"/>
      <c r="CV1620" s="49"/>
      <c r="CW1620" s="49"/>
      <c r="CX1620" s="49"/>
      <c r="CY1620" s="49"/>
      <c r="CZ1620" s="49"/>
    </row>
    <row r="1621" spans="1:104" ht="20.25" thickTop="1" thickBot="1" x14ac:dyDescent="0.35">
      <c r="A1621" s="68"/>
      <c r="B1621" s="88"/>
      <c r="C1621" s="68"/>
      <c r="D1621" s="68"/>
      <c r="E1621" s="69"/>
      <c r="F1621" s="69"/>
      <c r="G1621" s="69"/>
      <c r="H1621" s="69"/>
      <c r="I1621" s="70"/>
      <c r="J1621" s="70"/>
      <c r="K1621" s="71"/>
      <c r="L1621" s="91"/>
      <c r="M1621" s="71"/>
      <c r="N1621" s="71"/>
      <c r="P1621" s="71"/>
      <c r="Q1621" s="71"/>
      <c r="R1621" s="71"/>
      <c r="S1621" s="70"/>
      <c r="T1621" s="73"/>
      <c r="U1621" s="73"/>
      <c r="V1621" s="211"/>
      <c r="W1621" s="211"/>
      <c r="X1621" s="73"/>
      <c r="Y1621" s="73"/>
      <c r="Z1621" s="73"/>
      <c r="AA1621" s="73"/>
      <c r="AB1621" s="73"/>
      <c r="AC1621" s="73"/>
      <c r="AD1621" s="73"/>
      <c r="AE1621" s="92"/>
      <c r="AF1621" s="73"/>
      <c r="AG1621" s="74"/>
      <c r="AH1621" s="75"/>
      <c r="AI1621" s="75"/>
      <c r="AJ1621" s="75"/>
      <c r="AK1621" s="74"/>
      <c r="AL1621" s="69"/>
      <c r="AM1621" s="76"/>
      <c r="AN1621" s="127"/>
      <c r="AO1621" s="76"/>
      <c r="AP1621" s="127"/>
      <c r="AQ1621" s="76"/>
      <c r="AR1621" s="76"/>
      <c r="AS1621" s="76"/>
      <c r="AT1621" s="76"/>
      <c r="AU1621" s="76"/>
      <c r="AV1621" s="127"/>
      <c r="AW1621" s="127"/>
      <c r="AX1621" s="127"/>
      <c r="AY1621" s="76"/>
      <c r="AZ1621" s="74"/>
      <c r="BA1621" s="74"/>
      <c r="BB1621" s="72"/>
      <c r="BC1621" s="72"/>
      <c r="BD1621" s="74"/>
      <c r="BE1621" s="74"/>
      <c r="BF1621" s="76"/>
      <c r="BG1621" s="76"/>
      <c r="BH1621" s="76"/>
      <c r="BI1621" s="76"/>
      <c r="BJ1621" s="76"/>
      <c r="BK1621" s="76"/>
      <c r="BL1621" s="76"/>
      <c r="BM1621" s="127"/>
      <c r="BN1621" s="76"/>
      <c r="BO1621" s="110"/>
      <c r="BP1621" s="110"/>
      <c r="BQ1621" s="112"/>
      <c r="BR1621" s="112"/>
      <c r="BS1621" s="112"/>
      <c r="BT1621" s="114"/>
      <c r="BU1621" s="113"/>
      <c r="BV1621" s="114"/>
      <c r="BW1621" s="115"/>
      <c r="BX1621" s="115"/>
      <c r="BY1621" s="115"/>
      <c r="BZ1621" s="115"/>
      <c r="CA1621" s="48"/>
      <c r="CB1621" s="48"/>
      <c r="CC1621" s="48"/>
      <c r="CD1621" s="49"/>
      <c r="CE1621" s="96"/>
      <c r="CF1621" s="49"/>
      <c r="CG1621" s="96"/>
      <c r="CH1621" s="49"/>
      <c r="CI1621" s="49"/>
      <c r="CJ1621" s="49"/>
      <c r="CK1621" s="49"/>
      <c r="CL1621" s="49"/>
      <c r="CM1621" s="49"/>
      <c r="CN1621" s="49"/>
      <c r="CO1621" s="49"/>
      <c r="CP1621" s="49"/>
      <c r="CQ1621" s="49"/>
      <c r="CR1621" s="49"/>
      <c r="CS1621" s="49"/>
      <c r="CT1621" s="49"/>
      <c r="CU1621" s="49"/>
      <c r="CV1621" s="49"/>
      <c r="CW1621" s="49"/>
      <c r="CX1621" s="49"/>
      <c r="CY1621" s="49"/>
      <c r="CZ1621" s="49"/>
    </row>
    <row r="1622" spans="1:104" ht="20.25" thickTop="1" thickBot="1" x14ac:dyDescent="0.35">
      <c r="A1622" s="68"/>
      <c r="B1622" s="88"/>
      <c r="C1622" s="68"/>
      <c r="D1622" s="68"/>
      <c r="E1622" s="69"/>
      <c r="F1622" s="69"/>
      <c r="G1622" s="69"/>
      <c r="H1622" s="69"/>
      <c r="I1622" s="70"/>
      <c r="J1622" s="70"/>
      <c r="K1622" s="71"/>
      <c r="L1622" s="91"/>
      <c r="M1622" s="71"/>
      <c r="N1622" s="71"/>
      <c r="P1622" s="71"/>
      <c r="Q1622" s="71"/>
      <c r="R1622" s="71"/>
      <c r="S1622" s="70"/>
      <c r="T1622" s="73"/>
      <c r="U1622" s="73"/>
      <c r="V1622" s="211"/>
      <c r="W1622" s="211"/>
      <c r="X1622" s="73"/>
      <c r="Y1622" s="73"/>
      <c r="Z1622" s="73"/>
      <c r="AA1622" s="73"/>
      <c r="AB1622" s="73"/>
      <c r="AC1622" s="73"/>
      <c r="AD1622" s="73"/>
      <c r="AE1622" s="92"/>
      <c r="AF1622" s="73"/>
      <c r="AG1622" s="74"/>
      <c r="AH1622" s="75"/>
      <c r="AI1622" s="75"/>
      <c r="AJ1622" s="75"/>
      <c r="AK1622" s="74"/>
      <c r="AL1622" s="69"/>
      <c r="AM1622" s="76"/>
      <c r="AN1622" s="127"/>
      <c r="AO1622" s="76"/>
      <c r="AP1622" s="127"/>
      <c r="AQ1622" s="76"/>
      <c r="AR1622" s="76"/>
      <c r="AS1622" s="76"/>
      <c r="AT1622" s="76"/>
      <c r="AU1622" s="76"/>
      <c r="AV1622" s="127"/>
      <c r="AW1622" s="127"/>
      <c r="AX1622" s="127"/>
      <c r="AY1622" s="76"/>
      <c r="AZ1622" s="74"/>
      <c r="BA1622" s="74"/>
      <c r="BB1622" s="72"/>
      <c r="BC1622" s="72"/>
      <c r="BD1622" s="74"/>
      <c r="BE1622" s="74"/>
      <c r="BF1622" s="76"/>
      <c r="BG1622" s="76"/>
      <c r="BH1622" s="76"/>
      <c r="BI1622" s="76"/>
      <c r="BJ1622" s="76"/>
      <c r="BK1622" s="76"/>
      <c r="BL1622" s="76"/>
      <c r="BM1622" s="127"/>
      <c r="BN1622" s="76"/>
      <c r="BO1622" s="110"/>
      <c r="BP1622" s="110"/>
      <c r="BQ1622" s="112"/>
      <c r="BR1622" s="112"/>
      <c r="BS1622" s="112"/>
      <c r="BT1622" s="114"/>
      <c r="BU1622" s="113"/>
      <c r="BV1622" s="114"/>
      <c r="BW1622" s="115"/>
      <c r="BX1622" s="115"/>
      <c r="BY1622" s="115"/>
      <c r="BZ1622" s="115"/>
      <c r="CA1622" s="48"/>
      <c r="CB1622" s="48"/>
      <c r="CC1622" s="48"/>
      <c r="CD1622" s="49"/>
      <c r="CE1622" s="96"/>
      <c r="CF1622" s="49"/>
      <c r="CG1622" s="96"/>
      <c r="CH1622" s="49"/>
      <c r="CI1622" s="49"/>
      <c r="CJ1622" s="49"/>
      <c r="CK1622" s="49"/>
      <c r="CL1622" s="49"/>
      <c r="CM1622" s="49"/>
      <c r="CN1622" s="49"/>
      <c r="CO1622" s="49"/>
      <c r="CP1622" s="49"/>
      <c r="CQ1622" s="49"/>
      <c r="CR1622" s="49"/>
      <c r="CS1622" s="49"/>
      <c r="CT1622" s="49"/>
      <c r="CU1622" s="49"/>
      <c r="CV1622" s="49"/>
      <c r="CW1622" s="49"/>
      <c r="CX1622" s="49"/>
      <c r="CY1622" s="49"/>
      <c r="CZ1622" s="49"/>
    </row>
    <row r="1623" spans="1:104" ht="20.25" thickTop="1" thickBot="1" x14ac:dyDescent="0.35">
      <c r="A1623" s="68"/>
      <c r="B1623" s="88"/>
      <c r="C1623" s="68"/>
      <c r="D1623" s="68"/>
      <c r="E1623" s="69"/>
      <c r="F1623" s="69"/>
      <c r="G1623" s="69"/>
      <c r="H1623" s="69"/>
      <c r="I1623" s="70"/>
      <c r="J1623" s="70"/>
      <c r="K1623" s="71"/>
      <c r="L1623" s="91"/>
      <c r="M1623" s="71"/>
      <c r="N1623" s="71"/>
      <c r="P1623" s="71"/>
      <c r="Q1623" s="71"/>
      <c r="R1623" s="71"/>
      <c r="S1623" s="70"/>
      <c r="T1623" s="73"/>
      <c r="U1623" s="73"/>
      <c r="V1623" s="211"/>
      <c r="W1623" s="211"/>
      <c r="X1623" s="73"/>
      <c r="Y1623" s="73"/>
      <c r="Z1623" s="73"/>
      <c r="AA1623" s="73"/>
      <c r="AB1623" s="73"/>
      <c r="AC1623" s="73"/>
      <c r="AD1623" s="73"/>
      <c r="AE1623" s="92"/>
      <c r="AF1623" s="73"/>
      <c r="AG1623" s="74"/>
      <c r="AH1623" s="75"/>
      <c r="AI1623" s="75"/>
      <c r="AJ1623" s="75"/>
      <c r="AK1623" s="74"/>
      <c r="AL1623" s="69"/>
      <c r="AM1623" s="76"/>
      <c r="AN1623" s="127"/>
      <c r="AO1623" s="76"/>
      <c r="AP1623" s="127"/>
      <c r="AQ1623" s="76"/>
      <c r="AR1623" s="76"/>
      <c r="AS1623" s="76"/>
      <c r="AT1623" s="76"/>
      <c r="AU1623" s="76"/>
      <c r="AV1623" s="127"/>
      <c r="AW1623" s="127"/>
      <c r="AX1623" s="127"/>
      <c r="AY1623" s="76"/>
      <c r="AZ1623" s="74"/>
      <c r="BA1623" s="74"/>
      <c r="BB1623" s="72"/>
      <c r="BC1623" s="72"/>
      <c r="BD1623" s="74"/>
      <c r="BE1623" s="74"/>
      <c r="BF1623" s="76"/>
      <c r="BG1623" s="76"/>
      <c r="BH1623" s="76"/>
      <c r="BI1623" s="76"/>
      <c r="BJ1623" s="76"/>
      <c r="BK1623" s="76"/>
      <c r="BL1623" s="76"/>
      <c r="BM1623" s="127"/>
      <c r="BN1623" s="76"/>
      <c r="BO1623" s="110"/>
      <c r="BP1623" s="110"/>
      <c r="BQ1623" s="112"/>
      <c r="BR1623" s="112"/>
      <c r="BS1623" s="112"/>
      <c r="BT1623" s="114"/>
      <c r="BU1623" s="113"/>
      <c r="BV1623" s="114"/>
      <c r="BW1623" s="115"/>
      <c r="BX1623" s="115"/>
      <c r="BY1623" s="115"/>
      <c r="BZ1623" s="115"/>
      <c r="CA1623" s="48"/>
      <c r="CB1623" s="48"/>
      <c r="CC1623" s="48"/>
      <c r="CD1623" s="49"/>
      <c r="CE1623" s="96"/>
      <c r="CF1623" s="49"/>
      <c r="CG1623" s="96"/>
      <c r="CH1623" s="49"/>
      <c r="CI1623" s="49"/>
      <c r="CJ1623" s="49"/>
      <c r="CK1623" s="49"/>
      <c r="CL1623" s="49"/>
      <c r="CM1623" s="49"/>
      <c r="CN1623" s="49"/>
      <c r="CO1623" s="49"/>
      <c r="CP1623" s="49"/>
      <c r="CQ1623" s="49"/>
      <c r="CR1623" s="49"/>
      <c r="CS1623" s="49"/>
      <c r="CT1623" s="49"/>
      <c r="CU1623" s="49"/>
      <c r="CV1623" s="49"/>
      <c r="CW1623" s="49"/>
      <c r="CX1623" s="49"/>
      <c r="CY1623" s="49"/>
      <c r="CZ1623" s="49"/>
    </row>
    <row r="1624" spans="1:104" ht="20.25" thickTop="1" thickBot="1" x14ac:dyDescent="0.35">
      <c r="A1624" s="68"/>
      <c r="B1624" s="88"/>
      <c r="C1624" s="68"/>
      <c r="D1624" s="68"/>
      <c r="E1624" s="69"/>
      <c r="F1624" s="69"/>
      <c r="G1624" s="69"/>
      <c r="H1624" s="69"/>
      <c r="I1624" s="70"/>
      <c r="J1624" s="70"/>
      <c r="K1624" s="71"/>
      <c r="L1624" s="91"/>
      <c r="M1624" s="71"/>
      <c r="N1624" s="71"/>
      <c r="P1624" s="71"/>
      <c r="Q1624" s="71"/>
      <c r="R1624" s="71"/>
      <c r="S1624" s="70"/>
      <c r="T1624" s="73"/>
      <c r="U1624" s="73"/>
      <c r="V1624" s="211"/>
      <c r="W1624" s="211"/>
      <c r="X1624" s="73"/>
      <c r="Y1624" s="73"/>
      <c r="Z1624" s="73"/>
      <c r="AA1624" s="73"/>
      <c r="AB1624" s="73"/>
      <c r="AC1624" s="73"/>
      <c r="AD1624" s="73"/>
      <c r="AE1624" s="92"/>
      <c r="AF1624" s="73"/>
      <c r="AG1624" s="74"/>
      <c r="AH1624" s="75"/>
      <c r="AI1624" s="75"/>
      <c r="AJ1624" s="75"/>
      <c r="AK1624" s="74"/>
      <c r="AL1624" s="69"/>
      <c r="AM1624" s="76"/>
      <c r="AN1624" s="127"/>
      <c r="AO1624" s="76"/>
      <c r="AP1624" s="127"/>
      <c r="AQ1624" s="76"/>
      <c r="AR1624" s="76"/>
      <c r="AS1624" s="76"/>
      <c r="AT1624" s="76"/>
      <c r="AU1624" s="76"/>
      <c r="AV1624" s="127"/>
      <c r="AW1624" s="127"/>
      <c r="AX1624" s="127"/>
      <c r="AY1624" s="76"/>
      <c r="AZ1624" s="74"/>
      <c r="BA1624" s="74"/>
      <c r="BB1624" s="72"/>
      <c r="BC1624" s="72"/>
      <c r="BD1624" s="74"/>
      <c r="BE1624" s="74"/>
      <c r="BF1624" s="76"/>
      <c r="BG1624" s="76"/>
      <c r="BH1624" s="76"/>
      <c r="BI1624" s="76"/>
      <c r="BJ1624" s="76"/>
      <c r="BK1624" s="76"/>
      <c r="BL1624" s="76"/>
      <c r="BM1624" s="127"/>
      <c r="BN1624" s="76"/>
      <c r="BO1624" s="110"/>
      <c r="BP1624" s="110"/>
      <c r="BQ1624" s="112"/>
      <c r="BR1624" s="112"/>
      <c r="BS1624" s="112"/>
      <c r="BT1624" s="114"/>
      <c r="BU1624" s="113"/>
      <c r="BV1624" s="114"/>
      <c r="BW1624" s="115"/>
      <c r="BX1624" s="115"/>
      <c r="BY1624" s="115"/>
      <c r="BZ1624" s="115"/>
      <c r="CA1624" s="48"/>
      <c r="CB1624" s="48"/>
      <c r="CC1624" s="48"/>
      <c r="CD1624" s="49"/>
      <c r="CE1624" s="96"/>
      <c r="CF1624" s="49"/>
      <c r="CG1624" s="96"/>
      <c r="CH1624" s="49"/>
      <c r="CI1624" s="49"/>
      <c r="CJ1624" s="49"/>
      <c r="CK1624" s="49"/>
      <c r="CL1624" s="49"/>
      <c r="CM1624" s="49"/>
      <c r="CN1624" s="49"/>
      <c r="CO1624" s="49"/>
      <c r="CP1624" s="49"/>
      <c r="CQ1624" s="49"/>
      <c r="CR1624" s="49"/>
      <c r="CS1624" s="49"/>
      <c r="CT1624" s="49"/>
      <c r="CU1624" s="49"/>
      <c r="CV1624" s="49"/>
      <c r="CW1624" s="49"/>
      <c r="CX1624" s="49"/>
      <c r="CY1624" s="49"/>
      <c r="CZ1624" s="49"/>
    </row>
    <row r="1625" spans="1:104" ht="20.25" thickTop="1" thickBot="1" x14ac:dyDescent="0.35">
      <c r="A1625" s="68"/>
      <c r="B1625" s="88"/>
      <c r="C1625" s="68"/>
      <c r="D1625" s="68"/>
      <c r="E1625" s="69"/>
      <c r="F1625" s="69"/>
      <c r="G1625" s="69"/>
      <c r="H1625" s="69"/>
      <c r="I1625" s="70"/>
      <c r="J1625" s="70"/>
      <c r="K1625" s="71"/>
      <c r="L1625" s="91"/>
      <c r="M1625" s="71"/>
      <c r="N1625" s="71"/>
      <c r="P1625" s="71"/>
      <c r="Q1625" s="71"/>
      <c r="R1625" s="71"/>
      <c r="S1625" s="70"/>
      <c r="T1625" s="73"/>
      <c r="U1625" s="73"/>
      <c r="V1625" s="211"/>
      <c r="W1625" s="211"/>
      <c r="X1625" s="73"/>
      <c r="Y1625" s="73"/>
      <c r="Z1625" s="73"/>
      <c r="AA1625" s="73"/>
      <c r="AB1625" s="73"/>
      <c r="AC1625" s="73"/>
      <c r="AD1625" s="73"/>
      <c r="AE1625" s="92"/>
      <c r="AF1625" s="73"/>
      <c r="AG1625" s="74"/>
      <c r="AH1625" s="75"/>
      <c r="AI1625" s="75"/>
      <c r="AJ1625" s="75"/>
      <c r="AK1625" s="74"/>
      <c r="AL1625" s="69"/>
      <c r="AM1625" s="76"/>
      <c r="AN1625" s="127"/>
      <c r="AO1625" s="76"/>
      <c r="AP1625" s="127"/>
      <c r="AQ1625" s="76"/>
      <c r="AR1625" s="76"/>
      <c r="AS1625" s="76"/>
      <c r="AT1625" s="76"/>
      <c r="AU1625" s="76"/>
      <c r="AV1625" s="127"/>
      <c r="AW1625" s="127"/>
      <c r="AX1625" s="127"/>
      <c r="AY1625" s="76"/>
      <c r="AZ1625" s="74"/>
      <c r="BA1625" s="74"/>
      <c r="BB1625" s="72"/>
      <c r="BC1625" s="72"/>
      <c r="BD1625" s="74"/>
      <c r="BE1625" s="74"/>
      <c r="BF1625" s="76"/>
      <c r="BG1625" s="76"/>
      <c r="BH1625" s="76"/>
      <c r="BI1625" s="76"/>
      <c r="BJ1625" s="76"/>
      <c r="BK1625" s="76"/>
      <c r="BL1625" s="76"/>
      <c r="BM1625" s="127"/>
      <c r="BN1625" s="76"/>
      <c r="BO1625" s="110"/>
      <c r="BP1625" s="110"/>
      <c r="BQ1625" s="112"/>
      <c r="BR1625" s="112"/>
      <c r="BS1625" s="112"/>
      <c r="BT1625" s="114"/>
      <c r="BU1625" s="113"/>
      <c r="BV1625" s="114"/>
      <c r="BW1625" s="115"/>
      <c r="BX1625" s="115"/>
      <c r="BY1625" s="115"/>
      <c r="BZ1625" s="115"/>
      <c r="CA1625" s="48"/>
      <c r="CB1625" s="48"/>
      <c r="CC1625" s="48"/>
      <c r="CD1625" s="49"/>
      <c r="CE1625" s="96"/>
      <c r="CF1625" s="49"/>
      <c r="CG1625" s="96"/>
      <c r="CH1625" s="49"/>
      <c r="CI1625" s="49"/>
      <c r="CJ1625" s="49"/>
      <c r="CK1625" s="49"/>
      <c r="CL1625" s="49"/>
      <c r="CM1625" s="49"/>
      <c r="CN1625" s="49"/>
      <c r="CO1625" s="49"/>
      <c r="CP1625" s="49"/>
      <c r="CQ1625" s="49"/>
      <c r="CR1625" s="49"/>
      <c r="CS1625" s="49"/>
      <c r="CT1625" s="49"/>
      <c r="CU1625" s="49"/>
      <c r="CV1625" s="49"/>
      <c r="CW1625" s="49"/>
      <c r="CX1625" s="49"/>
      <c r="CY1625" s="49"/>
      <c r="CZ1625" s="49"/>
    </row>
    <row r="1626" spans="1:104" ht="20.25" thickTop="1" thickBot="1" x14ac:dyDescent="0.35">
      <c r="A1626" s="68"/>
      <c r="B1626" s="88"/>
      <c r="C1626" s="68"/>
      <c r="D1626" s="68"/>
      <c r="E1626" s="69"/>
      <c r="F1626" s="69"/>
      <c r="G1626" s="69"/>
      <c r="H1626" s="69"/>
      <c r="I1626" s="70"/>
      <c r="J1626" s="70"/>
      <c r="K1626" s="71"/>
      <c r="L1626" s="91"/>
      <c r="M1626" s="71"/>
      <c r="N1626" s="71"/>
      <c r="P1626" s="71"/>
      <c r="Q1626" s="71"/>
      <c r="R1626" s="71"/>
      <c r="S1626" s="70"/>
      <c r="T1626" s="73"/>
      <c r="U1626" s="73"/>
      <c r="V1626" s="211"/>
      <c r="W1626" s="211"/>
      <c r="X1626" s="73"/>
      <c r="Y1626" s="73"/>
      <c r="Z1626" s="73"/>
      <c r="AA1626" s="73"/>
      <c r="AB1626" s="73"/>
      <c r="AC1626" s="73"/>
      <c r="AD1626" s="73"/>
      <c r="AE1626" s="92"/>
      <c r="AF1626" s="73"/>
      <c r="AG1626" s="74"/>
      <c r="AH1626" s="75"/>
      <c r="AI1626" s="75"/>
      <c r="AJ1626" s="75"/>
      <c r="AK1626" s="74"/>
      <c r="AL1626" s="69"/>
      <c r="AM1626" s="76"/>
      <c r="AN1626" s="127"/>
      <c r="AO1626" s="76"/>
      <c r="AP1626" s="127"/>
      <c r="AQ1626" s="76"/>
      <c r="AR1626" s="76"/>
      <c r="AS1626" s="76"/>
      <c r="AT1626" s="76"/>
      <c r="AU1626" s="76"/>
      <c r="AV1626" s="127"/>
      <c r="AW1626" s="127"/>
      <c r="AX1626" s="127"/>
      <c r="AY1626" s="76"/>
      <c r="AZ1626" s="74"/>
      <c r="BA1626" s="74"/>
      <c r="BB1626" s="72"/>
      <c r="BC1626" s="72"/>
      <c r="BD1626" s="74"/>
      <c r="BE1626" s="74"/>
      <c r="BF1626" s="76"/>
      <c r="BG1626" s="76"/>
      <c r="BH1626" s="76"/>
      <c r="BI1626" s="76"/>
      <c r="BJ1626" s="76"/>
      <c r="BK1626" s="76"/>
      <c r="BL1626" s="76"/>
      <c r="BM1626" s="127"/>
      <c r="BN1626" s="76"/>
      <c r="BO1626" s="110"/>
      <c r="BP1626" s="110"/>
      <c r="BQ1626" s="112"/>
      <c r="BR1626" s="112"/>
      <c r="BS1626" s="112"/>
      <c r="BT1626" s="114"/>
      <c r="BU1626" s="113"/>
      <c r="BV1626" s="114"/>
      <c r="BW1626" s="115"/>
      <c r="BX1626" s="115"/>
      <c r="BY1626" s="115"/>
      <c r="BZ1626" s="115"/>
      <c r="CA1626" s="48"/>
      <c r="CB1626" s="48"/>
      <c r="CC1626" s="48"/>
      <c r="CD1626" s="49"/>
      <c r="CE1626" s="96"/>
      <c r="CF1626" s="49"/>
      <c r="CG1626" s="96"/>
      <c r="CH1626" s="49"/>
      <c r="CI1626" s="49"/>
      <c r="CJ1626" s="49"/>
      <c r="CK1626" s="49"/>
      <c r="CL1626" s="49"/>
      <c r="CM1626" s="49"/>
      <c r="CN1626" s="49"/>
      <c r="CO1626" s="49"/>
      <c r="CP1626" s="49"/>
      <c r="CQ1626" s="49"/>
      <c r="CR1626" s="49"/>
      <c r="CS1626" s="49"/>
      <c r="CT1626" s="49"/>
      <c r="CU1626" s="49"/>
      <c r="CV1626" s="49"/>
      <c r="CW1626" s="49"/>
      <c r="CX1626" s="49"/>
      <c r="CY1626" s="49"/>
      <c r="CZ1626" s="49"/>
    </row>
    <row r="1627" spans="1:104" ht="20.25" thickTop="1" thickBot="1" x14ac:dyDescent="0.35">
      <c r="A1627" s="68"/>
      <c r="B1627" s="88"/>
      <c r="C1627" s="68"/>
      <c r="D1627" s="68"/>
      <c r="E1627" s="69"/>
      <c r="F1627" s="69"/>
      <c r="G1627" s="69"/>
      <c r="H1627" s="69"/>
      <c r="I1627" s="70"/>
      <c r="J1627" s="70"/>
      <c r="K1627" s="71"/>
      <c r="L1627" s="91"/>
      <c r="M1627" s="71"/>
      <c r="N1627" s="71"/>
      <c r="P1627" s="71"/>
      <c r="Q1627" s="71"/>
      <c r="R1627" s="71"/>
      <c r="S1627" s="70"/>
      <c r="T1627" s="73"/>
      <c r="U1627" s="73"/>
      <c r="V1627" s="211"/>
      <c r="W1627" s="211"/>
      <c r="X1627" s="73"/>
      <c r="Y1627" s="73"/>
      <c r="Z1627" s="73"/>
      <c r="AA1627" s="73"/>
      <c r="AB1627" s="73"/>
      <c r="AC1627" s="73"/>
      <c r="AD1627" s="73"/>
      <c r="AE1627" s="92"/>
      <c r="AF1627" s="73"/>
      <c r="AG1627" s="74"/>
      <c r="AH1627" s="75"/>
      <c r="AI1627" s="75"/>
      <c r="AJ1627" s="75"/>
      <c r="AK1627" s="74"/>
      <c r="AL1627" s="69"/>
      <c r="AM1627" s="76"/>
      <c r="AN1627" s="127"/>
      <c r="AO1627" s="76"/>
      <c r="AP1627" s="127"/>
      <c r="AQ1627" s="76"/>
      <c r="AR1627" s="76"/>
      <c r="AS1627" s="76"/>
      <c r="AT1627" s="76"/>
      <c r="AU1627" s="76"/>
      <c r="AV1627" s="127"/>
      <c r="AW1627" s="127"/>
      <c r="AX1627" s="127"/>
      <c r="AY1627" s="76"/>
      <c r="AZ1627" s="74"/>
      <c r="BA1627" s="74"/>
      <c r="BB1627" s="72"/>
      <c r="BC1627" s="72"/>
      <c r="BD1627" s="74"/>
      <c r="BE1627" s="74"/>
      <c r="BF1627" s="76"/>
      <c r="BG1627" s="76"/>
      <c r="BH1627" s="76"/>
      <c r="BI1627" s="76"/>
      <c r="BJ1627" s="76"/>
      <c r="BK1627" s="76"/>
      <c r="BL1627" s="76"/>
      <c r="BM1627" s="127"/>
      <c r="BN1627" s="76"/>
      <c r="BO1627" s="110"/>
      <c r="BP1627" s="110"/>
      <c r="BQ1627" s="112"/>
      <c r="BR1627" s="112"/>
      <c r="BS1627" s="112"/>
      <c r="BT1627" s="114"/>
      <c r="BU1627" s="113"/>
      <c r="BV1627" s="114"/>
      <c r="BW1627" s="115"/>
      <c r="BX1627" s="115"/>
      <c r="BY1627" s="115"/>
      <c r="BZ1627" s="115"/>
      <c r="CA1627" s="48"/>
      <c r="CB1627" s="48"/>
      <c r="CC1627" s="48"/>
      <c r="CD1627" s="49"/>
      <c r="CE1627" s="96"/>
      <c r="CF1627" s="49"/>
      <c r="CG1627" s="96"/>
      <c r="CH1627" s="49"/>
      <c r="CI1627" s="49"/>
      <c r="CJ1627" s="49"/>
      <c r="CK1627" s="49"/>
      <c r="CL1627" s="49"/>
      <c r="CM1627" s="49"/>
      <c r="CN1627" s="49"/>
      <c r="CO1627" s="49"/>
      <c r="CP1627" s="49"/>
      <c r="CQ1627" s="49"/>
      <c r="CR1627" s="49"/>
      <c r="CS1627" s="49"/>
      <c r="CT1627" s="49"/>
      <c r="CU1627" s="49"/>
      <c r="CV1627" s="49"/>
      <c r="CW1627" s="49"/>
      <c r="CX1627" s="49"/>
      <c r="CY1627" s="49"/>
      <c r="CZ1627" s="49"/>
    </row>
    <row r="1628" spans="1:104" ht="20.25" thickTop="1" thickBot="1" x14ac:dyDescent="0.35">
      <c r="A1628" s="68"/>
      <c r="B1628" s="88"/>
      <c r="C1628" s="68"/>
      <c r="D1628" s="68"/>
      <c r="E1628" s="69"/>
      <c r="F1628" s="69"/>
      <c r="G1628" s="69"/>
      <c r="H1628" s="69"/>
      <c r="I1628" s="70"/>
      <c r="J1628" s="70"/>
      <c r="K1628" s="71"/>
      <c r="L1628" s="91"/>
      <c r="M1628" s="71"/>
      <c r="N1628" s="71"/>
      <c r="P1628" s="71"/>
      <c r="Q1628" s="71"/>
      <c r="R1628" s="71"/>
      <c r="S1628" s="70"/>
      <c r="T1628" s="73"/>
      <c r="U1628" s="73"/>
      <c r="V1628" s="211"/>
      <c r="W1628" s="211"/>
      <c r="X1628" s="73"/>
      <c r="Y1628" s="73"/>
      <c r="Z1628" s="73"/>
      <c r="AA1628" s="73"/>
      <c r="AB1628" s="73"/>
      <c r="AC1628" s="73"/>
      <c r="AD1628" s="73"/>
      <c r="AE1628" s="92"/>
      <c r="AF1628" s="73"/>
      <c r="AG1628" s="74"/>
      <c r="AH1628" s="75"/>
      <c r="AI1628" s="75"/>
      <c r="AJ1628" s="75"/>
      <c r="AK1628" s="74"/>
      <c r="AL1628" s="69"/>
      <c r="AM1628" s="76"/>
      <c r="AN1628" s="127"/>
      <c r="AO1628" s="76"/>
      <c r="AP1628" s="127"/>
      <c r="AQ1628" s="76"/>
      <c r="AR1628" s="76"/>
      <c r="AS1628" s="76"/>
      <c r="AT1628" s="76"/>
      <c r="AU1628" s="76"/>
      <c r="AV1628" s="127"/>
      <c r="AW1628" s="127"/>
      <c r="AX1628" s="127"/>
      <c r="AY1628" s="76"/>
      <c r="AZ1628" s="74"/>
      <c r="BA1628" s="74"/>
      <c r="BB1628" s="72"/>
      <c r="BC1628" s="72"/>
      <c r="BD1628" s="74"/>
      <c r="BE1628" s="74"/>
      <c r="BF1628" s="76"/>
      <c r="BG1628" s="76"/>
      <c r="BH1628" s="76"/>
      <c r="BI1628" s="76"/>
      <c r="BJ1628" s="76"/>
      <c r="BK1628" s="76"/>
      <c r="BL1628" s="76"/>
      <c r="BM1628" s="127"/>
      <c r="BN1628" s="76"/>
      <c r="BO1628" s="110"/>
      <c r="BP1628" s="110"/>
      <c r="BQ1628" s="112"/>
      <c r="BR1628" s="112"/>
      <c r="BS1628" s="112"/>
      <c r="BT1628" s="114"/>
      <c r="BU1628" s="113"/>
      <c r="BV1628" s="114"/>
      <c r="BW1628" s="115"/>
      <c r="BX1628" s="115"/>
      <c r="BY1628" s="115"/>
      <c r="BZ1628" s="115"/>
      <c r="CA1628" s="48"/>
      <c r="CB1628" s="48"/>
      <c r="CC1628" s="48"/>
      <c r="CD1628" s="49"/>
      <c r="CE1628" s="96"/>
      <c r="CF1628" s="49"/>
      <c r="CG1628" s="96"/>
      <c r="CH1628" s="49"/>
      <c r="CI1628" s="49"/>
      <c r="CJ1628" s="49"/>
      <c r="CK1628" s="49"/>
      <c r="CL1628" s="49"/>
      <c r="CM1628" s="49"/>
      <c r="CN1628" s="49"/>
      <c r="CO1628" s="49"/>
      <c r="CP1628" s="49"/>
      <c r="CQ1628" s="49"/>
      <c r="CR1628" s="49"/>
      <c r="CS1628" s="49"/>
      <c r="CT1628" s="49"/>
      <c r="CU1628" s="49"/>
      <c r="CV1628" s="49"/>
      <c r="CW1628" s="49"/>
      <c r="CX1628" s="49"/>
      <c r="CY1628" s="49"/>
      <c r="CZ1628" s="49"/>
    </row>
    <row r="1629" spans="1:104" ht="20.25" thickTop="1" thickBot="1" x14ac:dyDescent="0.35">
      <c r="A1629" s="68"/>
      <c r="B1629" s="88"/>
      <c r="C1629" s="68"/>
      <c r="D1629" s="68"/>
      <c r="E1629" s="69"/>
      <c r="F1629" s="69"/>
      <c r="G1629" s="69"/>
      <c r="H1629" s="69"/>
      <c r="I1629" s="70"/>
      <c r="J1629" s="70"/>
      <c r="K1629" s="71"/>
      <c r="L1629" s="91"/>
      <c r="M1629" s="71"/>
      <c r="N1629" s="71"/>
      <c r="P1629" s="71"/>
      <c r="Q1629" s="71"/>
      <c r="R1629" s="71"/>
      <c r="S1629" s="70"/>
      <c r="T1629" s="73"/>
      <c r="U1629" s="73"/>
      <c r="V1629" s="211"/>
      <c r="W1629" s="211"/>
      <c r="X1629" s="73"/>
      <c r="Y1629" s="73"/>
      <c r="Z1629" s="73"/>
      <c r="AA1629" s="73"/>
      <c r="AB1629" s="73"/>
      <c r="AC1629" s="73"/>
      <c r="AD1629" s="73"/>
      <c r="AE1629" s="92"/>
      <c r="AF1629" s="73"/>
      <c r="AG1629" s="74"/>
      <c r="AH1629" s="75"/>
      <c r="AI1629" s="75"/>
      <c r="AJ1629" s="75"/>
      <c r="AK1629" s="74"/>
      <c r="AL1629" s="69"/>
      <c r="AM1629" s="76"/>
      <c r="AN1629" s="127"/>
      <c r="AO1629" s="76"/>
      <c r="AP1629" s="127"/>
      <c r="AQ1629" s="76"/>
      <c r="AR1629" s="76"/>
      <c r="AS1629" s="76"/>
      <c r="AT1629" s="76"/>
      <c r="AU1629" s="76"/>
      <c r="AV1629" s="127"/>
      <c r="AW1629" s="127"/>
      <c r="AX1629" s="127"/>
      <c r="AY1629" s="76"/>
      <c r="AZ1629" s="74"/>
      <c r="BA1629" s="74"/>
      <c r="BB1629" s="72"/>
      <c r="BC1629" s="72"/>
      <c r="BD1629" s="74"/>
      <c r="BE1629" s="74"/>
      <c r="BF1629" s="76"/>
      <c r="BG1629" s="76"/>
      <c r="BH1629" s="76"/>
      <c r="BI1629" s="76"/>
      <c r="BJ1629" s="76"/>
      <c r="BK1629" s="76"/>
      <c r="BL1629" s="76"/>
      <c r="BM1629" s="127"/>
      <c r="BN1629" s="76"/>
      <c r="BO1629" s="110"/>
      <c r="BP1629" s="110"/>
      <c r="BQ1629" s="112"/>
      <c r="BR1629" s="112"/>
      <c r="BS1629" s="112"/>
      <c r="BT1629" s="114"/>
      <c r="BU1629" s="113"/>
      <c r="BV1629" s="114"/>
      <c r="BW1629" s="115"/>
      <c r="BX1629" s="115"/>
      <c r="BY1629" s="115"/>
      <c r="BZ1629" s="115"/>
      <c r="CA1629" s="48"/>
      <c r="CB1629" s="48"/>
      <c r="CC1629" s="48"/>
      <c r="CD1629" s="49"/>
      <c r="CE1629" s="96"/>
      <c r="CF1629" s="49"/>
      <c r="CG1629" s="96"/>
      <c r="CH1629" s="49"/>
      <c r="CI1629" s="49"/>
      <c r="CJ1629" s="49"/>
      <c r="CK1629" s="49"/>
      <c r="CL1629" s="49"/>
      <c r="CM1629" s="49"/>
      <c r="CN1629" s="49"/>
      <c r="CO1629" s="49"/>
      <c r="CP1629" s="49"/>
      <c r="CQ1629" s="49"/>
      <c r="CR1629" s="49"/>
      <c r="CS1629" s="49"/>
      <c r="CT1629" s="49"/>
      <c r="CU1629" s="49"/>
      <c r="CV1629" s="49"/>
      <c r="CW1629" s="49"/>
      <c r="CX1629" s="49"/>
      <c r="CY1629" s="49"/>
      <c r="CZ1629" s="49"/>
    </row>
    <row r="1630" spans="1:104" ht="20.25" thickTop="1" thickBot="1" x14ac:dyDescent="0.35">
      <c r="A1630" s="68"/>
      <c r="B1630" s="88"/>
      <c r="C1630" s="68"/>
      <c r="D1630" s="68"/>
      <c r="E1630" s="69"/>
      <c r="F1630" s="69"/>
      <c r="G1630" s="69"/>
      <c r="H1630" s="69"/>
      <c r="I1630" s="70"/>
      <c r="J1630" s="70"/>
      <c r="K1630" s="71"/>
      <c r="L1630" s="91"/>
      <c r="M1630" s="71"/>
      <c r="N1630" s="71"/>
      <c r="P1630" s="71"/>
      <c r="Q1630" s="71"/>
      <c r="R1630" s="71"/>
      <c r="S1630" s="70"/>
      <c r="T1630" s="73"/>
      <c r="U1630" s="73"/>
      <c r="V1630" s="211"/>
      <c r="W1630" s="211"/>
      <c r="X1630" s="73"/>
      <c r="Y1630" s="73"/>
      <c r="Z1630" s="73"/>
      <c r="AA1630" s="73"/>
      <c r="AB1630" s="73"/>
      <c r="AC1630" s="73"/>
      <c r="AD1630" s="73"/>
      <c r="AE1630" s="92"/>
      <c r="AF1630" s="73"/>
      <c r="AG1630" s="74"/>
      <c r="AH1630" s="75"/>
      <c r="AI1630" s="75"/>
      <c r="AJ1630" s="75"/>
      <c r="AK1630" s="74"/>
      <c r="AL1630" s="69"/>
      <c r="AM1630" s="76"/>
      <c r="AN1630" s="127"/>
      <c r="AO1630" s="76"/>
      <c r="AP1630" s="127"/>
      <c r="AQ1630" s="76"/>
      <c r="AR1630" s="76"/>
      <c r="AS1630" s="76"/>
      <c r="AT1630" s="76"/>
      <c r="AU1630" s="76"/>
      <c r="AV1630" s="127"/>
      <c r="AW1630" s="127"/>
      <c r="AX1630" s="127"/>
      <c r="AY1630" s="76"/>
      <c r="AZ1630" s="74"/>
      <c r="BA1630" s="74"/>
      <c r="BB1630" s="72"/>
      <c r="BC1630" s="72"/>
      <c r="BD1630" s="74"/>
      <c r="BE1630" s="74"/>
      <c r="BF1630" s="76"/>
      <c r="BG1630" s="76"/>
      <c r="BH1630" s="76"/>
      <c r="BI1630" s="76"/>
      <c r="BJ1630" s="76"/>
      <c r="BK1630" s="76"/>
      <c r="BL1630" s="76"/>
      <c r="BM1630" s="127"/>
      <c r="BN1630" s="76"/>
      <c r="BO1630" s="110"/>
      <c r="BP1630" s="110"/>
      <c r="BQ1630" s="112"/>
      <c r="BR1630" s="112"/>
      <c r="BS1630" s="112"/>
      <c r="BT1630" s="114"/>
      <c r="BU1630" s="113"/>
      <c r="BV1630" s="114"/>
      <c r="BW1630" s="115"/>
      <c r="BX1630" s="115"/>
      <c r="BY1630" s="115"/>
      <c r="BZ1630" s="115"/>
      <c r="CA1630" s="48"/>
      <c r="CB1630" s="48"/>
      <c r="CC1630" s="48"/>
      <c r="CD1630" s="49"/>
      <c r="CE1630" s="96"/>
      <c r="CF1630" s="49"/>
      <c r="CG1630" s="96"/>
      <c r="CH1630" s="49"/>
      <c r="CI1630" s="49"/>
      <c r="CJ1630" s="49"/>
      <c r="CK1630" s="49"/>
      <c r="CL1630" s="49"/>
      <c r="CM1630" s="49"/>
      <c r="CN1630" s="49"/>
      <c r="CO1630" s="49"/>
      <c r="CP1630" s="49"/>
      <c r="CQ1630" s="49"/>
      <c r="CR1630" s="49"/>
      <c r="CS1630" s="49"/>
      <c r="CT1630" s="49"/>
      <c r="CU1630" s="49"/>
      <c r="CV1630" s="49"/>
      <c r="CW1630" s="49"/>
      <c r="CX1630" s="49"/>
      <c r="CY1630" s="49"/>
      <c r="CZ1630" s="49"/>
    </row>
    <row r="1631" spans="1:104" ht="20.25" thickTop="1" thickBot="1" x14ac:dyDescent="0.35">
      <c r="A1631" s="68"/>
      <c r="B1631" s="88"/>
      <c r="C1631" s="68"/>
      <c r="D1631" s="68"/>
      <c r="E1631" s="69"/>
      <c r="F1631" s="69"/>
      <c r="G1631" s="69"/>
      <c r="H1631" s="69"/>
      <c r="I1631" s="70"/>
      <c r="J1631" s="70"/>
      <c r="K1631" s="71"/>
      <c r="L1631" s="91"/>
      <c r="M1631" s="71"/>
      <c r="N1631" s="71"/>
      <c r="P1631" s="71"/>
      <c r="Q1631" s="71"/>
      <c r="R1631" s="71"/>
      <c r="S1631" s="70"/>
      <c r="T1631" s="73"/>
      <c r="U1631" s="73"/>
      <c r="V1631" s="211"/>
      <c r="W1631" s="211"/>
      <c r="X1631" s="73"/>
      <c r="Y1631" s="73"/>
      <c r="Z1631" s="73"/>
      <c r="AA1631" s="73"/>
      <c r="AB1631" s="73"/>
      <c r="AC1631" s="73"/>
      <c r="AD1631" s="73"/>
      <c r="AE1631" s="92"/>
      <c r="AF1631" s="73"/>
      <c r="AG1631" s="74"/>
      <c r="AH1631" s="75"/>
      <c r="AI1631" s="75"/>
      <c r="AJ1631" s="75"/>
      <c r="AK1631" s="74"/>
      <c r="AL1631" s="69"/>
      <c r="AM1631" s="76"/>
      <c r="AN1631" s="127"/>
      <c r="AO1631" s="76"/>
      <c r="AP1631" s="127"/>
      <c r="AQ1631" s="76"/>
      <c r="AR1631" s="76"/>
      <c r="AS1631" s="76"/>
      <c r="AT1631" s="76"/>
      <c r="AU1631" s="76"/>
      <c r="AV1631" s="127"/>
      <c r="AW1631" s="127"/>
      <c r="AX1631" s="127"/>
      <c r="AY1631" s="76"/>
      <c r="AZ1631" s="74"/>
      <c r="BA1631" s="74"/>
      <c r="BB1631" s="72"/>
      <c r="BC1631" s="72"/>
      <c r="BD1631" s="74"/>
      <c r="BE1631" s="74"/>
      <c r="BF1631" s="76"/>
      <c r="BG1631" s="76"/>
      <c r="BH1631" s="76"/>
      <c r="BI1631" s="76"/>
      <c r="BJ1631" s="76"/>
      <c r="BK1631" s="76"/>
      <c r="BL1631" s="76"/>
      <c r="BM1631" s="127"/>
      <c r="BN1631" s="76"/>
      <c r="BO1631" s="110"/>
      <c r="BP1631" s="110"/>
      <c r="BQ1631" s="112"/>
      <c r="BR1631" s="112"/>
      <c r="BS1631" s="112"/>
      <c r="BT1631" s="114"/>
      <c r="BU1631" s="113"/>
      <c r="BV1631" s="114"/>
      <c r="BW1631" s="115"/>
      <c r="BX1631" s="115"/>
      <c r="BY1631" s="115"/>
      <c r="BZ1631" s="115"/>
      <c r="CA1631" s="48"/>
      <c r="CB1631" s="48"/>
      <c r="CC1631" s="48"/>
      <c r="CD1631" s="49"/>
      <c r="CE1631" s="96"/>
      <c r="CF1631" s="49"/>
      <c r="CG1631" s="96"/>
      <c r="CH1631" s="49"/>
      <c r="CI1631" s="49"/>
      <c r="CJ1631" s="49"/>
      <c r="CK1631" s="49"/>
      <c r="CL1631" s="49"/>
      <c r="CM1631" s="49"/>
      <c r="CN1631" s="49"/>
      <c r="CO1631" s="49"/>
      <c r="CP1631" s="49"/>
      <c r="CQ1631" s="49"/>
      <c r="CR1631" s="49"/>
      <c r="CS1631" s="49"/>
      <c r="CT1631" s="49"/>
      <c r="CU1631" s="49"/>
      <c r="CV1631" s="49"/>
      <c r="CW1631" s="49"/>
      <c r="CX1631" s="49"/>
      <c r="CY1631" s="49"/>
      <c r="CZ1631" s="49"/>
    </row>
    <row r="1632" spans="1:104" ht="20.25" thickTop="1" thickBot="1" x14ac:dyDescent="0.35">
      <c r="A1632" s="68"/>
      <c r="B1632" s="88"/>
      <c r="C1632" s="68"/>
      <c r="D1632" s="68"/>
      <c r="E1632" s="69"/>
      <c r="F1632" s="69"/>
      <c r="G1632" s="69"/>
      <c r="H1632" s="69"/>
      <c r="I1632" s="70"/>
      <c r="J1632" s="70"/>
      <c r="K1632" s="71"/>
      <c r="L1632" s="91"/>
      <c r="M1632" s="71"/>
      <c r="N1632" s="71"/>
      <c r="P1632" s="71"/>
      <c r="Q1632" s="71"/>
      <c r="R1632" s="71"/>
      <c r="S1632" s="70"/>
      <c r="T1632" s="73"/>
      <c r="U1632" s="73"/>
      <c r="V1632" s="211"/>
      <c r="W1632" s="211"/>
      <c r="X1632" s="73"/>
      <c r="Y1632" s="73"/>
      <c r="Z1632" s="73"/>
      <c r="AA1632" s="73"/>
      <c r="AB1632" s="73"/>
      <c r="AC1632" s="73"/>
      <c r="AD1632" s="73"/>
      <c r="AE1632" s="92"/>
      <c r="AF1632" s="73"/>
      <c r="AG1632" s="74"/>
      <c r="AH1632" s="75"/>
      <c r="AI1632" s="75"/>
      <c r="AJ1632" s="75"/>
      <c r="AK1632" s="74"/>
      <c r="AL1632" s="69"/>
      <c r="AM1632" s="76"/>
      <c r="AN1632" s="127"/>
      <c r="AO1632" s="76"/>
      <c r="AP1632" s="127"/>
      <c r="AQ1632" s="76"/>
      <c r="AR1632" s="76"/>
      <c r="AS1632" s="76"/>
      <c r="AT1632" s="76"/>
      <c r="AU1632" s="76"/>
      <c r="AV1632" s="127"/>
      <c r="AW1632" s="127"/>
      <c r="AX1632" s="127"/>
      <c r="AY1632" s="76"/>
      <c r="AZ1632" s="74"/>
      <c r="BA1632" s="74"/>
      <c r="BB1632" s="72"/>
      <c r="BC1632" s="72"/>
      <c r="BD1632" s="74"/>
      <c r="BE1632" s="74"/>
      <c r="BF1632" s="76"/>
      <c r="BG1632" s="76"/>
      <c r="BH1632" s="76"/>
      <c r="BI1632" s="76"/>
      <c r="BJ1632" s="76"/>
      <c r="BK1632" s="76"/>
      <c r="BL1632" s="76"/>
      <c r="BM1632" s="127"/>
      <c r="BN1632" s="76"/>
      <c r="BO1632" s="110"/>
      <c r="BP1632" s="110"/>
      <c r="BQ1632" s="112"/>
      <c r="BR1632" s="112"/>
      <c r="BS1632" s="112"/>
      <c r="BT1632" s="114"/>
      <c r="BU1632" s="113"/>
      <c r="BV1632" s="114"/>
      <c r="BW1632" s="115"/>
      <c r="BX1632" s="115"/>
      <c r="BY1632" s="115"/>
      <c r="BZ1632" s="115"/>
      <c r="CA1632" s="48"/>
      <c r="CB1632" s="48"/>
      <c r="CC1632" s="48"/>
      <c r="CD1632" s="49"/>
      <c r="CE1632" s="96"/>
      <c r="CF1632" s="49"/>
      <c r="CG1632" s="96"/>
      <c r="CH1632" s="49"/>
      <c r="CI1632" s="49"/>
      <c r="CJ1632" s="49"/>
      <c r="CK1632" s="49"/>
      <c r="CL1632" s="49"/>
      <c r="CM1632" s="49"/>
      <c r="CN1632" s="49"/>
      <c r="CO1632" s="49"/>
      <c r="CP1632" s="49"/>
      <c r="CQ1632" s="49"/>
      <c r="CR1632" s="49"/>
      <c r="CS1632" s="49"/>
      <c r="CT1632" s="49"/>
      <c r="CU1632" s="49"/>
      <c r="CV1632" s="49"/>
      <c r="CW1632" s="49"/>
      <c r="CX1632" s="49"/>
      <c r="CY1632" s="49"/>
      <c r="CZ1632" s="49"/>
    </row>
    <row r="1633" spans="1:104" ht="20.25" thickTop="1" thickBot="1" x14ac:dyDescent="0.35">
      <c r="A1633" s="68"/>
      <c r="B1633" s="88"/>
      <c r="C1633" s="68"/>
      <c r="D1633" s="68"/>
      <c r="E1633" s="69"/>
      <c r="F1633" s="69"/>
      <c r="G1633" s="69"/>
      <c r="H1633" s="69"/>
      <c r="I1633" s="70"/>
      <c r="J1633" s="70"/>
      <c r="K1633" s="71"/>
      <c r="L1633" s="91"/>
      <c r="M1633" s="71"/>
      <c r="N1633" s="71"/>
      <c r="P1633" s="71"/>
      <c r="Q1633" s="71"/>
      <c r="R1633" s="71"/>
      <c r="S1633" s="70"/>
      <c r="T1633" s="73"/>
      <c r="U1633" s="73"/>
      <c r="V1633" s="211"/>
      <c r="W1633" s="211"/>
      <c r="X1633" s="73"/>
      <c r="Y1633" s="73"/>
      <c r="Z1633" s="73"/>
      <c r="AA1633" s="73"/>
      <c r="AB1633" s="73"/>
      <c r="AC1633" s="73"/>
      <c r="AD1633" s="73"/>
      <c r="AE1633" s="92"/>
      <c r="AF1633" s="73"/>
      <c r="AG1633" s="74"/>
      <c r="AH1633" s="75"/>
      <c r="AI1633" s="75"/>
      <c r="AJ1633" s="75"/>
      <c r="AK1633" s="74"/>
      <c r="AL1633" s="69"/>
      <c r="AM1633" s="76"/>
      <c r="AN1633" s="127"/>
      <c r="AO1633" s="76"/>
      <c r="AP1633" s="127"/>
      <c r="AQ1633" s="76"/>
      <c r="AR1633" s="76"/>
      <c r="AS1633" s="76"/>
      <c r="AT1633" s="76"/>
      <c r="AU1633" s="76"/>
      <c r="AV1633" s="127"/>
      <c r="AW1633" s="127"/>
      <c r="AX1633" s="127"/>
      <c r="AY1633" s="76"/>
      <c r="AZ1633" s="74"/>
      <c r="BA1633" s="74"/>
      <c r="BB1633" s="72"/>
      <c r="BC1633" s="72"/>
      <c r="BD1633" s="74"/>
      <c r="BE1633" s="74"/>
      <c r="BF1633" s="76"/>
      <c r="BG1633" s="76"/>
      <c r="BH1633" s="76"/>
      <c r="BI1633" s="76"/>
      <c r="BJ1633" s="76"/>
      <c r="BK1633" s="76"/>
      <c r="BL1633" s="76"/>
      <c r="BM1633" s="127"/>
      <c r="BN1633" s="76"/>
      <c r="BO1633" s="110"/>
      <c r="BP1633" s="110"/>
      <c r="BQ1633" s="112"/>
      <c r="BR1633" s="112"/>
      <c r="BS1633" s="112"/>
      <c r="BT1633" s="114"/>
      <c r="BU1633" s="113"/>
      <c r="BV1633" s="114"/>
      <c r="BW1633" s="115"/>
      <c r="BX1633" s="115"/>
      <c r="BY1633" s="115"/>
      <c r="BZ1633" s="115"/>
      <c r="CA1633" s="48"/>
      <c r="CB1633" s="48"/>
      <c r="CC1633" s="48"/>
      <c r="CD1633" s="49"/>
      <c r="CE1633" s="96"/>
      <c r="CF1633" s="49"/>
      <c r="CG1633" s="96"/>
      <c r="CH1633" s="49"/>
      <c r="CI1633" s="49"/>
      <c r="CJ1633" s="49"/>
      <c r="CK1633" s="49"/>
      <c r="CL1633" s="49"/>
      <c r="CM1633" s="49"/>
      <c r="CN1633" s="49"/>
      <c r="CO1633" s="49"/>
      <c r="CP1633" s="49"/>
      <c r="CQ1633" s="49"/>
      <c r="CR1633" s="49"/>
      <c r="CS1633" s="49"/>
      <c r="CT1633" s="49"/>
      <c r="CU1633" s="49"/>
      <c r="CV1633" s="49"/>
      <c r="CW1633" s="49"/>
      <c r="CX1633" s="49"/>
      <c r="CY1633" s="49"/>
      <c r="CZ1633" s="49"/>
    </row>
    <row r="1634" spans="1:104" ht="20.25" thickTop="1" thickBot="1" x14ac:dyDescent="0.35">
      <c r="A1634" s="68"/>
      <c r="B1634" s="88"/>
      <c r="C1634" s="68"/>
      <c r="D1634" s="68"/>
      <c r="E1634" s="69"/>
      <c r="F1634" s="69"/>
      <c r="G1634" s="69"/>
      <c r="H1634" s="69"/>
      <c r="I1634" s="70"/>
      <c r="J1634" s="70"/>
      <c r="K1634" s="71"/>
      <c r="L1634" s="91"/>
      <c r="M1634" s="71"/>
      <c r="N1634" s="71"/>
      <c r="P1634" s="71"/>
      <c r="Q1634" s="71"/>
      <c r="R1634" s="71"/>
      <c r="S1634" s="70"/>
      <c r="T1634" s="73"/>
      <c r="U1634" s="73"/>
      <c r="V1634" s="211"/>
      <c r="W1634" s="211"/>
      <c r="X1634" s="73"/>
      <c r="Y1634" s="73"/>
      <c r="Z1634" s="73"/>
      <c r="AA1634" s="73"/>
      <c r="AB1634" s="73"/>
      <c r="AC1634" s="73"/>
      <c r="AD1634" s="73"/>
      <c r="AE1634" s="92"/>
      <c r="AF1634" s="73"/>
      <c r="AG1634" s="74"/>
      <c r="AH1634" s="75"/>
      <c r="AI1634" s="75"/>
      <c r="AJ1634" s="75"/>
      <c r="AK1634" s="74"/>
      <c r="AL1634" s="69"/>
      <c r="AM1634" s="76"/>
      <c r="AN1634" s="127"/>
      <c r="AO1634" s="76"/>
      <c r="AP1634" s="127"/>
      <c r="AQ1634" s="76"/>
      <c r="AR1634" s="76"/>
      <c r="AS1634" s="76"/>
      <c r="AT1634" s="76"/>
      <c r="AU1634" s="76"/>
      <c r="AV1634" s="127"/>
      <c r="AW1634" s="127"/>
      <c r="AX1634" s="127"/>
      <c r="AY1634" s="76"/>
      <c r="AZ1634" s="74"/>
      <c r="BA1634" s="74"/>
      <c r="BB1634" s="72"/>
      <c r="BC1634" s="72"/>
      <c r="BD1634" s="74"/>
      <c r="BE1634" s="74"/>
      <c r="BF1634" s="76"/>
      <c r="BG1634" s="76"/>
      <c r="BH1634" s="76"/>
      <c r="BI1634" s="76"/>
      <c r="BJ1634" s="76"/>
      <c r="BK1634" s="76"/>
      <c r="BL1634" s="76"/>
      <c r="BM1634" s="127"/>
      <c r="BN1634" s="76"/>
      <c r="BO1634" s="110"/>
      <c r="BP1634" s="110"/>
      <c r="BQ1634" s="112"/>
      <c r="BR1634" s="112"/>
      <c r="BS1634" s="112"/>
      <c r="BT1634" s="114"/>
      <c r="BU1634" s="113"/>
      <c r="BV1634" s="114"/>
      <c r="BW1634" s="115"/>
      <c r="BX1634" s="115"/>
      <c r="BY1634" s="115"/>
      <c r="BZ1634" s="115"/>
      <c r="CA1634" s="48"/>
      <c r="CB1634" s="48"/>
      <c r="CC1634" s="48"/>
      <c r="CD1634" s="49"/>
      <c r="CE1634" s="96"/>
      <c r="CF1634" s="49"/>
      <c r="CG1634" s="96"/>
      <c r="CH1634" s="49"/>
      <c r="CI1634" s="49"/>
      <c r="CJ1634" s="49"/>
      <c r="CK1634" s="49"/>
      <c r="CL1634" s="49"/>
      <c r="CM1634" s="49"/>
      <c r="CN1634" s="49"/>
      <c r="CO1634" s="49"/>
      <c r="CP1634" s="49"/>
      <c r="CQ1634" s="49"/>
      <c r="CR1634" s="49"/>
      <c r="CS1634" s="49"/>
      <c r="CT1634" s="49"/>
      <c r="CU1634" s="49"/>
      <c r="CV1634" s="49"/>
      <c r="CW1634" s="49"/>
      <c r="CX1634" s="49"/>
      <c r="CY1634" s="49"/>
      <c r="CZ1634" s="49"/>
    </row>
    <row r="1635" spans="1:104" ht="20.25" thickTop="1" thickBot="1" x14ac:dyDescent="0.35">
      <c r="A1635" s="68"/>
      <c r="B1635" s="88"/>
      <c r="C1635" s="68"/>
      <c r="D1635" s="68"/>
      <c r="E1635" s="69"/>
      <c r="F1635" s="69"/>
      <c r="G1635" s="69"/>
      <c r="H1635" s="69"/>
      <c r="I1635" s="70"/>
      <c r="J1635" s="70"/>
      <c r="K1635" s="71"/>
      <c r="L1635" s="91"/>
      <c r="M1635" s="71"/>
      <c r="N1635" s="71"/>
      <c r="P1635" s="71"/>
      <c r="Q1635" s="71"/>
      <c r="R1635" s="71"/>
      <c r="S1635" s="70"/>
      <c r="T1635" s="73"/>
      <c r="U1635" s="73"/>
      <c r="V1635" s="211"/>
      <c r="W1635" s="211"/>
      <c r="X1635" s="73"/>
      <c r="Y1635" s="73"/>
      <c r="Z1635" s="73"/>
      <c r="AA1635" s="73"/>
      <c r="AB1635" s="73"/>
      <c r="AC1635" s="73"/>
      <c r="AD1635" s="73"/>
      <c r="AE1635" s="92"/>
      <c r="AF1635" s="73"/>
      <c r="AG1635" s="74"/>
      <c r="AH1635" s="75"/>
      <c r="AI1635" s="75"/>
      <c r="AJ1635" s="75"/>
      <c r="AK1635" s="74"/>
      <c r="AL1635" s="69"/>
      <c r="AM1635" s="76"/>
      <c r="AN1635" s="127"/>
      <c r="AO1635" s="76"/>
      <c r="AP1635" s="127"/>
      <c r="AQ1635" s="76"/>
      <c r="AR1635" s="76"/>
      <c r="AS1635" s="76"/>
      <c r="AT1635" s="76"/>
      <c r="AU1635" s="76"/>
      <c r="AV1635" s="127"/>
      <c r="AW1635" s="127"/>
      <c r="AX1635" s="127"/>
      <c r="AY1635" s="76"/>
      <c r="AZ1635" s="74"/>
      <c r="BA1635" s="74"/>
      <c r="BB1635" s="72"/>
      <c r="BC1635" s="72"/>
      <c r="BD1635" s="74"/>
      <c r="BE1635" s="74"/>
      <c r="BF1635" s="76"/>
      <c r="BG1635" s="76"/>
      <c r="BH1635" s="76"/>
      <c r="BI1635" s="76"/>
      <c r="BJ1635" s="76"/>
      <c r="BK1635" s="76"/>
      <c r="BL1635" s="76"/>
      <c r="BM1635" s="127"/>
      <c r="BN1635" s="76"/>
      <c r="BO1635" s="110"/>
      <c r="BP1635" s="110"/>
      <c r="BQ1635" s="112"/>
      <c r="BR1635" s="112"/>
      <c r="BS1635" s="112"/>
      <c r="BT1635" s="114"/>
      <c r="BU1635" s="113"/>
      <c r="BV1635" s="114"/>
      <c r="BW1635" s="115"/>
      <c r="BX1635" s="115"/>
      <c r="BY1635" s="115"/>
      <c r="BZ1635" s="115"/>
      <c r="CA1635" s="48"/>
      <c r="CB1635" s="48"/>
      <c r="CC1635" s="48"/>
      <c r="CD1635" s="49"/>
      <c r="CE1635" s="96"/>
      <c r="CF1635" s="49"/>
      <c r="CG1635" s="96"/>
      <c r="CH1635" s="49"/>
      <c r="CI1635" s="49"/>
      <c r="CJ1635" s="49"/>
      <c r="CK1635" s="49"/>
      <c r="CL1635" s="49"/>
      <c r="CM1635" s="49"/>
      <c r="CN1635" s="49"/>
      <c r="CO1635" s="49"/>
      <c r="CP1635" s="49"/>
      <c r="CQ1635" s="49"/>
      <c r="CR1635" s="49"/>
      <c r="CS1635" s="49"/>
      <c r="CT1635" s="49"/>
      <c r="CU1635" s="49"/>
      <c r="CV1635" s="49"/>
      <c r="CW1635" s="49"/>
      <c r="CX1635" s="49"/>
      <c r="CY1635" s="49"/>
      <c r="CZ1635" s="49"/>
    </row>
    <row r="1636" spans="1:104" ht="20.25" thickTop="1" thickBot="1" x14ac:dyDescent="0.35">
      <c r="A1636" s="68"/>
      <c r="B1636" s="88"/>
      <c r="C1636" s="68"/>
      <c r="D1636" s="68"/>
      <c r="E1636" s="69"/>
      <c r="F1636" s="69"/>
      <c r="G1636" s="69"/>
      <c r="H1636" s="69"/>
      <c r="I1636" s="70"/>
      <c r="J1636" s="70"/>
      <c r="K1636" s="71"/>
      <c r="L1636" s="91"/>
      <c r="M1636" s="71"/>
      <c r="N1636" s="71"/>
      <c r="P1636" s="71"/>
      <c r="Q1636" s="71"/>
      <c r="R1636" s="71"/>
      <c r="S1636" s="70"/>
      <c r="T1636" s="73"/>
      <c r="U1636" s="73"/>
      <c r="V1636" s="211"/>
      <c r="W1636" s="211"/>
      <c r="X1636" s="73"/>
      <c r="Y1636" s="73"/>
      <c r="Z1636" s="73"/>
      <c r="AA1636" s="73"/>
      <c r="AB1636" s="73"/>
      <c r="AC1636" s="73"/>
      <c r="AD1636" s="73"/>
      <c r="AE1636" s="92"/>
      <c r="AF1636" s="73"/>
      <c r="AG1636" s="74"/>
      <c r="AH1636" s="75"/>
      <c r="AI1636" s="75"/>
      <c r="AJ1636" s="75"/>
      <c r="AK1636" s="74"/>
      <c r="AL1636" s="69"/>
      <c r="AM1636" s="76"/>
      <c r="AN1636" s="127"/>
      <c r="AO1636" s="76"/>
      <c r="AP1636" s="127"/>
      <c r="AQ1636" s="76"/>
      <c r="AR1636" s="76"/>
      <c r="AS1636" s="76"/>
      <c r="AT1636" s="76"/>
      <c r="AU1636" s="76"/>
      <c r="AV1636" s="127"/>
      <c r="AW1636" s="127"/>
      <c r="AX1636" s="127"/>
      <c r="AY1636" s="76"/>
      <c r="AZ1636" s="74"/>
      <c r="BA1636" s="74"/>
      <c r="BB1636" s="72"/>
      <c r="BC1636" s="72"/>
      <c r="BD1636" s="74"/>
      <c r="BE1636" s="74"/>
      <c r="BF1636" s="76"/>
      <c r="BG1636" s="76"/>
      <c r="BH1636" s="76"/>
      <c r="BI1636" s="76"/>
      <c r="BJ1636" s="76"/>
      <c r="BK1636" s="76"/>
      <c r="BL1636" s="76"/>
      <c r="BM1636" s="127"/>
      <c r="BN1636" s="76"/>
      <c r="BO1636" s="110"/>
      <c r="BP1636" s="110"/>
      <c r="BQ1636" s="112"/>
      <c r="BR1636" s="112"/>
      <c r="BS1636" s="112"/>
      <c r="BT1636" s="114"/>
      <c r="BU1636" s="113"/>
      <c r="BV1636" s="114"/>
      <c r="BW1636" s="115"/>
      <c r="BX1636" s="115"/>
      <c r="BY1636" s="115"/>
      <c r="BZ1636" s="115"/>
      <c r="CA1636" s="48"/>
      <c r="CB1636" s="48"/>
      <c r="CC1636" s="48"/>
      <c r="CD1636" s="49"/>
      <c r="CE1636" s="96"/>
      <c r="CF1636" s="49"/>
      <c r="CG1636" s="96"/>
      <c r="CH1636" s="49"/>
      <c r="CI1636" s="49"/>
      <c r="CJ1636" s="49"/>
      <c r="CK1636" s="49"/>
      <c r="CL1636" s="49"/>
      <c r="CM1636" s="49"/>
      <c r="CN1636" s="49"/>
      <c r="CO1636" s="49"/>
      <c r="CP1636" s="49"/>
      <c r="CQ1636" s="49"/>
      <c r="CR1636" s="49"/>
      <c r="CS1636" s="49"/>
      <c r="CT1636" s="49"/>
      <c r="CU1636" s="49"/>
      <c r="CV1636" s="49"/>
      <c r="CW1636" s="49"/>
      <c r="CX1636" s="49"/>
      <c r="CY1636" s="49"/>
      <c r="CZ1636" s="49"/>
    </row>
    <row r="1637" spans="1:104" ht="20.25" thickTop="1" thickBot="1" x14ac:dyDescent="0.35">
      <c r="A1637" s="68"/>
      <c r="B1637" s="88"/>
      <c r="C1637" s="68"/>
      <c r="D1637" s="68"/>
      <c r="E1637" s="69"/>
      <c r="F1637" s="69"/>
      <c r="G1637" s="69"/>
      <c r="H1637" s="69"/>
      <c r="I1637" s="70"/>
      <c r="J1637" s="70"/>
      <c r="K1637" s="71"/>
      <c r="L1637" s="91"/>
      <c r="M1637" s="71"/>
      <c r="N1637" s="71"/>
      <c r="P1637" s="71"/>
      <c r="Q1637" s="71"/>
      <c r="R1637" s="71"/>
      <c r="S1637" s="70"/>
      <c r="T1637" s="73"/>
      <c r="U1637" s="73"/>
      <c r="V1637" s="211"/>
      <c r="W1637" s="211"/>
      <c r="X1637" s="73"/>
      <c r="Y1637" s="73"/>
      <c r="Z1637" s="73"/>
      <c r="AA1637" s="73"/>
      <c r="AB1637" s="73"/>
      <c r="AC1637" s="73"/>
      <c r="AD1637" s="73"/>
      <c r="AE1637" s="92"/>
      <c r="AF1637" s="73"/>
      <c r="AG1637" s="74"/>
      <c r="AH1637" s="75"/>
      <c r="AI1637" s="75"/>
      <c r="AJ1637" s="75"/>
      <c r="AK1637" s="74"/>
      <c r="AL1637" s="69"/>
      <c r="AM1637" s="76"/>
      <c r="AN1637" s="127"/>
      <c r="AO1637" s="76"/>
      <c r="AP1637" s="127"/>
      <c r="AQ1637" s="76"/>
      <c r="AR1637" s="76"/>
      <c r="AS1637" s="76"/>
      <c r="AT1637" s="76"/>
      <c r="AU1637" s="76"/>
      <c r="AV1637" s="127"/>
      <c r="AW1637" s="127"/>
      <c r="AX1637" s="127"/>
      <c r="AY1637" s="76"/>
      <c r="AZ1637" s="74"/>
      <c r="BA1637" s="74"/>
      <c r="BB1637" s="72"/>
      <c r="BC1637" s="72"/>
      <c r="BD1637" s="74"/>
      <c r="BE1637" s="74"/>
      <c r="BF1637" s="76"/>
      <c r="BG1637" s="76"/>
      <c r="BH1637" s="76"/>
      <c r="BI1637" s="76"/>
      <c r="BJ1637" s="76"/>
      <c r="BK1637" s="76"/>
      <c r="BL1637" s="76"/>
      <c r="BM1637" s="127"/>
      <c r="BN1637" s="76"/>
      <c r="BO1637" s="110"/>
      <c r="BP1637" s="110"/>
      <c r="BQ1637" s="112"/>
      <c r="BR1637" s="112"/>
      <c r="BS1637" s="112"/>
      <c r="BT1637" s="114"/>
      <c r="BU1637" s="113"/>
      <c r="BV1637" s="114"/>
      <c r="BW1637" s="115"/>
      <c r="BX1637" s="115"/>
      <c r="BY1637" s="115"/>
      <c r="BZ1637" s="115"/>
      <c r="CA1637" s="48"/>
      <c r="CB1637" s="48"/>
      <c r="CC1637" s="48"/>
      <c r="CD1637" s="49"/>
      <c r="CE1637" s="96"/>
      <c r="CF1637" s="49"/>
      <c r="CG1637" s="96"/>
      <c r="CH1637" s="49"/>
      <c r="CI1637" s="49"/>
      <c r="CJ1637" s="49"/>
      <c r="CK1637" s="49"/>
      <c r="CL1637" s="49"/>
      <c r="CM1637" s="49"/>
      <c r="CN1637" s="49"/>
      <c r="CO1637" s="49"/>
      <c r="CP1637" s="49"/>
      <c r="CQ1637" s="49"/>
      <c r="CR1637" s="49"/>
      <c r="CS1637" s="49"/>
      <c r="CT1637" s="49"/>
      <c r="CU1637" s="49"/>
      <c r="CV1637" s="49"/>
      <c r="CW1637" s="49"/>
      <c r="CX1637" s="49"/>
      <c r="CY1637" s="49"/>
      <c r="CZ1637" s="49"/>
    </row>
    <row r="1638" spans="1:104" ht="20.25" thickTop="1" thickBot="1" x14ac:dyDescent="0.35">
      <c r="A1638" s="68"/>
      <c r="B1638" s="88"/>
      <c r="C1638" s="68"/>
      <c r="D1638" s="68"/>
      <c r="E1638" s="69"/>
      <c r="F1638" s="69"/>
      <c r="G1638" s="69"/>
      <c r="H1638" s="69"/>
      <c r="I1638" s="70"/>
      <c r="J1638" s="70"/>
      <c r="K1638" s="71"/>
      <c r="L1638" s="91"/>
      <c r="M1638" s="71"/>
      <c r="N1638" s="71"/>
      <c r="P1638" s="71"/>
      <c r="Q1638" s="71"/>
      <c r="R1638" s="71"/>
      <c r="S1638" s="70"/>
      <c r="T1638" s="73"/>
      <c r="U1638" s="73"/>
      <c r="V1638" s="211"/>
      <c r="W1638" s="211"/>
      <c r="X1638" s="73"/>
      <c r="Y1638" s="73"/>
      <c r="Z1638" s="73"/>
      <c r="AA1638" s="73"/>
      <c r="AB1638" s="73"/>
      <c r="AC1638" s="73"/>
      <c r="AD1638" s="73"/>
      <c r="AE1638" s="92"/>
      <c r="AF1638" s="73"/>
      <c r="AG1638" s="74"/>
      <c r="AH1638" s="75"/>
      <c r="AI1638" s="75"/>
      <c r="AJ1638" s="75"/>
      <c r="AK1638" s="74"/>
      <c r="AL1638" s="69"/>
      <c r="AM1638" s="76"/>
      <c r="AN1638" s="127"/>
      <c r="AO1638" s="76"/>
      <c r="AP1638" s="127"/>
      <c r="AQ1638" s="76"/>
      <c r="AR1638" s="76"/>
      <c r="AS1638" s="76"/>
      <c r="AT1638" s="76"/>
      <c r="AU1638" s="76"/>
      <c r="AV1638" s="127"/>
      <c r="AW1638" s="127"/>
      <c r="AX1638" s="127"/>
      <c r="AY1638" s="76"/>
      <c r="AZ1638" s="74"/>
      <c r="BA1638" s="74"/>
      <c r="BB1638" s="72"/>
      <c r="BC1638" s="72"/>
      <c r="BD1638" s="74"/>
      <c r="BE1638" s="74"/>
      <c r="BF1638" s="76"/>
      <c r="BG1638" s="76"/>
      <c r="BH1638" s="76"/>
      <c r="BI1638" s="76"/>
      <c r="BJ1638" s="76"/>
      <c r="BK1638" s="76"/>
      <c r="BL1638" s="76"/>
      <c r="BM1638" s="127"/>
      <c r="BN1638" s="76"/>
      <c r="BO1638" s="110"/>
      <c r="BP1638" s="110"/>
      <c r="BQ1638" s="112"/>
      <c r="BR1638" s="112"/>
      <c r="BS1638" s="112"/>
      <c r="BT1638" s="114"/>
      <c r="BU1638" s="113"/>
      <c r="BV1638" s="114"/>
      <c r="BW1638" s="115"/>
      <c r="BX1638" s="115"/>
      <c r="BY1638" s="115"/>
      <c r="BZ1638" s="115"/>
      <c r="CA1638" s="48"/>
      <c r="CB1638" s="48"/>
      <c r="CC1638" s="48"/>
      <c r="CD1638" s="49"/>
      <c r="CE1638" s="96"/>
      <c r="CF1638" s="49"/>
      <c r="CG1638" s="96"/>
      <c r="CH1638" s="49"/>
      <c r="CI1638" s="49"/>
      <c r="CJ1638" s="49"/>
      <c r="CK1638" s="49"/>
      <c r="CL1638" s="49"/>
      <c r="CM1638" s="49"/>
      <c r="CN1638" s="49"/>
      <c r="CO1638" s="49"/>
      <c r="CP1638" s="49"/>
      <c r="CQ1638" s="49"/>
      <c r="CR1638" s="49"/>
      <c r="CS1638" s="49"/>
      <c r="CT1638" s="49"/>
      <c r="CU1638" s="49"/>
      <c r="CV1638" s="49"/>
      <c r="CW1638" s="49"/>
      <c r="CX1638" s="49"/>
      <c r="CY1638" s="49"/>
      <c r="CZ1638" s="49"/>
    </row>
    <row r="1639" spans="1:104" ht="20.25" thickTop="1" thickBot="1" x14ac:dyDescent="0.35">
      <c r="A1639" s="68"/>
      <c r="B1639" s="88"/>
      <c r="C1639" s="68"/>
      <c r="D1639" s="68"/>
      <c r="E1639" s="69"/>
      <c r="F1639" s="69"/>
      <c r="G1639" s="69"/>
      <c r="H1639" s="69"/>
      <c r="I1639" s="70"/>
      <c r="J1639" s="70"/>
      <c r="K1639" s="71"/>
      <c r="L1639" s="91"/>
      <c r="M1639" s="71"/>
      <c r="N1639" s="71"/>
      <c r="P1639" s="71"/>
      <c r="Q1639" s="71"/>
      <c r="R1639" s="71"/>
      <c r="S1639" s="70"/>
      <c r="T1639" s="73"/>
      <c r="U1639" s="73"/>
      <c r="V1639" s="211"/>
      <c r="W1639" s="211"/>
      <c r="X1639" s="73"/>
      <c r="Y1639" s="73"/>
      <c r="Z1639" s="73"/>
      <c r="AA1639" s="73"/>
      <c r="AB1639" s="73"/>
      <c r="AC1639" s="73"/>
      <c r="AD1639" s="73"/>
      <c r="AE1639" s="92"/>
      <c r="AF1639" s="73"/>
      <c r="AG1639" s="74"/>
      <c r="AH1639" s="75"/>
      <c r="AI1639" s="75"/>
      <c r="AJ1639" s="75"/>
      <c r="AK1639" s="74"/>
      <c r="AL1639" s="69"/>
      <c r="AM1639" s="76"/>
      <c r="AN1639" s="127"/>
      <c r="AO1639" s="76"/>
      <c r="AP1639" s="127"/>
      <c r="AQ1639" s="76"/>
      <c r="AR1639" s="76"/>
      <c r="AS1639" s="76"/>
      <c r="AT1639" s="76"/>
      <c r="AU1639" s="76"/>
      <c r="AV1639" s="127"/>
      <c r="AW1639" s="127"/>
      <c r="AX1639" s="127"/>
      <c r="AY1639" s="76"/>
      <c r="AZ1639" s="74"/>
      <c r="BA1639" s="74"/>
      <c r="BB1639" s="72"/>
      <c r="BC1639" s="72"/>
      <c r="BD1639" s="74"/>
      <c r="BE1639" s="74"/>
      <c r="BF1639" s="76"/>
      <c r="BG1639" s="76"/>
      <c r="BH1639" s="76"/>
      <c r="BI1639" s="76"/>
      <c r="BJ1639" s="76"/>
      <c r="BK1639" s="76"/>
      <c r="BL1639" s="76"/>
      <c r="BM1639" s="127"/>
      <c r="BN1639" s="76"/>
      <c r="BO1639" s="110"/>
      <c r="BP1639" s="110"/>
      <c r="BQ1639" s="112"/>
      <c r="BR1639" s="112"/>
      <c r="BS1639" s="112"/>
      <c r="BT1639" s="114"/>
      <c r="BU1639" s="113"/>
      <c r="BV1639" s="114"/>
      <c r="BW1639" s="115"/>
      <c r="BX1639" s="115"/>
      <c r="BY1639" s="115"/>
      <c r="BZ1639" s="115"/>
      <c r="CA1639" s="48"/>
      <c r="CB1639" s="48"/>
      <c r="CC1639" s="48"/>
      <c r="CD1639" s="49"/>
      <c r="CE1639" s="96"/>
      <c r="CF1639" s="49"/>
      <c r="CG1639" s="96"/>
      <c r="CH1639" s="49"/>
      <c r="CI1639" s="49"/>
      <c r="CJ1639" s="49"/>
      <c r="CK1639" s="49"/>
      <c r="CL1639" s="49"/>
      <c r="CM1639" s="49"/>
      <c r="CN1639" s="49"/>
      <c r="CO1639" s="49"/>
      <c r="CP1639" s="49"/>
      <c r="CQ1639" s="49"/>
      <c r="CR1639" s="49"/>
      <c r="CS1639" s="49"/>
      <c r="CT1639" s="49"/>
      <c r="CU1639" s="49"/>
      <c r="CV1639" s="49"/>
      <c r="CW1639" s="49"/>
      <c r="CX1639" s="49"/>
      <c r="CY1639" s="49"/>
      <c r="CZ1639" s="49"/>
    </row>
    <row r="1640" spans="1:104" ht="20.25" thickTop="1" thickBot="1" x14ac:dyDescent="0.35">
      <c r="A1640" s="68"/>
      <c r="B1640" s="88"/>
      <c r="C1640" s="68"/>
      <c r="D1640" s="68"/>
      <c r="E1640" s="69"/>
      <c r="F1640" s="69"/>
      <c r="G1640" s="69"/>
      <c r="H1640" s="69"/>
      <c r="I1640" s="70"/>
      <c r="J1640" s="70"/>
      <c r="K1640" s="71"/>
      <c r="L1640" s="91"/>
      <c r="M1640" s="71"/>
      <c r="N1640" s="71"/>
      <c r="P1640" s="71"/>
      <c r="Q1640" s="71"/>
      <c r="R1640" s="71"/>
      <c r="S1640" s="70"/>
      <c r="T1640" s="73"/>
      <c r="U1640" s="73"/>
      <c r="V1640" s="211"/>
      <c r="W1640" s="211"/>
      <c r="X1640" s="73"/>
      <c r="Y1640" s="73"/>
      <c r="Z1640" s="73"/>
      <c r="AA1640" s="73"/>
      <c r="AB1640" s="73"/>
      <c r="AC1640" s="73"/>
      <c r="AD1640" s="73"/>
      <c r="AE1640" s="92"/>
      <c r="AF1640" s="73"/>
      <c r="AG1640" s="74"/>
      <c r="AH1640" s="75"/>
      <c r="AI1640" s="75"/>
      <c r="AJ1640" s="75"/>
      <c r="AK1640" s="74"/>
      <c r="AL1640" s="69"/>
      <c r="AM1640" s="76"/>
      <c r="AN1640" s="127"/>
      <c r="AO1640" s="76"/>
      <c r="AP1640" s="127"/>
      <c r="AQ1640" s="76"/>
      <c r="AR1640" s="76"/>
      <c r="AS1640" s="76"/>
      <c r="AT1640" s="76"/>
      <c r="AU1640" s="76"/>
      <c r="AV1640" s="127"/>
      <c r="AW1640" s="127"/>
      <c r="AX1640" s="127"/>
      <c r="AY1640" s="76"/>
      <c r="AZ1640" s="74"/>
      <c r="BA1640" s="74"/>
      <c r="BB1640" s="72"/>
      <c r="BC1640" s="72"/>
      <c r="BD1640" s="74"/>
      <c r="BE1640" s="74"/>
      <c r="BF1640" s="76"/>
      <c r="BG1640" s="76"/>
      <c r="BH1640" s="76"/>
      <c r="BI1640" s="76"/>
      <c r="BJ1640" s="76"/>
      <c r="BK1640" s="76"/>
      <c r="BL1640" s="76"/>
      <c r="BM1640" s="127"/>
      <c r="BN1640" s="76"/>
      <c r="BO1640" s="110"/>
      <c r="BP1640" s="110"/>
      <c r="BQ1640" s="112"/>
      <c r="BR1640" s="112"/>
      <c r="BS1640" s="112"/>
      <c r="BT1640" s="114"/>
      <c r="BU1640" s="113"/>
      <c r="BV1640" s="114"/>
      <c r="BW1640" s="115"/>
      <c r="BX1640" s="115"/>
      <c r="BY1640" s="115"/>
      <c r="BZ1640" s="115"/>
      <c r="CA1640" s="48"/>
      <c r="CB1640" s="48"/>
      <c r="CC1640" s="48"/>
      <c r="CD1640" s="49"/>
      <c r="CE1640" s="96"/>
      <c r="CF1640" s="49"/>
      <c r="CG1640" s="96"/>
      <c r="CH1640" s="49"/>
      <c r="CI1640" s="49"/>
      <c r="CJ1640" s="49"/>
      <c r="CK1640" s="49"/>
      <c r="CL1640" s="49"/>
      <c r="CM1640" s="49"/>
      <c r="CN1640" s="49"/>
      <c r="CO1640" s="49"/>
      <c r="CP1640" s="49"/>
      <c r="CQ1640" s="49"/>
      <c r="CR1640" s="49"/>
      <c r="CS1640" s="49"/>
      <c r="CT1640" s="49"/>
      <c r="CU1640" s="49"/>
      <c r="CV1640" s="49"/>
      <c r="CW1640" s="49"/>
      <c r="CX1640" s="49"/>
      <c r="CY1640" s="49"/>
      <c r="CZ1640" s="49"/>
    </row>
    <row r="1641" spans="1:104" ht="20.25" thickTop="1" thickBot="1" x14ac:dyDescent="0.35">
      <c r="A1641" s="68"/>
      <c r="B1641" s="88"/>
      <c r="C1641" s="68"/>
      <c r="D1641" s="68"/>
      <c r="E1641" s="69"/>
      <c r="F1641" s="69"/>
      <c r="G1641" s="69"/>
      <c r="H1641" s="69"/>
      <c r="I1641" s="70"/>
      <c r="J1641" s="70"/>
      <c r="K1641" s="71"/>
      <c r="L1641" s="91"/>
      <c r="M1641" s="71"/>
      <c r="N1641" s="71"/>
      <c r="P1641" s="71"/>
      <c r="Q1641" s="71"/>
      <c r="R1641" s="71"/>
      <c r="S1641" s="70"/>
      <c r="T1641" s="73"/>
      <c r="U1641" s="73"/>
      <c r="V1641" s="211"/>
      <c r="W1641" s="211"/>
      <c r="X1641" s="73"/>
      <c r="Y1641" s="73"/>
      <c r="Z1641" s="73"/>
      <c r="AA1641" s="73"/>
      <c r="AB1641" s="73"/>
      <c r="AC1641" s="73"/>
      <c r="AD1641" s="73"/>
      <c r="AE1641" s="92"/>
      <c r="AF1641" s="73"/>
      <c r="AG1641" s="74"/>
      <c r="AH1641" s="75"/>
      <c r="AI1641" s="75"/>
      <c r="AJ1641" s="75"/>
      <c r="AK1641" s="74"/>
      <c r="AL1641" s="69"/>
      <c r="AM1641" s="76"/>
      <c r="AN1641" s="127"/>
      <c r="AO1641" s="76"/>
      <c r="AP1641" s="127"/>
      <c r="AQ1641" s="76"/>
      <c r="AR1641" s="76"/>
      <c r="AS1641" s="76"/>
      <c r="AT1641" s="76"/>
      <c r="AU1641" s="76"/>
      <c r="AV1641" s="127"/>
      <c r="AW1641" s="127"/>
      <c r="AX1641" s="127"/>
      <c r="AY1641" s="76"/>
      <c r="AZ1641" s="74"/>
      <c r="BA1641" s="74"/>
      <c r="BB1641" s="72"/>
      <c r="BC1641" s="72"/>
      <c r="BD1641" s="74"/>
      <c r="BE1641" s="74"/>
      <c r="BF1641" s="76"/>
      <c r="BG1641" s="76"/>
      <c r="BH1641" s="76"/>
      <c r="BI1641" s="76"/>
      <c r="BJ1641" s="76"/>
      <c r="BK1641" s="76"/>
      <c r="BL1641" s="76"/>
      <c r="BM1641" s="127"/>
      <c r="BN1641" s="76"/>
      <c r="BO1641" s="110"/>
      <c r="BP1641" s="110"/>
      <c r="BQ1641" s="112"/>
      <c r="BR1641" s="112"/>
      <c r="BS1641" s="112"/>
      <c r="BT1641" s="114"/>
      <c r="BU1641" s="113"/>
      <c r="BV1641" s="114"/>
      <c r="BW1641" s="115"/>
      <c r="BX1641" s="115"/>
      <c r="BY1641" s="115"/>
      <c r="BZ1641" s="115"/>
      <c r="CA1641" s="48"/>
      <c r="CB1641" s="48"/>
      <c r="CC1641" s="48"/>
      <c r="CD1641" s="49"/>
      <c r="CE1641" s="96"/>
      <c r="CF1641" s="49"/>
      <c r="CG1641" s="96"/>
      <c r="CH1641" s="49"/>
      <c r="CI1641" s="49"/>
      <c r="CJ1641" s="49"/>
      <c r="CK1641" s="49"/>
      <c r="CL1641" s="49"/>
      <c r="CM1641" s="49"/>
      <c r="CN1641" s="49"/>
      <c r="CO1641" s="49"/>
      <c r="CP1641" s="49"/>
      <c r="CQ1641" s="49"/>
      <c r="CR1641" s="49"/>
      <c r="CS1641" s="49"/>
      <c r="CT1641" s="49"/>
      <c r="CU1641" s="49"/>
      <c r="CV1641" s="49"/>
      <c r="CW1641" s="49"/>
      <c r="CX1641" s="49"/>
      <c r="CY1641" s="49"/>
      <c r="CZ1641" s="49"/>
    </row>
    <row r="1642" spans="1:104" ht="20.25" thickTop="1" thickBot="1" x14ac:dyDescent="0.35">
      <c r="A1642" s="68"/>
      <c r="B1642" s="88"/>
      <c r="C1642" s="68"/>
      <c r="D1642" s="68"/>
      <c r="E1642" s="69"/>
      <c r="F1642" s="69"/>
      <c r="G1642" s="69"/>
      <c r="H1642" s="69"/>
      <c r="I1642" s="70"/>
      <c r="J1642" s="70"/>
      <c r="K1642" s="71"/>
      <c r="L1642" s="91"/>
      <c r="M1642" s="71"/>
      <c r="N1642" s="71"/>
      <c r="P1642" s="71"/>
      <c r="Q1642" s="71"/>
      <c r="R1642" s="71"/>
      <c r="S1642" s="70"/>
      <c r="T1642" s="73"/>
      <c r="U1642" s="73"/>
      <c r="V1642" s="211"/>
      <c r="W1642" s="211"/>
      <c r="X1642" s="73"/>
      <c r="Y1642" s="73"/>
      <c r="Z1642" s="73"/>
      <c r="AA1642" s="73"/>
      <c r="AB1642" s="73"/>
      <c r="AC1642" s="73"/>
      <c r="AD1642" s="73"/>
      <c r="AE1642" s="92"/>
      <c r="AF1642" s="73"/>
      <c r="AG1642" s="74"/>
      <c r="AH1642" s="75"/>
      <c r="AI1642" s="75"/>
      <c r="AJ1642" s="75"/>
      <c r="AK1642" s="74"/>
      <c r="AL1642" s="69"/>
      <c r="AM1642" s="76"/>
      <c r="AN1642" s="127"/>
      <c r="AO1642" s="76"/>
      <c r="AP1642" s="127"/>
      <c r="AQ1642" s="76"/>
      <c r="AR1642" s="76"/>
      <c r="AS1642" s="76"/>
      <c r="AT1642" s="76"/>
      <c r="AU1642" s="76"/>
      <c r="AV1642" s="127"/>
      <c r="AW1642" s="127"/>
      <c r="AX1642" s="127"/>
      <c r="AY1642" s="76"/>
      <c r="AZ1642" s="74"/>
      <c r="BA1642" s="74"/>
      <c r="BB1642" s="72"/>
      <c r="BC1642" s="72"/>
      <c r="BD1642" s="74"/>
      <c r="BE1642" s="74"/>
      <c r="BF1642" s="76"/>
      <c r="BG1642" s="76"/>
      <c r="BH1642" s="76"/>
      <c r="BI1642" s="76"/>
      <c r="BJ1642" s="76"/>
      <c r="BK1642" s="76"/>
      <c r="BL1642" s="76"/>
      <c r="BM1642" s="127"/>
      <c r="BN1642" s="76"/>
      <c r="BO1642" s="110"/>
      <c r="BP1642" s="110"/>
      <c r="BQ1642" s="112"/>
      <c r="BR1642" s="112"/>
      <c r="BS1642" s="112"/>
      <c r="BT1642" s="114"/>
      <c r="BU1642" s="113"/>
      <c r="BV1642" s="114"/>
      <c r="BW1642" s="115"/>
      <c r="BX1642" s="115"/>
      <c r="BY1642" s="115"/>
      <c r="BZ1642" s="115"/>
      <c r="CA1642" s="48"/>
      <c r="CB1642" s="48"/>
      <c r="CC1642" s="48"/>
      <c r="CD1642" s="49"/>
      <c r="CE1642" s="96"/>
      <c r="CF1642" s="49"/>
      <c r="CG1642" s="96"/>
      <c r="CH1642" s="49"/>
      <c r="CI1642" s="49"/>
      <c r="CJ1642" s="49"/>
      <c r="CK1642" s="49"/>
      <c r="CL1642" s="49"/>
      <c r="CM1642" s="49"/>
      <c r="CN1642" s="49"/>
      <c r="CO1642" s="49"/>
      <c r="CP1642" s="49"/>
      <c r="CQ1642" s="49"/>
      <c r="CR1642" s="49"/>
      <c r="CS1642" s="49"/>
      <c r="CT1642" s="49"/>
      <c r="CU1642" s="49"/>
      <c r="CV1642" s="49"/>
      <c r="CW1642" s="49"/>
      <c r="CX1642" s="49"/>
      <c r="CY1642" s="49"/>
      <c r="CZ1642" s="49"/>
    </row>
    <row r="1643" spans="1:104" ht="20.25" thickTop="1" thickBot="1" x14ac:dyDescent="0.35">
      <c r="A1643" s="68"/>
      <c r="B1643" s="88"/>
      <c r="C1643" s="68"/>
      <c r="D1643" s="68"/>
      <c r="E1643" s="69"/>
      <c r="F1643" s="69"/>
      <c r="G1643" s="69"/>
      <c r="H1643" s="69"/>
      <c r="I1643" s="70"/>
      <c r="J1643" s="70"/>
      <c r="K1643" s="71"/>
      <c r="L1643" s="91"/>
      <c r="M1643" s="71"/>
      <c r="N1643" s="71"/>
      <c r="P1643" s="71"/>
      <c r="Q1643" s="71"/>
      <c r="R1643" s="71"/>
      <c r="S1643" s="70"/>
      <c r="T1643" s="73"/>
      <c r="U1643" s="73"/>
      <c r="V1643" s="211"/>
      <c r="W1643" s="211"/>
      <c r="X1643" s="73"/>
      <c r="Y1643" s="73"/>
      <c r="Z1643" s="73"/>
      <c r="AA1643" s="73"/>
      <c r="AB1643" s="73"/>
      <c r="AC1643" s="73"/>
      <c r="AD1643" s="73"/>
      <c r="AE1643" s="92"/>
      <c r="AF1643" s="73"/>
      <c r="AG1643" s="74"/>
      <c r="AH1643" s="75"/>
      <c r="AI1643" s="75"/>
      <c r="AJ1643" s="75"/>
      <c r="AK1643" s="74"/>
      <c r="AL1643" s="69"/>
      <c r="AM1643" s="76"/>
      <c r="AN1643" s="127"/>
      <c r="AO1643" s="76"/>
      <c r="AP1643" s="127"/>
      <c r="AQ1643" s="76"/>
      <c r="AR1643" s="76"/>
      <c r="AS1643" s="76"/>
      <c r="AT1643" s="76"/>
      <c r="AU1643" s="76"/>
      <c r="AV1643" s="127"/>
      <c r="AW1643" s="127"/>
      <c r="AX1643" s="127"/>
      <c r="AY1643" s="76"/>
      <c r="AZ1643" s="74"/>
      <c r="BA1643" s="74"/>
      <c r="BB1643" s="72"/>
      <c r="BC1643" s="72"/>
      <c r="BD1643" s="74"/>
      <c r="BE1643" s="74"/>
      <c r="BF1643" s="76"/>
      <c r="BG1643" s="76"/>
      <c r="BH1643" s="76"/>
      <c r="BI1643" s="76"/>
      <c r="BJ1643" s="76"/>
      <c r="BK1643" s="76"/>
      <c r="BL1643" s="76"/>
      <c r="BM1643" s="127"/>
      <c r="BN1643" s="76"/>
      <c r="BO1643" s="110"/>
      <c r="BP1643" s="110"/>
      <c r="BQ1643" s="112"/>
      <c r="BR1643" s="112"/>
      <c r="BS1643" s="112"/>
      <c r="BT1643" s="114"/>
      <c r="BU1643" s="113"/>
      <c r="BV1643" s="114"/>
      <c r="BW1643" s="115"/>
      <c r="BX1643" s="115"/>
      <c r="BY1643" s="115"/>
      <c r="BZ1643" s="115"/>
      <c r="CA1643" s="48"/>
      <c r="CB1643" s="48"/>
      <c r="CC1643" s="48"/>
      <c r="CD1643" s="49"/>
      <c r="CE1643" s="96"/>
      <c r="CF1643" s="49"/>
      <c r="CG1643" s="96"/>
      <c r="CH1643" s="49"/>
      <c r="CI1643" s="49"/>
      <c r="CJ1643" s="49"/>
      <c r="CK1643" s="49"/>
      <c r="CL1643" s="49"/>
      <c r="CM1643" s="49"/>
      <c r="CN1643" s="49"/>
      <c r="CO1643" s="49"/>
      <c r="CP1643" s="49"/>
      <c r="CQ1643" s="49"/>
      <c r="CR1643" s="49"/>
      <c r="CS1643" s="49"/>
      <c r="CT1643" s="49"/>
      <c r="CU1643" s="49"/>
      <c r="CV1643" s="49"/>
      <c r="CW1643" s="49"/>
      <c r="CX1643" s="49"/>
      <c r="CY1643" s="49"/>
      <c r="CZ1643" s="49"/>
    </row>
    <row r="1644" spans="1:104" ht="20.25" thickTop="1" thickBot="1" x14ac:dyDescent="0.35">
      <c r="A1644" s="68"/>
      <c r="B1644" s="88"/>
      <c r="C1644" s="68"/>
      <c r="D1644" s="68"/>
      <c r="E1644" s="69"/>
      <c r="F1644" s="69"/>
      <c r="G1644" s="69"/>
      <c r="H1644" s="69"/>
      <c r="I1644" s="70"/>
      <c r="J1644" s="70"/>
      <c r="K1644" s="71"/>
      <c r="L1644" s="91"/>
      <c r="M1644" s="71"/>
      <c r="N1644" s="71"/>
      <c r="P1644" s="71"/>
      <c r="Q1644" s="71"/>
      <c r="R1644" s="71"/>
      <c r="S1644" s="70"/>
      <c r="T1644" s="73"/>
      <c r="U1644" s="73"/>
      <c r="V1644" s="211"/>
      <c r="W1644" s="211"/>
      <c r="X1644" s="73"/>
      <c r="Y1644" s="73"/>
      <c r="Z1644" s="73"/>
      <c r="AA1644" s="73"/>
      <c r="AB1644" s="73"/>
      <c r="AC1644" s="73"/>
      <c r="AD1644" s="73"/>
      <c r="AE1644" s="92"/>
      <c r="AF1644" s="73"/>
      <c r="AG1644" s="74"/>
      <c r="AH1644" s="75"/>
      <c r="AI1644" s="75"/>
      <c r="AJ1644" s="75"/>
      <c r="AK1644" s="74"/>
      <c r="AL1644" s="69"/>
      <c r="AM1644" s="76"/>
      <c r="AN1644" s="127"/>
      <c r="AO1644" s="76"/>
      <c r="AP1644" s="127"/>
      <c r="AQ1644" s="76"/>
      <c r="AR1644" s="76"/>
      <c r="AS1644" s="76"/>
      <c r="AT1644" s="76"/>
      <c r="AU1644" s="76"/>
      <c r="AV1644" s="127"/>
      <c r="AW1644" s="127"/>
      <c r="AX1644" s="127"/>
      <c r="AY1644" s="76"/>
      <c r="AZ1644" s="74"/>
      <c r="BA1644" s="74"/>
      <c r="BB1644" s="72"/>
      <c r="BC1644" s="72"/>
      <c r="BD1644" s="74"/>
      <c r="BE1644" s="74"/>
      <c r="BF1644" s="76"/>
      <c r="BG1644" s="76"/>
      <c r="BH1644" s="76"/>
      <c r="BI1644" s="76"/>
      <c r="BJ1644" s="76"/>
      <c r="BK1644" s="76"/>
      <c r="BL1644" s="76"/>
      <c r="BM1644" s="127"/>
      <c r="BN1644" s="76"/>
      <c r="BO1644" s="110"/>
      <c r="BP1644" s="110"/>
      <c r="BQ1644" s="112"/>
      <c r="BR1644" s="112"/>
      <c r="BS1644" s="112"/>
      <c r="BT1644" s="114"/>
      <c r="BU1644" s="113"/>
      <c r="BV1644" s="114"/>
      <c r="BW1644" s="115"/>
      <c r="BX1644" s="115"/>
      <c r="BY1644" s="115"/>
      <c r="BZ1644" s="115"/>
      <c r="CA1644" s="48"/>
      <c r="CB1644" s="48"/>
      <c r="CC1644" s="48"/>
      <c r="CD1644" s="49"/>
      <c r="CE1644" s="96"/>
      <c r="CF1644" s="49"/>
      <c r="CG1644" s="96"/>
      <c r="CH1644" s="49"/>
      <c r="CI1644" s="49"/>
      <c r="CJ1644" s="49"/>
      <c r="CK1644" s="49"/>
      <c r="CL1644" s="49"/>
      <c r="CM1644" s="49"/>
      <c r="CN1644" s="49"/>
      <c r="CO1644" s="49"/>
      <c r="CP1644" s="49"/>
      <c r="CQ1644" s="49"/>
      <c r="CR1644" s="49"/>
      <c r="CS1644" s="49"/>
      <c r="CT1644" s="49"/>
      <c r="CU1644" s="49"/>
      <c r="CV1644" s="49"/>
      <c r="CW1644" s="49"/>
      <c r="CX1644" s="49"/>
      <c r="CY1644" s="49"/>
      <c r="CZ1644" s="49"/>
    </row>
    <row r="1645" spans="1:104" ht="20.25" thickTop="1" thickBot="1" x14ac:dyDescent="0.35">
      <c r="A1645" s="68"/>
      <c r="B1645" s="88"/>
      <c r="C1645" s="68"/>
      <c r="D1645" s="68"/>
      <c r="E1645" s="69"/>
      <c r="F1645" s="69"/>
      <c r="G1645" s="69"/>
      <c r="H1645" s="69"/>
      <c r="I1645" s="70"/>
      <c r="J1645" s="70"/>
      <c r="K1645" s="71"/>
      <c r="L1645" s="91"/>
      <c r="M1645" s="71"/>
      <c r="N1645" s="71"/>
      <c r="P1645" s="71"/>
      <c r="Q1645" s="71"/>
      <c r="R1645" s="71"/>
      <c r="S1645" s="70"/>
      <c r="T1645" s="73"/>
      <c r="U1645" s="73"/>
      <c r="V1645" s="211"/>
      <c r="W1645" s="211"/>
      <c r="X1645" s="73"/>
      <c r="Y1645" s="73"/>
      <c r="Z1645" s="73"/>
      <c r="AA1645" s="73"/>
      <c r="AB1645" s="73"/>
      <c r="AC1645" s="73"/>
      <c r="AD1645" s="73"/>
      <c r="AE1645" s="92"/>
      <c r="AF1645" s="73"/>
      <c r="AG1645" s="74"/>
      <c r="AH1645" s="75"/>
      <c r="AI1645" s="75"/>
      <c r="AJ1645" s="75"/>
      <c r="AK1645" s="74"/>
      <c r="AL1645" s="69"/>
      <c r="AM1645" s="76"/>
      <c r="AN1645" s="127"/>
      <c r="AO1645" s="76"/>
      <c r="AP1645" s="127"/>
      <c r="AQ1645" s="76"/>
      <c r="AR1645" s="76"/>
      <c r="AS1645" s="76"/>
      <c r="AT1645" s="76"/>
      <c r="AU1645" s="76"/>
      <c r="AV1645" s="127"/>
      <c r="AW1645" s="127"/>
      <c r="AX1645" s="127"/>
      <c r="AY1645" s="76"/>
      <c r="AZ1645" s="74"/>
      <c r="BA1645" s="74"/>
      <c r="BB1645" s="72"/>
      <c r="BC1645" s="72"/>
      <c r="BD1645" s="74"/>
      <c r="BE1645" s="74"/>
      <c r="BF1645" s="76"/>
      <c r="BG1645" s="76"/>
      <c r="BH1645" s="76"/>
      <c r="BI1645" s="76"/>
      <c r="BJ1645" s="76"/>
      <c r="BK1645" s="76"/>
      <c r="BL1645" s="76"/>
      <c r="BM1645" s="127"/>
      <c r="BN1645" s="76"/>
      <c r="BO1645" s="110"/>
      <c r="BP1645" s="110"/>
      <c r="BQ1645" s="112"/>
      <c r="BR1645" s="112"/>
      <c r="BS1645" s="112"/>
      <c r="BT1645" s="114"/>
      <c r="BU1645" s="113"/>
      <c r="BV1645" s="114"/>
      <c r="BW1645" s="115"/>
      <c r="BX1645" s="115"/>
      <c r="BY1645" s="115"/>
      <c r="BZ1645" s="115"/>
      <c r="CA1645" s="48"/>
      <c r="CB1645" s="48"/>
      <c r="CC1645" s="48"/>
      <c r="CD1645" s="49"/>
      <c r="CE1645" s="96"/>
      <c r="CF1645" s="49"/>
      <c r="CG1645" s="96"/>
      <c r="CH1645" s="49"/>
      <c r="CI1645" s="49"/>
      <c r="CJ1645" s="49"/>
      <c r="CK1645" s="49"/>
      <c r="CL1645" s="49"/>
      <c r="CM1645" s="49"/>
      <c r="CN1645" s="49"/>
      <c r="CO1645" s="49"/>
      <c r="CP1645" s="49"/>
      <c r="CQ1645" s="49"/>
      <c r="CR1645" s="49"/>
      <c r="CS1645" s="49"/>
      <c r="CT1645" s="49"/>
      <c r="CU1645" s="49"/>
      <c r="CV1645" s="49"/>
      <c r="CW1645" s="49"/>
      <c r="CX1645" s="49"/>
      <c r="CY1645" s="49"/>
      <c r="CZ1645" s="49"/>
    </row>
    <row r="1646" spans="1:104" ht="20.25" thickTop="1" thickBot="1" x14ac:dyDescent="0.35">
      <c r="A1646" s="68"/>
      <c r="B1646" s="88"/>
      <c r="C1646" s="68"/>
      <c r="D1646" s="68"/>
      <c r="E1646" s="69"/>
      <c r="F1646" s="69"/>
      <c r="G1646" s="69"/>
      <c r="H1646" s="69"/>
      <c r="I1646" s="70"/>
      <c r="J1646" s="70"/>
      <c r="K1646" s="71"/>
      <c r="L1646" s="91"/>
      <c r="M1646" s="71"/>
      <c r="N1646" s="71"/>
      <c r="P1646" s="71"/>
      <c r="Q1646" s="71"/>
      <c r="R1646" s="71"/>
      <c r="S1646" s="70"/>
      <c r="T1646" s="73"/>
      <c r="U1646" s="73"/>
      <c r="V1646" s="211"/>
      <c r="W1646" s="211"/>
      <c r="X1646" s="73"/>
      <c r="Y1646" s="73"/>
      <c r="Z1646" s="73"/>
      <c r="AA1646" s="73"/>
      <c r="AB1646" s="73"/>
      <c r="AC1646" s="73"/>
      <c r="AD1646" s="73"/>
      <c r="AE1646" s="92"/>
      <c r="AF1646" s="73"/>
      <c r="AG1646" s="74"/>
      <c r="AH1646" s="75"/>
      <c r="AI1646" s="75"/>
      <c r="AJ1646" s="75"/>
      <c r="AK1646" s="74"/>
      <c r="AL1646" s="69"/>
      <c r="AM1646" s="76"/>
      <c r="AN1646" s="127"/>
      <c r="AO1646" s="76"/>
      <c r="AP1646" s="127"/>
      <c r="AQ1646" s="76"/>
      <c r="AR1646" s="76"/>
      <c r="AS1646" s="76"/>
      <c r="AT1646" s="76"/>
      <c r="AU1646" s="76"/>
      <c r="AV1646" s="127"/>
      <c r="AW1646" s="127"/>
      <c r="AX1646" s="127"/>
      <c r="AY1646" s="76"/>
      <c r="AZ1646" s="74"/>
      <c r="BA1646" s="74"/>
      <c r="BB1646" s="72"/>
      <c r="BC1646" s="72"/>
      <c r="BD1646" s="74"/>
      <c r="BE1646" s="74"/>
      <c r="BF1646" s="76"/>
      <c r="BG1646" s="76"/>
      <c r="BH1646" s="76"/>
      <c r="BI1646" s="76"/>
      <c r="BJ1646" s="76"/>
      <c r="BK1646" s="76"/>
      <c r="BL1646" s="76"/>
      <c r="BM1646" s="127"/>
      <c r="BN1646" s="76"/>
      <c r="BO1646" s="110"/>
      <c r="BP1646" s="110"/>
      <c r="BQ1646" s="112"/>
      <c r="BR1646" s="112"/>
      <c r="BS1646" s="112"/>
      <c r="BT1646" s="114"/>
      <c r="BU1646" s="113"/>
      <c r="BV1646" s="114"/>
      <c r="BW1646" s="115"/>
      <c r="BX1646" s="115"/>
      <c r="BY1646" s="115"/>
      <c r="BZ1646" s="115"/>
      <c r="CA1646" s="48"/>
      <c r="CB1646" s="48"/>
      <c r="CC1646" s="48"/>
      <c r="CD1646" s="49"/>
      <c r="CE1646" s="96"/>
      <c r="CF1646" s="49"/>
      <c r="CG1646" s="96"/>
      <c r="CH1646" s="49"/>
      <c r="CI1646" s="49"/>
      <c r="CJ1646" s="49"/>
      <c r="CK1646" s="49"/>
      <c r="CL1646" s="49"/>
      <c r="CM1646" s="49"/>
      <c r="CN1646" s="49"/>
      <c r="CO1646" s="49"/>
      <c r="CP1646" s="49"/>
      <c r="CQ1646" s="49"/>
      <c r="CR1646" s="49"/>
      <c r="CS1646" s="49"/>
      <c r="CT1646" s="49"/>
      <c r="CU1646" s="49"/>
      <c r="CV1646" s="49"/>
      <c r="CW1646" s="49"/>
      <c r="CX1646" s="49"/>
      <c r="CY1646" s="49"/>
      <c r="CZ1646" s="49"/>
    </row>
    <row r="1647" spans="1:104" ht="20.25" thickTop="1" thickBot="1" x14ac:dyDescent="0.35">
      <c r="A1647" s="68"/>
      <c r="B1647" s="88"/>
      <c r="C1647" s="68"/>
      <c r="D1647" s="68"/>
      <c r="E1647" s="69"/>
      <c r="F1647" s="69"/>
      <c r="G1647" s="69"/>
      <c r="H1647" s="69"/>
      <c r="I1647" s="70"/>
      <c r="J1647" s="70"/>
      <c r="K1647" s="71"/>
      <c r="L1647" s="91"/>
      <c r="M1647" s="71"/>
      <c r="N1647" s="71"/>
      <c r="P1647" s="71"/>
      <c r="Q1647" s="71"/>
      <c r="R1647" s="71"/>
      <c r="S1647" s="70"/>
      <c r="T1647" s="73"/>
      <c r="U1647" s="73"/>
      <c r="V1647" s="211"/>
      <c r="W1647" s="211"/>
      <c r="X1647" s="73"/>
      <c r="Y1647" s="73"/>
      <c r="Z1647" s="73"/>
      <c r="AA1647" s="73"/>
      <c r="AB1647" s="73"/>
      <c r="AC1647" s="73"/>
      <c r="AD1647" s="73"/>
      <c r="AE1647" s="92"/>
      <c r="AF1647" s="73"/>
      <c r="AG1647" s="74"/>
      <c r="AH1647" s="75"/>
      <c r="AI1647" s="75"/>
      <c r="AJ1647" s="75"/>
      <c r="AK1647" s="74"/>
      <c r="AL1647" s="69"/>
      <c r="AM1647" s="76"/>
      <c r="AN1647" s="127"/>
      <c r="AO1647" s="76"/>
      <c r="AP1647" s="127"/>
      <c r="AQ1647" s="76"/>
      <c r="AR1647" s="76"/>
      <c r="AS1647" s="76"/>
      <c r="AT1647" s="76"/>
      <c r="AU1647" s="76"/>
      <c r="AV1647" s="127"/>
      <c r="AW1647" s="127"/>
      <c r="AX1647" s="127"/>
      <c r="AY1647" s="76"/>
      <c r="AZ1647" s="74"/>
      <c r="BA1647" s="74"/>
      <c r="BB1647" s="72"/>
      <c r="BC1647" s="72"/>
      <c r="BD1647" s="74"/>
      <c r="BE1647" s="74"/>
      <c r="BF1647" s="76"/>
      <c r="BG1647" s="76"/>
      <c r="BH1647" s="76"/>
      <c r="BI1647" s="76"/>
      <c r="BJ1647" s="76"/>
      <c r="BK1647" s="76"/>
      <c r="BL1647" s="76"/>
      <c r="BM1647" s="127"/>
      <c r="BN1647" s="76"/>
      <c r="BO1647" s="110"/>
      <c r="BP1647" s="110"/>
      <c r="BQ1647" s="112"/>
      <c r="BR1647" s="112"/>
      <c r="BS1647" s="112"/>
      <c r="BT1647" s="114"/>
      <c r="BU1647" s="113"/>
      <c r="BV1647" s="114"/>
      <c r="BW1647" s="115"/>
      <c r="BX1647" s="115"/>
      <c r="BY1647" s="115"/>
      <c r="BZ1647" s="115"/>
      <c r="CA1647" s="48"/>
      <c r="CB1647" s="48"/>
      <c r="CC1647" s="48"/>
      <c r="CD1647" s="49"/>
      <c r="CE1647" s="96"/>
      <c r="CF1647" s="49"/>
      <c r="CG1647" s="96"/>
      <c r="CH1647" s="49"/>
      <c r="CI1647" s="49"/>
      <c r="CJ1647" s="49"/>
      <c r="CK1647" s="49"/>
      <c r="CL1647" s="49"/>
      <c r="CM1647" s="49"/>
      <c r="CN1647" s="49"/>
      <c r="CO1647" s="49"/>
      <c r="CP1647" s="49"/>
      <c r="CQ1647" s="49"/>
      <c r="CR1647" s="49"/>
      <c r="CS1647" s="49"/>
      <c r="CT1647" s="49"/>
      <c r="CU1647" s="49"/>
      <c r="CV1647" s="49"/>
      <c r="CW1647" s="49"/>
      <c r="CX1647" s="49"/>
      <c r="CY1647" s="49"/>
      <c r="CZ1647" s="49"/>
    </row>
    <row r="1648" spans="1:104" ht="20.25" thickTop="1" thickBot="1" x14ac:dyDescent="0.35">
      <c r="A1648" s="68"/>
      <c r="B1648" s="88"/>
      <c r="C1648" s="68"/>
      <c r="D1648" s="68"/>
      <c r="E1648" s="69"/>
      <c r="F1648" s="69"/>
      <c r="G1648" s="69"/>
      <c r="H1648" s="69"/>
      <c r="I1648" s="70"/>
      <c r="J1648" s="70"/>
      <c r="K1648" s="71"/>
      <c r="L1648" s="91"/>
      <c r="M1648" s="71"/>
      <c r="N1648" s="71"/>
      <c r="P1648" s="71"/>
      <c r="Q1648" s="71"/>
      <c r="R1648" s="71"/>
      <c r="S1648" s="70"/>
      <c r="T1648" s="73"/>
      <c r="U1648" s="73"/>
      <c r="V1648" s="211"/>
      <c r="W1648" s="211"/>
      <c r="X1648" s="73"/>
      <c r="Y1648" s="73"/>
      <c r="Z1648" s="73"/>
      <c r="AA1648" s="73"/>
      <c r="AB1648" s="73"/>
      <c r="AC1648" s="73"/>
      <c r="AD1648" s="73"/>
      <c r="AE1648" s="92"/>
      <c r="AF1648" s="73"/>
      <c r="AG1648" s="74"/>
      <c r="AH1648" s="75"/>
      <c r="AI1648" s="75"/>
      <c r="AJ1648" s="75"/>
      <c r="AK1648" s="74"/>
      <c r="AL1648" s="69"/>
      <c r="AM1648" s="76"/>
      <c r="AN1648" s="127"/>
      <c r="AO1648" s="76"/>
      <c r="AP1648" s="127"/>
      <c r="AQ1648" s="76"/>
      <c r="AR1648" s="76"/>
      <c r="AS1648" s="76"/>
      <c r="AT1648" s="76"/>
      <c r="AU1648" s="76"/>
      <c r="AV1648" s="127"/>
      <c r="AW1648" s="127"/>
      <c r="AX1648" s="127"/>
      <c r="AY1648" s="76"/>
      <c r="AZ1648" s="74"/>
      <c r="BA1648" s="74"/>
      <c r="BB1648" s="72"/>
      <c r="BC1648" s="72"/>
      <c r="BD1648" s="74"/>
      <c r="BE1648" s="74"/>
      <c r="BF1648" s="76"/>
      <c r="BG1648" s="76"/>
      <c r="BH1648" s="76"/>
      <c r="BI1648" s="76"/>
      <c r="BJ1648" s="76"/>
      <c r="BK1648" s="76"/>
      <c r="BL1648" s="76"/>
      <c r="BM1648" s="127"/>
      <c r="BN1648" s="76"/>
      <c r="BO1648" s="110"/>
      <c r="BP1648" s="110"/>
      <c r="BQ1648" s="112"/>
      <c r="BR1648" s="112"/>
      <c r="BS1648" s="112"/>
      <c r="BT1648" s="114"/>
      <c r="BU1648" s="113"/>
      <c r="BV1648" s="114"/>
      <c r="BW1648" s="115"/>
      <c r="BX1648" s="115"/>
      <c r="BY1648" s="115"/>
      <c r="BZ1648" s="115"/>
      <c r="CA1648" s="48"/>
      <c r="CB1648" s="48"/>
      <c r="CC1648" s="48"/>
      <c r="CD1648" s="49"/>
      <c r="CE1648" s="96"/>
      <c r="CF1648" s="49"/>
      <c r="CG1648" s="96"/>
      <c r="CH1648" s="49"/>
      <c r="CI1648" s="49"/>
      <c r="CJ1648" s="49"/>
      <c r="CK1648" s="49"/>
      <c r="CL1648" s="49"/>
      <c r="CM1648" s="49"/>
      <c r="CN1648" s="49"/>
      <c r="CO1648" s="49"/>
      <c r="CP1648" s="49"/>
      <c r="CQ1648" s="49"/>
      <c r="CR1648" s="49"/>
      <c r="CS1648" s="49"/>
      <c r="CT1648" s="49"/>
      <c r="CU1648" s="49"/>
      <c r="CV1648" s="49"/>
      <c r="CW1648" s="49"/>
      <c r="CX1648" s="49"/>
      <c r="CY1648" s="49"/>
      <c r="CZ1648" s="49"/>
    </row>
    <row r="1649" spans="1:104" ht="20.25" thickTop="1" thickBot="1" x14ac:dyDescent="0.35">
      <c r="A1649" s="68"/>
      <c r="B1649" s="88"/>
      <c r="C1649" s="68"/>
      <c r="D1649" s="68"/>
      <c r="E1649" s="69"/>
      <c r="F1649" s="69"/>
      <c r="G1649" s="69"/>
      <c r="H1649" s="69"/>
      <c r="I1649" s="70"/>
      <c r="J1649" s="70"/>
      <c r="K1649" s="71"/>
      <c r="L1649" s="91"/>
      <c r="M1649" s="71"/>
      <c r="N1649" s="71"/>
      <c r="P1649" s="71"/>
      <c r="Q1649" s="71"/>
      <c r="R1649" s="71"/>
      <c r="S1649" s="70"/>
      <c r="T1649" s="73"/>
      <c r="U1649" s="73"/>
      <c r="V1649" s="211"/>
      <c r="W1649" s="211"/>
      <c r="X1649" s="73"/>
      <c r="Y1649" s="73"/>
      <c r="Z1649" s="73"/>
      <c r="AA1649" s="73"/>
      <c r="AB1649" s="73"/>
      <c r="AC1649" s="73"/>
      <c r="AD1649" s="73"/>
      <c r="AE1649" s="92"/>
      <c r="AF1649" s="73"/>
      <c r="AG1649" s="74"/>
      <c r="AH1649" s="75"/>
      <c r="AI1649" s="75"/>
      <c r="AJ1649" s="75"/>
      <c r="AK1649" s="74"/>
      <c r="AL1649" s="69"/>
      <c r="AM1649" s="76"/>
      <c r="AN1649" s="127"/>
      <c r="AO1649" s="76"/>
      <c r="AP1649" s="127"/>
      <c r="AQ1649" s="76"/>
      <c r="AR1649" s="76"/>
      <c r="AS1649" s="76"/>
      <c r="AT1649" s="76"/>
      <c r="AU1649" s="76"/>
      <c r="AV1649" s="127"/>
      <c r="AW1649" s="127"/>
      <c r="AX1649" s="127"/>
      <c r="AY1649" s="76"/>
      <c r="AZ1649" s="74"/>
      <c r="BA1649" s="74"/>
      <c r="BB1649" s="72"/>
      <c r="BC1649" s="72"/>
      <c r="BD1649" s="74"/>
      <c r="BE1649" s="74"/>
      <c r="BF1649" s="76"/>
      <c r="BG1649" s="76"/>
      <c r="BH1649" s="76"/>
      <c r="BI1649" s="76"/>
      <c r="BJ1649" s="76"/>
      <c r="BK1649" s="76"/>
      <c r="BL1649" s="76"/>
      <c r="BM1649" s="127"/>
      <c r="BN1649" s="76"/>
      <c r="BO1649" s="110"/>
      <c r="BP1649" s="110"/>
      <c r="BQ1649" s="112"/>
      <c r="BR1649" s="112"/>
      <c r="BS1649" s="112"/>
      <c r="BT1649" s="114"/>
      <c r="BU1649" s="113"/>
      <c r="BV1649" s="114"/>
      <c r="BW1649" s="115"/>
      <c r="BX1649" s="115"/>
      <c r="BY1649" s="115"/>
      <c r="BZ1649" s="115"/>
      <c r="CA1649" s="48"/>
      <c r="CB1649" s="48"/>
      <c r="CC1649" s="48"/>
      <c r="CD1649" s="49"/>
      <c r="CE1649" s="96"/>
      <c r="CF1649" s="49"/>
      <c r="CG1649" s="96"/>
      <c r="CH1649" s="49"/>
      <c r="CI1649" s="49"/>
      <c r="CJ1649" s="49"/>
      <c r="CK1649" s="49"/>
      <c r="CL1649" s="49"/>
      <c r="CM1649" s="49"/>
      <c r="CN1649" s="49"/>
      <c r="CO1649" s="49"/>
      <c r="CP1649" s="49"/>
      <c r="CQ1649" s="49"/>
      <c r="CR1649" s="49"/>
      <c r="CS1649" s="49"/>
      <c r="CT1649" s="49"/>
      <c r="CU1649" s="49"/>
      <c r="CV1649" s="49"/>
      <c r="CW1649" s="49"/>
      <c r="CX1649" s="49"/>
      <c r="CY1649" s="49"/>
      <c r="CZ1649" s="49"/>
    </row>
    <row r="1650" spans="1:104" ht="20.25" thickTop="1" thickBot="1" x14ac:dyDescent="0.35">
      <c r="A1650" s="68"/>
      <c r="B1650" s="88"/>
      <c r="C1650" s="68"/>
      <c r="D1650" s="68"/>
      <c r="E1650" s="69"/>
      <c r="F1650" s="69"/>
      <c r="G1650" s="69"/>
      <c r="H1650" s="69"/>
      <c r="I1650" s="70"/>
      <c r="J1650" s="70"/>
      <c r="K1650" s="71"/>
      <c r="L1650" s="91"/>
      <c r="M1650" s="71"/>
      <c r="N1650" s="71"/>
      <c r="P1650" s="71"/>
      <c r="Q1650" s="71"/>
      <c r="R1650" s="71"/>
      <c r="S1650" s="70"/>
      <c r="T1650" s="73"/>
      <c r="U1650" s="73"/>
      <c r="V1650" s="211"/>
      <c r="W1650" s="211"/>
      <c r="X1650" s="73"/>
      <c r="Y1650" s="73"/>
      <c r="Z1650" s="73"/>
      <c r="AA1650" s="73"/>
      <c r="AB1650" s="73"/>
      <c r="AC1650" s="73"/>
      <c r="AD1650" s="73"/>
      <c r="AE1650" s="92"/>
      <c r="AF1650" s="73"/>
      <c r="AG1650" s="74"/>
      <c r="AH1650" s="75"/>
      <c r="AI1650" s="75"/>
      <c r="AJ1650" s="75"/>
      <c r="AK1650" s="74"/>
      <c r="AL1650" s="69"/>
      <c r="AM1650" s="76"/>
      <c r="AN1650" s="127"/>
      <c r="AO1650" s="76"/>
      <c r="AP1650" s="127"/>
      <c r="AQ1650" s="76"/>
      <c r="AR1650" s="76"/>
      <c r="AS1650" s="76"/>
      <c r="AT1650" s="76"/>
      <c r="AU1650" s="76"/>
      <c r="AV1650" s="127"/>
      <c r="AW1650" s="127"/>
      <c r="AX1650" s="127"/>
      <c r="AY1650" s="76"/>
      <c r="AZ1650" s="74"/>
      <c r="BA1650" s="74"/>
      <c r="BB1650" s="72"/>
      <c r="BC1650" s="72"/>
      <c r="BD1650" s="74"/>
      <c r="BE1650" s="74"/>
      <c r="BF1650" s="76"/>
      <c r="BG1650" s="76"/>
      <c r="BH1650" s="76"/>
      <c r="BI1650" s="76"/>
      <c r="BJ1650" s="76"/>
      <c r="BK1650" s="76"/>
      <c r="BL1650" s="76"/>
      <c r="BM1650" s="127"/>
      <c r="BN1650" s="76"/>
      <c r="BO1650" s="110"/>
      <c r="BP1650" s="110"/>
      <c r="BQ1650" s="112"/>
      <c r="BR1650" s="112"/>
      <c r="BS1650" s="112"/>
      <c r="BT1650" s="114"/>
      <c r="BU1650" s="113"/>
      <c r="BV1650" s="114"/>
      <c r="BW1650" s="115"/>
      <c r="BX1650" s="115"/>
      <c r="BY1650" s="115"/>
      <c r="BZ1650" s="115"/>
      <c r="CA1650" s="48"/>
      <c r="CB1650" s="48"/>
      <c r="CC1650" s="48"/>
      <c r="CD1650" s="49"/>
      <c r="CE1650" s="96"/>
      <c r="CF1650" s="49"/>
      <c r="CG1650" s="96"/>
      <c r="CH1650" s="49"/>
      <c r="CI1650" s="49"/>
      <c r="CJ1650" s="49"/>
      <c r="CK1650" s="49"/>
      <c r="CL1650" s="49"/>
      <c r="CM1650" s="49"/>
      <c r="CN1650" s="49"/>
      <c r="CO1650" s="49"/>
      <c r="CP1650" s="49"/>
      <c r="CQ1650" s="49"/>
      <c r="CR1650" s="49"/>
      <c r="CS1650" s="49"/>
      <c r="CT1650" s="49"/>
      <c r="CU1650" s="49"/>
      <c r="CV1650" s="49"/>
      <c r="CW1650" s="49"/>
      <c r="CX1650" s="49"/>
      <c r="CY1650" s="49"/>
      <c r="CZ1650" s="49"/>
    </row>
    <row r="1651" spans="1:104" ht="20.25" thickTop="1" thickBot="1" x14ac:dyDescent="0.35">
      <c r="A1651" s="68"/>
      <c r="B1651" s="88"/>
      <c r="C1651" s="68"/>
      <c r="D1651" s="68"/>
      <c r="E1651" s="69"/>
      <c r="F1651" s="69"/>
      <c r="G1651" s="69"/>
      <c r="H1651" s="69"/>
      <c r="I1651" s="70"/>
      <c r="J1651" s="70"/>
      <c r="K1651" s="71"/>
      <c r="L1651" s="91"/>
      <c r="M1651" s="71"/>
      <c r="N1651" s="71"/>
      <c r="P1651" s="71"/>
      <c r="Q1651" s="71"/>
      <c r="R1651" s="71"/>
      <c r="S1651" s="70"/>
      <c r="T1651" s="73"/>
      <c r="U1651" s="73"/>
      <c r="V1651" s="211"/>
      <c r="W1651" s="211"/>
      <c r="X1651" s="73"/>
      <c r="Y1651" s="73"/>
      <c r="Z1651" s="73"/>
      <c r="AA1651" s="73"/>
      <c r="AB1651" s="73"/>
      <c r="AC1651" s="73"/>
      <c r="AD1651" s="73"/>
      <c r="AE1651" s="92"/>
      <c r="AF1651" s="73"/>
      <c r="AG1651" s="74"/>
      <c r="AH1651" s="75"/>
      <c r="AI1651" s="75"/>
      <c r="AJ1651" s="75"/>
      <c r="AK1651" s="74"/>
      <c r="AL1651" s="69"/>
      <c r="AM1651" s="76"/>
      <c r="AN1651" s="127"/>
      <c r="AO1651" s="76"/>
      <c r="AP1651" s="127"/>
      <c r="AQ1651" s="76"/>
      <c r="AR1651" s="76"/>
      <c r="AS1651" s="76"/>
      <c r="AT1651" s="76"/>
      <c r="AU1651" s="76"/>
      <c r="AV1651" s="127"/>
      <c r="AW1651" s="127"/>
      <c r="AX1651" s="127"/>
      <c r="AY1651" s="76"/>
      <c r="AZ1651" s="74"/>
      <c r="BA1651" s="74"/>
      <c r="BB1651" s="72"/>
      <c r="BC1651" s="72"/>
      <c r="BD1651" s="74"/>
      <c r="BE1651" s="74"/>
      <c r="BF1651" s="76"/>
      <c r="BG1651" s="76"/>
      <c r="BH1651" s="76"/>
      <c r="BI1651" s="76"/>
      <c r="BJ1651" s="76"/>
      <c r="BK1651" s="76"/>
      <c r="BL1651" s="76"/>
      <c r="BM1651" s="127"/>
      <c r="BN1651" s="76"/>
      <c r="BO1651" s="110"/>
      <c r="BP1651" s="110"/>
      <c r="BQ1651" s="112"/>
      <c r="BR1651" s="112"/>
      <c r="BS1651" s="112"/>
      <c r="BT1651" s="114"/>
      <c r="BU1651" s="113"/>
      <c r="BV1651" s="114"/>
      <c r="BW1651" s="115"/>
      <c r="BX1651" s="115"/>
      <c r="BY1651" s="115"/>
      <c r="BZ1651" s="115"/>
      <c r="CA1651" s="48"/>
      <c r="CB1651" s="48"/>
      <c r="CC1651" s="48"/>
      <c r="CD1651" s="49"/>
      <c r="CE1651" s="96"/>
      <c r="CF1651" s="49"/>
      <c r="CG1651" s="96"/>
      <c r="CH1651" s="49"/>
      <c r="CI1651" s="49"/>
      <c r="CJ1651" s="49"/>
      <c r="CK1651" s="49"/>
      <c r="CL1651" s="49"/>
      <c r="CM1651" s="49"/>
      <c r="CN1651" s="49"/>
      <c r="CO1651" s="49"/>
      <c r="CP1651" s="49"/>
      <c r="CQ1651" s="49"/>
      <c r="CR1651" s="49"/>
      <c r="CS1651" s="49"/>
      <c r="CT1651" s="49"/>
      <c r="CU1651" s="49"/>
      <c r="CV1651" s="49"/>
      <c r="CW1651" s="49"/>
      <c r="CX1651" s="49"/>
      <c r="CY1651" s="49"/>
      <c r="CZ1651" s="49"/>
    </row>
    <row r="1652" spans="1:104" ht="20.25" thickTop="1" thickBot="1" x14ac:dyDescent="0.35">
      <c r="A1652" s="68"/>
      <c r="B1652" s="88"/>
      <c r="C1652" s="68"/>
      <c r="D1652" s="68"/>
      <c r="E1652" s="69"/>
      <c r="F1652" s="69"/>
      <c r="G1652" s="69"/>
      <c r="H1652" s="69"/>
      <c r="I1652" s="70"/>
      <c r="J1652" s="70"/>
      <c r="K1652" s="71"/>
      <c r="L1652" s="91"/>
      <c r="M1652" s="71"/>
      <c r="N1652" s="71"/>
      <c r="P1652" s="71"/>
      <c r="Q1652" s="71"/>
      <c r="R1652" s="71"/>
      <c r="S1652" s="70"/>
      <c r="T1652" s="73"/>
      <c r="U1652" s="73"/>
      <c r="V1652" s="211"/>
      <c r="W1652" s="211"/>
      <c r="X1652" s="73"/>
      <c r="Y1652" s="73"/>
      <c r="Z1652" s="73"/>
      <c r="AA1652" s="73"/>
      <c r="AB1652" s="73"/>
      <c r="AC1652" s="73"/>
      <c r="AD1652" s="73"/>
      <c r="AE1652" s="92"/>
      <c r="AF1652" s="73"/>
      <c r="AG1652" s="74"/>
      <c r="AH1652" s="75"/>
      <c r="AI1652" s="75"/>
      <c r="AJ1652" s="75"/>
      <c r="AK1652" s="74"/>
      <c r="AL1652" s="69"/>
      <c r="AM1652" s="76"/>
      <c r="AN1652" s="127"/>
      <c r="AO1652" s="76"/>
      <c r="AP1652" s="127"/>
      <c r="AQ1652" s="76"/>
      <c r="AR1652" s="76"/>
      <c r="AS1652" s="76"/>
      <c r="AT1652" s="76"/>
      <c r="AU1652" s="76"/>
      <c r="AV1652" s="127"/>
      <c r="AW1652" s="127"/>
      <c r="AX1652" s="127"/>
      <c r="AY1652" s="76"/>
      <c r="AZ1652" s="74"/>
      <c r="BA1652" s="74"/>
      <c r="BB1652" s="72"/>
      <c r="BC1652" s="72"/>
      <c r="BD1652" s="74"/>
      <c r="BE1652" s="74"/>
      <c r="BF1652" s="76"/>
      <c r="BG1652" s="76"/>
      <c r="BH1652" s="76"/>
      <c r="BI1652" s="76"/>
      <c r="BJ1652" s="76"/>
      <c r="BK1652" s="76"/>
      <c r="BL1652" s="76"/>
      <c r="BM1652" s="127"/>
      <c r="BN1652" s="76"/>
      <c r="BO1652" s="110"/>
      <c r="BP1652" s="110"/>
      <c r="BQ1652" s="112"/>
      <c r="BR1652" s="112"/>
      <c r="BS1652" s="112"/>
      <c r="BT1652" s="114"/>
      <c r="BU1652" s="113"/>
      <c r="BV1652" s="114"/>
      <c r="BW1652" s="115"/>
      <c r="BX1652" s="115"/>
      <c r="BY1652" s="115"/>
      <c r="BZ1652" s="115"/>
      <c r="CA1652" s="48"/>
      <c r="CB1652" s="48"/>
      <c r="CC1652" s="48"/>
      <c r="CD1652" s="49"/>
      <c r="CE1652" s="96"/>
      <c r="CF1652" s="49"/>
      <c r="CG1652" s="96"/>
      <c r="CH1652" s="49"/>
      <c r="CI1652" s="49"/>
      <c r="CJ1652" s="49"/>
      <c r="CK1652" s="49"/>
      <c r="CL1652" s="49"/>
      <c r="CM1652" s="49"/>
      <c r="CN1652" s="49"/>
      <c r="CO1652" s="49"/>
      <c r="CP1652" s="49"/>
      <c r="CQ1652" s="49"/>
      <c r="CR1652" s="49"/>
      <c r="CS1652" s="49"/>
      <c r="CT1652" s="49"/>
      <c r="CU1652" s="49"/>
      <c r="CV1652" s="49"/>
      <c r="CW1652" s="49"/>
      <c r="CX1652" s="49"/>
      <c r="CY1652" s="49"/>
      <c r="CZ1652" s="49"/>
    </row>
    <row r="1653" spans="1:104" ht="20.25" thickTop="1" thickBot="1" x14ac:dyDescent="0.35">
      <c r="A1653" s="68"/>
      <c r="B1653" s="88"/>
      <c r="C1653" s="68"/>
      <c r="D1653" s="68"/>
      <c r="E1653" s="69"/>
      <c r="F1653" s="69"/>
      <c r="G1653" s="69"/>
      <c r="H1653" s="69"/>
      <c r="I1653" s="70"/>
      <c r="J1653" s="70"/>
      <c r="K1653" s="71"/>
      <c r="L1653" s="91"/>
      <c r="M1653" s="71"/>
      <c r="N1653" s="71"/>
      <c r="P1653" s="71"/>
      <c r="Q1653" s="71"/>
      <c r="R1653" s="71"/>
      <c r="S1653" s="70"/>
      <c r="T1653" s="73"/>
      <c r="U1653" s="73"/>
      <c r="V1653" s="211"/>
      <c r="W1653" s="211"/>
      <c r="X1653" s="73"/>
      <c r="Y1653" s="73"/>
      <c r="Z1653" s="73"/>
      <c r="AA1653" s="73"/>
      <c r="AB1653" s="73"/>
      <c r="AC1653" s="73"/>
      <c r="AD1653" s="73"/>
      <c r="AE1653" s="92"/>
      <c r="AF1653" s="73"/>
      <c r="AG1653" s="74"/>
      <c r="AH1653" s="75"/>
      <c r="AI1653" s="75"/>
      <c r="AJ1653" s="75"/>
      <c r="AK1653" s="74"/>
      <c r="AL1653" s="69"/>
      <c r="AM1653" s="76"/>
      <c r="AN1653" s="127"/>
      <c r="AO1653" s="76"/>
      <c r="AP1653" s="127"/>
      <c r="AQ1653" s="76"/>
      <c r="AR1653" s="76"/>
      <c r="AS1653" s="76"/>
      <c r="AT1653" s="76"/>
      <c r="AU1653" s="76"/>
      <c r="AV1653" s="127"/>
      <c r="AW1653" s="127"/>
      <c r="AX1653" s="127"/>
      <c r="AY1653" s="76"/>
      <c r="AZ1653" s="74"/>
      <c r="BA1653" s="74"/>
      <c r="BB1653" s="72"/>
      <c r="BC1653" s="72"/>
      <c r="BD1653" s="74"/>
      <c r="BE1653" s="74"/>
      <c r="BF1653" s="76"/>
      <c r="BG1653" s="76"/>
      <c r="BH1653" s="76"/>
      <c r="BI1653" s="76"/>
      <c r="BJ1653" s="76"/>
      <c r="BK1653" s="76"/>
      <c r="BL1653" s="76"/>
      <c r="BM1653" s="127"/>
      <c r="BN1653" s="76"/>
      <c r="BO1653" s="110"/>
      <c r="BP1653" s="110"/>
      <c r="BQ1653" s="112"/>
      <c r="BR1653" s="112"/>
      <c r="BS1653" s="112"/>
      <c r="BT1653" s="114"/>
      <c r="BU1653" s="113"/>
      <c r="BV1653" s="114"/>
      <c r="BW1653" s="115"/>
      <c r="BX1653" s="115"/>
      <c r="BY1653" s="115"/>
      <c r="BZ1653" s="115"/>
      <c r="CA1653" s="48"/>
      <c r="CB1653" s="48"/>
      <c r="CC1653" s="48"/>
      <c r="CD1653" s="49"/>
      <c r="CE1653" s="96"/>
      <c r="CF1653" s="49"/>
      <c r="CG1653" s="96"/>
      <c r="CH1653" s="49"/>
      <c r="CI1653" s="49"/>
      <c r="CJ1653" s="49"/>
      <c r="CK1653" s="49"/>
      <c r="CL1653" s="49"/>
      <c r="CM1653" s="49"/>
      <c r="CN1653" s="49"/>
      <c r="CO1653" s="49"/>
      <c r="CP1653" s="49"/>
      <c r="CQ1653" s="49"/>
      <c r="CR1653" s="49"/>
      <c r="CS1653" s="49"/>
      <c r="CT1653" s="49"/>
      <c r="CU1653" s="49"/>
      <c r="CV1653" s="49"/>
      <c r="CW1653" s="49"/>
      <c r="CX1653" s="49"/>
      <c r="CY1653" s="49"/>
      <c r="CZ1653" s="49"/>
    </row>
    <row r="1654" spans="1:104" ht="20.25" thickTop="1" thickBot="1" x14ac:dyDescent="0.35">
      <c r="A1654" s="68"/>
      <c r="B1654" s="88"/>
      <c r="C1654" s="68"/>
      <c r="D1654" s="68"/>
      <c r="E1654" s="69"/>
      <c r="F1654" s="69"/>
      <c r="G1654" s="69"/>
      <c r="H1654" s="69"/>
      <c r="I1654" s="70"/>
      <c r="J1654" s="70"/>
      <c r="K1654" s="71"/>
      <c r="L1654" s="91"/>
      <c r="M1654" s="71"/>
      <c r="N1654" s="71"/>
      <c r="P1654" s="71"/>
      <c r="Q1654" s="71"/>
      <c r="R1654" s="71"/>
      <c r="S1654" s="70"/>
      <c r="T1654" s="73"/>
      <c r="U1654" s="73"/>
      <c r="V1654" s="211"/>
      <c r="W1654" s="211"/>
      <c r="X1654" s="73"/>
      <c r="Y1654" s="73"/>
      <c r="Z1654" s="73"/>
      <c r="AA1654" s="73"/>
      <c r="AB1654" s="73"/>
      <c r="AC1654" s="73"/>
      <c r="AD1654" s="73"/>
      <c r="AE1654" s="92"/>
      <c r="AF1654" s="73"/>
      <c r="AG1654" s="74"/>
      <c r="AH1654" s="75"/>
      <c r="AI1654" s="75"/>
      <c r="AJ1654" s="75"/>
      <c r="AK1654" s="74"/>
      <c r="AL1654" s="69"/>
      <c r="AM1654" s="76"/>
      <c r="AN1654" s="127"/>
      <c r="AO1654" s="76"/>
      <c r="AP1654" s="127"/>
      <c r="AQ1654" s="76"/>
      <c r="AR1654" s="76"/>
      <c r="AS1654" s="76"/>
      <c r="AT1654" s="76"/>
      <c r="AU1654" s="76"/>
      <c r="AV1654" s="127"/>
      <c r="AW1654" s="127"/>
      <c r="AX1654" s="127"/>
      <c r="AY1654" s="76"/>
      <c r="AZ1654" s="74"/>
      <c r="BA1654" s="74"/>
      <c r="BB1654" s="72"/>
      <c r="BC1654" s="72"/>
      <c r="BD1654" s="74"/>
      <c r="BE1654" s="74"/>
      <c r="BF1654" s="76"/>
      <c r="BG1654" s="76"/>
      <c r="BH1654" s="76"/>
      <c r="BI1654" s="76"/>
      <c r="BJ1654" s="76"/>
      <c r="BK1654" s="76"/>
      <c r="BL1654" s="76"/>
      <c r="BM1654" s="127"/>
      <c r="BN1654" s="76"/>
      <c r="BO1654" s="110"/>
      <c r="BP1654" s="110"/>
      <c r="BQ1654" s="112"/>
      <c r="BR1654" s="112"/>
      <c r="BS1654" s="112"/>
      <c r="BT1654" s="114"/>
      <c r="BU1654" s="113"/>
      <c r="BV1654" s="114"/>
      <c r="BW1654" s="115"/>
      <c r="BX1654" s="115"/>
      <c r="BY1654" s="115"/>
      <c r="BZ1654" s="115"/>
      <c r="CA1654" s="48"/>
      <c r="CB1654" s="48"/>
      <c r="CC1654" s="48"/>
      <c r="CD1654" s="49"/>
      <c r="CE1654" s="96"/>
      <c r="CF1654" s="49"/>
      <c r="CG1654" s="96"/>
      <c r="CH1654" s="49"/>
      <c r="CI1654" s="49"/>
      <c r="CJ1654" s="49"/>
      <c r="CK1654" s="49"/>
      <c r="CL1654" s="49"/>
      <c r="CM1654" s="49"/>
      <c r="CN1654" s="49"/>
      <c r="CO1654" s="49"/>
      <c r="CP1654" s="49"/>
      <c r="CQ1654" s="49"/>
      <c r="CR1654" s="49"/>
      <c r="CS1654" s="49"/>
      <c r="CT1654" s="49"/>
      <c r="CU1654" s="49"/>
      <c r="CV1654" s="49"/>
      <c r="CW1654" s="49"/>
      <c r="CX1654" s="49"/>
      <c r="CY1654" s="49"/>
      <c r="CZ1654" s="49"/>
    </row>
    <row r="1655" spans="1:104" ht="20.25" thickTop="1" thickBot="1" x14ac:dyDescent="0.35">
      <c r="A1655" s="68"/>
      <c r="B1655" s="88"/>
      <c r="C1655" s="68"/>
      <c r="D1655" s="68"/>
      <c r="E1655" s="69"/>
      <c r="F1655" s="69"/>
      <c r="G1655" s="69"/>
      <c r="H1655" s="69"/>
      <c r="I1655" s="70"/>
      <c r="J1655" s="70"/>
      <c r="K1655" s="71"/>
      <c r="L1655" s="91"/>
      <c r="M1655" s="71"/>
      <c r="N1655" s="71"/>
      <c r="P1655" s="71"/>
      <c r="Q1655" s="71"/>
      <c r="R1655" s="71"/>
      <c r="S1655" s="70"/>
      <c r="T1655" s="73"/>
      <c r="U1655" s="73"/>
      <c r="V1655" s="211"/>
      <c r="W1655" s="211"/>
      <c r="X1655" s="73"/>
      <c r="Y1655" s="73"/>
      <c r="Z1655" s="73"/>
      <c r="AA1655" s="73"/>
      <c r="AB1655" s="73"/>
      <c r="AC1655" s="73"/>
      <c r="AD1655" s="73"/>
      <c r="AE1655" s="92"/>
      <c r="AF1655" s="73"/>
      <c r="AG1655" s="74"/>
      <c r="AH1655" s="75"/>
      <c r="AI1655" s="75"/>
      <c r="AJ1655" s="75"/>
      <c r="AK1655" s="74"/>
      <c r="AL1655" s="69"/>
      <c r="AM1655" s="76"/>
      <c r="AN1655" s="127"/>
      <c r="AO1655" s="76"/>
      <c r="AP1655" s="127"/>
      <c r="AQ1655" s="76"/>
      <c r="AR1655" s="76"/>
      <c r="AS1655" s="76"/>
      <c r="AT1655" s="76"/>
      <c r="AU1655" s="76"/>
      <c r="AV1655" s="127"/>
      <c r="AW1655" s="127"/>
      <c r="AX1655" s="127"/>
      <c r="AY1655" s="76"/>
      <c r="AZ1655" s="74"/>
      <c r="BA1655" s="74"/>
      <c r="BB1655" s="72"/>
      <c r="BC1655" s="72"/>
      <c r="BD1655" s="74"/>
      <c r="BE1655" s="74"/>
      <c r="BF1655" s="76"/>
      <c r="BG1655" s="76"/>
      <c r="BH1655" s="76"/>
      <c r="BI1655" s="76"/>
      <c r="BJ1655" s="76"/>
      <c r="BK1655" s="76"/>
      <c r="BL1655" s="76"/>
      <c r="BM1655" s="127"/>
      <c r="BN1655" s="76"/>
      <c r="BO1655" s="110"/>
      <c r="BP1655" s="110"/>
      <c r="BQ1655" s="112"/>
      <c r="BR1655" s="112"/>
      <c r="BS1655" s="112"/>
      <c r="BT1655" s="114"/>
      <c r="BU1655" s="113"/>
      <c r="BV1655" s="114"/>
      <c r="BW1655" s="115"/>
      <c r="BX1655" s="115"/>
      <c r="BY1655" s="115"/>
      <c r="BZ1655" s="115"/>
      <c r="CA1655" s="48"/>
      <c r="CB1655" s="48"/>
      <c r="CC1655" s="48"/>
      <c r="CD1655" s="49"/>
      <c r="CE1655" s="96"/>
      <c r="CF1655" s="49"/>
      <c r="CG1655" s="96"/>
      <c r="CH1655" s="49"/>
      <c r="CI1655" s="49"/>
      <c r="CJ1655" s="49"/>
      <c r="CK1655" s="49"/>
      <c r="CL1655" s="49"/>
      <c r="CM1655" s="49"/>
      <c r="CN1655" s="49"/>
      <c r="CO1655" s="49"/>
      <c r="CP1655" s="49"/>
      <c r="CQ1655" s="49"/>
      <c r="CR1655" s="49"/>
      <c r="CS1655" s="49"/>
      <c r="CT1655" s="49"/>
      <c r="CU1655" s="49"/>
      <c r="CV1655" s="49"/>
      <c r="CW1655" s="49"/>
      <c r="CX1655" s="49"/>
      <c r="CY1655" s="49"/>
      <c r="CZ1655" s="49"/>
    </row>
    <row r="1656" spans="1:104" ht="20.25" thickTop="1" thickBot="1" x14ac:dyDescent="0.35">
      <c r="A1656" s="68"/>
      <c r="B1656" s="88"/>
      <c r="C1656" s="68"/>
      <c r="D1656" s="68"/>
      <c r="E1656" s="69"/>
      <c r="F1656" s="69"/>
      <c r="G1656" s="69"/>
      <c r="H1656" s="69"/>
      <c r="I1656" s="70"/>
      <c r="J1656" s="70"/>
      <c r="K1656" s="71"/>
      <c r="L1656" s="91"/>
      <c r="M1656" s="71"/>
      <c r="N1656" s="71"/>
      <c r="P1656" s="71"/>
      <c r="Q1656" s="71"/>
      <c r="R1656" s="71"/>
      <c r="S1656" s="70"/>
      <c r="T1656" s="73"/>
      <c r="U1656" s="73"/>
      <c r="V1656" s="211"/>
      <c r="W1656" s="211"/>
      <c r="X1656" s="73"/>
      <c r="Y1656" s="73"/>
      <c r="Z1656" s="73"/>
      <c r="AA1656" s="73"/>
      <c r="AB1656" s="73"/>
      <c r="AC1656" s="73"/>
      <c r="AD1656" s="73"/>
      <c r="AE1656" s="92"/>
      <c r="AF1656" s="73"/>
      <c r="AG1656" s="74"/>
      <c r="AH1656" s="75"/>
      <c r="AI1656" s="75"/>
      <c r="AJ1656" s="75"/>
      <c r="AK1656" s="74"/>
      <c r="AL1656" s="69"/>
      <c r="AM1656" s="76"/>
      <c r="AN1656" s="127"/>
      <c r="AO1656" s="76"/>
      <c r="AP1656" s="127"/>
      <c r="AQ1656" s="76"/>
      <c r="AR1656" s="76"/>
      <c r="AS1656" s="76"/>
      <c r="AT1656" s="76"/>
      <c r="AU1656" s="76"/>
      <c r="AV1656" s="127"/>
      <c r="AW1656" s="127"/>
      <c r="AX1656" s="127"/>
      <c r="AY1656" s="76"/>
      <c r="AZ1656" s="74"/>
      <c r="BA1656" s="74"/>
      <c r="BB1656" s="72"/>
      <c r="BC1656" s="72"/>
      <c r="BD1656" s="74"/>
      <c r="BE1656" s="74"/>
      <c r="BF1656" s="76"/>
      <c r="BG1656" s="76"/>
      <c r="BH1656" s="76"/>
      <c r="BI1656" s="76"/>
      <c r="BJ1656" s="76"/>
      <c r="BK1656" s="76"/>
      <c r="BL1656" s="76"/>
      <c r="BM1656" s="127"/>
      <c r="BN1656" s="76"/>
      <c r="BO1656" s="110"/>
      <c r="BP1656" s="110"/>
      <c r="BQ1656" s="112"/>
      <c r="BR1656" s="112"/>
      <c r="BS1656" s="112"/>
      <c r="BT1656" s="114"/>
      <c r="BU1656" s="113"/>
      <c r="BV1656" s="114"/>
      <c r="BW1656" s="115"/>
      <c r="BX1656" s="115"/>
      <c r="BY1656" s="115"/>
      <c r="BZ1656" s="115"/>
      <c r="CA1656" s="48"/>
      <c r="CB1656" s="48"/>
      <c r="CC1656" s="48"/>
      <c r="CD1656" s="49"/>
      <c r="CE1656" s="96"/>
      <c r="CF1656" s="49"/>
      <c r="CG1656" s="96"/>
      <c r="CH1656" s="49"/>
      <c r="CI1656" s="49"/>
      <c r="CJ1656" s="49"/>
      <c r="CK1656" s="49"/>
      <c r="CL1656" s="49"/>
      <c r="CM1656" s="49"/>
      <c r="CN1656" s="49"/>
      <c r="CO1656" s="49"/>
      <c r="CP1656" s="49"/>
      <c r="CQ1656" s="49"/>
      <c r="CR1656" s="49"/>
      <c r="CS1656" s="49"/>
      <c r="CT1656" s="49"/>
      <c r="CU1656" s="49"/>
      <c r="CV1656" s="49"/>
      <c r="CW1656" s="49"/>
      <c r="CX1656" s="49"/>
      <c r="CY1656" s="49"/>
      <c r="CZ1656" s="49"/>
    </row>
    <row r="1657" spans="1:104" ht="20.25" thickTop="1" thickBot="1" x14ac:dyDescent="0.35">
      <c r="A1657" s="68"/>
      <c r="B1657" s="88"/>
      <c r="C1657" s="68"/>
      <c r="D1657" s="68"/>
      <c r="E1657" s="69"/>
      <c r="F1657" s="69"/>
      <c r="G1657" s="69"/>
      <c r="H1657" s="69"/>
      <c r="I1657" s="70"/>
      <c r="J1657" s="70"/>
      <c r="K1657" s="71"/>
      <c r="L1657" s="91"/>
      <c r="M1657" s="71"/>
      <c r="N1657" s="71"/>
      <c r="P1657" s="71"/>
      <c r="Q1657" s="71"/>
      <c r="R1657" s="71"/>
      <c r="S1657" s="70"/>
      <c r="T1657" s="73"/>
      <c r="U1657" s="73"/>
      <c r="V1657" s="211"/>
      <c r="W1657" s="211"/>
      <c r="X1657" s="73"/>
      <c r="Y1657" s="73"/>
      <c r="Z1657" s="73"/>
      <c r="AA1657" s="73"/>
      <c r="AB1657" s="73"/>
      <c r="AC1657" s="73"/>
      <c r="AD1657" s="73"/>
      <c r="AE1657" s="92"/>
      <c r="AF1657" s="73"/>
      <c r="AG1657" s="74"/>
      <c r="AH1657" s="75"/>
      <c r="AI1657" s="75"/>
      <c r="AJ1657" s="75"/>
      <c r="AK1657" s="74"/>
      <c r="AL1657" s="69"/>
      <c r="AM1657" s="76"/>
      <c r="AN1657" s="127"/>
      <c r="AO1657" s="76"/>
      <c r="AP1657" s="127"/>
      <c r="AQ1657" s="76"/>
      <c r="AR1657" s="76"/>
      <c r="AS1657" s="76"/>
      <c r="AT1657" s="76"/>
      <c r="AU1657" s="76"/>
      <c r="AV1657" s="127"/>
      <c r="AW1657" s="127"/>
      <c r="AX1657" s="127"/>
      <c r="AY1657" s="76"/>
      <c r="AZ1657" s="74"/>
      <c r="BA1657" s="74"/>
      <c r="BB1657" s="72"/>
      <c r="BC1657" s="72"/>
      <c r="BD1657" s="74"/>
      <c r="BE1657" s="74"/>
      <c r="BF1657" s="76"/>
      <c r="BG1657" s="76"/>
      <c r="BH1657" s="76"/>
      <c r="BI1657" s="76"/>
      <c r="BJ1657" s="76"/>
      <c r="BK1657" s="76"/>
      <c r="BL1657" s="76"/>
      <c r="BM1657" s="127"/>
      <c r="BN1657" s="76"/>
      <c r="BO1657" s="110"/>
      <c r="BP1657" s="110"/>
      <c r="BQ1657" s="112"/>
      <c r="BR1657" s="112"/>
      <c r="BS1657" s="112"/>
      <c r="BT1657" s="114"/>
      <c r="BU1657" s="113"/>
      <c r="BV1657" s="114"/>
      <c r="BW1657" s="115"/>
      <c r="BX1657" s="115"/>
      <c r="BY1657" s="115"/>
      <c r="BZ1657" s="115"/>
      <c r="CA1657" s="48"/>
      <c r="CB1657" s="48"/>
      <c r="CC1657" s="48"/>
      <c r="CD1657" s="49"/>
      <c r="CE1657" s="96"/>
      <c r="CF1657" s="49"/>
      <c r="CG1657" s="96"/>
      <c r="CH1657" s="49"/>
      <c r="CI1657" s="49"/>
      <c r="CJ1657" s="49"/>
      <c r="CK1657" s="49"/>
      <c r="CL1657" s="49"/>
      <c r="CM1657" s="49"/>
      <c r="CN1657" s="49"/>
      <c r="CO1657" s="49"/>
      <c r="CP1657" s="49"/>
      <c r="CQ1657" s="49"/>
      <c r="CR1657" s="49"/>
      <c r="CS1657" s="49"/>
      <c r="CT1657" s="49"/>
      <c r="CU1657" s="49"/>
      <c r="CV1657" s="49"/>
      <c r="CW1657" s="49"/>
      <c r="CX1657" s="49"/>
      <c r="CY1657" s="49"/>
      <c r="CZ1657" s="49"/>
    </row>
    <row r="1658" spans="1:104" ht="20.25" thickTop="1" thickBot="1" x14ac:dyDescent="0.35">
      <c r="A1658" s="68"/>
      <c r="B1658" s="88"/>
      <c r="C1658" s="68"/>
      <c r="D1658" s="68"/>
      <c r="E1658" s="69"/>
      <c r="F1658" s="69"/>
      <c r="G1658" s="69"/>
      <c r="H1658" s="69"/>
      <c r="I1658" s="70"/>
      <c r="J1658" s="70"/>
      <c r="K1658" s="71"/>
      <c r="L1658" s="91"/>
      <c r="M1658" s="71"/>
      <c r="N1658" s="71"/>
      <c r="P1658" s="71"/>
      <c r="Q1658" s="71"/>
      <c r="R1658" s="71"/>
      <c r="S1658" s="70"/>
      <c r="T1658" s="73"/>
      <c r="U1658" s="73"/>
      <c r="V1658" s="211"/>
      <c r="W1658" s="211"/>
      <c r="X1658" s="73"/>
      <c r="Y1658" s="73"/>
      <c r="Z1658" s="73"/>
      <c r="AA1658" s="73"/>
      <c r="AB1658" s="73"/>
      <c r="AC1658" s="73"/>
      <c r="AD1658" s="73"/>
      <c r="AE1658" s="92"/>
      <c r="AF1658" s="73"/>
      <c r="AG1658" s="74"/>
      <c r="AH1658" s="75"/>
      <c r="AI1658" s="75"/>
      <c r="AJ1658" s="75"/>
      <c r="AK1658" s="74"/>
      <c r="AL1658" s="69"/>
      <c r="AM1658" s="76"/>
      <c r="AN1658" s="127"/>
      <c r="AO1658" s="76"/>
      <c r="AP1658" s="127"/>
      <c r="AQ1658" s="76"/>
      <c r="AR1658" s="76"/>
      <c r="AS1658" s="76"/>
      <c r="AT1658" s="76"/>
      <c r="AU1658" s="76"/>
      <c r="AV1658" s="127"/>
      <c r="AW1658" s="127"/>
      <c r="AX1658" s="127"/>
      <c r="AY1658" s="76"/>
      <c r="AZ1658" s="74"/>
      <c r="BA1658" s="74"/>
      <c r="BB1658" s="72"/>
      <c r="BC1658" s="72"/>
      <c r="BD1658" s="74"/>
      <c r="BE1658" s="74"/>
      <c r="BF1658" s="76"/>
      <c r="BG1658" s="76"/>
      <c r="BH1658" s="76"/>
      <c r="BI1658" s="76"/>
      <c r="BJ1658" s="76"/>
      <c r="BK1658" s="76"/>
      <c r="BL1658" s="76"/>
      <c r="BM1658" s="127"/>
      <c r="BN1658" s="76"/>
      <c r="BO1658" s="110"/>
      <c r="BP1658" s="110"/>
      <c r="BQ1658" s="112"/>
      <c r="BR1658" s="112"/>
      <c r="BS1658" s="112"/>
      <c r="BT1658" s="114"/>
      <c r="BU1658" s="113"/>
      <c r="BV1658" s="114"/>
      <c r="BW1658" s="115"/>
      <c r="BX1658" s="115"/>
      <c r="BY1658" s="115"/>
      <c r="BZ1658" s="115"/>
      <c r="CA1658" s="48"/>
      <c r="CB1658" s="48"/>
      <c r="CC1658" s="48"/>
      <c r="CD1658" s="49"/>
      <c r="CE1658" s="96"/>
      <c r="CF1658" s="49"/>
      <c r="CG1658" s="96"/>
      <c r="CH1658" s="49"/>
      <c r="CI1658" s="49"/>
      <c r="CJ1658" s="49"/>
      <c r="CK1658" s="49"/>
      <c r="CL1658" s="49"/>
      <c r="CM1658" s="49"/>
      <c r="CN1658" s="49"/>
      <c r="CO1658" s="49"/>
      <c r="CP1658" s="49"/>
      <c r="CQ1658" s="49"/>
      <c r="CR1658" s="49"/>
      <c r="CS1658" s="49"/>
      <c r="CT1658" s="49"/>
      <c r="CU1658" s="49"/>
      <c r="CV1658" s="49"/>
      <c r="CW1658" s="49"/>
      <c r="CX1658" s="49"/>
      <c r="CY1658" s="49"/>
      <c r="CZ1658" s="49"/>
    </row>
    <row r="1659" spans="1:104" ht="20.25" thickTop="1" thickBot="1" x14ac:dyDescent="0.35">
      <c r="A1659" s="68"/>
      <c r="B1659" s="88"/>
      <c r="C1659" s="68"/>
      <c r="D1659" s="68"/>
      <c r="E1659" s="69"/>
      <c r="F1659" s="69"/>
      <c r="G1659" s="69"/>
      <c r="H1659" s="69"/>
      <c r="I1659" s="70"/>
      <c r="J1659" s="70"/>
      <c r="K1659" s="71"/>
      <c r="L1659" s="91"/>
      <c r="M1659" s="71"/>
      <c r="N1659" s="71"/>
      <c r="P1659" s="71"/>
      <c r="Q1659" s="71"/>
      <c r="R1659" s="71"/>
      <c r="S1659" s="70"/>
      <c r="T1659" s="73"/>
      <c r="U1659" s="73"/>
      <c r="V1659" s="211"/>
      <c r="W1659" s="211"/>
      <c r="X1659" s="73"/>
      <c r="Y1659" s="73"/>
      <c r="Z1659" s="73"/>
      <c r="AA1659" s="73"/>
      <c r="AB1659" s="73"/>
      <c r="AC1659" s="73"/>
      <c r="AD1659" s="73"/>
      <c r="AE1659" s="92"/>
      <c r="AF1659" s="73"/>
      <c r="AG1659" s="74"/>
      <c r="AH1659" s="75"/>
      <c r="AI1659" s="75"/>
      <c r="AJ1659" s="75"/>
      <c r="AK1659" s="74"/>
      <c r="AL1659" s="69"/>
      <c r="AM1659" s="76"/>
      <c r="AN1659" s="127"/>
      <c r="AO1659" s="76"/>
      <c r="AP1659" s="127"/>
      <c r="AQ1659" s="76"/>
      <c r="AR1659" s="76"/>
      <c r="AS1659" s="76"/>
      <c r="AT1659" s="76"/>
      <c r="AU1659" s="76"/>
      <c r="AV1659" s="127"/>
      <c r="AW1659" s="127"/>
      <c r="AX1659" s="127"/>
      <c r="AY1659" s="76"/>
      <c r="AZ1659" s="74"/>
      <c r="BA1659" s="74"/>
      <c r="BB1659" s="72"/>
      <c r="BC1659" s="72"/>
      <c r="BD1659" s="74"/>
      <c r="BE1659" s="74"/>
      <c r="BF1659" s="76"/>
      <c r="BG1659" s="76"/>
      <c r="BH1659" s="76"/>
      <c r="BI1659" s="76"/>
      <c r="BJ1659" s="76"/>
      <c r="BK1659" s="76"/>
      <c r="BL1659" s="76"/>
      <c r="BM1659" s="127"/>
      <c r="BN1659" s="76"/>
      <c r="BO1659" s="110"/>
      <c r="BP1659" s="110"/>
      <c r="BQ1659" s="112"/>
      <c r="BR1659" s="112"/>
      <c r="BS1659" s="112"/>
      <c r="BT1659" s="114"/>
      <c r="BU1659" s="113"/>
      <c r="BV1659" s="114"/>
      <c r="BW1659" s="115"/>
      <c r="BX1659" s="115"/>
      <c r="BY1659" s="115"/>
      <c r="BZ1659" s="115"/>
      <c r="CA1659" s="48"/>
      <c r="CB1659" s="48"/>
      <c r="CC1659" s="48"/>
      <c r="CD1659" s="49"/>
      <c r="CE1659" s="96"/>
      <c r="CF1659" s="49"/>
      <c r="CG1659" s="96"/>
      <c r="CH1659" s="49"/>
      <c r="CI1659" s="49"/>
      <c r="CJ1659" s="49"/>
      <c r="CK1659" s="49"/>
      <c r="CL1659" s="49"/>
      <c r="CM1659" s="49"/>
      <c r="CN1659" s="49"/>
      <c r="CO1659" s="49"/>
      <c r="CP1659" s="49"/>
      <c r="CQ1659" s="49"/>
      <c r="CR1659" s="49"/>
      <c r="CS1659" s="49"/>
      <c r="CT1659" s="49"/>
      <c r="CU1659" s="49"/>
      <c r="CV1659" s="49"/>
      <c r="CW1659" s="49"/>
      <c r="CX1659" s="49"/>
      <c r="CY1659" s="49"/>
      <c r="CZ1659" s="49"/>
    </row>
    <row r="1660" spans="1:104" ht="20.25" thickTop="1" thickBot="1" x14ac:dyDescent="0.35">
      <c r="A1660" s="68"/>
      <c r="B1660" s="88"/>
      <c r="C1660" s="68"/>
      <c r="D1660" s="68"/>
      <c r="E1660" s="69"/>
      <c r="F1660" s="69"/>
      <c r="G1660" s="69"/>
      <c r="H1660" s="69"/>
      <c r="I1660" s="70"/>
      <c r="J1660" s="70"/>
      <c r="K1660" s="71"/>
      <c r="L1660" s="91"/>
      <c r="M1660" s="71"/>
      <c r="N1660" s="71"/>
      <c r="P1660" s="71"/>
      <c r="Q1660" s="71"/>
      <c r="R1660" s="71"/>
      <c r="S1660" s="70"/>
      <c r="T1660" s="73"/>
      <c r="U1660" s="73"/>
      <c r="V1660" s="211"/>
      <c r="W1660" s="211"/>
      <c r="X1660" s="73"/>
      <c r="Y1660" s="73"/>
      <c r="Z1660" s="73"/>
      <c r="AA1660" s="73"/>
      <c r="AB1660" s="73"/>
      <c r="AC1660" s="73"/>
      <c r="AD1660" s="73"/>
      <c r="AE1660" s="92"/>
      <c r="AF1660" s="73"/>
      <c r="AG1660" s="74"/>
      <c r="AH1660" s="75"/>
      <c r="AI1660" s="75"/>
      <c r="AJ1660" s="75"/>
      <c r="AK1660" s="74"/>
      <c r="AL1660" s="69"/>
      <c r="AM1660" s="76"/>
      <c r="AN1660" s="127"/>
      <c r="AO1660" s="76"/>
      <c r="AP1660" s="127"/>
      <c r="AQ1660" s="76"/>
      <c r="AR1660" s="76"/>
      <c r="AS1660" s="76"/>
      <c r="AT1660" s="76"/>
      <c r="AU1660" s="76"/>
      <c r="AV1660" s="127"/>
      <c r="AW1660" s="127"/>
      <c r="AX1660" s="127"/>
      <c r="AY1660" s="76"/>
      <c r="AZ1660" s="74"/>
      <c r="BA1660" s="74"/>
      <c r="BB1660" s="72"/>
      <c r="BC1660" s="72"/>
      <c r="BD1660" s="74"/>
      <c r="BE1660" s="74"/>
      <c r="BF1660" s="76"/>
      <c r="BG1660" s="76"/>
      <c r="BH1660" s="76"/>
      <c r="BI1660" s="76"/>
      <c r="BJ1660" s="76"/>
      <c r="BK1660" s="76"/>
      <c r="BL1660" s="76"/>
      <c r="BM1660" s="127"/>
      <c r="BN1660" s="76"/>
      <c r="BO1660" s="110"/>
      <c r="BP1660" s="110"/>
      <c r="BQ1660" s="112"/>
      <c r="BR1660" s="112"/>
      <c r="BS1660" s="112"/>
      <c r="BT1660" s="114"/>
      <c r="BU1660" s="113"/>
      <c r="BV1660" s="114"/>
      <c r="BW1660" s="115"/>
      <c r="BX1660" s="115"/>
      <c r="BY1660" s="115"/>
      <c r="BZ1660" s="115"/>
      <c r="CA1660" s="48"/>
      <c r="CB1660" s="48"/>
      <c r="CC1660" s="48"/>
      <c r="CD1660" s="49"/>
      <c r="CE1660" s="96"/>
      <c r="CF1660" s="49"/>
      <c r="CG1660" s="96"/>
      <c r="CH1660" s="49"/>
      <c r="CI1660" s="49"/>
      <c r="CJ1660" s="49"/>
      <c r="CK1660" s="49"/>
      <c r="CL1660" s="49"/>
      <c r="CM1660" s="49"/>
      <c r="CN1660" s="49"/>
      <c r="CO1660" s="49"/>
      <c r="CP1660" s="49"/>
      <c r="CQ1660" s="49"/>
      <c r="CR1660" s="49"/>
      <c r="CS1660" s="49"/>
      <c r="CT1660" s="49"/>
      <c r="CU1660" s="49"/>
      <c r="CV1660" s="49"/>
      <c r="CW1660" s="49"/>
      <c r="CX1660" s="49"/>
      <c r="CY1660" s="49"/>
      <c r="CZ1660" s="49"/>
    </row>
    <row r="1661" spans="1:104" ht="20.25" thickTop="1" thickBot="1" x14ac:dyDescent="0.35">
      <c r="A1661" s="68"/>
      <c r="B1661" s="88"/>
      <c r="C1661" s="68"/>
      <c r="D1661" s="68"/>
      <c r="E1661" s="69"/>
      <c r="F1661" s="69"/>
      <c r="G1661" s="69"/>
      <c r="H1661" s="69"/>
      <c r="I1661" s="70"/>
      <c r="J1661" s="70"/>
      <c r="K1661" s="71"/>
      <c r="L1661" s="91"/>
      <c r="M1661" s="71"/>
      <c r="N1661" s="71"/>
      <c r="P1661" s="71"/>
      <c r="Q1661" s="71"/>
      <c r="R1661" s="71"/>
      <c r="S1661" s="70"/>
      <c r="T1661" s="73"/>
      <c r="U1661" s="73"/>
      <c r="V1661" s="211"/>
      <c r="W1661" s="211"/>
      <c r="X1661" s="73"/>
      <c r="Y1661" s="73"/>
      <c r="Z1661" s="73"/>
      <c r="AA1661" s="73"/>
      <c r="AB1661" s="73"/>
      <c r="AC1661" s="73"/>
      <c r="AD1661" s="73"/>
      <c r="AE1661" s="92"/>
      <c r="AF1661" s="73"/>
      <c r="AG1661" s="74"/>
      <c r="AH1661" s="75"/>
      <c r="AI1661" s="75"/>
      <c r="AJ1661" s="75"/>
      <c r="AK1661" s="74"/>
      <c r="AL1661" s="69"/>
      <c r="AM1661" s="76"/>
      <c r="AN1661" s="127"/>
      <c r="AO1661" s="76"/>
      <c r="AP1661" s="127"/>
      <c r="AQ1661" s="76"/>
      <c r="AR1661" s="76"/>
      <c r="AS1661" s="76"/>
      <c r="AT1661" s="76"/>
      <c r="AU1661" s="76"/>
      <c r="AV1661" s="127"/>
      <c r="AW1661" s="127"/>
      <c r="AX1661" s="127"/>
      <c r="AY1661" s="76"/>
      <c r="AZ1661" s="74"/>
      <c r="BA1661" s="74"/>
      <c r="BB1661" s="72"/>
      <c r="BC1661" s="72"/>
      <c r="BD1661" s="74"/>
      <c r="BE1661" s="74"/>
      <c r="BF1661" s="76"/>
      <c r="BG1661" s="76"/>
      <c r="BH1661" s="76"/>
      <c r="BI1661" s="76"/>
      <c r="BJ1661" s="76"/>
      <c r="BK1661" s="76"/>
      <c r="BL1661" s="76"/>
      <c r="BM1661" s="127"/>
      <c r="BN1661" s="76"/>
      <c r="BO1661" s="110"/>
      <c r="BP1661" s="110"/>
      <c r="BQ1661" s="112"/>
      <c r="BR1661" s="112"/>
      <c r="BS1661" s="112"/>
      <c r="BT1661" s="114"/>
      <c r="BU1661" s="113"/>
      <c r="BV1661" s="114"/>
      <c r="BW1661" s="115"/>
      <c r="BX1661" s="115"/>
      <c r="BY1661" s="115"/>
      <c r="BZ1661" s="115"/>
      <c r="CA1661" s="48"/>
      <c r="CB1661" s="48"/>
      <c r="CC1661" s="48"/>
      <c r="CD1661" s="49"/>
      <c r="CE1661" s="96"/>
      <c r="CF1661" s="49"/>
      <c r="CG1661" s="96"/>
      <c r="CH1661" s="49"/>
      <c r="CI1661" s="49"/>
      <c r="CJ1661" s="49"/>
      <c r="CK1661" s="49"/>
      <c r="CL1661" s="49"/>
      <c r="CM1661" s="49"/>
      <c r="CN1661" s="49"/>
      <c r="CO1661" s="49"/>
      <c r="CP1661" s="49"/>
      <c r="CQ1661" s="49"/>
      <c r="CR1661" s="49"/>
      <c r="CS1661" s="49"/>
      <c r="CT1661" s="49"/>
      <c r="CU1661" s="49"/>
      <c r="CV1661" s="49"/>
      <c r="CW1661" s="49"/>
      <c r="CX1661" s="49"/>
      <c r="CY1661" s="49"/>
      <c r="CZ1661" s="49"/>
    </row>
    <row r="1662" spans="1:104" ht="20.25" thickTop="1" thickBot="1" x14ac:dyDescent="0.35">
      <c r="A1662" s="68"/>
      <c r="B1662" s="88"/>
      <c r="C1662" s="68"/>
      <c r="D1662" s="68"/>
      <c r="E1662" s="69"/>
      <c r="F1662" s="69"/>
      <c r="G1662" s="69"/>
      <c r="H1662" s="69"/>
      <c r="I1662" s="70"/>
      <c r="J1662" s="70"/>
      <c r="K1662" s="71"/>
      <c r="L1662" s="91"/>
      <c r="M1662" s="71"/>
      <c r="N1662" s="71"/>
      <c r="P1662" s="71"/>
      <c r="Q1662" s="71"/>
      <c r="R1662" s="71"/>
      <c r="S1662" s="70"/>
      <c r="T1662" s="73"/>
      <c r="U1662" s="73"/>
      <c r="V1662" s="211"/>
      <c r="W1662" s="211"/>
      <c r="X1662" s="73"/>
      <c r="Y1662" s="73"/>
      <c r="Z1662" s="73"/>
      <c r="AA1662" s="73"/>
      <c r="AB1662" s="73"/>
      <c r="AC1662" s="73"/>
      <c r="AD1662" s="73"/>
      <c r="AE1662" s="92"/>
      <c r="AF1662" s="73"/>
      <c r="AG1662" s="74"/>
      <c r="AH1662" s="75"/>
      <c r="AI1662" s="75"/>
      <c r="AJ1662" s="75"/>
      <c r="AK1662" s="74"/>
      <c r="AL1662" s="69"/>
      <c r="AM1662" s="76"/>
      <c r="AN1662" s="127"/>
      <c r="AO1662" s="76"/>
      <c r="AP1662" s="127"/>
      <c r="AQ1662" s="76"/>
      <c r="AR1662" s="76"/>
      <c r="AS1662" s="76"/>
      <c r="AT1662" s="76"/>
      <c r="AU1662" s="76"/>
      <c r="AV1662" s="127"/>
      <c r="AW1662" s="127"/>
      <c r="AX1662" s="127"/>
      <c r="AY1662" s="76"/>
      <c r="AZ1662" s="74"/>
      <c r="BA1662" s="74"/>
      <c r="BB1662" s="72"/>
      <c r="BC1662" s="72"/>
      <c r="BD1662" s="74"/>
      <c r="BE1662" s="74"/>
      <c r="BF1662" s="76"/>
      <c r="BG1662" s="76"/>
      <c r="BH1662" s="76"/>
      <c r="BI1662" s="76"/>
      <c r="BJ1662" s="76"/>
      <c r="BK1662" s="76"/>
      <c r="BL1662" s="76"/>
      <c r="BM1662" s="127"/>
      <c r="BN1662" s="76"/>
      <c r="BO1662" s="110"/>
      <c r="BP1662" s="110"/>
      <c r="BQ1662" s="112"/>
      <c r="BR1662" s="112"/>
      <c r="BS1662" s="112"/>
      <c r="BT1662" s="114"/>
      <c r="BU1662" s="113"/>
      <c r="BV1662" s="114"/>
      <c r="BW1662" s="115"/>
      <c r="BX1662" s="115"/>
      <c r="BY1662" s="115"/>
      <c r="BZ1662" s="115"/>
      <c r="CA1662" s="48"/>
      <c r="CB1662" s="48"/>
      <c r="CC1662" s="48"/>
      <c r="CD1662" s="49"/>
      <c r="CE1662" s="96"/>
      <c r="CF1662" s="49"/>
      <c r="CG1662" s="96"/>
      <c r="CH1662" s="49"/>
      <c r="CI1662" s="49"/>
      <c r="CJ1662" s="49"/>
      <c r="CK1662" s="49"/>
      <c r="CL1662" s="49"/>
      <c r="CM1662" s="49"/>
      <c r="CN1662" s="49"/>
      <c r="CO1662" s="49"/>
      <c r="CP1662" s="49"/>
      <c r="CQ1662" s="49"/>
      <c r="CR1662" s="49"/>
      <c r="CS1662" s="49"/>
      <c r="CT1662" s="49"/>
      <c r="CU1662" s="49"/>
      <c r="CV1662" s="49"/>
      <c r="CW1662" s="49"/>
      <c r="CX1662" s="49"/>
      <c r="CY1662" s="49"/>
      <c r="CZ1662" s="49"/>
    </row>
    <row r="1663" spans="1:104" ht="20.25" thickTop="1" thickBot="1" x14ac:dyDescent="0.35">
      <c r="A1663" s="68"/>
      <c r="B1663" s="88"/>
      <c r="C1663" s="68"/>
      <c r="D1663" s="68"/>
      <c r="E1663" s="69"/>
      <c r="F1663" s="69"/>
      <c r="G1663" s="69"/>
      <c r="H1663" s="69"/>
      <c r="I1663" s="70"/>
      <c r="J1663" s="70"/>
      <c r="K1663" s="71"/>
      <c r="L1663" s="91"/>
      <c r="M1663" s="71"/>
      <c r="N1663" s="71"/>
      <c r="P1663" s="71"/>
      <c r="Q1663" s="71"/>
      <c r="R1663" s="71"/>
      <c r="S1663" s="70"/>
      <c r="T1663" s="73"/>
      <c r="U1663" s="73"/>
      <c r="V1663" s="211"/>
      <c r="W1663" s="211"/>
      <c r="X1663" s="73"/>
      <c r="Y1663" s="73"/>
      <c r="Z1663" s="73"/>
      <c r="AA1663" s="73"/>
      <c r="AB1663" s="73"/>
      <c r="AC1663" s="73"/>
      <c r="AD1663" s="73"/>
      <c r="AE1663" s="92"/>
      <c r="AF1663" s="73"/>
      <c r="AG1663" s="74"/>
      <c r="AH1663" s="75"/>
      <c r="AI1663" s="75"/>
      <c r="AJ1663" s="75"/>
      <c r="AK1663" s="74"/>
      <c r="AL1663" s="69"/>
      <c r="AM1663" s="76"/>
      <c r="AN1663" s="127"/>
      <c r="AO1663" s="76"/>
      <c r="AP1663" s="127"/>
      <c r="AQ1663" s="76"/>
      <c r="AR1663" s="76"/>
      <c r="AS1663" s="76"/>
      <c r="AT1663" s="76"/>
      <c r="AU1663" s="76"/>
      <c r="AV1663" s="127"/>
      <c r="AW1663" s="127"/>
      <c r="AX1663" s="127"/>
      <c r="AY1663" s="76"/>
      <c r="AZ1663" s="74"/>
      <c r="BA1663" s="74"/>
      <c r="BB1663" s="72"/>
      <c r="BC1663" s="72"/>
      <c r="BD1663" s="74"/>
      <c r="BE1663" s="74"/>
      <c r="BF1663" s="76"/>
      <c r="BG1663" s="76"/>
      <c r="BH1663" s="76"/>
      <c r="BI1663" s="76"/>
      <c r="BJ1663" s="76"/>
      <c r="BK1663" s="76"/>
      <c r="BL1663" s="76"/>
      <c r="BM1663" s="127"/>
      <c r="BN1663" s="76"/>
      <c r="BO1663" s="110"/>
      <c r="BP1663" s="110"/>
      <c r="BQ1663" s="112"/>
      <c r="BR1663" s="112"/>
      <c r="BS1663" s="112"/>
      <c r="BT1663" s="114"/>
      <c r="BU1663" s="113"/>
      <c r="BV1663" s="114"/>
      <c r="BW1663" s="115"/>
      <c r="BX1663" s="115"/>
      <c r="BY1663" s="115"/>
      <c r="BZ1663" s="115"/>
      <c r="CA1663" s="48"/>
      <c r="CB1663" s="48"/>
      <c r="CC1663" s="48"/>
      <c r="CD1663" s="49"/>
      <c r="CE1663" s="96"/>
      <c r="CF1663" s="49"/>
      <c r="CG1663" s="96"/>
      <c r="CH1663" s="49"/>
      <c r="CI1663" s="49"/>
      <c r="CJ1663" s="49"/>
      <c r="CK1663" s="49"/>
      <c r="CL1663" s="49"/>
      <c r="CM1663" s="49"/>
      <c r="CN1663" s="49"/>
      <c r="CO1663" s="49"/>
      <c r="CP1663" s="49"/>
      <c r="CQ1663" s="49"/>
      <c r="CR1663" s="49"/>
      <c r="CS1663" s="49"/>
      <c r="CT1663" s="49"/>
      <c r="CU1663" s="49"/>
      <c r="CV1663" s="49"/>
      <c r="CW1663" s="49"/>
      <c r="CX1663" s="49"/>
      <c r="CY1663" s="49"/>
      <c r="CZ1663" s="49"/>
    </row>
    <row r="1664" spans="1:104" ht="20.25" thickTop="1" thickBot="1" x14ac:dyDescent="0.35">
      <c r="A1664" s="68"/>
      <c r="B1664" s="88"/>
      <c r="C1664" s="68"/>
      <c r="D1664" s="68"/>
      <c r="E1664" s="69"/>
      <c r="F1664" s="69"/>
      <c r="G1664" s="69"/>
      <c r="H1664" s="69"/>
      <c r="I1664" s="70"/>
      <c r="J1664" s="70"/>
      <c r="K1664" s="71"/>
      <c r="L1664" s="91"/>
      <c r="M1664" s="71"/>
      <c r="N1664" s="71"/>
      <c r="P1664" s="71"/>
      <c r="Q1664" s="71"/>
      <c r="R1664" s="71"/>
      <c r="S1664" s="70"/>
      <c r="T1664" s="73"/>
      <c r="U1664" s="73"/>
      <c r="V1664" s="211"/>
      <c r="W1664" s="211"/>
      <c r="X1664" s="73"/>
      <c r="Y1664" s="73"/>
      <c r="Z1664" s="73"/>
      <c r="AA1664" s="73"/>
      <c r="AB1664" s="73"/>
      <c r="AC1664" s="73"/>
      <c r="AD1664" s="73"/>
      <c r="AE1664" s="92"/>
      <c r="AF1664" s="73"/>
      <c r="AG1664" s="74"/>
      <c r="AH1664" s="75"/>
      <c r="AI1664" s="75"/>
      <c r="AJ1664" s="75"/>
      <c r="AK1664" s="74"/>
      <c r="AL1664" s="69"/>
      <c r="AM1664" s="76"/>
      <c r="AN1664" s="127"/>
      <c r="AO1664" s="76"/>
      <c r="AP1664" s="127"/>
      <c r="AQ1664" s="76"/>
      <c r="AR1664" s="76"/>
      <c r="AS1664" s="76"/>
      <c r="AT1664" s="76"/>
      <c r="AU1664" s="76"/>
      <c r="AV1664" s="127"/>
      <c r="AW1664" s="127"/>
      <c r="AX1664" s="127"/>
      <c r="AY1664" s="76"/>
      <c r="AZ1664" s="74"/>
      <c r="BA1664" s="74"/>
      <c r="BB1664" s="72"/>
      <c r="BC1664" s="72"/>
      <c r="BD1664" s="74"/>
      <c r="BE1664" s="74"/>
      <c r="BF1664" s="76"/>
      <c r="BG1664" s="76"/>
      <c r="BH1664" s="76"/>
      <c r="BI1664" s="76"/>
      <c r="BJ1664" s="76"/>
      <c r="BK1664" s="76"/>
      <c r="BL1664" s="76"/>
      <c r="BM1664" s="127"/>
      <c r="BN1664" s="76"/>
      <c r="BO1664" s="110"/>
      <c r="BP1664" s="110"/>
      <c r="BQ1664" s="112"/>
      <c r="BR1664" s="112"/>
      <c r="BS1664" s="112"/>
      <c r="BT1664" s="114"/>
      <c r="BU1664" s="113"/>
      <c r="BV1664" s="114"/>
      <c r="BW1664" s="115"/>
      <c r="BX1664" s="115"/>
      <c r="BY1664" s="115"/>
      <c r="BZ1664" s="115"/>
      <c r="CA1664" s="48"/>
      <c r="CB1664" s="48"/>
      <c r="CC1664" s="48"/>
      <c r="CD1664" s="49"/>
      <c r="CE1664" s="96"/>
      <c r="CF1664" s="49"/>
      <c r="CG1664" s="96"/>
      <c r="CH1664" s="49"/>
      <c r="CI1664" s="49"/>
      <c r="CJ1664" s="49"/>
      <c r="CK1664" s="49"/>
      <c r="CL1664" s="49"/>
      <c r="CM1664" s="49"/>
      <c r="CN1664" s="49"/>
      <c r="CO1664" s="49"/>
      <c r="CP1664" s="49"/>
      <c r="CQ1664" s="49"/>
      <c r="CR1664" s="49"/>
      <c r="CS1664" s="49"/>
      <c r="CT1664" s="49"/>
      <c r="CU1664" s="49"/>
      <c r="CV1664" s="49"/>
      <c r="CW1664" s="49"/>
      <c r="CX1664" s="49"/>
      <c r="CY1664" s="49"/>
      <c r="CZ1664" s="49"/>
    </row>
    <row r="1665" spans="1:104" ht="20.25" thickTop="1" thickBot="1" x14ac:dyDescent="0.35">
      <c r="A1665" s="68"/>
      <c r="B1665" s="88"/>
      <c r="C1665" s="68"/>
      <c r="D1665" s="68"/>
      <c r="E1665" s="69"/>
      <c r="F1665" s="69"/>
      <c r="G1665" s="69"/>
      <c r="H1665" s="69"/>
      <c r="I1665" s="70"/>
      <c r="J1665" s="70"/>
      <c r="K1665" s="71"/>
      <c r="L1665" s="91"/>
      <c r="M1665" s="71"/>
      <c r="N1665" s="71"/>
      <c r="P1665" s="71"/>
      <c r="Q1665" s="71"/>
      <c r="R1665" s="71"/>
      <c r="S1665" s="70"/>
      <c r="T1665" s="73"/>
      <c r="U1665" s="73"/>
      <c r="V1665" s="211"/>
      <c r="W1665" s="211"/>
      <c r="X1665" s="73"/>
      <c r="Y1665" s="73"/>
      <c r="Z1665" s="73"/>
      <c r="AA1665" s="73"/>
      <c r="AB1665" s="73"/>
      <c r="AC1665" s="73"/>
      <c r="AD1665" s="73"/>
      <c r="AE1665" s="92"/>
      <c r="AF1665" s="73"/>
      <c r="AG1665" s="74"/>
      <c r="AH1665" s="75"/>
      <c r="AI1665" s="75"/>
      <c r="AJ1665" s="75"/>
      <c r="AK1665" s="74"/>
      <c r="AL1665" s="69"/>
      <c r="AM1665" s="76"/>
      <c r="AN1665" s="127"/>
      <c r="AO1665" s="76"/>
      <c r="AP1665" s="127"/>
      <c r="AQ1665" s="76"/>
      <c r="AR1665" s="76"/>
      <c r="AS1665" s="76"/>
      <c r="AT1665" s="76"/>
      <c r="AU1665" s="76"/>
      <c r="AV1665" s="127"/>
      <c r="AW1665" s="127"/>
      <c r="AX1665" s="127"/>
      <c r="AY1665" s="76"/>
      <c r="AZ1665" s="74"/>
      <c r="BA1665" s="74"/>
      <c r="BB1665" s="72"/>
      <c r="BC1665" s="72"/>
      <c r="BD1665" s="74"/>
      <c r="BE1665" s="74"/>
      <c r="BF1665" s="76"/>
      <c r="BG1665" s="76"/>
      <c r="BH1665" s="76"/>
      <c r="BI1665" s="76"/>
      <c r="BJ1665" s="76"/>
      <c r="BK1665" s="76"/>
      <c r="BL1665" s="76"/>
      <c r="BM1665" s="127"/>
      <c r="BN1665" s="76"/>
      <c r="BO1665" s="110"/>
      <c r="BP1665" s="110"/>
      <c r="BQ1665" s="112"/>
      <c r="BR1665" s="112"/>
      <c r="BS1665" s="112"/>
      <c r="BT1665" s="114"/>
      <c r="BU1665" s="113"/>
      <c r="BV1665" s="114"/>
      <c r="BW1665" s="115"/>
      <c r="BX1665" s="115"/>
      <c r="BY1665" s="115"/>
      <c r="BZ1665" s="115"/>
      <c r="CA1665" s="48"/>
      <c r="CB1665" s="48"/>
      <c r="CC1665" s="48"/>
      <c r="CD1665" s="49"/>
      <c r="CE1665" s="96"/>
      <c r="CF1665" s="49"/>
      <c r="CG1665" s="96"/>
      <c r="CH1665" s="49"/>
      <c r="CI1665" s="49"/>
      <c r="CJ1665" s="49"/>
      <c r="CK1665" s="49"/>
      <c r="CL1665" s="49"/>
      <c r="CM1665" s="49"/>
      <c r="CN1665" s="49"/>
      <c r="CO1665" s="49"/>
      <c r="CP1665" s="49"/>
      <c r="CQ1665" s="49"/>
      <c r="CR1665" s="49"/>
      <c r="CS1665" s="49"/>
      <c r="CT1665" s="49"/>
      <c r="CU1665" s="49"/>
      <c r="CV1665" s="49"/>
      <c r="CW1665" s="49"/>
      <c r="CX1665" s="49"/>
      <c r="CY1665" s="49"/>
      <c r="CZ1665" s="49"/>
    </row>
    <row r="1666" spans="1:104" ht="20.25" thickTop="1" thickBot="1" x14ac:dyDescent="0.35">
      <c r="A1666" s="68"/>
      <c r="B1666" s="88"/>
      <c r="C1666" s="68"/>
      <c r="D1666" s="68"/>
      <c r="E1666" s="69"/>
      <c r="F1666" s="69"/>
      <c r="G1666" s="69"/>
      <c r="H1666" s="69"/>
      <c r="I1666" s="70"/>
      <c r="J1666" s="70"/>
      <c r="K1666" s="71"/>
      <c r="L1666" s="91"/>
      <c r="M1666" s="71"/>
      <c r="N1666" s="71"/>
      <c r="P1666" s="71"/>
      <c r="Q1666" s="71"/>
      <c r="R1666" s="71"/>
      <c r="S1666" s="70"/>
      <c r="T1666" s="73"/>
      <c r="U1666" s="73"/>
      <c r="V1666" s="211"/>
      <c r="W1666" s="211"/>
      <c r="X1666" s="73"/>
      <c r="Y1666" s="73"/>
      <c r="Z1666" s="73"/>
      <c r="AA1666" s="73"/>
      <c r="AB1666" s="73"/>
      <c r="AC1666" s="73"/>
      <c r="AD1666" s="73"/>
      <c r="AE1666" s="92"/>
      <c r="AF1666" s="73"/>
      <c r="AG1666" s="74"/>
      <c r="AH1666" s="75"/>
      <c r="AI1666" s="75"/>
      <c r="AJ1666" s="75"/>
      <c r="AK1666" s="74"/>
      <c r="AL1666" s="69"/>
      <c r="AM1666" s="76"/>
      <c r="AN1666" s="127"/>
      <c r="AO1666" s="76"/>
      <c r="AP1666" s="127"/>
      <c r="AQ1666" s="76"/>
      <c r="AR1666" s="76"/>
      <c r="AS1666" s="76"/>
      <c r="AT1666" s="76"/>
      <c r="AU1666" s="76"/>
      <c r="AV1666" s="127"/>
      <c r="AW1666" s="127"/>
      <c r="AX1666" s="127"/>
      <c r="AY1666" s="76"/>
      <c r="AZ1666" s="74"/>
      <c r="BA1666" s="74"/>
      <c r="BB1666" s="72"/>
      <c r="BC1666" s="72"/>
      <c r="BD1666" s="74"/>
      <c r="BE1666" s="74"/>
      <c r="BF1666" s="76"/>
      <c r="BG1666" s="76"/>
      <c r="BH1666" s="76"/>
      <c r="BI1666" s="76"/>
      <c r="BJ1666" s="76"/>
      <c r="BK1666" s="76"/>
      <c r="BL1666" s="76"/>
      <c r="BM1666" s="127"/>
      <c r="BN1666" s="76"/>
      <c r="BO1666" s="110"/>
      <c r="BP1666" s="110"/>
      <c r="BQ1666" s="112"/>
      <c r="BR1666" s="112"/>
      <c r="BS1666" s="112"/>
      <c r="BT1666" s="114"/>
      <c r="BU1666" s="113"/>
      <c r="BV1666" s="114"/>
      <c r="BW1666" s="115"/>
      <c r="BX1666" s="115"/>
      <c r="BY1666" s="115"/>
      <c r="BZ1666" s="115"/>
      <c r="CA1666" s="48"/>
      <c r="CB1666" s="48"/>
      <c r="CC1666" s="48"/>
      <c r="CD1666" s="49"/>
      <c r="CE1666" s="96"/>
      <c r="CF1666" s="49"/>
      <c r="CG1666" s="96"/>
      <c r="CH1666" s="49"/>
      <c r="CI1666" s="49"/>
      <c r="CJ1666" s="49"/>
      <c r="CK1666" s="49"/>
      <c r="CL1666" s="49"/>
      <c r="CM1666" s="49"/>
      <c r="CN1666" s="49"/>
      <c r="CO1666" s="49"/>
      <c r="CP1666" s="49"/>
      <c r="CQ1666" s="49"/>
      <c r="CR1666" s="49"/>
      <c r="CS1666" s="49"/>
      <c r="CT1666" s="49"/>
      <c r="CU1666" s="49"/>
      <c r="CV1666" s="49"/>
      <c r="CW1666" s="49"/>
      <c r="CX1666" s="49"/>
      <c r="CY1666" s="49"/>
      <c r="CZ1666" s="49"/>
    </row>
    <row r="1667" spans="1:104" ht="20.25" thickTop="1" thickBot="1" x14ac:dyDescent="0.35">
      <c r="A1667" s="68"/>
      <c r="B1667" s="88"/>
      <c r="C1667" s="68"/>
      <c r="D1667" s="68"/>
      <c r="E1667" s="69"/>
      <c r="F1667" s="69"/>
      <c r="G1667" s="69"/>
      <c r="H1667" s="69"/>
      <c r="I1667" s="70"/>
      <c r="J1667" s="70"/>
      <c r="K1667" s="71"/>
      <c r="L1667" s="91"/>
      <c r="M1667" s="71"/>
      <c r="N1667" s="71"/>
      <c r="P1667" s="71"/>
      <c r="Q1667" s="71"/>
      <c r="R1667" s="71"/>
      <c r="S1667" s="70"/>
      <c r="T1667" s="73"/>
      <c r="U1667" s="73"/>
      <c r="V1667" s="211"/>
      <c r="W1667" s="211"/>
      <c r="X1667" s="73"/>
      <c r="Y1667" s="73"/>
      <c r="Z1667" s="73"/>
      <c r="AA1667" s="73"/>
      <c r="AB1667" s="73"/>
      <c r="AC1667" s="73"/>
      <c r="AD1667" s="73"/>
      <c r="AE1667" s="92"/>
      <c r="AF1667" s="73"/>
      <c r="AG1667" s="74"/>
      <c r="AH1667" s="75"/>
      <c r="AI1667" s="75"/>
      <c r="AJ1667" s="75"/>
      <c r="AK1667" s="74"/>
      <c r="AL1667" s="69"/>
      <c r="AM1667" s="76"/>
      <c r="AN1667" s="127"/>
      <c r="AO1667" s="76"/>
      <c r="AP1667" s="127"/>
      <c r="AQ1667" s="76"/>
      <c r="AR1667" s="76"/>
      <c r="AS1667" s="76"/>
      <c r="AT1667" s="76"/>
      <c r="AU1667" s="76"/>
      <c r="AV1667" s="127"/>
      <c r="AW1667" s="127"/>
      <c r="AX1667" s="127"/>
      <c r="AY1667" s="76"/>
      <c r="AZ1667" s="74"/>
      <c r="BA1667" s="74"/>
      <c r="BB1667" s="72"/>
      <c r="BC1667" s="72"/>
      <c r="BD1667" s="74"/>
      <c r="BE1667" s="74"/>
      <c r="BF1667" s="76"/>
      <c r="BG1667" s="76"/>
      <c r="BH1667" s="76"/>
      <c r="BI1667" s="76"/>
      <c r="BJ1667" s="76"/>
      <c r="BK1667" s="76"/>
      <c r="BL1667" s="76"/>
      <c r="BM1667" s="127"/>
      <c r="BN1667" s="76"/>
      <c r="BO1667" s="110"/>
      <c r="BP1667" s="110"/>
      <c r="BQ1667" s="112"/>
      <c r="BR1667" s="112"/>
      <c r="BS1667" s="112"/>
      <c r="BT1667" s="114"/>
      <c r="BU1667" s="113"/>
      <c r="BV1667" s="114"/>
      <c r="BW1667" s="115"/>
      <c r="BX1667" s="115"/>
      <c r="BY1667" s="115"/>
      <c r="BZ1667" s="115"/>
      <c r="CA1667" s="48"/>
      <c r="CB1667" s="48"/>
      <c r="CC1667" s="48"/>
      <c r="CD1667" s="49"/>
      <c r="CE1667" s="96"/>
      <c r="CF1667" s="49"/>
      <c r="CG1667" s="96"/>
      <c r="CH1667" s="49"/>
      <c r="CI1667" s="49"/>
      <c r="CJ1667" s="49"/>
      <c r="CK1667" s="49"/>
      <c r="CL1667" s="49"/>
      <c r="CM1667" s="49"/>
      <c r="CN1667" s="49"/>
      <c r="CO1667" s="49"/>
      <c r="CP1667" s="49"/>
      <c r="CQ1667" s="49"/>
      <c r="CR1667" s="49"/>
      <c r="CS1667" s="49"/>
      <c r="CT1667" s="49"/>
      <c r="CU1667" s="49"/>
      <c r="CV1667" s="49"/>
      <c r="CW1667" s="49"/>
      <c r="CX1667" s="49"/>
      <c r="CY1667" s="49"/>
      <c r="CZ1667" s="49"/>
    </row>
    <row r="1668" spans="1:104" ht="20.25" thickTop="1" thickBot="1" x14ac:dyDescent="0.35">
      <c r="A1668" s="68"/>
      <c r="B1668" s="88"/>
      <c r="C1668" s="68"/>
      <c r="D1668" s="68"/>
      <c r="E1668" s="69"/>
      <c r="F1668" s="69"/>
      <c r="G1668" s="69"/>
      <c r="H1668" s="69"/>
      <c r="I1668" s="70"/>
      <c r="J1668" s="70"/>
      <c r="K1668" s="71"/>
      <c r="L1668" s="91"/>
      <c r="M1668" s="71"/>
      <c r="N1668" s="71"/>
      <c r="P1668" s="71"/>
      <c r="Q1668" s="71"/>
      <c r="R1668" s="71"/>
      <c r="S1668" s="70"/>
      <c r="T1668" s="73"/>
      <c r="U1668" s="73"/>
      <c r="V1668" s="211"/>
      <c r="W1668" s="211"/>
      <c r="X1668" s="73"/>
      <c r="Y1668" s="73"/>
      <c r="Z1668" s="73"/>
      <c r="AA1668" s="73"/>
      <c r="AB1668" s="73"/>
      <c r="AC1668" s="73"/>
      <c r="AD1668" s="73"/>
      <c r="AE1668" s="92"/>
      <c r="AF1668" s="73"/>
      <c r="AG1668" s="74"/>
      <c r="AH1668" s="75"/>
      <c r="AI1668" s="75"/>
      <c r="AJ1668" s="75"/>
      <c r="AK1668" s="74"/>
      <c r="AL1668" s="69"/>
      <c r="AM1668" s="76"/>
      <c r="AN1668" s="127"/>
      <c r="AO1668" s="76"/>
      <c r="AP1668" s="127"/>
      <c r="AQ1668" s="76"/>
      <c r="AR1668" s="76"/>
      <c r="AS1668" s="76"/>
      <c r="AT1668" s="76"/>
      <c r="AU1668" s="76"/>
      <c r="AV1668" s="127"/>
      <c r="AW1668" s="127"/>
      <c r="AX1668" s="127"/>
      <c r="AY1668" s="76"/>
      <c r="AZ1668" s="74"/>
      <c r="BA1668" s="74"/>
      <c r="BB1668" s="72"/>
      <c r="BC1668" s="72"/>
      <c r="BD1668" s="74"/>
      <c r="BE1668" s="74"/>
      <c r="BF1668" s="76"/>
      <c r="BG1668" s="76"/>
      <c r="BH1668" s="76"/>
      <c r="BI1668" s="76"/>
      <c r="BJ1668" s="76"/>
      <c r="BK1668" s="76"/>
      <c r="BL1668" s="76"/>
      <c r="BM1668" s="127"/>
      <c r="BN1668" s="76"/>
      <c r="BO1668" s="110"/>
      <c r="BP1668" s="110"/>
      <c r="BQ1668" s="112"/>
      <c r="BR1668" s="112"/>
      <c r="BS1668" s="112"/>
      <c r="BT1668" s="114"/>
      <c r="BU1668" s="113"/>
      <c r="BV1668" s="114"/>
      <c r="BW1668" s="115"/>
      <c r="BX1668" s="115"/>
      <c r="BY1668" s="115"/>
      <c r="BZ1668" s="115"/>
      <c r="CA1668" s="48"/>
      <c r="CB1668" s="48"/>
      <c r="CC1668" s="48"/>
      <c r="CD1668" s="49"/>
      <c r="CE1668" s="96"/>
      <c r="CF1668" s="49"/>
      <c r="CG1668" s="96"/>
      <c r="CH1668" s="49"/>
      <c r="CI1668" s="49"/>
      <c r="CJ1668" s="49"/>
      <c r="CK1668" s="49"/>
      <c r="CL1668" s="49"/>
      <c r="CM1668" s="49"/>
      <c r="CN1668" s="49"/>
      <c r="CO1668" s="49"/>
      <c r="CP1668" s="49"/>
      <c r="CQ1668" s="49"/>
      <c r="CR1668" s="49"/>
      <c r="CS1668" s="49"/>
      <c r="CT1668" s="49"/>
      <c r="CU1668" s="49"/>
      <c r="CV1668" s="49"/>
      <c r="CW1668" s="49"/>
      <c r="CX1668" s="49"/>
      <c r="CY1668" s="49"/>
      <c r="CZ1668" s="49"/>
    </row>
    <row r="1669" spans="1:104" ht="20.25" thickTop="1" thickBot="1" x14ac:dyDescent="0.35">
      <c r="A1669" s="68"/>
      <c r="B1669" s="88"/>
      <c r="C1669" s="68"/>
      <c r="D1669" s="68"/>
      <c r="E1669" s="69"/>
      <c r="F1669" s="69"/>
      <c r="G1669" s="69"/>
      <c r="H1669" s="69"/>
      <c r="I1669" s="70"/>
      <c r="J1669" s="70"/>
      <c r="K1669" s="71"/>
      <c r="L1669" s="91"/>
      <c r="M1669" s="71"/>
      <c r="N1669" s="71"/>
      <c r="P1669" s="71"/>
      <c r="Q1669" s="71"/>
      <c r="R1669" s="71"/>
      <c r="S1669" s="70"/>
      <c r="T1669" s="73"/>
      <c r="U1669" s="73"/>
      <c r="V1669" s="211"/>
      <c r="W1669" s="211"/>
      <c r="X1669" s="73"/>
      <c r="Y1669" s="73"/>
      <c r="Z1669" s="73"/>
      <c r="AA1669" s="73"/>
      <c r="AB1669" s="73"/>
      <c r="AC1669" s="73"/>
      <c r="AD1669" s="73"/>
      <c r="AE1669" s="92"/>
      <c r="AF1669" s="73"/>
      <c r="AG1669" s="74"/>
      <c r="AH1669" s="75"/>
      <c r="AI1669" s="75"/>
      <c r="AJ1669" s="75"/>
      <c r="AK1669" s="74"/>
      <c r="AL1669" s="69"/>
      <c r="AM1669" s="76"/>
      <c r="AN1669" s="127"/>
      <c r="AO1669" s="76"/>
      <c r="AP1669" s="127"/>
      <c r="AQ1669" s="76"/>
      <c r="AR1669" s="76"/>
      <c r="AS1669" s="76"/>
      <c r="AT1669" s="76"/>
      <c r="AU1669" s="76"/>
      <c r="AV1669" s="127"/>
      <c r="AW1669" s="127"/>
      <c r="AX1669" s="127"/>
      <c r="AY1669" s="76"/>
      <c r="AZ1669" s="74"/>
      <c r="BA1669" s="74"/>
      <c r="BB1669" s="72"/>
      <c r="BC1669" s="72"/>
      <c r="BD1669" s="74"/>
      <c r="BE1669" s="74"/>
      <c r="BF1669" s="76"/>
      <c r="BG1669" s="76"/>
      <c r="BH1669" s="76"/>
      <c r="BI1669" s="76"/>
      <c r="BJ1669" s="76"/>
      <c r="BK1669" s="76"/>
      <c r="BL1669" s="76"/>
      <c r="BM1669" s="127"/>
      <c r="BN1669" s="76"/>
      <c r="BO1669" s="110"/>
      <c r="BP1669" s="110"/>
      <c r="BQ1669" s="112"/>
      <c r="BR1669" s="112"/>
      <c r="BS1669" s="112"/>
      <c r="BT1669" s="114"/>
      <c r="BU1669" s="113"/>
      <c r="BV1669" s="114"/>
      <c r="BW1669" s="115"/>
      <c r="BX1669" s="115"/>
      <c r="BY1669" s="115"/>
      <c r="BZ1669" s="115"/>
      <c r="CA1669" s="48"/>
      <c r="CB1669" s="48"/>
      <c r="CC1669" s="48"/>
      <c r="CD1669" s="49"/>
      <c r="CE1669" s="96"/>
      <c r="CF1669" s="49"/>
      <c r="CG1669" s="96"/>
      <c r="CH1669" s="49"/>
      <c r="CI1669" s="49"/>
      <c r="CJ1669" s="49"/>
      <c r="CK1669" s="49"/>
      <c r="CL1669" s="49"/>
      <c r="CM1669" s="49"/>
      <c r="CN1669" s="49"/>
      <c r="CO1669" s="49"/>
      <c r="CP1669" s="49"/>
      <c r="CQ1669" s="49"/>
      <c r="CR1669" s="49"/>
      <c r="CS1669" s="49"/>
      <c r="CT1669" s="49"/>
      <c r="CU1669" s="49"/>
      <c r="CV1669" s="49"/>
      <c r="CW1669" s="49"/>
      <c r="CX1669" s="49"/>
      <c r="CY1669" s="49"/>
      <c r="CZ1669" s="49"/>
    </row>
    <row r="1670" spans="1:104" ht="20.25" thickTop="1" thickBot="1" x14ac:dyDescent="0.35">
      <c r="A1670" s="68"/>
      <c r="B1670" s="88"/>
      <c r="C1670" s="68"/>
      <c r="D1670" s="68"/>
      <c r="E1670" s="69"/>
      <c r="F1670" s="69"/>
      <c r="G1670" s="69"/>
      <c r="H1670" s="69"/>
      <c r="I1670" s="70"/>
      <c r="J1670" s="70"/>
      <c r="K1670" s="71"/>
      <c r="L1670" s="91"/>
      <c r="M1670" s="71"/>
      <c r="N1670" s="71"/>
      <c r="P1670" s="71"/>
      <c r="Q1670" s="71"/>
      <c r="R1670" s="71"/>
      <c r="S1670" s="70"/>
      <c r="T1670" s="73"/>
      <c r="U1670" s="73"/>
      <c r="V1670" s="211"/>
      <c r="W1670" s="211"/>
      <c r="X1670" s="73"/>
      <c r="Y1670" s="73"/>
      <c r="Z1670" s="73"/>
      <c r="AA1670" s="73"/>
      <c r="AB1670" s="73"/>
      <c r="AC1670" s="73"/>
      <c r="AD1670" s="73"/>
      <c r="AE1670" s="92"/>
      <c r="AF1670" s="73"/>
      <c r="AG1670" s="74"/>
      <c r="AH1670" s="75"/>
      <c r="AI1670" s="75"/>
      <c r="AJ1670" s="75"/>
      <c r="AK1670" s="74"/>
      <c r="AL1670" s="69"/>
      <c r="AM1670" s="76"/>
      <c r="AN1670" s="127"/>
      <c r="AO1670" s="76"/>
      <c r="AP1670" s="127"/>
      <c r="AQ1670" s="76"/>
      <c r="AR1670" s="76"/>
      <c r="AS1670" s="76"/>
      <c r="AT1670" s="76"/>
      <c r="AU1670" s="76"/>
      <c r="AV1670" s="127"/>
      <c r="AW1670" s="127"/>
      <c r="AX1670" s="127"/>
      <c r="AY1670" s="76"/>
      <c r="AZ1670" s="74"/>
      <c r="BA1670" s="74"/>
      <c r="BB1670" s="72"/>
      <c r="BC1670" s="72"/>
      <c r="BD1670" s="74"/>
      <c r="BE1670" s="74"/>
      <c r="BF1670" s="76"/>
      <c r="BG1670" s="76"/>
      <c r="BH1670" s="76"/>
      <c r="BI1670" s="76"/>
      <c r="BJ1670" s="76"/>
      <c r="BK1670" s="76"/>
      <c r="BL1670" s="76"/>
      <c r="BM1670" s="127"/>
      <c r="BN1670" s="76"/>
      <c r="BO1670" s="110"/>
      <c r="BP1670" s="110"/>
      <c r="BQ1670" s="112"/>
      <c r="BR1670" s="112"/>
      <c r="BS1670" s="112"/>
      <c r="BT1670" s="114"/>
      <c r="BU1670" s="113"/>
      <c r="BV1670" s="114"/>
      <c r="BW1670" s="115"/>
      <c r="BX1670" s="115"/>
      <c r="BY1670" s="115"/>
      <c r="BZ1670" s="115"/>
      <c r="CA1670" s="48"/>
      <c r="CB1670" s="48"/>
      <c r="CC1670" s="48"/>
      <c r="CD1670" s="49"/>
      <c r="CE1670" s="96"/>
      <c r="CF1670" s="49"/>
      <c r="CG1670" s="96"/>
      <c r="CH1670" s="49"/>
      <c r="CI1670" s="49"/>
      <c r="CJ1670" s="49"/>
      <c r="CK1670" s="49"/>
      <c r="CL1670" s="49"/>
      <c r="CM1670" s="49"/>
      <c r="CN1670" s="49"/>
      <c r="CO1670" s="49"/>
      <c r="CP1670" s="49"/>
      <c r="CQ1670" s="49"/>
      <c r="CR1670" s="49"/>
      <c r="CS1670" s="49"/>
      <c r="CT1670" s="49"/>
      <c r="CU1670" s="49"/>
      <c r="CV1670" s="49"/>
      <c r="CW1670" s="49"/>
      <c r="CX1670" s="49"/>
      <c r="CY1670" s="49"/>
      <c r="CZ1670" s="49"/>
    </row>
    <row r="1671" spans="1:104" ht="20.25" thickTop="1" thickBot="1" x14ac:dyDescent="0.35">
      <c r="A1671" s="68"/>
      <c r="B1671" s="88"/>
      <c r="C1671" s="68"/>
      <c r="D1671" s="68"/>
      <c r="E1671" s="69"/>
      <c r="F1671" s="69"/>
      <c r="G1671" s="69"/>
      <c r="H1671" s="69"/>
      <c r="I1671" s="70"/>
      <c r="J1671" s="70"/>
      <c r="K1671" s="71"/>
      <c r="L1671" s="91"/>
      <c r="M1671" s="71"/>
      <c r="N1671" s="71"/>
      <c r="P1671" s="71"/>
      <c r="Q1671" s="71"/>
      <c r="R1671" s="71"/>
      <c r="S1671" s="70"/>
      <c r="T1671" s="73"/>
      <c r="U1671" s="73"/>
      <c r="V1671" s="211"/>
      <c r="W1671" s="211"/>
      <c r="X1671" s="73"/>
      <c r="Y1671" s="73"/>
      <c r="Z1671" s="73"/>
      <c r="AA1671" s="73"/>
      <c r="AB1671" s="73"/>
      <c r="AC1671" s="73"/>
      <c r="AD1671" s="73"/>
      <c r="AE1671" s="92"/>
      <c r="AF1671" s="73"/>
      <c r="AG1671" s="74"/>
      <c r="AH1671" s="75"/>
      <c r="AI1671" s="75"/>
      <c r="AJ1671" s="75"/>
      <c r="AK1671" s="74"/>
      <c r="AL1671" s="69"/>
      <c r="AM1671" s="76"/>
      <c r="AN1671" s="127"/>
      <c r="AO1671" s="76"/>
      <c r="AP1671" s="127"/>
      <c r="AQ1671" s="76"/>
      <c r="AR1671" s="76"/>
      <c r="AS1671" s="76"/>
      <c r="AT1671" s="76"/>
      <c r="AU1671" s="76"/>
      <c r="AV1671" s="127"/>
      <c r="AW1671" s="127"/>
      <c r="AX1671" s="127"/>
      <c r="AY1671" s="76"/>
      <c r="AZ1671" s="74"/>
      <c r="BA1671" s="74"/>
      <c r="BB1671" s="72"/>
      <c r="BC1671" s="72"/>
      <c r="BD1671" s="74"/>
      <c r="BE1671" s="74"/>
      <c r="BF1671" s="76"/>
      <c r="BG1671" s="76"/>
      <c r="BH1671" s="76"/>
      <c r="BI1671" s="76"/>
      <c r="BJ1671" s="76"/>
      <c r="BK1671" s="76"/>
      <c r="BL1671" s="76"/>
      <c r="BM1671" s="127"/>
      <c r="BN1671" s="76"/>
      <c r="BO1671" s="110"/>
      <c r="BP1671" s="110"/>
      <c r="BQ1671" s="112"/>
      <c r="BR1671" s="112"/>
      <c r="BS1671" s="112"/>
      <c r="BT1671" s="114"/>
      <c r="BU1671" s="113"/>
      <c r="BV1671" s="114"/>
      <c r="BW1671" s="115"/>
      <c r="BX1671" s="115"/>
      <c r="BY1671" s="115"/>
      <c r="BZ1671" s="115"/>
      <c r="CA1671" s="48"/>
      <c r="CB1671" s="48"/>
      <c r="CC1671" s="48"/>
      <c r="CD1671" s="49"/>
      <c r="CE1671" s="96"/>
      <c r="CF1671" s="49"/>
      <c r="CG1671" s="96"/>
      <c r="CH1671" s="49"/>
      <c r="CI1671" s="49"/>
      <c r="CJ1671" s="49"/>
      <c r="CK1671" s="49"/>
      <c r="CL1671" s="49"/>
      <c r="CM1671" s="49"/>
      <c r="CN1671" s="49"/>
      <c r="CO1671" s="49"/>
      <c r="CP1671" s="49"/>
      <c r="CQ1671" s="49"/>
      <c r="CR1671" s="49"/>
      <c r="CS1671" s="49"/>
      <c r="CT1671" s="49"/>
      <c r="CU1671" s="49"/>
      <c r="CV1671" s="49"/>
      <c r="CW1671" s="49"/>
      <c r="CX1671" s="49"/>
      <c r="CY1671" s="49"/>
      <c r="CZ1671" s="49"/>
    </row>
    <row r="1672" spans="1:104" ht="20.25" thickTop="1" thickBot="1" x14ac:dyDescent="0.35">
      <c r="A1672" s="68"/>
      <c r="B1672" s="88"/>
      <c r="C1672" s="68"/>
      <c r="D1672" s="68"/>
      <c r="E1672" s="69"/>
      <c r="F1672" s="69"/>
      <c r="G1672" s="69"/>
      <c r="H1672" s="69"/>
      <c r="I1672" s="70"/>
      <c r="J1672" s="70"/>
      <c r="K1672" s="71"/>
      <c r="L1672" s="91"/>
      <c r="M1672" s="71"/>
      <c r="N1672" s="71"/>
      <c r="P1672" s="71"/>
      <c r="Q1672" s="71"/>
      <c r="R1672" s="71"/>
      <c r="S1672" s="70"/>
      <c r="T1672" s="73"/>
      <c r="U1672" s="73"/>
      <c r="V1672" s="211"/>
      <c r="W1672" s="211"/>
      <c r="X1672" s="73"/>
      <c r="Y1672" s="73"/>
      <c r="Z1672" s="73"/>
      <c r="AA1672" s="73"/>
      <c r="AB1672" s="73"/>
      <c r="AC1672" s="73"/>
      <c r="AD1672" s="73"/>
      <c r="AE1672" s="92"/>
      <c r="AF1672" s="73"/>
      <c r="AG1672" s="74"/>
      <c r="AH1672" s="75"/>
      <c r="AI1672" s="75"/>
      <c r="AJ1672" s="75"/>
      <c r="AK1672" s="74"/>
      <c r="AL1672" s="69"/>
      <c r="AM1672" s="76"/>
      <c r="AN1672" s="127"/>
      <c r="AO1672" s="76"/>
      <c r="AP1672" s="127"/>
      <c r="AQ1672" s="76"/>
      <c r="AR1672" s="76"/>
      <c r="AS1672" s="76"/>
      <c r="AT1672" s="76"/>
      <c r="AU1672" s="76"/>
      <c r="AV1672" s="127"/>
      <c r="AW1672" s="127"/>
      <c r="AX1672" s="127"/>
      <c r="AY1672" s="76"/>
      <c r="AZ1672" s="74"/>
      <c r="BA1672" s="74"/>
      <c r="BB1672" s="72"/>
      <c r="BC1672" s="72"/>
      <c r="BD1672" s="74"/>
      <c r="BE1672" s="74"/>
      <c r="BF1672" s="76"/>
      <c r="BG1672" s="76"/>
      <c r="BH1672" s="76"/>
      <c r="BI1672" s="76"/>
      <c r="BJ1672" s="76"/>
      <c r="BK1672" s="76"/>
      <c r="BL1672" s="76"/>
      <c r="BM1672" s="127"/>
      <c r="BN1672" s="76"/>
      <c r="BO1672" s="110"/>
      <c r="BP1672" s="110"/>
      <c r="BQ1672" s="112"/>
      <c r="BR1672" s="112"/>
      <c r="BS1672" s="112"/>
      <c r="BT1672" s="114"/>
      <c r="BU1672" s="113"/>
      <c r="BV1672" s="114"/>
      <c r="BW1672" s="115"/>
      <c r="BX1672" s="115"/>
      <c r="BY1672" s="115"/>
      <c r="BZ1672" s="115"/>
      <c r="CA1672" s="48"/>
      <c r="CB1672" s="48"/>
      <c r="CC1672" s="48"/>
      <c r="CD1672" s="49"/>
      <c r="CE1672" s="96"/>
      <c r="CF1672" s="49"/>
      <c r="CG1672" s="96"/>
      <c r="CH1672" s="49"/>
      <c r="CI1672" s="49"/>
      <c r="CJ1672" s="49"/>
      <c r="CK1672" s="49"/>
      <c r="CL1672" s="49"/>
      <c r="CM1672" s="49"/>
      <c r="CN1672" s="49"/>
      <c r="CO1672" s="49"/>
      <c r="CP1672" s="49"/>
      <c r="CQ1672" s="49"/>
      <c r="CR1672" s="49"/>
      <c r="CS1672" s="49"/>
      <c r="CT1672" s="49"/>
      <c r="CU1672" s="49"/>
      <c r="CV1672" s="49"/>
      <c r="CW1672" s="49"/>
      <c r="CX1672" s="49"/>
      <c r="CY1672" s="49"/>
      <c r="CZ1672" s="49"/>
    </row>
    <row r="1673" spans="1:104" ht="20.25" thickTop="1" thickBot="1" x14ac:dyDescent="0.35">
      <c r="A1673" s="68"/>
      <c r="B1673" s="88"/>
      <c r="C1673" s="68"/>
      <c r="D1673" s="68"/>
      <c r="E1673" s="69"/>
      <c r="F1673" s="69"/>
      <c r="G1673" s="69"/>
      <c r="H1673" s="69"/>
      <c r="I1673" s="70"/>
      <c r="J1673" s="70"/>
      <c r="K1673" s="71"/>
      <c r="L1673" s="91"/>
      <c r="M1673" s="71"/>
      <c r="N1673" s="71"/>
      <c r="P1673" s="71"/>
      <c r="Q1673" s="71"/>
      <c r="R1673" s="71"/>
      <c r="S1673" s="70"/>
      <c r="T1673" s="73"/>
      <c r="U1673" s="73"/>
      <c r="V1673" s="211"/>
      <c r="W1673" s="211"/>
      <c r="X1673" s="73"/>
      <c r="Y1673" s="73"/>
      <c r="Z1673" s="73"/>
      <c r="AA1673" s="73"/>
      <c r="AB1673" s="73"/>
      <c r="AC1673" s="73"/>
      <c r="AD1673" s="73"/>
      <c r="AE1673" s="92"/>
      <c r="AF1673" s="73"/>
      <c r="AG1673" s="74"/>
      <c r="AH1673" s="75"/>
      <c r="AI1673" s="75"/>
      <c r="AJ1673" s="75"/>
      <c r="AK1673" s="74"/>
      <c r="AL1673" s="69"/>
      <c r="AM1673" s="76"/>
      <c r="AN1673" s="127"/>
      <c r="AO1673" s="76"/>
      <c r="AP1673" s="127"/>
      <c r="AQ1673" s="76"/>
      <c r="AR1673" s="76"/>
      <c r="AS1673" s="76"/>
      <c r="AT1673" s="76"/>
      <c r="AU1673" s="76"/>
      <c r="AV1673" s="127"/>
      <c r="AW1673" s="127"/>
      <c r="AX1673" s="127"/>
      <c r="AY1673" s="76"/>
      <c r="AZ1673" s="74"/>
      <c r="BA1673" s="74"/>
      <c r="BB1673" s="72"/>
      <c r="BC1673" s="72"/>
      <c r="BD1673" s="74"/>
      <c r="BE1673" s="74"/>
      <c r="BF1673" s="76"/>
      <c r="BG1673" s="76"/>
      <c r="BH1673" s="76"/>
      <c r="BI1673" s="76"/>
      <c r="BJ1673" s="76"/>
      <c r="BK1673" s="76"/>
      <c r="BL1673" s="76"/>
      <c r="BM1673" s="127"/>
      <c r="BN1673" s="76"/>
      <c r="BO1673" s="110"/>
      <c r="BP1673" s="110"/>
      <c r="BQ1673" s="112"/>
      <c r="BR1673" s="112"/>
      <c r="BS1673" s="112"/>
      <c r="BT1673" s="114"/>
      <c r="BU1673" s="113"/>
      <c r="BV1673" s="114"/>
      <c r="BW1673" s="115"/>
      <c r="BX1673" s="115"/>
      <c r="BY1673" s="115"/>
      <c r="BZ1673" s="115"/>
      <c r="CA1673" s="48"/>
      <c r="CB1673" s="48"/>
      <c r="CC1673" s="48"/>
      <c r="CD1673" s="49"/>
      <c r="CE1673" s="96"/>
      <c r="CF1673" s="49"/>
      <c r="CG1673" s="96"/>
      <c r="CH1673" s="49"/>
      <c r="CI1673" s="49"/>
      <c r="CJ1673" s="49"/>
      <c r="CK1673" s="49"/>
      <c r="CL1673" s="49"/>
      <c r="CM1673" s="49"/>
      <c r="CN1673" s="49"/>
      <c r="CO1673" s="49"/>
      <c r="CP1673" s="49"/>
      <c r="CQ1673" s="49"/>
      <c r="CR1673" s="49"/>
      <c r="CS1673" s="49"/>
      <c r="CT1673" s="49"/>
      <c r="CU1673" s="49"/>
      <c r="CV1673" s="49"/>
      <c r="CW1673" s="49"/>
      <c r="CX1673" s="49"/>
      <c r="CY1673" s="49"/>
      <c r="CZ1673" s="49"/>
    </row>
    <row r="1674" spans="1:104" ht="20.25" thickTop="1" thickBot="1" x14ac:dyDescent="0.35">
      <c r="A1674" s="68"/>
      <c r="B1674" s="88"/>
      <c r="C1674" s="68"/>
      <c r="D1674" s="68"/>
      <c r="E1674" s="69"/>
      <c r="F1674" s="69"/>
      <c r="G1674" s="69"/>
      <c r="H1674" s="69"/>
      <c r="I1674" s="70"/>
      <c r="J1674" s="70"/>
      <c r="K1674" s="71"/>
      <c r="L1674" s="91"/>
      <c r="M1674" s="71"/>
      <c r="N1674" s="71"/>
      <c r="P1674" s="71"/>
      <c r="Q1674" s="71"/>
      <c r="R1674" s="71"/>
      <c r="S1674" s="70"/>
      <c r="T1674" s="73"/>
      <c r="U1674" s="73"/>
      <c r="V1674" s="211"/>
      <c r="W1674" s="211"/>
      <c r="X1674" s="73"/>
      <c r="Y1674" s="73"/>
      <c r="Z1674" s="73"/>
      <c r="AA1674" s="73"/>
      <c r="AB1674" s="73"/>
      <c r="AC1674" s="73"/>
      <c r="AD1674" s="73"/>
      <c r="AE1674" s="92"/>
      <c r="AF1674" s="73"/>
      <c r="AG1674" s="74"/>
      <c r="AH1674" s="75"/>
      <c r="AI1674" s="75"/>
      <c r="AJ1674" s="75"/>
      <c r="AK1674" s="74"/>
      <c r="AL1674" s="69"/>
      <c r="AM1674" s="76"/>
      <c r="AN1674" s="127"/>
      <c r="AO1674" s="76"/>
      <c r="AP1674" s="127"/>
      <c r="AQ1674" s="76"/>
      <c r="AR1674" s="76"/>
      <c r="AS1674" s="76"/>
      <c r="AT1674" s="76"/>
      <c r="AU1674" s="76"/>
      <c r="AV1674" s="127"/>
      <c r="AW1674" s="127"/>
      <c r="AX1674" s="127"/>
      <c r="AY1674" s="76"/>
      <c r="AZ1674" s="74"/>
      <c r="BA1674" s="74"/>
      <c r="BB1674" s="72"/>
      <c r="BC1674" s="72"/>
      <c r="BD1674" s="74"/>
      <c r="BE1674" s="74"/>
      <c r="BF1674" s="76"/>
      <c r="BG1674" s="76"/>
      <c r="BH1674" s="76"/>
      <c r="BI1674" s="76"/>
      <c r="BJ1674" s="76"/>
      <c r="BK1674" s="76"/>
      <c r="BL1674" s="76"/>
      <c r="BM1674" s="127"/>
      <c r="BN1674" s="76"/>
      <c r="BO1674" s="110"/>
      <c r="BP1674" s="110"/>
      <c r="BQ1674" s="112"/>
      <c r="BR1674" s="112"/>
      <c r="BS1674" s="112"/>
      <c r="BT1674" s="114"/>
      <c r="BU1674" s="113"/>
      <c r="BV1674" s="114"/>
      <c r="BW1674" s="115"/>
      <c r="BX1674" s="115"/>
      <c r="BY1674" s="115"/>
      <c r="BZ1674" s="115"/>
      <c r="CA1674" s="48"/>
      <c r="CB1674" s="48"/>
      <c r="CC1674" s="48"/>
      <c r="CD1674" s="49"/>
      <c r="CE1674" s="96"/>
      <c r="CF1674" s="49"/>
      <c r="CG1674" s="96"/>
      <c r="CH1674" s="49"/>
      <c r="CI1674" s="49"/>
      <c r="CJ1674" s="49"/>
      <c r="CK1674" s="49"/>
      <c r="CL1674" s="49"/>
      <c r="CM1674" s="49"/>
      <c r="CN1674" s="49"/>
      <c r="CO1674" s="49"/>
      <c r="CP1674" s="49"/>
      <c r="CQ1674" s="49"/>
      <c r="CR1674" s="49"/>
      <c r="CS1674" s="49"/>
      <c r="CT1674" s="49"/>
      <c r="CU1674" s="49"/>
      <c r="CV1674" s="49"/>
      <c r="CW1674" s="49"/>
      <c r="CX1674" s="49"/>
      <c r="CY1674" s="49"/>
      <c r="CZ1674" s="49"/>
    </row>
    <row r="1675" spans="1:104" ht="20.25" thickTop="1" thickBot="1" x14ac:dyDescent="0.35">
      <c r="A1675" s="68"/>
      <c r="B1675" s="88"/>
      <c r="C1675" s="68"/>
      <c r="D1675" s="68"/>
      <c r="E1675" s="69"/>
      <c r="F1675" s="69"/>
      <c r="G1675" s="69"/>
      <c r="H1675" s="69"/>
      <c r="I1675" s="70"/>
      <c r="J1675" s="70"/>
      <c r="K1675" s="71"/>
      <c r="L1675" s="91"/>
      <c r="M1675" s="71"/>
      <c r="N1675" s="71"/>
      <c r="P1675" s="71"/>
      <c r="Q1675" s="71"/>
      <c r="R1675" s="71"/>
      <c r="S1675" s="70"/>
      <c r="T1675" s="73"/>
      <c r="U1675" s="73"/>
      <c r="V1675" s="211"/>
      <c r="W1675" s="211"/>
      <c r="X1675" s="73"/>
      <c r="Y1675" s="73"/>
      <c r="Z1675" s="73"/>
      <c r="AA1675" s="73"/>
      <c r="AB1675" s="73"/>
      <c r="AC1675" s="73"/>
      <c r="AD1675" s="73"/>
      <c r="AE1675" s="92"/>
      <c r="AF1675" s="73"/>
      <c r="AG1675" s="74"/>
      <c r="AH1675" s="75"/>
      <c r="AI1675" s="75"/>
      <c r="AJ1675" s="75"/>
      <c r="AK1675" s="74"/>
      <c r="AL1675" s="69"/>
      <c r="AM1675" s="76"/>
      <c r="AN1675" s="127"/>
      <c r="AO1675" s="76"/>
      <c r="AP1675" s="127"/>
      <c r="AQ1675" s="76"/>
      <c r="AR1675" s="76"/>
      <c r="AS1675" s="76"/>
      <c r="AT1675" s="76"/>
      <c r="AU1675" s="76"/>
      <c r="AV1675" s="127"/>
      <c r="AW1675" s="127"/>
      <c r="AX1675" s="127"/>
      <c r="AY1675" s="76"/>
      <c r="AZ1675" s="74"/>
      <c r="BA1675" s="74"/>
      <c r="BB1675" s="72"/>
      <c r="BC1675" s="72"/>
      <c r="BD1675" s="74"/>
      <c r="BE1675" s="74"/>
      <c r="BF1675" s="76"/>
      <c r="BG1675" s="76"/>
      <c r="BH1675" s="76"/>
      <c r="BI1675" s="76"/>
      <c r="BJ1675" s="76"/>
      <c r="BK1675" s="76"/>
      <c r="BL1675" s="76"/>
      <c r="BM1675" s="127"/>
      <c r="BN1675" s="76"/>
      <c r="BO1675" s="110"/>
      <c r="BP1675" s="110"/>
      <c r="BQ1675" s="112"/>
      <c r="BR1675" s="112"/>
      <c r="BS1675" s="112"/>
      <c r="BT1675" s="114"/>
      <c r="BU1675" s="113"/>
      <c r="BV1675" s="114"/>
      <c r="BW1675" s="115"/>
      <c r="BX1675" s="115"/>
      <c r="BY1675" s="115"/>
      <c r="BZ1675" s="115"/>
      <c r="CA1675" s="48"/>
      <c r="CB1675" s="48"/>
      <c r="CC1675" s="48"/>
      <c r="CD1675" s="49"/>
      <c r="CE1675" s="96"/>
      <c r="CF1675" s="49"/>
      <c r="CG1675" s="96"/>
      <c r="CH1675" s="49"/>
      <c r="CI1675" s="49"/>
      <c r="CJ1675" s="49"/>
      <c r="CK1675" s="49"/>
      <c r="CL1675" s="49"/>
      <c r="CM1675" s="49"/>
      <c r="CN1675" s="49"/>
      <c r="CO1675" s="49"/>
      <c r="CP1675" s="49"/>
      <c r="CQ1675" s="49"/>
      <c r="CR1675" s="49"/>
      <c r="CS1675" s="49"/>
      <c r="CT1675" s="49"/>
      <c r="CU1675" s="49"/>
      <c r="CV1675" s="49"/>
      <c r="CW1675" s="49"/>
      <c r="CX1675" s="49"/>
      <c r="CY1675" s="49"/>
      <c r="CZ1675" s="49"/>
    </row>
    <row r="1676" spans="1:104" ht="20.25" thickTop="1" thickBot="1" x14ac:dyDescent="0.35">
      <c r="A1676" s="68"/>
      <c r="B1676" s="88"/>
      <c r="C1676" s="68"/>
      <c r="D1676" s="68"/>
      <c r="E1676" s="69"/>
      <c r="F1676" s="69"/>
      <c r="G1676" s="69"/>
      <c r="H1676" s="69"/>
      <c r="I1676" s="70"/>
      <c r="J1676" s="70"/>
      <c r="K1676" s="71"/>
      <c r="L1676" s="91"/>
      <c r="M1676" s="71"/>
      <c r="N1676" s="71"/>
      <c r="P1676" s="71"/>
      <c r="Q1676" s="71"/>
      <c r="R1676" s="71"/>
      <c r="S1676" s="70"/>
      <c r="T1676" s="73"/>
      <c r="U1676" s="73"/>
      <c r="V1676" s="211"/>
      <c r="W1676" s="211"/>
      <c r="X1676" s="73"/>
      <c r="Y1676" s="73"/>
      <c r="Z1676" s="73"/>
      <c r="AA1676" s="73"/>
      <c r="AB1676" s="73"/>
      <c r="AC1676" s="73"/>
      <c r="AD1676" s="73"/>
      <c r="AE1676" s="92"/>
      <c r="AF1676" s="73"/>
      <c r="AG1676" s="74"/>
      <c r="AH1676" s="75"/>
      <c r="AI1676" s="75"/>
      <c r="AJ1676" s="75"/>
      <c r="AK1676" s="74"/>
      <c r="AL1676" s="69"/>
      <c r="AM1676" s="76"/>
      <c r="AN1676" s="127"/>
      <c r="AO1676" s="76"/>
      <c r="AP1676" s="127"/>
      <c r="AQ1676" s="76"/>
      <c r="AR1676" s="76"/>
      <c r="AS1676" s="76"/>
      <c r="AT1676" s="76"/>
      <c r="AU1676" s="76"/>
      <c r="AV1676" s="127"/>
      <c r="AW1676" s="127"/>
      <c r="AX1676" s="127"/>
      <c r="AY1676" s="76"/>
      <c r="AZ1676" s="74"/>
      <c r="BA1676" s="74"/>
      <c r="BB1676" s="72"/>
      <c r="BC1676" s="72"/>
      <c r="BD1676" s="74"/>
      <c r="BE1676" s="74"/>
      <c r="BF1676" s="76"/>
      <c r="BG1676" s="76"/>
      <c r="BH1676" s="76"/>
      <c r="BI1676" s="76"/>
      <c r="BJ1676" s="76"/>
      <c r="BK1676" s="76"/>
      <c r="BL1676" s="76"/>
      <c r="BM1676" s="127"/>
      <c r="BN1676" s="76"/>
      <c r="BO1676" s="110"/>
      <c r="BP1676" s="110"/>
      <c r="BQ1676" s="112"/>
      <c r="BR1676" s="112"/>
      <c r="BS1676" s="112"/>
      <c r="BT1676" s="114"/>
      <c r="BU1676" s="113"/>
      <c r="BV1676" s="114"/>
      <c r="BW1676" s="115"/>
      <c r="BX1676" s="115"/>
      <c r="BY1676" s="115"/>
      <c r="BZ1676" s="115"/>
      <c r="CA1676" s="48"/>
      <c r="CB1676" s="48"/>
      <c r="CC1676" s="48"/>
      <c r="CD1676" s="49"/>
      <c r="CE1676" s="96"/>
      <c r="CF1676" s="49"/>
      <c r="CG1676" s="96"/>
      <c r="CH1676" s="49"/>
      <c r="CI1676" s="49"/>
      <c r="CJ1676" s="49"/>
      <c r="CK1676" s="49"/>
      <c r="CL1676" s="49"/>
      <c r="CM1676" s="49"/>
      <c r="CN1676" s="49"/>
      <c r="CO1676" s="49"/>
      <c r="CP1676" s="49"/>
      <c r="CQ1676" s="49"/>
      <c r="CR1676" s="49"/>
      <c r="CS1676" s="49"/>
      <c r="CT1676" s="49"/>
      <c r="CU1676" s="49"/>
      <c r="CV1676" s="49"/>
      <c r="CW1676" s="49"/>
      <c r="CX1676" s="49"/>
      <c r="CY1676" s="49"/>
      <c r="CZ1676" s="49"/>
    </row>
    <row r="1677" spans="1:104" ht="20.25" thickTop="1" thickBot="1" x14ac:dyDescent="0.35">
      <c r="A1677" s="68"/>
      <c r="B1677" s="88"/>
      <c r="C1677" s="68"/>
      <c r="D1677" s="68"/>
      <c r="E1677" s="69"/>
      <c r="F1677" s="69"/>
      <c r="G1677" s="69"/>
      <c r="H1677" s="69"/>
      <c r="I1677" s="70"/>
      <c r="J1677" s="70"/>
      <c r="K1677" s="71"/>
      <c r="L1677" s="91"/>
      <c r="M1677" s="71"/>
      <c r="N1677" s="71"/>
      <c r="P1677" s="71"/>
      <c r="Q1677" s="71"/>
      <c r="R1677" s="71"/>
      <c r="S1677" s="70"/>
      <c r="T1677" s="73"/>
      <c r="U1677" s="73"/>
      <c r="V1677" s="211"/>
      <c r="W1677" s="211"/>
      <c r="X1677" s="73"/>
      <c r="Y1677" s="73"/>
      <c r="Z1677" s="73"/>
      <c r="AA1677" s="73"/>
      <c r="AB1677" s="73"/>
      <c r="AC1677" s="73"/>
      <c r="AD1677" s="73"/>
      <c r="AE1677" s="92"/>
      <c r="AF1677" s="73"/>
      <c r="AG1677" s="74"/>
      <c r="AH1677" s="75"/>
      <c r="AI1677" s="75"/>
      <c r="AJ1677" s="75"/>
      <c r="AK1677" s="74"/>
      <c r="AL1677" s="69"/>
      <c r="AM1677" s="76"/>
      <c r="AN1677" s="127"/>
      <c r="AO1677" s="76"/>
      <c r="AP1677" s="127"/>
      <c r="AQ1677" s="76"/>
      <c r="AR1677" s="76"/>
      <c r="AS1677" s="76"/>
      <c r="AT1677" s="76"/>
      <c r="AU1677" s="76"/>
      <c r="AV1677" s="127"/>
      <c r="AW1677" s="127"/>
      <c r="AX1677" s="127"/>
      <c r="AY1677" s="76"/>
      <c r="AZ1677" s="74"/>
      <c r="BA1677" s="74"/>
      <c r="BB1677" s="72"/>
      <c r="BC1677" s="72"/>
      <c r="BD1677" s="74"/>
      <c r="BE1677" s="74"/>
      <c r="BF1677" s="76"/>
      <c r="BG1677" s="76"/>
      <c r="BH1677" s="76"/>
      <c r="BI1677" s="76"/>
      <c r="BJ1677" s="76"/>
      <c r="BK1677" s="76"/>
      <c r="BL1677" s="76"/>
      <c r="BM1677" s="127"/>
      <c r="BN1677" s="76"/>
      <c r="BO1677" s="110"/>
      <c r="BP1677" s="110"/>
      <c r="BQ1677" s="112"/>
      <c r="BR1677" s="112"/>
      <c r="BS1677" s="112"/>
      <c r="BT1677" s="114"/>
      <c r="BU1677" s="113"/>
      <c r="BV1677" s="114"/>
      <c r="BW1677" s="115"/>
      <c r="BX1677" s="115"/>
      <c r="BY1677" s="115"/>
      <c r="BZ1677" s="115"/>
      <c r="CA1677" s="48"/>
      <c r="CB1677" s="48"/>
      <c r="CC1677" s="48"/>
      <c r="CD1677" s="49"/>
      <c r="CE1677" s="96"/>
      <c r="CF1677" s="49"/>
      <c r="CG1677" s="96"/>
      <c r="CH1677" s="49"/>
      <c r="CI1677" s="49"/>
      <c r="CJ1677" s="49"/>
      <c r="CK1677" s="49"/>
      <c r="CL1677" s="49"/>
      <c r="CM1677" s="49"/>
      <c r="CN1677" s="49"/>
      <c r="CO1677" s="49"/>
      <c r="CP1677" s="49"/>
      <c r="CQ1677" s="49"/>
      <c r="CR1677" s="49"/>
      <c r="CS1677" s="49"/>
      <c r="CT1677" s="49"/>
      <c r="CU1677" s="49"/>
      <c r="CV1677" s="49"/>
      <c r="CW1677" s="49"/>
      <c r="CX1677" s="49"/>
      <c r="CY1677" s="49"/>
      <c r="CZ1677" s="49"/>
    </row>
    <row r="1678" spans="1:104" ht="20.25" thickTop="1" thickBot="1" x14ac:dyDescent="0.35">
      <c r="A1678" s="68"/>
      <c r="B1678" s="88"/>
      <c r="C1678" s="68"/>
      <c r="D1678" s="68"/>
      <c r="E1678" s="69"/>
      <c r="F1678" s="69"/>
      <c r="G1678" s="69"/>
      <c r="H1678" s="69"/>
      <c r="I1678" s="70"/>
      <c r="J1678" s="70"/>
      <c r="K1678" s="71"/>
      <c r="L1678" s="91"/>
      <c r="M1678" s="71"/>
      <c r="N1678" s="71"/>
      <c r="P1678" s="71"/>
      <c r="Q1678" s="71"/>
      <c r="R1678" s="71"/>
      <c r="S1678" s="70"/>
      <c r="T1678" s="73"/>
      <c r="U1678" s="73"/>
      <c r="V1678" s="211"/>
      <c r="W1678" s="211"/>
      <c r="X1678" s="73"/>
      <c r="Y1678" s="73"/>
      <c r="Z1678" s="73"/>
      <c r="AA1678" s="73"/>
      <c r="AB1678" s="73"/>
      <c r="AC1678" s="73"/>
      <c r="AD1678" s="73"/>
      <c r="AE1678" s="92"/>
      <c r="AF1678" s="73"/>
      <c r="AG1678" s="74"/>
      <c r="AH1678" s="75"/>
      <c r="AI1678" s="75"/>
      <c r="AJ1678" s="75"/>
      <c r="AK1678" s="74"/>
      <c r="AL1678" s="69"/>
      <c r="AM1678" s="76"/>
      <c r="AN1678" s="127"/>
      <c r="AO1678" s="76"/>
      <c r="AP1678" s="127"/>
      <c r="AQ1678" s="76"/>
      <c r="AR1678" s="76"/>
      <c r="AS1678" s="76"/>
      <c r="AT1678" s="76"/>
      <c r="AU1678" s="76"/>
      <c r="AV1678" s="127"/>
      <c r="AW1678" s="127"/>
      <c r="AX1678" s="127"/>
      <c r="AY1678" s="76"/>
      <c r="AZ1678" s="74"/>
      <c r="BA1678" s="74"/>
      <c r="BB1678" s="72"/>
      <c r="BC1678" s="72"/>
      <c r="BD1678" s="74"/>
      <c r="BE1678" s="74"/>
      <c r="BF1678" s="76"/>
      <c r="BG1678" s="76"/>
      <c r="BH1678" s="76"/>
      <c r="BI1678" s="76"/>
      <c r="BJ1678" s="76"/>
      <c r="BK1678" s="76"/>
      <c r="BL1678" s="76"/>
      <c r="BM1678" s="127"/>
      <c r="BN1678" s="76"/>
      <c r="BO1678" s="110"/>
      <c r="BP1678" s="110"/>
      <c r="BQ1678" s="112"/>
      <c r="BR1678" s="112"/>
      <c r="BS1678" s="112"/>
      <c r="BT1678" s="114"/>
      <c r="BU1678" s="113"/>
      <c r="BV1678" s="114"/>
      <c r="BW1678" s="115"/>
      <c r="BX1678" s="115"/>
      <c r="BY1678" s="115"/>
      <c r="BZ1678" s="115"/>
      <c r="CA1678" s="48"/>
      <c r="CB1678" s="48"/>
      <c r="CC1678" s="48"/>
      <c r="CD1678" s="49"/>
      <c r="CE1678" s="96"/>
      <c r="CF1678" s="49"/>
      <c r="CG1678" s="96"/>
      <c r="CH1678" s="49"/>
      <c r="CI1678" s="49"/>
      <c r="CJ1678" s="49"/>
      <c r="CK1678" s="49"/>
      <c r="CL1678" s="49"/>
      <c r="CM1678" s="49"/>
      <c r="CN1678" s="49"/>
      <c r="CO1678" s="49"/>
      <c r="CP1678" s="49"/>
      <c r="CQ1678" s="49"/>
      <c r="CR1678" s="49"/>
      <c r="CS1678" s="49"/>
      <c r="CT1678" s="49"/>
      <c r="CU1678" s="49"/>
      <c r="CV1678" s="49"/>
      <c r="CW1678" s="49"/>
      <c r="CX1678" s="49"/>
      <c r="CY1678" s="49"/>
      <c r="CZ1678" s="49"/>
    </row>
    <row r="1679" spans="1:104" ht="20.25" thickTop="1" thickBot="1" x14ac:dyDescent="0.35">
      <c r="A1679" s="68"/>
      <c r="B1679" s="88"/>
      <c r="C1679" s="68"/>
      <c r="D1679" s="68"/>
      <c r="E1679" s="69"/>
      <c r="F1679" s="69"/>
      <c r="G1679" s="69"/>
      <c r="H1679" s="69"/>
      <c r="I1679" s="70"/>
      <c r="J1679" s="70"/>
      <c r="K1679" s="71"/>
      <c r="L1679" s="91"/>
      <c r="M1679" s="71"/>
      <c r="N1679" s="71"/>
      <c r="P1679" s="71"/>
      <c r="Q1679" s="71"/>
      <c r="R1679" s="71"/>
      <c r="S1679" s="70"/>
      <c r="T1679" s="73"/>
      <c r="U1679" s="73"/>
      <c r="V1679" s="211"/>
      <c r="W1679" s="211"/>
      <c r="X1679" s="73"/>
      <c r="Y1679" s="73"/>
      <c r="Z1679" s="73"/>
      <c r="AA1679" s="73"/>
      <c r="AB1679" s="73"/>
      <c r="AC1679" s="73"/>
      <c r="AD1679" s="73"/>
      <c r="AE1679" s="92"/>
      <c r="AF1679" s="73"/>
      <c r="AG1679" s="74"/>
      <c r="AH1679" s="75"/>
      <c r="AI1679" s="75"/>
      <c r="AJ1679" s="75"/>
      <c r="AK1679" s="74"/>
      <c r="AL1679" s="69"/>
      <c r="AM1679" s="76"/>
      <c r="AN1679" s="127"/>
      <c r="AO1679" s="76"/>
      <c r="AP1679" s="127"/>
      <c r="AQ1679" s="76"/>
      <c r="AR1679" s="76"/>
      <c r="AS1679" s="76"/>
      <c r="AT1679" s="76"/>
      <c r="AU1679" s="76"/>
      <c r="AV1679" s="127"/>
      <c r="AW1679" s="127"/>
      <c r="AX1679" s="127"/>
      <c r="AY1679" s="76"/>
      <c r="AZ1679" s="74"/>
      <c r="BA1679" s="74"/>
      <c r="BB1679" s="72"/>
      <c r="BC1679" s="72"/>
      <c r="BD1679" s="74"/>
      <c r="BE1679" s="74"/>
      <c r="BF1679" s="76"/>
      <c r="BG1679" s="76"/>
      <c r="BH1679" s="76"/>
      <c r="BI1679" s="76"/>
      <c r="BJ1679" s="76"/>
      <c r="BK1679" s="76"/>
      <c r="BL1679" s="76"/>
      <c r="BM1679" s="127"/>
      <c r="BN1679" s="76"/>
      <c r="BO1679" s="110"/>
      <c r="BP1679" s="110"/>
      <c r="BQ1679" s="112"/>
      <c r="BR1679" s="112"/>
      <c r="BS1679" s="112"/>
      <c r="BT1679" s="114"/>
      <c r="BU1679" s="113"/>
      <c r="BV1679" s="114"/>
      <c r="BW1679" s="115"/>
      <c r="BX1679" s="115"/>
      <c r="BY1679" s="115"/>
      <c r="BZ1679" s="115"/>
      <c r="CA1679" s="48"/>
      <c r="CB1679" s="48"/>
      <c r="CC1679" s="48"/>
      <c r="CD1679" s="49"/>
      <c r="CE1679" s="96"/>
      <c r="CF1679" s="49"/>
      <c r="CG1679" s="96"/>
      <c r="CH1679" s="49"/>
      <c r="CI1679" s="49"/>
      <c r="CJ1679" s="49"/>
      <c r="CK1679" s="49"/>
      <c r="CL1679" s="49"/>
      <c r="CM1679" s="49"/>
      <c r="CN1679" s="49"/>
      <c r="CO1679" s="49"/>
      <c r="CP1679" s="49"/>
      <c r="CQ1679" s="49"/>
      <c r="CR1679" s="49"/>
      <c r="CS1679" s="49"/>
      <c r="CT1679" s="49"/>
      <c r="CU1679" s="49"/>
      <c r="CV1679" s="49"/>
      <c r="CW1679" s="49"/>
      <c r="CX1679" s="49"/>
      <c r="CY1679" s="49"/>
      <c r="CZ1679" s="49"/>
    </row>
    <row r="1680" spans="1:104" ht="20.25" thickTop="1" thickBot="1" x14ac:dyDescent="0.35">
      <c r="A1680" s="68"/>
      <c r="B1680" s="88"/>
      <c r="C1680" s="68"/>
      <c r="D1680" s="68"/>
      <c r="E1680" s="69"/>
      <c r="F1680" s="69"/>
      <c r="G1680" s="69"/>
      <c r="H1680" s="69"/>
      <c r="I1680" s="70"/>
      <c r="J1680" s="70"/>
      <c r="K1680" s="71"/>
      <c r="L1680" s="91"/>
      <c r="M1680" s="71"/>
      <c r="N1680" s="71"/>
      <c r="P1680" s="71"/>
      <c r="Q1680" s="71"/>
      <c r="R1680" s="71"/>
      <c r="S1680" s="70"/>
      <c r="T1680" s="73"/>
      <c r="U1680" s="73"/>
      <c r="V1680" s="211"/>
      <c r="W1680" s="211"/>
      <c r="X1680" s="73"/>
      <c r="Y1680" s="73"/>
      <c r="Z1680" s="73"/>
      <c r="AA1680" s="73"/>
      <c r="AB1680" s="73"/>
      <c r="AC1680" s="73"/>
      <c r="AD1680" s="73"/>
      <c r="AE1680" s="92"/>
      <c r="AF1680" s="73"/>
      <c r="AG1680" s="74"/>
      <c r="AH1680" s="75"/>
      <c r="AI1680" s="75"/>
      <c r="AJ1680" s="75"/>
      <c r="AK1680" s="74"/>
      <c r="AL1680" s="69"/>
      <c r="AM1680" s="76"/>
      <c r="AN1680" s="127"/>
      <c r="AO1680" s="76"/>
      <c r="AP1680" s="127"/>
      <c r="AQ1680" s="76"/>
      <c r="AR1680" s="76"/>
      <c r="AS1680" s="76"/>
      <c r="AT1680" s="76"/>
      <c r="AU1680" s="76"/>
      <c r="AV1680" s="127"/>
      <c r="AW1680" s="127"/>
      <c r="AX1680" s="127"/>
      <c r="AY1680" s="76"/>
      <c r="AZ1680" s="74"/>
      <c r="BA1680" s="74"/>
      <c r="BB1680" s="72"/>
      <c r="BC1680" s="72"/>
      <c r="BD1680" s="74"/>
      <c r="BE1680" s="74"/>
      <c r="BF1680" s="76"/>
      <c r="BG1680" s="76"/>
      <c r="BH1680" s="76"/>
      <c r="BI1680" s="76"/>
      <c r="BJ1680" s="76"/>
      <c r="BK1680" s="76"/>
      <c r="BL1680" s="76"/>
      <c r="BM1680" s="127"/>
      <c r="BN1680" s="76"/>
      <c r="BO1680" s="110"/>
      <c r="BP1680" s="110"/>
      <c r="BQ1680" s="112"/>
      <c r="BR1680" s="112"/>
      <c r="BS1680" s="112"/>
      <c r="BT1680" s="114"/>
      <c r="BU1680" s="113"/>
      <c r="BV1680" s="114"/>
      <c r="BW1680" s="115"/>
      <c r="BX1680" s="115"/>
      <c r="BY1680" s="115"/>
      <c r="BZ1680" s="115"/>
      <c r="CA1680" s="48"/>
      <c r="CB1680" s="48"/>
      <c r="CC1680" s="48"/>
      <c r="CD1680" s="49"/>
      <c r="CE1680" s="96"/>
      <c r="CF1680" s="49"/>
      <c r="CG1680" s="96"/>
      <c r="CH1680" s="49"/>
      <c r="CI1680" s="49"/>
      <c r="CJ1680" s="49"/>
      <c r="CK1680" s="49"/>
      <c r="CL1680" s="49"/>
      <c r="CM1680" s="49"/>
      <c r="CN1680" s="49"/>
      <c r="CO1680" s="49"/>
      <c r="CP1680" s="49"/>
      <c r="CQ1680" s="49"/>
      <c r="CR1680" s="49"/>
      <c r="CS1680" s="49"/>
      <c r="CT1680" s="49"/>
      <c r="CU1680" s="49"/>
      <c r="CV1680" s="49"/>
      <c r="CW1680" s="49"/>
      <c r="CX1680" s="49"/>
      <c r="CY1680" s="49"/>
      <c r="CZ1680" s="49"/>
    </row>
    <row r="1681" spans="1:104" ht="20.25" thickTop="1" thickBot="1" x14ac:dyDescent="0.35">
      <c r="A1681" s="68"/>
      <c r="B1681" s="88"/>
      <c r="C1681" s="68"/>
      <c r="D1681" s="68"/>
      <c r="E1681" s="69"/>
      <c r="F1681" s="69"/>
      <c r="G1681" s="69"/>
      <c r="H1681" s="69"/>
      <c r="I1681" s="70"/>
      <c r="J1681" s="70"/>
      <c r="K1681" s="71"/>
      <c r="L1681" s="91"/>
      <c r="M1681" s="71"/>
      <c r="N1681" s="71"/>
      <c r="P1681" s="71"/>
      <c r="Q1681" s="71"/>
      <c r="R1681" s="71"/>
      <c r="S1681" s="70"/>
      <c r="T1681" s="73"/>
      <c r="U1681" s="73"/>
      <c r="V1681" s="211"/>
      <c r="W1681" s="211"/>
      <c r="X1681" s="73"/>
      <c r="Y1681" s="73"/>
      <c r="Z1681" s="73"/>
      <c r="AA1681" s="73"/>
      <c r="AB1681" s="73"/>
      <c r="AC1681" s="73"/>
      <c r="AD1681" s="73"/>
      <c r="AE1681" s="92"/>
      <c r="AF1681" s="73"/>
      <c r="AG1681" s="74"/>
      <c r="AH1681" s="75"/>
      <c r="AI1681" s="75"/>
      <c r="AJ1681" s="75"/>
      <c r="AK1681" s="74"/>
      <c r="AL1681" s="69"/>
      <c r="AM1681" s="76"/>
      <c r="AN1681" s="127"/>
      <c r="AO1681" s="76"/>
      <c r="AP1681" s="127"/>
      <c r="AQ1681" s="76"/>
      <c r="AR1681" s="76"/>
      <c r="AS1681" s="76"/>
      <c r="AT1681" s="76"/>
      <c r="AU1681" s="76"/>
      <c r="AV1681" s="127"/>
      <c r="AW1681" s="127"/>
      <c r="AX1681" s="127"/>
      <c r="AY1681" s="76"/>
      <c r="AZ1681" s="74"/>
      <c r="BA1681" s="74"/>
      <c r="BB1681" s="72"/>
      <c r="BC1681" s="72"/>
      <c r="BD1681" s="74"/>
      <c r="BE1681" s="74"/>
      <c r="BF1681" s="76"/>
      <c r="BG1681" s="76"/>
      <c r="BH1681" s="76"/>
      <c r="BI1681" s="76"/>
      <c r="BJ1681" s="76"/>
      <c r="BK1681" s="76"/>
      <c r="BL1681" s="76"/>
      <c r="BM1681" s="127"/>
      <c r="BN1681" s="76"/>
      <c r="BO1681" s="110"/>
      <c r="BP1681" s="110"/>
      <c r="BQ1681" s="112"/>
      <c r="BR1681" s="112"/>
      <c r="BS1681" s="112"/>
      <c r="BT1681" s="114"/>
      <c r="BU1681" s="113"/>
      <c r="BV1681" s="114"/>
      <c r="BW1681" s="115"/>
      <c r="BX1681" s="115"/>
      <c r="BY1681" s="115"/>
      <c r="BZ1681" s="115"/>
      <c r="CA1681" s="48"/>
      <c r="CB1681" s="48"/>
      <c r="CC1681" s="48"/>
      <c r="CD1681" s="49"/>
      <c r="CE1681" s="96"/>
      <c r="CF1681" s="49"/>
      <c r="CG1681" s="96"/>
      <c r="CH1681" s="49"/>
      <c r="CI1681" s="49"/>
      <c r="CJ1681" s="49"/>
      <c r="CK1681" s="49"/>
      <c r="CL1681" s="49"/>
      <c r="CM1681" s="49"/>
      <c r="CN1681" s="49"/>
      <c r="CO1681" s="49"/>
      <c r="CP1681" s="49"/>
      <c r="CQ1681" s="49"/>
      <c r="CR1681" s="49"/>
      <c r="CS1681" s="49"/>
      <c r="CT1681" s="49"/>
      <c r="CU1681" s="49"/>
      <c r="CV1681" s="49"/>
      <c r="CW1681" s="49"/>
      <c r="CX1681" s="49"/>
      <c r="CY1681" s="49"/>
      <c r="CZ1681" s="49"/>
    </row>
    <row r="1682" spans="1:104" ht="20.25" thickTop="1" thickBot="1" x14ac:dyDescent="0.35">
      <c r="A1682" s="68"/>
      <c r="B1682" s="88"/>
      <c r="C1682" s="68"/>
      <c r="D1682" s="68"/>
      <c r="E1682" s="69"/>
      <c r="F1682" s="69"/>
      <c r="G1682" s="69"/>
      <c r="H1682" s="69"/>
      <c r="I1682" s="70"/>
      <c r="J1682" s="70"/>
      <c r="K1682" s="71"/>
      <c r="L1682" s="91"/>
      <c r="M1682" s="71"/>
      <c r="N1682" s="71"/>
      <c r="P1682" s="71"/>
      <c r="Q1682" s="71"/>
      <c r="R1682" s="71"/>
      <c r="S1682" s="70"/>
      <c r="T1682" s="73"/>
      <c r="U1682" s="73"/>
      <c r="V1682" s="211"/>
      <c r="W1682" s="211"/>
      <c r="X1682" s="73"/>
      <c r="Y1682" s="73"/>
      <c r="Z1682" s="73"/>
      <c r="AA1682" s="73"/>
      <c r="AB1682" s="73"/>
      <c r="AC1682" s="73"/>
      <c r="AD1682" s="73"/>
      <c r="AE1682" s="92"/>
      <c r="AF1682" s="73"/>
      <c r="AG1682" s="74"/>
      <c r="AH1682" s="75"/>
      <c r="AI1682" s="75"/>
      <c r="AJ1682" s="75"/>
      <c r="AK1682" s="74"/>
      <c r="AL1682" s="69"/>
      <c r="AM1682" s="76"/>
      <c r="AN1682" s="127"/>
      <c r="AO1682" s="76"/>
      <c r="AP1682" s="127"/>
      <c r="AQ1682" s="76"/>
      <c r="AR1682" s="76"/>
      <c r="AS1682" s="76"/>
      <c r="AT1682" s="76"/>
      <c r="AU1682" s="76"/>
      <c r="AV1682" s="127"/>
      <c r="AW1682" s="127"/>
      <c r="AX1682" s="127"/>
      <c r="AY1682" s="76"/>
      <c r="AZ1682" s="74"/>
      <c r="BA1682" s="74"/>
      <c r="BB1682" s="72"/>
      <c r="BC1682" s="72"/>
      <c r="BD1682" s="74"/>
      <c r="BE1682" s="74"/>
      <c r="BF1682" s="76"/>
      <c r="BG1682" s="76"/>
      <c r="BH1682" s="76"/>
      <c r="BI1682" s="76"/>
      <c r="BJ1682" s="76"/>
      <c r="BK1682" s="76"/>
      <c r="BL1682" s="76"/>
      <c r="BM1682" s="127"/>
      <c r="BN1682" s="76"/>
      <c r="BO1682" s="110"/>
      <c r="BP1682" s="110"/>
      <c r="BQ1682" s="112"/>
      <c r="BR1682" s="112"/>
      <c r="BS1682" s="112"/>
      <c r="BT1682" s="114"/>
      <c r="BU1682" s="113"/>
      <c r="BV1682" s="114"/>
      <c r="BW1682" s="115"/>
      <c r="BX1682" s="115"/>
      <c r="BY1682" s="115"/>
      <c r="BZ1682" s="115"/>
      <c r="CA1682" s="48"/>
      <c r="CB1682" s="48"/>
      <c r="CC1682" s="48"/>
      <c r="CD1682" s="49"/>
      <c r="CE1682" s="96"/>
      <c r="CF1682" s="49"/>
      <c r="CG1682" s="96"/>
      <c r="CH1682" s="49"/>
      <c r="CI1682" s="49"/>
      <c r="CJ1682" s="49"/>
      <c r="CK1682" s="49"/>
      <c r="CL1682" s="49"/>
      <c r="CM1682" s="49"/>
      <c r="CN1682" s="49"/>
      <c r="CO1682" s="49"/>
      <c r="CP1682" s="49"/>
      <c r="CQ1682" s="49"/>
      <c r="CR1682" s="49"/>
      <c r="CS1682" s="49"/>
      <c r="CT1682" s="49"/>
      <c r="CU1682" s="49"/>
      <c r="CV1682" s="49"/>
      <c r="CW1682" s="49"/>
      <c r="CX1682" s="49"/>
      <c r="CY1682" s="49"/>
      <c r="CZ1682" s="49"/>
    </row>
    <row r="1683" spans="1:104" ht="20.25" thickTop="1" thickBot="1" x14ac:dyDescent="0.35">
      <c r="A1683" s="68"/>
      <c r="B1683" s="88"/>
      <c r="C1683" s="68"/>
      <c r="D1683" s="68"/>
      <c r="E1683" s="69"/>
      <c r="F1683" s="69"/>
      <c r="G1683" s="69"/>
      <c r="H1683" s="69"/>
      <c r="I1683" s="70"/>
      <c r="J1683" s="70"/>
      <c r="K1683" s="71"/>
      <c r="L1683" s="91"/>
      <c r="M1683" s="71"/>
      <c r="N1683" s="71"/>
      <c r="P1683" s="71"/>
      <c r="Q1683" s="71"/>
      <c r="R1683" s="71"/>
      <c r="S1683" s="70"/>
      <c r="T1683" s="73"/>
      <c r="U1683" s="73"/>
      <c r="V1683" s="211"/>
      <c r="W1683" s="211"/>
      <c r="X1683" s="73"/>
      <c r="Y1683" s="73"/>
      <c r="Z1683" s="73"/>
      <c r="AA1683" s="73"/>
      <c r="AB1683" s="73"/>
      <c r="AC1683" s="73"/>
      <c r="AD1683" s="73"/>
      <c r="AE1683" s="92"/>
      <c r="AF1683" s="73"/>
      <c r="AG1683" s="74"/>
      <c r="AH1683" s="75"/>
      <c r="AI1683" s="75"/>
      <c r="AJ1683" s="75"/>
      <c r="AK1683" s="74"/>
      <c r="AL1683" s="69"/>
      <c r="AM1683" s="76"/>
      <c r="AN1683" s="127"/>
      <c r="AO1683" s="76"/>
      <c r="AP1683" s="127"/>
      <c r="AQ1683" s="76"/>
      <c r="AR1683" s="76"/>
      <c r="AS1683" s="76"/>
      <c r="AT1683" s="76"/>
      <c r="AU1683" s="76"/>
      <c r="AV1683" s="127"/>
      <c r="AW1683" s="127"/>
      <c r="AX1683" s="127"/>
      <c r="AY1683" s="76"/>
      <c r="AZ1683" s="74"/>
      <c r="BA1683" s="74"/>
      <c r="BB1683" s="72"/>
      <c r="BC1683" s="72"/>
      <c r="BD1683" s="74"/>
      <c r="BE1683" s="74"/>
      <c r="BF1683" s="76"/>
      <c r="BG1683" s="76"/>
      <c r="BH1683" s="76"/>
      <c r="BI1683" s="76"/>
      <c r="BJ1683" s="76"/>
      <c r="BK1683" s="76"/>
      <c r="BL1683" s="76"/>
      <c r="BM1683" s="127"/>
      <c r="BN1683" s="76"/>
      <c r="BO1683" s="110"/>
      <c r="BP1683" s="110"/>
      <c r="BQ1683" s="112"/>
      <c r="BR1683" s="112"/>
      <c r="BS1683" s="112"/>
      <c r="BT1683" s="114"/>
      <c r="BU1683" s="113"/>
      <c r="BV1683" s="114"/>
      <c r="BW1683" s="115"/>
      <c r="BX1683" s="115"/>
      <c r="BY1683" s="115"/>
      <c r="BZ1683" s="115"/>
      <c r="CA1683" s="48"/>
      <c r="CB1683" s="48"/>
      <c r="CC1683" s="48"/>
      <c r="CD1683" s="49"/>
      <c r="CE1683" s="96"/>
      <c r="CF1683" s="49"/>
      <c r="CG1683" s="96"/>
      <c r="CH1683" s="49"/>
      <c r="CI1683" s="49"/>
      <c r="CJ1683" s="49"/>
      <c r="CK1683" s="49"/>
      <c r="CL1683" s="49"/>
      <c r="CM1683" s="49"/>
      <c r="CN1683" s="49"/>
      <c r="CO1683" s="49"/>
      <c r="CP1683" s="49"/>
      <c r="CQ1683" s="49"/>
      <c r="CR1683" s="49"/>
      <c r="CS1683" s="49"/>
      <c r="CT1683" s="49"/>
      <c r="CU1683" s="49"/>
      <c r="CV1683" s="49"/>
      <c r="CW1683" s="49"/>
      <c r="CX1683" s="49"/>
      <c r="CY1683" s="49"/>
      <c r="CZ1683" s="49"/>
    </row>
    <row r="1684" spans="1:104" ht="20.25" thickTop="1" thickBot="1" x14ac:dyDescent="0.35">
      <c r="A1684" s="68"/>
      <c r="B1684" s="88"/>
      <c r="C1684" s="68"/>
      <c r="D1684" s="68"/>
      <c r="E1684" s="69"/>
      <c r="F1684" s="69"/>
      <c r="G1684" s="69"/>
      <c r="H1684" s="69"/>
      <c r="I1684" s="70"/>
      <c r="J1684" s="70"/>
      <c r="K1684" s="71"/>
      <c r="L1684" s="91"/>
      <c r="M1684" s="71"/>
      <c r="N1684" s="71"/>
      <c r="P1684" s="71"/>
      <c r="Q1684" s="71"/>
      <c r="R1684" s="71"/>
      <c r="S1684" s="70"/>
      <c r="T1684" s="73"/>
      <c r="U1684" s="73"/>
      <c r="V1684" s="211"/>
      <c r="W1684" s="211"/>
      <c r="X1684" s="73"/>
      <c r="Y1684" s="73"/>
      <c r="Z1684" s="73"/>
      <c r="AA1684" s="73"/>
      <c r="AB1684" s="73"/>
      <c r="AC1684" s="73"/>
      <c r="AD1684" s="73"/>
      <c r="AE1684" s="92"/>
      <c r="AF1684" s="73"/>
      <c r="AG1684" s="74"/>
      <c r="AH1684" s="75"/>
      <c r="AI1684" s="75"/>
      <c r="AJ1684" s="75"/>
      <c r="AK1684" s="74"/>
      <c r="AL1684" s="69"/>
      <c r="AM1684" s="76"/>
      <c r="AN1684" s="127"/>
      <c r="AO1684" s="76"/>
      <c r="AP1684" s="127"/>
      <c r="AQ1684" s="76"/>
      <c r="AR1684" s="76"/>
      <c r="AS1684" s="76"/>
      <c r="AT1684" s="76"/>
      <c r="AU1684" s="76"/>
      <c r="AV1684" s="127"/>
      <c r="AW1684" s="127"/>
      <c r="AX1684" s="127"/>
      <c r="AY1684" s="76"/>
      <c r="AZ1684" s="74"/>
      <c r="BA1684" s="74"/>
      <c r="BB1684" s="72"/>
      <c r="BC1684" s="72"/>
      <c r="BD1684" s="74"/>
      <c r="BE1684" s="74"/>
      <c r="BF1684" s="76"/>
      <c r="BG1684" s="76"/>
      <c r="BH1684" s="76"/>
      <c r="BI1684" s="76"/>
      <c r="BJ1684" s="76"/>
      <c r="BK1684" s="76"/>
      <c r="BL1684" s="76"/>
      <c r="BM1684" s="127"/>
      <c r="BN1684" s="76"/>
      <c r="BO1684" s="110"/>
      <c r="BP1684" s="110"/>
      <c r="BQ1684" s="112"/>
      <c r="BR1684" s="112"/>
      <c r="BS1684" s="112"/>
      <c r="BT1684" s="114"/>
      <c r="BU1684" s="113"/>
      <c r="BV1684" s="114"/>
      <c r="BW1684" s="115"/>
      <c r="BX1684" s="115"/>
      <c r="BY1684" s="115"/>
      <c r="BZ1684" s="115"/>
      <c r="CA1684" s="48"/>
      <c r="CB1684" s="48"/>
      <c r="CC1684" s="48"/>
      <c r="CD1684" s="49"/>
      <c r="CE1684" s="96"/>
      <c r="CF1684" s="49"/>
      <c r="CG1684" s="96"/>
      <c r="CH1684" s="49"/>
      <c r="CI1684" s="49"/>
      <c r="CJ1684" s="49"/>
      <c r="CK1684" s="49"/>
      <c r="CL1684" s="49"/>
      <c r="CM1684" s="49"/>
      <c r="CN1684" s="49"/>
      <c r="CO1684" s="49"/>
      <c r="CP1684" s="49"/>
      <c r="CQ1684" s="49"/>
      <c r="CR1684" s="49"/>
      <c r="CS1684" s="49"/>
      <c r="CT1684" s="49"/>
      <c r="CU1684" s="49"/>
      <c r="CV1684" s="49"/>
      <c r="CW1684" s="49"/>
      <c r="CX1684" s="49"/>
      <c r="CY1684" s="49"/>
      <c r="CZ1684" s="49"/>
    </row>
    <row r="1685" spans="1:104" ht="20.25" thickTop="1" thickBot="1" x14ac:dyDescent="0.35">
      <c r="A1685" s="68"/>
      <c r="B1685" s="88"/>
      <c r="C1685" s="68"/>
      <c r="D1685" s="68"/>
      <c r="E1685" s="69"/>
      <c r="F1685" s="69"/>
      <c r="G1685" s="69"/>
      <c r="H1685" s="69"/>
      <c r="I1685" s="70"/>
      <c r="J1685" s="70"/>
      <c r="K1685" s="71"/>
      <c r="L1685" s="91"/>
      <c r="M1685" s="71"/>
      <c r="N1685" s="71"/>
      <c r="P1685" s="71"/>
      <c r="Q1685" s="71"/>
      <c r="R1685" s="71"/>
      <c r="S1685" s="70"/>
      <c r="T1685" s="73"/>
      <c r="U1685" s="73"/>
      <c r="V1685" s="211"/>
      <c r="W1685" s="211"/>
      <c r="X1685" s="73"/>
      <c r="Y1685" s="73"/>
      <c r="Z1685" s="73"/>
      <c r="AA1685" s="73"/>
      <c r="AB1685" s="73"/>
      <c r="AC1685" s="73"/>
      <c r="AD1685" s="73"/>
      <c r="AE1685" s="92"/>
      <c r="AF1685" s="73"/>
      <c r="AG1685" s="74"/>
      <c r="AH1685" s="75"/>
      <c r="AI1685" s="75"/>
      <c r="AJ1685" s="75"/>
      <c r="AK1685" s="74"/>
      <c r="AL1685" s="69"/>
      <c r="AM1685" s="76"/>
      <c r="AN1685" s="127"/>
      <c r="AO1685" s="76"/>
      <c r="AP1685" s="127"/>
      <c r="AQ1685" s="76"/>
      <c r="AR1685" s="76"/>
      <c r="AS1685" s="76"/>
      <c r="AT1685" s="76"/>
      <c r="AU1685" s="76"/>
      <c r="AV1685" s="127"/>
      <c r="AW1685" s="127"/>
      <c r="AX1685" s="127"/>
      <c r="AY1685" s="76"/>
      <c r="AZ1685" s="74"/>
      <c r="BA1685" s="74"/>
      <c r="BB1685" s="72"/>
      <c r="BC1685" s="72"/>
      <c r="BD1685" s="74"/>
      <c r="BE1685" s="74"/>
      <c r="BF1685" s="76"/>
      <c r="BG1685" s="76"/>
      <c r="BH1685" s="76"/>
      <c r="BI1685" s="76"/>
      <c r="BJ1685" s="76"/>
      <c r="BK1685" s="76"/>
      <c r="BL1685" s="76"/>
      <c r="BM1685" s="127"/>
      <c r="BN1685" s="76"/>
      <c r="BO1685" s="110"/>
      <c r="BP1685" s="110"/>
      <c r="BQ1685" s="112"/>
      <c r="BR1685" s="112"/>
      <c r="BS1685" s="112"/>
      <c r="BT1685" s="114"/>
      <c r="BU1685" s="113"/>
      <c r="BV1685" s="114"/>
      <c r="BW1685" s="115"/>
      <c r="BX1685" s="115"/>
      <c r="BY1685" s="115"/>
      <c r="BZ1685" s="115"/>
      <c r="CA1685" s="48"/>
      <c r="CB1685" s="48"/>
      <c r="CC1685" s="48"/>
      <c r="CD1685" s="49"/>
      <c r="CE1685" s="96"/>
      <c r="CF1685" s="49"/>
      <c r="CG1685" s="96"/>
      <c r="CH1685" s="49"/>
      <c r="CI1685" s="49"/>
      <c r="CJ1685" s="49"/>
      <c r="CK1685" s="49"/>
      <c r="CL1685" s="49"/>
      <c r="CM1685" s="49"/>
      <c r="CN1685" s="49"/>
      <c r="CO1685" s="49"/>
      <c r="CP1685" s="49"/>
      <c r="CQ1685" s="49"/>
      <c r="CR1685" s="49"/>
      <c r="CS1685" s="49"/>
      <c r="CT1685" s="49"/>
      <c r="CU1685" s="49"/>
      <c r="CV1685" s="49"/>
      <c r="CW1685" s="49"/>
      <c r="CX1685" s="49"/>
      <c r="CY1685" s="49"/>
      <c r="CZ1685" s="49"/>
    </row>
    <row r="1686" spans="1:104" ht="20.25" thickTop="1" thickBot="1" x14ac:dyDescent="0.35">
      <c r="A1686" s="68"/>
      <c r="B1686" s="88"/>
      <c r="C1686" s="68"/>
      <c r="D1686" s="68"/>
      <c r="E1686" s="69"/>
      <c r="F1686" s="69"/>
      <c r="G1686" s="69"/>
      <c r="H1686" s="69"/>
      <c r="I1686" s="70"/>
      <c r="J1686" s="70"/>
      <c r="K1686" s="71"/>
      <c r="L1686" s="91"/>
      <c r="M1686" s="71"/>
      <c r="N1686" s="71"/>
      <c r="P1686" s="71"/>
      <c r="Q1686" s="71"/>
      <c r="R1686" s="71"/>
      <c r="S1686" s="70"/>
      <c r="T1686" s="73"/>
      <c r="U1686" s="73"/>
      <c r="V1686" s="211"/>
      <c r="W1686" s="211"/>
      <c r="X1686" s="73"/>
      <c r="Y1686" s="73"/>
      <c r="Z1686" s="73"/>
      <c r="AA1686" s="73"/>
      <c r="AB1686" s="73"/>
      <c r="AC1686" s="73"/>
      <c r="AD1686" s="73"/>
      <c r="AE1686" s="92"/>
      <c r="AF1686" s="73"/>
      <c r="AG1686" s="74"/>
      <c r="AH1686" s="75"/>
      <c r="AI1686" s="75"/>
      <c r="AJ1686" s="75"/>
      <c r="AK1686" s="74"/>
      <c r="AL1686" s="69"/>
      <c r="AM1686" s="76"/>
      <c r="AN1686" s="127"/>
      <c r="AO1686" s="76"/>
      <c r="AP1686" s="127"/>
      <c r="AQ1686" s="76"/>
      <c r="AR1686" s="76"/>
      <c r="AS1686" s="76"/>
      <c r="AT1686" s="76"/>
      <c r="AU1686" s="76"/>
      <c r="AV1686" s="127"/>
      <c r="AW1686" s="127"/>
      <c r="AX1686" s="127"/>
      <c r="AY1686" s="76"/>
      <c r="AZ1686" s="74"/>
      <c r="BA1686" s="74"/>
      <c r="BB1686" s="72"/>
      <c r="BC1686" s="72"/>
      <c r="BD1686" s="74"/>
      <c r="BE1686" s="74"/>
      <c r="BF1686" s="76"/>
      <c r="BG1686" s="76"/>
      <c r="BH1686" s="76"/>
      <c r="BI1686" s="76"/>
      <c r="BJ1686" s="76"/>
      <c r="BK1686" s="76"/>
      <c r="BL1686" s="76"/>
      <c r="BM1686" s="127"/>
      <c r="BN1686" s="76"/>
      <c r="BO1686" s="110"/>
      <c r="BP1686" s="110"/>
      <c r="BQ1686" s="112"/>
      <c r="BR1686" s="112"/>
      <c r="BS1686" s="112"/>
      <c r="BT1686" s="114"/>
      <c r="BU1686" s="113"/>
      <c r="BV1686" s="114"/>
      <c r="BW1686" s="115"/>
      <c r="BX1686" s="115"/>
      <c r="BY1686" s="115"/>
      <c r="BZ1686" s="115"/>
      <c r="CA1686" s="48"/>
      <c r="CB1686" s="48"/>
      <c r="CC1686" s="48"/>
      <c r="CD1686" s="49"/>
      <c r="CE1686" s="96"/>
      <c r="CF1686" s="49"/>
      <c r="CG1686" s="96"/>
      <c r="CH1686" s="49"/>
      <c r="CI1686" s="49"/>
      <c r="CJ1686" s="49"/>
      <c r="CK1686" s="49"/>
      <c r="CL1686" s="49"/>
      <c r="CM1686" s="49"/>
      <c r="CN1686" s="49"/>
      <c r="CO1686" s="49"/>
      <c r="CP1686" s="49"/>
      <c r="CQ1686" s="49"/>
      <c r="CR1686" s="49"/>
      <c r="CS1686" s="49"/>
      <c r="CT1686" s="49"/>
      <c r="CU1686" s="49"/>
      <c r="CV1686" s="49"/>
      <c r="CW1686" s="49"/>
      <c r="CX1686" s="49"/>
      <c r="CY1686" s="49"/>
      <c r="CZ1686" s="49"/>
    </row>
    <row r="1687" spans="1:104" ht="20.25" thickTop="1" thickBot="1" x14ac:dyDescent="0.35">
      <c r="A1687" s="68"/>
      <c r="B1687" s="88"/>
      <c r="C1687" s="68"/>
      <c r="D1687" s="68"/>
      <c r="E1687" s="69"/>
      <c r="F1687" s="69"/>
      <c r="G1687" s="69"/>
      <c r="H1687" s="69"/>
      <c r="I1687" s="70"/>
      <c r="J1687" s="70"/>
      <c r="K1687" s="71"/>
      <c r="L1687" s="91"/>
      <c r="M1687" s="71"/>
      <c r="N1687" s="71"/>
      <c r="P1687" s="71"/>
      <c r="Q1687" s="71"/>
      <c r="R1687" s="71"/>
      <c r="S1687" s="70"/>
      <c r="T1687" s="73"/>
      <c r="U1687" s="73"/>
      <c r="V1687" s="211"/>
      <c r="W1687" s="211"/>
      <c r="X1687" s="73"/>
      <c r="Y1687" s="73"/>
      <c r="Z1687" s="73"/>
      <c r="AA1687" s="73"/>
      <c r="AB1687" s="73"/>
      <c r="AC1687" s="73"/>
      <c r="AD1687" s="73"/>
      <c r="AE1687" s="92"/>
      <c r="AF1687" s="73"/>
      <c r="AG1687" s="74"/>
      <c r="AH1687" s="75"/>
      <c r="AI1687" s="75"/>
      <c r="AJ1687" s="75"/>
      <c r="AK1687" s="74"/>
      <c r="AL1687" s="69"/>
      <c r="AM1687" s="76"/>
      <c r="AN1687" s="127"/>
      <c r="AO1687" s="76"/>
      <c r="AP1687" s="127"/>
      <c r="AQ1687" s="76"/>
      <c r="AR1687" s="76"/>
      <c r="AS1687" s="76"/>
      <c r="AT1687" s="76"/>
      <c r="AU1687" s="76"/>
      <c r="AV1687" s="127"/>
      <c r="AW1687" s="127"/>
      <c r="AX1687" s="127"/>
      <c r="AY1687" s="76"/>
      <c r="AZ1687" s="74"/>
      <c r="BA1687" s="74"/>
      <c r="BB1687" s="72"/>
      <c r="BC1687" s="72"/>
      <c r="BD1687" s="74"/>
      <c r="BE1687" s="74"/>
      <c r="BF1687" s="76"/>
      <c r="BG1687" s="76"/>
      <c r="BH1687" s="76"/>
      <c r="BI1687" s="76"/>
      <c r="BJ1687" s="76"/>
      <c r="BK1687" s="76"/>
      <c r="BL1687" s="76"/>
      <c r="BM1687" s="127"/>
      <c r="BN1687" s="76"/>
      <c r="BO1687" s="110"/>
      <c r="BP1687" s="110"/>
      <c r="BQ1687" s="112"/>
      <c r="BR1687" s="112"/>
      <c r="BS1687" s="112"/>
      <c r="BT1687" s="114"/>
      <c r="BU1687" s="113"/>
      <c r="BV1687" s="114"/>
      <c r="BW1687" s="115"/>
      <c r="BX1687" s="115"/>
      <c r="BY1687" s="115"/>
      <c r="BZ1687" s="115"/>
      <c r="CA1687" s="48"/>
      <c r="CB1687" s="48"/>
      <c r="CC1687" s="48"/>
      <c r="CD1687" s="49"/>
      <c r="CE1687" s="96"/>
      <c r="CF1687" s="49"/>
      <c r="CG1687" s="96"/>
      <c r="CH1687" s="49"/>
      <c r="CI1687" s="49"/>
      <c r="CJ1687" s="49"/>
      <c r="CK1687" s="49"/>
      <c r="CL1687" s="49"/>
      <c r="CM1687" s="49"/>
      <c r="CN1687" s="49"/>
      <c r="CO1687" s="49"/>
      <c r="CP1687" s="49"/>
      <c r="CQ1687" s="49"/>
      <c r="CR1687" s="49"/>
      <c r="CS1687" s="49"/>
      <c r="CT1687" s="49"/>
      <c r="CU1687" s="49"/>
      <c r="CV1687" s="49"/>
      <c r="CW1687" s="49"/>
      <c r="CX1687" s="49"/>
      <c r="CY1687" s="49"/>
      <c r="CZ1687" s="49"/>
    </row>
    <row r="1688" spans="1:104" ht="20.25" thickTop="1" thickBot="1" x14ac:dyDescent="0.35">
      <c r="A1688" s="68"/>
      <c r="B1688" s="88"/>
      <c r="C1688" s="68"/>
      <c r="D1688" s="68"/>
      <c r="E1688" s="69"/>
      <c r="F1688" s="69"/>
      <c r="G1688" s="69"/>
      <c r="H1688" s="69"/>
      <c r="I1688" s="70"/>
      <c r="J1688" s="70"/>
      <c r="K1688" s="71"/>
      <c r="L1688" s="91"/>
      <c r="M1688" s="71"/>
      <c r="N1688" s="71"/>
      <c r="P1688" s="71"/>
      <c r="Q1688" s="71"/>
      <c r="R1688" s="71"/>
      <c r="S1688" s="70"/>
      <c r="T1688" s="73"/>
      <c r="U1688" s="73"/>
      <c r="V1688" s="211"/>
      <c r="W1688" s="211"/>
      <c r="X1688" s="73"/>
      <c r="Y1688" s="73"/>
      <c r="Z1688" s="73"/>
      <c r="AA1688" s="73"/>
      <c r="AB1688" s="73"/>
      <c r="AC1688" s="73"/>
      <c r="AD1688" s="73"/>
      <c r="AE1688" s="92"/>
      <c r="AF1688" s="73"/>
      <c r="AG1688" s="74"/>
      <c r="AH1688" s="75"/>
      <c r="AI1688" s="75"/>
      <c r="AJ1688" s="75"/>
      <c r="AK1688" s="74"/>
      <c r="AL1688" s="69"/>
      <c r="AM1688" s="76"/>
      <c r="AN1688" s="127"/>
      <c r="AO1688" s="76"/>
      <c r="AP1688" s="127"/>
      <c r="AQ1688" s="76"/>
      <c r="AR1688" s="76"/>
      <c r="AS1688" s="76"/>
      <c r="AT1688" s="76"/>
      <c r="AU1688" s="76"/>
      <c r="AV1688" s="127"/>
      <c r="AW1688" s="127"/>
      <c r="AX1688" s="127"/>
      <c r="AY1688" s="76"/>
      <c r="AZ1688" s="74"/>
      <c r="BA1688" s="74"/>
      <c r="BB1688" s="72"/>
      <c r="BC1688" s="72"/>
      <c r="BD1688" s="74"/>
      <c r="BE1688" s="74"/>
      <c r="BF1688" s="76"/>
      <c r="BG1688" s="76"/>
      <c r="BH1688" s="76"/>
      <c r="BI1688" s="76"/>
      <c r="BJ1688" s="76"/>
      <c r="BK1688" s="76"/>
      <c r="BL1688" s="76"/>
      <c r="BM1688" s="127"/>
      <c r="BN1688" s="76"/>
      <c r="BO1688" s="110"/>
      <c r="BP1688" s="110"/>
      <c r="BQ1688" s="112"/>
      <c r="BR1688" s="112"/>
      <c r="BS1688" s="112"/>
      <c r="BT1688" s="114"/>
      <c r="BU1688" s="113"/>
      <c r="BV1688" s="114"/>
      <c r="BW1688" s="115"/>
      <c r="BX1688" s="115"/>
      <c r="BY1688" s="115"/>
      <c r="BZ1688" s="115"/>
      <c r="CA1688" s="48"/>
      <c r="CB1688" s="48"/>
      <c r="CC1688" s="48"/>
      <c r="CD1688" s="49"/>
      <c r="CE1688" s="96"/>
      <c r="CF1688" s="49"/>
      <c r="CG1688" s="96"/>
      <c r="CH1688" s="49"/>
      <c r="CI1688" s="49"/>
      <c r="CJ1688" s="49"/>
      <c r="CK1688" s="49"/>
      <c r="CL1688" s="49"/>
      <c r="CM1688" s="49"/>
      <c r="CN1688" s="49"/>
      <c r="CO1688" s="49"/>
      <c r="CP1688" s="49"/>
      <c r="CQ1688" s="49"/>
      <c r="CR1688" s="49"/>
      <c r="CS1688" s="49"/>
      <c r="CT1688" s="49"/>
      <c r="CU1688" s="49"/>
      <c r="CV1688" s="49"/>
      <c r="CW1688" s="49"/>
      <c r="CX1688" s="49"/>
      <c r="CY1688" s="49"/>
      <c r="CZ1688" s="49"/>
    </row>
    <row r="1689" spans="1:104" ht="20.25" thickTop="1" thickBot="1" x14ac:dyDescent="0.35">
      <c r="A1689" s="68"/>
      <c r="B1689" s="88"/>
      <c r="C1689" s="68"/>
      <c r="D1689" s="68"/>
      <c r="E1689" s="69"/>
      <c r="F1689" s="69"/>
      <c r="G1689" s="69"/>
      <c r="H1689" s="69"/>
      <c r="I1689" s="70"/>
      <c r="J1689" s="70"/>
      <c r="K1689" s="71"/>
      <c r="L1689" s="91"/>
      <c r="M1689" s="71"/>
      <c r="N1689" s="71"/>
      <c r="P1689" s="71"/>
      <c r="Q1689" s="71"/>
      <c r="R1689" s="71"/>
      <c r="S1689" s="70"/>
      <c r="T1689" s="73"/>
      <c r="U1689" s="73"/>
      <c r="V1689" s="211"/>
      <c r="W1689" s="211"/>
      <c r="X1689" s="73"/>
      <c r="Y1689" s="73"/>
      <c r="Z1689" s="73"/>
      <c r="AA1689" s="73"/>
      <c r="AB1689" s="73"/>
      <c r="AC1689" s="73"/>
      <c r="AD1689" s="73"/>
      <c r="AE1689" s="92"/>
      <c r="AF1689" s="73"/>
      <c r="AG1689" s="74"/>
      <c r="AH1689" s="75"/>
      <c r="AI1689" s="75"/>
      <c r="AJ1689" s="75"/>
      <c r="AK1689" s="74"/>
      <c r="AL1689" s="69"/>
      <c r="AM1689" s="76"/>
      <c r="AN1689" s="127"/>
      <c r="AO1689" s="76"/>
      <c r="AP1689" s="127"/>
      <c r="AQ1689" s="76"/>
      <c r="AR1689" s="76"/>
      <c r="AS1689" s="76"/>
      <c r="AT1689" s="76"/>
      <c r="AU1689" s="76"/>
      <c r="AV1689" s="127"/>
      <c r="AW1689" s="127"/>
      <c r="AX1689" s="127"/>
      <c r="AY1689" s="76"/>
      <c r="AZ1689" s="74"/>
      <c r="BA1689" s="74"/>
      <c r="BB1689" s="72"/>
      <c r="BC1689" s="72"/>
      <c r="BD1689" s="74"/>
      <c r="BE1689" s="74"/>
      <c r="BF1689" s="76"/>
      <c r="BG1689" s="76"/>
      <c r="BH1689" s="76"/>
      <c r="BI1689" s="76"/>
      <c r="BJ1689" s="76"/>
      <c r="BK1689" s="76"/>
      <c r="BL1689" s="76"/>
      <c r="BM1689" s="127"/>
      <c r="BN1689" s="76"/>
      <c r="BO1689" s="110"/>
      <c r="BP1689" s="110"/>
      <c r="BQ1689" s="112"/>
      <c r="BR1689" s="112"/>
      <c r="BS1689" s="112"/>
      <c r="BT1689" s="114"/>
      <c r="BU1689" s="113"/>
      <c r="BV1689" s="114"/>
      <c r="BW1689" s="115"/>
      <c r="BX1689" s="115"/>
      <c r="BY1689" s="115"/>
      <c r="BZ1689" s="115"/>
      <c r="CA1689" s="48"/>
      <c r="CB1689" s="48"/>
      <c r="CC1689" s="48"/>
      <c r="CD1689" s="49"/>
      <c r="CE1689" s="96"/>
      <c r="CF1689" s="49"/>
      <c r="CG1689" s="96"/>
      <c r="CH1689" s="49"/>
      <c r="CI1689" s="49"/>
      <c r="CJ1689" s="49"/>
      <c r="CK1689" s="49"/>
      <c r="CL1689" s="49"/>
      <c r="CM1689" s="49"/>
      <c r="CN1689" s="49"/>
      <c r="CO1689" s="49"/>
      <c r="CP1689" s="49"/>
      <c r="CQ1689" s="49"/>
      <c r="CR1689" s="49"/>
      <c r="CS1689" s="49"/>
      <c r="CT1689" s="49"/>
      <c r="CU1689" s="49"/>
      <c r="CV1689" s="49"/>
      <c r="CW1689" s="49"/>
      <c r="CX1689" s="49"/>
      <c r="CY1689" s="49"/>
      <c r="CZ1689" s="49"/>
    </row>
    <row r="1690" spans="1:104" ht="20.25" thickTop="1" thickBot="1" x14ac:dyDescent="0.35">
      <c r="A1690" s="68"/>
      <c r="B1690" s="88"/>
      <c r="C1690" s="68"/>
      <c r="D1690" s="68"/>
      <c r="E1690" s="69"/>
      <c r="F1690" s="69"/>
      <c r="G1690" s="69"/>
      <c r="H1690" s="69"/>
      <c r="I1690" s="70"/>
      <c r="J1690" s="70"/>
      <c r="K1690" s="71"/>
      <c r="L1690" s="91"/>
      <c r="M1690" s="71"/>
      <c r="N1690" s="71"/>
      <c r="P1690" s="71"/>
      <c r="Q1690" s="71"/>
      <c r="R1690" s="71"/>
      <c r="S1690" s="70"/>
      <c r="T1690" s="73"/>
      <c r="U1690" s="73"/>
      <c r="V1690" s="211"/>
      <c r="W1690" s="211"/>
      <c r="X1690" s="73"/>
      <c r="Y1690" s="73"/>
      <c r="Z1690" s="73"/>
      <c r="AA1690" s="73"/>
      <c r="AB1690" s="73"/>
      <c r="AC1690" s="73"/>
      <c r="AD1690" s="73"/>
      <c r="AE1690" s="92"/>
      <c r="AF1690" s="73"/>
      <c r="AG1690" s="74"/>
      <c r="AH1690" s="75"/>
      <c r="AI1690" s="75"/>
      <c r="AJ1690" s="75"/>
      <c r="AK1690" s="74"/>
      <c r="AL1690" s="69"/>
      <c r="AM1690" s="76"/>
      <c r="AN1690" s="127"/>
      <c r="AO1690" s="76"/>
      <c r="AP1690" s="127"/>
      <c r="AQ1690" s="76"/>
      <c r="AR1690" s="76"/>
      <c r="AS1690" s="76"/>
      <c r="AT1690" s="76"/>
      <c r="AU1690" s="76"/>
      <c r="AV1690" s="127"/>
      <c r="AW1690" s="127"/>
      <c r="AX1690" s="127"/>
      <c r="AY1690" s="76"/>
      <c r="AZ1690" s="74"/>
      <c r="BA1690" s="74"/>
      <c r="BB1690" s="72"/>
      <c r="BC1690" s="72"/>
      <c r="BD1690" s="74"/>
      <c r="BE1690" s="74"/>
      <c r="BF1690" s="76"/>
      <c r="BG1690" s="76"/>
      <c r="BH1690" s="76"/>
      <c r="BI1690" s="76"/>
      <c r="BJ1690" s="76"/>
      <c r="BK1690" s="76"/>
      <c r="BL1690" s="76"/>
      <c r="BM1690" s="127"/>
      <c r="BN1690" s="76"/>
      <c r="BO1690" s="110"/>
      <c r="BP1690" s="110"/>
      <c r="BQ1690" s="112"/>
      <c r="BR1690" s="112"/>
      <c r="BS1690" s="112"/>
      <c r="BT1690" s="114"/>
      <c r="BU1690" s="113"/>
      <c r="BV1690" s="114"/>
      <c r="BW1690" s="115"/>
      <c r="BX1690" s="115"/>
      <c r="BY1690" s="115"/>
      <c r="BZ1690" s="115"/>
      <c r="CA1690" s="48"/>
      <c r="CB1690" s="48"/>
      <c r="CC1690" s="48"/>
      <c r="CD1690" s="49"/>
      <c r="CE1690" s="96"/>
      <c r="CF1690" s="49"/>
      <c r="CG1690" s="96"/>
      <c r="CH1690" s="49"/>
      <c r="CI1690" s="49"/>
      <c r="CJ1690" s="49"/>
      <c r="CK1690" s="49"/>
      <c r="CL1690" s="49"/>
      <c r="CM1690" s="49"/>
      <c r="CN1690" s="49"/>
      <c r="CO1690" s="49"/>
      <c r="CP1690" s="49"/>
      <c r="CQ1690" s="49"/>
      <c r="CR1690" s="49"/>
      <c r="CS1690" s="49"/>
      <c r="CT1690" s="49"/>
      <c r="CU1690" s="49"/>
      <c r="CV1690" s="49"/>
      <c r="CW1690" s="49"/>
      <c r="CX1690" s="49"/>
      <c r="CY1690" s="49"/>
      <c r="CZ1690" s="49"/>
    </row>
    <row r="1691" spans="1:104" ht="20.25" thickTop="1" thickBot="1" x14ac:dyDescent="0.35">
      <c r="A1691" s="68"/>
      <c r="B1691" s="88"/>
      <c r="C1691" s="68"/>
      <c r="D1691" s="68"/>
      <c r="E1691" s="69"/>
      <c r="F1691" s="69"/>
      <c r="G1691" s="69"/>
      <c r="H1691" s="69"/>
      <c r="I1691" s="70"/>
      <c r="J1691" s="70"/>
      <c r="K1691" s="71"/>
      <c r="L1691" s="91"/>
      <c r="M1691" s="71"/>
      <c r="N1691" s="71"/>
      <c r="P1691" s="71"/>
      <c r="Q1691" s="71"/>
      <c r="R1691" s="71"/>
      <c r="S1691" s="70"/>
      <c r="T1691" s="73"/>
      <c r="U1691" s="73"/>
      <c r="V1691" s="211"/>
      <c r="W1691" s="211"/>
      <c r="X1691" s="73"/>
      <c r="Y1691" s="73"/>
      <c r="Z1691" s="73"/>
      <c r="AA1691" s="73"/>
      <c r="AB1691" s="73"/>
      <c r="AC1691" s="73"/>
      <c r="AD1691" s="73"/>
      <c r="AE1691" s="92"/>
      <c r="AF1691" s="73"/>
      <c r="AG1691" s="74"/>
      <c r="AH1691" s="75"/>
      <c r="AI1691" s="75"/>
      <c r="AJ1691" s="75"/>
      <c r="AK1691" s="74"/>
      <c r="AL1691" s="69"/>
      <c r="AM1691" s="76"/>
      <c r="AN1691" s="127"/>
      <c r="AO1691" s="76"/>
      <c r="AP1691" s="127"/>
      <c r="AQ1691" s="76"/>
      <c r="AR1691" s="76"/>
      <c r="AS1691" s="76"/>
      <c r="AT1691" s="76"/>
      <c r="AU1691" s="76"/>
      <c r="AV1691" s="127"/>
      <c r="AW1691" s="127"/>
      <c r="AX1691" s="127"/>
      <c r="AY1691" s="76"/>
      <c r="AZ1691" s="74"/>
      <c r="BA1691" s="74"/>
      <c r="BB1691" s="72"/>
      <c r="BC1691" s="72"/>
      <c r="BD1691" s="74"/>
      <c r="BE1691" s="74"/>
      <c r="BF1691" s="76"/>
      <c r="BG1691" s="76"/>
      <c r="BH1691" s="76"/>
      <c r="BI1691" s="76"/>
      <c r="BJ1691" s="76"/>
      <c r="BK1691" s="76"/>
      <c r="BL1691" s="76"/>
      <c r="BM1691" s="127"/>
      <c r="BN1691" s="76"/>
      <c r="BO1691" s="110"/>
      <c r="BP1691" s="110"/>
      <c r="BQ1691" s="112"/>
      <c r="BR1691" s="112"/>
      <c r="BS1691" s="112"/>
      <c r="BT1691" s="114"/>
      <c r="BU1691" s="113"/>
      <c r="BV1691" s="114"/>
      <c r="BW1691" s="115"/>
      <c r="BX1691" s="115"/>
      <c r="BY1691" s="115"/>
      <c r="BZ1691" s="115"/>
      <c r="CA1691" s="48"/>
      <c r="CB1691" s="48"/>
      <c r="CC1691" s="48"/>
      <c r="CD1691" s="49"/>
      <c r="CE1691" s="96"/>
      <c r="CF1691" s="49"/>
      <c r="CG1691" s="96"/>
      <c r="CH1691" s="49"/>
      <c r="CI1691" s="49"/>
      <c r="CJ1691" s="49"/>
      <c r="CK1691" s="49"/>
      <c r="CL1691" s="49"/>
      <c r="CM1691" s="49"/>
      <c r="CN1691" s="49"/>
      <c r="CO1691" s="49"/>
      <c r="CP1691" s="49"/>
      <c r="CQ1691" s="49"/>
      <c r="CR1691" s="49"/>
      <c r="CS1691" s="49"/>
      <c r="CT1691" s="49"/>
      <c r="CU1691" s="49"/>
      <c r="CV1691" s="49"/>
      <c r="CW1691" s="49"/>
      <c r="CX1691" s="49"/>
      <c r="CY1691" s="49"/>
      <c r="CZ1691" s="49"/>
    </row>
    <row r="1692" spans="1:104" ht="20.25" thickTop="1" thickBot="1" x14ac:dyDescent="0.35">
      <c r="A1692" s="68"/>
      <c r="B1692" s="88"/>
      <c r="C1692" s="68"/>
      <c r="D1692" s="68"/>
      <c r="E1692" s="69"/>
      <c r="F1692" s="69"/>
      <c r="G1692" s="69"/>
      <c r="H1692" s="69"/>
      <c r="I1692" s="70"/>
      <c r="J1692" s="70"/>
      <c r="K1692" s="71"/>
      <c r="L1692" s="91"/>
      <c r="M1692" s="71"/>
      <c r="N1692" s="71"/>
      <c r="P1692" s="71"/>
      <c r="Q1692" s="71"/>
      <c r="R1692" s="71"/>
      <c r="S1692" s="70"/>
      <c r="T1692" s="73"/>
      <c r="U1692" s="73"/>
      <c r="V1692" s="211"/>
      <c r="W1692" s="211"/>
      <c r="X1692" s="73"/>
      <c r="Y1692" s="73"/>
      <c r="Z1692" s="73"/>
      <c r="AA1692" s="73"/>
      <c r="AB1692" s="73"/>
      <c r="AC1692" s="73"/>
      <c r="AD1692" s="73"/>
      <c r="AE1692" s="92"/>
      <c r="AF1692" s="73"/>
      <c r="AG1692" s="74"/>
      <c r="AH1692" s="75"/>
      <c r="AI1692" s="75"/>
      <c r="AJ1692" s="75"/>
      <c r="AK1692" s="74"/>
      <c r="AL1692" s="69"/>
      <c r="AM1692" s="76"/>
      <c r="AN1692" s="127"/>
      <c r="AO1692" s="76"/>
      <c r="AP1692" s="127"/>
      <c r="AQ1692" s="76"/>
      <c r="AR1692" s="76"/>
      <c r="AS1692" s="76"/>
      <c r="AT1692" s="76"/>
      <c r="AU1692" s="76"/>
      <c r="AV1692" s="127"/>
      <c r="AW1692" s="127"/>
      <c r="AX1692" s="127"/>
      <c r="AY1692" s="76"/>
      <c r="AZ1692" s="74"/>
      <c r="BA1692" s="74"/>
      <c r="BB1692" s="72"/>
      <c r="BC1692" s="72"/>
      <c r="BD1692" s="74"/>
      <c r="BE1692" s="74"/>
      <c r="BF1692" s="76"/>
      <c r="BG1692" s="76"/>
      <c r="BH1692" s="76"/>
      <c r="BI1692" s="76"/>
      <c r="BJ1692" s="76"/>
      <c r="BK1692" s="76"/>
      <c r="BL1692" s="76"/>
      <c r="BM1692" s="127"/>
      <c r="BN1692" s="76"/>
      <c r="BO1692" s="110"/>
      <c r="BP1692" s="110"/>
      <c r="BQ1692" s="112"/>
      <c r="BR1692" s="112"/>
      <c r="BS1692" s="112"/>
      <c r="BT1692" s="114"/>
      <c r="BU1692" s="113"/>
      <c r="BV1692" s="114"/>
      <c r="BW1692" s="115"/>
      <c r="BX1692" s="115"/>
      <c r="BY1692" s="115"/>
      <c r="BZ1692" s="115"/>
      <c r="CA1692" s="48"/>
      <c r="CB1692" s="48"/>
      <c r="CC1692" s="48"/>
      <c r="CD1692" s="49"/>
      <c r="CE1692" s="96"/>
      <c r="CF1692" s="49"/>
      <c r="CG1692" s="96"/>
      <c r="CH1692" s="49"/>
      <c r="CI1692" s="49"/>
      <c r="CJ1692" s="49"/>
      <c r="CK1692" s="49"/>
      <c r="CL1692" s="49"/>
      <c r="CM1692" s="49"/>
      <c r="CN1692" s="49"/>
      <c r="CO1692" s="49"/>
      <c r="CP1692" s="49"/>
      <c r="CQ1692" s="49"/>
      <c r="CR1692" s="49"/>
      <c r="CS1692" s="49"/>
      <c r="CT1692" s="49"/>
      <c r="CU1692" s="49"/>
      <c r="CV1692" s="49"/>
      <c r="CW1692" s="49"/>
      <c r="CX1692" s="49"/>
      <c r="CY1692" s="49"/>
      <c r="CZ1692" s="49"/>
    </row>
    <row r="1693" spans="1:104" ht="20.25" thickTop="1" thickBot="1" x14ac:dyDescent="0.35">
      <c r="A1693" s="68"/>
      <c r="B1693" s="88"/>
      <c r="C1693" s="68"/>
      <c r="D1693" s="68"/>
      <c r="E1693" s="69"/>
      <c r="F1693" s="69"/>
      <c r="G1693" s="69"/>
      <c r="H1693" s="69"/>
      <c r="I1693" s="70"/>
      <c r="J1693" s="70"/>
      <c r="K1693" s="71"/>
      <c r="L1693" s="91"/>
      <c r="M1693" s="71"/>
      <c r="N1693" s="71"/>
      <c r="P1693" s="71"/>
      <c r="Q1693" s="71"/>
      <c r="R1693" s="71"/>
      <c r="S1693" s="70"/>
      <c r="T1693" s="73"/>
      <c r="U1693" s="73"/>
      <c r="V1693" s="211"/>
      <c r="W1693" s="211"/>
      <c r="X1693" s="73"/>
      <c r="Y1693" s="73"/>
      <c r="Z1693" s="73"/>
      <c r="AA1693" s="73"/>
      <c r="AB1693" s="73"/>
      <c r="AC1693" s="73"/>
      <c r="AD1693" s="73"/>
      <c r="AE1693" s="92"/>
      <c r="AF1693" s="73"/>
      <c r="AG1693" s="74"/>
      <c r="AH1693" s="75"/>
      <c r="AI1693" s="75"/>
      <c r="AJ1693" s="75"/>
      <c r="AK1693" s="74"/>
      <c r="AL1693" s="69"/>
      <c r="AM1693" s="76"/>
      <c r="AN1693" s="127"/>
      <c r="AO1693" s="76"/>
      <c r="AP1693" s="127"/>
      <c r="AQ1693" s="76"/>
      <c r="AR1693" s="76"/>
      <c r="AS1693" s="76"/>
      <c r="AT1693" s="76"/>
      <c r="AU1693" s="76"/>
      <c r="AV1693" s="127"/>
      <c r="AW1693" s="127"/>
      <c r="AX1693" s="127"/>
      <c r="AY1693" s="76"/>
      <c r="AZ1693" s="74"/>
      <c r="BA1693" s="74"/>
      <c r="BB1693" s="72"/>
      <c r="BC1693" s="72"/>
      <c r="BD1693" s="74"/>
      <c r="BE1693" s="74"/>
      <c r="BF1693" s="76"/>
      <c r="BG1693" s="76"/>
      <c r="BH1693" s="76"/>
      <c r="BI1693" s="76"/>
      <c r="BJ1693" s="76"/>
      <c r="BK1693" s="76"/>
      <c r="BL1693" s="76"/>
      <c r="BM1693" s="127"/>
      <c r="BN1693" s="76"/>
      <c r="BO1693" s="110"/>
      <c r="BP1693" s="110"/>
      <c r="BQ1693" s="112"/>
      <c r="BR1693" s="112"/>
      <c r="BS1693" s="112"/>
      <c r="BT1693" s="114"/>
      <c r="BU1693" s="113"/>
      <c r="BV1693" s="114"/>
      <c r="BW1693" s="115"/>
      <c r="BX1693" s="115"/>
      <c r="BY1693" s="115"/>
      <c r="BZ1693" s="115"/>
      <c r="CA1693" s="48"/>
      <c r="CB1693" s="48"/>
      <c r="CC1693" s="48"/>
      <c r="CD1693" s="49"/>
      <c r="CE1693" s="96"/>
      <c r="CF1693" s="49"/>
      <c r="CG1693" s="96"/>
      <c r="CH1693" s="49"/>
      <c r="CI1693" s="49"/>
      <c r="CJ1693" s="49"/>
      <c r="CK1693" s="49"/>
      <c r="CL1693" s="49"/>
      <c r="CM1693" s="49"/>
      <c r="CN1693" s="49"/>
      <c r="CO1693" s="49"/>
      <c r="CP1693" s="49"/>
      <c r="CQ1693" s="49"/>
      <c r="CR1693" s="49"/>
      <c r="CS1693" s="49"/>
      <c r="CT1693" s="49"/>
      <c r="CU1693" s="49"/>
      <c r="CV1693" s="49"/>
      <c r="CW1693" s="49"/>
      <c r="CX1693" s="49"/>
      <c r="CY1693" s="49"/>
      <c r="CZ1693" s="49"/>
    </row>
    <row r="1694" spans="1:104" ht="20.25" thickTop="1" thickBot="1" x14ac:dyDescent="0.35">
      <c r="A1694" s="68"/>
      <c r="B1694" s="88"/>
      <c r="C1694" s="68"/>
      <c r="D1694" s="68"/>
      <c r="E1694" s="69"/>
      <c r="F1694" s="69"/>
      <c r="G1694" s="69"/>
      <c r="H1694" s="69"/>
      <c r="I1694" s="70"/>
      <c r="J1694" s="70"/>
      <c r="K1694" s="71"/>
      <c r="L1694" s="91"/>
      <c r="M1694" s="71"/>
      <c r="N1694" s="71"/>
      <c r="P1694" s="71"/>
      <c r="Q1694" s="71"/>
      <c r="R1694" s="71"/>
      <c r="S1694" s="70"/>
      <c r="T1694" s="73"/>
      <c r="U1694" s="73"/>
      <c r="V1694" s="211"/>
      <c r="W1694" s="211"/>
      <c r="X1694" s="73"/>
      <c r="Y1694" s="73"/>
      <c r="Z1694" s="73"/>
      <c r="AA1694" s="73"/>
      <c r="AB1694" s="73"/>
      <c r="AC1694" s="73"/>
      <c r="AD1694" s="73"/>
      <c r="AE1694" s="92"/>
      <c r="AF1694" s="73"/>
      <c r="AG1694" s="74"/>
      <c r="AH1694" s="75"/>
      <c r="AI1694" s="75"/>
      <c r="AJ1694" s="75"/>
      <c r="AK1694" s="74"/>
      <c r="AL1694" s="69"/>
      <c r="AM1694" s="76"/>
      <c r="AN1694" s="127"/>
      <c r="AO1694" s="76"/>
      <c r="AP1694" s="127"/>
      <c r="AQ1694" s="76"/>
      <c r="AR1694" s="76"/>
      <c r="AS1694" s="76"/>
      <c r="AT1694" s="76"/>
      <c r="AU1694" s="76"/>
      <c r="AV1694" s="127"/>
      <c r="AW1694" s="127"/>
      <c r="AX1694" s="127"/>
      <c r="AY1694" s="76"/>
      <c r="AZ1694" s="74"/>
      <c r="BA1694" s="74"/>
      <c r="BB1694" s="72"/>
      <c r="BC1694" s="72"/>
      <c r="BD1694" s="74"/>
      <c r="BE1694" s="74"/>
      <c r="BF1694" s="76"/>
      <c r="BG1694" s="76"/>
      <c r="BH1694" s="76"/>
      <c r="BI1694" s="76"/>
      <c r="BJ1694" s="76"/>
      <c r="BK1694" s="76"/>
      <c r="BL1694" s="76"/>
      <c r="BM1694" s="127"/>
      <c r="BN1694" s="76"/>
      <c r="BO1694" s="110"/>
      <c r="BP1694" s="110"/>
      <c r="BQ1694" s="112"/>
      <c r="BR1694" s="112"/>
      <c r="BS1694" s="112"/>
      <c r="BT1694" s="114"/>
      <c r="BU1694" s="113"/>
      <c r="BV1694" s="114"/>
      <c r="BW1694" s="115"/>
      <c r="BX1694" s="115"/>
      <c r="BY1694" s="115"/>
      <c r="BZ1694" s="115"/>
      <c r="CA1694" s="48"/>
      <c r="CB1694" s="48"/>
      <c r="CC1694" s="48"/>
      <c r="CD1694" s="49"/>
      <c r="CE1694" s="96"/>
      <c r="CF1694" s="49"/>
      <c r="CG1694" s="96"/>
      <c r="CH1694" s="49"/>
      <c r="CI1694" s="49"/>
      <c r="CJ1694" s="49"/>
      <c r="CK1694" s="49"/>
      <c r="CL1694" s="49"/>
      <c r="CM1694" s="49"/>
      <c r="CN1694" s="49"/>
      <c r="CO1694" s="49"/>
      <c r="CP1694" s="49"/>
      <c r="CQ1694" s="49"/>
      <c r="CR1694" s="49"/>
      <c r="CS1694" s="49"/>
      <c r="CT1694" s="49"/>
      <c r="CU1694" s="49"/>
      <c r="CV1694" s="49"/>
      <c r="CW1694" s="49"/>
      <c r="CX1694" s="49"/>
      <c r="CY1694" s="49"/>
      <c r="CZ1694" s="49"/>
    </row>
    <row r="1695" spans="1:104" ht="20.25" thickTop="1" thickBot="1" x14ac:dyDescent="0.35">
      <c r="A1695" s="68"/>
      <c r="B1695" s="88"/>
      <c r="C1695" s="68"/>
      <c r="D1695" s="68"/>
      <c r="E1695" s="69"/>
      <c r="F1695" s="69"/>
      <c r="G1695" s="69"/>
      <c r="H1695" s="69"/>
      <c r="I1695" s="70"/>
      <c r="J1695" s="70"/>
      <c r="K1695" s="71"/>
      <c r="L1695" s="91"/>
      <c r="M1695" s="71"/>
      <c r="N1695" s="71"/>
      <c r="P1695" s="71"/>
      <c r="Q1695" s="71"/>
      <c r="R1695" s="71"/>
      <c r="S1695" s="70"/>
      <c r="T1695" s="73"/>
      <c r="U1695" s="73"/>
      <c r="V1695" s="211"/>
      <c r="W1695" s="211"/>
      <c r="X1695" s="73"/>
      <c r="Y1695" s="73"/>
      <c r="Z1695" s="73"/>
      <c r="AA1695" s="73"/>
      <c r="AB1695" s="73"/>
      <c r="AC1695" s="73"/>
      <c r="AD1695" s="73"/>
      <c r="AE1695" s="92"/>
      <c r="AF1695" s="73"/>
      <c r="AG1695" s="74"/>
      <c r="AH1695" s="75"/>
      <c r="AI1695" s="75"/>
      <c r="AJ1695" s="75"/>
      <c r="AK1695" s="74"/>
      <c r="AL1695" s="69"/>
      <c r="AM1695" s="76"/>
      <c r="AN1695" s="127"/>
      <c r="AO1695" s="76"/>
      <c r="AP1695" s="127"/>
      <c r="AQ1695" s="76"/>
      <c r="AR1695" s="76"/>
      <c r="AS1695" s="76"/>
      <c r="AT1695" s="76"/>
      <c r="AU1695" s="76"/>
      <c r="AV1695" s="127"/>
      <c r="AW1695" s="127"/>
      <c r="AX1695" s="127"/>
      <c r="AY1695" s="76"/>
      <c r="AZ1695" s="74"/>
      <c r="BA1695" s="74"/>
      <c r="BB1695" s="72"/>
      <c r="BC1695" s="72"/>
      <c r="BD1695" s="74"/>
      <c r="BE1695" s="74"/>
      <c r="BF1695" s="76"/>
      <c r="BG1695" s="76"/>
      <c r="BH1695" s="76"/>
      <c r="BI1695" s="76"/>
      <c r="BJ1695" s="76"/>
      <c r="BK1695" s="76"/>
      <c r="BL1695" s="76"/>
      <c r="BM1695" s="127"/>
      <c r="BN1695" s="76"/>
      <c r="BO1695" s="110"/>
      <c r="BP1695" s="110"/>
      <c r="BQ1695" s="112"/>
      <c r="BR1695" s="112"/>
      <c r="BS1695" s="112"/>
      <c r="BT1695" s="114"/>
      <c r="BU1695" s="113"/>
      <c r="BV1695" s="114"/>
      <c r="BW1695" s="115"/>
      <c r="BX1695" s="115"/>
      <c r="BY1695" s="115"/>
      <c r="BZ1695" s="115"/>
      <c r="CA1695" s="48"/>
      <c r="CB1695" s="48"/>
      <c r="CC1695" s="48"/>
      <c r="CD1695" s="49"/>
      <c r="CE1695" s="96"/>
      <c r="CF1695" s="49"/>
      <c r="CG1695" s="96"/>
      <c r="CH1695" s="49"/>
      <c r="CI1695" s="49"/>
      <c r="CJ1695" s="49"/>
      <c r="CK1695" s="49"/>
      <c r="CL1695" s="49"/>
      <c r="CM1695" s="49"/>
      <c r="CN1695" s="49"/>
      <c r="CO1695" s="49"/>
      <c r="CP1695" s="49"/>
      <c r="CQ1695" s="49"/>
      <c r="CR1695" s="49"/>
      <c r="CS1695" s="49"/>
      <c r="CT1695" s="49"/>
      <c r="CU1695" s="49"/>
      <c r="CV1695" s="49"/>
      <c r="CW1695" s="49"/>
      <c r="CX1695" s="49"/>
      <c r="CY1695" s="49"/>
      <c r="CZ1695" s="49"/>
    </row>
    <row r="1696" spans="1:104" ht="20.25" thickTop="1" thickBot="1" x14ac:dyDescent="0.35">
      <c r="A1696" s="68"/>
      <c r="B1696" s="88"/>
      <c r="C1696" s="68"/>
      <c r="D1696" s="68"/>
      <c r="E1696" s="69"/>
      <c r="F1696" s="69"/>
      <c r="G1696" s="69"/>
      <c r="H1696" s="69"/>
      <c r="I1696" s="70"/>
      <c r="J1696" s="70"/>
      <c r="K1696" s="71"/>
      <c r="L1696" s="91"/>
      <c r="M1696" s="71"/>
      <c r="N1696" s="71"/>
      <c r="P1696" s="71"/>
      <c r="Q1696" s="71"/>
      <c r="R1696" s="71"/>
      <c r="S1696" s="70"/>
      <c r="T1696" s="73"/>
      <c r="U1696" s="73"/>
      <c r="V1696" s="211"/>
      <c r="W1696" s="211"/>
      <c r="X1696" s="73"/>
      <c r="Y1696" s="73"/>
      <c r="Z1696" s="73"/>
      <c r="AA1696" s="73"/>
      <c r="AB1696" s="73"/>
      <c r="AC1696" s="73"/>
      <c r="AD1696" s="73"/>
      <c r="AE1696" s="92"/>
      <c r="AF1696" s="73"/>
      <c r="AG1696" s="74"/>
      <c r="AH1696" s="75"/>
      <c r="AI1696" s="75"/>
      <c r="AJ1696" s="75"/>
      <c r="AK1696" s="74"/>
      <c r="AL1696" s="69"/>
      <c r="AM1696" s="76"/>
      <c r="AN1696" s="127"/>
      <c r="AO1696" s="76"/>
      <c r="AP1696" s="127"/>
      <c r="AQ1696" s="76"/>
      <c r="AR1696" s="76"/>
      <c r="AS1696" s="76"/>
      <c r="AT1696" s="76"/>
      <c r="AU1696" s="76"/>
      <c r="AV1696" s="127"/>
      <c r="AW1696" s="127"/>
      <c r="AX1696" s="127"/>
      <c r="AY1696" s="76"/>
      <c r="AZ1696" s="74"/>
      <c r="BA1696" s="74"/>
      <c r="BB1696" s="72"/>
      <c r="BC1696" s="72"/>
      <c r="BD1696" s="74"/>
      <c r="BE1696" s="74"/>
      <c r="BF1696" s="76"/>
      <c r="BG1696" s="76"/>
      <c r="BH1696" s="76"/>
      <c r="BI1696" s="76"/>
      <c r="BJ1696" s="76"/>
      <c r="BK1696" s="76"/>
      <c r="BL1696" s="76"/>
      <c r="BM1696" s="127"/>
      <c r="BN1696" s="76"/>
      <c r="BO1696" s="110"/>
      <c r="BP1696" s="110"/>
      <c r="BQ1696" s="112"/>
      <c r="BR1696" s="112"/>
      <c r="BS1696" s="112"/>
      <c r="BT1696" s="114"/>
      <c r="BU1696" s="113"/>
      <c r="BV1696" s="114"/>
      <c r="BW1696" s="115"/>
      <c r="BX1696" s="115"/>
      <c r="BY1696" s="115"/>
      <c r="BZ1696" s="115"/>
      <c r="CA1696" s="48"/>
      <c r="CB1696" s="48"/>
      <c r="CC1696" s="48"/>
      <c r="CD1696" s="49"/>
      <c r="CE1696" s="96"/>
      <c r="CF1696" s="49"/>
      <c r="CG1696" s="96"/>
      <c r="CH1696" s="49"/>
      <c r="CI1696" s="49"/>
      <c r="CJ1696" s="49"/>
      <c r="CK1696" s="49"/>
      <c r="CL1696" s="49"/>
      <c r="CM1696" s="49"/>
      <c r="CN1696" s="49"/>
      <c r="CO1696" s="49"/>
      <c r="CP1696" s="49"/>
      <c r="CQ1696" s="49"/>
      <c r="CR1696" s="49"/>
      <c r="CS1696" s="49"/>
      <c r="CT1696" s="49"/>
      <c r="CU1696" s="49"/>
      <c r="CV1696" s="49"/>
      <c r="CW1696" s="49"/>
      <c r="CX1696" s="49"/>
      <c r="CY1696" s="49"/>
      <c r="CZ1696" s="49"/>
    </row>
    <row r="1697" spans="1:104" ht="20.25" thickTop="1" thickBot="1" x14ac:dyDescent="0.35">
      <c r="A1697" s="68"/>
      <c r="B1697" s="88"/>
      <c r="C1697" s="68"/>
      <c r="D1697" s="68"/>
      <c r="E1697" s="69"/>
      <c r="F1697" s="69"/>
      <c r="G1697" s="69"/>
      <c r="H1697" s="69"/>
      <c r="I1697" s="70"/>
      <c r="J1697" s="70"/>
      <c r="K1697" s="71"/>
      <c r="L1697" s="91"/>
      <c r="M1697" s="71"/>
      <c r="N1697" s="71"/>
      <c r="P1697" s="71"/>
      <c r="Q1697" s="71"/>
      <c r="R1697" s="71"/>
      <c r="S1697" s="70"/>
      <c r="T1697" s="73"/>
      <c r="U1697" s="73"/>
      <c r="V1697" s="211"/>
      <c r="W1697" s="211"/>
      <c r="X1697" s="73"/>
      <c r="Y1697" s="73"/>
      <c r="Z1697" s="73"/>
      <c r="AA1697" s="73"/>
      <c r="AB1697" s="73"/>
      <c r="AC1697" s="73"/>
      <c r="AD1697" s="73"/>
      <c r="AE1697" s="92"/>
      <c r="AF1697" s="73"/>
      <c r="AG1697" s="74"/>
      <c r="AH1697" s="75"/>
      <c r="AI1697" s="75"/>
      <c r="AJ1697" s="75"/>
      <c r="AK1697" s="74"/>
      <c r="AL1697" s="69"/>
      <c r="AM1697" s="76"/>
      <c r="AN1697" s="127"/>
      <c r="AO1697" s="76"/>
      <c r="AP1697" s="127"/>
      <c r="AQ1697" s="76"/>
      <c r="AR1697" s="76"/>
      <c r="AS1697" s="76"/>
      <c r="AT1697" s="76"/>
      <c r="AU1697" s="76"/>
      <c r="AV1697" s="127"/>
      <c r="AW1697" s="127"/>
      <c r="AX1697" s="127"/>
      <c r="AY1697" s="76"/>
      <c r="AZ1697" s="74"/>
      <c r="BA1697" s="74"/>
      <c r="BB1697" s="72"/>
      <c r="BC1697" s="72"/>
      <c r="BD1697" s="74"/>
      <c r="BE1697" s="74"/>
      <c r="BF1697" s="76"/>
      <c r="BG1697" s="76"/>
      <c r="BH1697" s="76"/>
      <c r="BI1697" s="76"/>
      <c r="BJ1697" s="76"/>
      <c r="BK1697" s="76"/>
      <c r="BL1697" s="76"/>
      <c r="BM1697" s="127"/>
      <c r="BN1697" s="76"/>
      <c r="BO1697" s="110"/>
      <c r="BP1697" s="110"/>
      <c r="BQ1697" s="112"/>
      <c r="BR1697" s="112"/>
      <c r="BS1697" s="112"/>
      <c r="BT1697" s="114"/>
      <c r="BU1697" s="113"/>
      <c r="BV1697" s="114"/>
      <c r="BW1697" s="115"/>
      <c r="BX1697" s="115"/>
      <c r="BY1697" s="115"/>
      <c r="BZ1697" s="115"/>
      <c r="CA1697" s="48"/>
      <c r="CB1697" s="48"/>
      <c r="CC1697" s="48"/>
      <c r="CD1697" s="49"/>
      <c r="CE1697" s="96"/>
      <c r="CF1697" s="49"/>
      <c r="CG1697" s="96"/>
      <c r="CH1697" s="49"/>
      <c r="CI1697" s="49"/>
      <c r="CJ1697" s="49"/>
      <c r="CK1697" s="49"/>
      <c r="CL1697" s="49"/>
      <c r="CM1697" s="49"/>
      <c r="CN1697" s="49"/>
      <c r="CO1697" s="49"/>
      <c r="CP1697" s="49"/>
      <c r="CQ1697" s="49"/>
      <c r="CR1697" s="49"/>
      <c r="CS1697" s="49"/>
      <c r="CT1697" s="49"/>
      <c r="CU1697" s="49"/>
      <c r="CV1697" s="49"/>
      <c r="CW1697" s="49"/>
      <c r="CX1697" s="49"/>
      <c r="CY1697" s="49"/>
      <c r="CZ1697" s="49"/>
    </row>
    <row r="1698" spans="1:104" ht="20.25" thickTop="1" thickBot="1" x14ac:dyDescent="0.35">
      <c r="A1698" s="68"/>
      <c r="B1698" s="88"/>
      <c r="C1698" s="68"/>
      <c r="D1698" s="68"/>
      <c r="E1698" s="69"/>
      <c r="F1698" s="69"/>
      <c r="G1698" s="69"/>
      <c r="H1698" s="69"/>
      <c r="I1698" s="70"/>
      <c r="J1698" s="70"/>
      <c r="K1698" s="71"/>
      <c r="L1698" s="91"/>
      <c r="M1698" s="71"/>
      <c r="N1698" s="71"/>
      <c r="P1698" s="71"/>
      <c r="Q1698" s="71"/>
      <c r="R1698" s="71"/>
      <c r="S1698" s="70"/>
      <c r="T1698" s="73"/>
      <c r="U1698" s="73"/>
      <c r="V1698" s="211"/>
      <c r="W1698" s="211"/>
      <c r="X1698" s="73"/>
      <c r="Y1698" s="73"/>
      <c r="Z1698" s="73"/>
      <c r="AA1698" s="73"/>
      <c r="AB1698" s="73"/>
      <c r="AC1698" s="73"/>
      <c r="AD1698" s="73"/>
      <c r="AE1698" s="92"/>
      <c r="AF1698" s="73"/>
      <c r="AG1698" s="74"/>
      <c r="AH1698" s="75"/>
      <c r="AI1698" s="75"/>
      <c r="AJ1698" s="75"/>
      <c r="AK1698" s="74"/>
      <c r="AL1698" s="69"/>
      <c r="AM1698" s="76"/>
      <c r="AN1698" s="127"/>
      <c r="AO1698" s="76"/>
      <c r="AP1698" s="127"/>
      <c r="AQ1698" s="76"/>
      <c r="AR1698" s="76"/>
      <c r="AS1698" s="76"/>
      <c r="AT1698" s="76"/>
      <c r="AU1698" s="76"/>
      <c r="AV1698" s="127"/>
      <c r="AW1698" s="127"/>
      <c r="AX1698" s="127"/>
      <c r="AY1698" s="76"/>
      <c r="AZ1698" s="74"/>
      <c r="BA1698" s="74"/>
      <c r="BB1698" s="72"/>
      <c r="BC1698" s="72"/>
      <c r="BD1698" s="74"/>
      <c r="BE1698" s="74"/>
      <c r="BF1698" s="76"/>
      <c r="BG1698" s="76"/>
      <c r="BH1698" s="76"/>
      <c r="BI1698" s="76"/>
      <c r="BJ1698" s="76"/>
      <c r="BK1698" s="76"/>
      <c r="BL1698" s="76"/>
      <c r="BM1698" s="127"/>
      <c r="BN1698" s="76"/>
      <c r="BO1698" s="110"/>
      <c r="BP1698" s="110"/>
      <c r="BQ1698" s="112"/>
      <c r="BR1698" s="112"/>
      <c r="BS1698" s="112"/>
      <c r="BT1698" s="114"/>
      <c r="BU1698" s="113"/>
      <c r="BV1698" s="114"/>
      <c r="BW1698" s="115"/>
      <c r="BX1698" s="115"/>
      <c r="BY1698" s="115"/>
      <c r="BZ1698" s="115"/>
      <c r="CA1698" s="48"/>
      <c r="CB1698" s="48"/>
      <c r="CC1698" s="48"/>
      <c r="CD1698" s="49"/>
      <c r="CE1698" s="96"/>
      <c r="CF1698" s="49"/>
      <c r="CG1698" s="96"/>
      <c r="CH1698" s="49"/>
      <c r="CI1698" s="49"/>
      <c r="CJ1698" s="49"/>
      <c r="CK1698" s="49"/>
      <c r="CL1698" s="49"/>
      <c r="CM1698" s="49"/>
      <c r="CN1698" s="49"/>
      <c r="CO1698" s="49"/>
      <c r="CP1698" s="49"/>
      <c r="CQ1698" s="49"/>
      <c r="CR1698" s="49"/>
      <c r="CS1698" s="49"/>
      <c r="CT1698" s="49"/>
      <c r="CU1698" s="49"/>
      <c r="CV1698" s="49"/>
      <c r="CW1698" s="49"/>
      <c r="CX1698" s="49"/>
      <c r="CY1698" s="49"/>
      <c r="CZ1698" s="49"/>
    </row>
    <row r="1699" spans="1:104" ht="20.25" thickTop="1" thickBot="1" x14ac:dyDescent="0.35">
      <c r="A1699" s="68"/>
      <c r="B1699" s="88"/>
      <c r="C1699" s="68"/>
      <c r="D1699" s="68"/>
      <c r="E1699" s="69"/>
      <c r="F1699" s="69"/>
      <c r="G1699" s="69"/>
      <c r="H1699" s="69"/>
      <c r="I1699" s="70"/>
      <c r="J1699" s="70"/>
      <c r="K1699" s="71"/>
      <c r="L1699" s="91"/>
      <c r="M1699" s="71"/>
      <c r="N1699" s="71"/>
      <c r="P1699" s="71"/>
      <c r="Q1699" s="71"/>
      <c r="R1699" s="71"/>
      <c r="S1699" s="70"/>
      <c r="T1699" s="73"/>
      <c r="U1699" s="73"/>
      <c r="V1699" s="211"/>
      <c r="W1699" s="211"/>
      <c r="X1699" s="73"/>
      <c r="Y1699" s="73"/>
      <c r="Z1699" s="73"/>
      <c r="AA1699" s="73"/>
      <c r="AB1699" s="73"/>
      <c r="AC1699" s="73"/>
      <c r="AD1699" s="73"/>
      <c r="AE1699" s="92"/>
      <c r="AF1699" s="73"/>
      <c r="AG1699" s="74"/>
      <c r="AH1699" s="75"/>
      <c r="AI1699" s="75"/>
      <c r="AJ1699" s="75"/>
      <c r="AK1699" s="74"/>
      <c r="AL1699" s="69"/>
      <c r="AM1699" s="76"/>
      <c r="AN1699" s="127"/>
      <c r="AO1699" s="76"/>
      <c r="AP1699" s="127"/>
      <c r="AQ1699" s="76"/>
      <c r="AR1699" s="76"/>
      <c r="AS1699" s="76"/>
      <c r="AT1699" s="76"/>
      <c r="AU1699" s="76"/>
      <c r="AV1699" s="127"/>
      <c r="AW1699" s="127"/>
      <c r="AX1699" s="127"/>
      <c r="AY1699" s="76"/>
      <c r="AZ1699" s="74"/>
      <c r="BA1699" s="74"/>
      <c r="BB1699" s="72"/>
      <c r="BC1699" s="72"/>
      <c r="BD1699" s="74"/>
      <c r="BE1699" s="74"/>
      <c r="BF1699" s="76"/>
      <c r="BG1699" s="76"/>
      <c r="BH1699" s="76"/>
      <c r="BI1699" s="76"/>
      <c r="BJ1699" s="76"/>
      <c r="BK1699" s="76"/>
      <c r="BL1699" s="76"/>
      <c r="BM1699" s="127"/>
      <c r="BN1699" s="76"/>
      <c r="BO1699" s="110"/>
      <c r="BP1699" s="110"/>
      <c r="BQ1699" s="112"/>
      <c r="BR1699" s="112"/>
      <c r="BS1699" s="112"/>
      <c r="BT1699" s="114"/>
      <c r="BU1699" s="113"/>
      <c r="BV1699" s="114"/>
      <c r="BW1699" s="115"/>
      <c r="BX1699" s="115"/>
      <c r="BY1699" s="115"/>
      <c r="BZ1699" s="115"/>
      <c r="CA1699" s="48"/>
      <c r="CB1699" s="48"/>
      <c r="CC1699" s="48"/>
      <c r="CD1699" s="49"/>
      <c r="CE1699" s="96"/>
      <c r="CF1699" s="49"/>
      <c r="CG1699" s="96"/>
      <c r="CH1699" s="49"/>
      <c r="CI1699" s="49"/>
      <c r="CJ1699" s="49"/>
      <c r="CK1699" s="49"/>
      <c r="CL1699" s="49"/>
      <c r="CM1699" s="49"/>
      <c r="CN1699" s="49"/>
      <c r="CO1699" s="49"/>
      <c r="CP1699" s="49"/>
      <c r="CQ1699" s="49"/>
      <c r="CR1699" s="49"/>
      <c r="CS1699" s="49"/>
      <c r="CT1699" s="49"/>
      <c r="CU1699" s="49"/>
      <c r="CV1699" s="49"/>
      <c r="CW1699" s="49"/>
      <c r="CX1699" s="49"/>
      <c r="CY1699" s="49"/>
      <c r="CZ1699" s="49"/>
    </row>
    <row r="1700" spans="1:104" ht="20.25" thickTop="1" thickBot="1" x14ac:dyDescent="0.35">
      <c r="A1700" s="68"/>
      <c r="B1700" s="88"/>
      <c r="C1700" s="68"/>
      <c r="D1700" s="68"/>
      <c r="E1700" s="69"/>
      <c r="F1700" s="69"/>
      <c r="G1700" s="69"/>
      <c r="H1700" s="69"/>
      <c r="I1700" s="70"/>
      <c r="J1700" s="70"/>
      <c r="K1700" s="71"/>
      <c r="L1700" s="91"/>
      <c r="M1700" s="71"/>
      <c r="N1700" s="71"/>
      <c r="P1700" s="71"/>
      <c r="Q1700" s="71"/>
      <c r="R1700" s="71"/>
      <c r="S1700" s="70"/>
      <c r="T1700" s="73"/>
      <c r="U1700" s="73"/>
      <c r="V1700" s="211"/>
      <c r="W1700" s="211"/>
      <c r="X1700" s="73"/>
      <c r="Y1700" s="73"/>
      <c r="Z1700" s="73"/>
      <c r="AA1700" s="73"/>
      <c r="AB1700" s="73"/>
      <c r="AC1700" s="73"/>
      <c r="AD1700" s="73"/>
      <c r="AE1700" s="92"/>
      <c r="AF1700" s="73"/>
      <c r="AG1700" s="74"/>
      <c r="AH1700" s="75"/>
      <c r="AI1700" s="75"/>
      <c r="AJ1700" s="75"/>
      <c r="AK1700" s="74"/>
      <c r="AL1700" s="69"/>
      <c r="AM1700" s="76"/>
      <c r="AN1700" s="127"/>
      <c r="AO1700" s="76"/>
      <c r="AP1700" s="127"/>
      <c r="AQ1700" s="76"/>
      <c r="AR1700" s="76"/>
      <c r="AS1700" s="76"/>
      <c r="AT1700" s="76"/>
      <c r="AU1700" s="76"/>
      <c r="AV1700" s="127"/>
      <c r="AW1700" s="127"/>
      <c r="AX1700" s="127"/>
      <c r="AY1700" s="76"/>
      <c r="AZ1700" s="74"/>
      <c r="BA1700" s="74"/>
      <c r="BB1700" s="72"/>
      <c r="BC1700" s="72"/>
      <c r="BD1700" s="74"/>
      <c r="BE1700" s="74"/>
      <c r="BF1700" s="76"/>
      <c r="BG1700" s="76"/>
      <c r="BH1700" s="76"/>
      <c r="BI1700" s="76"/>
      <c r="BJ1700" s="76"/>
      <c r="BK1700" s="76"/>
      <c r="BL1700" s="76"/>
      <c r="BM1700" s="127"/>
      <c r="BN1700" s="76"/>
      <c r="BO1700" s="110"/>
      <c r="BP1700" s="110"/>
      <c r="BQ1700" s="112"/>
      <c r="BR1700" s="112"/>
      <c r="BS1700" s="112"/>
      <c r="BT1700" s="114"/>
      <c r="BU1700" s="113"/>
      <c r="BV1700" s="114"/>
      <c r="BW1700" s="115"/>
      <c r="BX1700" s="115"/>
      <c r="BY1700" s="115"/>
      <c r="BZ1700" s="115"/>
      <c r="CA1700" s="48"/>
      <c r="CB1700" s="48"/>
      <c r="CC1700" s="48"/>
      <c r="CD1700" s="49"/>
      <c r="CE1700" s="96"/>
      <c r="CF1700" s="49"/>
      <c r="CG1700" s="96"/>
      <c r="CH1700" s="49"/>
      <c r="CI1700" s="49"/>
      <c r="CJ1700" s="49"/>
      <c r="CK1700" s="49"/>
      <c r="CL1700" s="49"/>
      <c r="CM1700" s="49"/>
      <c r="CN1700" s="49"/>
      <c r="CO1700" s="49"/>
      <c r="CP1700" s="49"/>
      <c r="CQ1700" s="49"/>
      <c r="CR1700" s="49"/>
      <c r="CS1700" s="49"/>
      <c r="CT1700" s="49"/>
      <c r="CU1700" s="49"/>
      <c r="CV1700" s="49"/>
      <c r="CW1700" s="49"/>
      <c r="CX1700" s="49"/>
      <c r="CY1700" s="49"/>
      <c r="CZ1700" s="49"/>
    </row>
    <row r="1701" spans="1:104" ht="20.25" thickTop="1" thickBot="1" x14ac:dyDescent="0.35">
      <c r="A1701" s="68"/>
      <c r="B1701" s="88"/>
      <c r="C1701" s="68"/>
      <c r="D1701" s="68"/>
      <c r="E1701" s="69"/>
      <c r="F1701" s="69"/>
      <c r="G1701" s="69"/>
      <c r="H1701" s="69"/>
      <c r="I1701" s="70"/>
      <c r="J1701" s="70"/>
      <c r="K1701" s="71"/>
      <c r="L1701" s="91"/>
      <c r="M1701" s="71"/>
      <c r="N1701" s="71"/>
      <c r="P1701" s="71"/>
      <c r="Q1701" s="71"/>
      <c r="R1701" s="71"/>
      <c r="S1701" s="70"/>
      <c r="T1701" s="73"/>
      <c r="U1701" s="73"/>
      <c r="V1701" s="211"/>
      <c r="W1701" s="211"/>
      <c r="X1701" s="73"/>
      <c r="Y1701" s="73"/>
      <c r="Z1701" s="73"/>
      <c r="AA1701" s="73"/>
      <c r="AB1701" s="73"/>
      <c r="AC1701" s="73"/>
      <c r="AD1701" s="73"/>
      <c r="AE1701" s="92"/>
      <c r="AF1701" s="73"/>
      <c r="AG1701" s="74"/>
      <c r="AH1701" s="75"/>
      <c r="AI1701" s="75"/>
      <c r="AJ1701" s="75"/>
      <c r="AK1701" s="74"/>
      <c r="AL1701" s="69"/>
      <c r="AM1701" s="76"/>
      <c r="AN1701" s="127"/>
      <c r="AO1701" s="76"/>
      <c r="AP1701" s="127"/>
      <c r="AQ1701" s="76"/>
      <c r="AR1701" s="76"/>
      <c r="AS1701" s="76"/>
      <c r="AT1701" s="76"/>
      <c r="AU1701" s="76"/>
      <c r="AV1701" s="127"/>
      <c r="AW1701" s="127"/>
      <c r="AX1701" s="127"/>
      <c r="AY1701" s="76"/>
      <c r="AZ1701" s="74"/>
      <c r="BA1701" s="74"/>
      <c r="BB1701" s="72"/>
      <c r="BC1701" s="72"/>
      <c r="BD1701" s="74"/>
      <c r="BE1701" s="74"/>
      <c r="BF1701" s="76"/>
      <c r="BG1701" s="76"/>
      <c r="BH1701" s="76"/>
      <c r="BI1701" s="76"/>
      <c r="BJ1701" s="76"/>
      <c r="BK1701" s="76"/>
      <c r="BL1701" s="76"/>
      <c r="BM1701" s="127"/>
      <c r="BN1701" s="76"/>
      <c r="BO1701" s="110"/>
      <c r="BP1701" s="110"/>
      <c r="BQ1701" s="112"/>
      <c r="BR1701" s="112"/>
      <c r="BS1701" s="112"/>
      <c r="BT1701" s="114"/>
      <c r="BU1701" s="113"/>
      <c r="BV1701" s="114"/>
      <c r="BW1701" s="115"/>
      <c r="BX1701" s="115"/>
      <c r="BY1701" s="115"/>
      <c r="BZ1701" s="115"/>
      <c r="CA1701" s="48"/>
      <c r="CB1701" s="48"/>
      <c r="CC1701" s="48"/>
      <c r="CD1701" s="49"/>
      <c r="CE1701" s="96"/>
      <c r="CF1701" s="49"/>
      <c r="CG1701" s="96"/>
      <c r="CH1701" s="49"/>
      <c r="CI1701" s="49"/>
      <c r="CJ1701" s="49"/>
      <c r="CK1701" s="49"/>
      <c r="CL1701" s="49"/>
      <c r="CM1701" s="49"/>
      <c r="CN1701" s="49"/>
      <c r="CO1701" s="49"/>
      <c r="CP1701" s="49"/>
      <c r="CQ1701" s="49"/>
      <c r="CR1701" s="49"/>
      <c r="CS1701" s="49"/>
      <c r="CT1701" s="49"/>
      <c r="CU1701" s="49"/>
      <c r="CV1701" s="49"/>
      <c r="CW1701" s="49"/>
      <c r="CX1701" s="49"/>
      <c r="CY1701" s="49"/>
      <c r="CZ1701" s="49"/>
    </row>
    <row r="1702" spans="1:104" ht="20.25" thickTop="1" thickBot="1" x14ac:dyDescent="0.35">
      <c r="A1702" s="68"/>
      <c r="B1702" s="88"/>
      <c r="C1702" s="68"/>
      <c r="D1702" s="68"/>
      <c r="E1702" s="69"/>
      <c r="F1702" s="69"/>
      <c r="G1702" s="69"/>
      <c r="H1702" s="69"/>
      <c r="I1702" s="70"/>
      <c r="J1702" s="70"/>
      <c r="K1702" s="71"/>
      <c r="L1702" s="91"/>
      <c r="M1702" s="71"/>
      <c r="N1702" s="71"/>
      <c r="P1702" s="71"/>
      <c r="Q1702" s="71"/>
      <c r="R1702" s="71"/>
      <c r="S1702" s="70"/>
      <c r="T1702" s="73"/>
      <c r="U1702" s="73"/>
      <c r="V1702" s="211"/>
      <c r="W1702" s="211"/>
      <c r="X1702" s="73"/>
      <c r="Y1702" s="73"/>
      <c r="Z1702" s="73"/>
      <c r="AA1702" s="73"/>
      <c r="AB1702" s="73"/>
      <c r="AC1702" s="73"/>
      <c r="AD1702" s="73"/>
      <c r="AE1702" s="92"/>
      <c r="AF1702" s="73"/>
      <c r="AG1702" s="74"/>
      <c r="AH1702" s="75"/>
      <c r="AI1702" s="75"/>
      <c r="AJ1702" s="75"/>
      <c r="AK1702" s="74"/>
      <c r="AL1702" s="69"/>
      <c r="AM1702" s="76"/>
      <c r="AN1702" s="127"/>
      <c r="AO1702" s="76"/>
      <c r="AP1702" s="127"/>
      <c r="AQ1702" s="76"/>
      <c r="AR1702" s="76"/>
      <c r="AS1702" s="76"/>
      <c r="AT1702" s="76"/>
      <c r="AU1702" s="76"/>
      <c r="AV1702" s="127"/>
      <c r="AW1702" s="127"/>
      <c r="AX1702" s="127"/>
      <c r="AY1702" s="76"/>
      <c r="AZ1702" s="74"/>
      <c r="BA1702" s="74"/>
      <c r="BB1702" s="72"/>
      <c r="BC1702" s="72"/>
      <c r="BD1702" s="74"/>
      <c r="BE1702" s="74"/>
      <c r="BF1702" s="76"/>
      <c r="BG1702" s="76"/>
      <c r="BH1702" s="76"/>
      <c r="BI1702" s="76"/>
      <c r="BJ1702" s="76"/>
      <c r="BK1702" s="76"/>
      <c r="BL1702" s="76"/>
      <c r="BM1702" s="127"/>
      <c r="BN1702" s="76"/>
      <c r="BO1702" s="110"/>
      <c r="BP1702" s="110"/>
      <c r="BQ1702" s="112"/>
      <c r="BR1702" s="112"/>
      <c r="BS1702" s="112"/>
      <c r="BT1702" s="114"/>
      <c r="BU1702" s="113"/>
      <c r="BV1702" s="114"/>
      <c r="BW1702" s="115"/>
      <c r="BX1702" s="115"/>
      <c r="BY1702" s="115"/>
      <c r="BZ1702" s="115"/>
      <c r="CA1702" s="48"/>
      <c r="CB1702" s="48"/>
      <c r="CC1702" s="48"/>
      <c r="CD1702" s="49"/>
      <c r="CE1702" s="96"/>
      <c r="CF1702" s="49"/>
      <c r="CG1702" s="96"/>
      <c r="CH1702" s="49"/>
      <c r="CI1702" s="49"/>
      <c r="CJ1702" s="49"/>
      <c r="CK1702" s="49"/>
      <c r="CL1702" s="49"/>
      <c r="CM1702" s="49"/>
      <c r="CN1702" s="49"/>
      <c r="CO1702" s="49"/>
      <c r="CP1702" s="49"/>
      <c r="CQ1702" s="49"/>
      <c r="CR1702" s="49"/>
      <c r="CS1702" s="49"/>
      <c r="CT1702" s="49"/>
      <c r="CU1702" s="49"/>
      <c r="CV1702" s="49"/>
      <c r="CW1702" s="49"/>
      <c r="CX1702" s="49"/>
      <c r="CY1702" s="49"/>
      <c r="CZ1702" s="49"/>
    </row>
    <row r="1703" spans="1:104" ht="20.25" thickTop="1" thickBot="1" x14ac:dyDescent="0.35">
      <c r="A1703" s="68"/>
      <c r="B1703" s="88"/>
      <c r="C1703" s="68"/>
      <c r="D1703" s="68"/>
      <c r="E1703" s="69"/>
      <c r="F1703" s="69"/>
      <c r="G1703" s="69"/>
      <c r="H1703" s="69"/>
      <c r="I1703" s="70"/>
      <c r="J1703" s="70"/>
      <c r="K1703" s="71"/>
      <c r="L1703" s="91"/>
      <c r="M1703" s="71"/>
      <c r="N1703" s="71"/>
      <c r="P1703" s="71"/>
      <c r="Q1703" s="71"/>
      <c r="R1703" s="71"/>
      <c r="S1703" s="70"/>
      <c r="T1703" s="73"/>
      <c r="U1703" s="73"/>
      <c r="V1703" s="211"/>
      <c r="W1703" s="211"/>
      <c r="X1703" s="73"/>
      <c r="Y1703" s="73"/>
      <c r="Z1703" s="73"/>
      <c r="AA1703" s="73"/>
      <c r="AB1703" s="73"/>
      <c r="AC1703" s="73"/>
      <c r="AD1703" s="73"/>
      <c r="AE1703" s="92"/>
      <c r="AF1703" s="73"/>
      <c r="AG1703" s="74"/>
      <c r="AH1703" s="75"/>
      <c r="AI1703" s="75"/>
      <c r="AJ1703" s="75"/>
      <c r="AK1703" s="74"/>
      <c r="AL1703" s="69"/>
      <c r="AM1703" s="76"/>
      <c r="AN1703" s="127"/>
      <c r="AO1703" s="76"/>
      <c r="AP1703" s="127"/>
      <c r="AQ1703" s="76"/>
      <c r="AR1703" s="76"/>
      <c r="AS1703" s="76"/>
      <c r="AT1703" s="76"/>
      <c r="AU1703" s="76"/>
      <c r="AV1703" s="127"/>
      <c r="AW1703" s="127"/>
      <c r="AX1703" s="127"/>
      <c r="AY1703" s="76"/>
      <c r="AZ1703" s="74"/>
      <c r="BA1703" s="74"/>
      <c r="BB1703" s="72"/>
      <c r="BC1703" s="72"/>
      <c r="BD1703" s="74"/>
      <c r="BE1703" s="74"/>
      <c r="BF1703" s="76"/>
      <c r="BG1703" s="76"/>
      <c r="BH1703" s="76"/>
      <c r="BI1703" s="76"/>
      <c r="BJ1703" s="76"/>
      <c r="BK1703" s="76"/>
      <c r="BL1703" s="76"/>
      <c r="BM1703" s="127"/>
      <c r="BN1703" s="76"/>
      <c r="BO1703" s="110"/>
      <c r="BP1703" s="110"/>
      <c r="BQ1703" s="112"/>
      <c r="BR1703" s="112"/>
      <c r="BS1703" s="112"/>
      <c r="BT1703" s="114"/>
      <c r="BU1703" s="113"/>
      <c r="BV1703" s="114"/>
      <c r="BW1703" s="115"/>
      <c r="BX1703" s="115"/>
      <c r="BY1703" s="115"/>
      <c r="BZ1703" s="115"/>
      <c r="CA1703" s="48"/>
      <c r="CB1703" s="48"/>
      <c r="CC1703" s="48"/>
      <c r="CD1703" s="49"/>
      <c r="CE1703" s="96"/>
      <c r="CF1703" s="49"/>
      <c r="CG1703" s="96"/>
      <c r="CH1703" s="49"/>
      <c r="CI1703" s="49"/>
      <c r="CJ1703" s="49"/>
      <c r="CK1703" s="49"/>
      <c r="CL1703" s="49"/>
      <c r="CM1703" s="49"/>
      <c r="CN1703" s="49"/>
      <c r="CO1703" s="49"/>
      <c r="CP1703" s="49"/>
      <c r="CQ1703" s="49"/>
      <c r="CR1703" s="49"/>
      <c r="CS1703" s="49"/>
      <c r="CT1703" s="49"/>
      <c r="CU1703" s="49"/>
      <c r="CV1703" s="49"/>
      <c r="CW1703" s="49"/>
      <c r="CX1703" s="49"/>
      <c r="CY1703" s="49"/>
      <c r="CZ1703" s="49"/>
    </row>
    <row r="1704" spans="1:104" ht="20.25" thickTop="1" thickBot="1" x14ac:dyDescent="0.35">
      <c r="A1704" s="68"/>
      <c r="B1704" s="88"/>
      <c r="C1704" s="68"/>
      <c r="D1704" s="68"/>
      <c r="E1704" s="69"/>
      <c r="F1704" s="69"/>
      <c r="G1704" s="69"/>
      <c r="H1704" s="69"/>
      <c r="I1704" s="70"/>
      <c r="J1704" s="70"/>
      <c r="K1704" s="71"/>
      <c r="L1704" s="91"/>
      <c r="M1704" s="71"/>
      <c r="N1704" s="71"/>
      <c r="P1704" s="71"/>
      <c r="Q1704" s="71"/>
      <c r="R1704" s="71"/>
      <c r="S1704" s="70"/>
      <c r="T1704" s="73"/>
      <c r="U1704" s="73"/>
      <c r="V1704" s="211"/>
      <c r="W1704" s="211"/>
      <c r="X1704" s="73"/>
      <c r="Y1704" s="73"/>
      <c r="Z1704" s="73"/>
      <c r="AA1704" s="73"/>
      <c r="AB1704" s="73"/>
      <c r="AC1704" s="73"/>
      <c r="AD1704" s="73"/>
      <c r="AE1704" s="92"/>
      <c r="AF1704" s="73"/>
      <c r="AG1704" s="74"/>
      <c r="AH1704" s="75"/>
      <c r="AI1704" s="75"/>
      <c r="AJ1704" s="75"/>
      <c r="AK1704" s="74"/>
      <c r="AL1704" s="69"/>
      <c r="AM1704" s="76"/>
      <c r="AN1704" s="127"/>
      <c r="AO1704" s="76"/>
      <c r="AP1704" s="127"/>
      <c r="AQ1704" s="76"/>
      <c r="AR1704" s="76"/>
      <c r="AS1704" s="76"/>
      <c r="AT1704" s="76"/>
      <c r="AU1704" s="76"/>
      <c r="AV1704" s="127"/>
      <c r="AW1704" s="127"/>
      <c r="AX1704" s="127"/>
      <c r="AY1704" s="76"/>
      <c r="AZ1704" s="74"/>
      <c r="BA1704" s="74"/>
      <c r="BB1704" s="72"/>
      <c r="BC1704" s="72"/>
      <c r="BD1704" s="74"/>
      <c r="BE1704" s="74"/>
      <c r="BF1704" s="76"/>
      <c r="BG1704" s="76"/>
      <c r="BH1704" s="76"/>
      <c r="BI1704" s="76"/>
      <c r="BJ1704" s="76"/>
      <c r="BK1704" s="76"/>
      <c r="BL1704" s="76"/>
      <c r="BM1704" s="127"/>
      <c r="BN1704" s="76"/>
      <c r="BO1704" s="110"/>
      <c r="BP1704" s="110"/>
      <c r="BQ1704" s="112"/>
      <c r="BR1704" s="112"/>
      <c r="BS1704" s="112"/>
      <c r="BT1704" s="114"/>
      <c r="BU1704" s="113"/>
      <c r="BV1704" s="114"/>
      <c r="BW1704" s="115"/>
      <c r="BX1704" s="115"/>
      <c r="BY1704" s="115"/>
      <c r="BZ1704" s="115"/>
      <c r="CA1704" s="48"/>
      <c r="CB1704" s="48"/>
      <c r="CC1704" s="48"/>
      <c r="CD1704" s="49"/>
      <c r="CE1704" s="96"/>
      <c r="CF1704" s="49"/>
      <c r="CG1704" s="96"/>
      <c r="CH1704" s="49"/>
      <c r="CI1704" s="49"/>
      <c r="CJ1704" s="49"/>
      <c r="CK1704" s="49"/>
      <c r="CL1704" s="49"/>
      <c r="CM1704" s="49"/>
      <c r="CN1704" s="49"/>
      <c r="CO1704" s="49"/>
      <c r="CP1704" s="49"/>
      <c r="CQ1704" s="49"/>
      <c r="CR1704" s="49"/>
      <c r="CS1704" s="49"/>
      <c r="CT1704" s="49"/>
      <c r="CU1704" s="49"/>
      <c r="CV1704" s="49"/>
      <c r="CW1704" s="49"/>
      <c r="CX1704" s="49"/>
      <c r="CY1704" s="49"/>
      <c r="CZ1704" s="49"/>
    </row>
    <row r="1705" spans="1:104" ht="20.25" thickTop="1" thickBot="1" x14ac:dyDescent="0.35">
      <c r="A1705" s="68"/>
      <c r="B1705" s="88"/>
      <c r="C1705" s="68"/>
      <c r="D1705" s="68"/>
      <c r="E1705" s="69"/>
      <c r="F1705" s="69"/>
      <c r="G1705" s="69"/>
      <c r="H1705" s="69"/>
      <c r="I1705" s="70"/>
      <c r="J1705" s="70"/>
      <c r="K1705" s="71"/>
      <c r="L1705" s="91"/>
      <c r="M1705" s="71"/>
      <c r="N1705" s="71"/>
      <c r="P1705" s="71"/>
      <c r="Q1705" s="71"/>
      <c r="R1705" s="71"/>
      <c r="S1705" s="70"/>
      <c r="T1705" s="73"/>
      <c r="U1705" s="73"/>
      <c r="V1705" s="211"/>
      <c r="W1705" s="211"/>
      <c r="X1705" s="73"/>
      <c r="Y1705" s="73"/>
      <c r="Z1705" s="73"/>
      <c r="AA1705" s="73"/>
      <c r="AB1705" s="73"/>
      <c r="AC1705" s="73"/>
      <c r="AD1705" s="73"/>
      <c r="AE1705" s="92"/>
      <c r="AF1705" s="73"/>
      <c r="AG1705" s="74"/>
      <c r="AH1705" s="75"/>
      <c r="AI1705" s="75"/>
      <c r="AJ1705" s="75"/>
      <c r="AK1705" s="74"/>
      <c r="AL1705" s="69"/>
      <c r="AM1705" s="76"/>
      <c r="AN1705" s="127"/>
      <c r="AO1705" s="76"/>
      <c r="AP1705" s="127"/>
      <c r="AQ1705" s="76"/>
      <c r="AR1705" s="76"/>
      <c r="AS1705" s="76"/>
      <c r="AT1705" s="76"/>
      <c r="AU1705" s="76"/>
      <c r="AV1705" s="127"/>
      <c r="AW1705" s="127"/>
      <c r="AX1705" s="127"/>
      <c r="AY1705" s="76"/>
      <c r="AZ1705" s="74"/>
      <c r="BA1705" s="74"/>
      <c r="BB1705" s="72"/>
      <c r="BC1705" s="72"/>
      <c r="BD1705" s="74"/>
      <c r="BE1705" s="74"/>
      <c r="BF1705" s="76"/>
      <c r="BG1705" s="76"/>
      <c r="BH1705" s="76"/>
      <c r="BI1705" s="76"/>
      <c r="BJ1705" s="76"/>
      <c r="BK1705" s="76"/>
      <c r="BL1705" s="76"/>
      <c r="BM1705" s="127"/>
      <c r="BN1705" s="76"/>
      <c r="BO1705" s="110"/>
      <c r="BP1705" s="110"/>
      <c r="BQ1705" s="112"/>
      <c r="BR1705" s="112"/>
      <c r="BS1705" s="112"/>
      <c r="BT1705" s="114"/>
      <c r="BU1705" s="113"/>
      <c r="BV1705" s="114"/>
      <c r="BW1705" s="115"/>
      <c r="BX1705" s="115"/>
      <c r="BY1705" s="115"/>
      <c r="BZ1705" s="115"/>
      <c r="CA1705" s="48"/>
      <c r="CB1705" s="48"/>
      <c r="CC1705" s="48"/>
      <c r="CD1705" s="49"/>
      <c r="CE1705" s="96"/>
      <c r="CF1705" s="49"/>
      <c r="CG1705" s="96"/>
      <c r="CH1705" s="49"/>
      <c r="CI1705" s="49"/>
      <c r="CJ1705" s="49"/>
      <c r="CK1705" s="49"/>
      <c r="CL1705" s="49"/>
      <c r="CM1705" s="49"/>
      <c r="CN1705" s="49"/>
      <c r="CO1705" s="49"/>
      <c r="CP1705" s="49"/>
      <c r="CQ1705" s="49"/>
      <c r="CR1705" s="49"/>
      <c r="CS1705" s="49"/>
      <c r="CT1705" s="49"/>
      <c r="CU1705" s="49"/>
      <c r="CV1705" s="49"/>
      <c r="CW1705" s="49"/>
      <c r="CX1705" s="49"/>
      <c r="CY1705" s="49"/>
      <c r="CZ1705" s="49"/>
    </row>
    <row r="1706" spans="1:104" ht="20.25" thickTop="1" thickBot="1" x14ac:dyDescent="0.35">
      <c r="A1706" s="68"/>
      <c r="B1706" s="88"/>
      <c r="C1706" s="68"/>
      <c r="D1706" s="68"/>
      <c r="E1706" s="69"/>
      <c r="F1706" s="69"/>
      <c r="G1706" s="69"/>
      <c r="H1706" s="69"/>
      <c r="I1706" s="70"/>
      <c r="J1706" s="70"/>
      <c r="K1706" s="71"/>
      <c r="L1706" s="91"/>
      <c r="M1706" s="71"/>
      <c r="N1706" s="71"/>
      <c r="P1706" s="71"/>
      <c r="Q1706" s="71"/>
      <c r="R1706" s="71"/>
      <c r="S1706" s="70"/>
      <c r="T1706" s="73"/>
      <c r="U1706" s="73"/>
      <c r="V1706" s="211"/>
      <c r="W1706" s="211"/>
      <c r="X1706" s="73"/>
      <c r="Y1706" s="73"/>
      <c r="Z1706" s="73"/>
      <c r="AA1706" s="73"/>
      <c r="AB1706" s="73"/>
      <c r="AC1706" s="73"/>
      <c r="AD1706" s="73"/>
      <c r="AE1706" s="92"/>
      <c r="AF1706" s="73"/>
      <c r="AG1706" s="74"/>
      <c r="AH1706" s="75"/>
      <c r="AI1706" s="75"/>
      <c r="AJ1706" s="75"/>
      <c r="AK1706" s="74"/>
      <c r="AL1706" s="69"/>
      <c r="AM1706" s="76"/>
      <c r="AN1706" s="127"/>
      <c r="AO1706" s="76"/>
      <c r="AP1706" s="127"/>
      <c r="AQ1706" s="76"/>
      <c r="AR1706" s="76"/>
      <c r="AS1706" s="76"/>
      <c r="AT1706" s="76"/>
      <c r="AU1706" s="76"/>
      <c r="AV1706" s="127"/>
      <c r="AW1706" s="127"/>
      <c r="AX1706" s="127"/>
      <c r="AY1706" s="76"/>
      <c r="AZ1706" s="74"/>
      <c r="BA1706" s="74"/>
      <c r="BB1706" s="72"/>
      <c r="BC1706" s="72"/>
      <c r="BD1706" s="74"/>
      <c r="BE1706" s="74"/>
      <c r="BF1706" s="76"/>
      <c r="BG1706" s="76"/>
      <c r="BH1706" s="76"/>
      <c r="BI1706" s="76"/>
      <c r="BJ1706" s="76"/>
      <c r="BK1706" s="76"/>
      <c r="BL1706" s="76"/>
      <c r="BM1706" s="127"/>
      <c r="BN1706" s="76"/>
      <c r="BO1706" s="110"/>
      <c r="BP1706" s="110"/>
      <c r="BQ1706" s="112"/>
      <c r="BR1706" s="112"/>
      <c r="BS1706" s="112"/>
      <c r="BT1706" s="114"/>
      <c r="BU1706" s="113"/>
      <c r="BV1706" s="114"/>
      <c r="BW1706" s="115"/>
      <c r="BX1706" s="115"/>
      <c r="BY1706" s="115"/>
      <c r="BZ1706" s="115"/>
      <c r="CA1706" s="48"/>
      <c r="CB1706" s="48"/>
      <c r="CC1706" s="48"/>
      <c r="CD1706" s="49"/>
      <c r="CE1706" s="96"/>
      <c r="CF1706" s="49"/>
      <c r="CG1706" s="96"/>
      <c r="CH1706" s="49"/>
      <c r="CI1706" s="49"/>
      <c r="CJ1706" s="49"/>
      <c r="CK1706" s="49"/>
      <c r="CL1706" s="49"/>
      <c r="CM1706" s="49"/>
      <c r="CN1706" s="49"/>
      <c r="CO1706" s="49"/>
      <c r="CP1706" s="49"/>
      <c r="CQ1706" s="49"/>
      <c r="CR1706" s="49"/>
      <c r="CS1706" s="49"/>
      <c r="CT1706" s="49"/>
      <c r="CU1706" s="49"/>
      <c r="CV1706" s="49"/>
      <c r="CW1706" s="49"/>
      <c r="CX1706" s="49"/>
      <c r="CY1706" s="49"/>
      <c r="CZ1706" s="49"/>
    </row>
    <row r="1707" spans="1:104" ht="20.25" thickTop="1" thickBot="1" x14ac:dyDescent="0.35">
      <c r="A1707" s="68"/>
      <c r="B1707" s="88"/>
      <c r="C1707" s="68"/>
      <c r="D1707" s="68"/>
      <c r="E1707" s="69"/>
      <c r="F1707" s="69"/>
      <c r="G1707" s="69"/>
      <c r="H1707" s="69"/>
      <c r="I1707" s="70"/>
      <c r="J1707" s="70"/>
      <c r="K1707" s="71"/>
      <c r="L1707" s="91"/>
      <c r="M1707" s="71"/>
      <c r="N1707" s="71"/>
      <c r="P1707" s="71"/>
      <c r="Q1707" s="71"/>
      <c r="R1707" s="71"/>
      <c r="S1707" s="70"/>
      <c r="T1707" s="73"/>
      <c r="U1707" s="73"/>
      <c r="V1707" s="211"/>
      <c r="W1707" s="211"/>
      <c r="X1707" s="73"/>
      <c r="Y1707" s="73"/>
      <c r="Z1707" s="73"/>
      <c r="AA1707" s="73"/>
      <c r="AB1707" s="73"/>
      <c r="AC1707" s="73"/>
      <c r="AD1707" s="73"/>
      <c r="AE1707" s="92"/>
      <c r="AF1707" s="73"/>
      <c r="AG1707" s="74"/>
      <c r="AH1707" s="75"/>
      <c r="AI1707" s="75"/>
      <c r="AJ1707" s="75"/>
      <c r="AK1707" s="74"/>
      <c r="AL1707" s="69"/>
      <c r="AM1707" s="76"/>
      <c r="AN1707" s="127"/>
      <c r="AO1707" s="76"/>
      <c r="AP1707" s="127"/>
      <c r="AQ1707" s="76"/>
      <c r="AR1707" s="76"/>
      <c r="AS1707" s="76"/>
      <c r="AT1707" s="76"/>
      <c r="AU1707" s="76"/>
      <c r="AV1707" s="127"/>
      <c r="AW1707" s="127"/>
      <c r="AX1707" s="127"/>
      <c r="AY1707" s="76"/>
      <c r="AZ1707" s="74"/>
      <c r="BA1707" s="74"/>
      <c r="BB1707" s="72"/>
      <c r="BC1707" s="72"/>
      <c r="BD1707" s="74"/>
      <c r="BE1707" s="74"/>
      <c r="BF1707" s="76"/>
      <c r="BG1707" s="76"/>
      <c r="BH1707" s="76"/>
      <c r="BI1707" s="76"/>
      <c r="BJ1707" s="76"/>
      <c r="BK1707" s="76"/>
      <c r="BL1707" s="76"/>
      <c r="BM1707" s="127"/>
      <c r="BN1707" s="76"/>
      <c r="BO1707" s="110"/>
      <c r="BP1707" s="110"/>
      <c r="BQ1707" s="112"/>
      <c r="BR1707" s="112"/>
      <c r="BS1707" s="112"/>
      <c r="BT1707" s="114"/>
      <c r="BU1707" s="113"/>
      <c r="BV1707" s="114"/>
      <c r="BW1707" s="115"/>
      <c r="BX1707" s="115"/>
      <c r="BY1707" s="115"/>
      <c r="BZ1707" s="115"/>
      <c r="CA1707" s="48"/>
      <c r="CB1707" s="48"/>
      <c r="CC1707" s="48"/>
      <c r="CD1707" s="49"/>
      <c r="CE1707" s="96"/>
      <c r="CF1707" s="49"/>
      <c r="CG1707" s="96"/>
      <c r="CH1707" s="49"/>
      <c r="CI1707" s="49"/>
      <c r="CJ1707" s="49"/>
      <c r="CK1707" s="49"/>
      <c r="CL1707" s="49"/>
      <c r="CM1707" s="49"/>
      <c r="CN1707" s="49"/>
      <c r="CO1707" s="49"/>
      <c r="CP1707" s="49"/>
      <c r="CQ1707" s="49"/>
      <c r="CR1707" s="49"/>
      <c r="CS1707" s="49"/>
      <c r="CT1707" s="49"/>
      <c r="CU1707" s="49"/>
      <c r="CV1707" s="49"/>
      <c r="CW1707" s="49"/>
      <c r="CX1707" s="49"/>
      <c r="CY1707" s="49"/>
      <c r="CZ1707" s="49"/>
    </row>
    <row r="1708" spans="1:104" ht="20.25" thickTop="1" thickBot="1" x14ac:dyDescent="0.35">
      <c r="A1708" s="68"/>
      <c r="B1708" s="88"/>
      <c r="C1708" s="68"/>
      <c r="D1708" s="68"/>
      <c r="E1708" s="69"/>
      <c r="F1708" s="69"/>
      <c r="G1708" s="69"/>
      <c r="H1708" s="69"/>
      <c r="I1708" s="70"/>
      <c r="J1708" s="70"/>
      <c r="K1708" s="71"/>
      <c r="L1708" s="91"/>
      <c r="M1708" s="71"/>
      <c r="N1708" s="71"/>
      <c r="P1708" s="71"/>
      <c r="Q1708" s="71"/>
      <c r="R1708" s="71"/>
      <c r="S1708" s="70"/>
      <c r="T1708" s="73"/>
      <c r="U1708" s="73"/>
      <c r="V1708" s="211"/>
      <c r="W1708" s="211"/>
      <c r="X1708" s="73"/>
      <c r="Y1708" s="73"/>
      <c r="Z1708" s="73"/>
      <c r="AA1708" s="73"/>
      <c r="AB1708" s="73"/>
      <c r="AC1708" s="73"/>
      <c r="AD1708" s="73"/>
      <c r="AE1708" s="92"/>
      <c r="AF1708" s="73"/>
      <c r="AG1708" s="74"/>
      <c r="AH1708" s="75"/>
      <c r="AI1708" s="75"/>
      <c r="AJ1708" s="75"/>
      <c r="AK1708" s="74"/>
      <c r="AL1708" s="69"/>
      <c r="AM1708" s="76"/>
      <c r="AN1708" s="127"/>
      <c r="AO1708" s="76"/>
      <c r="AP1708" s="127"/>
      <c r="AQ1708" s="76"/>
      <c r="AR1708" s="76"/>
      <c r="AS1708" s="76"/>
      <c r="AT1708" s="76"/>
      <c r="AU1708" s="76"/>
      <c r="AV1708" s="127"/>
      <c r="AW1708" s="127"/>
      <c r="AX1708" s="127"/>
      <c r="AY1708" s="76"/>
      <c r="AZ1708" s="74"/>
      <c r="BA1708" s="74"/>
      <c r="BB1708" s="72"/>
      <c r="BC1708" s="72"/>
      <c r="BD1708" s="74"/>
      <c r="BE1708" s="74"/>
      <c r="BF1708" s="76"/>
      <c r="BG1708" s="76"/>
      <c r="BH1708" s="76"/>
      <c r="BI1708" s="76"/>
      <c r="BJ1708" s="76"/>
      <c r="BK1708" s="76"/>
      <c r="BL1708" s="76"/>
      <c r="BM1708" s="127"/>
      <c r="BN1708" s="76"/>
      <c r="BO1708" s="110"/>
      <c r="BP1708" s="110"/>
      <c r="BQ1708" s="112"/>
      <c r="BR1708" s="112"/>
      <c r="BS1708" s="112"/>
      <c r="BT1708" s="114"/>
      <c r="BU1708" s="113"/>
      <c r="BV1708" s="114"/>
      <c r="BW1708" s="115"/>
      <c r="BX1708" s="115"/>
      <c r="BY1708" s="115"/>
      <c r="BZ1708" s="115"/>
      <c r="CA1708" s="48"/>
      <c r="CB1708" s="48"/>
      <c r="CC1708" s="48"/>
      <c r="CD1708" s="49"/>
      <c r="CE1708" s="96"/>
      <c r="CF1708" s="49"/>
      <c r="CG1708" s="96"/>
      <c r="CH1708" s="49"/>
      <c r="CI1708" s="49"/>
      <c r="CJ1708" s="49"/>
      <c r="CK1708" s="49"/>
      <c r="CL1708" s="49"/>
      <c r="CM1708" s="49"/>
      <c r="CN1708" s="49"/>
      <c r="CO1708" s="49"/>
      <c r="CP1708" s="49"/>
      <c r="CQ1708" s="49"/>
      <c r="CR1708" s="49"/>
      <c r="CS1708" s="49"/>
      <c r="CT1708" s="49"/>
      <c r="CU1708" s="49"/>
      <c r="CV1708" s="49"/>
      <c r="CW1708" s="49"/>
      <c r="CX1708" s="49"/>
      <c r="CY1708" s="49"/>
      <c r="CZ1708" s="49"/>
    </row>
    <row r="1709" spans="1:104" ht="20.25" thickTop="1" thickBot="1" x14ac:dyDescent="0.35">
      <c r="A1709" s="68"/>
      <c r="B1709" s="88"/>
      <c r="C1709" s="68"/>
      <c r="D1709" s="68"/>
      <c r="E1709" s="69"/>
      <c r="F1709" s="69"/>
      <c r="G1709" s="69"/>
      <c r="H1709" s="69"/>
      <c r="I1709" s="70"/>
      <c r="J1709" s="70"/>
      <c r="K1709" s="71"/>
      <c r="L1709" s="91"/>
      <c r="M1709" s="71"/>
      <c r="N1709" s="71"/>
      <c r="P1709" s="71"/>
      <c r="Q1709" s="71"/>
      <c r="R1709" s="71"/>
      <c r="S1709" s="70"/>
      <c r="T1709" s="73"/>
      <c r="U1709" s="73"/>
      <c r="V1709" s="211"/>
      <c r="W1709" s="211"/>
      <c r="X1709" s="73"/>
      <c r="Y1709" s="73"/>
      <c r="Z1709" s="73"/>
      <c r="AA1709" s="73"/>
      <c r="AB1709" s="73"/>
      <c r="AC1709" s="73"/>
      <c r="AD1709" s="73"/>
      <c r="AE1709" s="92"/>
      <c r="AF1709" s="73"/>
      <c r="AG1709" s="74"/>
      <c r="AH1709" s="75"/>
      <c r="AI1709" s="75"/>
      <c r="AJ1709" s="75"/>
      <c r="AK1709" s="74"/>
      <c r="AL1709" s="69"/>
      <c r="AM1709" s="76"/>
      <c r="AN1709" s="127"/>
      <c r="AO1709" s="76"/>
      <c r="AP1709" s="127"/>
      <c r="AQ1709" s="76"/>
      <c r="AR1709" s="76"/>
      <c r="AS1709" s="76"/>
      <c r="AT1709" s="76"/>
      <c r="AU1709" s="76"/>
      <c r="AV1709" s="127"/>
      <c r="AW1709" s="127"/>
      <c r="AX1709" s="127"/>
      <c r="AY1709" s="76"/>
      <c r="AZ1709" s="74"/>
      <c r="BA1709" s="74"/>
      <c r="BB1709" s="72"/>
      <c r="BC1709" s="72"/>
      <c r="BD1709" s="74"/>
      <c r="BE1709" s="74"/>
      <c r="BF1709" s="76"/>
      <c r="BG1709" s="76"/>
      <c r="BH1709" s="76"/>
      <c r="BI1709" s="76"/>
      <c r="BJ1709" s="76"/>
      <c r="BK1709" s="76"/>
      <c r="BL1709" s="76"/>
      <c r="BM1709" s="127"/>
      <c r="BN1709" s="76"/>
      <c r="BO1709" s="110"/>
      <c r="BP1709" s="110"/>
      <c r="BQ1709" s="112"/>
      <c r="BR1709" s="112"/>
      <c r="BS1709" s="112"/>
      <c r="BT1709" s="114"/>
      <c r="BU1709" s="113"/>
      <c r="BV1709" s="114"/>
      <c r="BW1709" s="115"/>
      <c r="BX1709" s="115"/>
      <c r="BY1709" s="115"/>
      <c r="BZ1709" s="115"/>
      <c r="CA1709" s="48"/>
      <c r="CB1709" s="48"/>
      <c r="CC1709" s="48"/>
      <c r="CD1709" s="49"/>
      <c r="CE1709" s="96"/>
      <c r="CF1709" s="49"/>
      <c r="CG1709" s="96"/>
      <c r="CH1709" s="49"/>
      <c r="CI1709" s="49"/>
      <c r="CJ1709" s="49"/>
      <c r="CK1709" s="49"/>
      <c r="CL1709" s="49"/>
      <c r="CM1709" s="49"/>
      <c r="CN1709" s="49"/>
      <c r="CO1709" s="49"/>
      <c r="CP1709" s="49"/>
      <c r="CQ1709" s="49"/>
      <c r="CR1709" s="49"/>
      <c r="CS1709" s="49"/>
      <c r="CT1709" s="49"/>
      <c r="CU1709" s="49"/>
      <c r="CV1709" s="49"/>
      <c r="CW1709" s="49"/>
      <c r="CX1709" s="49"/>
      <c r="CY1709" s="49"/>
      <c r="CZ1709" s="49"/>
    </row>
    <row r="1710" spans="1:104" ht="20.25" thickTop="1" thickBot="1" x14ac:dyDescent="0.35">
      <c r="A1710" s="68"/>
      <c r="B1710" s="88"/>
      <c r="C1710" s="68"/>
      <c r="D1710" s="68"/>
      <c r="E1710" s="69"/>
      <c r="F1710" s="69"/>
      <c r="G1710" s="69"/>
      <c r="H1710" s="69"/>
      <c r="I1710" s="70"/>
      <c r="J1710" s="70"/>
      <c r="K1710" s="71"/>
      <c r="L1710" s="91"/>
      <c r="M1710" s="71"/>
      <c r="N1710" s="71"/>
      <c r="P1710" s="71"/>
      <c r="Q1710" s="71"/>
      <c r="R1710" s="71"/>
      <c r="S1710" s="70"/>
      <c r="T1710" s="73"/>
      <c r="U1710" s="73"/>
      <c r="V1710" s="211"/>
      <c r="W1710" s="211"/>
      <c r="X1710" s="73"/>
      <c r="Y1710" s="73"/>
      <c r="Z1710" s="73"/>
      <c r="AA1710" s="73"/>
      <c r="AB1710" s="73"/>
      <c r="AC1710" s="73"/>
      <c r="AD1710" s="73"/>
      <c r="AE1710" s="92"/>
      <c r="AF1710" s="73"/>
      <c r="AG1710" s="74"/>
      <c r="AH1710" s="75"/>
      <c r="AI1710" s="75"/>
      <c r="AJ1710" s="75"/>
      <c r="AK1710" s="74"/>
      <c r="AL1710" s="69"/>
      <c r="AM1710" s="76"/>
      <c r="AN1710" s="127"/>
      <c r="AO1710" s="76"/>
      <c r="AP1710" s="127"/>
      <c r="AQ1710" s="76"/>
      <c r="AR1710" s="76"/>
      <c r="AS1710" s="76"/>
      <c r="AT1710" s="76"/>
      <c r="AU1710" s="76"/>
      <c r="AV1710" s="127"/>
      <c r="AW1710" s="127"/>
      <c r="AX1710" s="127"/>
      <c r="AY1710" s="76"/>
      <c r="AZ1710" s="74"/>
      <c r="BA1710" s="74"/>
      <c r="BB1710" s="72"/>
      <c r="BC1710" s="72"/>
      <c r="BD1710" s="74"/>
      <c r="BE1710" s="74"/>
      <c r="BF1710" s="76"/>
      <c r="BG1710" s="76"/>
      <c r="BH1710" s="76"/>
      <c r="BI1710" s="76"/>
      <c r="BJ1710" s="76"/>
      <c r="BK1710" s="76"/>
      <c r="BL1710" s="76"/>
      <c r="BM1710" s="127"/>
      <c r="BN1710" s="76"/>
      <c r="BO1710" s="110"/>
      <c r="BP1710" s="110"/>
      <c r="BQ1710" s="112"/>
      <c r="BR1710" s="112"/>
      <c r="BS1710" s="112"/>
      <c r="BT1710" s="114"/>
      <c r="BU1710" s="113"/>
      <c r="BV1710" s="114"/>
      <c r="BW1710" s="115"/>
      <c r="BX1710" s="115"/>
      <c r="BY1710" s="115"/>
      <c r="BZ1710" s="115"/>
      <c r="CA1710" s="48"/>
      <c r="CB1710" s="48"/>
      <c r="CC1710" s="48"/>
      <c r="CD1710" s="49"/>
      <c r="CE1710" s="96"/>
      <c r="CF1710" s="49"/>
      <c r="CG1710" s="96"/>
      <c r="CH1710" s="49"/>
      <c r="CI1710" s="49"/>
      <c r="CJ1710" s="49"/>
      <c r="CK1710" s="49"/>
      <c r="CL1710" s="49"/>
      <c r="CM1710" s="49"/>
      <c r="CN1710" s="49"/>
      <c r="CO1710" s="49"/>
      <c r="CP1710" s="49"/>
      <c r="CQ1710" s="49"/>
      <c r="CR1710" s="49"/>
      <c r="CS1710" s="49"/>
      <c r="CT1710" s="49"/>
      <c r="CU1710" s="49"/>
      <c r="CV1710" s="49"/>
      <c r="CW1710" s="49"/>
      <c r="CX1710" s="49"/>
      <c r="CY1710" s="49"/>
      <c r="CZ1710" s="49"/>
    </row>
    <row r="1711" spans="1:104" ht="20.25" thickTop="1" thickBot="1" x14ac:dyDescent="0.35">
      <c r="A1711" s="68"/>
      <c r="B1711" s="88"/>
      <c r="C1711" s="68"/>
      <c r="D1711" s="68"/>
      <c r="E1711" s="69"/>
      <c r="F1711" s="69"/>
      <c r="G1711" s="69"/>
      <c r="H1711" s="69"/>
      <c r="I1711" s="70"/>
      <c r="J1711" s="70"/>
      <c r="K1711" s="71"/>
      <c r="L1711" s="91"/>
      <c r="M1711" s="71"/>
      <c r="N1711" s="71"/>
      <c r="P1711" s="71"/>
      <c r="Q1711" s="71"/>
      <c r="R1711" s="71"/>
      <c r="S1711" s="70"/>
      <c r="T1711" s="73"/>
      <c r="U1711" s="73"/>
      <c r="V1711" s="211"/>
      <c r="W1711" s="211"/>
      <c r="X1711" s="73"/>
      <c r="Y1711" s="73"/>
      <c r="Z1711" s="73"/>
      <c r="AA1711" s="73"/>
      <c r="AB1711" s="73"/>
      <c r="AC1711" s="73"/>
      <c r="AD1711" s="73"/>
      <c r="AE1711" s="92"/>
      <c r="AF1711" s="73"/>
      <c r="AG1711" s="74"/>
      <c r="AH1711" s="75"/>
      <c r="AI1711" s="75"/>
      <c r="AJ1711" s="75"/>
      <c r="AK1711" s="74"/>
      <c r="AL1711" s="69"/>
      <c r="AM1711" s="76"/>
      <c r="AN1711" s="127"/>
      <c r="AO1711" s="76"/>
      <c r="AP1711" s="127"/>
      <c r="AQ1711" s="76"/>
      <c r="AR1711" s="76"/>
      <c r="AS1711" s="76"/>
      <c r="AT1711" s="76"/>
      <c r="AU1711" s="76"/>
      <c r="AV1711" s="127"/>
      <c r="AW1711" s="127"/>
      <c r="AX1711" s="127"/>
      <c r="AY1711" s="76"/>
      <c r="AZ1711" s="74"/>
      <c r="BA1711" s="74"/>
      <c r="BB1711" s="72"/>
      <c r="BC1711" s="72"/>
      <c r="BD1711" s="74"/>
      <c r="BE1711" s="74"/>
      <c r="BF1711" s="76"/>
      <c r="BG1711" s="76"/>
      <c r="BH1711" s="76"/>
      <c r="BI1711" s="76"/>
      <c r="BJ1711" s="76"/>
      <c r="BK1711" s="76"/>
      <c r="BL1711" s="76"/>
      <c r="BM1711" s="127"/>
      <c r="BN1711" s="76"/>
      <c r="BO1711" s="110"/>
      <c r="BP1711" s="110"/>
      <c r="BQ1711" s="112"/>
      <c r="BR1711" s="112"/>
      <c r="BS1711" s="112"/>
      <c r="BT1711" s="114"/>
      <c r="BU1711" s="113"/>
      <c r="BV1711" s="114"/>
      <c r="BW1711" s="115"/>
      <c r="BX1711" s="115"/>
      <c r="BY1711" s="115"/>
      <c r="BZ1711" s="115"/>
      <c r="CA1711" s="48"/>
      <c r="CB1711" s="48"/>
      <c r="CC1711" s="48"/>
      <c r="CD1711" s="49"/>
      <c r="CE1711" s="96"/>
      <c r="CF1711" s="49"/>
      <c r="CG1711" s="96"/>
      <c r="CH1711" s="49"/>
      <c r="CI1711" s="49"/>
      <c r="CJ1711" s="49"/>
      <c r="CK1711" s="49"/>
      <c r="CL1711" s="49"/>
      <c r="CM1711" s="49"/>
      <c r="CN1711" s="49"/>
      <c r="CO1711" s="49"/>
      <c r="CP1711" s="49"/>
      <c r="CQ1711" s="49"/>
      <c r="CR1711" s="49"/>
      <c r="CS1711" s="49"/>
      <c r="CT1711" s="49"/>
      <c r="CU1711" s="49"/>
      <c r="CV1711" s="49"/>
      <c r="CW1711" s="49"/>
      <c r="CX1711" s="49"/>
      <c r="CY1711" s="49"/>
      <c r="CZ1711" s="49"/>
    </row>
    <row r="1712" spans="1:104" ht="20.25" thickTop="1" thickBot="1" x14ac:dyDescent="0.35">
      <c r="A1712" s="68"/>
      <c r="B1712" s="88"/>
      <c r="C1712" s="68"/>
      <c r="D1712" s="68"/>
      <c r="E1712" s="69"/>
      <c r="F1712" s="69"/>
      <c r="G1712" s="69"/>
      <c r="H1712" s="69"/>
      <c r="I1712" s="70"/>
      <c r="J1712" s="70"/>
      <c r="K1712" s="71"/>
      <c r="L1712" s="91"/>
      <c r="M1712" s="71"/>
      <c r="N1712" s="71"/>
      <c r="P1712" s="71"/>
      <c r="Q1712" s="71"/>
      <c r="R1712" s="71"/>
      <c r="S1712" s="70"/>
      <c r="T1712" s="73"/>
      <c r="U1712" s="73"/>
      <c r="V1712" s="211"/>
      <c r="W1712" s="211"/>
      <c r="X1712" s="73"/>
      <c r="Y1712" s="73"/>
      <c r="Z1712" s="73"/>
      <c r="AA1712" s="73"/>
      <c r="AB1712" s="73"/>
      <c r="AC1712" s="73"/>
      <c r="AD1712" s="73"/>
      <c r="AE1712" s="92"/>
      <c r="AF1712" s="73"/>
      <c r="AG1712" s="74"/>
      <c r="AH1712" s="75"/>
      <c r="AI1712" s="75"/>
      <c r="AJ1712" s="75"/>
      <c r="AK1712" s="74"/>
      <c r="AL1712" s="69"/>
      <c r="AM1712" s="76"/>
      <c r="AN1712" s="127"/>
      <c r="AO1712" s="76"/>
      <c r="AP1712" s="127"/>
      <c r="AQ1712" s="76"/>
      <c r="AR1712" s="76"/>
      <c r="AS1712" s="76"/>
      <c r="AT1712" s="76"/>
      <c r="AU1712" s="76"/>
      <c r="AV1712" s="127"/>
      <c r="AW1712" s="127"/>
      <c r="AX1712" s="127"/>
      <c r="AY1712" s="76"/>
      <c r="AZ1712" s="74"/>
      <c r="BA1712" s="74"/>
      <c r="BB1712" s="72"/>
      <c r="BC1712" s="72"/>
      <c r="BD1712" s="74"/>
      <c r="BE1712" s="74"/>
      <c r="BF1712" s="76"/>
      <c r="BG1712" s="76"/>
      <c r="BH1712" s="76"/>
      <c r="BI1712" s="76"/>
      <c r="BJ1712" s="76"/>
      <c r="BK1712" s="76"/>
      <c r="BL1712" s="76"/>
      <c r="BM1712" s="127"/>
      <c r="BN1712" s="76"/>
      <c r="BO1712" s="110"/>
      <c r="BP1712" s="110"/>
      <c r="BQ1712" s="112"/>
      <c r="BR1712" s="112"/>
      <c r="BS1712" s="112"/>
      <c r="BT1712" s="114"/>
      <c r="BU1712" s="113"/>
      <c r="BV1712" s="114"/>
      <c r="BW1712" s="115"/>
      <c r="BX1712" s="115"/>
      <c r="BY1712" s="115"/>
      <c r="BZ1712" s="115"/>
      <c r="CA1712" s="48"/>
      <c r="CB1712" s="48"/>
      <c r="CC1712" s="48"/>
      <c r="CD1712" s="49"/>
      <c r="CE1712" s="96"/>
      <c r="CF1712" s="49"/>
      <c r="CG1712" s="96"/>
      <c r="CH1712" s="49"/>
      <c r="CI1712" s="49"/>
      <c r="CJ1712" s="49"/>
      <c r="CK1712" s="49"/>
      <c r="CL1712" s="49"/>
      <c r="CM1712" s="49"/>
      <c r="CN1712" s="49"/>
      <c r="CO1712" s="49"/>
      <c r="CP1712" s="49"/>
      <c r="CQ1712" s="49"/>
      <c r="CR1712" s="49"/>
      <c r="CS1712" s="49"/>
      <c r="CT1712" s="49"/>
      <c r="CU1712" s="49"/>
      <c r="CV1712" s="49"/>
      <c r="CW1712" s="49"/>
      <c r="CX1712" s="49"/>
      <c r="CY1712" s="49"/>
      <c r="CZ1712" s="49"/>
    </row>
    <row r="1713" spans="1:104" ht="20.25" thickTop="1" thickBot="1" x14ac:dyDescent="0.35">
      <c r="A1713" s="68"/>
      <c r="B1713" s="88"/>
      <c r="C1713" s="68"/>
      <c r="D1713" s="68"/>
      <c r="E1713" s="69"/>
      <c r="F1713" s="69"/>
      <c r="G1713" s="69"/>
      <c r="H1713" s="69"/>
      <c r="I1713" s="70"/>
      <c r="J1713" s="70"/>
      <c r="K1713" s="71"/>
      <c r="L1713" s="91"/>
      <c r="M1713" s="71"/>
      <c r="N1713" s="71"/>
      <c r="P1713" s="71"/>
      <c r="Q1713" s="71"/>
      <c r="R1713" s="71"/>
      <c r="S1713" s="70"/>
      <c r="T1713" s="73"/>
      <c r="U1713" s="73"/>
      <c r="V1713" s="211"/>
      <c r="W1713" s="211"/>
      <c r="X1713" s="73"/>
      <c r="Y1713" s="73"/>
      <c r="Z1713" s="73"/>
      <c r="AA1713" s="73"/>
      <c r="AB1713" s="73"/>
      <c r="AC1713" s="73"/>
      <c r="AD1713" s="73"/>
      <c r="AE1713" s="92"/>
      <c r="AF1713" s="73"/>
      <c r="AG1713" s="74"/>
      <c r="AH1713" s="75"/>
      <c r="AI1713" s="75"/>
      <c r="AJ1713" s="75"/>
      <c r="AK1713" s="74"/>
      <c r="AL1713" s="69"/>
      <c r="AM1713" s="76"/>
      <c r="AN1713" s="127"/>
      <c r="AO1713" s="76"/>
      <c r="AP1713" s="127"/>
      <c r="AQ1713" s="76"/>
      <c r="AR1713" s="76"/>
      <c r="AS1713" s="76"/>
      <c r="AT1713" s="76"/>
      <c r="AU1713" s="76"/>
      <c r="AV1713" s="127"/>
      <c r="AW1713" s="127"/>
      <c r="AX1713" s="127"/>
      <c r="AY1713" s="76"/>
      <c r="AZ1713" s="74"/>
      <c r="BA1713" s="74"/>
      <c r="BB1713" s="72"/>
      <c r="BC1713" s="72"/>
      <c r="BD1713" s="74"/>
      <c r="BE1713" s="74"/>
      <c r="BF1713" s="76"/>
      <c r="BG1713" s="76"/>
      <c r="BH1713" s="76"/>
      <c r="BI1713" s="76"/>
      <c r="BJ1713" s="76"/>
      <c r="BK1713" s="76"/>
      <c r="BL1713" s="76"/>
      <c r="BM1713" s="127"/>
      <c r="BN1713" s="76"/>
      <c r="BO1713" s="110"/>
      <c r="BP1713" s="110"/>
      <c r="BQ1713" s="112"/>
      <c r="BR1713" s="112"/>
      <c r="BS1713" s="112"/>
      <c r="BT1713" s="114"/>
      <c r="BU1713" s="113"/>
      <c r="BV1713" s="114"/>
      <c r="BW1713" s="115"/>
      <c r="BX1713" s="115"/>
      <c r="BY1713" s="115"/>
      <c r="BZ1713" s="115"/>
      <c r="CA1713" s="48"/>
      <c r="CB1713" s="48"/>
      <c r="CC1713" s="48"/>
      <c r="CD1713" s="49"/>
      <c r="CE1713" s="96"/>
      <c r="CF1713" s="49"/>
      <c r="CG1713" s="96"/>
      <c r="CH1713" s="49"/>
      <c r="CI1713" s="49"/>
      <c r="CJ1713" s="49"/>
      <c r="CK1713" s="49"/>
      <c r="CL1713" s="49"/>
      <c r="CM1713" s="49"/>
      <c r="CN1713" s="49"/>
      <c r="CO1713" s="49"/>
      <c r="CP1713" s="49"/>
      <c r="CQ1713" s="49"/>
      <c r="CR1713" s="49"/>
      <c r="CS1713" s="49"/>
      <c r="CT1713" s="49"/>
      <c r="CU1713" s="49"/>
      <c r="CV1713" s="49"/>
      <c r="CW1713" s="49"/>
      <c r="CX1713" s="49"/>
      <c r="CY1713" s="49"/>
      <c r="CZ1713" s="49"/>
    </row>
    <row r="1714" spans="1:104" ht="20.25" thickTop="1" thickBot="1" x14ac:dyDescent="0.35">
      <c r="A1714" s="68"/>
      <c r="B1714" s="88"/>
      <c r="C1714" s="68"/>
      <c r="D1714" s="68"/>
      <c r="E1714" s="69"/>
      <c r="F1714" s="69"/>
      <c r="G1714" s="69"/>
      <c r="H1714" s="69"/>
      <c r="I1714" s="70"/>
      <c r="J1714" s="70"/>
      <c r="K1714" s="71"/>
      <c r="L1714" s="91"/>
      <c r="M1714" s="71"/>
      <c r="N1714" s="71"/>
      <c r="P1714" s="71"/>
      <c r="Q1714" s="71"/>
      <c r="R1714" s="71"/>
      <c r="S1714" s="70"/>
      <c r="T1714" s="73"/>
      <c r="U1714" s="73"/>
      <c r="V1714" s="211"/>
      <c r="W1714" s="211"/>
      <c r="X1714" s="73"/>
      <c r="Y1714" s="73"/>
      <c r="Z1714" s="73"/>
      <c r="AA1714" s="73"/>
      <c r="AB1714" s="73"/>
      <c r="AC1714" s="73"/>
      <c r="AD1714" s="73"/>
      <c r="AE1714" s="92"/>
      <c r="AF1714" s="73"/>
      <c r="AG1714" s="74"/>
      <c r="AH1714" s="75"/>
      <c r="AI1714" s="75"/>
      <c r="AJ1714" s="75"/>
      <c r="AK1714" s="74"/>
      <c r="AL1714" s="69"/>
      <c r="AM1714" s="76"/>
      <c r="AN1714" s="127"/>
      <c r="AO1714" s="76"/>
      <c r="AP1714" s="127"/>
      <c r="AQ1714" s="76"/>
      <c r="AR1714" s="76"/>
      <c r="AS1714" s="76"/>
      <c r="AT1714" s="76"/>
      <c r="AU1714" s="76"/>
      <c r="AV1714" s="127"/>
      <c r="AW1714" s="127"/>
      <c r="AX1714" s="127"/>
      <c r="AY1714" s="76"/>
      <c r="AZ1714" s="74"/>
      <c r="BA1714" s="74"/>
      <c r="BB1714" s="72"/>
      <c r="BC1714" s="72"/>
      <c r="BD1714" s="74"/>
      <c r="BE1714" s="74"/>
      <c r="BF1714" s="76"/>
      <c r="BG1714" s="76"/>
      <c r="BH1714" s="76"/>
      <c r="BI1714" s="76"/>
      <c r="BJ1714" s="76"/>
      <c r="BK1714" s="76"/>
      <c r="BL1714" s="76"/>
      <c r="BM1714" s="127"/>
      <c r="BN1714" s="76"/>
      <c r="BO1714" s="110"/>
      <c r="BP1714" s="110"/>
      <c r="BQ1714" s="112"/>
      <c r="BR1714" s="112"/>
      <c r="BS1714" s="112"/>
      <c r="BT1714" s="114"/>
      <c r="BU1714" s="113"/>
      <c r="BV1714" s="114"/>
      <c r="BW1714" s="115"/>
      <c r="BX1714" s="115"/>
      <c r="BY1714" s="115"/>
      <c r="BZ1714" s="115"/>
      <c r="CA1714" s="48"/>
      <c r="CB1714" s="48"/>
      <c r="CC1714" s="48"/>
      <c r="CD1714" s="49"/>
      <c r="CE1714" s="96"/>
      <c r="CF1714" s="49"/>
      <c r="CG1714" s="96"/>
      <c r="CH1714" s="49"/>
      <c r="CI1714" s="49"/>
      <c r="CJ1714" s="49"/>
      <c r="CK1714" s="49"/>
      <c r="CL1714" s="49"/>
      <c r="CM1714" s="49"/>
      <c r="CN1714" s="49"/>
      <c r="CO1714" s="49"/>
      <c r="CP1714" s="49"/>
      <c r="CQ1714" s="49"/>
      <c r="CR1714" s="49"/>
      <c r="CS1714" s="49"/>
      <c r="CT1714" s="49"/>
      <c r="CU1714" s="49"/>
      <c r="CV1714" s="49"/>
      <c r="CW1714" s="49"/>
      <c r="CX1714" s="49"/>
      <c r="CY1714" s="49"/>
      <c r="CZ1714" s="49"/>
    </row>
    <row r="1715" spans="1:104" ht="20.25" thickTop="1" thickBot="1" x14ac:dyDescent="0.35">
      <c r="A1715" s="68"/>
      <c r="B1715" s="88"/>
      <c r="C1715" s="68"/>
      <c r="D1715" s="68"/>
      <c r="E1715" s="69"/>
      <c r="F1715" s="69"/>
      <c r="G1715" s="69"/>
      <c r="H1715" s="69"/>
      <c r="I1715" s="70"/>
      <c r="J1715" s="70"/>
      <c r="K1715" s="71"/>
      <c r="L1715" s="91"/>
      <c r="M1715" s="71"/>
      <c r="N1715" s="71"/>
      <c r="P1715" s="71"/>
      <c r="Q1715" s="71"/>
      <c r="R1715" s="71"/>
      <c r="S1715" s="70"/>
      <c r="T1715" s="73"/>
      <c r="U1715" s="73"/>
      <c r="V1715" s="211"/>
      <c r="W1715" s="211"/>
      <c r="X1715" s="73"/>
      <c r="Y1715" s="73"/>
      <c r="Z1715" s="73"/>
      <c r="AA1715" s="73"/>
      <c r="AB1715" s="73"/>
      <c r="AC1715" s="73"/>
      <c r="AD1715" s="73"/>
      <c r="AE1715" s="92"/>
      <c r="AF1715" s="73"/>
      <c r="AG1715" s="74"/>
      <c r="AH1715" s="75"/>
      <c r="AI1715" s="75"/>
      <c r="AJ1715" s="75"/>
      <c r="AK1715" s="74"/>
      <c r="AL1715" s="69"/>
      <c r="AM1715" s="76"/>
      <c r="AN1715" s="127"/>
      <c r="AO1715" s="76"/>
      <c r="AP1715" s="127"/>
      <c r="AQ1715" s="76"/>
      <c r="AR1715" s="76"/>
      <c r="AS1715" s="76"/>
      <c r="AT1715" s="76"/>
      <c r="AU1715" s="76"/>
      <c r="AV1715" s="127"/>
      <c r="AW1715" s="127"/>
      <c r="AX1715" s="127"/>
      <c r="AY1715" s="76"/>
      <c r="AZ1715" s="74"/>
      <c r="BA1715" s="74"/>
      <c r="BB1715" s="72"/>
      <c r="BC1715" s="72"/>
      <c r="BD1715" s="74"/>
      <c r="BE1715" s="74"/>
      <c r="BF1715" s="76"/>
      <c r="BG1715" s="76"/>
      <c r="BH1715" s="76"/>
      <c r="BI1715" s="76"/>
      <c r="BJ1715" s="76"/>
      <c r="BK1715" s="76"/>
      <c r="BL1715" s="76"/>
      <c r="BM1715" s="127"/>
      <c r="BN1715" s="76"/>
      <c r="BO1715" s="110"/>
      <c r="BP1715" s="110"/>
      <c r="BQ1715" s="112"/>
      <c r="BR1715" s="112"/>
      <c r="BS1715" s="112"/>
      <c r="BT1715" s="114"/>
      <c r="BU1715" s="113"/>
      <c r="BV1715" s="114"/>
      <c r="BW1715" s="115"/>
      <c r="BX1715" s="115"/>
      <c r="BY1715" s="115"/>
      <c r="BZ1715" s="115"/>
      <c r="CA1715" s="48"/>
      <c r="CB1715" s="48"/>
      <c r="CC1715" s="48"/>
      <c r="CD1715" s="49"/>
      <c r="CE1715" s="96"/>
      <c r="CF1715" s="49"/>
      <c r="CG1715" s="96"/>
      <c r="CH1715" s="49"/>
      <c r="CI1715" s="49"/>
      <c r="CJ1715" s="49"/>
      <c r="CK1715" s="49"/>
      <c r="CL1715" s="49"/>
      <c r="CM1715" s="49"/>
      <c r="CN1715" s="49"/>
      <c r="CO1715" s="49"/>
      <c r="CP1715" s="49"/>
      <c r="CQ1715" s="49"/>
      <c r="CR1715" s="49"/>
      <c r="CS1715" s="49"/>
      <c r="CT1715" s="49"/>
      <c r="CU1715" s="49"/>
      <c r="CV1715" s="49"/>
      <c r="CW1715" s="49"/>
      <c r="CX1715" s="49"/>
      <c r="CY1715" s="49"/>
      <c r="CZ1715" s="49"/>
    </row>
    <row r="1716" spans="1:104" ht="20.25" thickTop="1" thickBot="1" x14ac:dyDescent="0.35">
      <c r="A1716" s="68"/>
      <c r="B1716" s="88"/>
      <c r="C1716" s="68"/>
      <c r="D1716" s="68"/>
      <c r="E1716" s="69"/>
      <c r="F1716" s="69"/>
      <c r="G1716" s="69"/>
      <c r="H1716" s="69"/>
      <c r="I1716" s="70"/>
      <c r="J1716" s="70"/>
      <c r="K1716" s="71"/>
      <c r="L1716" s="91"/>
      <c r="M1716" s="71"/>
      <c r="N1716" s="71"/>
      <c r="P1716" s="71"/>
      <c r="Q1716" s="71"/>
      <c r="R1716" s="71"/>
      <c r="S1716" s="70"/>
      <c r="T1716" s="73"/>
      <c r="U1716" s="73"/>
      <c r="V1716" s="211"/>
      <c r="W1716" s="211"/>
      <c r="X1716" s="73"/>
      <c r="Y1716" s="73"/>
      <c r="Z1716" s="73"/>
      <c r="AA1716" s="73"/>
      <c r="AB1716" s="73"/>
      <c r="AC1716" s="73"/>
      <c r="AD1716" s="73"/>
      <c r="AE1716" s="92"/>
      <c r="AF1716" s="73"/>
      <c r="AG1716" s="74"/>
      <c r="AH1716" s="75"/>
      <c r="AI1716" s="75"/>
      <c r="AJ1716" s="75"/>
      <c r="AK1716" s="74"/>
      <c r="AL1716" s="69"/>
      <c r="AM1716" s="76"/>
      <c r="AN1716" s="127"/>
      <c r="AO1716" s="76"/>
      <c r="AP1716" s="127"/>
      <c r="AQ1716" s="76"/>
      <c r="AR1716" s="76"/>
      <c r="AS1716" s="76"/>
      <c r="AT1716" s="76"/>
      <c r="AU1716" s="76"/>
      <c r="AV1716" s="127"/>
      <c r="AW1716" s="127"/>
      <c r="AX1716" s="127"/>
      <c r="AY1716" s="76"/>
      <c r="AZ1716" s="74"/>
      <c r="BA1716" s="74"/>
      <c r="BB1716" s="72"/>
      <c r="BC1716" s="72"/>
      <c r="BD1716" s="74"/>
      <c r="BE1716" s="74"/>
      <c r="BF1716" s="76"/>
      <c r="BG1716" s="76"/>
      <c r="BH1716" s="76"/>
      <c r="BI1716" s="76"/>
      <c r="BJ1716" s="76"/>
      <c r="BK1716" s="76"/>
      <c r="BL1716" s="76"/>
      <c r="BM1716" s="127"/>
      <c r="BN1716" s="76"/>
      <c r="BO1716" s="110"/>
      <c r="BP1716" s="110"/>
      <c r="BQ1716" s="112"/>
      <c r="BR1716" s="112"/>
      <c r="BS1716" s="112"/>
      <c r="BT1716" s="114"/>
      <c r="BU1716" s="113"/>
      <c r="BV1716" s="114"/>
      <c r="BW1716" s="115"/>
      <c r="BX1716" s="115"/>
      <c r="BY1716" s="115"/>
      <c r="BZ1716" s="115"/>
      <c r="CA1716" s="48"/>
      <c r="CB1716" s="48"/>
      <c r="CC1716" s="48"/>
      <c r="CD1716" s="49"/>
      <c r="CE1716" s="96"/>
      <c r="CF1716" s="49"/>
      <c r="CG1716" s="96"/>
      <c r="CH1716" s="49"/>
      <c r="CI1716" s="49"/>
      <c r="CJ1716" s="49"/>
      <c r="CK1716" s="49"/>
      <c r="CL1716" s="49"/>
      <c r="CM1716" s="49"/>
      <c r="CN1716" s="49"/>
      <c r="CO1716" s="49"/>
      <c r="CP1716" s="49"/>
      <c r="CQ1716" s="49"/>
      <c r="CR1716" s="49"/>
      <c r="CS1716" s="49"/>
      <c r="CT1716" s="49"/>
      <c r="CU1716" s="49"/>
      <c r="CV1716" s="49"/>
      <c r="CW1716" s="49"/>
      <c r="CX1716" s="49"/>
      <c r="CY1716" s="49"/>
      <c r="CZ1716" s="49"/>
    </row>
    <row r="1717" spans="1:104" ht="20.25" thickTop="1" thickBot="1" x14ac:dyDescent="0.35">
      <c r="A1717" s="68"/>
      <c r="B1717" s="88"/>
      <c r="C1717" s="68"/>
      <c r="D1717" s="68"/>
      <c r="E1717" s="69"/>
      <c r="F1717" s="69"/>
      <c r="G1717" s="69"/>
      <c r="H1717" s="69"/>
      <c r="I1717" s="70"/>
      <c r="J1717" s="70"/>
      <c r="K1717" s="71"/>
      <c r="L1717" s="91"/>
      <c r="M1717" s="71"/>
      <c r="N1717" s="71"/>
      <c r="P1717" s="71"/>
      <c r="Q1717" s="71"/>
      <c r="R1717" s="71"/>
      <c r="S1717" s="70"/>
      <c r="T1717" s="73"/>
      <c r="U1717" s="73"/>
      <c r="V1717" s="211"/>
      <c r="W1717" s="211"/>
      <c r="X1717" s="73"/>
      <c r="Y1717" s="73"/>
      <c r="Z1717" s="73"/>
      <c r="AA1717" s="73"/>
      <c r="AB1717" s="73"/>
      <c r="AC1717" s="73"/>
      <c r="AD1717" s="73"/>
      <c r="AE1717" s="92"/>
      <c r="AF1717" s="73"/>
      <c r="AG1717" s="74"/>
      <c r="AH1717" s="75"/>
      <c r="AI1717" s="75"/>
      <c r="AJ1717" s="75"/>
      <c r="AK1717" s="74"/>
      <c r="AL1717" s="69"/>
      <c r="AM1717" s="76"/>
      <c r="AN1717" s="127"/>
      <c r="AO1717" s="76"/>
      <c r="AP1717" s="127"/>
      <c r="AQ1717" s="76"/>
      <c r="AR1717" s="76"/>
      <c r="AS1717" s="76"/>
      <c r="AT1717" s="76"/>
      <c r="AU1717" s="76"/>
      <c r="AV1717" s="127"/>
      <c r="AW1717" s="127"/>
      <c r="AX1717" s="127"/>
      <c r="AY1717" s="76"/>
      <c r="AZ1717" s="74"/>
      <c r="BA1717" s="74"/>
      <c r="BB1717" s="72"/>
      <c r="BC1717" s="72"/>
      <c r="BD1717" s="74"/>
      <c r="BE1717" s="74"/>
      <c r="BF1717" s="76"/>
      <c r="BG1717" s="76"/>
      <c r="BH1717" s="76"/>
      <c r="BI1717" s="76"/>
      <c r="BJ1717" s="76"/>
      <c r="BK1717" s="76"/>
      <c r="BL1717" s="76"/>
      <c r="BM1717" s="127"/>
      <c r="BN1717" s="76"/>
      <c r="BO1717" s="110"/>
      <c r="BP1717" s="110"/>
      <c r="BQ1717" s="112"/>
      <c r="BR1717" s="112"/>
      <c r="BS1717" s="112"/>
      <c r="BT1717" s="114"/>
      <c r="BU1717" s="113"/>
      <c r="BV1717" s="114"/>
      <c r="BW1717" s="115"/>
      <c r="BX1717" s="115"/>
      <c r="BY1717" s="115"/>
      <c r="BZ1717" s="115"/>
      <c r="CA1717" s="48"/>
      <c r="CB1717" s="48"/>
      <c r="CC1717" s="48"/>
      <c r="CD1717" s="49"/>
      <c r="CE1717" s="96"/>
      <c r="CF1717" s="49"/>
      <c r="CG1717" s="96"/>
      <c r="CH1717" s="49"/>
      <c r="CI1717" s="49"/>
      <c r="CJ1717" s="49"/>
      <c r="CK1717" s="49"/>
      <c r="CL1717" s="49"/>
      <c r="CM1717" s="49"/>
      <c r="CN1717" s="49"/>
      <c r="CO1717" s="49"/>
      <c r="CP1717" s="49"/>
      <c r="CQ1717" s="49"/>
      <c r="CR1717" s="49"/>
      <c r="CS1717" s="49"/>
      <c r="CT1717" s="49"/>
      <c r="CU1717" s="49"/>
      <c r="CV1717" s="49"/>
      <c r="CW1717" s="49"/>
      <c r="CX1717" s="49"/>
      <c r="CY1717" s="49"/>
      <c r="CZ1717" s="49"/>
    </row>
    <row r="1718" spans="1:104" ht="20.25" thickTop="1" thickBot="1" x14ac:dyDescent="0.35">
      <c r="A1718" s="68"/>
      <c r="B1718" s="88"/>
      <c r="C1718" s="68"/>
      <c r="D1718" s="68"/>
      <c r="E1718" s="69"/>
      <c r="F1718" s="69"/>
      <c r="G1718" s="69"/>
      <c r="H1718" s="69"/>
      <c r="I1718" s="70"/>
      <c r="J1718" s="70"/>
      <c r="K1718" s="71"/>
      <c r="L1718" s="91"/>
      <c r="M1718" s="71"/>
      <c r="N1718" s="71"/>
      <c r="P1718" s="71"/>
      <c r="Q1718" s="71"/>
      <c r="R1718" s="71"/>
      <c r="S1718" s="70"/>
      <c r="T1718" s="73"/>
      <c r="U1718" s="73"/>
      <c r="V1718" s="211"/>
      <c r="W1718" s="211"/>
      <c r="X1718" s="73"/>
      <c r="Y1718" s="73"/>
      <c r="Z1718" s="73"/>
      <c r="AA1718" s="73"/>
      <c r="AB1718" s="73"/>
      <c r="AC1718" s="73"/>
      <c r="AD1718" s="73"/>
      <c r="AE1718" s="92"/>
      <c r="AF1718" s="73"/>
      <c r="AG1718" s="74"/>
      <c r="AH1718" s="75"/>
      <c r="AI1718" s="75"/>
      <c r="AJ1718" s="75"/>
      <c r="AK1718" s="74"/>
      <c r="AL1718" s="69"/>
      <c r="AM1718" s="76"/>
      <c r="AN1718" s="127"/>
      <c r="AO1718" s="76"/>
      <c r="AP1718" s="127"/>
      <c r="AQ1718" s="76"/>
      <c r="AR1718" s="76"/>
      <c r="AS1718" s="76"/>
      <c r="AT1718" s="76"/>
      <c r="AU1718" s="76"/>
      <c r="AV1718" s="127"/>
      <c r="AW1718" s="127"/>
      <c r="AX1718" s="127"/>
      <c r="AY1718" s="76"/>
      <c r="AZ1718" s="74"/>
      <c r="BA1718" s="74"/>
      <c r="BB1718" s="72"/>
      <c r="BC1718" s="72"/>
      <c r="BD1718" s="74"/>
      <c r="BE1718" s="74"/>
      <c r="BF1718" s="76"/>
      <c r="BG1718" s="76"/>
      <c r="BH1718" s="76"/>
      <c r="BI1718" s="76"/>
      <c r="BJ1718" s="76"/>
      <c r="BK1718" s="76"/>
      <c r="BL1718" s="76"/>
      <c r="BM1718" s="127"/>
      <c r="BN1718" s="76"/>
      <c r="BO1718" s="110"/>
      <c r="BP1718" s="110"/>
      <c r="BQ1718" s="112"/>
      <c r="BR1718" s="112"/>
      <c r="BS1718" s="112"/>
      <c r="BT1718" s="114"/>
      <c r="BU1718" s="113"/>
      <c r="BV1718" s="114"/>
      <c r="BW1718" s="115"/>
      <c r="BX1718" s="115"/>
      <c r="BY1718" s="115"/>
      <c r="BZ1718" s="115"/>
      <c r="CA1718" s="48"/>
      <c r="CB1718" s="48"/>
      <c r="CC1718" s="48"/>
      <c r="CD1718" s="49"/>
      <c r="CE1718" s="96"/>
      <c r="CF1718" s="49"/>
      <c r="CG1718" s="96"/>
      <c r="CH1718" s="49"/>
      <c r="CI1718" s="49"/>
      <c r="CJ1718" s="49"/>
      <c r="CK1718" s="49"/>
      <c r="CL1718" s="49"/>
      <c r="CM1718" s="49"/>
      <c r="CN1718" s="49"/>
      <c r="CO1718" s="49"/>
      <c r="CP1718" s="49"/>
      <c r="CQ1718" s="49"/>
      <c r="CR1718" s="49"/>
      <c r="CS1718" s="49"/>
      <c r="CT1718" s="49"/>
      <c r="CU1718" s="49"/>
      <c r="CV1718" s="49"/>
      <c r="CW1718" s="49"/>
      <c r="CX1718" s="49"/>
      <c r="CY1718" s="49"/>
      <c r="CZ1718" s="49"/>
    </row>
    <row r="1719" spans="1:104" ht="20.25" thickTop="1" thickBot="1" x14ac:dyDescent="0.35">
      <c r="A1719" s="68"/>
      <c r="B1719" s="88"/>
      <c r="C1719" s="68"/>
      <c r="D1719" s="68"/>
      <c r="E1719" s="69"/>
      <c r="F1719" s="69"/>
      <c r="G1719" s="69"/>
      <c r="H1719" s="69"/>
      <c r="I1719" s="70"/>
      <c r="J1719" s="70"/>
      <c r="K1719" s="71"/>
      <c r="L1719" s="91"/>
      <c r="M1719" s="71"/>
      <c r="N1719" s="71"/>
      <c r="P1719" s="71"/>
      <c r="Q1719" s="71"/>
      <c r="R1719" s="71"/>
      <c r="S1719" s="70"/>
      <c r="T1719" s="73"/>
      <c r="U1719" s="73"/>
      <c r="V1719" s="211"/>
      <c r="W1719" s="211"/>
      <c r="X1719" s="73"/>
      <c r="Y1719" s="73"/>
      <c r="Z1719" s="73"/>
      <c r="AA1719" s="73"/>
      <c r="AB1719" s="73"/>
      <c r="AC1719" s="73"/>
      <c r="AD1719" s="73"/>
      <c r="AE1719" s="92"/>
      <c r="AF1719" s="73"/>
      <c r="AG1719" s="74"/>
      <c r="AH1719" s="75"/>
      <c r="AI1719" s="75"/>
      <c r="AJ1719" s="75"/>
      <c r="AK1719" s="74"/>
      <c r="AL1719" s="69"/>
      <c r="AM1719" s="76"/>
      <c r="AN1719" s="127"/>
      <c r="AO1719" s="76"/>
      <c r="AP1719" s="127"/>
      <c r="AQ1719" s="76"/>
      <c r="AR1719" s="76"/>
      <c r="AS1719" s="76"/>
      <c r="AT1719" s="76"/>
      <c r="AU1719" s="76"/>
      <c r="AV1719" s="127"/>
      <c r="AW1719" s="127"/>
      <c r="AX1719" s="127"/>
      <c r="AY1719" s="76"/>
      <c r="AZ1719" s="74"/>
      <c r="BA1719" s="74"/>
      <c r="BB1719" s="72"/>
      <c r="BC1719" s="72"/>
      <c r="BD1719" s="74"/>
      <c r="BE1719" s="74"/>
      <c r="BF1719" s="76"/>
      <c r="BG1719" s="76"/>
      <c r="BH1719" s="76"/>
      <c r="BI1719" s="76"/>
      <c r="BJ1719" s="76"/>
      <c r="BK1719" s="76"/>
      <c r="BL1719" s="76"/>
      <c r="BM1719" s="127"/>
      <c r="BN1719" s="76"/>
      <c r="BO1719" s="110"/>
      <c r="BP1719" s="110"/>
      <c r="BQ1719" s="112"/>
      <c r="BR1719" s="112"/>
      <c r="BS1719" s="112"/>
      <c r="BT1719" s="114"/>
      <c r="BU1719" s="113"/>
      <c r="BV1719" s="114"/>
      <c r="BW1719" s="115"/>
      <c r="BX1719" s="115"/>
      <c r="BY1719" s="115"/>
      <c r="BZ1719" s="115"/>
      <c r="CA1719" s="48"/>
      <c r="CB1719" s="48"/>
      <c r="CC1719" s="48"/>
      <c r="CD1719" s="49"/>
      <c r="CE1719" s="96"/>
      <c r="CF1719" s="49"/>
      <c r="CG1719" s="96"/>
      <c r="CH1719" s="49"/>
      <c r="CI1719" s="49"/>
      <c r="CJ1719" s="49"/>
      <c r="CK1719" s="49"/>
      <c r="CL1719" s="49"/>
      <c r="CM1719" s="49"/>
      <c r="CN1719" s="49"/>
      <c r="CO1719" s="49"/>
      <c r="CP1719" s="49"/>
      <c r="CQ1719" s="49"/>
      <c r="CR1719" s="49"/>
      <c r="CS1719" s="49"/>
      <c r="CT1719" s="49"/>
      <c r="CU1719" s="49"/>
      <c r="CV1719" s="49"/>
      <c r="CW1719" s="49"/>
      <c r="CX1719" s="49"/>
      <c r="CY1719" s="49"/>
      <c r="CZ1719" s="49"/>
    </row>
    <row r="1720" spans="1:104" ht="20.25" thickTop="1" thickBot="1" x14ac:dyDescent="0.35">
      <c r="A1720" s="68"/>
      <c r="B1720" s="88"/>
      <c r="C1720" s="68"/>
      <c r="D1720" s="68"/>
      <c r="E1720" s="69"/>
      <c r="F1720" s="69"/>
      <c r="G1720" s="69"/>
      <c r="H1720" s="69"/>
      <c r="I1720" s="70"/>
      <c r="J1720" s="70"/>
      <c r="K1720" s="71"/>
      <c r="L1720" s="91"/>
      <c r="M1720" s="71"/>
      <c r="N1720" s="71"/>
      <c r="P1720" s="71"/>
      <c r="Q1720" s="71"/>
      <c r="R1720" s="71"/>
      <c r="S1720" s="70"/>
      <c r="T1720" s="73"/>
      <c r="U1720" s="73"/>
      <c r="V1720" s="211"/>
      <c r="W1720" s="211"/>
      <c r="X1720" s="73"/>
      <c r="Y1720" s="73"/>
      <c r="Z1720" s="73"/>
      <c r="AA1720" s="73"/>
      <c r="AB1720" s="73"/>
      <c r="AC1720" s="73"/>
      <c r="AD1720" s="73"/>
      <c r="AE1720" s="92"/>
      <c r="AF1720" s="73"/>
      <c r="AG1720" s="74"/>
      <c r="AH1720" s="75"/>
      <c r="AI1720" s="75"/>
      <c r="AJ1720" s="75"/>
      <c r="AK1720" s="74"/>
      <c r="AL1720" s="69"/>
      <c r="AM1720" s="76"/>
      <c r="AN1720" s="127"/>
      <c r="AO1720" s="76"/>
      <c r="AP1720" s="127"/>
      <c r="AQ1720" s="76"/>
      <c r="AR1720" s="76"/>
      <c r="AS1720" s="76"/>
      <c r="AT1720" s="76"/>
      <c r="AU1720" s="76"/>
      <c r="AV1720" s="127"/>
      <c r="AW1720" s="127"/>
      <c r="AX1720" s="127"/>
      <c r="AY1720" s="76"/>
      <c r="AZ1720" s="74"/>
      <c r="BA1720" s="74"/>
      <c r="BB1720" s="72"/>
      <c r="BC1720" s="72"/>
      <c r="BD1720" s="74"/>
      <c r="BE1720" s="74"/>
      <c r="BF1720" s="76"/>
      <c r="BG1720" s="76"/>
      <c r="BH1720" s="76"/>
      <c r="BI1720" s="76"/>
      <c r="BJ1720" s="76"/>
      <c r="BK1720" s="76"/>
      <c r="BL1720" s="76"/>
      <c r="BM1720" s="127"/>
      <c r="BN1720" s="76"/>
      <c r="BO1720" s="110"/>
      <c r="BP1720" s="110"/>
      <c r="BQ1720" s="112"/>
      <c r="BR1720" s="112"/>
      <c r="BS1720" s="112"/>
      <c r="BT1720" s="114"/>
      <c r="BU1720" s="113"/>
      <c r="BV1720" s="114"/>
      <c r="BW1720" s="115"/>
      <c r="BX1720" s="115"/>
      <c r="BY1720" s="115"/>
      <c r="BZ1720" s="115"/>
      <c r="CA1720" s="48"/>
      <c r="CB1720" s="48"/>
      <c r="CC1720" s="48"/>
      <c r="CD1720" s="49"/>
      <c r="CE1720" s="96"/>
      <c r="CF1720" s="49"/>
      <c r="CG1720" s="96"/>
      <c r="CH1720" s="49"/>
      <c r="CI1720" s="49"/>
      <c r="CJ1720" s="49"/>
      <c r="CK1720" s="49"/>
      <c r="CL1720" s="49"/>
      <c r="CM1720" s="49"/>
      <c r="CN1720" s="49"/>
      <c r="CO1720" s="49"/>
      <c r="CP1720" s="49"/>
      <c r="CQ1720" s="49"/>
      <c r="CR1720" s="49"/>
      <c r="CS1720" s="49"/>
      <c r="CT1720" s="49"/>
      <c r="CU1720" s="49"/>
      <c r="CV1720" s="49"/>
      <c r="CW1720" s="49"/>
      <c r="CX1720" s="49"/>
      <c r="CY1720" s="49"/>
      <c r="CZ1720" s="49"/>
    </row>
    <row r="1721" spans="1:104" ht="20.25" thickTop="1" thickBot="1" x14ac:dyDescent="0.35">
      <c r="A1721" s="68"/>
      <c r="B1721" s="88"/>
      <c r="C1721" s="68"/>
      <c r="D1721" s="68"/>
      <c r="E1721" s="69"/>
      <c r="F1721" s="69"/>
      <c r="G1721" s="69"/>
      <c r="H1721" s="69"/>
      <c r="I1721" s="70"/>
      <c r="J1721" s="70"/>
      <c r="K1721" s="71"/>
      <c r="L1721" s="91"/>
      <c r="M1721" s="71"/>
      <c r="N1721" s="71"/>
      <c r="P1721" s="71"/>
      <c r="Q1721" s="71"/>
      <c r="R1721" s="71"/>
      <c r="S1721" s="70"/>
      <c r="T1721" s="73"/>
      <c r="U1721" s="73"/>
      <c r="V1721" s="211"/>
      <c r="W1721" s="211"/>
      <c r="X1721" s="73"/>
      <c r="Y1721" s="73"/>
      <c r="Z1721" s="73"/>
      <c r="AA1721" s="73"/>
      <c r="AB1721" s="73"/>
      <c r="AC1721" s="73"/>
      <c r="AD1721" s="73"/>
      <c r="AE1721" s="92"/>
      <c r="AF1721" s="73"/>
      <c r="AG1721" s="74"/>
      <c r="AH1721" s="75"/>
      <c r="AI1721" s="75"/>
      <c r="AJ1721" s="75"/>
      <c r="AK1721" s="74"/>
      <c r="AL1721" s="69"/>
      <c r="AM1721" s="76"/>
      <c r="AN1721" s="127"/>
      <c r="AO1721" s="76"/>
      <c r="AP1721" s="127"/>
      <c r="AQ1721" s="76"/>
      <c r="AR1721" s="76"/>
      <c r="AS1721" s="76"/>
      <c r="AT1721" s="76"/>
      <c r="AU1721" s="76"/>
      <c r="AV1721" s="127"/>
      <c r="AW1721" s="127"/>
      <c r="AX1721" s="127"/>
      <c r="AY1721" s="76"/>
      <c r="AZ1721" s="74"/>
      <c r="BA1721" s="74"/>
      <c r="BB1721" s="72"/>
      <c r="BC1721" s="72"/>
      <c r="BD1721" s="74"/>
      <c r="BE1721" s="74"/>
      <c r="BF1721" s="76"/>
      <c r="BG1721" s="76"/>
      <c r="BH1721" s="76"/>
      <c r="BI1721" s="76"/>
      <c r="BJ1721" s="76"/>
      <c r="BK1721" s="76"/>
      <c r="BL1721" s="76"/>
      <c r="BM1721" s="127"/>
      <c r="BN1721" s="76"/>
      <c r="BO1721" s="110"/>
      <c r="BP1721" s="110"/>
      <c r="BQ1721" s="112"/>
      <c r="BR1721" s="112"/>
      <c r="BS1721" s="112"/>
      <c r="BT1721" s="114"/>
      <c r="BU1721" s="113"/>
      <c r="BV1721" s="114"/>
      <c r="BW1721" s="115"/>
      <c r="BX1721" s="115"/>
      <c r="BY1721" s="115"/>
      <c r="BZ1721" s="115"/>
      <c r="CA1721" s="48"/>
      <c r="CB1721" s="48"/>
      <c r="CC1721" s="48"/>
      <c r="CD1721" s="49"/>
      <c r="CE1721" s="96"/>
      <c r="CF1721" s="49"/>
      <c r="CG1721" s="96"/>
      <c r="CH1721" s="49"/>
      <c r="CI1721" s="49"/>
      <c r="CJ1721" s="49"/>
      <c r="CK1721" s="49"/>
      <c r="CL1721" s="49"/>
      <c r="CM1721" s="49"/>
      <c r="CN1721" s="49"/>
      <c r="CO1721" s="49"/>
      <c r="CP1721" s="49"/>
      <c r="CQ1721" s="49"/>
      <c r="CR1721" s="49"/>
      <c r="CS1721" s="49"/>
      <c r="CT1721" s="49"/>
      <c r="CU1721" s="49"/>
      <c r="CV1721" s="49"/>
      <c r="CW1721" s="49"/>
      <c r="CX1721" s="49"/>
      <c r="CY1721" s="49"/>
      <c r="CZ1721" s="49"/>
    </row>
    <row r="1722" spans="1:104" ht="20.25" thickTop="1" thickBot="1" x14ac:dyDescent="0.35">
      <c r="A1722" s="68"/>
      <c r="B1722" s="88"/>
      <c r="C1722" s="68"/>
      <c r="D1722" s="68"/>
      <c r="E1722" s="69"/>
      <c r="F1722" s="69"/>
      <c r="G1722" s="69"/>
      <c r="H1722" s="69"/>
      <c r="I1722" s="70"/>
      <c r="J1722" s="70"/>
      <c r="K1722" s="71"/>
      <c r="L1722" s="91"/>
      <c r="M1722" s="71"/>
      <c r="N1722" s="71"/>
      <c r="P1722" s="71"/>
      <c r="Q1722" s="71"/>
      <c r="R1722" s="71"/>
      <c r="S1722" s="70"/>
      <c r="T1722" s="73"/>
      <c r="U1722" s="73"/>
      <c r="V1722" s="211"/>
      <c r="W1722" s="211"/>
      <c r="X1722" s="73"/>
      <c r="Y1722" s="73"/>
      <c r="Z1722" s="73"/>
      <c r="AA1722" s="73"/>
      <c r="AB1722" s="73"/>
      <c r="AC1722" s="73"/>
      <c r="AD1722" s="73"/>
      <c r="AE1722" s="92"/>
      <c r="AF1722" s="73"/>
      <c r="AG1722" s="74"/>
      <c r="AH1722" s="75"/>
      <c r="AI1722" s="75"/>
      <c r="AJ1722" s="75"/>
      <c r="AK1722" s="74"/>
      <c r="AL1722" s="69"/>
      <c r="AM1722" s="76"/>
      <c r="AN1722" s="127"/>
      <c r="AO1722" s="76"/>
      <c r="AP1722" s="127"/>
      <c r="AQ1722" s="76"/>
      <c r="AR1722" s="76"/>
      <c r="AS1722" s="76"/>
      <c r="AT1722" s="76"/>
      <c r="AU1722" s="76"/>
      <c r="AV1722" s="127"/>
      <c r="AW1722" s="127"/>
      <c r="AX1722" s="127"/>
      <c r="AY1722" s="76"/>
      <c r="AZ1722" s="74"/>
      <c r="BA1722" s="74"/>
      <c r="BB1722" s="72"/>
      <c r="BC1722" s="72"/>
      <c r="BD1722" s="74"/>
      <c r="BE1722" s="74"/>
      <c r="BF1722" s="76"/>
      <c r="BG1722" s="76"/>
      <c r="BH1722" s="76"/>
      <c r="BI1722" s="76"/>
      <c r="BJ1722" s="76"/>
      <c r="BK1722" s="76"/>
      <c r="BL1722" s="76"/>
      <c r="BM1722" s="127"/>
      <c r="BN1722" s="76"/>
      <c r="BO1722" s="110"/>
      <c r="BP1722" s="110"/>
      <c r="BQ1722" s="112"/>
      <c r="BR1722" s="112"/>
      <c r="BS1722" s="112"/>
      <c r="BT1722" s="114"/>
      <c r="BU1722" s="113"/>
      <c r="BV1722" s="114"/>
      <c r="BW1722" s="115"/>
      <c r="BX1722" s="115"/>
      <c r="BY1722" s="115"/>
      <c r="BZ1722" s="115"/>
      <c r="CA1722" s="48"/>
      <c r="CB1722" s="48"/>
      <c r="CC1722" s="48"/>
      <c r="CD1722" s="49"/>
      <c r="CE1722" s="96"/>
      <c r="CF1722" s="49"/>
      <c r="CG1722" s="96"/>
      <c r="CH1722" s="49"/>
      <c r="CI1722" s="49"/>
      <c r="CJ1722" s="49"/>
      <c r="CK1722" s="49"/>
      <c r="CL1722" s="49"/>
      <c r="CM1722" s="49"/>
      <c r="CN1722" s="49"/>
      <c r="CO1722" s="49"/>
      <c r="CP1722" s="49"/>
      <c r="CQ1722" s="49"/>
      <c r="CR1722" s="49"/>
      <c r="CS1722" s="49"/>
      <c r="CT1722" s="49"/>
      <c r="CU1722" s="49"/>
      <c r="CV1722" s="49"/>
      <c r="CW1722" s="49"/>
      <c r="CX1722" s="49"/>
      <c r="CY1722" s="49"/>
      <c r="CZ1722" s="49"/>
    </row>
    <row r="1723" spans="1:104" ht="20.25" thickTop="1" thickBot="1" x14ac:dyDescent="0.35">
      <c r="A1723" s="68"/>
      <c r="B1723" s="88"/>
      <c r="C1723" s="68"/>
      <c r="D1723" s="68"/>
      <c r="E1723" s="69"/>
      <c r="F1723" s="69"/>
      <c r="G1723" s="69"/>
      <c r="H1723" s="69"/>
      <c r="I1723" s="70"/>
      <c r="J1723" s="70"/>
      <c r="K1723" s="71"/>
      <c r="L1723" s="91"/>
      <c r="M1723" s="71"/>
      <c r="N1723" s="71"/>
      <c r="P1723" s="71"/>
      <c r="Q1723" s="71"/>
      <c r="R1723" s="71"/>
      <c r="S1723" s="70"/>
      <c r="T1723" s="73"/>
      <c r="U1723" s="73"/>
      <c r="V1723" s="211"/>
      <c r="W1723" s="211"/>
      <c r="X1723" s="73"/>
      <c r="Y1723" s="73"/>
      <c r="Z1723" s="73"/>
      <c r="AA1723" s="73"/>
      <c r="AB1723" s="73"/>
      <c r="AC1723" s="73"/>
      <c r="AD1723" s="73"/>
      <c r="AE1723" s="92"/>
      <c r="AF1723" s="73"/>
      <c r="AG1723" s="74"/>
      <c r="AH1723" s="75"/>
      <c r="AI1723" s="75"/>
      <c r="AJ1723" s="75"/>
      <c r="AK1723" s="74"/>
      <c r="AL1723" s="69"/>
      <c r="AM1723" s="76"/>
      <c r="AN1723" s="127"/>
      <c r="AO1723" s="76"/>
      <c r="AP1723" s="127"/>
      <c r="AQ1723" s="76"/>
      <c r="AR1723" s="76"/>
      <c r="AS1723" s="76"/>
      <c r="AT1723" s="76"/>
      <c r="AU1723" s="76"/>
      <c r="AV1723" s="127"/>
      <c r="AW1723" s="127"/>
      <c r="AX1723" s="127"/>
      <c r="AY1723" s="76"/>
      <c r="AZ1723" s="74"/>
      <c r="BA1723" s="74"/>
      <c r="BB1723" s="72"/>
      <c r="BC1723" s="72"/>
      <c r="BD1723" s="74"/>
      <c r="BE1723" s="74"/>
      <c r="BF1723" s="76"/>
      <c r="BG1723" s="76"/>
      <c r="BH1723" s="76"/>
      <c r="BI1723" s="76"/>
      <c r="BJ1723" s="76"/>
      <c r="BK1723" s="76"/>
      <c r="BL1723" s="76"/>
      <c r="BM1723" s="127"/>
      <c r="BN1723" s="76"/>
      <c r="BO1723" s="110"/>
      <c r="BP1723" s="110"/>
      <c r="BQ1723" s="112"/>
      <c r="BR1723" s="112"/>
      <c r="BS1723" s="112"/>
      <c r="BT1723" s="114"/>
      <c r="BU1723" s="113"/>
      <c r="BV1723" s="114"/>
      <c r="BW1723" s="115"/>
      <c r="BX1723" s="115"/>
      <c r="BY1723" s="115"/>
      <c r="BZ1723" s="115"/>
      <c r="CA1723" s="48"/>
      <c r="CB1723" s="48"/>
      <c r="CC1723" s="48"/>
      <c r="CD1723" s="49"/>
      <c r="CE1723" s="96"/>
      <c r="CF1723" s="49"/>
      <c r="CG1723" s="96"/>
      <c r="CH1723" s="49"/>
      <c r="CI1723" s="49"/>
      <c r="CJ1723" s="49"/>
      <c r="CK1723" s="49"/>
      <c r="CL1723" s="49"/>
      <c r="CM1723" s="49"/>
      <c r="CN1723" s="49"/>
      <c r="CO1723" s="49"/>
      <c r="CP1723" s="49"/>
      <c r="CQ1723" s="49"/>
      <c r="CR1723" s="49"/>
      <c r="CS1723" s="49"/>
      <c r="CT1723" s="49"/>
      <c r="CU1723" s="49"/>
      <c r="CV1723" s="49"/>
      <c r="CW1723" s="49"/>
      <c r="CX1723" s="49"/>
      <c r="CY1723" s="49"/>
      <c r="CZ1723" s="49"/>
    </row>
    <row r="1724" spans="1:104" ht="20.25" thickTop="1" thickBot="1" x14ac:dyDescent="0.35">
      <c r="A1724" s="68"/>
      <c r="B1724" s="88"/>
      <c r="C1724" s="68"/>
      <c r="D1724" s="68"/>
      <c r="E1724" s="69"/>
      <c r="F1724" s="69"/>
      <c r="G1724" s="69"/>
      <c r="H1724" s="69"/>
      <c r="I1724" s="70"/>
      <c r="J1724" s="70"/>
      <c r="K1724" s="71"/>
      <c r="L1724" s="91"/>
      <c r="M1724" s="71"/>
      <c r="N1724" s="71"/>
      <c r="P1724" s="71"/>
      <c r="Q1724" s="71"/>
      <c r="R1724" s="71"/>
      <c r="S1724" s="70"/>
      <c r="T1724" s="73"/>
      <c r="U1724" s="73"/>
      <c r="V1724" s="211"/>
      <c r="W1724" s="211"/>
      <c r="X1724" s="73"/>
      <c r="Y1724" s="73"/>
      <c r="Z1724" s="73"/>
      <c r="AA1724" s="73"/>
      <c r="AB1724" s="73"/>
      <c r="AC1724" s="73"/>
      <c r="AD1724" s="73"/>
      <c r="AE1724" s="92"/>
      <c r="AF1724" s="73"/>
      <c r="AG1724" s="74"/>
      <c r="AH1724" s="75"/>
      <c r="AI1724" s="75"/>
      <c r="AJ1724" s="75"/>
      <c r="AK1724" s="74"/>
      <c r="AL1724" s="69"/>
      <c r="AM1724" s="76"/>
      <c r="AN1724" s="127"/>
      <c r="AO1724" s="76"/>
      <c r="AP1724" s="127"/>
      <c r="AQ1724" s="76"/>
      <c r="AR1724" s="76"/>
      <c r="AS1724" s="76"/>
      <c r="AT1724" s="76"/>
      <c r="AU1724" s="76"/>
      <c r="AV1724" s="127"/>
      <c r="AW1724" s="127"/>
      <c r="AX1724" s="127"/>
      <c r="AY1724" s="76"/>
      <c r="AZ1724" s="74"/>
      <c r="BA1724" s="74"/>
      <c r="BB1724" s="72"/>
      <c r="BC1724" s="72"/>
      <c r="BD1724" s="74"/>
      <c r="BE1724" s="74"/>
      <c r="BF1724" s="76"/>
      <c r="BG1724" s="76"/>
      <c r="BH1724" s="76"/>
      <c r="BI1724" s="76"/>
      <c r="BJ1724" s="76"/>
      <c r="BK1724" s="76"/>
      <c r="BL1724" s="76"/>
      <c r="BM1724" s="127"/>
      <c r="BN1724" s="76"/>
      <c r="BO1724" s="110"/>
      <c r="BP1724" s="110"/>
      <c r="BQ1724" s="112"/>
      <c r="BR1724" s="112"/>
      <c r="BS1724" s="112"/>
      <c r="BT1724" s="114"/>
      <c r="BU1724" s="113"/>
      <c r="BV1724" s="114"/>
      <c r="BW1724" s="115"/>
      <c r="BX1724" s="115"/>
      <c r="BY1724" s="115"/>
      <c r="BZ1724" s="115"/>
      <c r="CA1724" s="48"/>
      <c r="CB1724" s="48"/>
      <c r="CC1724" s="48"/>
      <c r="CD1724" s="49"/>
      <c r="CE1724" s="96"/>
      <c r="CF1724" s="49"/>
      <c r="CG1724" s="96"/>
      <c r="CH1724" s="49"/>
      <c r="CI1724" s="49"/>
      <c r="CJ1724" s="49"/>
      <c r="CK1724" s="49"/>
      <c r="CL1724" s="49"/>
      <c r="CM1724" s="49"/>
      <c r="CN1724" s="49"/>
      <c r="CO1724" s="49"/>
      <c r="CP1724" s="49"/>
      <c r="CQ1724" s="49"/>
      <c r="CR1724" s="49"/>
      <c r="CS1724" s="49"/>
      <c r="CT1724" s="49"/>
      <c r="CU1724" s="49"/>
      <c r="CV1724" s="49"/>
      <c r="CW1724" s="49"/>
      <c r="CX1724" s="49"/>
      <c r="CY1724" s="49"/>
      <c r="CZ1724" s="49"/>
    </row>
    <row r="1725" spans="1:104" ht="20.25" thickTop="1" thickBot="1" x14ac:dyDescent="0.35">
      <c r="A1725" s="68"/>
      <c r="B1725" s="88"/>
      <c r="C1725" s="68"/>
      <c r="D1725" s="68"/>
      <c r="E1725" s="69"/>
      <c r="F1725" s="69"/>
      <c r="G1725" s="69"/>
      <c r="H1725" s="69"/>
      <c r="I1725" s="70"/>
      <c r="J1725" s="70"/>
      <c r="K1725" s="71"/>
      <c r="L1725" s="91"/>
      <c r="M1725" s="71"/>
      <c r="N1725" s="71"/>
      <c r="P1725" s="71"/>
      <c r="Q1725" s="71"/>
      <c r="R1725" s="71"/>
      <c r="S1725" s="70"/>
      <c r="T1725" s="73"/>
      <c r="U1725" s="73"/>
      <c r="V1725" s="211"/>
      <c r="W1725" s="211"/>
      <c r="X1725" s="73"/>
      <c r="Y1725" s="73"/>
      <c r="Z1725" s="73"/>
      <c r="AA1725" s="73"/>
      <c r="AB1725" s="73"/>
      <c r="AC1725" s="73"/>
      <c r="AD1725" s="73"/>
      <c r="AE1725" s="92"/>
      <c r="AF1725" s="73"/>
      <c r="AG1725" s="74"/>
      <c r="AH1725" s="75"/>
      <c r="AI1725" s="75"/>
      <c r="AJ1725" s="75"/>
      <c r="AK1725" s="74"/>
      <c r="AL1725" s="69"/>
      <c r="AM1725" s="76"/>
      <c r="AN1725" s="127"/>
      <c r="AO1725" s="76"/>
      <c r="AP1725" s="127"/>
      <c r="AQ1725" s="76"/>
      <c r="AR1725" s="76"/>
      <c r="AS1725" s="76"/>
      <c r="AT1725" s="76"/>
      <c r="AU1725" s="76"/>
      <c r="AV1725" s="127"/>
      <c r="AW1725" s="127"/>
      <c r="AX1725" s="127"/>
      <c r="AY1725" s="76"/>
      <c r="AZ1725" s="74"/>
      <c r="BA1725" s="74"/>
      <c r="BB1725" s="72"/>
      <c r="BC1725" s="72"/>
      <c r="BD1725" s="74"/>
      <c r="BE1725" s="74"/>
      <c r="BF1725" s="76"/>
      <c r="BG1725" s="76"/>
      <c r="BH1725" s="76"/>
      <c r="BI1725" s="76"/>
      <c r="BJ1725" s="76"/>
      <c r="BK1725" s="76"/>
      <c r="BL1725" s="76"/>
      <c r="BM1725" s="127"/>
      <c r="BN1725" s="76"/>
      <c r="BO1725" s="110"/>
      <c r="BP1725" s="110"/>
      <c r="BQ1725" s="112"/>
      <c r="BR1725" s="112"/>
      <c r="BS1725" s="112"/>
      <c r="BT1725" s="114"/>
      <c r="BU1725" s="113"/>
      <c r="BV1725" s="114"/>
      <c r="BW1725" s="115"/>
      <c r="BX1725" s="115"/>
      <c r="BY1725" s="115"/>
      <c r="BZ1725" s="115"/>
      <c r="CA1725" s="48"/>
      <c r="CB1725" s="48"/>
      <c r="CC1725" s="48"/>
      <c r="CD1725" s="49"/>
      <c r="CE1725" s="96"/>
      <c r="CF1725" s="49"/>
      <c r="CG1725" s="96"/>
      <c r="CH1725" s="49"/>
      <c r="CI1725" s="49"/>
      <c r="CJ1725" s="49"/>
      <c r="CK1725" s="49"/>
      <c r="CL1725" s="49"/>
      <c r="CM1725" s="49"/>
      <c r="CN1725" s="49"/>
      <c r="CO1725" s="49"/>
      <c r="CP1725" s="49"/>
      <c r="CQ1725" s="49"/>
      <c r="CR1725" s="49"/>
      <c r="CS1725" s="49"/>
      <c r="CT1725" s="49"/>
      <c r="CU1725" s="49"/>
      <c r="CV1725" s="49"/>
      <c r="CW1725" s="49"/>
      <c r="CX1725" s="49"/>
      <c r="CY1725" s="49"/>
      <c r="CZ1725" s="49"/>
    </row>
    <row r="1726" spans="1:104" ht="20.25" thickTop="1" thickBot="1" x14ac:dyDescent="0.35">
      <c r="A1726" s="68"/>
      <c r="B1726" s="88"/>
      <c r="C1726" s="68"/>
      <c r="D1726" s="68"/>
      <c r="E1726" s="69"/>
      <c r="F1726" s="69"/>
      <c r="G1726" s="69"/>
      <c r="H1726" s="69"/>
      <c r="I1726" s="70"/>
      <c r="J1726" s="70"/>
      <c r="K1726" s="71"/>
      <c r="L1726" s="91"/>
      <c r="M1726" s="71"/>
      <c r="N1726" s="71"/>
      <c r="P1726" s="71"/>
      <c r="Q1726" s="71"/>
      <c r="R1726" s="71"/>
      <c r="S1726" s="70"/>
      <c r="T1726" s="73"/>
      <c r="U1726" s="73"/>
      <c r="V1726" s="211"/>
      <c r="W1726" s="211"/>
      <c r="X1726" s="73"/>
      <c r="Y1726" s="73"/>
      <c r="Z1726" s="73"/>
      <c r="AA1726" s="73"/>
      <c r="AB1726" s="73"/>
      <c r="AC1726" s="73"/>
      <c r="AD1726" s="73"/>
      <c r="AE1726" s="92"/>
      <c r="AF1726" s="73"/>
      <c r="AG1726" s="74"/>
      <c r="AH1726" s="75"/>
      <c r="AI1726" s="75"/>
      <c r="AJ1726" s="75"/>
      <c r="AK1726" s="74"/>
      <c r="AL1726" s="69"/>
      <c r="AM1726" s="76"/>
      <c r="AN1726" s="127"/>
      <c r="AO1726" s="76"/>
      <c r="AP1726" s="127"/>
      <c r="AQ1726" s="76"/>
      <c r="AR1726" s="76"/>
      <c r="AS1726" s="76"/>
      <c r="AT1726" s="76"/>
      <c r="AU1726" s="76"/>
      <c r="AV1726" s="127"/>
      <c r="AW1726" s="127"/>
      <c r="AX1726" s="127"/>
      <c r="AY1726" s="76"/>
      <c r="AZ1726" s="74"/>
      <c r="BA1726" s="74"/>
      <c r="BB1726" s="72"/>
      <c r="BC1726" s="72"/>
      <c r="BD1726" s="74"/>
      <c r="BE1726" s="74"/>
      <c r="BF1726" s="76"/>
      <c r="BG1726" s="76"/>
      <c r="BH1726" s="76"/>
      <c r="BI1726" s="76"/>
      <c r="BJ1726" s="76"/>
      <c r="BK1726" s="76"/>
      <c r="BL1726" s="76"/>
      <c r="BM1726" s="127"/>
      <c r="BN1726" s="76"/>
      <c r="BO1726" s="110"/>
      <c r="BP1726" s="110"/>
      <c r="BQ1726" s="112"/>
      <c r="BR1726" s="112"/>
      <c r="BS1726" s="112"/>
      <c r="BT1726" s="114"/>
      <c r="BU1726" s="113"/>
      <c r="BV1726" s="114"/>
      <c r="BW1726" s="115"/>
      <c r="BX1726" s="115"/>
      <c r="BY1726" s="115"/>
      <c r="BZ1726" s="115"/>
      <c r="CA1726" s="48"/>
      <c r="CB1726" s="48"/>
      <c r="CC1726" s="48"/>
      <c r="CD1726" s="49"/>
      <c r="CE1726" s="96"/>
      <c r="CF1726" s="49"/>
      <c r="CG1726" s="96"/>
      <c r="CH1726" s="49"/>
      <c r="CI1726" s="49"/>
      <c r="CJ1726" s="49"/>
      <c r="CK1726" s="49"/>
      <c r="CL1726" s="49"/>
      <c r="CM1726" s="49"/>
      <c r="CN1726" s="49"/>
      <c r="CO1726" s="49"/>
      <c r="CP1726" s="49"/>
      <c r="CQ1726" s="49"/>
      <c r="CR1726" s="49"/>
      <c r="CS1726" s="49"/>
      <c r="CT1726" s="49"/>
      <c r="CU1726" s="49"/>
      <c r="CV1726" s="49"/>
      <c r="CW1726" s="49"/>
      <c r="CX1726" s="49"/>
      <c r="CY1726" s="49"/>
      <c r="CZ1726" s="49"/>
    </row>
    <row r="1727" spans="1:104" ht="20.25" thickTop="1" thickBot="1" x14ac:dyDescent="0.35">
      <c r="A1727" s="68"/>
      <c r="B1727" s="88"/>
      <c r="C1727" s="68"/>
      <c r="D1727" s="68"/>
      <c r="E1727" s="69"/>
      <c r="F1727" s="69"/>
      <c r="G1727" s="69"/>
      <c r="H1727" s="69"/>
      <c r="I1727" s="70"/>
      <c r="J1727" s="70"/>
      <c r="K1727" s="71"/>
      <c r="L1727" s="91"/>
      <c r="M1727" s="71"/>
      <c r="N1727" s="71"/>
      <c r="P1727" s="71"/>
      <c r="Q1727" s="71"/>
      <c r="R1727" s="71"/>
      <c r="S1727" s="70"/>
      <c r="T1727" s="73"/>
      <c r="U1727" s="73"/>
      <c r="V1727" s="211"/>
      <c r="W1727" s="211"/>
      <c r="X1727" s="73"/>
      <c r="Y1727" s="73"/>
      <c r="Z1727" s="73"/>
      <c r="AA1727" s="73"/>
      <c r="AB1727" s="73"/>
      <c r="AC1727" s="73"/>
      <c r="AD1727" s="73"/>
      <c r="AE1727" s="92"/>
      <c r="AF1727" s="73"/>
      <c r="AG1727" s="74"/>
      <c r="AH1727" s="75"/>
      <c r="AI1727" s="75"/>
      <c r="AJ1727" s="75"/>
      <c r="AK1727" s="74"/>
      <c r="AL1727" s="69"/>
      <c r="AM1727" s="76"/>
      <c r="AN1727" s="127"/>
      <c r="AO1727" s="76"/>
      <c r="AP1727" s="127"/>
      <c r="AQ1727" s="76"/>
      <c r="AR1727" s="76"/>
      <c r="AS1727" s="76"/>
      <c r="AT1727" s="76"/>
      <c r="AU1727" s="76"/>
      <c r="AV1727" s="127"/>
      <c r="AW1727" s="127"/>
      <c r="AX1727" s="127"/>
      <c r="AY1727" s="76"/>
      <c r="AZ1727" s="74"/>
      <c r="BA1727" s="74"/>
      <c r="BB1727" s="72"/>
      <c r="BC1727" s="72"/>
      <c r="BD1727" s="74"/>
      <c r="BE1727" s="74"/>
      <c r="BF1727" s="76"/>
      <c r="BG1727" s="76"/>
      <c r="BH1727" s="76"/>
      <c r="BI1727" s="76"/>
      <c r="BJ1727" s="76"/>
      <c r="BK1727" s="76"/>
      <c r="BL1727" s="76"/>
      <c r="BM1727" s="127"/>
      <c r="BN1727" s="76"/>
      <c r="BO1727" s="110"/>
      <c r="BP1727" s="110"/>
      <c r="BQ1727" s="112"/>
      <c r="BR1727" s="112"/>
      <c r="BS1727" s="112"/>
      <c r="BT1727" s="114"/>
      <c r="BU1727" s="113"/>
      <c r="BV1727" s="114"/>
      <c r="BW1727" s="115"/>
      <c r="BX1727" s="115"/>
      <c r="BY1727" s="115"/>
      <c r="BZ1727" s="115"/>
      <c r="CA1727" s="48"/>
      <c r="CB1727" s="48"/>
      <c r="CC1727" s="48"/>
      <c r="CD1727" s="49"/>
      <c r="CE1727" s="96"/>
      <c r="CF1727" s="49"/>
      <c r="CG1727" s="96"/>
      <c r="CH1727" s="49"/>
      <c r="CI1727" s="49"/>
      <c r="CJ1727" s="49"/>
      <c r="CK1727" s="49"/>
      <c r="CL1727" s="49"/>
      <c r="CM1727" s="49"/>
      <c r="CN1727" s="49"/>
      <c r="CO1727" s="49"/>
      <c r="CP1727" s="49"/>
      <c r="CQ1727" s="49"/>
      <c r="CR1727" s="49"/>
      <c r="CS1727" s="49"/>
      <c r="CT1727" s="49"/>
      <c r="CU1727" s="49"/>
      <c r="CV1727" s="49"/>
      <c r="CW1727" s="49"/>
      <c r="CX1727" s="49"/>
      <c r="CY1727" s="49"/>
      <c r="CZ1727" s="49"/>
    </row>
    <row r="1728" spans="1:104" ht="20.25" thickTop="1" thickBot="1" x14ac:dyDescent="0.35">
      <c r="A1728" s="68"/>
      <c r="B1728" s="88"/>
      <c r="C1728" s="68"/>
      <c r="D1728" s="68"/>
      <c r="E1728" s="69"/>
      <c r="F1728" s="69"/>
      <c r="G1728" s="69"/>
      <c r="H1728" s="69"/>
      <c r="I1728" s="70"/>
      <c r="J1728" s="70"/>
      <c r="K1728" s="71"/>
      <c r="L1728" s="91"/>
      <c r="M1728" s="71"/>
      <c r="N1728" s="71"/>
      <c r="P1728" s="71"/>
      <c r="Q1728" s="71"/>
      <c r="R1728" s="71"/>
      <c r="S1728" s="70"/>
      <c r="T1728" s="73"/>
      <c r="U1728" s="73"/>
      <c r="V1728" s="211"/>
      <c r="W1728" s="211"/>
      <c r="X1728" s="73"/>
      <c r="Y1728" s="73"/>
      <c r="Z1728" s="73"/>
      <c r="AA1728" s="73"/>
      <c r="AB1728" s="73"/>
      <c r="AC1728" s="73"/>
      <c r="AD1728" s="73"/>
      <c r="AE1728" s="92"/>
      <c r="AF1728" s="73"/>
      <c r="AG1728" s="74"/>
      <c r="AH1728" s="75"/>
      <c r="AI1728" s="75"/>
      <c r="AJ1728" s="75"/>
      <c r="AK1728" s="74"/>
      <c r="AL1728" s="69"/>
      <c r="AM1728" s="76"/>
      <c r="AN1728" s="127"/>
      <c r="AO1728" s="76"/>
      <c r="AP1728" s="127"/>
      <c r="AQ1728" s="76"/>
      <c r="AR1728" s="76"/>
      <c r="AS1728" s="76"/>
      <c r="AT1728" s="76"/>
      <c r="AU1728" s="76"/>
      <c r="AV1728" s="127"/>
      <c r="AW1728" s="127"/>
      <c r="AX1728" s="127"/>
      <c r="AY1728" s="76"/>
      <c r="AZ1728" s="74"/>
      <c r="BA1728" s="74"/>
      <c r="BB1728" s="72"/>
      <c r="BC1728" s="72"/>
      <c r="BD1728" s="74"/>
      <c r="BE1728" s="74"/>
      <c r="BF1728" s="76"/>
      <c r="BG1728" s="76"/>
      <c r="BH1728" s="76"/>
      <c r="BI1728" s="76"/>
      <c r="BJ1728" s="76"/>
      <c r="BK1728" s="76"/>
      <c r="BL1728" s="76"/>
      <c r="BM1728" s="127"/>
      <c r="BN1728" s="76"/>
      <c r="BO1728" s="110"/>
      <c r="BP1728" s="110"/>
      <c r="BQ1728" s="112"/>
      <c r="BR1728" s="112"/>
      <c r="BS1728" s="112"/>
      <c r="BT1728" s="114"/>
      <c r="BU1728" s="113"/>
      <c r="BV1728" s="114"/>
      <c r="BW1728" s="115"/>
      <c r="BX1728" s="115"/>
      <c r="BY1728" s="115"/>
      <c r="BZ1728" s="115"/>
      <c r="CA1728" s="48"/>
      <c r="CB1728" s="48"/>
      <c r="CC1728" s="48"/>
      <c r="CD1728" s="49"/>
      <c r="CE1728" s="96"/>
      <c r="CF1728" s="49"/>
      <c r="CG1728" s="96"/>
      <c r="CH1728" s="49"/>
      <c r="CI1728" s="49"/>
      <c r="CJ1728" s="49"/>
      <c r="CK1728" s="49"/>
      <c r="CL1728" s="49"/>
      <c r="CM1728" s="49"/>
      <c r="CN1728" s="49"/>
      <c r="CO1728" s="49"/>
      <c r="CP1728" s="49"/>
      <c r="CQ1728" s="49"/>
      <c r="CR1728" s="49"/>
      <c r="CS1728" s="49"/>
      <c r="CT1728" s="49"/>
      <c r="CU1728" s="49"/>
      <c r="CV1728" s="49"/>
      <c r="CW1728" s="49"/>
      <c r="CX1728" s="49"/>
      <c r="CY1728" s="49"/>
      <c r="CZ1728" s="49"/>
    </row>
    <row r="1729" spans="1:104" ht="20.25" thickTop="1" thickBot="1" x14ac:dyDescent="0.35">
      <c r="A1729" s="68"/>
      <c r="B1729" s="88"/>
      <c r="C1729" s="68"/>
      <c r="D1729" s="68"/>
      <c r="E1729" s="69"/>
      <c r="F1729" s="69"/>
      <c r="G1729" s="69"/>
      <c r="H1729" s="69"/>
      <c r="I1729" s="70"/>
      <c r="J1729" s="70"/>
      <c r="K1729" s="71"/>
      <c r="L1729" s="91"/>
      <c r="M1729" s="71"/>
      <c r="N1729" s="71"/>
      <c r="P1729" s="71"/>
      <c r="Q1729" s="71"/>
      <c r="R1729" s="71"/>
      <c r="S1729" s="70"/>
      <c r="T1729" s="73"/>
      <c r="U1729" s="73"/>
      <c r="V1729" s="211"/>
      <c r="W1729" s="211"/>
      <c r="X1729" s="73"/>
      <c r="Y1729" s="73"/>
      <c r="Z1729" s="73"/>
      <c r="AA1729" s="73"/>
      <c r="AB1729" s="73"/>
      <c r="AC1729" s="73"/>
      <c r="AD1729" s="73"/>
      <c r="AE1729" s="92"/>
      <c r="AF1729" s="73"/>
      <c r="AG1729" s="74"/>
      <c r="AH1729" s="75"/>
      <c r="AI1729" s="75"/>
      <c r="AJ1729" s="75"/>
      <c r="AK1729" s="74"/>
      <c r="AL1729" s="69"/>
      <c r="AM1729" s="76"/>
      <c r="AN1729" s="127"/>
      <c r="AO1729" s="76"/>
      <c r="AP1729" s="127"/>
      <c r="AQ1729" s="76"/>
      <c r="AR1729" s="76"/>
      <c r="AS1729" s="76"/>
      <c r="AT1729" s="76"/>
      <c r="AU1729" s="76"/>
      <c r="AV1729" s="127"/>
      <c r="AW1729" s="127"/>
      <c r="AX1729" s="127"/>
      <c r="AY1729" s="76"/>
      <c r="AZ1729" s="74"/>
      <c r="BA1729" s="74"/>
      <c r="BB1729" s="72"/>
      <c r="BC1729" s="72"/>
      <c r="BD1729" s="74"/>
      <c r="BE1729" s="74"/>
      <c r="BF1729" s="76"/>
      <c r="BG1729" s="76"/>
      <c r="BH1729" s="76"/>
      <c r="BI1729" s="76"/>
      <c r="BJ1729" s="76"/>
      <c r="BK1729" s="76"/>
      <c r="BL1729" s="76"/>
      <c r="BM1729" s="127"/>
      <c r="BN1729" s="76"/>
      <c r="BO1729" s="110"/>
      <c r="BP1729" s="110"/>
      <c r="BQ1729" s="112"/>
      <c r="BR1729" s="112"/>
      <c r="BS1729" s="112"/>
      <c r="BT1729" s="114"/>
      <c r="BU1729" s="113"/>
      <c r="BV1729" s="114"/>
      <c r="BW1729" s="115"/>
      <c r="BX1729" s="115"/>
      <c r="BY1729" s="115"/>
      <c r="BZ1729" s="115"/>
      <c r="CA1729" s="48"/>
      <c r="CB1729" s="48"/>
      <c r="CC1729" s="48"/>
      <c r="CD1729" s="49"/>
      <c r="CE1729" s="96"/>
      <c r="CF1729" s="49"/>
      <c r="CG1729" s="96"/>
      <c r="CH1729" s="49"/>
      <c r="CI1729" s="49"/>
      <c r="CJ1729" s="49"/>
      <c r="CK1729" s="49"/>
      <c r="CL1729" s="49"/>
      <c r="CM1729" s="49"/>
      <c r="CN1729" s="49"/>
      <c r="CO1729" s="49"/>
      <c r="CP1729" s="49"/>
      <c r="CQ1729" s="49"/>
      <c r="CR1729" s="49"/>
      <c r="CS1729" s="49"/>
      <c r="CT1729" s="49"/>
      <c r="CU1729" s="49"/>
      <c r="CV1729" s="49"/>
      <c r="CW1729" s="49"/>
      <c r="CX1729" s="49"/>
      <c r="CY1729" s="49"/>
      <c r="CZ1729" s="49"/>
    </row>
    <row r="1730" spans="1:104" ht="20.25" thickTop="1" thickBot="1" x14ac:dyDescent="0.35">
      <c r="A1730" s="68"/>
      <c r="B1730" s="88"/>
      <c r="C1730" s="68"/>
      <c r="D1730" s="68"/>
      <c r="E1730" s="69"/>
      <c r="F1730" s="69"/>
      <c r="G1730" s="69"/>
      <c r="H1730" s="69"/>
      <c r="I1730" s="70"/>
      <c r="J1730" s="70"/>
      <c r="K1730" s="71"/>
      <c r="L1730" s="91"/>
      <c r="M1730" s="71"/>
      <c r="N1730" s="71"/>
      <c r="P1730" s="71"/>
      <c r="Q1730" s="71"/>
      <c r="R1730" s="71"/>
      <c r="S1730" s="70"/>
      <c r="T1730" s="73"/>
      <c r="U1730" s="73"/>
      <c r="V1730" s="211"/>
      <c r="W1730" s="211"/>
      <c r="X1730" s="73"/>
      <c r="Y1730" s="73"/>
      <c r="Z1730" s="73"/>
      <c r="AA1730" s="73"/>
      <c r="AB1730" s="73"/>
      <c r="AC1730" s="73"/>
      <c r="AD1730" s="73"/>
      <c r="AE1730" s="92"/>
      <c r="AF1730" s="73"/>
      <c r="AG1730" s="74"/>
      <c r="AH1730" s="75"/>
      <c r="AI1730" s="75"/>
      <c r="AJ1730" s="75"/>
      <c r="AK1730" s="74"/>
      <c r="AL1730" s="69"/>
      <c r="AM1730" s="76"/>
      <c r="AN1730" s="127"/>
      <c r="AO1730" s="76"/>
      <c r="AP1730" s="127"/>
      <c r="AQ1730" s="76"/>
      <c r="AR1730" s="76"/>
      <c r="AS1730" s="76"/>
      <c r="AT1730" s="76"/>
      <c r="AU1730" s="76"/>
      <c r="AV1730" s="127"/>
      <c r="AW1730" s="127"/>
      <c r="AX1730" s="127"/>
      <c r="AY1730" s="76"/>
      <c r="AZ1730" s="74"/>
      <c r="BA1730" s="74"/>
      <c r="BB1730" s="72"/>
      <c r="BC1730" s="72"/>
      <c r="BD1730" s="74"/>
      <c r="BE1730" s="74"/>
      <c r="BF1730" s="76"/>
      <c r="BG1730" s="76"/>
      <c r="BH1730" s="76"/>
      <c r="BI1730" s="76"/>
      <c r="BJ1730" s="76"/>
      <c r="BK1730" s="76"/>
      <c r="BL1730" s="76"/>
      <c r="BM1730" s="127"/>
      <c r="BN1730" s="76"/>
      <c r="BO1730" s="110"/>
      <c r="BP1730" s="110"/>
      <c r="BQ1730" s="112"/>
      <c r="BR1730" s="112"/>
      <c r="BS1730" s="112"/>
      <c r="BT1730" s="114"/>
      <c r="BU1730" s="113"/>
      <c r="BV1730" s="114"/>
      <c r="BW1730" s="115"/>
      <c r="BX1730" s="115"/>
      <c r="BY1730" s="115"/>
      <c r="BZ1730" s="115"/>
      <c r="CA1730" s="48"/>
      <c r="CB1730" s="48"/>
      <c r="CC1730" s="48"/>
      <c r="CD1730" s="49"/>
      <c r="CE1730" s="96"/>
      <c r="CF1730" s="49"/>
      <c r="CG1730" s="96"/>
      <c r="CH1730" s="49"/>
      <c r="CI1730" s="49"/>
      <c r="CJ1730" s="49"/>
      <c r="CK1730" s="49"/>
      <c r="CL1730" s="49"/>
      <c r="CM1730" s="49"/>
      <c r="CN1730" s="49"/>
      <c r="CO1730" s="49"/>
      <c r="CP1730" s="49"/>
      <c r="CQ1730" s="49"/>
      <c r="CR1730" s="49"/>
      <c r="CS1730" s="49"/>
      <c r="CT1730" s="49"/>
      <c r="CU1730" s="49"/>
      <c r="CV1730" s="49"/>
      <c r="CW1730" s="49"/>
      <c r="CX1730" s="49"/>
      <c r="CY1730" s="49"/>
      <c r="CZ1730" s="49"/>
    </row>
    <row r="1731" spans="1:104" ht="20.25" thickTop="1" thickBot="1" x14ac:dyDescent="0.35">
      <c r="A1731" s="68"/>
      <c r="B1731" s="88"/>
      <c r="C1731" s="68"/>
      <c r="D1731" s="68"/>
      <c r="E1731" s="69"/>
      <c r="F1731" s="69"/>
      <c r="G1731" s="69"/>
      <c r="H1731" s="69"/>
      <c r="I1731" s="70"/>
      <c r="J1731" s="70"/>
      <c r="K1731" s="71"/>
      <c r="L1731" s="91"/>
      <c r="M1731" s="71"/>
      <c r="N1731" s="71"/>
      <c r="P1731" s="71"/>
      <c r="Q1731" s="71"/>
      <c r="R1731" s="71"/>
      <c r="S1731" s="70"/>
      <c r="T1731" s="73"/>
      <c r="U1731" s="73"/>
      <c r="V1731" s="211"/>
      <c r="W1731" s="211"/>
      <c r="X1731" s="73"/>
      <c r="Y1731" s="73"/>
      <c r="Z1731" s="73"/>
      <c r="AA1731" s="73"/>
      <c r="AB1731" s="73"/>
      <c r="AC1731" s="73"/>
      <c r="AD1731" s="73"/>
      <c r="AE1731" s="92"/>
      <c r="AF1731" s="73"/>
      <c r="AG1731" s="74"/>
      <c r="AH1731" s="75"/>
      <c r="AI1731" s="75"/>
      <c r="AJ1731" s="75"/>
      <c r="AK1731" s="74"/>
      <c r="AL1731" s="69"/>
      <c r="AM1731" s="76"/>
      <c r="AN1731" s="127"/>
      <c r="AO1731" s="76"/>
      <c r="AP1731" s="127"/>
      <c r="AQ1731" s="76"/>
      <c r="AR1731" s="76"/>
      <c r="AS1731" s="76"/>
      <c r="AT1731" s="76"/>
      <c r="AU1731" s="76"/>
      <c r="AV1731" s="127"/>
      <c r="AW1731" s="127"/>
      <c r="AX1731" s="127"/>
      <c r="AY1731" s="76"/>
      <c r="AZ1731" s="74"/>
      <c r="BA1731" s="74"/>
      <c r="BB1731" s="72"/>
      <c r="BC1731" s="72"/>
      <c r="BD1731" s="74"/>
      <c r="BE1731" s="74"/>
      <c r="BF1731" s="76"/>
      <c r="BG1731" s="76"/>
      <c r="BH1731" s="76"/>
      <c r="BI1731" s="76"/>
      <c r="BJ1731" s="76"/>
      <c r="BK1731" s="76"/>
      <c r="BL1731" s="76"/>
      <c r="BM1731" s="127"/>
      <c r="BN1731" s="76"/>
      <c r="BO1731" s="110"/>
      <c r="BP1731" s="110"/>
      <c r="BQ1731" s="112"/>
      <c r="BR1731" s="112"/>
      <c r="BS1731" s="112"/>
      <c r="BT1731" s="114"/>
      <c r="BU1731" s="113"/>
      <c r="BV1731" s="114"/>
      <c r="BW1731" s="115"/>
      <c r="BX1731" s="115"/>
      <c r="BY1731" s="115"/>
      <c r="BZ1731" s="115"/>
      <c r="CA1731" s="48"/>
      <c r="CB1731" s="48"/>
      <c r="CC1731" s="48"/>
      <c r="CD1731" s="49"/>
      <c r="CE1731" s="96"/>
      <c r="CF1731" s="49"/>
      <c r="CG1731" s="96"/>
      <c r="CH1731" s="49"/>
      <c r="CI1731" s="49"/>
      <c r="CJ1731" s="49"/>
      <c r="CK1731" s="49"/>
      <c r="CL1731" s="49"/>
      <c r="CM1731" s="49"/>
      <c r="CN1731" s="49"/>
      <c r="CO1731" s="49"/>
      <c r="CP1731" s="49"/>
      <c r="CQ1731" s="49"/>
      <c r="CR1731" s="49"/>
      <c r="CS1731" s="49"/>
      <c r="CT1731" s="49"/>
      <c r="CU1731" s="49"/>
      <c r="CV1731" s="49"/>
      <c r="CW1731" s="49"/>
      <c r="CX1731" s="49"/>
      <c r="CY1731" s="49"/>
      <c r="CZ1731" s="49"/>
    </row>
    <row r="1732" spans="1:104" ht="20.25" thickTop="1" thickBot="1" x14ac:dyDescent="0.35">
      <c r="A1732" s="68"/>
      <c r="B1732" s="88"/>
      <c r="C1732" s="68"/>
      <c r="D1732" s="68"/>
      <c r="E1732" s="69"/>
      <c r="F1732" s="69"/>
      <c r="G1732" s="69"/>
      <c r="H1732" s="69"/>
      <c r="I1732" s="70"/>
      <c r="J1732" s="70"/>
      <c r="K1732" s="71"/>
      <c r="L1732" s="91"/>
      <c r="M1732" s="71"/>
      <c r="N1732" s="71"/>
      <c r="P1732" s="71"/>
      <c r="Q1732" s="71"/>
      <c r="R1732" s="71"/>
      <c r="S1732" s="70"/>
      <c r="T1732" s="73"/>
      <c r="U1732" s="73"/>
      <c r="V1732" s="211"/>
      <c r="W1732" s="211"/>
      <c r="X1732" s="73"/>
      <c r="Y1732" s="73"/>
      <c r="Z1732" s="73"/>
      <c r="AA1732" s="73"/>
      <c r="AB1732" s="73"/>
      <c r="AC1732" s="73"/>
      <c r="AD1732" s="73"/>
      <c r="AE1732" s="92"/>
      <c r="AF1732" s="73"/>
      <c r="AG1732" s="74"/>
      <c r="AH1732" s="75"/>
      <c r="AI1732" s="75"/>
      <c r="AJ1732" s="75"/>
      <c r="AK1732" s="74"/>
      <c r="AL1732" s="69"/>
      <c r="AM1732" s="76"/>
      <c r="AN1732" s="127"/>
      <c r="AO1732" s="76"/>
      <c r="AP1732" s="127"/>
      <c r="AQ1732" s="76"/>
      <c r="AR1732" s="76"/>
      <c r="AS1732" s="76"/>
      <c r="AT1732" s="76"/>
      <c r="AU1732" s="76"/>
      <c r="AV1732" s="127"/>
      <c r="AW1732" s="127"/>
      <c r="AX1732" s="127"/>
      <c r="AY1732" s="76"/>
      <c r="AZ1732" s="74"/>
      <c r="BA1732" s="74"/>
      <c r="BB1732" s="72"/>
      <c r="BC1732" s="72"/>
      <c r="BD1732" s="74"/>
      <c r="BE1732" s="74"/>
      <c r="BF1732" s="76"/>
      <c r="BG1732" s="76"/>
      <c r="BH1732" s="76"/>
      <c r="BI1732" s="76"/>
      <c r="BJ1732" s="76"/>
      <c r="BK1732" s="76"/>
      <c r="BL1732" s="76"/>
      <c r="BM1732" s="127"/>
      <c r="BN1732" s="76"/>
      <c r="BO1732" s="110"/>
      <c r="BP1732" s="110"/>
      <c r="BQ1732" s="112"/>
      <c r="BR1732" s="112"/>
      <c r="BS1732" s="112"/>
      <c r="BT1732" s="114"/>
      <c r="BU1732" s="113"/>
      <c r="BV1732" s="114"/>
      <c r="BW1732" s="115"/>
      <c r="BX1732" s="115"/>
      <c r="BY1732" s="115"/>
      <c r="BZ1732" s="115"/>
      <c r="CA1732" s="48"/>
      <c r="CB1732" s="48"/>
      <c r="CC1732" s="48"/>
      <c r="CD1732" s="49"/>
      <c r="CE1732" s="96"/>
      <c r="CF1732" s="49"/>
      <c r="CG1732" s="96"/>
      <c r="CH1732" s="49"/>
      <c r="CI1732" s="49"/>
      <c r="CJ1732" s="49"/>
      <c r="CK1732" s="49"/>
      <c r="CL1732" s="49"/>
      <c r="CM1732" s="49"/>
      <c r="CN1732" s="49"/>
      <c r="CO1732" s="49"/>
      <c r="CP1732" s="49"/>
      <c r="CQ1732" s="49"/>
      <c r="CR1732" s="49"/>
      <c r="CS1732" s="49"/>
      <c r="CT1732" s="49"/>
      <c r="CU1732" s="49"/>
      <c r="CV1732" s="49"/>
      <c r="CW1732" s="49"/>
      <c r="CX1732" s="49"/>
      <c r="CY1732" s="49"/>
      <c r="CZ1732" s="49"/>
    </row>
    <row r="1733" spans="1:104" ht="20.25" thickTop="1" thickBot="1" x14ac:dyDescent="0.35">
      <c r="A1733" s="68"/>
      <c r="B1733" s="88"/>
      <c r="C1733" s="68"/>
      <c r="D1733" s="68"/>
      <c r="E1733" s="69"/>
      <c r="F1733" s="69"/>
      <c r="G1733" s="69"/>
      <c r="H1733" s="69"/>
      <c r="I1733" s="70"/>
      <c r="J1733" s="70"/>
      <c r="K1733" s="71"/>
      <c r="L1733" s="91"/>
      <c r="M1733" s="71"/>
      <c r="N1733" s="71"/>
      <c r="P1733" s="71"/>
      <c r="Q1733" s="71"/>
      <c r="R1733" s="71"/>
      <c r="S1733" s="70"/>
      <c r="T1733" s="73"/>
      <c r="U1733" s="73"/>
      <c r="V1733" s="211"/>
      <c r="W1733" s="211"/>
      <c r="X1733" s="73"/>
      <c r="Y1733" s="73"/>
      <c r="Z1733" s="73"/>
      <c r="AA1733" s="73"/>
      <c r="AB1733" s="73"/>
      <c r="AC1733" s="73"/>
      <c r="AD1733" s="73"/>
      <c r="AE1733" s="92"/>
      <c r="AF1733" s="73"/>
      <c r="AG1733" s="74"/>
      <c r="AH1733" s="75"/>
      <c r="AI1733" s="75"/>
      <c r="AJ1733" s="75"/>
      <c r="AK1733" s="74"/>
      <c r="AL1733" s="69"/>
      <c r="AM1733" s="76"/>
      <c r="AN1733" s="127"/>
      <c r="AO1733" s="76"/>
      <c r="AP1733" s="127"/>
      <c r="AQ1733" s="76"/>
      <c r="AR1733" s="76"/>
      <c r="AS1733" s="76"/>
      <c r="AT1733" s="76"/>
      <c r="AU1733" s="76"/>
      <c r="AV1733" s="127"/>
      <c r="AW1733" s="127"/>
      <c r="AX1733" s="127"/>
      <c r="AY1733" s="76"/>
      <c r="AZ1733" s="74"/>
      <c r="BA1733" s="74"/>
      <c r="BB1733" s="72"/>
      <c r="BC1733" s="72"/>
      <c r="BD1733" s="74"/>
      <c r="BE1733" s="74"/>
      <c r="BF1733" s="76"/>
      <c r="BG1733" s="76"/>
      <c r="BH1733" s="76"/>
      <c r="BI1733" s="76"/>
      <c r="BJ1733" s="76"/>
      <c r="BK1733" s="76"/>
      <c r="BL1733" s="76"/>
      <c r="BM1733" s="127"/>
      <c r="BN1733" s="76"/>
      <c r="BO1733" s="110"/>
      <c r="BP1733" s="110"/>
      <c r="BQ1733" s="112"/>
      <c r="BR1733" s="112"/>
      <c r="BS1733" s="112"/>
      <c r="BT1733" s="114"/>
      <c r="BU1733" s="113"/>
      <c r="BV1733" s="114"/>
      <c r="BW1733" s="115"/>
      <c r="BX1733" s="115"/>
      <c r="BY1733" s="115"/>
      <c r="BZ1733" s="115"/>
      <c r="CA1733" s="48"/>
      <c r="CB1733" s="48"/>
      <c r="CC1733" s="48"/>
      <c r="CD1733" s="49"/>
      <c r="CE1733" s="96"/>
      <c r="CF1733" s="49"/>
      <c r="CG1733" s="96"/>
      <c r="CH1733" s="49"/>
      <c r="CI1733" s="49"/>
      <c r="CJ1733" s="49"/>
      <c r="CK1733" s="49"/>
      <c r="CL1733" s="49"/>
      <c r="CM1733" s="49"/>
      <c r="CN1733" s="49"/>
      <c r="CO1733" s="49"/>
      <c r="CP1733" s="49"/>
      <c r="CQ1733" s="49"/>
      <c r="CR1733" s="49"/>
      <c r="CS1733" s="49"/>
      <c r="CT1733" s="49"/>
      <c r="CU1733" s="49"/>
      <c r="CV1733" s="49"/>
      <c r="CW1733" s="49"/>
      <c r="CX1733" s="49"/>
      <c r="CY1733" s="49"/>
      <c r="CZ1733" s="49"/>
    </row>
    <row r="1734" spans="1:104" ht="20.25" thickTop="1" thickBot="1" x14ac:dyDescent="0.35">
      <c r="A1734" s="68"/>
      <c r="B1734" s="88"/>
      <c r="C1734" s="68"/>
      <c r="D1734" s="68"/>
      <c r="E1734" s="69"/>
      <c r="F1734" s="69"/>
      <c r="G1734" s="69"/>
      <c r="H1734" s="69"/>
      <c r="I1734" s="70"/>
      <c r="J1734" s="70"/>
      <c r="K1734" s="71"/>
      <c r="L1734" s="91"/>
      <c r="M1734" s="71"/>
      <c r="N1734" s="71"/>
      <c r="P1734" s="71"/>
      <c r="Q1734" s="71"/>
      <c r="R1734" s="71"/>
      <c r="S1734" s="70"/>
      <c r="T1734" s="73"/>
      <c r="U1734" s="73"/>
      <c r="V1734" s="211"/>
      <c r="W1734" s="211"/>
      <c r="X1734" s="73"/>
      <c r="Y1734" s="73"/>
      <c r="Z1734" s="73"/>
      <c r="AA1734" s="73"/>
      <c r="AB1734" s="73"/>
      <c r="AC1734" s="73"/>
      <c r="AD1734" s="73"/>
      <c r="AE1734" s="92"/>
      <c r="AF1734" s="73"/>
      <c r="AG1734" s="74"/>
      <c r="AH1734" s="75"/>
      <c r="AI1734" s="75"/>
      <c r="AJ1734" s="75"/>
      <c r="AK1734" s="74"/>
      <c r="AL1734" s="69"/>
      <c r="AM1734" s="76"/>
      <c r="AN1734" s="127"/>
      <c r="AO1734" s="76"/>
      <c r="AP1734" s="127"/>
      <c r="AQ1734" s="76"/>
      <c r="AR1734" s="76"/>
      <c r="AS1734" s="76"/>
      <c r="AT1734" s="76"/>
      <c r="AU1734" s="76"/>
      <c r="AV1734" s="127"/>
      <c r="AW1734" s="127"/>
      <c r="AX1734" s="127"/>
      <c r="AY1734" s="76"/>
      <c r="AZ1734" s="74"/>
      <c r="BA1734" s="74"/>
      <c r="BB1734" s="72"/>
      <c r="BC1734" s="72"/>
      <c r="BD1734" s="74"/>
      <c r="BE1734" s="74"/>
      <c r="BF1734" s="76"/>
      <c r="BG1734" s="76"/>
      <c r="BH1734" s="76"/>
      <c r="BI1734" s="76"/>
      <c r="BJ1734" s="76"/>
      <c r="BK1734" s="76"/>
      <c r="BL1734" s="76"/>
      <c r="BM1734" s="127"/>
      <c r="BN1734" s="76"/>
      <c r="BO1734" s="110"/>
      <c r="BP1734" s="110"/>
      <c r="BQ1734" s="112"/>
      <c r="BR1734" s="112"/>
      <c r="BS1734" s="112"/>
      <c r="BT1734" s="114"/>
      <c r="BU1734" s="113"/>
      <c r="BV1734" s="114"/>
      <c r="BW1734" s="115"/>
      <c r="BX1734" s="115"/>
      <c r="BY1734" s="115"/>
      <c r="BZ1734" s="115"/>
      <c r="CA1734" s="48"/>
      <c r="CB1734" s="48"/>
      <c r="CC1734" s="48"/>
      <c r="CD1734" s="49"/>
      <c r="CE1734" s="96"/>
      <c r="CF1734" s="49"/>
      <c r="CG1734" s="96"/>
      <c r="CH1734" s="49"/>
      <c r="CI1734" s="49"/>
      <c r="CJ1734" s="49"/>
      <c r="CK1734" s="49"/>
      <c r="CL1734" s="49"/>
      <c r="CM1734" s="49"/>
      <c r="CN1734" s="49"/>
      <c r="CO1734" s="49"/>
      <c r="CP1734" s="49"/>
      <c r="CQ1734" s="49"/>
      <c r="CR1734" s="49"/>
      <c r="CS1734" s="49"/>
      <c r="CT1734" s="49"/>
      <c r="CU1734" s="49"/>
      <c r="CV1734" s="49"/>
      <c r="CW1734" s="49"/>
      <c r="CX1734" s="49"/>
      <c r="CY1734" s="49"/>
      <c r="CZ1734" s="49"/>
    </row>
    <row r="1735" spans="1:104" ht="20.25" thickTop="1" thickBot="1" x14ac:dyDescent="0.35">
      <c r="A1735" s="68"/>
      <c r="B1735" s="88"/>
      <c r="C1735" s="68"/>
      <c r="D1735" s="68"/>
      <c r="E1735" s="69"/>
      <c r="F1735" s="69"/>
      <c r="G1735" s="69"/>
      <c r="H1735" s="69"/>
      <c r="I1735" s="70"/>
      <c r="J1735" s="70"/>
      <c r="K1735" s="71"/>
      <c r="L1735" s="91"/>
      <c r="M1735" s="71"/>
      <c r="N1735" s="71"/>
      <c r="P1735" s="71"/>
      <c r="Q1735" s="71"/>
      <c r="R1735" s="71"/>
      <c r="S1735" s="70"/>
      <c r="T1735" s="73"/>
      <c r="U1735" s="73"/>
      <c r="V1735" s="211"/>
      <c r="W1735" s="211"/>
      <c r="X1735" s="73"/>
      <c r="Y1735" s="73"/>
      <c r="Z1735" s="73"/>
      <c r="AA1735" s="73"/>
      <c r="AB1735" s="73"/>
      <c r="AC1735" s="73"/>
      <c r="AD1735" s="73"/>
      <c r="AE1735" s="92"/>
      <c r="AF1735" s="73"/>
      <c r="AG1735" s="74"/>
      <c r="AH1735" s="75"/>
      <c r="AI1735" s="75"/>
      <c r="AJ1735" s="75"/>
      <c r="AK1735" s="74"/>
      <c r="AL1735" s="69"/>
      <c r="AM1735" s="76"/>
      <c r="AN1735" s="127"/>
      <c r="AO1735" s="76"/>
      <c r="AP1735" s="127"/>
      <c r="AQ1735" s="76"/>
      <c r="AR1735" s="76"/>
      <c r="AS1735" s="76"/>
      <c r="AT1735" s="76"/>
      <c r="AU1735" s="76"/>
      <c r="AV1735" s="127"/>
      <c r="AW1735" s="127"/>
      <c r="AX1735" s="127"/>
      <c r="AY1735" s="76"/>
      <c r="AZ1735" s="74"/>
      <c r="BA1735" s="74"/>
      <c r="BB1735" s="72"/>
      <c r="BC1735" s="72"/>
      <c r="BD1735" s="74"/>
      <c r="BE1735" s="74"/>
      <c r="BF1735" s="76"/>
      <c r="BG1735" s="76"/>
      <c r="BH1735" s="76"/>
      <c r="BI1735" s="76"/>
      <c r="BJ1735" s="76"/>
      <c r="BK1735" s="76"/>
      <c r="BL1735" s="76"/>
      <c r="BM1735" s="127"/>
      <c r="BN1735" s="76"/>
      <c r="BO1735" s="110"/>
      <c r="BP1735" s="110"/>
      <c r="BQ1735" s="112"/>
      <c r="BR1735" s="112"/>
      <c r="BS1735" s="112"/>
      <c r="BT1735" s="114"/>
      <c r="BU1735" s="113"/>
      <c r="BV1735" s="114"/>
      <c r="BW1735" s="115"/>
      <c r="BX1735" s="115"/>
      <c r="BY1735" s="115"/>
      <c r="BZ1735" s="115"/>
      <c r="CA1735" s="48"/>
      <c r="CB1735" s="48"/>
      <c r="CC1735" s="48"/>
      <c r="CD1735" s="49"/>
      <c r="CE1735" s="96"/>
      <c r="CF1735" s="49"/>
      <c r="CG1735" s="96"/>
      <c r="CH1735" s="49"/>
      <c r="CI1735" s="49"/>
      <c r="CJ1735" s="49"/>
      <c r="CK1735" s="49"/>
      <c r="CL1735" s="49"/>
      <c r="CM1735" s="49"/>
      <c r="CN1735" s="49"/>
      <c r="CO1735" s="49"/>
      <c r="CP1735" s="49"/>
      <c r="CQ1735" s="49"/>
      <c r="CR1735" s="49"/>
      <c r="CS1735" s="49"/>
      <c r="CT1735" s="49"/>
      <c r="CU1735" s="49"/>
      <c r="CV1735" s="49"/>
      <c r="CW1735" s="49"/>
      <c r="CX1735" s="49"/>
      <c r="CY1735" s="49"/>
      <c r="CZ1735" s="49"/>
    </row>
    <row r="1736" spans="1:104" ht="20.25" thickTop="1" thickBot="1" x14ac:dyDescent="0.35">
      <c r="A1736" s="68"/>
      <c r="B1736" s="88"/>
      <c r="C1736" s="68"/>
      <c r="D1736" s="68"/>
      <c r="E1736" s="69"/>
      <c r="F1736" s="69"/>
      <c r="G1736" s="69"/>
      <c r="H1736" s="69"/>
      <c r="I1736" s="70"/>
      <c r="J1736" s="70"/>
      <c r="K1736" s="71"/>
      <c r="L1736" s="91"/>
      <c r="M1736" s="71"/>
      <c r="N1736" s="71"/>
      <c r="P1736" s="71"/>
      <c r="Q1736" s="71"/>
      <c r="R1736" s="71"/>
      <c r="S1736" s="70"/>
      <c r="T1736" s="73"/>
      <c r="U1736" s="73"/>
      <c r="V1736" s="211"/>
      <c r="W1736" s="211"/>
      <c r="X1736" s="73"/>
      <c r="Y1736" s="73"/>
      <c r="Z1736" s="73"/>
      <c r="AA1736" s="73"/>
      <c r="AB1736" s="73"/>
      <c r="AC1736" s="73"/>
      <c r="AD1736" s="73"/>
      <c r="AE1736" s="92"/>
      <c r="AF1736" s="73"/>
      <c r="AG1736" s="74"/>
      <c r="AH1736" s="75"/>
      <c r="AI1736" s="75"/>
      <c r="AJ1736" s="75"/>
      <c r="AK1736" s="74"/>
      <c r="AL1736" s="69"/>
      <c r="AM1736" s="76"/>
      <c r="AN1736" s="127"/>
      <c r="AO1736" s="76"/>
      <c r="AP1736" s="127"/>
      <c r="AQ1736" s="76"/>
      <c r="AR1736" s="76"/>
      <c r="AS1736" s="76"/>
      <c r="AT1736" s="76"/>
      <c r="AU1736" s="76"/>
      <c r="AV1736" s="127"/>
      <c r="AW1736" s="127"/>
      <c r="AX1736" s="127"/>
      <c r="AY1736" s="76"/>
      <c r="AZ1736" s="74"/>
      <c r="BA1736" s="74"/>
      <c r="BB1736" s="72"/>
      <c r="BC1736" s="72"/>
      <c r="BD1736" s="74"/>
      <c r="BE1736" s="74"/>
      <c r="BF1736" s="76"/>
      <c r="BG1736" s="76"/>
      <c r="BH1736" s="76"/>
      <c r="BI1736" s="76"/>
      <c r="BJ1736" s="76"/>
      <c r="BK1736" s="76"/>
      <c r="BL1736" s="76"/>
      <c r="BM1736" s="127"/>
      <c r="BN1736" s="76"/>
      <c r="BO1736" s="110"/>
      <c r="BP1736" s="110"/>
      <c r="BQ1736" s="112"/>
      <c r="BR1736" s="112"/>
      <c r="BS1736" s="112"/>
      <c r="BT1736" s="114"/>
      <c r="BU1736" s="113"/>
      <c r="BV1736" s="114"/>
      <c r="BW1736" s="115"/>
      <c r="BX1736" s="115"/>
      <c r="BY1736" s="115"/>
      <c r="BZ1736" s="115"/>
      <c r="CA1736" s="48"/>
      <c r="CB1736" s="48"/>
      <c r="CC1736" s="48"/>
      <c r="CD1736" s="49"/>
      <c r="CE1736" s="96"/>
      <c r="CF1736" s="49"/>
      <c r="CG1736" s="96"/>
      <c r="CH1736" s="49"/>
      <c r="CI1736" s="49"/>
      <c r="CJ1736" s="49"/>
      <c r="CK1736" s="49"/>
      <c r="CL1736" s="49"/>
      <c r="CM1736" s="49"/>
      <c r="CN1736" s="49"/>
      <c r="CO1736" s="49"/>
      <c r="CP1736" s="49"/>
      <c r="CQ1736" s="49"/>
      <c r="CR1736" s="49"/>
      <c r="CS1736" s="49"/>
      <c r="CT1736" s="49"/>
      <c r="CU1736" s="49"/>
      <c r="CV1736" s="49"/>
      <c r="CW1736" s="49"/>
      <c r="CX1736" s="49"/>
      <c r="CY1736" s="49"/>
      <c r="CZ1736" s="49"/>
    </row>
    <row r="1737" spans="1:104" ht="20.25" thickTop="1" thickBot="1" x14ac:dyDescent="0.35">
      <c r="A1737" s="68"/>
      <c r="B1737" s="88"/>
      <c r="C1737" s="68"/>
      <c r="D1737" s="68"/>
      <c r="E1737" s="69"/>
      <c r="F1737" s="69"/>
      <c r="G1737" s="69"/>
      <c r="H1737" s="69"/>
      <c r="I1737" s="70"/>
      <c r="J1737" s="70"/>
      <c r="K1737" s="71"/>
      <c r="L1737" s="91"/>
      <c r="M1737" s="71"/>
      <c r="N1737" s="71"/>
      <c r="P1737" s="71"/>
      <c r="Q1737" s="71"/>
      <c r="R1737" s="71"/>
      <c r="S1737" s="70"/>
      <c r="T1737" s="73"/>
      <c r="U1737" s="73"/>
      <c r="V1737" s="211"/>
      <c r="W1737" s="211"/>
      <c r="X1737" s="73"/>
      <c r="Y1737" s="73"/>
      <c r="Z1737" s="73"/>
      <c r="AA1737" s="73"/>
      <c r="AB1737" s="73"/>
      <c r="AC1737" s="73"/>
      <c r="AD1737" s="73"/>
      <c r="AE1737" s="92"/>
      <c r="AF1737" s="73"/>
      <c r="AG1737" s="74"/>
      <c r="AH1737" s="75"/>
      <c r="AI1737" s="75"/>
      <c r="AJ1737" s="75"/>
      <c r="AK1737" s="74"/>
      <c r="AL1737" s="69"/>
      <c r="AM1737" s="76"/>
      <c r="AN1737" s="127"/>
      <c r="AO1737" s="76"/>
      <c r="AP1737" s="127"/>
      <c r="AQ1737" s="76"/>
      <c r="AR1737" s="76"/>
      <c r="AS1737" s="76"/>
      <c r="AT1737" s="76"/>
      <c r="AU1737" s="76"/>
      <c r="AV1737" s="127"/>
      <c r="AW1737" s="127"/>
      <c r="AX1737" s="127"/>
      <c r="AY1737" s="76"/>
      <c r="AZ1737" s="74"/>
      <c r="BA1737" s="74"/>
      <c r="BB1737" s="72"/>
      <c r="BC1737" s="72"/>
      <c r="BD1737" s="74"/>
      <c r="BE1737" s="74"/>
      <c r="BF1737" s="76"/>
      <c r="BG1737" s="76"/>
      <c r="BH1737" s="76"/>
      <c r="BI1737" s="76"/>
      <c r="BJ1737" s="76"/>
      <c r="BK1737" s="76"/>
      <c r="BL1737" s="76"/>
      <c r="BM1737" s="127"/>
      <c r="BN1737" s="76"/>
      <c r="BO1737" s="110"/>
      <c r="BP1737" s="110"/>
      <c r="BQ1737" s="112"/>
      <c r="BR1737" s="112"/>
      <c r="BS1737" s="112"/>
      <c r="BT1737" s="114"/>
      <c r="BU1737" s="113"/>
      <c r="BV1737" s="114"/>
      <c r="BW1737" s="115"/>
      <c r="BX1737" s="115"/>
      <c r="BY1737" s="115"/>
      <c r="BZ1737" s="115"/>
      <c r="CA1737" s="48"/>
      <c r="CB1737" s="48"/>
      <c r="CC1737" s="48"/>
      <c r="CD1737" s="49"/>
      <c r="CE1737" s="96"/>
      <c r="CF1737" s="49"/>
      <c r="CG1737" s="96"/>
      <c r="CH1737" s="49"/>
      <c r="CI1737" s="49"/>
      <c r="CJ1737" s="49"/>
      <c r="CK1737" s="49"/>
      <c r="CL1737" s="49"/>
      <c r="CM1737" s="49"/>
      <c r="CN1737" s="49"/>
      <c r="CO1737" s="49"/>
      <c r="CP1737" s="49"/>
      <c r="CQ1737" s="49"/>
      <c r="CR1737" s="49"/>
      <c r="CS1737" s="49"/>
      <c r="CT1737" s="49"/>
      <c r="CU1737" s="49"/>
      <c r="CV1737" s="49"/>
      <c r="CW1737" s="49"/>
      <c r="CX1737" s="49"/>
      <c r="CY1737" s="49"/>
      <c r="CZ1737" s="49"/>
    </row>
    <row r="1738" spans="1:104" ht="20.25" thickTop="1" thickBot="1" x14ac:dyDescent="0.35">
      <c r="A1738" s="68"/>
      <c r="B1738" s="88"/>
      <c r="C1738" s="68"/>
      <c r="D1738" s="68"/>
      <c r="E1738" s="69"/>
      <c r="F1738" s="69"/>
      <c r="G1738" s="69"/>
      <c r="H1738" s="69"/>
      <c r="I1738" s="70"/>
      <c r="J1738" s="70"/>
      <c r="K1738" s="71"/>
      <c r="L1738" s="91"/>
      <c r="M1738" s="71"/>
      <c r="N1738" s="71"/>
      <c r="P1738" s="71"/>
      <c r="Q1738" s="71"/>
      <c r="R1738" s="71"/>
      <c r="S1738" s="70"/>
      <c r="T1738" s="73"/>
      <c r="U1738" s="73"/>
      <c r="V1738" s="211"/>
      <c r="W1738" s="211"/>
      <c r="X1738" s="73"/>
      <c r="Y1738" s="73"/>
      <c r="Z1738" s="73"/>
      <c r="AA1738" s="73"/>
      <c r="AB1738" s="73"/>
      <c r="AC1738" s="73"/>
      <c r="AD1738" s="73"/>
      <c r="AE1738" s="92"/>
      <c r="AF1738" s="73"/>
      <c r="AG1738" s="74"/>
      <c r="AH1738" s="75"/>
      <c r="AI1738" s="75"/>
      <c r="AJ1738" s="75"/>
      <c r="AK1738" s="74"/>
      <c r="AL1738" s="69"/>
      <c r="AM1738" s="76"/>
      <c r="AN1738" s="127"/>
      <c r="AO1738" s="76"/>
      <c r="AP1738" s="127"/>
      <c r="AQ1738" s="76"/>
      <c r="AR1738" s="76"/>
      <c r="AS1738" s="76"/>
      <c r="AT1738" s="76"/>
      <c r="AU1738" s="76"/>
      <c r="AV1738" s="127"/>
      <c r="AW1738" s="127"/>
      <c r="AX1738" s="127"/>
      <c r="AY1738" s="76"/>
      <c r="AZ1738" s="74"/>
      <c r="BA1738" s="74"/>
      <c r="BB1738" s="72"/>
      <c r="BC1738" s="72"/>
      <c r="BD1738" s="74"/>
      <c r="BE1738" s="74"/>
      <c r="BF1738" s="76"/>
      <c r="BG1738" s="76"/>
      <c r="BH1738" s="76"/>
      <c r="BI1738" s="76"/>
      <c r="BJ1738" s="76"/>
      <c r="BK1738" s="76"/>
      <c r="BL1738" s="76"/>
      <c r="BM1738" s="127"/>
      <c r="BN1738" s="76"/>
      <c r="BO1738" s="110"/>
      <c r="BP1738" s="110"/>
      <c r="BQ1738" s="112"/>
      <c r="BR1738" s="112"/>
      <c r="BS1738" s="112"/>
      <c r="BT1738" s="114"/>
      <c r="BU1738" s="113"/>
      <c r="BV1738" s="114"/>
      <c r="BW1738" s="115"/>
      <c r="BX1738" s="115"/>
      <c r="BY1738" s="115"/>
      <c r="BZ1738" s="115"/>
      <c r="CA1738" s="48"/>
      <c r="CB1738" s="48"/>
      <c r="CC1738" s="48"/>
      <c r="CD1738" s="49"/>
      <c r="CE1738" s="96"/>
      <c r="CF1738" s="49"/>
      <c r="CG1738" s="96"/>
      <c r="CH1738" s="49"/>
      <c r="CI1738" s="49"/>
      <c r="CJ1738" s="49"/>
      <c r="CK1738" s="49"/>
      <c r="CL1738" s="49"/>
      <c r="CM1738" s="49"/>
      <c r="CN1738" s="49"/>
      <c r="CO1738" s="49"/>
      <c r="CP1738" s="49"/>
      <c r="CQ1738" s="49"/>
      <c r="CR1738" s="49"/>
      <c r="CS1738" s="49"/>
      <c r="CT1738" s="49"/>
      <c r="CU1738" s="49"/>
      <c r="CV1738" s="49"/>
      <c r="CW1738" s="49"/>
      <c r="CX1738" s="49"/>
      <c r="CY1738" s="49"/>
      <c r="CZ1738" s="49"/>
    </row>
    <row r="1739" spans="1:104" ht="20.25" thickTop="1" thickBot="1" x14ac:dyDescent="0.35">
      <c r="A1739" s="68"/>
      <c r="B1739" s="88"/>
      <c r="C1739" s="68"/>
      <c r="D1739" s="68"/>
      <c r="E1739" s="69"/>
      <c r="F1739" s="69"/>
      <c r="G1739" s="69"/>
      <c r="H1739" s="69"/>
      <c r="I1739" s="70"/>
      <c r="J1739" s="70"/>
      <c r="K1739" s="71"/>
      <c r="L1739" s="91"/>
      <c r="M1739" s="71"/>
      <c r="N1739" s="71"/>
      <c r="P1739" s="71"/>
      <c r="Q1739" s="71"/>
      <c r="R1739" s="71"/>
      <c r="S1739" s="70"/>
      <c r="T1739" s="73"/>
      <c r="U1739" s="73"/>
      <c r="V1739" s="211"/>
      <c r="W1739" s="211"/>
      <c r="X1739" s="73"/>
      <c r="Y1739" s="73"/>
      <c r="Z1739" s="73"/>
      <c r="AA1739" s="73"/>
      <c r="AB1739" s="73"/>
      <c r="AC1739" s="73"/>
      <c r="AD1739" s="73"/>
      <c r="AE1739" s="92"/>
      <c r="AF1739" s="73"/>
      <c r="AG1739" s="74"/>
      <c r="AH1739" s="75"/>
      <c r="AI1739" s="75"/>
      <c r="AJ1739" s="75"/>
      <c r="AK1739" s="74"/>
      <c r="AL1739" s="69"/>
      <c r="AM1739" s="76"/>
      <c r="AN1739" s="127"/>
      <c r="AO1739" s="76"/>
      <c r="AP1739" s="127"/>
      <c r="AQ1739" s="76"/>
      <c r="AR1739" s="76"/>
      <c r="AS1739" s="76"/>
      <c r="AT1739" s="76"/>
      <c r="AU1739" s="76"/>
      <c r="AV1739" s="127"/>
      <c r="AW1739" s="127"/>
      <c r="AX1739" s="127"/>
      <c r="AY1739" s="76"/>
      <c r="AZ1739" s="74"/>
      <c r="BA1739" s="74"/>
      <c r="BB1739" s="72"/>
      <c r="BC1739" s="72"/>
      <c r="BD1739" s="74"/>
      <c r="BE1739" s="74"/>
      <c r="BF1739" s="76"/>
      <c r="BG1739" s="76"/>
      <c r="BH1739" s="76"/>
      <c r="BI1739" s="76"/>
      <c r="BJ1739" s="76"/>
      <c r="BK1739" s="76"/>
      <c r="BL1739" s="76"/>
      <c r="BM1739" s="127"/>
      <c r="BN1739" s="76"/>
      <c r="BO1739" s="110"/>
      <c r="BP1739" s="110"/>
      <c r="BQ1739" s="112"/>
      <c r="BR1739" s="112"/>
      <c r="BS1739" s="112"/>
      <c r="BT1739" s="114"/>
      <c r="BU1739" s="113"/>
      <c r="BV1739" s="114"/>
      <c r="BW1739" s="115"/>
      <c r="BX1739" s="115"/>
      <c r="BY1739" s="115"/>
      <c r="BZ1739" s="115"/>
      <c r="CA1739" s="48"/>
      <c r="CB1739" s="48"/>
      <c r="CC1739" s="48"/>
      <c r="CD1739" s="49"/>
      <c r="CE1739" s="96"/>
      <c r="CF1739" s="49"/>
      <c r="CG1739" s="96"/>
      <c r="CH1739" s="49"/>
      <c r="CI1739" s="49"/>
      <c r="CJ1739" s="49"/>
      <c r="CK1739" s="49"/>
      <c r="CL1739" s="49"/>
      <c r="CM1739" s="49"/>
      <c r="CN1739" s="49"/>
      <c r="CO1739" s="49"/>
      <c r="CP1739" s="49"/>
      <c r="CQ1739" s="49"/>
      <c r="CR1739" s="49"/>
      <c r="CS1739" s="49"/>
      <c r="CT1739" s="49"/>
      <c r="CU1739" s="49"/>
      <c r="CV1739" s="49"/>
      <c r="CW1739" s="49"/>
      <c r="CX1739" s="49"/>
      <c r="CY1739" s="49"/>
      <c r="CZ1739" s="49"/>
    </row>
    <row r="1740" spans="1:104" ht="20.25" thickTop="1" thickBot="1" x14ac:dyDescent="0.35">
      <c r="A1740" s="68"/>
      <c r="B1740" s="88"/>
      <c r="C1740" s="68"/>
      <c r="D1740" s="68"/>
      <c r="E1740" s="69"/>
      <c r="F1740" s="69"/>
      <c r="G1740" s="69"/>
      <c r="H1740" s="69"/>
      <c r="I1740" s="70"/>
      <c r="J1740" s="70"/>
      <c r="K1740" s="71"/>
      <c r="L1740" s="91"/>
      <c r="M1740" s="71"/>
      <c r="N1740" s="71"/>
      <c r="P1740" s="71"/>
      <c r="Q1740" s="71"/>
      <c r="R1740" s="71"/>
      <c r="S1740" s="70"/>
      <c r="T1740" s="73"/>
      <c r="U1740" s="73"/>
      <c r="V1740" s="211"/>
      <c r="W1740" s="211"/>
      <c r="X1740" s="73"/>
      <c r="Y1740" s="73"/>
      <c r="Z1740" s="73"/>
      <c r="AA1740" s="73"/>
      <c r="AB1740" s="73"/>
      <c r="AC1740" s="73"/>
      <c r="AD1740" s="73"/>
      <c r="AE1740" s="92"/>
      <c r="AF1740" s="73"/>
      <c r="AG1740" s="74"/>
      <c r="AH1740" s="75"/>
      <c r="AI1740" s="75"/>
      <c r="AJ1740" s="75"/>
      <c r="AK1740" s="74"/>
      <c r="AL1740" s="69"/>
      <c r="AM1740" s="76"/>
      <c r="AN1740" s="127"/>
      <c r="AO1740" s="76"/>
      <c r="AP1740" s="127"/>
      <c r="AQ1740" s="76"/>
      <c r="AR1740" s="76"/>
      <c r="AS1740" s="76"/>
      <c r="AT1740" s="76"/>
      <c r="AU1740" s="76"/>
      <c r="AV1740" s="127"/>
      <c r="AW1740" s="127"/>
      <c r="AX1740" s="127"/>
      <c r="AY1740" s="76"/>
      <c r="AZ1740" s="74"/>
      <c r="BA1740" s="74"/>
      <c r="BB1740" s="72"/>
      <c r="BC1740" s="72"/>
      <c r="BD1740" s="74"/>
      <c r="BE1740" s="74"/>
      <c r="BF1740" s="76"/>
      <c r="BG1740" s="76"/>
      <c r="BH1740" s="76"/>
      <c r="BI1740" s="76"/>
      <c r="BJ1740" s="76"/>
      <c r="BK1740" s="76"/>
      <c r="BL1740" s="76"/>
      <c r="BM1740" s="127"/>
      <c r="BN1740" s="76"/>
      <c r="BO1740" s="110"/>
      <c r="BP1740" s="110"/>
      <c r="BQ1740" s="112"/>
      <c r="BR1740" s="112"/>
      <c r="BS1740" s="112"/>
      <c r="BT1740" s="114"/>
      <c r="BU1740" s="113"/>
      <c r="BV1740" s="114"/>
      <c r="BW1740" s="115"/>
      <c r="BX1740" s="115"/>
      <c r="BY1740" s="115"/>
      <c r="BZ1740" s="115"/>
      <c r="CA1740" s="48"/>
      <c r="CB1740" s="48"/>
      <c r="CC1740" s="48"/>
      <c r="CD1740" s="49"/>
      <c r="CE1740" s="96"/>
      <c r="CF1740" s="49"/>
      <c r="CG1740" s="96"/>
      <c r="CH1740" s="49"/>
      <c r="CI1740" s="49"/>
      <c r="CJ1740" s="49"/>
      <c r="CK1740" s="49"/>
      <c r="CL1740" s="49"/>
      <c r="CM1740" s="49"/>
      <c r="CN1740" s="49"/>
      <c r="CO1740" s="49"/>
      <c r="CP1740" s="49"/>
      <c r="CQ1740" s="49"/>
      <c r="CR1740" s="49"/>
      <c r="CS1740" s="49"/>
      <c r="CT1740" s="49"/>
      <c r="CU1740" s="49"/>
      <c r="CV1740" s="49"/>
      <c r="CW1740" s="49"/>
      <c r="CX1740" s="49"/>
      <c r="CY1740" s="49"/>
      <c r="CZ1740" s="49"/>
    </row>
    <row r="1741" spans="1:104" ht="20.25" thickTop="1" thickBot="1" x14ac:dyDescent="0.35">
      <c r="A1741" s="68"/>
      <c r="B1741" s="88"/>
      <c r="C1741" s="68"/>
      <c r="D1741" s="68"/>
      <c r="E1741" s="69"/>
      <c r="F1741" s="69"/>
      <c r="G1741" s="69"/>
      <c r="H1741" s="69"/>
      <c r="I1741" s="70"/>
      <c r="J1741" s="70"/>
      <c r="K1741" s="71"/>
      <c r="L1741" s="91"/>
      <c r="M1741" s="71"/>
      <c r="N1741" s="71"/>
      <c r="P1741" s="71"/>
      <c r="Q1741" s="71"/>
      <c r="R1741" s="71"/>
      <c r="S1741" s="70"/>
      <c r="T1741" s="73"/>
      <c r="U1741" s="73"/>
      <c r="V1741" s="211"/>
      <c r="W1741" s="211"/>
      <c r="X1741" s="73"/>
      <c r="Y1741" s="73"/>
      <c r="Z1741" s="73"/>
      <c r="AA1741" s="73"/>
      <c r="AB1741" s="73"/>
      <c r="AC1741" s="73"/>
      <c r="AD1741" s="73"/>
      <c r="AE1741" s="92"/>
      <c r="AF1741" s="73"/>
      <c r="AG1741" s="74"/>
      <c r="AH1741" s="75"/>
      <c r="AI1741" s="75"/>
      <c r="AJ1741" s="75"/>
      <c r="AK1741" s="74"/>
      <c r="AL1741" s="69"/>
      <c r="AM1741" s="76"/>
      <c r="AN1741" s="127"/>
      <c r="AO1741" s="76"/>
      <c r="AP1741" s="127"/>
      <c r="AQ1741" s="76"/>
      <c r="AR1741" s="76"/>
      <c r="AS1741" s="76"/>
      <c r="AT1741" s="76"/>
      <c r="AU1741" s="76"/>
      <c r="AV1741" s="127"/>
      <c r="AW1741" s="127"/>
      <c r="AX1741" s="127"/>
      <c r="AY1741" s="76"/>
      <c r="AZ1741" s="74"/>
      <c r="BA1741" s="74"/>
      <c r="BB1741" s="72"/>
      <c r="BC1741" s="72"/>
      <c r="BD1741" s="74"/>
      <c r="BE1741" s="74"/>
      <c r="BF1741" s="76"/>
      <c r="BG1741" s="76"/>
      <c r="BH1741" s="76"/>
      <c r="BI1741" s="76"/>
      <c r="BJ1741" s="76"/>
      <c r="BK1741" s="76"/>
      <c r="BL1741" s="76"/>
      <c r="BM1741" s="127"/>
      <c r="BN1741" s="76"/>
      <c r="BO1741" s="110"/>
      <c r="BP1741" s="110"/>
      <c r="BQ1741" s="112"/>
      <c r="BR1741" s="112"/>
      <c r="BS1741" s="112"/>
      <c r="BT1741" s="114"/>
      <c r="BU1741" s="113"/>
      <c r="BV1741" s="114"/>
      <c r="BW1741" s="115"/>
      <c r="BX1741" s="115"/>
      <c r="BY1741" s="115"/>
      <c r="BZ1741" s="115"/>
      <c r="CA1741" s="48"/>
      <c r="CB1741" s="48"/>
      <c r="CC1741" s="48"/>
      <c r="CD1741" s="49"/>
      <c r="CE1741" s="96"/>
      <c r="CF1741" s="49"/>
      <c r="CG1741" s="96"/>
      <c r="CH1741" s="49"/>
      <c r="CI1741" s="49"/>
      <c r="CJ1741" s="49"/>
      <c r="CK1741" s="49"/>
      <c r="CL1741" s="49"/>
      <c r="CM1741" s="49"/>
      <c r="CN1741" s="49"/>
      <c r="CO1741" s="49"/>
      <c r="CP1741" s="49"/>
      <c r="CQ1741" s="49"/>
      <c r="CR1741" s="49"/>
      <c r="CS1741" s="49"/>
      <c r="CT1741" s="49"/>
      <c r="CU1741" s="49"/>
      <c r="CV1741" s="49"/>
      <c r="CW1741" s="49"/>
      <c r="CX1741" s="49"/>
      <c r="CY1741" s="49"/>
      <c r="CZ1741" s="49"/>
    </row>
    <row r="1742" spans="1:104" ht="20.25" thickTop="1" thickBot="1" x14ac:dyDescent="0.35">
      <c r="A1742" s="68"/>
      <c r="B1742" s="88"/>
      <c r="C1742" s="68"/>
      <c r="D1742" s="68"/>
      <c r="E1742" s="69"/>
      <c r="F1742" s="69"/>
      <c r="G1742" s="69"/>
      <c r="H1742" s="69"/>
      <c r="I1742" s="70"/>
      <c r="J1742" s="70"/>
      <c r="K1742" s="71"/>
      <c r="L1742" s="91"/>
      <c r="M1742" s="71"/>
      <c r="N1742" s="71"/>
      <c r="P1742" s="71"/>
      <c r="Q1742" s="71"/>
      <c r="R1742" s="71"/>
      <c r="S1742" s="70"/>
      <c r="T1742" s="73"/>
      <c r="U1742" s="73"/>
      <c r="V1742" s="211"/>
      <c r="W1742" s="211"/>
      <c r="X1742" s="73"/>
      <c r="Y1742" s="73"/>
      <c r="Z1742" s="73"/>
      <c r="AA1742" s="73"/>
      <c r="AB1742" s="73"/>
      <c r="AC1742" s="73"/>
      <c r="AD1742" s="73"/>
      <c r="AE1742" s="92"/>
      <c r="AF1742" s="73"/>
      <c r="AG1742" s="74"/>
      <c r="AH1742" s="75"/>
      <c r="AI1742" s="75"/>
      <c r="AJ1742" s="75"/>
      <c r="AK1742" s="74"/>
      <c r="AL1742" s="69"/>
      <c r="AM1742" s="76"/>
      <c r="AN1742" s="127"/>
      <c r="AO1742" s="76"/>
      <c r="AP1742" s="127"/>
      <c r="AQ1742" s="76"/>
      <c r="AR1742" s="76"/>
      <c r="AS1742" s="76"/>
      <c r="AT1742" s="76"/>
      <c r="AU1742" s="76"/>
      <c r="AV1742" s="127"/>
      <c r="AW1742" s="127"/>
      <c r="AX1742" s="127"/>
      <c r="AY1742" s="76"/>
      <c r="AZ1742" s="74"/>
      <c r="BA1742" s="74"/>
      <c r="BB1742" s="72"/>
      <c r="BC1742" s="72"/>
      <c r="BD1742" s="74"/>
      <c r="BE1742" s="74"/>
      <c r="BF1742" s="76"/>
      <c r="BG1742" s="76"/>
      <c r="BH1742" s="76"/>
      <c r="BI1742" s="76"/>
      <c r="BJ1742" s="76"/>
      <c r="BK1742" s="76"/>
      <c r="BL1742" s="76"/>
      <c r="BM1742" s="127"/>
      <c r="BN1742" s="76"/>
      <c r="BO1742" s="110"/>
      <c r="BP1742" s="110"/>
      <c r="BQ1742" s="112"/>
      <c r="BR1742" s="112"/>
      <c r="BS1742" s="112"/>
      <c r="BT1742" s="114"/>
      <c r="BU1742" s="113"/>
      <c r="BV1742" s="114"/>
      <c r="BW1742" s="115"/>
      <c r="BX1742" s="115"/>
      <c r="BY1742" s="115"/>
      <c r="BZ1742" s="115"/>
      <c r="CA1742" s="48"/>
      <c r="CB1742" s="48"/>
      <c r="CC1742" s="48"/>
      <c r="CD1742" s="49"/>
      <c r="CE1742" s="96"/>
      <c r="CF1742" s="49"/>
      <c r="CG1742" s="96"/>
      <c r="CH1742" s="49"/>
      <c r="CI1742" s="49"/>
      <c r="CJ1742" s="49"/>
      <c r="CK1742" s="49"/>
      <c r="CL1742" s="49"/>
      <c r="CM1742" s="49"/>
      <c r="CN1742" s="49"/>
      <c r="CO1742" s="49"/>
      <c r="CP1742" s="49"/>
      <c r="CQ1742" s="49"/>
      <c r="CR1742" s="49"/>
      <c r="CS1742" s="49"/>
      <c r="CT1742" s="49"/>
      <c r="CU1742" s="49"/>
      <c r="CV1742" s="49"/>
      <c r="CW1742" s="49"/>
      <c r="CX1742" s="49"/>
      <c r="CY1742" s="49"/>
      <c r="CZ1742" s="49"/>
    </row>
    <row r="1743" spans="1:104" ht="20.25" thickTop="1" thickBot="1" x14ac:dyDescent="0.35">
      <c r="A1743" s="68"/>
      <c r="B1743" s="88"/>
      <c r="C1743" s="68"/>
      <c r="D1743" s="68"/>
      <c r="E1743" s="69"/>
      <c r="F1743" s="69"/>
      <c r="G1743" s="69"/>
      <c r="H1743" s="69"/>
      <c r="I1743" s="70"/>
      <c r="J1743" s="70"/>
      <c r="K1743" s="71"/>
      <c r="L1743" s="91"/>
      <c r="M1743" s="71"/>
      <c r="N1743" s="71"/>
      <c r="P1743" s="71"/>
      <c r="Q1743" s="71"/>
      <c r="R1743" s="71"/>
      <c r="S1743" s="70"/>
      <c r="T1743" s="73"/>
      <c r="U1743" s="73"/>
      <c r="V1743" s="211"/>
      <c r="W1743" s="211"/>
      <c r="X1743" s="73"/>
      <c r="Y1743" s="73"/>
      <c r="Z1743" s="73"/>
      <c r="AA1743" s="73"/>
      <c r="AB1743" s="73"/>
      <c r="AC1743" s="73"/>
      <c r="AD1743" s="73"/>
      <c r="AE1743" s="92"/>
      <c r="AF1743" s="73"/>
      <c r="AG1743" s="74"/>
      <c r="AH1743" s="75"/>
      <c r="AI1743" s="75"/>
      <c r="AJ1743" s="75"/>
      <c r="AK1743" s="74"/>
      <c r="AL1743" s="69"/>
      <c r="AM1743" s="76"/>
      <c r="AN1743" s="127"/>
      <c r="AO1743" s="76"/>
      <c r="AP1743" s="127"/>
      <c r="AQ1743" s="76"/>
      <c r="AR1743" s="76"/>
      <c r="AS1743" s="76"/>
      <c r="AT1743" s="76"/>
      <c r="AU1743" s="76"/>
      <c r="AV1743" s="127"/>
      <c r="AW1743" s="127"/>
      <c r="AX1743" s="127"/>
      <c r="AY1743" s="76"/>
      <c r="AZ1743" s="74"/>
      <c r="BA1743" s="74"/>
      <c r="BB1743" s="72"/>
      <c r="BC1743" s="72"/>
      <c r="BD1743" s="74"/>
      <c r="BE1743" s="74"/>
      <c r="BF1743" s="76"/>
      <c r="BG1743" s="76"/>
      <c r="BH1743" s="76"/>
      <c r="BI1743" s="76"/>
      <c r="BJ1743" s="76"/>
      <c r="BK1743" s="76"/>
      <c r="BL1743" s="76"/>
      <c r="BM1743" s="127"/>
      <c r="BN1743" s="76"/>
      <c r="BO1743" s="110"/>
      <c r="BP1743" s="110"/>
      <c r="BQ1743" s="112"/>
      <c r="BR1743" s="112"/>
      <c r="BS1743" s="112"/>
      <c r="BT1743" s="114"/>
      <c r="BU1743" s="113"/>
      <c r="BV1743" s="114"/>
      <c r="BW1743" s="115"/>
      <c r="BX1743" s="115"/>
      <c r="BY1743" s="115"/>
      <c r="BZ1743" s="115"/>
      <c r="CA1743" s="48"/>
      <c r="CB1743" s="48"/>
      <c r="CC1743" s="48"/>
      <c r="CD1743" s="49"/>
      <c r="CE1743" s="96"/>
      <c r="CF1743" s="49"/>
      <c r="CG1743" s="96"/>
      <c r="CH1743" s="49"/>
      <c r="CI1743" s="49"/>
      <c r="CJ1743" s="49"/>
      <c r="CK1743" s="49"/>
      <c r="CL1743" s="49"/>
      <c r="CM1743" s="49"/>
      <c r="CN1743" s="49"/>
      <c r="CO1743" s="49"/>
      <c r="CP1743" s="49"/>
      <c r="CQ1743" s="49"/>
      <c r="CR1743" s="49"/>
      <c r="CS1743" s="49"/>
      <c r="CT1743" s="49"/>
      <c r="CU1743" s="49"/>
      <c r="CV1743" s="49"/>
      <c r="CW1743" s="49"/>
      <c r="CX1743" s="49"/>
      <c r="CY1743" s="49"/>
      <c r="CZ1743" s="49"/>
    </row>
    <row r="1744" spans="1:104" ht="20.25" thickTop="1" thickBot="1" x14ac:dyDescent="0.35">
      <c r="A1744" s="68"/>
      <c r="B1744" s="88"/>
      <c r="C1744" s="68"/>
      <c r="D1744" s="68"/>
      <c r="E1744" s="69"/>
      <c r="F1744" s="69"/>
      <c r="G1744" s="69"/>
      <c r="H1744" s="69"/>
      <c r="I1744" s="70"/>
      <c r="J1744" s="70"/>
      <c r="K1744" s="71"/>
      <c r="L1744" s="91"/>
      <c r="M1744" s="71"/>
      <c r="N1744" s="71"/>
      <c r="P1744" s="71"/>
      <c r="Q1744" s="71"/>
      <c r="R1744" s="71"/>
      <c r="S1744" s="70"/>
      <c r="T1744" s="73"/>
      <c r="U1744" s="73"/>
      <c r="V1744" s="211"/>
      <c r="W1744" s="211"/>
      <c r="X1744" s="73"/>
      <c r="Y1744" s="73"/>
      <c r="Z1744" s="73"/>
      <c r="AA1744" s="73"/>
      <c r="AB1744" s="73"/>
      <c r="AC1744" s="73"/>
      <c r="AD1744" s="73"/>
      <c r="AE1744" s="92"/>
      <c r="AF1744" s="73"/>
      <c r="AG1744" s="74"/>
      <c r="AH1744" s="75"/>
      <c r="AI1744" s="75"/>
      <c r="AJ1744" s="75"/>
      <c r="AK1744" s="74"/>
      <c r="AL1744" s="69"/>
      <c r="AM1744" s="76"/>
      <c r="AN1744" s="127"/>
      <c r="AO1744" s="76"/>
      <c r="AP1744" s="127"/>
      <c r="AQ1744" s="76"/>
      <c r="AR1744" s="76"/>
      <c r="AS1744" s="76"/>
      <c r="AT1744" s="76"/>
      <c r="AU1744" s="76"/>
      <c r="AV1744" s="127"/>
      <c r="AW1744" s="127"/>
      <c r="AX1744" s="127"/>
      <c r="AY1744" s="76"/>
      <c r="AZ1744" s="74"/>
      <c r="BA1744" s="74"/>
      <c r="BB1744" s="72"/>
      <c r="BC1744" s="72"/>
      <c r="BD1744" s="74"/>
      <c r="BE1744" s="74"/>
      <c r="BF1744" s="76"/>
      <c r="BG1744" s="76"/>
      <c r="BH1744" s="76"/>
      <c r="BI1744" s="76"/>
      <c r="BJ1744" s="76"/>
      <c r="BK1744" s="76"/>
      <c r="BL1744" s="76"/>
      <c r="BM1744" s="127"/>
      <c r="BN1744" s="76"/>
      <c r="BO1744" s="110"/>
      <c r="BP1744" s="110"/>
      <c r="BQ1744" s="112"/>
      <c r="BR1744" s="112"/>
      <c r="BS1744" s="112"/>
      <c r="BT1744" s="114"/>
      <c r="BU1744" s="113"/>
      <c r="BV1744" s="114"/>
      <c r="BW1744" s="115"/>
      <c r="BX1744" s="115"/>
      <c r="BY1744" s="115"/>
      <c r="BZ1744" s="115"/>
      <c r="CA1744" s="48"/>
      <c r="CB1744" s="48"/>
      <c r="CC1744" s="48"/>
      <c r="CD1744" s="49"/>
      <c r="CE1744" s="96"/>
      <c r="CF1744" s="49"/>
      <c r="CG1744" s="96"/>
      <c r="CH1744" s="49"/>
      <c r="CI1744" s="49"/>
      <c r="CJ1744" s="49"/>
      <c r="CK1744" s="49"/>
      <c r="CL1744" s="49"/>
      <c r="CM1744" s="49"/>
      <c r="CN1744" s="49"/>
      <c r="CO1744" s="49"/>
      <c r="CP1744" s="49"/>
      <c r="CQ1744" s="49"/>
      <c r="CR1744" s="49"/>
      <c r="CS1744" s="49"/>
      <c r="CT1744" s="49"/>
      <c r="CU1744" s="49"/>
      <c r="CV1744" s="49"/>
      <c r="CW1744" s="49"/>
      <c r="CX1744" s="49"/>
      <c r="CY1744" s="49"/>
      <c r="CZ1744" s="49"/>
    </row>
    <row r="1745" spans="1:104" ht="20.25" thickTop="1" thickBot="1" x14ac:dyDescent="0.35">
      <c r="A1745" s="68"/>
      <c r="B1745" s="88"/>
      <c r="C1745" s="68"/>
      <c r="D1745" s="68"/>
      <c r="E1745" s="69"/>
      <c r="F1745" s="69"/>
      <c r="G1745" s="69"/>
      <c r="H1745" s="69"/>
      <c r="I1745" s="70"/>
      <c r="J1745" s="70"/>
      <c r="K1745" s="71"/>
      <c r="L1745" s="91"/>
      <c r="M1745" s="71"/>
      <c r="N1745" s="71"/>
      <c r="P1745" s="71"/>
      <c r="Q1745" s="71"/>
      <c r="R1745" s="71"/>
      <c r="S1745" s="70"/>
      <c r="T1745" s="73"/>
      <c r="U1745" s="73"/>
      <c r="V1745" s="211"/>
      <c r="W1745" s="211"/>
      <c r="X1745" s="73"/>
      <c r="Y1745" s="73"/>
      <c r="Z1745" s="73"/>
      <c r="AA1745" s="73"/>
      <c r="AB1745" s="73"/>
      <c r="AC1745" s="73"/>
      <c r="AD1745" s="73"/>
      <c r="AE1745" s="92"/>
      <c r="AF1745" s="73"/>
      <c r="AG1745" s="74"/>
      <c r="AH1745" s="75"/>
      <c r="AI1745" s="75"/>
      <c r="AJ1745" s="75"/>
      <c r="AK1745" s="74"/>
      <c r="AL1745" s="69"/>
      <c r="AM1745" s="76"/>
      <c r="AN1745" s="127"/>
      <c r="AO1745" s="76"/>
      <c r="AP1745" s="127"/>
      <c r="AQ1745" s="76"/>
      <c r="AR1745" s="76"/>
      <c r="AS1745" s="76"/>
      <c r="AT1745" s="76"/>
      <c r="AU1745" s="76"/>
      <c r="AV1745" s="127"/>
      <c r="AW1745" s="127"/>
      <c r="AX1745" s="127"/>
      <c r="AY1745" s="76"/>
      <c r="AZ1745" s="74"/>
      <c r="BA1745" s="74"/>
      <c r="BB1745" s="72"/>
      <c r="BC1745" s="72"/>
      <c r="BD1745" s="74"/>
      <c r="BE1745" s="74"/>
      <c r="BF1745" s="76"/>
      <c r="BG1745" s="76"/>
      <c r="BH1745" s="76"/>
      <c r="BI1745" s="76"/>
      <c r="BJ1745" s="76"/>
      <c r="BK1745" s="76"/>
      <c r="BL1745" s="76"/>
      <c r="BM1745" s="127"/>
      <c r="BN1745" s="76"/>
      <c r="BO1745" s="110"/>
      <c r="BP1745" s="110"/>
      <c r="BQ1745" s="112"/>
      <c r="BR1745" s="112"/>
      <c r="BS1745" s="112"/>
      <c r="BT1745" s="114"/>
      <c r="BU1745" s="113"/>
      <c r="BV1745" s="114"/>
      <c r="BW1745" s="115"/>
      <c r="BX1745" s="115"/>
      <c r="BY1745" s="115"/>
      <c r="BZ1745" s="115"/>
      <c r="CA1745" s="48"/>
      <c r="CB1745" s="48"/>
      <c r="CC1745" s="48"/>
      <c r="CD1745" s="49"/>
      <c r="CE1745" s="96"/>
      <c r="CF1745" s="49"/>
      <c r="CG1745" s="96"/>
      <c r="CH1745" s="49"/>
      <c r="CI1745" s="49"/>
      <c r="CJ1745" s="49"/>
      <c r="CK1745" s="49"/>
      <c r="CL1745" s="49"/>
      <c r="CM1745" s="49"/>
      <c r="CN1745" s="49"/>
      <c r="CO1745" s="49"/>
      <c r="CP1745" s="49"/>
      <c r="CQ1745" s="49"/>
      <c r="CR1745" s="49"/>
      <c r="CS1745" s="49"/>
      <c r="CT1745" s="49"/>
      <c r="CU1745" s="49"/>
      <c r="CV1745" s="49"/>
      <c r="CW1745" s="49"/>
      <c r="CX1745" s="49"/>
      <c r="CY1745" s="49"/>
      <c r="CZ1745" s="49"/>
    </row>
    <row r="1746" spans="1:104" ht="20.25" thickTop="1" thickBot="1" x14ac:dyDescent="0.35">
      <c r="A1746" s="68"/>
      <c r="B1746" s="88"/>
      <c r="C1746" s="68"/>
      <c r="D1746" s="68"/>
      <c r="E1746" s="69"/>
      <c r="F1746" s="69"/>
      <c r="G1746" s="69"/>
      <c r="H1746" s="69"/>
      <c r="I1746" s="70"/>
      <c r="J1746" s="70"/>
      <c r="K1746" s="71"/>
      <c r="L1746" s="91"/>
      <c r="M1746" s="71"/>
      <c r="N1746" s="71"/>
      <c r="P1746" s="71"/>
      <c r="Q1746" s="71"/>
      <c r="R1746" s="71"/>
      <c r="S1746" s="70"/>
      <c r="T1746" s="73"/>
      <c r="U1746" s="73"/>
      <c r="V1746" s="211"/>
      <c r="W1746" s="211"/>
      <c r="X1746" s="73"/>
      <c r="Y1746" s="73"/>
      <c r="Z1746" s="73"/>
      <c r="AA1746" s="73"/>
      <c r="AB1746" s="73"/>
      <c r="AC1746" s="73"/>
      <c r="AD1746" s="73"/>
      <c r="AE1746" s="92"/>
      <c r="AF1746" s="73"/>
      <c r="AG1746" s="74"/>
      <c r="AH1746" s="75"/>
      <c r="AI1746" s="75"/>
      <c r="AJ1746" s="75"/>
      <c r="AK1746" s="74"/>
      <c r="AL1746" s="69"/>
      <c r="AM1746" s="76"/>
      <c r="AN1746" s="127"/>
      <c r="AO1746" s="76"/>
      <c r="AP1746" s="127"/>
      <c r="AQ1746" s="76"/>
      <c r="AR1746" s="76"/>
      <c r="AS1746" s="76"/>
      <c r="AT1746" s="76"/>
      <c r="AU1746" s="76"/>
      <c r="AV1746" s="127"/>
      <c r="AW1746" s="127"/>
      <c r="AX1746" s="127"/>
      <c r="AY1746" s="76"/>
      <c r="AZ1746" s="74"/>
      <c r="BA1746" s="74"/>
      <c r="BB1746" s="72"/>
      <c r="BC1746" s="72"/>
      <c r="BD1746" s="74"/>
      <c r="BE1746" s="74"/>
      <c r="BF1746" s="76"/>
      <c r="BG1746" s="76"/>
      <c r="BH1746" s="76"/>
      <c r="BI1746" s="76"/>
      <c r="BJ1746" s="76"/>
      <c r="BK1746" s="76"/>
      <c r="BL1746" s="76"/>
      <c r="BM1746" s="127"/>
      <c r="BN1746" s="76"/>
      <c r="BO1746" s="110"/>
      <c r="BP1746" s="110"/>
      <c r="BQ1746" s="112"/>
      <c r="BR1746" s="112"/>
      <c r="BS1746" s="112"/>
      <c r="BT1746" s="114"/>
      <c r="BU1746" s="113"/>
      <c r="BV1746" s="114"/>
      <c r="BW1746" s="115"/>
      <c r="BX1746" s="115"/>
      <c r="BY1746" s="115"/>
      <c r="BZ1746" s="115"/>
      <c r="CA1746" s="48"/>
      <c r="CB1746" s="48"/>
      <c r="CC1746" s="48"/>
      <c r="CD1746" s="49"/>
      <c r="CE1746" s="96"/>
      <c r="CF1746" s="49"/>
      <c r="CG1746" s="96"/>
      <c r="CH1746" s="49"/>
      <c r="CI1746" s="49"/>
      <c r="CJ1746" s="49"/>
      <c r="CK1746" s="49"/>
      <c r="CL1746" s="49"/>
      <c r="CM1746" s="49"/>
      <c r="CN1746" s="49"/>
      <c r="CO1746" s="49"/>
      <c r="CP1746" s="49"/>
      <c r="CQ1746" s="49"/>
      <c r="CR1746" s="49"/>
      <c r="CS1746" s="49"/>
      <c r="CT1746" s="49"/>
      <c r="CU1746" s="49"/>
      <c r="CV1746" s="49"/>
      <c r="CW1746" s="49"/>
      <c r="CX1746" s="49"/>
      <c r="CY1746" s="49"/>
      <c r="CZ1746" s="49"/>
    </row>
    <row r="1747" spans="1:104" ht="20.25" thickTop="1" thickBot="1" x14ac:dyDescent="0.35">
      <c r="A1747" s="68"/>
      <c r="B1747" s="88"/>
      <c r="C1747" s="68"/>
      <c r="D1747" s="68"/>
      <c r="E1747" s="69"/>
      <c r="F1747" s="69"/>
      <c r="G1747" s="69"/>
      <c r="H1747" s="69"/>
      <c r="I1747" s="70"/>
      <c r="J1747" s="70"/>
      <c r="K1747" s="71"/>
      <c r="L1747" s="91"/>
      <c r="M1747" s="71"/>
      <c r="N1747" s="71"/>
      <c r="P1747" s="71"/>
      <c r="Q1747" s="71"/>
      <c r="R1747" s="71"/>
      <c r="S1747" s="70"/>
      <c r="T1747" s="73"/>
      <c r="U1747" s="73"/>
      <c r="V1747" s="211"/>
      <c r="W1747" s="211"/>
      <c r="X1747" s="73"/>
      <c r="Y1747" s="73"/>
      <c r="Z1747" s="73"/>
      <c r="AA1747" s="73"/>
      <c r="AB1747" s="73"/>
      <c r="AC1747" s="73"/>
      <c r="AD1747" s="73"/>
      <c r="AE1747" s="92"/>
      <c r="AF1747" s="73"/>
      <c r="AG1747" s="74"/>
      <c r="AH1747" s="75"/>
      <c r="AI1747" s="75"/>
      <c r="AJ1747" s="75"/>
      <c r="AK1747" s="74"/>
      <c r="AL1747" s="69"/>
      <c r="AM1747" s="76"/>
      <c r="AN1747" s="127"/>
      <c r="AO1747" s="76"/>
      <c r="AP1747" s="127"/>
      <c r="AQ1747" s="76"/>
      <c r="AR1747" s="76"/>
      <c r="AS1747" s="76"/>
      <c r="AT1747" s="76"/>
      <c r="AU1747" s="76"/>
      <c r="AV1747" s="127"/>
      <c r="AW1747" s="127"/>
      <c r="AX1747" s="127"/>
      <c r="AY1747" s="76"/>
      <c r="AZ1747" s="74"/>
      <c r="BA1747" s="74"/>
      <c r="BB1747" s="72"/>
      <c r="BC1747" s="72"/>
      <c r="BD1747" s="74"/>
      <c r="BE1747" s="74"/>
      <c r="BF1747" s="76"/>
      <c r="BG1747" s="76"/>
      <c r="BH1747" s="76"/>
      <c r="BI1747" s="76"/>
      <c r="BJ1747" s="76"/>
      <c r="BK1747" s="76"/>
      <c r="BL1747" s="76"/>
      <c r="BM1747" s="127"/>
      <c r="BN1747" s="76"/>
      <c r="BO1747" s="110"/>
      <c r="BP1747" s="110"/>
      <c r="BQ1747" s="112"/>
      <c r="BR1747" s="112"/>
      <c r="BS1747" s="112"/>
      <c r="BT1747" s="114"/>
      <c r="BU1747" s="113"/>
      <c r="BV1747" s="114"/>
      <c r="BW1747" s="115"/>
      <c r="BX1747" s="115"/>
      <c r="BY1747" s="115"/>
      <c r="BZ1747" s="115"/>
      <c r="CA1747" s="48"/>
      <c r="CB1747" s="48"/>
      <c r="CC1747" s="48"/>
      <c r="CD1747" s="49"/>
      <c r="CE1747" s="96"/>
      <c r="CF1747" s="49"/>
      <c r="CG1747" s="96"/>
      <c r="CH1747" s="49"/>
      <c r="CI1747" s="49"/>
      <c r="CJ1747" s="49"/>
      <c r="CK1747" s="49"/>
      <c r="CL1747" s="49"/>
      <c r="CM1747" s="49"/>
      <c r="CN1747" s="49"/>
      <c r="CO1747" s="49"/>
      <c r="CP1747" s="49"/>
      <c r="CQ1747" s="49"/>
      <c r="CR1747" s="49"/>
      <c r="CS1747" s="49"/>
      <c r="CT1747" s="49"/>
      <c r="CU1747" s="49"/>
      <c r="CV1747" s="49"/>
      <c r="CW1747" s="49"/>
      <c r="CX1747" s="49"/>
      <c r="CY1747" s="49"/>
      <c r="CZ1747" s="49"/>
    </row>
    <row r="1748" spans="1:104" ht="20.25" thickTop="1" thickBot="1" x14ac:dyDescent="0.35">
      <c r="A1748" s="68"/>
      <c r="B1748" s="88"/>
      <c r="C1748" s="68"/>
      <c r="D1748" s="68"/>
      <c r="E1748" s="69"/>
      <c r="F1748" s="69"/>
      <c r="G1748" s="69"/>
      <c r="H1748" s="69"/>
      <c r="I1748" s="70"/>
      <c r="J1748" s="70"/>
      <c r="K1748" s="71"/>
      <c r="L1748" s="91"/>
      <c r="M1748" s="71"/>
      <c r="N1748" s="71"/>
      <c r="P1748" s="71"/>
      <c r="Q1748" s="71"/>
      <c r="R1748" s="71"/>
      <c r="S1748" s="70"/>
      <c r="T1748" s="73"/>
      <c r="U1748" s="73"/>
      <c r="V1748" s="211"/>
      <c r="W1748" s="211"/>
      <c r="X1748" s="73"/>
      <c r="Y1748" s="73"/>
      <c r="Z1748" s="73"/>
      <c r="AA1748" s="73"/>
      <c r="AB1748" s="73"/>
      <c r="AC1748" s="73"/>
      <c r="AD1748" s="73"/>
      <c r="AE1748" s="92"/>
      <c r="AF1748" s="73"/>
      <c r="AG1748" s="74"/>
      <c r="AH1748" s="75"/>
      <c r="AI1748" s="75"/>
      <c r="AJ1748" s="75"/>
      <c r="AK1748" s="74"/>
      <c r="AL1748" s="69"/>
      <c r="AM1748" s="76"/>
      <c r="AN1748" s="127"/>
      <c r="AO1748" s="76"/>
      <c r="AP1748" s="127"/>
      <c r="AQ1748" s="76"/>
      <c r="AR1748" s="76"/>
      <c r="AS1748" s="76"/>
      <c r="AT1748" s="76"/>
      <c r="AU1748" s="76"/>
      <c r="AV1748" s="127"/>
      <c r="AW1748" s="127"/>
      <c r="AX1748" s="127"/>
      <c r="AY1748" s="76"/>
      <c r="AZ1748" s="74"/>
      <c r="BA1748" s="74"/>
      <c r="BB1748" s="72"/>
      <c r="BC1748" s="72"/>
      <c r="BD1748" s="74"/>
      <c r="BE1748" s="74"/>
      <c r="BF1748" s="76"/>
      <c r="BG1748" s="76"/>
      <c r="BH1748" s="76"/>
      <c r="BI1748" s="76"/>
      <c r="BJ1748" s="76"/>
      <c r="BK1748" s="76"/>
      <c r="BL1748" s="76"/>
      <c r="BM1748" s="127"/>
      <c r="BN1748" s="76"/>
      <c r="BO1748" s="110"/>
      <c r="BP1748" s="110"/>
      <c r="BQ1748" s="112"/>
      <c r="BR1748" s="112"/>
      <c r="BS1748" s="112"/>
      <c r="BT1748" s="114"/>
      <c r="BU1748" s="113"/>
      <c r="BV1748" s="114"/>
      <c r="BW1748" s="115"/>
      <c r="BX1748" s="115"/>
      <c r="BY1748" s="115"/>
      <c r="BZ1748" s="115"/>
      <c r="CA1748" s="48"/>
      <c r="CB1748" s="48"/>
      <c r="CC1748" s="48"/>
      <c r="CD1748" s="49"/>
      <c r="CE1748" s="96"/>
      <c r="CF1748" s="49"/>
      <c r="CG1748" s="96"/>
      <c r="CH1748" s="49"/>
      <c r="CI1748" s="49"/>
      <c r="CJ1748" s="49"/>
      <c r="CK1748" s="49"/>
      <c r="CL1748" s="49"/>
      <c r="CM1748" s="49"/>
      <c r="CN1748" s="49"/>
      <c r="CO1748" s="49"/>
      <c r="CP1748" s="49"/>
      <c r="CQ1748" s="49"/>
      <c r="CR1748" s="49"/>
      <c r="CS1748" s="49"/>
      <c r="CT1748" s="49"/>
      <c r="CU1748" s="49"/>
      <c r="CV1748" s="49"/>
      <c r="CW1748" s="49"/>
      <c r="CX1748" s="49"/>
      <c r="CY1748" s="49"/>
      <c r="CZ1748" s="49"/>
    </row>
    <row r="1749" spans="1:104" ht="20.25" thickTop="1" thickBot="1" x14ac:dyDescent="0.35">
      <c r="A1749" s="68"/>
      <c r="B1749" s="88"/>
      <c r="C1749" s="68"/>
      <c r="D1749" s="68"/>
      <c r="E1749" s="69"/>
      <c r="F1749" s="69"/>
      <c r="G1749" s="69"/>
      <c r="H1749" s="69"/>
      <c r="I1749" s="70"/>
      <c r="J1749" s="70"/>
      <c r="K1749" s="71"/>
      <c r="L1749" s="91"/>
      <c r="M1749" s="71"/>
      <c r="N1749" s="71"/>
      <c r="P1749" s="71"/>
      <c r="Q1749" s="71"/>
      <c r="R1749" s="71"/>
      <c r="S1749" s="70"/>
      <c r="T1749" s="73"/>
      <c r="U1749" s="73"/>
      <c r="V1749" s="211"/>
      <c r="W1749" s="211"/>
      <c r="X1749" s="73"/>
      <c r="Y1749" s="73"/>
      <c r="Z1749" s="73"/>
      <c r="AA1749" s="73"/>
      <c r="AB1749" s="73"/>
      <c r="AC1749" s="73"/>
      <c r="AD1749" s="73"/>
      <c r="AE1749" s="92"/>
      <c r="AF1749" s="73"/>
      <c r="AG1749" s="74"/>
      <c r="AH1749" s="75"/>
      <c r="AI1749" s="75"/>
      <c r="AJ1749" s="75"/>
      <c r="AK1749" s="74"/>
      <c r="AL1749" s="69"/>
      <c r="AM1749" s="76"/>
      <c r="AN1749" s="127"/>
      <c r="AO1749" s="76"/>
      <c r="AP1749" s="127"/>
      <c r="AQ1749" s="76"/>
      <c r="AR1749" s="76"/>
      <c r="AS1749" s="76"/>
      <c r="AT1749" s="76"/>
      <c r="AU1749" s="76"/>
      <c r="AV1749" s="127"/>
      <c r="AW1749" s="127"/>
      <c r="AX1749" s="127"/>
      <c r="AY1749" s="76"/>
      <c r="AZ1749" s="74"/>
      <c r="BA1749" s="74"/>
      <c r="BB1749" s="72"/>
      <c r="BC1749" s="72"/>
      <c r="BD1749" s="74"/>
      <c r="BE1749" s="74"/>
      <c r="BF1749" s="76"/>
      <c r="BG1749" s="76"/>
      <c r="BH1749" s="76"/>
      <c r="BI1749" s="76"/>
      <c r="BJ1749" s="76"/>
      <c r="BK1749" s="76"/>
      <c r="BL1749" s="76"/>
      <c r="BM1749" s="127"/>
      <c r="BN1749" s="76"/>
      <c r="BO1749" s="110"/>
      <c r="BP1749" s="110"/>
      <c r="BQ1749" s="112"/>
      <c r="BR1749" s="112"/>
      <c r="BS1749" s="112"/>
      <c r="BT1749" s="114"/>
      <c r="BU1749" s="113"/>
      <c r="BV1749" s="114"/>
      <c r="BW1749" s="115"/>
      <c r="BX1749" s="115"/>
      <c r="BY1749" s="115"/>
      <c r="BZ1749" s="115"/>
      <c r="CA1749" s="48"/>
      <c r="CB1749" s="48"/>
      <c r="CC1749" s="48"/>
      <c r="CD1749" s="49"/>
      <c r="CE1749" s="96"/>
      <c r="CF1749" s="49"/>
      <c r="CG1749" s="96"/>
      <c r="CH1749" s="49"/>
      <c r="CI1749" s="49"/>
      <c r="CJ1749" s="49"/>
      <c r="CK1749" s="49"/>
      <c r="CL1749" s="49"/>
      <c r="CM1749" s="49"/>
      <c r="CN1749" s="49"/>
      <c r="CO1749" s="49"/>
      <c r="CP1749" s="49"/>
      <c r="CQ1749" s="49"/>
      <c r="CR1749" s="49"/>
      <c r="CS1749" s="49"/>
      <c r="CT1749" s="49"/>
      <c r="CU1749" s="49"/>
      <c r="CV1749" s="49"/>
      <c r="CW1749" s="49"/>
      <c r="CX1749" s="49"/>
      <c r="CY1749" s="49"/>
      <c r="CZ1749" s="49"/>
    </row>
    <row r="1750" spans="1:104" ht="20.25" thickTop="1" thickBot="1" x14ac:dyDescent="0.35">
      <c r="A1750" s="68"/>
      <c r="B1750" s="88"/>
      <c r="C1750" s="68"/>
      <c r="D1750" s="68"/>
      <c r="E1750" s="69"/>
      <c r="F1750" s="69"/>
      <c r="G1750" s="69"/>
      <c r="H1750" s="69"/>
      <c r="I1750" s="70"/>
      <c r="J1750" s="70"/>
      <c r="K1750" s="71"/>
      <c r="L1750" s="91"/>
      <c r="M1750" s="71"/>
      <c r="N1750" s="71"/>
      <c r="P1750" s="71"/>
      <c r="Q1750" s="71"/>
      <c r="R1750" s="71"/>
      <c r="S1750" s="70"/>
      <c r="T1750" s="73"/>
      <c r="U1750" s="73"/>
      <c r="V1750" s="211"/>
      <c r="W1750" s="211"/>
      <c r="X1750" s="73"/>
      <c r="Y1750" s="73"/>
      <c r="Z1750" s="73"/>
      <c r="AA1750" s="73"/>
      <c r="AB1750" s="73"/>
      <c r="AC1750" s="73"/>
      <c r="AD1750" s="73"/>
      <c r="AE1750" s="92"/>
      <c r="AF1750" s="73"/>
      <c r="AG1750" s="74"/>
      <c r="AH1750" s="75"/>
      <c r="AI1750" s="75"/>
      <c r="AJ1750" s="75"/>
      <c r="AK1750" s="74"/>
      <c r="AL1750" s="69"/>
      <c r="AM1750" s="76"/>
      <c r="AN1750" s="127"/>
      <c r="AO1750" s="76"/>
      <c r="AP1750" s="127"/>
      <c r="AQ1750" s="76"/>
      <c r="AR1750" s="76"/>
      <c r="AS1750" s="76"/>
      <c r="AT1750" s="76"/>
      <c r="AU1750" s="76"/>
      <c r="AV1750" s="127"/>
      <c r="AW1750" s="127"/>
      <c r="AX1750" s="127"/>
      <c r="AY1750" s="76"/>
      <c r="AZ1750" s="74"/>
      <c r="BA1750" s="74"/>
      <c r="BB1750" s="72"/>
      <c r="BC1750" s="72"/>
      <c r="BD1750" s="74"/>
      <c r="BE1750" s="74"/>
      <c r="BF1750" s="76"/>
      <c r="BG1750" s="76"/>
      <c r="BH1750" s="76"/>
      <c r="BI1750" s="76"/>
      <c r="BJ1750" s="76"/>
      <c r="BK1750" s="76"/>
      <c r="BL1750" s="76"/>
      <c r="BM1750" s="127"/>
      <c r="BN1750" s="76"/>
      <c r="BO1750" s="110"/>
      <c r="BP1750" s="110"/>
      <c r="BQ1750" s="112"/>
      <c r="BR1750" s="112"/>
      <c r="BS1750" s="112"/>
      <c r="BT1750" s="114"/>
      <c r="BU1750" s="113"/>
      <c r="BV1750" s="114"/>
      <c r="BW1750" s="115"/>
      <c r="BX1750" s="115"/>
      <c r="BY1750" s="115"/>
      <c r="BZ1750" s="115"/>
      <c r="CA1750" s="48"/>
      <c r="CB1750" s="48"/>
      <c r="CC1750" s="48"/>
      <c r="CD1750" s="49"/>
      <c r="CE1750" s="96"/>
      <c r="CF1750" s="49"/>
      <c r="CG1750" s="96"/>
      <c r="CH1750" s="49"/>
      <c r="CI1750" s="49"/>
      <c r="CJ1750" s="49"/>
      <c r="CK1750" s="49"/>
      <c r="CL1750" s="49"/>
      <c r="CM1750" s="49"/>
      <c r="CN1750" s="49"/>
      <c r="CO1750" s="49"/>
      <c r="CP1750" s="49"/>
      <c r="CQ1750" s="49"/>
      <c r="CR1750" s="49"/>
      <c r="CS1750" s="49"/>
      <c r="CT1750" s="49"/>
      <c r="CU1750" s="49"/>
      <c r="CV1750" s="49"/>
      <c r="CW1750" s="49"/>
      <c r="CX1750" s="49"/>
      <c r="CY1750" s="49"/>
      <c r="CZ1750" s="49"/>
    </row>
    <row r="1751" spans="1:104" ht="20.25" thickTop="1" thickBot="1" x14ac:dyDescent="0.35">
      <c r="A1751" s="68"/>
      <c r="B1751" s="88"/>
      <c r="C1751" s="68"/>
      <c r="D1751" s="68"/>
      <c r="E1751" s="69"/>
      <c r="F1751" s="69"/>
      <c r="G1751" s="69"/>
      <c r="H1751" s="69"/>
      <c r="I1751" s="70"/>
      <c r="J1751" s="70"/>
      <c r="K1751" s="71"/>
      <c r="L1751" s="91"/>
      <c r="M1751" s="71"/>
      <c r="N1751" s="71"/>
      <c r="P1751" s="71"/>
      <c r="Q1751" s="71"/>
      <c r="R1751" s="71"/>
      <c r="S1751" s="70"/>
      <c r="T1751" s="73"/>
      <c r="U1751" s="73"/>
      <c r="V1751" s="211"/>
      <c r="W1751" s="211"/>
      <c r="X1751" s="73"/>
      <c r="Y1751" s="73"/>
      <c r="Z1751" s="73"/>
      <c r="AA1751" s="73"/>
      <c r="AB1751" s="73"/>
      <c r="AC1751" s="73"/>
      <c r="AD1751" s="73"/>
      <c r="AE1751" s="92"/>
      <c r="AF1751" s="73"/>
      <c r="AG1751" s="74"/>
      <c r="AH1751" s="75"/>
      <c r="AI1751" s="75"/>
      <c r="AJ1751" s="75"/>
      <c r="AK1751" s="74"/>
      <c r="AL1751" s="69"/>
      <c r="AM1751" s="76"/>
      <c r="AN1751" s="127"/>
      <c r="AO1751" s="76"/>
      <c r="AP1751" s="127"/>
      <c r="AQ1751" s="76"/>
      <c r="AR1751" s="76"/>
      <c r="AS1751" s="76"/>
      <c r="AT1751" s="76"/>
      <c r="AU1751" s="76"/>
      <c r="AV1751" s="127"/>
      <c r="AW1751" s="127"/>
      <c r="AX1751" s="127"/>
      <c r="AY1751" s="76"/>
      <c r="AZ1751" s="74"/>
      <c r="BA1751" s="74"/>
      <c r="BB1751" s="72"/>
      <c r="BC1751" s="72"/>
      <c r="BD1751" s="74"/>
      <c r="BE1751" s="74"/>
      <c r="BF1751" s="76"/>
      <c r="BG1751" s="76"/>
      <c r="BH1751" s="76"/>
      <c r="BI1751" s="76"/>
      <c r="BJ1751" s="76"/>
      <c r="BK1751" s="76"/>
      <c r="BL1751" s="76"/>
      <c r="BM1751" s="127"/>
      <c r="BN1751" s="76"/>
      <c r="BO1751" s="110"/>
      <c r="BP1751" s="110"/>
      <c r="BQ1751" s="112"/>
      <c r="BR1751" s="112"/>
      <c r="BS1751" s="112"/>
      <c r="BT1751" s="114"/>
      <c r="BU1751" s="113"/>
      <c r="BV1751" s="114"/>
      <c r="BW1751" s="115"/>
      <c r="BX1751" s="115"/>
      <c r="BY1751" s="115"/>
      <c r="BZ1751" s="115"/>
      <c r="CA1751" s="48"/>
      <c r="CB1751" s="48"/>
      <c r="CC1751" s="48"/>
      <c r="CD1751" s="49"/>
      <c r="CE1751" s="96"/>
      <c r="CF1751" s="49"/>
      <c r="CG1751" s="96"/>
      <c r="CH1751" s="49"/>
      <c r="CI1751" s="49"/>
      <c r="CJ1751" s="49"/>
      <c r="CK1751" s="49"/>
      <c r="CL1751" s="49"/>
      <c r="CM1751" s="49"/>
      <c r="CN1751" s="49"/>
      <c r="CO1751" s="49"/>
      <c r="CP1751" s="49"/>
      <c r="CQ1751" s="49"/>
      <c r="CR1751" s="49"/>
      <c r="CS1751" s="49"/>
      <c r="CT1751" s="49"/>
      <c r="CU1751" s="49"/>
      <c r="CV1751" s="49"/>
      <c r="CW1751" s="49"/>
      <c r="CX1751" s="49"/>
      <c r="CY1751" s="49"/>
      <c r="CZ1751" s="49"/>
    </row>
    <row r="1752" spans="1:104" ht="20.25" thickTop="1" thickBot="1" x14ac:dyDescent="0.35">
      <c r="A1752" s="68"/>
      <c r="B1752" s="88"/>
      <c r="C1752" s="68"/>
      <c r="D1752" s="68"/>
      <c r="E1752" s="69"/>
      <c r="F1752" s="69"/>
      <c r="G1752" s="69"/>
      <c r="H1752" s="69"/>
      <c r="I1752" s="70"/>
      <c r="J1752" s="70"/>
      <c r="K1752" s="71"/>
      <c r="L1752" s="91"/>
      <c r="M1752" s="71"/>
      <c r="N1752" s="71"/>
      <c r="P1752" s="71"/>
      <c r="Q1752" s="71"/>
      <c r="R1752" s="71"/>
      <c r="S1752" s="70"/>
      <c r="T1752" s="73"/>
      <c r="U1752" s="73"/>
      <c r="V1752" s="211"/>
      <c r="W1752" s="211"/>
      <c r="X1752" s="73"/>
      <c r="Y1752" s="73"/>
      <c r="Z1752" s="73"/>
      <c r="AA1752" s="73"/>
      <c r="AB1752" s="73"/>
      <c r="AC1752" s="73"/>
      <c r="AD1752" s="73"/>
      <c r="AE1752" s="92"/>
      <c r="AF1752" s="73"/>
      <c r="AG1752" s="74"/>
      <c r="AH1752" s="75"/>
      <c r="AI1752" s="75"/>
      <c r="AJ1752" s="75"/>
      <c r="AK1752" s="74"/>
      <c r="AL1752" s="69"/>
      <c r="AM1752" s="76"/>
      <c r="AN1752" s="127"/>
      <c r="AO1752" s="76"/>
      <c r="AP1752" s="127"/>
      <c r="AQ1752" s="76"/>
      <c r="AR1752" s="76"/>
      <c r="AS1752" s="76"/>
      <c r="AT1752" s="76"/>
      <c r="AU1752" s="76"/>
      <c r="AV1752" s="127"/>
      <c r="AW1752" s="127"/>
      <c r="AX1752" s="127"/>
      <c r="AY1752" s="76"/>
      <c r="AZ1752" s="74"/>
      <c r="BA1752" s="74"/>
      <c r="BB1752" s="72"/>
      <c r="BC1752" s="72"/>
      <c r="BD1752" s="74"/>
      <c r="BE1752" s="74"/>
      <c r="BF1752" s="76"/>
      <c r="BG1752" s="76"/>
      <c r="BH1752" s="76"/>
      <c r="BI1752" s="76"/>
      <c r="BJ1752" s="76"/>
      <c r="BK1752" s="76"/>
      <c r="BL1752" s="76"/>
      <c r="BM1752" s="127"/>
      <c r="BN1752" s="76"/>
      <c r="BO1752" s="110"/>
      <c r="BP1752" s="110"/>
      <c r="BQ1752" s="112"/>
      <c r="BR1752" s="112"/>
      <c r="BS1752" s="112"/>
      <c r="BT1752" s="114"/>
      <c r="BU1752" s="113"/>
      <c r="BV1752" s="114"/>
      <c r="BW1752" s="115"/>
      <c r="BX1752" s="115"/>
      <c r="BY1752" s="115"/>
      <c r="BZ1752" s="115"/>
      <c r="CA1752" s="48"/>
      <c r="CB1752" s="48"/>
      <c r="CC1752" s="48"/>
      <c r="CD1752" s="49"/>
      <c r="CE1752" s="96"/>
      <c r="CF1752" s="49"/>
      <c r="CG1752" s="96"/>
      <c r="CH1752" s="49"/>
      <c r="CI1752" s="49"/>
      <c r="CJ1752" s="49"/>
      <c r="CK1752" s="49"/>
      <c r="CL1752" s="49"/>
      <c r="CM1752" s="49"/>
      <c r="CN1752" s="49"/>
      <c r="CO1752" s="49"/>
      <c r="CP1752" s="49"/>
      <c r="CQ1752" s="49"/>
      <c r="CR1752" s="49"/>
      <c r="CS1752" s="49"/>
      <c r="CT1752" s="49"/>
      <c r="CU1752" s="49"/>
      <c r="CV1752" s="49"/>
      <c r="CW1752" s="49"/>
      <c r="CX1752" s="49"/>
      <c r="CY1752" s="49"/>
      <c r="CZ1752" s="49"/>
    </row>
    <row r="1753" spans="1:104" ht="20.25" thickTop="1" thickBot="1" x14ac:dyDescent="0.35">
      <c r="A1753" s="68"/>
      <c r="B1753" s="88"/>
      <c r="C1753" s="68"/>
      <c r="D1753" s="68"/>
      <c r="E1753" s="69"/>
      <c r="F1753" s="69"/>
      <c r="G1753" s="69"/>
      <c r="H1753" s="69"/>
      <c r="I1753" s="70"/>
      <c r="J1753" s="70"/>
      <c r="K1753" s="71"/>
      <c r="L1753" s="91"/>
      <c r="M1753" s="71"/>
      <c r="N1753" s="71"/>
      <c r="P1753" s="71"/>
      <c r="Q1753" s="71"/>
      <c r="R1753" s="71"/>
      <c r="S1753" s="70"/>
      <c r="T1753" s="73"/>
      <c r="U1753" s="73"/>
      <c r="V1753" s="211"/>
      <c r="W1753" s="211"/>
      <c r="X1753" s="73"/>
      <c r="Y1753" s="73"/>
      <c r="Z1753" s="73"/>
      <c r="AA1753" s="73"/>
      <c r="AB1753" s="73"/>
      <c r="AC1753" s="73"/>
      <c r="AD1753" s="73"/>
      <c r="AE1753" s="92"/>
      <c r="AF1753" s="73"/>
      <c r="AG1753" s="74"/>
      <c r="AH1753" s="75"/>
      <c r="AI1753" s="75"/>
      <c r="AJ1753" s="75"/>
      <c r="AK1753" s="74"/>
      <c r="AL1753" s="69"/>
      <c r="AM1753" s="76"/>
      <c r="AN1753" s="127"/>
      <c r="AO1753" s="76"/>
      <c r="AP1753" s="127"/>
      <c r="AQ1753" s="76"/>
      <c r="AR1753" s="76"/>
      <c r="AS1753" s="76"/>
      <c r="AT1753" s="76"/>
      <c r="AU1753" s="76"/>
      <c r="AV1753" s="127"/>
      <c r="AW1753" s="127"/>
      <c r="AX1753" s="127"/>
      <c r="AY1753" s="76"/>
      <c r="AZ1753" s="74"/>
      <c r="BA1753" s="74"/>
      <c r="BB1753" s="72"/>
      <c r="BC1753" s="72"/>
      <c r="BD1753" s="74"/>
      <c r="BE1753" s="74"/>
      <c r="BF1753" s="76"/>
      <c r="BG1753" s="76"/>
      <c r="BH1753" s="76"/>
      <c r="BI1753" s="76"/>
      <c r="BJ1753" s="76"/>
      <c r="BK1753" s="76"/>
      <c r="BL1753" s="76"/>
      <c r="BM1753" s="127"/>
      <c r="BN1753" s="76"/>
      <c r="BO1753" s="110"/>
      <c r="BP1753" s="110"/>
      <c r="BQ1753" s="112"/>
      <c r="BR1753" s="112"/>
      <c r="BS1753" s="112"/>
      <c r="BT1753" s="114"/>
      <c r="BU1753" s="113"/>
      <c r="BV1753" s="114"/>
      <c r="BW1753" s="115"/>
      <c r="BX1753" s="115"/>
      <c r="BY1753" s="115"/>
      <c r="BZ1753" s="115"/>
      <c r="CA1753" s="48"/>
      <c r="CB1753" s="48"/>
      <c r="CC1753" s="48"/>
      <c r="CD1753" s="49"/>
      <c r="CE1753" s="96"/>
      <c r="CF1753" s="49"/>
      <c r="CG1753" s="96"/>
      <c r="CH1753" s="49"/>
      <c r="CI1753" s="49"/>
      <c r="CJ1753" s="49"/>
      <c r="CK1753" s="49"/>
      <c r="CL1753" s="49"/>
      <c r="CM1753" s="49"/>
      <c r="CN1753" s="49"/>
      <c r="CO1753" s="49"/>
      <c r="CP1753" s="49"/>
      <c r="CQ1753" s="49"/>
      <c r="CR1753" s="49"/>
      <c r="CS1753" s="49"/>
      <c r="CT1753" s="49"/>
      <c r="CU1753" s="49"/>
      <c r="CV1753" s="49"/>
      <c r="CW1753" s="49"/>
      <c r="CX1753" s="49"/>
      <c r="CY1753" s="49"/>
      <c r="CZ1753" s="49"/>
    </row>
    <row r="1754" spans="1:104" ht="20.25" thickTop="1" thickBot="1" x14ac:dyDescent="0.35">
      <c r="A1754" s="68"/>
      <c r="B1754" s="88"/>
      <c r="C1754" s="68"/>
      <c r="D1754" s="68"/>
      <c r="E1754" s="69"/>
      <c r="F1754" s="69"/>
      <c r="G1754" s="69"/>
      <c r="H1754" s="69"/>
      <c r="I1754" s="70"/>
      <c r="J1754" s="70"/>
      <c r="K1754" s="71"/>
      <c r="L1754" s="91"/>
      <c r="M1754" s="71"/>
      <c r="N1754" s="71"/>
      <c r="P1754" s="71"/>
      <c r="Q1754" s="71"/>
      <c r="R1754" s="71"/>
      <c r="S1754" s="70"/>
      <c r="T1754" s="73"/>
      <c r="U1754" s="73"/>
      <c r="V1754" s="211"/>
      <c r="W1754" s="211"/>
      <c r="X1754" s="73"/>
      <c r="Y1754" s="73"/>
      <c r="Z1754" s="73"/>
      <c r="AA1754" s="73"/>
      <c r="AB1754" s="73"/>
      <c r="AC1754" s="73"/>
      <c r="AD1754" s="73"/>
      <c r="AE1754" s="92"/>
      <c r="AF1754" s="73"/>
      <c r="AG1754" s="74"/>
      <c r="AH1754" s="75"/>
      <c r="AI1754" s="75"/>
      <c r="AJ1754" s="75"/>
      <c r="AK1754" s="74"/>
      <c r="AL1754" s="69"/>
      <c r="AM1754" s="76"/>
      <c r="AN1754" s="127"/>
      <c r="AO1754" s="76"/>
      <c r="AP1754" s="127"/>
      <c r="AQ1754" s="76"/>
      <c r="AR1754" s="76"/>
      <c r="AS1754" s="76"/>
      <c r="AT1754" s="76"/>
      <c r="AU1754" s="76"/>
      <c r="AV1754" s="127"/>
      <c r="AW1754" s="127"/>
      <c r="AX1754" s="127"/>
      <c r="AY1754" s="76"/>
      <c r="AZ1754" s="74"/>
      <c r="BA1754" s="74"/>
      <c r="BB1754" s="72"/>
      <c r="BC1754" s="72"/>
      <c r="BD1754" s="74"/>
      <c r="BE1754" s="74"/>
      <c r="BF1754" s="76"/>
      <c r="BG1754" s="76"/>
      <c r="BH1754" s="76"/>
      <c r="BI1754" s="76"/>
      <c r="BJ1754" s="76"/>
      <c r="BK1754" s="76"/>
      <c r="BL1754" s="76"/>
      <c r="BM1754" s="127"/>
      <c r="BN1754" s="76"/>
      <c r="BO1754" s="110"/>
      <c r="BP1754" s="110"/>
      <c r="BQ1754" s="112"/>
      <c r="BR1754" s="112"/>
      <c r="BS1754" s="112"/>
      <c r="BT1754" s="114"/>
      <c r="BU1754" s="113"/>
      <c r="BV1754" s="114"/>
      <c r="BW1754" s="115"/>
      <c r="BX1754" s="115"/>
      <c r="BY1754" s="115"/>
      <c r="BZ1754" s="115"/>
      <c r="CA1754" s="48"/>
      <c r="CB1754" s="48"/>
      <c r="CC1754" s="48"/>
      <c r="CD1754" s="49"/>
      <c r="CE1754" s="96"/>
      <c r="CF1754" s="49"/>
      <c r="CG1754" s="96"/>
      <c r="CH1754" s="49"/>
      <c r="CI1754" s="49"/>
      <c r="CJ1754" s="49"/>
      <c r="CK1754" s="49"/>
      <c r="CL1754" s="49"/>
      <c r="CM1754" s="49"/>
      <c r="CN1754" s="49"/>
      <c r="CO1754" s="49"/>
      <c r="CP1754" s="49"/>
      <c r="CQ1754" s="49"/>
      <c r="CR1754" s="49"/>
      <c r="CS1754" s="49"/>
      <c r="CT1754" s="49"/>
      <c r="CU1754" s="49"/>
      <c r="CV1754" s="49"/>
      <c r="CW1754" s="49"/>
      <c r="CX1754" s="49"/>
      <c r="CY1754" s="49"/>
      <c r="CZ1754" s="49"/>
    </row>
    <row r="1755" spans="1:104" ht="20.25" thickTop="1" thickBot="1" x14ac:dyDescent="0.35">
      <c r="A1755" s="68"/>
      <c r="B1755" s="88"/>
      <c r="C1755" s="68"/>
      <c r="D1755" s="68"/>
      <c r="E1755" s="69"/>
      <c r="F1755" s="69"/>
      <c r="G1755" s="69"/>
      <c r="H1755" s="69"/>
      <c r="I1755" s="70"/>
      <c r="J1755" s="70"/>
      <c r="K1755" s="71"/>
      <c r="L1755" s="91"/>
      <c r="M1755" s="71"/>
      <c r="N1755" s="71"/>
      <c r="P1755" s="71"/>
      <c r="Q1755" s="71"/>
      <c r="R1755" s="71"/>
      <c r="S1755" s="70"/>
      <c r="T1755" s="73"/>
      <c r="U1755" s="73"/>
      <c r="V1755" s="211"/>
      <c r="W1755" s="211"/>
      <c r="X1755" s="73"/>
      <c r="Y1755" s="73"/>
      <c r="Z1755" s="73"/>
      <c r="AA1755" s="73"/>
      <c r="AB1755" s="73"/>
      <c r="AC1755" s="73"/>
      <c r="AD1755" s="73"/>
      <c r="AE1755" s="92"/>
      <c r="AF1755" s="73"/>
      <c r="AG1755" s="74"/>
      <c r="AH1755" s="75"/>
      <c r="AI1755" s="75"/>
      <c r="AJ1755" s="75"/>
      <c r="AK1755" s="74"/>
      <c r="AL1755" s="69"/>
      <c r="AM1755" s="76"/>
      <c r="AN1755" s="127"/>
      <c r="AO1755" s="76"/>
      <c r="AP1755" s="127"/>
      <c r="AQ1755" s="76"/>
      <c r="AR1755" s="76"/>
      <c r="AS1755" s="76"/>
      <c r="AT1755" s="76"/>
      <c r="AU1755" s="76"/>
      <c r="AV1755" s="127"/>
      <c r="AW1755" s="127"/>
      <c r="AX1755" s="127"/>
      <c r="AY1755" s="76"/>
      <c r="AZ1755" s="74"/>
      <c r="BA1755" s="74"/>
      <c r="BB1755" s="72"/>
      <c r="BC1755" s="72"/>
      <c r="BD1755" s="74"/>
      <c r="BE1755" s="74"/>
      <c r="BF1755" s="76"/>
      <c r="BG1755" s="76"/>
      <c r="BH1755" s="76"/>
      <c r="BI1755" s="76"/>
      <c r="BJ1755" s="76"/>
      <c r="BK1755" s="76"/>
      <c r="BL1755" s="76"/>
      <c r="BM1755" s="127"/>
      <c r="BN1755" s="76"/>
      <c r="BO1755" s="110"/>
      <c r="BP1755" s="110"/>
      <c r="BQ1755" s="112"/>
      <c r="BR1755" s="112"/>
      <c r="BS1755" s="112"/>
      <c r="BT1755" s="114"/>
      <c r="BU1755" s="113"/>
      <c r="BV1755" s="114"/>
      <c r="BW1755" s="115"/>
      <c r="BX1755" s="115"/>
      <c r="BY1755" s="115"/>
      <c r="BZ1755" s="115"/>
      <c r="CA1755" s="48"/>
      <c r="CB1755" s="48"/>
      <c r="CC1755" s="48"/>
      <c r="CD1755" s="49"/>
      <c r="CE1755" s="96"/>
      <c r="CF1755" s="49"/>
      <c r="CG1755" s="96"/>
      <c r="CH1755" s="49"/>
      <c r="CI1755" s="49"/>
      <c r="CJ1755" s="49"/>
      <c r="CK1755" s="49"/>
      <c r="CL1755" s="49"/>
      <c r="CM1755" s="49"/>
      <c r="CN1755" s="49"/>
      <c r="CO1755" s="49"/>
      <c r="CP1755" s="49"/>
      <c r="CQ1755" s="49"/>
      <c r="CR1755" s="49"/>
      <c r="CS1755" s="49"/>
      <c r="CT1755" s="49"/>
      <c r="CU1755" s="49"/>
      <c r="CV1755" s="49"/>
      <c r="CW1755" s="49"/>
      <c r="CX1755" s="49"/>
      <c r="CY1755" s="49"/>
      <c r="CZ1755" s="49"/>
    </row>
    <row r="1756" spans="1:104" ht="20.25" thickTop="1" thickBot="1" x14ac:dyDescent="0.35">
      <c r="A1756" s="68"/>
      <c r="B1756" s="88"/>
      <c r="C1756" s="68"/>
      <c r="D1756" s="68"/>
      <c r="E1756" s="69"/>
      <c r="F1756" s="69"/>
      <c r="G1756" s="69"/>
      <c r="H1756" s="69"/>
      <c r="I1756" s="70"/>
      <c r="J1756" s="70"/>
      <c r="K1756" s="71"/>
      <c r="L1756" s="91"/>
      <c r="M1756" s="71"/>
      <c r="N1756" s="71"/>
      <c r="P1756" s="71"/>
      <c r="Q1756" s="71"/>
      <c r="R1756" s="71"/>
      <c r="S1756" s="70"/>
      <c r="T1756" s="73"/>
      <c r="U1756" s="73"/>
      <c r="V1756" s="211"/>
      <c r="W1756" s="211"/>
      <c r="X1756" s="73"/>
      <c r="Y1756" s="73"/>
      <c r="Z1756" s="73"/>
      <c r="AA1756" s="73"/>
      <c r="AB1756" s="73"/>
      <c r="AC1756" s="73"/>
      <c r="AD1756" s="73"/>
      <c r="AE1756" s="92"/>
      <c r="AF1756" s="73"/>
      <c r="AG1756" s="74"/>
      <c r="AH1756" s="75"/>
      <c r="AI1756" s="75"/>
      <c r="AJ1756" s="75"/>
      <c r="AK1756" s="74"/>
      <c r="AL1756" s="69"/>
      <c r="AM1756" s="76"/>
      <c r="AN1756" s="127"/>
      <c r="AO1756" s="76"/>
      <c r="AP1756" s="127"/>
      <c r="AQ1756" s="76"/>
      <c r="AR1756" s="76"/>
      <c r="AS1756" s="76"/>
      <c r="AT1756" s="76"/>
      <c r="AU1756" s="76"/>
      <c r="AV1756" s="127"/>
      <c r="AW1756" s="127"/>
      <c r="AX1756" s="127"/>
      <c r="AY1756" s="76"/>
      <c r="AZ1756" s="74"/>
      <c r="BA1756" s="74"/>
      <c r="BB1756" s="72"/>
      <c r="BC1756" s="72"/>
      <c r="BD1756" s="74"/>
      <c r="BE1756" s="74"/>
      <c r="BF1756" s="76"/>
      <c r="BG1756" s="76"/>
      <c r="BH1756" s="76"/>
      <c r="BI1756" s="76"/>
      <c r="BJ1756" s="76"/>
      <c r="BK1756" s="76"/>
      <c r="BL1756" s="76"/>
      <c r="BM1756" s="127"/>
      <c r="BN1756" s="76"/>
      <c r="BO1756" s="110"/>
      <c r="BP1756" s="110"/>
      <c r="BQ1756" s="112"/>
      <c r="BR1756" s="112"/>
      <c r="BS1756" s="112"/>
      <c r="BT1756" s="114"/>
      <c r="BU1756" s="113"/>
      <c r="BV1756" s="114"/>
      <c r="BW1756" s="115"/>
      <c r="BX1756" s="115"/>
      <c r="BY1756" s="115"/>
      <c r="BZ1756" s="115"/>
      <c r="CA1756" s="48"/>
      <c r="CB1756" s="48"/>
      <c r="CC1756" s="48"/>
      <c r="CD1756" s="49"/>
      <c r="CE1756" s="96"/>
      <c r="CF1756" s="49"/>
      <c r="CG1756" s="96"/>
      <c r="CH1756" s="49"/>
      <c r="CI1756" s="49"/>
      <c r="CJ1756" s="49"/>
      <c r="CK1756" s="49"/>
      <c r="CL1756" s="49"/>
      <c r="CM1756" s="49"/>
      <c r="CN1756" s="49"/>
      <c r="CO1756" s="49"/>
      <c r="CP1756" s="49"/>
      <c r="CQ1756" s="49"/>
      <c r="CR1756" s="49"/>
      <c r="CS1756" s="49"/>
      <c r="CT1756" s="49"/>
      <c r="CU1756" s="49"/>
      <c r="CV1756" s="49"/>
      <c r="CW1756" s="49"/>
      <c r="CX1756" s="49"/>
      <c r="CY1756" s="49"/>
      <c r="CZ1756" s="49"/>
    </row>
    <row r="1757" spans="1:104" ht="20.25" thickTop="1" thickBot="1" x14ac:dyDescent="0.35">
      <c r="A1757" s="68"/>
      <c r="B1757" s="88"/>
      <c r="C1757" s="68"/>
      <c r="D1757" s="68"/>
      <c r="E1757" s="69"/>
      <c r="F1757" s="69"/>
      <c r="G1757" s="69"/>
      <c r="H1757" s="69"/>
      <c r="I1757" s="70"/>
      <c r="J1757" s="70"/>
      <c r="K1757" s="71"/>
      <c r="L1757" s="91"/>
      <c r="M1757" s="71"/>
      <c r="N1757" s="71"/>
      <c r="P1757" s="71"/>
      <c r="Q1757" s="71"/>
      <c r="R1757" s="71"/>
      <c r="S1757" s="70"/>
      <c r="T1757" s="73"/>
      <c r="U1757" s="73"/>
      <c r="V1757" s="211"/>
      <c r="W1757" s="211"/>
      <c r="X1757" s="73"/>
      <c r="Y1757" s="73"/>
      <c r="Z1757" s="73"/>
      <c r="AA1757" s="73"/>
      <c r="AB1757" s="73"/>
      <c r="AC1757" s="73"/>
      <c r="AD1757" s="73"/>
      <c r="AE1757" s="92"/>
      <c r="AF1757" s="73"/>
      <c r="AG1757" s="74"/>
      <c r="AH1757" s="75"/>
      <c r="AI1757" s="75"/>
      <c r="AJ1757" s="75"/>
      <c r="AK1757" s="74"/>
      <c r="AL1757" s="69"/>
      <c r="AM1757" s="76"/>
      <c r="AN1757" s="127"/>
      <c r="AO1757" s="76"/>
      <c r="AP1757" s="127"/>
      <c r="AQ1757" s="76"/>
      <c r="AR1757" s="76"/>
      <c r="AS1757" s="76"/>
      <c r="AT1757" s="76"/>
      <c r="AU1757" s="76"/>
      <c r="AV1757" s="127"/>
      <c r="AW1757" s="127"/>
      <c r="AX1757" s="127"/>
      <c r="AY1757" s="76"/>
      <c r="AZ1757" s="74"/>
      <c r="BA1757" s="74"/>
      <c r="BB1757" s="72"/>
      <c r="BC1757" s="72"/>
      <c r="BD1757" s="74"/>
      <c r="BE1757" s="74"/>
      <c r="BF1757" s="76"/>
      <c r="BG1757" s="76"/>
      <c r="BH1757" s="76"/>
      <c r="BI1757" s="76"/>
      <c r="BJ1757" s="76"/>
      <c r="BK1757" s="76"/>
      <c r="BL1757" s="76"/>
      <c r="BM1757" s="127"/>
      <c r="BN1757" s="76"/>
      <c r="BO1757" s="110"/>
      <c r="BP1757" s="110"/>
      <c r="BQ1757" s="112"/>
      <c r="BR1757" s="112"/>
      <c r="BS1757" s="112"/>
      <c r="BT1757" s="114"/>
      <c r="BU1757" s="113"/>
      <c r="BV1757" s="114"/>
      <c r="BW1757" s="115"/>
      <c r="BX1757" s="115"/>
      <c r="BY1757" s="115"/>
      <c r="BZ1757" s="115"/>
      <c r="CA1757" s="48"/>
      <c r="CB1757" s="48"/>
      <c r="CC1757" s="48"/>
      <c r="CD1757" s="49"/>
      <c r="CE1757" s="96"/>
      <c r="CF1757" s="49"/>
      <c r="CG1757" s="96"/>
      <c r="CH1757" s="49"/>
      <c r="CI1757" s="49"/>
      <c r="CJ1757" s="49"/>
      <c r="CK1757" s="49"/>
      <c r="CL1757" s="49"/>
      <c r="CM1757" s="49"/>
      <c r="CN1757" s="49"/>
      <c r="CO1757" s="49"/>
      <c r="CP1757" s="49"/>
      <c r="CQ1757" s="49"/>
      <c r="CR1757" s="49"/>
      <c r="CS1757" s="49"/>
      <c r="CT1757" s="49"/>
      <c r="CU1757" s="49"/>
      <c r="CV1757" s="49"/>
      <c r="CW1757" s="49"/>
      <c r="CX1757" s="49"/>
      <c r="CY1757" s="49"/>
      <c r="CZ1757" s="49"/>
    </row>
    <row r="1758" spans="1:104" ht="20.25" thickTop="1" thickBot="1" x14ac:dyDescent="0.35">
      <c r="A1758" s="68"/>
      <c r="B1758" s="88"/>
      <c r="C1758" s="68"/>
      <c r="D1758" s="68"/>
      <c r="E1758" s="69"/>
      <c r="F1758" s="69"/>
      <c r="G1758" s="69"/>
      <c r="H1758" s="69"/>
      <c r="I1758" s="70"/>
      <c r="J1758" s="70"/>
      <c r="K1758" s="71"/>
      <c r="L1758" s="91"/>
      <c r="M1758" s="71"/>
      <c r="N1758" s="71"/>
      <c r="P1758" s="71"/>
      <c r="Q1758" s="71"/>
      <c r="R1758" s="71"/>
      <c r="S1758" s="70"/>
      <c r="T1758" s="73"/>
      <c r="U1758" s="73"/>
      <c r="V1758" s="211"/>
      <c r="W1758" s="211"/>
      <c r="X1758" s="73"/>
      <c r="Y1758" s="73"/>
      <c r="Z1758" s="73"/>
      <c r="AA1758" s="73"/>
      <c r="AB1758" s="73"/>
      <c r="AC1758" s="73"/>
      <c r="AD1758" s="73"/>
      <c r="AE1758" s="92"/>
      <c r="AF1758" s="73"/>
      <c r="AG1758" s="74"/>
      <c r="AH1758" s="75"/>
      <c r="AI1758" s="75"/>
      <c r="AJ1758" s="75"/>
      <c r="AK1758" s="74"/>
      <c r="AL1758" s="69"/>
      <c r="AM1758" s="76"/>
      <c r="AN1758" s="127"/>
      <c r="AO1758" s="76"/>
      <c r="AP1758" s="127"/>
      <c r="AQ1758" s="76"/>
      <c r="AR1758" s="76"/>
      <c r="AS1758" s="76"/>
      <c r="AT1758" s="76"/>
      <c r="AU1758" s="76"/>
      <c r="AV1758" s="127"/>
      <c r="AW1758" s="127"/>
      <c r="AX1758" s="127"/>
      <c r="AY1758" s="76"/>
      <c r="AZ1758" s="74"/>
      <c r="BA1758" s="74"/>
      <c r="BB1758" s="72"/>
      <c r="BC1758" s="72"/>
      <c r="BD1758" s="74"/>
      <c r="BE1758" s="74"/>
      <c r="BF1758" s="76"/>
      <c r="BG1758" s="76"/>
      <c r="BH1758" s="76"/>
      <c r="BI1758" s="76"/>
      <c r="BJ1758" s="76"/>
      <c r="BK1758" s="76"/>
      <c r="BL1758" s="76"/>
      <c r="BM1758" s="127"/>
      <c r="BN1758" s="76"/>
      <c r="BO1758" s="110"/>
      <c r="BP1758" s="110"/>
      <c r="BQ1758" s="112"/>
      <c r="BR1758" s="112"/>
      <c r="BS1758" s="112"/>
      <c r="BT1758" s="114"/>
      <c r="BU1758" s="113"/>
      <c r="BV1758" s="114"/>
      <c r="BW1758" s="115"/>
      <c r="BX1758" s="115"/>
      <c r="BY1758" s="115"/>
      <c r="BZ1758" s="115"/>
      <c r="CA1758" s="48"/>
      <c r="CB1758" s="48"/>
      <c r="CC1758" s="48"/>
      <c r="CD1758" s="49"/>
      <c r="CE1758" s="96"/>
      <c r="CF1758" s="49"/>
      <c r="CG1758" s="96"/>
      <c r="CH1758" s="49"/>
      <c r="CI1758" s="49"/>
      <c r="CJ1758" s="49"/>
      <c r="CK1758" s="49"/>
      <c r="CL1758" s="49"/>
      <c r="CM1758" s="49"/>
      <c r="CN1758" s="49"/>
      <c r="CO1758" s="49"/>
      <c r="CP1758" s="49"/>
      <c r="CQ1758" s="49"/>
      <c r="CR1758" s="49"/>
      <c r="CS1758" s="49"/>
      <c r="CT1758" s="49"/>
      <c r="CU1758" s="49"/>
      <c r="CV1758" s="49"/>
      <c r="CW1758" s="49"/>
      <c r="CX1758" s="49"/>
      <c r="CY1758" s="49"/>
      <c r="CZ1758" s="49"/>
    </row>
    <row r="1759" spans="1:104" ht="20.25" thickTop="1" thickBot="1" x14ac:dyDescent="0.35">
      <c r="A1759" s="68"/>
      <c r="B1759" s="88"/>
      <c r="C1759" s="68"/>
      <c r="D1759" s="68"/>
      <c r="E1759" s="69"/>
      <c r="F1759" s="69"/>
      <c r="G1759" s="69"/>
      <c r="H1759" s="69"/>
      <c r="I1759" s="70"/>
      <c r="J1759" s="70"/>
      <c r="K1759" s="71"/>
      <c r="L1759" s="91"/>
      <c r="M1759" s="71"/>
      <c r="N1759" s="71"/>
      <c r="P1759" s="71"/>
      <c r="Q1759" s="71"/>
      <c r="R1759" s="71"/>
      <c r="S1759" s="70"/>
      <c r="T1759" s="73"/>
      <c r="U1759" s="73"/>
      <c r="V1759" s="211"/>
      <c r="W1759" s="211"/>
      <c r="X1759" s="73"/>
      <c r="Y1759" s="73"/>
      <c r="Z1759" s="73"/>
      <c r="AA1759" s="73"/>
      <c r="AB1759" s="73"/>
      <c r="AC1759" s="73"/>
      <c r="AD1759" s="73"/>
      <c r="AE1759" s="92"/>
      <c r="AF1759" s="73"/>
      <c r="AG1759" s="74"/>
      <c r="AH1759" s="75"/>
      <c r="AI1759" s="75"/>
      <c r="AJ1759" s="75"/>
      <c r="AK1759" s="74"/>
      <c r="AL1759" s="69"/>
      <c r="AM1759" s="76"/>
      <c r="AN1759" s="127"/>
      <c r="AO1759" s="76"/>
      <c r="AP1759" s="127"/>
      <c r="AQ1759" s="76"/>
      <c r="AR1759" s="76"/>
      <c r="AS1759" s="76"/>
      <c r="AT1759" s="76"/>
      <c r="AU1759" s="76"/>
      <c r="AV1759" s="127"/>
      <c r="AW1759" s="127"/>
      <c r="AX1759" s="127"/>
      <c r="AY1759" s="76"/>
      <c r="AZ1759" s="74"/>
      <c r="BA1759" s="74"/>
      <c r="BB1759" s="72"/>
      <c r="BC1759" s="72"/>
      <c r="BD1759" s="74"/>
      <c r="BE1759" s="74"/>
      <c r="BF1759" s="76"/>
      <c r="BG1759" s="76"/>
      <c r="BH1759" s="76"/>
      <c r="BI1759" s="76"/>
      <c r="BJ1759" s="76"/>
      <c r="BK1759" s="76"/>
      <c r="BL1759" s="76"/>
      <c r="BM1759" s="127"/>
      <c r="BN1759" s="76"/>
      <c r="BO1759" s="110"/>
      <c r="BP1759" s="110"/>
      <c r="BQ1759" s="112"/>
      <c r="BR1759" s="112"/>
      <c r="BS1759" s="112"/>
      <c r="BT1759" s="114"/>
      <c r="BU1759" s="113"/>
      <c r="BV1759" s="114"/>
      <c r="BW1759" s="115"/>
      <c r="BX1759" s="115"/>
      <c r="BY1759" s="115"/>
      <c r="BZ1759" s="115"/>
      <c r="CA1759" s="48"/>
      <c r="CB1759" s="48"/>
      <c r="CC1759" s="48"/>
      <c r="CD1759" s="49"/>
      <c r="CE1759" s="96"/>
      <c r="CF1759" s="49"/>
      <c r="CG1759" s="96"/>
      <c r="CH1759" s="49"/>
      <c r="CI1759" s="49"/>
      <c r="CJ1759" s="49"/>
      <c r="CK1759" s="49"/>
      <c r="CL1759" s="49"/>
      <c r="CM1759" s="49"/>
      <c r="CN1759" s="49"/>
      <c r="CO1759" s="49"/>
      <c r="CP1759" s="49"/>
      <c r="CQ1759" s="49"/>
      <c r="CR1759" s="49"/>
      <c r="CS1759" s="49"/>
      <c r="CT1759" s="49"/>
      <c r="CU1759" s="49"/>
      <c r="CV1759" s="49"/>
      <c r="CW1759" s="49"/>
      <c r="CX1759" s="49"/>
      <c r="CY1759" s="49"/>
      <c r="CZ1759" s="49"/>
    </row>
    <row r="1760" spans="1:104" ht="20.25" thickTop="1" thickBot="1" x14ac:dyDescent="0.35">
      <c r="A1760" s="68"/>
      <c r="B1760" s="88"/>
      <c r="C1760" s="68"/>
      <c r="D1760" s="68"/>
      <c r="E1760" s="69"/>
      <c r="F1760" s="69"/>
      <c r="G1760" s="69"/>
      <c r="H1760" s="69"/>
      <c r="I1760" s="70"/>
      <c r="J1760" s="70"/>
      <c r="K1760" s="71"/>
      <c r="L1760" s="91"/>
      <c r="M1760" s="71"/>
      <c r="N1760" s="71"/>
      <c r="P1760" s="71"/>
      <c r="Q1760" s="71"/>
      <c r="R1760" s="71"/>
      <c r="S1760" s="70"/>
      <c r="T1760" s="73"/>
      <c r="U1760" s="73"/>
      <c r="V1760" s="211"/>
      <c r="W1760" s="211"/>
      <c r="X1760" s="73"/>
      <c r="Y1760" s="73"/>
      <c r="Z1760" s="73"/>
      <c r="AA1760" s="73"/>
      <c r="AB1760" s="73"/>
      <c r="AC1760" s="73"/>
      <c r="AD1760" s="73"/>
      <c r="AE1760" s="92"/>
      <c r="AF1760" s="73"/>
      <c r="AG1760" s="74"/>
      <c r="AH1760" s="75"/>
      <c r="AI1760" s="75"/>
      <c r="AJ1760" s="75"/>
      <c r="AK1760" s="74"/>
      <c r="AL1760" s="69"/>
      <c r="AM1760" s="76"/>
      <c r="AN1760" s="127"/>
      <c r="AO1760" s="76"/>
      <c r="AP1760" s="127"/>
      <c r="AQ1760" s="76"/>
      <c r="AR1760" s="76"/>
      <c r="AS1760" s="76"/>
      <c r="AT1760" s="76"/>
      <c r="AU1760" s="76"/>
      <c r="AV1760" s="127"/>
      <c r="AW1760" s="127"/>
      <c r="AX1760" s="127"/>
      <c r="AY1760" s="76"/>
      <c r="AZ1760" s="74"/>
      <c r="BA1760" s="74"/>
      <c r="BB1760" s="72"/>
      <c r="BC1760" s="72"/>
      <c r="BD1760" s="74"/>
      <c r="BE1760" s="74"/>
      <c r="BF1760" s="76"/>
      <c r="BG1760" s="76"/>
      <c r="BH1760" s="76"/>
      <c r="BI1760" s="76"/>
      <c r="BJ1760" s="76"/>
      <c r="BK1760" s="76"/>
      <c r="BL1760" s="76"/>
      <c r="BM1760" s="127"/>
      <c r="BN1760" s="76"/>
      <c r="BO1760" s="110"/>
      <c r="BP1760" s="110"/>
      <c r="BQ1760" s="112"/>
      <c r="BR1760" s="112"/>
      <c r="BS1760" s="112"/>
      <c r="BT1760" s="114"/>
      <c r="BU1760" s="113"/>
      <c r="BV1760" s="114"/>
      <c r="BW1760" s="115"/>
      <c r="BX1760" s="115"/>
      <c r="BY1760" s="115"/>
      <c r="BZ1760" s="115"/>
      <c r="CA1760" s="48"/>
      <c r="CB1760" s="48"/>
      <c r="CC1760" s="48"/>
      <c r="CD1760" s="49"/>
      <c r="CE1760" s="96"/>
      <c r="CF1760" s="49"/>
      <c r="CG1760" s="96"/>
      <c r="CH1760" s="49"/>
      <c r="CI1760" s="49"/>
      <c r="CJ1760" s="49"/>
      <c r="CK1760" s="49"/>
      <c r="CL1760" s="49"/>
      <c r="CM1760" s="49"/>
      <c r="CN1760" s="49"/>
      <c r="CO1760" s="49"/>
      <c r="CP1760" s="49"/>
      <c r="CQ1760" s="49"/>
      <c r="CR1760" s="49"/>
      <c r="CS1760" s="49"/>
      <c r="CT1760" s="49"/>
      <c r="CU1760" s="49"/>
      <c r="CV1760" s="49"/>
      <c r="CW1760" s="49"/>
      <c r="CX1760" s="49"/>
      <c r="CY1760" s="49"/>
      <c r="CZ1760" s="49"/>
    </row>
    <row r="1761" spans="1:104" ht="20.25" thickTop="1" thickBot="1" x14ac:dyDescent="0.35">
      <c r="A1761" s="68"/>
      <c r="B1761" s="88"/>
      <c r="C1761" s="68"/>
      <c r="D1761" s="68"/>
      <c r="E1761" s="69"/>
      <c r="F1761" s="69"/>
      <c r="G1761" s="69"/>
      <c r="H1761" s="69"/>
      <c r="I1761" s="70"/>
      <c r="J1761" s="70"/>
      <c r="K1761" s="71"/>
      <c r="L1761" s="91"/>
      <c r="M1761" s="71"/>
      <c r="N1761" s="71"/>
      <c r="P1761" s="71"/>
      <c r="Q1761" s="71"/>
      <c r="R1761" s="71"/>
      <c r="S1761" s="70"/>
      <c r="T1761" s="73"/>
      <c r="U1761" s="73"/>
      <c r="V1761" s="211"/>
      <c r="W1761" s="211"/>
      <c r="X1761" s="73"/>
      <c r="Y1761" s="73"/>
      <c r="Z1761" s="73"/>
      <c r="AA1761" s="73"/>
      <c r="AB1761" s="73"/>
      <c r="AC1761" s="73"/>
      <c r="AD1761" s="73"/>
      <c r="AE1761" s="92"/>
      <c r="AF1761" s="73"/>
      <c r="AG1761" s="74"/>
      <c r="AH1761" s="75"/>
      <c r="AI1761" s="75"/>
      <c r="AJ1761" s="75"/>
      <c r="AK1761" s="74"/>
      <c r="AL1761" s="69"/>
      <c r="AM1761" s="76"/>
      <c r="AN1761" s="127"/>
      <c r="AO1761" s="76"/>
      <c r="AP1761" s="127"/>
      <c r="AQ1761" s="76"/>
      <c r="AR1761" s="76"/>
      <c r="AS1761" s="76"/>
      <c r="AT1761" s="76"/>
      <c r="AU1761" s="76"/>
      <c r="AV1761" s="127"/>
      <c r="AW1761" s="127"/>
      <c r="AX1761" s="127"/>
      <c r="AY1761" s="76"/>
      <c r="AZ1761" s="74"/>
      <c r="BA1761" s="74"/>
      <c r="BB1761" s="72"/>
      <c r="BC1761" s="72"/>
      <c r="BD1761" s="74"/>
      <c r="BE1761" s="74"/>
      <c r="BF1761" s="76"/>
      <c r="BG1761" s="76"/>
      <c r="BH1761" s="76"/>
      <c r="BI1761" s="76"/>
      <c r="BJ1761" s="76"/>
      <c r="BK1761" s="76"/>
      <c r="BL1761" s="76"/>
      <c r="BM1761" s="127"/>
      <c r="BN1761" s="76"/>
      <c r="BO1761" s="110"/>
      <c r="BP1761" s="110"/>
      <c r="BQ1761" s="112"/>
      <c r="BR1761" s="112"/>
      <c r="BS1761" s="112"/>
      <c r="BT1761" s="114"/>
      <c r="BU1761" s="113"/>
      <c r="BV1761" s="114"/>
      <c r="BW1761" s="115"/>
      <c r="BX1761" s="115"/>
      <c r="BY1761" s="115"/>
      <c r="BZ1761" s="115"/>
      <c r="CA1761" s="48"/>
      <c r="CB1761" s="48"/>
      <c r="CC1761" s="48"/>
      <c r="CD1761" s="49"/>
      <c r="CE1761" s="96"/>
      <c r="CF1761" s="49"/>
      <c r="CG1761" s="96"/>
      <c r="CH1761" s="49"/>
      <c r="CI1761" s="49"/>
      <c r="CJ1761" s="49"/>
      <c r="CK1761" s="49"/>
      <c r="CL1761" s="49"/>
      <c r="CM1761" s="49"/>
      <c r="CN1761" s="49"/>
      <c r="CO1761" s="49"/>
      <c r="CP1761" s="49"/>
      <c r="CQ1761" s="49"/>
      <c r="CR1761" s="49"/>
      <c r="CS1761" s="49"/>
      <c r="CT1761" s="49"/>
      <c r="CU1761" s="49"/>
      <c r="CV1761" s="49"/>
      <c r="CW1761" s="49"/>
      <c r="CX1761" s="49"/>
      <c r="CY1761" s="49"/>
      <c r="CZ1761" s="49"/>
    </row>
    <row r="1762" spans="1:104" ht="20.25" thickTop="1" thickBot="1" x14ac:dyDescent="0.35">
      <c r="A1762" s="68"/>
      <c r="B1762" s="88"/>
      <c r="C1762" s="68"/>
      <c r="D1762" s="68"/>
      <c r="E1762" s="69"/>
      <c r="F1762" s="69"/>
      <c r="G1762" s="69"/>
      <c r="H1762" s="69"/>
      <c r="I1762" s="70"/>
      <c r="J1762" s="70"/>
      <c r="K1762" s="71"/>
      <c r="L1762" s="91"/>
      <c r="M1762" s="71"/>
      <c r="N1762" s="71"/>
      <c r="P1762" s="71"/>
      <c r="Q1762" s="71"/>
      <c r="R1762" s="71"/>
      <c r="S1762" s="70"/>
      <c r="T1762" s="73"/>
      <c r="U1762" s="73"/>
      <c r="V1762" s="211"/>
      <c r="W1762" s="211"/>
      <c r="X1762" s="73"/>
      <c r="Y1762" s="73"/>
      <c r="Z1762" s="73"/>
      <c r="AA1762" s="73"/>
      <c r="AB1762" s="73"/>
      <c r="AC1762" s="73"/>
      <c r="AD1762" s="73"/>
      <c r="AE1762" s="92"/>
      <c r="AF1762" s="73"/>
      <c r="AG1762" s="74"/>
      <c r="AH1762" s="75"/>
      <c r="AI1762" s="75"/>
      <c r="AJ1762" s="75"/>
      <c r="AK1762" s="74"/>
      <c r="AL1762" s="69"/>
      <c r="AM1762" s="76"/>
      <c r="AN1762" s="127"/>
      <c r="AO1762" s="76"/>
      <c r="AP1762" s="127"/>
      <c r="AQ1762" s="76"/>
      <c r="AR1762" s="76"/>
      <c r="AS1762" s="76"/>
      <c r="AT1762" s="76"/>
      <c r="AU1762" s="76"/>
      <c r="AV1762" s="127"/>
      <c r="AW1762" s="127"/>
      <c r="AX1762" s="127"/>
      <c r="AY1762" s="76"/>
      <c r="AZ1762" s="74"/>
      <c r="BA1762" s="74"/>
      <c r="BB1762" s="72"/>
      <c r="BC1762" s="72"/>
      <c r="BD1762" s="74"/>
      <c r="BE1762" s="74"/>
      <c r="BF1762" s="76"/>
      <c r="BG1762" s="76"/>
      <c r="BH1762" s="76"/>
      <c r="BI1762" s="76"/>
      <c r="BJ1762" s="76"/>
      <c r="BK1762" s="76"/>
      <c r="BL1762" s="76"/>
      <c r="BM1762" s="127"/>
      <c r="BN1762" s="76"/>
      <c r="BO1762" s="110"/>
      <c r="BP1762" s="110"/>
      <c r="BQ1762" s="112"/>
      <c r="BR1762" s="112"/>
      <c r="BS1762" s="112"/>
      <c r="BT1762" s="114"/>
      <c r="BU1762" s="113"/>
      <c r="BV1762" s="114"/>
      <c r="BW1762" s="115"/>
      <c r="BX1762" s="115"/>
      <c r="BY1762" s="115"/>
      <c r="BZ1762" s="115"/>
      <c r="CA1762" s="48"/>
      <c r="CB1762" s="48"/>
      <c r="CC1762" s="48"/>
      <c r="CD1762" s="49"/>
      <c r="CE1762" s="96"/>
      <c r="CF1762" s="49"/>
      <c r="CG1762" s="96"/>
      <c r="CH1762" s="49"/>
      <c r="CI1762" s="49"/>
      <c r="CJ1762" s="49"/>
      <c r="CK1762" s="49"/>
      <c r="CL1762" s="49"/>
      <c r="CM1762" s="49"/>
      <c r="CN1762" s="49"/>
      <c r="CO1762" s="49"/>
      <c r="CP1762" s="49"/>
      <c r="CQ1762" s="49"/>
      <c r="CR1762" s="49"/>
      <c r="CS1762" s="49"/>
      <c r="CT1762" s="49"/>
      <c r="CU1762" s="49"/>
      <c r="CV1762" s="49"/>
      <c r="CW1762" s="49"/>
      <c r="CX1762" s="49"/>
      <c r="CY1762" s="49"/>
      <c r="CZ1762" s="49"/>
    </row>
    <row r="1763" spans="1:104" ht="20.25" thickTop="1" thickBot="1" x14ac:dyDescent="0.35">
      <c r="A1763" s="68"/>
      <c r="B1763" s="88"/>
      <c r="C1763" s="68"/>
      <c r="D1763" s="68"/>
      <c r="E1763" s="69"/>
      <c r="F1763" s="69"/>
      <c r="G1763" s="69"/>
      <c r="H1763" s="69"/>
      <c r="I1763" s="70"/>
      <c r="J1763" s="70"/>
      <c r="K1763" s="71"/>
      <c r="L1763" s="91"/>
      <c r="M1763" s="71"/>
      <c r="N1763" s="71"/>
      <c r="P1763" s="71"/>
      <c r="Q1763" s="71"/>
      <c r="R1763" s="71"/>
      <c r="S1763" s="70"/>
      <c r="T1763" s="73"/>
      <c r="U1763" s="73"/>
      <c r="V1763" s="211"/>
      <c r="W1763" s="211"/>
      <c r="X1763" s="73"/>
      <c r="Y1763" s="73"/>
      <c r="Z1763" s="73"/>
      <c r="AA1763" s="73"/>
      <c r="AB1763" s="73"/>
      <c r="AC1763" s="73"/>
      <c r="AD1763" s="73"/>
      <c r="AE1763" s="92"/>
      <c r="AF1763" s="73"/>
      <c r="AG1763" s="74"/>
      <c r="AH1763" s="75"/>
      <c r="AI1763" s="75"/>
      <c r="AJ1763" s="75"/>
      <c r="AK1763" s="74"/>
      <c r="AL1763" s="69"/>
      <c r="AM1763" s="76"/>
      <c r="AN1763" s="127"/>
      <c r="AO1763" s="76"/>
      <c r="AP1763" s="127"/>
      <c r="AQ1763" s="76"/>
      <c r="AR1763" s="76"/>
      <c r="AS1763" s="76"/>
      <c r="AT1763" s="76"/>
      <c r="AU1763" s="76"/>
      <c r="AV1763" s="127"/>
      <c r="AW1763" s="127"/>
      <c r="AX1763" s="127"/>
      <c r="AY1763" s="76"/>
      <c r="AZ1763" s="74"/>
      <c r="BA1763" s="74"/>
      <c r="BB1763" s="72"/>
      <c r="BC1763" s="72"/>
      <c r="BD1763" s="74"/>
      <c r="BE1763" s="74"/>
      <c r="BF1763" s="76"/>
      <c r="BG1763" s="76"/>
      <c r="BH1763" s="76"/>
      <c r="BI1763" s="76"/>
      <c r="BJ1763" s="76"/>
      <c r="BK1763" s="76"/>
      <c r="BL1763" s="76"/>
      <c r="BM1763" s="127"/>
      <c r="BN1763" s="76"/>
      <c r="BO1763" s="110"/>
      <c r="BP1763" s="110"/>
      <c r="BQ1763" s="112"/>
      <c r="BR1763" s="112"/>
      <c r="BS1763" s="112"/>
      <c r="BT1763" s="114"/>
      <c r="BU1763" s="113"/>
      <c r="BV1763" s="114"/>
      <c r="BW1763" s="115"/>
      <c r="BX1763" s="115"/>
      <c r="BY1763" s="115"/>
      <c r="BZ1763" s="115"/>
      <c r="CA1763" s="48"/>
      <c r="CB1763" s="48"/>
      <c r="CC1763" s="48"/>
      <c r="CD1763" s="49"/>
      <c r="CE1763" s="96"/>
      <c r="CF1763" s="49"/>
      <c r="CG1763" s="96"/>
      <c r="CH1763" s="49"/>
      <c r="CI1763" s="49"/>
      <c r="CJ1763" s="49"/>
      <c r="CK1763" s="49"/>
      <c r="CL1763" s="49"/>
      <c r="CM1763" s="49"/>
      <c r="CN1763" s="49"/>
      <c r="CO1763" s="49"/>
      <c r="CP1763" s="49"/>
      <c r="CQ1763" s="49"/>
      <c r="CR1763" s="49"/>
      <c r="CS1763" s="49"/>
      <c r="CT1763" s="49"/>
      <c r="CU1763" s="49"/>
      <c r="CV1763" s="49"/>
      <c r="CW1763" s="49"/>
      <c r="CX1763" s="49"/>
      <c r="CY1763" s="49"/>
      <c r="CZ1763" s="49"/>
    </row>
    <row r="1764" spans="1:104" ht="20.25" thickTop="1" thickBot="1" x14ac:dyDescent="0.35">
      <c r="A1764" s="68"/>
      <c r="B1764" s="88"/>
      <c r="C1764" s="68"/>
      <c r="D1764" s="68"/>
      <c r="E1764" s="69"/>
      <c r="F1764" s="69"/>
      <c r="G1764" s="69"/>
      <c r="H1764" s="69"/>
      <c r="I1764" s="70"/>
      <c r="J1764" s="70"/>
      <c r="K1764" s="71"/>
      <c r="L1764" s="91"/>
      <c r="M1764" s="71"/>
      <c r="N1764" s="71"/>
      <c r="P1764" s="71"/>
      <c r="Q1764" s="71"/>
      <c r="R1764" s="71"/>
      <c r="S1764" s="70"/>
      <c r="T1764" s="73"/>
      <c r="U1764" s="73"/>
      <c r="V1764" s="211"/>
      <c r="W1764" s="211"/>
      <c r="X1764" s="73"/>
      <c r="Y1764" s="73"/>
      <c r="Z1764" s="73"/>
      <c r="AA1764" s="73"/>
      <c r="AB1764" s="73"/>
      <c r="AC1764" s="73"/>
      <c r="AD1764" s="73"/>
      <c r="AE1764" s="92"/>
      <c r="AF1764" s="73"/>
      <c r="AG1764" s="74"/>
      <c r="AH1764" s="75"/>
      <c r="AI1764" s="75"/>
      <c r="AJ1764" s="75"/>
      <c r="AK1764" s="74"/>
      <c r="AL1764" s="69"/>
      <c r="AM1764" s="76"/>
      <c r="AN1764" s="127"/>
      <c r="AO1764" s="76"/>
      <c r="AP1764" s="127"/>
      <c r="AQ1764" s="76"/>
      <c r="AR1764" s="76"/>
      <c r="AS1764" s="76"/>
      <c r="AT1764" s="76"/>
      <c r="AU1764" s="76"/>
      <c r="AV1764" s="127"/>
      <c r="AW1764" s="127"/>
      <c r="AX1764" s="127"/>
      <c r="AY1764" s="76"/>
      <c r="AZ1764" s="74"/>
      <c r="BA1764" s="74"/>
      <c r="BB1764" s="72"/>
      <c r="BC1764" s="72"/>
      <c r="BD1764" s="74"/>
      <c r="BE1764" s="74"/>
      <c r="BF1764" s="76"/>
      <c r="BG1764" s="76"/>
      <c r="BH1764" s="76"/>
      <c r="BI1764" s="76"/>
      <c r="BJ1764" s="76"/>
      <c r="BK1764" s="76"/>
      <c r="BL1764" s="76"/>
      <c r="BM1764" s="127"/>
      <c r="BN1764" s="76"/>
      <c r="BO1764" s="110"/>
      <c r="BP1764" s="110"/>
      <c r="BQ1764" s="112"/>
      <c r="BR1764" s="112"/>
      <c r="BS1764" s="112"/>
      <c r="BT1764" s="114"/>
      <c r="BU1764" s="113"/>
      <c r="BV1764" s="114"/>
      <c r="BW1764" s="115"/>
      <c r="BX1764" s="115"/>
      <c r="BY1764" s="115"/>
      <c r="BZ1764" s="115"/>
      <c r="CA1764" s="48"/>
      <c r="CB1764" s="48"/>
      <c r="CC1764" s="48"/>
      <c r="CD1764" s="49"/>
      <c r="CE1764" s="96"/>
      <c r="CF1764" s="49"/>
      <c r="CG1764" s="96"/>
      <c r="CH1764" s="49"/>
      <c r="CI1764" s="49"/>
      <c r="CJ1764" s="49"/>
      <c r="CK1764" s="49"/>
      <c r="CL1764" s="49"/>
      <c r="CM1764" s="49"/>
      <c r="CN1764" s="49"/>
      <c r="CO1764" s="49"/>
      <c r="CP1764" s="49"/>
      <c r="CQ1764" s="49"/>
      <c r="CR1764" s="49"/>
      <c r="CS1764" s="49"/>
      <c r="CT1764" s="49"/>
      <c r="CU1764" s="49"/>
      <c r="CV1764" s="49"/>
      <c r="CW1764" s="49"/>
      <c r="CX1764" s="49"/>
      <c r="CY1764" s="49"/>
      <c r="CZ1764" s="49"/>
    </row>
    <row r="1765" spans="1:104" ht="20.25" thickTop="1" thickBot="1" x14ac:dyDescent="0.35">
      <c r="A1765" s="68"/>
      <c r="B1765" s="88"/>
      <c r="C1765" s="68"/>
      <c r="D1765" s="68"/>
      <c r="E1765" s="69"/>
      <c r="F1765" s="69"/>
      <c r="G1765" s="69"/>
      <c r="H1765" s="69"/>
      <c r="I1765" s="70"/>
      <c r="J1765" s="70"/>
      <c r="K1765" s="71"/>
      <c r="L1765" s="91"/>
      <c r="M1765" s="71"/>
      <c r="N1765" s="71"/>
      <c r="P1765" s="71"/>
      <c r="Q1765" s="71"/>
      <c r="R1765" s="71"/>
      <c r="S1765" s="70"/>
      <c r="T1765" s="73"/>
      <c r="U1765" s="73"/>
      <c r="V1765" s="211"/>
      <c r="W1765" s="211"/>
      <c r="X1765" s="73"/>
      <c r="Y1765" s="73"/>
      <c r="Z1765" s="73"/>
      <c r="AA1765" s="73"/>
      <c r="AB1765" s="73"/>
      <c r="AC1765" s="73"/>
      <c r="AD1765" s="73"/>
      <c r="AE1765" s="92"/>
      <c r="AF1765" s="73"/>
      <c r="AG1765" s="74"/>
      <c r="AH1765" s="75"/>
      <c r="AI1765" s="75"/>
      <c r="AJ1765" s="75"/>
      <c r="AK1765" s="74"/>
      <c r="AL1765" s="69"/>
      <c r="AM1765" s="76"/>
      <c r="AN1765" s="127"/>
      <c r="AO1765" s="76"/>
      <c r="AP1765" s="127"/>
      <c r="AQ1765" s="76"/>
      <c r="AR1765" s="76"/>
      <c r="AS1765" s="76"/>
      <c r="AT1765" s="76"/>
      <c r="AU1765" s="76"/>
      <c r="AV1765" s="127"/>
      <c r="AW1765" s="127"/>
      <c r="AX1765" s="127"/>
      <c r="AY1765" s="76"/>
      <c r="AZ1765" s="74"/>
      <c r="BA1765" s="74"/>
      <c r="BB1765" s="72"/>
      <c r="BC1765" s="72"/>
      <c r="BD1765" s="74"/>
      <c r="BE1765" s="74"/>
      <c r="BF1765" s="76"/>
      <c r="BG1765" s="76"/>
      <c r="BH1765" s="76"/>
      <c r="BI1765" s="76"/>
      <c r="BJ1765" s="76"/>
      <c r="BK1765" s="76"/>
      <c r="BL1765" s="76"/>
      <c r="BM1765" s="127"/>
      <c r="BN1765" s="76"/>
      <c r="BO1765" s="110"/>
      <c r="BP1765" s="110"/>
      <c r="BQ1765" s="112"/>
      <c r="BR1765" s="112"/>
      <c r="BS1765" s="112"/>
      <c r="BT1765" s="114"/>
      <c r="BU1765" s="113"/>
      <c r="BV1765" s="114"/>
      <c r="BW1765" s="115"/>
      <c r="BX1765" s="115"/>
      <c r="BY1765" s="115"/>
      <c r="BZ1765" s="115"/>
      <c r="CA1765" s="48"/>
      <c r="CB1765" s="48"/>
      <c r="CC1765" s="48"/>
      <c r="CD1765" s="49"/>
      <c r="CE1765" s="96"/>
      <c r="CF1765" s="49"/>
      <c r="CG1765" s="96"/>
      <c r="CH1765" s="49"/>
      <c r="CI1765" s="49"/>
      <c r="CJ1765" s="49"/>
      <c r="CK1765" s="49"/>
      <c r="CL1765" s="49"/>
      <c r="CM1765" s="49"/>
      <c r="CN1765" s="49"/>
      <c r="CO1765" s="49"/>
      <c r="CP1765" s="49"/>
      <c r="CQ1765" s="49"/>
      <c r="CR1765" s="49"/>
      <c r="CS1765" s="49"/>
      <c r="CT1765" s="49"/>
      <c r="CU1765" s="49"/>
      <c r="CV1765" s="49"/>
      <c r="CW1765" s="49"/>
      <c r="CX1765" s="49"/>
      <c r="CY1765" s="49"/>
      <c r="CZ1765" s="49"/>
    </row>
    <row r="1766" spans="1:104" ht="20.25" thickTop="1" thickBot="1" x14ac:dyDescent="0.35">
      <c r="A1766" s="68"/>
      <c r="B1766" s="88"/>
      <c r="C1766" s="68"/>
      <c r="D1766" s="68"/>
      <c r="E1766" s="69"/>
      <c r="F1766" s="69"/>
      <c r="G1766" s="69"/>
      <c r="H1766" s="69"/>
      <c r="I1766" s="70"/>
      <c r="J1766" s="70"/>
      <c r="K1766" s="71"/>
      <c r="L1766" s="91"/>
      <c r="M1766" s="71"/>
      <c r="N1766" s="71"/>
      <c r="P1766" s="71"/>
      <c r="Q1766" s="71"/>
      <c r="R1766" s="71"/>
      <c r="S1766" s="70"/>
      <c r="T1766" s="73"/>
      <c r="U1766" s="73"/>
      <c r="V1766" s="211"/>
      <c r="W1766" s="211"/>
      <c r="X1766" s="73"/>
      <c r="Y1766" s="73"/>
      <c r="Z1766" s="73"/>
      <c r="AA1766" s="73"/>
      <c r="AB1766" s="73"/>
      <c r="AC1766" s="73"/>
      <c r="AD1766" s="73"/>
      <c r="AE1766" s="92"/>
      <c r="AF1766" s="73"/>
      <c r="AG1766" s="74"/>
      <c r="AH1766" s="75"/>
      <c r="AI1766" s="75"/>
      <c r="AJ1766" s="75"/>
      <c r="AK1766" s="74"/>
      <c r="AL1766" s="69"/>
      <c r="AM1766" s="76"/>
      <c r="AN1766" s="127"/>
      <c r="AO1766" s="76"/>
      <c r="AP1766" s="127"/>
      <c r="AQ1766" s="76"/>
      <c r="AR1766" s="76"/>
      <c r="AS1766" s="76"/>
      <c r="AT1766" s="76"/>
      <c r="AU1766" s="76"/>
      <c r="AV1766" s="127"/>
      <c r="AW1766" s="127"/>
      <c r="AX1766" s="127"/>
      <c r="AY1766" s="76"/>
      <c r="AZ1766" s="74"/>
      <c r="BA1766" s="74"/>
      <c r="BB1766" s="72"/>
      <c r="BC1766" s="72"/>
      <c r="BD1766" s="74"/>
      <c r="BE1766" s="74"/>
      <c r="BF1766" s="76"/>
      <c r="BG1766" s="76"/>
      <c r="BH1766" s="76"/>
      <c r="BI1766" s="76"/>
      <c r="BJ1766" s="76"/>
      <c r="BK1766" s="76"/>
      <c r="BL1766" s="76"/>
      <c r="BM1766" s="127"/>
      <c r="BN1766" s="76"/>
      <c r="BO1766" s="110"/>
      <c r="BP1766" s="110"/>
      <c r="BQ1766" s="112"/>
      <c r="BR1766" s="112"/>
      <c r="BS1766" s="112"/>
      <c r="BT1766" s="114"/>
      <c r="BU1766" s="113"/>
      <c r="BV1766" s="114"/>
      <c r="BW1766" s="115"/>
      <c r="BX1766" s="115"/>
      <c r="BY1766" s="115"/>
      <c r="BZ1766" s="115"/>
      <c r="CA1766" s="48"/>
      <c r="CB1766" s="48"/>
      <c r="CC1766" s="48"/>
      <c r="CD1766" s="49"/>
      <c r="CE1766" s="96"/>
      <c r="CF1766" s="49"/>
      <c r="CG1766" s="96"/>
      <c r="CH1766" s="49"/>
      <c r="CI1766" s="49"/>
      <c r="CJ1766" s="49"/>
      <c r="CK1766" s="49"/>
      <c r="CL1766" s="49"/>
      <c r="CM1766" s="49"/>
      <c r="CN1766" s="49"/>
      <c r="CO1766" s="49"/>
      <c r="CP1766" s="49"/>
      <c r="CQ1766" s="49"/>
      <c r="CR1766" s="49"/>
      <c r="CS1766" s="49"/>
      <c r="CT1766" s="49"/>
      <c r="CU1766" s="49"/>
      <c r="CV1766" s="49"/>
      <c r="CW1766" s="49"/>
      <c r="CX1766" s="49"/>
      <c r="CY1766" s="49"/>
      <c r="CZ1766" s="49"/>
    </row>
    <row r="1767" spans="1:104" ht="20.25" thickTop="1" thickBot="1" x14ac:dyDescent="0.35">
      <c r="A1767" s="68"/>
      <c r="B1767" s="88"/>
      <c r="C1767" s="68"/>
      <c r="D1767" s="68"/>
      <c r="E1767" s="69"/>
      <c r="F1767" s="69"/>
      <c r="G1767" s="69"/>
      <c r="H1767" s="69"/>
      <c r="I1767" s="70"/>
      <c r="J1767" s="70"/>
      <c r="K1767" s="71"/>
      <c r="L1767" s="91"/>
      <c r="M1767" s="71"/>
      <c r="N1767" s="71"/>
      <c r="P1767" s="71"/>
      <c r="Q1767" s="71"/>
      <c r="R1767" s="71"/>
      <c r="S1767" s="70"/>
      <c r="T1767" s="73"/>
      <c r="U1767" s="73"/>
      <c r="V1767" s="211"/>
      <c r="W1767" s="211"/>
      <c r="X1767" s="73"/>
      <c r="Y1767" s="73"/>
      <c r="Z1767" s="73"/>
      <c r="AA1767" s="73"/>
      <c r="AB1767" s="73"/>
      <c r="AC1767" s="73"/>
      <c r="AD1767" s="73"/>
      <c r="AE1767" s="92"/>
      <c r="AF1767" s="73"/>
      <c r="AG1767" s="74"/>
      <c r="AH1767" s="75"/>
      <c r="AI1767" s="75"/>
      <c r="AJ1767" s="75"/>
      <c r="AK1767" s="74"/>
      <c r="AL1767" s="69"/>
      <c r="AM1767" s="76"/>
      <c r="AN1767" s="127"/>
      <c r="AO1767" s="76"/>
      <c r="AP1767" s="127"/>
      <c r="AQ1767" s="76"/>
      <c r="AR1767" s="76"/>
      <c r="AS1767" s="76"/>
      <c r="AT1767" s="76"/>
      <c r="AU1767" s="76"/>
      <c r="AV1767" s="127"/>
      <c r="AW1767" s="127"/>
      <c r="AX1767" s="127"/>
      <c r="AY1767" s="76"/>
      <c r="AZ1767" s="74"/>
      <c r="BA1767" s="74"/>
      <c r="BB1767" s="72"/>
      <c r="BC1767" s="72"/>
      <c r="BD1767" s="74"/>
      <c r="BE1767" s="74"/>
      <c r="BF1767" s="76"/>
      <c r="BG1767" s="76"/>
      <c r="BH1767" s="76"/>
      <c r="BI1767" s="76"/>
      <c r="BJ1767" s="76"/>
      <c r="BK1767" s="76"/>
      <c r="BL1767" s="76"/>
      <c r="BM1767" s="127"/>
      <c r="BN1767" s="76"/>
      <c r="BO1767" s="110"/>
      <c r="BP1767" s="110"/>
      <c r="BQ1767" s="112"/>
      <c r="BR1767" s="112"/>
      <c r="BS1767" s="112"/>
      <c r="BT1767" s="114"/>
      <c r="BU1767" s="113"/>
      <c r="BV1767" s="114"/>
      <c r="BW1767" s="115"/>
      <c r="BX1767" s="115"/>
      <c r="BY1767" s="115"/>
      <c r="BZ1767" s="115"/>
      <c r="CA1767" s="48"/>
      <c r="CB1767" s="48"/>
      <c r="CC1767" s="48"/>
      <c r="CD1767" s="49"/>
      <c r="CE1767" s="96"/>
      <c r="CF1767" s="49"/>
      <c r="CG1767" s="96"/>
      <c r="CH1767" s="49"/>
      <c r="CI1767" s="49"/>
      <c r="CJ1767" s="49"/>
      <c r="CK1767" s="49"/>
      <c r="CL1767" s="49"/>
      <c r="CM1767" s="49"/>
      <c r="CN1767" s="49"/>
      <c r="CO1767" s="49"/>
      <c r="CP1767" s="49"/>
      <c r="CQ1767" s="49"/>
      <c r="CR1767" s="49"/>
      <c r="CS1767" s="49"/>
      <c r="CT1767" s="49"/>
      <c r="CU1767" s="49"/>
      <c r="CV1767" s="49"/>
      <c r="CW1767" s="49"/>
      <c r="CX1767" s="49"/>
      <c r="CY1767" s="49"/>
      <c r="CZ1767" s="49"/>
    </row>
    <row r="1768" spans="1:104" ht="20.25" thickTop="1" thickBot="1" x14ac:dyDescent="0.35">
      <c r="A1768" s="68"/>
      <c r="B1768" s="88"/>
      <c r="C1768" s="68"/>
      <c r="D1768" s="68"/>
      <c r="E1768" s="69"/>
      <c r="F1768" s="69"/>
      <c r="G1768" s="69"/>
      <c r="H1768" s="69"/>
      <c r="I1768" s="70"/>
      <c r="J1768" s="70"/>
      <c r="K1768" s="71"/>
      <c r="L1768" s="91"/>
      <c r="M1768" s="71"/>
      <c r="N1768" s="71"/>
      <c r="P1768" s="71"/>
      <c r="Q1768" s="71"/>
      <c r="R1768" s="71"/>
      <c r="S1768" s="70"/>
      <c r="T1768" s="73"/>
      <c r="U1768" s="73"/>
      <c r="V1768" s="211"/>
      <c r="W1768" s="211"/>
      <c r="X1768" s="73"/>
      <c r="Y1768" s="73"/>
      <c r="Z1768" s="73"/>
      <c r="AA1768" s="73"/>
      <c r="AB1768" s="73"/>
      <c r="AC1768" s="73"/>
      <c r="AD1768" s="73"/>
      <c r="AE1768" s="92"/>
      <c r="AF1768" s="73"/>
      <c r="AG1768" s="74"/>
      <c r="AH1768" s="75"/>
      <c r="AI1768" s="75"/>
      <c r="AJ1768" s="75"/>
      <c r="AK1768" s="74"/>
      <c r="AL1768" s="69"/>
      <c r="AM1768" s="76"/>
      <c r="AN1768" s="127"/>
      <c r="AO1768" s="76"/>
      <c r="AP1768" s="127"/>
      <c r="AQ1768" s="76"/>
      <c r="AR1768" s="76"/>
      <c r="AS1768" s="76"/>
      <c r="AT1768" s="76"/>
      <c r="AU1768" s="76"/>
      <c r="AV1768" s="127"/>
      <c r="AW1768" s="127"/>
      <c r="AX1768" s="127"/>
      <c r="AY1768" s="76"/>
      <c r="AZ1768" s="74"/>
      <c r="BA1768" s="74"/>
      <c r="BB1768" s="72"/>
      <c r="BC1768" s="72"/>
      <c r="BD1768" s="74"/>
      <c r="BE1768" s="74"/>
      <c r="BF1768" s="76"/>
      <c r="BG1768" s="76"/>
      <c r="BH1768" s="76"/>
      <c r="BI1768" s="76"/>
      <c r="BJ1768" s="76"/>
      <c r="BK1768" s="76"/>
      <c r="BL1768" s="76"/>
      <c r="BM1768" s="127"/>
      <c r="BN1768" s="76"/>
      <c r="BO1768" s="110"/>
      <c r="BP1768" s="110"/>
      <c r="BQ1768" s="112"/>
      <c r="BR1768" s="112"/>
      <c r="BS1768" s="112"/>
      <c r="BT1768" s="114"/>
      <c r="BU1768" s="113"/>
      <c r="BV1768" s="114"/>
      <c r="BW1768" s="115"/>
      <c r="BX1768" s="115"/>
      <c r="BY1768" s="115"/>
      <c r="BZ1768" s="115"/>
      <c r="CA1768" s="48"/>
      <c r="CB1768" s="48"/>
      <c r="CC1768" s="48"/>
      <c r="CD1768" s="49"/>
      <c r="CE1768" s="96"/>
      <c r="CF1768" s="49"/>
      <c r="CG1768" s="96"/>
      <c r="CH1768" s="49"/>
      <c r="CI1768" s="49"/>
      <c r="CJ1768" s="49"/>
      <c r="CK1768" s="49"/>
      <c r="CL1768" s="49"/>
      <c r="CM1768" s="49"/>
      <c r="CN1768" s="49"/>
      <c r="CO1768" s="49"/>
      <c r="CP1768" s="49"/>
      <c r="CQ1768" s="49"/>
      <c r="CR1768" s="49"/>
      <c r="CS1768" s="49"/>
      <c r="CT1768" s="49"/>
      <c r="CU1768" s="49"/>
      <c r="CV1768" s="49"/>
      <c r="CW1768" s="49"/>
      <c r="CX1768" s="49"/>
      <c r="CY1768" s="49"/>
      <c r="CZ1768" s="49"/>
    </row>
    <row r="1769" spans="1:104" ht="20.25" thickTop="1" thickBot="1" x14ac:dyDescent="0.35">
      <c r="A1769" s="68"/>
      <c r="B1769" s="88"/>
      <c r="C1769" s="68"/>
      <c r="D1769" s="68"/>
      <c r="E1769" s="69"/>
      <c r="F1769" s="69"/>
      <c r="G1769" s="69"/>
      <c r="H1769" s="69"/>
      <c r="I1769" s="70"/>
      <c r="J1769" s="70"/>
      <c r="K1769" s="71"/>
      <c r="L1769" s="91"/>
      <c r="M1769" s="71"/>
      <c r="N1769" s="71"/>
      <c r="P1769" s="71"/>
      <c r="Q1769" s="71"/>
      <c r="R1769" s="71"/>
      <c r="S1769" s="70"/>
      <c r="T1769" s="73"/>
      <c r="U1769" s="73"/>
      <c r="V1769" s="211"/>
      <c r="W1769" s="211"/>
      <c r="X1769" s="73"/>
      <c r="Y1769" s="73"/>
      <c r="Z1769" s="73"/>
      <c r="AA1769" s="73"/>
      <c r="AB1769" s="73"/>
      <c r="AC1769" s="73"/>
      <c r="AD1769" s="73"/>
      <c r="AE1769" s="92"/>
      <c r="AF1769" s="73"/>
      <c r="AG1769" s="74"/>
      <c r="AH1769" s="75"/>
      <c r="AI1769" s="75"/>
      <c r="AJ1769" s="75"/>
      <c r="AK1769" s="74"/>
      <c r="AL1769" s="69"/>
      <c r="AM1769" s="76"/>
      <c r="AN1769" s="127"/>
      <c r="AO1769" s="76"/>
      <c r="AP1769" s="127"/>
      <c r="AQ1769" s="76"/>
      <c r="AR1769" s="76"/>
      <c r="AS1769" s="76"/>
      <c r="AT1769" s="76"/>
      <c r="AU1769" s="76"/>
      <c r="AV1769" s="127"/>
      <c r="AW1769" s="127"/>
      <c r="AX1769" s="127"/>
      <c r="AY1769" s="76"/>
      <c r="AZ1769" s="74"/>
      <c r="BA1769" s="74"/>
      <c r="BB1769" s="72"/>
      <c r="BC1769" s="72"/>
      <c r="BD1769" s="74"/>
      <c r="BE1769" s="74"/>
      <c r="BF1769" s="76"/>
      <c r="BG1769" s="76"/>
      <c r="BH1769" s="76"/>
      <c r="BI1769" s="76"/>
      <c r="BJ1769" s="76"/>
      <c r="BK1769" s="76"/>
      <c r="BL1769" s="76"/>
      <c r="BM1769" s="127"/>
      <c r="BN1769" s="76"/>
      <c r="BO1769" s="110"/>
      <c r="BP1769" s="110"/>
      <c r="BQ1769" s="112"/>
      <c r="BR1769" s="112"/>
      <c r="BS1769" s="112"/>
      <c r="BT1769" s="114"/>
      <c r="BU1769" s="113"/>
      <c r="BV1769" s="114"/>
      <c r="BW1769" s="115"/>
      <c r="BX1769" s="115"/>
      <c r="BY1769" s="115"/>
      <c r="BZ1769" s="115"/>
      <c r="CA1769" s="48"/>
      <c r="CB1769" s="48"/>
      <c r="CC1769" s="48"/>
      <c r="CD1769" s="49"/>
      <c r="CE1769" s="96"/>
      <c r="CF1769" s="49"/>
      <c r="CG1769" s="96"/>
      <c r="CH1769" s="49"/>
      <c r="CI1769" s="49"/>
      <c r="CJ1769" s="49"/>
      <c r="CK1769" s="49"/>
      <c r="CL1769" s="49"/>
      <c r="CM1769" s="49"/>
      <c r="CN1769" s="49"/>
      <c r="CO1769" s="49"/>
      <c r="CP1769" s="49"/>
      <c r="CQ1769" s="49"/>
      <c r="CR1769" s="49"/>
      <c r="CS1769" s="49"/>
      <c r="CT1769" s="49"/>
      <c r="CU1769" s="49"/>
      <c r="CV1769" s="49"/>
      <c r="CW1769" s="49"/>
      <c r="CX1769" s="49"/>
      <c r="CY1769" s="49"/>
      <c r="CZ1769" s="49"/>
    </row>
    <row r="1770" spans="1:104" ht="20.25" thickTop="1" thickBot="1" x14ac:dyDescent="0.35">
      <c r="A1770" s="68"/>
      <c r="B1770" s="88"/>
      <c r="C1770" s="68"/>
      <c r="D1770" s="68"/>
      <c r="E1770" s="69"/>
      <c r="F1770" s="69"/>
      <c r="G1770" s="69"/>
      <c r="H1770" s="69"/>
      <c r="I1770" s="70"/>
      <c r="J1770" s="70"/>
      <c r="K1770" s="71"/>
      <c r="L1770" s="91"/>
      <c r="M1770" s="71"/>
      <c r="N1770" s="71"/>
      <c r="P1770" s="71"/>
      <c r="Q1770" s="71"/>
      <c r="R1770" s="71"/>
      <c r="S1770" s="70"/>
      <c r="T1770" s="73"/>
      <c r="U1770" s="73"/>
      <c r="V1770" s="211"/>
      <c r="W1770" s="211"/>
      <c r="X1770" s="73"/>
      <c r="Y1770" s="73"/>
      <c r="Z1770" s="73"/>
      <c r="AA1770" s="73"/>
      <c r="AB1770" s="73"/>
      <c r="AC1770" s="73"/>
      <c r="AD1770" s="73"/>
      <c r="AE1770" s="92"/>
      <c r="AF1770" s="73"/>
      <c r="AG1770" s="74"/>
      <c r="AH1770" s="75"/>
      <c r="AI1770" s="75"/>
      <c r="AJ1770" s="75"/>
      <c r="AK1770" s="74"/>
      <c r="AL1770" s="69"/>
      <c r="AM1770" s="76"/>
      <c r="AN1770" s="127"/>
      <c r="AO1770" s="76"/>
      <c r="AP1770" s="127"/>
      <c r="AQ1770" s="76"/>
      <c r="AR1770" s="76"/>
      <c r="AS1770" s="76"/>
      <c r="AT1770" s="76"/>
      <c r="AU1770" s="76"/>
      <c r="AV1770" s="127"/>
      <c r="AW1770" s="127"/>
      <c r="AX1770" s="127"/>
      <c r="AY1770" s="76"/>
      <c r="AZ1770" s="74"/>
      <c r="BA1770" s="74"/>
      <c r="BB1770" s="72"/>
      <c r="BC1770" s="72"/>
      <c r="BD1770" s="74"/>
      <c r="BE1770" s="74"/>
      <c r="BF1770" s="76"/>
      <c r="BG1770" s="76"/>
      <c r="BH1770" s="76"/>
      <c r="BI1770" s="76"/>
      <c r="BJ1770" s="76"/>
      <c r="BK1770" s="76"/>
      <c r="BL1770" s="76"/>
      <c r="BM1770" s="127"/>
      <c r="BN1770" s="76"/>
      <c r="BO1770" s="110"/>
      <c r="BP1770" s="110"/>
      <c r="BQ1770" s="112"/>
      <c r="BR1770" s="112"/>
      <c r="BS1770" s="112"/>
      <c r="BT1770" s="114"/>
      <c r="BU1770" s="113"/>
      <c r="BV1770" s="114"/>
      <c r="BW1770" s="115"/>
      <c r="BX1770" s="115"/>
      <c r="BY1770" s="115"/>
      <c r="BZ1770" s="115"/>
      <c r="CA1770" s="48"/>
      <c r="CB1770" s="48"/>
      <c r="CC1770" s="48"/>
      <c r="CD1770" s="49"/>
      <c r="CE1770" s="96"/>
      <c r="CF1770" s="49"/>
      <c r="CG1770" s="96"/>
      <c r="CH1770" s="49"/>
      <c r="CI1770" s="49"/>
      <c r="CJ1770" s="49"/>
      <c r="CK1770" s="49"/>
      <c r="CL1770" s="49"/>
      <c r="CM1770" s="49"/>
      <c r="CN1770" s="49"/>
      <c r="CO1770" s="49"/>
      <c r="CP1770" s="49"/>
      <c r="CQ1770" s="49"/>
      <c r="CR1770" s="49"/>
      <c r="CS1770" s="49"/>
      <c r="CT1770" s="49"/>
      <c r="CU1770" s="49"/>
      <c r="CV1770" s="49"/>
      <c r="CW1770" s="49"/>
      <c r="CX1770" s="49"/>
      <c r="CY1770" s="49"/>
      <c r="CZ1770" s="49"/>
    </row>
    <row r="1771" spans="1:104" ht="20.25" thickTop="1" thickBot="1" x14ac:dyDescent="0.35">
      <c r="A1771" s="68"/>
      <c r="B1771" s="88"/>
      <c r="C1771" s="68"/>
      <c r="D1771" s="68"/>
      <c r="E1771" s="69"/>
      <c r="F1771" s="69"/>
      <c r="G1771" s="69"/>
      <c r="H1771" s="69"/>
      <c r="I1771" s="70"/>
      <c r="J1771" s="70"/>
      <c r="K1771" s="71"/>
      <c r="L1771" s="91"/>
      <c r="M1771" s="71"/>
      <c r="N1771" s="71"/>
      <c r="P1771" s="71"/>
      <c r="Q1771" s="71"/>
      <c r="R1771" s="71"/>
      <c r="S1771" s="70"/>
      <c r="T1771" s="73"/>
      <c r="U1771" s="73"/>
      <c r="V1771" s="211"/>
      <c r="W1771" s="211"/>
      <c r="X1771" s="73"/>
      <c r="Y1771" s="73"/>
      <c r="Z1771" s="73"/>
      <c r="AA1771" s="73"/>
      <c r="AB1771" s="73"/>
      <c r="AC1771" s="73"/>
      <c r="AD1771" s="73"/>
      <c r="AE1771" s="92"/>
      <c r="AF1771" s="73"/>
      <c r="AG1771" s="74"/>
      <c r="AH1771" s="75"/>
      <c r="AI1771" s="75"/>
      <c r="AJ1771" s="75"/>
      <c r="AK1771" s="74"/>
      <c r="AL1771" s="69"/>
      <c r="AM1771" s="76"/>
      <c r="AN1771" s="127"/>
      <c r="AO1771" s="76"/>
      <c r="AP1771" s="127"/>
      <c r="AQ1771" s="76"/>
      <c r="AR1771" s="76"/>
      <c r="AS1771" s="76"/>
      <c r="AT1771" s="76"/>
      <c r="AU1771" s="76"/>
      <c r="AV1771" s="127"/>
      <c r="AW1771" s="127"/>
      <c r="AX1771" s="127"/>
      <c r="AY1771" s="76"/>
      <c r="AZ1771" s="74"/>
      <c r="BA1771" s="74"/>
      <c r="BB1771" s="72"/>
      <c r="BC1771" s="72"/>
      <c r="BD1771" s="74"/>
      <c r="BE1771" s="74"/>
      <c r="BF1771" s="76"/>
      <c r="BG1771" s="76"/>
      <c r="BH1771" s="76"/>
      <c r="BI1771" s="76"/>
      <c r="BJ1771" s="76"/>
      <c r="BK1771" s="76"/>
      <c r="BL1771" s="76"/>
      <c r="BM1771" s="127"/>
      <c r="BN1771" s="76"/>
      <c r="BO1771" s="110"/>
      <c r="BP1771" s="110"/>
      <c r="BQ1771" s="112"/>
      <c r="BR1771" s="112"/>
      <c r="BS1771" s="112"/>
      <c r="BT1771" s="114"/>
      <c r="BU1771" s="113"/>
      <c r="BV1771" s="114"/>
      <c r="BW1771" s="115"/>
      <c r="BX1771" s="115"/>
      <c r="BY1771" s="115"/>
      <c r="BZ1771" s="115"/>
      <c r="CA1771" s="48"/>
      <c r="CB1771" s="48"/>
      <c r="CC1771" s="48"/>
      <c r="CD1771" s="49"/>
      <c r="CE1771" s="96"/>
      <c r="CF1771" s="49"/>
      <c r="CG1771" s="96"/>
      <c r="CH1771" s="49"/>
      <c r="CI1771" s="49"/>
      <c r="CJ1771" s="49"/>
      <c r="CK1771" s="49"/>
      <c r="CL1771" s="49"/>
      <c r="CM1771" s="49"/>
      <c r="CN1771" s="49"/>
      <c r="CO1771" s="49"/>
      <c r="CP1771" s="49"/>
      <c r="CQ1771" s="49"/>
      <c r="CR1771" s="49"/>
      <c r="CS1771" s="49"/>
      <c r="CT1771" s="49"/>
      <c r="CU1771" s="49"/>
      <c r="CV1771" s="49"/>
      <c r="CW1771" s="49"/>
      <c r="CX1771" s="49"/>
      <c r="CY1771" s="49"/>
      <c r="CZ1771" s="49"/>
    </row>
    <row r="1772" spans="1:104" ht="20.25" thickTop="1" thickBot="1" x14ac:dyDescent="0.35">
      <c r="A1772" s="68"/>
      <c r="B1772" s="88"/>
      <c r="C1772" s="68"/>
      <c r="D1772" s="68"/>
      <c r="E1772" s="69"/>
      <c r="F1772" s="69"/>
      <c r="G1772" s="69"/>
      <c r="H1772" s="69"/>
      <c r="I1772" s="70"/>
      <c r="J1772" s="70"/>
      <c r="K1772" s="71"/>
      <c r="L1772" s="91"/>
      <c r="M1772" s="71"/>
      <c r="N1772" s="71"/>
      <c r="P1772" s="71"/>
      <c r="Q1772" s="71"/>
      <c r="R1772" s="71"/>
      <c r="S1772" s="70"/>
      <c r="T1772" s="73"/>
      <c r="U1772" s="73"/>
      <c r="V1772" s="211"/>
      <c r="W1772" s="211"/>
      <c r="X1772" s="73"/>
      <c r="Y1772" s="73"/>
      <c r="Z1772" s="73"/>
      <c r="AA1772" s="73"/>
      <c r="AB1772" s="73"/>
      <c r="AC1772" s="73"/>
      <c r="AD1772" s="73"/>
      <c r="AE1772" s="92"/>
      <c r="AF1772" s="73"/>
      <c r="AG1772" s="74"/>
      <c r="AH1772" s="75"/>
      <c r="AI1772" s="75"/>
      <c r="AJ1772" s="75"/>
      <c r="AK1772" s="74"/>
      <c r="AL1772" s="69"/>
      <c r="AM1772" s="76"/>
      <c r="AN1772" s="127"/>
      <c r="AO1772" s="76"/>
      <c r="AP1772" s="127"/>
      <c r="AQ1772" s="76"/>
      <c r="AR1772" s="76"/>
      <c r="AS1772" s="76"/>
      <c r="AT1772" s="76"/>
      <c r="AU1772" s="76"/>
      <c r="AV1772" s="127"/>
      <c r="AW1772" s="127"/>
      <c r="AX1772" s="127"/>
      <c r="AY1772" s="76"/>
      <c r="AZ1772" s="74"/>
      <c r="BA1772" s="74"/>
      <c r="BB1772" s="72"/>
      <c r="BC1772" s="72"/>
      <c r="BD1772" s="74"/>
      <c r="BE1772" s="74"/>
      <c r="BF1772" s="76"/>
      <c r="BG1772" s="76"/>
      <c r="BH1772" s="76"/>
      <c r="BI1772" s="76"/>
      <c r="BJ1772" s="76"/>
      <c r="BK1772" s="76"/>
      <c r="BL1772" s="76"/>
      <c r="BM1772" s="127"/>
      <c r="BN1772" s="76"/>
      <c r="BO1772" s="110"/>
      <c r="BP1772" s="110"/>
      <c r="BQ1772" s="112"/>
      <c r="BR1772" s="112"/>
      <c r="BS1772" s="112"/>
      <c r="BT1772" s="114"/>
      <c r="BU1772" s="113"/>
      <c r="BV1772" s="114"/>
      <c r="BW1772" s="115"/>
      <c r="BX1772" s="115"/>
      <c r="BY1772" s="115"/>
      <c r="BZ1772" s="115"/>
      <c r="CA1772" s="48"/>
      <c r="CB1772" s="48"/>
      <c r="CC1772" s="48"/>
      <c r="CD1772" s="49"/>
      <c r="CE1772" s="96"/>
      <c r="CF1772" s="49"/>
      <c r="CG1772" s="96"/>
      <c r="CH1772" s="49"/>
      <c r="CI1772" s="49"/>
      <c r="CJ1772" s="49"/>
      <c r="CK1772" s="49"/>
      <c r="CL1772" s="49"/>
      <c r="CM1772" s="49"/>
      <c r="CN1772" s="49"/>
      <c r="CO1772" s="49"/>
      <c r="CP1772" s="49"/>
      <c r="CQ1772" s="49"/>
      <c r="CR1772" s="49"/>
      <c r="CS1772" s="49"/>
      <c r="CT1772" s="49"/>
      <c r="CU1772" s="49"/>
      <c r="CV1772" s="49"/>
      <c r="CW1772" s="49"/>
      <c r="CX1772" s="49"/>
      <c r="CY1772" s="49"/>
      <c r="CZ1772" s="49"/>
    </row>
    <row r="1773" spans="1:104" ht="20.25" thickTop="1" thickBot="1" x14ac:dyDescent="0.35">
      <c r="A1773" s="68"/>
      <c r="B1773" s="88"/>
      <c r="C1773" s="68"/>
      <c r="D1773" s="68"/>
      <c r="E1773" s="69"/>
      <c r="F1773" s="69"/>
      <c r="G1773" s="69"/>
      <c r="H1773" s="69"/>
      <c r="I1773" s="70"/>
      <c r="J1773" s="70"/>
      <c r="K1773" s="71"/>
      <c r="L1773" s="91"/>
      <c r="M1773" s="71"/>
      <c r="N1773" s="71"/>
      <c r="P1773" s="71"/>
      <c r="Q1773" s="71"/>
      <c r="R1773" s="71"/>
      <c r="S1773" s="70"/>
      <c r="T1773" s="73"/>
      <c r="U1773" s="73"/>
      <c r="V1773" s="211"/>
      <c r="W1773" s="211"/>
      <c r="X1773" s="73"/>
      <c r="Y1773" s="73"/>
      <c r="Z1773" s="73"/>
      <c r="AA1773" s="73"/>
      <c r="AB1773" s="73"/>
      <c r="AC1773" s="73"/>
      <c r="AD1773" s="73"/>
      <c r="AE1773" s="92"/>
      <c r="AF1773" s="73"/>
      <c r="AG1773" s="74"/>
      <c r="AH1773" s="75"/>
      <c r="AI1773" s="75"/>
      <c r="AJ1773" s="75"/>
      <c r="AK1773" s="74"/>
      <c r="AL1773" s="69"/>
      <c r="AM1773" s="76"/>
      <c r="AN1773" s="127"/>
      <c r="AO1773" s="76"/>
      <c r="AP1773" s="127"/>
      <c r="AQ1773" s="76"/>
      <c r="AR1773" s="76"/>
      <c r="AS1773" s="76"/>
      <c r="AT1773" s="76"/>
      <c r="AU1773" s="76"/>
      <c r="AV1773" s="127"/>
      <c r="AW1773" s="127"/>
      <c r="AX1773" s="127"/>
      <c r="AY1773" s="76"/>
      <c r="AZ1773" s="74"/>
      <c r="BA1773" s="74"/>
      <c r="BB1773" s="72"/>
      <c r="BC1773" s="72"/>
      <c r="BD1773" s="74"/>
      <c r="BE1773" s="74"/>
      <c r="BF1773" s="76"/>
      <c r="BG1773" s="76"/>
      <c r="BH1773" s="76"/>
      <c r="BI1773" s="76"/>
      <c r="BJ1773" s="76"/>
      <c r="BK1773" s="76"/>
      <c r="BL1773" s="76"/>
      <c r="BM1773" s="127"/>
      <c r="BN1773" s="76"/>
      <c r="BO1773" s="110"/>
      <c r="BP1773" s="110"/>
      <c r="BQ1773" s="112"/>
      <c r="BR1773" s="112"/>
      <c r="BS1773" s="112"/>
      <c r="BT1773" s="114"/>
      <c r="BU1773" s="113"/>
      <c r="BV1773" s="114"/>
      <c r="BW1773" s="115"/>
      <c r="BX1773" s="115"/>
      <c r="BY1773" s="115"/>
      <c r="BZ1773" s="115"/>
      <c r="CA1773" s="48"/>
      <c r="CB1773" s="48"/>
      <c r="CC1773" s="48"/>
      <c r="CD1773" s="49"/>
      <c r="CE1773" s="96"/>
      <c r="CF1773" s="49"/>
      <c r="CG1773" s="96"/>
      <c r="CH1773" s="49"/>
      <c r="CI1773" s="49"/>
      <c r="CJ1773" s="49"/>
      <c r="CK1773" s="49"/>
      <c r="CL1773" s="49"/>
      <c r="CM1773" s="49"/>
      <c r="CN1773" s="49"/>
      <c r="CO1773" s="49"/>
      <c r="CP1773" s="49"/>
      <c r="CQ1773" s="49"/>
      <c r="CR1773" s="49"/>
      <c r="CS1773" s="49"/>
      <c r="CT1773" s="49"/>
      <c r="CU1773" s="49"/>
      <c r="CV1773" s="49"/>
      <c r="CW1773" s="49"/>
      <c r="CX1773" s="49"/>
      <c r="CY1773" s="49"/>
      <c r="CZ1773" s="49"/>
    </row>
    <row r="1774" spans="1:104" ht="20.25" thickTop="1" thickBot="1" x14ac:dyDescent="0.35">
      <c r="A1774" s="68"/>
      <c r="B1774" s="88"/>
      <c r="C1774" s="68"/>
      <c r="D1774" s="68"/>
      <c r="E1774" s="69"/>
      <c r="F1774" s="69"/>
      <c r="G1774" s="69"/>
      <c r="H1774" s="69"/>
      <c r="I1774" s="70"/>
      <c r="J1774" s="70"/>
      <c r="K1774" s="71"/>
      <c r="L1774" s="91"/>
      <c r="M1774" s="71"/>
      <c r="N1774" s="71"/>
      <c r="P1774" s="71"/>
      <c r="Q1774" s="71"/>
      <c r="R1774" s="71"/>
      <c r="S1774" s="70"/>
      <c r="T1774" s="73"/>
      <c r="U1774" s="73"/>
      <c r="V1774" s="211"/>
      <c r="W1774" s="211"/>
      <c r="X1774" s="73"/>
      <c r="Y1774" s="73"/>
      <c r="Z1774" s="73"/>
      <c r="AA1774" s="73"/>
      <c r="AB1774" s="73"/>
      <c r="AC1774" s="73"/>
      <c r="AD1774" s="73"/>
      <c r="AE1774" s="92"/>
      <c r="AF1774" s="73"/>
      <c r="AG1774" s="74"/>
      <c r="AH1774" s="75"/>
      <c r="AI1774" s="75"/>
      <c r="AJ1774" s="75"/>
      <c r="AK1774" s="74"/>
      <c r="AL1774" s="69"/>
      <c r="AM1774" s="76"/>
      <c r="AN1774" s="127"/>
      <c r="AO1774" s="76"/>
      <c r="AP1774" s="127"/>
      <c r="AQ1774" s="76"/>
      <c r="AR1774" s="76"/>
      <c r="AS1774" s="76"/>
      <c r="AT1774" s="76"/>
      <c r="AU1774" s="76"/>
      <c r="AV1774" s="127"/>
      <c r="AW1774" s="127"/>
      <c r="AX1774" s="127"/>
      <c r="AY1774" s="76"/>
      <c r="AZ1774" s="74"/>
      <c r="BA1774" s="74"/>
      <c r="BB1774" s="72"/>
      <c r="BC1774" s="72"/>
      <c r="BD1774" s="74"/>
      <c r="BE1774" s="74"/>
      <c r="BF1774" s="76"/>
      <c r="BG1774" s="76"/>
      <c r="BH1774" s="76"/>
      <c r="BI1774" s="76"/>
      <c r="BJ1774" s="76"/>
      <c r="BK1774" s="76"/>
      <c r="BL1774" s="76"/>
      <c r="BM1774" s="127"/>
      <c r="BN1774" s="76"/>
      <c r="BO1774" s="110"/>
      <c r="BP1774" s="110"/>
      <c r="BQ1774" s="112"/>
      <c r="BR1774" s="112"/>
      <c r="BS1774" s="112"/>
      <c r="BT1774" s="114"/>
      <c r="BU1774" s="113"/>
      <c r="BV1774" s="114"/>
      <c r="BW1774" s="115"/>
      <c r="BX1774" s="115"/>
      <c r="BY1774" s="115"/>
      <c r="BZ1774" s="115"/>
      <c r="CA1774" s="48"/>
      <c r="CB1774" s="48"/>
      <c r="CC1774" s="48"/>
      <c r="CD1774" s="49"/>
      <c r="CE1774" s="96"/>
      <c r="CF1774" s="49"/>
      <c r="CG1774" s="96"/>
      <c r="CH1774" s="49"/>
      <c r="CI1774" s="49"/>
      <c r="CJ1774" s="49"/>
      <c r="CK1774" s="49"/>
      <c r="CL1774" s="49"/>
      <c r="CM1774" s="49"/>
      <c r="CN1774" s="49"/>
      <c r="CO1774" s="49"/>
      <c r="CP1774" s="49"/>
      <c r="CQ1774" s="49"/>
      <c r="CR1774" s="49"/>
      <c r="CS1774" s="49"/>
      <c r="CT1774" s="49"/>
      <c r="CU1774" s="49"/>
      <c r="CV1774" s="49"/>
      <c r="CW1774" s="49"/>
      <c r="CX1774" s="49"/>
      <c r="CY1774" s="49"/>
      <c r="CZ1774" s="49"/>
    </row>
    <row r="1775" spans="1:104" ht="20.25" thickTop="1" thickBot="1" x14ac:dyDescent="0.35">
      <c r="A1775" s="68"/>
      <c r="B1775" s="88"/>
      <c r="C1775" s="68"/>
      <c r="D1775" s="68"/>
      <c r="E1775" s="69"/>
      <c r="F1775" s="69"/>
      <c r="G1775" s="69"/>
      <c r="H1775" s="69"/>
      <c r="I1775" s="70"/>
      <c r="J1775" s="70"/>
      <c r="K1775" s="71"/>
      <c r="L1775" s="91"/>
      <c r="M1775" s="71"/>
      <c r="N1775" s="71"/>
      <c r="P1775" s="71"/>
      <c r="Q1775" s="71"/>
      <c r="R1775" s="71"/>
      <c r="S1775" s="70"/>
      <c r="T1775" s="73"/>
      <c r="U1775" s="73"/>
      <c r="V1775" s="211"/>
      <c r="W1775" s="211"/>
      <c r="X1775" s="73"/>
      <c r="Y1775" s="73"/>
      <c r="Z1775" s="73"/>
      <c r="AA1775" s="73"/>
      <c r="AB1775" s="73"/>
      <c r="AC1775" s="73"/>
      <c r="AD1775" s="73"/>
      <c r="AE1775" s="92"/>
      <c r="AF1775" s="73"/>
      <c r="AG1775" s="74"/>
      <c r="AH1775" s="75"/>
      <c r="AI1775" s="75"/>
      <c r="AJ1775" s="75"/>
      <c r="AK1775" s="74"/>
      <c r="AL1775" s="69"/>
      <c r="AM1775" s="76"/>
      <c r="AN1775" s="127"/>
      <c r="AO1775" s="76"/>
      <c r="AP1775" s="127"/>
      <c r="AQ1775" s="76"/>
      <c r="AR1775" s="76"/>
      <c r="AS1775" s="76"/>
      <c r="AT1775" s="76"/>
      <c r="AU1775" s="76"/>
      <c r="AV1775" s="127"/>
      <c r="AW1775" s="127"/>
      <c r="AX1775" s="127"/>
      <c r="AY1775" s="76"/>
      <c r="AZ1775" s="74"/>
      <c r="BA1775" s="74"/>
      <c r="BB1775" s="72"/>
      <c r="BC1775" s="72"/>
      <c r="BD1775" s="74"/>
      <c r="BE1775" s="74"/>
      <c r="BF1775" s="76"/>
      <c r="BG1775" s="76"/>
      <c r="BH1775" s="76"/>
      <c r="BI1775" s="76"/>
      <c r="BJ1775" s="76"/>
      <c r="BK1775" s="76"/>
      <c r="BL1775" s="76"/>
      <c r="BM1775" s="127"/>
      <c r="BN1775" s="76"/>
      <c r="BO1775" s="110"/>
      <c r="BP1775" s="110"/>
      <c r="BQ1775" s="112"/>
      <c r="BR1775" s="112"/>
      <c r="BS1775" s="112"/>
      <c r="BT1775" s="114"/>
      <c r="BU1775" s="113"/>
      <c r="BV1775" s="114"/>
      <c r="BW1775" s="115"/>
      <c r="BX1775" s="115"/>
      <c r="BY1775" s="115"/>
      <c r="BZ1775" s="115"/>
      <c r="CA1775" s="48"/>
      <c r="CB1775" s="48"/>
      <c r="CC1775" s="48"/>
      <c r="CD1775" s="49"/>
      <c r="CE1775" s="96"/>
      <c r="CF1775" s="49"/>
      <c r="CG1775" s="96"/>
      <c r="CH1775" s="49"/>
      <c r="CI1775" s="49"/>
      <c r="CJ1775" s="49"/>
      <c r="CK1775" s="49"/>
      <c r="CL1775" s="49"/>
      <c r="CM1775" s="49"/>
      <c r="CN1775" s="49"/>
      <c r="CO1775" s="49"/>
      <c r="CP1775" s="49"/>
      <c r="CQ1775" s="49"/>
      <c r="CR1775" s="49"/>
      <c r="CS1775" s="49"/>
      <c r="CT1775" s="49"/>
      <c r="CU1775" s="49"/>
      <c r="CV1775" s="49"/>
      <c r="CW1775" s="49"/>
      <c r="CX1775" s="49"/>
      <c r="CY1775" s="49"/>
      <c r="CZ1775" s="49"/>
    </row>
    <row r="1776" spans="1:104" ht="20.25" thickTop="1" thickBot="1" x14ac:dyDescent="0.35">
      <c r="A1776" s="68"/>
      <c r="B1776" s="88"/>
      <c r="C1776" s="68"/>
      <c r="D1776" s="68"/>
      <c r="E1776" s="69"/>
      <c r="F1776" s="69"/>
      <c r="G1776" s="69"/>
      <c r="H1776" s="69"/>
      <c r="I1776" s="70"/>
      <c r="J1776" s="70"/>
      <c r="K1776" s="71"/>
      <c r="L1776" s="91"/>
      <c r="M1776" s="71"/>
      <c r="N1776" s="71"/>
      <c r="P1776" s="71"/>
      <c r="Q1776" s="71"/>
      <c r="R1776" s="71"/>
      <c r="S1776" s="70"/>
      <c r="T1776" s="73"/>
      <c r="U1776" s="73"/>
      <c r="V1776" s="211"/>
      <c r="W1776" s="211"/>
      <c r="X1776" s="73"/>
      <c r="Y1776" s="73"/>
      <c r="Z1776" s="73"/>
      <c r="AA1776" s="73"/>
      <c r="AB1776" s="73"/>
      <c r="AC1776" s="73"/>
      <c r="AD1776" s="73"/>
      <c r="AE1776" s="92"/>
      <c r="AF1776" s="73"/>
      <c r="AG1776" s="74"/>
      <c r="AH1776" s="75"/>
      <c r="AI1776" s="75"/>
      <c r="AJ1776" s="75"/>
      <c r="AK1776" s="74"/>
      <c r="AL1776" s="69"/>
      <c r="AM1776" s="76"/>
      <c r="AN1776" s="127"/>
      <c r="AO1776" s="76"/>
      <c r="AP1776" s="127"/>
      <c r="AQ1776" s="76"/>
      <c r="AR1776" s="76"/>
      <c r="AS1776" s="76"/>
      <c r="AT1776" s="76"/>
      <c r="AU1776" s="76"/>
      <c r="AV1776" s="127"/>
      <c r="AW1776" s="127"/>
      <c r="AX1776" s="127"/>
      <c r="AY1776" s="76"/>
      <c r="AZ1776" s="74"/>
      <c r="BA1776" s="74"/>
      <c r="BB1776" s="72"/>
      <c r="BC1776" s="72"/>
      <c r="BD1776" s="74"/>
      <c r="BE1776" s="74"/>
      <c r="BF1776" s="76"/>
      <c r="BG1776" s="76"/>
      <c r="BH1776" s="76"/>
      <c r="BI1776" s="76"/>
      <c r="BJ1776" s="76"/>
      <c r="BK1776" s="76"/>
      <c r="BL1776" s="76"/>
      <c r="BM1776" s="127"/>
      <c r="BN1776" s="76"/>
      <c r="BO1776" s="110"/>
      <c r="BP1776" s="110"/>
      <c r="BQ1776" s="112"/>
      <c r="BR1776" s="112"/>
      <c r="BS1776" s="112"/>
      <c r="BT1776" s="114"/>
      <c r="BU1776" s="113"/>
      <c r="BV1776" s="114"/>
      <c r="BW1776" s="115"/>
      <c r="BX1776" s="115"/>
      <c r="BY1776" s="115"/>
      <c r="BZ1776" s="115"/>
      <c r="CA1776" s="48"/>
      <c r="CB1776" s="48"/>
      <c r="CC1776" s="48"/>
      <c r="CD1776" s="49"/>
      <c r="CE1776" s="96"/>
      <c r="CF1776" s="49"/>
      <c r="CG1776" s="96"/>
      <c r="CH1776" s="49"/>
      <c r="CI1776" s="49"/>
      <c r="CJ1776" s="49"/>
      <c r="CK1776" s="49"/>
      <c r="CL1776" s="49"/>
      <c r="CM1776" s="49"/>
      <c r="CN1776" s="49"/>
      <c r="CO1776" s="49"/>
      <c r="CP1776" s="49"/>
      <c r="CQ1776" s="49"/>
      <c r="CR1776" s="49"/>
      <c r="CS1776" s="49"/>
      <c r="CT1776" s="49"/>
      <c r="CU1776" s="49"/>
      <c r="CV1776" s="49"/>
      <c r="CW1776" s="49"/>
      <c r="CX1776" s="49"/>
      <c r="CY1776" s="49"/>
      <c r="CZ1776" s="49"/>
    </row>
    <row r="1777" spans="1:104" ht="20.25" thickTop="1" thickBot="1" x14ac:dyDescent="0.35">
      <c r="A1777" s="68"/>
      <c r="B1777" s="88"/>
      <c r="C1777" s="68"/>
      <c r="D1777" s="68"/>
      <c r="E1777" s="69"/>
      <c r="F1777" s="69"/>
      <c r="G1777" s="69"/>
      <c r="H1777" s="69"/>
      <c r="I1777" s="70"/>
      <c r="J1777" s="70"/>
      <c r="K1777" s="71"/>
      <c r="L1777" s="91"/>
      <c r="M1777" s="71"/>
      <c r="N1777" s="71"/>
      <c r="P1777" s="71"/>
      <c r="Q1777" s="71"/>
      <c r="R1777" s="71"/>
      <c r="S1777" s="70"/>
      <c r="T1777" s="73"/>
      <c r="U1777" s="73"/>
      <c r="V1777" s="211"/>
      <c r="W1777" s="211"/>
      <c r="X1777" s="73"/>
      <c r="Y1777" s="73"/>
      <c r="Z1777" s="73"/>
      <c r="AA1777" s="73"/>
      <c r="AB1777" s="73"/>
      <c r="AC1777" s="73"/>
      <c r="AD1777" s="73"/>
      <c r="AE1777" s="92"/>
      <c r="AF1777" s="73"/>
      <c r="AG1777" s="74"/>
      <c r="AH1777" s="75"/>
      <c r="AI1777" s="75"/>
      <c r="AJ1777" s="75"/>
      <c r="AK1777" s="74"/>
      <c r="AL1777" s="69"/>
      <c r="AM1777" s="76"/>
      <c r="AN1777" s="127"/>
      <c r="AO1777" s="76"/>
      <c r="AP1777" s="127"/>
      <c r="AQ1777" s="76"/>
      <c r="AR1777" s="76"/>
      <c r="AS1777" s="76"/>
      <c r="AT1777" s="76"/>
      <c r="AU1777" s="76"/>
      <c r="AV1777" s="127"/>
      <c r="AW1777" s="127"/>
      <c r="AX1777" s="127"/>
      <c r="AY1777" s="76"/>
      <c r="AZ1777" s="74"/>
      <c r="BA1777" s="74"/>
      <c r="BB1777" s="72"/>
      <c r="BC1777" s="72"/>
      <c r="BD1777" s="74"/>
      <c r="BE1777" s="74"/>
      <c r="BF1777" s="76"/>
      <c r="BG1777" s="76"/>
      <c r="BH1777" s="76"/>
      <c r="BI1777" s="76"/>
      <c r="BJ1777" s="76"/>
      <c r="BK1777" s="76"/>
      <c r="BL1777" s="76"/>
      <c r="BM1777" s="127"/>
      <c r="BN1777" s="76"/>
      <c r="BO1777" s="110"/>
      <c r="BP1777" s="110"/>
      <c r="BQ1777" s="112"/>
      <c r="BR1777" s="112"/>
      <c r="BS1777" s="112"/>
      <c r="BT1777" s="114"/>
      <c r="BU1777" s="113"/>
      <c r="BV1777" s="114"/>
      <c r="BW1777" s="115"/>
      <c r="BX1777" s="115"/>
      <c r="BY1777" s="115"/>
      <c r="BZ1777" s="115"/>
      <c r="CA1777" s="48"/>
      <c r="CB1777" s="48"/>
      <c r="CC1777" s="48"/>
      <c r="CD1777" s="49"/>
      <c r="CE1777" s="96"/>
      <c r="CF1777" s="49"/>
      <c r="CG1777" s="96"/>
      <c r="CH1777" s="49"/>
      <c r="CI1777" s="49"/>
      <c r="CJ1777" s="49"/>
      <c r="CK1777" s="49"/>
      <c r="CL1777" s="49"/>
      <c r="CM1777" s="49"/>
      <c r="CN1777" s="49"/>
      <c r="CO1777" s="49"/>
      <c r="CP1777" s="49"/>
      <c r="CQ1777" s="49"/>
      <c r="CR1777" s="49"/>
      <c r="CS1777" s="49"/>
      <c r="CT1777" s="49"/>
      <c r="CU1777" s="49"/>
      <c r="CV1777" s="49"/>
      <c r="CW1777" s="49"/>
      <c r="CX1777" s="49"/>
      <c r="CY1777" s="49"/>
      <c r="CZ1777" s="49"/>
    </row>
    <row r="1778" spans="1:104" ht="20.25" thickTop="1" thickBot="1" x14ac:dyDescent="0.35">
      <c r="A1778" s="68"/>
      <c r="B1778" s="88"/>
      <c r="C1778" s="68"/>
      <c r="D1778" s="68"/>
      <c r="E1778" s="69"/>
      <c r="F1778" s="69"/>
      <c r="G1778" s="69"/>
      <c r="H1778" s="69"/>
      <c r="I1778" s="70"/>
      <c r="J1778" s="70"/>
      <c r="K1778" s="71"/>
      <c r="L1778" s="91"/>
      <c r="M1778" s="71"/>
      <c r="N1778" s="71"/>
      <c r="P1778" s="71"/>
      <c r="Q1778" s="71"/>
      <c r="R1778" s="71"/>
      <c r="S1778" s="70"/>
      <c r="T1778" s="73"/>
      <c r="U1778" s="73"/>
      <c r="V1778" s="211"/>
      <c r="W1778" s="211"/>
      <c r="X1778" s="73"/>
      <c r="Y1778" s="73"/>
      <c r="Z1778" s="73"/>
      <c r="AA1778" s="73"/>
      <c r="AB1778" s="73"/>
      <c r="AC1778" s="73"/>
      <c r="AD1778" s="73"/>
      <c r="AE1778" s="92"/>
      <c r="AF1778" s="73"/>
      <c r="AG1778" s="74"/>
      <c r="AH1778" s="75"/>
      <c r="AI1778" s="75"/>
      <c r="AJ1778" s="75"/>
      <c r="AK1778" s="74"/>
      <c r="AL1778" s="69"/>
      <c r="AM1778" s="76"/>
      <c r="AN1778" s="127"/>
      <c r="AO1778" s="76"/>
      <c r="AP1778" s="127"/>
      <c r="AQ1778" s="76"/>
      <c r="AR1778" s="76"/>
      <c r="AS1778" s="76"/>
      <c r="AT1778" s="76"/>
      <c r="AU1778" s="76"/>
      <c r="AV1778" s="127"/>
      <c r="AW1778" s="127"/>
      <c r="AX1778" s="127"/>
      <c r="AY1778" s="76"/>
      <c r="AZ1778" s="74"/>
      <c r="BA1778" s="74"/>
      <c r="BB1778" s="72"/>
      <c r="BC1778" s="72"/>
      <c r="BD1778" s="74"/>
      <c r="BE1778" s="74"/>
      <c r="BF1778" s="76"/>
      <c r="BG1778" s="76"/>
      <c r="BH1778" s="76"/>
      <c r="BI1778" s="76"/>
      <c r="BJ1778" s="76"/>
      <c r="BK1778" s="76"/>
      <c r="BL1778" s="76"/>
      <c r="BM1778" s="127"/>
      <c r="BN1778" s="76"/>
      <c r="BO1778" s="110"/>
      <c r="BP1778" s="110"/>
      <c r="BQ1778" s="112"/>
      <c r="BR1778" s="112"/>
      <c r="BS1778" s="112"/>
      <c r="BT1778" s="114"/>
      <c r="BU1778" s="113"/>
      <c r="BV1778" s="114"/>
      <c r="BW1778" s="115"/>
      <c r="BX1778" s="115"/>
      <c r="BY1778" s="115"/>
      <c r="BZ1778" s="115"/>
      <c r="CA1778" s="48"/>
      <c r="CB1778" s="48"/>
      <c r="CC1778" s="48"/>
      <c r="CD1778" s="49"/>
      <c r="CE1778" s="96"/>
      <c r="CF1778" s="49"/>
      <c r="CG1778" s="96"/>
      <c r="CH1778" s="49"/>
      <c r="CI1778" s="49"/>
      <c r="CJ1778" s="49"/>
      <c r="CK1778" s="49"/>
      <c r="CL1778" s="49"/>
      <c r="CM1778" s="49"/>
      <c r="CN1778" s="49"/>
      <c r="CO1778" s="49"/>
      <c r="CP1778" s="49"/>
      <c r="CQ1778" s="49"/>
      <c r="CR1778" s="49"/>
      <c r="CS1778" s="49"/>
      <c r="CT1778" s="49"/>
      <c r="CU1778" s="49"/>
      <c r="CV1778" s="49"/>
      <c r="CW1778" s="49"/>
      <c r="CX1778" s="49"/>
      <c r="CY1778" s="49"/>
      <c r="CZ1778" s="49"/>
    </row>
    <row r="1779" spans="1:104" ht="20.25" thickTop="1" thickBot="1" x14ac:dyDescent="0.35">
      <c r="A1779" s="68"/>
      <c r="B1779" s="88"/>
      <c r="C1779" s="68"/>
      <c r="D1779" s="68"/>
      <c r="E1779" s="69"/>
      <c r="F1779" s="69"/>
      <c r="G1779" s="69"/>
      <c r="H1779" s="69"/>
      <c r="I1779" s="70"/>
      <c r="J1779" s="70"/>
      <c r="K1779" s="71"/>
      <c r="L1779" s="91"/>
      <c r="M1779" s="71"/>
      <c r="N1779" s="71"/>
      <c r="P1779" s="71"/>
      <c r="Q1779" s="71"/>
      <c r="R1779" s="71"/>
      <c r="S1779" s="70"/>
      <c r="T1779" s="73"/>
      <c r="U1779" s="73"/>
      <c r="V1779" s="211"/>
      <c r="W1779" s="211"/>
      <c r="X1779" s="73"/>
      <c r="Y1779" s="73"/>
      <c r="Z1779" s="73"/>
      <c r="AA1779" s="73"/>
      <c r="AB1779" s="73"/>
      <c r="AC1779" s="73"/>
      <c r="AD1779" s="73"/>
      <c r="AE1779" s="92"/>
      <c r="AF1779" s="73"/>
      <c r="AG1779" s="74"/>
      <c r="AH1779" s="75"/>
      <c r="AI1779" s="75"/>
      <c r="AJ1779" s="75"/>
      <c r="AK1779" s="74"/>
      <c r="AL1779" s="69"/>
      <c r="AM1779" s="76"/>
      <c r="AN1779" s="127"/>
      <c r="AO1779" s="76"/>
      <c r="AP1779" s="127"/>
      <c r="AQ1779" s="76"/>
      <c r="AR1779" s="76"/>
      <c r="AS1779" s="76"/>
      <c r="AT1779" s="76"/>
      <c r="AU1779" s="76"/>
      <c r="AV1779" s="127"/>
      <c r="AW1779" s="127"/>
      <c r="AX1779" s="127"/>
      <c r="AY1779" s="76"/>
      <c r="AZ1779" s="74"/>
      <c r="BA1779" s="74"/>
      <c r="BB1779" s="72"/>
      <c r="BC1779" s="72"/>
      <c r="BD1779" s="74"/>
      <c r="BE1779" s="74"/>
      <c r="BF1779" s="76"/>
      <c r="BG1779" s="76"/>
      <c r="BH1779" s="76"/>
      <c r="BI1779" s="76"/>
      <c r="BJ1779" s="76"/>
      <c r="BK1779" s="76"/>
      <c r="BL1779" s="76"/>
      <c r="BM1779" s="127"/>
      <c r="BN1779" s="76"/>
      <c r="BO1779" s="110"/>
      <c r="BP1779" s="110"/>
      <c r="BQ1779" s="112"/>
      <c r="BR1779" s="112"/>
      <c r="BS1779" s="112"/>
      <c r="BT1779" s="114"/>
      <c r="BU1779" s="113"/>
      <c r="BV1779" s="114"/>
      <c r="BW1779" s="115"/>
      <c r="BX1779" s="115"/>
      <c r="BY1779" s="115"/>
      <c r="BZ1779" s="115"/>
      <c r="CA1779" s="48"/>
      <c r="CB1779" s="48"/>
      <c r="CC1779" s="48"/>
      <c r="CD1779" s="49"/>
      <c r="CE1779" s="96"/>
      <c r="CF1779" s="49"/>
      <c r="CG1779" s="96"/>
      <c r="CH1779" s="49"/>
      <c r="CI1779" s="49"/>
      <c r="CJ1779" s="49"/>
      <c r="CK1779" s="49"/>
      <c r="CL1779" s="49"/>
      <c r="CM1779" s="49"/>
      <c r="CN1779" s="49"/>
      <c r="CO1779" s="49"/>
      <c r="CP1779" s="49"/>
      <c r="CQ1779" s="49"/>
      <c r="CR1779" s="49"/>
      <c r="CS1779" s="49"/>
      <c r="CT1779" s="49"/>
      <c r="CU1779" s="49"/>
      <c r="CV1779" s="49"/>
      <c r="CW1779" s="49"/>
      <c r="CX1779" s="49"/>
      <c r="CY1779" s="49"/>
      <c r="CZ1779" s="49"/>
    </row>
    <row r="1780" spans="1:104" ht="20.25" thickTop="1" thickBot="1" x14ac:dyDescent="0.35">
      <c r="A1780" s="68"/>
      <c r="B1780" s="88"/>
      <c r="C1780" s="68"/>
      <c r="D1780" s="68"/>
      <c r="E1780" s="69"/>
      <c r="F1780" s="69"/>
      <c r="G1780" s="69"/>
      <c r="H1780" s="69"/>
      <c r="I1780" s="70"/>
      <c r="J1780" s="70"/>
      <c r="K1780" s="71"/>
      <c r="L1780" s="91"/>
      <c r="M1780" s="71"/>
      <c r="N1780" s="71"/>
      <c r="P1780" s="71"/>
      <c r="Q1780" s="71"/>
      <c r="R1780" s="71"/>
      <c r="S1780" s="70"/>
      <c r="T1780" s="73"/>
      <c r="U1780" s="73"/>
      <c r="V1780" s="211"/>
      <c r="W1780" s="211"/>
      <c r="X1780" s="73"/>
      <c r="Y1780" s="73"/>
      <c r="Z1780" s="73"/>
      <c r="AA1780" s="73"/>
      <c r="AB1780" s="73"/>
      <c r="AC1780" s="73"/>
      <c r="AD1780" s="73"/>
      <c r="AE1780" s="92"/>
      <c r="AF1780" s="73"/>
      <c r="AG1780" s="74"/>
      <c r="AH1780" s="75"/>
      <c r="AI1780" s="75"/>
      <c r="AJ1780" s="75"/>
      <c r="AK1780" s="74"/>
      <c r="AL1780" s="69"/>
      <c r="AM1780" s="76"/>
      <c r="AN1780" s="127"/>
      <c r="AO1780" s="76"/>
      <c r="AP1780" s="127"/>
      <c r="AQ1780" s="76"/>
      <c r="AR1780" s="76"/>
      <c r="AS1780" s="76"/>
      <c r="AT1780" s="76"/>
      <c r="AU1780" s="76"/>
      <c r="AV1780" s="127"/>
      <c r="AW1780" s="127"/>
      <c r="AX1780" s="127"/>
      <c r="AY1780" s="76"/>
      <c r="AZ1780" s="74"/>
      <c r="BA1780" s="74"/>
      <c r="BB1780" s="72"/>
      <c r="BC1780" s="72"/>
      <c r="BD1780" s="74"/>
      <c r="BE1780" s="74"/>
      <c r="BF1780" s="76"/>
      <c r="BG1780" s="76"/>
      <c r="BH1780" s="76"/>
      <c r="BI1780" s="76"/>
      <c r="BJ1780" s="76"/>
      <c r="BK1780" s="76"/>
      <c r="BL1780" s="76"/>
      <c r="BM1780" s="127"/>
      <c r="BN1780" s="76"/>
      <c r="BO1780" s="110"/>
      <c r="BP1780" s="110"/>
      <c r="BQ1780" s="112"/>
      <c r="BR1780" s="112"/>
      <c r="BS1780" s="112"/>
      <c r="BT1780" s="114"/>
      <c r="BU1780" s="113"/>
      <c r="BV1780" s="114"/>
      <c r="BW1780" s="115"/>
      <c r="BX1780" s="115"/>
      <c r="BY1780" s="115"/>
      <c r="BZ1780" s="115"/>
      <c r="CA1780" s="48"/>
      <c r="CB1780" s="48"/>
      <c r="CC1780" s="48"/>
      <c r="CD1780" s="49"/>
      <c r="CE1780" s="96"/>
      <c r="CF1780" s="49"/>
      <c r="CG1780" s="96"/>
      <c r="CH1780" s="49"/>
      <c r="CI1780" s="49"/>
      <c r="CJ1780" s="49"/>
      <c r="CK1780" s="49"/>
      <c r="CL1780" s="49"/>
      <c r="CM1780" s="49"/>
      <c r="CN1780" s="49"/>
      <c r="CO1780" s="49"/>
      <c r="CP1780" s="49"/>
      <c r="CQ1780" s="49"/>
      <c r="CR1780" s="49"/>
      <c r="CS1780" s="49"/>
      <c r="CT1780" s="49"/>
      <c r="CU1780" s="49"/>
      <c r="CV1780" s="49"/>
      <c r="CW1780" s="49"/>
      <c r="CX1780" s="49"/>
      <c r="CY1780" s="49"/>
      <c r="CZ1780" s="49"/>
    </row>
    <row r="1781" spans="1:104" ht="20.25" thickTop="1" thickBot="1" x14ac:dyDescent="0.35">
      <c r="A1781" s="68"/>
      <c r="B1781" s="88"/>
      <c r="C1781" s="68"/>
      <c r="D1781" s="68"/>
      <c r="E1781" s="69"/>
      <c r="F1781" s="69"/>
      <c r="G1781" s="69"/>
      <c r="H1781" s="69"/>
      <c r="I1781" s="70"/>
      <c r="J1781" s="70"/>
      <c r="K1781" s="71"/>
      <c r="L1781" s="91"/>
      <c r="M1781" s="71"/>
      <c r="N1781" s="71"/>
      <c r="P1781" s="71"/>
      <c r="Q1781" s="71"/>
      <c r="R1781" s="71"/>
      <c r="S1781" s="70"/>
      <c r="T1781" s="73"/>
      <c r="U1781" s="73"/>
      <c r="V1781" s="211"/>
      <c r="W1781" s="211"/>
      <c r="X1781" s="73"/>
      <c r="Y1781" s="73"/>
      <c r="Z1781" s="73"/>
      <c r="AA1781" s="73"/>
      <c r="AB1781" s="73"/>
      <c r="AC1781" s="73"/>
      <c r="AD1781" s="73"/>
      <c r="AE1781" s="92"/>
      <c r="AF1781" s="73"/>
      <c r="AG1781" s="74"/>
      <c r="AH1781" s="75"/>
      <c r="AI1781" s="75"/>
      <c r="AJ1781" s="75"/>
      <c r="AK1781" s="74"/>
      <c r="AL1781" s="69"/>
      <c r="AM1781" s="76"/>
      <c r="AN1781" s="127"/>
      <c r="AO1781" s="76"/>
      <c r="AP1781" s="127"/>
      <c r="AQ1781" s="76"/>
      <c r="AR1781" s="76"/>
      <c r="AS1781" s="76"/>
      <c r="AT1781" s="76"/>
      <c r="AU1781" s="76"/>
      <c r="AV1781" s="127"/>
      <c r="AW1781" s="127"/>
      <c r="AX1781" s="127"/>
      <c r="AY1781" s="76"/>
      <c r="AZ1781" s="74"/>
      <c r="BA1781" s="74"/>
      <c r="BB1781" s="72"/>
      <c r="BC1781" s="72"/>
      <c r="BD1781" s="74"/>
      <c r="BE1781" s="74"/>
      <c r="BF1781" s="76"/>
      <c r="BG1781" s="76"/>
      <c r="BH1781" s="76"/>
      <c r="BI1781" s="76"/>
      <c r="BJ1781" s="76"/>
      <c r="BK1781" s="76"/>
      <c r="BL1781" s="76"/>
      <c r="BM1781" s="127"/>
      <c r="BN1781" s="76"/>
      <c r="BO1781" s="110"/>
      <c r="BP1781" s="110"/>
      <c r="BQ1781" s="112"/>
      <c r="BR1781" s="112"/>
      <c r="BS1781" s="112"/>
      <c r="BT1781" s="114"/>
      <c r="BU1781" s="113"/>
      <c r="BV1781" s="114"/>
      <c r="BW1781" s="115"/>
      <c r="BX1781" s="115"/>
      <c r="BY1781" s="115"/>
      <c r="BZ1781" s="115"/>
      <c r="CA1781" s="48"/>
      <c r="CB1781" s="48"/>
      <c r="CC1781" s="48"/>
      <c r="CD1781" s="49"/>
      <c r="CE1781" s="96"/>
      <c r="CF1781" s="49"/>
      <c r="CG1781" s="96"/>
      <c r="CH1781" s="49"/>
      <c r="CI1781" s="49"/>
      <c r="CJ1781" s="49"/>
      <c r="CK1781" s="49"/>
      <c r="CL1781" s="49"/>
      <c r="CM1781" s="49"/>
      <c r="CN1781" s="49"/>
      <c r="CO1781" s="49"/>
      <c r="CP1781" s="49"/>
      <c r="CQ1781" s="49"/>
      <c r="CR1781" s="49"/>
      <c r="CS1781" s="49"/>
      <c r="CT1781" s="49"/>
      <c r="CU1781" s="49"/>
      <c r="CV1781" s="49"/>
      <c r="CW1781" s="49"/>
      <c r="CX1781" s="49"/>
      <c r="CY1781" s="49"/>
      <c r="CZ1781" s="49"/>
    </row>
    <row r="1782" spans="1:104" ht="20.25" thickTop="1" thickBot="1" x14ac:dyDescent="0.35">
      <c r="A1782" s="68"/>
      <c r="B1782" s="88"/>
      <c r="C1782" s="68"/>
      <c r="D1782" s="68"/>
      <c r="E1782" s="69"/>
      <c r="F1782" s="69"/>
      <c r="G1782" s="69"/>
      <c r="H1782" s="69"/>
      <c r="I1782" s="70"/>
      <c r="J1782" s="70"/>
      <c r="K1782" s="71"/>
      <c r="L1782" s="91"/>
      <c r="M1782" s="71"/>
      <c r="N1782" s="71"/>
      <c r="P1782" s="71"/>
      <c r="Q1782" s="71"/>
      <c r="R1782" s="71"/>
      <c r="S1782" s="70"/>
      <c r="T1782" s="73"/>
      <c r="U1782" s="73"/>
      <c r="V1782" s="211"/>
      <c r="W1782" s="211"/>
      <c r="X1782" s="73"/>
      <c r="Y1782" s="73"/>
      <c r="Z1782" s="73"/>
      <c r="AA1782" s="73"/>
      <c r="AB1782" s="73"/>
      <c r="AC1782" s="73"/>
      <c r="AD1782" s="73"/>
      <c r="AE1782" s="92"/>
      <c r="AF1782" s="73"/>
      <c r="AG1782" s="74"/>
      <c r="AH1782" s="75"/>
      <c r="AI1782" s="75"/>
      <c r="AJ1782" s="75"/>
      <c r="AK1782" s="74"/>
      <c r="AL1782" s="69"/>
      <c r="AM1782" s="76"/>
      <c r="AN1782" s="127"/>
      <c r="AO1782" s="76"/>
      <c r="AP1782" s="127"/>
      <c r="AQ1782" s="76"/>
      <c r="AR1782" s="76"/>
      <c r="AS1782" s="76"/>
      <c r="AT1782" s="76"/>
      <c r="AU1782" s="76"/>
      <c r="AV1782" s="127"/>
      <c r="AW1782" s="127"/>
      <c r="AX1782" s="127"/>
      <c r="AY1782" s="76"/>
      <c r="AZ1782" s="74"/>
      <c r="BA1782" s="74"/>
      <c r="BB1782" s="72"/>
      <c r="BC1782" s="72"/>
      <c r="BD1782" s="74"/>
      <c r="BE1782" s="74"/>
      <c r="BF1782" s="76"/>
      <c r="BG1782" s="76"/>
      <c r="BH1782" s="76"/>
      <c r="BI1782" s="76"/>
      <c r="BJ1782" s="76"/>
      <c r="BK1782" s="76"/>
      <c r="BL1782" s="76"/>
      <c r="BM1782" s="127"/>
      <c r="BN1782" s="76"/>
      <c r="BO1782" s="110"/>
      <c r="BP1782" s="110"/>
      <c r="BQ1782" s="112"/>
      <c r="BR1782" s="112"/>
      <c r="BS1782" s="112"/>
      <c r="BT1782" s="114"/>
      <c r="BU1782" s="113"/>
      <c r="BV1782" s="114"/>
      <c r="BW1782" s="115"/>
      <c r="BX1782" s="115"/>
      <c r="BY1782" s="115"/>
      <c r="BZ1782" s="115"/>
      <c r="CA1782" s="48"/>
      <c r="CB1782" s="48"/>
      <c r="CC1782" s="48"/>
      <c r="CD1782" s="49"/>
      <c r="CE1782" s="96"/>
      <c r="CF1782" s="49"/>
      <c r="CG1782" s="96"/>
      <c r="CH1782" s="49"/>
      <c r="CI1782" s="49"/>
      <c r="CJ1782" s="49"/>
      <c r="CK1782" s="49"/>
      <c r="CL1782" s="49"/>
      <c r="CM1782" s="49"/>
      <c r="CN1782" s="49"/>
      <c r="CO1782" s="49"/>
      <c r="CP1782" s="49"/>
      <c r="CQ1782" s="49"/>
      <c r="CR1782" s="49"/>
      <c r="CS1782" s="49"/>
      <c r="CT1782" s="49"/>
      <c r="CU1782" s="49"/>
      <c r="CV1782" s="49"/>
      <c r="CW1782" s="49"/>
      <c r="CX1782" s="49"/>
      <c r="CY1782" s="49"/>
      <c r="CZ1782" s="49"/>
    </row>
    <row r="1783" spans="1:104" ht="20.25" thickTop="1" thickBot="1" x14ac:dyDescent="0.35">
      <c r="A1783" s="68"/>
      <c r="B1783" s="88"/>
      <c r="C1783" s="68"/>
      <c r="D1783" s="68"/>
      <c r="E1783" s="69"/>
      <c r="F1783" s="69"/>
      <c r="G1783" s="69"/>
      <c r="H1783" s="69"/>
      <c r="I1783" s="70"/>
      <c r="J1783" s="70"/>
      <c r="K1783" s="71"/>
      <c r="L1783" s="91"/>
      <c r="M1783" s="71"/>
      <c r="N1783" s="71"/>
      <c r="P1783" s="71"/>
      <c r="Q1783" s="71"/>
      <c r="R1783" s="71"/>
      <c r="S1783" s="70"/>
      <c r="T1783" s="73"/>
      <c r="U1783" s="73"/>
      <c r="V1783" s="211"/>
      <c r="W1783" s="211"/>
      <c r="X1783" s="73"/>
      <c r="Y1783" s="73"/>
      <c r="Z1783" s="73"/>
      <c r="AA1783" s="73"/>
      <c r="AB1783" s="73"/>
      <c r="AC1783" s="73"/>
      <c r="AD1783" s="73"/>
      <c r="AE1783" s="92"/>
      <c r="AF1783" s="73"/>
      <c r="AG1783" s="74"/>
      <c r="AH1783" s="75"/>
      <c r="AI1783" s="75"/>
      <c r="AJ1783" s="75"/>
      <c r="AK1783" s="74"/>
      <c r="AL1783" s="69"/>
      <c r="AM1783" s="76"/>
      <c r="AN1783" s="127"/>
      <c r="AO1783" s="76"/>
      <c r="AP1783" s="127"/>
      <c r="AQ1783" s="76"/>
      <c r="AR1783" s="76"/>
      <c r="AS1783" s="76"/>
      <c r="AT1783" s="76"/>
      <c r="AU1783" s="76"/>
      <c r="AV1783" s="127"/>
      <c r="AW1783" s="127"/>
      <c r="AX1783" s="127"/>
      <c r="AY1783" s="76"/>
      <c r="AZ1783" s="74"/>
      <c r="BA1783" s="74"/>
      <c r="BB1783" s="72"/>
      <c r="BC1783" s="72"/>
      <c r="BD1783" s="74"/>
      <c r="BE1783" s="74"/>
      <c r="BF1783" s="76"/>
      <c r="BG1783" s="76"/>
      <c r="BH1783" s="76"/>
      <c r="BI1783" s="76"/>
      <c r="BJ1783" s="76"/>
      <c r="BK1783" s="76"/>
      <c r="BL1783" s="76"/>
      <c r="BM1783" s="127"/>
      <c r="BN1783" s="76"/>
      <c r="BO1783" s="110"/>
      <c r="BP1783" s="110"/>
      <c r="BQ1783" s="112"/>
      <c r="BR1783" s="112"/>
      <c r="BS1783" s="112"/>
      <c r="BT1783" s="114"/>
      <c r="BU1783" s="113"/>
      <c r="BV1783" s="114"/>
      <c r="BW1783" s="115"/>
      <c r="BX1783" s="115"/>
      <c r="BY1783" s="115"/>
      <c r="BZ1783" s="115"/>
      <c r="CA1783" s="48"/>
      <c r="CB1783" s="48"/>
      <c r="CC1783" s="48"/>
      <c r="CD1783" s="49"/>
      <c r="CE1783" s="96"/>
      <c r="CF1783" s="49"/>
      <c r="CG1783" s="96"/>
      <c r="CH1783" s="49"/>
      <c r="CI1783" s="49"/>
      <c r="CJ1783" s="49"/>
      <c r="CK1783" s="49"/>
      <c r="CL1783" s="49"/>
      <c r="CM1783" s="49"/>
      <c r="CN1783" s="49"/>
      <c r="CO1783" s="49"/>
      <c r="CP1783" s="49"/>
      <c r="CQ1783" s="49"/>
      <c r="CR1783" s="49"/>
      <c r="CS1783" s="49"/>
      <c r="CT1783" s="49"/>
      <c r="CU1783" s="49"/>
      <c r="CV1783" s="49"/>
      <c r="CW1783" s="49"/>
      <c r="CX1783" s="49"/>
      <c r="CY1783" s="49"/>
      <c r="CZ1783" s="49"/>
    </row>
    <row r="1784" spans="1:104" ht="20.25" thickTop="1" thickBot="1" x14ac:dyDescent="0.35">
      <c r="A1784" s="68"/>
      <c r="B1784" s="88"/>
      <c r="C1784" s="68"/>
      <c r="D1784" s="68"/>
      <c r="E1784" s="69"/>
      <c r="F1784" s="69"/>
      <c r="G1784" s="69"/>
      <c r="H1784" s="69"/>
      <c r="I1784" s="70"/>
      <c r="J1784" s="70"/>
      <c r="K1784" s="71"/>
      <c r="L1784" s="91"/>
      <c r="M1784" s="71"/>
      <c r="N1784" s="71"/>
      <c r="P1784" s="71"/>
      <c r="Q1784" s="71"/>
      <c r="R1784" s="71"/>
      <c r="S1784" s="70"/>
      <c r="T1784" s="73"/>
      <c r="U1784" s="73"/>
      <c r="V1784" s="211"/>
      <c r="W1784" s="211"/>
      <c r="X1784" s="73"/>
      <c r="Y1784" s="73"/>
      <c r="Z1784" s="73"/>
      <c r="AA1784" s="73"/>
      <c r="AB1784" s="73"/>
      <c r="AC1784" s="73"/>
      <c r="AD1784" s="73"/>
      <c r="AE1784" s="92"/>
      <c r="AF1784" s="73"/>
      <c r="AG1784" s="74"/>
      <c r="AH1784" s="75"/>
      <c r="AI1784" s="75"/>
      <c r="AJ1784" s="75"/>
      <c r="AK1784" s="74"/>
      <c r="AL1784" s="69"/>
      <c r="AM1784" s="76"/>
      <c r="AN1784" s="127"/>
      <c r="AO1784" s="76"/>
      <c r="AP1784" s="127"/>
      <c r="AQ1784" s="76"/>
      <c r="AR1784" s="76"/>
      <c r="AS1784" s="76"/>
      <c r="AT1784" s="76"/>
      <c r="AU1784" s="76"/>
      <c r="AV1784" s="127"/>
      <c r="AW1784" s="127"/>
      <c r="AX1784" s="127"/>
      <c r="AY1784" s="76"/>
      <c r="AZ1784" s="74"/>
      <c r="BA1784" s="74"/>
      <c r="BB1784" s="72"/>
      <c r="BC1784" s="72"/>
      <c r="BD1784" s="74"/>
      <c r="BE1784" s="74"/>
      <c r="BF1784" s="76"/>
      <c r="BG1784" s="76"/>
      <c r="BH1784" s="76"/>
      <c r="BI1784" s="76"/>
      <c r="BJ1784" s="76"/>
      <c r="BK1784" s="76"/>
      <c r="BL1784" s="76"/>
      <c r="BM1784" s="127"/>
      <c r="BN1784" s="76"/>
      <c r="BO1784" s="110"/>
      <c r="BP1784" s="110"/>
      <c r="BQ1784" s="112"/>
      <c r="BR1784" s="112"/>
      <c r="BS1784" s="112"/>
      <c r="BT1784" s="114"/>
      <c r="BU1784" s="113"/>
      <c r="BV1784" s="114"/>
      <c r="BW1784" s="115"/>
      <c r="BX1784" s="115"/>
      <c r="BY1784" s="115"/>
      <c r="BZ1784" s="115"/>
      <c r="CA1784" s="48"/>
      <c r="CB1784" s="48"/>
      <c r="CC1784" s="48"/>
      <c r="CD1784" s="49"/>
      <c r="CE1784" s="96"/>
      <c r="CF1784" s="49"/>
      <c r="CG1784" s="96"/>
      <c r="CH1784" s="49"/>
      <c r="CI1784" s="49"/>
      <c r="CJ1784" s="49"/>
      <c r="CK1784" s="49"/>
      <c r="CL1784" s="49"/>
      <c r="CM1784" s="49"/>
      <c r="CN1784" s="49"/>
      <c r="CO1784" s="49"/>
      <c r="CP1784" s="49"/>
      <c r="CQ1784" s="49"/>
      <c r="CR1784" s="49"/>
      <c r="CS1784" s="49"/>
      <c r="CT1784" s="49"/>
      <c r="CU1784" s="49"/>
      <c r="CV1784" s="49"/>
      <c r="CW1784" s="49"/>
      <c r="CX1784" s="49"/>
      <c r="CY1784" s="49"/>
      <c r="CZ1784" s="49"/>
    </row>
    <row r="1785" spans="1:104" ht="20.25" thickTop="1" thickBot="1" x14ac:dyDescent="0.35">
      <c r="A1785" s="68"/>
      <c r="B1785" s="88"/>
      <c r="C1785" s="68"/>
      <c r="D1785" s="68"/>
      <c r="E1785" s="69"/>
      <c r="F1785" s="69"/>
      <c r="G1785" s="69"/>
      <c r="H1785" s="69"/>
      <c r="I1785" s="70"/>
      <c r="J1785" s="70"/>
      <c r="K1785" s="71"/>
      <c r="L1785" s="91"/>
      <c r="M1785" s="71"/>
      <c r="N1785" s="71"/>
      <c r="P1785" s="71"/>
      <c r="Q1785" s="71"/>
      <c r="R1785" s="71"/>
      <c r="S1785" s="70"/>
      <c r="T1785" s="73"/>
      <c r="U1785" s="73"/>
      <c r="V1785" s="211"/>
      <c r="W1785" s="211"/>
      <c r="X1785" s="73"/>
      <c r="Y1785" s="73"/>
      <c r="Z1785" s="73"/>
      <c r="AA1785" s="73"/>
      <c r="AB1785" s="73"/>
      <c r="AC1785" s="73"/>
      <c r="AD1785" s="73"/>
      <c r="AE1785" s="92"/>
      <c r="AF1785" s="73"/>
      <c r="AG1785" s="74"/>
      <c r="AH1785" s="75"/>
      <c r="AI1785" s="75"/>
      <c r="AJ1785" s="75"/>
      <c r="AK1785" s="74"/>
      <c r="AL1785" s="69"/>
      <c r="AM1785" s="76"/>
      <c r="AN1785" s="127"/>
      <c r="AO1785" s="76"/>
      <c r="AP1785" s="127"/>
      <c r="AQ1785" s="76"/>
      <c r="AR1785" s="76"/>
      <c r="AS1785" s="76"/>
      <c r="AT1785" s="76"/>
      <c r="AU1785" s="76"/>
      <c r="AV1785" s="127"/>
      <c r="AW1785" s="127"/>
      <c r="AX1785" s="127"/>
      <c r="AY1785" s="76"/>
      <c r="AZ1785" s="74"/>
      <c r="BA1785" s="74"/>
      <c r="BB1785" s="72"/>
      <c r="BC1785" s="72"/>
      <c r="BD1785" s="74"/>
      <c r="BE1785" s="74"/>
      <c r="BF1785" s="76"/>
      <c r="BG1785" s="76"/>
      <c r="BH1785" s="76"/>
      <c r="BI1785" s="76"/>
      <c r="BJ1785" s="76"/>
      <c r="BK1785" s="76"/>
      <c r="BL1785" s="76"/>
      <c r="BM1785" s="127"/>
      <c r="BN1785" s="76"/>
      <c r="BO1785" s="110"/>
      <c r="BP1785" s="110"/>
      <c r="BQ1785" s="112"/>
      <c r="BR1785" s="112"/>
      <c r="BS1785" s="112"/>
      <c r="BT1785" s="114"/>
      <c r="BU1785" s="113"/>
      <c r="BV1785" s="114"/>
      <c r="BW1785" s="115"/>
      <c r="BX1785" s="115"/>
      <c r="BY1785" s="115"/>
      <c r="BZ1785" s="115"/>
      <c r="CA1785" s="48"/>
      <c r="CB1785" s="48"/>
      <c r="CC1785" s="48"/>
      <c r="CD1785" s="49"/>
      <c r="CE1785" s="96"/>
      <c r="CF1785" s="49"/>
      <c r="CG1785" s="96"/>
      <c r="CH1785" s="49"/>
      <c r="CI1785" s="49"/>
      <c r="CJ1785" s="49"/>
      <c r="CK1785" s="49"/>
      <c r="CL1785" s="49"/>
      <c r="CM1785" s="49"/>
      <c r="CN1785" s="49"/>
      <c r="CO1785" s="49"/>
      <c r="CP1785" s="49"/>
      <c r="CQ1785" s="49"/>
      <c r="CR1785" s="49"/>
      <c r="CS1785" s="49"/>
      <c r="CT1785" s="49"/>
      <c r="CU1785" s="49"/>
      <c r="CV1785" s="49"/>
      <c r="CW1785" s="49"/>
      <c r="CX1785" s="49"/>
      <c r="CY1785" s="49"/>
      <c r="CZ1785" s="49"/>
    </row>
    <row r="1786" spans="1:104" ht="20.25" thickTop="1" thickBot="1" x14ac:dyDescent="0.35">
      <c r="A1786" s="68"/>
      <c r="B1786" s="88"/>
      <c r="C1786" s="68"/>
      <c r="D1786" s="68"/>
      <c r="E1786" s="69"/>
      <c r="F1786" s="69"/>
      <c r="G1786" s="69"/>
      <c r="H1786" s="69"/>
      <c r="I1786" s="70"/>
      <c r="J1786" s="70"/>
      <c r="K1786" s="71"/>
      <c r="L1786" s="91"/>
      <c r="M1786" s="71"/>
      <c r="N1786" s="71"/>
      <c r="P1786" s="71"/>
      <c r="Q1786" s="71"/>
      <c r="R1786" s="71"/>
      <c r="S1786" s="70"/>
      <c r="T1786" s="73"/>
      <c r="U1786" s="73"/>
      <c r="V1786" s="211"/>
      <c r="W1786" s="211"/>
      <c r="X1786" s="73"/>
      <c r="Y1786" s="73"/>
      <c r="Z1786" s="73"/>
      <c r="AA1786" s="73"/>
      <c r="AB1786" s="73"/>
      <c r="AC1786" s="73"/>
      <c r="AD1786" s="73"/>
      <c r="AE1786" s="92"/>
      <c r="AF1786" s="73"/>
      <c r="AG1786" s="74"/>
      <c r="AH1786" s="75"/>
      <c r="AI1786" s="75"/>
      <c r="AJ1786" s="75"/>
      <c r="AK1786" s="74"/>
      <c r="AL1786" s="69"/>
      <c r="AM1786" s="76"/>
      <c r="AN1786" s="127"/>
      <c r="AO1786" s="76"/>
      <c r="AP1786" s="127"/>
      <c r="AQ1786" s="76"/>
      <c r="AR1786" s="76"/>
      <c r="AS1786" s="76"/>
      <c r="AT1786" s="76"/>
      <c r="AU1786" s="76"/>
      <c r="AV1786" s="127"/>
      <c r="AW1786" s="127"/>
      <c r="AX1786" s="127"/>
      <c r="AY1786" s="76"/>
      <c r="AZ1786" s="74"/>
      <c r="BA1786" s="74"/>
      <c r="BB1786" s="72"/>
      <c r="BC1786" s="72"/>
      <c r="BD1786" s="74"/>
      <c r="BE1786" s="74"/>
      <c r="BF1786" s="76"/>
      <c r="BG1786" s="76"/>
      <c r="BH1786" s="76"/>
      <c r="BI1786" s="76"/>
      <c r="BJ1786" s="76"/>
      <c r="BK1786" s="76"/>
      <c r="BL1786" s="76"/>
      <c r="BM1786" s="127"/>
      <c r="BN1786" s="76"/>
      <c r="BO1786" s="110"/>
      <c r="BP1786" s="110"/>
      <c r="BQ1786" s="112"/>
      <c r="BR1786" s="112"/>
      <c r="BS1786" s="112"/>
      <c r="BT1786" s="114"/>
      <c r="BU1786" s="113"/>
      <c r="BV1786" s="114"/>
      <c r="BW1786" s="115"/>
      <c r="BX1786" s="115"/>
      <c r="BY1786" s="115"/>
      <c r="BZ1786" s="115"/>
      <c r="CA1786" s="48"/>
      <c r="CB1786" s="48"/>
      <c r="CC1786" s="48"/>
      <c r="CD1786" s="49"/>
      <c r="CE1786" s="96"/>
      <c r="CF1786" s="49"/>
      <c r="CG1786" s="96"/>
      <c r="CH1786" s="49"/>
      <c r="CI1786" s="49"/>
      <c r="CJ1786" s="49"/>
      <c r="CK1786" s="49"/>
      <c r="CL1786" s="49"/>
      <c r="CM1786" s="49"/>
      <c r="CN1786" s="49"/>
      <c r="CO1786" s="49"/>
      <c r="CP1786" s="49"/>
      <c r="CQ1786" s="49"/>
      <c r="CR1786" s="49"/>
      <c r="CS1786" s="49"/>
      <c r="CT1786" s="49"/>
      <c r="CU1786" s="49"/>
      <c r="CV1786" s="49"/>
      <c r="CW1786" s="49"/>
      <c r="CX1786" s="49"/>
      <c r="CY1786" s="49"/>
      <c r="CZ1786" s="49"/>
    </row>
    <row r="1787" spans="1:104" ht="20.25" thickTop="1" thickBot="1" x14ac:dyDescent="0.35">
      <c r="A1787" s="68"/>
      <c r="B1787" s="88"/>
      <c r="C1787" s="68"/>
      <c r="D1787" s="68"/>
      <c r="E1787" s="69"/>
      <c r="F1787" s="69"/>
      <c r="G1787" s="69"/>
      <c r="H1787" s="69"/>
      <c r="I1787" s="70"/>
      <c r="J1787" s="70"/>
      <c r="K1787" s="71"/>
      <c r="L1787" s="91"/>
      <c r="M1787" s="71"/>
      <c r="N1787" s="71"/>
      <c r="P1787" s="71"/>
      <c r="Q1787" s="71"/>
      <c r="R1787" s="71"/>
      <c r="S1787" s="70"/>
      <c r="T1787" s="73"/>
      <c r="U1787" s="73"/>
      <c r="V1787" s="211"/>
      <c r="W1787" s="211"/>
      <c r="X1787" s="73"/>
      <c r="Y1787" s="73"/>
      <c r="Z1787" s="73"/>
      <c r="AA1787" s="73"/>
      <c r="AB1787" s="73"/>
      <c r="AC1787" s="73"/>
      <c r="AD1787" s="73"/>
      <c r="AE1787" s="92"/>
      <c r="AF1787" s="73"/>
      <c r="AG1787" s="74"/>
      <c r="AH1787" s="75"/>
      <c r="AI1787" s="75"/>
      <c r="AJ1787" s="75"/>
      <c r="AK1787" s="74"/>
      <c r="AL1787" s="69"/>
      <c r="AM1787" s="76"/>
      <c r="AN1787" s="127"/>
      <c r="AO1787" s="76"/>
      <c r="AP1787" s="127"/>
      <c r="AQ1787" s="76"/>
      <c r="AR1787" s="76"/>
      <c r="AS1787" s="76"/>
      <c r="AT1787" s="76"/>
      <c r="AU1787" s="76"/>
      <c r="AV1787" s="127"/>
      <c r="AW1787" s="127"/>
      <c r="AX1787" s="127"/>
      <c r="AY1787" s="76"/>
      <c r="AZ1787" s="74"/>
      <c r="BA1787" s="74"/>
      <c r="BB1787" s="72"/>
      <c r="BC1787" s="72"/>
      <c r="BD1787" s="74"/>
      <c r="BE1787" s="74"/>
      <c r="BF1787" s="76"/>
      <c r="BG1787" s="76"/>
      <c r="BH1787" s="76"/>
      <c r="BI1787" s="76"/>
      <c r="BJ1787" s="76"/>
      <c r="BK1787" s="76"/>
      <c r="BL1787" s="76"/>
      <c r="BM1787" s="127"/>
      <c r="BN1787" s="76"/>
      <c r="BO1787" s="110"/>
      <c r="BP1787" s="110"/>
      <c r="BQ1787" s="112"/>
      <c r="BR1787" s="112"/>
      <c r="BS1787" s="112"/>
      <c r="BT1787" s="114"/>
      <c r="BU1787" s="113"/>
      <c r="BV1787" s="114"/>
      <c r="BW1787" s="115"/>
      <c r="BX1787" s="115"/>
      <c r="BY1787" s="115"/>
      <c r="BZ1787" s="115"/>
      <c r="CA1787" s="48"/>
      <c r="CB1787" s="48"/>
      <c r="CC1787" s="48"/>
      <c r="CD1787" s="49"/>
      <c r="CE1787" s="96"/>
      <c r="CF1787" s="49"/>
      <c r="CG1787" s="96"/>
      <c r="CH1787" s="49"/>
      <c r="CI1787" s="49"/>
      <c r="CJ1787" s="49"/>
      <c r="CK1787" s="49"/>
      <c r="CL1787" s="49"/>
      <c r="CM1787" s="49"/>
      <c r="CN1787" s="49"/>
      <c r="CO1787" s="49"/>
      <c r="CP1787" s="49"/>
      <c r="CQ1787" s="49"/>
      <c r="CR1787" s="49"/>
      <c r="CS1787" s="49"/>
      <c r="CT1787" s="49"/>
      <c r="CU1787" s="49"/>
      <c r="CV1787" s="49"/>
      <c r="CW1787" s="49"/>
      <c r="CX1787" s="49"/>
      <c r="CY1787" s="49"/>
      <c r="CZ1787" s="49"/>
    </row>
    <row r="1788" spans="1:104" ht="20.25" thickTop="1" thickBot="1" x14ac:dyDescent="0.35">
      <c r="A1788" s="68"/>
      <c r="B1788" s="88"/>
      <c r="C1788" s="68"/>
      <c r="D1788" s="68"/>
      <c r="E1788" s="69"/>
      <c r="F1788" s="69"/>
      <c r="G1788" s="69"/>
      <c r="H1788" s="69"/>
      <c r="I1788" s="70"/>
      <c r="J1788" s="70"/>
      <c r="K1788" s="71"/>
      <c r="L1788" s="91"/>
      <c r="M1788" s="71"/>
      <c r="N1788" s="71"/>
      <c r="P1788" s="71"/>
      <c r="Q1788" s="71"/>
      <c r="R1788" s="71"/>
      <c r="S1788" s="70"/>
      <c r="T1788" s="73"/>
      <c r="U1788" s="73"/>
      <c r="V1788" s="211"/>
      <c r="W1788" s="211"/>
      <c r="X1788" s="73"/>
      <c r="Y1788" s="73"/>
      <c r="Z1788" s="73"/>
      <c r="AA1788" s="73"/>
      <c r="AB1788" s="73"/>
      <c r="AC1788" s="73"/>
      <c r="AD1788" s="73"/>
      <c r="AE1788" s="92"/>
      <c r="AF1788" s="73"/>
      <c r="AG1788" s="74"/>
      <c r="AH1788" s="75"/>
      <c r="AI1788" s="75"/>
      <c r="AJ1788" s="75"/>
      <c r="AK1788" s="74"/>
      <c r="AL1788" s="69"/>
      <c r="AM1788" s="76"/>
      <c r="AN1788" s="127"/>
      <c r="AO1788" s="76"/>
      <c r="AP1788" s="127"/>
      <c r="AQ1788" s="76"/>
      <c r="AR1788" s="76"/>
      <c r="AS1788" s="76"/>
      <c r="AT1788" s="76"/>
      <c r="AU1788" s="76"/>
      <c r="AV1788" s="127"/>
      <c r="AW1788" s="127"/>
      <c r="AX1788" s="127"/>
      <c r="AY1788" s="76"/>
      <c r="AZ1788" s="74"/>
      <c r="BA1788" s="74"/>
      <c r="BB1788" s="72"/>
      <c r="BC1788" s="72"/>
      <c r="BD1788" s="74"/>
      <c r="BE1788" s="74"/>
      <c r="BF1788" s="76"/>
      <c r="BG1788" s="76"/>
      <c r="BH1788" s="76"/>
      <c r="BI1788" s="76"/>
      <c r="BJ1788" s="76"/>
      <c r="BK1788" s="76"/>
      <c r="BL1788" s="76"/>
      <c r="BM1788" s="127"/>
      <c r="BN1788" s="76"/>
      <c r="BO1788" s="110"/>
      <c r="BP1788" s="110"/>
      <c r="BQ1788" s="112"/>
      <c r="BR1788" s="112"/>
      <c r="BS1788" s="112"/>
      <c r="BT1788" s="114"/>
      <c r="BU1788" s="113"/>
      <c r="BV1788" s="114"/>
      <c r="BW1788" s="115"/>
      <c r="BX1788" s="115"/>
      <c r="BY1788" s="115"/>
      <c r="BZ1788" s="115"/>
      <c r="CA1788" s="48"/>
      <c r="CB1788" s="48"/>
      <c r="CC1788" s="48"/>
      <c r="CD1788" s="49"/>
      <c r="CE1788" s="96"/>
      <c r="CF1788" s="49"/>
      <c r="CG1788" s="96"/>
      <c r="CH1788" s="49"/>
      <c r="CI1788" s="49"/>
      <c r="CJ1788" s="49"/>
      <c r="CK1788" s="49"/>
      <c r="CL1788" s="49"/>
      <c r="CM1788" s="49"/>
      <c r="CN1788" s="49"/>
      <c r="CO1788" s="49"/>
      <c r="CP1788" s="49"/>
      <c r="CQ1788" s="49"/>
      <c r="CR1788" s="49"/>
      <c r="CS1788" s="49"/>
      <c r="CT1788" s="49"/>
      <c r="CU1788" s="49"/>
      <c r="CV1788" s="49"/>
      <c r="CW1788" s="49"/>
      <c r="CX1788" s="49"/>
      <c r="CY1788" s="49"/>
      <c r="CZ1788" s="49"/>
    </row>
    <row r="1789" spans="1:104" ht="20.25" thickTop="1" thickBot="1" x14ac:dyDescent="0.35">
      <c r="A1789" s="68"/>
      <c r="B1789" s="88"/>
      <c r="C1789" s="68"/>
      <c r="D1789" s="68"/>
      <c r="E1789" s="69"/>
      <c r="F1789" s="69"/>
      <c r="G1789" s="69"/>
      <c r="H1789" s="69"/>
      <c r="I1789" s="70"/>
      <c r="J1789" s="70"/>
      <c r="K1789" s="71"/>
      <c r="L1789" s="91"/>
      <c r="M1789" s="71"/>
      <c r="N1789" s="71"/>
      <c r="P1789" s="71"/>
      <c r="Q1789" s="71"/>
      <c r="R1789" s="71"/>
      <c r="S1789" s="70"/>
      <c r="T1789" s="73"/>
      <c r="U1789" s="73"/>
      <c r="V1789" s="211"/>
      <c r="W1789" s="211"/>
      <c r="X1789" s="73"/>
      <c r="Y1789" s="73"/>
      <c r="Z1789" s="73"/>
      <c r="AA1789" s="73"/>
      <c r="AB1789" s="73"/>
      <c r="AC1789" s="73"/>
      <c r="AD1789" s="73"/>
      <c r="AE1789" s="92"/>
      <c r="AF1789" s="73"/>
      <c r="AG1789" s="74"/>
      <c r="AH1789" s="75"/>
      <c r="AI1789" s="75"/>
      <c r="AJ1789" s="75"/>
      <c r="AK1789" s="74"/>
      <c r="AL1789" s="69"/>
      <c r="AM1789" s="76"/>
      <c r="AN1789" s="127"/>
      <c r="AO1789" s="76"/>
      <c r="AP1789" s="127"/>
      <c r="AQ1789" s="76"/>
      <c r="AR1789" s="76"/>
      <c r="AS1789" s="76"/>
      <c r="AT1789" s="76"/>
      <c r="AU1789" s="76"/>
      <c r="AV1789" s="127"/>
      <c r="AW1789" s="127"/>
      <c r="AX1789" s="127"/>
      <c r="AY1789" s="76"/>
      <c r="AZ1789" s="74"/>
      <c r="BA1789" s="74"/>
      <c r="BB1789" s="72"/>
      <c r="BC1789" s="72"/>
      <c r="BD1789" s="74"/>
      <c r="BE1789" s="74"/>
      <c r="BF1789" s="76"/>
      <c r="BG1789" s="76"/>
      <c r="BH1789" s="76"/>
      <c r="BI1789" s="76"/>
      <c r="BJ1789" s="76"/>
      <c r="BK1789" s="76"/>
      <c r="BL1789" s="76"/>
      <c r="BM1789" s="127"/>
      <c r="BN1789" s="76"/>
      <c r="BO1789" s="110"/>
      <c r="BP1789" s="110"/>
      <c r="BQ1789" s="112"/>
      <c r="BR1789" s="112"/>
      <c r="BS1789" s="112"/>
      <c r="BT1789" s="114"/>
      <c r="BU1789" s="113"/>
      <c r="BV1789" s="114"/>
      <c r="BW1789" s="115"/>
      <c r="BX1789" s="115"/>
      <c r="BY1789" s="115"/>
      <c r="BZ1789" s="115"/>
      <c r="CA1789" s="48"/>
      <c r="CB1789" s="48"/>
      <c r="CC1789" s="48"/>
      <c r="CD1789" s="49"/>
      <c r="CE1789" s="96"/>
      <c r="CF1789" s="49"/>
      <c r="CG1789" s="96"/>
      <c r="CH1789" s="49"/>
      <c r="CI1789" s="49"/>
      <c r="CJ1789" s="49"/>
      <c r="CK1789" s="49"/>
      <c r="CL1789" s="49"/>
      <c r="CM1789" s="49"/>
      <c r="CN1789" s="49"/>
      <c r="CO1789" s="49"/>
      <c r="CP1789" s="49"/>
      <c r="CQ1789" s="49"/>
      <c r="CR1789" s="49"/>
      <c r="CS1789" s="49"/>
      <c r="CT1789" s="49"/>
      <c r="CU1789" s="49"/>
      <c r="CV1789" s="49"/>
      <c r="CW1789" s="49"/>
      <c r="CX1789" s="49"/>
      <c r="CY1789" s="49"/>
      <c r="CZ1789" s="49"/>
    </row>
    <row r="1790" spans="1:104" ht="20.25" thickTop="1" thickBot="1" x14ac:dyDescent="0.35">
      <c r="A1790" s="68"/>
      <c r="B1790" s="88"/>
      <c r="C1790" s="68"/>
      <c r="D1790" s="68"/>
      <c r="E1790" s="69"/>
      <c r="F1790" s="69"/>
      <c r="G1790" s="69"/>
      <c r="H1790" s="69"/>
      <c r="I1790" s="70"/>
      <c r="J1790" s="70"/>
      <c r="K1790" s="71"/>
      <c r="L1790" s="91"/>
      <c r="M1790" s="71"/>
      <c r="N1790" s="71"/>
      <c r="P1790" s="71"/>
      <c r="Q1790" s="71"/>
      <c r="R1790" s="71"/>
      <c r="S1790" s="70"/>
      <c r="T1790" s="73"/>
      <c r="U1790" s="73"/>
      <c r="V1790" s="211"/>
      <c r="W1790" s="211"/>
      <c r="X1790" s="73"/>
      <c r="Y1790" s="73"/>
      <c r="Z1790" s="73"/>
      <c r="AA1790" s="73"/>
      <c r="AB1790" s="73"/>
      <c r="AC1790" s="73"/>
      <c r="AD1790" s="73"/>
      <c r="AE1790" s="92"/>
      <c r="AF1790" s="73"/>
      <c r="AG1790" s="74"/>
      <c r="AH1790" s="75"/>
      <c r="AI1790" s="75"/>
      <c r="AJ1790" s="75"/>
      <c r="AK1790" s="74"/>
      <c r="AL1790" s="69"/>
      <c r="AM1790" s="76"/>
      <c r="AN1790" s="127"/>
      <c r="AO1790" s="76"/>
      <c r="AP1790" s="127"/>
      <c r="AQ1790" s="76"/>
      <c r="AR1790" s="76"/>
      <c r="AS1790" s="76"/>
      <c r="AT1790" s="76"/>
      <c r="AU1790" s="76"/>
      <c r="AV1790" s="127"/>
      <c r="AW1790" s="127"/>
      <c r="AX1790" s="127"/>
      <c r="AY1790" s="76"/>
      <c r="AZ1790" s="74"/>
      <c r="BA1790" s="74"/>
      <c r="BB1790" s="72"/>
      <c r="BC1790" s="72"/>
      <c r="BD1790" s="74"/>
      <c r="BE1790" s="74"/>
      <c r="BF1790" s="76"/>
      <c r="BG1790" s="76"/>
      <c r="BH1790" s="76"/>
      <c r="BI1790" s="76"/>
      <c r="BJ1790" s="76"/>
      <c r="BK1790" s="76"/>
      <c r="BL1790" s="76"/>
      <c r="BM1790" s="127"/>
      <c r="BN1790" s="76"/>
      <c r="BO1790" s="110"/>
      <c r="BP1790" s="110"/>
      <c r="BQ1790" s="112"/>
      <c r="BR1790" s="112"/>
      <c r="BS1790" s="112"/>
      <c r="BT1790" s="114"/>
      <c r="BU1790" s="113"/>
      <c r="BV1790" s="114"/>
      <c r="BW1790" s="115"/>
      <c r="BX1790" s="115"/>
      <c r="BY1790" s="115"/>
      <c r="BZ1790" s="115"/>
      <c r="CA1790" s="48"/>
      <c r="CB1790" s="48"/>
      <c r="CC1790" s="48"/>
      <c r="CD1790" s="49"/>
      <c r="CE1790" s="96"/>
      <c r="CF1790" s="49"/>
      <c r="CG1790" s="96"/>
      <c r="CH1790" s="49"/>
      <c r="CI1790" s="49"/>
      <c r="CJ1790" s="49"/>
      <c r="CK1790" s="49"/>
      <c r="CL1790" s="49"/>
      <c r="CM1790" s="49"/>
      <c r="CN1790" s="49"/>
      <c r="CO1790" s="49"/>
      <c r="CP1790" s="49"/>
      <c r="CQ1790" s="49"/>
      <c r="CR1790" s="49"/>
      <c r="CS1790" s="49"/>
      <c r="CT1790" s="49"/>
      <c r="CU1790" s="49"/>
      <c r="CV1790" s="49"/>
      <c r="CW1790" s="49"/>
      <c r="CX1790" s="49"/>
      <c r="CY1790" s="49"/>
      <c r="CZ1790" s="49"/>
    </row>
    <row r="1791" spans="1:104" ht="20.25" thickTop="1" thickBot="1" x14ac:dyDescent="0.35">
      <c r="A1791" s="68"/>
      <c r="B1791" s="88"/>
      <c r="C1791" s="68"/>
      <c r="D1791" s="68"/>
      <c r="E1791" s="69"/>
      <c r="F1791" s="69"/>
      <c r="G1791" s="69"/>
      <c r="H1791" s="69"/>
      <c r="I1791" s="70"/>
      <c r="J1791" s="70"/>
      <c r="K1791" s="71"/>
      <c r="L1791" s="91"/>
      <c r="M1791" s="71"/>
      <c r="N1791" s="71"/>
      <c r="P1791" s="71"/>
      <c r="Q1791" s="71"/>
      <c r="R1791" s="71"/>
      <c r="S1791" s="70"/>
      <c r="T1791" s="73"/>
      <c r="U1791" s="73"/>
      <c r="V1791" s="211"/>
      <c r="W1791" s="211"/>
      <c r="X1791" s="73"/>
      <c r="Y1791" s="73"/>
      <c r="Z1791" s="73"/>
      <c r="AA1791" s="73"/>
      <c r="AB1791" s="73"/>
      <c r="AC1791" s="73"/>
      <c r="AD1791" s="73"/>
      <c r="AE1791" s="92"/>
      <c r="AF1791" s="73"/>
      <c r="AG1791" s="74"/>
      <c r="AH1791" s="75"/>
      <c r="AI1791" s="75"/>
      <c r="AJ1791" s="75"/>
      <c r="AK1791" s="74"/>
      <c r="AL1791" s="69"/>
      <c r="AM1791" s="76"/>
      <c r="AN1791" s="127"/>
      <c r="AO1791" s="76"/>
      <c r="AP1791" s="127"/>
      <c r="AQ1791" s="76"/>
      <c r="AR1791" s="76"/>
      <c r="AS1791" s="76"/>
      <c r="AT1791" s="76"/>
      <c r="AU1791" s="76"/>
      <c r="AV1791" s="127"/>
      <c r="AW1791" s="127"/>
      <c r="AX1791" s="127"/>
      <c r="AY1791" s="76"/>
      <c r="AZ1791" s="74"/>
      <c r="BA1791" s="74"/>
      <c r="BB1791" s="72"/>
      <c r="BC1791" s="72"/>
      <c r="BD1791" s="74"/>
      <c r="BE1791" s="74"/>
      <c r="BF1791" s="76"/>
      <c r="BG1791" s="76"/>
      <c r="BH1791" s="76"/>
      <c r="BI1791" s="76"/>
      <c r="BJ1791" s="76"/>
      <c r="BK1791" s="76"/>
      <c r="BL1791" s="76"/>
      <c r="BM1791" s="127"/>
      <c r="BN1791" s="76"/>
      <c r="BO1791" s="110"/>
      <c r="BP1791" s="110"/>
      <c r="BQ1791" s="112"/>
      <c r="BR1791" s="112"/>
      <c r="BS1791" s="112"/>
      <c r="BT1791" s="114"/>
      <c r="BU1791" s="113"/>
      <c r="BV1791" s="114"/>
      <c r="BW1791" s="115"/>
      <c r="BX1791" s="115"/>
      <c r="BY1791" s="115"/>
      <c r="BZ1791" s="115"/>
      <c r="CA1791" s="48"/>
      <c r="CB1791" s="48"/>
      <c r="CC1791" s="48"/>
      <c r="CD1791" s="49"/>
      <c r="CE1791" s="96"/>
      <c r="CF1791" s="49"/>
      <c r="CG1791" s="96"/>
      <c r="CH1791" s="49"/>
      <c r="CI1791" s="49"/>
      <c r="CJ1791" s="49"/>
      <c r="CK1791" s="49"/>
      <c r="CL1791" s="49"/>
      <c r="CM1791" s="49"/>
      <c r="CN1791" s="49"/>
      <c r="CO1791" s="49"/>
      <c r="CP1791" s="49"/>
      <c r="CQ1791" s="49"/>
      <c r="CR1791" s="49"/>
      <c r="CS1791" s="49"/>
      <c r="CT1791" s="49"/>
      <c r="CU1791" s="49"/>
      <c r="CV1791" s="49"/>
      <c r="CW1791" s="49"/>
      <c r="CX1791" s="49"/>
      <c r="CY1791" s="49"/>
      <c r="CZ1791" s="49"/>
    </row>
    <row r="1792" spans="1:104" ht="20.25" thickTop="1" thickBot="1" x14ac:dyDescent="0.35">
      <c r="A1792" s="68"/>
      <c r="B1792" s="88"/>
      <c r="C1792" s="68"/>
      <c r="D1792" s="68"/>
      <c r="E1792" s="69"/>
      <c r="F1792" s="69"/>
      <c r="G1792" s="69"/>
      <c r="H1792" s="69"/>
      <c r="I1792" s="70"/>
      <c r="J1792" s="70"/>
      <c r="K1792" s="71"/>
      <c r="L1792" s="91"/>
      <c r="M1792" s="71"/>
      <c r="N1792" s="71"/>
      <c r="P1792" s="71"/>
      <c r="Q1792" s="71"/>
      <c r="R1792" s="71"/>
      <c r="S1792" s="70"/>
      <c r="T1792" s="73"/>
      <c r="U1792" s="73"/>
      <c r="V1792" s="211"/>
      <c r="W1792" s="211"/>
      <c r="X1792" s="73"/>
      <c r="Y1792" s="73"/>
      <c r="Z1792" s="73"/>
      <c r="AA1792" s="73"/>
      <c r="AB1792" s="73"/>
      <c r="AC1792" s="73"/>
      <c r="AD1792" s="73"/>
      <c r="AE1792" s="92"/>
      <c r="AF1792" s="73"/>
      <c r="AG1792" s="74"/>
      <c r="AH1792" s="75"/>
      <c r="AI1792" s="75"/>
      <c r="AJ1792" s="75"/>
      <c r="AK1792" s="74"/>
      <c r="AL1792" s="69"/>
      <c r="AM1792" s="76"/>
      <c r="AN1792" s="127"/>
      <c r="AO1792" s="76"/>
      <c r="AP1792" s="127"/>
      <c r="AQ1792" s="76"/>
      <c r="AR1792" s="76"/>
      <c r="AS1792" s="76"/>
      <c r="AT1792" s="76"/>
      <c r="AU1792" s="76"/>
      <c r="AV1792" s="127"/>
      <c r="AW1792" s="127"/>
      <c r="AX1792" s="127"/>
      <c r="AY1792" s="76"/>
      <c r="AZ1792" s="74"/>
      <c r="BA1792" s="74"/>
      <c r="BB1792" s="72"/>
      <c r="BC1792" s="72"/>
      <c r="BD1792" s="74"/>
      <c r="BE1792" s="74"/>
      <c r="BF1792" s="76"/>
      <c r="BG1792" s="76"/>
      <c r="BH1792" s="76"/>
      <c r="BI1792" s="76"/>
      <c r="BJ1792" s="76"/>
      <c r="BK1792" s="76"/>
      <c r="BL1792" s="76"/>
      <c r="BM1792" s="127"/>
      <c r="BN1792" s="76"/>
      <c r="BO1792" s="110"/>
      <c r="BP1792" s="110"/>
      <c r="BQ1792" s="112"/>
      <c r="BR1792" s="112"/>
      <c r="BS1792" s="112"/>
      <c r="BT1792" s="114"/>
      <c r="BU1792" s="113"/>
      <c r="BV1792" s="114"/>
      <c r="BW1792" s="115"/>
      <c r="BX1792" s="115"/>
      <c r="BY1792" s="115"/>
      <c r="BZ1792" s="115"/>
      <c r="CA1792" s="48"/>
      <c r="CB1792" s="48"/>
      <c r="CC1792" s="48"/>
      <c r="CD1792" s="49"/>
      <c r="CE1792" s="96"/>
      <c r="CF1792" s="49"/>
      <c r="CG1792" s="96"/>
      <c r="CH1792" s="49"/>
      <c r="CI1792" s="49"/>
      <c r="CJ1792" s="49"/>
      <c r="CK1792" s="49"/>
      <c r="CL1792" s="49"/>
      <c r="CM1792" s="49"/>
      <c r="CN1792" s="49"/>
      <c r="CO1792" s="49"/>
      <c r="CP1792" s="49"/>
      <c r="CQ1792" s="49"/>
      <c r="CR1792" s="49"/>
      <c r="CS1792" s="49"/>
      <c r="CT1792" s="49"/>
      <c r="CU1792" s="49"/>
      <c r="CV1792" s="49"/>
      <c r="CW1792" s="49"/>
      <c r="CX1792" s="49"/>
      <c r="CY1792" s="49"/>
      <c r="CZ1792" s="49"/>
    </row>
    <row r="1793" spans="1:104" ht="20.25" thickTop="1" thickBot="1" x14ac:dyDescent="0.35">
      <c r="A1793" s="68"/>
      <c r="B1793" s="88"/>
      <c r="C1793" s="68"/>
      <c r="D1793" s="68"/>
      <c r="E1793" s="69"/>
      <c r="F1793" s="69"/>
      <c r="G1793" s="69"/>
      <c r="H1793" s="69"/>
      <c r="I1793" s="70"/>
      <c r="J1793" s="70"/>
      <c r="K1793" s="71"/>
      <c r="L1793" s="91"/>
      <c r="M1793" s="71"/>
      <c r="N1793" s="71"/>
      <c r="P1793" s="71"/>
      <c r="Q1793" s="71"/>
      <c r="R1793" s="71"/>
      <c r="S1793" s="70"/>
      <c r="T1793" s="73"/>
      <c r="U1793" s="73"/>
      <c r="V1793" s="211"/>
      <c r="W1793" s="211"/>
      <c r="X1793" s="73"/>
      <c r="Y1793" s="73"/>
      <c r="Z1793" s="73"/>
      <c r="AA1793" s="73"/>
      <c r="AB1793" s="73"/>
      <c r="AC1793" s="73"/>
      <c r="AD1793" s="73"/>
      <c r="AE1793" s="92"/>
      <c r="AF1793" s="73"/>
      <c r="AG1793" s="74"/>
      <c r="AH1793" s="75"/>
      <c r="AI1793" s="75"/>
      <c r="AJ1793" s="75"/>
      <c r="AK1793" s="74"/>
      <c r="AL1793" s="69"/>
      <c r="AM1793" s="76"/>
      <c r="AN1793" s="127"/>
      <c r="AO1793" s="76"/>
      <c r="AP1793" s="127"/>
      <c r="AQ1793" s="76"/>
      <c r="AR1793" s="76"/>
      <c r="AS1793" s="76"/>
      <c r="AT1793" s="76"/>
      <c r="AU1793" s="76"/>
      <c r="AV1793" s="127"/>
      <c r="AW1793" s="127"/>
      <c r="AX1793" s="127"/>
      <c r="AY1793" s="76"/>
      <c r="AZ1793" s="74"/>
      <c r="BA1793" s="74"/>
      <c r="BB1793" s="72"/>
      <c r="BC1793" s="72"/>
      <c r="BD1793" s="74"/>
      <c r="BE1793" s="74"/>
      <c r="BF1793" s="76"/>
      <c r="BG1793" s="76"/>
      <c r="BH1793" s="76"/>
      <c r="BI1793" s="76"/>
      <c r="BJ1793" s="76"/>
      <c r="BK1793" s="76"/>
      <c r="BL1793" s="76"/>
      <c r="BM1793" s="127"/>
      <c r="BN1793" s="76"/>
      <c r="BO1793" s="110"/>
      <c r="BP1793" s="110"/>
      <c r="BQ1793" s="112"/>
      <c r="BR1793" s="112"/>
      <c r="BS1793" s="112"/>
      <c r="BT1793" s="114"/>
      <c r="BU1793" s="113"/>
      <c r="BV1793" s="114"/>
      <c r="BW1793" s="115"/>
      <c r="BX1793" s="115"/>
      <c r="BY1793" s="115"/>
      <c r="BZ1793" s="115"/>
      <c r="CA1793" s="48"/>
      <c r="CB1793" s="48"/>
      <c r="CC1793" s="48"/>
      <c r="CD1793" s="49"/>
      <c r="CE1793" s="96"/>
      <c r="CF1793" s="49"/>
      <c r="CG1793" s="96"/>
      <c r="CH1793" s="49"/>
      <c r="CI1793" s="49"/>
      <c r="CJ1793" s="49"/>
      <c r="CK1793" s="49"/>
      <c r="CL1793" s="49"/>
      <c r="CM1793" s="49"/>
      <c r="CN1793" s="49"/>
      <c r="CO1793" s="49"/>
      <c r="CP1793" s="49"/>
      <c r="CQ1793" s="49"/>
      <c r="CR1793" s="49"/>
      <c r="CS1793" s="49"/>
      <c r="CT1793" s="49"/>
      <c r="CU1793" s="49"/>
      <c r="CV1793" s="49"/>
      <c r="CW1793" s="49"/>
      <c r="CX1793" s="49"/>
      <c r="CY1793" s="49"/>
      <c r="CZ1793" s="49"/>
    </row>
    <row r="1794" spans="1:104" ht="20.25" thickTop="1" thickBot="1" x14ac:dyDescent="0.35">
      <c r="A1794" s="68"/>
      <c r="B1794" s="88"/>
      <c r="C1794" s="68"/>
      <c r="D1794" s="68"/>
      <c r="E1794" s="69"/>
      <c r="F1794" s="69"/>
      <c r="G1794" s="69"/>
      <c r="H1794" s="69"/>
      <c r="I1794" s="70"/>
      <c r="J1794" s="70"/>
      <c r="K1794" s="71"/>
      <c r="L1794" s="91"/>
      <c r="M1794" s="71"/>
      <c r="N1794" s="71"/>
      <c r="P1794" s="71"/>
      <c r="Q1794" s="71"/>
      <c r="R1794" s="71"/>
      <c r="S1794" s="70"/>
      <c r="T1794" s="73"/>
      <c r="U1794" s="73"/>
      <c r="V1794" s="211"/>
      <c r="W1794" s="211"/>
      <c r="X1794" s="73"/>
      <c r="Y1794" s="73"/>
      <c r="Z1794" s="73"/>
      <c r="AA1794" s="73"/>
      <c r="AB1794" s="73"/>
      <c r="AC1794" s="73"/>
      <c r="AD1794" s="73"/>
      <c r="AE1794" s="92"/>
      <c r="AF1794" s="73"/>
      <c r="AG1794" s="74"/>
      <c r="AH1794" s="75"/>
      <c r="AI1794" s="75"/>
      <c r="AJ1794" s="75"/>
      <c r="AK1794" s="74"/>
      <c r="AL1794" s="69"/>
      <c r="AM1794" s="76"/>
      <c r="AN1794" s="127"/>
      <c r="AO1794" s="76"/>
      <c r="AP1794" s="127"/>
      <c r="AQ1794" s="76"/>
      <c r="AR1794" s="76"/>
      <c r="AS1794" s="76"/>
      <c r="AT1794" s="76"/>
      <c r="AU1794" s="76"/>
      <c r="AV1794" s="127"/>
      <c r="AW1794" s="127"/>
      <c r="AX1794" s="127"/>
      <c r="AY1794" s="76"/>
      <c r="AZ1794" s="74"/>
      <c r="BA1794" s="74"/>
      <c r="BB1794" s="72"/>
      <c r="BC1794" s="72"/>
      <c r="BD1794" s="74"/>
      <c r="BE1794" s="74"/>
      <c r="BF1794" s="76"/>
      <c r="BG1794" s="76"/>
      <c r="BH1794" s="76"/>
      <c r="BI1794" s="76"/>
      <c r="BJ1794" s="76"/>
      <c r="BK1794" s="76"/>
      <c r="BL1794" s="76"/>
      <c r="BM1794" s="127"/>
      <c r="BN1794" s="76"/>
      <c r="BO1794" s="110"/>
      <c r="BP1794" s="110"/>
      <c r="BQ1794" s="112"/>
      <c r="BR1794" s="112"/>
      <c r="BS1794" s="112"/>
      <c r="BT1794" s="114"/>
      <c r="BU1794" s="113"/>
      <c r="BV1794" s="114"/>
      <c r="BW1794" s="115"/>
      <c r="BX1794" s="115"/>
      <c r="BY1794" s="115"/>
      <c r="BZ1794" s="115"/>
      <c r="CA1794" s="48"/>
      <c r="CB1794" s="48"/>
      <c r="CC1794" s="48"/>
      <c r="CD1794" s="49"/>
      <c r="CE1794" s="96"/>
      <c r="CF1794" s="49"/>
      <c r="CG1794" s="96"/>
      <c r="CH1794" s="49"/>
      <c r="CI1794" s="49"/>
      <c r="CJ1794" s="49"/>
      <c r="CK1794" s="49"/>
      <c r="CL1794" s="49"/>
      <c r="CM1794" s="49"/>
      <c r="CN1794" s="49"/>
      <c r="CO1794" s="49"/>
      <c r="CP1794" s="49"/>
      <c r="CQ1794" s="49"/>
      <c r="CR1794" s="49"/>
      <c r="CS1794" s="49"/>
      <c r="CT1794" s="49"/>
      <c r="CU1794" s="49"/>
      <c r="CV1794" s="49"/>
      <c r="CW1794" s="49"/>
      <c r="CX1794" s="49"/>
      <c r="CY1794" s="49"/>
      <c r="CZ1794" s="49"/>
    </row>
    <row r="1795" spans="1:104" ht="20.25" thickTop="1" thickBot="1" x14ac:dyDescent="0.35">
      <c r="A1795" s="68"/>
      <c r="B1795" s="88"/>
      <c r="C1795" s="68"/>
      <c r="D1795" s="68"/>
      <c r="E1795" s="69"/>
      <c r="F1795" s="69"/>
      <c r="G1795" s="69"/>
      <c r="H1795" s="69"/>
      <c r="I1795" s="70"/>
      <c r="J1795" s="70"/>
      <c r="K1795" s="71"/>
      <c r="L1795" s="91"/>
      <c r="M1795" s="71"/>
      <c r="N1795" s="71"/>
      <c r="P1795" s="71"/>
      <c r="Q1795" s="71"/>
      <c r="R1795" s="71"/>
      <c r="S1795" s="70"/>
      <c r="T1795" s="73"/>
      <c r="U1795" s="73"/>
      <c r="V1795" s="211"/>
      <c r="W1795" s="211"/>
      <c r="X1795" s="73"/>
      <c r="Y1795" s="73"/>
      <c r="Z1795" s="73"/>
      <c r="AA1795" s="73"/>
      <c r="AB1795" s="73"/>
      <c r="AC1795" s="73"/>
      <c r="AD1795" s="73"/>
      <c r="AE1795" s="92"/>
      <c r="AF1795" s="73"/>
      <c r="AG1795" s="74"/>
      <c r="AH1795" s="75"/>
      <c r="AI1795" s="75"/>
      <c r="AJ1795" s="75"/>
      <c r="AK1795" s="74"/>
      <c r="AL1795" s="69"/>
      <c r="AM1795" s="76"/>
      <c r="AN1795" s="127"/>
      <c r="AO1795" s="76"/>
      <c r="AP1795" s="127"/>
      <c r="AQ1795" s="76"/>
      <c r="AR1795" s="76"/>
      <c r="AS1795" s="76"/>
      <c r="AT1795" s="76"/>
      <c r="AU1795" s="76"/>
      <c r="AV1795" s="127"/>
      <c r="AW1795" s="127"/>
      <c r="AX1795" s="127"/>
      <c r="AY1795" s="76"/>
      <c r="AZ1795" s="74"/>
      <c r="BA1795" s="74"/>
      <c r="BB1795" s="72"/>
      <c r="BC1795" s="72"/>
      <c r="BD1795" s="74"/>
      <c r="BE1795" s="74"/>
      <c r="BF1795" s="76"/>
      <c r="BG1795" s="76"/>
      <c r="BH1795" s="76"/>
      <c r="BI1795" s="76"/>
      <c r="BJ1795" s="76"/>
      <c r="BK1795" s="76"/>
      <c r="BL1795" s="76"/>
      <c r="BM1795" s="127"/>
      <c r="BN1795" s="76"/>
      <c r="BO1795" s="110"/>
      <c r="BP1795" s="110"/>
      <c r="BQ1795" s="112"/>
      <c r="BR1795" s="112"/>
      <c r="BS1795" s="112"/>
      <c r="BT1795" s="114"/>
      <c r="BU1795" s="113"/>
      <c r="BV1795" s="114"/>
      <c r="BW1795" s="115"/>
      <c r="BX1795" s="115"/>
      <c r="BY1795" s="115"/>
      <c r="BZ1795" s="115"/>
      <c r="CA1795" s="48"/>
      <c r="CB1795" s="48"/>
      <c r="CC1795" s="48"/>
      <c r="CD1795" s="49"/>
      <c r="CE1795" s="96"/>
      <c r="CF1795" s="49"/>
      <c r="CG1795" s="96"/>
      <c r="CH1795" s="49"/>
      <c r="CI1795" s="49"/>
      <c r="CJ1795" s="49"/>
      <c r="CK1795" s="49"/>
      <c r="CL1795" s="49"/>
      <c r="CM1795" s="49"/>
      <c r="CN1795" s="49"/>
      <c r="CO1795" s="49"/>
      <c r="CP1795" s="49"/>
      <c r="CQ1795" s="49"/>
      <c r="CR1795" s="49"/>
      <c r="CS1795" s="49"/>
      <c r="CT1795" s="49"/>
      <c r="CU1795" s="49"/>
      <c r="CV1795" s="49"/>
      <c r="CW1795" s="49"/>
      <c r="CX1795" s="49"/>
      <c r="CY1795" s="49"/>
      <c r="CZ1795" s="49"/>
    </row>
    <row r="1796" spans="1:104" ht="20.25" thickTop="1" thickBot="1" x14ac:dyDescent="0.35">
      <c r="A1796" s="68"/>
      <c r="B1796" s="88"/>
      <c r="C1796" s="68"/>
      <c r="D1796" s="68"/>
      <c r="E1796" s="69"/>
      <c r="F1796" s="69"/>
      <c r="G1796" s="69"/>
      <c r="H1796" s="69"/>
      <c r="I1796" s="70"/>
      <c r="J1796" s="70"/>
      <c r="K1796" s="71"/>
      <c r="L1796" s="91"/>
      <c r="M1796" s="71"/>
      <c r="N1796" s="71"/>
      <c r="P1796" s="71"/>
      <c r="Q1796" s="71"/>
      <c r="R1796" s="71"/>
      <c r="S1796" s="70"/>
      <c r="T1796" s="73"/>
      <c r="U1796" s="73"/>
      <c r="V1796" s="211"/>
      <c r="W1796" s="211"/>
      <c r="X1796" s="73"/>
      <c r="Y1796" s="73"/>
      <c r="Z1796" s="73"/>
      <c r="AA1796" s="73"/>
      <c r="AB1796" s="73"/>
      <c r="AC1796" s="73"/>
      <c r="AD1796" s="73"/>
      <c r="AE1796" s="92"/>
      <c r="AF1796" s="73"/>
      <c r="AG1796" s="74"/>
      <c r="AH1796" s="75"/>
      <c r="AI1796" s="75"/>
      <c r="AJ1796" s="75"/>
      <c r="AK1796" s="74"/>
      <c r="AL1796" s="69"/>
      <c r="AM1796" s="76"/>
      <c r="AN1796" s="127"/>
      <c r="AO1796" s="76"/>
      <c r="AP1796" s="127"/>
      <c r="AQ1796" s="76"/>
      <c r="AR1796" s="76"/>
      <c r="AS1796" s="76"/>
      <c r="AT1796" s="76"/>
      <c r="AU1796" s="76"/>
      <c r="AV1796" s="127"/>
      <c r="AW1796" s="127"/>
      <c r="AX1796" s="127"/>
      <c r="AY1796" s="76"/>
      <c r="AZ1796" s="74"/>
      <c r="BA1796" s="74"/>
      <c r="BB1796" s="72"/>
      <c r="BC1796" s="72"/>
      <c r="BD1796" s="74"/>
      <c r="BE1796" s="74"/>
      <c r="BF1796" s="76"/>
      <c r="BG1796" s="76"/>
      <c r="BH1796" s="76"/>
      <c r="BI1796" s="76"/>
      <c r="BJ1796" s="76"/>
      <c r="BK1796" s="76"/>
      <c r="BL1796" s="76"/>
      <c r="BM1796" s="127"/>
      <c r="BN1796" s="76"/>
      <c r="BO1796" s="110"/>
      <c r="BP1796" s="110"/>
      <c r="BQ1796" s="112"/>
      <c r="BR1796" s="112"/>
      <c r="BS1796" s="112"/>
      <c r="BT1796" s="114"/>
      <c r="BU1796" s="113"/>
      <c r="BV1796" s="114"/>
      <c r="BW1796" s="115"/>
      <c r="BX1796" s="115"/>
      <c r="BY1796" s="115"/>
      <c r="BZ1796" s="115"/>
      <c r="CA1796" s="48"/>
      <c r="CB1796" s="48"/>
      <c r="CC1796" s="48"/>
      <c r="CD1796" s="49"/>
      <c r="CE1796" s="96"/>
      <c r="CF1796" s="49"/>
      <c r="CG1796" s="96"/>
      <c r="CH1796" s="49"/>
      <c r="CI1796" s="49"/>
      <c r="CJ1796" s="49"/>
      <c r="CK1796" s="49"/>
      <c r="CL1796" s="49"/>
      <c r="CM1796" s="49"/>
      <c r="CN1796" s="49"/>
      <c r="CO1796" s="49"/>
      <c r="CP1796" s="49"/>
      <c r="CQ1796" s="49"/>
      <c r="CR1796" s="49"/>
      <c r="CS1796" s="49"/>
      <c r="CT1796" s="49"/>
      <c r="CU1796" s="49"/>
      <c r="CV1796" s="49"/>
      <c r="CW1796" s="49"/>
      <c r="CX1796" s="49"/>
      <c r="CY1796" s="49"/>
      <c r="CZ1796" s="49"/>
    </row>
    <row r="1797" spans="1:104" ht="20.25" thickTop="1" thickBot="1" x14ac:dyDescent="0.35">
      <c r="A1797" s="68"/>
      <c r="B1797" s="88"/>
      <c r="C1797" s="68"/>
      <c r="D1797" s="68"/>
      <c r="E1797" s="69"/>
      <c r="F1797" s="69"/>
      <c r="G1797" s="69"/>
      <c r="H1797" s="69"/>
      <c r="I1797" s="70"/>
      <c r="J1797" s="70"/>
      <c r="K1797" s="71"/>
      <c r="L1797" s="91"/>
      <c r="M1797" s="71"/>
      <c r="N1797" s="71"/>
      <c r="P1797" s="71"/>
      <c r="Q1797" s="71"/>
      <c r="R1797" s="71"/>
      <c r="S1797" s="70"/>
      <c r="T1797" s="73"/>
      <c r="U1797" s="73"/>
      <c r="V1797" s="211"/>
      <c r="W1797" s="211"/>
      <c r="X1797" s="73"/>
      <c r="Y1797" s="73"/>
      <c r="Z1797" s="73"/>
      <c r="AA1797" s="73"/>
      <c r="AB1797" s="73"/>
      <c r="AC1797" s="73"/>
      <c r="AD1797" s="73"/>
      <c r="AE1797" s="92"/>
      <c r="AF1797" s="73"/>
      <c r="AG1797" s="74"/>
      <c r="AH1797" s="75"/>
      <c r="AI1797" s="75"/>
      <c r="AJ1797" s="75"/>
      <c r="AK1797" s="74"/>
      <c r="AL1797" s="69"/>
      <c r="AM1797" s="76"/>
      <c r="AN1797" s="127"/>
      <c r="AO1797" s="76"/>
      <c r="AP1797" s="127"/>
      <c r="AQ1797" s="76"/>
      <c r="AR1797" s="76"/>
      <c r="AS1797" s="76"/>
      <c r="AT1797" s="76"/>
      <c r="AU1797" s="76"/>
      <c r="AV1797" s="127"/>
      <c r="AW1797" s="127"/>
      <c r="AX1797" s="127"/>
      <c r="AY1797" s="76"/>
      <c r="AZ1797" s="74"/>
      <c r="BA1797" s="74"/>
      <c r="BB1797" s="72"/>
      <c r="BC1797" s="72"/>
      <c r="BD1797" s="74"/>
      <c r="BE1797" s="74"/>
      <c r="BF1797" s="76"/>
      <c r="BG1797" s="76"/>
      <c r="BH1797" s="76"/>
      <c r="BI1797" s="76"/>
      <c r="BJ1797" s="76"/>
      <c r="BK1797" s="76"/>
      <c r="BL1797" s="76"/>
      <c r="BM1797" s="127"/>
      <c r="BN1797" s="76"/>
      <c r="BO1797" s="110"/>
      <c r="BP1797" s="110"/>
      <c r="BQ1797" s="112"/>
      <c r="BR1797" s="112"/>
      <c r="BS1797" s="112"/>
      <c r="BT1797" s="114"/>
      <c r="BU1797" s="113"/>
      <c r="BV1797" s="114"/>
      <c r="BW1797" s="115"/>
      <c r="BX1797" s="115"/>
      <c r="BY1797" s="115"/>
      <c r="BZ1797" s="115"/>
      <c r="CA1797" s="48"/>
      <c r="CB1797" s="48"/>
      <c r="CC1797" s="48"/>
      <c r="CD1797" s="49"/>
      <c r="CE1797" s="96"/>
      <c r="CF1797" s="49"/>
      <c r="CG1797" s="96"/>
      <c r="CH1797" s="49"/>
      <c r="CI1797" s="49"/>
      <c r="CJ1797" s="49"/>
      <c r="CK1797" s="49"/>
      <c r="CL1797" s="49"/>
      <c r="CM1797" s="49"/>
      <c r="CN1797" s="49"/>
      <c r="CO1797" s="49"/>
      <c r="CP1797" s="49"/>
      <c r="CQ1797" s="49"/>
      <c r="CR1797" s="49"/>
      <c r="CS1797" s="49"/>
      <c r="CT1797" s="49"/>
      <c r="CU1797" s="49"/>
      <c r="CV1797" s="49"/>
      <c r="CW1797" s="49"/>
      <c r="CX1797" s="49"/>
      <c r="CY1797" s="49"/>
      <c r="CZ1797" s="49"/>
    </row>
    <row r="1798" spans="1:104" ht="20.25" thickTop="1" thickBot="1" x14ac:dyDescent="0.35">
      <c r="A1798" s="68"/>
      <c r="B1798" s="88"/>
      <c r="C1798" s="68"/>
      <c r="D1798" s="68"/>
      <c r="E1798" s="69"/>
      <c r="F1798" s="69"/>
      <c r="G1798" s="69"/>
      <c r="H1798" s="69"/>
      <c r="I1798" s="70"/>
      <c r="J1798" s="70"/>
      <c r="K1798" s="71"/>
      <c r="L1798" s="91"/>
      <c r="M1798" s="71"/>
      <c r="N1798" s="71"/>
      <c r="P1798" s="71"/>
      <c r="Q1798" s="71"/>
      <c r="R1798" s="71"/>
      <c r="S1798" s="70"/>
      <c r="T1798" s="73"/>
      <c r="U1798" s="73"/>
      <c r="V1798" s="211"/>
      <c r="W1798" s="211"/>
      <c r="X1798" s="73"/>
      <c r="Y1798" s="73"/>
      <c r="Z1798" s="73"/>
      <c r="AA1798" s="73"/>
      <c r="AB1798" s="73"/>
      <c r="AC1798" s="73"/>
      <c r="AD1798" s="73"/>
      <c r="AE1798" s="92"/>
      <c r="AF1798" s="73"/>
      <c r="AG1798" s="74"/>
      <c r="AH1798" s="75"/>
      <c r="AI1798" s="75"/>
      <c r="AJ1798" s="75"/>
      <c r="AK1798" s="74"/>
      <c r="AL1798" s="69"/>
      <c r="AM1798" s="76"/>
      <c r="AN1798" s="127"/>
      <c r="AO1798" s="76"/>
      <c r="AP1798" s="127"/>
      <c r="AQ1798" s="76"/>
      <c r="AR1798" s="76"/>
      <c r="AS1798" s="76"/>
      <c r="AT1798" s="76"/>
      <c r="AU1798" s="76"/>
      <c r="AV1798" s="127"/>
      <c r="AW1798" s="127"/>
      <c r="AX1798" s="127"/>
      <c r="AY1798" s="76"/>
      <c r="AZ1798" s="74"/>
      <c r="BA1798" s="74"/>
      <c r="BB1798" s="72"/>
      <c r="BC1798" s="72"/>
      <c r="BD1798" s="74"/>
      <c r="BE1798" s="74"/>
      <c r="BF1798" s="76"/>
      <c r="BG1798" s="76"/>
      <c r="BH1798" s="76"/>
      <c r="BI1798" s="76"/>
      <c r="BJ1798" s="76"/>
      <c r="BK1798" s="76"/>
      <c r="BL1798" s="76"/>
      <c r="BM1798" s="127"/>
      <c r="BN1798" s="76"/>
      <c r="BO1798" s="110"/>
      <c r="BP1798" s="110"/>
      <c r="BQ1798" s="112"/>
      <c r="BR1798" s="112"/>
      <c r="BS1798" s="112"/>
      <c r="BT1798" s="114"/>
      <c r="BU1798" s="113"/>
      <c r="BV1798" s="114"/>
      <c r="BW1798" s="115"/>
      <c r="BX1798" s="115"/>
      <c r="BY1798" s="115"/>
      <c r="BZ1798" s="115"/>
      <c r="CA1798" s="48"/>
      <c r="CB1798" s="48"/>
      <c r="CC1798" s="48"/>
      <c r="CD1798" s="49"/>
      <c r="CE1798" s="96"/>
      <c r="CF1798" s="49"/>
      <c r="CG1798" s="96"/>
      <c r="CH1798" s="49"/>
      <c r="CI1798" s="49"/>
      <c r="CJ1798" s="49"/>
      <c r="CK1798" s="49"/>
      <c r="CL1798" s="49"/>
      <c r="CM1798" s="49"/>
      <c r="CN1798" s="49"/>
      <c r="CO1798" s="49"/>
      <c r="CP1798" s="49"/>
      <c r="CQ1798" s="49"/>
      <c r="CR1798" s="49"/>
      <c r="CS1798" s="49"/>
      <c r="CT1798" s="49"/>
      <c r="CU1798" s="49"/>
      <c r="CV1798" s="49"/>
      <c r="CW1798" s="49"/>
      <c r="CX1798" s="49"/>
      <c r="CY1798" s="49"/>
      <c r="CZ1798" s="49"/>
    </row>
    <row r="1799" spans="1:104" ht="20.25" thickTop="1" thickBot="1" x14ac:dyDescent="0.35">
      <c r="A1799" s="68"/>
      <c r="B1799" s="88"/>
      <c r="C1799" s="68"/>
      <c r="D1799" s="68"/>
      <c r="E1799" s="69"/>
      <c r="F1799" s="69"/>
      <c r="G1799" s="69"/>
      <c r="H1799" s="69"/>
      <c r="I1799" s="70"/>
      <c r="J1799" s="70"/>
      <c r="K1799" s="71"/>
      <c r="L1799" s="91"/>
      <c r="M1799" s="71"/>
      <c r="N1799" s="71"/>
      <c r="P1799" s="71"/>
      <c r="Q1799" s="71"/>
      <c r="R1799" s="71"/>
      <c r="S1799" s="70"/>
      <c r="T1799" s="73"/>
      <c r="U1799" s="73"/>
      <c r="V1799" s="211"/>
      <c r="W1799" s="211"/>
      <c r="X1799" s="73"/>
      <c r="Y1799" s="73"/>
      <c r="Z1799" s="73"/>
      <c r="AA1799" s="73"/>
      <c r="AB1799" s="73"/>
      <c r="AC1799" s="73"/>
      <c r="AD1799" s="73"/>
      <c r="AE1799" s="92"/>
      <c r="AF1799" s="73"/>
      <c r="AG1799" s="74"/>
      <c r="AH1799" s="75"/>
      <c r="AI1799" s="75"/>
      <c r="AJ1799" s="75"/>
      <c r="AK1799" s="74"/>
      <c r="AL1799" s="69"/>
      <c r="AM1799" s="76"/>
      <c r="AN1799" s="127"/>
      <c r="AO1799" s="76"/>
      <c r="AP1799" s="127"/>
      <c r="AQ1799" s="76"/>
      <c r="AR1799" s="76"/>
      <c r="AS1799" s="76"/>
      <c r="AT1799" s="76"/>
      <c r="AU1799" s="76"/>
      <c r="AV1799" s="127"/>
      <c r="AW1799" s="127"/>
      <c r="AX1799" s="127"/>
      <c r="AY1799" s="76"/>
      <c r="AZ1799" s="74"/>
      <c r="BA1799" s="74"/>
      <c r="BB1799" s="72"/>
      <c r="BC1799" s="72"/>
      <c r="BD1799" s="74"/>
      <c r="BE1799" s="74"/>
      <c r="BF1799" s="76"/>
      <c r="BG1799" s="76"/>
      <c r="BH1799" s="76"/>
      <c r="BI1799" s="76"/>
      <c r="BJ1799" s="76"/>
      <c r="BK1799" s="76"/>
      <c r="BL1799" s="76"/>
      <c r="BM1799" s="127"/>
      <c r="BN1799" s="76"/>
      <c r="BO1799" s="110"/>
      <c r="BP1799" s="110"/>
      <c r="BQ1799" s="112"/>
      <c r="BR1799" s="112"/>
      <c r="BS1799" s="112"/>
      <c r="BT1799" s="114"/>
      <c r="BU1799" s="113"/>
      <c r="BV1799" s="114"/>
      <c r="BW1799" s="115"/>
      <c r="BX1799" s="115"/>
      <c r="BY1799" s="115"/>
      <c r="BZ1799" s="115"/>
      <c r="CA1799" s="48"/>
      <c r="CB1799" s="48"/>
      <c r="CC1799" s="48"/>
      <c r="CD1799" s="49"/>
      <c r="CE1799" s="96"/>
      <c r="CF1799" s="49"/>
      <c r="CG1799" s="96"/>
      <c r="CH1799" s="49"/>
      <c r="CI1799" s="49"/>
      <c r="CJ1799" s="49"/>
      <c r="CK1799" s="49"/>
      <c r="CL1799" s="49"/>
      <c r="CM1799" s="49"/>
      <c r="CN1799" s="49"/>
      <c r="CO1799" s="49"/>
      <c r="CP1799" s="49"/>
      <c r="CQ1799" s="49"/>
      <c r="CR1799" s="49"/>
      <c r="CS1799" s="49"/>
      <c r="CT1799" s="49"/>
      <c r="CU1799" s="49"/>
      <c r="CV1799" s="49"/>
      <c r="CW1799" s="49"/>
      <c r="CX1799" s="49"/>
      <c r="CY1799" s="49"/>
      <c r="CZ1799" s="49"/>
    </row>
    <row r="1800" spans="1:104" ht="20.25" thickTop="1" thickBot="1" x14ac:dyDescent="0.35">
      <c r="A1800" s="68"/>
      <c r="B1800" s="88"/>
      <c r="C1800" s="68"/>
      <c r="D1800" s="68"/>
      <c r="E1800" s="69"/>
      <c r="F1800" s="69"/>
      <c r="G1800" s="69"/>
      <c r="H1800" s="69"/>
      <c r="I1800" s="70"/>
      <c r="J1800" s="70"/>
      <c r="K1800" s="71"/>
      <c r="L1800" s="91"/>
      <c r="M1800" s="71"/>
      <c r="N1800" s="71"/>
      <c r="P1800" s="71"/>
      <c r="Q1800" s="71"/>
      <c r="R1800" s="71"/>
      <c r="S1800" s="70"/>
      <c r="T1800" s="73"/>
      <c r="U1800" s="73"/>
      <c r="V1800" s="211"/>
      <c r="W1800" s="211"/>
      <c r="X1800" s="73"/>
      <c r="Y1800" s="73"/>
      <c r="Z1800" s="73"/>
      <c r="AA1800" s="73"/>
      <c r="AB1800" s="73"/>
      <c r="AC1800" s="73"/>
      <c r="AD1800" s="73"/>
      <c r="AE1800" s="92"/>
      <c r="AF1800" s="73"/>
      <c r="AG1800" s="74"/>
      <c r="AH1800" s="75"/>
      <c r="AI1800" s="75"/>
      <c r="AJ1800" s="75"/>
      <c r="AK1800" s="74"/>
      <c r="AL1800" s="69"/>
      <c r="AM1800" s="76"/>
      <c r="AN1800" s="127"/>
      <c r="AO1800" s="76"/>
      <c r="AP1800" s="127"/>
      <c r="AQ1800" s="76"/>
      <c r="AR1800" s="76"/>
      <c r="AS1800" s="76"/>
      <c r="AT1800" s="76"/>
      <c r="AU1800" s="76"/>
      <c r="AV1800" s="127"/>
      <c r="AW1800" s="127"/>
      <c r="AX1800" s="127"/>
      <c r="AY1800" s="76"/>
      <c r="AZ1800" s="74"/>
      <c r="BA1800" s="74"/>
      <c r="BB1800" s="72"/>
      <c r="BC1800" s="72"/>
      <c r="BD1800" s="74"/>
      <c r="BE1800" s="74"/>
      <c r="BF1800" s="76"/>
      <c r="BG1800" s="76"/>
      <c r="BH1800" s="76"/>
      <c r="BI1800" s="76"/>
      <c r="BJ1800" s="76"/>
      <c r="BK1800" s="76"/>
      <c r="BL1800" s="76"/>
      <c r="BM1800" s="127"/>
      <c r="BN1800" s="76"/>
      <c r="BO1800" s="110"/>
      <c r="BP1800" s="110"/>
      <c r="BQ1800" s="112"/>
      <c r="BR1800" s="112"/>
      <c r="BS1800" s="112"/>
      <c r="BT1800" s="114"/>
      <c r="BU1800" s="113"/>
      <c r="BV1800" s="114"/>
      <c r="BW1800" s="115"/>
      <c r="BX1800" s="115"/>
      <c r="BY1800" s="115"/>
      <c r="BZ1800" s="115"/>
      <c r="CA1800" s="48"/>
      <c r="CB1800" s="48"/>
      <c r="CC1800" s="48"/>
      <c r="CD1800" s="49"/>
      <c r="CE1800" s="96"/>
      <c r="CF1800" s="49"/>
      <c r="CG1800" s="96"/>
      <c r="CH1800" s="49"/>
      <c r="CI1800" s="49"/>
      <c r="CJ1800" s="49"/>
      <c r="CK1800" s="49"/>
      <c r="CL1800" s="49"/>
      <c r="CM1800" s="49"/>
      <c r="CN1800" s="49"/>
      <c r="CO1800" s="49"/>
      <c r="CP1800" s="49"/>
      <c r="CQ1800" s="49"/>
      <c r="CR1800" s="49"/>
      <c r="CS1800" s="49"/>
      <c r="CT1800" s="49"/>
      <c r="CU1800" s="49"/>
      <c r="CV1800" s="49"/>
      <c r="CW1800" s="49"/>
      <c r="CX1800" s="49"/>
      <c r="CY1800" s="49"/>
      <c r="CZ1800" s="49"/>
    </row>
    <row r="1801" spans="1:104" ht="20.25" thickTop="1" thickBot="1" x14ac:dyDescent="0.35">
      <c r="A1801" s="68"/>
      <c r="B1801" s="88"/>
      <c r="C1801" s="68"/>
      <c r="D1801" s="68"/>
      <c r="E1801" s="69"/>
      <c r="F1801" s="69"/>
      <c r="G1801" s="69"/>
      <c r="H1801" s="69"/>
      <c r="I1801" s="70"/>
      <c r="J1801" s="70"/>
      <c r="K1801" s="71"/>
      <c r="L1801" s="91"/>
      <c r="M1801" s="71"/>
      <c r="N1801" s="71"/>
      <c r="P1801" s="71"/>
      <c r="Q1801" s="71"/>
      <c r="R1801" s="71"/>
      <c r="S1801" s="70"/>
      <c r="T1801" s="73"/>
      <c r="U1801" s="73"/>
      <c r="V1801" s="211"/>
      <c r="W1801" s="211"/>
      <c r="X1801" s="73"/>
      <c r="Y1801" s="73"/>
      <c r="Z1801" s="73"/>
      <c r="AA1801" s="73"/>
      <c r="AB1801" s="73"/>
      <c r="AC1801" s="73"/>
      <c r="AD1801" s="73"/>
      <c r="AE1801" s="92"/>
      <c r="AF1801" s="73"/>
      <c r="AG1801" s="74"/>
      <c r="AH1801" s="75"/>
      <c r="AI1801" s="75"/>
      <c r="AJ1801" s="75"/>
      <c r="AK1801" s="74"/>
      <c r="AL1801" s="69"/>
      <c r="AM1801" s="76"/>
      <c r="AN1801" s="127"/>
      <c r="AO1801" s="76"/>
      <c r="AP1801" s="127"/>
      <c r="AQ1801" s="76"/>
      <c r="AR1801" s="76"/>
      <c r="AS1801" s="76"/>
      <c r="AT1801" s="76"/>
      <c r="AU1801" s="76"/>
      <c r="AV1801" s="127"/>
      <c r="AW1801" s="127"/>
      <c r="AX1801" s="127"/>
      <c r="AY1801" s="76"/>
      <c r="AZ1801" s="74"/>
      <c r="BA1801" s="74"/>
      <c r="BB1801" s="72"/>
      <c r="BC1801" s="72"/>
      <c r="BD1801" s="74"/>
      <c r="BE1801" s="74"/>
      <c r="BF1801" s="76"/>
      <c r="BG1801" s="76"/>
      <c r="BH1801" s="76"/>
      <c r="BI1801" s="76"/>
      <c r="BJ1801" s="76"/>
      <c r="BK1801" s="76"/>
      <c r="BL1801" s="76"/>
      <c r="BM1801" s="127"/>
      <c r="BN1801" s="76"/>
      <c r="BO1801" s="110"/>
      <c r="BP1801" s="110"/>
      <c r="BQ1801" s="112"/>
      <c r="BR1801" s="112"/>
      <c r="BS1801" s="112"/>
      <c r="BT1801" s="114"/>
      <c r="BU1801" s="113"/>
      <c r="BV1801" s="114"/>
      <c r="BW1801" s="115"/>
      <c r="BX1801" s="115"/>
      <c r="BY1801" s="115"/>
      <c r="BZ1801" s="115"/>
      <c r="CA1801" s="48"/>
      <c r="CB1801" s="48"/>
      <c r="CC1801" s="48"/>
      <c r="CD1801" s="49"/>
      <c r="CE1801" s="96"/>
      <c r="CF1801" s="49"/>
      <c r="CG1801" s="96"/>
      <c r="CH1801" s="49"/>
      <c r="CI1801" s="49"/>
      <c r="CJ1801" s="49"/>
      <c r="CK1801" s="49"/>
      <c r="CL1801" s="49"/>
      <c r="CM1801" s="49"/>
      <c r="CN1801" s="49"/>
      <c r="CO1801" s="49"/>
      <c r="CP1801" s="49"/>
      <c r="CQ1801" s="49"/>
      <c r="CR1801" s="49"/>
      <c r="CS1801" s="49"/>
      <c r="CT1801" s="49"/>
      <c r="CU1801" s="49"/>
      <c r="CV1801" s="49"/>
      <c r="CW1801" s="49"/>
      <c r="CX1801" s="49"/>
      <c r="CY1801" s="49"/>
      <c r="CZ1801" s="49"/>
    </row>
    <row r="1802" spans="1:104" ht="20.25" thickTop="1" thickBot="1" x14ac:dyDescent="0.35">
      <c r="A1802" s="68"/>
      <c r="B1802" s="88"/>
      <c r="C1802" s="68"/>
      <c r="D1802" s="68"/>
      <c r="E1802" s="69"/>
      <c r="F1802" s="69"/>
      <c r="G1802" s="69"/>
      <c r="H1802" s="69"/>
      <c r="I1802" s="107"/>
      <c r="J1802" s="69"/>
      <c r="K1802" s="69"/>
      <c r="L1802" s="89"/>
      <c r="M1802" s="69"/>
      <c r="N1802" s="69"/>
      <c r="P1802" s="69"/>
      <c r="Q1802" s="69"/>
      <c r="R1802" s="69"/>
      <c r="S1802" s="69"/>
      <c r="T1802" s="82"/>
      <c r="U1802" s="82"/>
      <c r="V1802" s="214"/>
      <c r="W1802" s="214"/>
      <c r="X1802" s="82"/>
      <c r="Y1802" s="82"/>
      <c r="Z1802" s="82"/>
      <c r="AA1802" s="82"/>
      <c r="AB1802" s="82"/>
      <c r="AC1802" s="82"/>
      <c r="AD1802" s="82"/>
      <c r="AE1802" s="89"/>
      <c r="AF1802" s="82"/>
      <c r="AG1802" s="82"/>
      <c r="AH1802" s="82"/>
      <c r="AI1802" s="82"/>
      <c r="AJ1802" s="82"/>
      <c r="AK1802" s="82"/>
      <c r="AL1802" s="69"/>
      <c r="AM1802" s="108"/>
      <c r="AN1802" s="109"/>
      <c r="AO1802" s="109"/>
      <c r="AP1802" s="109"/>
      <c r="AQ1802" s="109"/>
      <c r="AR1802" s="109"/>
      <c r="AS1802" s="109"/>
      <c r="AT1802" s="109"/>
      <c r="AU1802" s="109"/>
      <c r="AV1802" s="109"/>
      <c r="AW1802" s="109"/>
      <c r="AX1802" s="109"/>
      <c r="AY1802" s="109"/>
      <c r="AZ1802" s="109"/>
      <c r="BA1802" s="109"/>
      <c r="BB1802" s="109"/>
      <c r="BC1802" s="109"/>
      <c r="BD1802" s="109"/>
      <c r="BE1802" s="109"/>
      <c r="BF1802" s="109"/>
      <c r="BG1802" s="109"/>
      <c r="BH1802" s="109"/>
      <c r="BI1802" s="109"/>
      <c r="BJ1802" s="109"/>
      <c r="BK1802" s="109"/>
      <c r="BL1802" s="109"/>
      <c r="BM1802" s="109"/>
      <c r="BN1802" s="109"/>
      <c r="BO1802" s="109"/>
      <c r="BP1802" s="109"/>
      <c r="BQ1802" s="112"/>
      <c r="BR1802" s="112"/>
      <c r="BS1802" s="112"/>
      <c r="BT1802" s="114"/>
      <c r="BU1802" s="113"/>
      <c r="BV1802" s="114"/>
      <c r="BW1802" s="115"/>
      <c r="BX1802" s="115"/>
      <c r="BY1802" s="115"/>
      <c r="BZ1802" s="115"/>
      <c r="CA1802" s="48"/>
      <c r="CB1802" s="49"/>
      <c r="CC1802" s="49"/>
      <c r="CD1802" s="49"/>
      <c r="CE1802" s="96"/>
      <c r="CF1802" s="49"/>
      <c r="CG1802" s="96"/>
      <c r="CH1802" s="49"/>
      <c r="CI1802" s="49"/>
      <c r="CJ1802" s="49"/>
      <c r="CK1802" s="49"/>
      <c r="CL1802" s="49"/>
      <c r="CM1802" s="49"/>
      <c r="CN1802" s="49"/>
      <c r="CO1802" s="49"/>
      <c r="CP1802" s="49"/>
      <c r="CQ1802" s="49"/>
      <c r="CR1802" s="49"/>
      <c r="CS1802" s="49"/>
      <c r="CT1802" s="49"/>
      <c r="CU1802" s="49"/>
      <c r="CV1802" s="49"/>
      <c r="CW1802" s="49"/>
      <c r="CX1802" s="49"/>
      <c r="CY1802" s="49"/>
      <c r="CZ1802" s="49"/>
    </row>
    <row r="1803" spans="1:104" ht="20.25" thickTop="1" thickBot="1" x14ac:dyDescent="0.35">
      <c r="A1803" s="68"/>
      <c r="B1803" s="88"/>
      <c r="C1803" s="68"/>
      <c r="D1803" s="68"/>
      <c r="E1803" s="69"/>
      <c r="F1803" s="69"/>
      <c r="G1803" s="69"/>
      <c r="H1803" s="69"/>
      <c r="I1803" s="107"/>
      <c r="J1803" s="69"/>
      <c r="K1803" s="69"/>
      <c r="L1803" s="89"/>
      <c r="M1803" s="69"/>
      <c r="N1803" s="69"/>
      <c r="P1803" s="69"/>
      <c r="Q1803" s="69"/>
      <c r="R1803" s="69"/>
      <c r="S1803" s="69"/>
      <c r="T1803" s="82"/>
      <c r="U1803" s="82"/>
      <c r="V1803" s="214"/>
      <c r="W1803" s="214"/>
      <c r="X1803" s="82"/>
      <c r="Y1803" s="82"/>
      <c r="Z1803" s="82"/>
      <c r="AA1803" s="82"/>
      <c r="AB1803" s="82"/>
      <c r="AC1803" s="82"/>
      <c r="AD1803" s="82"/>
      <c r="AE1803" s="89"/>
      <c r="AF1803" s="82"/>
      <c r="AG1803" s="82"/>
      <c r="AH1803" s="82"/>
      <c r="AI1803" s="82"/>
      <c r="AJ1803" s="82"/>
      <c r="AK1803" s="82"/>
      <c r="AL1803" s="69"/>
      <c r="AM1803" s="82"/>
      <c r="AN1803" s="109"/>
      <c r="AO1803" s="109"/>
      <c r="AP1803" s="109"/>
      <c r="AQ1803" s="109"/>
      <c r="AR1803" s="109"/>
      <c r="AS1803" s="109"/>
      <c r="AT1803" s="109"/>
      <c r="AU1803" s="109"/>
      <c r="AV1803" s="109"/>
      <c r="AW1803" s="109"/>
      <c r="AX1803" s="109"/>
      <c r="AY1803" s="109"/>
      <c r="AZ1803" s="109"/>
      <c r="BA1803" s="109"/>
      <c r="BB1803" s="109"/>
      <c r="BC1803" s="109"/>
      <c r="BD1803" s="109"/>
      <c r="BE1803" s="109"/>
      <c r="BF1803" s="109"/>
      <c r="BG1803" s="109"/>
      <c r="BH1803" s="109"/>
      <c r="BI1803" s="109"/>
      <c r="BJ1803" s="109"/>
      <c r="BK1803" s="109"/>
      <c r="BL1803" s="109"/>
      <c r="BM1803" s="109"/>
      <c r="BN1803" s="109"/>
      <c r="BO1803" s="109"/>
      <c r="BP1803" s="109"/>
      <c r="BQ1803" s="112"/>
      <c r="BR1803" s="112"/>
      <c r="BS1803" s="112"/>
      <c r="BT1803" s="114"/>
      <c r="BU1803" s="113"/>
      <c r="BV1803" s="114"/>
      <c r="BW1803" s="115"/>
      <c r="BX1803" s="115"/>
      <c r="BY1803" s="115"/>
      <c r="BZ1803" s="115"/>
      <c r="CA1803" s="48"/>
      <c r="CB1803" s="49"/>
      <c r="CC1803" s="49"/>
      <c r="CD1803" s="49"/>
      <c r="CE1803" s="96"/>
      <c r="CF1803" s="49"/>
      <c r="CG1803" s="96"/>
      <c r="CH1803" s="49"/>
      <c r="CI1803" s="49"/>
      <c r="CJ1803" s="49"/>
      <c r="CK1803" s="49"/>
      <c r="CL1803" s="49"/>
      <c r="CM1803" s="49"/>
      <c r="CN1803" s="49"/>
      <c r="CO1803" s="49"/>
      <c r="CP1803" s="49"/>
      <c r="CQ1803" s="49"/>
      <c r="CR1803" s="49"/>
      <c r="CS1803" s="49"/>
      <c r="CT1803" s="49"/>
      <c r="CU1803" s="49"/>
      <c r="CV1803" s="49"/>
      <c r="CW1803" s="49"/>
      <c r="CX1803" s="49"/>
      <c r="CY1803" s="49"/>
      <c r="CZ1803" s="49"/>
    </row>
    <row r="1804" spans="1:104" ht="20.25" thickTop="1" thickBot="1" x14ac:dyDescent="0.35">
      <c r="A1804" s="68"/>
      <c r="B1804" s="88"/>
      <c r="C1804" s="68"/>
      <c r="D1804" s="68"/>
      <c r="E1804" s="69"/>
      <c r="F1804" s="69"/>
      <c r="G1804" s="69"/>
      <c r="H1804" s="69"/>
      <c r="I1804" s="107"/>
      <c r="J1804" s="69"/>
      <c r="K1804" s="69"/>
      <c r="L1804" s="89"/>
      <c r="M1804" s="69"/>
      <c r="N1804" s="69"/>
      <c r="P1804" s="69"/>
      <c r="Q1804" s="69"/>
      <c r="R1804" s="69"/>
      <c r="S1804" s="69"/>
      <c r="T1804" s="82"/>
      <c r="U1804" s="82"/>
      <c r="V1804" s="214"/>
      <c r="W1804" s="214"/>
      <c r="X1804" s="82"/>
      <c r="Y1804" s="82"/>
      <c r="Z1804" s="82"/>
      <c r="AA1804" s="82"/>
      <c r="AB1804" s="82"/>
      <c r="AC1804" s="82"/>
      <c r="AD1804" s="82"/>
      <c r="AE1804" s="89"/>
      <c r="AF1804" s="82"/>
      <c r="AG1804" s="82"/>
      <c r="AH1804" s="82"/>
      <c r="AI1804" s="82"/>
      <c r="AJ1804" s="82"/>
      <c r="AK1804" s="82"/>
      <c r="AL1804" s="69"/>
      <c r="AM1804" s="82"/>
      <c r="AN1804" s="109"/>
      <c r="AO1804" s="109"/>
      <c r="AP1804" s="109"/>
      <c r="AQ1804" s="109"/>
      <c r="AR1804" s="109"/>
      <c r="AS1804" s="109"/>
      <c r="AT1804" s="109"/>
      <c r="AU1804" s="109"/>
      <c r="AV1804" s="109"/>
      <c r="AW1804" s="109"/>
      <c r="AX1804" s="109"/>
      <c r="AY1804" s="109"/>
      <c r="AZ1804" s="109"/>
      <c r="BA1804" s="109"/>
      <c r="BB1804" s="109"/>
      <c r="BC1804" s="109"/>
      <c r="BD1804" s="109"/>
      <c r="BE1804" s="109"/>
      <c r="BF1804" s="109"/>
      <c r="BG1804" s="109"/>
      <c r="BH1804" s="109"/>
      <c r="BI1804" s="109"/>
      <c r="BJ1804" s="109"/>
      <c r="BK1804" s="109"/>
      <c r="BL1804" s="109"/>
      <c r="BM1804" s="109"/>
      <c r="BN1804" s="109"/>
      <c r="BO1804" s="109"/>
      <c r="BP1804" s="109"/>
      <c r="BQ1804" s="112"/>
      <c r="BR1804" s="112"/>
      <c r="BS1804" s="112"/>
      <c r="BT1804" s="114"/>
      <c r="BU1804" s="113"/>
      <c r="BV1804" s="114"/>
      <c r="BW1804" s="115"/>
      <c r="BX1804" s="115"/>
      <c r="BY1804" s="115"/>
      <c r="BZ1804" s="115"/>
      <c r="CA1804" s="48"/>
      <c r="CB1804" s="49"/>
      <c r="CC1804" s="49"/>
      <c r="CD1804" s="49"/>
      <c r="CE1804" s="96"/>
      <c r="CF1804" s="49"/>
      <c r="CG1804" s="96"/>
      <c r="CH1804" s="49"/>
      <c r="CI1804" s="49"/>
      <c r="CJ1804" s="49"/>
      <c r="CK1804" s="49"/>
      <c r="CL1804" s="49"/>
      <c r="CM1804" s="49"/>
      <c r="CN1804" s="49"/>
      <c r="CO1804" s="49"/>
      <c r="CP1804" s="49"/>
      <c r="CQ1804" s="49"/>
      <c r="CR1804" s="49"/>
      <c r="CS1804" s="49"/>
      <c r="CT1804" s="49"/>
      <c r="CU1804" s="49"/>
      <c r="CV1804" s="49"/>
      <c r="CW1804" s="49"/>
      <c r="CX1804" s="49"/>
      <c r="CY1804" s="49"/>
      <c r="CZ1804" s="49"/>
    </row>
    <row r="1805" spans="1:104" ht="20.25" thickTop="1" thickBot="1" x14ac:dyDescent="0.35">
      <c r="A1805" s="68"/>
      <c r="B1805" s="88"/>
      <c r="C1805" s="68"/>
      <c r="D1805" s="68"/>
      <c r="E1805" s="69"/>
      <c r="F1805" s="69"/>
      <c r="G1805" s="69"/>
      <c r="H1805" s="69"/>
      <c r="I1805" s="107"/>
      <c r="J1805" s="69"/>
      <c r="K1805" s="69"/>
      <c r="L1805" s="89"/>
      <c r="M1805" s="69"/>
      <c r="N1805" s="69"/>
      <c r="P1805" s="69"/>
      <c r="Q1805" s="69"/>
      <c r="R1805" s="69"/>
      <c r="S1805" s="69"/>
      <c r="T1805" s="82"/>
      <c r="U1805" s="82"/>
      <c r="V1805" s="214"/>
      <c r="W1805" s="214"/>
      <c r="X1805" s="82"/>
      <c r="Y1805" s="82"/>
      <c r="Z1805" s="82"/>
      <c r="AA1805" s="82"/>
      <c r="AB1805" s="82"/>
      <c r="AC1805" s="82"/>
      <c r="AD1805" s="82"/>
      <c r="AE1805" s="89"/>
      <c r="AF1805" s="82"/>
      <c r="AG1805" s="82"/>
      <c r="AH1805" s="82"/>
      <c r="AI1805" s="82"/>
      <c r="AJ1805" s="82"/>
      <c r="AK1805" s="82"/>
      <c r="AL1805" s="69"/>
      <c r="AM1805" s="82"/>
      <c r="AN1805" s="109"/>
      <c r="AO1805" s="109"/>
      <c r="AP1805" s="109"/>
      <c r="AQ1805" s="109"/>
      <c r="AR1805" s="109"/>
      <c r="AS1805" s="109"/>
      <c r="AT1805" s="109"/>
      <c r="AU1805" s="109"/>
      <c r="AV1805" s="109"/>
      <c r="AW1805" s="109"/>
      <c r="AX1805" s="109"/>
      <c r="AY1805" s="109"/>
      <c r="AZ1805" s="109"/>
      <c r="BA1805" s="109"/>
      <c r="BB1805" s="109"/>
      <c r="BC1805" s="109"/>
      <c r="BD1805" s="109"/>
      <c r="BE1805" s="109"/>
      <c r="BF1805" s="109"/>
      <c r="BG1805" s="109"/>
      <c r="BH1805" s="109"/>
      <c r="BI1805" s="109"/>
      <c r="BJ1805" s="109"/>
      <c r="BK1805" s="109"/>
      <c r="BL1805" s="109"/>
      <c r="BM1805" s="109"/>
      <c r="BN1805" s="109"/>
      <c r="BO1805" s="109"/>
      <c r="BP1805" s="109"/>
      <c r="BQ1805" s="112"/>
      <c r="BR1805" s="112"/>
      <c r="BS1805" s="112"/>
      <c r="BT1805" s="114"/>
      <c r="BU1805" s="113"/>
      <c r="BV1805" s="114"/>
      <c r="BW1805" s="115"/>
      <c r="BX1805" s="115"/>
      <c r="BY1805" s="115"/>
      <c r="BZ1805" s="115"/>
      <c r="CA1805" s="48"/>
      <c r="CB1805" s="49"/>
      <c r="CC1805" s="49"/>
      <c r="CD1805" s="49"/>
      <c r="CE1805" s="96"/>
      <c r="CF1805" s="49"/>
      <c r="CG1805" s="96"/>
      <c r="CH1805" s="49"/>
      <c r="CI1805" s="49"/>
      <c r="CJ1805" s="49"/>
      <c r="CK1805" s="49"/>
      <c r="CL1805" s="49"/>
      <c r="CM1805" s="49"/>
      <c r="CN1805" s="49"/>
      <c r="CO1805" s="49"/>
      <c r="CP1805" s="49"/>
      <c r="CQ1805" s="49"/>
      <c r="CR1805" s="49"/>
      <c r="CS1805" s="49"/>
      <c r="CT1805" s="49"/>
      <c r="CU1805" s="49"/>
      <c r="CV1805" s="49"/>
      <c r="CW1805" s="49"/>
      <c r="CX1805" s="49"/>
      <c r="CY1805" s="49"/>
      <c r="CZ1805" s="49"/>
    </row>
    <row r="1806" spans="1:104" ht="20.25" thickTop="1" thickBot="1" x14ac:dyDescent="0.35">
      <c r="A1806" s="68"/>
      <c r="B1806" s="88"/>
      <c r="C1806" s="68"/>
      <c r="D1806" s="68"/>
      <c r="E1806" s="69"/>
      <c r="F1806" s="69"/>
      <c r="G1806" s="69"/>
      <c r="H1806" s="69"/>
      <c r="I1806" s="107"/>
      <c r="J1806" s="69"/>
      <c r="K1806" s="69"/>
      <c r="L1806" s="89"/>
      <c r="M1806" s="69"/>
      <c r="N1806" s="69"/>
      <c r="P1806" s="69"/>
      <c r="Q1806" s="69"/>
      <c r="R1806" s="69"/>
      <c r="S1806" s="69"/>
      <c r="T1806" s="82"/>
      <c r="U1806" s="82"/>
      <c r="V1806" s="214"/>
      <c r="W1806" s="214"/>
      <c r="X1806" s="82"/>
      <c r="Y1806" s="82"/>
      <c r="Z1806" s="82"/>
      <c r="AA1806" s="82"/>
      <c r="AB1806" s="82"/>
      <c r="AC1806" s="82"/>
      <c r="AD1806" s="82"/>
      <c r="AE1806" s="89"/>
      <c r="AF1806" s="82"/>
      <c r="AG1806" s="82"/>
      <c r="AH1806" s="82"/>
      <c r="AI1806" s="82"/>
      <c r="AJ1806" s="82"/>
      <c r="AK1806" s="82"/>
      <c r="AL1806" s="69"/>
      <c r="AM1806" s="82"/>
      <c r="AN1806" s="109"/>
      <c r="AO1806" s="109"/>
      <c r="AP1806" s="109"/>
      <c r="AQ1806" s="109"/>
      <c r="AR1806" s="109"/>
      <c r="AS1806" s="109"/>
      <c r="AT1806" s="109"/>
      <c r="AU1806" s="109"/>
      <c r="AV1806" s="109"/>
      <c r="AW1806" s="109"/>
      <c r="AX1806" s="109"/>
      <c r="AY1806" s="109"/>
      <c r="AZ1806" s="109"/>
      <c r="BA1806" s="109"/>
      <c r="BB1806" s="109"/>
      <c r="BC1806" s="109"/>
      <c r="BD1806" s="109"/>
      <c r="BE1806" s="109"/>
      <c r="BF1806" s="109"/>
      <c r="BG1806" s="109"/>
      <c r="BH1806" s="109"/>
      <c r="BI1806" s="109"/>
      <c r="BJ1806" s="109"/>
      <c r="BK1806" s="109"/>
      <c r="BL1806" s="109"/>
      <c r="BM1806" s="109"/>
      <c r="BN1806" s="109"/>
      <c r="BO1806" s="109"/>
      <c r="BP1806" s="109"/>
      <c r="BQ1806" s="112"/>
      <c r="BR1806" s="112"/>
      <c r="BS1806" s="112"/>
      <c r="BT1806" s="114"/>
      <c r="BU1806" s="113"/>
      <c r="BV1806" s="114"/>
      <c r="BW1806" s="115"/>
      <c r="BX1806" s="115"/>
      <c r="BY1806" s="115"/>
      <c r="BZ1806" s="115"/>
      <c r="CA1806" s="48"/>
      <c r="CB1806" s="49"/>
      <c r="CC1806" s="49"/>
      <c r="CD1806" s="49"/>
      <c r="CE1806" s="96"/>
      <c r="CF1806" s="49"/>
      <c r="CG1806" s="96"/>
      <c r="CH1806" s="49"/>
      <c r="CI1806" s="49"/>
      <c r="CJ1806" s="49"/>
      <c r="CK1806" s="49"/>
      <c r="CL1806" s="49"/>
      <c r="CM1806" s="49"/>
      <c r="CN1806" s="49"/>
      <c r="CO1806" s="49"/>
      <c r="CP1806" s="49"/>
      <c r="CQ1806" s="49"/>
      <c r="CR1806" s="49"/>
      <c r="CS1806" s="49"/>
      <c r="CT1806" s="49"/>
      <c r="CU1806" s="49"/>
      <c r="CV1806" s="49"/>
      <c r="CW1806" s="49"/>
      <c r="CX1806" s="49"/>
      <c r="CY1806" s="49"/>
      <c r="CZ1806" s="49"/>
    </row>
    <row r="1807" spans="1:104" ht="20.25" thickTop="1" thickBot="1" x14ac:dyDescent="0.35">
      <c r="A1807" s="68"/>
      <c r="B1807" s="88"/>
      <c r="C1807" s="68"/>
      <c r="D1807" s="68"/>
      <c r="E1807" s="69"/>
      <c r="F1807" s="69"/>
      <c r="G1807" s="69"/>
      <c r="H1807" s="69"/>
      <c r="I1807" s="107"/>
      <c r="J1807" s="69"/>
      <c r="K1807" s="69"/>
      <c r="L1807" s="89"/>
      <c r="M1807" s="69"/>
      <c r="N1807" s="69"/>
      <c r="P1807" s="69"/>
      <c r="Q1807" s="69"/>
      <c r="R1807" s="69"/>
      <c r="S1807" s="69"/>
      <c r="T1807" s="82"/>
      <c r="U1807" s="82"/>
      <c r="V1807" s="214"/>
      <c r="W1807" s="214"/>
      <c r="X1807" s="82"/>
      <c r="Y1807" s="82"/>
      <c r="Z1807" s="82"/>
      <c r="AA1807" s="82"/>
      <c r="AB1807" s="82"/>
      <c r="AC1807" s="82"/>
      <c r="AD1807" s="82"/>
      <c r="AE1807" s="89"/>
      <c r="AF1807" s="82"/>
      <c r="AG1807" s="82"/>
      <c r="AH1807" s="82"/>
      <c r="AI1807" s="82"/>
      <c r="AJ1807" s="82"/>
      <c r="AK1807" s="82"/>
      <c r="AL1807" s="69"/>
      <c r="AM1807" s="82"/>
      <c r="AN1807" s="109"/>
      <c r="AO1807" s="109"/>
      <c r="AP1807" s="109"/>
      <c r="AQ1807" s="109"/>
      <c r="AR1807" s="109"/>
      <c r="AS1807" s="109"/>
      <c r="AT1807" s="109"/>
      <c r="AU1807" s="109"/>
      <c r="AV1807" s="109"/>
      <c r="AW1807" s="109"/>
      <c r="AX1807" s="109"/>
      <c r="AY1807" s="109"/>
      <c r="AZ1807" s="109"/>
      <c r="BA1807" s="109"/>
      <c r="BB1807" s="109"/>
      <c r="BC1807" s="109"/>
      <c r="BD1807" s="109"/>
      <c r="BE1807" s="109"/>
      <c r="BF1807" s="109"/>
      <c r="BG1807" s="109"/>
      <c r="BH1807" s="109"/>
      <c r="BI1807" s="109"/>
      <c r="BJ1807" s="109"/>
      <c r="BK1807" s="109"/>
      <c r="BL1807" s="109"/>
      <c r="BM1807" s="109"/>
      <c r="BN1807" s="109"/>
      <c r="BO1807" s="109"/>
      <c r="BP1807" s="109"/>
      <c r="BQ1807" s="112"/>
      <c r="BR1807" s="112"/>
      <c r="BS1807" s="112"/>
      <c r="BT1807" s="114"/>
      <c r="BU1807" s="113"/>
      <c r="BV1807" s="114"/>
      <c r="BW1807" s="115"/>
      <c r="BX1807" s="115"/>
      <c r="BY1807" s="115"/>
      <c r="BZ1807" s="115"/>
      <c r="CA1807" s="48"/>
      <c r="CB1807" s="49"/>
      <c r="CC1807" s="49"/>
      <c r="CD1807" s="49"/>
      <c r="CE1807" s="96"/>
      <c r="CF1807" s="49"/>
      <c r="CG1807" s="96"/>
      <c r="CH1807" s="49"/>
      <c r="CI1807" s="49"/>
      <c r="CJ1807" s="49"/>
      <c r="CK1807" s="49"/>
      <c r="CL1807" s="49"/>
      <c r="CM1807" s="49"/>
      <c r="CN1807" s="49"/>
      <c r="CO1807" s="49"/>
      <c r="CP1807" s="49"/>
      <c r="CQ1807" s="49"/>
      <c r="CR1807" s="49"/>
      <c r="CS1807" s="49"/>
      <c r="CT1807" s="49"/>
      <c r="CU1807" s="49"/>
      <c r="CV1807" s="49"/>
      <c r="CW1807" s="49"/>
      <c r="CX1807" s="49"/>
      <c r="CY1807" s="49"/>
      <c r="CZ1807" s="49"/>
    </row>
    <row r="1808" spans="1:104" ht="20.25" thickTop="1" thickBot="1" x14ac:dyDescent="0.35">
      <c r="A1808" s="68"/>
      <c r="B1808" s="88"/>
      <c r="C1808" s="68"/>
      <c r="D1808" s="68"/>
      <c r="E1808" s="69"/>
      <c r="F1808" s="69"/>
      <c r="G1808" s="69"/>
      <c r="H1808" s="69"/>
      <c r="I1808" s="107"/>
      <c r="J1808" s="69"/>
      <c r="K1808" s="69"/>
      <c r="L1808" s="89"/>
      <c r="M1808" s="69"/>
      <c r="N1808" s="69"/>
      <c r="P1808" s="69"/>
      <c r="Q1808" s="69"/>
      <c r="R1808" s="69"/>
      <c r="S1808" s="69"/>
      <c r="T1808" s="82"/>
      <c r="U1808" s="82"/>
      <c r="V1808" s="214"/>
      <c r="W1808" s="214"/>
      <c r="X1808" s="82"/>
      <c r="Y1808" s="82"/>
      <c r="Z1808" s="82"/>
      <c r="AA1808" s="82"/>
      <c r="AB1808" s="82"/>
      <c r="AC1808" s="82"/>
      <c r="AD1808" s="82"/>
      <c r="AE1808" s="89"/>
      <c r="AF1808" s="82"/>
      <c r="AG1808" s="82"/>
      <c r="AH1808" s="82"/>
      <c r="AI1808" s="82"/>
      <c r="AJ1808" s="82"/>
      <c r="AK1808" s="82"/>
      <c r="AL1808" s="69"/>
      <c r="AM1808" s="82"/>
      <c r="AN1808" s="109"/>
      <c r="AO1808" s="109"/>
      <c r="AP1808" s="109"/>
      <c r="AQ1808" s="109"/>
      <c r="AR1808" s="109"/>
      <c r="AS1808" s="109"/>
      <c r="AT1808" s="109"/>
      <c r="AU1808" s="109"/>
      <c r="AV1808" s="109"/>
      <c r="AW1808" s="109"/>
      <c r="AX1808" s="109"/>
      <c r="AY1808" s="109"/>
      <c r="AZ1808" s="109"/>
      <c r="BA1808" s="109"/>
      <c r="BB1808" s="109"/>
      <c r="BC1808" s="109"/>
      <c r="BD1808" s="109"/>
      <c r="BE1808" s="109"/>
      <c r="BF1808" s="109"/>
      <c r="BG1808" s="109"/>
      <c r="BH1808" s="109"/>
      <c r="BI1808" s="109"/>
      <c r="BJ1808" s="109"/>
      <c r="BK1808" s="109"/>
      <c r="BL1808" s="109"/>
      <c r="BM1808" s="109"/>
      <c r="BN1808" s="109"/>
      <c r="BO1808" s="109"/>
      <c r="BP1808" s="109"/>
      <c r="BQ1808" s="112"/>
      <c r="BR1808" s="112"/>
      <c r="BS1808" s="112"/>
      <c r="BT1808" s="114"/>
      <c r="BU1808" s="113"/>
      <c r="BV1808" s="114"/>
      <c r="BW1808" s="115"/>
      <c r="BX1808" s="115"/>
      <c r="BY1808" s="115"/>
      <c r="BZ1808" s="115"/>
      <c r="CA1808" s="48"/>
      <c r="CB1808" s="49"/>
      <c r="CC1808" s="49"/>
      <c r="CD1808" s="49"/>
      <c r="CE1808" s="96"/>
      <c r="CF1808" s="49"/>
      <c r="CG1808" s="96"/>
      <c r="CH1808" s="49"/>
      <c r="CI1808" s="49"/>
      <c r="CJ1808" s="49"/>
      <c r="CK1808" s="49"/>
      <c r="CL1808" s="49"/>
      <c r="CM1808" s="49"/>
      <c r="CN1808" s="49"/>
      <c r="CO1808" s="49"/>
      <c r="CP1808" s="49"/>
      <c r="CQ1808" s="49"/>
      <c r="CR1808" s="49"/>
      <c r="CS1808" s="49"/>
      <c r="CT1808" s="49"/>
      <c r="CU1808" s="49"/>
      <c r="CV1808" s="49"/>
      <c r="CW1808" s="49"/>
      <c r="CX1808" s="49"/>
      <c r="CY1808" s="49"/>
      <c r="CZ1808" s="49"/>
    </row>
    <row r="1809" spans="1:104" ht="20.25" thickTop="1" thickBot="1" x14ac:dyDescent="0.35">
      <c r="A1809" s="68"/>
      <c r="B1809" s="88"/>
      <c r="C1809" s="68"/>
      <c r="D1809" s="68"/>
      <c r="E1809" s="69"/>
      <c r="F1809" s="69"/>
      <c r="G1809" s="69"/>
      <c r="H1809" s="69"/>
      <c r="I1809" s="107"/>
      <c r="J1809" s="69"/>
      <c r="K1809" s="69"/>
      <c r="L1809" s="89"/>
      <c r="M1809" s="69"/>
      <c r="N1809" s="69"/>
      <c r="P1809" s="69"/>
      <c r="Q1809" s="69"/>
      <c r="R1809" s="69"/>
      <c r="S1809" s="69"/>
      <c r="T1809" s="82"/>
      <c r="U1809" s="82"/>
      <c r="V1809" s="214"/>
      <c r="W1809" s="214"/>
      <c r="X1809" s="82"/>
      <c r="Y1809" s="82"/>
      <c r="Z1809" s="82"/>
      <c r="AA1809" s="82"/>
      <c r="AB1809" s="82"/>
      <c r="AC1809" s="82"/>
      <c r="AD1809" s="82"/>
      <c r="AE1809" s="89"/>
      <c r="AF1809" s="82"/>
      <c r="AG1809" s="82"/>
      <c r="AH1809" s="82"/>
      <c r="AI1809" s="82"/>
      <c r="AJ1809" s="82"/>
      <c r="AK1809" s="82"/>
      <c r="AL1809" s="69"/>
      <c r="AM1809" s="82"/>
      <c r="AN1809" s="109"/>
      <c r="AO1809" s="109"/>
      <c r="AP1809" s="109"/>
      <c r="AQ1809" s="109"/>
      <c r="AR1809" s="109"/>
      <c r="AS1809" s="109"/>
      <c r="AT1809" s="109"/>
      <c r="AU1809" s="109"/>
      <c r="AV1809" s="109"/>
      <c r="AW1809" s="109"/>
      <c r="AX1809" s="109"/>
      <c r="AY1809" s="109"/>
      <c r="AZ1809" s="109"/>
      <c r="BA1809" s="109"/>
      <c r="BB1809" s="109"/>
      <c r="BC1809" s="109"/>
      <c r="BD1809" s="109"/>
      <c r="BE1809" s="109"/>
      <c r="BF1809" s="109"/>
      <c r="BG1809" s="109"/>
      <c r="BH1809" s="109"/>
      <c r="BI1809" s="109"/>
      <c r="BJ1809" s="109"/>
      <c r="BK1809" s="109"/>
      <c r="BL1809" s="109"/>
      <c r="BM1809" s="109"/>
      <c r="BN1809" s="109"/>
      <c r="BO1809" s="109"/>
      <c r="BP1809" s="109"/>
      <c r="BQ1809" s="112"/>
      <c r="BR1809" s="112"/>
      <c r="BS1809" s="112"/>
      <c r="BT1809" s="114"/>
      <c r="BU1809" s="113"/>
      <c r="BV1809" s="114"/>
      <c r="BW1809" s="115"/>
      <c r="BX1809" s="115"/>
      <c r="BY1809" s="115"/>
      <c r="BZ1809" s="115"/>
      <c r="CA1809" s="48"/>
      <c r="CB1809" s="49"/>
      <c r="CC1809" s="49"/>
      <c r="CD1809" s="49"/>
      <c r="CE1809" s="96"/>
      <c r="CF1809" s="49"/>
      <c r="CG1809" s="96"/>
      <c r="CH1809" s="49"/>
      <c r="CI1809" s="49"/>
      <c r="CJ1809" s="49"/>
      <c r="CK1809" s="49"/>
      <c r="CL1809" s="49"/>
      <c r="CM1809" s="49"/>
      <c r="CN1809" s="49"/>
      <c r="CO1809" s="49"/>
      <c r="CP1809" s="49"/>
      <c r="CQ1809" s="49"/>
      <c r="CR1809" s="49"/>
      <c r="CS1809" s="49"/>
      <c r="CT1809" s="49"/>
      <c r="CU1809" s="49"/>
      <c r="CV1809" s="49"/>
      <c r="CW1809" s="49"/>
      <c r="CX1809" s="49"/>
      <c r="CY1809" s="49"/>
      <c r="CZ1809" s="49"/>
    </row>
    <row r="1810" spans="1:104" ht="20.25" thickTop="1" thickBot="1" x14ac:dyDescent="0.35">
      <c r="A1810" s="68"/>
      <c r="B1810" s="88"/>
      <c r="C1810" s="68"/>
      <c r="D1810" s="68"/>
      <c r="E1810" s="69"/>
      <c r="F1810" s="69"/>
      <c r="G1810" s="69"/>
      <c r="H1810" s="69"/>
      <c r="I1810" s="107"/>
      <c r="J1810" s="69"/>
      <c r="K1810" s="69"/>
      <c r="L1810" s="89"/>
      <c r="M1810" s="69"/>
      <c r="N1810" s="69"/>
      <c r="P1810" s="69"/>
      <c r="Q1810" s="69"/>
      <c r="R1810" s="69"/>
      <c r="S1810" s="69"/>
      <c r="T1810" s="82"/>
      <c r="U1810" s="82"/>
      <c r="V1810" s="214"/>
      <c r="W1810" s="214"/>
      <c r="X1810" s="82"/>
      <c r="Y1810" s="82"/>
      <c r="Z1810" s="82"/>
      <c r="AA1810" s="82"/>
      <c r="AB1810" s="82"/>
      <c r="AC1810" s="82"/>
      <c r="AD1810" s="82"/>
      <c r="AE1810" s="89"/>
      <c r="AF1810" s="82"/>
      <c r="AG1810" s="82"/>
      <c r="AH1810" s="82"/>
      <c r="AI1810" s="82"/>
      <c r="AJ1810" s="82"/>
      <c r="AK1810" s="82"/>
      <c r="AL1810" s="69"/>
      <c r="AM1810" s="82"/>
      <c r="AN1810" s="109"/>
      <c r="AO1810" s="109"/>
      <c r="AP1810" s="109"/>
      <c r="AQ1810" s="109"/>
      <c r="AR1810" s="109"/>
      <c r="AS1810" s="109"/>
      <c r="AT1810" s="109"/>
      <c r="AU1810" s="109"/>
      <c r="AV1810" s="109"/>
      <c r="AW1810" s="109"/>
      <c r="AX1810" s="109"/>
      <c r="AY1810" s="109"/>
      <c r="AZ1810" s="109"/>
      <c r="BA1810" s="109"/>
      <c r="BB1810" s="109"/>
      <c r="BC1810" s="109"/>
      <c r="BD1810" s="109"/>
      <c r="BE1810" s="109"/>
      <c r="BF1810" s="109"/>
      <c r="BG1810" s="109"/>
      <c r="BH1810" s="109"/>
      <c r="BI1810" s="109"/>
      <c r="BJ1810" s="109"/>
      <c r="BK1810" s="109"/>
      <c r="BL1810" s="109"/>
      <c r="BM1810" s="109"/>
      <c r="BN1810" s="109"/>
      <c r="BO1810" s="109"/>
      <c r="BP1810" s="109"/>
      <c r="BQ1810" s="112"/>
      <c r="BR1810" s="112"/>
      <c r="BS1810" s="112"/>
      <c r="BT1810" s="114"/>
      <c r="BU1810" s="113"/>
      <c r="BV1810" s="114"/>
      <c r="BW1810" s="115"/>
      <c r="BX1810" s="115"/>
      <c r="BY1810" s="115"/>
      <c r="BZ1810" s="115"/>
      <c r="CA1810" s="48"/>
      <c r="CB1810" s="49"/>
      <c r="CC1810" s="49"/>
      <c r="CD1810" s="49"/>
      <c r="CE1810" s="96"/>
      <c r="CF1810" s="49"/>
      <c r="CG1810" s="96"/>
      <c r="CH1810" s="49"/>
      <c r="CI1810" s="49"/>
      <c r="CJ1810" s="49"/>
      <c r="CK1810" s="49"/>
      <c r="CL1810" s="49"/>
      <c r="CM1810" s="49"/>
      <c r="CN1810" s="49"/>
      <c r="CO1810" s="49"/>
      <c r="CP1810" s="49"/>
      <c r="CQ1810" s="49"/>
      <c r="CR1810" s="49"/>
      <c r="CS1810" s="49"/>
      <c r="CT1810" s="49"/>
      <c r="CU1810" s="49"/>
      <c r="CV1810" s="49"/>
      <c r="CW1810" s="49"/>
      <c r="CX1810" s="49"/>
      <c r="CY1810" s="49"/>
      <c r="CZ1810" s="49"/>
    </row>
    <row r="1811" spans="1:104" ht="20.25" thickTop="1" thickBot="1" x14ac:dyDescent="0.35">
      <c r="A1811" s="68"/>
      <c r="B1811" s="88"/>
      <c r="C1811" s="68"/>
      <c r="D1811" s="68"/>
      <c r="E1811" s="69"/>
      <c r="F1811" s="69"/>
      <c r="G1811" s="69"/>
      <c r="H1811" s="69"/>
      <c r="I1811" s="107"/>
      <c r="J1811" s="69"/>
      <c r="K1811" s="69"/>
      <c r="L1811" s="89"/>
      <c r="M1811" s="69"/>
      <c r="N1811" s="69"/>
      <c r="P1811" s="69"/>
      <c r="Q1811" s="69"/>
      <c r="R1811" s="69"/>
      <c r="S1811" s="69"/>
      <c r="T1811" s="82"/>
      <c r="U1811" s="82"/>
      <c r="V1811" s="214"/>
      <c r="W1811" s="214"/>
      <c r="X1811" s="82"/>
      <c r="Y1811" s="82"/>
      <c r="Z1811" s="82"/>
      <c r="AA1811" s="82"/>
      <c r="AB1811" s="82"/>
      <c r="AC1811" s="82"/>
      <c r="AD1811" s="82"/>
      <c r="AE1811" s="89"/>
      <c r="AF1811" s="82"/>
      <c r="AG1811" s="82"/>
      <c r="AH1811" s="82"/>
      <c r="AI1811" s="82"/>
      <c r="AJ1811" s="82"/>
      <c r="AK1811" s="82"/>
      <c r="AL1811" s="69"/>
      <c r="AM1811" s="82"/>
      <c r="AN1811" s="109"/>
      <c r="AO1811" s="109"/>
      <c r="AP1811" s="109"/>
      <c r="AQ1811" s="109"/>
      <c r="AR1811" s="109"/>
      <c r="AS1811" s="109"/>
      <c r="AT1811" s="109"/>
      <c r="AU1811" s="109"/>
      <c r="AV1811" s="109"/>
      <c r="AW1811" s="109"/>
      <c r="AX1811" s="109"/>
      <c r="AY1811" s="109"/>
      <c r="AZ1811" s="109"/>
      <c r="BA1811" s="109"/>
      <c r="BB1811" s="109"/>
      <c r="BC1811" s="109"/>
      <c r="BD1811" s="109"/>
      <c r="BE1811" s="109"/>
      <c r="BF1811" s="109"/>
      <c r="BG1811" s="109"/>
      <c r="BH1811" s="109"/>
      <c r="BI1811" s="109"/>
      <c r="BJ1811" s="109"/>
      <c r="BK1811" s="109"/>
      <c r="BL1811" s="109"/>
      <c r="BM1811" s="109"/>
      <c r="BN1811" s="109"/>
      <c r="BO1811" s="109"/>
      <c r="BP1811" s="109"/>
      <c r="BQ1811" s="112"/>
      <c r="BR1811" s="112"/>
      <c r="BS1811" s="112"/>
      <c r="BT1811" s="114"/>
      <c r="BU1811" s="113"/>
      <c r="BV1811" s="114"/>
      <c r="BW1811" s="115"/>
      <c r="BX1811" s="115"/>
      <c r="BY1811" s="115"/>
      <c r="BZ1811" s="115"/>
      <c r="CA1811" s="48"/>
      <c r="CB1811" s="49"/>
      <c r="CC1811" s="49"/>
      <c r="CD1811" s="49"/>
      <c r="CE1811" s="96"/>
      <c r="CF1811" s="49"/>
      <c r="CG1811" s="96"/>
      <c r="CH1811" s="49"/>
      <c r="CI1811" s="49"/>
      <c r="CJ1811" s="49"/>
      <c r="CK1811" s="49"/>
      <c r="CL1811" s="49"/>
      <c r="CM1811" s="49"/>
      <c r="CN1811" s="49"/>
      <c r="CO1811" s="49"/>
      <c r="CP1811" s="49"/>
      <c r="CQ1811" s="49"/>
      <c r="CR1811" s="49"/>
      <c r="CS1811" s="49"/>
      <c r="CT1811" s="49"/>
      <c r="CU1811" s="49"/>
      <c r="CV1811" s="49"/>
      <c r="CW1811" s="49"/>
      <c r="CX1811" s="49"/>
      <c r="CY1811" s="49"/>
      <c r="CZ1811" s="49"/>
    </row>
    <row r="1812" spans="1:104" ht="20.25" thickTop="1" thickBot="1" x14ac:dyDescent="0.35">
      <c r="A1812" s="68"/>
      <c r="B1812" s="88"/>
      <c r="C1812" s="68"/>
      <c r="D1812" s="68"/>
      <c r="E1812" s="69"/>
      <c r="F1812" s="69"/>
      <c r="G1812" s="69"/>
      <c r="H1812" s="69"/>
      <c r="I1812" s="107"/>
      <c r="J1812" s="69"/>
      <c r="K1812" s="69"/>
      <c r="L1812" s="89"/>
      <c r="M1812" s="69"/>
      <c r="N1812" s="69"/>
      <c r="P1812" s="69"/>
      <c r="Q1812" s="69"/>
      <c r="R1812" s="69"/>
      <c r="S1812" s="69"/>
      <c r="T1812" s="82"/>
      <c r="U1812" s="82"/>
      <c r="V1812" s="214"/>
      <c r="W1812" s="214"/>
      <c r="X1812" s="82"/>
      <c r="Y1812" s="82"/>
      <c r="Z1812" s="82"/>
      <c r="AA1812" s="82"/>
      <c r="AB1812" s="82"/>
      <c r="AC1812" s="82"/>
      <c r="AD1812" s="82"/>
      <c r="AE1812" s="89"/>
      <c r="AF1812" s="82"/>
      <c r="AG1812" s="82"/>
      <c r="AH1812" s="82"/>
      <c r="AI1812" s="82"/>
      <c r="AJ1812" s="82"/>
      <c r="AK1812" s="82"/>
      <c r="AL1812" s="69"/>
      <c r="AM1812" s="82"/>
      <c r="AN1812" s="109"/>
      <c r="AO1812" s="109"/>
      <c r="AP1812" s="109"/>
      <c r="AQ1812" s="109"/>
      <c r="AR1812" s="109"/>
      <c r="AS1812" s="109"/>
      <c r="AT1812" s="109"/>
      <c r="AU1812" s="109"/>
      <c r="AV1812" s="109"/>
      <c r="AW1812" s="109"/>
      <c r="AX1812" s="109"/>
      <c r="AY1812" s="109"/>
      <c r="AZ1812" s="109"/>
      <c r="BA1812" s="109"/>
      <c r="BB1812" s="109"/>
      <c r="BC1812" s="109"/>
      <c r="BD1812" s="109"/>
      <c r="BE1812" s="109"/>
      <c r="BF1812" s="109"/>
      <c r="BG1812" s="109"/>
      <c r="BH1812" s="109"/>
      <c r="BI1812" s="109"/>
      <c r="BJ1812" s="109"/>
      <c r="BK1812" s="109"/>
      <c r="BL1812" s="109"/>
      <c r="BM1812" s="109"/>
      <c r="BN1812" s="109"/>
      <c r="BO1812" s="109"/>
      <c r="BP1812" s="109"/>
      <c r="BQ1812" s="112"/>
      <c r="BR1812" s="112"/>
      <c r="BS1812" s="112"/>
      <c r="BT1812" s="114"/>
      <c r="BU1812" s="113"/>
      <c r="BV1812" s="114"/>
      <c r="BW1812" s="115"/>
      <c r="BX1812" s="115"/>
      <c r="BY1812" s="115"/>
      <c r="BZ1812" s="115"/>
      <c r="CA1812" s="48"/>
      <c r="CB1812" s="49"/>
      <c r="CC1812" s="49"/>
      <c r="CD1812" s="49"/>
      <c r="CE1812" s="96"/>
      <c r="CF1812" s="49"/>
      <c r="CG1812" s="96"/>
      <c r="CH1812" s="49"/>
      <c r="CI1812" s="49"/>
      <c r="CJ1812" s="49"/>
      <c r="CK1812" s="49"/>
      <c r="CL1812" s="49"/>
      <c r="CM1812" s="49"/>
      <c r="CN1812" s="49"/>
      <c r="CO1812" s="49"/>
      <c r="CP1812" s="49"/>
      <c r="CQ1812" s="49"/>
      <c r="CR1812" s="49"/>
      <c r="CS1812" s="49"/>
      <c r="CT1812" s="49"/>
      <c r="CU1812" s="49"/>
      <c r="CV1812" s="49"/>
      <c r="CW1812" s="49"/>
      <c r="CX1812" s="49"/>
      <c r="CY1812" s="49"/>
      <c r="CZ1812" s="49"/>
    </row>
    <row r="1813" spans="1:104" ht="20.25" thickTop="1" thickBot="1" x14ac:dyDescent="0.35">
      <c r="A1813" s="68"/>
      <c r="B1813" s="88"/>
      <c r="C1813" s="68"/>
      <c r="D1813" s="68"/>
      <c r="E1813" s="69"/>
      <c r="F1813" s="69"/>
      <c r="G1813" s="69"/>
      <c r="H1813" s="69"/>
      <c r="I1813" s="107"/>
      <c r="J1813" s="69"/>
      <c r="K1813" s="69"/>
      <c r="L1813" s="89"/>
      <c r="M1813" s="69"/>
      <c r="N1813" s="69"/>
      <c r="P1813" s="69"/>
      <c r="Q1813" s="69"/>
      <c r="R1813" s="69"/>
      <c r="S1813" s="69"/>
      <c r="T1813" s="82"/>
      <c r="U1813" s="82"/>
      <c r="V1813" s="214"/>
      <c r="W1813" s="214"/>
      <c r="X1813" s="82"/>
      <c r="Y1813" s="82"/>
      <c r="Z1813" s="82"/>
      <c r="AA1813" s="82"/>
      <c r="AB1813" s="82"/>
      <c r="AC1813" s="82"/>
      <c r="AD1813" s="82"/>
      <c r="AE1813" s="89"/>
      <c r="AF1813" s="82"/>
      <c r="AG1813" s="82"/>
      <c r="AH1813" s="82"/>
      <c r="AI1813" s="82"/>
      <c r="AJ1813" s="82"/>
      <c r="AK1813" s="82"/>
      <c r="AL1813" s="69"/>
      <c r="AM1813" s="82"/>
      <c r="AN1813" s="109"/>
      <c r="AO1813" s="109"/>
      <c r="AP1813" s="109"/>
      <c r="AQ1813" s="109"/>
      <c r="AR1813" s="109"/>
      <c r="AS1813" s="109"/>
      <c r="AT1813" s="109"/>
      <c r="AU1813" s="109"/>
      <c r="AV1813" s="109"/>
      <c r="AW1813" s="109"/>
      <c r="AX1813" s="109"/>
      <c r="AY1813" s="109"/>
      <c r="AZ1813" s="109"/>
      <c r="BA1813" s="109"/>
      <c r="BB1813" s="109"/>
      <c r="BC1813" s="109"/>
      <c r="BD1813" s="109"/>
      <c r="BE1813" s="109"/>
      <c r="BF1813" s="109"/>
      <c r="BG1813" s="109"/>
      <c r="BH1813" s="109"/>
      <c r="BI1813" s="109"/>
      <c r="BJ1813" s="109"/>
      <c r="BK1813" s="109"/>
      <c r="BL1813" s="109"/>
      <c r="BM1813" s="109"/>
      <c r="BN1813" s="109"/>
      <c r="BO1813" s="109"/>
      <c r="BP1813" s="109"/>
      <c r="BQ1813" s="112"/>
      <c r="BR1813" s="112"/>
      <c r="BS1813" s="112"/>
      <c r="BT1813" s="114"/>
      <c r="BU1813" s="113"/>
      <c r="BV1813" s="114"/>
      <c r="BW1813" s="115"/>
      <c r="BX1813" s="115"/>
      <c r="BY1813" s="115"/>
      <c r="BZ1813" s="115"/>
      <c r="CA1813" s="48"/>
      <c r="CB1813" s="49"/>
      <c r="CC1813" s="49"/>
      <c r="CD1813" s="49"/>
      <c r="CE1813" s="96"/>
      <c r="CF1813" s="49"/>
      <c r="CG1813" s="96"/>
      <c r="CH1813" s="49"/>
      <c r="CI1813" s="49"/>
      <c r="CJ1813" s="49"/>
      <c r="CK1813" s="49"/>
      <c r="CL1813" s="49"/>
      <c r="CM1813" s="49"/>
      <c r="CN1813" s="49"/>
      <c r="CO1813" s="49"/>
      <c r="CP1813" s="49"/>
      <c r="CQ1813" s="49"/>
      <c r="CR1813" s="49"/>
      <c r="CS1813" s="49"/>
      <c r="CT1813" s="49"/>
      <c r="CU1813" s="49"/>
      <c r="CV1813" s="49"/>
      <c r="CW1813" s="49"/>
      <c r="CX1813" s="49"/>
      <c r="CY1813" s="49"/>
      <c r="CZ1813" s="49"/>
    </row>
    <row r="1814" spans="1:104" ht="20.25" thickTop="1" thickBot="1" x14ac:dyDescent="0.35">
      <c r="A1814" s="68"/>
      <c r="B1814" s="88"/>
      <c r="C1814" s="68"/>
      <c r="D1814" s="68"/>
      <c r="E1814" s="69"/>
      <c r="F1814" s="69"/>
      <c r="G1814" s="69"/>
      <c r="H1814" s="69"/>
      <c r="I1814" s="107"/>
      <c r="J1814" s="69"/>
      <c r="K1814" s="69"/>
      <c r="L1814" s="89"/>
      <c r="M1814" s="69"/>
      <c r="N1814" s="69"/>
      <c r="P1814" s="69"/>
      <c r="Q1814" s="69"/>
      <c r="R1814" s="69"/>
      <c r="S1814" s="69"/>
      <c r="T1814" s="82"/>
      <c r="U1814" s="82"/>
      <c r="V1814" s="214"/>
      <c r="W1814" s="214"/>
      <c r="X1814" s="82"/>
      <c r="Y1814" s="82"/>
      <c r="Z1814" s="82"/>
      <c r="AA1814" s="82"/>
      <c r="AB1814" s="82"/>
      <c r="AC1814" s="82"/>
      <c r="AD1814" s="82"/>
      <c r="AE1814" s="89"/>
      <c r="AF1814" s="82"/>
      <c r="AG1814" s="82"/>
      <c r="AH1814" s="82"/>
      <c r="AI1814" s="82"/>
      <c r="AJ1814" s="82"/>
      <c r="AK1814" s="82"/>
      <c r="AL1814" s="69"/>
      <c r="AM1814" s="82"/>
      <c r="AN1814" s="109"/>
      <c r="AO1814" s="109"/>
      <c r="AP1814" s="109"/>
      <c r="AQ1814" s="109"/>
      <c r="AR1814" s="109"/>
      <c r="AS1814" s="109"/>
      <c r="AT1814" s="109"/>
      <c r="AU1814" s="109"/>
      <c r="AV1814" s="109"/>
      <c r="AW1814" s="109"/>
      <c r="AX1814" s="109"/>
      <c r="AY1814" s="109"/>
      <c r="AZ1814" s="109"/>
      <c r="BA1814" s="109"/>
      <c r="BB1814" s="109"/>
      <c r="BC1814" s="109"/>
      <c r="BD1814" s="109"/>
      <c r="BE1814" s="109"/>
      <c r="BF1814" s="109"/>
      <c r="BG1814" s="109"/>
      <c r="BH1814" s="109"/>
      <c r="BI1814" s="109"/>
      <c r="BJ1814" s="109"/>
      <c r="BK1814" s="109"/>
      <c r="BL1814" s="109"/>
      <c r="BM1814" s="109"/>
      <c r="BN1814" s="109"/>
      <c r="BO1814" s="109"/>
      <c r="BP1814" s="109"/>
      <c r="BQ1814" s="112"/>
      <c r="BR1814" s="112"/>
      <c r="BS1814" s="112"/>
      <c r="BT1814" s="114"/>
      <c r="BU1814" s="113"/>
      <c r="BV1814" s="114"/>
      <c r="BW1814" s="115"/>
      <c r="BX1814" s="115"/>
      <c r="BY1814" s="115"/>
      <c r="BZ1814" s="115"/>
      <c r="CA1814" s="48"/>
      <c r="CB1814" s="49"/>
      <c r="CC1814" s="49"/>
      <c r="CD1814" s="49"/>
      <c r="CE1814" s="96"/>
      <c r="CF1814" s="49"/>
      <c r="CG1814" s="96"/>
      <c r="CH1814" s="49"/>
      <c r="CI1814" s="49"/>
      <c r="CJ1814" s="49"/>
      <c r="CK1814" s="49"/>
      <c r="CL1814" s="49"/>
      <c r="CM1814" s="49"/>
      <c r="CN1814" s="49"/>
      <c r="CO1814" s="49"/>
      <c r="CP1814" s="49"/>
      <c r="CQ1814" s="49"/>
      <c r="CR1814" s="49"/>
      <c r="CS1814" s="49"/>
      <c r="CT1814" s="49"/>
      <c r="CU1814" s="49"/>
      <c r="CV1814" s="49"/>
      <c r="CW1814" s="49"/>
      <c r="CX1814" s="49"/>
      <c r="CY1814" s="49"/>
      <c r="CZ1814" s="49"/>
    </row>
    <row r="1815" spans="1:104" ht="20.25" thickTop="1" thickBot="1" x14ac:dyDescent="0.35">
      <c r="A1815" s="68"/>
      <c r="B1815" s="88"/>
      <c r="C1815" s="68"/>
      <c r="D1815" s="68"/>
      <c r="E1815" s="69"/>
      <c r="F1815" s="69"/>
      <c r="G1815" s="69"/>
      <c r="H1815" s="69"/>
      <c r="I1815" s="107"/>
      <c r="J1815" s="69"/>
      <c r="K1815" s="69"/>
      <c r="L1815" s="89"/>
      <c r="M1815" s="69"/>
      <c r="N1815" s="69"/>
      <c r="P1815" s="69"/>
      <c r="Q1815" s="69"/>
      <c r="R1815" s="69"/>
      <c r="S1815" s="69"/>
      <c r="T1815" s="82"/>
      <c r="U1815" s="82"/>
      <c r="V1815" s="214"/>
      <c r="W1815" s="214"/>
      <c r="X1815" s="82"/>
      <c r="Y1815" s="82"/>
      <c r="Z1815" s="82"/>
      <c r="AA1815" s="82"/>
      <c r="AB1815" s="82"/>
      <c r="AC1815" s="82"/>
      <c r="AD1815" s="82"/>
      <c r="AE1815" s="89"/>
      <c r="AF1815" s="82"/>
      <c r="AG1815" s="82"/>
      <c r="AH1815" s="82"/>
      <c r="AI1815" s="82"/>
      <c r="AJ1815" s="82"/>
      <c r="AK1815" s="82"/>
      <c r="AL1815" s="69"/>
      <c r="AM1815" s="82"/>
      <c r="AN1815" s="109"/>
      <c r="AO1815" s="109"/>
      <c r="AP1815" s="109"/>
      <c r="AQ1815" s="109"/>
      <c r="AR1815" s="109"/>
      <c r="AS1815" s="109"/>
      <c r="AT1815" s="109"/>
      <c r="AU1815" s="109"/>
      <c r="AV1815" s="109"/>
      <c r="AW1815" s="109"/>
      <c r="AX1815" s="109"/>
      <c r="AY1815" s="109"/>
      <c r="AZ1815" s="109"/>
      <c r="BA1815" s="109"/>
      <c r="BB1815" s="109"/>
      <c r="BC1815" s="109"/>
      <c r="BD1815" s="109"/>
      <c r="BE1815" s="109"/>
      <c r="BF1815" s="109"/>
      <c r="BG1815" s="109"/>
      <c r="BH1815" s="109"/>
      <c r="BI1815" s="109"/>
      <c r="BJ1815" s="109"/>
      <c r="BK1815" s="109"/>
      <c r="BL1815" s="109"/>
      <c r="BM1815" s="109"/>
      <c r="BN1815" s="109"/>
      <c r="BO1815" s="109"/>
      <c r="BP1815" s="109"/>
      <c r="BQ1815" s="112"/>
      <c r="BR1815" s="112"/>
      <c r="BS1815" s="112"/>
      <c r="BT1815" s="114"/>
      <c r="BU1815" s="113"/>
      <c r="BV1815" s="114"/>
      <c r="BW1815" s="115"/>
      <c r="BX1815" s="115"/>
      <c r="BY1815" s="115"/>
      <c r="BZ1815" s="115"/>
      <c r="CA1815" s="48"/>
      <c r="CB1815" s="49"/>
      <c r="CC1815" s="49"/>
      <c r="CD1815" s="49"/>
      <c r="CE1815" s="96"/>
      <c r="CF1815" s="49"/>
      <c r="CG1815" s="96"/>
      <c r="CH1815" s="49"/>
      <c r="CI1815" s="49"/>
      <c r="CJ1815" s="49"/>
      <c r="CK1815" s="49"/>
      <c r="CL1815" s="49"/>
      <c r="CM1815" s="49"/>
      <c r="CN1815" s="49"/>
      <c r="CO1815" s="49"/>
      <c r="CP1815" s="49"/>
      <c r="CQ1815" s="49"/>
      <c r="CR1815" s="49"/>
      <c r="CS1815" s="49"/>
      <c r="CT1815" s="49"/>
      <c r="CU1815" s="49"/>
      <c r="CV1815" s="49"/>
      <c r="CW1815" s="49"/>
      <c r="CX1815" s="49"/>
      <c r="CY1815" s="49"/>
      <c r="CZ1815" s="49"/>
    </row>
    <row r="1816" spans="1:104" ht="20.25" thickTop="1" thickBot="1" x14ac:dyDescent="0.35">
      <c r="A1816" s="68"/>
      <c r="B1816" s="88"/>
      <c r="C1816" s="68"/>
      <c r="D1816" s="68"/>
      <c r="E1816" s="69"/>
      <c r="F1816" s="69"/>
      <c r="G1816" s="69"/>
      <c r="H1816" s="69"/>
      <c r="I1816" s="107"/>
      <c r="J1816" s="69"/>
      <c r="K1816" s="69"/>
      <c r="L1816" s="89"/>
      <c r="M1816" s="69"/>
      <c r="N1816" s="69"/>
      <c r="P1816" s="69"/>
      <c r="Q1816" s="69"/>
      <c r="R1816" s="69"/>
      <c r="S1816" s="69"/>
      <c r="T1816" s="82"/>
      <c r="U1816" s="82"/>
      <c r="V1816" s="214"/>
      <c r="W1816" s="214"/>
      <c r="X1816" s="82"/>
      <c r="Y1816" s="82"/>
      <c r="Z1816" s="82"/>
      <c r="AA1816" s="82"/>
      <c r="AB1816" s="82"/>
      <c r="AC1816" s="82"/>
      <c r="AD1816" s="82"/>
      <c r="AE1816" s="89"/>
      <c r="AF1816" s="82"/>
      <c r="AG1816" s="82"/>
      <c r="AH1816" s="82"/>
      <c r="AI1816" s="82"/>
      <c r="AJ1816" s="82"/>
      <c r="AK1816" s="82"/>
      <c r="AL1816" s="69"/>
      <c r="AM1816" s="82"/>
      <c r="AN1816" s="109"/>
      <c r="AO1816" s="109"/>
      <c r="AP1816" s="109"/>
      <c r="AQ1816" s="109"/>
      <c r="AR1816" s="109"/>
      <c r="AS1816" s="109"/>
      <c r="AT1816" s="109"/>
      <c r="AU1816" s="109"/>
      <c r="AV1816" s="109"/>
      <c r="AW1816" s="109"/>
      <c r="AX1816" s="109"/>
      <c r="AY1816" s="109"/>
      <c r="AZ1816" s="109"/>
      <c r="BA1816" s="109"/>
      <c r="BB1816" s="109"/>
      <c r="BC1816" s="109"/>
      <c r="BD1816" s="109"/>
      <c r="BE1816" s="109"/>
      <c r="BF1816" s="109"/>
      <c r="BG1816" s="109"/>
      <c r="BH1816" s="109"/>
      <c r="BI1816" s="109"/>
      <c r="BJ1816" s="109"/>
      <c r="BK1816" s="109"/>
      <c r="BL1816" s="109"/>
      <c r="BM1816" s="109"/>
      <c r="BN1816" s="109"/>
      <c r="BO1816" s="109"/>
      <c r="BP1816" s="109"/>
      <c r="BQ1816" s="112"/>
      <c r="BR1816" s="112"/>
      <c r="BS1816" s="112"/>
      <c r="BT1816" s="114"/>
      <c r="BU1816" s="113"/>
      <c r="BV1816" s="114"/>
      <c r="BW1816" s="115"/>
      <c r="BX1816" s="115"/>
      <c r="BY1816" s="115"/>
      <c r="BZ1816" s="115"/>
      <c r="CA1816" s="48"/>
      <c r="CB1816" s="49"/>
      <c r="CC1816" s="49"/>
      <c r="CD1816" s="49"/>
      <c r="CE1816" s="96"/>
      <c r="CF1816" s="49"/>
      <c r="CG1816" s="96"/>
      <c r="CH1816" s="49"/>
      <c r="CI1816" s="49"/>
      <c r="CJ1816" s="49"/>
      <c r="CK1816" s="49"/>
      <c r="CL1816" s="49"/>
      <c r="CM1816" s="49"/>
      <c r="CN1816" s="49"/>
      <c r="CO1816" s="49"/>
      <c r="CP1816" s="49"/>
      <c r="CQ1816" s="49"/>
      <c r="CR1816" s="49"/>
      <c r="CS1816" s="49"/>
      <c r="CT1816" s="49"/>
      <c r="CU1816" s="49"/>
      <c r="CV1816" s="49"/>
      <c r="CW1816" s="49"/>
      <c r="CX1816" s="49"/>
      <c r="CY1816" s="49"/>
      <c r="CZ1816" s="49"/>
    </row>
    <row r="1817" spans="1:104" ht="20.25" thickTop="1" thickBot="1" x14ac:dyDescent="0.35">
      <c r="A1817" s="68"/>
      <c r="B1817" s="88"/>
      <c r="C1817" s="68"/>
      <c r="D1817" s="68"/>
      <c r="E1817" s="69"/>
      <c r="F1817" s="69"/>
      <c r="G1817" s="69"/>
      <c r="H1817" s="69"/>
      <c r="I1817" s="107"/>
      <c r="J1817" s="69"/>
      <c r="K1817" s="69"/>
      <c r="L1817" s="89"/>
      <c r="M1817" s="69"/>
      <c r="N1817" s="69"/>
      <c r="P1817" s="69"/>
      <c r="Q1817" s="69"/>
      <c r="R1817" s="69"/>
      <c r="S1817" s="69"/>
      <c r="T1817" s="82"/>
      <c r="U1817" s="82"/>
      <c r="V1817" s="214"/>
      <c r="W1817" s="214"/>
      <c r="X1817" s="82"/>
      <c r="Y1817" s="82"/>
      <c r="Z1817" s="82"/>
      <c r="AA1817" s="82"/>
      <c r="AB1817" s="82"/>
      <c r="AC1817" s="82"/>
      <c r="AD1817" s="82"/>
      <c r="AE1817" s="89"/>
      <c r="AF1817" s="82"/>
      <c r="AG1817" s="82"/>
      <c r="AH1817" s="82"/>
      <c r="AI1817" s="82"/>
      <c r="AJ1817" s="82"/>
      <c r="AK1817" s="82"/>
      <c r="AL1817" s="69"/>
      <c r="AM1817" s="82"/>
      <c r="AN1817" s="109"/>
      <c r="AO1817" s="109"/>
      <c r="AP1817" s="109"/>
      <c r="AQ1817" s="109"/>
      <c r="AR1817" s="109"/>
      <c r="AS1817" s="109"/>
      <c r="AT1817" s="109"/>
      <c r="AU1817" s="109"/>
      <c r="AV1817" s="109"/>
      <c r="AW1817" s="109"/>
      <c r="AX1817" s="109"/>
      <c r="AY1817" s="109"/>
      <c r="AZ1817" s="109"/>
      <c r="BA1817" s="109"/>
      <c r="BB1817" s="109"/>
      <c r="BC1817" s="109"/>
      <c r="BD1817" s="109"/>
      <c r="BE1817" s="109"/>
      <c r="BF1817" s="109"/>
      <c r="BG1817" s="109"/>
      <c r="BH1817" s="109"/>
      <c r="BI1817" s="109"/>
      <c r="BJ1817" s="109"/>
      <c r="BK1817" s="109"/>
      <c r="BL1817" s="109"/>
      <c r="BM1817" s="109"/>
      <c r="BN1817" s="109"/>
      <c r="BO1817" s="109"/>
      <c r="BP1817" s="109"/>
      <c r="BQ1817" s="112"/>
      <c r="BR1817" s="112"/>
      <c r="BS1817" s="112"/>
      <c r="BT1817" s="114"/>
      <c r="BU1817" s="113"/>
      <c r="BV1817" s="114"/>
      <c r="BW1817" s="115"/>
      <c r="BX1817" s="115"/>
      <c r="BY1817" s="115"/>
      <c r="BZ1817" s="115"/>
      <c r="CA1817" s="48"/>
      <c r="CB1817" s="49"/>
      <c r="CC1817" s="49"/>
      <c r="CD1817" s="49"/>
      <c r="CE1817" s="96"/>
      <c r="CF1817" s="49"/>
      <c r="CG1817" s="96"/>
      <c r="CH1817" s="49"/>
      <c r="CI1817" s="49"/>
      <c r="CJ1817" s="49"/>
      <c r="CK1817" s="49"/>
      <c r="CL1817" s="49"/>
      <c r="CM1817" s="49"/>
      <c r="CN1817" s="49"/>
      <c r="CO1817" s="49"/>
      <c r="CP1817" s="49"/>
      <c r="CQ1817" s="49"/>
      <c r="CR1817" s="49"/>
      <c r="CS1817" s="49"/>
      <c r="CT1817" s="49"/>
      <c r="CU1817" s="49"/>
      <c r="CV1817" s="49"/>
      <c r="CW1817" s="49"/>
      <c r="CX1817" s="49"/>
      <c r="CY1817" s="49"/>
      <c r="CZ1817" s="49"/>
    </row>
    <row r="1818" spans="1:104" ht="20.25" thickTop="1" thickBot="1" x14ac:dyDescent="0.35">
      <c r="A1818" s="68"/>
      <c r="B1818" s="88"/>
      <c r="C1818" s="68"/>
      <c r="D1818" s="68"/>
      <c r="E1818" s="69"/>
      <c r="F1818" s="69"/>
      <c r="G1818" s="69"/>
      <c r="H1818" s="69"/>
      <c r="I1818" s="107"/>
      <c r="J1818" s="69"/>
      <c r="K1818" s="69"/>
      <c r="L1818" s="89"/>
      <c r="M1818" s="69"/>
      <c r="N1818" s="69"/>
      <c r="P1818" s="69"/>
      <c r="Q1818" s="69"/>
      <c r="R1818" s="69"/>
      <c r="S1818" s="69"/>
      <c r="T1818" s="82"/>
      <c r="U1818" s="82"/>
      <c r="V1818" s="214"/>
      <c r="W1818" s="214"/>
      <c r="X1818" s="82"/>
      <c r="Y1818" s="82"/>
      <c r="Z1818" s="82"/>
      <c r="AA1818" s="82"/>
      <c r="AB1818" s="82"/>
      <c r="AC1818" s="82"/>
      <c r="AD1818" s="82"/>
      <c r="AE1818" s="89"/>
      <c r="AF1818" s="82"/>
      <c r="AG1818" s="82"/>
      <c r="AH1818" s="82"/>
      <c r="AI1818" s="82"/>
      <c r="AJ1818" s="82"/>
      <c r="AK1818" s="82"/>
      <c r="AL1818" s="69"/>
      <c r="AM1818" s="82"/>
      <c r="AN1818" s="109"/>
      <c r="AO1818" s="109"/>
      <c r="AP1818" s="109"/>
      <c r="AQ1818" s="109"/>
      <c r="AR1818" s="109"/>
      <c r="AS1818" s="109"/>
      <c r="AT1818" s="109"/>
      <c r="AU1818" s="109"/>
      <c r="AV1818" s="109"/>
      <c r="AW1818" s="109"/>
      <c r="AX1818" s="109"/>
      <c r="AY1818" s="109"/>
      <c r="AZ1818" s="109"/>
      <c r="BA1818" s="109"/>
      <c r="BB1818" s="109"/>
      <c r="BC1818" s="109"/>
      <c r="BD1818" s="109"/>
      <c r="BE1818" s="109"/>
      <c r="BF1818" s="109"/>
      <c r="BG1818" s="109"/>
      <c r="BH1818" s="109"/>
      <c r="BI1818" s="109"/>
      <c r="BJ1818" s="109"/>
      <c r="BK1818" s="109"/>
      <c r="BL1818" s="109"/>
      <c r="BM1818" s="109"/>
      <c r="BN1818" s="109"/>
      <c r="BO1818" s="109"/>
      <c r="BP1818" s="109"/>
      <c r="BQ1818" s="112"/>
      <c r="BR1818" s="112"/>
      <c r="BS1818" s="112"/>
      <c r="BT1818" s="114"/>
      <c r="BU1818" s="113"/>
      <c r="BV1818" s="114"/>
      <c r="BW1818" s="115"/>
      <c r="BX1818" s="115"/>
      <c r="BY1818" s="115"/>
      <c r="BZ1818" s="115"/>
      <c r="CA1818" s="48"/>
      <c r="CB1818" s="49"/>
      <c r="CC1818" s="49"/>
      <c r="CD1818" s="49"/>
      <c r="CE1818" s="96"/>
      <c r="CF1818" s="49"/>
      <c r="CG1818" s="96"/>
      <c r="CH1818" s="49"/>
      <c r="CI1818" s="49"/>
      <c r="CJ1818" s="49"/>
      <c r="CK1818" s="49"/>
      <c r="CL1818" s="49"/>
      <c r="CM1818" s="49"/>
      <c r="CN1818" s="49"/>
      <c r="CO1818" s="49"/>
      <c r="CP1818" s="49"/>
      <c r="CQ1818" s="49"/>
      <c r="CR1818" s="49"/>
      <c r="CS1818" s="49"/>
      <c r="CT1818" s="49"/>
      <c r="CU1818" s="49"/>
      <c r="CV1818" s="49"/>
      <c r="CW1818" s="49"/>
      <c r="CX1818" s="49"/>
      <c r="CY1818" s="49"/>
      <c r="CZ1818" s="49"/>
    </row>
    <row r="1819" spans="1:104" ht="20.25" thickTop="1" thickBot="1" x14ac:dyDescent="0.35">
      <c r="A1819" s="68"/>
      <c r="B1819" s="88"/>
      <c r="C1819" s="68"/>
      <c r="D1819" s="68"/>
      <c r="E1819" s="69"/>
      <c r="F1819" s="69"/>
      <c r="G1819" s="69"/>
      <c r="H1819" s="69"/>
      <c r="I1819" s="107"/>
      <c r="J1819" s="69"/>
      <c r="K1819" s="69"/>
      <c r="L1819" s="89"/>
      <c r="M1819" s="69"/>
      <c r="N1819" s="69"/>
      <c r="P1819" s="69"/>
      <c r="Q1819" s="69"/>
      <c r="R1819" s="69"/>
      <c r="S1819" s="69"/>
      <c r="T1819" s="82"/>
      <c r="U1819" s="82"/>
      <c r="V1819" s="214"/>
      <c r="W1819" s="214"/>
      <c r="X1819" s="82"/>
      <c r="Y1819" s="82"/>
      <c r="Z1819" s="82"/>
      <c r="AA1819" s="82"/>
      <c r="AB1819" s="82"/>
      <c r="AC1819" s="82"/>
      <c r="AD1819" s="82"/>
      <c r="AE1819" s="89"/>
      <c r="AF1819" s="82"/>
      <c r="AG1819" s="82"/>
      <c r="AH1819" s="82"/>
      <c r="AI1819" s="82"/>
      <c r="AJ1819" s="82"/>
      <c r="AK1819" s="82"/>
      <c r="AL1819" s="69"/>
      <c r="AM1819" s="82"/>
      <c r="AN1819" s="109"/>
      <c r="AO1819" s="109"/>
      <c r="AP1819" s="109"/>
      <c r="AQ1819" s="109"/>
      <c r="AR1819" s="109"/>
      <c r="AS1819" s="109"/>
      <c r="AT1819" s="109"/>
      <c r="AU1819" s="109"/>
      <c r="AV1819" s="109"/>
      <c r="AW1819" s="109"/>
      <c r="AX1819" s="109"/>
      <c r="AY1819" s="109"/>
      <c r="AZ1819" s="109"/>
      <c r="BA1819" s="109"/>
      <c r="BB1819" s="109"/>
      <c r="BC1819" s="109"/>
      <c r="BD1819" s="109"/>
      <c r="BE1819" s="109"/>
      <c r="BF1819" s="109"/>
      <c r="BG1819" s="109"/>
      <c r="BH1819" s="109"/>
      <c r="BI1819" s="109"/>
      <c r="BJ1819" s="109"/>
      <c r="BK1819" s="109"/>
      <c r="BL1819" s="109"/>
      <c r="BM1819" s="109"/>
      <c r="BN1819" s="109"/>
      <c r="BO1819" s="109"/>
      <c r="BP1819" s="109"/>
      <c r="BQ1819" s="112"/>
      <c r="BR1819" s="112"/>
      <c r="BS1819" s="112"/>
      <c r="BT1819" s="114"/>
      <c r="BU1819" s="113"/>
      <c r="BV1819" s="114"/>
      <c r="BW1819" s="115"/>
      <c r="BX1819" s="115"/>
      <c r="BY1819" s="115"/>
      <c r="BZ1819" s="115"/>
      <c r="CA1819" s="48"/>
      <c r="CB1819" s="49"/>
      <c r="CC1819" s="49"/>
      <c r="CD1819" s="49"/>
      <c r="CE1819" s="96"/>
      <c r="CF1819" s="49"/>
      <c r="CG1819" s="96"/>
      <c r="CH1819" s="49"/>
      <c r="CI1819" s="49"/>
      <c r="CJ1819" s="49"/>
      <c r="CK1819" s="49"/>
      <c r="CL1819" s="49"/>
      <c r="CM1819" s="49"/>
      <c r="CN1819" s="49"/>
      <c r="CO1819" s="49"/>
      <c r="CP1819" s="49"/>
      <c r="CQ1819" s="49"/>
      <c r="CR1819" s="49"/>
      <c r="CS1819" s="49"/>
      <c r="CT1819" s="49"/>
      <c r="CU1819" s="49"/>
      <c r="CV1819" s="49"/>
      <c r="CW1819" s="49"/>
      <c r="CX1819" s="49"/>
      <c r="CY1819" s="49"/>
      <c r="CZ1819" s="49"/>
    </row>
    <row r="1820" spans="1:104" ht="20.25" thickTop="1" thickBot="1" x14ac:dyDescent="0.35">
      <c r="A1820" s="68"/>
      <c r="B1820" s="88"/>
      <c r="C1820" s="68"/>
      <c r="D1820" s="68"/>
      <c r="E1820" s="69"/>
      <c r="F1820" s="69"/>
      <c r="G1820" s="69"/>
      <c r="H1820" s="69"/>
      <c r="I1820" s="107"/>
      <c r="J1820" s="69"/>
      <c r="K1820" s="69"/>
      <c r="L1820" s="89"/>
      <c r="M1820" s="69"/>
      <c r="N1820" s="69"/>
      <c r="P1820" s="69"/>
      <c r="Q1820" s="69"/>
      <c r="R1820" s="69"/>
      <c r="S1820" s="69"/>
      <c r="T1820" s="82"/>
      <c r="U1820" s="82"/>
      <c r="V1820" s="214"/>
      <c r="W1820" s="214"/>
      <c r="X1820" s="82"/>
      <c r="Y1820" s="82"/>
      <c r="Z1820" s="82"/>
      <c r="AA1820" s="82"/>
      <c r="AB1820" s="82"/>
      <c r="AC1820" s="82"/>
      <c r="AD1820" s="82"/>
      <c r="AE1820" s="89"/>
      <c r="AF1820" s="82"/>
      <c r="AG1820" s="82"/>
      <c r="AH1820" s="82"/>
      <c r="AI1820" s="82"/>
      <c r="AJ1820" s="82"/>
      <c r="AK1820" s="82"/>
      <c r="AL1820" s="69"/>
      <c r="AM1820" s="82"/>
      <c r="AN1820" s="109"/>
      <c r="AO1820" s="109"/>
      <c r="AP1820" s="109"/>
      <c r="AQ1820" s="109"/>
      <c r="AR1820" s="109"/>
      <c r="AS1820" s="109"/>
      <c r="AT1820" s="109"/>
      <c r="AU1820" s="109"/>
      <c r="AV1820" s="109"/>
      <c r="AW1820" s="109"/>
      <c r="AX1820" s="109"/>
      <c r="AY1820" s="109"/>
      <c r="AZ1820" s="109"/>
      <c r="BA1820" s="109"/>
      <c r="BB1820" s="109"/>
      <c r="BC1820" s="109"/>
      <c r="BD1820" s="109"/>
      <c r="BE1820" s="109"/>
      <c r="BF1820" s="109"/>
      <c r="BG1820" s="109"/>
      <c r="BH1820" s="109"/>
      <c r="BI1820" s="109"/>
      <c r="BJ1820" s="109"/>
      <c r="BK1820" s="109"/>
      <c r="BL1820" s="109"/>
      <c r="BM1820" s="109"/>
      <c r="BN1820" s="109"/>
      <c r="BO1820" s="109"/>
      <c r="BP1820" s="109"/>
      <c r="BQ1820" s="112"/>
      <c r="BR1820" s="112"/>
      <c r="BS1820" s="112"/>
      <c r="BT1820" s="114"/>
      <c r="BU1820" s="113"/>
      <c r="BV1820" s="114"/>
      <c r="BW1820" s="115"/>
      <c r="BX1820" s="115"/>
      <c r="BY1820" s="115"/>
      <c r="BZ1820" s="115"/>
      <c r="CA1820" s="48"/>
      <c r="CB1820" s="49"/>
      <c r="CC1820" s="49"/>
      <c r="CD1820" s="49"/>
      <c r="CE1820" s="96"/>
      <c r="CF1820" s="49"/>
      <c r="CG1820" s="96"/>
      <c r="CH1820" s="49"/>
      <c r="CI1820" s="49"/>
      <c r="CJ1820" s="49"/>
      <c r="CK1820" s="49"/>
      <c r="CL1820" s="49"/>
      <c r="CM1820" s="49"/>
      <c r="CN1820" s="49"/>
      <c r="CO1820" s="49"/>
      <c r="CP1820" s="49"/>
      <c r="CQ1820" s="49"/>
      <c r="CR1820" s="49"/>
      <c r="CS1820" s="49"/>
      <c r="CT1820" s="49"/>
      <c r="CU1820" s="49"/>
      <c r="CV1820" s="49"/>
      <c r="CW1820" s="49"/>
      <c r="CX1820" s="49"/>
      <c r="CY1820" s="49"/>
      <c r="CZ1820" s="49"/>
    </row>
    <row r="1821" spans="1:104" ht="20.25" thickTop="1" thickBot="1" x14ac:dyDescent="0.35">
      <c r="A1821" s="68"/>
      <c r="B1821" s="88"/>
      <c r="C1821" s="68"/>
      <c r="D1821" s="68"/>
      <c r="E1821" s="69"/>
      <c r="F1821" s="69"/>
      <c r="G1821" s="69"/>
      <c r="H1821" s="69"/>
      <c r="I1821" s="107"/>
      <c r="J1821" s="69"/>
      <c r="K1821" s="69"/>
      <c r="L1821" s="89"/>
      <c r="M1821" s="69"/>
      <c r="N1821" s="69"/>
      <c r="P1821" s="69"/>
      <c r="Q1821" s="69"/>
      <c r="R1821" s="69"/>
      <c r="S1821" s="69"/>
      <c r="T1821" s="82"/>
      <c r="U1821" s="82"/>
      <c r="V1821" s="214"/>
      <c r="W1821" s="214"/>
      <c r="X1821" s="82"/>
      <c r="Y1821" s="82"/>
      <c r="Z1821" s="82"/>
      <c r="AA1821" s="82"/>
      <c r="AB1821" s="82"/>
      <c r="AC1821" s="82"/>
      <c r="AD1821" s="82"/>
      <c r="AE1821" s="89"/>
      <c r="AF1821" s="82"/>
      <c r="AG1821" s="82"/>
      <c r="AH1821" s="82"/>
      <c r="AI1821" s="82"/>
      <c r="AJ1821" s="82"/>
      <c r="AK1821" s="82"/>
      <c r="AL1821" s="69"/>
      <c r="AM1821" s="82"/>
      <c r="AN1821" s="109"/>
      <c r="AO1821" s="109"/>
      <c r="AP1821" s="109"/>
      <c r="AQ1821" s="109"/>
      <c r="AR1821" s="109"/>
      <c r="AS1821" s="109"/>
      <c r="AT1821" s="109"/>
      <c r="AU1821" s="109"/>
      <c r="AV1821" s="109"/>
      <c r="AW1821" s="109"/>
      <c r="AX1821" s="109"/>
      <c r="AY1821" s="109"/>
      <c r="AZ1821" s="109"/>
      <c r="BA1821" s="109"/>
      <c r="BB1821" s="109"/>
      <c r="BC1821" s="109"/>
      <c r="BD1821" s="109"/>
      <c r="BE1821" s="109"/>
      <c r="BF1821" s="109"/>
      <c r="BG1821" s="109"/>
      <c r="BH1821" s="109"/>
      <c r="BI1821" s="109"/>
      <c r="BJ1821" s="109"/>
      <c r="BK1821" s="109"/>
      <c r="BL1821" s="109"/>
      <c r="BM1821" s="109"/>
      <c r="BN1821" s="109"/>
      <c r="BO1821" s="109"/>
      <c r="BP1821" s="109"/>
      <c r="BQ1821" s="112"/>
      <c r="BR1821" s="112"/>
      <c r="BS1821" s="112"/>
      <c r="BT1821" s="114"/>
      <c r="BU1821" s="113"/>
      <c r="BV1821" s="114"/>
      <c r="BW1821" s="115"/>
      <c r="BX1821" s="115"/>
      <c r="BY1821" s="115"/>
      <c r="BZ1821" s="115"/>
      <c r="CA1821" s="48"/>
      <c r="CB1821" s="49"/>
      <c r="CC1821" s="49"/>
      <c r="CD1821" s="49"/>
      <c r="CE1821" s="96"/>
      <c r="CF1821" s="49"/>
      <c r="CG1821" s="96"/>
      <c r="CH1821" s="49"/>
      <c r="CI1821" s="49"/>
      <c r="CJ1821" s="49"/>
      <c r="CK1821" s="49"/>
      <c r="CL1821" s="49"/>
      <c r="CM1821" s="49"/>
      <c r="CN1821" s="49"/>
      <c r="CO1821" s="49"/>
      <c r="CP1821" s="49"/>
      <c r="CQ1821" s="49"/>
      <c r="CR1821" s="49"/>
      <c r="CS1821" s="49"/>
      <c r="CT1821" s="49"/>
      <c r="CU1821" s="49"/>
      <c r="CV1821" s="49"/>
      <c r="CW1821" s="49"/>
      <c r="CX1821" s="49"/>
      <c r="CY1821" s="49"/>
      <c r="CZ1821" s="49"/>
    </row>
    <row r="1822" spans="1:104" ht="20.25" thickTop="1" thickBot="1" x14ac:dyDescent="0.35">
      <c r="A1822" s="68"/>
      <c r="B1822" s="88"/>
      <c r="C1822" s="68"/>
      <c r="D1822" s="68"/>
      <c r="E1822" s="69"/>
      <c r="F1822" s="69"/>
      <c r="G1822" s="69"/>
      <c r="H1822" s="69"/>
      <c r="I1822" s="107"/>
      <c r="J1822" s="69"/>
      <c r="K1822" s="69"/>
      <c r="L1822" s="89"/>
      <c r="M1822" s="69"/>
      <c r="N1822" s="69"/>
      <c r="P1822" s="69"/>
      <c r="Q1822" s="69"/>
      <c r="R1822" s="69"/>
      <c r="S1822" s="69"/>
      <c r="T1822" s="82"/>
      <c r="U1822" s="82"/>
      <c r="V1822" s="214"/>
      <c r="W1822" s="214"/>
      <c r="X1822" s="82"/>
      <c r="Y1822" s="82"/>
      <c r="Z1822" s="82"/>
      <c r="AA1822" s="82"/>
      <c r="AB1822" s="82"/>
      <c r="AC1822" s="82"/>
      <c r="AD1822" s="82"/>
      <c r="AE1822" s="89"/>
      <c r="AF1822" s="82"/>
      <c r="AG1822" s="82"/>
      <c r="AH1822" s="82"/>
      <c r="AI1822" s="82"/>
      <c r="AJ1822" s="82"/>
      <c r="AK1822" s="82"/>
      <c r="AL1822" s="69"/>
      <c r="AM1822" s="82"/>
      <c r="AN1822" s="109"/>
      <c r="AO1822" s="109"/>
      <c r="AP1822" s="109"/>
      <c r="AQ1822" s="109"/>
      <c r="AR1822" s="109"/>
      <c r="AS1822" s="109"/>
      <c r="AT1822" s="109"/>
      <c r="AU1822" s="109"/>
      <c r="AV1822" s="109"/>
      <c r="AW1822" s="109"/>
      <c r="AX1822" s="109"/>
      <c r="AY1822" s="109"/>
      <c r="AZ1822" s="109"/>
      <c r="BA1822" s="109"/>
      <c r="BB1822" s="109"/>
      <c r="BC1822" s="109"/>
      <c r="BD1822" s="109"/>
      <c r="BE1822" s="109"/>
      <c r="BF1822" s="109"/>
      <c r="BG1822" s="109"/>
      <c r="BH1822" s="109"/>
      <c r="BI1822" s="109"/>
      <c r="BJ1822" s="109"/>
      <c r="BK1822" s="109"/>
      <c r="BL1822" s="109"/>
      <c r="BM1822" s="109"/>
      <c r="BN1822" s="109"/>
      <c r="BO1822" s="109"/>
      <c r="BP1822" s="109"/>
      <c r="BQ1822" s="112"/>
      <c r="BR1822" s="112"/>
      <c r="BS1822" s="112"/>
      <c r="BT1822" s="114"/>
      <c r="BU1822" s="113"/>
      <c r="BV1822" s="114"/>
      <c r="BW1822" s="115"/>
      <c r="BX1822" s="115"/>
      <c r="BY1822" s="115"/>
      <c r="BZ1822" s="115"/>
      <c r="CA1822" s="48"/>
      <c r="CB1822" s="49"/>
      <c r="CC1822" s="49"/>
      <c r="CD1822" s="49"/>
      <c r="CE1822" s="96"/>
      <c r="CF1822" s="49"/>
      <c r="CG1822" s="96"/>
      <c r="CH1822" s="49"/>
      <c r="CI1822" s="49"/>
      <c r="CJ1822" s="49"/>
      <c r="CK1822" s="49"/>
      <c r="CL1822" s="49"/>
      <c r="CM1822" s="49"/>
      <c r="CN1822" s="49"/>
      <c r="CO1822" s="49"/>
      <c r="CP1822" s="49"/>
      <c r="CQ1822" s="49"/>
      <c r="CR1822" s="49"/>
      <c r="CS1822" s="49"/>
      <c r="CT1822" s="49"/>
      <c r="CU1822" s="49"/>
      <c r="CV1822" s="49"/>
      <c r="CW1822" s="49"/>
      <c r="CX1822" s="49"/>
      <c r="CY1822" s="49"/>
      <c r="CZ1822" s="49"/>
    </row>
    <row r="1823" spans="1:104" ht="20.25" thickTop="1" thickBot="1" x14ac:dyDescent="0.35">
      <c r="A1823" s="68"/>
      <c r="B1823" s="88"/>
      <c r="C1823" s="68"/>
      <c r="D1823" s="68"/>
      <c r="E1823" s="69"/>
      <c r="F1823" s="69"/>
      <c r="G1823" s="69"/>
      <c r="H1823" s="69"/>
      <c r="I1823" s="107"/>
      <c r="J1823" s="69"/>
      <c r="K1823" s="69"/>
      <c r="L1823" s="89"/>
      <c r="M1823" s="69"/>
      <c r="N1823" s="69"/>
      <c r="P1823" s="69"/>
      <c r="Q1823" s="69"/>
      <c r="R1823" s="69"/>
      <c r="S1823" s="69"/>
      <c r="T1823" s="82"/>
      <c r="U1823" s="82"/>
      <c r="V1823" s="214"/>
      <c r="W1823" s="214"/>
      <c r="X1823" s="82"/>
      <c r="Y1823" s="82"/>
      <c r="Z1823" s="82"/>
      <c r="AA1823" s="82"/>
      <c r="AB1823" s="82"/>
      <c r="AC1823" s="82"/>
      <c r="AD1823" s="82"/>
      <c r="AE1823" s="89"/>
      <c r="AF1823" s="82"/>
      <c r="AG1823" s="82"/>
      <c r="AH1823" s="82"/>
      <c r="AI1823" s="82"/>
      <c r="AJ1823" s="82"/>
      <c r="AK1823" s="82"/>
      <c r="AL1823" s="69"/>
      <c r="AM1823" s="82"/>
      <c r="AN1823" s="109"/>
      <c r="AO1823" s="109"/>
      <c r="AP1823" s="109"/>
      <c r="AQ1823" s="109"/>
      <c r="AR1823" s="109"/>
      <c r="AS1823" s="109"/>
      <c r="AT1823" s="109"/>
      <c r="AU1823" s="109"/>
      <c r="AV1823" s="109"/>
      <c r="AW1823" s="109"/>
      <c r="AX1823" s="109"/>
      <c r="AY1823" s="109"/>
      <c r="AZ1823" s="109"/>
      <c r="BA1823" s="109"/>
      <c r="BB1823" s="109"/>
      <c r="BC1823" s="109"/>
      <c r="BD1823" s="109"/>
      <c r="BE1823" s="109"/>
      <c r="BF1823" s="109"/>
      <c r="BG1823" s="109"/>
      <c r="BH1823" s="109"/>
      <c r="BI1823" s="109"/>
      <c r="BJ1823" s="109"/>
      <c r="BK1823" s="109"/>
      <c r="BL1823" s="109"/>
      <c r="BM1823" s="109"/>
      <c r="BN1823" s="109"/>
      <c r="BO1823" s="109"/>
      <c r="BP1823" s="109"/>
      <c r="BQ1823" s="112"/>
      <c r="BR1823" s="112"/>
      <c r="BS1823" s="112"/>
      <c r="BT1823" s="114"/>
      <c r="BU1823" s="113"/>
      <c r="BV1823" s="114"/>
      <c r="BW1823" s="115"/>
      <c r="BX1823" s="115"/>
      <c r="BY1823" s="115"/>
      <c r="BZ1823" s="115"/>
      <c r="CA1823" s="48"/>
      <c r="CB1823" s="49"/>
      <c r="CC1823" s="49"/>
      <c r="CD1823" s="49"/>
      <c r="CE1823" s="96"/>
      <c r="CF1823" s="49"/>
      <c r="CG1823" s="96"/>
      <c r="CH1823" s="49"/>
      <c r="CI1823" s="49"/>
      <c r="CJ1823" s="49"/>
      <c r="CK1823" s="49"/>
      <c r="CL1823" s="49"/>
      <c r="CM1823" s="49"/>
      <c r="CN1823" s="49"/>
      <c r="CO1823" s="49"/>
      <c r="CP1823" s="49"/>
      <c r="CQ1823" s="49"/>
      <c r="CR1823" s="49"/>
      <c r="CS1823" s="49"/>
      <c r="CT1823" s="49"/>
      <c r="CU1823" s="49"/>
      <c r="CV1823" s="49"/>
      <c r="CW1823" s="49"/>
      <c r="CX1823" s="49"/>
      <c r="CY1823" s="49"/>
      <c r="CZ1823" s="49"/>
    </row>
    <row r="1824" spans="1:104" ht="20.25" thickTop="1" thickBot="1" x14ac:dyDescent="0.35">
      <c r="A1824" s="68"/>
      <c r="B1824" s="88"/>
      <c r="C1824" s="68"/>
      <c r="D1824" s="68"/>
      <c r="E1824" s="69"/>
      <c r="F1824" s="69"/>
      <c r="G1824" s="69"/>
      <c r="H1824" s="69"/>
      <c r="I1824" s="107"/>
      <c r="J1824" s="69"/>
      <c r="K1824" s="69"/>
      <c r="L1824" s="89"/>
      <c r="M1824" s="69"/>
      <c r="N1824" s="69"/>
      <c r="P1824" s="69"/>
      <c r="Q1824" s="69"/>
      <c r="R1824" s="69"/>
      <c r="S1824" s="69"/>
      <c r="T1824" s="82"/>
      <c r="U1824" s="82"/>
      <c r="V1824" s="214"/>
      <c r="W1824" s="214"/>
      <c r="X1824" s="82"/>
      <c r="Y1824" s="82"/>
      <c r="Z1824" s="82"/>
      <c r="AA1824" s="82"/>
      <c r="AB1824" s="82"/>
      <c r="AC1824" s="82"/>
      <c r="AD1824" s="82"/>
      <c r="AE1824" s="89"/>
      <c r="AF1824" s="82"/>
      <c r="AG1824" s="82"/>
      <c r="AH1824" s="82"/>
      <c r="AI1824" s="82"/>
      <c r="AJ1824" s="82"/>
      <c r="AK1824" s="82"/>
      <c r="AL1824" s="69"/>
      <c r="AM1824" s="82"/>
      <c r="AN1824" s="109"/>
      <c r="AO1824" s="109"/>
      <c r="AP1824" s="109"/>
      <c r="AQ1824" s="109"/>
      <c r="AR1824" s="109"/>
      <c r="AS1824" s="109"/>
      <c r="AT1824" s="109"/>
      <c r="AU1824" s="109"/>
      <c r="AV1824" s="109"/>
      <c r="AW1824" s="109"/>
      <c r="AX1824" s="109"/>
      <c r="AY1824" s="109"/>
      <c r="AZ1824" s="109"/>
      <c r="BA1824" s="109"/>
      <c r="BB1824" s="109"/>
      <c r="BC1824" s="109"/>
      <c r="BD1824" s="109"/>
      <c r="BE1824" s="109"/>
      <c r="BF1824" s="109"/>
      <c r="BG1824" s="109"/>
      <c r="BH1824" s="109"/>
      <c r="BI1824" s="109"/>
      <c r="BJ1824" s="109"/>
      <c r="BK1824" s="109"/>
      <c r="BL1824" s="109"/>
      <c r="BM1824" s="109"/>
      <c r="BN1824" s="109"/>
      <c r="BO1824" s="109"/>
      <c r="BP1824" s="109"/>
      <c r="BQ1824" s="112"/>
      <c r="BR1824" s="112"/>
      <c r="BS1824" s="112"/>
      <c r="BT1824" s="114"/>
      <c r="BU1824" s="113"/>
      <c r="BV1824" s="114"/>
      <c r="BW1824" s="115"/>
      <c r="BX1824" s="115"/>
      <c r="BY1824" s="115"/>
      <c r="BZ1824" s="115"/>
      <c r="CA1824" s="48"/>
      <c r="CB1824" s="49"/>
      <c r="CC1824" s="49"/>
      <c r="CD1824" s="49"/>
      <c r="CE1824" s="96"/>
      <c r="CF1824" s="49"/>
      <c r="CG1824" s="96"/>
      <c r="CH1824" s="49"/>
      <c r="CI1824" s="49"/>
      <c r="CJ1824" s="49"/>
      <c r="CK1824" s="49"/>
      <c r="CL1824" s="49"/>
      <c r="CM1824" s="49"/>
      <c r="CN1824" s="49"/>
      <c r="CO1824" s="49"/>
      <c r="CP1824" s="49"/>
      <c r="CQ1824" s="49"/>
      <c r="CR1824" s="49"/>
      <c r="CS1824" s="49"/>
      <c r="CT1824" s="49"/>
      <c r="CU1824" s="49"/>
      <c r="CV1824" s="49"/>
      <c r="CW1824" s="49"/>
      <c r="CX1824" s="49"/>
      <c r="CY1824" s="49"/>
      <c r="CZ1824" s="49"/>
    </row>
    <row r="1825" spans="1:104" ht="20.25" thickTop="1" thickBot="1" x14ac:dyDescent="0.35">
      <c r="A1825" s="68"/>
      <c r="B1825" s="88"/>
      <c r="C1825" s="68"/>
      <c r="D1825" s="68"/>
      <c r="E1825" s="69"/>
      <c r="F1825" s="69"/>
      <c r="G1825" s="69"/>
      <c r="H1825" s="69"/>
      <c r="I1825" s="107"/>
      <c r="J1825" s="69"/>
      <c r="K1825" s="69"/>
      <c r="L1825" s="89"/>
      <c r="M1825" s="69"/>
      <c r="N1825" s="69"/>
      <c r="P1825" s="69"/>
      <c r="Q1825" s="69"/>
      <c r="R1825" s="69"/>
      <c r="S1825" s="69"/>
      <c r="T1825" s="82"/>
      <c r="U1825" s="82"/>
      <c r="V1825" s="214"/>
      <c r="W1825" s="214"/>
      <c r="X1825" s="82"/>
      <c r="Y1825" s="82"/>
      <c r="Z1825" s="82"/>
      <c r="AA1825" s="82"/>
      <c r="AB1825" s="82"/>
      <c r="AC1825" s="82"/>
      <c r="AD1825" s="82"/>
      <c r="AE1825" s="89"/>
      <c r="AF1825" s="82"/>
      <c r="AG1825" s="82"/>
      <c r="AH1825" s="82"/>
      <c r="AI1825" s="82"/>
      <c r="AJ1825" s="82"/>
      <c r="AK1825" s="82"/>
      <c r="AL1825" s="69"/>
      <c r="AM1825" s="82"/>
      <c r="AN1825" s="109"/>
      <c r="AO1825" s="109"/>
      <c r="AP1825" s="109"/>
      <c r="AQ1825" s="109"/>
      <c r="AR1825" s="109"/>
      <c r="AS1825" s="109"/>
      <c r="AT1825" s="109"/>
      <c r="AU1825" s="109"/>
      <c r="AV1825" s="109"/>
      <c r="AW1825" s="109"/>
      <c r="AX1825" s="109"/>
      <c r="AY1825" s="109"/>
      <c r="AZ1825" s="109"/>
      <c r="BA1825" s="109"/>
      <c r="BB1825" s="109"/>
      <c r="BC1825" s="109"/>
      <c r="BD1825" s="109"/>
      <c r="BE1825" s="109"/>
      <c r="BF1825" s="109"/>
      <c r="BG1825" s="109"/>
      <c r="BH1825" s="109"/>
      <c r="BI1825" s="109"/>
      <c r="BJ1825" s="109"/>
      <c r="BK1825" s="109"/>
      <c r="BL1825" s="109"/>
      <c r="BM1825" s="109"/>
      <c r="BN1825" s="109"/>
      <c r="BO1825" s="109"/>
      <c r="BP1825" s="109"/>
      <c r="BQ1825" s="112"/>
      <c r="BR1825" s="112"/>
      <c r="BS1825" s="112"/>
      <c r="BT1825" s="114"/>
      <c r="BU1825" s="113"/>
      <c r="BV1825" s="114"/>
      <c r="BW1825" s="115"/>
      <c r="BX1825" s="115"/>
      <c r="BY1825" s="115"/>
      <c r="BZ1825" s="115"/>
      <c r="CA1825" s="48"/>
      <c r="CB1825" s="49"/>
      <c r="CC1825" s="49"/>
      <c r="CD1825" s="49"/>
      <c r="CE1825" s="96"/>
      <c r="CF1825" s="49"/>
      <c r="CG1825" s="96"/>
      <c r="CH1825" s="49"/>
      <c r="CI1825" s="49"/>
      <c r="CJ1825" s="49"/>
      <c r="CK1825" s="49"/>
      <c r="CL1825" s="49"/>
      <c r="CM1825" s="49"/>
      <c r="CN1825" s="49"/>
      <c r="CO1825" s="49"/>
      <c r="CP1825" s="49"/>
      <c r="CQ1825" s="49"/>
      <c r="CR1825" s="49"/>
      <c r="CS1825" s="49"/>
      <c r="CT1825" s="49"/>
      <c r="CU1825" s="49"/>
      <c r="CV1825" s="49"/>
      <c r="CW1825" s="49"/>
      <c r="CX1825" s="49"/>
      <c r="CY1825" s="49"/>
      <c r="CZ1825" s="49"/>
    </row>
    <row r="1826" spans="1:104" ht="20.25" thickTop="1" thickBot="1" x14ac:dyDescent="0.35">
      <c r="A1826" s="68"/>
      <c r="B1826" s="88"/>
      <c r="C1826" s="68"/>
      <c r="D1826" s="68"/>
      <c r="E1826" s="69"/>
      <c r="F1826" s="69"/>
      <c r="G1826" s="69"/>
      <c r="H1826" s="69"/>
      <c r="I1826" s="107"/>
      <c r="J1826" s="69"/>
      <c r="K1826" s="69"/>
      <c r="L1826" s="89"/>
      <c r="M1826" s="69"/>
      <c r="N1826" s="69"/>
      <c r="P1826" s="69"/>
      <c r="Q1826" s="69"/>
      <c r="R1826" s="69"/>
      <c r="S1826" s="69"/>
      <c r="T1826" s="82"/>
      <c r="U1826" s="82"/>
      <c r="V1826" s="214"/>
      <c r="W1826" s="214"/>
      <c r="X1826" s="82"/>
      <c r="Y1826" s="82"/>
      <c r="Z1826" s="82"/>
      <c r="AA1826" s="82"/>
      <c r="AB1826" s="82"/>
      <c r="AC1826" s="82"/>
      <c r="AD1826" s="82"/>
      <c r="AE1826" s="89"/>
      <c r="AF1826" s="82"/>
      <c r="AG1826" s="82"/>
      <c r="AH1826" s="82"/>
      <c r="AI1826" s="82"/>
      <c r="AJ1826" s="82"/>
      <c r="AK1826" s="82"/>
      <c r="AL1826" s="69"/>
      <c r="AM1826" s="82"/>
      <c r="AN1826" s="109"/>
      <c r="AO1826" s="109"/>
      <c r="AP1826" s="109"/>
      <c r="AQ1826" s="109"/>
      <c r="AR1826" s="109"/>
      <c r="AS1826" s="109"/>
      <c r="AT1826" s="109"/>
      <c r="AU1826" s="109"/>
      <c r="AV1826" s="109"/>
      <c r="AW1826" s="109"/>
      <c r="AX1826" s="109"/>
      <c r="AY1826" s="109"/>
      <c r="AZ1826" s="109"/>
      <c r="BA1826" s="109"/>
      <c r="BB1826" s="109"/>
      <c r="BC1826" s="109"/>
      <c r="BD1826" s="109"/>
      <c r="BE1826" s="109"/>
      <c r="BF1826" s="109"/>
      <c r="BG1826" s="109"/>
      <c r="BH1826" s="109"/>
      <c r="BI1826" s="109"/>
      <c r="BJ1826" s="109"/>
      <c r="BK1826" s="109"/>
      <c r="BL1826" s="109"/>
      <c r="BM1826" s="109"/>
      <c r="BN1826" s="109"/>
      <c r="BO1826" s="109"/>
      <c r="BP1826" s="109"/>
      <c r="BQ1826" s="112"/>
      <c r="BR1826" s="112"/>
      <c r="BS1826" s="112"/>
      <c r="BT1826" s="114"/>
      <c r="BU1826" s="113"/>
      <c r="BV1826" s="114"/>
      <c r="BW1826" s="115"/>
      <c r="BX1826" s="115"/>
      <c r="BY1826" s="115"/>
      <c r="BZ1826" s="115"/>
      <c r="CA1826" s="48"/>
      <c r="CB1826" s="49"/>
      <c r="CC1826" s="49"/>
      <c r="CD1826" s="49"/>
      <c r="CE1826" s="96"/>
      <c r="CF1826" s="49"/>
      <c r="CG1826" s="96"/>
      <c r="CH1826" s="49"/>
      <c r="CI1826" s="49"/>
      <c r="CJ1826" s="49"/>
      <c r="CK1826" s="49"/>
      <c r="CL1826" s="49"/>
      <c r="CM1826" s="49"/>
      <c r="CN1826" s="49"/>
      <c r="CO1826" s="49"/>
      <c r="CP1826" s="49"/>
      <c r="CQ1826" s="49"/>
      <c r="CR1826" s="49"/>
      <c r="CS1826" s="49"/>
      <c r="CT1826" s="49"/>
      <c r="CU1826" s="49"/>
      <c r="CV1826" s="49"/>
      <c r="CW1826" s="49"/>
      <c r="CX1826" s="49"/>
      <c r="CY1826" s="49"/>
      <c r="CZ1826" s="49"/>
    </row>
    <row r="1827" spans="1:104" ht="20.25" thickTop="1" thickBot="1" x14ac:dyDescent="0.35">
      <c r="A1827" s="68"/>
      <c r="B1827" s="88"/>
      <c r="C1827" s="68"/>
      <c r="D1827" s="68"/>
      <c r="E1827" s="69"/>
      <c r="F1827" s="69"/>
      <c r="G1827" s="69"/>
      <c r="H1827" s="69"/>
      <c r="I1827" s="107"/>
      <c r="J1827" s="69"/>
      <c r="K1827" s="69"/>
      <c r="L1827" s="89"/>
      <c r="M1827" s="69"/>
      <c r="N1827" s="69"/>
      <c r="P1827" s="69"/>
      <c r="Q1827" s="69"/>
      <c r="R1827" s="69"/>
      <c r="S1827" s="69"/>
      <c r="T1827" s="82"/>
      <c r="U1827" s="82"/>
      <c r="V1827" s="214"/>
      <c r="W1827" s="214"/>
      <c r="X1827" s="82"/>
      <c r="Y1827" s="82"/>
      <c r="Z1827" s="82"/>
      <c r="AA1827" s="82"/>
      <c r="AB1827" s="82"/>
      <c r="AC1827" s="82"/>
      <c r="AD1827" s="82"/>
      <c r="AE1827" s="89"/>
      <c r="AF1827" s="82"/>
      <c r="AG1827" s="82"/>
      <c r="AH1827" s="82"/>
      <c r="AI1827" s="82"/>
      <c r="AJ1827" s="82"/>
      <c r="AK1827" s="82"/>
      <c r="AL1827" s="69"/>
      <c r="AM1827" s="82"/>
      <c r="AN1827" s="109"/>
      <c r="AO1827" s="109"/>
      <c r="AP1827" s="109"/>
      <c r="AQ1827" s="109"/>
      <c r="AR1827" s="109"/>
      <c r="AS1827" s="109"/>
      <c r="AT1827" s="109"/>
      <c r="AU1827" s="109"/>
      <c r="AV1827" s="109"/>
      <c r="AW1827" s="109"/>
      <c r="AX1827" s="109"/>
      <c r="AY1827" s="109"/>
      <c r="AZ1827" s="109"/>
      <c r="BA1827" s="109"/>
      <c r="BB1827" s="109"/>
      <c r="BC1827" s="109"/>
      <c r="BD1827" s="109"/>
      <c r="BE1827" s="109"/>
      <c r="BF1827" s="109"/>
      <c r="BG1827" s="109"/>
      <c r="BH1827" s="109"/>
      <c r="BI1827" s="109"/>
      <c r="BJ1827" s="109"/>
      <c r="BK1827" s="109"/>
      <c r="BL1827" s="109"/>
      <c r="BM1827" s="109"/>
      <c r="BN1827" s="109"/>
      <c r="BO1827" s="109"/>
      <c r="BP1827" s="109"/>
      <c r="BQ1827" s="112"/>
      <c r="BR1827" s="112"/>
      <c r="BS1827" s="112"/>
      <c r="BT1827" s="114"/>
      <c r="BU1827" s="113"/>
      <c r="BV1827" s="114"/>
      <c r="BW1827" s="115"/>
      <c r="BX1827" s="115"/>
      <c r="BY1827" s="115"/>
      <c r="BZ1827" s="115"/>
      <c r="CA1827" s="48"/>
      <c r="CB1827" s="49"/>
      <c r="CC1827" s="49"/>
      <c r="CD1827" s="49"/>
      <c r="CE1827" s="96"/>
      <c r="CF1827" s="49"/>
      <c r="CG1827" s="96"/>
      <c r="CH1827" s="49"/>
      <c r="CI1827" s="49"/>
      <c r="CJ1827" s="49"/>
      <c r="CK1827" s="49"/>
      <c r="CL1827" s="49"/>
      <c r="CM1827" s="49"/>
      <c r="CN1827" s="49"/>
      <c r="CO1827" s="49"/>
      <c r="CP1827" s="49"/>
      <c r="CQ1827" s="49"/>
      <c r="CR1827" s="49"/>
      <c r="CS1827" s="49"/>
      <c r="CT1827" s="49"/>
      <c r="CU1827" s="49"/>
      <c r="CV1827" s="49"/>
      <c r="CW1827" s="49"/>
      <c r="CX1827" s="49"/>
      <c r="CY1827" s="49"/>
      <c r="CZ1827" s="49"/>
    </row>
    <row r="1828" spans="1:104" ht="20.25" thickTop="1" thickBot="1" x14ac:dyDescent="0.35">
      <c r="A1828" s="68"/>
      <c r="B1828" s="88"/>
      <c r="C1828" s="68"/>
      <c r="D1828" s="68"/>
      <c r="E1828" s="69"/>
      <c r="F1828" s="69"/>
      <c r="G1828" s="69"/>
      <c r="H1828" s="69"/>
      <c r="I1828" s="107"/>
      <c r="J1828" s="69"/>
      <c r="K1828" s="69"/>
      <c r="L1828" s="89"/>
      <c r="M1828" s="69"/>
      <c r="N1828" s="69"/>
      <c r="P1828" s="69"/>
      <c r="Q1828" s="69"/>
      <c r="R1828" s="69"/>
      <c r="S1828" s="69"/>
      <c r="T1828" s="82"/>
      <c r="U1828" s="82"/>
      <c r="V1828" s="214"/>
      <c r="W1828" s="214"/>
      <c r="X1828" s="82"/>
      <c r="Y1828" s="82"/>
      <c r="Z1828" s="82"/>
      <c r="AA1828" s="82"/>
      <c r="AB1828" s="82"/>
      <c r="AC1828" s="82"/>
      <c r="AD1828" s="82"/>
      <c r="AE1828" s="89"/>
      <c r="AF1828" s="82"/>
      <c r="AG1828" s="82"/>
      <c r="AH1828" s="82"/>
      <c r="AI1828" s="82"/>
      <c r="AJ1828" s="82"/>
      <c r="AK1828" s="82"/>
      <c r="AL1828" s="69"/>
      <c r="AM1828" s="82"/>
      <c r="AN1828" s="109"/>
      <c r="AO1828" s="109"/>
      <c r="AP1828" s="109"/>
      <c r="AQ1828" s="109"/>
      <c r="AR1828" s="109"/>
      <c r="AS1828" s="109"/>
      <c r="AT1828" s="109"/>
      <c r="AU1828" s="109"/>
      <c r="AV1828" s="109"/>
      <c r="AW1828" s="109"/>
      <c r="AX1828" s="109"/>
      <c r="AY1828" s="109"/>
      <c r="AZ1828" s="109"/>
      <c r="BA1828" s="109"/>
      <c r="BB1828" s="109"/>
      <c r="BC1828" s="109"/>
      <c r="BD1828" s="109"/>
      <c r="BE1828" s="109"/>
      <c r="BF1828" s="109"/>
      <c r="BG1828" s="109"/>
      <c r="BH1828" s="109"/>
      <c r="BI1828" s="109"/>
      <c r="BJ1828" s="109"/>
      <c r="BK1828" s="109"/>
      <c r="BL1828" s="109"/>
      <c r="BM1828" s="109"/>
      <c r="BN1828" s="109"/>
      <c r="BO1828" s="109"/>
      <c r="BP1828" s="109"/>
      <c r="BQ1828" s="112"/>
      <c r="BR1828" s="112"/>
      <c r="BS1828" s="112"/>
      <c r="BT1828" s="114"/>
      <c r="BU1828" s="113"/>
      <c r="BV1828" s="114"/>
      <c r="BW1828" s="115"/>
      <c r="BX1828" s="115"/>
      <c r="BY1828" s="115"/>
      <c r="BZ1828" s="115"/>
      <c r="CA1828" s="48"/>
      <c r="CB1828" s="49"/>
      <c r="CC1828" s="49"/>
      <c r="CD1828" s="49"/>
      <c r="CE1828" s="96"/>
      <c r="CF1828" s="49"/>
      <c r="CG1828" s="96"/>
      <c r="CH1828" s="49"/>
      <c r="CI1828" s="49"/>
      <c r="CJ1828" s="49"/>
      <c r="CK1828" s="49"/>
      <c r="CL1828" s="49"/>
      <c r="CM1828" s="49"/>
      <c r="CN1828" s="49"/>
      <c r="CO1828" s="49"/>
      <c r="CP1828" s="49"/>
      <c r="CQ1828" s="49"/>
      <c r="CR1828" s="49"/>
      <c r="CS1828" s="49"/>
      <c r="CT1828" s="49"/>
      <c r="CU1828" s="49"/>
      <c r="CV1828" s="49"/>
      <c r="CW1828" s="49"/>
      <c r="CX1828" s="49"/>
      <c r="CY1828" s="49"/>
      <c r="CZ1828" s="49"/>
    </row>
    <row r="1829" spans="1:104" ht="20.25" thickTop="1" thickBot="1" x14ac:dyDescent="0.35">
      <c r="A1829" s="68"/>
      <c r="B1829" s="88"/>
      <c r="C1829" s="68"/>
      <c r="D1829" s="68"/>
      <c r="E1829" s="69"/>
      <c r="F1829" s="69"/>
      <c r="G1829" s="69"/>
      <c r="H1829" s="69"/>
      <c r="I1829" s="107"/>
      <c r="J1829" s="69"/>
      <c r="K1829" s="69"/>
      <c r="L1829" s="89"/>
      <c r="M1829" s="69"/>
      <c r="N1829" s="69"/>
      <c r="P1829" s="69"/>
      <c r="Q1829" s="69"/>
      <c r="R1829" s="69"/>
      <c r="S1829" s="69"/>
      <c r="T1829" s="82"/>
      <c r="U1829" s="82"/>
      <c r="V1829" s="214"/>
      <c r="W1829" s="214"/>
      <c r="X1829" s="82"/>
      <c r="Y1829" s="82"/>
      <c r="Z1829" s="82"/>
      <c r="AA1829" s="82"/>
      <c r="AB1829" s="82"/>
      <c r="AC1829" s="82"/>
      <c r="AD1829" s="82"/>
      <c r="AE1829" s="89"/>
      <c r="AF1829" s="82"/>
      <c r="AG1829" s="82"/>
      <c r="AH1829" s="82"/>
      <c r="AI1829" s="82"/>
      <c r="AJ1829" s="82"/>
      <c r="AK1829" s="82"/>
      <c r="AL1829" s="69"/>
      <c r="AM1829" s="82"/>
      <c r="AN1829" s="109"/>
      <c r="AO1829" s="109"/>
      <c r="AP1829" s="109"/>
      <c r="AQ1829" s="109"/>
      <c r="AR1829" s="109"/>
      <c r="AS1829" s="109"/>
      <c r="AT1829" s="109"/>
      <c r="AU1829" s="109"/>
      <c r="AV1829" s="109"/>
      <c r="AW1829" s="109"/>
      <c r="AX1829" s="109"/>
      <c r="AY1829" s="109"/>
      <c r="AZ1829" s="109"/>
      <c r="BA1829" s="109"/>
      <c r="BB1829" s="109"/>
      <c r="BC1829" s="109"/>
      <c r="BD1829" s="109"/>
      <c r="BE1829" s="109"/>
      <c r="BF1829" s="109"/>
      <c r="BG1829" s="109"/>
      <c r="BH1829" s="109"/>
      <c r="BI1829" s="109"/>
      <c r="BJ1829" s="109"/>
      <c r="BK1829" s="109"/>
      <c r="BL1829" s="109"/>
      <c r="BM1829" s="109"/>
      <c r="BN1829" s="109"/>
      <c r="BO1829" s="109"/>
      <c r="BP1829" s="109"/>
      <c r="BQ1829" s="112"/>
      <c r="BR1829" s="112"/>
      <c r="BS1829" s="112"/>
      <c r="BT1829" s="114"/>
      <c r="BU1829" s="113"/>
      <c r="BV1829" s="114"/>
      <c r="BW1829" s="115"/>
      <c r="BX1829" s="115"/>
      <c r="BY1829" s="115"/>
      <c r="BZ1829" s="115"/>
      <c r="CA1829" s="48"/>
      <c r="CB1829" s="49"/>
      <c r="CC1829" s="49"/>
      <c r="CD1829" s="49"/>
      <c r="CE1829" s="96"/>
      <c r="CF1829" s="49"/>
      <c r="CG1829" s="96"/>
      <c r="CH1829" s="49"/>
      <c r="CI1829" s="49"/>
      <c r="CJ1829" s="49"/>
      <c r="CK1829" s="49"/>
      <c r="CL1829" s="49"/>
      <c r="CM1829" s="49"/>
      <c r="CN1829" s="49"/>
      <c r="CO1829" s="49"/>
      <c r="CP1829" s="49"/>
      <c r="CQ1829" s="49"/>
      <c r="CR1829" s="49"/>
      <c r="CS1829" s="49"/>
      <c r="CT1829" s="49"/>
      <c r="CU1829" s="49"/>
      <c r="CV1829" s="49"/>
      <c r="CW1829" s="49"/>
      <c r="CX1829" s="49"/>
      <c r="CY1829" s="49"/>
      <c r="CZ1829" s="49"/>
    </row>
    <row r="1830" spans="1:104" ht="20.25" thickTop="1" thickBot="1" x14ac:dyDescent="0.35">
      <c r="A1830" s="68"/>
      <c r="B1830" s="88"/>
      <c r="C1830" s="68"/>
      <c r="D1830" s="68"/>
      <c r="E1830" s="69"/>
      <c r="F1830" s="69"/>
      <c r="G1830" s="69"/>
      <c r="H1830" s="69"/>
      <c r="I1830" s="107"/>
      <c r="J1830" s="69"/>
      <c r="K1830" s="69"/>
      <c r="L1830" s="89"/>
      <c r="M1830" s="69"/>
      <c r="N1830" s="69"/>
      <c r="P1830" s="69"/>
      <c r="Q1830" s="69"/>
      <c r="R1830" s="69"/>
      <c r="S1830" s="69"/>
      <c r="T1830" s="82"/>
      <c r="U1830" s="82"/>
      <c r="V1830" s="214"/>
      <c r="W1830" s="214"/>
      <c r="X1830" s="82"/>
      <c r="Y1830" s="82"/>
      <c r="Z1830" s="82"/>
      <c r="AA1830" s="82"/>
      <c r="AB1830" s="82"/>
      <c r="AC1830" s="82"/>
      <c r="AD1830" s="82"/>
      <c r="AE1830" s="89"/>
      <c r="AF1830" s="82"/>
      <c r="AG1830" s="82"/>
      <c r="AH1830" s="82"/>
      <c r="AI1830" s="82"/>
      <c r="AJ1830" s="82"/>
      <c r="AK1830" s="82"/>
      <c r="AL1830" s="69"/>
      <c r="AM1830" s="82"/>
      <c r="AN1830" s="109"/>
      <c r="AO1830" s="109"/>
      <c r="AP1830" s="109"/>
      <c r="AQ1830" s="109"/>
      <c r="AR1830" s="109"/>
      <c r="AS1830" s="109"/>
      <c r="AT1830" s="109"/>
      <c r="AU1830" s="109"/>
      <c r="AV1830" s="109"/>
      <c r="AW1830" s="109"/>
      <c r="AX1830" s="109"/>
      <c r="AY1830" s="109"/>
      <c r="AZ1830" s="109"/>
      <c r="BA1830" s="109"/>
      <c r="BB1830" s="109"/>
      <c r="BC1830" s="109"/>
      <c r="BD1830" s="109"/>
      <c r="BE1830" s="109"/>
      <c r="BF1830" s="109"/>
      <c r="BG1830" s="109"/>
      <c r="BH1830" s="109"/>
      <c r="BI1830" s="109"/>
      <c r="BJ1830" s="109"/>
      <c r="BK1830" s="109"/>
      <c r="BL1830" s="109"/>
      <c r="BM1830" s="109"/>
      <c r="BN1830" s="109"/>
      <c r="BO1830" s="109"/>
      <c r="BP1830" s="109"/>
      <c r="BQ1830" s="112"/>
      <c r="BR1830" s="112"/>
      <c r="BS1830" s="112"/>
      <c r="BT1830" s="114"/>
      <c r="BU1830" s="113"/>
      <c r="BV1830" s="114"/>
      <c r="BW1830" s="115"/>
      <c r="BX1830" s="115"/>
      <c r="BY1830" s="115"/>
      <c r="BZ1830" s="115"/>
      <c r="CA1830" s="48"/>
      <c r="CB1830" s="49"/>
      <c r="CC1830" s="49"/>
      <c r="CD1830" s="49"/>
      <c r="CE1830" s="96"/>
      <c r="CF1830" s="49"/>
      <c r="CG1830" s="96"/>
      <c r="CH1830" s="49"/>
      <c r="CI1830" s="49"/>
      <c r="CJ1830" s="49"/>
      <c r="CK1830" s="49"/>
      <c r="CL1830" s="49"/>
      <c r="CM1830" s="49"/>
      <c r="CN1830" s="49"/>
      <c r="CO1830" s="49"/>
      <c r="CP1830" s="49"/>
      <c r="CQ1830" s="49"/>
      <c r="CR1830" s="49"/>
      <c r="CS1830" s="49"/>
      <c r="CT1830" s="49"/>
      <c r="CU1830" s="49"/>
      <c r="CV1830" s="49"/>
      <c r="CW1830" s="49"/>
      <c r="CX1830" s="49"/>
      <c r="CY1830" s="49"/>
      <c r="CZ1830" s="49"/>
    </row>
    <row r="1831" spans="1:104" ht="20.25" thickTop="1" thickBot="1" x14ac:dyDescent="0.35">
      <c r="A1831" s="68"/>
      <c r="B1831" s="88"/>
      <c r="C1831" s="68"/>
      <c r="D1831" s="68"/>
      <c r="E1831" s="69"/>
      <c r="F1831" s="69"/>
      <c r="G1831" s="69"/>
      <c r="H1831" s="69"/>
      <c r="I1831" s="107"/>
      <c r="J1831" s="69"/>
      <c r="K1831" s="69"/>
      <c r="L1831" s="89"/>
      <c r="M1831" s="69"/>
      <c r="N1831" s="69"/>
      <c r="P1831" s="69"/>
      <c r="Q1831" s="69"/>
      <c r="R1831" s="69"/>
      <c r="S1831" s="69"/>
      <c r="T1831" s="82"/>
      <c r="U1831" s="82"/>
      <c r="V1831" s="214"/>
      <c r="W1831" s="214"/>
      <c r="X1831" s="82"/>
      <c r="Y1831" s="82"/>
      <c r="Z1831" s="82"/>
      <c r="AA1831" s="82"/>
      <c r="AB1831" s="82"/>
      <c r="AC1831" s="82"/>
      <c r="AD1831" s="82"/>
      <c r="AE1831" s="89"/>
      <c r="AF1831" s="82"/>
      <c r="AG1831" s="82"/>
      <c r="AH1831" s="82"/>
      <c r="AI1831" s="82"/>
      <c r="AJ1831" s="82"/>
      <c r="AK1831" s="82"/>
      <c r="AL1831" s="69"/>
      <c r="AM1831" s="82"/>
      <c r="AN1831" s="109"/>
      <c r="AO1831" s="109"/>
      <c r="AP1831" s="109"/>
      <c r="AQ1831" s="109"/>
      <c r="AR1831" s="109"/>
      <c r="AS1831" s="109"/>
      <c r="AT1831" s="109"/>
      <c r="AU1831" s="109"/>
      <c r="AV1831" s="109"/>
      <c r="AW1831" s="109"/>
      <c r="AX1831" s="109"/>
      <c r="AY1831" s="109"/>
      <c r="AZ1831" s="109"/>
      <c r="BA1831" s="109"/>
      <c r="BB1831" s="109"/>
      <c r="BC1831" s="109"/>
      <c r="BD1831" s="109"/>
      <c r="BE1831" s="109"/>
      <c r="BF1831" s="109"/>
      <c r="BG1831" s="109"/>
      <c r="BH1831" s="109"/>
      <c r="BI1831" s="109"/>
      <c r="BJ1831" s="109"/>
      <c r="BK1831" s="109"/>
      <c r="BL1831" s="109"/>
      <c r="BM1831" s="109"/>
      <c r="BN1831" s="109"/>
      <c r="BO1831" s="109"/>
      <c r="BP1831" s="109"/>
      <c r="BQ1831" s="112"/>
      <c r="BR1831" s="112"/>
      <c r="BS1831" s="112"/>
      <c r="BT1831" s="114"/>
      <c r="BU1831" s="113"/>
      <c r="BV1831" s="114"/>
      <c r="BW1831" s="115"/>
      <c r="BX1831" s="115"/>
      <c r="BY1831" s="115"/>
      <c r="BZ1831" s="115"/>
      <c r="CA1831" s="48"/>
      <c r="CB1831" s="49"/>
      <c r="CC1831" s="49"/>
      <c r="CD1831" s="49"/>
      <c r="CE1831" s="96"/>
      <c r="CF1831" s="49"/>
      <c r="CG1831" s="96"/>
      <c r="CH1831" s="49"/>
      <c r="CI1831" s="49"/>
      <c r="CJ1831" s="49"/>
      <c r="CK1831" s="49"/>
      <c r="CL1831" s="49"/>
      <c r="CM1831" s="49"/>
      <c r="CN1831" s="49"/>
      <c r="CO1831" s="49"/>
      <c r="CP1831" s="49"/>
      <c r="CQ1831" s="49"/>
      <c r="CR1831" s="49"/>
      <c r="CS1831" s="49"/>
      <c r="CT1831" s="49"/>
      <c r="CU1831" s="49"/>
      <c r="CV1831" s="49"/>
      <c r="CW1831" s="49"/>
      <c r="CX1831" s="49"/>
      <c r="CY1831" s="49"/>
      <c r="CZ1831" s="49"/>
    </row>
    <row r="1832" spans="1:104" ht="20.25" thickTop="1" thickBot="1" x14ac:dyDescent="0.35">
      <c r="A1832" s="68"/>
      <c r="B1832" s="88"/>
      <c r="C1832" s="68"/>
      <c r="D1832" s="68"/>
      <c r="E1832" s="69"/>
      <c r="F1832" s="69"/>
      <c r="G1832" s="69"/>
      <c r="H1832" s="69"/>
      <c r="I1832" s="107"/>
      <c r="J1832" s="69"/>
      <c r="K1832" s="69"/>
      <c r="L1832" s="89"/>
      <c r="M1832" s="69"/>
      <c r="N1832" s="69"/>
      <c r="P1832" s="69"/>
      <c r="Q1832" s="69"/>
      <c r="R1832" s="69"/>
      <c r="S1832" s="69"/>
      <c r="T1832" s="82"/>
      <c r="U1832" s="82"/>
      <c r="V1832" s="214"/>
      <c r="W1832" s="214"/>
      <c r="X1832" s="82"/>
      <c r="Y1832" s="82"/>
      <c r="Z1832" s="82"/>
      <c r="AA1832" s="82"/>
      <c r="AB1832" s="82"/>
      <c r="AC1832" s="82"/>
      <c r="AD1832" s="82"/>
      <c r="AE1832" s="89"/>
      <c r="AF1832" s="82"/>
      <c r="AG1832" s="82"/>
      <c r="AH1832" s="82"/>
      <c r="AI1832" s="82"/>
      <c r="AJ1832" s="82"/>
      <c r="AK1832" s="82"/>
      <c r="AL1832" s="69"/>
      <c r="AM1832" s="82"/>
      <c r="AN1832" s="109"/>
      <c r="AO1832" s="109"/>
      <c r="AP1832" s="109"/>
      <c r="AQ1832" s="109"/>
      <c r="AR1832" s="109"/>
      <c r="AS1832" s="109"/>
      <c r="AT1832" s="109"/>
      <c r="AU1832" s="109"/>
      <c r="AV1832" s="109"/>
      <c r="AW1832" s="109"/>
      <c r="AX1832" s="109"/>
      <c r="AY1832" s="109"/>
      <c r="AZ1832" s="109"/>
      <c r="BA1832" s="109"/>
      <c r="BB1832" s="109"/>
      <c r="BC1832" s="109"/>
      <c r="BD1832" s="109"/>
      <c r="BE1832" s="109"/>
      <c r="BF1832" s="109"/>
      <c r="BG1832" s="109"/>
      <c r="BH1832" s="109"/>
      <c r="BI1832" s="109"/>
      <c r="BJ1832" s="109"/>
      <c r="BK1832" s="109"/>
      <c r="BL1832" s="109"/>
      <c r="BM1832" s="109"/>
      <c r="BN1832" s="109"/>
      <c r="BO1832" s="109"/>
      <c r="BP1832" s="109"/>
      <c r="BQ1832" s="112"/>
      <c r="BR1832" s="112"/>
      <c r="BS1832" s="112"/>
      <c r="BT1832" s="114"/>
      <c r="BU1832" s="113"/>
      <c r="BV1832" s="114"/>
      <c r="BW1832" s="115"/>
      <c r="BX1832" s="115"/>
      <c r="BY1832" s="115"/>
      <c r="BZ1832" s="115"/>
      <c r="CA1832" s="48"/>
      <c r="CB1832" s="49"/>
      <c r="CC1832" s="49"/>
      <c r="CD1832" s="49"/>
      <c r="CE1832" s="96"/>
      <c r="CF1832" s="49"/>
      <c r="CG1832" s="96"/>
      <c r="CH1832" s="49"/>
      <c r="CI1832" s="49"/>
      <c r="CJ1832" s="49"/>
      <c r="CK1832" s="49"/>
      <c r="CL1832" s="49"/>
      <c r="CM1832" s="49"/>
      <c r="CN1832" s="49"/>
      <c r="CO1832" s="49"/>
      <c r="CP1832" s="49"/>
      <c r="CQ1832" s="49"/>
      <c r="CR1832" s="49"/>
      <c r="CS1832" s="49"/>
      <c r="CT1832" s="49"/>
      <c r="CU1832" s="49"/>
      <c r="CV1832" s="49"/>
      <c r="CW1832" s="49"/>
      <c r="CX1832" s="49"/>
      <c r="CY1832" s="49"/>
      <c r="CZ1832" s="49"/>
    </row>
    <row r="1833" spans="1:104" ht="20.25" thickTop="1" thickBot="1" x14ac:dyDescent="0.35">
      <c r="A1833" s="68"/>
      <c r="B1833" s="88"/>
      <c r="C1833" s="68"/>
      <c r="D1833" s="68"/>
      <c r="E1833" s="69"/>
      <c r="F1833" s="69"/>
      <c r="G1833" s="69"/>
      <c r="H1833" s="69"/>
      <c r="I1833" s="107"/>
      <c r="J1833" s="69"/>
      <c r="K1833" s="69"/>
      <c r="L1833" s="89"/>
      <c r="M1833" s="69"/>
      <c r="N1833" s="69"/>
      <c r="P1833" s="69"/>
      <c r="Q1833" s="69"/>
      <c r="R1833" s="69"/>
      <c r="S1833" s="69"/>
      <c r="T1833" s="82"/>
      <c r="U1833" s="82"/>
      <c r="V1833" s="214"/>
      <c r="W1833" s="214"/>
      <c r="X1833" s="82"/>
      <c r="Y1833" s="82"/>
      <c r="Z1833" s="82"/>
      <c r="AA1833" s="82"/>
      <c r="AB1833" s="82"/>
      <c r="AC1833" s="82"/>
      <c r="AD1833" s="82"/>
      <c r="AE1833" s="89"/>
      <c r="AF1833" s="82"/>
      <c r="AG1833" s="82"/>
      <c r="AH1833" s="82"/>
      <c r="AI1833" s="82"/>
      <c r="AJ1833" s="82"/>
      <c r="AK1833" s="82"/>
      <c r="AL1833" s="69"/>
      <c r="AM1833" s="82"/>
      <c r="AN1833" s="109"/>
      <c r="AO1833" s="109"/>
      <c r="AP1833" s="109"/>
      <c r="AQ1833" s="109"/>
      <c r="AR1833" s="109"/>
      <c r="AS1833" s="109"/>
      <c r="AT1833" s="109"/>
      <c r="AU1833" s="109"/>
      <c r="AV1833" s="109"/>
      <c r="AW1833" s="109"/>
      <c r="AX1833" s="109"/>
      <c r="AY1833" s="109"/>
      <c r="AZ1833" s="109"/>
      <c r="BA1833" s="109"/>
      <c r="BB1833" s="109"/>
      <c r="BC1833" s="109"/>
      <c r="BD1833" s="109"/>
      <c r="BE1833" s="109"/>
      <c r="BF1833" s="109"/>
      <c r="BG1833" s="109"/>
      <c r="BH1833" s="109"/>
      <c r="BI1833" s="109"/>
      <c r="BJ1833" s="109"/>
      <c r="BK1833" s="109"/>
      <c r="BL1833" s="109"/>
      <c r="BM1833" s="109"/>
      <c r="BN1833" s="109"/>
      <c r="BO1833" s="109"/>
      <c r="BP1833" s="109"/>
      <c r="BQ1833" s="112"/>
      <c r="BR1833" s="112"/>
      <c r="BS1833" s="112"/>
      <c r="BT1833" s="114"/>
      <c r="BU1833" s="113"/>
      <c r="BV1833" s="114"/>
      <c r="BW1833" s="115"/>
      <c r="BX1833" s="115"/>
      <c r="BY1833" s="115"/>
      <c r="BZ1833" s="115"/>
      <c r="CA1833" s="48"/>
      <c r="CB1833" s="49"/>
      <c r="CC1833" s="49"/>
      <c r="CD1833" s="49"/>
      <c r="CE1833" s="96"/>
      <c r="CF1833" s="49"/>
      <c r="CG1833" s="96"/>
      <c r="CH1833" s="49"/>
      <c r="CI1833" s="49"/>
      <c r="CJ1833" s="49"/>
      <c r="CK1833" s="49"/>
      <c r="CL1833" s="49"/>
      <c r="CM1833" s="49"/>
      <c r="CN1833" s="49"/>
      <c r="CO1833" s="49"/>
      <c r="CP1833" s="49"/>
      <c r="CQ1833" s="49"/>
      <c r="CR1833" s="49"/>
      <c r="CS1833" s="49"/>
      <c r="CT1833" s="49"/>
      <c r="CU1833" s="49"/>
      <c r="CV1833" s="49"/>
      <c r="CW1833" s="49"/>
      <c r="CX1833" s="49"/>
      <c r="CY1833" s="49"/>
      <c r="CZ1833" s="49"/>
    </row>
    <row r="1834" spans="1:104" ht="20.25" thickTop="1" thickBot="1" x14ac:dyDescent="0.35">
      <c r="A1834" s="68"/>
      <c r="B1834" s="88"/>
      <c r="C1834" s="68"/>
      <c r="D1834" s="68"/>
      <c r="E1834" s="69"/>
      <c r="F1834" s="69"/>
      <c r="G1834" s="69"/>
      <c r="H1834" s="69"/>
      <c r="I1834" s="107"/>
      <c r="J1834" s="69"/>
      <c r="K1834" s="69"/>
      <c r="L1834" s="89"/>
      <c r="M1834" s="69"/>
      <c r="N1834" s="69"/>
      <c r="P1834" s="69"/>
      <c r="Q1834" s="69"/>
      <c r="R1834" s="69"/>
      <c r="S1834" s="69"/>
      <c r="T1834" s="82"/>
      <c r="U1834" s="82"/>
      <c r="V1834" s="214"/>
      <c r="W1834" s="214"/>
      <c r="X1834" s="82"/>
      <c r="Y1834" s="82"/>
      <c r="Z1834" s="82"/>
      <c r="AA1834" s="82"/>
      <c r="AB1834" s="82"/>
      <c r="AC1834" s="82"/>
      <c r="AD1834" s="82"/>
      <c r="AE1834" s="89"/>
      <c r="AF1834" s="82"/>
      <c r="AG1834" s="82"/>
      <c r="AH1834" s="82"/>
      <c r="AI1834" s="82"/>
      <c r="AJ1834" s="82"/>
      <c r="AK1834" s="82"/>
      <c r="AL1834" s="69"/>
      <c r="AM1834" s="82"/>
      <c r="AN1834" s="109"/>
      <c r="AO1834" s="109"/>
      <c r="AP1834" s="109"/>
      <c r="AQ1834" s="109"/>
      <c r="AR1834" s="109"/>
      <c r="AS1834" s="109"/>
      <c r="AT1834" s="109"/>
      <c r="AU1834" s="109"/>
      <c r="AV1834" s="109"/>
      <c r="AW1834" s="109"/>
      <c r="AX1834" s="109"/>
      <c r="AY1834" s="109"/>
      <c r="AZ1834" s="109"/>
      <c r="BA1834" s="109"/>
      <c r="BB1834" s="109"/>
      <c r="BC1834" s="109"/>
      <c r="BD1834" s="109"/>
      <c r="BE1834" s="109"/>
      <c r="BF1834" s="109"/>
      <c r="BG1834" s="109"/>
      <c r="BH1834" s="109"/>
      <c r="BI1834" s="109"/>
      <c r="BJ1834" s="109"/>
      <c r="BK1834" s="109"/>
      <c r="BL1834" s="109"/>
      <c r="BM1834" s="109"/>
      <c r="BN1834" s="109"/>
      <c r="BO1834" s="109"/>
      <c r="BP1834" s="109"/>
      <c r="BQ1834" s="112"/>
      <c r="BR1834" s="112"/>
      <c r="BS1834" s="112"/>
      <c r="BT1834" s="114"/>
      <c r="BU1834" s="113"/>
      <c r="BV1834" s="114"/>
      <c r="BW1834" s="115"/>
      <c r="BX1834" s="115"/>
      <c r="BY1834" s="115"/>
      <c r="BZ1834" s="115"/>
      <c r="CA1834" s="48"/>
      <c r="CB1834" s="49"/>
      <c r="CC1834" s="49"/>
      <c r="CD1834" s="49"/>
      <c r="CE1834" s="96"/>
      <c r="CF1834" s="49"/>
      <c r="CG1834" s="96"/>
      <c r="CH1834" s="49"/>
      <c r="CI1834" s="49"/>
      <c r="CJ1834" s="49"/>
      <c r="CK1834" s="49"/>
      <c r="CL1834" s="49"/>
      <c r="CM1834" s="49"/>
      <c r="CN1834" s="49"/>
      <c r="CO1834" s="49"/>
      <c r="CP1834" s="49"/>
      <c r="CQ1834" s="49"/>
      <c r="CR1834" s="49"/>
      <c r="CS1834" s="49"/>
      <c r="CT1834" s="49"/>
      <c r="CU1834" s="49"/>
      <c r="CV1834" s="49"/>
      <c r="CW1834" s="49"/>
      <c r="CX1834" s="49"/>
      <c r="CY1834" s="49"/>
      <c r="CZ1834" s="49"/>
    </row>
    <row r="1835" spans="1:104" ht="20.25" thickTop="1" thickBot="1" x14ac:dyDescent="0.35">
      <c r="A1835" s="68"/>
      <c r="B1835" s="88"/>
      <c r="C1835" s="68"/>
      <c r="D1835" s="68"/>
      <c r="E1835" s="69"/>
      <c r="F1835" s="69"/>
      <c r="G1835" s="69"/>
      <c r="H1835" s="69"/>
      <c r="I1835" s="107"/>
      <c r="J1835" s="69"/>
      <c r="K1835" s="69"/>
      <c r="L1835" s="89"/>
      <c r="M1835" s="69"/>
      <c r="N1835" s="69"/>
      <c r="P1835" s="69"/>
      <c r="Q1835" s="69"/>
      <c r="R1835" s="69"/>
      <c r="S1835" s="69"/>
      <c r="T1835" s="82"/>
      <c r="U1835" s="82"/>
      <c r="V1835" s="214"/>
      <c r="W1835" s="214"/>
      <c r="X1835" s="82"/>
      <c r="Y1835" s="82"/>
      <c r="Z1835" s="82"/>
      <c r="AA1835" s="82"/>
      <c r="AB1835" s="82"/>
      <c r="AC1835" s="82"/>
      <c r="AD1835" s="82"/>
      <c r="AE1835" s="89"/>
      <c r="AF1835" s="82"/>
      <c r="AG1835" s="82"/>
      <c r="AH1835" s="82"/>
      <c r="AI1835" s="82"/>
      <c r="AJ1835" s="82"/>
      <c r="AK1835" s="82"/>
      <c r="AL1835" s="69"/>
      <c r="AM1835" s="82"/>
      <c r="AN1835" s="109"/>
      <c r="AO1835" s="109"/>
      <c r="AP1835" s="109"/>
      <c r="AQ1835" s="109"/>
      <c r="AR1835" s="109"/>
      <c r="AS1835" s="109"/>
      <c r="AT1835" s="109"/>
      <c r="AU1835" s="109"/>
      <c r="AV1835" s="109"/>
      <c r="AW1835" s="109"/>
      <c r="AX1835" s="109"/>
      <c r="AY1835" s="109"/>
      <c r="AZ1835" s="109"/>
      <c r="BA1835" s="109"/>
      <c r="BB1835" s="109"/>
      <c r="BC1835" s="109"/>
      <c r="BD1835" s="109"/>
      <c r="BE1835" s="109"/>
      <c r="BF1835" s="109"/>
      <c r="BG1835" s="109"/>
      <c r="BH1835" s="109"/>
      <c r="BI1835" s="109"/>
      <c r="BJ1835" s="109"/>
      <c r="BK1835" s="109"/>
      <c r="BL1835" s="109"/>
      <c r="BM1835" s="109"/>
      <c r="BN1835" s="109"/>
      <c r="BO1835" s="109"/>
      <c r="BP1835" s="109"/>
      <c r="BQ1835" s="112"/>
      <c r="BR1835" s="112"/>
      <c r="BS1835" s="112"/>
      <c r="BT1835" s="114"/>
      <c r="BU1835" s="113"/>
      <c r="BV1835" s="114"/>
      <c r="BW1835" s="115"/>
      <c r="BX1835" s="115"/>
      <c r="BY1835" s="115"/>
      <c r="BZ1835" s="115"/>
      <c r="CA1835" s="48"/>
      <c r="CB1835" s="49"/>
      <c r="CC1835" s="49"/>
      <c r="CD1835" s="49"/>
      <c r="CE1835" s="96"/>
      <c r="CF1835" s="49"/>
      <c r="CG1835" s="96"/>
      <c r="CH1835" s="49"/>
      <c r="CI1835" s="49"/>
      <c r="CJ1835" s="49"/>
      <c r="CK1835" s="49"/>
      <c r="CL1835" s="49"/>
      <c r="CM1835" s="49"/>
      <c r="CN1835" s="49"/>
      <c r="CO1835" s="49"/>
      <c r="CP1835" s="49"/>
      <c r="CQ1835" s="49"/>
      <c r="CR1835" s="49"/>
      <c r="CS1835" s="49"/>
      <c r="CT1835" s="49"/>
      <c r="CU1835" s="49"/>
      <c r="CV1835" s="49"/>
      <c r="CW1835" s="49"/>
      <c r="CX1835" s="49"/>
      <c r="CY1835" s="49"/>
      <c r="CZ1835" s="49"/>
    </row>
    <row r="1836" spans="1:104" ht="20.25" thickTop="1" thickBot="1" x14ac:dyDescent="0.35">
      <c r="A1836" s="68"/>
      <c r="B1836" s="88"/>
      <c r="C1836" s="68"/>
      <c r="D1836" s="68"/>
      <c r="E1836" s="69"/>
      <c r="F1836" s="69"/>
      <c r="G1836" s="69"/>
      <c r="H1836" s="69"/>
      <c r="I1836" s="107"/>
      <c r="J1836" s="69"/>
      <c r="K1836" s="69"/>
      <c r="L1836" s="89"/>
      <c r="M1836" s="69"/>
      <c r="N1836" s="69"/>
      <c r="P1836" s="69"/>
      <c r="Q1836" s="69"/>
      <c r="R1836" s="69"/>
      <c r="S1836" s="69"/>
      <c r="T1836" s="82"/>
      <c r="U1836" s="82"/>
      <c r="V1836" s="214"/>
      <c r="W1836" s="214"/>
      <c r="X1836" s="82"/>
      <c r="Y1836" s="82"/>
      <c r="Z1836" s="82"/>
      <c r="AA1836" s="82"/>
      <c r="AB1836" s="82"/>
      <c r="AC1836" s="82"/>
      <c r="AD1836" s="82"/>
      <c r="AE1836" s="89"/>
      <c r="AF1836" s="82"/>
      <c r="AG1836" s="82"/>
      <c r="AH1836" s="82"/>
      <c r="AI1836" s="82"/>
      <c r="AJ1836" s="82"/>
      <c r="AK1836" s="82"/>
      <c r="AL1836" s="69"/>
      <c r="AM1836" s="82"/>
      <c r="AN1836" s="109"/>
      <c r="AO1836" s="109"/>
      <c r="AP1836" s="109"/>
      <c r="AQ1836" s="109"/>
      <c r="AR1836" s="109"/>
      <c r="AS1836" s="109"/>
      <c r="AT1836" s="109"/>
      <c r="AU1836" s="109"/>
      <c r="AV1836" s="109"/>
      <c r="AW1836" s="109"/>
      <c r="AX1836" s="109"/>
      <c r="AY1836" s="109"/>
      <c r="AZ1836" s="109"/>
      <c r="BA1836" s="109"/>
      <c r="BB1836" s="109"/>
      <c r="BC1836" s="109"/>
      <c r="BD1836" s="109"/>
      <c r="BE1836" s="109"/>
      <c r="BF1836" s="109"/>
      <c r="BG1836" s="109"/>
      <c r="BH1836" s="109"/>
      <c r="BI1836" s="109"/>
      <c r="BJ1836" s="109"/>
      <c r="BK1836" s="109"/>
      <c r="BL1836" s="109"/>
      <c r="BM1836" s="109"/>
      <c r="BN1836" s="109"/>
      <c r="BO1836" s="109"/>
      <c r="BP1836" s="109"/>
      <c r="BQ1836" s="112"/>
      <c r="BR1836" s="112"/>
      <c r="BS1836" s="112"/>
      <c r="BT1836" s="114"/>
      <c r="BU1836" s="113"/>
      <c r="BV1836" s="114"/>
      <c r="BW1836" s="115"/>
      <c r="BX1836" s="115"/>
      <c r="BY1836" s="115"/>
      <c r="BZ1836" s="115"/>
      <c r="CA1836" s="48"/>
      <c r="CB1836" s="49"/>
      <c r="CC1836" s="49"/>
      <c r="CD1836" s="49"/>
      <c r="CE1836" s="96"/>
      <c r="CF1836" s="49"/>
      <c r="CG1836" s="96"/>
      <c r="CH1836" s="49"/>
      <c r="CI1836" s="49"/>
      <c r="CJ1836" s="49"/>
      <c r="CK1836" s="49"/>
      <c r="CL1836" s="49"/>
      <c r="CM1836" s="49"/>
      <c r="CN1836" s="49"/>
      <c r="CO1836" s="49"/>
      <c r="CP1836" s="49"/>
      <c r="CQ1836" s="49"/>
      <c r="CR1836" s="49"/>
      <c r="CS1836" s="49"/>
      <c r="CT1836" s="49"/>
      <c r="CU1836" s="49"/>
      <c r="CV1836" s="49"/>
      <c r="CW1836" s="49"/>
      <c r="CX1836" s="49"/>
      <c r="CY1836" s="49"/>
      <c r="CZ1836" s="49"/>
    </row>
    <row r="1837" spans="1:104" ht="20.25" thickTop="1" thickBot="1" x14ac:dyDescent="0.35">
      <c r="A1837" s="68"/>
      <c r="B1837" s="88"/>
      <c r="C1837" s="68"/>
      <c r="D1837" s="68"/>
      <c r="E1837" s="69"/>
      <c r="F1837" s="69"/>
      <c r="G1837" s="69"/>
      <c r="H1837" s="69"/>
      <c r="I1837" s="107"/>
      <c r="J1837" s="69"/>
      <c r="K1837" s="69"/>
      <c r="L1837" s="89"/>
      <c r="M1837" s="69"/>
      <c r="N1837" s="69"/>
      <c r="P1837" s="69"/>
      <c r="Q1837" s="69"/>
      <c r="R1837" s="69"/>
      <c r="S1837" s="69"/>
      <c r="T1837" s="82"/>
      <c r="U1837" s="82"/>
      <c r="V1837" s="214"/>
      <c r="W1837" s="214"/>
      <c r="X1837" s="82"/>
      <c r="Y1837" s="82"/>
      <c r="Z1837" s="82"/>
      <c r="AA1837" s="82"/>
      <c r="AB1837" s="82"/>
      <c r="AC1837" s="82"/>
      <c r="AD1837" s="82"/>
      <c r="AE1837" s="89"/>
      <c r="AF1837" s="82"/>
      <c r="AG1837" s="82"/>
      <c r="AH1837" s="82"/>
      <c r="AI1837" s="82"/>
      <c r="AJ1837" s="82"/>
      <c r="AK1837" s="82"/>
      <c r="AL1837" s="69"/>
      <c r="AM1837" s="82"/>
      <c r="AN1837" s="109"/>
      <c r="AO1837" s="109"/>
      <c r="AP1837" s="109"/>
      <c r="AQ1837" s="109"/>
      <c r="AR1837" s="109"/>
      <c r="AS1837" s="109"/>
      <c r="AT1837" s="109"/>
      <c r="AU1837" s="109"/>
      <c r="AV1837" s="109"/>
      <c r="AW1837" s="109"/>
      <c r="AX1837" s="109"/>
      <c r="AY1837" s="109"/>
      <c r="AZ1837" s="109"/>
      <c r="BA1837" s="109"/>
      <c r="BB1837" s="109"/>
      <c r="BC1837" s="109"/>
      <c r="BD1837" s="109"/>
      <c r="BE1837" s="109"/>
      <c r="BF1837" s="109"/>
      <c r="BG1837" s="109"/>
      <c r="BH1837" s="109"/>
      <c r="BI1837" s="109"/>
      <c r="BJ1837" s="109"/>
      <c r="BK1837" s="109"/>
      <c r="BL1837" s="109"/>
      <c r="BM1837" s="109"/>
      <c r="BN1837" s="109"/>
      <c r="BO1837" s="109"/>
      <c r="BP1837" s="109"/>
      <c r="BQ1837" s="112"/>
      <c r="BR1837" s="112"/>
      <c r="BS1837" s="112"/>
      <c r="BT1837" s="114"/>
      <c r="BU1837" s="113"/>
      <c r="BV1837" s="114"/>
      <c r="BW1837" s="115"/>
      <c r="BX1837" s="115"/>
      <c r="BY1837" s="115"/>
      <c r="BZ1837" s="115"/>
      <c r="CA1837" s="48"/>
      <c r="CB1837" s="49"/>
      <c r="CC1837" s="49"/>
      <c r="CD1837" s="49"/>
      <c r="CE1837" s="96"/>
      <c r="CF1837" s="49"/>
      <c r="CG1837" s="96"/>
      <c r="CH1837" s="49"/>
      <c r="CI1837" s="49"/>
      <c r="CJ1837" s="49"/>
      <c r="CK1837" s="49"/>
      <c r="CL1837" s="49"/>
      <c r="CM1837" s="49"/>
      <c r="CN1837" s="49"/>
      <c r="CO1837" s="49"/>
      <c r="CP1837" s="49"/>
      <c r="CQ1837" s="49"/>
      <c r="CR1837" s="49"/>
      <c r="CS1837" s="49"/>
      <c r="CT1837" s="49"/>
      <c r="CU1837" s="49"/>
      <c r="CV1837" s="49"/>
      <c r="CW1837" s="49"/>
      <c r="CX1837" s="49"/>
      <c r="CY1837" s="49"/>
      <c r="CZ1837" s="49"/>
    </row>
    <row r="1838" spans="1:104" ht="20.25" thickTop="1" thickBot="1" x14ac:dyDescent="0.35">
      <c r="A1838" s="68"/>
      <c r="B1838" s="88"/>
      <c r="C1838" s="68"/>
      <c r="D1838" s="68"/>
      <c r="E1838" s="69"/>
      <c r="F1838" s="69"/>
      <c r="G1838" s="69"/>
      <c r="H1838" s="69"/>
      <c r="I1838" s="107"/>
      <c r="J1838" s="69"/>
      <c r="K1838" s="69"/>
      <c r="L1838" s="89"/>
      <c r="M1838" s="69"/>
      <c r="N1838" s="69"/>
      <c r="P1838" s="69"/>
      <c r="Q1838" s="69"/>
      <c r="R1838" s="69"/>
      <c r="S1838" s="69"/>
      <c r="T1838" s="82"/>
      <c r="U1838" s="82"/>
      <c r="V1838" s="214"/>
      <c r="W1838" s="214"/>
      <c r="X1838" s="82"/>
      <c r="Y1838" s="82"/>
      <c r="Z1838" s="82"/>
      <c r="AA1838" s="82"/>
      <c r="AB1838" s="82"/>
      <c r="AC1838" s="82"/>
      <c r="AD1838" s="82"/>
      <c r="AE1838" s="89"/>
      <c r="AF1838" s="82"/>
      <c r="AG1838" s="82"/>
      <c r="AH1838" s="82"/>
      <c r="AI1838" s="82"/>
      <c r="AJ1838" s="82"/>
      <c r="AK1838" s="82"/>
      <c r="AL1838" s="69"/>
      <c r="AM1838" s="82"/>
      <c r="AN1838" s="109"/>
      <c r="AO1838" s="109"/>
      <c r="AP1838" s="109"/>
      <c r="AQ1838" s="109"/>
      <c r="AR1838" s="109"/>
      <c r="AS1838" s="109"/>
      <c r="AT1838" s="109"/>
      <c r="AU1838" s="109"/>
      <c r="AV1838" s="109"/>
      <c r="AW1838" s="109"/>
      <c r="AX1838" s="109"/>
      <c r="AY1838" s="109"/>
      <c r="AZ1838" s="109"/>
      <c r="BA1838" s="109"/>
      <c r="BB1838" s="109"/>
      <c r="BC1838" s="109"/>
      <c r="BD1838" s="109"/>
      <c r="BE1838" s="109"/>
      <c r="BF1838" s="109"/>
      <c r="BG1838" s="109"/>
      <c r="BH1838" s="109"/>
      <c r="BI1838" s="109"/>
      <c r="BJ1838" s="109"/>
      <c r="BK1838" s="109"/>
      <c r="BL1838" s="109"/>
      <c r="BM1838" s="109"/>
      <c r="BN1838" s="109"/>
      <c r="BO1838" s="109"/>
      <c r="BP1838" s="109"/>
      <c r="BQ1838" s="112"/>
      <c r="BR1838" s="112"/>
      <c r="BS1838" s="112"/>
      <c r="BT1838" s="114"/>
      <c r="BU1838" s="113"/>
      <c r="BV1838" s="114"/>
      <c r="BW1838" s="115"/>
      <c r="BX1838" s="115"/>
      <c r="BY1838" s="115"/>
      <c r="BZ1838" s="115"/>
      <c r="CA1838" s="48"/>
      <c r="CB1838" s="49"/>
      <c r="CC1838" s="49"/>
      <c r="CD1838" s="49"/>
      <c r="CE1838" s="96"/>
      <c r="CF1838" s="49"/>
      <c r="CG1838" s="96"/>
      <c r="CH1838" s="49"/>
      <c r="CI1838" s="49"/>
      <c r="CJ1838" s="49"/>
      <c r="CK1838" s="49"/>
      <c r="CL1838" s="49"/>
      <c r="CM1838" s="49"/>
      <c r="CN1838" s="49"/>
      <c r="CO1838" s="49"/>
      <c r="CP1838" s="49"/>
      <c r="CQ1838" s="49"/>
      <c r="CR1838" s="49"/>
      <c r="CS1838" s="49"/>
      <c r="CT1838" s="49"/>
      <c r="CU1838" s="49"/>
      <c r="CV1838" s="49"/>
      <c r="CW1838" s="49"/>
      <c r="CX1838" s="49"/>
      <c r="CY1838" s="49"/>
      <c r="CZ1838" s="49"/>
    </row>
    <row r="1839" spans="1:104" ht="20.25" thickTop="1" thickBot="1" x14ac:dyDescent="0.35">
      <c r="A1839" s="68"/>
      <c r="B1839" s="88"/>
      <c r="C1839" s="68"/>
      <c r="D1839" s="68"/>
      <c r="E1839" s="69"/>
      <c r="F1839" s="69"/>
      <c r="G1839" s="69"/>
      <c r="H1839" s="69"/>
      <c r="I1839" s="107"/>
      <c r="J1839" s="69"/>
      <c r="K1839" s="69"/>
      <c r="L1839" s="89"/>
      <c r="M1839" s="69"/>
      <c r="N1839" s="69"/>
      <c r="P1839" s="69"/>
      <c r="Q1839" s="69"/>
      <c r="R1839" s="69"/>
      <c r="S1839" s="69"/>
      <c r="T1839" s="82"/>
      <c r="U1839" s="82"/>
      <c r="V1839" s="214"/>
      <c r="W1839" s="214"/>
      <c r="X1839" s="82"/>
      <c r="Y1839" s="82"/>
      <c r="Z1839" s="82"/>
      <c r="AA1839" s="82"/>
      <c r="AB1839" s="82"/>
      <c r="AC1839" s="82"/>
      <c r="AD1839" s="82"/>
      <c r="AE1839" s="89"/>
      <c r="AF1839" s="82"/>
      <c r="AG1839" s="82"/>
      <c r="AH1839" s="82"/>
      <c r="AI1839" s="82"/>
      <c r="AJ1839" s="82"/>
      <c r="AK1839" s="82"/>
      <c r="AL1839" s="69"/>
      <c r="AM1839" s="82"/>
      <c r="AN1839" s="109"/>
      <c r="AO1839" s="109"/>
      <c r="AP1839" s="109"/>
      <c r="AQ1839" s="109"/>
      <c r="AR1839" s="109"/>
      <c r="AS1839" s="109"/>
      <c r="AT1839" s="109"/>
      <c r="AU1839" s="109"/>
      <c r="AV1839" s="109"/>
      <c r="AW1839" s="109"/>
      <c r="AX1839" s="109"/>
      <c r="AY1839" s="109"/>
      <c r="AZ1839" s="109"/>
      <c r="BA1839" s="109"/>
      <c r="BB1839" s="109"/>
      <c r="BC1839" s="109"/>
      <c r="BD1839" s="109"/>
      <c r="BE1839" s="109"/>
      <c r="BF1839" s="109"/>
      <c r="BG1839" s="109"/>
      <c r="BH1839" s="109"/>
      <c r="BI1839" s="109"/>
      <c r="BJ1839" s="109"/>
      <c r="BK1839" s="109"/>
      <c r="BL1839" s="109"/>
      <c r="BM1839" s="109"/>
      <c r="BN1839" s="109"/>
      <c r="BO1839" s="109"/>
      <c r="BP1839" s="109"/>
      <c r="BQ1839" s="112"/>
      <c r="BR1839" s="112"/>
      <c r="BS1839" s="112"/>
      <c r="BT1839" s="114"/>
      <c r="BU1839" s="113"/>
      <c r="BV1839" s="114"/>
      <c r="BW1839" s="115"/>
      <c r="BX1839" s="115"/>
      <c r="BY1839" s="115"/>
      <c r="BZ1839" s="115"/>
      <c r="CA1839" s="48"/>
      <c r="CB1839" s="49"/>
      <c r="CC1839" s="49"/>
      <c r="CD1839" s="49"/>
      <c r="CE1839" s="96"/>
      <c r="CF1839" s="49"/>
      <c r="CG1839" s="96"/>
      <c r="CH1839" s="49"/>
      <c r="CI1839" s="49"/>
      <c r="CJ1839" s="49"/>
      <c r="CK1839" s="49"/>
      <c r="CL1839" s="49"/>
      <c r="CM1839" s="49"/>
      <c r="CN1839" s="49"/>
      <c r="CO1839" s="49"/>
      <c r="CP1839" s="49"/>
      <c r="CQ1839" s="49"/>
      <c r="CR1839" s="49"/>
      <c r="CS1839" s="49"/>
      <c r="CT1839" s="49"/>
      <c r="CU1839" s="49"/>
      <c r="CV1839" s="49"/>
      <c r="CW1839" s="49"/>
      <c r="CX1839" s="49"/>
      <c r="CY1839" s="49"/>
      <c r="CZ1839" s="49"/>
    </row>
    <row r="1840" spans="1:104" ht="20.25" thickTop="1" thickBot="1" x14ac:dyDescent="0.35">
      <c r="A1840" s="68"/>
      <c r="B1840" s="88"/>
      <c r="C1840" s="68"/>
      <c r="D1840" s="68"/>
      <c r="E1840" s="69"/>
      <c r="F1840" s="69"/>
      <c r="G1840" s="69"/>
      <c r="H1840" s="69"/>
      <c r="I1840" s="107"/>
      <c r="J1840" s="69"/>
      <c r="K1840" s="69"/>
      <c r="L1840" s="89"/>
      <c r="M1840" s="69"/>
      <c r="N1840" s="69"/>
      <c r="P1840" s="69"/>
      <c r="Q1840" s="69"/>
      <c r="R1840" s="69"/>
      <c r="S1840" s="69"/>
      <c r="T1840" s="82"/>
      <c r="U1840" s="82"/>
      <c r="V1840" s="214"/>
      <c r="W1840" s="214"/>
      <c r="X1840" s="82"/>
      <c r="Y1840" s="82"/>
      <c r="Z1840" s="82"/>
      <c r="AA1840" s="82"/>
      <c r="AB1840" s="82"/>
      <c r="AC1840" s="82"/>
      <c r="AD1840" s="82"/>
      <c r="AE1840" s="89"/>
      <c r="AF1840" s="82"/>
      <c r="AG1840" s="82"/>
      <c r="AH1840" s="82"/>
      <c r="AI1840" s="82"/>
      <c r="AJ1840" s="82"/>
      <c r="AK1840" s="82"/>
      <c r="AL1840" s="69"/>
      <c r="AM1840" s="82"/>
      <c r="AN1840" s="109"/>
      <c r="AO1840" s="109"/>
      <c r="AP1840" s="109"/>
      <c r="AQ1840" s="109"/>
      <c r="AR1840" s="109"/>
      <c r="AS1840" s="109"/>
      <c r="AT1840" s="109"/>
      <c r="AU1840" s="109"/>
      <c r="AV1840" s="109"/>
      <c r="AW1840" s="109"/>
      <c r="AX1840" s="109"/>
      <c r="AY1840" s="109"/>
      <c r="AZ1840" s="109"/>
      <c r="BA1840" s="109"/>
      <c r="BB1840" s="109"/>
      <c r="BC1840" s="109"/>
      <c r="BD1840" s="109"/>
      <c r="BE1840" s="109"/>
      <c r="BF1840" s="109"/>
      <c r="BG1840" s="109"/>
      <c r="BH1840" s="109"/>
      <c r="BI1840" s="109"/>
      <c r="BJ1840" s="109"/>
      <c r="BK1840" s="109"/>
      <c r="BL1840" s="109"/>
      <c r="BM1840" s="109"/>
      <c r="BN1840" s="109"/>
      <c r="BO1840" s="109"/>
      <c r="BP1840" s="109"/>
      <c r="BQ1840" s="112"/>
      <c r="BR1840" s="112"/>
      <c r="BS1840" s="112"/>
      <c r="BT1840" s="114"/>
      <c r="BU1840" s="113"/>
      <c r="BV1840" s="114"/>
      <c r="BW1840" s="115"/>
      <c r="BX1840" s="115"/>
      <c r="BY1840" s="115"/>
      <c r="BZ1840" s="115"/>
      <c r="CA1840" s="48"/>
      <c r="CB1840" s="49"/>
      <c r="CC1840" s="49"/>
      <c r="CD1840" s="49"/>
      <c r="CE1840" s="96"/>
      <c r="CF1840" s="49"/>
      <c r="CG1840" s="96"/>
      <c r="CH1840" s="49"/>
      <c r="CI1840" s="49"/>
      <c r="CJ1840" s="49"/>
      <c r="CK1840" s="49"/>
      <c r="CL1840" s="49"/>
      <c r="CM1840" s="49"/>
      <c r="CN1840" s="49"/>
      <c r="CO1840" s="49"/>
      <c r="CP1840" s="49"/>
      <c r="CQ1840" s="49"/>
      <c r="CR1840" s="49"/>
      <c r="CS1840" s="49"/>
      <c r="CT1840" s="49"/>
      <c r="CU1840" s="49"/>
      <c r="CV1840" s="49"/>
      <c r="CW1840" s="49"/>
      <c r="CX1840" s="49"/>
      <c r="CY1840" s="49"/>
      <c r="CZ1840" s="49"/>
    </row>
    <row r="1841" spans="1:104" ht="20.25" thickTop="1" thickBot="1" x14ac:dyDescent="0.35">
      <c r="A1841" s="68"/>
      <c r="B1841" s="88"/>
      <c r="C1841" s="68"/>
      <c r="D1841" s="68"/>
      <c r="E1841" s="69"/>
      <c r="F1841" s="69"/>
      <c r="G1841" s="69"/>
      <c r="H1841" s="69"/>
      <c r="I1841" s="107"/>
      <c r="J1841" s="69"/>
      <c r="K1841" s="69"/>
      <c r="L1841" s="89"/>
      <c r="M1841" s="69"/>
      <c r="N1841" s="69"/>
      <c r="P1841" s="69"/>
      <c r="Q1841" s="69"/>
      <c r="R1841" s="69"/>
      <c r="S1841" s="69"/>
      <c r="T1841" s="82"/>
      <c r="U1841" s="82"/>
      <c r="V1841" s="214"/>
      <c r="W1841" s="214"/>
      <c r="X1841" s="82"/>
      <c r="Y1841" s="82"/>
      <c r="Z1841" s="82"/>
      <c r="AA1841" s="82"/>
      <c r="AB1841" s="82"/>
      <c r="AC1841" s="82"/>
      <c r="AD1841" s="82"/>
      <c r="AE1841" s="89"/>
      <c r="AF1841" s="82"/>
      <c r="AG1841" s="82"/>
      <c r="AH1841" s="82"/>
      <c r="AI1841" s="82"/>
      <c r="AJ1841" s="82"/>
      <c r="AK1841" s="82"/>
      <c r="AL1841" s="69"/>
      <c r="AM1841" s="82"/>
      <c r="AN1841" s="109"/>
      <c r="AO1841" s="109"/>
      <c r="AP1841" s="109"/>
      <c r="AQ1841" s="109"/>
      <c r="AR1841" s="109"/>
      <c r="AS1841" s="109"/>
      <c r="AT1841" s="109"/>
      <c r="AU1841" s="109"/>
      <c r="AV1841" s="109"/>
      <c r="AW1841" s="109"/>
      <c r="AX1841" s="109"/>
      <c r="AY1841" s="109"/>
      <c r="AZ1841" s="109"/>
      <c r="BA1841" s="109"/>
      <c r="BB1841" s="109"/>
      <c r="BC1841" s="109"/>
      <c r="BD1841" s="109"/>
      <c r="BE1841" s="109"/>
      <c r="BF1841" s="109"/>
      <c r="BG1841" s="109"/>
      <c r="BH1841" s="109"/>
      <c r="BI1841" s="109"/>
      <c r="BJ1841" s="109"/>
      <c r="BK1841" s="109"/>
      <c r="BL1841" s="109"/>
      <c r="BM1841" s="109"/>
      <c r="BN1841" s="109"/>
      <c r="BO1841" s="109"/>
      <c r="BP1841" s="109"/>
      <c r="BQ1841" s="112"/>
      <c r="BR1841" s="112"/>
      <c r="BS1841" s="112"/>
      <c r="BT1841" s="114"/>
      <c r="BU1841" s="113"/>
      <c r="BV1841" s="114"/>
      <c r="BW1841" s="115"/>
      <c r="BX1841" s="115"/>
      <c r="BY1841" s="115"/>
      <c r="BZ1841" s="115"/>
      <c r="CA1841" s="48"/>
      <c r="CB1841" s="49"/>
      <c r="CC1841" s="49"/>
      <c r="CD1841" s="49"/>
      <c r="CE1841" s="96"/>
      <c r="CF1841" s="49"/>
      <c r="CG1841" s="96"/>
      <c r="CH1841" s="49"/>
      <c r="CI1841" s="49"/>
      <c r="CJ1841" s="49"/>
      <c r="CK1841" s="49"/>
      <c r="CL1841" s="49"/>
      <c r="CM1841" s="49"/>
      <c r="CN1841" s="49"/>
      <c r="CO1841" s="49"/>
      <c r="CP1841" s="49"/>
      <c r="CQ1841" s="49"/>
      <c r="CR1841" s="49"/>
      <c r="CS1841" s="49"/>
      <c r="CT1841" s="49"/>
      <c r="CU1841" s="49"/>
      <c r="CV1841" s="49"/>
      <c r="CW1841" s="49"/>
      <c r="CX1841" s="49"/>
      <c r="CY1841" s="49"/>
      <c r="CZ1841" s="49"/>
    </row>
    <row r="1842" spans="1:104" ht="20.25" thickTop="1" thickBot="1" x14ac:dyDescent="0.35">
      <c r="A1842" s="68"/>
      <c r="B1842" s="88"/>
      <c r="C1842" s="68"/>
      <c r="D1842" s="68"/>
      <c r="E1842" s="69"/>
      <c r="F1842" s="69"/>
      <c r="G1842" s="69"/>
      <c r="H1842" s="69"/>
      <c r="I1842" s="107"/>
      <c r="J1842" s="69"/>
      <c r="K1842" s="69"/>
      <c r="L1842" s="89"/>
      <c r="M1842" s="69"/>
      <c r="N1842" s="69"/>
      <c r="P1842" s="69"/>
      <c r="Q1842" s="69"/>
      <c r="R1842" s="69"/>
      <c r="S1842" s="69"/>
      <c r="T1842" s="82"/>
      <c r="U1842" s="82"/>
      <c r="V1842" s="214"/>
      <c r="W1842" s="214"/>
      <c r="X1842" s="82"/>
      <c r="Y1842" s="82"/>
      <c r="Z1842" s="82"/>
      <c r="AA1842" s="82"/>
      <c r="AB1842" s="82"/>
      <c r="AC1842" s="82"/>
      <c r="AD1842" s="82"/>
      <c r="AE1842" s="89"/>
      <c r="AF1842" s="82"/>
      <c r="AG1842" s="82"/>
      <c r="AH1842" s="82"/>
      <c r="AI1842" s="82"/>
      <c r="AJ1842" s="82"/>
      <c r="AK1842" s="82"/>
      <c r="AL1842" s="69"/>
      <c r="AM1842" s="82"/>
      <c r="AN1842" s="109"/>
      <c r="AO1842" s="109"/>
      <c r="AP1842" s="109"/>
      <c r="AQ1842" s="109"/>
      <c r="AR1842" s="109"/>
      <c r="AS1842" s="109"/>
      <c r="AT1842" s="109"/>
      <c r="AU1842" s="109"/>
      <c r="AV1842" s="109"/>
      <c r="AW1842" s="109"/>
      <c r="AX1842" s="109"/>
      <c r="AY1842" s="109"/>
      <c r="AZ1842" s="109"/>
      <c r="BA1842" s="109"/>
      <c r="BB1842" s="109"/>
      <c r="BC1842" s="109"/>
      <c r="BD1842" s="109"/>
      <c r="BE1842" s="109"/>
      <c r="BF1842" s="109"/>
      <c r="BG1842" s="109"/>
      <c r="BH1842" s="109"/>
      <c r="BI1842" s="109"/>
      <c r="BJ1842" s="109"/>
      <c r="BK1842" s="109"/>
      <c r="BL1842" s="109"/>
      <c r="BM1842" s="109"/>
      <c r="BN1842" s="109"/>
      <c r="BO1842" s="109"/>
      <c r="BP1842" s="109"/>
      <c r="BQ1842" s="112"/>
      <c r="BR1842" s="112"/>
      <c r="BS1842" s="112"/>
      <c r="BT1842" s="114"/>
      <c r="BU1842" s="113"/>
      <c r="BV1842" s="114"/>
      <c r="BW1842" s="115"/>
      <c r="BX1842" s="115"/>
      <c r="BY1842" s="115"/>
      <c r="BZ1842" s="115"/>
      <c r="CA1842" s="48"/>
      <c r="CB1842" s="49"/>
      <c r="CC1842" s="49"/>
      <c r="CD1842" s="49"/>
      <c r="CE1842" s="96"/>
      <c r="CF1842" s="49"/>
      <c r="CG1842" s="96"/>
      <c r="CH1842" s="49"/>
      <c r="CI1842" s="49"/>
      <c r="CJ1842" s="49"/>
      <c r="CK1842" s="49"/>
      <c r="CL1842" s="49"/>
      <c r="CM1842" s="49"/>
      <c r="CN1842" s="49"/>
      <c r="CO1842" s="49"/>
      <c r="CP1842" s="49"/>
      <c r="CQ1842" s="49"/>
      <c r="CR1842" s="49"/>
      <c r="CS1842" s="49"/>
      <c r="CT1842" s="49"/>
      <c r="CU1842" s="49"/>
      <c r="CV1842" s="49"/>
      <c r="CW1842" s="49"/>
      <c r="CX1842" s="49"/>
      <c r="CY1842" s="49"/>
      <c r="CZ1842" s="49"/>
    </row>
    <row r="1843" spans="1:104" ht="20.25" thickTop="1" thickBot="1" x14ac:dyDescent="0.35">
      <c r="A1843" s="68"/>
      <c r="B1843" s="88"/>
      <c r="C1843" s="68"/>
      <c r="D1843" s="68"/>
      <c r="E1843" s="69"/>
      <c r="F1843" s="69"/>
      <c r="G1843" s="69"/>
      <c r="H1843" s="69"/>
      <c r="I1843" s="107"/>
      <c r="J1843" s="69"/>
      <c r="K1843" s="69"/>
      <c r="L1843" s="89"/>
      <c r="M1843" s="69"/>
      <c r="N1843" s="69"/>
      <c r="P1843" s="69"/>
      <c r="Q1843" s="69"/>
      <c r="R1843" s="69"/>
      <c r="S1843" s="69"/>
      <c r="T1843" s="82"/>
      <c r="U1843" s="82"/>
      <c r="V1843" s="214"/>
      <c r="W1843" s="214"/>
      <c r="X1843" s="82"/>
      <c r="Y1843" s="82"/>
      <c r="Z1843" s="82"/>
      <c r="AA1843" s="82"/>
      <c r="AB1843" s="82"/>
      <c r="AC1843" s="82"/>
      <c r="AD1843" s="82"/>
      <c r="AE1843" s="89"/>
      <c r="AF1843" s="82"/>
      <c r="AG1843" s="82"/>
      <c r="AH1843" s="82"/>
      <c r="AI1843" s="82"/>
      <c r="AJ1843" s="82"/>
      <c r="AK1843" s="82"/>
      <c r="AL1843" s="69"/>
      <c r="AM1843" s="82"/>
      <c r="AN1843" s="109"/>
      <c r="AO1843" s="109"/>
      <c r="AP1843" s="109"/>
      <c r="AQ1843" s="109"/>
      <c r="AR1843" s="109"/>
      <c r="AS1843" s="109"/>
      <c r="AT1843" s="109"/>
      <c r="AU1843" s="109"/>
      <c r="AV1843" s="109"/>
      <c r="AW1843" s="109"/>
      <c r="AX1843" s="109"/>
      <c r="AY1843" s="109"/>
      <c r="AZ1843" s="109"/>
      <c r="BA1843" s="109"/>
      <c r="BB1843" s="109"/>
      <c r="BC1843" s="109"/>
      <c r="BD1843" s="109"/>
      <c r="BE1843" s="109"/>
      <c r="BF1843" s="109"/>
      <c r="BG1843" s="109"/>
      <c r="BH1843" s="109"/>
      <c r="BI1843" s="109"/>
      <c r="BJ1843" s="109"/>
      <c r="BK1843" s="109"/>
      <c r="BL1843" s="109"/>
      <c r="BM1843" s="109"/>
      <c r="BN1843" s="109"/>
      <c r="BO1843" s="109"/>
      <c r="BP1843" s="109"/>
      <c r="BQ1843" s="112"/>
      <c r="BR1843" s="112"/>
      <c r="BS1843" s="112"/>
      <c r="BT1843" s="114"/>
      <c r="BU1843" s="113"/>
      <c r="BV1843" s="114"/>
      <c r="BW1843" s="115"/>
      <c r="BX1843" s="115"/>
      <c r="BY1843" s="115"/>
      <c r="BZ1843" s="115"/>
      <c r="CA1843" s="48"/>
      <c r="CB1843" s="49"/>
      <c r="CC1843" s="49"/>
      <c r="CD1843" s="49"/>
      <c r="CE1843" s="96"/>
      <c r="CF1843" s="49"/>
      <c r="CG1843" s="96"/>
      <c r="CH1843" s="49"/>
      <c r="CI1843" s="49"/>
      <c r="CJ1843" s="49"/>
      <c r="CK1843" s="49"/>
      <c r="CL1843" s="49"/>
      <c r="CM1843" s="49"/>
      <c r="CN1843" s="49"/>
      <c r="CO1843" s="49"/>
      <c r="CP1843" s="49"/>
      <c r="CQ1843" s="49"/>
      <c r="CR1843" s="49"/>
      <c r="CS1843" s="49"/>
      <c r="CT1843" s="49"/>
      <c r="CU1843" s="49"/>
      <c r="CV1843" s="49"/>
      <c r="CW1843" s="49"/>
      <c r="CX1843" s="49"/>
      <c r="CY1843" s="49"/>
      <c r="CZ1843" s="49"/>
    </row>
    <row r="1844" spans="1:104" ht="20.25" thickTop="1" thickBot="1" x14ac:dyDescent="0.35">
      <c r="A1844" s="68"/>
      <c r="B1844" s="88"/>
      <c r="C1844" s="68"/>
      <c r="D1844" s="68"/>
      <c r="E1844" s="69"/>
      <c r="F1844" s="69"/>
      <c r="G1844" s="69"/>
      <c r="H1844" s="69"/>
      <c r="I1844" s="107"/>
      <c r="J1844" s="69"/>
      <c r="K1844" s="69"/>
      <c r="L1844" s="89"/>
      <c r="M1844" s="69"/>
      <c r="N1844" s="69"/>
      <c r="P1844" s="69"/>
      <c r="Q1844" s="69"/>
      <c r="R1844" s="69"/>
      <c r="S1844" s="69"/>
      <c r="T1844" s="82"/>
      <c r="U1844" s="82"/>
      <c r="V1844" s="214"/>
      <c r="W1844" s="214"/>
      <c r="X1844" s="82"/>
      <c r="Y1844" s="82"/>
      <c r="Z1844" s="82"/>
      <c r="AA1844" s="82"/>
      <c r="AB1844" s="82"/>
      <c r="AC1844" s="82"/>
      <c r="AD1844" s="82"/>
      <c r="AE1844" s="89"/>
      <c r="AF1844" s="82"/>
      <c r="AG1844" s="82"/>
      <c r="AH1844" s="82"/>
      <c r="AI1844" s="82"/>
      <c r="AJ1844" s="82"/>
      <c r="AK1844" s="82"/>
      <c r="AL1844" s="69"/>
      <c r="AM1844" s="82"/>
      <c r="AN1844" s="109"/>
      <c r="AO1844" s="109"/>
      <c r="AP1844" s="109"/>
      <c r="AQ1844" s="109"/>
      <c r="AR1844" s="109"/>
      <c r="AS1844" s="109"/>
      <c r="AT1844" s="109"/>
      <c r="AU1844" s="109"/>
      <c r="AV1844" s="109"/>
      <c r="AW1844" s="109"/>
      <c r="AX1844" s="109"/>
      <c r="AY1844" s="109"/>
      <c r="AZ1844" s="109"/>
      <c r="BA1844" s="109"/>
      <c r="BB1844" s="109"/>
      <c r="BC1844" s="109"/>
      <c r="BD1844" s="109"/>
      <c r="BE1844" s="109"/>
      <c r="BF1844" s="109"/>
      <c r="BG1844" s="109"/>
      <c r="BH1844" s="109"/>
      <c r="BI1844" s="109"/>
      <c r="BJ1844" s="109"/>
      <c r="BK1844" s="109"/>
      <c r="BL1844" s="109"/>
      <c r="BM1844" s="109"/>
      <c r="BN1844" s="109"/>
      <c r="BO1844" s="109"/>
      <c r="BP1844" s="109"/>
      <c r="BQ1844" s="112"/>
      <c r="BR1844" s="112"/>
      <c r="BS1844" s="112"/>
      <c r="BT1844" s="114"/>
      <c r="BU1844" s="113"/>
      <c r="BV1844" s="114"/>
      <c r="BW1844" s="115"/>
      <c r="BX1844" s="115"/>
      <c r="BY1844" s="115"/>
      <c r="BZ1844" s="115"/>
      <c r="CA1844" s="48"/>
      <c r="CB1844" s="49"/>
      <c r="CC1844" s="49"/>
      <c r="CD1844" s="49"/>
      <c r="CE1844" s="96"/>
      <c r="CF1844" s="49"/>
      <c r="CG1844" s="96"/>
      <c r="CH1844" s="49"/>
      <c r="CI1844" s="49"/>
      <c r="CJ1844" s="49"/>
      <c r="CK1844" s="49"/>
      <c r="CL1844" s="49"/>
      <c r="CM1844" s="49"/>
      <c r="CN1844" s="49"/>
      <c r="CO1844" s="49"/>
      <c r="CP1844" s="49"/>
      <c r="CQ1844" s="49"/>
      <c r="CR1844" s="49"/>
      <c r="CS1844" s="49"/>
      <c r="CT1844" s="49"/>
      <c r="CU1844" s="49"/>
      <c r="CV1844" s="49"/>
      <c r="CW1844" s="49"/>
      <c r="CX1844" s="49"/>
      <c r="CY1844" s="49"/>
      <c r="CZ1844" s="49"/>
    </row>
    <row r="1845" spans="1:104" ht="20.25" thickTop="1" thickBot="1" x14ac:dyDescent="0.35">
      <c r="A1845" s="68"/>
      <c r="B1845" s="88"/>
      <c r="C1845" s="68"/>
      <c r="D1845" s="68"/>
      <c r="E1845" s="69"/>
      <c r="F1845" s="69"/>
      <c r="G1845" s="69"/>
      <c r="H1845" s="69"/>
      <c r="I1845" s="107"/>
      <c r="J1845" s="69"/>
      <c r="K1845" s="69"/>
      <c r="L1845" s="89"/>
      <c r="M1845" s="69"/>
      <c r="N1845" s="69"/>
      <c r="P1845" s="69"/>
      <c r="Q1845" s="69"/>
      <c r="R1845" s="69"/>
      <c r="S1845" s="69"/>
      <c r="T1845" s="82"/>
      <c r="U1845" s="82"/>
      <c r="V1845" s="214"/>
      <c r="W1845" s="214"/>
      <c r="X1845" s="82"/>
      <c r="Y1845" s="82"/>
      <c r="Z1845" s="82"/>
      <c r="AA1845" s="82"/>
      <c r="AB1845" s="82"/>
      <c r="AC1845" s="82"/>
      <c r="AD1845" s="82"/>
      <c r="AE1845" s="89"/>
      <c r="AF1845" s="82"/>
      <c r="AG1845" s="82"/>
      <c r="AH1845" s="82"/>
      <c r="AI1845" s="82"/>
      <c r="AJ1845" s="82"/>
      <c r="AK1845" s="82"/>
      <c r="AL1845" s="69"/>
      <c r="AM1845" s="82"/>
      <c r="AN1845" s="109"/>
      <c r="AO1845" s="109"/>
      <c r="AP1845" s="109"/>
      <c r="AQ1845" s="109"/>
      <c r="AR1845" s="109"/>
      <c r="AS1845" s="109"/>
      <c r="AT1845" s="109"/>
      <c r="AU1845" s="109"/>
      <c r="AV1845" s="109"/>
      <c r="AW1845" s="109"/>
      <c r="AX1845" s="109"/>
      <c r="AY1845" s="109"/>
      <c r="AZ1845" s="109"/>
      <c r="BA1845" s="109"/>
      <c r="BB1845" s="109"/>
      <c r="BC1845" s="109"/>
      <c r="BD1845" s="109"/>
      <c r="BE1845" s="109"/>
      <c r="BF1845" s="109"/>
      <c r="BG1845" s="109"/>
      <c r="BH1845" s="109"/>
      <c r="BI1845" s="109"/>
      <c r="BJ1845" s="109"/>
      <c r="BK1845" s="109"/>
      <c r="BL1845" s="109"/>
      <c r="BM1845" s="109"/>
      <c r="BN1845" s="109"/>
      <c r="BO1845" s="109"/>
      <c r="BP1845" s="109"/>
      <c r="BQ1845" s="112"/>
      <c r="BR1845" s="112"/>
      <c r="BS1845" s="112"/>
      <c r="BT1845" s="114"/>
      <c r="BU1845" s="113"/>
      <c r="BV1845" s="114"/>
      <c r="BW1845" s="115"/>
      <c r="BX1845" s="115"/>
      <c r="BY1845" s="115"/>
      <c r="BZ1845" s="115"/>
      <c r="CA1845" s="48"/>
      <c r="CB1845" s="49"/>
      <c r="CC1845" s="49"/>
      <c r="CD1845" s="49"/>
      <c r="CE1845" s="96"/>
      <c r="CF1845" s="49"/>
      <c r="CG1845" s="96"/>
      <c r="CH1845" s="49"/>
      <c r="CI1845" s="49"/>
      <c r="CJ1845" s="49"/>
      <c r="CK1845" s="49"/>
      <c r="CL1845" s="49"/>
      <c r="CM1845" s="49"/>
      <c r="CN1845" s="49"/>
      <c r="CO1845" s="49"/>
      <c r="CP1845" s="49"/>
      <c r="CQ1845" s="49"/>
      <c r="CR1845" s="49"/>
      <c r="CS1845" s="49"/>
      <c r="CT1845" s="49"/>
      <c r="CU1845" s="49"/>
      <c r="CV1845" s="49"/>
      <c r="CW1845" s="49"/>
      <c r="CX1845" s="49"/>
      <c r="CY1845" s="49"/>
      <c r="CZ1845" s="49"/>
    </row>
    <row r="1846" spans="1:104" ht="20.25" thickTop="1" thickBot="1" x14ac:dyDescent="0.35">
      <c r="A1846" s="68"/>
      <c r="B1846" s="88"/>
      <c r="C1846" s="68"/>
      <c r="D1846" s="68"/>
      <c r="E1846" s="69"/>
      <c r="F1846" s="69"/>
      <c r="G1846" s="69"/>
      <c r="H1846" s="69"/>
      <c r="I1846" s="107"/>
      <c r="J1846" s="69"/>
      <c r="K1846" s="69"/>
      <c r="L1846" s="89"/>
      <c r="M1846" s="69"/>
      <c r="N1846" s="69"/>
      <c r="P1846" s="69"/>
      <c r="Q1846" s="69"/>
      <c r="R1846" s="69"/>
      <c r="S1846" s="69"/>
      <c r="T1846" s="82"/>
      <c r="U1846" s="82"/>
      <c r="V1846" s="214"/>
      <c r="W1846" s="214"/>
      <c r="X1846" s="82"/>
      <c r="Y1846" s="82"/>
      <c r="Z1846" s="82"/>
      <c r="AA1846" s="82"/>
      <c r="AB1846" s="82"/>
      <c r="AC1846" s="82"/>
      <c r="AD1846" s="82"/>
      <c r="AE1846" s="89"/>
      <c r="AF1846" s="82"/>
      <c r="AG1846" s="82"/>
      <c r="AH1846" s="82"/>
      <c r="AI1846" s="82"/>
      <c r="AJ1846" s="82"/>
      <c r="AK1846" s="82"/>
      <c r="AL1846" s="69"/>
      <c r="AM1846" s="82"/>
      <c r="AN1846" s="109"/>
      <c r="AO1846" s="109"/>
      <c r="AP1846" s="109"/>
      <c r="AQ1846" s="109"/>
      <c r="AR1846" s="109"/>
      <c r="AS1846" s="109"/>
      <c r="AT1846" s="109"/>
      <c r="AU1846" s="109"/>
      <c r="AV1846" s="109"/>
      <c r="AW1846" s="109"/>
      <c r="AX1846" s="109"/>
      <c r="AY1846" s="109"/>
      <c r="AZ1846" s="109"/>
      <c r="BA1846" s="109"/>
      <c r="BB1846" s="109"/>
      <c r="BC1846" s="109"/>
      <c r="BD1846" s="109"/>
      <c r="BE1846" s="109"/>
      <c r="BF1846" s="109"/>
      <c r="BG1846" s="109"/>
      <c r="BH1846" s="109"/>
      <c r="BI1846" s="109"/>
      <c r="BJ1846" s="109"/>
      <c r="BK1846" s="109"/>
      <c r="BL1846" s="109"/>
      <c r="BM1846" s="109"/>
      <c r="BN1846" s="109"/>
      <c r="BO1846" s="109"/>
      <c r="BP1846" s="109"/>
      <c r="BQ1846" s="112"/>
      <c r="BR1846" s="112"/>
      <c r="BS1846" s="112"/>
      <c r="BT1846" s="114"/>
      <c r="BU1846" s="113"/>
      <c r="BV1846" s="114"/>
      <c r="BW1846" s="115"/>
      <c r="BX1846" s="115"/>
      <c r="BY1846" s="115"/>
      <c r="BZ1846" s="115"/>
      <c r="CA1846" s="48"/>
      <c r="CB1846" s="49"/>
      <c r="CC1846" s="49"/>
      <c r="CD1846" s="49"/>
      <c r="CE1846" s="96"/>
      <c r="CF1846" s="49"/>
      <c r="CG1846" s="96"/>
      <c r="CH1846" s="49"/>
      <c r="CI1846" s="49"/>
      <c r="CJ1846" s="49"/>
      <c r="CK1846" s="49"/>
      <c r="CL1846" s="49"/>
      <c r="CM1846" s="49"/>
      <c r="CN1846" s="49"/>
      <c r="CO1846" s="49"/>
      <c r="CP1846" s="49"/>
      <c r="CQ1846" s="49"/>
      <c r="CR1846" s="49"/>
      <c r="CS1846" s="49"/>
      <c r="CT1846" s="49"/>
      <c r="CU1846" s="49"/>
      <c r="CV1846" s="49"/>
      <c r="CW1846" s="49"/>
      <c r="CX1846" s="49"/>
      <c r="CY1846" s="49"/>
      <c r="CZ1846" s="49"/>
    </row>
    <row r="1847" spans="1:104" ht="20.25" thickTop="1" thickBot="1" x14ac:dyDescent="0.35">
      <c r="A1847" s="68"/>
      <c r="B1847" s="88"/>
      <c r="C1847" s="68"/>
      <c r="D1847" s="68"/>
      <c r="E1847" s="69"/>
      <c r="F1847" s="69"/>
      <c r="G1847" s="69"/>
      <c r="H1847" s="69"/>
      <c r="I1847" s="107"/>
      <c r="J1847" s="69"/>
      <c r="K1847" s="69"/>
      <c r="L1847" s="89"/>
      <c r="M1847" s="69"/>
      <c r="N1847" s="69"/>
      <c r="P1847" s="69"/>
      <c r="Q1847" s="69"/>
      <c r="R1847" s="69"/>
      <c r="S1847" s="69"/>
      <c r="T1847" s="82"/>
      <c r="U1847" s="82"/>
      <c r="V1847" s="214"/>
      <c r="W1847" s="214"/>
      <c r="X1847" s="82"/>
      <c r="Y1847" s="82"/>
      <c r="Z1847" s="82"/>
      <c r="AA1847" s="82"/>
      <c r="AB1847" s="82"/>
      <c r="AC1847" s="82"/>
      <c r="AD1847" s="82"/>
      <c r="AE1847" s="89"/>
      <c r="AF1847" s="82"/>
      <c r="AG1847" s="82"/>
      <c r="AH1847" s="82"/>
      <c r="AI1847" s="82"/>
      <c r="AJ1847" s="82"/>
      <c r="AK1847" s="82"/>
      <c r="AL1847" s="69"/>
      <c r="AM1847" s="82"/>
      <c r="AN1847" s="109"/>
      <c r="AO1847" s="109"/>
      <c r="AP1847" s="109"/>
      <c r="AQ1847" s="109"/>
      <c r="AR1847" s="109"/>
      <c r="AS1847" s="109"/>
      <c r="AT1847" s="109"/>
      <c r="AU1847" s="109"/>
      <c r="AV1847" s="109"/>
      <c r="AW1847" s="109"/>
      <c r="AX1847" s="109"/>
      <c r="AY1847" s="109"/>
      <c r="AZ1847" s="109"/>
      <c r="BA1847" s="109"/>
      <c r="BB1847" s="109"/>
      <c r="BC1847" s="109"/>
      <c r="BD1847" s="109"/>
      <c r="BE1847" s="109"/>
      <c r="BF1847" s="109"/>
      <c r="BG1847" s="109"/>
      <c r="BH1847" s="109"/>
      <c r="BI1847" s="109"/>
      <c r="BJ1847" s="109"/>
      <c r="BK1847" s="109"/>
      <c r="BL1847" s="109"/>
      <c r="BM1847" s="109"/>
      <c r="BN1847" s="109"/>
      <c r="BO1847" s="109"/>
      <c r="BP1847" s="109"/>
      <c r="BQ1847" s="63"/>
      <c r="BR1847" s="63"/>
      <c r="BS1847" s="63"/>
      <c r="BT1847" s="78"/>
      <c r="BU1847" s="77"/>
      <c r="BV1847" s="78"/>
      <c r="BW1847" s="79"/>
      <c r="BX1847" s="79"/>
      <c r="BY1847" s="79"/>
      <c r="BZ1847" s="79"/>
      <c r="CA1847" s="48"/>
      <c r="CB1847" s="49"/>
      <c r="CC1847" s="49"/>
      <c r="CD1847" s="49"/>
      <c r="CE1847" s="96"/>
      <c r="CF1847" s="49"/>
      <c r="CG1847" s="96"/>
      <c r="CH1847" s="49"/>
      <c r="CI1847" s="49"/>
      <c r="CJ1847" s="49"/>
      <c r="CK1847" s="49"/>
      <c r="CL1847" s="49"/>
      <c r="CM1847" s="49"/>
      <c r="CN1847" s="49"/>
      <c r="CO1847" s="49"/>
      <c r="CP1847" s="49"/>
      <c r="CQ1847" s="49"/>
      <c r="CR1847" s="49"/>
      <c r="CS1847" s="49"/>
      <c r="CT1847" s="49"/>
      <c r="CU1847" s="49"/>
      <c r="CV1847" s="49"/>
      <c r="CW1847" s="49"/>
      <c r="CX1847" s="49"/>
      <c r="CY1847" s="49"/>
      <c r="CZ1847" s="49"/>
    </row>
    <row r="1848" spans="1:104" ht="20.25" thickTop="1" thickBot="1" x14ac:dyDescent="0.35">
      <c r="A1848" s="68"/>
      <c r="B1848" s="88"/>
      <c r="C1848" s="68"/>
      <c r="D1848" s="68"/>
      <c r="E1848" s="69"/>
      <c r="F1848" s="69"/>
      <c r="G1848" s="69"/>
      <c r="H1848" s="69"/>
      <c r="I1848" s="107"/>
      <c r="J1848" s="69"/>
      <c r="K1848" s="69"/>
      <c r="L1848" s="89"/>
      <c r="M1848" s="69"/>
      <c r="N1848" s="69"/>
      <c r="P1848" s="69"/>
      <c r="Q1848" s="69"/>
      <c r="R1848" s="69"/>
      <c r="S1848" s="69"/>
      <c r="T1848" s="82"/>
      <c r="U1848" s="82"/>
      <c r="V1848" s="214"/>
      <c r="W1848" s="214"/>
      <c r="X1848" s="82"/>
      <c r="Y1848" s="82"/>
      <c r="Z1848" s="82"/>
      <c r="AA1848" s="82"/>
      <c r="AB1848" s="82"/>
      <c r="AC1848" s="82"/>
      <c r="AD1848" s="82"/>
      <c r="AE1848" s="89"/>
      <c r="AF1848" s="82"/>
      <c r="AG1848" s="82"/>
      <c r="AH1848" s="82"/>
      <c r="AI1848" s="82"/>
      <c r="AJ1848" s="82"/>
      <c r="AK1848" s="82"/>
      <c r="AL1848" s="69"/>
      <c r="AM1848" s="82"/>
      <c r="AN1848" s="109"/>
      <c r="AO1848" s="109"/>
      <c r="AP1848" s="109"/>
      <c r="AQ1848" s="109"/>
      <c r="AR1848" s="109"/>
      <c r="AS1848" s="109"/>
      <c r="AT1848" s="109"/>
      <c r="AU1848" s="109"/>
      <c r="AV1848" s="109"/>
      <c r="AW1848" s="109"/>
      <c r="AX1848" s="109"/>
      <c r="AY1848" s="109"/>
      <c r="AZ1848" s="109"/>
      <c r="BA1848" s="109"/>
      <c r="BB1848" s="109"/>
      <c r="BC1848" s="109"/>
      <c r="BD1848" s="109"/>
      <c r="BE1848" s="109"/>
      <c r="BF1848" s="109"/>
      <c r="BG1848" s="109"/>
      <c r="BH1848" s="109"/>
      <c r="BI1848" s="109"/>
      <c r="BJ1848" s="109"/>
      <c r="BK1848" s="109"/>
      <c r="BL1848" s="109"/>
      <c r="BM1848" s="109"/>
      <c r="BN1848" s="109"/>
      <c r="BO1848" s="109"/>
      <c r="BP1848" s="109"/>
      <c r="BQ1848" s="63"/>
      <c r="BR1848" s="63"/>
      <c r="BS1848" s="63"/>
      <c r="BT1848" s="78"/>
      <c r="BU1848" s="77"/>
      <c r="BV1848" s="78"/>
      <c r="BW1848" s="79"/>
      <c r="BX1848" s="79"/>
      <c r="BY1848" s="79"/>
      <c r="BZ1848" s="79"/>
      <c r="CA1848" s="48"/>
      <c r="CB1848" s="49"/>
      <c r="CC1848" s="49"/>
      <c r="CD1848" s="49"/>
      <c r="CE1848" s="96"/>
      <c r="CF1848" s="49"/>
      <c r="CG1848" s="96"/>
      <c r="CH1848" s="49"/>
      <c r="CI1848" s="49"/>
      <c r="CJ1848" s="49"/>
      <c r="CK1848" s="49"/>
      <c r="CL1848" s="49"/>
      <c r="CM1848" s="49"/>
      <c r="CN1848" s="49"/>
      <c r="CO1848" s="49"/>
      <c r="CP1848" s="49"/>
      <c r="CQ1848" s="49"/>
      <c r="CR1848" s="49"/>
      <c r="CS1848" s="49"/>
      <c r="CT1848" s="49"/>
      <c r="CU1848" s="49"/>
      <c r="CV1848" s="49"/>
      <c r="CW1848" s="49"/>
      <c r="CX1848" s="49"/>
      <c r="CY1848" s="49"/>
      <c r="CZ1848" s="49"/>
    </row>
    <row r="1849" spans="1:104" ht="20.25" thickTop="1" thickBot="1" x14ac:dyDescent="0.35">
      <c r="A1849" s="68"/>
      <c r="B1849" s="88"/>
      <c r="C1849" s="68"/>
      <c r="D1849" s="68"/>
      <c r="E1849" s="69"/>
      <c r="F1849" s="69"/>
      <c r="G1849" s="69"/>
      <c r="H1849" s="69"/>
      <c r="I1849" s="107"/>
      <c r="J1849" s="69"/>
      <c r="K1849" s="69"/>
      <c r="L1849" s="89"/>
      <c r="M1849" s="69"/>
      <c r="N1849" s="69"/>
      <c r="P1849" s="69"/>
      <c r="Q1849" s="69"/>
      <c r="R1849" s="69"/>
      <c r="S1849" s="69"/>
      <c r="T1849" s="82"/>
      <c r="U1849" s="82"/>
      <c r="V1849" s="214"/>
      <c r="W1849" s="214"/>
      <c r="X1849" s="82"/>
      <c r="Y1849" s="82"/>
      <c r="Z1849" s="82"/>
      <c r="AA1849" s="82"/>
      <c r="AB1849" s="82"/>
      <c r="AC1849" s="82"/>
      <c r="AD1849" s="82"/>
      <c r="AE1849" s="89"/>
      <c r="AF1849" s="82"/>
      <c r="AG1849" s="82"/>
      <c r="AH1849" s="82"/>
      <c r="AI1849" s="82"/>
      <c r="AJ1849" s="82"/>
      <c r="AK1849" s="82"/>
      <c r="AL1849" s="69"/>
      <c r="AM1849" s="82"/>
      <c r="AN1849" s="109"/>
      <c r="AO1849" s="109"/>
      <c r="AP1849" s="109"/>
      <c r="AQ1849" s="109"/>
      <c r="AR1849" s="109"/>
      <c r="AS1849" s="109"/>
      <c r="AT1849" s="109"/>
      <c r="AU1849" s="109"/>
      <c r="AV1849" s="109"/>
      <c r="AW1849" s="109"/>
      <c r="AX1849" s="109"/>
      <c r="AY1849" s="109"/>
      <c r="AZ1849" s="109"/>
      <c r="BA1849" s="109"/>
      <c r="BB1849" s="109"/>
      <c r="BC1849" s="109"/>
      <c r="BD1849" s="109"/>
      <c r="BE1849" s="109"/>
      <c r="BF1849" s="109"/>
      <c r="BG1849" s="109"/>
      <c r="BH1849" s="109"/>
      <c r="BI1849" s="109"/>
      <c r="BJ1849" s="109"/>
      <c r="BK1849" s="109"/>
      <c r="BL1849" s="109"/>
      <c r="BM1849" s="109"/>
      <c r="BN1849" s="109"/>
      <c r="BO1849" s="109"/>
      <c r="BP1849" s="109"/>
      <c r="BQ1849" s="63"/>
      <c r="BR1849" s="63"/>
      <c r="BS1849" s="63"/>
      <c r="BT1849" s="78"/>
      <c r="BU1849" s="77"/>
      <c r="BV1849" s="78"/>
      <c r="BW1849" s="79"/>
      <c r="BX1849" s="79"/>
      <c r="BY1849" s="79"/>
      <c r="BZ1849" s="79"/>
      <c r="CA1849" s="48"/>
      <c r="CB1849" s="49"/>
      <c r="CC1849" s="49"/>
      <c r="CD1849" s="49"/>
      <c r="CE1849" s="96"/>
      <c r="CF1849" s="49"/>
      <c r="CG1849" s="96"/>
      <c r="CH1849" s="49"/>
      <c r="CI1849" s="49"/>
      <c r="CJ1849" s="49"/>
      <c r="CK1849" s="49"/>
      <c r="CL1849" s="49"/>
      <c r="CM1849" s="49"/>
      <c r="CN1849" s="49"/>
      <c r="CO1849" s="49"/>
      <c r="CP1849" s="49"/>
      <c r="CQ1849" s="49"/>
      <c r="CR1849" s="49"/>
      <c r="CS1849" s="49"/>
      <c r="CT1849" s="49"/>
      <c r="CU1849" s="49"/>
      <c r="CV1849" s="49"/>
      <c r="CW1849" s="49"/>
      <c r="CX1849" s="49"/>
      <c r="CY1849" s="49"/>
      <c r="CZ1849" s="49"/>
    </row>
    <row r="1850" spans="1:104" ht="20.25" thickTop="1" thickBot="1" x14ac:dyDescent="0.35">
      <c r="A1850" s="68"/>
      <c r="B1850" s="88"/>
      <c r="C1850" s="68"/>
      <c r="D1850" s="68"/>
      <c r="E1850" s="69"/>
      <c r="F1850" s="69"/>
      <c r="G1850" s="69"/>
      <c r="H1850" s="69"/>
      <c r="I1850" s="107"/>
      <c r="J1850" s="69"/>
      <c r="K1850" s="69"/>
      <c r="L1850" s="89"/>
      <c r="M1850" s="69"/>
      <c r="N1850" s="69"/>
      <c r="P1850" s="69"/>
      <c r="Q1850" s="69"/>
      <c r="R1850" s="69"/>
      <c r="S1850" s="69"/>
      <c r="T1850" s="82"/>
      <c r="U1850" s="82"/>
      <c r="V1850" s="214"/>
      <c r="W1850" s="214"/>
      <c r="X1850" s="82"/>
      <c r="Y1850" s="82"/>
      <c r="Z1850" s="82"/>
      <c r="AA1850" s="82"/>
      <c r="AB1850" s="82"/>
      <c r="AC1850" s="82"/>
      <c r="AD1850" s="82"/>
      <c r="AE1850" s="89"/>
      <c r="AF1850" s="82"/>
      <c r="AG1850" s="82"/>
      <c r="AH1850" s="82"/>
      <c r="AI1850" s="82"/>
      <c r="AJ1850" s="82"/>
      <c r="AK1850" s="82"/>
      <c r="AL1850" s="69"/>
      <c r="AM1850" s="82"/>
      <c r="AN1850" s="109"/>
      <c r="AO1850" s="109"/>
      <c r="AP1850" s="109"/>
      <c r="AQ1850" s="109"/>
      <c r="AR1850" s="109"/>
      <c r="AS1850" s="109"/>
      <c r="AT1850" s="109"/>
      <c r="AU1850" s="109"/>
      <c r="AV1850" s="109"/>
      <c r="AW1850" s="109"/>
      <c r="AX1850" s="109"/>
      <c r="AY1850" s="109"/>
      <c r="AZ1850" s="109"/>
      <c r="BA1850" s="109"/>
      <c r="BB1850" s="109"/>
      <c r="BC1850" s="109"/>
      <c r="BD1850" s="109"/>
      <c r="BE1850" s="109"/>
      <c r="BF1850" s="109"/>
      <c r="BG1850" s="109"/>
      <c r="BH1850" s="109"/>
      <c r="BI1850" s="109"/>
      <c r="BJ1850" s="109"/>
      <c r="BK1850" s="109"/>
      <c r="BL1850" s="109"/>
      <c r="BM1850" s="109"/>
      <c r="BN1850" s="109"/>
      <c r="BO1850" s="109"/>
      <c r="BP1850" s="109"/>
      <c r="BQ1850" s="63"/>
      <c r="BR1850" s="63"/>
      <c r="BS1850" s="63"/>
      <c r="BT1850" s="78"/>
      <c r="BU1850" s="77"/>
      <c r="BV1850" s="78"/>
      <c r="BW1850" s="79"/>
      <c r="BX1850" s="79"/>
      <c r="BY1850" s="79"/>
      <c r="BZ1850" s="79"/>
      <c r="CA1850" s="48"/>
      <c r="CB1850" s="49"/>
      <c r="CC1850" s="49"/>
      <c r="CD1850" s="49"/>
      <c r="CE1850" s="96"/>
      <c r="CF1850" s="49"/>
      <c r="CG1850" s="96"/>
      <c r="CH1850" s="49"/>
      <c r="CI1850" s="49"/>
      <c r="CJ1850" s="49"/>
      <c r="CK1850" s="49"/>
      <c r="CL1850" s="49"/>
      <c r="CM1850" s="49"/>
      <c r="CN1850" s="49"/>
      <c r="CO1850" s="49"/>
      <c r="CP1850" s="49"/>
      <c r="CQ1850" s="49"/>
      <c r="CR1850" s="49"/>
      <c r="CS1850" s="49"/>
      <c r="CT1850" s="49"/>
      <c r="CU1850" s="49"/>
      <c r="CV1850" s="49"/>
      <c r="CW1850" s="49"/>
      <c r="CX1850" s="49"/>
      <c r="CY1850" s="49"/>
      <c r="CZ1850" s="49"/>
    </row>
    <row r="1851" spans="1:104" ht="20.25" thickTop="1" thickBot="1" x14ac:dyDescent="0.35">
      <c r="A1851" s="68"/>
      <c r="B1851" s="88"/>
      <c r="C1851" s="68"/>
      <c r="D1851" s="68"/>
      <c r="E1851" s="69"/>
      <c r="F1851" s="69"/>
      <c r="G1851" s="69"/>
      <c r="H1851" s="69"/>
      <c r="I1851" s="107"/>
      <c r="J1851" s="69"/>
      <c r="K1851" s="69"/>
      <c r="L1851" s="89"/>
      <c r="M1851" s="69"/>
      <c r="N1851" s="69"/>
      <c r="P1851" s="69"/>
      <c r="Q1851" s="69"/>
      <c r="R1851" s="69"/>
      <c r="S1851" s="69"/>
      <c r="T1851" s="82"/>
      <c r="U1851" s="82"/>
      <c r="V1851" s="214"/>
      <c r="W1851" s="214"/>
      <c r="X1851" s="82"/>
      <c r="Y1851" s="82"/>
      <c r="Z1851" s="82"/>
      <c r="AA1851" s="82"/>
      <c r="AB1851" s="82"/>
      <c r="AC1851" s="82"/>
      <c r="AD1851" s="82"/>
      <c r="AE1851" s="89"/>
      <c r="AF1851" s="82"/>
      <c r="AG1851" s="82"/>
      <c r="AH1851" s="82"/>
      <c r="AI1851" s="82"/>
      <c r="AJ1851" s="82"/>
      <c r="AK1851" s="82"/>
      <c r="AL1851" s="69"/>
      <c r="AM1851" s="82"/>
      <c r="AN1851" s="109"/>
      <c r="AO1851" s="109"/>
      <c r="AP1851" s="109"/>
      <c r="AQ1851" s="109"/>
      <c r="AR1851" s="109"/>
      <c r="AS1851" s="109"/>
      <c r="AT1851" s="109"/>
      <c r="AU1851" s="109"/>
      <c r="AV1851" s="109"/>
      <c r="AW1851" s="109"/>
      <c r="AX1851" s="109"/>
      <c r="AY1851" s="109"/>
      <c r="AZ1851" s="109"/>
      <c r="BA1851" s="109"/>
      <c r="BB1851" s="109"/>
      <c r="BC1851" s="109"/>
      <c r="BD1851" s="109"/>
      <c r="BE1851" s="109"/>
      <c r="BF1851" s="109"/>
      <c r="BG1851" s="109"/>
      <c r="BH1851" s="109"/>
      <c r="BI1851" s="109"/>
      <c r="BJ1851" s="109"/>
      <c r="BK1851" s="109"/>
      <c r="BL1851" s="109"/>
      <c r="BM1851" s="109"/>
      <c r="BN1851" s="109"/>
      <c r="BO1851" s="109"/>
      <c r="BP1851" s="109"/>
      <c r="BQ1851" s="63"/>
      <c r="BR1851" s="63"/>
      <c r="BS1851" s="63"/>
      <c r="BT1851" s="78"/>
      <c r="BU1851" s="77"/>
      <c r="BV1851" s="78"/>
      <c r="BW1851" s="79"/>
      <c r="BX1851" s="79"/>
      <c r="BY1851" s="79"/>
      <c r="BZ1851" s="79"/>
      <c r="CA1851" s="48"/>
      <c r="CB1851" s="49"/>
      <c r="CC1851" s="49"/>
      <c r="CD1851" s="49"/>
      <c r="CE1851" s="96"/>
      <c r="CF1851" s="49"/>
      <c r="CG1851" s="96"/>
      <c r="CH1851" s="49"/>
      <c r="CI1851" s="49"/>
      <c r="CJ1851" s="49"/>
      <c r="CK1851" s="49"/>
      <c r="CL1851" s="49"/>
      <c r="CM1851" s="49"/>
      <c r="CN1851" s="49"/>
      <c r="CO1851" s="49"/>
      <c r="CP1851" s="49"/>
      <c r="CQ1851" s="49"/>
      <c r="CR1851" s="49"/>
      <c r="CS1851" s="49"/>
      <c r="CT1851" s="49"/>
      <c r="CU1851" s="49"/>
      <c r="CV1851" s="49"/>
      <c r="CW1851" s="49"/>
      <c r="CX1851" s="49"/>
      <c r="CY1851" s="49"/>
      <c r="CZ1851" s="49"/>
    </row>
    <row r="1852" spans="1:104" ht="20.25" thickTop="1" thickBot="1" x14ac:dyDescent="0.35">
      <c r="A1852" s="68"/>
      <c r="B1852" s="88"/>
      <c r="C1852" s="68"/>
      <c r="D1852" s="68"/>
      <c r="E1852" s="69"/>
      <c r="F1852" s="69"/>
      <c r="G1852" s="69"/>
      <c r="H1852" s="69"/>
      <c r="I1852" s="107"/>
      <c r="J1852" s="69"/>
      <c r="K1852" s="69"/>
      <c r="L1852" s="89"/>
      <c r="M1852" s="69"/>
      <c r="N1852" s="69"/>
      <c r="P1852" s="69"/>
      <c r="Q1852" s="69"/>
      <c r="R1852" s="69"/>
      <c r="S1852" s="69"/>
      <c r="T1852" s="82"/>
      <c r="U1852" s="82"/>
      <c r="V1852" s="214"/>
      <c r="W1852" s="214"/>
      <c r="X1852" s="82"/>
      <c r="Y1852" s="82"/>
      <c r="Z1852" s="82"/>
      <c r="AA1852" s="82"/>
      <c r="AB1852" s="82"/>
      <c r="AC1852" s="82"/>
      <c r="AD1852" s="82"/>
      <c r="AE1852" s="89"/>
      <c r="AF1852" s="82"/>
      <c r="AG1852" s="82"/>
      <c r="AH1852" s="82"/>
      <c r="AI1852" s="82"/>
      <c r="AJ1852" s="82"/>
      <c r="AK1852" s="82"/>
      <c r="AL1852" s="69"/>
      <c r="AM1852" s="82"/>
      <c r="AN1852" s="109"/>
      <c r="AO1852" s="109"/>
      <c r="AP1852" s="109"/>
      <c r="AQ1852" s="109"/>
      <c r="AR1852" s="109"/>
      <c r="AS1852" s="109"/>
      <c r="AT1852" s="109"/>
      <c r="AU1852" s="109"/>
      <c r="AV1852" s="109"/>
      <c r="AW1852" s="109"/>
      <c r="AX1852" s="109"/>
      <c r="AY1852" s="109"/>
      <c r="AZ1852" s="109"/>
      <c r="BA1852" s="109"/>
      <c r="BB1852" s="109"/>
      <c r="BC1852" s="109"/>
      <c r="BD1852" s="109"/>
      <c r="BE1852" s="109"/>
      <c r="BF1852" s="109"/>
      <c r="BG1852" s="109"/>
      <c r="BH1852" s="109"/>
      <c r="BI1852" s="109"/>
      <c r="BJ1852" s="109"/>
      <c r="BK1852" s="109"/>
      <c r="BL1852" s="109"/>
      <c r="BM1852" s="109"/>
      <c r="BN1852" s="109"/>
      <c r="BO1852" s="109"/>
      <c r="BP1852" s="109"/>
      <c r="BQ1852" s="63"/>
      <c r="BR1852" s="63"/>
      <c r="BS1852" s="63"/>
      <c r="BT1852" s="78"/>
      <c r="BU1852" s="77"/>
      <c r="BV1852" s="78"/>
      <c r="BW1852" s="79"/>
      <c r="BX1852" s="79"/>
      <c r="BY1852" s="79"/>
      <c r="BZ1852" s="79"/>
      <c r="CA1852" s="48"/>
      <c r="CB1852" s="49"/>
      <c r="CC1852" s="49"/>
      <c r="CD1852" s="49"/>
      <c r="CE1852" s="96"/>
      <c r="CF1852" s="49"/>
      <c r="CG1852" s="96"/>
      <c r="CH1852" s="49"/>
      <c r="CI1852" s="49"/>
      <c r="CJ1852" s="49"/>
      <c r="CK1852" s="49"/>
      <c r="CL1852" s="49"/>
      <c r="CM1852" s="49"/>
      <c r="CN1852" s="49"/>
      <c r="CO1852" s="49"/>
      <c r="CP1852" s="49"/>
      <c r="CQ1852" s="49"/>
      <c r="CR1852" s="49"/>
      <c r="CS1852" s="49"/>
      <c r="CT1852" s="49"/>
      <c r="CU1852" s="49"/>
      <c r="CV1852" s="49"/>
      <c r="CW1852" s="49"/>
      <c r="CX1852" s="49"/>
      <c r="CY1852" s="49"/>
      <c r="CZ1852" s="49"/>
    </row>
    <row r="1853" spans="1:104" ht="20.25" thickTop="1" thickBot="1" x14ac:dyDescent="0.35">
      <c r="A1853" s="68"/>
      <c r="B1853" s="88"/>
      <c r="C1853" s="68"/>
      <c r="D1853" s="68"/>
      <c r="E1853" s="69"/>
      <c r="F1853" s="69"/>
      <c r="G1853" s="69"/>
      <c r="H1853" s="69"/>
      <c r="I1853" s="107"/>
      <c r="J1853" s="69"/>
      <c r="K1853" s="69"/>
      <c r="L1853" s="89"/>
      <c r="M1853" s="69"/>
      <c r="N1853" s="69"/>
      <c r="P1853" s="69"/>
      <c r="Q1853" s="69"/>
      <c r="R1853" s="69"/>
      <c r="S1853" s="69"/>
      <c r="T1853" s="82"/>
      <c r="U1853" s="82"/>
      <c r="V1853" s="214"/>
      <c r="W1853" s="214"/>
      <c r="X1853" s="82"/>
      <c r="Y1853" s="82"/>
      <c r="Z1853" s="82"/>
      <c r="AA1853" s="82"/>
      <c r="AB1853" s="82"/>
      <c r="AC1853" s="82"/>
      <c r="AD1853" s="82"/>
      <c r="AE1853" s="89"/>
      <c r="AF1853" s="82"/>
      <c r="AG1853" s="82"/>
      <c r="AH1853" s="82"/>
      <c r="AI1853" s="82"/>
      <c r="AJ1853" s="82"/>
      <c r="AK1853" s="82"/>
      <c r="AL1853" s="69"/>
      <c r="AM1853" s="82"/>
      <c r="AN1853" s="109"/>
      <c r="AO1853" s="109"/>
      <c r="AP1853" s="109"/>
      <c r="AQ1853" s="109"/>
      <c r="AR1853" s="109"/>
      <c r="AS1853" s="109"/>
      <c r="AT1853" s="109"/>
      <c r="AU1853" s="109"/>
      <c r="AV1853" s="109"/>
      <c r="AW1853" s="109"/>
      <c r="AX1853" s="109"/>
      <c r="AY1853" s="109"/>
      <c r="AZ1853" s="109"/>
      <c r="BA1853" s="109"/>
      <c r="BB1853" s="109"/>
      <c r="BC1853" s="109"/>
      <c r="BD1853" s="109"/>
      <c r="BE1853" s="109"/>
      <c r="BF1853" s="109"/>
      <c r="BG1853" s="109"/>
      <c r="BH1853" s="109"/>
      <c r="BI1853" s="109"/>
      <c r="BJ1853" s="109"/>
      <c r="BK1853" s="109"/>
      <c r="BL1853" s="109"/>
      <c r="BM1853" s="109"/>
      <c r="BN1853" s="109"/>
      <c r="BO1853" s="109"/>
      <c r="BP1853" s="109"/>
      <c r="BQ1853" s="63"/>
      <c r="BR1853" s="63"/>
      <c r="BS1853" s="63"/>
      <c r="BT1853" s="78"/>
      <c r="BU1853" s="77"/>
      <c r="BV1853" s="78"/>
      <c r="BW1853" s="79"/>
      <c r="BX1853" s="79"/>
      <c r="BY1853" s="79"/>
      <c r="BZ1853" s="79"/>
      <c r="CA1853" s="48"/>
      <c r="CB1853" s="49"/>
      <c r="CC1853" s="49"/>
      <c r="CD1853" s="49"/>
      <c r="CE1853" s="96"/>
      <c r="CF1853" s="49"/>
      <c r="CG1853" s="96"/>
      <c r="CH1853" s="49"/>
      <c r="CI1853" s="49"/>
      <c r="CJ1853" s="49"/>
      <c r="CK1853" s="49"/>
      <c r="CL1853" s="49"/>
      <c r="CM1853" s="49"/>
      <c r="CN1853" s="49"/>
      <c r="CO1853" s="49"/>
      <c r="CP1853" s="49"/>
      <c r="CQ1853" s="49"/>
      <c r="CR1853" s="49"/>
      <c r="CS1853" s="49"/>
      <c r="CT1853" s="49"/>
      <c r="CU1853" s="49"/>
      <c r="CV1853" s="49"/>
      <c r="CW1853" s="49"/>
      <c r="CX1853" s="49"/>
      <c r="CY1853" s="49"/>
      <c r="CZ1853" s="49"/>
    </row>
    <row r="1854" spans="1:104" ht="20.25" thickTop="1" thickBot="1" x14ac:dyDescent="0.35">
      <c r="A1854" s="68"/>
      <c r="B1854" s="88"/>
      <c r="C1854" s="68"/>
      <c r="D1854" s="68"/>
      <c r="E1854" s="69"/>
      <c r="F1854" s="69"/>
      <c r="G1854" s="69"/>
      <c r="H1854" s="69"/>
      <c r="I1854" s="107"/>
      <c r="J1854" s="69"/>
      <c r="K1854" s="69"/>
      <c r="L1854" s="89"/>
      <c r="M1854" s="69"/>
      <c r="N1854" s="69"/>
      <c r="P1854" s="69"/>
      <c r="Q1854" s="69"/>
      <c r="R1854" s="69"/>
      <c r="S1854" s="69"/>
      <c r="T1854" s="82"/>
      <c r="U1854" s="82"/>
      <c r="V1854" s="214"/>
      <c r="W1854" s="214"/>
      <c r="X1854" s="82"/>
      <c r="Y1854" s="82"/>
      <c r="Z1854" s="82"/>
      <c r="AA1854" s="82"/>
      <c r="AB1854" s="82"/>
      <c r="AC1854" s="82"/>
      <c r="AD1854" s="82"/>
      <c r="AE1854" s="89"/>
      <c r="AF1854" s="82"/>
      <c r="AG1854" s="82"/>
      <c r="AH1854" s="82"/>
      <c r="AI1854" s="82"/>
      <c r="AJ1854" s="82"/>
      <c r="AK1854" s="82"/>
      <c r="AL1854" s="69"/>
      <c r="AM1854" s="82"/>
      <c r="AN1854" s="109"/>
      <c r="AO1854" s="109"/>
      <c r="AP1854" s="109"/>
      <c r="AQ1854" s="109"/>
      <c r="AR1854" s="109"/>
      <c r="AS1854" s="109"/>
      <c r="AT1854" s="109"/>
      <c r="AU1854" s="109"/>
      <c r="AV1854" s="109"/>
      <c r="AW1854" s="109"/>
      <c r="AX1854" s="109"/>
      <c r="AY1854" s="109"/>
      <c r="AZ1854" s="109"/>
      <c r="BA1854" s="109"/>
      <c r="BB1854" s="109"/>
      <c r="BC1854" s="109"/>
      <c r="BD1854" s="109"/>
      <c r="BE1854" s="109"/>
      <c r="BF1854" s="109"/>
      <c r="BG1854" s="109"/>
      <c r="BH1854" s="109"/>
      <c r="BI1854" s="109"/>
      <c r="BJ1854" s="109"/>
      <c r="BK1854" s="109"/>
      <c r="BL1854" s="109"/>
      <c r="BM1854" s="109"/>
      <c r="BN1854" s="109"/>
      <c r="BO1854" s="109"/>
      <c r="BP1854" s="109"/>
      <c r="BQ1854" s="63"/>
      <c r="BR1854" s="63"/>
      <c r="BS1854" s="63"/>
      <c r="BT1854" s="78"/>
      <c r="BU1854" s="77"/>
      <c r="BV1854" s="78"/>
      <c r="BW1854" s="79"/>
      <c r="BX1854" s="79"/>
      <c r="BY1854" s="79"/>
      <c r="BZ1854" s="79"/>
      <c r="CA1854" s="48"/>
      <c r="CB1854" s="49"/>
      <c r="CC1854" s="49"/>
      <c r="CD1854" s="49"/>
      <c r="CE1854" s="96"/>
      <c r="CF1854" s="49"/>
      <c r="CG1854" s="96"/>
      <c r="CH1854" s="49"/>
      <c r="CI1854" s="49"/>
      <c r="CJ1854" s="49"/>
      <c r="CK1854" s="49"/>
      <c r="CL1854" s="49"/>
      <c r="CM1854" s="49"/>
      <c r="CN1854" s="49"/>
      <c r="CO1854" s="49"/>
      <c r="CP1854" s="49"/>
      <c r="CQ1854" s="49"/>
      <c r="CR1854" s="49"/>
      <c r="CS1854" s="49"/>
      <c r="CT1854" s="49"/>
      <c r="CU1854" s="49"/>
      <c r="CV1854" s="49"/>
      <c r="CW1854" s="49"/>
      <c r="CX1854" s="49"/>
      <c r="CY1854" s="49"/>
      <c r="CZ1854" s="49"/>
    </row>
    <row r="1855" spans="1:104" ht="20.25" thickTop="1" thickBot="1" x14ac:dyDescent="0.35">
      <c r="A1855" s="68"/>
      <c r="B1855" s="88"/>
      <c r="C1855" s="68"/>
      <c r="D1855" s="68"/>
      <c r="E1855" s="69"/>
      <c r="F1855" s="69"/>
      <c r="G1855" s="69"/>
      <c r="H1855" s="69"/>
      <c r="I1855" s="107"/>
      <c r="J1855" s="69"/>
      <c r="K1855" s="69"/>
      <c r="L1855" s="89"/>
      <c r="M1855" s="69"/>
      <c r="N1855" s="69"/>
      <c r="P1855" s="69"/>
      <c r="Q1855" s="69"/>
      <c r="R1855" s="69"/>
      <c r="S1855" s="69"/>
      <c r="T1855" s="82"/>
      <c r="U1855" s="82"/>
      <c r="V1855" s="214"/>
      <c r="W1855" s="214"/>
      <c r="X1855" s="82"/>
      <c r="Y1855" s="82"/>
      <c r="Z1855" s="82"/>
      <c r="AA1855" s="82"/>
      <c r="AB1855" s="82"/>
      <c r="AC1855" s="82"/>
      <c r="AD1855" s="82"/>
      <c r="AE1855" s="89"/>
      <c r="AF1855" s="82"/>
      <c r="AG1855" s="82"/>
      <c r="AH1855" s="82"/>
      <c r="AI1855" s="82"/>
      <c r="AJ1855" s="82"/>
      <c r="AK1855" s="82"/>
      <c r="AL1855" s="69"/>
      <c r="AM1855" s="82"/>
      <c r="AN1855" s="109"/>
      <c r="AO1855" s="109"/>
      <c r="AP1855" s="109"/>
      <c r="AQ1855" s="109"/>
      <c r="AR1855" s="109"/>
      <c r="AS1855" s="109"/>
      <c r="AT1855" s="109"/>
      <c r="AU1855" s="109"/>
      <c r="AV1855" s="109"/>
      <c r="AW1855" s="109"/>
      <c r="AX1855" s="109"/>
      <c r="AY1855" s="109"/>
      <c r="AZ1855" s="109"/>
      <c r="BA1855" s="109"/>
      <c r="BB1855" s="109"/>
      <c r="BC1855" s="109"/>
      <c r="BD1855" s="109"/>
      <c r="BE1855" s="109"/>
      <c r="BF1855" s="109"/>
      <c r="BG1855" s="109"/>
      <c r="BH1855" s="109"/>
      <c r="BI1855" s="109"/>
      <c r="BJ1855" s="109"/>
      <c r="BK1855" s="109"/>
      <c r="BL1855" s="109"/>
      <c r="BM1855" s="109"/>
      <c r="BN1855" s="109"/>
      <c r="BO1855" s="109"/>
      <c r="BP1855" s="109"/>
      <c r="BQ1855" s="63"/>
      <c r="BR1855" s="63"/>
      <c r="BS1855" s="63"/>
      <c r="BT1855" s="78"/>
      <c r="BU1855" s="77"/>
      <c r="BV1855" s="78"/>
      <c r="BW1855" s="79"/>
      <c r="BX1855" s="79"/>
      <c r="BY1855" s="79"/>
      <c r="BZ1855" s="79"/>
      <c r="CA1855" s="48"/>
      <c r="CB1855" s="49"/>
      <c r="CC1855" s="49"/>
      <c r="CD1855" s="49"/>
      <c r="CE1855" s="96"/>
      <c r="CF1855" s="49"/>
      <c r="CG1855" s="96"/>
      <c r="CH1855" s="49"/>
      <c r="CI1855" s="49"/>
      <c r="CJ1855" s="49"/>
      <c r="CK1855" s="49"/>
      <c r="CL1855" s="49"/>
      <c r="CM1855" s="49"/>
      <c r="CN1855" s="49"/>
      <c r="CO1855" s="49"/>
      <c r="CP1855" s="49"/>
      <c r="CQ1855" s="49"/>
      <c r="CR1855" s="49"/>
      <c r="CS1855" s="49"/>
      <c r="CT1855" s="49"/>
      <c r="CU1855" s="49"/>
      <c r="CV1855" s="49"/>
      <c r="CW1855" s="49"/>
      <c r="CX1855" s="49"/>
      <c r="CY1855" s="49"/>
      <c r="CZ1855" s="49"/>
    </row>
    <row r="1856" spans="1:104" ht="20.25" thickTop="1" thickBot="1" x14ac:dyDescent="0.35">
      <c r="A1856" s="68"/>
      <c r="B1856" s="88"/>
      <c r="C1856" s="68"/>
      <c r="D1856" s="68"/>
      <c r="E1856" s="69"/>
      <c r="F1856" s="69"/>
      <c r="G1856" s="69"/>
      <c r="H1856" s="69"/>
      <c r="I1856" s="107"/>
      <c r="J1856" s="69"/>
      <c r="K1856" s="69"/>
      <c r="L1856" s="89"/>
      <c r="M1856" s="69"/>
      <c r="N1856" s="69"/>
      <c r="P1856" s="69"/>
      <c r="Q1856" s="69"/>
      <c r="R1856" s="69"/>
      <c r="S1856" s="69"/>
      <c r="T1856" s="82"/>
      <c r="U1856" s="82"/>
      <c r="V1856" s="214"/>
      <c r="W1856" s="214"/>
      <c r="X1856" s="82"/>
      <c r="Y1856" s="82"/>
      <c r="Z1856" s="82"/>
      <c r="AA1856" s="82"/>
      <c r="AB1856" s="82"/>
      <c r="AC1856" s="82"/>
      <c r="AD1856" s="82"/>
      <c r="AE1856" s="89"/>
      <c r="AF1856" s="82"/>
      <c r="AG1856" s="82"/>
      <c r="AH1856" s="82"/>
      <c r="AI1856" s="82"/>
      <c r="AJ1856" s="82"/>
      <c r="AK1856" s="82"/>
      <c r="AL1856" s="69"/>
      <c r="AM1856" s="82"/>
      <c r="AN1856" s="109"/>
      <c r="AO1856" s="109"/>
      <c r="AP1856" s="109"/>
      <c r="AQ1856" s="109"/>
      <c r="AR1856" s="109"/>
      <c r="AS1856" s="109"/>
      <c r="AT1856" s="109"/>
      <c r="AU1856" s="109"/>
      <c r="AV1856" s="109"/>
      <c r="AW1856" s="109"/>
      <c r="AX1856" s="109"/>
      <c r="AY1856" s="109"/>
      <c r="AZ1856" s="109"/>
      <c r="BA1856" s="109"/>
      <c r="BB1856" s="109"/>
      <c r="BC1856" s="109"/>
      <c r="BD1856" s="109"/>
      <c r="BE1856" s="109"/>
      <c r="BF1856" s="109"/>
      <c r="BG1856" s="109"/>
      <c r="BH1856" s="109"/>
      <c r="BI1856" s="109"/>
      <c r="BJ1856" s="109"/>
      <c r="BK1856" s="109"/>
      <c r="BL1856" s="109"/>
      <c r="BM1856" s="109"/>
      <c r="BN1856" s="109"/>
      <c r="BO1856" s="109"/>
      <c r="BP1856" s="109"/>
      <c r="BQ1856" s="63"/>
      <c r="BR1856" s="63"/>
      <c r="BS1856" s="63"/>
      <c r="BT1856" s="78"/>
      <c r="BU1856" s="77"/>
      <c r="BV1856" s="78"/>
      <c r="BW1856" s="79"/>
      <c r="BX1856" s="79"/>
      <c r="BY1856" s="79"/>
      <c r="BZ1856" s="79"/>
      <c r="CA1856" s="48"/>
      <c r="CB1856" s="49"/>
      <c r="CC1856" s="49"/>
      <c r="CD1856" s="49"/>
      <c r="CE1856" s="96"/>
      <c r="CF1856" s="49"/>
      <c r="CG1856" s="96"/>
      <c r="CH1856" s="49"/>
      <c r="CI1856" s="49"/>
      <c r="CJ1856" s="49"/>
      <c r="CK1856" s="49"/>
      <c r="CL1856" s="49"/>
      <c r="CM1856" s="49"/>
      <c r="CN1856" s="49"/>
      <c r="CO1856" s="49"/>
      <c r="CP1856" s="49"/>
      <c r="CQ1856" s="49"/>
      <c r="CR1856" s="49"/>
      <c r="CS1856" s="49"/>
      <c r="CT1856" s="49"/>
      <c r="CU1856" s="49"/>
      <c r="CV1856" s="49"/>
      <c r="CW1856" s="49"/>
      <c r="CX1856" s="49"/>
      <c r="CY1856" s="49"/>
      <c r="CZ1856" s="49"/>
    </row>
    <row r="1857" spans="1:104" ht="20.25" thickTop="1" thickBot="1" x14ac:dyDescent="0.35">
      <c r="A1857" s="68"/>
      <c r="B1857" s="88"/>
      <c r="C1857" s="68"/>
      <c r="D1857" s="68"/>
      <c r="E1857" s="69"/>
      <c r="F1857" s="69"/>
      <c r="G1857" s="69"/>
      <c r="H1857" s="69"/>
      <c r="I1857" s="107"/>
      <c r="J1857" s="69"/>
      <c r="K1857" s="69"/>
      <c r="L1857" s="89"/>
      <c r="M1857" s="69"/>
      <c r="N1857" s="69"/>
      <c r="P1857" s="69"/>
      <c r="Q1857" s="69"/>
      <c r="R1857" s="69"/>
      <c r="S1857" s="69"/>
      <c r="T1857" s="82"/>
      <c r="U1857" s="82"/>
      <c r="V1857" s="214"/>
      <c r="W1857" s="214"/>
      <c r="X1857" s="82"/>
      <c r="Y1857" s="82"/>
      <c r="Z1857" s="82"/>
      <c r="AA1857" s="82"/>
      <c r="AB1857" s="82"/>
      <c r="AC1857" s="82"/>
      <c r="AD1857" s="82"/>
      <c r="AE1857" s="89"/>
      <c r="AF1857" s="82"/>
      <c r="AG1857" s="82"/>
      <c r="AH1857" s="82"/>
      <c r="AI1857" s="82"/>
      <c r="AJ1857" s="82"/>
      <c r="AK1857" s="82"/>
      <c r="AL1857" s="69"/>
      <c r="AM1857" s="82"/>
      <c r="AN1857" s="109"/>
      <c r="AO1857" s="109"/>
      <c r="AP1857" s="109"/>
      <c r="AQ1857" s="109"/>
      <c r="AR1857" s="109"/>
      <c r="AS1857" s="109"/>
      <c r="AT1857" s="109"/>
      <c r="AU1857" s="109"/>
      <c r="AV1857" s="109"/>
      <c r="AW1857" s="109"/>
      <c r="AX1857" s="109"/>
      <c r="AY1857" s="109"/>
      <c r="AZ1857" s="109"/>
      <c r="BA1857" s="109"/>
      <c r="BB1857" s="109"/>
      <c r="BC1857" s="109"/>
      <c r="BD1857" s="109"/>
      <c r="BE1857" s="109"/>
      <c r="BF1857" s="109"/>
      <c r="BG1857" s="109"/>
      <c r="BH1857" s="109"/>
      <c r="BI1857" s="109"/>
      <c r="BJ1857" s="109"/>
      <c r="BK1857" s="109"/>
      <c r="BL1857" s="109"/>
      <c r="BM1857" s="109"/>
      <c r="BN1857" s="109"/>
      <c r="BO1857" s="109"/>
      <c r="BP1857" s="109"/>
      <c r="BQ1857" s="63"/>
      <c r="BR1857" s="63"/>
      <c r="BS1857" s="63"/>
      <c r="BT1857" s="78"/>
      <c r="BU1857" s="77"/>
      <c r="BV1857" s="78"/>
      <c r="BW1857" s="79"/>
      <c r="BX1857" s="79"/>
      <c r="BY1857" s="79"/>
      <c r="BZ1857" s="79"/>
      <c r="CA1857" s="48"/>
      <c r="CB1857" s="49"/>
      <c r="CC1857" s="49"/>
      <c r="CD1857" s="49"/>
      <c r="CE1857" s="96"/>
      <c r="CF1857" s="49"/>
      <c r="CG1857" s="96"/>
      <c r="CH1857" s="49"/>
      <c r="CI1857" s="49"/>
      <c r="CJ1857" s="49"/>
      <c r="CK1857" s="49"/>
      <c r="CL1857" s="49"/>
      <c r="CM1857" s="49"/>
      <c r="CN1857" s="49"/>
      <c r="CO1857" s="49"/>
      <c r="CP1857" s="49"/>
      <c r="CQ1857" s="49"/>
      <c r="CR1857" s="49"/>
      <c r="CS1857" s="49"/>
      <c r="CT1857" s="49"/>
      <c r="CU1857" s="49"/>
      <c r="CV1857" s="49"/>
      <c r="CW1857" s="49"/>
      <c r="CX1857" s="49"/>
      <c r="CY1857" s="49"/>
      <c r="CZ1857" s="49"/>
    </row>
    <row r="1858" spans="1:104" ht="20.25" thickTop="1" thickBot="1" x14ac:dyDescent="0.35">
      <c r="A1858" s="68"/>
      <c r="B1858" s="88"/>
      <c r="C1858" s="68"/>
      <c r="D1858" s="68"/>
      <c r="E1858" s="69"/>
      <c r="F1858" s="69"/>
      <c r="G1858" s="69"/>
      <c r="H1858" s="69"/>
      <c r="I1858" s="107"/>
      <c r="J1858" s="69"/>
      <c r="K1858" s="69"/>
      <c r="L1858" s="89"/>
      <c r="M1858" s="69"/>
      <c r="N1858" s="69"/>
      <c r="P1858" s="69"/>
      <c r="Q1858" s="69"/>
      <c r="R1858" s="69"/>
      <c r="S1858" s="69"/>
      <c r="T1858" s="82"/>
      <c r="U1858" s="82"/>
      <c r="V1858" s="214"/>
      <c r="W1858" s="214"/>
      <c r="X1858" s="82"/>
      <c r="Y1858" s="82"/>
      <c r="Z1858" s="82"/>
      <c r="AA1858" s="82"/>
      <c r="AB1858" s="82"/>
      <c r="AC1858" s="82"/>
      <c r="AD1858" s="82"/>
      <c r="AE1858" s="89"/>
      <c r="AF1858" s="82"/>
      <c r="AG1858" s="82"/>
      <c r="AH1858" s="82"/>
      <c r="AI1858" s="82"/>
      <c r="AJ1858" s="82"/>
      <c r="AK1858" s="82"/>
      <c r="AL1858" s="69"/>
      <c r="AM1858" s="82"/>
      <c r="AN1858" s="109"/>
      <c r="AO1858" s="109"/>
      <c r="AP1858" s="109"/>
      <c r="AQ1858" s="109"/>
      <c r="AR1858" s="109"/>
      <c r="AS1858" s="109"/>
      <c r="AT1858" s="109"/>
      <c r="AU1858" s="109"/>
      <c r="AV1858" s="109"/>
      <c r="AW1858" s="109"/>
      <c r="AX1858" s="109"/>
      <c r="AY1858" s="109"/>
      <c r="AZ1858" s="109"/>
      <c r="BA1858" s="109"/>
      <c r="BB1858" s="109"/>
      <c r="BC1858" s="109"/>
      <c r="BD1858" s="109"/>
      <c r="BE1858" s="109"/>
      <c r="BF1858" s="109"/>
      <c r="BG1858" s="109"/>
      <c r="BH1858" s="109"/>
      <c r="BI1858" s="109"/>
      <c r="BJ1858" s="109"/>
      <c r="BK1858" s="109"/>
      <c r="BL1858" s="109"/>
      <c r="BM1858" s="109"/>
      <c r="BN1858" s="109"/>
      <c r="BO1858" s="109"/>
      <c r="BP1858" s="109"/>
      <c r="BQ1858" s="63"/>
      <c r="BR1858" s="63"/>
      <c r="BS1858" s="63"/>
      <c r="BT1858" s="78"/>
      <c r="BU1858" s="77"/>
      <c r="BV1858" s="78"/>
      <c r="BW1858" s="79"/>
      <c r="BX1858" s="79"/>
      <c r="BY1858" s="79"/>
      <c r="BZ1858" s="79"/>
      <c r="CA1858" s="48"/>
      <c r="CB1858" s="49"/>
      <c r="CC1858" s="49"/>
      <c r="CD1858" s="49"/>
      <c r="CE1858" s="96"/>
      <c r="CF1858" s="49"/>
      <c r="CG1858" s="96"/>
      <c r="CH1858" s="49"/>
      <c r="CI1858" s="49"/>
      <c r="CJ1858" s="49"/>
      <c r="CK1858" s="49"/>
      <c r="CL1858" s="49"/>
      <c r="CM1858" s="49"/>
      <c r="CN1858" s="49"/>
      <c r="CO1858" s="49"/>
      <c r="CP1858" s="49"/>
      <c r="CQ1858" s="49"/>
      <c r="CR1858" s="49"/>
      <c r="CS1858" s="49"/>
      <c r="CT1858" s="49"/>
      <c r="CU1858" s="49"/>
      <c r="CV1858" s="49"/>
      <c r="CW1858" s="49"/>
      <c r="CX1858" s="49"/>
      <c r="CY1858" s="49"/>
      <c r="CZ1858" s="49"/>
    </row>
    <row r="1859" spans="1:104" ht="20.25" thickTop="1" thickBot="1" x14ac:dyDescent="0.35">
      <c r="A1859" s="68"/>
      <c r="B1859" s="88"/>
      <c r="C1859" s="68"/>
      <c r="D1859" s="68"/>
      <c r="E1859" s="69"/>
      <c r="F1859" s="69"/>
      <c r="G1859" s="69"/>
      <c r="H1859" s="69"/>
      <c r="I1859" s="107"/>
      <c r="J1859" s="69"/>
      <c r="K1859" s="69"/>
      <c r="L1859" s="89"/>
      <c r="M1859" s="69"/>
      <c r="N1859" s="69"/>
      <c r="P1859" s="69"/>
      <c r="Q1859" s="69"/>
      <c r="R1859" s="69"/>
      <c r="S1859" s="69"/>
      <c r="T1859" s="82"/>
      <c r="U1859" s="82"/>
      <c r="V1859" s="214"/>
      <c r="W1859" s="214"/>
      <c r="X1859" s="82"/>
      <c r="Y1859" s="82"/>
      <c r="Z1859" s="82"/>
      <c r="AA1859" s="82"/>
      <c r="AB1859" s="82"/>
      <c r="AC1859" s="82"/>
      <c r="AD1859" s="82"/>
      <c r="AE1859" s="89"/>
      <c r="AF1859" s="82"/>
      <c r="AG1859" s="82"/>
      <c r="AH1859" s="82"/>
      <c r="AI1859" s="82"/>
      <c r="AJ1859" s="82"/>
      <c r="AK1859" s="82"/>
      <c r="AL1859" s="69"/>
      <c r="AM1859" s="82"/>
      <c r="AN1859" s="109"/>
      <c r="AO1859" s="109"/>
      <c r="AP1859" s="109"/>
      <c r="AQ1859" s="109"/>
      <c r="AR1859" s="109"/>
      <c r="AS1859" s="109"/>
      <c r="AT1859" s="109"/>
      <c r="AU1859" s="109"/>
      <c r="AV1859" s="109"/>
      <c r="AW1859" s="109"/>
      <c r="AX1859" s="109"/>
      <c r="AY1859" s="109"/>
      <c r="AZ1859" s="109"/>
      <c r="BA1859" s="109"/>
      <c r="BB1859" s="109"/>
      <c r="BC1859" s="109"/>
      <c r="BD1859" s="109"/>
      <c r="BE1859" s="109"/>
      <c r="BF1859" s="109"/>
      <c r="BG1859" s="109"/>
      <c r="BH1859" s="109"/>
      <c r="BI1859" s="109"/>
      <c r="BJ1859" s="109"/>
      <c r="BK1859" s="109"/>
      <c r="BL1859" s="109"/>
      <c r="BM1859" s="109"/>
      <c r="BN1859" s="109"/>
      <c r="BO1859" s="109"/>
      <c r="BP1859" s="109"/>
      <c r="BQ1859" s="63"/>
      <c r="BR1859" s="63"/>
      <c r="BS1859" s="63"/>
      <c r="BT1859" s="78"/>
      <c r="BU1859" s="77"/>
      <c r="BV1859" s="78"/>
      <c r="BW1859" s="79"/>
      <c r="BX1859" s="79"/>
      <c r="BY1859" s="79"/>
      <c r="BZ1859" s="79"/>
      <c r="CA1859" s="48"/>
      <c r="CB1859" s="49"/>
      <c r="CC1859" s="49"/>
      <c r="CD1859" s="49"/>
      <c r="CE1859" s="96"/>
      <c r="CF1859" s="49"/>
      <c r="CG1859" s="96"/>
      <c r="CH1859" s="49"/>
      <c r="CI1859" s="49"/>
      <c r="CJ1859" s="49"/>
      <c r="CK1859" s="49"/>
      <c r="CL1859" s="49"/>
      <c r="CM1859" s="49"/>
      <c r="CN1859" s="49"/>
      <c r="CO1859" s="49"/>
      <c r="CP1859" s="49"/>
      <c r="CQ1859" s="49"/>
      <c r="CR1859" s="49"/>
      <c r="CS1859" s="49"/>
      <c r="CT1859" s="49"/>
      <c r="CU1859" s="49"/>
      <c r="CV1859" s="49"/>
      <c r="CW1859" s="49"/>
      <c r="CX1859" s="49"/>
      <c r="CY1859" s="49"/>
      <c r="CZ1859" s="49"/>
    </row>
    <row r="1860" spans="1:104" ht="20.25" thickTop="1" thickBot="1" x14ac:dyDescent="0.35">
      <c r="A1860" s="68"/>
      <c r="B1860" s="88"/>
      <c r="C1860" s="68"/>
      <c r="D1860" s="68"/>
      <c r="E1860" s="69"/>
      <c r="F1860" s="69"/>
      <c r="G1860" s="69"/>
      <c r="H1860" s="69"/>
      <c r="I1860" s="107"/>
      <c r="J1860" s="69"/>
      <c r="K1860" s="69"/>
      <c r="L1860" s="89"/>
      <c r="M1860" s="69"/>
      <c r="N1860" s="69"/>
      <c r="P1860" s="69"/>
      <c r="Q1860" s="69"/>
      <c r="R1860" s="69"/>
      <c r="S1860" s="69"/>
      <c r="T1860" s="82"/>
      <c r="U1860" s="82"/>
      <c r="V1860" s="214"/>
      <c r="W1860" s="214"/>
      <c r="X1860" s="82"/>
      <c r="Y1860" s="82"/>
      <c r="Z1860" s="82"/>
      <c r="AA1860" s="82"/>
      <c r="AB1860" s="82"/>
      <c r="AC1860" s="82"/>
      <c r="AD1860" s="82"/>
      <c r="AE1860" s="89"/>
      <c r="AF1860" s="82"/>
      <c r="AG1860" s="82"/>
      <c r="AH1860" s="82"/>
      <c r="AI1860" s="82"/>
      <c r="AJ1860" s="82"/>
      <c r="AK1860" s="82"/>
      <c r="AL1860" s="69"/>
      <c r="AM1860" s="82"/>
      <c r="AN1860" s="109"/>
      <c r="AO1860" s="109"/>
      <c r="AP1860" s="109"/>
      <c r="AQ1860" s="109"/>
      <c r="AR1860" s="109"/>
      <c r="AS1860" s="109"/>
      <c r="AT1860" s="109"/>
      <c r="AU1860" s="109"/>
      <c r="AV1860" s="109"/>
      <c r="AW1860" s="109"/>
      <c r="AX1860" s="109"/>
      <c r="AY1860" s="109"/>
      <c r="AZ1860" s="109"/>
      <c r="BA1860" s="109"/>
      <c r="BB1860" s="109"/>
      <c r="BC1860" s="109"/>
      <c r="BD1860" s="109"/>
      <c r="BE1860" s="109"/>
      <c r="BF1860" s="109"/>
      <c r="BG1860" s="109"/>
      <c r="BH1860" s="109"/>
      <c r="BI1860" s="109"/>
      <c r="BJ1860" s="109"/>
      <c r="BK1860" s="109"/>
      <c r="BL1860" s="109"/>
      <c r="BM1860" s="109"/>
      <c r="BN1860" s="109"/>
      <c r="BO1860" s="109"/>
      <c r="BP1860" s="109"/>
      <c r="BQ1860" s="63"/>
      <c r="BR1860" s="63"/>
      <c r="BS1860" s="63"/>
      <c r="BT1860" s="78"/>
      <c r="BU1860" s="77"/>
      <c r="BV1860" s="78"/>
      <c r="BW1860" s="79"/>
      <c r="BX1860" s="79"/>
      <c r="BY1860" s="79"/>
      <c r="BZ1860" s="79"/>
      <c r="CA1860" s="48"/>
      <c r="CB1860" s="49"/>
      <c r="CC1860" s="49"/>
      <c r="CD1860" s="49"/>
      <c r="CE1860" s="96"/>
      <c r="CF1860" s="49"/>
      <c r="CG1860" s="96"/>
      <c r="CH1860" s="49"/>
      <c r="CI1860" s="49"/>
      <c r="CJ1860" s="49"/>
      <c r="CK1860" s="49"/>
      <c r="CL1860" s="49"/>
      <c r="CM1860" s="49"/>
      <c r="CN1860" s="49"/>
      <c r="CO1860" s="49"/>
      <c r="CP1860" s="49"/>
      <c r="CQ1860" s="49"/>
      <c r="CR1860" s="49"/>
      <c r="CS1860" s="49"/>
      <c r="CT1860" s="49"/>
      <c r="CU1860" s="49"/>
      <c r="CV1860" s="49"/>
      <c r="CW1860" s="49"/>
      <c r="CX1860" s="49"/>
      <c r="CY1860" s="49"/>
      <c r="CZ1860" s="49"/>
    </row>
    <row r="1861" spans="1:104" ht="20.25" thickTop="1" thickBot="1" x14ac:dyDescent="0.35">
      <c r="A1861" s="68"/>
      <c r="B1861" s="88"/>
      <c r="C1861" s="68"/>
      <c r="D1861" s="68"/>
      <c r="E1861" s="69"/>
      <c r="F1861" s="69"/>
      <c r="G1861" s="69"/>
      <c r="H1861" s="69"/>
      <c r="I1861" s="107"/>
      <c r="J1861" s="69"/>
      <c r="K1861" s="69"/>
      <c r="L1861" s="89"/>
      <c r="M1861" s="69"/>
      <c r="N1861" s="69"/>
      <c r="P1861" s="69"/>
      <c r="Q1861" s="69"/>
      <c r="R1861" s="69"/>
      <c r="S1861" s="69"/>
      <c r="T1861" s="82"/>
      <c r="U1861" s="82"/>
      <c r="V1861" s="214"/>
      <c r="W1861" s="214"/>
      <c r="X1861" s="82"/>
      <c r="Y1861" s="82"/>
      <c r="Z1861" s="82"/>
      <c r="AA1861" s="82"/>
      <c r="AB1861" s="82"/>
      <c r="AC1861" s="82"/>
      <c r="AD1861" s="82"/>
      <c r="AE1861" s="89"/>
      <c r="AF1861" s="82"/>
      <c r="AG1861" s="82"/>
      <c r="AH1861" s="82"/>
      <c r="AI1861" s="82"/>
      <c r="AJ1861" s="82"/>
      <c r="AK1861" s="82"/>
      <c r="AL1861" s="69"/>
      <c r="AM1861" s="82"/>
      <c r="AN1861" s="109"/>
      <c r="AO1861" s="109"/>
      <c r="AP1861" s="109"/>
      <c r="AQ1861" s="109"/>
      <c r="AR1861" s="109"/>
      <c r="AS1861" s="109"/>
      <c r="AT1861" s="109"/>
      <c r="AU1861" s="109"/>
      <c r="AV1861" s="109"/>
      <c r="AW1861" s="109"/>
      <c r="AX1861" s="109"/>
      <c r="AY1861" s="109"/>
      <c r="AZ1861" s="109"/>
      <c r="BA1861" s="109"/>
      <c r="BB1861" s="109"/>
      <c r="BC1861" s="109"/>
      <c r="BD1861" s="109"/>
      <c r="BE1861" s="109"/>
      <c r="BF1861" s="109"/>
      <c r="BG1861" s="109"/>
      <c r="BH1861" s="109"/>
      <c r="BI1861" s="109"/>
      <c r="BJ1861" s="109"/>
      <c r="BK1861" s="109"/>
      <c r="BL1861" s="109"/>
      <c r="BM1861" s="109"/>
      <c r="BN1861" s="109"/>
      <c r="BO1861" s="109"/>
      <c r="BP1861" s="109"/>
      <c r="BQ1861" s="63"/>
      <c r="BR1861" s="63"/>
      <c r="BS1861" s="63"/>
      <c r="BT1861" s="78"/>
      <c r="BU1861" s="77"/>
      <c r="BV1861" s="78"/>
      <c r="BW1861" s="79"/>
      <c r="BX1861" s="79"/>
      <c r="BY1861" s="79"/>
      <c r="BZ1861" s="79"/>
      <c r="CA1861" s="48"/>
      <c r="CB1861" s="49"/>
      <c r="CC1861" s="49"/>
      <c r="CD1861" s="49"/>
      <c r="CE1861" s="96"/>
      <c r="CF1861" s="49"/>
      <c r="CG1861" s="96"/>
      <c r="CH1861" s="49"/>
      <c r="CI1861" s="49"/>
      <c r="CJ1861" s="49"/>
      <c r="CK1861" s="49"/>
      <c r="CL1861" s="49"/>
      <c r="CM1861" s="49"/>
      <c r="CN1861" s="49"/>
      <c r="CO1861" s="49"/>
      <c r="CP1861" s="49"/>
      <c r="CQ1861" s="49"/>
      <c r="CR1861" s="49"/>
      <c r="CS1861" s="49"/>
      <c r="CT1861" s="49"/>
      <c r="CU1861" s="49"/>
      <c r="CV1861" s="49"/>
      <c r="CW1861" s="49"/>
      <c r="CX1861" s="49"/>
      <c r="CY1861" s="49"/>
      <c r="CZ1861" s="49"/>
    </row>
    <row r="1862" spans="1:104" ht="20.25" thickTop="1" thickBot="1" x14ac:dyDescent="0.35">
      <c r="A1862" s="68"/>
      <c r="B1862" s="88"/>
      <c r="C1862" s="68"/>
      <c r="D1862" s="68"/>
      <c r="E1862" s="69"/>
      <c r="F1862" s="69"/>
      <c r="G1862" s="69"/>
      <c r="H1862" s="69"/>
      <c r="I1862" s="107"/>
      <c r="J1862" s="69"/>
      <c r="K1862" s="69"/>
      <c r="L1862" s="89"/>
      <c r="M1862" s="69"/>
      <c r="N1862" s="69"/>
      <c r="P1862" s="69"/>
      <c r="Q1862" s="69"/>
      <c r="R1862" s="69"/>
      <c r="S1862" s="69"/>
      <c r="T1862" s="82"/>
      <c r="U1862" s="82"/>
      <c r="V1862" s="214"/>
      <c r="W1862" s="214"/>
      <c r="X1862" s="82"/>
      <c r="Y1862" s="82"/>
      <c r="Z1862" s="82"/>
      <c r="AA1862" s="82"/>
      <c r="AB1862" s="82"/>
      <c r="AC1862" s="82"/>
      <c r="AD1862" s="82"/>
      <c r="AE1862" s="89"/>
      <c r="AF1862" s="82"/>
      <c r="AG1862" s="82"/>
      <c r="AH1862" s="82"/>
      <c r="AI1862" s="82"/>
      <c r="AJ1862" s="82"/>
      <c r="AK1862" s="82"/>
      <c r="AL1862" s="69"/>
      <c r="AM1862" s="82"/>
      <c r="AN1862" s="109"/>
      <c r="AO1862" s="109"/>
      <c r="AP1862" s="109"/>
      <c r="AQ1862" s="109"/>
      <c r="AR1862" s="109"/>
      <c r="AS1862" s="109"/>
      <c r="AT1862" s="109"/>
      <c r="AU1862" s="109"/>
      <c r="AV1862" s="109"/>
      <c r="AW1862" s="109"/>
      <c r="AX1862" s="109"/>
      <c r="AY1862" s="109"/>
      <c r="AZ1862" s="109"/>
      <c r="BA1862" s="109"/>
      <c r="BB1862" s="109"/>
      <c r="BC1862" s="109"/>
      <c r="BD1862" s="109"/>
      <c r="BE1862" s="109"/>
      <c r="BF1862" s="109"/>
      <c r="BG1862" s="109"/>
      <c r="BH1862" s="109"/>
      <c r="BI1862" s="109"/>
      <c r="BJ1862" s="109"/>
      <c r="BK1862" s="109"/>
      <c r="BL1862" s="109"/>
      <c r="BM1862" s="109"/>
      <c r="BN1862" s="109"/>
      <c r="BO1862" s="109"/>
      <c r="BP1862" s="109"/>
      <c r="BQ1862" s="63"/>
      <c r="BR1862" s="63"/>
      <c r="BS1862" s="63"/>
      <c r="BT1862" s="78"/>
      <c r="BU1862" s="77"/>
      <c r="BV1862" s="78"/>
      <c r="BW1862" s="79"/>
      <c r="BX1862" s="79"/>
      <c r="BY1862" s="79"/>
      <c r="BZ1862" s="79"/>
      <c r="CA1862" s="48"/>
      <c r="CB1862" s="49"/>
      <c r="CC1862" s="49"/>
      <c r="CD1862" s="49"/>
      <c r="CE1862" s="96"/>
      <c r="CF1862" s="49"/>
      <c r="CG1862" s="96"/>
      <c r="CH1862" s="49"/>
      <c r="CI1862" s="49"/>
      <c r="CJ1862" s="49"/>
      <c r="CK1862" s="49"/>
      <c r="CL1862" s="49"/>
      <c r="CM1862" s="49"/>
      <c r="CN1862" s="49"/>
      <c r="CO1862" s="49"/>
      <c r="CP1862" s="49"/>
      <c r="CQ1862" s="49"/>
      <c r="CR1862" s="49"/>
      <c r="CS1862" s="49"/>
      <c r="CT1862" s="49"/>
      <c r="CU1862" s="49"/>
      <c r="CV1862" s="49"/>
      <c r="CW1862" s="49"/>
      <c r="CX1862" s="49"/>
      <c r="CY1862" s="49"/>
      <c r="CZ1862" s="49"/>
    </row>
    <row r="1863" spans="1:104" ht="20.25" thickTop="1" thickBot="1" x14ac:dyDescent="0.35">
      <c r="A1863" s="68"/>
      <c r="B1863" s="88"/>
      <c r="C1863" s="68"/>
      <c r="D1863" s="68"/>
      <c r="E1863" s="69"/>
      <c r="F1863" s="69"/>
      <c r="G1863" s="69"/>
      <c r="H1863" s="69"/>
      <c r="I1863" s="107"/>
      <c r="J1863" s="69"/>
      <c r="K1863" s="69"/>
      <c r="L1863" s="89"/>
      <c r="M1863" s="69"/>
      <c r="N1863" s="69"/>
      <c r="P1863" s="69"/>
      <c r="Q1863" s="69"/>
      <c r="R1863" s="69"/>
      <c r="S1863" s="69"/>
      <c r="T1863" s="82"/>
      <c r="U1863" s="82"/>
      <c r="V1863" s="214"/>
      <c r="W1863" s="214"/>
      <c r="X1863" s="82"/>
      <c r="Y1863" s="82"/>
      <c r="Z1863" s="82"/>
      <c r="AA1863" s="82"/>
      <c r="AB1863" s="82"/>
      <c r="AC1863" s="82"/>
      <c r="AD1863" s="82"/>
      <c r="AE1863" s="89"/>
      <c r="AF1863" s="82"/>
      <c r="AG1863" s="82"/>
      <c r="AH1863" s="82"/>
      <c r="AI1863" s="82"/>
      <c r="AJ1863" s="82"/>
      <c r="AK1863" s="82"/>
      <c r="AL1863" s="69"/>
      <c r="AM1863" s="82"/>
      <c r="AN1863" s="109"/>
      <c r="AO1863" s="109"/>
      <c r="AP1863" s="109"/>
      <c r="AQ1863" s="109"/>
      <c r="AR1863" s="109"/>
      <c r="AS1863" s="109"/>
      <c r="AT1863" s="109"/>
      <c r="AU1863" s="109"/>
      <c r="AV1863" s="109"/>
      <c r="AW1863" s="109"/>
      <c r="AX1863" s="109"/>
      <c r="AY1863" s="109"/>
      <c r="AZ1863" s="109"/>
      <c r="BA1863" s="109"/>
      <c r="BB1863" s="109"/>
      <c r="BC1863" s="109"/>
      <c r="BD1863" s="109"/>
      <c r="BE1863" s="109"/>
      <c r="BF1863" s="109"/>
      <c r="BG1863" s="109"/>
      <c r="BH1863" s="109"/>
      <c r="BI1863" s="109"/>
      <c r="BJ1863" s="109"/>
      <c r="BK1863" s="109"/>
      <c r="BL1863" s="109"/>
      <c r="BM1863" s="109"/>
      <c r="BN1863" s="109"/>
      <c r="BO1863" s="109"/>
      <c r="BP1863" s="109"/>
      <c r="BQ1863" s="63"/>
      <c r="BR1863" s="63"/>
      <c r="BS1863" s="63"/>
      <c r="BT1863" s="78"/>
      <c r="BU1863" s="77"/>
      <c r="BV1863" s="78"/>
      <c r="BW1863" s="79"/>
      <c r="BX1863" s="79"/>
      <c r="BY1863" s="79"/>
      <c r="BZ1863" s="79"/>
      <c r="CA1863" s="48"/>
      <c r="CB1863" s="49"/>
      <c r="CC1863" s="49"/>
      <c r="CD1863" s="49"/>
      <c r="CE1863" s="96"/>
      <c r="CF1863" s="49"/>
      <c r="CG1863" s="96"/>
      <c r="CH1863" s="49"/>
      <c r="CI1863" s="49"/>
      <c r="CJ1863" s="49"/>
      <c r="CK1863" s="49"/>
      <c r="CL1863" s="49"/>
      <c r="CM1863" s="49"/>
      <c r="CN1863" s="49"/>
      <c r="CO1863" s="49"/>
      <c r="CP1863" s="49"/>
      <c r="CQ1863" s="49"/>
      <c r="CR1863" s="49"/>
      <c r="CS1863" s="49"/>
      <c r="CT1863" s="49"/>
      <c r="CU1863" s="49"/>
      <c r="CV1863" s="49"/>
      <c r="CW1863" s="49"/>
      <c r="CX1863" s="49"/>
      <c r="CY1863" s="49"/>
      <c r="CZ1863" s="49"/>
    </row>
    <row r="1864" spans="1:104" ht="20.25" thickTop="1" thickBot="1" x14ac:dyDescent="0.35">
      <c r="A1864" s="68"/>
      <c r="B1864" s="88"/>
      <c r="C1864" s="68"/>
      <c r="D1864" s="68"/>
      <c r="E1864" s="69"/>
      <c r="F1864" s="69"/>
      <c r="G1864" s="69"/>
      <c r="H1864" s="69"/>
      <c r="I1864" s="107"/>
      <c r="J1864" s="69"/>
      <c r="K1864" s="69"/>
      <c r="L1864" s="89"/>
      <c r="M1864" s="69"/>
      <c r="N1864" s="69"/>
      <c r="P1864" s="69"/>
      <c r="Q1864" s="69"/>
      <c r="R1864" s="69"/>
      <c r="S1864" s="69"/>
      <c r="T1864" s="82"/>
      <c r="U1864" s="82"/>
      <c r="V1864" s="214"/>
      <c r="W1864" s="214"/>
      <c r="X1864" s="82"/>
      <c r="Y1864" s="82"/>
      <c r="Z1864" s="82"/>
      <c r="AA1864" s="82"/>
      <c r="AB1864" s="82"/>
      <c r="AC1864" s="82"/>
      <c r="AD1864" s="82"/>
      <c r="AE1864" s="89"/>
      <c r="AF1864" s="82"/>
      <c r="AG1864" s="82"/>
      <c r="AH1864" s="82"/>
      <c r="AI1864" s="82"/>
      <c r="AJ1864" s="82"/>
      <c r="AK1864" s="82"/>
      <c r="AL1864" s="69"/>
      <c r="AM1864" s="82"/>
      <c r="AN1864" s="109"/>
      <c r="AO1864" s="109"/>
      <c r="AP1864" s="109"/>
      <c r="AQ1864" s="109"/>
      <c r="AR1864" s="109"/>
      <c r="AS1864" s="109"/>
      <c r="AT1864" s="109"/>
      <c r="AU1864" s="109"/>
      <c r="AV1864" s="109"/>
      <c r="AW1864" s="109"/>
      <c r="AX1864" s="109"/>
      <c r="AY1864" s="109"/>
      <c r="AZ1864" s="109"/>
      <c r="BA1864" s="109"/>
      <c r="BB1864" s="109"/>
      <c r="BC1864" s="109"/>
      <c r="BD1864" s="109"/>
      <c r="BE1864" s="109"/>
      <c r="BF1864" s="109"/>
      <c r="BG1864" s="109"/>
      <c r="BH1864" s="109"/>
      <c r="BI1864" s="109"/>
      <c r="BJ1864" s="109"/>
      <c r="BK1864" s="109"/>
      <c r="BL1864" s="109"/>
      <c r="BM1864" s="109"/>
      <c r="BN1864" s="109"/>
      <c r="BO1864" s="109"/>
      <c r="BP1864" s="109"/>
      <c r="BQ1864" s="63"/>
      <c r="BR1864" s="63"/>
      <c r="BS1864" s="63"/>
      <c r="BT1864" s="78"/>
      <c r="BU1864" s="77"/>
      <c r="BV1864" s="78"/>
      <c r="BW1864" s="79"/>
      <c r="BX1864" s="79"/>
      <c r="BY1864" s="79"/>
      <c r="BZ1864" s="79"/>
      <c r="CA1864" s="48"/>
      <c r="CB1864" s="49"/>
      <c r="CC1864" s="49"/>
      <c r="CD1864" s="49"/>
      <c r="CE1864" s="96"/>
      <c r="CF1864" s="49"/>
      <c r="CG1864" s="96"/>
      <c r="CH1864" s="49"/>
      <c r="CI1864" s="49"/>
      <c r="CJ1864" s="49"/>
      <c r="CK1864" s="49"/>
      <c r="CL1864" s="49"/>
      <c r="CM1864" s="49"/>
      <c r="CN1864" s="49"/>
      <c r="CO1864" s="49"/>
      <c r="CP1864" s="49"/>
      <c r="CQ1864" s="49"/>
      <c r="CR1864" s="49"/>
      <c r="CS1864" s="49"/>
      <c r="CT1864" s="49"/>
      <c r="CU1864" s="49"/>
      <c r="CV1864" s="49"/>
      <c r="CW1864" s="49"/>
      <c r="CX1864" s="49"/>
      <c r="CY1864" s="49"/>
      <c r="CZ1864" s="49"/>
    </row>
    <row r="1865" spans="1:104" ht="20.25" thickTop="1" thickBot="1" x14ac:dyDescent="0.35">
      <c r="A1865" s="68"/>
      <c r="B1865" s="88"/>
      <c r="C1865" s="68"/>
      <c r="D1865" s="68"/>
      <c r="E1865" s="69"/>
      <c r="F1865" s="69"/>
      <c r="G1865" s="69"/>
      <c r="H1865" s="69"/>
      <c r="I1865" s="107"/>
      <c r="J1865" s="69"/>
      <c r="K1865" s="69"/>
      <c r="L1865" s="89"/>
      <c r="M1865" s="69"/>
      <c r="N1865" s="69"/>
      <c r="P1865" s="69"/>
      <c r="Q1865" s="69"/>
      <c r="R1865" s="69"/>
      <c r="S1865" s="69"/>
      <c r="T1865" s="82"/>
      <c r="U1865" s="82"/>
      <c r="V1865" s="214"/>
      <c r="W1865" s="214"/>
      <c r="X1865" s="82"/>
      <c r="Y1865" s="82"/>
      <c r="Z1865" s="82"/>
      <c r="AA1865" s="82"/>
      <c r="AB1865" s="82"/>
      <c r="AC1865" s="82"/>
      <c r="AD1865" s="82"/>
      <c r="AE1865" s="89"/>
      <c r="AF1865" s="82"/>
      <c r="AG1865" s="82"/>
      <c r="AH1865" s="82"/>
      <c r="AI1865" s="82"/>
      <c r="AJ1865" s="82"/>
      <c r="AK1865" s="82"/>
      <c r="AL1865" s="69"/>
      <c r="AM1865" s="82"/>
      <c r="AN1865" s="109"/>
      <c r="AO1865" s="109"/>
      <c r="AP1865" s="109"/>
      <c r="AQ1865" s="109"/>
      <c r="AR1865" s="109"/>
      <c r="AS1865" s="109"/>
      <c r="AT1865" s="109"/>
      <c r="AU1865" s="109"/>
      <c r="AV1865" s="109"/>
      <c r="AW1865" s="109"/>
      <c r="AX1865" s="109"/>
      <c r="AY1865" s="109"/>
      <c r="AZ1865" s="109"/>
      <c r="BA1865" s="109"/>
      <c r="BB1865" s="109"/>
      <c r="BC1865" s="109"/>
      <c r="BD1865" s="109"/>
      <c r="BE1865" s="109"/>
      <c r="BF1865" s="109"/>
      <c r="BG1865" s="109"/>
      <c r="BH1865" s="109"/>
      <c r="BI1865" s="109"/>
      <c r="BJ1865" s="109"/>
      <c r="BK1865" s="109"/>
      <c r="BL1865" s="109"/>
      <c r="BM1865" s="109"/>
      <c r="BN1865" s="109"/>
      <c r="BO1865" s="109"/>
      <c r="BP1865" s="109"/>
      <c r="BQ1865" s="63"/>
      <c r="BR1865" s="63"/>
      <c r="BS1865" s="63"/>
      <c r="BT1865" s="78"/>
      <c r="BU1865" s="77"/>
      <c r="BV1865" s="78"/>
      <c r="BW1865" s="79"/>
      <c r="BX1865" s="79"/>
      <c r="BY1865" s="79"/>
      <c r="BZ1865" s="79"/>
      <c r="CA1865" s="48"/>
      <c r="CB1865" s="49"/>
      <c r="CC1865" s="49"/>
      <c r="CD1865" s="49"/>
      <c r="CE1865" s="96"/>
      <c r="CF1865" s="49"/>
      <c r="CG1865" s="96"/>
      <c r="CH1865" s="49"/>
      <c r="CI1865" s="49"/>
      <c r="CJ1865" s="49"/>
      <c r="CK1865" s="49"/>
      <c r="CL1865" s="49"/>
      <c r="CM1865" s="49"/>
      <c r="CN1865" s="49"/>
      <c r="CO1865" s="49"/>
      <c r="CP1865" s="49"/>
      <c r="CQ1865" s="49"/>
      <c r="CR1865" s="49"/>
      <c r="CS1865" s="49"/>
      <c r="CT1865" s="49"/>
      <c r="CU1865" s="49"/>
      <c r="CV1865" s="49"/>
      <c r="CW1865" s="49"/>
      <c r="CX1865" s="49"/>
      <c r="CY1865" s="49"/>
      <c r="CZ1865" s="49"/>
    </row>
    <row r="1866" spans="1:104" ht="20.25" thickTop="1" thickBot="1" x14ac:dyDescent="0.35">
      <c r="A1866" s="68"/>
      <c r="B1866" s="88"/>
      <c r="C1866" s="68"/>
      <c r="D1866" s="68"/>
      <c r="E1866" s="69"/>
      <c r="F1866" s="69"/>
      <c r="G1866" s="69"/>
      <c r="H1866" s="69"/>
      <c r="I1866" s="107"/>
      <c r="J1866" s="69"/>
      <c r="K1866" s="69"/>
      <c r="L1866" s="89"/>
      <c r="M1866" s="69"/>
      <c r="N1866" s="69"/>
      <c r="P1866" s="69"/>
      <c r="Q1866" s="69"/>
      <c r="R1866" s="69"/>
      <c r="S1866" s="69"/>
      <c r="T1866" s="82"/>
      <c r="U1866" s="82"/>
      <c r="V1866" s="214"/>
      <c r="W1866" s="214"/>
      <c r="X1866" s="82"/>
      <c r="Y1866" s="82"/>
      <c r="Z1866" s="82"/>
      <c r="AA1866" s="82"/>
      <c r="AB1866" s="82"/>
      <c r="AC1866" s="82"/>
      <c r="AD1866" s="82"/>
      <c r="AE1866" s="89"/>
      <c r="AF1866" s="82"/>
      <c r="AG1866" s="82"/>
      <c r="AH1866" s="82"/>
      <c r="AI1866" s="82"/>
      <c r="AJ1866" s="82"/>
      <c r="AK1866" s="82"/>
      <c r="AL1866" s="69"/>
      <c r="AM1866" s="82"/>
      <c r="AN1866" s="109"/>
      <c r="AO1866" s="109"/>
      <c r="AP1866" s="109"/>
      <c r="AQ1866" s="109"/>
      <c r="AR1866" s="109"/>
      <c r="AS1866" s="109"/>
      <c r="AT1866" s="109"/>
      <c r="AU1866" s="109"/>
      <c r="AV1866" s="109"/>
      <c r="AW1866" s="109"/>
      <c r="AX1866" s="109"/>
      <c r="AY1866" s="109"/>
      <c r="AZ1866" s="109"/>
      <c r="BA1866" s="109"/>
      <c r="BB1866" s="109"/>
      <c r="BC1866" s="109"/>
      <c r="BD1866" s="109"/>
      <c r="BE1866" s="109"/>
      <c r="BF1866" s="109"/>
      <c r="BG1866" s="109"/>
      <c r="BH1866" s="109"/>
      <c r="BI1866" s="109"/>
      <c r="BJ1866" s="109"/>
      <c r="BK1866" s="109"/>
      <c r="BL1866" s="109"/>
      <c r="BM1866" s="109"/>
      <c r="BN1866" s="109"/>
      <c r="BO1866" s="109"/>
      <c r="BP1866" s="109"/>
      <c r="BQ1866" s="63"/>
      <c r="BR1866" s="63"/>
      <c r="BS1866" s="63"/>
      <c r="BT1866" s="78"/>
      <c r="BU1866" s="77"/>
      <c r="BV1866" s="78"/>
      <c r="BW1866" s="79"/>
      <c r="BX1866" s="79"/>
      <c r="BY1866" s="79"/>
      <c r="BZ1866" s="79"/>
      <c r="CA1866" s="48"/>
      <c r="CB1866" s="49"/>
      <c r="CC1866" s="49"/>
      <c r="CD1866" s="49"/>
      <c r="CE1866" s="96"/>
      <c r="CF1866" s="49"/>
      <c r="CG1866" s="96"/>
      <c r="CH1866" s="49"/>
      <c r="CI1866" s="49"/>
      <c r="CJ1866" s="49"/>
      <c r="CK1866" s="49"/>
      <c r="CL1866" s="49"/>
      <c r="CM1866" s="49"/>
      <c r="CN1866" s="49"/>
      <c r="CO1866" s="49"/>
      <c r="CP1866" s="49"/>
      <c r="CQ1866" s="49"/>
      <c r="CR1866" s="49"/>
      <c r="CS1866" s="49"/>
      <c r="CT1866" s="49"/>
      <c r="CU1866" s="49"/>
      <c r="CV1866" s="49"/>
      <c r="CW1866" s="49"/>
      <c r="CX1866" s="49"/>
      <c r="CY1866" s="49"/>
      <c r="CZ1866" s="49"/>
    </row>
    <row r="1867" spans="1:104" ht="20.25" thickTop="1" thickBot="1" x14ac:dyDescent="0.35">
      <c r="A1867" s="68"/>
      <c r="B1867" s="88"/>
      <c r="C1867" s="68"/>
      <c r="D1867" s="68"/>
      <c r="E1867" s="69"/>
      <c r="F1867" s="69"/>
      <c r="G1867" s="69"/>
      <c r="H1867" s="69"/>
      <c r="I1867" s="107"/>
      <c r="J1867" s="69"/>
      <c r="K1867" s="69"/>
      <c r="L1867" s="89"/>
      <c r="M1867" s="69"/>
      <c r="N1867" s="69"/>
      <c r="P1867" s="69"/>
      <c r="Q1867" s="69"/>
      <c r="R1867" s="69"/>
      <c r="S1867" s="69"/>
      <c r="T1867" s="82"/>
      <c r="U1867" s="82"/>
      <c r="V1867" s="214"/>
      <c r="W1867" s="214"/>
      <c r="X1867" s="82"/>
      <c r="Y1867" s="82"/>
      <c r="Z1867" s="82"/>
      <c r="AA1867" s="82"/>
      <c r="AB1867" s="82"/>
      <c r="AC1867" s="82"/>
      <c r="AD1867" s="82"/>
      <c r="AE1867" s="89"/>
      <c r="AF1867" s="82"/>
      <c r="AG1867" s="82"/>
      <c r="AH1867" s="82"/>
      <c r="AI1867" s="82"/>
      <c r="AJ1867" s="82"/>
      <c r="AK1867" s="82"/>
      <c r="AL1867" s="69"/>
      <c r="AM1867" s="82"/>
      <c r="AN1867" s="109"/>
      <c r="AO1867" s="109"/>
      <c r="AP1867" s="109"/>
      <c r="AQ1867" s="109"/>
      <c r="AR1867" s="109"/>
      <c r="AS1867" s="109"/>
      <c r="AT1867" s="109"/>
      <c r="AU1867" s="109"/>
      <c r="AV1867" s="109"/>
      <c r="AW1867" s="109"/>
      <c r="AX1867" s="109"/>
      <c r="AY1867" s="109"/>
      <c r="AZ1867" s="109"/>
      <c r="BA1867" s="109"/>
      <c r="BB1867" s="109"/>
      <c r="BC1867" s="109"/>
      <c r="BD1867" s="109"/>
      <c r="BE1867" s="109"/>
      <c r="BF1867" s="109"/>
      <c r="BG1867" s="109"/>
      <c r="BH1867" s="109"/>
      <c r="BI1867" s="109"/>
      <c r="BJ1867" s="109"/>
      <c r="BK1867" s="109"/>
      <c r="BL1867" s="109"/>
      <c r="BM1867" s="109"/>
      <c r="BN1867" s="109"/>
      <c r="BO1867" s="109"/>
      <c r="BP1867" s="109"/>
      <c r="BQ1867" s="63"/>
      <c r="BR1867" s="63"/>
      <c r="BS1867" s="63"/>
      <c r="BT1867" s="78"/>
      <c r="BU1867" s="77"/>
      <c r="BV1867" s="78"/>
      <c r="BW1867" s="79"/>
      <c r="BX1867" s="79"/>
      <c r="BY1867" s="79"/>
      <c r="BZ1867" s="79"/>
      <c r="CA1867" s="48"/>
      <c r="CB1867" s="49"/>
      <c r="CC1867" s="49"/>
      <c r="CD1867" s="49"/>
      <c r="CE1867" s="96"/>
      <c r="CF1867" s="49"/>
      <c r="CG1867" s="96"/>
      <c r="CH1867" s="49"/>
      <c r="CI1867" s="49"/>
      <c r="CJ1867" s="49"/>
      <c r="CK1867" s="49"/>
      <c r="CL1867" s="49"/>
      <c r="CM1867" s="49"/>
      <c r="CN1867" s="49"/>
      <c r="CO1867" s="49"/>
      <c r="CP1867" s="49"/>
      <c r="CQ1867" s="49"/>
      <c r="CR1867" s="49"/>
      <c r="CS1867" s="49"/>
      <c r="CT1867" s="49"/>
      <c r="CU1867" s="49"/>
      <c r="CV1867" s="49"/>
      <c r="CW1867" s="49"/>
      <c r="CX1867" s="49"/>
      <c r="CY1867" s="49"/>
      <c r="CZ1867" s="49"/>
    </row>
    <row r="1868" spans="1:104" ht="20.25" thickTop="1" thickBot="1" x14ac:dyDescent="0.35">
      <c r="A1868" s="68"/>
      <c r="B1868" s="88"/>
      <c r="C1868" s="68"/>
      <c r="D1868" s="68"/>
      <c r="E1868" s="69"/>
      <c r="F1868" s="69"/>
      <c r="G1868" s="69"/>
      <c r="H1868" s="69"/>
      <c r="I1868" s="107"/>
      <c r="J1868" s="69"/>
      <c r="K1868" s="69"/>
      <c r="L1868" s="89"/>
      <c r="M1868" s="69"/>
      <c r="N1868" s="69"/>
      <c r="P1868" s="69"/>
      <c r="Q1868" s="69"/>
      <c r="R1868" s="69"/>
      <c r="S1868" s="69"/>
      <c r="T1868" s="82"/>
      <c r="U1868" s="82"/>
      <c r="V1868" s="214"/>
      <c r="W1868" s="214"/>
      <c r="X1868" s="82"/>
      <c r="Y1868" s="82"/>
      <c r="Z1868" s="82"/>
      <c r="AA1868" s="82"/>
      <c r="AB1868" s="82"/>
      <c r="AC1868" s="82"/>
      <c r="AD1868" s="82"/>
      <c r="AE1868" s="89"/>
      <c r="AF1868" s="82"/>
      <c r="AG1868" s="82"/>
      <c r="AH1868" s="82"/>
      <c r="AI1868" s="82"/>
      <c r="AJ1868" s="82"/>
      <c r="AK1868" s="82"/>
      <c r="AL1868" s="69"/>
      <c r="AM1868" s="82"/>
      <c r="AN1868" s="109"/>
      <c r="AO1868" s="109"/>
      <c r="AP1868" s="109"/>
      <c r="AQ1868" s="109"/>
      <c r="AR1868" s="109"/>
      <c r="AS1868" s="109"/>
      <c r="AT1868" s="109"/>
      <c r="AU1868" s="109"/>
      <c r="AV1868" s="109"/>
      <c r="AW1868" s="109"/>
      <c r="AX1868" s="109"/>
      <c r="AY1868" s="109"/>
      <c r="AZ1868" s="109"/>
      <c r="BA1868" s="109"/>
      <c r="BB1868" s="109"/>
      <c r="BC1868" s="109"/>
      <c r="BD1868" s="109"/>
      <c r="BE1868" s="109"/>
      <c r="BF1868" s="109"/>
      <c r="BG1868" s="109"/>
      <c r="BH1868" s="109"/>
      <c r="BI1868" s="109"/>
      <c r="BJ1868" s="109"/>
      <c r="BK1868" s="109"/>
      <c r="BL1868" s="109"/>
      <c r="BM1868" s="109"/>
      <c r="BN1868" s="109"/>
      <c r="BO1868" s="109"/>
      <c r="BP1868" s="109"/>
      <c r="BQ1868" s="63"/>
      <c r="BR1868" s="63"/>
      <c r="BS1868" s="63"/>
      <c r="BT1868" s="78"/>
      <c r="BU1868" s="77"/>
      <c r="BV1868" s="78"/>
      <c r="BW1868" s="79"/>
      <c r="BX1868" s="79"/>
      <c r="BY1868" s="79"/>
      <c r="BZ1868" s="79"/>
      <c r="CA1868" s="48"/>
      <c r="CB1868" s="49"/>
      <c r="CC1868" s="49"/>
      <c r="CD1868" s="49"/>
      <c r="CE1868" s="96"/>
      <c r="CF1868" s="49"/>
      <c r="CG1868" s="96"/>
      <c r="CH1868" s="49"/>
      <c r="CI1868" s="49"/>
      <c r="CJ1868" s="49"/>
      <c r="CK1868" s="49"/>
      <c r="CL1868" s="49"/>
      <c r="CM1868" s="49"/>
      <c r="CN1868" s="49"/>
      <c r="CO1868" s="49"/>
      <c r="CP1868" s="49"/>
      <c r="CQ1868" s="49"/>
      <c r="CR1868" s="49"/>
      <c r="CS1868" s="49"/>
      <c r="CT1868" s="49"/>
      <c r="CU1868" s="49"/>
      <c r="CV1868" s="49"/>
      <c r="CW1868" s="49"/>
      <c r="CX1868" s="49"/>
      <c r="CY1868" s="49"/>
      <c r="CZ1868" s="49"/>
    </row>
    <row r="1869" spans="1:104" ht="20.25" thickTop="1" thickBot="1" x14ac:dyDescent="0.35">
      <c r="A1869" s="68"/>
      <c r="B1869" s="88"/>
      <c r="C1869" s="68"/>
      <c r="D1869" s="68"/>
      <c r="E1869" s="69"/>
      <c r="F1869" s="69"/>
      <c r="G1869" s="69"/>
      <c r="H1869" s="69"/>
      <c r="I1869" s="107"/>
      <c r="J1869" s="69"/>
      <c r="K1869" s="69"/>
      <c r="L1869" s="89"/>
      <c r="M1869" s="69"/>
      <c r="N1869" s="69"/>
      <c r="P1869" s="69"/>
      <c r="Q1869" s="69"/>
      <c r="R1869" s="69"/>
      <c r="S1869" s="69"/>
      <c r="T1869" s="82"/>
      <c r="U1869" s="82"/>
      <c r="V1869" s="214"/>
      <c r="W1869" s="214"/>
      <c r="X1869" s="82"/>
      <c r="Y1869" s="82"/>
      <c r="Z1869" s="82"/>
      <c r="AA1869" s="82"/>
      <c r="AB1869" s="82"/>
      <c r="AC1869" s="82"/>
      <c r="AD1869" s="82"/>
      <c r="AE1869" s="89"/>
      <c r="AF1869" s="82"/>
      <c r="AG1869" s="82"/>
      <c r="AH1869" s="82"/>
      <c r="AI1869" s="82"/>
      <c r="AJ1869" s="82"/>
      <c r="AK1869" s="82"/>
      <c r="AL1869" s="69"/>
      <c r="AM1869" s="82"/>
      <c r="AN1869" s="109"/>
      <c r="AO1869" s="109"/>
      <c r="AP1869" s="109"/>
      <c r="AQ1869" s="109"/>
      <c r="AR1869" s="109"/>
      <c r="AS1869" s="109"/>
      <c r="AT1869" s="109"/>
      <c r="AU1869" s="109"/>
      <c r="AV1869" s="109"/>
      <c r="AW1869" s="109"/>
      <c r="AX1869" s="109"/>
      <c r="AY1869" s="109"/>
      <c r="AZ1869" s="109"/>
      <c r="BA1869" s="109"/>
      <c r="BB1869" s="109"/>
      <c r="BC1869" s="109"/>
      <c r="BD1869" s="109"/>
      <c r="BE1869" s="109"/>
      <c r="BF1869" s="109"/>
      <c r="BG1869" s="109"/>
      <c r="BH1869" s="109"/>
      <c r="BI1869" s="109"/>
      <c r="BJ1869" s="109"/>
      <c r="BK1869" s="109"/>
      <c r="BL1869" s="109"/>
      <c r="BM1869" s="109"/>
      <c r="BN1869" s="109"/>
      <c r="BO1869" s="109"/>
      <c r="BP1869" s="109"/>
      <c r="BQ1869" s="63"/>
      <c r="BR1869" s="63"/>
      <c r="BS1869" s="63"/>
      <c r="BT1869" s="78"/>
      <c r="BU1869" s="77"/>
      <c r="BV1869" s="78"/>
      <c r="BW1869" s="79"/>
      <c r="BX1869" s="79"/>
      <c r="BY1869" s="79"/>
      <c r="BZ1869" s="79"/>
      <c r="CA1869" s="48"/>
      <c r="CB1869" s="49"/>
      <c r="CC1869" s="49"/>
      <c r="CD1869" s="49"/>
      <c r="CE1869" s="96"/>
      <c r="CF1869" s="49"/>
      <c r="CG1869" s="96"/>
      <c r="CH1869" s="49"/>
      <c r="CI1869" s="49"/>
      <c r="CJ1869" s="49"/>
      <c r="CK1869" s="49"/>
      <c r="CL1869" s="49"/>
      <c r="CM1869" s="49"/>
      <c r="CN1869" s="49"/>
      <c r="CO1869" s="49"/>
      <c r="CP1869" s="49"/>
      <c r="CQ1869" s="49"/>
      <c r="CR1869" s="49"/>
      <c r="CS1869" s="49"/>
      <c r="CT1869" s="49"/>
      <c r="CU1869" s="49"/>
      <c r="CV1869" s="49"/>
      <c r="CW1869" s="49"/>
      <c r="CX1869" s="49"/>
      <c r="CY1869" s="49"/>
      <c r="CZ1869" s="49"/>
    </row>
    <row r="1870" spans="1:104" ht="20.25" thickTop="1" thickBot="1" x14ac:dyDescent="0.35">
      <c r="A1870" s="68"/>
      <c r="B1870" s="88"/>
      <c r="C1870" s="68"/>
      <c r="D1870" s="68"/>
      <c r="E1870" s="69"/>
      <c r="F1870" s="69"/>
      <c r="G1870" s="69"/>
      <c r="H1870" s="69"/>
      <c r="I1870" s="107"/>
      <c r="J1870" s="69"/>
      <c r="K1870" s="69"/>
      <c r="L1870" s="89"/>
      <c r="M1870" s="69"/>
      <c r="N1870" s="69"/>
      <c r="P1870" s="69"/>
      <c r="Q1870" s="69"/>
      <c r="R1870" s="69"/>
      <c r="S1870" s="69"/>
      <c r="T1870" s="82"/>
      <c r="U1870" s="82"/>
      <c r="V1870" s="214"/>
      <c r="W1870" s="214"/>
      <c r="X1870" s="82"/>
      <c r="Y1870" s="82"/>
      <c r="Z1870" s="82"/>
      <c r="AA1870" s="82"/>
      <c r="AB1870" s="82"/>
      <c r="AC1870" s="82"/>
      <c r="AD1870" s="82"/>
      <c r="AE1870" s="89"/>
      <c r="AF1870" s="82"/>
      <c r="AG1870" s="82"/>
      <c r="AH1870" s="82"/>
      <c r="AI1870" s="82"/>
      <c r="AJ1870" s="82"/>
      <c r="AK1870" s="82"/>
      <c r="AL1870" s="69"/>
      <c r="AM1870" s="82"/>
      <c r="AN1870" s="109"/>
      <c r="AO1870" s="109"/>
      <c r="AP1870" s="109"/>
      <c r="AQ1870" s="109"/>
      <c r="AR1870" s="109"/>
      <c r="AS1870" s="109"/>
      <c r="AT1870" s="109"/>
      <c r="AU1870" s="109"/>
      <c r="AV1870" s="109"/>
      <c r="AW1870" s="109"/>
      <c r="AX1870" s="109"/>
      <c r="AY1870" s="109"/>
      <c r="AZ1870" s="109"/>
      <c r="BA1870" s="109"/>
      <c r="BB1870" s="109"/>
      <c r="BC1870" s="109"/>
      <c r="BD1870" s="109"/>
      <c r="BE1870" s="109"/>
      <c r="BF1870" s="109"/>
      <c r="BG1870" s="109"/>
      <c r="BH1870" s="109"/>
      <c r="BI1870" s="109"/>
      <c r="BJ1870" s="109"/>
      <c r="BK1870" s="109"/>
      <c r="BL1870" s="109"/>
      <c r="BM1870" s="109"/>
      <c r="BN1870" s="109"/>
      <c r="BO1870" s="109"/>
      <c r="BP1870" s="109"/>
      <c r="BQ1870" s="63"/>
      <c r="BR1870" s="63"/>
      <c r="BS1870" s="63"/>
      <c r="BT1870" s="78"/>
      <c r="BU1870" s="77"/>
      <c r="BV1870" s="78"/>
      <c r="BW1870" s="79"/>
      <c r="BX1870" s="79"/>
      <c r="BY1870" s="79"/>
      <c r="BZ1870" s="79"/>
      <c r="CA1870" s="48"/>
      <c r="CB1870" s="49"/>
      <c r="CC1870" s="49"/>
      <c r="CD1870" s="49"/>
      <c r="CE1870" s="96"/>
      <c r="CF1870" s="49"/>
      <c r="CG1870" s="96"/>
      <c r="CH1870" s="49"/>
      <c r="CI1870" s="49"/>
      <c r="CJ1870" s="49"/>
      <c r="CK1870" s="49"/>
      <c r="CL1870" s="49"/>
      <c r="CM1870" s="49"/>
      <c r="CN1870" s="49"/>
      <c r="CO1870" s="49"/>
      <c r="CP1870" s="49"/>
      <c r="CQ1870" s="49"/>
      <c r="CR1870" s="49"/>
      <c r="CS1870" s="49"/>
      <c r="CT1870" s="49"/>
      <c r="CU1870" s="49"/>
      <c r="CV1870" s="49"/>
      <c r="CW1870" s="49"/>
      <c r="CX1870" s="49"/>
      <c r="CY1870" s="49"/>
      <c r="CZ1870" s="49"/>
    </row>
    <row r="1871" spans="1:104" ht="20.25" thickTop="1" thickBot="1" x14ac:dyDescent="0.35">
      <c r="A1871" s="68"/>
      <c r="B1871" s="88"/>
      <c r="C1871" s="68"/>
      <c r="D1871" s="68"/>
      <c r="E1871" s="69"/>
      <c r="F1871" s="69"/>
      <c r="G1871" s="69"/>
      <c r="H1871" s="69"/>
      <c r="I1871" s="107"/>
      <c r="J1871" s="69"/>
      <c r="K1871" s="69"/>
      <c r="L1871" s="89"/>
      <c r="M1871" s="69"/>
      <c r="N1871" s="69"/>
      <c r="P1871" s="69"/>
      <c r="Q1871" s="69"/>
      <c r="R1871" s="69"/>
      <c r="S1871" s="69"/>
      <c r="T1871" s="82"/>
      <c r="U1871" s="82"/>
      <c r="V1871" s="214"/>
      <c r="W1871" s="214"/>
      <c r="X1871" s="82"/>
      <c r="Y1871" s="82"/>
      <c r="Z1871" s="82"/>
      <c r="AA1871" s="82"/>
      <c r="AB1871" s="82"/>
      <c r="AC1871" s="82"/>
      <c r="AD1871" s="82"/>
      <c r="AE1871" s="89"/>
      <c r="AF1871" s="82"/>
      <c r="AG1871" s="82"/>
      <c r="AH1871" s="82"/>
      <c r="AI1871" s="82"/>
      <c r="AJ1871" s="82"/>
      <c r="AK1871" s="82"/>
      <c r="AL1871" s="69"/>
      <c r="AM1871" s="82"/>
      <c r="AN1871" s="109"/>
      <c r="AO1871" s="109"/>
      <c r="AP1871" s="109"/>
      <c r="AQ1871" s="109"/>
      <c r="AR1871" s="109"/>
      <c r="AS1871" s="109"/>
      <c r="AT1871" s="109"/>
      <c r="AU1871" s="109"/>
      <c r="AV1871" s="109"/>
      <c r="AW1871" s="109"/>
      <c r="AX1871" s="109"/>
      <c r="AY1871" s="109"/>
      <c r="AZ1871" s="109"/>
      <c r="BA1871" s="109"/>
      <c r="BB1871" s="109"/>
      <c r="BC1871" s="109"/>
      <c r="BD1871" s="109"/>
      <c r="BE1871" s="109"/>
      <c r="BF1871" s="109"/>
      <c r="BG1871" s="109"/>
      <c r="BH1871" s="109"/>
      <c r="BI1871" s="109"/>
      <c r="BJ1871" s="109"/>
      <c r="BK1871" s="109"/>
      <c r="BL1871" s="109"/>
      <c r="BM1871" s="109"/>
      <c r="BN1871" s="109"/>
      <c r="BO1871" s="109"/>
      <c r="BP1871" s="109"/>
      <c r="BQ1871" s="63"/>
      <c r="BR1871" s="63"/>
      <c r="BS1871" s="63"/>
      <c r="BT1871" s="78"/>
      <c r="BU1871" s="77"/>
      <c r="BV1871" s="78"/>
      <c r="BW1871" s="79"/>
      <c r="BX1871" s="79"/>
      <c r="BY1871" s="79"/>
      <c r="BZ1871" s="79"/>
      <c r="CA1871" s="48"/>
      <c r="CB1871" s="49"/>
      <c r="CC1871" s="49"/>
      <c r="CD1871" s="49"/>
      <c r="CE1871" s="96"/>
      <c r="CF1871" s="49"/>
      <c r="CG1871" s="96"/>
      <c r="CH1871" s="49"/>
      <c r="CI1871" s="49"/>
      <c r="CJ1871" s="49"/>
      <c r="CK1871" s="49"/>
      <c r="CL1871" s="49"/>
      <c r="CM1871" s="49"/>
      <c r="CN1871" s="49"/>
      <c r="CO1871" s="49"/>
      <c r="CP1871" s="49"/>
      <c r="CQ1871" s="49"/>
      <c r="CR1871" s="49"/>
      <c r="CS1871" s="49"/>
      <c r="CT1871" s="49"/>
      <c r="CU1871" s="49"/>
      <c r="CV1871" s="49"/>
      <c r="CW1871" s="49"/>
      <c r="CX1871" s="49"/>
      <c r="CY1871" s="49"/>
      <c r="CZ1871" s="49"/>
    </row>
    <row r="1872" spans="1:104" ht="20.25" thickTop="1" thickBot="1" x14ac:dyDescent="0.35">
      <c r="A1872" s="68"/>
      <c r="B1872" s="88"/>
      <c r="C1872" s="68"/>
      <c r="D1872" s="68"/>
      <c r="E1872" s="69"/>
      <c r="F1872" s="69"/>
      <c r="G1872" s="69"/>
      <c r="H1872" s="69"/>
      <c r="I1872" s="107"/>
      <c r="J1872" s="69"/>
      <c r="K1872" s="69"/>
      <c r="L1872" s="89"/>
      <c r="M1872" s="69"/>
      <c r="N1872" s="69"/>
      <c r="P1872" s="69"/>
      <c r="Q1872" s="69"/>
      <c r="R1872" s="69"/>
      <c r="S1872" s="69"/>
      <c r="T1872" s="82"/>
      <c r="U1872" s="82"/>
      <c r="V1872" s="214"/>
      <c r="W1872" s="214"/>
      <c r="X1872" s="82"/>
      <c r="Y1872" s="82"/>
      <c r="Z1872" s="82"/>
      <c r="AA1872" s="82"/>
      <c r="AB1872" s="82"/>
      <c r="AC1872" s="82"/>
      <c r="AD1872" s="82"/>
      <c r="AE1872" s="89"/>
      <c r="AF1872" s="82"/>
      <c r="AG1872" s="82"/>
      <c r="AH1872" s="82"/>
      <c r="AI1872" s="82"/>
      <c r="AJ1872" s="82"/>
      <c r="AK1872" s="82"/>
      <c r="AL1872" s="69"/>
      <c r="AM1872" s="82"/>
      <c r="AN1872" s="109"/>
      <c r="AO1872" s="109"/>
      <c r="AP1872" s="109"/>
      <c r="AQ1872" s="109"/>
      <c r="AR1872" s="109"/>
      <c r="AS1872" s="109"/>
      <c r="AT1872" s="109"/>
      <c r="AU1872" s="109"/>
      <c r="AV1872" s="109"/>
      <c r="AW1872" s="109"/>
      <c r="AX1872" s="109"/>
      <c r="AY1872" s="109"/>
      <c r="AZ1872" s="109"/>
      <c r="BA1872" s="109"/>
      <c r="BB1872" s="109"/>
      <c r="BC1872" s="109"/>
      <c r="BD1872" s="109"/>
      <c r="BE1872" s="109"/>
      <c r="BF1872" s="109"/>
      <c r="BG1872" s="109"/>
      <c r="BH1872" s="109"/>
      <c r="BI1872" s="109"/>
      <c r="BJ1872" s="109"/>
      <c r="BK1872" s="109"/>
      <c r="BL1872" s="109"/>
      <c r="BM1872" s="109"/>
      <c r="BN1872" s="109"/>
      <c r="BO1872" s="109"/>
      <c r="BP1872" s="109"/>
      <c r="BQ1872" s="63"/>
      <c r="BR1872" s="63"/>
      <c r="BS1872" s="63"/>
      <c r="BT1872" s="78"/>
      <c r="BU1872" s="77"/>
      <c r="BV1872" s="78"/>
      <c r="BW1872" s="79"/>
      <c r="BX1872" s="79"/>
      <c r="BY1872" s="79"/>
      <c r="BZ1872" s="79"/>
      <c r="CA1872" s="48"/>
      <c r="CB1872" s="49"/>
      <c r="CC1872" s="49"/>
      <c r="CD1872" s="49"/>
      <c r="CE1872" s="96"/>
      <c r="CF1872" s="49"/>
      <c r="CG1872" s="96"/>
      <c r="CH1872" s="49"/>
      <c r="CI1872" s="49"/>
      <c r="CJ1872" s="49"/>
      <c r="CK1872" s="49"/>
      <c r="CL1872" s="49"/>
      <c r="CM1872" s="49"/>
      <c r="CN1872" s="49"/>
      <c r="CO1872" s="49"/>
      <c r="CP1872" s="49"/>
      <c r="CQ1872" s="49"/>
      <c r="CR1872" s="49"/>
      <c r="CS1872" s="49"/>
      <c r="CT1872" s="49"/>
      <c r="CU1872" s="49"/>
      <c r="CV1872" s="49"/>
      <c r="CW1872" s="49"/>
      <c r="CX1872" s="49"/>
      <c r="CY1872" s="49"/>
      <c r="CZ1872" s="49"/>
    </row>
    <row r="1873" spans="1:104" ht="20.25" thickTop="1" thickBot="1" x14ac:dyDescent="0.35">
      <c r="A1873" s="68"/>
      <c r="B1873" s="88"/>
      <c r="C1873" s="68"/>
      <c r="D1873" s="68"/>
      <c r="E1873" s="69"/>
      <c r="F1873" s="69"/>
      <c r="G1873" s="69"/>
      <c r="H1873" s="69"/>
      <c r="I1873" s="107"/>
      <c r="J1873" s="69"/>
      <c r="K1873" s="69"/>
      <c r="L1873" s="89"/>
      <c r="M1873" s="69"/>
      <c r="N1873" s="69"/>
      <c r="P1873" s="69"/>
      <c r="Q1873" s="69"/>
      <c r="R1873" s="69"/>
      <c r="S1873" s="69"/>
      <c r="T1873" s="82"/>
      <c r="U1873" s="82"/>
      <c r="V1873" s="214"/>
      <c r="W1873" s="214"/>
      <c r="X1873" s="82"/>
      <c r="Y1873" s="82"/>
      <c r="Z1873" s="82"/>
      <c r="AA1873" s="82"/>
      <c r="AB1873" s="82"/>
      <c r="AC1873" s="82"/>
      <c r="AD1873" s="82"/>
      <c r="AE1873" s="89"/>
      <c r="AF1873" s="82"/>
      <c r="AG1873" s="82"/>
      <c r="AH1873" s="82"/>
      <c r="AI1873" s="82"/>
      <c r="AJ1873" s="82"/>
      <c r="AK1873" s="82"/>
      <c r="AL1873" s="69"/>
      <c r="AM1873" s="82"/>
      <c r="AN1873" s="109"/>
      <c r="AO1873" s="109"/>
      <c r="AP1873" s="109"/>
      <c r="AQ1873" s="109"/>
      <c r="AR1873" s="109"/>
      <c r="AS1873" s="109"/>
      <c r="AT1873" s="109"/>
      <c r="AU1873" s="109"/>
      <c r="AV1873" s="109"/>
      <c r="AW1873" s="109"/>
      <c r="AX1873" s="109"/>
      <c r="AY1873" s="109"/>
      <c r="AZ1873" s="109"/>
      <c r="BA1873" s="109"/>
      <c r="BB1873" s="109"/>
      <c r="BC1873" s="109"/>
      <c r="BD1873" s="109"/>
      <c r="BE1873" s="109"/>
      <c r="BF1873" s="109"/>
      <c r="BG1873" s="109"/>
      <c r="BH1873" s="109"/>
      <c r="BI1873" s="109"/>
      <c r="BJ1873" s="109"/>
      <c r="BK1873" s="109"/>
      <c r="BL1873" s="109"/>
      <c r="BM1873" s="109"/>
      <c r="BN1873" s="109"/>
      <c r="BO1873" s="109"/>
      <c r="BP1873" s="109"/>
      <c r="BQ1873" s="63"/>
      <c r="BR1873" s="63"/>
      <c r="BS1873" s="63"/>
      <c r="BT1873" s="78"/>
      <c r="BU1873" s="77"/>
      <c r="BV1873" s="78"/>
      <c r="BW1873" s="79"/>
      <c r="BX1873" s="79"/>
      <c r="BY1873" s="79"/>
      <c r="BZ1873" s="79"/>
      <c r="CA1873" s="48"/>
      <c r="CB1873" s="49"/>
      <c r="CC1873" s="49"/>
      <c r="CD1873" s="49"/>
      <c r="CE1873" s="96"/>
      <c r="CF1873" s="49"/>
      <c r="CG1873" s="96"/>
      <c r="CH1873" s="49"/>
      <c r="CI1873" s="49"/>
      <c r="CJ1873" s="49"/>
      <c r="CK1873" s="49"/>
      <c r="CL1873" s="49"/>
      <c r="CM1873" s="49"/>
      <c r="CN1873" s="49"/>
      <c r="CO1873" s="49"/>
      <c r="CP1873" s="49"/>
      <c r="CQ1873" s="49"/>
      <c r="CR1873" s="49"/>
      <c r="CS1873" s="49"/>
      <c r="CT1873" s="49"/>
      <c r="CU1873" s="49"/>
      <c r="CV1873" s="49"/>
      <c r="CW1873" s="49"/>
      <c r="CX1873" s="49"/>
      <c r="CY1873" s="49"/>
      <c r="CZ1873" s="49"/>
    </row>
    <row r="1874" spans="1:104" ht="20.25" thickTop="1" thickBot="1" x14ac:dyDescent="0.35">
      <c r="A1874" s="68"/>
      <c r="B1874" s="88"/>
      <c r="C1874" s="68"/>
      <c r="D1874" s="68"/>
      <c r="E1874" s="69"/>
      <c r="F1874" s="69"/>
      <c r="G1874" s="69"/>
      <c r="H1874" s="69"/>
      <c r="I1874" s="107"/>
      <c r="J1874" s="69"/>
      <c r="K1874" s="69"/>
      <c r="L1874" s="89"/>
      <c r="M1874" s="69"/>
      <c r="N1874" s="69"/>
      <c r="P1874" s="69"/>
      <c r="Q1874" s="69"/>
      <c r="R1874" s="69"/>
      <c r="S1874" s="69"/>
      <c r="T1874" s="82"/>
      <c r="U1874" s="82"/>
      <c r="V1874" s="214"/>
      <c r="W1874" s="214"/>
      <c r="X1874" s="82"/>
      <c r="Y1874" s="82"/>
      <c r="Z1874" s="82"/>
      <c r="AA1874" s="82"/>
      <c r="AB1874" s="82"/>
      <c r="AC1874" s="82"/>
      <c r="AD1874" s="82"/>
      <c r="AE1874" s="89"/>
      <c r="AF1874" s="82"/>
      <c r="AG1874" s="82"/>
      <c r="AH1874" s="82"/>
      <c r="AI1874" s="82"/>
      <c r="AJ1874" s="82"/>
      <c r="AK1874" s="82"/>
      <c r="AL1874" s="69"/>
      <c r="AM1874" s="82"/>
      <c r="AN1874" s="109"/>
      <c r="AO1874" s="109"/>
      <c r="AP1874" s="109"/>
      <c r="AQ1874" s="109"/>
      <c r="AR1874" s="109"/>
      <c r="AS1874" s="109"/>
      <c r="AT1874" s="109"/>
      <c r="AU1874" s="109"/>
      <c r="AV1874" s="109"/>
      <c r="AW1874" s="109"/>
      <c r="AX1874" s="109"/>
      <c r="AY1874" s="109"/>
      <c r="AZ1874" s="109"/>
      <c r="BA1874" s="109"/>
      <c r="BB1874" s="109"/>
      <c r="BC1874" s="109"/>
      <c r="BD1874" s="109"/>
      <c r="BE1874" s="109"/>
      <c r="BF1874" s="109"/>
      <c r="BG1874" s="109"/>
      <c r="BH1874" s="109"/>
      <c r="BI1874" s="109"/>
      <c r="BJ1874" s="109"/>
      <c r="BK1874" s="109"/>
      <c r="BL1874" s="109"/>
      <c r="BM1874" s="109"/>
      <c r="BN1874" s="109"/>
      <c r="BO1874" s="109"/>
      <c r="BP1874" s="109"/>
      <c r="BQ1874" s="63"/>
      <c r="BR1874" s="63"/>
      <c r="BS1874" s="63"/>
      <c r="BT1874" s="78"/>
      <c r="BU1874" s="77"/>
      <c r="BV1874" s="78"/>
      <c r="BW1874" s="79"/>
      <c r="BX1874" s="79"/>
      <c r="BY1874" s="79"/>
      <c r="BZ1874" s="79"/>
      <c r="CA1874" s="48"/>
      <c r="CB1874" s="49"/>
      <c r="CC1874" s="49"/>
      <c r="CD1874" s="49"/>
      <c r="CE1874" s="96"/>
      <c r="CF1874" s="49"/>
      <c r="CG1874" s="96"/>
      <c r="CH1874" s="49"/>
      <c r="CI1874" s="49"/>
      <c r="CJ1874" s="49"/>
      <c r="CK1874" s="49"/>
      <c r="CL1874" s="49"/>
      <c r="CM1874" s="49"/>
      <c r="CN1874" s="49"/>
      <c r="CO1874" s="49"/>
      <c r="CP1874" s="49"/>
      <c r="CQ1874" s="49"/>
      <c r="CR1874" s="49"/>
      <c r="CS1874" s="49"/>
      <c r="CT1874" s="49"/>
      <c r="CU1874" s="49"/>
      <c r="CV1874" s="49"/>
      <c r="CW1874" s="49"/>
      <c r="CX1874" s="49"/>
      <c r="CY1874" s="49"/>
      <c r="CZ1874" s="49"/>
    </row>
    <row r="1875" spans="1:104" ht="20.25" thickTop="1" thickBot="1" x14ac:dyDescent="0.35">
      <c r="A1875" s="68"/>
      <c r="B1875" s="88"/>
      <c r="C1875" s="68"/>
      <c r="D1875" s="68"/>
      <c r="E1875" s="69"/>
      <c r="F1875" s="69"/>
      <c r="G1875" s="69"/>
      <c r="H1875" s="69"/>
      <c r="I1875" s="107"/>
      <c r="J1875" s="69"/>
      <c r="K1875" s="69"/>
      <c r="L1875" s="89"/>
      <c r="M1875" s="69"/>
      <c r="N1875" s="69"/>
      <c r="P1875" s="69"/>
      <c r="Q1875" s="69"/>
      <c r="R1875" s="69"/>
      <c r="S1875" s="69"/>
      <c r="T1875" s="82"/>
      <c r="U1875" s="82"/>
      <c r="V1875" s="214"/>
      <c r="W1875" s="214"/>
      <c r="X1875" s="82"/>
      <c r="Y1875" s="82"/>
      <c r="Z1875" s="82"/>
      <c r="AA1875" s="82"/>
      <c r="AB1875" s="82"/>
      <c r="AC1875" s="82"/>
      <c r="AD1875" s="82"/>
      <c r="AE1875" s="89"/>
      <c r="AF1875" s="82"/>
      <c r="AG1875" s="82"/>
      <c r="AH1875" s="82"/>
      <c r="AI1875" s="82"/>
      <c r="AJ1875" s="82"/>
      <c r="AK1875" s="82"/>
      <c r="AL1875" s="69"/>
      <c r="AM1875" s="82"/>
      <c r="AN1875" s="109"/>
      <c r="AO1875" s="109"/>
      <c r="AP1875" s="109"/>
      <c r="AQ1875" s="109"/>
      <c r="AR1875" s="109"/>
      <c r="AS1875" s="109"/>
      <c r="AT1875" s="109"/>
      <c r="AU1875" s="109"/>
      <c r="AV1875" s="109"/>
      <c r="AW1875" s="109"/>
      <c r="AX1875" s="109"/>
      <c r="AY1875" s="109"/>
      <c r="AZ1875" s="109"/>
      <c r="BA1875" s="109"/>
      <c r="BB1875" s="109"/>
      <c r="BC1875" s="109"/>
      <c r="BD1875" s="109"/>
      <c r="BE1875" s="109"/>
      <c r="BF1875" s="109"/>
      <c r="BG1875" s="109"/>
      <c r="BH1875" s="109"/>
      <c r="BI1875" s="109"/>
      <c r="BJ1875" s="109"/>
      <c r="BK1875" s="109"/>
      <c r="BL1875" s="109"/>
      <c r="BM1875" s="109"/>
      <c r="BN1875" s="109"/>
      <c r="BO1875" s="109"/>
      <c r="BP1875" s="109"/>
      <c r="BQ1875" s="63"/>
      <c r="BR1875" s="63"/>
      <c r="BS1875" s="63"/>
      <c r="BT1875" s="78"/>
      <c r="BU1875" s="77"/>
      <c r="BV1875" s="78"/>
      <c r="BW1875" s="79"/>
      <c r="BX1875" s="79"/>
      <c r="BY1875" s="79"/>
      <c r="BZ1875" s="79"/>
      <c r="CA1875" s="48"/>
      <c r="CB1875" s="49"/>
      <c r="CC1875" s="49"/>
      <c r="CD1875" s="49"/>
      <c r="CE1875" s="96"/>
      <c r="CF1875" s="49"/>
      <c r="CG1875" s="96"/>
      <c r="CH1875" s="49"/>
      <c r="CI1875" s="49"/>
      <c r="CJ1875" s="49"/>
      <c r="CK1875" s="49"/>
      <c r="CL1875" s="49"/>
      <c r="CM1875" s="49"/>
      <c r="CN1875" s="49"/>
      <c r="CO1875" s="49"/>
      <c r="CP1875" s="49"/>
      <c r="CQ1875" s="49"/>
      <c r="CR1875" s="49"/>
      <c r="CS1875" s="49"/>
      <c r="CT1875" s="49"/>
      <c r="CU1875" s="49"/>
      <c r="CV1875" s="49"/>
      <c r="CW1875" s="49"/>
      <c r="CX1875" s="49"/>
      <c r="CY1875" s="49"/>
      <c r="CZ1875" s="49"/>
    </row>
    <row r="1876" spans="1:104" ht="20.25" thickTop="1" thickBot="1" x14ac:dyDescent="0.35">
      <c r="A1876" s="68"/>
      <c r="B1876" s="88"/>
      <c r="C1876" s="68"/>
      <c r="D1876" s="68"/>
      <c r="E1876" s="69"/>
      <c r="F1876" s="69"/>
      <c r="G1876" s="69"/>
      <c r="H1876" s="69"/>
      <c r="I1876" s="107"/>
      <c r="J1876" s="69"/>
      <c r="K1876" s="69"/>
      <c r="L1876" s="89"/>
      <c r="M1876" s="69"/>
      <c r="N1876" s="69"/>
      <c r="P1876" s="69"/>
      <c r="Q1876" s="69"/>
      <c r="R1876" s="69"/>
      <c r="S1876" s="69"/>
      <c r="T1876" s="82"/>
      <c r="U1876" s="82"/>
      <c r="V1876" s="214"/>
      <c r="W1876" s="214"/>
      <c r="X1876" s="82"/>
      <c r="Y1876" s="82"/>
      <c r="Z1876" s="82"/>
      <c r="AA1876" s="82"/>
      <c r="AB1876" s="82"/>
      <c r="AC1876" s="82"/>
      <c r="AD1876" s="82"/>
      <c r="AE1876" s="89"/>
      <c r="AF1876" s="82"/>
      <c r="AG1876" s="82"/>
      <c r="AH1876" s="82"/>
      <c r="AI1876" s="82"/>
      <c r="AJ1876" s="82"/>
      <c r="AK1876" s="82"/>
      <c r="AL1876" s="69"/>
      <c r="AM1876" s="82"/>
      <c r="AN1876" s="109"/>
      <c r="AO1876" s="109"/>
      <c r="AP1876" s="109"/>
      <c r="AQ1876" s="109"/>
      <c r="AR1876" s="109"/>
      <c r="AS1876" s="109"/>
      <c r="AT1876" s="109"/>
      <c r="AU1876" s="109"/>
      <c r="AV1876" s="109"/>
      <c r="AW1876" s="109"/>
      <c r="AX1876" s="109"/>
      <c r="AY1876" s="109"/>
      <c r="AZ1876" s="109"/>
      <c r="BA1876" s="109"/>
      <c r="BB1876" s="109"/>
      <c r="BC1876" s="109"/>
      <c r="BD1876" s="109"/>
      <c r="BE1876" s="109"/>
      <c r="BF1876" s="109"/>
      <c r="BG1876" s="109"/>
      <c r="BH1876" s="109"/>
      <c r="BI1876" s="109"/>
      <c r="BJ1876" s="109"/>
      <c r="BK1876" s="109"/>
      <c r="BL1876" s="109"/>
      <c r="BM1876" s="109"/>
      <c r="BN1876" s="109"/>
      <c r="BO1876" s="109"/>
      <c r="BP1876" s="109"/>
      <c r="BQ1876" s="63"/>
      <c r="BR1876" s="63"/>
      <c r="BS1876" s="63"/>
      <c r="BT1876" s="78"/>
      <c r="BU1876" s="77"/>
      <c r="BV1876" s="78"/>
      <c r="BW1876" s="79"/>
      <c r="BX1876" s="79"/>
      <c r="BY1876" s="79"/>
      <c r="BZ1876" s="79"/>
      <c r="CA1876" s="48"/>
      <c r="CB1876" s="49"/>
      <c r="CC1876" s="49"/>
      <c r="CD1876" s="49"/>
      <c r="CE1876" s="96"/>
      <c r="CF1876" s="49"/>
      <c r="CG1876" s="96"/>
      <c r="CH1876" s="49"/>
      <c r="CI1876" s="49"/>
      <c r="CJ1876" s="49"/>
      <c r="CK1876" s="49"/>
      <c r="CL1876" s="49"/>
      <c r="CM1876" s="49"/>
      <c r="CN1876" s="49"/>
      <c r="CO1876" s="49"/>
      <c r="CP1876" s="49"/>
      <c r="CQ1876" s="49"/>
      <c r="CR1876" s="49"/>
      <c r="CS1876" s="49"/>
      <c r="CT1876" s="49"/>
      <c r="CU1876" s="49"/>
      <c r="CV1876" s="49"/>
      <c r="CW1876" s="49"/>
      <c r="CX1876" s="49"/>
      <c r="CY1876" s="49"/>
      <c r="CZ1876" s="49"/>
    </row>
    <row r="1877" spans="1:104" ht="20.25" thickTop="1" thickBot="1" x14ac:dyDescent="0.35">
      <c r="A1877" s="68"/>
      <c r="B1877" s="88"/>
      <c r="C1877" s="68"/>
      <c r="D1877" s="68"/>
      <c r="E1877" s="69"/>
      <c r="F1877" s="69"/>
      <c r="G1877" s="69"/>
      <c r="H1877" s="69"/>
      <c r="I1877" s="107"/>
      <c r="J1877" s="69"/>
      <c r="K1877" s="69"/>
      <c r="L1877" s="89"/>
      <c r="M1877" s="69"/>
      <c r="N1877" s="69"/>
      <c r="P1877" s="69"/>
      <c r="Q1877" s="69"/>
      <c r="R1877" s="69"/>
      <c r="S1877" s="69"/>
      <c r="T1877" s="82"/>
      <c r="U1877" s="82"/>
      <c r="V1877" s="214"/>
      <c r="W1877" s="214"/>
      <c r="X1877" s="82"/>
      <c r="Y1877" s="82"/>
      <c r="Z1877" s="82"/>
      <c r="AA1877" s="82"/>
      <c r="AB1877" s="82"/>
      <c r="AC1877" s="82"/>
      <c r="AD1877" s="82"/>
      <c r="AE1877" s="89"/>
      <c r="AF1877" s="82"/>
      <c r="AG1877" s="82"/>
      <c r="AH1877" s="82"/>
      <c r="AI1877" s="82"/>
      <c r="AJ1877" s="82"/>
      <c r="AK1877" s="82"/>
      <c r="AL1877" s="69"/>
      <c r="AM1877" s="82"/>
      <c r="AN1877" s="109"/>
      <c r="AO1877" s="109"/>
      <c r="AP1877" s="109"/>
      <c r="AQ1877" s="109"/>
      <c r="AR1877" s="109"/>
      <c r="AS1877" s="109"/>
      <c r="AT1877" s="109"/>
      <c r="AU1877" s="109"/>
      <c r="AV1877" s="109"/>
      <c r="AW1877" s="109"/>
      <c r="AX1877" s="109"/>
      <c r="AY1877" s="109"/>
      <c r="AZ1877" s="109"/>
      <c r="BA1877" s="109"/>
      <c r="BB1877" s="109"/>
      <c r="BC1877" s="109"/>
      <c r="BD1877" s="109"/>
      <c r="BE1877" s="109"/>
      <c r="BF1877" s="109"/>
      <c r="BG1877" s="109"/>
      <c r="BH1877" s="109"/>
      <c r="BI1877" s="109"/>
      <c r="BJ1877" s="109"/>
      <c r="BK1877" s="109"/>
      <c r="BL1877" s="109"/>
      <c r="BM1877" s="109"/>
      <c r="BN1877" s="109"/>
      <c r="BO1877" s="109"/>
      <c r="BP1877" s="109"/>
      <c r="BQ1877" s="63"/>
      <c r="BR1877" s="63"/>
      <c r="BS1877" s="63"/>
      <c r="BT1877" s="78"/>
      <c r="BU1877" s="77"/>
      <c r="BV1877" s="78"/>
      <c r="BW1877" s="79"/>
      <c r="BX1877" s="79"/>
      <c r="BY1877" s="79"/>
      <c r="BZ1877" s="79"/>
      <c r="CA1877" s="48"/>
      <c r="CB1877" s="49"/>
      <c r="CC1877" s="49"/>
      <c r="CD1877" s="49"/>
      <c r="CE1877" s="96"/>
      <c r="CF1877" s="49"/>
      <c r="CG1877" s="96"/>
      <c r="CH1877" s="49"/>
      <c r="CI1877" s="49"/>
      <c r="CJ1877" s="49"/>
      <c r="CK1877" s="49"/>
      <c r="CL1877" s="49"/>
      <c r="CM1877" s="49"/>
      <c r="CN1877" s="49"/>
      <c r="CO1877" s="49"/>
      <c r="CP1877" s="49"/>
      <c r="CQ1877" s="49"/>
      <c r="CR1877" s="49"/>
      <c r="CS1877" s="49"/>
      <c r="CT1877" s="49"/>
      <c r="CU1877" s="49"/>
      <c r="CV1877" s="49"/>
      <c r="CW1877" s="49"/>
      <c r="CX1877" s="49"/>
      <c r="CY1877" s="49"/>
      <c r="CZ1877" s="49"/>
    </row>
    <row r="1878" spans="1:104" ht="20.25" thickTop="1" thickBot="1" x14ac:dyDescent="0.35">
      <c r="A1878" s="68"/>
      <c r="B1878" s="88"/>
      <c r="C1878" s="68"/>
      <c r="D1878" s="68"/>
      <c r="E1878" s="69"/>
      <c r="F1878" s="69"/>
      <c r="G1878" s="69"/>
      <c r="H1878" s="69"/>
      <c r="I1878" s="107"/>
      <c r="J1878" s="69"/>
      <c r="K1878" s="69"/>
      <c r="L1878" s="89"/>
      <c r="M1878" s="69"/>
      <c r="N1878" s="69"/>
      <c r="P1878" s="69"/>
      <c r="Q1878" s="69"/>
      <c r="R1878" s="69"/>
      <c r="S1878" s="69"/>
      <c r="T1878" s="82"/>
      <c r="U1878" s="82"/>
      <c r="V1878" s="214"/>
      <c r="W1878" s="214"/>
      <c r="X1878" s="82"/>
      <c r="Y1878" s="82"/>
      <c r="Z1878" s="82"/>
      <c r="AA1878" s="82"/>
      <c r="AB1878" s="82"/>
      <c r="AC1878" s="82"/>
      <c r="AD1878" s="82"/>
      <c r="AE1878" s="89"/>
      <c r="AF1878" s="82"/>
      <c r="AG1878" s="82"/>
      <c r="AH1878" s="82"/>
      <c r="AI1878" s="82"/>
      <c r="AJ1878" s="82"/>
      <c r="AK1878" s="82"/>
      <c r="AL1878" s="69"/>
      <c r="AM1878" s="82"/>
      <c r="AN1878" s="109"/>
      <c r="AO1878" s="109"/>
      <c r="AP1878" s="109"/>
      <c r="AQ1878" s="109"/>
      <c r="AR1878" s="109"/>
      <c r="AS1878" s="109"/>
      <c r="AT1878" s="109"/>
      <c r="AU1878" s="109"/>
      <c r="AV1878" s="109"/>
      <c r="AW1878" s="109"/>
      <c r="AX1878" s="109"/>
      <c r="AY1878" s="109"/>
      <c r="AZ1878" s="109"/>
      <c r="BA1878" s="109"/>
      <c r="BB1878" s="109"/>
      <c r="BC1878" s="109"/>
      <c r="BD1878" s="109"/>
      <c r="BE1878" s="109"/>
      <c r="BF1878" s="109"/>
      <c r="BG1878" s="109"/>
      <c r="BH1878" s="109"/>
      <c r="BI1878" s="109"/>
      <c r="BJ1878" s="109"/>
      <c r="BK1878" s="109"/>
      <c r="BL1878" s="109"/>
      <c r="BM1878" s="109"/>
      <c r="BN1878" s="109"/>
      <c r="BO1878" s="109"/>
      <c r="BP1878" s="109"/>
      <c r="BQ1878" s="63"/>
      <c r="BR1878" s="63"/>
      <c r="BS1878" s="63"/>
      <c r="BT1878" s="78"/>
      <c r="BU1878" s="77"/>
      <c r="BV1878" s="78"/>
      <c r="BW1878" s="79"/>
      <c r="BX1878" s="79"/>
      <c r="BY1878" s="79"/>
      <c r="BZ1878" s="79"/>
      <c r="CA1878" s="48"/>
      <c r="CB1878" s="49"/>
      <c r="CC1878" s="49"/>
      <c r="CD1878" s="49"/>
      <c r="CE1878" s="96"/>
      <c r="CF1878" s="49"/>
      <c r="CG1878" s="96"/>
      <c r="CH1878" s="49"/>
      <c r="CI1878" s="49"/>
      <c r="CJ1878" s="49"/>
      <c r="CK1878" s="49"/>
      <c r="CL1878" s="49"/>
      <c r="CM1878" s="49"/>
      <c r="CN1878" s="49"/>
      <c r="CO1878" s="49"/>
      <c r="CP1878" s="49"/>
      <c r="CQ1878" s="49"/>
      <c r="CR1878" s="49"/>
      <c r="CS1878" s="49"/>
      <c r="CT1878" s="49"/>
      <c r="CU1878" s="49"/>
      <c r="CV1878" s="49"/>
      <c r="CW1878" s="49"/>
      <c r="CX1878" s="49"/>
      <c r="CY1878" s="49"/>
      <c r="CZ1878" s="49"/>
    </row>
    <row r="1879" spans="1:104" ht="20.25" thickTop="1" thickBot="1" x14ac:dyDescent="0.35">
      <c r="A1879" s="68"/>
      <c r="B1879" s="88"/>
      <c r="C1879" s="68"/>
      <c r="D1879" s="68"/>
      <c r="E1879" s="69"/>
      <c r="F1879" s="69"/>
      <c r="G1879" s="69"/>
      <c r="H1879" s="69"/>
      <c r="I1879" s="107"/>
      <c r="J1879" s="69"/>
      <c r="K1879" s="69"/>
      <c r="L1879" s="89"/>
      <c r="M1879" s="69"/>
      <c r="N1879" s="69"/>
      <c r="P1879" s="69"/>
      <c r="Q1879" s="69"/>
      <c r="R1879" s="69"/>
      <c r="S1879" s="69"/>
      <c r="T1879" s="82"/>
      <c r="U1879" s="82"/>
      <c r="V1879" s="214"/>
      <c r="W1879" s="214"/>
      <c r="X1879" s="82"/>
      <c r="Y1879" s="82"/>
      <c r="Z1879" s="82"/>
      <c r="AA1879" s="82"/>
      <c r="AB1879" s="82"/>
      <c r="AC1879" s="82"/>
      <c r="AD1879" s="82"/>
      <c r="AE1879" s="89"/>
      <c r="AF1879" s="82"/>
      <c r="AG1879" s="82"/>
      <c r="AH1879" s="82"/>
      <c r="AI1879" s="82"/>
      <c r="AJ1879" s="82"/>
      <c r="AK1879" s="82"/>
      <c r="AL1879" s="69"/>
      <c r="AM1879" s="82"/>
      <c r="AN1879" s="109"/>
      <c r="AO1879" s="109"/>
      <c r="AP1879" s="109"/>
      <c r="AQ1879" s="109"/>
      <c r="AR1879" s="109"/>
      <c r="AS1879" s="109"/>
      <c r="AT1879" s="109"/>
      <c r="AU1879" s="109"/>
      <c r="AV1879" s="109"/>
      <c r="AW1879" s="109"/>
      <c r="AX1879" s="109"/>
      <c r="AY1879" s="109"/>
      <c r="AZ1879" s="109"/>
      <c r="BA1879" s="109"/>
      <c r="BB1879" s="109"/>
      <c r="BC1879" s="109"/>
      <c r="BD1879" s="109"/>
      <c r="BE1879" s="109"/>
      <c r="BF1879" s="109"/>
      <c r="BG1879" s="109"/>
      <c r="BH1879" s="109"/>
      <c r="BI1879" s="109"/>
      <c r="BJ1879" s="109"/>
      <c r="BK1879" s="109"/>
      <c r="BL1879" s="109"/>
      <c r="BM1879" s="109"/>
      <c r="BN1879" s="109"/>
      <c r="BO1879" s="109"/>
      <c r="BP1879" s="109"/>
      <c r="BQ1879" s="63"/>
      <c r="BR1879" s="63"/>
      <c r="BS1879" s="63"/>
      <c r="BT1879" s="78"/>
      <c r="BU1879" s="77"/>
      <c r="BV1879" s="78"/>
      <c r="BW1879" s="79"/>
      <c r="BX1879" s="79"/>
      <c r="BY1879" s="79"/>
      <c r="BZ1879" s="79"/>
      <c r="CA1879" s="48"/>
      <c r="CB1879" s="49"/>
      <c r="CC1879" s="49"/>
      <c r="CD1879" s="49"/>
      <c r="CE1879" s="96"/>
      <c r="CF1879" s="49"/>
      <c r="CG1879" s="96"/>
      <c r="CH1879" s="49"/>
      <c r="CI1879" s="49"/>
      <c r="CJ1879" s="49"/>
      <c r="CK1879" s="49"/>
      <c r="CL1879" s="49"/>
      <c r="CM1879" s="49"/>
      <c r="CN1879" s="49"/>
      <c r="CO1879" s="49"/>
      <c r="CP1879" s="49"/>
      <c r="CQ1879" s="49"/>
      <c r="CR1879" s="49"/>
      <c r="CS1879" s="49"/>
      <c r="CT1879" s="49"/>
      <c r="CU1879" s="49"/>
      <c r="CV1879" s="49"/>
      <c r="CW1879" s="49"/>
      <c r="CX1879" s="49"/>
      <c r="CY1879" s="49"/>
      <c r="CZ1879" s="49"/>
    </row>
    <row r="1880" spans="1:104" ht="20.25" thickTop="1" thickBot="1" x14ac:dyDescent="0.35">
      <c r="A1880" s="68"/>
      <c r="B1880" s="88"/>
      <c r="C1880" s="68"/>
      <c r="D1880" s="68"/>
      <c r="E1880" s="69"/>
      <c r="F1880" s="69"/>
      <c r="G1880" s="69"/>
      <c r="H1880" s="69"/>
      <c r="I1880" s="107"/>
      <c r="J1880" s="69"/>
      <c r="K1880" s="69"/>
      <c r="L1880" s="89"/>
      <c r="M1880" s="69"/>
      <c r="N1880" s="69"/>
      <c r="P1880" s="69"/>
      <c r="Q1880" s="69"/>
      <c r="R1880" s="69"/>
      <c r="S1880" s="69"/>
      <c r="T1880" s="82"/>
      <c r="U1880" s="82"/>
      <c r="V1880" s="214"/>
      <c r="W1880" s="214"/>
      <c r="X1880" s="82"/>
      <c r="Y1880" s="82"/>
      <c r="Z1880" s="82"/>
      <c r="AA1880" s="82"/>
      <c r="AB1880" s="82"/>
      <c r="AC1880" s="82"/>
      <c r="AD1880" s="82"/>
      <c r="AE1880" s="89"/>
      <c r="AF1880" s="82"/>
      <c r="AG1880" s="82"/>
      <c r="AH1880" s="82"/>
      <c r="AI1880" s="82"/>
      <c r="AJ1880" s="82"/>
      <c r="AK1880" s="82"/>
      <c r="AL1880" s="69"/>
      <c r="AM1880" s="82"/>
      <c r="AN1880" s="109"/>
      <c r="AO1880" s="109"/>
      <c r="AP1880" s="109"/>
      <c r="AQ1880" s="109"/>
      <c r="AR1880" s="109"/>
      <c r="AS1880" s="109"/>
      <c r="AT1880" s="109"/>
      <c r="AU1880" s="109"/>
      <c r="AV1880" s="109"/>
      <c r="AW1880" s="109"/>
      <c r="AX1880" s="109"/>
      <c r="AY1880" s="109"/>
      <c r="AZ1880" s="109"/>
      <c r="BA1880" s="109"/>
      <c r="BB1880" s="109"/>
      <c r="BC1880" s="109"/>
      <c r="BD1880" s="109"/>
      <c r="BE1880" s="109"/>
      <c r="BF1880" s="109"/>
      <c r="BG1880" s="109"/>
      <c r="BH1880" s="109"/>
      <c r="BI1880" s="109"/>
      <c r="BJ1880" s="109"/>
      <c r="BK1880" s="109"/>
      <c r="BL1880" s="109"/>
      <c r="BM1880" s="109"/>
      <c r="BN1880" s="109"/>
      <c r="BO1880" s="109"/>
      <c r="BP1880" s="109"/>
      <c r="BQ1880" s="63"/>
      <c r="BR1880" s="63"/>
      <c r="BS1880" s="63"/>
      <c r="BT1880" s="78"/>
      <c r="BU1880" s="77"/>
      <c r="BV1880" s="78"/>
      <c r="BW1880" s="79"/>
      <c r="BX1880" s="79"/>
      <c r="BY1880" s="79"/>
      <c r="BZ1880" s="79"/>
      <c r="CA1880" s="48"/>
      <c r="CB1880" s="49"/>
      <c r="CC1880" s="49"/>
      <c r="CD1880" s="49"/>
      <c r="CE1880" s="96"/>
      <c r="CF1880" s="49"/>
      <c r="CG1880" s="96"/>
      <c r="CH1880" s="49"/>
      <c r="CI1880" s="49"/>
      <c r="CJ1880" s="49"/>
      <c r="CK1880" s="49"/>
      <c r="CL1880" s="49"/>
      <c r="CM1880" s="49"/>
      <c r="CN1880" s="49"/>
      <c r="CO1880" s="49"/>
      <c r="CP1880" s="49"/>
      <c r="CQ1880" s="49"/>
      <c r="CR1880" s="49"/>
      <c r="CS1880" s="49"/>
      <c r="CT1880" s="49"/>
      <c r="CU1880" s="49"/>
      <c r="CV1880" s="49"/>
      <c r="CW1880" s="49"/>
      <c r="CX1880" s="49"/>
      <c r="CY1880" s="49"/>
      <c r="CZ1880" s="49"/>
    </row>
    <row r="1881" spans="1:104" ht="20.25" thickTop="1" thickBot="1" x14ac:dyDescent="0.35">
      <c r="A1881" s="68"/>
      <c r="B1881" s="88"/>
      <c r="C1881" s="68"/>
      <c r="D1881" s="68"/>
      <c r="E1881" s="69"/>
      <c r="F1881" s="69"/>
      <c r="G1881" s="69"/>
      <c r="H1881" s="69"/>
      <c r="I1881" s="107"/>
      <c r="J1881" s="69"/>
      <c r="K1881" s="69"/>
      <c r="L1881" s="89"/>
      <c r="M1881" s="69"/>
      <c r="N1881" s="69"/>
      <c r="P1881" s="69"/>
      <c r="Q1881" s="69"/>
      <c r="R1881" s="69"/>
      <c r="S1881" s="69"/>
      <c r="T1881" s="82"/>
      <c r="U1881" s="82"/>
      <c r="V1881" s="214"/>
      <c r="W1881" s="214"/>
      <c r="X1881" s="82"/>
      <c r="Y1881" s="82"/>
      <c r="Z1881" s="82"/>
      <c r="AA1881" s="82"/>
      <c r="AB1881" s="82"/>
      <c r="AC1881" s="82"/>
      <c r="AD1881" s="82"/>
      <c r="AE1881" s="89"/>
      <c r="AF1881" s="82"/>
      <c r="AG1881" s="82"/>
      <c r="AH1881" s="82"/>
      <c r="AI1881" s="82"/>
      <c r="AJ1881" s="82"/>
      <c r="AK1881" s="82"/>
      <c r="AL1881" s="69"/>
      <c r="AM1881" s="82"/>
      <c r="AN1881" s="109"/>
      <c r="AO1881" s="109"/>
      <c r="AP1881" s="109"/>
      <c r="AQ1881" s="109"/>
      <c r="AR1881" s="109"/>
      <c r="AS1881" s="109"/>
      <c r="AT1881" s="109"/>
      <c r="AU1881" s="109"/>
      <c r="AV1881" s="109"/>
      <c r="AW1881" s="109"/>
      <c r="AX1881" s="109"/>
      <c r="AY1881" s="109"/>
      <c r="AZ1881" s="109"/>
      <c r="BA1881" s="109"/>
      <c r="BB1881" s="109"/>
      <c r="BC1881" s="109"/>
      <c r="BD1881" s="109"/>
      <c r="BE1881" s="109"/>
      <c r="BF1881" s="109"/>
      <c r="BG1881" s="109"/>
      <c r="BH1881" s="109"/>
      <c r="BI1881" s="109"/>
      <c r="BJ1881" s="109"/>
      <c r="BK1881" s="109"/>
      <c r="BL1881" s="109"/>
      <c r="BM1881" s="109"/>
      <c r="BN1881" s="109"/>
      <c r="BO1881" s="109"/>
      <c r="BP1881" s="109"/>
      <c r="BQ1881" s="63"/>
      <c r="BR1881" s="63"/>
      <c r="BS1881" s="63"/>
      <c r="BT1881" s="78"/>
      <c r="BU1881" s="77"/>
      <c r="BV1881" s="78"/>
      <c r="BW1881" s="79"/>
      <c r="BX1881" s="79"/>
      <c r="BY1881" s="79"/>
      <c r="BZ1881" s="79"/>
      <c r="CA1881" s="48"/>
      <c r="CB1881" s="49"/>
      <c r="CC1881" s="49"/>
      <c r="CD1881" s="49"/>
      <c r="CE1881" s="96"/>
      <c r="CF1881" s="49"/>
      <c r="CG1881" s="96"/>
      <c r="CH1881" s="49"/>
      <c r="CI1881" s="49"/>
      <c r="CJ1881" s="49"/>
      <c r="CK1881" s="49"/>
      <c r="CL1881" s="49"/>
      <c r="CM1881" s="49"/>
      <c r="CN1881" s="49"/>
      <c r="CO1881" s="49"/>
      <c r="CP1881" s="49"/>
      <c r="CQ1881" s="49"/>
      <c r="CR1881" s="49"/>
      <c r="CS1881" s="49"/>
      <c r="CT1881" s="49"/>
      <c r="CU1881" s="49"/>
      <c r="CV1881" s="49"/>
      <c r="CW1881" s="49"/>
      <c r="CX1881" s="49"/>
      <c r="CY1881" s="49"/>
      <c r="CZ1881" s="49"/>
    </row>
    <row r="1882" spans="1:104" ht="20.25" thickTop="1" thickBot="1" x14ac:dyDescent="0.35">
      <c r="A1882" s="68"/>
      <c r="B1882" s="88"/>
      <c r="C1882" s="68"/>
      <c r="D1882" s="68"/>
      <c r="E1882" s="69"/>
      <c r="F1882" s="69"/>
      <c r="G1882" s="69"/>
      <c r="H1882" s="69"/>
      <c r="I1882" s="107"/>
      <c r="J1882" s="69"/>
      <c r="K1882" s="69"/>
      <c r="L1882" s="89"/>
      <c r="M1882" s="69"/>
      <c r="N1882" s="69"/>
      <c r="P1882" s="69"/>
      <c r="Q1882" s="69"/>
      <c r="R1882" s="69"/>
      <c r="S1882" s="69"/>
      <c r="T1882" s="82"/>
      <c r="U1882" s="82"/>
      <c r="V1882" s="214"/>
      <c r="W1882" s="214"/>
      <c r="X1882" s="82"/>
      <c r="Y1882" s="82"/>
      <c r="Z1882" s="82"/>
      <c r="AA1882" s="82"/>
      <c r="AB1882" s="82"/>
      <c r="AC1882" s="82"/>
      <c r="AD1882" s="82"/>
      <c r="AE1882" s="89"/>
      <c r="AF1882" s="82"/>
      <c r="AG1882" s="82"/>
      <c r="AH1882" s="82"/>
      <c r="AI1882" s="82"/>
      <c r="AJ1882" s="82"/>
      <c r="AK1882" s="82"/>
      <c r="AL1882" s="69"/>
      <c r="AM1882" s="82"/>
      <c r="AN1882" s="109"/>
      <c r="AO1882" s="109"/>
      <c r="AP1882" s="109"/>
      <c r="AQ1882" s="109"/>
      <c r="AR1882" s="109"/>
      <c r="AS1882" s="109"/>
      <c r="AT1882" s="109"/>
      <c r="AU1882" s="109"/>
      <c r="AV1882" s="109"/>
      <c r="AW1882" s="109"/>
      <c r="AX1882" s="109"/>
      <c r="AY1882" s="109"/>
      <c r="AZ1882" s="109"/>
      <c r="BA1882" s="109"/>
      <c r="BB1882" s="109"/>
      <c r="BC1882" s="109"/>
      <c r="BD1882" s="109"/>
      <c r="BE1882" s="109"/>
      <c r="BF1882" s="109"/>
      <c r="BG1882" s="109"/>
      <c r="BH1882" s="109"/>
      <c r="BI1882" s="109"/>
      <c r="BJ1882" s="109"/>
      <c r="BK1882" s="109"/>
      <c r="BL1882" s="109"/>
      <c r="BM1882" s="109"/>
      <c r="BN1882" s="109"/>
      <c r="BO1882" s="109"/>
      <c r="BP1882" s="109"/>
      <c r="BQ1882" s="63"/>
      <c r="BR1882" s="63"/>
      <c r="BS1882" s="63"/>
      <c r="BT1882" s="78"/>
      <c r="BU1882" s="77"/>
      <c r="BV1882" s="78"/>
      <c r="BW1882" s="79"/>
      <c r="BX1882" s="79"/>
      <c r="BY1882" s="79"/>
      <c r="BZ1882" s="79"/>
      <c r="CA1882" s="48"/>
      <c r="CB1882" s="49"/>
      <c r="CC1882" s="49"/>
      <c r="CD1882" s="49"/>
      <c r="CE1882" s="96"/>
      <c r="CF1882" s="49"/>
      <c r="CG1882" s="96"/>
      <c r="CH1882" s="49"/>
      <c r="CI1882" s="49"/>
      <c r="CJ1882" s="49"/>
      <c r="CK1882" s="49"/>
      <c r="CL1882" s="49"/>
      <c r="CM1882" s="49"/>
      <c r="CN1882" s="49"/>
      <c r="CO1882" s="49"/>
      <c r="CP1882" s="49"/>
      <c r="CQ1882" s="49"/>
      <c r="CR1882" s="49"/>
      <c r="CS1882" s="49"/>
      <c r="CT1882" s="49"/>
      <c r="CU1882" s="49"/>
      <c r="CV1882" s="49"/>
      <c r="CW1882" s="49"/>
      <c r="CX1882" s="49"/>
      <c r="CY1882" s="49"/>
      <c r="CZ1882" s="49"/>
    </row>
    <row r="1883" spans="1:104" ht="20.25" thickTop="1" thickBot="1" x14ac:dyDescent="0.35">
      <c r="A1883" s="68"/>
      <c r="B1883" s="88"/>
      <c r="C1883" s="68"/>
      <c r="D1883" s="68"/>
      <c r="E1883" s="69"/>
      <c r="F1883" s="69"/>
      <c r="G1883" s="69"/>
      <c r="H1883" s="69"/>
      <c r="I1883" s="107"/>
      <c r="J1883" s="69"/>
      <c r="K1883" s="69"/>
      <c r="L1883" s="89"/>
      <c r="M1883" s="69"/>
      <c r="N1883" s="69"/>
      <c r="P1883" s="69"/>
      <c r="Q1883" s="69"/>
      <c r="R1883" s="69"/>
      <c r="S1883" s="69"/>
      <c r="T1883" s="82"/>
      <c r="U1883" s="82"/>
      <c r="V1883" s="214"/>
      <c r="W1883" s="214"/>
      <c r="X1883" s="82"/>
      <c r="Y1883" s="82"/>
      <c r="Z1883" s="82"/>
      <c r="AA1883" s="82"/>
      <c r="AB1883" s="82"/>
      <c r="AC1883" s="82"/>
      <c r="AD1883" s="82"/>
      <c r="AE1883" s="89"/>
      <c r="AF1883" s="82"/>
      <c r="AG1883" s="82"/>
      <c r="AH1883" s="82"/>
      <c r="AI1883" s="82"/>
      <c r="AJ1883" s="82"/>
      <c r="AK1883" s="82"/>
      <c r="AL1883" s="69"/>
      <c r="AM1883" s="82"/>
      <c r="AN1883" s="109"/>
      <c r="AO1883" s="109"/>
      <c r="AP1883" s="109"/>
      <c r="AQ1883" s="109"/>
      <c r="AR1883" s="109"/>
      <c r="AS1883" s="109"/>
      <c r="AT1883" s="109"/>
      <c r="AU1883" s="109"/>
      <c r="AV1883" s="109"/>
      <c r="AW1883" s="109"/>
      <c r="AX1883" s="109"/>
      <c r="AY1883" s="109"/>
      <c r="AZ1883" s="109"/>
      <c r="BA1883" s="109"/>
      <c r="BB1883" s="109"/>
      <c r="BC1883" s="109"/>
      <c r="BD1883" s="109"/>
      <c r="BE1883" s="109"/>
      <c r="BF1883" s="109"/>
      <c r="BG1883" s="109"/>
      <c r="BH1883" s="109"/>
      <c r="BI1883" s="109"/>
      <c r="BJ1883" s="109"/>
      <c r="BK1883" s="109"/>
      <c r="BL1883" s="109"/>
      <c r="BM1883" s="109"/>
      <c r="BN1883" s="109"/>
      <c r="BO1883" s="109"/>
      <c r="BP1883" s="109"/>
      <c r="BQ1883" s="63"/>
      <c r="BR1883" s="63"/>
      <c r="BS1883" s="63"/>
      <c r="BT1883" s="78"/>
      <c r="BU1883" s="77"/>
      <c r="BV1883" s="78"/>
      <c r="BW1883" s="79"/>
      <c r="BX1883" s="79"/>
      <c r="BY1883" s="79"/>
      <c r="BZ1883" s="79"/>
      <c r="CA1883" s="48"/>
      <c r="CB1883" s="49"/>
      <c r="CC1883" s="49"/>
      <c r="CD1883" s="49"/>
      <c r="CE1883" s="96"/>
      <c r="CF1883" s="49"/>
      <c r="CG1883" s="96"/>
      <c r="CH1883" s="49"/>
      <c r="CI1883" s="49"/>
      <c r="CJ1883" s="49"/>
      <c r="CK1883" s="49"/>
      <c r="CL1883" s="49"/>
      <c r="CM1883" s="49"/>
      <c r="CN1883" s="49"/>
      <c r="CO1883" s="49"/>
      <c r="CP1883" s="49"/>
      <c r="CQ1883" s="49"/>
      <c r="CR1883" s="49"/>
      <c r="CS1883" s="49"/>
      <c r="CT1883" s="49"/>
      <c r="CU1883" s="49"/>
      <c r="CV1883" s="49"/>
      <c r="CW1883" s="49"/>
      <c r="CX1883" s="49"/>
      <c r="CY1883" s="49"/>
      <c r="CZ1883" s="49"/>
    </row>
    <row r="1884" spans="1:104" ht="20.25" thickTop="1" thickBot="1" x14ac:dyDescent="0.35">
      <c r="A1884" s="68"/>
      <c r="B1884" s="88"/>
      <c r="C1884" s="68"/>
      <c r="D1884" s="68"/>
      <c r="E1884" s="69"/>
      <c r="F1884" s="69"/>
      <c r="G1884" s="69"/>
      <c r="H1884" s="69"/>
      <c r="I1884" s="107"/>
      <c r="J1884" s="69"/>
      <c r="K1884" s="69"/>
      <c r="L1884" s="89"/>
      <c r="M1884" s="69"/>
      <c r="N1884" s="69"/>
      <c r="P1884" s="69"/>
      <c r="Q1884" s="69"/>
      <c r="R1884" s="69"/>
      <c r="S1884" s="69"/>
      <c r="T1884" s="82"/>
      <c r="U1884" s="82"/>
      <c r="V1884" s="214"/>
      <c r="W1884" s="214"/>
      <c r="X1884" s="82"/>
      <c r="Y1884" s="82"/>
      <c r="Z1884" s="82"/>
      <c r="AA1884" s="82"/>
      <c r="AB1884" s="82"/>
      <c r="AC1884" s="82"/>
      <c r="AD1884" s="82"/>
      <c r="AE1884" s="89"/>
      <c r="AF1884" s="82"/>
      <c r="AG1884" s="82"/>
      <c r="AH1884" s="82"/>
      <c r="AI1884" s="82"/>
      <c r="AJ1884" s="82"/>
      <c r="AK1884" s="82"/>
      <c r="AL1884" s="69"/>
      <c r="AM1884" s="82"/>
      <c r="AN1884" s="109"/>
      <c r="AO1884" s="109"/>
      <c r="AP1884" s="109"/>
      <c r="AQ1884" s="109"/>
      <c r="AR1884" s="109"/>
      <c r="AS1884" s="109"/>
      <c r="AT1884" s="109"/>
      <c r="AU1884" s="109"/>
      <c r="AV1884" s="109"/>
      <c r="AW1884" s="109"/>
      <c r="AX1884" s="109"/>
      <c r="AY1884" s="109"/>
      <c r="AZ1884" s="109"/>
      <c r="BA1884" s="109"/>
      <c r="BB1884" s="109"/>
      <c r="BC1884" s="109"/>
      <c r="BD1884" s="109"/>
      <c r="BE1884" s="109"/>
      <c r="BF1884" s="109"/>
      <c r="BG1884" s="109"/>
      <c r="BH1884" s="109"/>
      <c r="BI1884" s="109"/>
      <c r="BJ1884" s="109"/>
      <c r="BK1884" s="109"/>
      <c r="BL1884" s="109"/>
      <c r="BM1884" s="109"/>
      <c r="BN1884" s="109"/>
      <c r="BO1884" s="109"/>
      <c r="BP1884" s="109"/>
      <c r="BQ1884" s="63"/>
      <c r="BR1884" s="63"/>
      <c r="BS1884" s="63"/>
      <c r="BT1884" s="78"/>
      <c r="BU1884" s="77"/>
      <c r="BV1884" s="78"/>
      <c r="BW1884" s="79"/>
      <c r="BX1884" s="79"/>
      <c r="BY1884" s="79"/>
      <c r="BZ1884" s="79"/>
      <c r="CA1884" s="48"/>
      <c r="CB1884" s="49"/>
      <c r="CC1884" s="49"/>
      <c r="CD1884" s="49"/>
      <c r="CE1884" s="96"/>
      <c r="CF1884" s="49"/>
      <c r="CG1884" s="96"/>
      <c r="CH1884" s="49"/>
      <c r="CI1884" s="49"/>
      <c r="CJ1884" s="49"/>
      <c r="CK1884" s="49"/>
      <c r="CL1884" s="49"/>
      <c r="CM1884" s="49"/>
      <c r="CN1884" s="49"/>
      <c r="CO1884" s="49"/>
      <c r="CP1884" s="49"/>
      <c r="CQ1884" s="49"/>
      <c r="CR1884" s="49"/>
      <c r="CS1884" s="49"/>
      <c r="CT1884" s="49"/>
      <c r="CU1884" s="49"/>
      <c r="CV1884" s="49"/>
      <c r="CW1884" s="49"/>
      <c r="CX1884" s="49"/>
      <c r="CY1884" s="49"/>
      <c r="CZ1884" s="49"/>
    </row>
    <row r="1885" spans="1:104" ht="20.25" thickTop="1" thickBot="1" x14ac:dyDescent="0.35">
      <c r="A1885" s="68"/>
      <c r="B1885" s="88"/>
      <c r="C1885" s="68"/>
      <c r="D1885" s="68"/>
      <c r="E1885" s="69"/>
      <c r="F1885" s="69"/>
      <c r="G1885" s="69"/>
      <c r="H1885" s="69"/>
      <c r="I1885" s="107"/>
      <c r="J1885" s="69"/>
      <c r="K1885" s="69"/>
      <c r="L1885" s="89"/>
      <c r="M1885" s="69"/>
      <c r="N1885" s="69"/>
      <c r="P1885" s="69"/>
      <c r="Q1885" s="69"/>
      <c r="R1885" s="69"/>
      <c r="S1885" s="69"/>
      <c r="T1885" s="82"/>
      <c r="U1885" s="82"/>
      <c r="V1885" s="214"/>
      <c r="W1885" s="214"/>
      <c r="X1885" s="82"/>
      <c r="Y1885" s="82"/>
      <c r="Z1885" s="82"/>
      <c r="AA1885" s="82"/>
      <c r="AB1885" s="82"/>
      <c r="AC1885" s="82"/>
      <c r="AD1885" s="82"/>
      <c r="AE1885" s="89"/>
      <c r="AF1885" s="82"/>
      <c r="AG1885" s="82"/>
      <c r="AH1885" s="82"/>
      <c r="AI1885" s="82"/>
      <c r="AJ1885" s="82"/>
      <c r="AK1885" s="82"/>
      <c r="AL1885" s="69"/>
      <c r="AM1885" s="82"/>
      <c r="AN1885" s="109"/>
      <c r="AO1885" s="109"/>
      <c r="AP1885" s="109"/>
      <c r="AQ1885" s="109"/>
      <c r="AR1885" s="109"/>
      <c r="AS1885" s="109"/>
      <c r="AT1885" s="109"/>
      <c r="AU1885" s="109"/>
      <c r="AV1885" s="109"/>
      <c r="AW1885" s="109"/>
      <c r="AX1885" s="109"/>
      <c r="AY1885" s="109"/>
      <c r="AZ1885" s="109"/>
      <c r="BA1885" s="109"/>
      <c r="BB1885" s="109"/>
      <c r="BC1885" s="109"/>
      <c r="BD1885" s="109"/>
      <c r="BE1885" s="109"/>
      <c r="BF1885" s="109"/>
      <c r="BG1885" s="109"/>
      <c r="BH1885" s="109"/>
      <c r="BI1885" s="109"/>
      <c r="BJ1885" s="109"/>
      <c r="BK1885" s="109"/>
      <c r="BL1885" s="109"/>
      <c r="BM1885" s="109"/>
      <c r="BN1885" s="109"/>
      <c r="BO1885" s="109"/>
      <c r="BP1885" s="109"/>
      <c r="BQ1885" s="63"/>
      <c r="BR1885" s="63"/>
      <c r="BS1885" s="63"/>
      <c r="BT1885" s="78"/>
      <c r="BU1885" s="77"/>
      <c r="BV1885" s="78"/>
      <c r="BW1885" s="79"/>
      <c r="BX1885" s="79"/>
      <c r="BY1885" s="79"/>
      <c r="BZ1885" s="79"/>
      <c r="CA1885" s="48"/>
      <c r="CB1885" s="49"/>
      <c r="CC1885" s="49"/>
      <c r="CD1885" s="49"/>
      <c r="CE1885" s="96"/>
      <c r="CF1885" s="49"/>
      <c r="CG1885" s="96"/>
      <c r="CH1885" s="49"/>
      <c r="CI1885" s="49"/>
      <c r="CJ1885" s="49"/>
      <c r="CK1885" s="49"/>
      <c r="CL1885" s="49"/>
      <c r="CM1885" s="49"/>
      <c r="CN1885" s="49"/>
      <c r="CO1885" s="49"/>
      <c r="CP1885" s="49"/>
      <c r="CQ1885" s="49"/>
      <c r="CR1885" s="49"/>
      <c r="CS1885" s="49"/>
      <c r="CT1885" s="49"/>
      <c r="CU1885" s="49"/>
      <c r="CV1885" s="49"/>
      <c r="CW1885" s="49"/>
      <c r="CX1885" s="49"/>
      <c r="CY1885" s="49"/>
      <c r="CZ1885" s="49"/>
    </row>
    <row r="1886" spans="1:104" ht="20.25" thickTop="1" thickBot="1" x14ac:dyDescent="0.35">
      <c r="A1886" s="68"/>
      <c r="B1886" s="88"/>
      <c r="C1886" s="68"/>
      <c r="D1886" s="68"/>
      <c r="E1886" s="69"/>
      <c r="F1886" s="69"/>
      <c r="G1886" s="69"/>
      <c r="H1886" s="69"/>
      <c r="I1886" s="107"/>
      <c r="J1886" s="69"/>
      <c r="K1886" s="69"/>
      <c r="L1886" s="89"/>
      <c r="M1886" s="69"/>
      <c r="N1886" s="69"/>
      <c r="P1886" s="69"/>
      <c r="Q1886" s="69"/>
      <c r="R1886" s="69"/>
      <c r="S1886" s="69"/>
      <c r="T1886" s="82"/>
      <c r="U1886" s="82"/>
      <c r="V1886" s="214"/>
      <c r="W1886" s="214"/>
      <c r="X1886" s="82"/>
      <c r="Y1886" s="82"/>
      <c r="Z1886" s="82"/>
      <c r="AA1886" s="82"/>
      <c r="AB1886" s="82"/>
      <c r="AC1886" s="82"/>
      <c r="AD1886" s="82"/>
      <c r="AE1886" s="89"/>
      <c r="AF1886" s="82"/>
      <c r="AG1886" s="82"/>
      <c r="AH1886" s="82"/>
      <c r="AI1886" s="82"/>
      <c r="AJ1886" s="82"/>
      <c r="AK1886" s="82"/>
      <c r="AL1886" s="69"/>
      <c r="AM1886" s="82"/>
      <c r="AN1886" s="109"/>
      <c r="AO1886" s="109"/>
      <c r="AP1886" s="109"/>
      <c r="AQ1886" s="109"/>
      <c r="AR1886" s="109"/>
      <c r="AS1886" s="109"/>
      <c r="AT1886" s="109"/>
      <c r="AU1886" s="109"/>
      <c r="AV1886" s="109"/>
      <c r="AW1886" s="109"/>
      <c r="AX1886" s="109"/>
      <c r="AY1886" s="109"/>
      <c r="AZ1886" s="109"/>
      <c r="BA1886" s="109"/>
      <c r="BB1886" s="109"/>
      <c r="BC1886" s="109"/>
      <c r="BD1886" s="109"/>
      <c r="BE1886" s="109"/>
      <c r="BF1886" s="109"/>
      <c r="BG1886" s="109"/>
      <c r="BH1886" s="109"/>
      <c r="BI1886" s="109"/>
      <c r="BJ1886" s="109"/>
      <c r="BK1886" s="109"/>
      <c r="BL1886" s="109"/>
      <c r="BM1886" s="109"/>
      <c r="BN1886" s="109"/>
      <c r="BO1886" s="109"/>
      <c r="BP1886" s="109"/>
      <c r="BQ1886" s="63"/>
      <c r="BR1886" s="63"/>
      <c r="BS1886" s="63"/>
      <c r="BT1886" s="78"/>
      <c r="BU1886" s="77"/>
      <c r="BV1886" s="78"/>
      <c r="BW1886" s="79"/>
      <c r="BX1886" s="79"/>
      <c r="BY1886" s="79"/>
      <c r="BZ1886" s="79"/>
      <c r="CA1886" s="48"/>
      <c r="CB1886" s="49"/>
      <c r="CC1886" s="49"/>
      <c r="CD1886" s="49"/>
      <c r="CE1886" s="96"/>
      <c r="CF1886" s="49"/>
      <c r="CG1886" s="96"/>
      <c r="CH1886" s="49"/>
      <c r="CI1886" s="49"/>
      <c r="CJ1886" s="49"/>
      <c r="CK1886" s="49"/>
      <c r="CL1886" s="49"/>
      <c r="CM1886" s="49"/>
      <c r="CN1886" s="49"/>
      <c r="CO1886" s="49"/>
      <c r="CP1886" s="49"/>
      <c r="CQ1886" s="49"/>
      <c r="CR1886" s="49"/>
      <c r="CS1886" s="49"/>
      <c r="CT1886" s="49"/>
      <c r="CU1886" s="49"/>
      <c r="CV1886" s="49"/>
      <c r="CW1886" s="49"/>
      <c r="CX1886" s="49"/>
      <c r="CY1886" s="49"/>
      <c r="CZ1886" s="49"/>
    </row>
    <row r="1887" spans="1:104" ht="20.25" thickTop="1" thickBot="1" x14ac:dyDescent="0.35">
      <c r="A1887" s="68"/>
      <c r="B1887" s="88"/>
      <c r="C1887" s="68"/>
      <c r="D1887" s="68"/>
      <c r="E1887" s="69"/>
      <c r="F1887" s="69"/>
      <c r="G1887" s="69"/>
      <c r="H1887" s="69"/>
      <c r="I1887" s="107"/>
      <c r="J1887" s="69"/>
      <c r="K1887" s="69"/>
      <c r="L1887" s="89"/>
      <c r="M1887" s="69"/>
      <c r="N1887" s="69"/>
      <c r="P1887" s="69"/>
      <c r="Q1887" s="69"/>
      <c r="R1887" s="69"/>
      <c r="S1887" s="69"/>
      <c r="T1887" s="82"/>
      <c r="U1887" s="82"/>
      <c r="V1887" s="214"/>
      <c r="W1887" s="214"/>
      <c r="X1887" s="82"/>
      <c r="Y1887" s="82"/>
      <c r="Z1887" s="82"/>
      <c r="AA1887" s="82"/>
      <c r="AB1887" s="82"/>
      <c r="AC1887" s="82"/>
      <c r="AD1887" s="82"/>
      <c r="AE1887" s="89"/>
      <c r="AF1887" s="82"/>
      <c r="AG1887" s="82"/>
      <c r="AH1887" s="82"/>
      <c r="AI1887" s="82"/>
      <c r="AJ1887" s="82"/>
      <c r="AK1887" s="82"/>
      <c r="AL1887" s="69"/>
      <c r="AM1887" s="82"/>
      <c r="AN1887" s="109"/>
      <c r="AO1887" s="109"/>
      <c r="AP1887" s="109"/>
      <c r="AQ1887" s="109"/>
      <c r="AR1887" s="109"/>
      <c r="AS1887" s="109"/>
      <c r="AT1887" s="109"/>
      <c r="AU1887" s="109"/>
      <c r="AV1887" s="109"/>
      <c r="AW1887" s="109"/>
      <c r="AX1887" s="109"/>
      <c r="AY1887" s="109"/>
      <c r="AZ1887" s="109"/>
      <c r="BA1887" s="109"/>
      <c r="BB1887" s="109"/>
      <c r="BC1887" s="109"/>
      <c r="BD1887" s="109"/>
      <c r="BE1887" s="109"/>
      <c r="BF1887" s="109"/>
      <c r="BG1887" s="109"/>
      <c r="BH1887" s="109"/>
      <c r="BI1887" s="109"/>
      <c r="BJ1887" s="109"/>
      <c r="BK1887" s="109"/>
      <c r="BL1887" s="109"/>
      <c r="BM1887" s="109"/>
      <c r="BN1887" s="109"/>
      <c r="BO1887" s="109"/>
      <c r="BP1887" s="109"/>
      <c r="BQ1887" s="63"/>
      <c r="BR1887" s="63"/>
      <c r="BS1887" s="63"/>
      <c r="BT1887" s="78"/>
      <c r="BU1887" s="77"/>
      <c r="BV1887" s="78"/>
      <c r="BW1887" s="79"/>
      <c r="BX1887" s="79"/>
      <c r="BY1887" s="79"/>
      <c r="BZ1887" s="79"/>
      <c r="CA1887" s="48"/>
      <c r="CB1887" s="49"/>
      <c r="CC1887" s="49"/>
      <c r="CD1887" s="49"/>
      <c r="CE1887" s="96"/>
      <c r="CF1887" s="49"/>
      <c r="CG1887" s="96"/>
      <c r="CH1887" s="49"/>
      <c r="CI1887" s="49"/>
      <c r="CJ1887" s="49"/>
      <c r="CK1887" s="49"/>
      <c r="CL1887" s="49"/>
      <c r="CM1887" s="49"/>
      <c r="CN1887" s="49"/>
      <c r="CO1887" s="49"/>
      <c r="CP1887" s="49"/>
      <c r="CQ1887" s="49"/>
      <c r="CR1887" s="49"/>
      <c r="CS1887" s="49"/>
      <c r="CT1887" s="49"/>
      <c r="CU1887" s="49"/>
      <c r="CV1887" s="49"/>
      <c r="CW1887" s="49"/>
      <c r="CX1887" s="49"/>
      <c r="CY1887" s="49"/>
      <c r="CZ1887" s="49"/>
    </row>
    <row r="1888" spans="1:104" ht="20.25" thickTop="1" thickBot="1" x14ac:dyDescent="0.35">
      <c r="A1888" s="68"/>
      <c r="B1888" s="88"/>
      <c r="C1888" s="68"/>
      <c r="D1888" s="68"/>
      <c r="E1888" s="69"/>
      <c r="F1888" s="69"/>
      <c r="G1888" s="69"/>
      <c r="H1888" s="69"/>
      <c r="I1888" s="107"/>
      <c r="J1888" s="69"/>
      <c r="K1888" s="69"/>
      <c r="L1888" s="89"/>
      <c r="M1888" s="69"/>
      <c r="N1888" s="69"/>
      <c r="P1888" s="69"/>
      <c r="Q1888" s="69"/>
      <c r="R1888" s="69"/>
      <c r="S1888" s="69"/>
      <c r="T1888" s="82"/>
      <c r="U1888" s="82"/>
      <c r="V1888" s="214"/>
      <c r="W1888" s="214"/>
      <c r="X1888" s="82"/>
      <c r="Y1888" s="82"/>
      <c r="Z1888" s="82"/>
      <c r="AA1888" s="82"/>
      <c r="AB1888" s="82"/>
      <c r="AC1888" s="82"/>
      <c r="AD1888" s="82"/>
      <c r="AE1888" s="89"/>
      <c r="AF1888" s="82"/>
      <c r="AG1888" s="82"/>
      <c r="AH1888" s="82"/>
      <c r="AI1888" s="82"/>
      <c r="AJ1888" s="82"/>
      <c r="AK1888" s="82"/>
      <c r="AL1888" s="69"/>
      <c r="AM1888" s="82"/>
      <c r="AN1888" s="109"/>
      <c r="AO1888" s="109"/>
      <c r="AP1888" s="109"/>
      <c r="AQ1888" s="109"/>
      <c r="AR1888" s="109"/>
      <c r="AS1888" s="109"/>
      <c r="AT1888" s="109"/>
      <c r="AU1888" s="109"/>
      <c r="AV1888" s="109"/>
      <c r="AW1888" s="109"/>
      <c r="AX1888" s="109"/>
      <c r="AY1888" s="109"/>
      <c r="AZ1888" s="109"/>
      <c r="BA1888" s="109"/>
      <c r="BB1888" s="109"/>
      <c r="BC1888" s="109"/>
      <c r="BD1888" s="109"/>
      <c r="BE1888" s="109"/>
      <c r="BF1888" s="109"/>
      <c r="BG1888" s="109"/>
      <c r="BH1888" s="109"/>
      <c r="BI1888" s="109"/>
      <c r="BJ1888" s="109"/>
      <c r="BK1888" s="109"/>
      <c r="BL1888" s="109"/>
      <c r="BM1888" s="109"/>
      <c r="BN1888" s="109"/>
      <c r="BO1888" s="109"/>
      <c r="BP1888" s="109"/>
      <c r="BQ1888" s="63"/>
      <c r="BR1888" s="63"/>
      <c r="BS1888" s="63"/>
      <c r="BT1888" s="78"/>
      <c r="BU1888" s="77"/>
      <c r="BV1888" s="78"/>
      <c r="BW1888" s="79"/>
      <c r="BX1888" s="79"/>
      <c r="BY1888" s="79"/>
      <c r="BZ1888" s="79"/>
      <c r="CA1888" s="48"/>
      <c r="CB1888" s="49"/>
      <c r="CC1888" s="49"/>
      <c r="CD1888" s="49"/>
      <c r="CE1888" s="96"/>
      <c r="CF1888" s="49"/>
      <c r="CG1888" s="96"/>
      <c r="CH1888" s="49"/>
      <c r="CI1888" s="49"/>
      <c r="CJ1888" s="49"/>
      <c r="CK1888" s="49"/>
      <c r="CL1888" s="49"/>
      <c r="CM1888" s="49"/>
      <c r="CN1888" s="49"/>
      <c r="CO1888" s="49"/>
      <c r="CP1888" s="49"/>
      <c r="CQ1888" s="49"/>
      <c r="CR1888" s="49"/>
      <c r="CS1888" s="49"/>
      <c r="CT1888" s="49"/>
      <c r="CU1888" s="49"/>
      <c r="CV1888" s="49"/>
      <c r="CW1888" s="49"/>
      <c r="CX1888" s="49"/>
      <c r="CY1888" s="49"/>
      <c r="CZ1888" s="49"/>
    </row>
    <row r="1889" spans="1:104" ht="20.25" thickTop="1" thickBot="1" x14ac:dyDescent="0.35">
      <c r="A1889" s="68"/>
      <c r="B1889" s="88"/>
      <c r="C1889" s="68"/>
      <c r="D1889" s="68"/>
      <c r="E1889" s="69"/>
      <c r="F1889" s="69"/>
      <c r="G1889" s="69"/>
      <c r="H1889" s="69"/>
      <c r="I1889" s="107"/>
      <c r="J1889" s="69"/>
      <c r="K1889" s="69"/>
      <c r="L1889" s="89"/>
      <c r="M1889" s="69"/>
      <c r="N1889" s="69"/>
      <c r="P1889" s="69"/>
      <c r="Q1889" s="69"/>
      <c r="R1889" s="69"/>
      <c r="S1889" s="69"/>
      <c r="T1889" s="82"/>
      <c r="U1889" s="82"/>
      <c r="V1889" s="214"/>
      <c r="W1889" s="214"/>
      <c r="X1889" s="82"/>
      <c r="Y1889" s="82"/>
      <c r="Z1889" s="82"/>
      <c r="AA1889" s="82"/>
      <c r="AB1889" s="82"/>
      <c r="AC1889" s="82"/>
      <c r="AD1889" s="82"/>
      <c r="AE1889" s="89"/>
      <c r="AF1889" s="82"/>
      <c r="AG1889" s="82"/>
      <c r="AH1889" s="82"/>
      <c r="AI1889" s="82"/>
      <c r="AJ1889" s="82"/>
      <c r="AK1889" s="82"/>
      <c r="AL1889" s="69"/>
      <c r="AM1889" s="82"/>
      <c r="AN1889" s="109"/>
      <c r="AO1889" s="109"/>
      <c r="AP1889" s="109"/>
      <c r="AQ1889" s="109"/>
      <c r="AR1889" s="109"/>
      <c r="AS1889" s="109"/>
      <c r="AT1889" s="109"/>
      <c r="AU1889" s="109"/>
      <c r="AV1889" s="109"/>
      <c r="AW1889" s="109"/>
      <c r="AX1889" s="109"/>
      <c r="AY1889" s="109"/>
      <c r="AZ1889" s="109"/>
      <c r="BA1889" s="109"/>
      <c r="BB1889" s="109"/>
      <c r="BC1889" s="109"/>
      <c r="BD1889" s="109"/>
      <c r="BE1889" s="109"/>
      <c r="BF1889" s="109"/>
      <c r="BG1889" s="109"/>
      <c r="BH1889" s="109"/>
      <c r="BI1889" s="109"/>
      <c r="BJ1889" s="109"/>
      <c r="BK1889" s="109"/>
      <c r="BL1889" s="109"/>
      <c r="BM1889" s="109"/>
      <c r="BN1889" s="109"/>
      <c r="BO1889" s="109"/>
      <c r="BP1889" s="109"/>
      <c r="BQ1889" s="63"/>
      <c r="BR1889" s="63"/>
      <c r="BS1889" s="63"/>
      <c r="BT1889" s="78"/>
      <c r="BU1889" s="77"/>
      <c r="BV1889" s="78"/>
      <c r="BW1889" s="79"/>
      <c r="BX1889" s="79"/>
      <c r="BY1889" s="79"/>
      <c r="BZ1889" s="79"/>
      <c r="CA1889" s="48"/>
      <c r="CB1889" s="49"/>
      <c r="CC1889" s="49"/>
      <c r="CD1889" s="49"/>
      <c r="CE1889" s="96"/>
      <c r="CF1889" s="49"/>
      <c r="CG1889" s="96"/>
      <c r="CH1889" s="49"/>
      <c r="CI1889" s="49"/>
      <c r="CJ1889" s="49"/>
      <c r="CK1889" s="49"/>
      <c r="CL1889" s="49"/>
      <c r="CM1889" s="49"/>
      <c r="CN1889" s="49"/>
      <c r="CO1889" s="49"/>
      <c r="CP1889" s="49"/>
      <c r="CQ1889" s="49"/>
      <c r="CR1889" s="49"/>
      <c r="CS1889" s="49"/>
      <c r="CT1889" s="49"/>
      <c r="CU1889" s="49"/>
      <c r="CV1889" s="49"/>
      <c r="CW1889" s="49"/>
      <c r="CX1889" s="49"/>
      <c r="CY1889" s="49"/>
      <c r="CZ1889" s="49"/>
    </row>
    <row r="1890" spans="1:104" ht="20.25" thickTop="1" thickBot="1" x14ac:dyDescent="0.35">
      <c r="A1890" s="68"/>
      <c r="B1890" s="88"/>
      <c r="C1890" s="68"/>
      <c r="D1890" s="68"/>
      <c r="E1890" s="69"/>
      <c r="F1890" s="69"/>
      <c r="G1890" s="69"/>
      <c r="H1890" s="69"/>
      <c r="I1890" s="107"/>
      <c r="J1890" s="69"/>
      <c r="K1890" s="69"/>
      <c r="L1890" s="89"/>
      <c r="M1890" s="69"/>
      <c r="N1890" s="69"/>
      <c r="P1890" s="69"/>
      <c r="Q1890" s="69"/>
      <c r="R1890" s="69"/>
      <c r="S1890" s="69"/>
      <c r="T1890" s="82"/>
      <c r="U1890" s="82"/>
      <c r="V1890" s="214"/>
      <c r="W1890" s="214"/>
      <c r="X1890" s="82"/>
      <c r="Y1890" s="82"/>
      <c r="Z1890" s="82"/>
      <c r="AA1890" s="82"/>
      <c r="AB1890" s="82"/>
      <c r="AC1890" s="82"/>
      <c r="AD1890" s="82"/>
      <c r="AE1890" s="89"/>
      <c r="AF1890" s="82"/>
      <c r="AG1890" s="82"/>
      <c r="AH1890" s="82"/>
      <c r="AI1890" s="82"/>
      <c r="AJ1890" s="82"/>
      <c r="AK1890" s="82"/>
      <c r="AL1890" s="69"/>
      <c r="AM1890" s="82"/>
      <c r="AN1890" s="109"/>
      <c r="AO1890" s="109"/>
      <c r="AP1890" s="109"/>
      <c r="AQ1890" s="109"/>
      <c r="AR1890" s="109"/>
      <c r="AS1890" s="109"/>
      <c r="AT1890" s="109"/>
      <c r="AU1890" s="109"/>
      <c r="AV1890" s="109"/>
      <c r="AW1890" s="109"/>
      <c r="AX1890" s="109"/>
      <c r="AY1890" s="109"/>
      <c r="AZ1890" s="109"/>
      <c r="BA1890" s="109"/>
      <c r="BB1890" s="109"/>
      <c r="BC1890" s="109"/>
      <c r="BD1890" s="109"/>
      <c r="BE1890" s="109"/>
      <c r="BF1890" s="109"/>
      <c r="BG1890" s="109"/>
      <c r="BH1890" s="109"/>
      <c r="BI1890" s="109"/>
      <c r="BJ1890" s="109"/>
      <c r="BK1890" s="109"/>
      <c r="BL1890" s="109"/>
      <c r="BM1890" s="109"/>
      <c r="BN1890" s="109"/>
      <c r="BO1890" s="109"/>
      <c r="BP1890" s="109"/>
      <c r="BQ1890" s="63"/>
      <c r="BR1890" s="63"/>
      <c r="BS1890" s="63"/>
      <c r="BT1890" s="78"/>
      <c r="BU1890" s="77"/>
      <c r="BV1890" s="78"/>
      <c r="BW1890" s="79"/>
      <c r="BX1890" s="79"/>
      <c r="BY1890" s="79"/>
      <c r="BZ1890" s="79"/>
      <c r="CA1890" s="48"/>
      <c r="CB1890" s="49"/>
      <c r="CC1890" s="49"/>
      <c r="CD1890" s="49"/>
      <c r="CE1890" s="96"/>
      <c r="CF1890" s="49"/>
      <c r="CG1890" s="96"/>
      <c r="CH1890" s="49"/>
      <c r="CI1890" s="49"/>
      <c r="CJ1890" s="49"/>
      <c r="CK1890" s="49"/>
      <c r="CL1890" s="49"/>
      <c r="CM1890" s="49"/>
      <c r="CN1890" s="49"/>
      <c r="CO1890" s="49"/>
      <c r="CP1890" s="49"/>
      <c r="CQ1890" s="49"/>
      <c r="CR1890" s="49"/>
      <c r="CS1890" s="49"/>
      <c r="CT1890" s="49"/>
      <c r="CU1890" s="49"/>
      <c r="CV1890" s="49"/>
      <c r="CW1890" s="49"/>
      <c r="CX1890" s="49"/>
      <c r="CY1890" s="49"/>
      <c r="CZ1890" s="49"/>
    </row>
    <row r="1891" spans="1:104" ht="20.25" thickTop="1" thickBot="1" x14ac:dyDescent="0.35">
      <c r="A1891" s="68"/>
      <c r="B1891" s="88"/>
      <c r="C1891" s="68"/>
      <c r="D1891" s="68"/>
      <c r="E1891" s="69"/>
      <c r="F1891" s="69"/>
      <c r="G1891" s="69"/>
      <c r="H1891" s="69"/>
      <c r="I1891" s="107"/>
      <c r="J1891" s="69"/>
      <c r="K1891" s="69"/>
      <c r="L1891" s="89"/>
      <c r="M1891" s="69"/>
      <c r="N1891" s="69"/>
      <c r="P1891" s="69"/>
      <c r="Q1891" s="69"/>
      <c r="R1891" s="69"/>
      <c r="S1891" s="69"/>
      <c r="T1891" s="82"/>
      <c r="U1891" s="82"/>
      <c r="V1891" s="214"/>
      <c r="W1891" s="214"/>
      <c r="X1891" s="82"/>
      <c r="Y1891" s="82"/>
      <c r="Z1891" s="82"/>
      <c r="AA1891" s="82"/>
      <c r="AB1891" s="82"/>
      <c r="AC1891" s="82"/>
      <c r="AD1891" s="82"/>
      <c r="AE1891" s="89"/>
      <c r="AF1891" s="82"/>
      <c r="AG1891" s="82"/>
      <c r="AH1891" s="82"/>
      <c r="AI1891" s="82"/>
      <c r="AJ1891" s="82"/>
      <c r="AK1891" s="82"/>
      <c r="AL1891" s="69"/>
      <c r="AM1891" s="82"/>
      <c r="AN1891" s="109"/>
      <c r="AO1891" s="109"/>
      <c r="AP1891" s="109"/>
      <c r="AQ1891" s="109"/>
      <c r="AR1891" s="109"/>
      <c r="AS1891" s="109"/>
      <c r="AT1891" s="109"/>
      <c r="AU1891" s="109"/>
      <c r="AV1891" s="109"/>
      <c r="AW1891" s="109"/>
      <c r="AX1891" s="109"/>
      <c r="AY1891" s="109"/>
      <c r="AZ1891" s="109"/>
      <c r="BA1891" s="109"/>
      <c r="BB1891" s="109"/>
      <c r="BC1891" s="109"/>
      <c r="BD1891" s="109"/>
      <c r="BE1891" s="109"/>
      <c r="BF1891" s="109"/>
      <c r="BG1891" s="109"/>
      <c r="BH1891" s="109"/>
      <c r="BI1891" s="109"/>
      <c r="BJ1891" s="109"/>
      <c r="BK1891" s="109"/>
      <c r="BL1891" s="109"/>
      <c r="BM1891" s="109"/>
      <c r="BN1891" s="109"/>
      <c r="BO1891" s="109"/>
      <c r="BP1891" s="109"/>
      <c r="BQ1891" s="63"/>
      <c r="BR1891" s="63"/>
      <c r="BS1891" s="63"/>
      <c r="BT1891" s="78"/>
      <c r="BU1891" s="77"/>
      <c r="BV1891" s="78"/>
      <c r="BW1891" s="79"/>
      <c r="BX1891" s="79"/>
      <c r="BY1891" s="79"/>
      <c r="BZ1891" s="79"/>
      <c r="CA1891" s="48"/>
      <c r="CB1891" s="49"/>
      <c r="CC1891" s="49"/>
      <c r="CD1891" s="49"/>
      <c r="CE1891" s="96"/>
      <c r="CF1891" s="49"/>
      <c r="CG1891" s="96"/>
      <c r="CH1891" s="49"/>
      <c r="CI1891" s="49"/>
      <c r="CJ1891" s="49"/>
      <c r="CK1891" s="49"/>
      <c r="CL1891" s="49"/>
      <c r="CM1891" s="49"/>
      <c r="CN1891" s="49"/>
      <c r="CO1891" s="49"/>
      <c r="CP1891" s="49"/>
      <c r="CQ1891" s="49"/>
      <c r="CR1891" s="49"/>
      <c r="CS1891" s="49"/>
      <c r="CT1891" s="49"/>
      <c r="CU1891" s="49"/>
      <c r="CV1891" s="49"/>
      <c r="CW1891" s="49"/>
      <c r="CX1891" s="49"/>
      <c r="CY1891" s="49"/>
      <c r="CZ1891" s="49"/>
    </row>
    <row r="1892" spans="1:104" ht="20.25" thickTop="1" thickBot="1" x14ac:dyDescent="0.35">
      <c r="A1892" s="68"/>
      <c r="B1892" s="88"/>
      <c r="C1892" s="68"/>
      <c r="D1892" s="68"/>
      <c r="E1892" s="69"/>
      <c r="F1892" s="69"/>
      <c r="G1892" s="69"/>
      <c r="H1892" s="69"/>
      <c r="I1892" s="107"/>
      <c r="J1892" s="69"/>
      <c r="K1892" s="69"/>
      <c r="L1892" s="89"/>
      <c r="M1892" s="69"/>
      <c r="N1892" s="69"/>
      <c r="P1892" s="69"/>
      <c r="Q1892" s="69"/>
      <c r="R1892" s="69"/>
      <c r="S1892" s="69"/>
      <c r="T1892" s="82"/>
      <c r="U1892" s="82"/>
      <c r="V1892" s="214"/>
      <c r="W1892" s="214"/>
      <c r="X1892" s="82"/>
      <c r="Y1892" s="82"/>
      <c r="Z1892" s="82"/>
      <c r="AA1892" s="82"/>
      <c r="AB1892" s="82"/>
      <c r="AC1892" s="82"/>
      <c r="AD1892" s="82"/>
      <c r="AE1892" s="89"/>
      <c r="AF1892" s="82"/>
      <c r="AG1892" s="82"/>
      <c r="AH1892" s="82"/>
      <c r="AI1892" s="82"/>
      <c r="AJ1892" s="82"/>
      <c r="AK1892" s="82"/>
      <c r="AL1892" s="69"/>
      <c r="AM1892" s="82"/>
      <c r="AN1892" s="109"/>
      <c r="AO1892" s="109"/>
      <c r="AP1892" s="109"/>
      <c r="AQ1892" s="109"/>
      <c r="AR1892" s="109"/>
      <c r="AS1892" s="109"/>
      <c r="AT1892" s="109"/>
      <c r="AU1892" s="109"/>
      <c r="AV1892" s="109"/>
      <c r="AW1892" s="109"/>
      <c r="AX1892" s="109"/>
      <c r="AY1892" s="109"/>
      <c r="AZ1892" s="109"/>
      <c r="BA1892" s="109"/>
      <c r="BB1892" s="109"/>
      <c r="BC1892" s="109"/>
      <c r="BD1892" s="109"/>
      <c r="BE1892" s="109"/>
      <c r="BF1892" s="109"/>
      <c r="BG1892" s="109"/>
      <c r="BH1892" s="109"/>
      <c r="BI1892" s="109"/>
      <c r="BJ1892" s="109"/>
      <c r="BK1892" s="109"/>
      <c r="BL1892" s="109"/>
      <c r="BM1892" s="109"/>
      <c r="BN1892" s="109"/>
      <c r="BO1892" s="109"/>
      <c r="BP1892" s="109"/>
      <c r="BQ1892" s="63"/>
      <c r="BR1892" s="63"/>
      <c r="BS1892" s="63"/>
      <c r="BT1892" s="78"/>
      <c r="BU1892" s="77"/>
      <c r="BV1892" s="78"/>
      <c r="BW1892" s="79"/>
      <c r="BX1892" s="79"/>
      <c r="BY1892" s="79"/>
      <c r="BZ1892" s="79"/>
      <c r="CA1892" s="48"/>
      <c r="CB1892" s="49"/>
      <c r="CC1892" s="49"/>
      <c r="CD1892" s="49"/>
      <c r="CE1892" s="96"/>
      <c r="CF1892" s="49"/>
      <c r="CG1892" s="96"/>
      <c r="CH1892" s="49"/>
      <c r="CI1892" s="49"/>
      <c r="CJ1892" s="49"/>
      <c r="CK1892" s="49"/>
      <c r="CL1892" s="49"/>
      <c r="CM1892" s="49"/>
      <c r="CN1892" s="49"/>
      <c r="CO1892" s="49"/>
      <c r="CP1892" s="49"/>
      <c r="CQ1892" s="49"/>
      <c r="CR1892" s="49"/>
      <c r="CS1892" s="49"/>
      <c r="CT1892" s="49"/>
      <c r="CU1892" s="49"/>
      <c r="CV1892" s="49"/>
      <c r="CW1892" s="49"/>
      <c r="CX1892" s="49"/>
      <c r="CY1892" s="49"/>
      <c r="CZ1892" s="49"/>
    </row>
    <row r="1893" spans="1:104" ht="20.25" thickTop="1" thickBot="1" x14ac:dyDescent="0.35">
      <c r="A1893" s="68"/>
      <c r="B1893" s="88"/>
      <c r="C1893" s="68"/>
      <c r="D1893" s="68"/>
      <c r="E1893" s="69"/>
      <c r="F1893" s="69"/>
      <c r="G1893" s="69"/>
      <c r="H1893" s="69"/>
      <c r="I1893" s="107"/>
      <c r="J1893" s="69"/>
      <c r="K1893" s="69"/>
      <c r="L1893" s="89"/>
      <c r="M1893" s="69"/>
      <c r="N1893" s="69"/>
      <c r="P1893" s="69"/>
      <c r="Q1893" s="69"/>
      <c r="R1893" s="69"/>
      <c r="S1893" s="69"/>
      <c r="T1893" s="82"/>
      <c r="U1893" s="82"/>
      <c r="V1893" s="214"/>
      <c r="W1893" s="214"/>
      <c r="X1893" s="82"/>
      <c r="Y1893" s="82"/>
      <c r="Z1893" s="82"/>
      <c r="AA1893" s="82"/>
      <c r="AB1893" s="82"/>
      <c r="AC1893" s="82"/>
      <c r="AD1893" s="82"/>
      <c r="AE1893" s="89"/>
      <c r="AF1893" s="82"/>
      <c r="AG1893" s="82"/>
      <c r="AH1893" s="82"/>
      <c r="AI1893" s="82"/>
      <c r="AJ1893" s="82"/>
      <c r="AK1893" s="82"/>
      <c r="AL1893" s="69"/>
      <c r="AM1893" s="82"/>
      <c r="AN1893" s="109"/>
      <c r="AO1893" s="109"/>
      <c r="AP1893" s="109"/>
      <c r="AQ1893" s="109"/>
      <c r="AR1893" s="109"/>
      <c r="AS1893" s="109"/>
      <c r="AT1893" s="109"/>
      <c r="AU1893" s="109"/>
      <c r="AV1893" s="109"/>
      <c r="AW1893" s="109"/>
      <c r="AX1893" s="109"/>
      <c r="AY1893" s="109"/>
      <c r="AZ1893" s="109"/>
      <c r="BA1893" s="109"/>
      <c r="BB1893" s="109"/>
      <c r="BC1893" s="109"/>
      <c r="BD1893" s="109"/>
      <c r="BE1893" s="109"/>
      <c r="BF1893" s="109"/>
      <c r="BG1893" s="109"/>
      <c r="BH1893" s="109"/>
      <c r="BI1893" s="109"/>
      <c r="BJ1893" s="109"/>
      <c r="BK1893" s="109"/>
      <c r="BL1893" s="109"/>
      <c r="BM1893" s="109"/>
      <c r="BN1893" s="109"/>
      <c r="BO1893" s="109"/>
      <c r="BP1893" s="109"/>
      <c r="BQ1893" s="63"/>
      <c r="BR1893" s="63"/>
      <c r="BS1893" s="63"/>
      <c r="BT1893" s="78"/>
      <c r="BU1893" s="77"/>
      <c r="BV1893" s="78"/>
      <c r="BW1893" s="79"/>
      <c r="BX1893" s="79"/>
      <c r="BY1893" s="79"/>
      <c r="BZ1893" s="79"/>
      <c r="CA1893" s="48"/>
      <c r="CB1893" s="49"/>
      <c r="CC1893" s="49"/>
      <c r="CD1893" s="49"/>
      <c r="CE1893" s="96"/>
      <c r="CF1893" s="49"/>
      <c r="CG1893" s="96"/>
      <c r="CH1893" s="49"/>
      <c r="CI1893" s="49"/>
      <c r="CJ1893" s="49"/>
      <c r="CK1893" s="49"/>
      <c r="CL1893" s="49"/>
      <c r="CM1893" s="49"/>
      <c r="CN1893" s="49"/>
      <c r="CO1893" s="49"/>
      <c r="CP1893" s="49"/>
      <c r="CQ1893" s="49"/>
      <c r="CR1893" s="49"/>
      <c r="CS1893" s="49"/>
      <c r="CT1893" s="49"/>
      <c r="CU1893" s="49"/>
      <c r="CV1893" s="49"/>
      <c r="CW1893" s="49"/>
      <c r="CX1893" s="49"/>
      <c r="CY1893" s="49"/>
      <c r="CZ1893" s="49"/>
    </row>
    <row r="1894" spans="1:104" ht="20.25" thickTop="1" thickBot="1" x14ac:dyDescent="0.35">
      <c r="A1894" s="68"/>
      <c r="B1894" s="88"/>
      <c r="C1894" s="68"/>
      <c r="D1894" s="68"/>
      <c r="E1894" s="69"/>
      <c r="F1894" s="69"/>
      <c r="G1894" s="69"/>
      <c r="H1894" s="69"/>
      <c r="I1894" s="107"/>
      <c r="J1894" s="69"/>
      <c r="K1894" s="69"/>
      <c r="L1894" s="89"/>
      <c r="M1894" s="69"/>
      <c r="N1894" s="69"/>
      <c r="P1894" s="69"/>
      <c r="Q1894" s="69"/>
      <c r="R1894" s="69"/>
      <c r="S1894" s="69"/>
      <c r="T1894" s="82"/>
      <c r="U1894" s="82"/>
      <c r="V1894" s="214"/>
      <c r="W1894" s="214"/>
      <c r="X1894" s="82"/>
      <c r="Y1894" s="82"/>
      <c r="Z1894" s="82"/>
      <c r="AA1894" s="82"/>
      <c r="AB1894" s="82"/>
      <c r="AC1894" s="82"/>
      <c r="AD1894" s="82"/>
      <c r="AE1894" s="89"/>
      <c r="AF1894" s="82"/>
      <c r="AG1894" s="82"/>
      <c r="AH1894" s="82"/>
      <c r="AI1894" s="82"/>
      <c r="AJ1894" s="82"/>
      <c r="AK1894" s="82"/>
      <c r="AL1894" s="69"/>
      <c r="AM1894" s="82"/>
      <c r="AN1894" s="109"/>
      <c r="AO1894" s="109"/>
      <c r="AP1894" s="109"/>
      <c r="AQ1894" s="109"/>
      <c r="AR1894" s="109"/>
      <c r="AS1894" s="109"/>
      <c r="AT1894" s="109"/>
      <c r="AU1894" s="109"/>
      <c r="AV1894" s="109"/>
      <c r="AW1894" s="109"/>
      <c r="AX1894" s="109"/>
      <c r="AY1894" s="109"/>
      <c r="AZ1894" s="109"/>
      <c r="BA1894" s="109"/>
      <c r="BB1894" s="109"/>
      <c r="BC1894" s="109"/>
      <c r="BD1894" s="109"/>
      <c r="BE1894" s="109"/>
      <c r="BF1894" s="109"/>
      <c r="BG1894" s="109"/>
      <c r="BH1894" s="109"/>
      <c r="BI1894" s="109"/>
      <c r="BJ1894" s="109"/>
      <c r="BK1894" s="109"/>
      <c r="BL1894" s="109"/>
      <c r="BM1894" s="109"/>
      <c r="BN1894" s="109"/>
      <c r="BO1894" s="109"/>
      <c r="BP1894" s="109"/>
      <c r="BQ1894" s="63"/>
      <c r="BR1894" s="63"/>
      <c r="BS1894" s="63"/>
      <c r="BT1894" s="78"/>
      <c r="BU1894" s="77"/>
      <c r="BV1894" s="78"/>
      <c r="BW1894" s="79"/>
      <c r="BX1894" s="79"/>
      <c r="BY1894" s="79"/>
      <c r="BZ1894" s="79"/>
      <c r="CA1894" s="48"/>
      <c r="CB1894" s="49"/>
      <c r="CC1894" s="49"/>
      <c r="CD1894" s="49"/>
      <c r="CE1894" s="96"/>
      <c r="CF1894" s="49"/>
      <c r="CG1894" s="96"/>
      <c r="CH1894" s="49"/>
      <c r="CI1894" s="49"/>
      <c r="CJ1894" s="49"/>
      <c r="CK1894" s="49"/>
      <c r="CL1894" s="49"/>
      <c r="CM1894" s="49"/>
      <c r="CN1894" s="49"/>
      <c r="CO1894" s="49"/>
      <c r="CP1894" s="49"/>
      <c r="CQ1894" s="49"/>
      <c r="CR1894" s="49"/>
      <c r="CS1894" s="49"/>
      <c r="CT1894" s="49"/>
      <c r="CU1894" s="49"/>
      <c r="CV1894" s="49"/>
      <c r="CW1894" s="49"/>
      <c r="CX1894" s="49"/>
      <c r="CY1894" s="49"/>
      <c r="CZ1894" s="49"/>
    </row>
    <row r="1895" spans="1:104" ht="20.25" thickTop="1" thickBot="1" x14ac:dyDescent="0.35">
      <c r="A1895" s="68"/>
      <c r="B1895" s="88"/>
      <c r="C1895" s="68"/>
      <c r="D1895" s="68"/>
      <c r="E1895" s="69"/>
      <c r="F1895" s="69"/>
      <c r="G1895" s="69"/>
      <c r="H1895" s="69"/>
      <c r="I1895" s="107"/>
      <c r="J1895" s="69"/>
      <c r="K1895" s="69"/>
      <c r="L1895" s="89"/>
      <c r="M1895" s="69"/>
      <c r="N1895" s="69"/>
      <c r="P1895" s="69"/>
      <c r="Q1895" s="69"/>
      <c r="R1895" s="69"/>
      <c r="S1895" s="69"/>
      <c r="T1895" s="82"/>
      <c r="U1895" s="82"/>
      <c r="V1895" s="214"/>
      <c r="W1895" s="214"/>
      <c r="X1895" s="82"/>
      <c r="Y1895" s="82"/>
      <c r="Z1895" s="82"/>
      <c r="AA1895" s="82"/>
      <c r="AB1895" s="82"/>
      <c r="AC1895" s="82"/>
      <c r="AD1895" s="82"/>
      <c r="AE1895" s="89"/>
      <c r="AF1895" s="82"/>
      <c r="AG1895" s="82"/>
      <c r="AH1895" s="82"/>
      <c r="AI1895" s="82"/>
      <c r="AJ1895" s="82"/>
      <c r="AK1895" s="82"/>
      <c r="AL1895" s="69"/>
      <c r="AM1895" s="82"/>
      <c r="AN1895" s="109"/>
      <c r="AO1895" s="109"/>
      <c r="AP1895" s="109"/>
      <c r="AQ1895" s="109"/>
      <c r="AR1895" s="109"/>
      <c r="AS1895" s="109"/>
      <c r="AT1895" s="109"/>
      <c r="AU1895" s="109"/>
      <c r="AV1895" s="109"/>
      <c r="AW1895" s="109"/>
      <c r="AX1895" s="109"/>
      <c r="AY1895" s="109"/>
      <c r="AZ1895" s="109"/>
      <c r="BA1895" s="109"/>
      <c r="BB1895" s="109"/>
      <c r="BC1895" s="109"/>
      <c r="BD1895" s="109"/>
      <c r="BE1895" s="109"/>
      <c r="BF1895" s="109"/>
      <c r="BG1895" s="109"/>
      <c r="BH1895" s="109"/>
      <c r="BI1895" s="109"/>
      <c r="BJ1895" s="109"/>
      <c r="BK1895" s="109"/>
      <c r="BL1895" s="109"/>
      <c r="BM1895" s="109"/>
      <c r="BN1895" s="109"/>
      <c r="BO1895" s="109"/>
      <c r="BP1895" s="109"/>
      <c r="BQ1895" s="63"/>
      <c r="BR1895" s="63"/>
      <c r="BS1895" s="63"/>
      <c r="BT1895" s="78"/>
      <c r="BU1895" s="77"/>
      <c r="BV1895" s="78"/>
      <c r="BW1895" s="79"/>
      <c r="BX1895" s="79"/>
      <c r="BY1895" s="79"/>
      <c r="BZ1895" s="79"/>
      <c r="CA1895" s="48"/>
      <c r="CB1895" s="49"/>
      <c r="CC1895" s="49"/>
      <c r="CD1895" s="49"/>
      <c r="CE1895" s="96"/>
      <c r="CF1895" s="49"/>
      <c r="CG1895" s="96"/>
      <c r="CH1895" s="49"/>
      <c r="CI1895" s="49"/>
      <c r="CJ1895" s="49"/>
      <c r="CK1895" s="49"/>
      <c r="CL1895" s="49"/>
      <c r="CM1895" s="49"/>
      <c r="CN1895" s="49"/>
      <c r="CO1895" s="49"/>
      <c r="CP1895" s="49"/>
      <c r="CQ1895" s="49"/>
      <c r="CR1895" s="49"/>
      <c r="CS1895" s="49"/>
      <c r="CT1895" s="49"/>
      <c r="CU1895" s="49"/>
      <c r="CV1895" s="49"/>
      <c r="CW1895" s="49"/>
      <c r="CX1895" s="49"/>
      <c r="CY1895" s="49"/>
      <c r="CZ1895" s="49"/>
    </row>
    <row r="1896" spans="1:104" ht="20.25" thickTop="1" thickBot="1" x14ac:dyDescent="0.35">
      <c r="A1896" s="68"/>
      <c r="B1896" s="88"/>
      <c r="C1896" s="68"/>
      <c r="D1896" s="68"/>
      <c r="E1896" s="69"/>
      <c r="F1896" s="69"/>
      <c r="G1896" s="69"/>
      <c r="H1896" s="69"/>
      <c r="I1896" s="107"/>
      <c r="J1896" s="69"/>
      <c r="K1896" s="69"/>
      <c r="L1896" s="89"/>
      <c r="M1896" s="69"/>
      <c r="N1896" s="69"/>
      <c r="P1896" s="69"/>
      <c r="Q1896" s="69"/>
      <c r="R1896" s="69"/>
      <c r="S1896" s="69"/>
      <c r="T1896" s="82"/>
      <c r="U1896" s="82"/>
      <c r="V1896" s="214"/>
      <c r="W1896" s="214"/>
      <c r="X1896" s="82"/>
      <c r="Y1896" s="82"/>
      <c r="Z1896" s="82"/>
      <c r="AA1896" s="82"/>
      <c r="AB1896" s="82"/>
      <c r="AC1896" s="82"/>
      <c r="AD1896" s="82"/>
      <c r="AE1896" s="89"/>
      <c r="AF1896" s="82"/>
      <c r="AG1896" s="82"/>
      <c r="AH1896" s="82"/>
      <c r="AI1896" s="82"/>
      <c r="AJ1896" s="82"/>
      <c r="AK1896" s="82"/>
      <c r="AL1896" s="69"/>
      <c r="AM1896" s="82"/>
      <c r="AN1896" s="109"/>
      <c r="AO1896" s="109"/>
      <c r="AP1896" s="109"/>
      <c r="AQ1896" s="109"/>
      <c r="AR1896" s="109"/>
      <c r="AS1896" s="109"/>
      <c r="AT1896" s="109"/>
      <c r="AU1896" s="109"/>
      <c r="AV1896" s="109"/>
      <c r="AW1896" s="109"/>
      <c r="AX1896" s="109"/>
      <c r="AY1896" s="109"/>
      <c r="AZ1896" s="109"/>
      <c r="BA1896" s="109"/>
      <c r="BB1896" s="109"/>
      <c r="BC1896" s="109"/>
      <c r="BD1896" s="109"/>
      <c r="BE1896" s="109"/>
      <c r="BF1896" s="109"/>
      <c r="BG1896" s="109"/>
      <c r="BH1896" s="109"/>
      <c r="BI1896" s="109"/>
      <c r="BJ1896" s="109"/>
      <c r="BK1896" s="109"/>
      <c r="BL1896" s="109"/>
      <c r="BM1896" s="109"/>
      <c r="BN1896" s="109"/>
      <c r="BO1896" s="109"/>
      <c r="BP1896" s="109"/>
      <c r="BQ1896" s="63"/>
      <c r="BR1896" s="63"/>
      <c r="BS1896" s="63"/>
      <c r="BT1896" s="78"/>
      <c r="BU1896" s="77"/>
      <c r="BV1896" s="78"/>
      <c r="BW1896" s="79"/>
      <c r="BX1896" s="79"/>
      <c r="BY1896" s="79"/>
      <c r="BZ1896" s="79"/>
      <c r="CA1896" s="48"/>
      <c r="CB1896" s="49"/>
      <c r="CC1896" s="49"/>
      <c r="CD1896" s="49"/>
      <c r="CE1896" s="96"/>
      <c r="CF1896" s="49"/>
      <c r="CG1896" s="96"/>
      <c r="CH1896" s="49"/>
      <c r="CI1896" s="49"/>
      <c r="CJ1896" s="49"/>
      <c r="CK1896" s="49"/>
      <c r="CL1896" s="49"/>
      <c r="CM1896" s="49"/>
      <c r="CN1896" s="49"/>
      <c r="CO1896" s="49"/>
      <c r="CP1896" s="49"/>
      <c r="CQ1896" s="49"/>
      <c r="CR1896" s="49"/>
      <c r="CS1896" s="49"/>
      <c r="CT1896" s="49"/>
      <c r="CU1896" s="49"/>
      <c r="CV1896" s="49"/>
      <c r="CW1896" s="49"/>
      <c r="CX1896" s="49"/>
      <c r="CY1896" s="49"/>
      <c r="CZ1896" s="49"/>
    </row>
    <row r="1897" spans="1:104" ht="20.25" thickTop="1" thickBot="1" x14ac:dyDescent="0.35">
      <c r="A1897" s="68"/>
      <c r="B1897" s="88"/>
      <c r="C1897" s="68"/>
      <c r="D1897" s="68"/>
      <c r="E1897" s="69"/>
      <c r="F1897" s="69"/>
      <c r="G1897" s="69"/>
      <c r="H1897" s="69"/>
      <c r="I1897" s="107"/>
      <c r="J1897" s="69"/>
      <c r="K1897" s="69"/>
      <c r="L1897" s="89"/>
      <c r="M1897" s="69"/>
      <c r="N1897" s="69"/>
      <c r="P1897" s="69"/>
      <c r="Q1897" s="69"/>
      <c r="R1897" s="69"/>
      <c r="S1897" s="69"/>
      <c r="T1897" s="82"/>
      <c r="U1897" s="82"/>
      <c r="V1897" s="214"/>
      <c r="W1897" s="214"/>
      <c r="X1897" s="82"/>
      <c r="Y1897" s="82"/>
      <c r="Z1897" s="82"/>
      <c r="AA1897" s="82"/>
      <c r="AB1897" s="82"/>
      <c r="AC1897" s="82"/>
      <c r="AD1897" s="82"/>
      <c r="AE1897" s="89"/>
      <c r="AF1897" s="82"/>
      <c r="AG1897" s="82"/>
      <c r="AH1897" s="82"/>
      <c r="AI1897" s="82"/>
      <c r="AJ1897" s="82"/>
      <c r="AK1897" s="82"/>
      <c r="AL1897" s="69"/>
      <c r="AM1897" s="82"/>
      <c r="AN1897" s="109"/>
      <c r="AO1897" s="109"/>
      <c r="AP1897" s="109"/>
      <c r="AQ1897" s="109"/>
      <c r="AR1897" s="109"/>
      <c r="AS1897" s="109"/>
      <c r="AT1897" s="109"/>
      <c r="AU1897" s="109"/>
      <c r="AV1897" s="109"/>
      <c r="AW1897" s="109"/>
      <c r="AX1897" s="109"/>
      <c r="AY1897" s="109"/>
      <c r="AZ1897" s="109"/>
      <c r="BA1897" s="109"/>
      <c r="BB1897" s="109"/>
      <c r="BC1897" s="109"/>
      <c r="BD1897" s="109"/>
      <c r="BE1897" s="109"/>
      <c r="BF1897" s="109"/>
      <c r="BG1897" s="109"/>
      <c r="BH1897" s="109"/>
      <c r="BI1897" s="109"/>
      <c r="BJ1897" s="109"/>
      <c r="BK1897" s="109"/>
      <c r="BL1897" s="109"/>
      <c r="BM1897" s="109"/>
      <c r="BN1897" s="109"/>
      <c r="BO1897" s="109"/>
      <c r="BP1897" s="109"/>
      <c r="BQ1897" s="63"/>
      <c r="BR1897" s="63"/>
      <c r="BS1897" s="63"/>
      <c r="BT1897" s="78"/>
      <c r="BU1897" s="77"/>
      <c r="BV1897" s="78"/>
      <c r="BW1897" s="79"/>
      <c r="BX1897" s="79"/>
      <c r="BY1897" s="79"/>
      <c r="BZ1897" s="79"/>
      <c r="CA1897" s="48"/>
      <c r="CB1897" s="49"/>
      <c r="CC1897" s="49"/>
      <c r="CD1897" s="49"/>
      <c r="CE1897" s="96"/>
      <c r="CF1897" s="49"/>
      <c r="CG1897" s="96"/>
      <c r="CH1897" s="49"/>
      <c r="CI1897" s="49"/>
      <c r="CJ1897" s="49"/>
      <c r="CK1897" s="49"/>
      <c r="CL1897" s="49"/>
      <c r="CM1897" s="49"/>
      <c r="CN1897" s="49"/>
      <c r="CO1897" s="49"/>
      <c r="CP1897" s="49"/>
      <c r="CQ1897" s="49"/>
      <c r="CR1897" s="49"/>
      <c r="CS1897" s="49"/>
      <c r="CT1897" s="49"/>
      <c r="CU1897" s="49"/>
      <c r="CV1897" s="49"/>
      <c r="CW1897" s="49"/>
      <c r="CX1897" s="49"/>
      <c r="CY1897" s="49"/>
      <c r="CZ1897" s="49"/>
    </row>
    <row r="1898" spans="1:104" ht="20.25" thickTop="1" thickBot="1" x14ac:dyDescent="0.35">
      <c r="A1898" s="68"/>
      <c r="B1898" s="88"/>
      <c r="C1898" s="68"/>
      <c r="D1898" s="68"/>
      <c r="E1898" s="69"/>
      <c r="F1898" s="69"/>
      <c r="G1898" s="69"/>
      <c r="H1898" s="69"/>
      <c r="I1898" s="107"/>
      <c r="J1898" s="69"/>
      <c r="K1898" s="69"/>
      <c r="L1898" s="89"/>
      <c r="M1898" s="69"/>
      <c r="N1898" s="69"/>
      <c r="P1898" s="69"/>
      <c r="Q1898" s="69"/>
      <c r="R1898" s="69"/>
      <c r="S1898" s="69"/>
      <c r="T1898" s="82"/>
      <c r="U1898" s="82"/>
      <c r="V1898" s="214"/>
      <c r="W1898" s="214"/>
      <c r="X1898" s="82"/>
      <c r="Y1898" s="82"/>
      <c r="Z1898" s="82"/>
      <c r="AA1898" s="82"/>
      <c r="AB1898" s="82"/>
      <c r="AC1898" s="82"/>
      <c r="AD1898" s="82"/>
      <c r="AE1898" s="89"/>
      <c r="AF1898" s="82"/>
      <c r="AG1898" s="82"/>
      <c r="AH1898" s="82"/>
      <c r="AI1898" s="82"/>
      <c r="AJ1898" s="82"/>
      <c r="AK1898" s="82"/>
      <c r="AL1898" s="69"/>
      <c r="AM1898" s="82"/>
      <c r="AN1898" s="109"/>
      <c r="AO1898" s="109"/>
      <c r="AP1898" s="109"/>
      <c r="AQ1898" s="109"/>
      <c r="AR1898" s="109"/>
      <c r="AS1898" s="109"/>
      <c r="AT1898" s="109"/>
      <c r="AU1898" s="109"/>
      <c r="AV1898" s="109"/>
      <c r="AW1898" s="109"/>
      <c r="AX1898" s="109"/>
      <c r="AY1898" s="109"/>
      <c r="AZ1898" s="109"/>
      <c r="BA1898" s="109"/>
      <c r="BB1898" s="109"/>
      <c r="BC1898" s="109"/>
      <c r="BD1898" s="109"/>
      <c r="BE1898" s="109"/>
      <c r="BF1898" s="109"/>
      <c r="BG1898" s="109"/>
      <c r="BH1898" s="109"/>
      <c r="BI1898" s="109"/>
      <c r="BJ1898" s="109"/>
      <c r="BK1898" s="109"/>
      <c r="BL1898" s="109"/>
      <c r="BM1898" s="109"/>
      <c r="BN1898" s="109"/>
      <c r="BO1898" s="109"/>
      <c r="BP1898" s="109"/>
      <c r="BQ1898" s="63"/>
      <c r="BR1898" s="63"/>
      <c r="BS1898" s="63"/>
      <c r="BT1898" s="78"/>
      <c r="BU1898" s="77"/>
      <c r="BV1898" s="78"/>
      <c r="BW1898" s="79"/>
      <c r="BX1898" s="79"/>
      <c r="BY1898" s="79"/>
      <c r="BZ1898" s="79"/>
      <c r="CA1898" s="48"/>
      <c r="CB1898" s="49"/>
      <c r="CC1898" s="49"/>
      <c r="CD1898" s="49"/>
      <c r="CE1898" s="96"/>
      <c r="CF1898" s="49"/>
      <c r="CG1898" s="96"/>
      <c r="CH1898" s="49"/>
      <c r="CI1898" s="49"/>
      <c r="CJ1898" s="49"/>
      <c r="CK1898" s="49"/>
      <c r="CL1898" s="49"/>
      <c r="CM1898" s="49"/>
      <c r="CN1898" s="49"/>
      <c r="CO1898" s="49"/>
      <c r="CP1898" s="49"/>
      <c r="CQ1898" s="49"/>
      <c r="CR1898" s="49"/>
      <c r="CS1898" s="49"/>
      <c r="CT1898" s="49"/>
      <c r="CU1898" s="49"/>
      <c r="CV1898" s="49"/>
      <c r="CW1898" s="49"/>
      <c r="CX1898" s="49"/>
      <c r="CY1898" s="49"/>
      <c r="CZ1898" s="49"/>
    </row>
    <row r="1899" spans="1:104" ht="20.25" thickTop="1" thickBot="1" x14ac:dyDescent="0.35">
      <c r="A1899" s="68"/>
      <c r="B1899" s="88"/>
      <c r="C1899" s="68"/>
      <c r="D1899" s="68"/>
      <c r="E1899" s="69"/>
      <c r="F1899" s="69"/>
      <c r="G1899" s="69"/>
      <c r="H1899" s="69"/>
      <c r="I1899" s="107"/>
      <c r="J1899" s="69"/>
      <c r="K1899" s="69"/>
      <c r="L1899" s="89"/>
      <c r="M1899" s="69"/>
      <c r="N1899" s="69"/>
      <c r="P1899" s="69"/>
      <c r="Q1899" s="69"/>
      <c r="R1899" s="69"/>
      <c r="S1899" s="69"/>
      <c r="T1899" s="82"/>
      <c r="U1899" s="82"/>
      <c r="V1899" s="214"/>
      <c r="W1899" s="214"/>
      <c r="X1899" s="82"/>
      <c r="Y1899" s="82"/>
      <c r="Z1899" s="82"/>
      <c r="AA1899" s="82"/>
      <c r="AB1899" s="82"/>
      <c r="AC1899" s="82"/>
      <c r="AD1899" s="82"/>
      <c r="AE1899" s="89"/>
      <c r="AF1899" s="82"/>
      <c r="AG1899" s="82"/>
      <c r="AH1899" s="82"/>
      <c r="AI1899" s="82"/>
      <c r="AJ1899" s="82"/>
      <c r="AK1899" s="82"/>
      <c r="AL1899" s="69"/>
      <c r="AM1899" s="82"/>
      <c r="AN1899" s="109"/>
      <c r="AO1899" s="109"/>
      <c r="AP1899" s="109"/>
      <c r="AQ1899" s="109"/>
      <c r="AR1899" s="109"/>
      <c r="AS1899" s="109"/>
      <c r="AT1899" s="109"/>
      <c r="AU1899" s="109"/>
      <c r="AV1899" s="109"/>
      <c r="AW1899" s="109"/>
      <c r="AX1899" s="109"/>
      <c r="AY1899" s="109"/>
      <c r="AZ1899" s="109"/>
      <c r="BA1899" s="109"/>
      <c r="BB1899" s="109"/>
      <c r="BC1899" s="109"/>
      <c r="BD1899" s="109"/>
      <c r="BE1899" s="109"/>
      <c r="BF1899" s="109"/>
      <c r="BG1899" s="109"/>
      <c r="BH1899" s="109"/>
      <c r="BI1899" s="109"/>
      <c r="BJ1899" s="109"/>
      <c r="BK1899" s="109"/>
      <c r="BL1899" s="109"/>
      <c r="BM1899" s="109"/>
      <c r="BN1899" s="109"/>
      <c r="BO1899" s="109"/>
      <c r="BP1899" s="109"/>
      <c r="BQ1899" s="63"/>
      <c r="BR1899" s="63"/>
      <c r="BS1899" s="63"/>
      <c r="BT1899" s="78"/>
      <c r="BU1899" s="77"/>
      <c r="BV1899" s="78"/>
      <c r="BW1899" s="79"/>
      <c r="BX1899" s="79"/>
      <c r="BY1899" s="79"/>
      <c r="BZ1899" s="79"/>
      <c r="CA1899" s="48"/>
      <c r="CB1899" s="49"/>
      <c r="CC1899" s="49"/>
      <c r="CD1899" s="49"/>
      <c r="CE1899" s="96"/>
      <c r="CF1899" s="49"/>
      <c r="CG1899" s="96"/>
      <c r="CH1899" s="49"/>
      <c r="CI1899" s="49"/>
      <c r="CJ1899" s="49"/>
      <c r="CK1899" s="49"/>
      <c r="CL1899" s="49"/>
      <c r="CM1899" s="49"/>
      <c r="CN1899" s="49"/>
      <c r="CO1899" s="49"/>
      <c r="CP1899" s="49"/>
      <c r="CQ1899" s="49"/>
      <c r="CR1899" s="49"/>
      <c r="CS1899" s="49"/>
      <c r="CT1899" s="49"/>
      <c r="CU1899" s="49"/>
      <c r="CV1899" s="49"/>
      <c r="CW1899" s="49"/>
      <c r="CX1899" s="49"/>
      <c r="CY1899" s="49"/>
      <c r="CZ1899" s="49"/>
    </row>
    <row r="1900" spans="1:104" ht="20.25" thickTop="1" thickBot="1" x14ac:dyDescent="0.35">
      <c r="A1900" s="68"/>
      <c r="B1900" s="88"/>
      <c r="C1900" s="68"/>
      <c r="D1900" s="68"/>
      <c r="E1900" s="69"/>
      <c r="F1900" s="69"/>
      <c r="G1900" s="69"/>
      <c r="H1900" s="69"/>
      <c r="I1900" s="107"/>
      <c r="J1900" s="69"/>
      <c r="K1900" s="69"/>
      <c r="L1900" s="89"/>
      <c r="M1900" s="69"/>
      <c r="N1900" s="69"/>
      <c r="P1900" s="69"/>
      <c r="Q1900" s="69"/>
      <c r="R1900" s="69"/>
      <c r="S1900" s="69"/>
      <c r="T1900" s="82"/>
      <c r="U1900" s="82"/>
      <c r="V1900" s="214"/>
      <c r="W1900" s="214"/>
      <c r="X1900" s="82"/>
      <c r="Y1900" s="82"/>
      <c r="Z1900" s="82"/>
      <c r="AA1900" s="82"/>
      <c r="AB1900" s="82"/>
      <c r="AC1900" s="82"/>
      <c r="AD1900" s="82"/>
      <c r="AE1900" s="89"/>
      <c r="AF1900" s="82"/>
      <c r="AG1900" s="82"/>
      <c r="AH1900" s="82"/>
      <c r="AI1900" s="82"/>
      <c r="AJ1900" s="82"/>
      <c r="AK1900" s="82"/>
      <c r="AL1900" s="69"/>
      <c r="AM1900" s="82"/>
      <c r="AN1900" s="109"/>
      <c r="AO1900" s="109"/>
      <c r="AP1900" s="109"/>
      <c r="AQ1900" s="109"/>
      <c r="AR1900" s="109"/>
      <c r="AS1900" s="109"/>
      <c r="AT1900" s="109"/>
      <c r="AU1900" s="109"/>
      <c r="AV1900" s="109"/>
      <c r="AW1900" s="109"/>
      <c r="AX1900" s="109"/>
      <c r="AY1900" s="109"/>
      <c r="AZ1900" s="109"/>
      <c r="BA1900" s="109"/>
      <c r="BB1900" s="109"/>
      <c r="BC1900" s="109"/>
      <c r="BD1900" s="109"/>
      <c r="BE1900" s="109"/>
      <c r="BF1900" s="109"/>
      <c r="BG1900" s="109"/>
      <c r="BH1900" s="109"/>
      <c r="BI1900" s="109"/>
      <c r="BJ1900" s="109"/>
      <c r="BK1900" s="109"/>
      <c r="BL1900" s="109"/>
      <c r="BM1900" s="109"/>
      <c r="BN1900" s="109"/>
      <c r="BO1900" s="109"/>
      <c r="BP1900" s="109"/>
      <c r="BQ1900" s="63"/>
      <c r="BR1900" s="63"/>
      <c r="BS1900" s="63"/>
      <c r="BT1900" s="78"/>
      <c r="BU1900" s="77"/>
      <c r="BV1900" s="78"/>
      <c r="BW1900" s="79"/>
      <c r="BX1900" s="79"/>
      <c r="BY1900" s="79"/>
      <c r="BZ1900" s="79"/>
      <c r="CA1900" s="48"/>
      <c r="CB1900" s="49"/>
      <c r="CC1900" s="49"/>
      <c r="CD1900" s="49"/>
      <c r="CE1900" s="96"/>
      <c r="CF1900" s="49"/>
      <c r="CG1900" s="96"/>
      <c r="CH1900" s="49"/>
      <c r="CI1900" s="49"/>
      <c r="CJ1900" s="49"/>
      <c r="CK1900" s="49"/>
      <c r="CL1900" s="49"/>
      <c r="CM1900" s="49"/>
      <c r="CN1900" s="49"/>
      <c r="CO1900" s="49"/>
      <c r="CP1900" s="49"/>
      <c r="CQ1900" s="49"/>
      <c r="CR1900" s="49"/>
      <c r="CS1900" s="49"/>
      <c r="CT1900" s="49"/>
      <c r="CU1900" s="49"/>
      <c r="CV1900" s="49"/>
      <c r="CW1900" s="49"/>
      <c r="CX1900" s="49"/>
      <c r="CY1900" s="49"/>
      <c r="CZ1900" s="49"/>
    </row>
    <row r="1901" spans="1:104" ht="20.25" thickTop="1" thickBot="1" x14ac:dyDescent="0.35">
      <c r="A1901" s="68"/>
      <c r="B1901" s="88"/>
      <c r="C1901" s="68"/>
      <c r="D1901" s="68"/>
      <c r="E1901" s="69"/>
      <c r="F1901" s="69"/>
      <c r="G1901" s="69"/>
      <c r="H1901" s="69"/>
      <c r="I1901" s="107"/>
      <c r="J1901" s="69"/>
      <c r="K1901" s="69"/>
      <c r="L1901" s="89"/>
      <c r="M1901" s="69"/>
      <c r="N1901" s="69"/>
      <c r="P1901" s="69"/>
      <c r="Q1901" s="69"/>
      <c r="R1901" s="69"/>
      <c r="S1901" s="69"/>
      <c r="T1901" s="82"/>
      <c r="U1901" s="82"/>
      <c r="V1901" s="214"/>
      <c r="W1901" s="214"/>
      <c r="X1901" s="82"/>
      <c r="Y1901" s="82"/>
      <c r="Z1901" s="82"/>
      <c r="AA1901" s="82"/>
      <c r="AB1901" s="82"/>
      <c r="AC1901" s="82"/>
      <c r="AD1901" s="82"/>
      <c r="AE1901" s="89"/>
      <c r="AF1901" s="82"/>
      <c r="AG1901" s="82"/>
      <c r="AH1901" s="82"/>
      <c r="AI1901" s="82"/>
      <c r="AJ1901" s="82"/>
      <c r="AK1901" s="82"/>
      <c r="AL1901" s="69"/>
      <c r="AM1901" s="82"/>
      <c r="AN1901" s="109"/>
      <c r="AO1901" s="109"/>
      <c r="AP1901" s="109"/>
      <c r="AQ1901" s="109"/>
      <c r="AR1901" s="109"/>
      <c r="AS1901" s="109"/>
      <c r="AT1901" s="109"/>
      <c r="AU1901" s="109"/>
      <c r="AV1901" s="109"/>
      <c r="AW1901" s="109"/>
      <c r="AX1901" s="109"/>
      <c r="AY1901" s="109"/>
      <c r="AZ1901" s="109"/>
      <c r="BA1901" s="109"/>
      <c r="BB1901" s="109"/>
      <c r="BC1901" s="109"/>
      <c r="BD1901" s="109"/>
      <c r="BE1901" s="109"/>
      <c r="BF1901" s="109"/>
      <c r="BG1901" s="109"/>
      <c r="BH1901" s="109"/>
      <c r="BI1901" s="109"/>
      <c r="BJ1901" s="109"/>
      <c r="BK1901" s="109"/>
      <c r="BL1901" s="109"/>
      <c r="BM1901" s="109"/>
      <c r="BN1901" s="109"/>
      <c r="BO1901" s="109"/>
      <c r="BP1901" s="109"/>
      <c r="BQ1901" s="63"/>
      <c r="BR1901" s="63"/>
      <c r="BS1901" s="63"/>
      <c r="BT1901" s="78"/>
      <c r="BU1901" s="77"/>
      <c r="BV1901" s="78"/>
      <c r="BW1901" s="79"/>
      <c r="BX1901" s="79"/>
      <c r="BY1901" s="79"/>
      <c r="BZ1901" s="79"/>
      <c r="CA1901" s="48"/>
      <c r="CB1901" s="49"/>
      <c r="CC1901" s="49"/>
      <c r="CD1901" s="49"/>
      <c r="CE1901" s="96"/>
      <c r="CF1901" s="49"/>
      <c r="CG1901" s="96"/>
      <c r="CH1901" s="49"/>
      <c r="CI1901" s="49"/>
      <c r="CJ1901" s="49"/>
      <c r="CK1901" s="49"/>
      <c r="CL1901" s="49"/>
      <c r="CM1901" s="49"/>
      <c r="CN1901" s="49"/>
      <c r="CO1901" s="49"/>
      <c r="CP1901" s="49"/>
      <c r="CQ1901" s="49"/>
      <c r="CR1901" s="49"/>
      <c r="CS1901" s="49"/>
      <c r="CT1901" s="49"/>
      <c r="CU1901" s="49"/>
      <c r="CV1901" s="49"/>
      <c r="CW1901" s="49"/>
      <c r="CX1901" s="49"/>
      <c r="CY1901" s="49"/>
      <c r="CZ1901" s="49"/>
    </row>
    <row r="1902" spans="1:104" ht="20.25" thickTop="1" thickBot="1" x14ac:dyDescent="0.35">
      <c r="A1902" s="68"/>
      <c r="B1902" s="88"/>
      <c r="C1902" s="68"/>
      <c r="D1902" s="68"/>
      <c r="E1902" s="69"/>
      <c r="F1902" s="69"/>
      <c r="G1902" s="69"/>
      <c r="H1902" s="69"/>
      <c r="I1902" s="107"/>
      <c r="J1902" s="69"/>
      <c r="K1902" s="69"/>
      <c r="L1902" s="89"/>
      <c r="M1902" s="69"/>
      <c r="N1902" s="69"/>
      <c r="P1902" s="69"/>
      <c r="Q1902" s="69"/>
      <c r="R1902" s="69"/>
      <c r="S1902" s="69"/>
      <c r="T1902" s="82"/>
      <c r="U1902" s="82"/>
      <c r="V1902" s="214"/>
      <c r="W1902" s="214"/>
      <c r="X1902" s="82"/>
      <c r="Y1902" s="82"/>
      <c r="Z1902" s="82"/>
      <c r="AA1902" s="82"/>
      <c r="AB1902" s="82"/>
      <c r="AC1902" s="82"/>
      <c r="AD1902" s="82"/>
      <c r="AE1902" s="89"/>
      <c r="AF1902" s="82"/>
      <c r="AG1902" s="82"/>
      <c r="AH1902" s="82"/>
      <c r="AI1902" s="82"/>
      <c r="AJ1902" s="82"/>
      <c r="AK1902" s="82"/>
      <c r="AL1902" s="69"/>
      <c r="AM1902" s="82"/>
      <c r="AN1902" s="109"/>
      <c r="AO1902" s="109"/>
      <c r="AP1902" s="109"/>
      <c r="AQ1902" s="109"/>
      <c r="AR1902" s="109"/>
      <c r="AS1902" s="109"/>
      <c r="AT1902" s="109"/>
      <c r="AU1902" s="109"/>
      <c r="AV1902" s="109"/>
      <c r="AW1902" s="109"/>
      <c r="AX1902" s="109"/>
      <c r="AY1902" s="109"/>
      <c r="AZ1902" s="109"/>
      <c r="BA1902" s="109"/>
      <c r="BB1902" s="109"/>
      <c r="BC1902" s="109"/>
      <c r="BD1902" s="109"/>
      <c r="BE1902" s="109"/>
      <c r="BF1902" s="109"/>
      <c r="BG1902" s="109"/>
      <c r="BH1902" s="109"/>
      <c r="BI1902" s="109"/>
      <c r="BJ1902" s="109"/>
      <c r="BK1902" s="109"/>
      <c r="BL1902" s="109"/>
      <c r="BM1902" s="109"/>
      <c r="BN1902" s="109"/>
      <c r="BO1902" s="109"/>
      <c r="BP1902" s="109"/>
      <c r="BQ1902" s="63"/>
      <c r="BR1902" s="63"/>
      <c r="BS1902" s="63"/>
      <c r="BT1902" s="78"/>
      <c r="BU1902" s="77"/>
      <c r="BV1902" s="78"/>
      <c r="BW1902" s="79"/>
      <c r="BX1902" s="79"/>
      <c r="BY1902" s="79"/>
      <c r="BZ1902" s="79"/>
      <c r="CA1902" s="48"/>
      <c r="CB1902" s="49"/>
      <c r="CC1902" s="49"/>
      <c r="CD1902" s="49"/>
      <c r="CE1902" s="96"/>
      <c r="CF1902" s="49"/>
      <c r="CG1902" s="96"/>
      <c r="CH1902" s="49"/>
      <c r="CI1902" s="49"/>
      <c r="CJ1902" s="49"/>
      <c r="CK1902" s="49"/>
      <c r="CL1902" s="49"/>
      <c r="CM1902" s="49"/>
      <c r="CN1902" s="49"/>
      <c r="CO1902" s="49"/>
      <c r="CP1902" s="49"/>
      <c r="CQ1902" s="49"/>
      <c r="CR1902" s="49"/>
      <c r="CS1902" s="49"/>
      <c r="CT1902" s="49"/>
      <c r="CU1902" s="49"/>
      <c r="CV1902" s="49"/>
      <c r="CW1902" s="49"/>
      <c r="CX1902" s="49"/>
      <c r="CY1902" s="49"/>
      <c r="CZ1902" s="49"/>
    </row>
    <row r="1903" spans="1:104" ht="20.25" thickTop="1" thickBot="1" x14ac:dyDescent="0.35">
      <c r="A1903" s="68"/>
      <c r="B1903" s="88"/>
      <c r="C1903" s="68"/>
      <c r="D1903" s="68"/>
      <c r="E1903" s="69"/>
      <c r="F1903" s="69"/>
      <c r="G1903" s="69"/>
      <c r="H1903" s="69"/>
      <c r="I1903" s="107"/>
      <c r="J1903" s="69"/>
      <c r="K1903" s="69"/>
      <c r="L1903" s="89"/>
      <c r="M1903" s="69"/>
      <c r="N1903" s="69"/>
      <c r="P1903" s="69"/>
      <c r="Q1903" s="69"/>
      <c r="R1903" s="69"/>
      <c r="S1903" s="69"/>
      <c r="T1903" s="82"/>
      <c r="U1903" s="82"/>
      <c r="V1903" s="214"/>
      <c r="W1903" s="214"/>
      <c r="X1903" s="82"/>
      <c r="Y1903" s="82"/>
      <c r="Z1903" s="82"/>
      <c r="AA1903" s="82"/>
      <c r="AB1903" s="82"/>
      <c r="AC1903" s="82"/>
      <c r="AD1903" s="82"/>
      <c r="AE1903" s="89"/>
      <c r="AF1903" s="82"/>
      <c r="AG1903" s="82"/>
      <c r="AH1903" s="82"/>
      <c r="AI1903" s="82"/>
      <c r="AJ1903" s="82"/>
      <c r="AK1903" s="82"/>
      <c r="AL1903" s="69"/>
      <c r="AM1903" s="82"/>
      <c r="AN1903" s="109"/>
      <c r="AO1903" s="109"/>
      <c r="AP1903" s="109"/>
      <c r="AQ1903" s="109"/>
      <c r="AR1903" s="109"/>
      <c r="AS1903" s="109"/>
      <c r="AT1903" s="109"/>
      <c r="AU1903" s="109"/>
      <c r="AV1903" s="109"/>
      <c r="AW1903" s="109"/>
      <c r="AX1903" s="109"/>
      <c r="AY1903" s="109"/>
      <c r="AZ1903" s="109"/>
      <c r="BA1903" s="109"/>
      <c r="BB1903" s="109"/>
      <c r="BC1903" s="109"/>
      <c r="BD1903" s="109"/>
      <c r="BE1903" s="109"/>
      <c r="BF1903" s="109"/>
      <c r="BG1903" s="109"/>
      <c r="BH1903" s="109"/>
      <c r="BI1903" s="109"/>
      <c r="BJ1903" s="109"/>
      <c r="BK1903" s="109"/>
      <c r="BL1903" s="109"/>
      <c r="BM1903" s="109"/>
      <c r="BN1903" s="109"/>
      <c r="BO1903" s="109"/>
      <c r="BP1903" s="109"/>
      <c r="BQ1903" s="63"/>
      <c r="BR1903" s="63"/>
      <c r="BS1903" s="63"/>
      <c r="BT1903" s="78"/>
      <c r="BU1903" s="77"/>
      <c r="BV1903" s="78"/>
      <c r="BW1903" s="79"/>
      <c r="BX1903" s="79"/>
      <c r="BY1903" s="79"/>
      <c r="BZ1903" s="79"/>
      <c r="CA1903" s="48"/>
      <c r="CB1903" s="49"/>
      <c r="CC1903" s="49"/>
      <c r="CD1903" s="49"/>
      <c r="CE1903" s="96"/>
      <c r="CF1903" s="49"/>
      <c r="CG1903" s="96"/>
      <c r="CH1903" s="49"/>
      <c r="CI1903" s="49"/>
      <c r="CJ1903" s="49"/>
      <c r="CK1903" s="49"/>
      <c r="CL1903" s="49"/>
      <c r="CM1903" s="49"/>
      <c r="CN1903" s="49"/>
      <c r="CO1903" s="49"/>
      <c r="CP1903" s="49"/>
      <c r="CQ1903" s="49"/>
      <c r="CR1903" s="49"/>
      <c r="CS1903" s="49"/>
      <c r="CT1903" s="49"/>
      <c r="CU1903" s="49"/>
      <c r="CV1903" s="49"/>
      <c r="CW1903" s="49"/>
      <c r="CX1903" s="49"/>
      <c r="CY1903" s="49"/>
      <c r="CZ1903" s="49"/>
    </row>
    <row r="1904" spans="1:104" ht="20.25" thickTop="1" thickBot="1" x14ac:dyDescent="0.35">
      <c r="A1904" s="68"/>
      <c r="B1904" s="88"/>
      <c r="C1904" s="68"/>
      <c r="D1904" s="68"/>
      <c r="E1904" s="69"/>
      <c r="F1904" s="69"/>
      <c r="G1904" s="69"/>
      <c r="H1904" s="69"/>
      <c r="I1904" s="107"/>
      <c r="J1904" s="69"/>
      <c r="K1904" s="69"/>
      <c r="L1904" s="89"/>
      <c r="M1904" s="69"/>
      <c r="N1904" s="69"/>
      <c r="P1904" s="69"/>
      <c r="Q1904" s="69"/>
      <c r="R1904" s="69"/>
      <c r="S1904" s="69"/>
      <c r="T1904" s="82"/>
      <c r="U1904" s="82"/>
      <c r="V1904" s="214"/>
      <c r="W1904" s="214"/>
      <c r="X1904" s="82"/>
      <c r="Y1904" s="82"/>
      <c r="Z1904" s="82"/>
      <c r="AA1904" s="82"/>
      <c r="AB1904" s="82"/>
      <c r="AC1904" s="82"/>
      <c r="AD1904" s="82"/>
      <c r="AE1904" s="89"/>
      <c r="AF1904" s="82"/>
      <c r="AG1904" s="82"/>
      <c r="AH1904" s="82"/>
      <c r="AI1904" s="82"/>
      <c r="AJ1904" s="82"/>
      <c r="AK1904" s="82"/>
      <c r="AL1904" s="69"/>
      <c r="AM1904" s="82"/>
      <c r="AN1904" s="109"/>
      <c r="AO1904" s="109"/>
      <c r="AP1904" s="109"/>
      <c r="AQ1904" s="109"/>
      <c r="AR1904" s="109"/>
      <c r="AS1904" s="109"/>
      <c r="AT1904" s="109"/>
      <c r="AU1904" s="109"/>
      <c r="AV1904" s="109"/>
      <c r="AW1904" s="109"/>
      <c r="AX1904" s="109"/>
      <c r="AY1904" s="109"/>
      <c r="AZ1904" s="109"/>
      <c r="BA1904" s="109"/>
      <c r="BB1904" s="109"/>
      <c r="BC1904" s="109"/>
      <c r="BD1904" s="109"/>
      <c r="BE1904" s="109"/>
      <c r="BF1904" s="109"/>
      <c r="BG1904" s="109"/>
      <c r="BH1904" s="109"/>
      <c r="BI1904" s="109"/>
      <c r="BJ1904" s="109"/>
      <c r="BK1904" s="109"/>
      <c r="BL1904" s="109"/>
      <c r="BM1904" s="109"/>
      <c r="BN1904" s="109"/>
      <c r="BO1904" s="109"/>
      <c r="BP1904" s="109"/>
      <c r="BQ1904" s="63"/>
      <c r="BR1904" s="63"/>
      <c r="BS1904" s="63"/>
      <c r="BT1904" s="78"/>
      <c r="BU1904" s="77"/>
      <c r="BV1904" s="78"/>
      <c r="BW1904" s="79"/>
      <c r="BX1904" s="79"/>
      <c r="BY1904" s="79"/>
      <c r="BZ1904" s="79"/>
      <c r="CA1904" s="48"/>
      <c r="CB1904" s="49"/>
      <c r="CC1904" s="49"/>
      <c r="CD1904" s="49"/>
      <c r="CE1904" s="96"/>
      <c r="CF1904" s="49"/>
      <c r="CG1904" s="96"/>
      <c r="CH1904" s="49"/>
      <c r="CI1904" s="49"/>
      <c r="CJ1904" s="49"/>
      <c r="CK1904" s="49"/>
      <c r="CL1904" s="49"/>
      <c r="CM1904" s="49"/>
      <c r="CN1904" s="49"/>
      <c r="CO1904" s="49"/>
      <c r="CP1904" s="49"/>
      <c r="CQ1904" s="49"/>
      <c r="CR1904" s="49"/>
      <c r="CS1904" s="49"/>
      <c r="CT1904" s="49"/>
      <c r="CU1904" s="49"/>
      <c r="CV1904" s="49"/>
      <c r="CW1904" s="49"/>
      <c r="CX1904" s="49"/>
      <c r="CY1904" s="49"/>
      <c r="CZ1904" s="49"/>
    </row>
    <row r="1905" spans="1:104" ht="20.25" thickTop="1" thickBot="1" x14ac:dyDescent="0.35">
      <c r="A1905" s="68"/>
      <c r="B1905" s="88"/>
      <c r="C1905" s="68"/>
      <c r="D1905" s="68"/>
      <c r="E1905" s="69"/>
      <c r="F1905" s="69"/>
      <c r="G1905" s="69"/>
      <c r="H1905" s="69"/>
      <c r="I1905" s="107"/>
      <c r="J1905" s="69"/>
      <c r="K1905" s="69"/>
      <c r="L1905" s="89"/>
      <c r="M1905" s="69"/>
      <c r="N1905" s="69"/>
      <c r="P1905" s="69"/>
      <c r="Q1905" s="69"/>
      <c r="R1905" s="69"/>
      <c r="S1905" s="69"/>
      <c r="T1905" s="82"/>
      <c r="U1905" s="82"/>
      <c r="V1905" s="214"/>
      <c r="W1905" s="214"/>
      <c r="X1905" s="82"/>
      <c r="Y1905" s="82"/>
      <c r="Z1905" s="82"/>
      <c r="AA1905" s="82"/>
      <c r="AB1905" s="82"/>
      <c r="AC1905" s="82"/>
      <c r="AD1905" s="82"/>
      <c r="AE1905" s="89"/>
      <c r="AF1905" s="82"/>
      <c r="AG1905" s="82"/>
      <c r="AH1905" s="82"/>
      <c r="AI1905" s="82"/>
      <c r="AJ1905" s="82"/>
      <c r="AK1905" s="82"/>
      <c r="AL1905" s="69"/>
      <c r="AM1905" s="82"/>
      <c r="AN1905" s="109"/>
      <c r="AO1905" s="109"/>
      <c r="AP1905" s="109"/>
      <c r="AQ1905" s="109"/>
      <c r="AR1905" s="109"/>
      <c r="AS1905" s="109"/>
      <c r="AT1905" s="109"/>
      <c r="AU1905" s="109"/>
      <c r="AV1905" s="109"/>
      <c r="AW1905" s="109"/>
      <c r="AX1905" s="109"/>
      <c r="AY1905" s="109"/>
      <c r="AZ1905" s="109"/>
      <c r="BA1905" s="109"/>
      <c r="BB1905" s="109"/>
      <c r="BC1905" s="109"/>
      <c r="BD1905" s="109"/>
      <c r="BE1905" s="109"/>
      <c r="BF1905" s="109"/>
      <c r="BG1905" s="109"/>
      <c r="BH1905" s="109"/>
      <c r="BI1905" s="109"/>
      <c r="BJ1905" s="109"/>
      <c r="BK1905" s="109"/>
      <c r="BL1905" s="109"/>
      <c r="BM1905" s="109"/>
      <c r="BN1905" s="109"/>
      <c r="BO1905" s="109"/>
      <c r="BP1905" s="109"/>
      <c r="BQ1905" s="63"/>
      <c r="BR1905" s="63"/>
      <c r="BS1905" s="63"/>
      <c r="BT1905" s="78"/>
      <c r="BU1905" s="77"/>
      <c r="BV1905" s="78"/>
      <c r="BW1905" s="79"/>
      <c r="BX1905" s="79"/>
      <c r="BY1905" s="79"/>
      <c r="BZ1905" s="79"/>
      <c r="CA1905" s="48"/>
      <c r="CB1905" s="49"/>
      <c r="CC1905" s="49"/>
      <c r="CD1905" s="49"/>
      <c r="CE1905" s="96"/>
      <c r="CF1905" s="49"/>
      <c r="CG1905" s="96"/>
      <c r="CH1905" s="49"/>
      <c r="CI1905" s="49"/>
      <c r="CJ1905" s="49"/>
      <c r="CK1905" s="49"/>
      <c r="CL1905" s="49"/>
      <c r="CM1905" s="49"/>
      <c r="CN1905" s="49"/>
      <c r="CO1905" s="49"/>
      <c r="CP1905" s="49"/>
      <c r="CQ1905" s="49"/>
      <c r="CR1905" s="49"/>
      <c r="CS1905" s="49"/>
      <c r="CT1905" s="49"/>
      <c r="CU1905" s="49"/>
      <c r="CV1905" s="49"/>
      <c r="CW1905" s="49"/>
      <c r="CX1905" s="49"/>
      <c r="CY1905" s="49"/>
      <c r="CZ1905" s="49"/>
    </row>
    <row r="1906" spans="1:104" ht="20.25" thickTop="1" thickBot="1" x14ac:dyDescent="0.35">
      <c r="A1906" s="68"/>
      <c r="B1906" s="88"/>
      <c r="C1906" s="68"/>
      <c r="D1906" s="68"/>
      <c r="E1906" s="69"/>
      <c r="F1906" s="69"/>
      <c r="G1906" s="69"/>
      <c r="H1906" s="69"/>
      <c r="I1906" s="107"/>
      <c r="J1906" s="69"/>
      <c r="K1906" s="69"/>
      <c r="L1906" s="89"/>
      <c r="M1906" s="69"/>
      <c r="N1906" s="69"/>
      <c r="P1906" s="69"/>
      <c r="Q1906" s="69"/>
      <c r="R1906" s="69"/>
      <c r="S1906" s="69"/>
      <c r="T1906" s="82"/>
      <c r="U1906" s="82"/>
      <c r="V1906" s="214"/>
      <c r="W1906" s="214"/>
      <c r="X1906" s="82"/>
      <c r="Y1906" s="82"/>
      <c r="Z1906" s="82"/>
      <c r="AA1906" s="82"/>
      <c r="AB1906" s="82"/>
      <c r="AC1906" s="82"/>
      <c r="AD1906" s="82"/>
      <c r="AE1906" s="89"/>
      <c r="AF1906" s="82"/>
      <c r="AG1906" s="82"/>
      <c r="AH1906" s="82"/>
      <c r="AI1906" s="82"/>
      <c r="AJ1906" s="82"/>
      <c r="AK1906" s="82"/>
      <c r="AL1906" s="69"/>
      <c r="AM1906" s="82"/>
      <c r="AN1906" s="109"/>
      <c r="AO1906" s="109"/>
      <c r="AP1906" s="109"/>
      <c r="AQ1906" s="109"/>
      <c r="AR1906" s="109"/>
      <c r="AS1906" s="109"/>
      <c r="AT1906" s="109"/>
      <c r="AU1906" s="109"/>
      <c r="AV1906" s="109"/>
      <c r="AW1906" s="109"/>
      <c r="AX1906" s="109"/>
      <c r="AY1906" s="109"/>
      <c r="AZ1906" s="109"/>
      <c r="BA1906" s="109"/>
      <c r="BB1906" s="109"/>
      <c r="BC1906" s="109"/>
      <c r="BD1906" s="109"/>
      <c r="BE1906" s="109"/>
      <c r="BF1906" s="109"/>
      <c r="BG1906" s="109"/>
      <c r="BH1906" s="109"/>
      <c r="BI1906" s="109"/>
      <c r="BJ1906" s="109"/>
      <c r="BK1906" s="109"/>
      <c r="BL1906" s="109"/>
      <c r="BM1906" s="109"/>
      <c r="BN1906" s="109"/>
      <c r="BO1906" s="109"/>
      <c r="BP1906" s="109"/>
      <c r="BQ1906" s="63"/>
      <c r="BR1906" s="63"/>
      <c r="BS1906" s="63"/>
      <c r="BT1906" s="78"/>
      <c r="BU1906" s="77"/>
      <c r="BV1906" s="78"/>
      <c r="BW1906" s="79"/>
      <c r="BX1906" s="79"/>
      <c r="BY1906" s="79"/>
      <c r="BZ1906" s="79"/>
      <c r="CA1906" s="48"/>
      <c r="CB1906" s="49"/>
      <c r="CC1906" s="49"/>
      <c r="CD1906" s="49"/>
      <c r="CE1906" s="96"/>
      <c r="CF1906" s="49"/>
      <c r="CG1906" s="96"/>
      <c r="CH1906" s="49"/>
      <c r="CI1906" s="49"/>
      <c r="CJ1906" s="49"/>
      <c r="CK1906" s="49"/>
      <c r="CL1906" s="49"/>
      <c r="CM1906" s="49"/>
      <c r="CN1906" s="49"/>
      <c r="CO1906" s="49"/>
      <c r="CP1906" s="49"/>
      <c r="CQ1906" s="49"/>
      <c r="CR1906" s="49"/>
      <c r="CS1906" s="49"/>
      <c r="CT1906" s="49"/>
      <c r="CU1906" s="49"/>
      <c r="CV1906" s="49"/>
      <c r="CW1906" s="49"/>
      <c r="CX1906" s="49"/>
      <c r="CY1906" s="49"/>
      <c r="CZ1906" s="49"/>
    </row>
    <row r="1907" spans="1:104" ht="20.25" thickTop="1" thickBot="1" x14ac:dyDescent="0.35">
      <c r="A1907" s="68"/>
      <c r="B1907" s="88"/>
      <c r="C1907" s="68"/>
      <c r="D1907" s="68"/>
      <c r="E1907" s="69"/>
      <c r="F1907" s="69"/>
      <c r="G1907" s="69"/>
      <c r="H1907" s="69"/>
      <c r="I1907" s="107"/>
      <c r="J1907" s="69"/>
      <c r="K1907" s="69"/>
      <c r="L1907" s="89"/>
      <c r="M1907" s="69"/>
      <c r="N1907" s="69"/>
      <c r="P1907" s="69"/>
      <c r="Q1907" s="69"/>
      <c r="R1907" s="69"/>
      <c r="S1907" s="69"/>
      <c r="T1907" s="82"/>
      <c r="U1907" s="82"/>
      <c r="V1907" s="214"/>
      <c r="W1907" s="214"/>
      <c r="X1907" s="82"/>
      <c r="Y1907" s="82"/>
      <c r="Z1907" s="82"/>
      <c r="AA1907" s="82"/>
      <c r="AB1907" s="82"/>
      <c r="AC1907" s="82"/>
      <c r="AD1907" s="82"/>
      <c r="AE1907" s="89"/>
      <c r="AF1907" s="82"/>
      <c r="AG1907" s="82"/>
      <c r="AH1907" s="82"/>
      <c r="AI1907" s="82"/>
      <c r="AJ1907" s="82"/>
      <c r="AK1907" s="82"/>
      <c r="AL1907" s="69"/>
      <c r="AM1907" s="82"/>
      <c r="AN1907" s="109"/>
      <c r="AO1907" s="109"/>
      <c r="AP1907" s="109"/>
      <c r="AQ1907" s="109"/>
      <c r="AR1907" s="109"/>
      <c r="AS1907" s="109"/>
      <c r="AT1907" s="109"/>
      <c r="AU1907" s="109"/>
      <c r="AV1907" s="109"/>
      <c r="AW1907" s="109"/>
      <c r="AX1907" s="109"/>
      <c r="AY1907" s="109"/>
      <c r="AZ1907" s="109"/>
      <c r="BA1907" s="109"/>
      <c r="BB1907" s="109"/>
      <c r="BC1907" s="109"/>
      <c r="BD1907" s="109"/>
      <c r="BE1907" s="109"/>
      <c r="BF1907" s="109"/>
      <c r="BG1907" s="109"/>
      <c r="BH1907" s="109"/>
      <c r="BI1907" s="109"/>
      <c r="BJ1907" s="109"/>
      <c r="BK1907" s="109"/>
      <c r="BL1907" s="109"/>
      <c r="BM1907" s="109"/>
      <c r="BN1907" s="109"/>
      <c r="BO1907" s="109"/>
      <c r="BP1907" s="109"/>
      <c r="BQ1907" s="63"/>
      <c r="BR1907" s="63"/>
      <c r="BS1907" s="63"/>
      <c r="BT1907" s="78"/>
      <c r="BU1907" s="77"/>
      <c r="BV1907" s="78"/>
      <c r="BW1907" s="79"/>
      <c r="BX1907" s="79"/>
      <c r="BY1907" s="79"/>
      <c r="BZ1907" s="79"/>
      <c r="CA1907" s="48"/>
      <c r="CB1907" s="49"/>
      <c r="CC1907" s="49"/>
      <c r="CD1907" s="49"/>
      <c r="CE1907" s="96"/>
      <c r="CF1907" s="49"/>
      <c r="CG1907" s="96"/>
      <c r="CH1907" s="49"/>
      <c r="CI1907" s="49"/>
      <c r="CJ1907" s="49"/>
      <c r="CK1907" s="49"/>
      <c r="CL1907" s="49"/>
      <c r="CM1907" s="49"/>
      <c r="CN1907" s="49"/>
      <c r="CO1907" s="49"/>
      <c r="CP1907" s="49"/>
      <c r="CQ1907" s="49"/>
      <c r="CR1907" s="49"/>
      <c r="CS1907" s="49"/>
      <c r="CT1907" s="49"/>
      <c r="CU1907" s="49"/>
      <c r="CV1907" s="49"/>
      <c r="CW1907" s="49"/>
      <c r="CX1907" s="49"/>
      <c r="CY1907" s="49"/>
      <c r="CZ1907" s="49"/>
    </row>
    <row r="1908" spans="1:104" ht="20.25" thickTop="1" thickBot="1" x14ac:dyDescent="0.35">
      <c r="A1908" s="68"/>
      <c r="B1908" s="88"/>
      <c r="C1908" s="68"/>
      <c r="D1908" s="68"/>
      <c r="E1908" s="69"/>
      <c r="F1908" s="69"/>
      <c r="G1908" s="69"/>
      <c r="H1908" s="69"/>
      <c r="I1908" s="107"/>
      <c r="J1908" s="69"/>
      <c r="K1908" s="69"/>
      <c r="L1908" s="89"/>
      <c r="M1908" s="69"/>
      <c r="N1908" s="69"/>
      <c r="P1908" s="69"/>
      <c r="Q1908" s="69"/>
      <c r="R1908" s="69"/>
      <c r="S1908" s="69"/>
      <c r="T1908" s="82"/>
      <c r="U1908" s="82"/>
      <c r="V1908" s="214"/>
      <c r="W1908" s="214"/>
      <c r="X1908" s="82"/>
      <c r="Y1908" s="82"/>
      <c r="Z1908" s="82"/>
      <c r="AA1908" s="82"/>
      <c r="AB1908" s="82"/>
      <c r="AC1908" s="82"/>
      <c r="AD1908" s="82"/>
      <c r="AE1908" s="89"/>
      <c r="AF1908" s="82"/>
      <c r="AG1908" s="82"/>
      <c r="AH1908" s="82"/>
      <c r="AI1908" s="82"/>
      <c r="AJ1908" s="82"/>
      <c r="AK1908" s="82"/>
      <c r="AL1908" s="69"/>
      <c r="AM1908" s="82"/>
      <c r="AN1908" s="109"/>
      <c r="AO1908" s="109"/>
      <c r="AP1908" s="109"/>
      <c r="AQ1908" s="109"/>
      <c r="AR1908" s="109"/>
      <c r="AS1908" s="109"/>
      <c r="AT1908" s="109"/>
      <c r="AU1908" s="109"/>
      <c r="AV1908" s="109"/>
      <c r="AW1908" s="109"/>
      <c r="AX1908" s="109"/>
      <c r="AY1908" s="109"/>
      <c r="AZ1908" s="109"/>
      <c r="BA1908" s="109"/>
      <c r="BB1908" s="109"/>
      <c r="BC1908" s="109"/>
      <c r="BD1908" s="109"/>
      <c r="BE1908" s="109"/>
      <c r="BF1908" s="109"/>
      <c r="BG1908" s="109"/>
      <c r="BH1908" s="109"/>
      <c r="BI1908" s="109"/>
      <c r="BJ1908" s="109"/>
      <c r="BK1908" s="109"/>
      <c r="BL1908" s="109"/>
      <c r="BM1908" s="109"/>
      <c r="BN1908" s="109"/>
      <c r="BO1908" s="109"/>
      <c r="BP1908" s="109"/>
      <c r="BQ1908" s="63"/>
      <c r="BR1908" s="63"/>
      <c r="BS1908" s="63"/>
      <c r="BT1908" s="78"/>
      <c r="BU1908" s="77"/>
      <c r="BV1908" s="78"/>
      <c r="BW1908" s="79"/>
      <c r="BX1908" s="79"/>
      <c r="BY1908" s="79"/>
      <c r="BZ1908" s="79"/>
      <c r="CA1908" s="48"/>
      <c r="CB1908" s="49"/>
      <c r="CC1908" s="49"/>
      <c r="CD1908" s="49"/>
      <c r="CE1908" s="96"/>
      <c r="CF1908" s="49"/>
      <c r="CG1908" s="96"/>
      <c r="CH1908" s="49"/>
      <c r="CI1908" s="49"/>
      <c r="CJ1908" s="49"/>
      <c r="CK1908" s="49"/>
      <c r="CL1908" s="49"/>
      <c r="CM1908" s="49"/>
      <c r="CN1908" s="49"/>
      <c r="CO1908" s="49"/>
      <c r="CP1908" s="49"/>
      <c r="CQ1908" s="49"/>
      <c r="CR1908" s="49"/>
      <c r="CS1908" s="49"/>
      <c r="CT1908" s="49"/>
      <c r="CU1908" s="49"/>
      <c r="CV1908" s="49"/>
      <c r="CW1908" s="49"/>
      <c r="CX1908" s="49"/>
      <c r="CY1908" s="49"/>
      <c r="CZ1908" s="49"/>
    </row>
    <row r="1909" spans="1:104" ht="20.25" thickTop="1" thickBot="1" x14ac:dyDescent="0.35">
      <c r="A1909" s="68"/>
      <c r="B1909" s="88"/>
      <c r="C1909" s="68"/>
      <c r="D1909" s="68"/>
      <c r="E1909" s="69"/>
      <c r="F1909" s="69"/>
      <c r="G1909" s="69"/>
      <c r="H1909" s="69"/>
      <c r="I1909" s="107"/>
      <c r="J1909" s="69"/>
      <c r="K1909" s="69"/>
      <c r="L1909" s="89"/>
      <c r="M1909" s="69"/>
      <c r="N1909" s="69"/>
      <c r="P1909" s="69"/>
      <c r="Q1909" s="69"/>
      <c r="R1909" s="69"/>
      <c r="S1909" s="69"/>
      <c r="T1909" s="82"/>
      <c r="U1909" s="82"/>
      <c r="V1909" s="214"/>
      <c r="W1909" s="214"/>
      <c r="X1909" s="82"/>
      <c r="Y1909" s="82"/>
      <c r="Z1909" s="82"/>
      <c r="AA1909" s="82"/>
      <c r="AB1909" s="82"/>
      <c r="AC1909" s="82"/>
      <c r="AD1909" s="82"/>
      <c r="AE1909" s="89"/>
      <c r="AF1909" s="82"/>
      <c r="AG1909" s="82"/>
      <c r="AH1909" s="82"/>
      <c r="AI1909" s="82"/>
      <c r="AJ1909" s="82"/>
      <c r="AK1909" s="82"/>
      <c r="AL1909" s="69"/>
      <c r="AM1909" s="82"/>
      <c r="AN1909" s="109"/>
      <c r="AO1909" s="109"/>
      <c r="AP1909" s="109"/>
      <c r="AQ1909" s="109"/>
      <c r="AR1909" s="109"/>
      <c r="AS1909" s="109"/>
      <c r="AT1909" s="109"/>
      <c r="AU1909" s="109"/>
      <c r="AV1909" s="109"/>
      <c r="AW1909" s="109"/>
      <c r="AX1909" s="109"/>
      <c r="AY1909" s="109"/>
      <c r="AZ1909" s="109"/>
      <c r="BA1909" s="109"/>
      <c r="BB1909" s="109"/>
      <c r="BC1909" s="109"/>
      <c r="BD1909" s="109"/>
      <c r="BE1909" s="109"/>
      <c r="BF1909" s="109"/>
      <c r="BG1909" s="109"/>
      <c r="BH1909" s="109"/>
      <c r="BI1909" s="109"/>
      <c r="BJ1909" s="109"/>
      <c r="BK1909" s="109"/>
      <c r="BL1909" s="109"/>
      <c r="BM1909" s="109"/>
      <c r="BN1909" s="109"/>
      <c r="BO1909" s="109"/>
      <c r="BP1909" s="109"/>
      <c r="BQ1909" s="63"/>
      <c r="BR1909" s="63"/>
      <c r="BS1909" s="63"/>
      <c r="BT1909" s="78"/>
      <c r="BU1909" s="77"/>
      <c r="BV1909" s="78"/>
      <c r="BW1909" s="79"/>
      <c r="BX1909" s="79"/>
      <c r="BY1909" s="79"/>
      <c r="BZ1909" s="79"/>
      <c r="CA1909" s="48"/>
      <c r="CB1909" s="49"/>
      <c r="CC1909" s="49"/>
      <c r="CD1909" s="49"/>
      <c r="CE1909" s="96"/>
      <c r="CF1909" s="49"/>
      <c r="CG1909" s="96"/>
      <c r="CH1909" s="49"/>
      <c r="CI1909" s="49"/>
      <c r="CJ1909" s="49"/>
      <c r="CK1909" s="49"/>
      <c r="CL1909" s="49"/>
      <c r="CM1909" s="49"/>
      <c r="CN1909" s="49"/>
      <c r="CO1909" s="49"/>
      <c r="CP1909" s="49"/>
      <c r="CQ1909" s="49"/>
      <c r="CR1909" s="49"/>
      <c r="CS1909" s="49"/>
      <c r="CT1909" s="49"/>
      <c r="CU1909" s="49"/>
      <c r="CV1909" s="49"/>
      <c r="CW1909" s="49"/>
      <c r="CX1909" s="49"/>
      <c r="CY1909" s="49"/>
      <c r="CZ1909" s="49"/>
    </row>
    <row r="1910" spans="1:104" ht="20.25" thickTop="1" thickBot="1" x14ac:dyDescent="0.35">
      <c r="A1910" s="68"/>
      <c r="B1910" s="88"/>
      <c r="C1910" s="68"/>
      <c r="D1910" s="68"/>
      <c r="E1910" s="69"/>
      <c r="F1910" s="69"/>
      <c r="G1910" s="69"/>
      <c r="H1910" s="69"/>
      <c r="I1910" s="107"/>
      <c r="J1910" s="69"/>
      <c r="K1910" s="69"/>
      <c r="L1910" s="89"/>
      <c r="M1910" s="69"/>
      <c r="N1910" s="69"/>
      <c r="P1910" s="69"/>
      <c r="Q1910" s="69"/>
      <c r="R1910" s="69"/>
      <c r="S1910" s="69"/>
      <c r="T1910" s="82"/>
      <c r="U1910" s="82"/>
      <c r="V1910" s="214"/>
      <c r="W1910" s="214"/>
      <c r="X1910" s="82"/>
      <c r="Y1910" s="82"/>
      <c r="Z1910" s="82"/>
      <c r="AA1910" s="82"/>
      <c r="AB1910" s="82"/>
      <c r="AC1910" s="82"/>
      <c r="AD1910" s="82"/>
      <c r="AE1910" s="89"/>
      <c r="AF1910" s="82"/>
      <c r="AG1910" s="82"/>
      <c r="AH1910" s="82"/>
      <c r="AI1910" s="82"/>
      <c r="AJ1910" s="82"/>
      <c r="AK1910" s="82"/>
      <c r="AL1910" s="69"/>
      <c r="AM1910" s="82"/>
      <c r="AN1910" s="109"/>
      <c r="AO1910" s="109"/>
      <c r="AP1910" s="109"/>
      <c r="AQ1910" s="109"/>
      <c r="AR1910" s="109"/>
      <c r="AS1910" s="109"/>
      <c r="AT1910" s="109"/>
      <c r="AU1910" s="109"/>
      <c r="AV1910" s="109"/>
      <c r="AW1910" s="109"/>
      <c r="AX1910" s="109"/>
      <c r="AY1910" s="109"/>
      <c r="AZ1910" s="109"/>
      <c r="BA1910" s="109"/>
      <c r="BB1910" s="109"/>
      <c r="BC1910" s="109"/>
      <c r="BD1910" s="109"/>
      <c r="BE1910" s="109"/>
      <c r="BF1910" s="109"/>
      <c r="BG1910" s="109"/>
      <c r="BH1910" s="109"/>
      <c r="BI1910" s="109"/>
      <c r="BJ1910" s="109"/>
      <c r="BK1910" s="109"/>
      <c r="BL1910" s="109"/>
      <c r="BM1910" s="109"/>
      <c r="BN1910" s="109"/>
      <c r="BO1910" s="109"/>
      <c r="BP1910" s="109"/>
      <c r="BQ1910" s="63"/>
      <c r="BR1910" s="63"/>
      <c r="BS1910" s="63"/>
      <c r="BT1910" s="78"/>
      <c r="BU1910" s="77"/>
      <c r="BV1910" s="78"/>
      <c r="BW1910" s="79"/>
      <c r="BX1910" s="79"/>
      <c r="BY1910" s="79"/>
      <c r="BZ1910" s="79"/>
      <c r="CA1910" s="48"/>
      <c r="CB1910" s="49"/>
      <c r="CC1910" s="49"/>
      <c r="CD1910" s="49"/>
      <c r="CE1910" s="96"/>
      <c r="CF1910" s="49"/>
      <c r="CG1910" s="96"/>
      <c r="CH1910" s="49"/>
      <c r="CI1910" s="49"/>
      <c r="CJ1910" s="49"/>
      <c r="CK1910" s="49"/>
      <c r="CL1910" s="49"/>
      <c r="CM1910" s="49"/>
      <c r="CN1910" s="49"/>
      <c r="CO1910" s="49"/>
      <c r="CP1910" s="49"/>
      <c r="CQ1910" s="49"/>
      <c r="CR1910" s="49"/>
      <c r="CS1910" s="49"/>
      <c r="CT1910" s="49"/>
      <c r="CU1910" s="49"/>
      <c r="CV1910" s="49"/>
      <c r="CW1910" s="49"/>
      <c r="CX1910" s="49"/>
      <c r="CY1910" s="49"/>
      <c r="CZ1910" s="49"/>
    </row>
    <row r="1911" spans="1:104" ht="20.25" thickTop="1" thickBot="1" x14ac:dyDescent="0.35">
      <c r="A1911" s="68"/>
      <c r="B1911" s="88"/>
      <c r="C1911" s="68"/>
      <c r="D1911" s="68"/>
      <c r="E1911" s="69"/>
      <c r="F1911" s="69"/>
      <c r="G1911" s="69"/>
      <c r="H1911" s="69"/>
      <c r="I1911" s="107"/>
      <c r="J1911" s="69"/>
      <c r="K1911" s="69"/>
      <c r="L1911" s="89"/>
      <c r="M1911" s="69"/>
      <c r="N1911" s="69"/>
      <c r="P1911" s="69"/>
      <c r="Q1911" s="69"/>
      <c r="R1911" s="69"/>
      <c r="S1911" s="69"/>
      <c r="T1911" s="82"/>
      <c r="U1911" s="82"/>
      <c r="V1911" s="214"/>
      <c r="W1911" s="214"/>
      <c r="X1911" s="82"/>
      <c r="Y1911" s="82"/>
      <c r="Z1911" s="82"/>
      <c r="AA1911" s="82"/>
      <c r="AB1911" s="82"/>
      <c r="AC1911" s="82"/>
      <c r="AD1911" s="82"/>
      <c r="AE1911" s="89"/>
      <c r="AF1911" s="82"/>
      <c r="AG1911" s="82"/>
      <c r="AH1911" s="82"/>
      <c r="AI1911" s="82"/>
      <c r="AJ1911" s="82"/>
      <c r="AK1911" s="82"/>
      <c r="AL1911" s="69"/>
      <c r="AM1911" s="82"/>
      <c r="AN1911" s="109"/>
      <c r="AO1911" s="109"/>
      <c r="AP1911" s="109"/>
      <c r="AQ1911" s="109"/>
      <c r="AR1911" s="109"/>
      <c r="AS1911" s="109"/>
      <c r="AT1911" s="109"/>
      <c r="AU1911" s="109"/>
      <c r="AV1911" s="109"/>
      <c r="AW1911" s="109"/>
      <c r="AX1911" s="109"/>
      <c r="AY1911" s="109"/>
      <c r="AZ1911" s="109"/>
      <c r="BA1911" s="109"/>
      <c r="BB1911" s="109"/>
      <c r="BC1911" s="109"/>
      <c r="BD1911" s="109"/>
      <c r="BE1911" s="109"/>
      <c r="BF1911" s="109"/>
      <c r="BG1911" s="109"/>
      <c r="BH1911" s="109"/>
      <c r="BI1911" s="109"/>
      <c r="BJ1911" s="109"/>
      <c r="BK1911" s="109"/>
      <c r="BL1911" s="109"/>
      <c r="BM1911" s="109"/>
      <c r="BN1911" s="109"/>
      <c r="BO1911" s="109"/>
      <c r="BP1911" s="109"/>
      <c r="BQ1911" s="63"/>
      <c r="BR1911" s="63"/>
      <c r="BS1911" s="63"/>
      <c r="BT1911" s="78"/>
      <c r="BU1911" s="77"/>
      <c r="BV1911" s="78"/>
      <c r="BW1911" s="79"/>
      <c r="BX1911" s="79"/>
      <c r="BY1911" s="79"/>
      <c r="BZ1911" s="79"/>
      <c r="CA1911" s="48"/>
      <c r="CB1911" s="49"/>
      <c r="CC1911" s="49"/>
      <c r="CD1911" s="49"/>
      <c r="CE1911" s="96"/>
      <c r="CF1911" s="49"/>
      <c r="CG1911" s="96"/>
      <c r="CH1911" s="49"/>
      <c r="CI1911" s="49"/>
      <c r="CJ1911" s="49"/>
      <c r="CK1911" s="49"/>
      <c r="CL1911" s="49"/>
      <c r="CM1911" s="49"/>
      <c r="CN1911" s="49"/>
      <c r="CO1911" s="49"/>
      <c r="CP1911" s="49"/>
      <c r="CQ1911" s="49"/>
      <c r="CR1911" s="49"/>
      <c r="CS1911" s="49"/>
      <c r="CT1911" s="49"/>
      <c r="CU1911" s="49"/>
      <c r="CV1911" s="49"/>
      <c r="CW1911" s="49"/>
      <c r="CX1911" s="49"/>
      <c r="CY1911" s="49"/>
      <c r="CZ1911" s="49"/>
    </row>
    <row r="1912" spans="1:104" ht="20.25" thickTop="1" thickBot="1" x14ac:dyDescent="0.35">
      <c r="A1912" s="68"/>
      <c r="B1912" s="88"/>
      <c r="C1912" s="68"/>
      <c r="D1912" s="68"/>
      <c r="E1912" s="69"/>
      <c r="F1912" s="69"/>
      <c r="G1912" s="69"/>
      <c r="H1912" s="69"/>
      <c r="I1912" s="107"/>
      <c r="J1912" s="69"/>
      <c r="K1912" s="69"/>
      <c r="L1912" s="89"/>
      <c r="M1912" s="69"/>
      <c r="N1912" s="69"/>
      <c r="P1912" s="69"/>
      <c r="Q1912" s="69"/>
      <c r="R1912" s="69"/>
      <c r="S1912" s="69"/>
      <c r="T1912" s="82"/>
      <c r="U1912" s="82"/>
      <c r="V1912" s="214"/>
      <c r="W1912" s="214"/>
      <c r="X1912" s="82"/>
      <c r="Y1912" s="82"/>
      <c r="Z1912" s="82"/>
      <c r="AA1912" s="82"/>
      <c r="AB1912" s="82"/>
      <c r="AC1912" s="82"/>
      <c r="AD1912" s="82"/>
      <c r="AE1912" s="89"/>
      <c r="AF1912" s="82"/>
      <c r="AG1912" s="82"/>
      <c r="AH1912" s="82"/>
      <c r="AI1912" s="82"/>
      <c r="AJ1912" s="82"/>
      <c r="AK1912" s="82"/>
      <c r="AL1912" s="69"/>
      <c r="AM1912" s="82"/>
      <c r="AN1912" s="109"/>
      <c r="AO1912" s="109"/>
      <c r="AP1912" s="109"/>
      <c r="AQ1912" s="109"/>
      <c r="AR1912" s="109"/>
      <c r="AS1912" s="109"/>
      <c r="AT1912" s="109"/>
      <c r="AU1912" s="109"/>
      <c r="AV1912" s="109"/>
      <c r="AW1912" s="109"/>
      <c r="AX1912" s="109"/>
      <c r="AY1912" s="109"/>
      <c r="AZ1912" s="109"/>
      <c r="BA1912" s="109"/>
      <c r="BB1912" s="109"/>
      <c r="BC1912" s="109"/>
      <c r="BD1912" s="109"/>
      <c r="BE1912" s="109"/>
      <c r="BF1912" s="109"/>
      <c r="BG1912" s="109"/>
      <c r="BH1912" s="109"/>
      <c r="BI1912" s="109"/>
      <c r="BJ1912" s="109"/>
      <c r="BK1912" s="109"/>
      <c r="BL1912" s="109"/>
      <c r="BM1912" s="109"/>
      <c r="BN1912" s="109"/>
      <c r="BO1912" s="109"/>
      <c r="BP1912" s="109"/>
      <c r="BQ1912" s="63"/>
      <c r="BR1912" s="63"/>
      <c r="BS1912" s="63"/>
      <c r="BT1912" s="78"/>
      <c r="BU1912" s="77"/>
      <c r="BV1912" s="78"/>
      <c r="BW1912" s="79"/>
      <c r="BX1912" s="79"/>
      <c r="BY1912" s="79"/>
      <c r="BZ1912" s="79"/>
      <c r="CA1912" s="48"/>
      <c r="CB1912" s="49"/>
      <c r="CC1912" s="49"/>
      <c r="CD1912" s="49"/>
      <c r="CE1912" s="96"/>
      <c r="CF1912" s="49"/>
      <c r="CG1912" s="96"/>
      <c r="CH1912" s="49"/>
      <c r="CI1912" s="49"/>
      <c r="CJ1912" s="49"/>
      <c r="CK1912" s="49"/>
      <c r="CL1912" s="49"/>
      <c r="CM1912" s="49"/>
      <c r="CN1912" s="49"/>
      <c r="CO1912" s="49"/>
      <c r="CP1912" s="49"/>
      <c r="CQ1912" s="49"/>
      <c r="CR1912" s="49"/>
      <c r="CS1912" s="49"/>
      <c r="CT1912" s="49"/>
      <c r="CU1912" s="49"/>
      <c r="CV1912" s="49"/>
      <c r="CW1912" s="49"/>
      <c r="CX1912" s="49"/>
      <c r="CY1912" s="49"/>
      <c r="CZ1912" s="49"/>
    </row>
    <row r="1913" spans="1:104" ht="20.25" thickTop="1" thickBot="1" x14ac:dyDescent="0.35">
      <c r="A1913" s="68"/>
      <c r="B1913" s="88"/>
      <c r="C1913" s="68"/>
      <c r="D1913" s="68"/>
      <c r="E1913" s="69"/>
      <c r="F1913" s="69"/>
      <c r="G1913" s="69"/>
      <c r="H1913" s="69"/>
      <c r="I1913" s="107"/>
      <c r="J1913" s="69"/>
      <c r="K1913" s="69"/>
      <c r="L1913" s="89"/>
      <c r="M1913" s="69"/>
      <c r="N1913" s="69"/>
      <c r="P1913" s="69"/>
      <c r="Q1913" s="69"/>
      <c r="R1913" s="69"/>
      <c r="S1913" s="69"/>
      <c r="T1913" s="82"/>
      <c r="U1913" s="82"/>
      <c r="V1913" s="214"/>
      <c r="W1913" s="214"/>
      <c r="X1913" s="82"/>
      <c r="Y1913" s="82"/>
      <c r="Z1913" s="82"/>
      <c r="AA1913" s="82"/>
      <c r="AB1913" s="82"/>
      <c r="AC1913" s="82"/>
      <c r="AD1913" s="82"/>
      <c r="AE1913" s="89"/>
      <c r="AF1913" s="82"/>
      <c r="AG1913" s="82"/>
      <c r="AH1913" s="82"/>
      <c r="AI1913" s="82"/>
      <c r="AJ1913" s="82"/>
      <c r="AK1913" s="82"/>
      <c r="AL1913" s="69"/>
      <c r="AM1913" s="82"/>
      <c r="AN1913" s="109"/>
      <c r="AO1913" s="109"/>
      <c r="AP1913" s="109"/>
      <c r="AQ1913" s="109"/>
      <c r="AR1913" s="109"/>
      <c r="AS1913" s="109"/>
      <c r="AT1913" s="109"/>
      <c r="AU1913" s="109"/>
      <c r="AV1913" s="109"/>
      <c r="AW1913" s="109"/>
      <c r="AX1913" s="109"/>
      <c r="AY1913" s="109"/>
      <c r="AZ1913" s="109"/>
      <c r="BA1913" s="109"/>
      <c r="BB1913" s="109"/>
      <c r="BC1913" s="109"/>
      <c r="BD1913" s="109"/>
      <c r="BE1913" s="109"/>
      <c r="BF1913" s="109"/>
      <c r="BG1913" s="109"/>
      <c r="BH1913" s="109"/>
      <c r="BI1913" s="109"/>
      <c r="BJ1913" s="109"/>
      <c r="BK1913" s="109"/>
      <c r="BL1913" s="109"/>
      <c r="BM1913" s="109"/>
      <c r="BN1913" s="109"/>
      <c r="BO1913" s="109"/>
      <c r="BP1913" s="109"/>
      <c r="BQ1913" s="63"/>
      <c r="BR1913" s="63"/>
      <c r="BS1913" s="63"/>
      <c r="BT1913" s="78"/>
      <c r="BU1913" s="77"/>
      <c r="BV1913" s="78"/>
      <c r="BW1913" s="79"/>
      <c r="BX1913" s="79"/>
      <c r="BY1913" s="79"/>
      <c r="BZ1913" s="79"/>
      <c r="CA1913" s="48"/>
      <c r="CB1913" s="49"/>
      <c r="CC1913" s="49"/>
      <c r="CD1913" s="49"/>
      <c r="CE1913" s="96"/>
      <c r="CF1913" s="49"/>
      <c r="CG1913" s="96"/>
      <c r="CH1913" s="49"/>
      <c r="CI1913" s="49"/>
      <c r="CJ1913" s="49"/>
      <c r="CK1913" s="49"/>
      <c r="CL1913" s="49"/>
      <c r="CM1913" s="49"/>
      <c r="CN1913" s="49"/>
      <c r="CO1913" s="49"/>
      <c r="CP1913" s="49"/>
      <c r="CQ1913" s="49"/>
      <c r="CR1913" s="49"/>
      <c r="CS1913" s="49"/>
      <c r="CT1913" s="49"/>
      <c r="CU1913" s="49"/>
      <c r="CV1913" s="49"/>
      <c r="CW1913" s="49"/>
      <c r="CX1913" s="49"/>
      <c r="CY1913" s="49"/>
      <c r="CZ1913" s="49"/>
    </row>
    <row r="1914" spans="1:104" ht="20.25" thickTop="1" thickBot="1" x14ac:dyDescent="0.35">
      <c r="A1914" s="68"/>
      <c r="B1914" s="88"/>
      <c r="C1914" s="68"/>
      <c r="D1914" s="68"/>
      <c r="E1914" s="69"/>
      <c r="F1914" s="69"/>
      <c r="G1914" s="69"/>
      <c r="H1914" s="69"/>
      <c r="I1914" s="107"/>
      <c r="J1914" s="69"/>
      <c r="K1914" s="69"/>
      <c r="L1914" s="89"/>
      <c r="M1914" s="69"/>
      <c r="N1914" s="69"/>
      <c r="P1914" s="69"/>
      <c r="Q1914" s="69"/>
      <c r="R1914" s="69"/>
      <c r="S1914" s="69"/>
      <c r="T1914" s="82"/>
      <c r="U1914" s="82"/>
      <c r="V1914" s="214"/>
      <c r="W1914" s="214"/>
      <c r="X1914" s="82"/>
      <c r="Y1914" s="82"/>
      <c r="Z1914" s="82"/>
      <c r="AA1914" s="82"/>
      <c r="AB1914" s="82"/>
      <c r="AC1914" s="82"/>
      <c r="AD1914" s="82"/>
      <c r="AE1914" s="89"/>
      <c r="AF1914" s="82"/>
      <c r="AG1914" s="82"/>
      <c r="AH1914" s="82"/>
      <c r="AI1914" s="82"/>
      <c r="AJ1914" s="82"/>
      <c r="AK1914" s="82"/>
      <c r="AL1914" s="69"/>
      <c r="AM1914" s="82"/>
      <c r="AN1914" s="109"/>
      <c r="AO1914" s="109"/>
      <c r="AP1914" s="109"/>
      <c r="AQ1914" s="109"/>
      <c r="AR1914" s="109"/>
      <c r="AS1914" s="109"/>
      <c r="AT1914" s="109"/>
      <c r="AU1914" s="109"/>
      <c r="AV1914" s="109"/>
      <c r="AW1914" s="109"/>
      <c r="AX1914" s="109"/>
      <c r="AY1914" s="109"/>
      <c r="AZ1914" s="109"/>
      <c r="BA1914" s="109"/>
      <c r="BB1914" s="109"/>
      <c r="BC1914" s="109"/>
      <c r="BD1914" s="109"/>
      <c r="BE1914" s="109"/>
      <c r="BF1914" s="109"/>
      <c r="BG1914" s="109"/>
      <c r="BH1914" s="109"/>
      <c r="BI1914" s="109"/>
      <c r="BJ1914" s="109"/>
      <c r="BK1914" s="109"/>
      <c r="BL1914" s="109"/>
      <c r="BM1914" s="109"/>
      <c r="BN1914" s="109"/>
      <c r="BO1914" s="109"/>
      <c r="BP1914" s="109"/>
      <c r="BQ1914" s="63"/>
      <c r="BR1914" s="63"/>
      <c r="BS1914" s="63"/>
      <c r="BT1914" s="78"/>
      <c r="BU1914" s="77"/>
      <c r="BV1914" s="78"/>
      <c r="BW1914" s="79"/>
      <c r="BX1914" s="79"/>
      <c r="BY1914" s="79"/>
      <c r="BZ1914" s="79"/>
      <c r="CA1914" s="48"/>
      <c r="CB1914" s="49"/>
      <c r="CC1914" s="49"/>
      <c r="CD1914" s="49"/>
      <c r="CE1914" s="96"/>
      <c r="CF1914" s="49"/>
      <c r="CG1914" s="96"/>
      <c r="CH1914" s="49"/>
      <c r="CI1914" s="49"/>
      <c r="CJ1914" s="49"/>
      <c r="CK1914" s="49"/>
      <c r="CL1914" s="49"/>
      <c r="CM1914" s="49"/>
      <c r="CN1914" s="49"/>
      <c r="CO1914" s="49"/>
      <c r="CP1914" s="49"/>
      <c r="CQ1914" s="49"/>
      <c r="CR1914" s="49"/>
      <c r="CS1914" s="49"/>
      <c r="CT1914" s="49"/>
      <c r="CU1914" s="49"/>
      <c r="CV1914" s="49"/>
      <c r="CW1914" s="49"/>
      <c r="CX1914" s="49"/>
      <c r="CY1914" s="49"/>
      <c r="CZ1914" s="49"/>
    </row>
    <row r="1915" spans="1:104" ht="20.25" thickTop="1" thickBot="1" x14ac:dyDescent="0.35">
      <c r="A1915" s="68"/>
      <c r="B1915" s="88"/>
      <c r="C1915" s="68"/>
      <c r="D1915" s="68"/>
      <c r="E1915" s="69"/>
      <c r="F1915" s="69"/>
      <c r="G1915" s="69"/>
      <c r="H1915" s="69"/>
      <c r="I1915" s="107"/>
      <c r="J1915" s="69"/>
      <c r="K1915" s="69"/>
      <c r="L1915" s="89"/>
      <c r="M1915" s="69"/>
      <c r="N1915" s="69"/>
      <c r="P1915" s="69"/>
      <c r="Q1915" s="69"/>
      <c r="R1915" s="69"/>
      <c r="S1915" s="69"/>
      <c r="T1915" s="82"/>
      <c r="U1915" s="82"/>
      <c r="V1915" s="214"/>
      <c r="W1915" s="214"/>
      <c r="X1915" s="82"/>
      <c r="Y1915" s="82"/>
      <c r="Z1915" s="82"/>
      <c r="AA1915" s="82"/>
      <c r="AB1915" s="82"/>
      <c r="AC1915" s="82"/>
      <c r="AD1915" s="82"/>
      <c r="AE1915" s="89"/>
      <c r="AF1915" s="82"/>
      <c r="AG1915" s="82"/>
      <c r="AH1915" s="82"/>
      <c r="AI1915" s="82"/>
      <c r="AJ1915" s="82"/>
      <c r="AK1915" s="82"/>
      <c r="AL1915" s="69"/>
      <c r="AM1915" s="82"/>
      <c r="AN1915" s="109"/>
      <c r="AO1915" s="109"/>
      <c r="AP1915" s="109"/>
      <c r="AQ1915" s="109"/>
      <c r="AR1915" s="109"/>
      <c r="AS1915" s="109"/>
      <c r="AT1915" s="109"/>
      <c r="AU1915" s="109"/>
      <c r="AV1915" s="109"/>
      <c r="AW1915" s="109"/>
      <c r="AX1915" s="109"/>
      <c r="AY1915" s="109"/>
      <c r="AZ1915" s="109"/>
      <c r="BA1915" s="109"/>
      <c r="BB1915" s="109"/>
      <c r="BC1915" s="109"/>
      <c r="BD1915" s="109"/>
      <c r="BE1915" s="109"/>
      <c r="BF1915" s="109"/>
      <c r="BG1915" s="109"/>
      <c r="BH1915" s="109"/>
      <c r="BI1915" s="109"/>
      <c r="BJ1915" s="109"/>
      <c r="BK1915" s="109"/>
      <c r="BL1915" s="109"/>
      <c r="BM1915" s="109"/>
      <c r="BN1915" s="109"/>
      <c r="BO1915" s="109"/>
      <c r="BP1915" s="109"/>
      <c r="BQ1915" s="63"/>
      <c r="BR1915" s="63"/>
      <c r="BS1915" s="63"/>
      <c r="BT1915" s="78"/>
      <c r="BU1915" s="77"/>
      <c r="BV1915" s="78"/>
      <c r="BW1915" s="79"/>
      <c r="BX1915" s="79"/>
      <c r="BY1915" s="79"/>
      <c r="BZ1915" s="79"/>
      <c r="CA1915" s="48"/>
      <c r="CB1915" s="49"/>
      <c r="CC1915" s="49"/>
      <c r="CD1915" s="49"/>
      <c r="CE1915" s="96"/>
      <c r="CF1915" s="49"/>
      <c r="CG1915" s="96"/>
      <c r="CH1915" s="49"/>
      <c r="CI1915" s="49"/>
      <c r="CJ1915" s="49"/>
      <c r="CK1915" s="49"/>
      <c r="CL1915" s="49"/>
      <c r="CM1915" s="49"/>
      <c r="CN1915" s="49"/>
      <c r="CO1915" s="49"/>
      <c r="CP1915" s="49"/>
      <c r="CQ1915" s="49"/>
      <c r="CR1915" s="49"/>
      <c r="CS1915" s="49"/>
      <c r="CT1915" s="49"/>
      <c r="CU1915" s="49"/>
      <c r="CV1915" s="49"/>
      <c r="CW1915" s="49"/>
      <c r="CX1915" s="49"/>
      <c r="CY1915" s="49"/>
      <c r="CZ1915" s="49"/>
    </row>
    <row r="1916" spans="1:104" ht="20.25" thickTop="1" thickBot="1" x14ac:dyDescent="0.35">
      <c r="A1916" s="68"/>
      <c r="B1916" s="88"/>
      <c r="C1916" s="68"/>
      <c r="D1916" s="68"/>
      <c r="E1916" s="69"/>
      <c r="F1916" s="69"/>
      <c r="G1916" s="69"/>
      <c r="H1916" s="69"/>
      <c r="I1916" s="107"/>
      <c r="J1916" s="69"/>
      <c r="K1916" s="69"/>
      <c r="L1916" s="89"/>
      <c r="M1916" s="69"/>
      <c r="N1916" s="69"/>
      <c r="P1916" s="69"/>
      <c r="Q1916" s="69"/>
      <c r="R1916" s="69"/>
      <c r="S1916" s="69"/>
      <c r="T1916" s="82"/>
      <c r="U1916" s="82"/>
      <c r="V1916" s="214"/>
      <c r="W1916" s="214"/>
      <c r="X1916" s="82"/>
      <c r="Y1916" s="82"/>
      <c r="Z1916" s="82"/>
      <c r="AA1916" s="82"/>
      <c r="AB1916" s="82"/>
      <c r="AC1916" s="82"/>
      <c r="AD1916" s="82"/>
      <c r="AE1916" s="89"/>
      <c r="AF1916" s="82"/>
      <c r="AG1916" s="82"/>
      <c r="AH1916" s="82"/>
      <c r="AI1916" s="82"/>
      <c r="AJ1916" s="82"/>
      <c r="AK1916" s="82"/>
      <c r="AL1916" s="69"/>
      <c r="AM1916" s="82"/>
      <c r="AN1916" s="109"/>
      <c r="AO1916" s="109"/>
      <c r="AP1916" s="109"/>
      <c r="AQ1916" s="109"/>
      <c r="AR1916" s="109"/>
      <c r="AS1916" s="109"/>
      <c r="AT1916" s="109"/>
      <c r="AU1916" s="109"/>
      <c r="AV1916" s="109"/>
      <c r="AW1916" s="109"/>
      <c r="AX1916" s="109"/>
      <c r="AY1916" s="109"/>
      <c r="AZ1916" s="109"/>
      <c r="BA1916" s="109"/>
      <c r="BB1916" s="109"/>
      <c r="BC1916" s="109"/>
      <c r="BD1916" s="109"/>
      <c r="BE1916" s="109"/>
      <c r="BF1916" s="109"/>
      <c r="BG1916" s="109"/>
      <c r="BH1916" s="109"/>
      <c r="BI1916" s="109"/>
      <c r="BJ1916" s="109"/>
      <c r="BK1916" s="109"/>
      <c r="BL1916" s="109"/>
      <c r="BM1916" s="109"/>
      <c r="BN1916" s="109"/>
      <c r="BO1916" s="109"/>
      <c r="BP1916" s="109"/>
      <c r="BQ1916" s="63"/>
      <c r="BR1916" s="63"/>
      <c r="BS1916" s="63"/>
      <c r="BT1916" s="78"/>
      <c r="BU1916" s="77"/>
      <c r="BV1916" s="78"/>
      <c r="BW1916" s="79"/>
      <c r="BX1916" s="79"/>
      <c r="BY1916" s="79"/>
      <c r="BZ1916" s="79"/>
      <c r="CA1916" s="48"/>
      <c r="CB1916" s="49"/>
      <c r="CC1916" s="49"/>
      <c r="CD1916" s="49"/>
      <c r="CE1916" s="96"/>
      <c r="CF1916" s="49"/>
      <c r="CG1916" s="96"/>
      <c r="CH1916" s="49"/>
      <c r="CI1916" s="49"/>
      <c r="CJ1916" s="49"/>
      <c r="CK1916" s="49"/>
      <c r="CL1916" s="49"/>
      <c r="CM1916" s="49"/>
      <c r="CN1916" s="49"/>
      <c r="CO1916" s="49"/>
      <c r="CP1916" s="49"/>
      <c r="CQ1916" s="49"/>
      <c r="CR1916" s="49"/>
      <c r="CS1916" s="49"/>
      <c r="CT1916" s="49"/>
      <c r="CU1916" s="49"/>
      <c r="CV1916" s="49"/>
      <c r="CW1916" s="49"/>
      <c r="CX1916" s="49"/>
      <c r="CY1916" s="49"/>
      <c r="CZ1916" s="49"/>
    </row>
    <row r="1917" spans="1:104" ht="20.25" thickTop="1" thickBot="1" x14ac:dyDescent="0.35">
      <c r="A1917" s="68"/>
      <c r="B1917" s="88"/>
      <c r="C1917" s="68"/>
      <c r="D1917" s="68"/>
      <c r="E1917" s="69"/>
      <c r="F1917" s="69"/>
      <c r="G1917" s="69"/>
      <c r="H1917" s="69"/>
      <c r="I1917" s="107"/>
      <c r="J1917" s="69"/>
      <c r="K1917" s="69"/>
      <c r="L1917" s="89"/>
      <c r="M1917" s="69"/>
      <c r="N1917" s="69"/>
      <c r="P1917" s="69"/>
      <c r="Q1917" s="69"/>
      <c r="R1917" s="69"/>
      <c r="S1917" s="69"/>
      <c r="T1917" s="82"/>
      <c r="U1917" s="82"/>
      <c r="V1917" s="214"/>
      <c r="W1917" s="214"/>
      <c r="X1917" s="82"/>
      <c r="Y1917" s="82"/>
      <c r="Z1917" s="82"/>
      <c r="AA1917" s="82"/>
      <c r="AB1917" s="82"/>
      <c r="AC1917" s="82"/>
      <c r="AD1917" s="82"/>
      <c r="AE1917" s="89"/>
      <c r="AF1917" s="82"/>
      <c r="AG1917" s="82"/>
      <c r="AH1917" s="82"/>
      <c r="AI1917" s="82"/>
      <c r="AJ1917" s="82"/>
      <c r="AK1917" s="82"/>
      <c r="AL1917" s="69"/>
      <c r="AM1917" s="82"/>
      <c r="AN1917" s="109"/>
      <c r="AO1917" s="109"/>
      <c r="AP1917" s="109"/>
      <c r="AQ1917" s="109"/>
      <c r="AR1917" s="109"/>
      <c r="AS1917" s="109"/>
      <c r="AT1917" s="109"/>
      <c r="AU1917" s="109"/>
      <c r="AV1917" s="109"/>
      <c r="AW1917" s="109"/>
      <c r="AX1917" s="109"/>
      <c r="AY1917" s="109"/>
      <c r="AZ1917" s="109"/>
      <c r="BA1917" s="109"/>
      <c r="BB1917" s="109"/>
      <c r="BC1917" s="109"/>
      <c r="BD1917" s="109"/>
      <c r="BE1917" s="109"/>
      <c r="BF1917" s="109"/>
      <c r="BG1917" s="109"/>
      <c r="BH1917" s="109"/>
      <c r="BI1917" s="109"/>
      <c r="BJ1917" s="109"/>
      <c r="BK1917" s="109"/>
      <c r="BL1917" s="109"/>
      <c r="BM1917" s="109"/>
      <c r="BN1917" s="109"/>
      <c r="BO1917" s="109"/>
      <c r="BP1917" s="109"/>
      <c r="BQ1917" s="63"/>
      <c r="BR1917" s="63"/>
      <c r="BS1917" s="63"/>
      <c r="BT1917" s="78"/>
      <c r="BU1917" s="77"/>
      <c r="BV1917" s="78"/>
      <c r="BW1917" s="79"/>
      <c r="BX1917" s="79"/>
      <c r="BY1917" s="79"/>
      <c r="BZ1917" s="79"/>
      <c r="CA1917" s="48"/>
      <c r="CB1917" s="49"/>
      <c r="CC1917" s="49"/>
      <c r="CD1917" s="49"/>
      <c r="CE1917" s="96"/>
      <c r="CF1917" s="49"/>
      <c r="CG1917" s="96"/>
      <c r="CH1917" s="49"/>
      <c r="CI1917" s="49"/>
      <c r="CJ1917" s="49"/>
      <c r="CK1917" s="49"/>
      <c r="CL1917" s="49"/>
      <c r="CM1917" s="49"/>
      <c r="CN1917" s="49"/>
      <c r="CO1917" s="49"/>
      <c r="CP1917" s="49"/>
      <c r="CQ1917" s="49"/>
      <c r="CR1917" s="49"/>
      <c r="CS1917" s="49"/>
      <c r="CT1917" s="49"/>
      <c r="CU1917" s="49"/>
      <c r="CV1917" s="49"/>
      <c r="CW1917" s="49"/>
      <c r="CX1917" s="49"/>
      <c r="CY1917" s="49"/>
      <c r="CZ1917" s="49"/>
    </row>
    <row r="1918" spans="1:104" ht="20.25" thickTop="1" thickBot="1" x14ac:dyDescent="0.35">
      <c r="A1918" s="68"/>
      <c r="B1918" s="88"/>
      <c r="C1918" s="68"/>
      <c r="D1918" s="68"/>
      <c r="E1918" s="69"/>
      <c r="F1918" s="69"/>
      <c r="G1918" s="69"/>
      <c r="H1918" s="69"/>
      <c r="I1918" s="107"/>
      <c r="J1918" s="69"/>
      <c r="K1918" s="69"/>
      <c r="L1918" s="89"/>
      <c r="M1918" s="69"/>
      <c r="N1918" s="69"/>
      <c r="P1918" s="69"/>
      <c r="Q1918" s="69"/>
      <c r="R1918" s="69"/>
      <c r="S1918" s="69"/>
      <c r="T1918" s="82"/>
      <c r="U1918" s="82"/>
      <c r="V1918" s="214"/>
      <c r="W1918" s="214"/>
      <c r="X1918" s="82"/>
      <c r="Y1918" s="82"/>
      <c r="Z1918" s="82"/>
      <c r="AA1918" s="82"/>
      <c r="AB1918" s="82"/>
      <c r="AC1918" s="82"/>
      <c r="AD1918" s="82"/>
      <c r="AE1918" s="89"/>
      <c r="AF1918" s="82"/>
      <c r="AG1918" s="82"/>
      <c r="AH1918" s="82"/>
      <c r="AI1918" s="82"/>
      <c r="AJ1918" s="82"/>
      <c r="AK1918" s="82"/>
      <c r="AL1918" s="69"/>
      <c r="AM1918" s="82"/>
      <c r="AN1918" s="109"/>
      <c r="AO1918" s="109"/>
      <c r="AP1918" s="109"/>
      <c r="AQ1918" s="109"/>
      <c r="AR1918" s="109"/>
      <c r="AS1918" s="109"/>
      <c r="AT1918" s="109"/>
      <c r="AU1918" s="109"/>
      <c r="AV1918" s="109"/>
      <c r="AW1918" s="109"/>
      <c r="AX1918" s="109"/>
      <c r="AY1918" s="109"/>
      <c r="AZ1918" s="109"/>
      <c r="BA1918" s="109"/>
      <c r="BB1918" s="109"/>
      <c r="BC1918" s="109"/>
      <c r="BD1918" s="109"/>
      <c r="BE1918" s="109"/>
      <c r="BF1918" s="109"/>
      <c r="BG1918" s="109"/>
      <c r="BH1918" s="109"/>
      <c r="BI1918" s="109"/>
      <c r="BJ1918" s="109"/>
      <c r="BK1918" s="109"/>
      <c r="BL1918" s="109"/>
      <c r="BM1918" s="109"/>
      <c r="BN1918" s="109"/>
      <c r="BO1918" s="109"/>
      <c r="BP1918" s="109"/>
      <c r="BQ1918" s="63"/>
      <c r="BR1918" s="63"/>
      <c r="BS1918" s="63"/>
      <c r="BT1918" s="78"/>
      <c r="BU1918" s="77"/>
      <c r="BV1918" s="78"/>
      <c r="BW1918" s="79"/>
      <c r="BX1918" s="79"/>
      <c r="BY1918" s="79"/>
      <c r="BZ1918" s="79"/>
      <c r="CA1918" s="48"/>
      <c r="CB1918" s="49"/>
      <c r="CC1918" s="49"/>
      <c r="CD1918" s="49"/>
      <c r="CE1918" s="96"/>
      <c r="CF1918" s="49"/>
      <c r="CG1918" s="96"/>
      <c r="CH1918" s="49"/>
      <c r="CI1918" s="49"/>
      <c r="CJ1918" s="49"/>
      <c r="CK1918" s="49"/>
      <c r="CL1918" s="49"/>
      <c r="CM1918" s="49"/>
      <c r="CN1918" s="49"/>
      <c r="CO1918" s="49"/>
      <c r="CP1918" s="49"/>
      <c r="CQ1918" s="49"/>
      <c r="CR1918" s="49"/>
      <c r="CS1918" s="49"/>
      <c r="CT1918" s="49"/>
      <c r="CU1918" s="49"/>
      <c r="CV1918" s="49"/>
      <c r="CW1918" s="49"/>
      <c r="CX1918" s="49"/>
      <c r="CY1918" s="49"/>
      <c r="CZ1918" s="49"/>
    </row>
    <row r="1919" spans="1:104" ht="20.25" thickTop="1" thickBot="1" x14ac:dyDescent="0.35">
      <c r="A1919" s="68"/>
      <c r="B1919" s="88"/>
      <c r="C1919" s="68"/>
      <c r="D1919" s="68"/>
      <c r="E1919" s="69"/>
      <c r="F1919" s="69"/>
      <c r="G1919" s="69"/>
      <c r="H1919" s="69"/>
      <c r="I1919" s="107"/>
      <c r="J1919" s="69"/>
      <c r="K1919" s="69"/>
      <c r="L1919" s="89"/>
      <c r="M1919" s="69"/>
      <c r="N1919" s="69"/>
      <c r="P1919" s="69"/>
      <c r="Q1919" s="69"/>
      <c r="R1919" s="69"/>
      <c r="S1919" s="69"/>
      <c r="T1919" s="82"/>
      <c r="U1919" s="82"/>
      <c r="V1919" s="214"/>
      <c r="W1919" s="214"/>
      <c r="X1919" s="82"/>
      <c r="Y1919" s="82"/>
      <c r="Z1919" s="82"/>
      <c r="AA1919" s="82"/>
      <c r="AB1919" s="82"/>
      <c r="AC1919" s="82"/>
      <c r="AD1919" s="82"/>
      <c r="AE1919" s="89"/>
      <c r="AF1919" s="82"/>
      <c r="AG1919" s="82"/>
      <c r="AH1919" s="82"/>
      <c r="AI1919" s="82"/>
      <c r="AJ1919" s="82"/>
      <c r="AK1919" s="82"/>
      <c r="AL1919" s="69"/>
      <c r="AM1919" s="82"/>
      <c r="AN1919" s="109"/>
      <c r="AO1919" s="109"/>
      <c r="AP1919" s="109"/>
      <c r="AQ1919" s="109"/>
      <c r="AR1919" s="109"/>
      <c r="AS1919" s="109"/>
      <c r="AT1919" s="109"/>
      <c r="AU1919" s="109"/>
      <c r="AV1919" s="109"/>
      <c r="AW1919" s="109"/>
      <c r="AX1919" s="109"/>
      <c r="AY1919" s="109"/>
      <c r="AZ1919" s="109"/>
      <c r="BA1919" s="109"/>
      <c r="BB1919" s="109"/>
      <c r="BC1919" s="109"/>
      <c r="BD1919" s="109"/>
      <c r="BE1919" s="109"/>
      <c r="BF1919" s="109"/>
      <c r="BG1919" s="109"/>
      <c r="BH1919" s="109"/>
      <c r="BI1919" s="109"/>
      <c r="BJ1919" s="109"/>
      <c r="BK1919" s="109"/>
      <c r="BL1919" s="109"/>
      <c r="BM1919" s="109"/>
      <c r="BN1919" s="109"/>
      <c r="BO1919" s="109"/>
      <c r="BP1919" s="109"/>
      <c r="BQ1919" s="63"/>
      <c r="BR1919" s="63"/>
      <c r="BS1919" s="63"/>
      <c r="BT1919" s="78"/>
      <c r="BU1919" s="77"/>
      <c r="BV1919" s="78"/>
      <c r="BW1919" s="79"/>
      <c r="BX1919" s="79"/>
      <c r="BY1919" s="79"/>
      <c r="BZ1919" s="79"/>
      <c r="CA1919" s="48"/>
      <c r="CB1919" s="49"/>
      <c r="CC1919" s="49"/>
      <c r="CD1919" s="49"/>
      <c r="CE1919" s="96"/>
      <c r="CF1919" s="49"/>
      <c r="CG1919" s="96"/>
      <c r="CH1919" s="49"/>
      <c r="CI1919" s="49"/>
      <c r="CJ1919" s="49"/>
      <c r="CK1919" s="49"/>
      <c r="CL1919" s="49"/>
      <c r="CM1919" s="49"/>
      <c r="CN1919" s="49"/>
      <c r="CO1919" s="49"/>
      <c r="CP1919" s="49"/>
      <c r="CQ1919" s="49"/>
      <c r="CR1919" s="49"/>
      <c r="CS1919" s="49"/>
      <c r="CT1919" s="49"/>
      <c r="CU1919" s="49"/>
      <c r="CV1919" s="49"/>
      <c r="CW1919" s="49"/>
      <c r="CX1919" s="49"/>
      <c r="CY1919" s="49"/>
      <c r="CZ1919" s="49"/>
    </row>
    <row r="1920" spans="1:104" ht="20.25" thickTop="1" thickBot="1" x14ac:dyDescent="0.35">
      <c r="A1920" s="68"/>
      <c r="B1920" s="88"/>
      <c r="C1920" s="68"/>
      <c r="D1920" s="68"/>
      <c r="E1920" s="69"/>
      <c r="F1920" s="69"/>
      <c r="G1920" s="69"/>
      <c r="H1920" s="69"/>
      <c r="I1920" s="107"/>
      <c r="J1920" s="69"/>
      <c r="K1920" s="69"/>
      <c r="L1920" s="89"/>
      <c r="M1920" s="69"/>
      <c r="N1920" s="69"/>
      <c r="P1920" s="69"/>
      <c r="Q1920" s="69"/>
      <c r="R1920" s="69"/>
      <c r="S1920" s="69"/>
      <c r="T1920" s="82"/>
      <c r="U1920" s="82"/>
      <c r="V1920" s="214"/>
      <c r="W1920" s="214"/>
      <c r="X1920" s="82"/>
      <c r="Y1920" s="82"/>
      <c r="Z1920" s="82"/>
      <c r="AA1920" s="82"/>
      <c r="AB1920" s="82"/>
      <c r="AC1920" s="82"/>
      <c r="AD1920" s="82"/>
      <c r="AE1920" s="89"/>
      <c r="AF1920" s="82"/>
      <c r="AG1920" s="82"/>
      <c r="AH1920" s="82"/>
      <c r="AI1920" s="82"/>
      <c r="AJ1920" s="82"/>
      <c r="AK1920" s="82"/>
      <c r="AL1920" s="69"/>
      <c r="AM1920" s="82"/>
      <c r="AN1920" s="109"/>
      <c r="AO1920" s="109"/>
      <c r="AP1920" s="109"/>
      <c r="AQ1920" s="109"/>
      <c r="AR1920" s="109"/>
      <c r="AS1920" s="109"/>
      <c r="AT1920" s="109"/>
      <c r="AU1920" s="109"/>
      <c r="AV1920" s="109"/>
      <c r="AW1920" s="109"/>
      <c r="AX1920" s="109"/>
      <c r="AY1920" s="109"/>
      <c r="AZ1920" s="109"/>
      <c r="BA1920" s="109"/>
      <c r="BB1920" s="109"/>
      <c r="BC1920" s="109"/>
      <c r="BD1920" s="109"/>
      <c r="BE1920" s="109"/>
      <c r="BF1920" s="109"/>
      <c r="BG1920" s="109"/>
      <c r="BH1920" s="109"/>
      <c r="BI1920" s="109"/>
      <c r="BJ1920" s="109"/>
      <c r="BK1920" s="109"/>
      <c r="BL1920" s="109"/>
      <c r="BM1920" s="109"/>
      <c r="BN1920" s="109"/>
      <c r="BO1920" s="109"/>
      <c r="BP1920" s="109"/>
      <c r="BQ1920" s="63"/>
      <c r="BR1920" s="63"/>
      <c r="BS1920" s="63"/>
      <c r="BT1920" s="78"/>
      <c r="BU1920" s="77"/>
      <c r="BV1920" s="78"/>
      <c r="BW1920" s="79"/>
      <c r="BX1920" s="79"/>
      <c r="BY1920" s="79"/>
      <c r="BZ1920" s="79"/>
      <c r="CA1920" s="48"/>
      <c r="CB1920" s="49"/>
      <c r="CC1920" s="49"/>
      <c r="CD1920" s="49"/>
      <c r="CE1920" s="96"/>
      <c r="CF1920" s="49"/>
      <c r="CG1920" s="96"/>
      <c r="CH1920" s="49"/>
      <c r="CI1920" s="49"/>
      <c r="CJ1920" s="49"/>
      <c r="CK1920" s="49"/>
      <c r="CL1920" s="49"/>
      <c r="CM1920" s="49"/>
      <c r="CN1920" s="49"/>
      <c r="CO1920" s="49"/>
      <c r="CP1920" s="49"/>
      <c r="CQ1920" s="49"/>
      <c r="CR1920" s="49"/>
      <c r="CS1920" s="49"/>
      <c r="CT1920" s="49"/>
      <c r="CU1920" s="49"/>
      <c r="CV1920" s="49"/>
      <c r="CW1920" s="49"/>
      <c r="CX1920" s="49"/>
      <c r="CY1920" s="49"/>
      <c r="CZ1920" s="49"/>
    </row>
    <row r="1921" spans="1:104" ht="20.25" thickTop="1" thickBot="1" x14ac:dyDescent="0.35">
      <c r="A1921" s="68"/>
      <c r="B1921" s="88"/>
      <c r="C1921" s="68"/>
      <c r="D1921" s="68"/>
      <c r="E1921" s="69"/>
      <c r="F1921" s="69"/>
      <c r="G1921" s="69"/>
      <c r="H1921" s="69"/>
      <c r="I1921" s="107"/>
      <c r="J1921" s="69"/>
      <c r="K1921" s="69"/>
      <c r="L1921" s="89"/>
      <c r="M1921" s="69"/>
      <c r="N1921" s="69"/>
      <c r="P1921" s="69"/>
      <c r="Q1921" s="69"/>
      <c r="R1921" s="69"/>
      <c r="S1921" s="69"/>
      <c r="T1921" s="82"/>
      <c r="U1921" s="82"/>
      <c r="V1921" s="214"/>
      <c r="W1921" s="214"/>
      <c r="X1921" s="82"/>
      <c r="Y1921" s="82"/>
      <c r="Z1921" s="82"/>
      <c r="AA1921" s="82"/>
      <c r="AB1921" s="82"/>
      <c r="AC1921" s="82"/>
      <c r="AD1921" s="82"/>
      <c r="AE1921" s="89"/>
      <c r="AF1921" s="82"/>
      <c r="AG1921" s="82"/>
      <c r="AH1921" s="82"/>
      <c r="AI1921" s="82"/>
      <c r="AJ1921" s="82"/>
      <c r="AK1921" s="82"/>
      <c r="AL1921" s="69"/>
      <c r="AM1921" s="82"/>
      <c r="AN1921" s="109"/>
      <c r="AO1921" s="109"/>
      <c r="AP1921" s="109"/>
      <c r="AQ1921" s="109"/>
      <c r="AR1921" s="109"/>
      <c r="AS1921" s="109"/>
      <c r="AT1921" s="109"/>
      <c r="AU1921" s="109"/>
      <c r="AV1921" s="109"/>
      <c r="AW1921" s="109"/>
      <c r="AX1921" s="109"/>
      <c r="AY1921" s="109"/>
      <c r="AZ1921" s="109"/>
      <c r="BA1921" s="109"/>
      <c r="BB1921" s="109"/>
      <c r="BC1921" s="109"/>
      <c r="BD1921" s="109"/>
      <c r="BE1921" s="109"/>
      <c r="BF1921" s="109"/>
      <c r="BG1921" s="109"/>
      <c r="BH1921" s="109"/>
      <c r="BI1921" s="109"/>
      <c r="BJ1921" s="109"/>
      <c r="BK1921" s="109"/>
      <c r="BL1921" s="109"/>
      <c r="BM1921" s="109"/>
      <c r="BN1921" s="109"/>
      <c r="BO1921" s="109"/>
      <c r="BP1921" s="109"/>
      <c r="BQ1921" s="63"/>
      <c r="BR1921" s="63"/>
      <c r="BS1921" s="63"/>
      <c r="BT1921" s="78"/>
      <c r="BU1921" s="77"/>
      <c r="BV1921" s="78"/>
      <c r="BW1921" s="79"/>
      <c r="BX1921" s="79"/>
      <c r="BY1921" s="79"/>
      <c r="BZ1921" s="79"/>
      <c r="CA1921" s="48"/>
      <c r="CB1921" s="49"/>
      <c r="CC1921" s="49"/>
      <c r="CD1921" s="49"/>
      <c r="CE1921" s="96"/>
      <c r="CF1921" s="49"/>
      <c r="CG1921" s="96"/>
      <c r="CH1921" s="49"/>
      <c r="CI1921" s="49"/>
      <c r="CJ1921" s="49"/>
      <c r="CK1921" s="49"/>
      <c r="CL1921" s="49"/>
      <c r="CM1921" s="49"/>
      <c r="CN1921" s="49"/>
      <c r="CO1921" s="49"/>
      <c r="CP1921" s="49"/>
      <c r="CQ1921" s="49"/>
      <c r="CR1921" s="49"/>
      <c r="CS1921" s="49"/>
      <c r="CT1921" s="49"/>
      <c r="CU1921" s="49"/>
      <c r="CV1921" s="49"/>
      <c r="CW1921" s="49"/>
      <c r="CX1921" s="49"/>
      <c r="CY1921" s="49"/>
      <c r="CZ1921" s="49"/>
    </row>
    <row r="1922" spans="1:104" ht="20.25" thickTop="1" thickBot="1" x14ac:dyDescent="0.35">
      <c r="A1922" s="68"/>
      <c r="B1922" s="88"/>
      <c r="C1922" s="68"/>
      <c r="D1922" s="68"/>
      <c r="E1922" s="69"/>
      <c r="F1922" s="69"/>
      <c r="G1922" s="69"/>
      <c r="H1922" s="69"/>
      <c r="I1922" s="107"/>
      <c r="J1922" s="69"/>
      <c r="K1922" s="69"/>
      <c r="L1922" s="89"/>
      <c r="M1922" s="69"/>
      <c r="N1922" s="69"/>
      <c r="P1922" s="69"/>
      <c r="Q1922" s="69"/>
      <c r="R1922" s="69"/>
      <c r="S1922" s="69"/>
      <c r="T1922" s="82"/>
      <c r="U1922" s="82"/>
      <c r="V1922" s="214"/>
      <c r="W1922" s="214"/>
      <c r="X1922" s="82"/>
      <c r="Y1922" s="82"/>
      <c r="Z1922" s="82"/>
      <c r="AA1922" s="82"/>
      <c r="AB1922" s="82"/>
      <c r="AC1922" s="82"/>
      <c r="AD1922" s="82"/>
      <c r="AE1922" s="89"/>
      <c r="AF1922" s="82"/>
      <c r="AG1922" s="82"/>
      <c r="AH1922" s="82"/>
      <c r="AI1922" s="82"/>
      <c r="AJ1922" s="82"/>
      <c r="AK1922" s="82"/>
      <c r="AL1922" s="69"/>
      <c r="AM1922" s="82"/>
      <c r="AN1922" s="109"/>
      <c r="AO1922" s="109"/>
      <c r="AP1922" s="109"/>
      <c r="AQ1922" s="109"/>
      <c r="AR1922" s="109"/>
      <c r="AS1922" s="109"/>
      <c r="AT1922" s="109"/>
      <c r="AU1922" s="109"/>
      <c r="AV1922" s="109"/>
      <c r="AW1922" s="109"/>
      <c r="AX1922" s="109"/>
      <c r="AY1922" s="109"/>
      <c r="AZ1922" s="109"/>
      <c r="BA1922" s="109"/>
      <c r="BB1922" s="109"/>
      <c r="BC1922" s="109"/>
      <c r="BD1922" s="109"/>
      <c r="BE1922" s="109"/>
      <c r="BF1922" s="109"/>
      <c r="BG1922" s="109"/>
      <c r="BH1922" s="109"/>
      <c r="BI1922" s="109"/>
      <c r="BJ1922" s="109"/>
      <c r="BK1922" s="109"/>
      <c r="BL1922" s="109"/>
      <c r="BM1922" s="109"/>
      <c r="BN1922" s="109"/>
      <c r="BO1922" s="109"/>
      <c r="BP1922" s="109"/>
      <c r="BQ1922" s="63"/>
      <c r="BR1922" s="63"/>
      <c r="BS1922" s="63"/>
      <c r="BT1922" s="78"/>
      <c r="BU1922" s="77"/>
      <c r="BV1922" s="78"/>
      <c r="BW1922" s="79"/>
      <c r="BX1922" s="79"/>
      <c r="BY1922" s="79"/>
      <c r="BZ1922" s="79"/>
      <c r="CA1922" s="48"/>
      <c r="CB1922" s="49"/>
      <c r="CC1922" s="49"/>
      <c r="CD1922" s="49"/>
      <c r="CE1922" s="96"/>
      <c r="CF1922" s="49"/>
      <c r="CG1922" s="96"/>
      <c r="CH1922" s="49"/>
      <c r="CI1922" s="49"/>
      <c r="CJ1922" s="49"/>
      <c r="CK1922" s="49"/>
      <c r="CL1922" s="49"/>
      <c r="CM1922" s="49"/>
      <c r="CN1922" s="49"/>
      <c r="CO1922" s="49"/>
      <c r="CP1922" s="49"/>
      <c r="CQ1922" s="49"/>
      <c r="CR1922" s="49"/>
      <c r="CS1922" s="49"/>
      <c r="CT1922" s="49"/>
      <c r="CU1922" s="49"/>
      <c r="CV1922" s="49"/>
      <c r="CW1922" s="49"/>
      <c r="CX1922" s="49"/>
      <c r="CY1922" s="49"/>
      <c r="CZ1922" s="49"/>
    </row>
    <row r="1923" spans="1:104" ht="20.25" thickTop="1" thickBot="1" x14ac:dyDescent="0.35">
      <c r="A1923" s="68"/>
      <c r="B1923" s="88"/>
      <c r="C1923" s="68"/>
      <c r="D1923" s="68"/>
      <c r="E1923" s="69"/>
      <c r="F1923" s="69"/>
      <c r="G1923" s="69"/>
      <c r="H1923" s="69"/>
      <c r="I1923" s="107"/>
      <c r="J1923" s="69"/>
      <c r="K1923" s="69"/>
      <c r="L1923" s="89"/>
      <c r="M1923" s="69"/>
      <c r="N1923" s="69"/>
      <c r="P1923" s="69"/>
      <c r="Q1923" s="69"/>
      <c r="R1923" s="69"/>
      <c r="S1923" s="69"/>
      <c r="T1923" s="82"/>
      <c r="U1923" s="82"/>
      <c r="V1923" s="214"/>
      <c r="W1923" s="214"/>
      <c r="X1923" s="82"/>
      <c r="Y1923" s="82"/>
      <c r="Z1923" s="82"/>
      <c r="AA1923" s="82"/>
      <c r="AB1923" s="82"/>
      <c r="AC1923" s="82"/>
      <c r="AD1923" s="82"/>
      <c r="AE1923" s="89"/>
      <c r="AF1923" s="82"/>
      <c r="AG1923" s="82"/>
      <c r="AH1923" s="82"/>
      <c r="AI1923" s="82"/>
      <c r="AJ1923" s="82"/>
      <c r="AK1923" s="82"/>
      <c r="AL1923" s="69"/>
      <c r="AM1923" s="82"/>
      <c r="AN1923" s="109"/>
      <c r="AO1923" s="109"/>
      <c r="AP1923" s="109"/>
      <c r="AQ1923" s="109"/>
      <c r="AR1923" s="109"/>
      <c r="AS1923" s="109"/>
      <c r="AT1923" s="109"/>
      <c r="AU1923" s="109"/>
      <c r="AV1923" s="109"/>
      <c r="AW1923" s="109"/>
      <c r="AX1923" s="109"/>
      <c r="AY1923" s="109"/>
      <c r="AZ1923" s="109"/>
      <c r="BA1923" s="109"/>
      <c r="BB1923" s="109"/>
      <c r="BC1923" s="109"/>
      <c r="BD1923" s="109"/>
      <c r="BE1923" s="109"/>
      <c r="BF1923" s="109"/>
      <c r="BG1923" s="109"/>
      <c r="BH1923" s="109"/>
      <c r="BI1923" s="109"/>
      <c r="BJ1923" s="109"/>
      <c r="BK1923" s="109"/>
      <c r="BL1923" s="109"/>
      <c r="BM1923" s="109"/>
      <c r="BN1923" s="109"/>
      <c r="BO1923" s="109"/>
      <c r="BP1923" s="109"/>
      <c r="BQ1923" s="63"/>
      <c r="BR1923" s="63"/>
      <c r="BS1923" s="63"/>
      <c r="BT1923" s="78"/>
      <c r="BU1923" s="77"/>
      <c r="BV1923" s="78"/>
      <c r="BW1923" s="79"/>
      <c r="BX1923" s="79"/>
      <c r="BY1923" s="79"/>
      <c r="BZ1923" s="79"/>
      <c r="CA1923" s="48"/>
      <c r="CB1923" s="49"/>
      <c r="CC1923" s="49"/>
      <c r="CD1923" s="49"/>
      <c r="CE1923" s="96"/>
      <c r="CF1923" s="49"/>
      <c r="CG1923" s="96"/>
      <c r="CH1923" s="49"/>
      <c r="CI1923" s="49"/>
      <c r="CJ1923" s="49"/>
      <c r="CK1923" s="49"/>
      <c r="CL1923" s="49"/>
      <c r="CM1923" s="49"/>
      <c r="CN1923" s="49"/>
      <c r="CO1923" s="49"/>
      <c r="CP1923" s="49"/>
      <c r="CQ1923" s="49"/>
      <c r="CR1923" s="49"/>
      <c r="CS1923" s="49"/>
      <c r="CT1923" s="49"/>
      <c r="CU1923" s="49"/>
      <c r="CV1923" s="49"/>
      <c r="CW1923" s="49"/>
      <c r="CX1923" s="49"/>
      <c r="CY1923" s="49"/>
      <c r="CZ1923" s="49"/>
    </row>
    <row r="1924" spans="1:104" ht="20.25" thickTop="1" thickBot="1" x14ac:dyDescent="0.35">
      <c r="A1924" s="68"/>
      <c r="B1924" s="88"/>
      <c r="C1924" s="68"/>
      <c r="D1924" s="68"/>
      <c r="E1924" s="69"/>
      <c r="F1924" s="69"/>
      <c r="G1924" s="69"/>
      <c r="H1924" s="69"/>
      <c r="I1924" s="107"/>
      <c r="J1924" s="69"/>
      <c r="K1924" s="69"/>
      <c r="L1924" s="89"/>
      <c r="M1924" s="69"/>
      <c r="N1924" s="69"/>
      <c r="P1924" s="69"/>
      <c r="Q1924" s="69"/>
      <c r="R1924" s="69"/>
      <c r="S1924" s="69"/>
      <c r="T1924" s="82"/>
      <c r="U1924" s="82"/>
      <c r="V1924" s="214"/>
      <c r="W1924" s="214"/>
      <c r="X1924" s="82"/>
      <c r="Y1924" s="82"/>
      <c r="Z1924" s="82"/>
      <c r="AA1924" s="82"/>
      <c r="AB1924" s="82"/>
      <c r="AC1924" s="82"/>
      <c r="AD1924" s="82"/>
      <c r="AE1924" s="89"/>
      <c r="AF1924" s="82"/>
      <c r="AG1924" s="82"/>
      <c r="AH1924" s="82"/>
      <c r="AI1924" s="82"/>
      <c r="AJ1924" s="82"/>
      <c r="AK1924" s="82"/>
      <c r="AL1924" s="69"/>
      <c r="AM1924" s="82"/>
      <c r="AN1924" s="109"/>
      <c r="AO1924" s="109"/>
      <c r="AP1924" s="109"/>
      <c r="AQ1924" s="109"/>
      <c r="AR1924" s="109"/>
      <c r="AS1924" s="109"/>
      <c r="AT1924" s="109"/>
      <c r="AU1924" s="109"/>
      <c r="AV1924" s="109"/>
      <c r="AW1924" s="109"/>
      <c r="AX1924" s="109"/>
      <c r="AY1924" s="109"/>
      <c r="AZ1924" s="109"/>
      <c r="BA1924" s="109"/>
      <c r="BB1924" s="109"/>
      <c r="BC1924" s="109"/>
      <c r="BD1924" s="109"/>
      <c r="BE1924" s="109"/>
      <c r="BF1924" s="109"/>
      <c r="BG1924" s="109"/>
      <c r="BH1924" s="109"/>
      <c r="BI1924" s="109"/>
      <c r="BJ1924" s="109"/>
      <c r="BK1924" s="109"/>
      <c r="BL1924" s="109"/>
      <c r="BM1924" s="109"/>
      <c r="BN1924" s="109"/>
      <c r="BO1924" s="109"/>
      <c r="BP1924" s="109"/>
      <c r="BQ1924" s="63"/>
      <c r="BR1924" s="63"/>
      <c r="BS1924" s="63"/>
      <c r="BT1924" s="78"/>
      <c r="BU1924" s="77"/>
      <c r="BV1924" s="78"/>
      <c r="BW1924" s="79"/>
      <c r="BX1924" s="79"/>
      <c r="BY1924" s="79"/>
      <c r="BZ1924" s="79"/>
      <c r="CA1924" s="48"/>
      <c r="CB1924" s="49"/>
      <c r="CC1924" s="49"/>
      <c r="CD1924" s="49"/>
      <c r="CE1924" s="96"/>
      <c r="CF1924" s="49"/>
      <c r="CG1924" s="96"/>
      <c r="CH1924" s="49"/>
      <c r="CI1924" s="49"/>
      <c r="CJ1924" s="49"/>
      <c r="CK1924" s="49"/>
      <c r="CL1924" s="49"/>
      <c r="CM1924" s="49"/>
      <c r="CN1924" s="49"/>
      <c r="CO1924" s="49"/>
      <c r="CP1924" s="49"/>
      <c r="CQ1924" s="49"/>
      <c r="CR1924" s="49"/>
      <c r="CS1924" s="49"/>
      <c r="CT1924" s="49"/>
      <c r="CU1924" s="49"/>
      <c r="CV1924" s="49"/>
      <c r="CW1924" s="49"/>
      <c r="CX1924" s="49"/>
      <c r="CY1924" s="49"/>
      <c r="CZ1924" s="49"/>
    </row>
    <row r="1925" spans="1:104" ht="20.25" thickTop="1" thickBot="1" x14ac:dyDescent="0.35">
      <c r="A1925" s="68"/>
      <c r="B1925" s="88"/>
      <c r="C1925" s="68"/>
      <c r="D1925" s="68"/>
      <c r="E1925" s="69"/>
      <c r="F1925" s="69"/>
      <c r="G1925" s="69"/>
      <c r="H1925" s="69"/>
      <c r="I1925" s="107"/>
      <c r="J1925" s="69"/>
      <c r="K1925" s="69"/>
      <c r="L1925" s="89"/>
      <c r="M1925" s="69"/>
      <c r="N1925" s="69"/>
      <c r="P1925" s="69"/>
      <c r="Q1925" s="69"/>
      <c r="R1925" s="69"/>
      <c r="S1925" s="69"/>
      <c r="T1925" s="82"/>
      <c r="U1925" s="82"/>
      <c r="V1925" s="214"/>
      <c r="W1925" s="214"/>
      <c r="X1925" s="82"/>
      <c r="Y1925" s="82"/>
      <c r="Z1925" s="82"/>
      <c r="AA1925" s="82"/>
      <c r="AB1925" s="82"/>
      <c r="AC1925" s="82"/>
      <c r="AD1925" s="82"/>
      <c r="AE1925" s="89"/>
      <c r="AF1925" s="82"/>
      <c r="AG1925" s="82"/>
      <c r="AH1925" s="82"/>
      <c r="AI1925" s="82"/>
      <c r="AJ1925" s="82"/>
      <c r="AK1925" s="82"/>
      <c r="AL1925" s="69"/>
      <c r="AM1925" s="82"/>
      <c r="AN1925" s="109"/>
      <c r="AO1925" s="109"/>
      <c r="AP1925" s="109"/>
      <c r="AQ1925" s="109"/>
      <c r="AR1925" s="109"/>
      <c r="AS1925" s="109"/>
      <c r="AT1925" s="109"/>
      <c r="AU1925" s="109"/>
      <c r="AV1925" s="109"/>
      <c r="AW1925" s="109"/>
      <c r="AX1925" s="109"/>
      <c r="AY1925" s="109"/>
      <c r="AZ1925" s="109"/>
      <c r="BA1925" s="109"/>
      <c r="BB1925" s="109"/>
      <c r="BC1925" s="109"/>
      <c r="BD1925" s="109"/>
      <c r="BE1925" s="109"/>
      <c r="BF1925" s="109"/>
      <c r="BG1925" s="109"/>
      <c r="BH1925" s="109"/>
      <c r="BI1925" s="109"/>
      <c r="BJ1925" s="109"/>
      <c r="BK1925" s="109"/>
      <c r="BL1925" s="109"/>
      <c r="BM1925" s="109"/>
      <c r="BN1925" s="109"/>
      <c r="BO1925" s="109"/>
      <c r="BP1925" s="109"/>
      <c r="BQ1925" s="63"/>
      <c r="BR1925" s="63"/>
      <c r="BS1925" s="63"/>
      <c r="BT1925" s="78"/>
      <c r="BU1925" s="77"/>
      <c r="BV1925" s="78"/>
      <c r="BW1925" s="79"/>
      <c r="BX1925" s="79"/>
      <c r="BY1925" s="79"/>
      <c r="BZ1925" s="79"/>
      <c r="CA1925" s="48"/>
      <c r="CB1925" s="49"/>
      <c r="CC1925" s="49"/>
      <c r="CD1925" s="49"/>
      <c r="CE1925" s="96"/>
      <c r="CF1925" s="49"/>
      <c r="CG1925" s="96"/>
      <c r="CH1925" s="49"/>
      <c r="CI1925" s="49"/>
      <c r="CJ1925" s="49"/>
      <c r="CK1925" s="49"/>
      <c r="CL1925" s="49"/>
      <c r="CM1925" s="49"/>
      <c r="CN1925" s="49"/>
      <c r="CO1925" s="49"/>
      <c r="CP1925" s="49"/>
      <c r="CQ1925" s="49"/>
      <c r="CR1925" s="49"/>
      <c r="CS1925" s="49"/>
      <c r="CT1925" s="49"/>
      <c r="CU1925" s="49"/>
      <c r="CV1925" s="49"/>
      <c r="CW1925" s="49"/>
      <c r="CX1925" s="49"/>
      <c r="CY1925" s="49"/>
      <c r="CZ1925" s="49"/>
    </row>
    <row r="1926" spans="1:104" ht="20.25" thickTop="1" thickBot="1" x14ac:dyDescent="0.35">
      <c r="A1926" s="68"/>
      <c r="B1926" s="88"/>
      <c r="C1926" s="68"/>
      <c r="D1926" s="68"/>
      <c r="E1926" s="69"/>
      <c r="F1926" s="69"/>
      <c r="G1926" s="69"/>
      <c r="H1926" s="69"/>
      <c r="I1926" s="107"/>
      <c r="J1926" s="69"/>
      <c r="K1926" s="69"/>
      <c r="L1926" s="89"/>
      <c r="M1926" s="69"/>
      <c r="N1926" s="69"/>
      <c r="P1926" s="69"/>
      <c r="Q1926" s="69"/>
      <c r="R1926" s="69"/>
      <c r="S1926" s="69"/>
      <c r="T1926" s="82"/>
      <c r="U1926" s="82"/>
      <c r="V1926" s="214"/>
      <c r="W1926" s="214"/>
      <c r="X1926" s="82"/>
      <c r="Y1926" s="82"/>
      <c r="Z1926" s="82"/>
      <c r="AA1926" s="82"/>
      <c r="AB1926" s="82"/>
      <c r="AC1926" s="82"/>
      <c r="AD1926" s="82"/>
      <c r="AE1926" s="89"/>
      <c r="AF1926" s="82"/>
      <c r="AG1926" s="82"/>
      <c r="AH1926" s="82"/>
      <c r="AI1926" s="82"/>
      <c r="AJ1926" s="82"/>
      <c r="AK1926" s="82"/>
      <c r="AL1926" s="69"/>
      <c r="AM1926" s="82"/>
      <c r="AN1926" s="109"/>
      <c r="AO1926" s="109"/>
      <c r="AP1926" s="109"/>
      <c r="AQ1926" s="109"/>
      <c r="AR1926" s="109"/>
      <c r="AS1926" s="109"/>
      <c r="AT1926" s="109"/>
      <c r="AU1926" s="109"/>
      <c r="AV1926" s="109"/>
      <c r="AW1926" s="109"/>
      <c r="AX1926" s="109"/>
      <c r="AY1926" s="109"/>
      <c r="AZ1926" s="109"/>
      <c r="BA1926" s="109"/>
      <c r="BB1926" s="109"/>
      <c r="BC1926" s="109"/>
      <c r="BD1926" s="109"/>
      <c r="BE1926" s="109"/>
      <c r="BF1926" s="109"/>
      <c r="BG1926" s="109"/>
      <c r="BH1926" s="109"/>
      <c r="BI1926" s="109"/>
      <c r="BJ1926" s="109"/>
      <c r="BK1926" s="109"/>
      <c r="BL1926" s="109"/>
      <c r="BM1926" s="109"/>
      <c r="BN1926" s="109"/>
      <c r="BO1926" s="109"/>
      <c r="BP1926" s="109"/>
      <c r="BQ1926" s="63"/>
      <c r="BR1926" s="63"/>
      <c r="BS1926" s="63"/>
      <c r="BT1926" s="78"/>
      <c r="BU1926" s="77"/>
      <c r="BV1926" s="78"/>
      <c r="BW1926" s="79"/>
      <c r="BX1926" s="79"/>
      <c r="BY1926" s="79"/>
      <c r="BZ1926" s="79"/>
      <c r="CA1926" s="48"/>
      <c r="CB1926" s="49"/>
      <c r="CC1926" s="49"/>
      <c r="CD1926" s="49"/>
      <c r="CE1926" s="96"/>
      <c r="CF1926" s="49"/>
      <c r="CG1926" s="96"/>
      <c r="CH1926" s="49"/>
      <c r="CI1926" s="49"/>
      <c r="CJ1926" s="49"/>
      <c r="CK1926" s="49"/>
      <c r="CL1926" s="49"/>
      <c r="CM1926" s="49"/>
      <c r="CN1926" s="49"/>
      <c r="CO1926" s="49"/>
      <c r="CP1926" s="49"/>
      <c r="CQ1926" s="49"/>
      <c r="CR1926" s="49"/>
      <c r="CS1926" s="49"/>
      <c r="CT1926" s="49"/>
      <c r="CU1926" s="49"/>
      <c r="CV1926" s="49"/>
      <c r="CW1926" s="49"/>
      <c r="CX1926" s="49"/>
      <c r="CY1926" s="49"/>
      <c r="CZ1926" s="49"/>
    </row>
    <row r="1927" spans="1:104" ht="20.25" thickTop="1" thickBot="1" x14ac:dyDescent="0.35">
      <c r="A1927" s="68"/>
      <c r="B1927" s="88"/>
      <c r="C1927" s="68"/>
      <c r="D1927" s="68"/>
      <c r="E1927" s="69"/>
      <c r="F1927" s="69"/>
      <c r="G1927" s="69"/>
      <c r="H1927" s="69"/>
      <c r="I1927" s="107"/>
      <c r="J1927" s="69"/>
      <c r="K1927" s="69"/>
      <c r="L1927" s="89"/>
      <c r="M1927" s="69"/>
      <c r="N1927" s="69"/>
      <c r="P1927" s="69"/>
      <c r="Q1927" s="69"/>
      <c r="R1927" s="69"/>
      <c r="S1927" s="69"/>
      <c r="T1927" s="82"/>
      <c r="U1927" s="82"/>
      <c r="V1927" s="214"/>
      <c r="W1927" s="214"/>
      <c r="X1927" s="82"/>
      <c r="Y1927" s="82"/>
      <c r="Z1927" s="82"/>
      <c r="AA1927" s="82"/>
      <c r="AB1927" s="82"/>
      <c r="AC1927" s="82"/>
      <c r="AD1927" s="82"/>
      <c r="AE1927" s="89"/>
      <c r="AF1927" s="82"/>
      <c r="AG1927" s="82"/>
      <c r="AH1927" s="82"/>
      <c r="AI1927" s="82"/>
      <c r="AJ1927" s="82"/>
      <c r="AK1927" s="82"/>
      <c r="AL1927" s="69"/>
      <c r="AM1927" s="82"/>
      <c r="AN1927" s="109"/>
      <c r="AO1927" s="109"/>
      <c r="AP1927" s="109"/>
      <c r="AQ1927" s="109"/>
      <c r="AR1927" s="109"/>
      <c r="AS1927" s="109"/>
      <c r="AT1927" s="109"/>
      <c r="AU1927" s="109"/>
      <c r="AV1927" s="109"/>
      <c r="AW1927" s="109"/>
      <c r="AX1927" s="109"/>
      <c r="AY1927" s="109"/>
      <c r="AZ1927" s="109"/>
      <c r="BA1927" s="109"/>
      <c r="BB1927" s="109"/>
      <c r="BC1927" s="109"/>
      <c r="BD1927" s="109"/>
      <c r="BE1927" s="109"/>
      <c r="BF1927" s="109"/>
      <c r="BG1927" s="109"/>
      <c r="BH1927" s="109"/>
      <c r="BI1927" s="109"/>
      <c r="BJ1927" s="109"/>
      <c r="BK1927" s="109"/>
      <c r="BL1927" s="109"/>
      <c r="BM1927" s="109"/>
      <c r="BN1927" s="109"/>
      <c r="BO1927" s="109"/>
      <c r="BP1927" s="109"/>
      <c r="BQ1927" s="63"/>
      <c r="BR1927" s="63"/>
      <c r="BS1927" s="63"/>
      <c r="BT1927" s="78"/>
      <c r="BU1927" s="77"/>
      <c r="BV1927" s="78"/>
      <c r="BW1927" s="79"/>
      <c r="BX1927" s="79"/>
      <c r="BY1927" s="79"/>
      <c r="BZ1927" s="79"/>
      <c r="CA1927" s="48"/>
      <c r="CB1927" s="49"/>
      <c r="CC1927" s="49"/>
      <c r="CD1927" s="49"/>
      <c r="CE1927" s="96"/>
      <c r="CF1927" s="49"/>
      <c r="CG1927" s="96"/>
      <c r="CH1927" s="49"/>
      <c r="CI1927" s="49"/>
      <c r="CJ1927" s="49"/>
      <c r="CK1927" s="49"/>
      <c r="CL1927" s="49"/>
      <c r="CM1927" s="49"/>
      <c r="CN1927" s="49"/>
      <c r="CO1927" s="49"/>
      <c r="CP1927" s="49"/>
      <c r="CQ1927" s="49"/>
      <c r="CR1927" s="49"/>
      <c r="CS1927" s="49"/>
      <c r="CT1927" s="49"/>
      <c r="CU1927" s="49"/>
      <c r="CV1927" s="49"/>
      <c r="CW1927" s="49"/>
      <c r="CX1927" s="49"/>
      <c r="CY1927" s="49"/>
      <c r="CZ1927" s="49"/>
    </row>
    <row r="1928" spans="1:104" ht="20.25" thickTop="1" thickBot="1" x14ac:dyDescent="0.35">
      <c r="A1928" s="68"/>
      <c r="B1928" s="88"/>
      <c r="C1928" s="68"/>
      <c r="D1928" s="68"/>
      <c r="E1928" s="69"/>
      <c r="F1928" s="69"/>
      <c r="G1928" s="69"/>
      <c r="H1928" s="69"/>
      <c r="I1928" s="107"/>
      <c r="J1928" s="69"/>
      <c r="K1928" s="69"/>
      <c r="L1928" s="89"/>
      <c r="M1928" s="69"/>
      <c r="N1928" s="69"/>
      <c r="P1928" s="69"/>
      <c r="Q1928" s="69"/>
      <c r="R1928" s="69"/>
      <c r="S1928" s="69"/>
      <c r="T1928" s="82"/>
      <c r="U1928" s="82"/>
      <c r="V1928" s="214"/>
      <c r="W1928" s="214"/>
      <c r="X1928" s="82"/>
      <c r="Y1928" s="82"/>
      <c r="Z1928" s="82"/>
      <c r="AA1928" s="82"/>
      <c r="AB1928" s="82"/>
      <c r="AC1928" s="82"/>
      <c r="AD1928" s="82"/>
      <c r="AE1928" s="89"/>
      <c r="AF1928" s="82"/>
      <c r="AG1928" s="82"/>
      <c r="AH1928" s="82"/>
      <c r="AI1928" s="82"/>
      <c r="AJ1928" s="82"/>
      <c r="AK1928" s="82"/>
      <c r="AL1928" s="69"/>
      <c r="AM1928" s="82"/>
      <c r="AN1928" s="109"/>
      <c r="AO1928" s="109"/>
      <c r="AP1928" s="109"/>
      <c r="AQ1928" s="109"/>
      <c r="AR1928" s="109"/>
      <c r="AS1928" s="109"/>
      <c r="AT1928" s="109"/>
      <c r="AU1928" s="109"/>
      <c r="AV1928" s="109"/>
      <c r="AW1928" s="109"/>
      <c r="AX1928" s="109"/>
      <c r="AY1928" s="109"/>
      <c r="AZ1928" s="109"/>
      <c r="BA1928" s="109"/>
      <c r="BB1928" s="109"/>
      <c r="BC1928" s="109"/>
      <c r="BD1928" s="109"/>
      <c r="BE1928" s="109"/>
      <c r="BF1928" s="109"/>
      <c r="BG1928" s="109"/>
      <c r="BH1928" s="109"/>
      <c r="BI1928" s="109"/>
      <c r="BJ1928" s="109"/>
      <c r="BK1928" s="109"/>
      <c r="BL1928" s="109"/>
      <c r="BM1928" s="109"/>
      <c r="BN1928" s="109"/>
      <c r="BO1928" s="109"/>
      <c r="BP1928" s="109"/>
      <c r="BQ1928" s="63"/>
      <c r="BR1928" s="63"/>
      <c r="BS1928" s="63"/>
      <c r="BT1928" s="78"/>
      <c r="BU1928" s="77"/>
      <c r="BV1928" s="78"/>
      <c r="BW1928" s="79"/>
      <c r="BX1928" s="79"/>
      <c r="BY1928" s="79"/>
      <c r="BZ1928" s="79"/>
      <c r="CA1928" s="48"/>
      <c r="CB1928" s="49"/>
      <c r="CC1928" s="49"/>
      <c r="CD1928" s="49"/>
      <c r="CE1928" s="96"/>
      <c r="CF1928" s="49"/>
      <c r="CG1928" s="96"/>
      <c r="CH1928" s="49"/>
      <c r="CI1928" s="49"/>
      <c r="CJ1928" s="49"/>
      <c r="CK1928" s="49"/>
      <c r="CL1928" s="49"/>
      <c r="CM1928" s="49"/>
      <c r="CN1928" s="49"/>
      <c r="CO1928" s="49"/>
      <c r="CP1928" s="49"/>
      <c r="CQ1928" s="49"/>
      <c r="CR1928" s="49"/>
      <c r="CS1928" s="49"/>
      <c r="CT1928" s="49"/>
      <c r="CU1928" s="49"/>
      <c r="CV1928" s="49"/>
      <c r="CW1928" s="49"/>
      <c r="CX1928" s="49"/>
      <c r="CY1928" s="49"/>
      <c r="CZ1928" s="49"/>
    </row>
    <row r="1929" spans="1:104" ht="20.25" thickTop="1" thickBot="1" x14ac:dyDescent="0.35">
      <c r="A1929" s="68"/>
      <c r="B1929" s="88"/>
      <c r="C1929" s="68"/>
      <c r="D1929" s="68"/>
      <c r="E1929" s="69"/>
      <c r="F1929" s="69"/>
      <c r="G1929" s="69"/>
      <c r="H1929" s="69"/>
      <c r="I1929" s="107"/>
      <c r="J1929" s="69"/>
      <c r="K1929" s="69"/>
      <c r="L1929" s="89"/>
      <c r="M1929" s="69"/>
      <c r="N1929" s="69"/>
      <c r="P1929" s="69"/>
      <c r="Q1929" s="69"/>
      <c r="R1929" s="69"/>
      <c r="S1929" s="69"/>
      <c r="T1929" s="82"/>
      <c r="U1929" s="82"/>
      <c r="V1929" s="214"/>
      <c r="W1929" s="214"/>
      <c r="X1929" s="82"/>
      <c r="Y1929" s="82"/>
      <c r="Z1929" s="82"/>
      <c r="AA1929" s="82"/>
      <c r="AB1929" s="82"/>
      <c r="AC1929" s="82"/>
      <c r="AD1929" s="82"/>
      <c r="AE1929" s="89"/>
      <c r="AF1929" s="82"/>
      <c r="AG1929" s="82"/>
      <c r="AH1929" s="82"/>
      <c r="AI1929" s="82"/>
      <c r="AJ1929" s="82"/>
      <c r="AK1929" s="82"/>
      <c r="AL1929" s="69"/>
      <c r="AM1929" s="82"/>
      <c r="AN1929" s="109"/>
      <c r="AO1929" s="109"/>
      <c r="AP1929" s="109"/>
      <c r="AQ1929" s="109"/>
      <c r="AR1929" s="109"/>
      <c r="AS1929" s="109"/>
      <c r="AT1929" s="109"/>
      <c r="AU1929" s="109"/>
      <c r="AV1929" s="109"/>
      <c r="AW1929" s="109"/>
      <c r="AX1929" s="109"/>
      <c r="AY1929" s="109"/>
      <c r="AZ1929" s="109"/>
      <c r="BA1929" s="109"/>
      <c r="BB1929" s="109"/>
      <c r="BC1929" s="109"/>
      <c r="BD1929" s="109"/>
      <c r="BE1929" s="109"/>
      <c r="BF1929" s="109"/>
      <c r="BG1929" s="109"/>
      <c r="BH1929" s="109"/>
      <c r="BI1929" s="109"/>
      <c r="BJ1929" s="109"/>
      <c r="BK1929" s="109"/>
      <c r="BL1929" s="109"/>
      <c r="BM1929" s="109"/>
      <c r="BN1929" s="109"/>
      <c r="BO1929" s="109"/>
      <c r="BP1929" s="109"/>
      <c r="BQ1929" s="63"/>
      <c r="BR1929" s="63"/>
      <c r="BS1929" s="63"/>
      <c r="BT1929" s="78"/>
      <c r="BU1929" s="77"/>
      <c r="BV1929" s="78"/>
      <c r="BW1929" s="79"/>
      <c r="BX1929" s="79"/>
      <c r="BY1929" s="79"/>
      <c r="BZ1929" s="79"/>
      <c r="CA1929" s="48"/>
      <c r="CB1929" s="49"/>
      <c r="CC1929" s="49"/>
      <c r="CD1929" s="49"/>
      <c r="CE1929" s="96"/>
      <c r="CF1929" s="49"/>
      <c r="CG1929" s="96"/>
      <c r="CH1929" s="49"/>
      <c r="CI1929" s="49"/>
      <c r="CJ1929" s="49"/>
      <c r="CK1929" s="49"/>
      <c r="CL1929" s="49"/>
      <c r="CM1929" s="49"/>
      <c r="CN1929" s="49"/>
      <c r="CO1929" s="49"/>
      <c r="CP1929" s="49"/>
      <c r="CQ1929" s="49"/>
      <c r="CR1929" s="49"/>
      <c r="CS1929" s="49"/>
      <c r="CT1929" s="49"/>
      <c r="CU1929" s="49"/>
      <c r="CV1929" s="49"/>
      <c r="CW1929" s="49"/>
      <c r="CX1929" s="49"/>
      <c r="CY1929" s="49"/>
      <c r="CZ1929" s="49"/>
    </row>
    <row r="1930" spans="1:104" ht="20.25" thickTop="1" thickBot="1" x14ac:dyDescent="0.35">
      <c r="A1930" s="68"/>
      <c r="B1930" s="88"/>
      <c r="C1930" s="68"/>
      <c r="D1930" s="68"/>
      <c r="E1930" s="69"/>
      <c r="F1930" s="69"/>
      <c r="G1930" s="69"/>
      <c r="H1930" s="69"/>
      <c r="I1930" s="107"/>
      <c r="J1930" s="69"/>
      <c r="K1930" s="69"/>
      <c r="L1930" s="89"/>
      <c r="M1930" s="69"/>
      <c r="N1930" s="69"/>
      <c r="P1930" s="69"/>
      <c r="Q1930" s="69"/>
      <c r="R1930" s="69"/>
      <c r="S1930" s="69"/>
      <c r="T1930" s="82"/>
      <c r="U1930" s="82"/>
      <c r="V1930" s="214"/>
      <c r="W1930" s="214"/>
      <c r="X1930" s="82"/>
      <c r="Y1930" s="82"/>
      <c r="Z1930" s="82"/>
      <c r="AA1930" s="82"/>
      <c r="AB1930" s="82"/>
      <c r="AC1930" s="82"/>
      <c r="AD1930" s="82"/>
      <c r="AE1930" s="89"/>
      <c r="AF1930" s="82"/>
      <c r="AG1930" s="82"/>
      <c r="AH1930" s="82"/>
      <c r="AI1930" s="82"/>
      <c r="AJ1930" s="82"/>
      <c r="AK1930" s="82"/>
      <c r="AL1930" s="69"/>
      <c r="AM1930" s="82"/>
      <c r="AN1930" s="109"/>
      <c r="AO1930" s="109"/>
      <c r="AP1930" s="109"/>
      <c r="AQ1930" s="109"/>
      <c r="AR1930" s="109"/>
      <c r="AS1930" s="109"/>
      <c r="AT1930" s="109"/>
      <c r="AU1930" s="109"/>
      <c r="AV1930" s="109"/>
      <c r="AW1930" s="109"/>
      <c r="AX1930" s="109"/>
      <c r="AY1930" s="109"/>
      <c r="AZ1930" s="109"/>
      <c r="BA1930" s="109"/>
      <c r="BB1930" s="109"/>
      <c r="BC1930" s="109"/>
      <c r="BD1930" s="109"/>
      <c r="BE1930" s="109"/>
      <c r="BF1930" s="109"/>
      <c r="BG1930" s="109"/>
      <c r="BH1930" s="109"/>
      <c r="BI1930" s="109"/>
      <c r="BJ1930" s="109"/>
      <c r="BK1930" s="109"/>
      <c r="BL1930" s="109"/>
      <c r="BM1930" s="109"/>
      <c r="BN1930" s="109"/>
      <c r="BO1930" s="109"/>
      <c r="BP1930" s="109"/>
      <c r="BQ1930" s="63"/>
      <c r="BR1930" s="63"/>
      <c r="BS1930" s="63"/>
      <c r="BT1930" s="78"/>
      <c r="BU1930" s="77"/>
      <c r="BV1930" s="78"/>
      <c r="BW1930" s="79"/>
      <c r="BX1930" s="79"/>
      <c r="BY1930" s="79"/>
      <c r="BZ1930" s="79"/>
      <c r="CA1930" s="48"/>
      <c r="CB1930" s="49"/>
      <c r="CC1930" s="49"/>
      <c r="CD1930" s="49"/>
      <c r="CE1930" s="96"/>
      <c r="CF1930" s="49"/>
      <c r="CG1930" s="96"/>
      <c r="CH1930" s="49"/>
      <c r="CI1930" s="49"/>
      <c r="CJ1930" s="49"/>
      <c r="CK1930" s="49"/>
      <c r="CL1930" s="49"/>
      <c r="CM1930" s="49"/>
      <c r="CN1930" s="49"/>
      <c r="CO1930" s="49"/>
      <c r="CP1930" s="49"/>
      <c r="CQ1930" s="49"/>
      <c r="CR1930" s="49"/>
      <c r="CS1930" s="49"/>
      <c r="CT1930" s="49"/>
      <c r="CU1930" s="49"/>
      <c r="CV1930" s="49"/>
      <c r="CW1930" s="49"/>
      <c r="CX1930" s="49"/>
      <c r="CY1930" s="49"/>
      <c r="CZ1930" s="49"/>
    </row>
    <row r="1931" spans="1:104" ht="20.25" thickTop="1" thickBot="1" x14ac:dyDescent="0.35">
      <c r="A1931" s="68"/>
      <c r="B1931" s="88"/>
      <c r="C1931" s="68"/>
      <c r="D1931" s="68"/>
      <c r="E1931" s="69"/>
      <c r="F1931" s="69"/>
      <c r="G1931" s="69"/>
      <c r="H1931" s="69"/>
      <c r="I1931" s="107"/>
      <c r="J1931" s="69"/>
      <c r="K1931" s="69"/>
      <c r="L1931" s="89"/>
      <c r="M1931" s="69"/>
      <c r="N1931" s="69"/>
      <c r="P1931" s="69"/>
      <c r="Q1931" s="69"/>
      <c r="R1931" s="69"/>
      <c r="S1931" s="69"/>
      <c r="T1931" s="82"/>
      <c r="U1931" s="82"/>
      <c r="V1931" s="214"/>
      <c r="W1931" s="214"/>
      <c r="X1931" s="82"/>
      <c r="Y1931" s="82"/>
      <c r="Z1931" s="82"/>
      <c r="AA1931" s="82"/>
      <c r="AB1931" s="82"/>
      <c r="AC1931" s="82"/>
      <c r="AD1931" s="82"/>
      <c r="AE1931" s="89"/>
      <c r="AF1931" s="82"/>
      <c r="AG1931" s="82"/>
      <c r="AH1931" s="82"/>
      <c r="AI1931" s="82"/>
      <c r="AJ1931" s="82"/>
      <c r="AK1931" s="82"/>
      <c r="AL1931" s="69"/>
      <c r="AM1931" s="82"/>
      <c r="AN1931" s="109"/>
      <c r="AO1931" s="109"/>
      <c r="AP1931" s="109"/>
      <c r="AQ1931" s="109"/>
      <c r="AR1931" s="109"/>
      <c r="AS1931" s="109"/>
      <c r="AT1931" s="109"/>
      <c r="AU1931" s="109"/>
      <c r="AV1931" s="109"/>
      <c r="AW1931" s="109"/>
      <c r="AX1931" s="109"/>
      <c r="AY1931" s="109"/>
      <c r="AZ1931" s="109"/>
      <c r="BA1931" s="109"/>
      <c r="BB1931" s="109"/>
      <c r="BC1931" s="109"/>
      <c r="BD1931" s="109"/>
      <c r="BE1931" s="109"/>
      <c r="BF1931" s="109"/>
      <c r="BG1931" s="109"/>
      <c r="BH1931" s="109"/>
      <c r="BI1931" s="109"/>
      <c r="BJ1931" s="109"/>
      <c r="BK1931" s="109"/>
      <c r="BL1931" s="109"/>
      <c r="BM1931" s="109"/>
      <c r="BN1931" s="109"/>
      <c r="BO1931" s="109"/>
      <c r="BP1931" s="109"/>
      <c r="BQ1931" s="63"/>
      <c r="BR1931" s="63"/>
      <c r="BS1931" s="63"/>
      <c r="BT1931" s="78"/>
      <c r="BU1931" s="77"/>
      <c r="BV1931" s="78"/>
      <c r="BW1931" s="79"/>
      <c r="BX1931" s="79"/>
      <c r="BY1931" s="79"/>
      <c r="BZ1931" s="79"/>
      <c r="CA1931" s="48"/>
      <c r="CB1931" s="49"/>
      <c r="CC1931" s="49"/>
      <c r="CD1931" s="49"/>
      <c r="CE1931" s="96"/>
      <c r="CF1931" s="49"/>
      <c r="CG1931" s="96"/>
      <c r="CH1931" s="49"/>
      <c r="CI1931" s="49"/>
      <c r="CJ1931" s="49"/>
      <c r="CK1931" s="49"/>
      <c r="CL1931" s="49"/>
      <c r="CM1931" s="49"/>
      <c r="CN1931" s="49"/>
      <c r="CO1931" s="49"/>
      <c r="CP1931" s="49"/>
      <c r="CQ1931" s="49"/>
      <c r="CR1931" s="49"/>
      <c r="CS1931" s="49"/>
      <c r="CT1931" s="49"/>
      <c r="CU1931" s="49"/>
      <c r="CV1931" s="49"/>
      <c r="CW1931" s="49"/>
      <c r="CX1931" s="49"/>
      <c r="CY1931" s="49"/>
      <c r="CZ1931" s="49"/>
    </row>
    <row r="1932" spans="1:104" ht="20.25" thickTop="1" thickBot="1" x14ac:dyDescent="0.35">
      <c r="A1932" s="68"/>
      <c r="B1932" s="88"/>
      <c r="C1932" s="68"/>
      <c r="D1932" s="68"/>
      <c r="E1932" s="69"/>
      <c r="F1932" s="69"/>
      <c r="G1932" s="69"/>
      <c r="H1932" s="69"/>
      <c r="I1932" s="107"/>
      <c r="J1932" s="69"/>
      <c r="K1932" s="69"/>
      <c r="L1932" s="89"/>
      <c r="M1932" s="69"/>
      <c r="N1932" s="69"/>
      <c r="P1932" s="69"/>
      <c r="Q1932" s="69"/>
      <c r="R1932" s="69"/>
      <c r="S1932" s="69"/>
      <c r="T1932" s="82"/>
      <c r="U1932" s="82"/>
      <c r="V1932" s="214"/>
      <c r="W1932" s="214"/>
      <c r="X1932" s="82"/>
      <c r="Y1932" s="82"/>
      <c r="Z1932" s="82"/>
      <c r="AA1932" s="82"/>
      <c r="AB1932" s="82"/>
      <c r="AC1932" s="82"/>
      <c r="AD1932" s="82"/>
      <c r="AE1932" s="89"/>
      <c r="AF1932" s="82"/>
      <c r="AG1932" s="82"/>
      <c r="AH1932" s="82"/>
      <c r="AI1932" s="82"/>
      <c r="AJ1932" s="82"/>
      <c r="AK1932" s="82"/>
      <c r="AL1932" s="69"/>
      <c r="AM1932" s="82"/>
      <c r="AN1932" s="109"/>
      <c r="AO1932" s="109"/>
      <c r="AP1932" s="109"/>
      <c r="AQ1932" s="109"/>
      <c r="AR1932" s="109"/>
      <c r="AS1932" s="109"/>
      <c r="AT1932" s="109"/>
      <c r="AU1932" s="109"/>
      <c r="AV1932" s="109"/>
      <c r="AW1932" s="109"/>
      <c r="AX1932" s="109"/>
      <c r="AY1932" s="109"/>
      <c r="AZ1932" s="109"/>
      <c r="BA1932" s="109"/>
      <c r="BB1932" s="109"/>
      <c r="BC1932" s="109"/>
      <c r="BD1932" s="109"/>
      <c r="BE1932" s="109"/>
      <c r="BF1932" s="109"/>
      <c r="BG1932" s="109"/>
      <c r="BH1932" s="109"/>
      <c r="BI1932" s="109"/>
      <c r="BJ1932" s="109"/>
      <c r="BK1932" s="109"/>
      <c r="BL1932" s="109"/>
      <c r="BM1932" s="109"/>
      <c r="BN1932" s="109"/>
      <c r="BO1932" s="109"/>
      <c r="BP1932" s="109"/>
      <c r="BQ1932" s="63"/>
      <c r="BR1932" s="63"/>
      <c r="BS1932" s="63"/>
      <c r="BT1932" s="78"/>
      <c r="BU1932" s="77"/>
      <c r="BV1932" s="78"/>
      <c r="BW1932" s="79"/>
      <c r="BX1932" s="79"/>
      <c r="BY1932" s="79"/>
      <c r="BZ1932" s="79"/>
      <c r="CA1932" s="48"/>
      <c r="CB1932" s="49"/>
      <c r="CC1932" s="49"/>
      <c r="CD1932" s="49"/>
      <c r="CE1932" s="96"/>
      <c r="CF1932" s="49"/>
      <c r="CG1932" s="96"/>
      <c r="CH1932" s="49"/>
      <c r="CI1932" s="49"/>
      <c r="CJ1932" s="49"/>
      <c r="CK1932" s="49"/>
      <c r="CL1932" s="49"/>
      <c r="CM1932" s="49"/>
      <c r="CN1932" s="49"/>
      <c r="CO1932" s="49"/>
      <c r="CP1932" s="49"/>
      <c r="CQ1932" s="49"/>
      <c r="CR1932" s="49"/>
      <c r="CS1932" s="49"/>
      <c r="CT1932" s="49"/>
      <c r="CU1932" s="49"/>
      <c r="CV1932" s="49"/>
      <c r="CW1932" s="49"/>
      <c r="CX1932" s="49"/>
      <c r="CY1932" s="49"/>
      <c r="CZ1932" s="49"/>
    </row>
    <row r="1933" spans="1:104" ht="20.25" thickTop="1" thickBot="1" x14ac:dyDescent="0.35">
      <c r="A1933" s="68"/>
      <c r="B1933" s="88"/>
      <c r="C1933" s="68"/>
      <c r="D1933" s="68"/>
      <c r="E1933" s="69"/>
      <c r="F1933" s="69"/>
      <c r="G1933" s="69"/>
      <c r="H1933" s="69"/>
      <c r="I1933" s="107"/>
      <c r="J1933" s="69"/>
      <c r="K1933" s="69"/>
      <c r="L1933" s="89"/>
      <c r="M1933" s="69"/>
      <c r="N1933" s="69"/>
      <c r="P1933" s="69"/>
      <c r="Q1933" s="69"/>
      <c r="R1933" s="69"/>
      <c r="S1933" s="69"/>
      <c r="T1933" s="82"/>
      <c r="U1933" s="82"/>
      <c r="V1933" s="214"/>
      <c r="W1933" s="214"/>
      <c r="X1933" s="82"/>
      <c r="Y1933" s="82"/>
      <c r="Z1933" s="82"/>
      <c r="AA1933" s="82"/>
      <c r="AB1933" s="82"/>
      <c r="AC1933" s="82"/>
      <c r="AD1933" s="82"/>
      <c r="AE1933" s="89"/>
      <c r="AF1933" s="82"/>
      <c r="AG1933" s="82"/>
      <c r="AH1933" s="82"/>
      <c r="AI1933" s="82"/>
      <c r="AJ1933" s="82"/>
      <c r="AK1933" s="82"/>
      <c r="AL1933" s="69"/>
      <c r="AM1933" s="82"/>
      <c r="AN1933" s="109"/>
      <c r="AO1933" s="109"/>
      <c r="AP1933" s="109"/>
      <c r="AQ1933" s="109"/>
      <c r="AR1933" s="109"/>
      <c r="AS1933" s="109"/>
      <c r="AT1933" s="109"/>
      <c r="AU1933" s="109"/>
      <c r="AV1933" s="109"/>
      <c r="AW1933" s="109"/>
      <c r="AX1933" s="109"/>
      <c r="AY1933" s="109"/>
      <c r="AZ1933" s="109"/>
      <c r="BA1933" s="109"/>
      <c r="BB1933" s="109"/>
      <c r="BC1933" s="109"/>
      <c r="BD1933" s="109"/>
      <c r="BE1933" s="109"/>
      <c r="BF1933" s="109"/>
      <c r="BG1933" s="109"/>
      <c r="BH1933" s="109"/>
      <c r="BI1933" s="109"/>
      <c r="BJ1933" s="109"/>
      <c r="BK1933" s="109"/>
      <c r="BL1933" s="109"/>
      <c r="BM1933" s="109"/>
      <c r="BN1933" s="109"/>
      <c r="BO1933" s="109"/>
      <c r="BP1933" s="109"/>
      <c r="BQ1933" s="63"/>
      <c r="BR1933" s="63"/>
      <c r="BS1933" s="63"/>
      <c r="BT1933" s="78"/>
      <c r="BU1933" s="77"/>
      <c r="BV1933" s="78"/>
      <c r="BW1933" s="79"/>
      <c r="BX1933" s="79"/>
      <c r="BY1933" s="79"/>
      <c r="BZ1933" s="79"/>
      <c r="CA1933" s="48"/>
      <c r="CB1933" s="49"/>
      <c r="CC1933" s="49"/>
      <c r="CD1933" s="49"/>
      <c r="CE1933" s="96"/>
      <c r="CF1933" s="49"/>
      <c r="CG1933" s="96"/>
      <c r="CH1933" s="49"/>
      <c r="CI1933" s="49"/>
      <c r="CJ1933" s="49"/>
      <c r="CK1933" s="49"/>
      <c r="CL1933" s="49"/>
      <c r="CM1933" s="49"/>
      <c r="CN1933" s="49"/>
      <c r="CO1933" s="49"/>
      <c r="CP1933" s="49"/>
      <c r="CQ1933" s="49"/>
      <c r="CR1933" s="49"/>
      <c r="CS1933" s="49"/>
      <c r="CT1933" s="49"/>
      <c r="CU1933" s="49"/>
      <c r="CV1933" s="49"/>
      <c r="CW1933" s="49"/>
      <c r="CX1933" s="49"/>
      <c r="CY1933" s="49"/>
      <c r="CZ1933" s="49"/>
    </row>
    <row r="1934" spans="1:104" ht="20.25" thickTop="1" thickBot="1" x14ac:dyDescent="0.35">
      <c r="A1934" s="68"/>
      <c r="B1934" s="88"/>
      <c r="C1934" s="68"/>
      <c r="D1934" s="68"/>
      <c r="E1934" s="69"/>
      <c r="F1934" s="69"/>
      <c r="G1934" s="69"/>
      <c r="H1934" s="69"/>
      <c r="I1934" s="107"/>
      <c r="J1934" s="69"/>
      <c r="K1934" s="69"/>
      <c r="L1934" s="89"/>
      <c r="M1934" s="69"/>
      <c r="N1934" s="69"/>
      <c r="P1934" s="69"/>
      <c r="Q1934" s="69"/>
      <c r="R1934" s="69"/>
      <c r="S1934" s="69"/>
      <c r="T1934" s="82"/>
      <c r="U1934" s="82"/>
      <c r="V1934" s="214"/>
      <c r="W1934" s="214"/>
      <c r="X1934" s="82"/>
      <c r="Y1934" s="82"/>
      <c r="Z1934" s="82"/>
      <c r="AA1934" s="82"/>
      <c r="AB1934" s="82"/>
      <c r="AC1934" s="82"/>
      <c r="AD1934" s="82"/>
      <c r="AE1934" s="89"/>
      <c r="AF1934" s="82"/>
      <c r="AG1934" s="82"/>
      <c r="AH1934" s="82"/>
      <c r="AI1934" s="82"/>
      <c r="AJ1934" s="82"/>
      <c r="AK1934" s="82"/>
      <c r="AL1934" s="69"/>
      <c r="AM1934" s="82"/>
      <c r="AN1934" s="109"/>
      <c r="AO1934" s="109"/>
      <c r="AP1934" s="109"/>
      <c r="AQ1934" s="109"/>
      <c r="AR1934" s="109"/>
      <c r="AS1934" s="109"/>
      <c r="AT1934" s="109"/>
      <c r="AU1934" s="109"/>
      <c r="AV1934" s="109"/>
      <c r="AW1934" s="109"/>
      <c r="AX1934" s="109"/>
      <c r="AY1934" s="109"/>
      <c r="AZ1934" s="109"/>
      <c r="BA1934" s="109"/>
      <c r="BB1934" s="109"/>
      <c r="BC1934" s="109"/>
      <c r="BD1934" s="109"/>
      <c r="BE1934" s="109"/>
      <c r="BF1934" s="109"/>
      <c r="BG1934" s="109"/>
      <c r="BH1934" s="109"/>
      <c r="BI1934" s="109"/>
      <c r="BJ1934" s="109"/>
      <c r="BK1934" s="109"/>
      <c r="BL1934" s="109"/>
      <c r="BM1934" s="109"/>
      <c r="BN1934" s="109"/>
      <c r="BO1934" s="109"/>
      <c r="BP1934" s="109"/>
      <c r="BQ1934" s="63"/>
      <c r="BR1934" s="63"/>
      <c r="BS1934" s="63"/>
      <c r="BT1934" s="78"/>
      <c r="BU1934" s="77"/>
      <c r="BV1934" s="78"/>
      <c r="BW1934" s="79"/>
      <c r="BX1934" s="79"/>
      <c r="BY1934" s="79"/>
      <c r="BZ1934" s="79"/>
      <c r="CA1934" s="48"/>
      <c r="CB1934" s="49"/>
      <c r="CC1934" s="49"/>
      <c r="CD1934" s="49"/>
      <c r="CE1934" s="96"/>
      <c r="CF1934" s="49"/>
      <c r="CG1934" s="96"/>
      <c r="CH1934" s="49"/>
      <c r="CI1934" s="49"/>
      <c r="CJ1934" s="49"/>
      <c r="CK1934" s="49"/>
      <c r="CL1934" s="49"/>
      <c r="CM1934" s="49"/>
      <c r="CN1934" s="49"/>
      <c r="CO1934" s="49"/>
      <c r="CP1934" s="49"/>
      <c r="CQ1934" s="49"/>
      <c r="CR1934" s="49"/>
      <c r="CS1934" s="49"/>
      <c r="CT1934" s="49"/>
      <c r="CU1934" s="49"/>
      <c r="CV1934" s="49"/>
      <c r="CW1934" s="49"/>
      <c r="CX1934" s="49"/>
      <c r="CY1934" s="49"/>
      <c r="CZ1934" s="49"/>
    </row>
    <row r="1935" spans="1:104" ht="20.25" thickTop="1" thickBot="1" x14ac:dyDescent="0.35">
      <c r="A1935" s="68"/>
      <c r="B1935" s="88"/>
      <c r="C1935" s="68"/>
      <c r="D1935" s="68"/>
      <c r="E1935" s="69"/>
      <c r="F1935" s="69"/>
      <c r="G1935" s="69"/>
      <c r="H1935" s="69"/>
      <c r="I1935" s="107"/>
      <c r="J1935" s="69"/>
      <c r="K1935" s="69"/>
      <c r="L1935" s="89"/>
      <c r="M1935" s="69"/>
      <c r="N1935" s="69"/>
      <c r="P1935" s="69"/>
      <c r="Q1935" s="69"/>
      <c r="R1935" s="69"/>
      <c r="S1935" s="69"/>
      <c r="T1935" s="82"/>
      <c r="U1935" s="82"/>
      <c r="V1935" s="214"/>
      <c r="W1935" s="214"/>
      <c r="X1935" s="82"/>
      <c r="Y1935" s="82"/>
      <c r="Z1935" s="82"/>
      <c r="AA1935" s="82"/>
      <c r="AB1935" s="82"/>
      <c r="AC1935" s="82"/>
      <c r="AD1935" s="82"/>
      <c r="AE1935" s="89"/>
      <c r="AF1935" s="82"/>
      <c r="AG1935" s="82"/>
      <c r="AH1935" s="82"/>
      <c r="AI1935" s="82"/>
      <c r="AJ1935" s="82"/>
      <c r="AK1935" s="82"/>
      <c r="AL1935" s="69"/>
      <c r="AM1935" s="82"/>
      <c r="AN1935" s="109"/>
      <c r="AO1935" s="109"/>
      <c r="AP1935" s="109"/>
      <c r="AQ1935" s="109"/>
      <c r="AR1935" s="109"/>
      <c r="AS1935" s="109"/>
      <c r="AT1935" s="109"/>
      <c r="AU1935" s="109"/>
      <c r="AV1935" s="109"/>
      <c r="AW1935" s="109"/>
      <c r="AX1935" s="109"/>
      <c r="AY1935" s="109"/>
      <c r="AZ1935" s="109"/>
      <c r="BA1935" s="109"/>
      <c r="BB1935" s="109"/>
      <c r="BC1935" s="109"/>
      <c r="BD1935" s="109"/>
      <c r="BE1935" s="109"/>
      <c r="BF1935" s="109"/>
      <c r="BG1935" s="109"/>
      <c r="BH1935" s="109"/>
      <c r="BI1935" s="109"/>
      <c r="BJ1935" s="109"/>
      <c r="BK1935" s="109"/>
      <c r="BL1935" s="109"/>
      <c r="BM1935" s="109"/>
      <c r="BN1935" s="109"/>
      <c r="BO1935" s="109"/>
      <c r="BP1935" s="109"/>
      <c r="BQ1935" s="63"/>
      <c r="BR1935" s="63"/>
      <c r="BS1935" s="63"/>
      <c r="BT1935" s="78"/>
      <c r="BU1935" s="77"/>
      <c r="BV1935" s="78"/>
      <c r="BW1935" s="79"/>
      <c r="BX1935" s="79"/>
      <c r="BY1935" s="79"/>
      <c r="BZ1935" s="79"/>
      <c r="CA1935" s="48"/>
      <c r="CB1935" s="49"/>
      <c r="CC1935" s="49"/>
      <c r="CD1935" s="49"/>
      <c r="CE1935" s="96"/>
      <c r="CF1935" s="49"/>
      <c r="CG1935" s="96"/>
      <c r="CH1935" s="49"/>
      <c r="CI1935" s="49"/>
      <c r="CJ1935" s="49"/>
      <c r="CK1935" s="49"/>
      <c r="CL1935" s="49"/>
      <c r="CM1935" s="49"/>
      <c r="CN1935" s="49"/>
      <c r="CO1935" s="49"/>
      <c r="CP1935" s="49"/>
      <c r="CQ1935" s="49"/>
      <c r="CR1935" s="49"/>
      <c r="CS1935" s="49"/>
      <c r="CT1935" s="49"/>
      <c r="CU1935" s="49"/>
      <c r="CV1935" s="49"/>
      <c r="CW1935" s="49"/>
      <c r="CX1935" s="49"/>
      <c r="CY1935" s="49"/>
      <c r="CZ1935" s="49"/>
    </row>
    <row r="1936" spans="1:104" ht="20.25" thickTop="1" thickBot="1" x14ac:dyDescent="0.35">
      <c r="A1936" s="68"/>
      <c r="B1936" s="88"/>
      <c r="C1936" s="68"/>
      <c r="D1936" s="68"/>
      <c r="E1936" s="69"/>
      <c r="F1936" s="69"/>
      <c r="G1936" s="69"/>
      <c r="H1936" s="69"/>
      <c r="I1936" s="107"/>
      <c r="J1936" s="69"/>
      <c r="K1936" s="69"/>
      <c r="L1936" s="89"/>
      <c r="M1936" s="69"/>
      <c r="N1936" s="69"/>
      <c r="P1936" s="69"/>
      <c r="Q1936" s="69"/>
      <c r="R1936" s="69"/>
      <c r="S1936" s="69"/>
      <c r="T1936" s="82"/>
      <c r="U1936" s="82"/>
      <c r="V1936" s="214"/>
      <c r="W1936" s="214"/>
      <c r="X1936" s="82"/>
      <c r="Y1936" s="82"/>
      <c r="Z1936" s="82"/>
      <c r="AA1936" s="82"/>
      <c r="AB1936" s="82"/>
      <c r="AC1936" s="82"/>
      <c r="AD1936" s="82"/>
      <c r="AE1936" s="89"/>
      <c r="AF1936" s="82"/>
      <c r="AG1936" s="82"/>
      <c r="AH1936" s="82"/>
      <c r="AI1936" s="82"/>
      <c r="AJ1936" s="82"/>
      <c r="AK1936" s="82"/>
      <c r="AL1936" s="69"/>
      <c r="AM1936" s="82"/>
      <c r="AN1936" s="109"/>
      <c r="AO1936" s="109"/>
      <c r="AP1936" s="109"/>
      <c r="AQ1936" s="109"/>
      <c r="AR1936" s="109"/>
      <c r="AS1936" s="109"/>
      <c r="AT1936" s="109"/>
      <c r="AU1936" s="109"/>
      <c r="AV1936" s="109"/>
      <c r="AW1936" s="109"/>
      <c r="AX1936" s="109"/>
      <c r="AY1936" s="109"/>
      <c r="AZ1936" s="109"/>
      <c r="BA1936" s="109"/>
      <c r="BB1936" s="109"/>
      <c r="BC1936" s="109"/>
      <c r="BD1936" s="109"/>
      <c r="BE1936" s="109"/>
      <c r="BF1936" s="109"/>
      <c r="BG1936" s="109"/>
      <c r="BH1936" s="109"/>
      <c r="BI1936" s="109"/>
      <c r="BJ1936" s="109"/>
      <c r="BK1936" s="109"/>
      <c r="BL1936" s="109"/>
      <c r="BM1936" s="109"/>
      <c r="BN1936" s="109"/>
      <c r="BO1936" s="109"/>
      <c r="BP1936" s="109"/>
      <c r="BQ1936" s="63"/>
      <c r="BR1936" s="63"/>
      <c r="BS1936" s="63"/>
      <c r="BT1936" s="78"/>
      <c r="BU1936" s="77"/>
      <c r="BV1936" s="78"/>
      <c r="BW1936" s="79"/>
      <c r="BX1936" s="79"/>
      <c r="BY1936" s="79"/>
      <c r="BZ1936" s="79"/>
      <c r="CA1936" s="48"/>
      <c r="CB1936" s="49"/>
      <c r="CC1936" s="49"/>
      <c r="CD1936" s="49"/>
      <c r="CE1936" s="96"/>
      <c r="CF1936" s="49"/>
      <c r="CG1936" s="96"/>
      <c r="CH1936" s="49"/>
      <c r="CI1936" s="49"/>
      <c r="CJ1936" s="49"/>
      <c r="CK1936" s="49"/>
      <c r="CL1936" s="49"/>
      <c r="CM1936" s="49"/>
      <c r="CN1936" s="49"/>
      <c r="CO1936" s="49"/>
      <c r="CP1936" s="49"/>
      <c r="CQ1936" s="49"/>
      <c r="CR1936" s="49"/>
      <c r="CS1936" s="49"/>
      <c r="CT1936" s="49"/>
      <c r="CU1936" s="49"/>
      <c r="CV1936" s="49"/>
      <c r="CW1936" s="49"/>
      <c r="CX1936" s="49"/>
      <c r="CY1936" s="49"/>
      <c r="CZ1936" s="49"/>
    </row>
    <row r="1937" spans="1:104" ht="20.25" thickTop="1" thickBot="1" x14ac:dyDescent="0.35">
      <c r="A1937" s="68"/>
      <c r="B1937" s="88"/>
      <c r="C1937" s="68"/>
      <c r="D1937" s="68"/>
      <c r="E1937" s="69"/>
      <c r="F1937" s="69"/>
      <c r="G1937" s="69"/>
      <c r="H1937" s="69"/>
      <c r="I1937" s="107"/>
      <c r="J1937" s="69"/>
      <c r="K1937" s="69"/>
      <c r="L1937" s="89"/>
      <c r="M1937" s="69"/>
      <c r="N1937" s="69"/>
      <c r="P1937" s="69"/>
      <c r="Q1937" s="69"/>
      <c r="R1937" s="69"/>
      <c r="S1937" s="69"/>
      <c r="T1937" s="82"/>
      <c r="U1937" s="82"/>
      <c r="V1937" s="214"/>
      <c r="W1937" s="214"/>
      <c r="X1937" s="82"/>
      <c r="Y1937" s="82"/>
      <c r="Z1937" s="82"/>
      <c r="AA1937" s="82"/>
      <c r="AB1937" s="82"/>
      <c r="AC1937" s="82"/>
      <c r="AD1937" s="82"/>
      <c r="AE1937" s="89"/>
      <c r="AF1937" s="82"/>
      <c r="AG1937" s="82"/>
      <c r="AH1937" s="82"/>
      <c r="AI1937" s="82"/>
      <c r="AJ1937" s="82"/>
      <c r="AK1937" s="82"/>
      <c r="AL1937" s="69"/>
      <c r="AM1937" s="82"/>
      <c r="AN1937" s="109"/>
      <c r="AO1937" s="109"/>
      <c r="AP1937" s="109"/>
      <c r="AQ1937" s="109"/>
      <c r="AR1937" s="109"/>
      <c r="AS1937" s="109"/>
      <c r="AT1937" s="109"/>
      <c r="AU1937" s="109"/>
      <c r="AV1937" s="109"/>
      <c r="AW1937" s="109"/>
      <c r="AX1937" s="109"/>
      <c r="AY1937" s="109"/>
      <c r="AZ1937" s="109"/>
      <c r="BA1937" s="109"/>
      <c r="BB1937" s="109"/>
      <c r="BC1937" s="109"/>
      <c r="BD1937" s="109"/>
      <c r="BE1937" s="109"/>
      <c r="BF1937" s="109"/>
      <c r="BG1937" s="109"/>
      <c r="BH1937" s="109"/>
      <c r="BI1937" s="109"/>
      <c r="BJ1937" s="109"/>
      <c r="BK1937" s="109"/>
      <c r="BL1937" s="109"/>
      <c r="BM1937" s="109"/>
      <c r="BN1937" s="109"/>
      <c r="BO1937" s="109"/>
      <c r="BP1937" s="109"/>
      <c r="BQ1937" s="63"/>
      <c r="BR1937" s="63"/>
      <c r="BS1937" s="63"/>
      <c r="BT1937" s="78"/>
      <c r="BU1937" s="77"/>
      <c r="BV1937" s="78"/>
      <c r="BW1937" s="79"/>
      <c r="BX1937" s="79"/>
      <c r="BY1937" s="79"/>
      <c r="BZ1937" s="79"/>
      <c r="CA1937" s="48"/>
      <c r="CB1937" s="49"/>
      <c r="CC1937" s="49"/>
      <c r="CD1937" s="49"/>
      <c r="CE1937" s="96"/>
      <c r="CF1937" s="49"/>
      <c r="CG1937" s="96"/>
      <c r="CH1937" s="49"/>
      <c r="CI1937" s="49"/>
      <c r="CJ1937" s="49"/>
      <c r="CK1937" s="49"/>
      <c r="CL1937" s="49"/>
      <c r="CM1937" s="49"/>
      <c r="CN1937" s="49"/>
      <c r="CO1937" s="49"/>
      <c r="CP1937" s="49"/>
      <c r="CQ1937" s="49"/>
      <c r="CR1937" s="49"/>
      <c r="CS1937" s="49"/>
      <c r="CT1937" s="49"/>
      <c r="CU1937" s="49"/>
      <c r="CV1937" s="49"/>
      <c r="CW1937" s="49"/>
      <c r="CX1937" s="49"/>
      <c r="CY1937" s="49"/>
      <c r="CZ1937" s="49"/>
    </row>
    <row r="1938" spans="1:104" ht="20.25" thickTop="1" thickBot="1" x14ac:dyDescent="0.35">
      <c r="A1938" s="68"/>
      <c r="B1938" s="88"/>
      <c r="C1938" s="68"/>
      <c r="D1938" s="68"/>
      <c r="E1938" s="69"/>
      <c r="F1938" s="69"/>
      <c r="G1938" s="69"/>
      <c r="H1938" s="69"/>
      <c r="I1938" s="107"/>
      <c r="J1938" s="69"/>
      <c r="K1938" s="69"/>
      <c r="L1938" s="89"/>
      <c r="M1938" s="69"/>
      <c r="N1938" s="69"/>
      <c r="P1938" s="69"/>
      <c r="Q1938" s="69"/>
      <c r="R1938" s="69"/>
      <c r="S1938" s="69"/>
      <c r="T1938" s="82"/>
      <c r="U1938" s="82"/>
      <c r="V1938" s="214"/>
      <c r="W1938" s="214"/>
      <c r="X1938" s="82"/>
      <c r="Y1938" s="82"/>
      <c r="Z1938" s="82"/>
      <c r="AA1938" s="82"/>
      <c r="AB1938" s="82"/>
      <c r="AC1938" s="82"/>
      <c r="AD1938" s="82"/>
      <c r="AE1938" s="89"/>
      <c r="AF1938" s="82"/>
      <c r="AG1938" s="82"/>
      <c r="AH1938" s="82"/>
      <c r="AI1938" s="82"/>
      <c r="AJ1938" s="82"/>
      <c r="AK1938" s="82"/>
      <c r="AL1938" s="69"/>
      <c r="AM1938" s="82"/>
      <c r="AN1938" s="109"/>
      <c r="AO1938" s="109"/>
      <c r="AP1938" s="109"/>
      <c r="AQ1938" s="109"/>
      <c r="AR1938" s="109"/>
      <c r="AS1938" s="109"/>
      <c r="AT1938" s="109"/>
      <c r="AU1938" s="109"/>
      <c r="AV1938" s="109"/>
      <c r="AW1938" s="109"/>
      <c r="AX1938" s="109"/>
      <c r="AY1938" s="109"/>
      <c r="AZ1938" s="109"/>
      <c r="BA1938" s="109"/>
      <c r="BB1938" s="109"/>
      <c r="BC1938" s="109"/>
      <c r="BD1938" s="109"/>
      <c r="BE1938" s="109"/>
      <c r="BF1938" s="109"/>
      <c r="BG1938" s="109"/>
      <c r="BH1938" s="109"/>
      <c r="BI1938" s="109"/>
      <c r="BJ1938" s="109"/>
      <c r="BK1938" s="109"/>
      <c r="BL1938" s="109"/>
      <c r="BM1938" s="109"/>
      <c r="BN1938" s="109"/>
      <c r="BO1938" s="109"/>
      <c r="BP1938" s="109"/>
      <c r="BQ1938" s="63"/>
      <c r="BR1938" s="63"/>
      <c r="BS1938" s="63"/>
      <c r="BT1938" s="78"/>
      <c r="BU1938" s="77"/>
      <c r="BV1938" s="78"/>
      <c r="BW1938" s="79"/>
      <c r="BX1938" s="79"/>
      <c r="BY1938" s="79"/>
      <c r="BZ1938" s="79"/>
      <c r="CA1938" s="48"/>
      <c r="CB1938" s="49"/>
      <c r="CC1938" s="49"/>
      <c r="CD1938" s="49"/>
      <c r="CE1938" s="96"/>
      <c r="CF1938" s="49"/>
      <c r="CG1938" s="96"/>
      <c r="CH1938" s="49"/>
      <c r="CI1938" s="49"/>
      <c r="CJ1938" s="49"/>
      <c r="CK1938" s="49"/>
      <c r="CL1938" s="49"/>
      <c r="CM1938" s="49"/>
      <c r="CN1938" s="49"/>
      <c r="CO1938" s="49"/>
      <c r="CP1938" s="49"/>
      <c r="CQ1938" s="49"/>
      <c r="CR1938" s="49"/>
      <c r="CS1938" s="49"/>
      <c r="CT1938" s="49"/>
      <c r="CU1938" s="49"/>
      <c r="CV1938" s="49"/>
      <c r="CW1938" s="49"/>
      <c r="CX1938" s="49"/>
      <c r="CY1938" s="49"/>
      <c r="CZ1938" s="49"/>
    </row>
    <row r="1939" spans="1:104" ht="20.25" thickTop="1" thickBot="1" x14ac:dyDescent="0.35">
      <c r="A1939" s="68"/>
      <c r="B1939" s="88"/>
      <c r="C1939" s="68"/>
      <c r="D1939" s="68"/>
      <c r="E1939" s="69"/>
      <c r="F1939" s="69"/>
      <c r="G1939" s="69"/>
      <c r="H1939" s="69"/>
      <c r="I1939" s="107"/>
      <c r="J1939" s="69"/>
      <c r="K1939" s="69"/>
      <c r="L1939" s="89"/>
      <c r="M1939" s="69"/>
      <c r="N1939" s="69"/>
      <c r="P1939" s="69"/>
      <c r="Q1939" s="69"/>
      <c r="R1939" s="69"/>
      <c r="S1939" s="69"/>
      <c r="T1939" s="82"/>
      <c r="U1939" s="82"/>
      <c r="V1939" s="214"/>
      <c r="W1939" s="214"/>
      <c r="X1939" s="82"/>
      <c r="Y1939" s="82"/>
      <c r="Z1939" s="82"/>
      <c r="AA1939" s="82"/>
      <c r="AB1939" s="82"/>
      <c r="AC1939" s="82"/>
      <c r="AD1939" s="82"/>
      <c r="AE1939" s="89"/>
      <c r="AF1939" s="82"/>
      <c r="AG1939" s="82"/>
      <c r="AH1939" s="82"/>
      <c r="AI1939" s="82"/>
      <c r="AJ1939" s="82"/>
      <c r="AK1939" s="82"/>
      <c r="AL1939" s="69"/>
      <c r="AM1939" s="82"/>
      <c r="AN1939" s="109"/>
      <c r="AO1939" s="109"/>
      <c r="AP1939" s="109"/>
      <c r="AQ1939" s="109"/>
      <c r="AR1939" s="109"/>
      <c r="AS1939" s="109"/>
      <c r="AT1939" s="109"/>
      <c r="AU1939" s="109"/>
      <c r="AV1939" s="109"/>
      <c r="AW1939" s="109"/>
      <c r="AX1939" s="109"/>
      <c r="AY1939" s="109"/>
      <c r="AZ1939" s="109"/>
      <c r="BA1939" s="109"/>
      <c r="BB1939" s="109"/>
      <c r="BC1939" s="109"/>
      <c r="BD1939" s="109"/>
      <c r="BE1939" s="109"/>
      <c r="BF1939" s="109"/>
      <c r="BG1939" s="109"/>
      <c r="BH1939" s="109"/>
      <c r="BI1939" s="109"/>
      <c r="BJ1939" s="109"/>
      <c r="BK1939" s="109"/>
      <c r="BL1939" s="109"/>
      <c r="BM1939" s="109"/>
      <c r="BN1939" s="109"/>
      <c r="BO1939" s="109"/>
      <c r="BP1939" s="109"/>
      <c r="BQ1939" s="63"/>
      <c r="BR1939" s="63"/>
      <c r="BS1939" s="63"/>
      <c r="BT1939" s="78"/>
      <c r="BU1939" s="77"/>
      <c r="BV1939" s="78"/>
      <c r="BW1939" s="79"/>
      <c r="BX1939" s="79"/>
      <c r="BY1939" s="79"/>
      <c r="BZ1939" s="79"/>
      <c r="CA1939" s="48"/>
      <c r="CB1939" s="49"/>
      <c r="CC1939" s="49"/>
      <c r="CD1939" s="49"/>
      <c r="CE1939" s="96"/>
      <c r="CF1939" s="49"/>
      <c r="CG1939" s="96"/>
      <c r="CH1939" s="49"/>
      <c r="CI1939" s="49"/>
      <c r="CJ1939" s="49"/>
      <c r="CK1939" s="49"/>
      <c r="CL1939" s="49"/>
      <c r="CM1939" s="49"/>
      <c r="CN1939" s="49"/>
      <c r="CO1939" s="49"/>
      <c r="CP1939" s="49"/>
      <c r="CQ1939" s="49"/>
      <c r="CR1939" s="49"/>
      <c r="CS1939" s="49"/>
      <c r="CT1939" s="49"/>
      <c r="CU1939" s="49"/>
      <c r="CV1939" s="49"/>
      <c r="CW1939" s="49"/>
      <c r="CX1939" s="49"/>
      <c r="CY1939" s="49"/>
      <c r="CZ1939" s="49"/>
    </row>
    <row r="1940" spans="1:104" ht="20.25" thickTop="1" thickBot="1" x14ac:dyDescent="0.35">
      <c r="A1940" s="68"/>
      <c r="B1940" s="88"/>
      <c r="C1940" s="68"/>
      <c r="D1940" s="68"/>
      <c r="E1940" s="69"/>
      <c r="F1940" s="69"/>
      <c r="G1940" s="69"/>
      <c r="H1940" s="69"/>
      <c r="I1940" s="107"/>
      <c r="J1940" s="69"/>
      <c r="K1940" s="69"/>
      <c r="L1940" s="89"/>
      <c r="M1940" s="69"/>
      <c r="N1940" s="69"/>
      <c r="P1940" s="69"/>
      <c r="Q1940" s="69"/>
      <c r="R1940" s="69"/>
      <c r="S1940" s="69"/>
      <c r="T1940" s="82"/>
      <c r="U1940" s="82"/>
      <c r="V1940" s="214"/>
      <c r="W1940" s="214"/>
      <c r="X1940" s="82"/>
      <c r="Y1940" s="82"/>
      <c r="Z1940" s="82"/>
      <c r="AA1940" s="82"/>
      <c r="AB1940" s="82"/>
      <c r="AC1940" s="82"/>
      <c r="AD1940" s="82"/>
      <c r="AE1940" s="89"/>
      <c r="AF1940" s="82"/>
      <c r="AG1940" s="82"/>
      <c r="AH1940" s="82"/>
      <c r="AI1940" s="82"/>
      <c r="AJ1940" s="82"/>
      <c r="AK1940" s="82"/>
      <c r="AL1940" s="69"/>
      <c r="AM1940" s="82"/>
      <c r="AN1940" s="109"/>
      <c r="AO1940" s="109"/>
      <c r="AP1940" s="109"/>
      <c r="AQ1940" s="109"/>
      <c r="AR1940" s="109"/>
      <c r="AS1940" s="109"/>
      <c r="AT1940" s="109"/>
      <c r="AU1940" s="109"/>
      <c r="AV1940" s="109"/>
      <c r="AW1940" s="109"/>
      <c r="AX1940" s="109"/>
      <c r="AY1940" s="109"/>
      <c r="AZ1940" s="109"/>
      <c r="BA1940" s="109"/>
      <c r="BB1940" s="109"/>
      <c r="BC1940" s="109"/>
      <c r="BD1940" s="109"/>
      <c r="BE1940" s="109"/>
      <c r="BF1940" s="109"/>
      <c r="BG1940" s="109"/>
      <c r="BH1940" s="109"/>
      <c r="BI1940" s="109"/>
      <c r="BJ1940" s="109"/>
      <c r="BK1940" s="109"/>
      <c r="BL1940" s="109"/>
      <c r="BM1940" s="109"/>
      <c r="BN1940" s="109"/>
      <c r="BO1940" s="109"/>
      <c r="BP1940" s="109"/>
      <c r="BQ1940" s="63"/>
      <c r="BR1940" s="63"/>
      <c r="BS1940" s="63"/>
      <c r="BT1940" s="78"/>
      <c r="BU1940" s="77"/>
      <c r="BV1940" s="78"/>
      <c r="BW1940" s="79"/>
      <c r="BX1940" s="79"/>
      <c r="BY1940" s="79"/>
      <c r="BZ1940" s="79"/>
      <c r="CA1940" s="48"/>
      <c r="CB1940" s="49"/>
      <c r="CC1940" s="49"/>
      <c r="CD1940" s="49"/>
      <c r="CE1940" s="96"/>
      <c r="CF1940" s="49"/>
      <c r="CG1940" s="96"/>
      <c r="CH1940" s="49"/>
      <c r="CI1940" s="49"/>
      <c r="CJ1940" s="49"/>
      <c r="CK1940" s="49"/>
      <c r="CL1940" s="49"/>
      <c r="CM1940" s="49"/>
      <c r="CN1940" s="49"/>
      <c r="CO1940" s="49"/>
      <c r="CP1940" s="49"/>
      <c r="CQ1940" s="49"/>
      <c r="CR1940" s="49"/>
      <c r="CS1940" s="49"/>
      <c r="CT1940" s="49"/>
      <c r="CU1940" s="49"/>
      <c r="CV1940" s="49"/>
      <c r="CW1940" s="49"/>
      <c r="CX1940" s="49"/>
      <c r="CY1940" s="49"/>
      <c r="CZ1940" s="49"/>
    </row>
    <row r="1941" spans="1:104" ht="20.25" thickTop="1" thickBot="1" x14ac:dyDescent="0.35">
      <c r="A1941" s="68"/>
      <c r="B1941" s="88"/>
      <c r="C1941" s="68"/>
      <c r="D1941" s="68"/>
      <c r="E1941" s="69"/>
      <c r="F1941" s="69"/>
      <c r="G1941" s="69"/>
      <c r="H1941" s="69"/>
      <c r="I1941" s="107"/>
      <c r="J1941" s="69"/>
      <c r="K1941" s="69"/>
      <c r="L1941" s="89"/>
      <c r="M1941" s="69"/>
      <c r="N1941" s="69"/>
      <c r="P1941" s="69"/>
      <c r="Q1941" s="69"/>
      <c r="R1941" s="69"/>
      <c r="S1941" s="69"/>
      <c r="T1941" s="82"/>
      <c r="U1941" s="82"/>
      <c r="V1941" s="214"/>
      <c r="W1941" s="214"/>
      <c r="X1941" s="82"/>
      <c r="Y1941" s="82"/>
      <c r="Z1941" s="82"/>
      <c r="AA1941" s="82"/>
      <c r="AB1941" s="82"/>
      <c r="AC1941" s="82"/>
      <c r="AD1941" s="82"/>
      <c r="AE1941" s="89"/>
      <c r="AF1941" s="82"/>
      <c r="AG1941" s="82"/>
      <c r="AH1941" s="82"/>
      <c r="AI1941" s="82"/>
      <c r="AJ1941" s="82"/>
      <c r="AK1941" s="82"/>
      <c r="AL1941" s="69"/>
      <c r="AM1941" s="82"/>
      <c r="AN1941" s="109"/>
      <c r="AO1941" s="109"/>
      <c r="AP1941" s="109"/>
      <c r="AQ1941" s="109"/>
      <c r="AR1941" s="109"/>
      <c r="AS1941" s="109"/>
      <c r="AT1941" s="109"/>
      <c r="AU1941" s="109"/>
      <c r="AV1941" s="109"/>
      <c r="AW1941" s="109"/>
      <c r="AX1941" s="109"/>
      <c r="AY1941" s="109"/>
      <c r="AZ1941" s="109"/>
      <c r="BA1941" s="109"/>
      <c r="BB1941" s="109"/>
      <c r="BC1941" s="109"/>
      <c r="BD1941" s="109"/>
      <c r="BE1941" s="109"/>
      <c r="BF1941" s="109"/>
      <c r="BG1941" s="109"/>
      <c r="BH1941" s="109"/>
      <c r="BI1941" s="109"/>
      <c r="BJ1941" s="109"/>
      <c r="BK1941" s="109"/>
      <c r="BL1941" s="109"/>
      <c r="BM1941" s="109"/>
      <c r="BN1941" s="109"/>
      <c r="BO1941" s="109"/>
      <c r="BP1941" s="109"/>
      <c r="BQ1941" s="63"/>
      <c r="BR1941" s="63"/>
      <c r="BS1941" s="63"/>
      <c r="BT1941" s="78"/>
      <c r="BU1941" s="77"/>
      <c r="BV1941" s="78"/>
      <c r="BW1941" s="79"/>
      <c r="BX1941" s="79"/>
      <c r="BY1941" s="79"/>
      <c r="BZ1941" s="79"/>
      <c r="CA1941" s="48"/>
      <c r="CB1941" s="49"/>
      <c r="CC1941" s="49"/>
      <c r="CD1941" s="49"/>
      <c r="CE1941" s="96"/>
      <c r="CF1941" s="49"/>
      <c r="CG1941" s="96"/>
      <c r="CH1941" s="49"/>
      <c r="CI1941" s="49"/>
      <c r="CJ1941" s="49"/>
      <c r="CK1941" s="49"/>
      <c r="CL1941" s="49"/>
      <c r="CM1941" s="49"/>
      <c r="CN1941" s="49"/>
      <c r="CO1941" s="49"/>
      <c r="CP1941" s="49"/>
      <c r="CQ1941" s="49"/>
      <c r="CR1941" s="49"/>
      <c r="CS1941" s="49"/>
      <c r="CT1941" s="49"/>
      <c r="CU1941" s="49"/>
      <c r="CV1941" s="49"/>
      <c r="CW1941" s="49"/>
      <c r="CX1941" s="49"/>
      <c r="CY1941" s="49"/>
      <c r="CZ1941" s="49"/>
    </row>
    <row r="1942" spans="1:104" ht="20.25" thickTop="1" thickBot="1" x14ac:dyDescent="0.35">
      <c r="A1942" s="68"/>
      <c r="B1942" s="88"/>
      <c r="C1942" s="68"/>
      <c r="D1942" s="68"/>
      <c r="E1942" s="69"/>
      <c r="F1942" s="69"/>
      <c r="G1942" s="69"/>
      <c r="H1942" s="69"/>
      <c r="I1942" s="107"/>
      <c r="J1942" s="69"/>
      <c r="K1942" s="69"/>
      <c r="L1942" s="89"/>
      <c r="M1942" s="69"/>
      <c r="N1942" s="69"/>
      <c r="P1942" s="69"/>
      <c r="Q1942" s="69"/>
      <c r="R1942" s="69"/>
      <c r="S1942" s="69"/>
      <c r="T1942" s="82"/>
      <c r="U1942" s="82"/>
      <c r="V1942" s="214"/>
      <c r="W1942" s="214"/>
      <c r="X1942" s="82"/>
      <c r="Y1942" s="82"/>
      <c r="Z1942" s="82"/>
      <c r="AA1942" s="82"/>
      <c r="AB1942" s="82"/>
      <c r="AC1942" s="82"/>
      <c r="AD1942" s="82"/>
      <c r="AE1942" s="89"/>
      <c r="AF1942" s="82"/>
      <c r="AG1942" s="82"/>
      <c r="AH1942" s="82"/>
      <c r="AI1942" s="82"/>
      <c r="AJ1942" s="82"/>
      <c r="AK1942" s="82"/>
      <c r="AL1942" s="69"/>
      <c r="AM1942" s="82"/>
      <c r="AN1942" s="109"/>
      <c r="AO1942" s="109"/>
      <c r="AP1942" s="109"/>
      <c r="AQ1942" s="109"/>
      <c r="AR1942" s="109"/>
      <c r="AS1942" s="109"/>
      <c r="AT1942" s="109"/>
      <c r="AU1942" s="109"/>
      <c r="AV1942" s="109"/>
      <c r="AW1942" s="109"/>
      <c r="AX1942" s="109"/>
      <c r="AY1942" s="109"/>
      <c r="AZ1942" s="109"/>
      <c r="BA1942" s="109"/>
      <c r="BB1942" s="109"/>
      <c r="BC1942" s="109"/>
      <c r="BD1942" s="109"/>
      <c r="BE1942" s="109"/>
      <c r="BF1942" s="109"/>
      <c r="BG1942" s="109"/>
      <c r="BH1942" s="109"/>
      <c r="BI1942" s="109"/>
      <c r="BJ1942" s="109"/>
      <c r="BK1942" s="109"/>
      <c r="BL1942" s="109"/>
      <c r="BM1942" s="109"/>
      <c r="BN1942" s="109"/>
      <c r="BO1942" s="109"/>
      <c r="BP1942" s="109"/>
      <c r="BQ1942" s="63"/>
      <c r="BR1942" s="63"/>
      <c r="BS1942" s="63"/>
      <c r="BT1942" s="78"/>
      <c r="BU1942" s="77"/>
      <c r="BV1942" s="78"/>
      <c r="BW1942" s="79"/>
      <c r="BX1942" s="79"/>
      <c r="BY1942" s="79"/>
      <c r="BZ1942" s="79"/>
      <c r="CA1942" s="48"/>
      <c r="CB1942" s="49"/>
      <c r="CC1942" s="49"/>
      <c r="CD1942" s="49"/>
      <c r="CE1942" s="96"/>
      <c r="CF1942" s="49"/>
      <c r="CG1942" s="96"/>
      <c r="CH1942" s="49"/>
      <c r="CI1942" s="49"/>
      <c r="CJ1942" s="49"/>
      <c r="CK1942" s="49"/>
      <c r="CL1942" s="49"/>
      <c r="CM1942" s="49"/>
      <c r="CN1942" s="49"/>
      <c r="CO1942" s="49"/>
      <c r="CP1942" s="49"/>
      <c r="CQ1942" s="49"/>
      <c r="CR1942" s="49"/>
      <c r="CS1942" s="49"/>
      <c r="CT1942" s="49"/>
      <c r="CU1942" s="49"/>
      <c r="CV1942" s="49"/>
      <c r="CW1942" s="49"/>
      <c r="CX1942" s="49"/>
      <c r="CY1942" s="49"/>
      <c r="CZ1942" s="49"/>
    </row>
    <row r="1943" spans="1:104" ht="20.25" thickTop="1" thickBot="1" x14ac:dyDescent="0.35">
      <c r="A1943" s="68"/>
      <c r="B1943" s="88"/>
      <c r="C1943" s="68"/>
      <c r="D1943" s="68"/>
      <c r="E1943" s="69"/>
      <c r="F1943" s="69"/>
      <c r="G1943" s="69"/>
      <c r="H1943" s="69"/>
      <c r="I1943" s="107"/>
      <c r="J1943" s="69"/>
      <c r="K1943" s="69"/>
      <c r="L1943" s="89"/>
      <c r="M1943" s="69"/>
      <c r="N1943" s="69"/>
      <c r="P1943" s="69"/>
      <c r="Q1943" s="69"/>
      <c r="R1943" s="69"/>
      <c r="S1943" s="69"/>
      <c r="T1943" s="82"/>
      <c r="U1943" s="82"/>
      <c r="V1943" s="214"/>
      <c r="W1943" s="214"/>
      <c r="X1943" s="82"/>
      <c r="Y1943" s="82"/>
      <c r="Z1943" s="82"/>
      <c r="AA1943" s="82"/>
      <c r="AB1943" s="82"/>
      <c r="AC1943" s="82"/>
      <c r="AD1943" s="82"/>
      <c r="AE1943" s="89"/>
      <c r="AF1943" s="82"/>
      <c r="AG1943" s="82"/>
      <c r="AH1943" s="82"/>
      <c r="AI1943" s="82"/>
      <c r="AJ1943" s="82"/>
      <c r="AK1943" s="82"/>
      <c r="AL1943" s="69"/>
      <c r="AM1943" s="82"/>
      <c r="AN1943" s="109"/>
      <c r="AO1943" s="109"/>
      <c r="AP1943" s="109"/>
      <c r="AQ1943" s="109"/>
      <c r="AR1943" s="109"/>
      <c r="AS1943" s="109"/>
      <c r="AT1943" s="109"/>
      <c r="AU1943" s="109"/>
      <c r="AV1943" s="109"/>
      <c r="AW1943" s="109"/>
      <c r="AX1943" s="109"/>
      <c r="AY1943" s="109"/>
      <c r="AZ1943" s="109"/>
      <c r="BA1943" s="109"/>
      <c r="BB1943" s="109"/>
      <c r="BC1943" s="109"/>
      <c r="BD1943" s="109"/>
      <c r="BE1943" s="109"/>
      <c r="BF1943" s="109"/>
      <c r="BG1943" s="109"/>
      <c r="BH1943" s="109"/>
      <c r="BI1943" s="109"/>
      <c r="BJ1943" s="109"/>
      <c r="BK1943" s="109"/>
      <c r="BL1943" s="109"/>
      <c r="BM1943" s="109"/>
      <c r="BN1943" s="109"/>
      <c r="BO1943" s="109"/>
      <c r="BP1943" s="109"/>
      <c r="BQ1943" s="63"/>
      <c r="BR1943" s="63"/>
      <c r="BS1943" s="63"/>
      <c r="BT1943" s="78"/>
      <c r="BU1943" s="77"/>
      <c r="BV1943" s="78"/>
      <c r="BW1943" s="79"/>
      <c r="BX1943" s="79"/>
      <c r="BY1943" s="79"/>
      <c r="BZ1943" s="79"/>
      <c r="CA1943" s="48"/>
      <c r="CB1943" s="49"/>
      <c r="CC1943" s="49"/>
      <c r="CD1943" s="49"/>
      <c r="CE1943" s="96"/>
      <c r="CF1943" s="49"/>
      <c r="CG1943" s="96"/>
      <c r="CH1943" s="49"/>
      <c r="CI1943" s="49"/>
      <c r="CJ1943" s="49"/>
      <c r="CK1943" s="49"/>
      <c r="CL1943" s="49"/>
      <c r="CM1943" s="49"/>
      <c r="CN1943" s="49"/>
      <c r="CO1943" s="49"/>
      <c r="CP1943" s="49"/>
      <c r="CQ1943" s="49"/>
      <c r="CR1943" s="49"/>
      <c r="CS1943" s="49"/>
      <c r="CT1943" s="49"/>
      <c r="CU1943" s="49"/>
      <c r="CV1943" s="49"/>
      <c r="CW1943" s="49"/>
      <c r="CX1943" s="49"/>
      <c r="CY1943" s="49"/>
      <c r="CZ1943" s="49"/>
    </row>
    <row r="1944" spans="1:104" ht="20.25" thickTop="1" thickBot="1" x14ac:dyDescent="0.35">
      <c r="A1944" s="68"/>
      <c r="B1944" s="88"/>
      <c r="C1944" s="68"/>
      <c r="D1944" s="68"/>
      <c r="E1944" s="69"/>
      <c r="F1944" s="69"/>
      <c r="G1944" s="69"/>
      <c r="H1944" s="69"/>
      <c r="I1944" s="107"/>
      <c r="J1944" s="69"/>
      <c r="K1944" s="69"/>
      <c r="L1944" s="89"/>
      <c r="M1944" s="69"/>
      <c r="N1944" s="69"/>
      <c r="P1944" s="69"/>
      <c r="Q1944" s="69"/>
      <c r="R1944" s="69"/>
      <c r="S1944" s="69"/>
      <c r="T1944" s="82"/>
      <c r="U1944" s="82"/>
      <c r="V1944" s="214"/>
      <c r="W1944" s="214"/>
      <c r="X1944" s="82"/>
      <c r="Y1944" s="82"/>
      <c r="Z1944" s="82"/>
      <c r="AA1944" s="82"/>
      <c r="AB1944" s="82"/>
      <c r="AC1944" s="82"/>
      <c r="AD1944" s="82"/>
      <c r="AE1944" s="89"/>
      <c r="AF1944" s="82"/>
      <c r="AG1944" s="82"/>
      <c r="AH1944" s="82"/>
      <c r="AI1944" s="82"/>
      <c r="AJ1944" s="82"/>
      <c r="AK1944" s="82"/>
      <c r="AL1944" s="69"/>
      <c r="AM1944" s="82"/>
      <c r="AN1944" s="109"/>
      <c r="AO1944" s="109"/>
      <c r="AP1944" s="109"/>
      <c r="AQ1944" s="109"/>
      <c r="AR1944" s="109"/>
      <c r="AS1944" s="109"/>
      <c r="AT1944" s="109"/>
      <c r="AU1944" s="109"/>
      <c r="AV1944" s="109"/>
      <c r="AW1944" s="109"/>
      <c r="AX1944" s="109"/>
      <c r="AY1944" s="109"/>
      <c r="AZ1944" s="109"/>
      <c r="BA1944" s="109"/>
      <c r="BB1944" s="109"/>
      <c r="BC1944" s="109"/>
      <c r="BD1944" s="109"/>
      <c r="BE1944" s="109"/>
      <c r="BF1944" s="109"/>
      <c r="BG1944" s="109"/>
      <c r="BH1944" s="109"/>
      <c r="BI1944" s="109"/>
      <c r="BJ1944" s="109"/>
      <c r="BK1944" s="109"/>
      <c r="BL1944" s="109"/>
      <c r="BM1944" s="109"/>
      <c r="BN1944" s="109"/>
      <c r="BO1944" s="109"/>
      <c r="BP1944" s="109"/>
      <c r="BQ1944" s="63"/>
      <c r="BR1944" s="63"/>
      <c r="BS1944" s="63"/>
      <c r="BT1944" s="78"/>
      <c r="BU1944" s="77"/>
      <c r="BV1944" s="78"/>
      <c r="BW1944" s="79"/>
      <c r="BX1944" s="79"/>
      <c r="BY1944" s="79"/>
      <c r="BZ1944" s="79"/>
      <c r="CA1944" s="48"/>
      <c r="CB1944" s="49"/>
      <c r="CC1944" s="49"/>
      <c r="CD1944" s="49"/>
      <c r="CE1944" s="96"/>
      <c r="CF1944" s="49"/>
      <c r="CG1944" s="96"/>
      <c r="CH1944" s="49"/>
      <c r="CI1944" s="49"/>
      <c r="CJ1944" s="49"/>
      <c r="CK1944" s="49"/>
      <c r="CL1944" s="49"/>
      <c r="CM1944" s="49"/>
      <c r="CN1944" s="49"/>
      <c r="CO1944" s="49"/>
      <c r="CP1944" s="49"/>
      <c r="CQ1944" s="49"/>
      <c r="CR1944" s="49"/>
      <c r="CS1944" s="49"/>
      <c r="CT1944" s="49"/>
      <c r="CU1944" s="49"/>
      <c r="CV1944" s="49"/>
      <c r="CW1944" s="49"/>
      <c r="CX1944" s="49"/>
      <c r="CY1944" s="49"/>
      <c r="CZ1944" s="49"/>
    </row>
    <row r="1945" spans="1:104" ht="20.25" thickTop="1" thickBot="1" x14ac:dyDescent="0.35">
      <c r="A1945" s="68"/>
      <c r="B1945" s="88"/>
      <c r="C1945" s="68"/>
      <c r="D1945" s="68"/>
      <c r="E1945" s="69"/>
      <c r="F1945" s="69"/>
      <c r="G1945" s="69"/>
      <c r="H1945" s="69"/>
      <c r="I1945" s="107"/>
      <c r="J1945" s="69"/>
      <c r="K1945" s="69"/>
      <c r="L1945" s="89"/>
      <c r="M1945" s="69"/>
      <c r="N1945" s="69"/>
      <c r="P1945" s="69"/>
      <c r="Q1945" s="69"/>
      <c r="R1945" s="69"/>
      <c r="S1945" s="69"/>
      <c r="T1945" s="82"/>
      <c r="U1945" s="82"/>
      <c r="V1945" s="214"/>
      <c r="W1945" s="214"/>
      <c r="X1945" s="82"/>
      <c r="Y1945" s="82"/>
      <c r="Z1945" s="82"/>
      <c r="AA1945" s="82"/>
      <c r="AB1945" s="82"/>
      <c r="AC1945" s="82"/>
      <c r="AD1945" s="82"/>
      <c r="AE1945" s="89"/>
      <c r="AF1945" s="82"/>
      <c r="AG1945" s="82"/>
      <c r="AH1945" s="82"/>
      <c r="AI1945" s="82"/>
      <c r="AJ1945" s="82"/>
      <c r="AK1945" s="82"/>
      <c r="AL1945" s="69"/>
      <c r="AM1945" s="82"/>
      <c r="AN1945" s="109"/>
      <c r="AO1945" s="109"/>
      <c r="AP1945" s="109"/>
      <c r="AQ1945" s="109"/>
      <c r="AR1945" s="109"/>
      <c r="AS1945" s="109"/>
      <c r="AT1945" s="109"/>
      <c r="AU1945" s="109"/>
      <c r="AV1945" s="109"/>
      <c r="AW1945" s="109"/>
      <c r="AX1945" s="109"/>
      <c r="AY1945" s="109"/>
      <c r="AZ1945" s="109"/>
      <c r="BA1945" s="109"/>
      <c r="BB1945" s="109"/>
      <c r="BC1945" s="109"/>
      <c r="BD1945" s="109"/>
      <c r="BE1945" s="109"/>
      <c r="BF1945" s="109"/>
      <c r="BG1945" s="109"/>
      <c r="BH1945" s="109"/>
      <c r="BI1945" s="109"/>
      <c r="BJ1945" s="109"/>
      <c r="BK1945" s="109"/>
      <c r="BL1945" s="109"/>
      <c r="BM1945" s="109"/>
      <c r="BN1945" s="109"/>
      <c r="BO1945" s="109"/>
      <c r="BP1945" s="109"/>
      <c r="BQ1945" s="63"/>
      <c r="BR1945" s="63"/>
      <c r="BS1945" s="63"/>
      <c r="BT1945" s="78"/>
      <c r="BU1945" s="77"/>
      <c r="BV1945" s="78"/>
      <c r="BW1945" s="79"/>
      <c r="BX1945" s="79"/>
      <c r="BY1945" s="79"/>
      <c r="BZ1945" s="79"/>
      <c r="CA1945" s="48"/>
      <c r="CB1945" s="49"/>
      <c r="CC1945" s="49"/>
      <c r="CD1945" s="49"/>
      <c r="CE1945" s="96"/>
      <c r="CF1945" s="49"/>
      <c r="CG1945" s="96"/>
      <c r="CH1945" s="49"/>
      <c r="CI1945" s="49"/>
      <c r="CJ1945" s="49"/>
      <c r="CK1945" s="49"/>
      <c r="CL1945" s="49"/>
      <c r="CM1945" s="49"/>
      <c r="CN1945" s="49"/>
      <c r="CO1945" s="49"/>
      <c r="CP1945" s="49"/>
      <c r="CQ1945" s="49"/>
      <c r="CR1945" s="49"/>
      <c r="CS1945" s="49"/>
      <c r="CT1945" s="49"/>
      <c r="CU1945" s="49"/>
      <c r="CV1945" s="49"/>
      <c r="CW1945" s="49"/>
      <c r="CX1945" s="49"/>
      <c r="CY1945" s="49"/>
      <c r="CZ1945" s="49"/>
    </row>
    <row r="1946" spans="1:104" ht="20.25" thickTop="1" thickBot="1" x14ac:dyDescent="0.35">
      <c r="A1946" s="68"/>
      <c r="B1946" s="88"/>
      <c r="C1946" s="68"/>
      <c r="D1946" s="68"/>
      <c r="E1946" s="69"/>
      <c r="F1946" s="69"/>
      <c r="G1946" s="69"/>
      <c r="H1946" s="69"/>
      <c r="I1946" s="107"/>
      <c r="J1946" s="69"/>
      <c r="K1946" s="69"/>
      <c r="L1946" s="89"/>
      <c r="M1946" s="69"/>
      <c r="N1946" s="69"/>
      <c r="P1946" s="69"/>
      <c r="Q1946" s="69"/>
      <c r="R1946" s="69"/>
      <c r="S1946" s="69"/>
      <c r="T1946" s="82"/>
      <c r="U1946" s="82"/>
      <c r="V1946" s="214"/>
      <c r="W1946" s="214"/>
      <c r="X1946" s="82"/>
      <c r="Y1946" s="82"/>
      <c r="Z1946" s="82"/>
      <c r="AA1946" s="82"/>
      <c r="AB1946" s="82"/>
      <c r="AC1946" s="82"/>
      <c r="AD1946" s="82"/>
      <c r="AE1946" s="89"/>
      <c r="AF1946" s="82"/>
      <c r="AG1946" s="82"/>
      <c r="AH1946" s="82"/>
      <c r="AI1946" s="82"/>
      <c r="AJ1946" s="82"/>
      <c r="AK1946" s="82"/>
      <c r="AL1946" s="69"/>
      <c r="AM1946" s="82"/>
      <c r="AN1946" s="109"/>
      <c r="AO1946" s="109"/>
      <c r="AP1946" s="109"/>
      <c r="AQ1946" s="109"/>
      <c r="AR1946" s="109"/>
      <c r="AS1946" s="109"/>
      <c r="AT1946" s="109"/>
      <c r="AU1946" s="109"/>
      <c r="AV1946" s="109"/>
      <c r="AW1946" s="109"/>
      <c r="AX1946" s="109"/>
      <c r="AY1946" s="109"/>
      <c r="AZ1946" s="109"/>
      <c r="BA1946" s="109"/>
      <c r="BB1946" s="109"/>
      <c r="BC1946" s="109"/>
      <c r="BD1946" s="109"/>
      <c r="BE1946" s="109"/>
      <c r="BF1946" s="109"/>
      <c r="BG1946" s="109"/>
      <c r="BH1946" s="109"/>
      <c r="BI1946" s="109"/>
      <c r="BJ1946" s="109"/>
      <c r="BK1946" s="109"/>
      <c r="BL1946" s="109"/>
      <c r="BM1946" s="109"/>
      <c r="BN1946" s="109"/>
      <c r="BO1946" s="109"/>
      <c r="BP1946" s="109"/>
      <c r="BQ1946" s="63"/>
      <c r="BR1946" s="63"/>
      <c r="BS1946" s="63"/>
      <c r="BT1946" s="78"/>
      <c r="BU1946" s="77"/>
      <c r="BV1946" s="78"/>
      <c r="BW1946" s="79"/>
      <c r="BX1946" s="79"/>
      <c r="BY1946" s="79"/>
      <c r="BZ1946" s="79"/>
      <c r="CA1946" s="48"/>
      <c r="CB1946" s="49"/>
      <c r="CC1946" s="49"/>
      <c r="CD1946" s="49"/>
      <c r="CE1946" s="96"/>
      <c r="CF1946" s="49"/>
      <c r="CG1946" s="96"/>
      <c r="CH1946" s="49"/>
      <c r="CI1946" s="49"/>
      <c r="CJ1946" s="49"/>
      <c r="CK1946" s="49"/>
      <c r="CL1946" s="49"/>
      <c r="CM1946" s="49"/>
      <c r="CN1946" s="49"/>
      <c r="CO1946" s="49"/>
      <c r="CP1946" s="49"/>
      <c r="CQ1946" s="49"/>
      <c r="CR1946" s="49"/>
      <c r="CS1946" s="49"/>
      <c r="CT1946" s="49"/>
      <c r="CU1946" s="49"/>
      <c r="CV1946" s="49"/>
      <c r="CW1946" s="49"/>
      <c r="CX1946" s="49"/>
      <c r="CY1946" s="49"/>
      <c r="CZ1946" s="49"/>
    </row>
    <row r="1947" spans="1:104" ht="20.25" thickTop="1" thickBot="1" x14ac:dyDescent="0.35">
      <c r="A1947" s="68"/>
      <c r="B1947" s="88"/>
      <c r="C1947" s="68"/>
      <c r="D1947" s="68"/>
      <c r="E1947" s="69"/>
      <c r="F1947" s="69"/>
      <c r="G1947" s="69"/>
      <c r="H1947" s="69"/>
      <c r="I1947" s="107"/>
      <c r="J1947" s="69"/>
      <c r="K1947" s="69"/>
      <c r="L1947" s="89"/>
      <c r="M1947" s="69"/>
      <c r="N1947" s="69"/>
      <c r="P1947" s="69"/>
      <c r="Q1947" s="69"/>
      <c r="R1947" s="69"/>
      <c r="S1947" s="69"/>
      <c r="T1947" s="82"/>
      <c r="U1947" s="82"/>
      <c r="V1947" s="214"/>
      <c r="W1947" s="214"/>
      <c r="X1947" s="82"/>
      <c r="Y1947" s="82"/>
      <c r="Z1947" s="82"/>
      <c r="AA1947" s="82"/>
      <c r="AB1947" s="82"/>
      <c r="AC1947" s="82"/>
      <c r="AD1947" s="82"/>
      <c r="AE1947" s="89"/>
      <c r="AF1947" s="82"/>
      <c r="AG1947" s="82"/>
      <c r="AH1947" s="82"/>
      <c r="AI1947" s="82"/>
      <c r="AJ1947" s="82"/>
      <c r="AK1947" s="82"/>
      <c r="AL1947" s="69"/>
      <c r="AM1947" s="82"/>
      <c r="AN1947" s="109"/>
      <c r="AO1947" s="109"/>
      <c r="AP1947" s="109"/>
      <c r="AQ1947" s="109"/>
      <c r="AR1947" s="109"/>
      <c r="AS1947" s="109"/>
      <c r="AT1947" s="109"/>
      <c r="AU1947" s="109"/>
      <c r="AV1947" s="109"/>
      <c r="AW1947" s="109"/>
      <c r="AX1947" s="109"/>
      <c r="AY1947" s="109"/>
      <c r="AZ1947" s="109"/>
      <c r="BA1947" s="109"/>
      <c r="BB1947" s="109"/>
      <c r="BC1947" s="109"/>
      <c r="BD1947" s="109"/>
      <c r="BE1947" s="109"/>
      <c r="BF1947" s="109"/>
      <c r="BG1947" s="109"/>
      <c r="BH1947" s="109"/>
      <c r="BI1947" s="109"/>
      <c r="BJ1947" s="109"/>
      <c r="BK1947" s="109"/>
      <c r="BL1947" s="109"/>
      <c r="BM1947" s="109"/>
      <c r="BN1947" s="109"/>
      <c r="BO1947" s="109"/>
      <c r="BP1947" s="109"/>
      <c r="BQ1947" s="63"/>
      <c r="BR1947" s="63"/>
      <c r="BS1947" s="63"/>
      <c r="BT1947" s="78"/>
      <c r="BU1947" s="77"/>
      <c r="BV1947" s="78"/>
      <c r="BW1947" s="79"/>
      <c r="BX1947" s="79"/>
      <c r="BY1947" s="79"/>
      <c r="BZ1947" s="79"/>
      <c r="CA1947" s="48"/>
      <c r="CB1947" s="49"/>
      <c r="CC1947" s="49"/>
      <c r="CD1947" s="49"/>
      <c r="CE1947" s="96"/>
      <c r="CF1947" s="49"/>
      <c r="CG1947" s="96"/>
      <c r="CH1947" s="49"/>
      <c r="CI1947" s="49"/>
      <c r="CJ1947" s="49"/>
      <c r="CK1947" s="49"/>
      <c r="CL1947" s="49"/>
      <c r="CM1947" s="49"/>
      <c r="CN1947" s="49"/>
      <c r="CO1947" s="49"/>
      <c r="CP1947" s="49"/>
      <c r="CQ1947" s="49"/>
      <c r="CR1947" s="49"/>
      <c r="CS1947" s="49"/>
      <c r="CT1947" s="49"/>
      <c r="CU1947" s="49"/>
      <c r="CV1947" s="49"/>
      <c r="CW1947" s="49"/>
      <c r="CX1947" s="49"/>
      <c r="CY1947" s="49"/>
      <c r="CZ1947" s="49"/>
    </row>
    <row r="1948" spans="1:104" ht="20.25" thickTop="1" thickBot="1" x14ac:dyDescent="0.35">
      <c r="A1948" s="68"/>
      <c r="B1948" s="88"/>
      <c r="C1948" s="68"/>
      <c r="D1948" s="68"/>
      <c r="E1948" s="69"/>
      <c r="F1948" s="69"/>
      <c r="G1948" s="69"/>
      <c r="H1948" s="69"/>
      <c r="I1948" s="107"/>
      <c r="J1948" s="69"/>
      <c r="K1948" s="69"/>
      <c r="L1948" s="89"/>
      <c r="M1948" s="69"/>
      <c r="N1948" s="69"/>
      <c r="P1948" s="69"/>
      <c r="Q1948" s="69"/>
      <c r="R1948" s="69"/>
      <c r="S1948" s="69"/>
      <c r="T1948" s="82"/>
      <c r="U1948" s="82"/>
      <c r="V1948" s="214"/>
      <c r="W1948" s="214"/>
      <c r="X1948" s="82"/>
      <c r="Y1948" s="82"/>
      <c r="Z1948" s="82"/>
      <c r="AA1948" s="82"/>
      <c r="AB1948" s="82"/>
      <c r="AC1948" s="82"/>
      <c r="AD1948" s="82"/>
      <c r="AE1948" s="89"/>
      <c r="AF1948" s="82"/>
      <c r="AG1948" s="82"/>
      <c r="AH1948" s="82"/>
      <c r="AI1948" s="82"/>
      <c r="AJ1948" s="82"/>
      <c r="AK1948" s="82"/>
      <c r="AL1948" s="69"/>
      <c r="AM1948" s="82"/>
      <c r="AN1948" s="109"/>
      <c r="AO1948" s="109"/>
      <c r="AP1948" s="109"/>
      <c r="AQ1948" s="109"/>
      <c r="AR1948" s="109"/>
      <c r="AS1948" s="109"/>
      <c r="AT1948" s="109"/>
      <c r="AU1948" s="109"/>
      <c r="AV1948" s="109"/>
      <c r="AW1948" s="109"/>
      <c r="AX1948" s="109"/>
      <c r="AY1948" s="109"/>
      <c r="AZ1948" s="109"/>
      <c r="BA1948" s="109"/>
      <c r="BB1948" s="109"/>
      <c r="BC1948" s="109"/>
      <c r="BD1948" s="109"/>
      <c r="BE1948" s="109"/>
      <c r="BF1948" s="109"/>
      <c r="BG1948" s="109"/>
      <c r="BH1948" s="109"/>
      <c r="BI1948" s="109"/>
      <c r="BJ1948" s="109"/>
      <c r="BK1948" s="109"/>
      <c r="BL1948" s="109"/>
      <c r="BM1948" s="109"/>
      <c r="BN1948" s="109"/>
      <c r="BO1948" s="109"/>
      <c r="BP1948" s="109"/>
      <c r="BQ1948" s="63"/>
      <c r="BR1948" s="63"/>
      <c r="BS1948" s="63"/>
      <c r="BT1948" s="78"/>
      <c r="BU1948" s="77"/>
      <c r="BV1948" s="78"/>
      <c r="BW1948" s="79"/>
      <c r="BX1948" s="79"/>
      <c r="BY1948" s="79"/>
      <c r="BZ1948" s="79"/>
      <c r="CA1948" s="48"/>
      <c r="CB1948" s="49"/>
      <c r="CC1948" s="49"/>
      <c r="CD1948" s="49"/>
      <c r="CE1948" s="96"/>
      <c r="CF1948" s="49"/>
      <c r="CG1948" s="96"/>
      <c r="CH1948" s="49"/>
      <c r="CI1948" s="49"/>
      <c r="CJ1948" s="49"/>
      <c r="CK1948" s="49"/>
      <c r="CL1948" s="49"/>
      <c r="CM1948" s="49"/>
      <c r="CN1948" s="49"/>
      <c r="CO1948" s="49"/>
      <c r="CP1948" s="49"/>
      <c r="CQ1948" s="49"/>
      <c r="CR1948" s="49"/>
      <c r="CS1948" s="49"/>
      <c r="CT1948" s="49"/>
      <c r="CU1948" s="49"/>
      <c r="CV1948" s="49"/>
      <c r="CW1948" s="49"/>
      <c r="CX1948" s="49"/>
      <c r="CY1948" s="49"/>
      <c r="CZ1948" s="49"/>
    </row>
    <row r="1949" spans="1:104" ht="20.25" thickTop="1" thickBot="1" x14ac:dyDescent="0.35">
      <c r="A1949" s="68"/>
      <c r="B1949" s="88"/>
      <c r="C1949" s="68"/>
      <c r="D1949" s="68"/>
      <c r="E1949" s="69"/>
      <c r="F1949" s="69"/>
      <c r="G1949" s="69"/>
      <c r="H1949" s="69"/>
      <c r="I1949" s="107"/>
      <c r="J1949" s="69"/>
      <c r="K1949" s="69"/>
      <c r="L1949" s="89"/>
      <c r="M1949" s="69"/>
      <c r="N1949" s="69"/>
      <c r="P1949" s="69"/>
      <c r="Q1949" s="69"/>
      <c r="R1949" s="69"/>
      <c r="S1949" s="69"/>
      <c r="T1949" s="82"/>
      <c r="U1949" s="82"/>
      <c r="V1949" s="214"/>
      <c r="W1949" s="214"/>
      <c r="X1949" s="82"/>
      <c r="Y1949" s="82"/>
      <c r="Z1949" s="82"/>
      <c r="AA1949" s="82"/>
      <c r="AB1949" s="82"/>
      <c r="AC1949" s="82"/>
      <c r="AD1949" s="82"/>
      <c r="AE1949" s="89"/>
      <c r="AF1949" s="82"/>
      <c r="AG1949" s="82"/>
      <c r="AH1949" s="82"/>
      <c r="AI1949" s="82"/>
      <c r="AJ1949" s="82"/>
      <c r="AK1949" s="82"/>
      <c r="AL1949" s="69"/>
      <c r="AM1949" s="82"/>
      <c r="AN1949" s="109"/>
      <c r="AO1949" s="109"/>
      <c r="AP1949" s="109"/>
      <c r="AQ1949" s="109"/>
      <c r="AR1949" s="109"/>
      <c r="AS1949" s="109"/>
      <c r="AT1949" s="109"/>
      <c r="AU1949" s="109"/>
      <c r="AV1949" s="109"/>
      <c r="AW1949" s="109"/>
      <c r="AX1949" s="109"/>
      <c r="AY1949" s="109"/>
      <c r="AZ1949" s="109"/>
      <c r="BA1949" s="109"/>
      <c r="BB1949" s="109"/>
      <c r="BC1949" s="109"/>
      <c r="BD1949" s="109"/>
      <c r="BE1949" s="109"/>
      <c r="BF1949" s="109"/>
      <c r="BG1949" s="109"/>
      <c r="BH1949" s="109"/>
      <c r="BI1949" s="109"/>
      <c r="BJ1949" s="109"/>
      <c r="BK1949" s="109"/>
      <c r="BL1949" s="109"/>
      <c r="BM1949" s="109"/>
      <c r="BN1949" s="109"/>
      <c r="BO1949" s="109"/>
      <c r="BP1949" s="109"/>
      <c r="BQ1949" s="63"/>
      <c r="BR1949" s="63"/>
      <c r="BS1949" s="63"/>
      <c r="BT1949" s="78"/>
      <c r="BU1949" s="77"/>
      <c r="BV1949" s="78"/>
      <c r="BW1949" s="79"/>
      <c r="BX1949" s="79"/>
      <c r="BY1949" s="79"/>
      <c r="BZ1949" s="79"/>
      <c r="CA1949" s="48"/>
      <c r="CB1949" s="49"/>
      <c r="CC1949" s="49"/>
      <c r="CD1949" s="49"/>
      <c r="CE1949" s="96"/>
      <c r="CF1949" s="49"/>
      <c r="CG1949" s="96"/>
      <c r="CH1949" s="49"/>
      <c r="CI1949" s="49"/>
      <c r="CJ1949" s="49"/>
      <c r="CK1949" s="49"/>
      <c r="CL1949" s="49"/>
      <c r="CM1949" s="49"/>
      <c r="CN1949" s="49"/>
      <c r="CO1949" s="49"/>
      <c r="CP1949" s="49"/>
      <c r="CQ1949" s="49"/>
      <c r="CR1949" s="49"/>
      <c r="CS1949" s="49"/>
      <c r="CT1949" s="49"/>
      <c r="CU1949" s="49"/>
      <c r="CV1949" s="49"/>
      <c r="CW1949" s="49"/>
      <c r="CX1949" s="49"/>
      <c r="CY1949" s="49"/>
      <c r="CZ1949" s="49"/>
    </row>
    <row r="1950" spans="1:104" ht="20.25" thickTop="1" thickBot="1" x14ac:dyDescent="0.35">
      <c r="A1950" s="68"/>
      <c r="B1950" s="88"/>
      <c r="C1950" s="68"/>
      <c r="D1950" s="68"/>
      <c r="E1950" s="69"/>
      <c r="F1950" s="69"/>
      <c r="G1950" s="69"/>
      <c r="H1950" s="69"/>
      <c r="I1950" s="107"/>
      <c r="J1950" s="69"/>
      <c r="K1950" s="69"/>
      <c r="L1950" s="89"/>
      <c r="M1950" s="69"/>
      <c r="N1950" s="69"/>
      <c r="P1950" s="69"/>
      <c r="Q1950" s="69"/>
      <c r="R1950" s="69"/>
      <c r="S1950" s="69"/>
      <c r="T1950" s="82"/>
      <c r="U1950" s="82"/>
      <c r="V1950" s="214"/>
      <c r="W1950" s="214"/>
      <c r="X1950" s="82"/>
      <c r="Y1950" s="82"/>
      <c r="Z1950" s="82"/>
      <c r="AA1950" s="82"/>
      <c r="AB1950" s="82"/>
      <c r="AC1950" s="82"/>
      <c r="AD1950" s="82"/>
      <c r="AE1950" s="89"/>
      <c r="AF1950" s="82"/>
      <c r="AG1950" s="82"/>
      <c r="AH1950" s="82"/>
      <c r="AI1950" s="82"/>
      <c r="AJ1950" s="82"/>
      <c r="AK1950" s="82"/>
      <c r="AL1950" s="69"/>
      <c r="AM1950" s="82"/>
      <c r="AN1950" s="109"/>
      <c r="AO1950" s="109"/>
      <c r="AP1950" s="109"/>
      <c r="AQ1950" s="109"/>
      <c r="AR1950" s="109"/>
      <c r="AS1950" s="109"/>
      <c r="AT1950" s="109"/>
      <c r="AU1950" s="109"/>
      <c r="AV1950" s="109"/>
      <c r="AW1950" s="109"/>
      <c r="AX1950" s="109"/>
      <c r="AY1950" s="109"/>
      <c r="AZ1950" s="109"/>
      <c r="BA1950" s="109"/>
      <c r="BB1950" s="109"/>
      <c r="BC1950" s="109"/>
      <c r="BD1950" s="109"/>
      <c r="BE1950" s="109"/>
      <c r="BF1950" s="109"/>
      <c r="BG1950" s="109"/>
      <c r="BH1950" s="109"/>
      <c r="BI1950" s="109"/>
      <c r="BJ1950" s="109"/>
      <c r="BK1950" s="109"/>
      <c r="BL1950" s="109"/>
      <c r="BM1950" s="109"/>
      <c r="BN1950" s="109"/>
      <c r="BO1950" s="109"/>
      <c r="BP1950" s="109"/>
      <c r="BQ1950" s="63"/>
      <c r="BR1950" s="63"/>
      <c r="BS1950" s="63"/>
      <c r="BT1950" s="78"/>
      <c r="BU1950" s="77"/>
      <c r="BV1950" s="78"/>
      <c r="BW1950" s="79"/>
      <c r="BX1950" s="79"/>
      <c r="BY1950" s="79"/>
      <c r="BZ1950" s="79"/>
      <c r="CA1950" s="48"/>
      <c r="CB1950" s="49"/>
      <c r="CC1950" s="49"/>
      <c r="CD1950" s="49"/>
      <c r="CE1950" s="96"/>
      <c r="CF1950" s="49"/>
      <c r="CG1950" s="96"/>
      <c r="CH1950" s="49"/>
      <c r="CI1950" s="49"/>
      <c r="CJ1950" s="49"/>
      <c r="CK1950" s="49"/>
      <c r="CL1950" s="49"/>
      <c r="CM1950" s="49"/>
      <c r="CN1950" s="49"/>
      <c r="CO1950" s="49"/>
      <c r="CP1950" s="49"/>
      <c r="CQ1950" s="49"/>
      <c r="CR1950" s="49"/>
      <c r="CS1950" s="49"/>
      <c r="CT1950" s="49"/>
      <c r="CU1950" s="49"/>
      <c r="CV1950" s="49"/>
      <c r="CW1950" s="49"/>
      <c r="CX1950" s="49"/>
      <c r="CY1950" s="49"/>
      <c r="CZ1950" s="49"/>
    </row>
    <row r="1951" spans="1:104" ht="20.25" thickTop="1" thickBot="1" x14ac:dyDescent="0.35">
      <c r="A1951" s="68"/>
      <c r="B1951" s="88"/>
      <c r="C1951" s="68"/>
      <c r="D1951" s="68"/>
      <c r="E1951" s="69"/>
      <c r="F1951" s="69"/>
      <c r="G1951" s="69"/>
      <c r="H1951" s="69"/>
      <c r="I1951" s="107"/>
      <c r="J1951" s="69"/>
      <c r="K1951" s="69"/>
      <c r="L1951" s="89"/>
      <c r="M1951" s="69"/>
      <c r="N1951" s="69"/>
      <c r="P1951" s="69"/>
      <c r="Q1951" s="69"/>
      <c r="R1951" s="69"/>
      <c r="S1951" s="69"/>
      <c r="T1951" s="82"/>
      <c r="U1951" s="82"/>
      <c r="V1951" s="214"/>
      <c r="W1951" s="214"/>
      <c r="X1951" s="82"/>
      <c r="Y1951" s="82"/>
      <c r="Z1951" s="82"/>
      <c r="AA1951" s="82"/>
      <c r="AB1951" s="82"/>
      <c r="AC1951" s="82"/>
      <c r="AD1951" s="82"/>
      <c r="AE1951" s="89"/>
      <c r="AF1951" s="82"/>
      <c r="AG1951" s="82"/>
      <c r="AH1951" s="82"/>
      <c r="AI1951" s="82"/>
      <c r="AJ1951" s="82"/>
      <c r="AK1951" s="82"/>
      <c r="AL1951" s="69"/>
      <c r="AM1951" s="82"/>
      <c r="AN1951" s="109"/>
      <c r="AO1951" s="109"/>
      <c r="AP1951" s="109"/>
      <c r="AQ1951" s="109"/>
      <c r="AR1951" s="109"/>
      <c r="AS1951" s="109"/>
      <c r="AT1951" s="109"/>
      <c r="AU1951" s="109"/>
      <c r="AV1951" s="109"/>
      <c r="AW1951" s="109"/>
      <c r="AX1951" s="109"/>
      <c r="AY1951" s="109"/>
      <c r="AZ1951" s="109"/>
      <c r="BA1951" s="109"/>
      <c r="BB1951" s="109"/>
      <c r="BC1951" s="109"/>
      <c r="BD1951" s="109"/>
      <c r="BE1951" s="109"/>
      <c r="BF1951" s="109"/>
      <c r="BG1951" s="109"/>
      <c r="BH1951" s="109"/>
      <c r="BI1951" s="109"/>
      <c r="BJ1951" s="109"/>
      <c r="BK1951" s="109"/>
      <c r="BL1951" s="109"/>
      <c r="BM1951" s="109"/>
      <c r="BN1951" s="109"/>
      <c r="BO1951" s="109"/>
      <c r="BP1951" s="109"/>
      <c r="BQ1951" s="63"/>
      <c r="BR1951" s="63"/>
      <c r="BS1951" s="63"/>
      <c r="BT1951" s="78"/>
      <c r="BU1951" s="77"/>
      <c r="BV1951" s="78"/>
      <c r="BW1951" s="79"/>
      <c r="BX1951" s="79"/>
      <c r="BY1951" s="79"/>
      <c r="BZ1951" s="79"/>
      <c r="CA1951" s="48"/>
      <c r="CB1951" s="49"/>
      <c r="CC1951" s="49"/>
      <c r="CD1951" s="49"/>
      <c r="CE1951" s="96"/>
      <c r="CF1951" s="49"/>
      <c r="CG1951" s="96"/>
      <c r="CH1951" s="49"/>
      <c r="CI1951" s="49"/>
      <c r="CJ1951" s="49"/>
      <c r="CK1951" s="49"/>
      <c r="CL1951" s="49"/>
      <c r="CM1951" s="49"/>
      <c r="CN1951" s="49"/>
      <c r="CO1951" s="49"/>
      <c r="CP1951" s="49"/>
      <c r="CQ1951" s="49"/>
      <c r="CR1951" s="49"/>
      <c r="CS1951" s="49"/>
      <c r="CT1951" s="49"/>
      <c r="CU1951" s="49"/>
      <c r="CV1951" s="49"/>
      <c r="CW1951" s="49"/>
      <c r="CX1951" s="49"/>
      <c r="CY1951" s="49"/>
      <c r="CZ1951" s="49"/>
    </row>
    <row r="1952" spans="1:104" ht="20.25" thickTop="1" thickBot="1" x14ac:dyDescent="0.35">
      <c r="A1952" s="68"/>
      <c r="B1952" s="88"/>
      <c r="C1952" s="68"/>
      <c r="D1952" s="68"/>
      <c r="E1952" s="69"/>
      <c r="F1952" s="69"/>
      <c r="G1952" s="69"/>
      <c r="H1952" s="69"/>
      <c r="I1952" s="107"/>
      <c r="J1952" s="69"/>
      <c r="K1952" s="69"/>
      <c r="L1952" s="89"/>
      <c r="M1952" s="69"/>
      <c r="N1952" s="69"/>
      <c r="P1952" s="69"/>
      <c r="Q1952" s="69"/>
      <c r="R1952" s="69"/>
      <c r="S1952" s="69"/>
      <c r="T1952" s="82"/>
      <c r="U1952" s="82"/>
      <c r="V1952" s="214"/>
      <c r="W1952" s="214"/>
      <c r="X1952" s="82"/>
      <c r="Y1952" s="82"/>
      <c r="Z1952" s="82"/>
      <c r="AA1952" s="82"/>
      <c r="AB1952" s="82"/>
      <c r="AC1952" s="82"/>
      <c r="AD1952" s="82"/>
      <c r="AE1952" s="89"/>
      <c r="AF1952" s="82"/>
      <c r="AG1952" s="82"/>
      <c r="AH1952" s="82"/>
      <c r="AI1952" s="82"/>
      <c r="AJ1952" s="82"/>
      <c r="AK1952" s="82"/>
      <c r="AL1952" s="69"/>
      <c r="AM1952" s="82"/>
      <c r="AN1952" s="109"/>
      <c r="AO1952" s="109"/>
      <c r="AP1952" s="109"/>
      <c r="AQ1952" s="109"/>
      <c r="AR1952" s="109"/>
      <c r="AS1952" s="109"/>
      <c r="AT1952" s="109"/>
      <c r="AU1952" s="109"/>
      <c r="AV1952" s="109"/>
      <c r="AW1952" s="109"/>
      <c r="AX1952" s="109"/>
      <c r="AY1952" s="109"/>
      <c r="AZ1952" s="109"/>
      <c r="BA1952" s="109"/>
      <c r="BB1952" s="109"/>
      <c r="BC1952" s="109"/>
      <c r="BD1952" s="109"/>
      <c r="BE1952" s="109"/>
      <c r="BF1952" s="109"/>
      <c r="BG1952" s="109"/>
      <c r="BH1952" s="109"/>
      <c r="BI1952" s="109"/>
      <c r="BJ1952" s="109"/>
      <c r="BK1952" s="109"/>
      <c r="BL1952" s="109"/>
      <c r="BM1952" s="109"/>
      <c r="BN1952" s="109"/>
      <c r="BO1952" s="109"/>
      <c r="BP1952" s="109"/>
      <c r="BQ1952" s="63"/>
      <c r="BR1952" s="63"/>
      <c r="BS1952" s="63"/>
      <c r="BT1952" s="78"/>
      <c r="BU1952" s="77"/>
      <c r="BV1952" s="78"/>
      <c r="BW1952" s="79"/>
      <c r="BX1952" s="79"/>
      <c r="BY1952" s="79"/>
      <c r="BZ1952" s="79"/>
      <c r="CA1952" s="48"/>
      <c r="CB1952" s="49"/>
      <c r="CC1952" s="49"/>
      <c r="CD1952" s="49"/>
      <c r="CE1952" s="96"/>
      <c r="CF1952" s="49"/>
      <c r="CG1952" s="96"/>
      <c r="CH1952" s="49"/>
      <c r="CI1952" s="49"/>
      <c r="CJ1952" s="49"/>
      <c r="CK1952" s="49"/>
      <c r="CL1952" s="49"/>
      <c r="CM1952" s="49"/>
      <c r="CN1952" s="49"/>
      <c r="CO1952" s="49"/>
      <c r="CP1952" s="49"/>
      <c r="CQ1952" s="49"/>
      <c r="CR1952" s="49"/>
      <c r="CS1952" s="49"/>
      <c r="CT1952" s="49"/>
      <c r="CU1952" s="49"/>
      <c r="CV1952" s="49"/>
      <c r="CW1952" s="49"/>
      <c r="CX1952" s="49"/>
      <c r="CY1952" s="49"/>
      <c r="CZ1952" s="49"/>
    </row>
    <row r="1953" spans="1:104" ht="20.25" thickTop="1" thickBot="1" x14ac:dyDescent="0.35">
      <c r="A1953" s="68"/>
      <c r="B1953" s="88"/>
      <c r="C1953" s="68"/>
      <c r="D1953" s="68"/>
      <c r="E1953" s="69"/>
      <c r="F1953" s="69"/>
      <c r="G1953" s="69"/>
      <c r="H1953" s="69"/>
      <c r="I1953" s="107"/>
      <c r="J1953" s="69"/>
      <c r="K1953" s="69"/>
      <c r="L1953" s="89"/>
      <c r="M1953" s="69"/>
      <c r="N1953" s="69"/>
      <c r="P1953" s="69"/>
      <c r="Q1953" s="69"/>
      <c r="R1953" s="69"/>
      <c r="S1953" s="69"/>
      <c r="T1953" s="82"/>
      <c r="U1953" s="82"/>
      <c r="V1953" s="214"/>
      <c r="W1953" s="214"/>
      <c r="X1953" s="82"/>
      <c r="Y1953" s="82"/>
      <c r="Z1953" s="82"/>
      <c r="AA1953" s="82"/>
      <c r="AB1953" s="82"/>
      <c r="AC1953" s="82"/>
      <c r="AD1953" s="82"/>
      <c r="AE1953" s="89"/>
      <c r="AF1953" s="82"/>
      <c r="AG1953" s="82"/>
      <c r="AH1953" s="82"/>
      <c r="AI1953" s="82"/>
      <c r="AJ1953" s="82"/>
      <c r="AK1953" s="82"/>
      <c r="AL1953" s="69"/>
      <c r="AM1953" s="82"/>
      <c r="AN1953" s="109"/>
      <c r="AO1953" s="109"/>
      <c r="AP1953" s="109"/>
      <c r="AQ1953" s="109"/>
      <c r="AR1953" s="109"/>
      <c r="AS1953" s="109"/>
      <c r="AT1953" s="109"/>
      <c r="AU1953" s="109"/>
      <c r="AV1953" s="109"/>
      <c r="AW1953" s="109"/>
      <c r="AX1953" s="109"/>
      <c r="AY1953" s="109"/>
      <c r="AZ1953" s="109"/>
      <c r="BA1953" s="109"/>
      <c r="BB1953" s="109"/>
      <c r="BC1953" s="109"/>
      <c r="BD1953" s="109"/>
      <c r="BE1953" s="109"/>
      <c r="BF1953" s="109"/>
      <c r="BG1953" s="109"/>
      <c r="BH1953" s="109"/>
      <c r="BI1953" s="109"/>
      <c r="BJ1953" s="109"/>
      <c r="BK1953" s="109"/>
      <c r="BL1953" s="109"/>
      <c r="BM1953" s="109"/>
      <c r="BN1953" s="109"/>
      <c r="BO1953" s="109"/>
      <c r="BP1953" s="109"/>
      <c r="BQ1953" s="63"/>
      <c r="BR1953" s="63"/>
      <c r="BS1953" s="63"/>
      <c r="BT1953" s="78"/>
      <c r="BU1953" s="77"/>
      <c r="BV1953" s="78"/>
      <c r="BW1953" s="79"/>
      <c r="BX1953" s="79"/>
      <c r="BY1953" s="79"/>
      <c r="BZ1953" s="79"/>
      <c r="CA1953" s="48"/>
      <c r="CB1953" s="49"/>
      <c r="CC1953" s="49"/>
      <c r="CD1953" s="49"/>
      <c r="CE1953" s="96"/>
      <c r="CF1953" s="49"/>
      <c r="CG1953" s="96"/>
      <c r="CH1953" s="49"/>
      <c r="CI1953" s="49"/>
      <c r="CJ1953" s="49"/>
      <c r="CK1953" s="49"/>
      <c r="CL1953" s="49"/>
      <c r="CM1953" s="49"/>
      <c r="CN1953" s="49"/>
      <c r="CO1953" s="49"/>
      <c r="CP1953" s="49"/>
      <c r="CQ1953" s="49"/>
      <c r="CR1953" s="49"/>
      <c r="CS1953" s="49"/>
      <c r="CT1953" s="49"/>
      <c r="CU1953" s="49"/>
      <c r="CV1953" s="49"/>
      <c r="CW1953" s="49"/>
      <c r="CX1953" s="49"/>
      <c r="CY1953" s="49"/>
      <c r="CZ1953" s="49"/>
    </row>
    <row r="1954" spans="1:104" ht="20.25" thickTop="1" thickBot="1" x14ac:dyDescent="0.35">
      <c r="A1954" s="68"/>
      <c r="B1954" s="88"/>
      <c r="C1954" s="68"/>
      <c r="D1954" s="68"/>
      <c r="E1954" s="69"/>
      <c r="F1954" s="69"/>
      <c r="G1954" s="69"/>
      <c r="H1954" s="69"/>
      <c r="I1954" s="107"/>
      <c r="J1954" s="69"/>
      <c r="K1954" s="69"/>
      <c r="L1954" s="89"/>
      <c r="M1954" s="69"/>
      <c r="N1954" s="69"/>
      <c r="P1954" s="69"/>
      <c r="Q1954" s="69"/>
      <c r="R1954" s="69"/>
      <c r="S1954" s="69"/>
      <c r="T1954" s="82"/>
      <c r="U1954" s="82"/>
      <c r="V1954" s="214"/>
      <c r="W1954" s="214"/>
      <c r="X1954" s="82"/>
      <c r="Y1954" s="82"/>
      <c r="Z1954" s="82"/>
      <c r="AA1954" s="82"/>
      <c r="AB1954" s="82"/>
      <c r="AC1954" s="82"/>
      <c r="AD1954" s="82"/>
      <c r="AE1954" s="89"/>
      <c r="AF1954" s="82"/>
      <c r="AG1954" s="82"/>
      <c r="AH1954" s="82"/>
      <c r="AI1954" s="82"/>
      <c r="AJ1954" s="82"/>
      <c r="AK1954" s="82"/>
      <c r="AL1954" s="69"/>
      <c r="AM1954" s="82"/>
      <c r="AN1954" s="109"/>
      <c r="AO1954" s="109"/>
      <c r="AP1954" s="109"/>
      <c r="AQ1954" s="109"/>
      <c r="AR1954" s="109"/>
      <c r="AS1954" s="109"/>
      <c r="AT1954" s="109"/>
      <c r="AU1954" s="109"/>
      <c r="AV1954" s="109"/>
      <c r="AW1954" s="109"/>
      <c r="AX1954" s="109"/>
      <c r="AY1954" s="109"/>
      <c r="AZ1954" s="109"/>
      <c r="BA1954" s="109"/>
      <c r="BB1954" s="109"/>
      <c r="BC1954" s="109"/>
      <c r="BD1954" s="109"/>
      <c r="BE1954" s="109"/>
      <c r="BF1954" s="109"/>
      <c r="BG1954" s="109"/>
      <c r="BH1954" s="109"/>
      <c r="BI1954" s="109"/>
      <c r="BJ1954" s="109"/>
      <c r="BK1954" s="109"/>
      <c r="BL1954" s="109"/>
      <c r="BM1954" s="109"/>
      <c r="BN1954" s="109"/>
      <c r="BO1954" s="109"/>
      <c r="BP1954" s="109"/>
      <c r="BQ1954" s="63"/>
      <c r="BR1954" s="63"/>
      <c r="BS1954" s="63"/>
      <c r="BT1954" s="78"/>
      <c r="BU1954" s="77"/>
      <c r="BV1954" s="78"/>
      <c r="BW1954" s="79"/>
      <c r="BX1954" s="79"/>
      <c r="BY1954" s="79"/>
      <c r="BZ1954" s="79"/>
      <c r="CA1954" s="48"/>
      <c r="CB1954" s="49"/>
      <c r="CC1954" s="49"/>
      <c r="CD1954" s="49"/>
      <c r="CE1954" s="96"/>
      <c r="CF1954" s="49"/>
      <c r="CG1954" s="96"/>
      <c r="CH1954" s="49"/>
      <c r="CI1954" s="49"/>
      <c r="CJ1954" s="49"/>
      <c r="CK1954" s="49"/>
      <c r="CL1954" s="49"/>
      <c r="CM1954" s="49"/>
      <c r="CN1954" s="49"/>
      <c r="CO1954" s="49"/>
      <c r="CP1954" s="49"/>
      <c r="CQ1954" s="49"/>
      <c r="CR1954" s="49"/>
      <c r="CS1954" s="49"/>
      <c r="CT1954" s="49"/>
      <c r="CU1954" s="49"/>
      <c r="CV1954" s="49"/>
      <c r="CW1954" s="49"/>
      <c r="CX1954" s="49"/>
      <c r="CY1954" s="49"/>
      <c r="CZ1954" s="49"/>
    </row>
    <row r="1955" spans="1:104" ht="20.25" thickTop="1" thickBot="1" x14ac:dyDescent="0.35">
      <c r="A1955" s="68"/>
      <c r="B1955" s="88"/>
      <c r="C1955" s="68"/>
      <c r="D1955" s="68"/>
      <c r="E1955" s="69"/>
      <c r="F1955" s="69"/>
      <c r="G1955" s="69"/>
      <c r="H1955" s="69"/>
      <c r="I1955" s="69"/>
      <c r="J1955" s="69"/>
      <c r="K1955" s="69"/>
      <c r="L1955" s="89"/>
      <c r="M1955" s="69"/>
      <c r="N1955" s="69"/>
      <c r="P1955" s="69"/>
      <c r="Q1955" s="69"/>
      <c r="R1955" s="69"/>
      <c r="S1955" s="69"/>
      <c r="T1955" s="82"/>
      <c r="U1955" s="82"/>
      <c r="V1955" s="214"/>
      <c r="W1955" s="214"/>
      <c r="X1955" s="82"/>
      <c r="Y1955" s="82"/>
      <c r="Z1955" s="82"/>
      <c r="AA1955" s="82"/>
      <c r="AB1955" s="82"/>
      <c r="AC1955" s="82"/>
      <c r="AD1955" s="82"/>
      <c r="AE1955" s="89"/>
      <c r="AF1955" s="82"/>
      <c r="AG1955" s="82"/>
      <c r="AH1955" s="82"/>
      <c r="AI1955" s="82"/>
      <c r="AJ1955" s="82"/>
      <c r="AK1955" s="82"/>
      <c r="AL1955" s="69"/>
      <c r="AM1955" s="82"/>
      <c r="AN1955" s="109"/>
      <c r="AO1955" s="109"/>
      <c r="AP1955" s="109"/>
      <c r="AQ1955" s="109"/>
      <c r="AR1955" s="109"/>
      <c r="AS1955" s="109"/>
      <c r="AT1955" s="109"/>
      <c r="AU1955" s="109"/>
      <c r="AV1955" s="109"/>
      <c r="AW1955" s="109"/>
      <c r="AX1955" s="109"/>
      <c r="AY1955" s="109"/>
      <c r="AZ1955" s="109"/>
      <c r="BA1955" s="109"/>
      <c r="BB1955" s="109"/>
      <c r="BC1955" s="109"/>
      <c r="BD1955" s="109"/>
      <c r="BE1955" s="109"/>
      <c r="BF1955" s="109"/>
      <c r="BG1955" s="109"/>
      <c r="BH1955" s="109"/>
      <c r="BI1955" s="109"/>
      <c r="BJ1955" s="109"/>
      <c r="BK1955" s="109"/>
      <c r="BL1955" s="109"/>
      <c r="BM1955" s="109"/>
      <c r="BN1955" s="109"/>
      <c r="BO1955" s="109"/>
      <c r="BP1955" s="109"/>
      <c r="BQ1955" s="63"/>
      <c r="BR1955" s="63"/>
      <c r="BS1955" s="63"/>
      <c r="BT1955" s="78"/>
      <c r="BU1955" s="77"/>
      <c r="BV1955" s="78"/>
      <c r="BW1955" s="79"/>
      <c r="BX1955" s="79"/>
      <c r="BY1955" s="79"/>
      <c r="BZ1955" s="79"/>
      <c r="CA1955" s="48"/>
      <c r="CB1955" s="49"/>
      <c r="CC1955" s="49"/>
      <c r="CD1955" s="49"/>
      <c r="CE1955" s="96"/>
      <c r="CF1955" s="49"/>
      <c r="CG1955" s="96"/>
      <c r="CH1955" s="49"/>
      <c r="CI1955" s="49"/>
      <c r="CJ1955" s="49"/>
      <c r="CK1955" s="49"/>
      <c r="CL1955" s="49"/>
      <c r="CM1955" s="49"/>
      <c r="CN1955" s="49"/>
      <c r="CO1955" s="49"/>
      <c r="CP1955" s="49"/>
      <c r="CQ1955" s="49"/>
      <c r="CR1955" s="49"/>
      <c r="CS1955" s="49"/>
      <c r="CT1955" s="49"/>
      <c r="CU1955" s="49"/>
      <c r="CV1955" s="49"/>
      <c r="CW1955" s="49"/>
      <c r="CX1955" s="49"/>
      <c r="CY1955" s="49"/>
      <c r="CZ1955" s="49"/>
    </row>
    <row r="1956" spans="1:104" ht="20.25" thickTop="1" thickBot="1" x14ac:dyDescent="0.35">
      <c r="A1956" s="68"/>
      <c r="B1956" s="88"/>
      <c r="C1956" s="68"/>
      <c r="D1956" s="68"/>
      <c r="E1956" s="69"/>
      <c r="F1956" s="69"/>
      <c r="G1956" s="69"/>
      <c r="H1956" s="69"/>
      <c r="I1956" s="69"/>
      <c r="J1956" s="69"/>
      <c r="K1956" s="69"/>
      <c r="L1956" s="89"/>
      <c r="M1956" s="69"/>
      <c r="N1956" s="69"/>
      <c r="P1956" s="69"/>
      <c r="Q1956" s="69"/>
      <c r="R1956" s="69"/>
      <c r="S1956" s="69"/>
      <c r="T1956" s="82"/>
      <c r="U1956" s="82"/>
      <c r="V1956" s="214"/>
      <c r="W1956" s="214"/>
      <c r="X1956" s="82"/>
      <c r="Y1956" s="82"/>
      <c r="Z1956" s="82"/>
      <c r="AA1956" s="82"/>
      <c r="AB1956" s="82"/>
      <c r="AC1956" s="82"/>
      <c r="AD1956" s="82"/>
      <c r="AE1956" s="89"/>
      <c r="AF1956" s="82"/>
      <c r="AG1956" s="82"/>
      <c r="AH1956" s="82"/>
      <c r="AI1956" s="82"/>
      <c r="AJ1956" s="82"/>
      <c r="AK1956" s="82"/>
      <c r="AL1956" s="69"/>
      <c r="AM1956" s="82"/>
      <c r="AN1956" s="109"/>
      <c r="AO1956" s="109"/>
      <c r="AP1956" s="109"/>
      <c r="AQ1956" s="109"/>
      <c r="AR1956" s="109"/>
      <c r="AS1956" s="109"/>
      <c r="AT1956" s="109"/>
      <c r="AU1956" s="109"/>
      <c r="AV1956" s="109"/>
      <c r="AW1956" s="109"/>
      <c r="AX1956" s="109"/>
      <c r="AY1956" s="109"/>
      <c r="AZ1956" s="109"/>
      <c r="BA1956" s="109"/>
      <c r="BB1956" s="109"/>
      <c r="BC1956" s="109"/>
      <c r="BD1956" s="109"/>
      <c r="BE1956" s="109"/>
      <c r="BF1956" s="109"/>
      <c r="BG1956" s="109"/>
      <c r="BH1956" s="109"/>
      <c r="BI1956" s="109"/>
      <c r="BJ1956" s="109"/>
      <c r="BK1956" s="109"/>
      <c r="BL1956" s="109"/>
      <c r="BM1956" s="109"/>
      <c r="BN1956" s="109"/>
      <c r="BO1956" s="109"/>
      <c r="BP1956" s="109"/>
      <c r="BQ1956" s="63"/>
      <c r="BR1956" s="63"/>
      <c r="BS1956" s="63"/>
      <c r="BT1956" s="78"/>
      <c r="BU1956" s="77"/>
      <c r="BV1956" s="78"/>
      <c r="BW1956" s="79"/>
      <c r="BX1956" s="79"/>
      <c r="BY1956" s="79"/>
      <c r="BZ1956" s="79"/>
      <c r="CA1956" s="48"/>
      <c r="CB1956" s="49"/>
      <c r="CC1956" s="49"/>
      <c r="CD1956" s="49"/>
      <c r="CE1956" s="96"/>
      <c r="CF1956" s="49"/>
      <c r="CG1956" s="96"/>
      <c r="CH1956" s="49"/>
      <c r="CI1956" s="49"/>
      <c r="CJ1956" s="49"/>
      <c r="CK1956" s="49"/>
      <c r="CL1956" s="49"/>
      <c r="CM1956" s="49"/>
      <c r="CN1956" s="49"/>
      <c r="CO1956" s="49"/>
      <c r="CP1956" s="49"/>
      <c r="CQ1956" s="49"/>
      <c r="CR1956" s="49"/>
      <c r="CS1956" s="49"/>
      <c r="CT1956" s="49"/>
      <c r="CU1956" s="49"/>
      <c r="CV1956" s="49"/>
      <c r="CW1956" s="49"/>
      <c r="CX1956" s="49"/>
      <c r="CY1956" s="49"/>
      <c r="CZ1956" s="49"/>
    </row>
    <row r="1957" spans="1:104" ht="20.25" thickTop="1" thickBot="1" x14ac:dyDescent="0.35">
      <c r="A1957" s="68"/>
      <c r="B1957" s="88"/>
      <c r="C1957" s="68"/>
      <c r="D1957" s="68"/>
      <c r="E1957" s="69"/>
      <c r="F1957" s="69"/>
      <c r="G1957" s="69"/>
      <c r="H1957" s="69"/>
      <c r="I1957" s="69"/>
      <c r="J1957" s="69"/>
      <c r="K1957" s="69"/>
      <c r="L1957" s="89"/>
      <c r="M1957" s="69"/>
      <c r="N1957" s="69"/>
      <c r="P1957" s="69"/>
      <c r="Q1957" s="69"/>
      <c r="R1957" s="69"/>
      <c r="S1957" s="69"/>
      <c r="T1957" s="82"/>
      <c r="U1957" s="82"/>
      <c r="V1957" s="214"/>
      <c r="W1957" s="214"/>
      <c r="X1957" s="82"/>
      <c r="Y1957" s="82"/>
      <c r="Z1957" s="82"/>
      <c r="AA1957" s="82"/>
      <c r="AB1957" s="82"/>
      <c r="AC1957" s="82"/>
      <c r="AD1957" s="82"/>
      <c r="AE1957" s="89"/>
      <c r="AF1957" s="82"/>
      <c r="AG1957" s="82"/>
      <c r="AH1957" s="82"/>
      <c r="AI1957" s="82"/>
      <c r="AJ1957" s="82"/>
      <c r="AK1957" s="82"/>
      <c r="AL1957" s="69"/>
      <c r="AM1957" s="82"/>
      <c r="AN1957" s="109"/>
      <c r="AO1957" s="109"/>
      <c r="AP1957" s="109"/>
      <c r="AQ1957" s="109"/>
      <c r="AR1957" s="109"/>
      <c r="AS1957" s="109"/>
      <c r="AT1957" s="109"/>
      <c r="AU1957" s="109"/>
      <c r="AV1957" s="109"/>
      <c r="AW1957" s="109"/>
      <c r="AX1957" s="109"/>
      <c r="AY1957" s="109"/>
      <c r="AZ1957" s="109"/>
      <c r="BA1957" s="109"/>
      <c r="BB1957" s="109"/>
      <c r="BC1957" s="109"/>
      <c r="BD1957" s="109"/>
      <c r="BE1957" s="109"/>
      <c r="BF1957" s="109"/>
      <c r="BG1957" s="109"/>
      <c r="BH1957" s="109"/>
      <c r="BI1957" s="109"/>
      <c r="BJ1957" s="109"/>
      <c r="BK1957" s="109"/>
      <c r="BL1957" s="109"/>
      <c r="BM1957" s="109"/>
      <c r="BN1957" s="109"/>
      <c r="BO1957" s="109"/>
      <c r="BP1957" s="109"/>
      <c r="BQ1957" s="63"/>
      <c r="BR1957" s="63"/>
      <c r="BS1957" s="63"/>
      <c r="BT1957" s="78"/>
      <c r="BU1957" s="77"/>
      <c r="BV1957" s="78"/>
      <c r="BW1957" s="79"/>
      <c r="BX1957" s="79"/>
      <c r="BY1957" s="79"/>
      <c r="BZ1957" s="79"/>
      <c r="CA1957" s="48"/>
      <c r="CB1957" s="49"/>
      <c r="CC1957" s="49"/>
      <c r="CD1957" s="49"/>
      <c r="CE1957" s="96"/>
      <c r="CF1957" s="49"/>
      <c r="CG1957" s="96"/>
      <c r="CH1957" s="49"/>
      <c r="CI1957" s="49"/>
      <c r="CJ1957" s="49"/>
      <c r="CK1957" s="49"/>
      <c r="CL1957" s="49"/>
      <c r="CM1957" s="49"/>
      <c r="CN1957" s="49"/>
      <c r="CO1957" s="49"/>
      <c r="CP1957" s="49"/>
      <c r="CQ1957" s="49"/>
      <c r="CR1957" s="49"/>
      <c r="CS1957" s="49"/>
      <c r="CT1957" s="49"/>
      <c r="CU1957" s="49"/>
      <c r="CV1957" s="49"/>
      <c r="CW1957" s="49"/>
      <c r="CX1957" s="49"/>
      <c r="CY1957" s="49"/>
      <c r="CZ1957" s="49"/>
    </row>
    <row r="1958" spans="1:104" ht="20.25" thickTop="1" thickBot="1" x14ac:dyDescent="0.35">
      <c r="A1958" s="68"/>
      <c r="B1958" s="88"/>
      <c r="C1958" s="68"/>
      <c r="D1958" s="68"/>
      <c r="E1958" s="69"/>
      <c r="F1958" s="69"/>
      <c r="G1958" s="69"/>
      <c r="H1958" s="69"/>
      <c r="I1958" s="69"/>
      <c r="J1958" s="69"/>
      <c r="K1958" s="69"/>
      <c r="L1958" s="89"/>
      <c r="M1958" s="69"/>
      <c r="N1958" s="69"/>
      <c r="P1958" s="69"/>
      <c r="Q1958" s="69"/>
      <c r="R1958" s="69"/>
      <c r="S1958" s="69"/>
      <c r="T1958" s="82"/>
      <c r="U1958" s="82"/>
      <c r="V1958" s="214"/>
      <c r="W1958" s="214"/>
      <c r="X1958" s="82"/>
      <c r="Y1958" s="82"/>
      <c r="Z1958" s="82"/>
      <c r="AA1958" s="82"/>
      <c r="AB1958" s="82"/>
      <c r="AC1958" s="82"/>
      <c r="AD1958" s="82"/>
      <c r="AE1958" s="89"/>
      <c r="AF1958" s="82"/>
      <c r="AG1958" s="82"/>
      <c r="AH1958" s="82"/>
      <c r="AI1958" s="82"/>
      <c r="AJ1958" s="82"/>
      <c r="AK1958" s="82"/>
      <c r="AL1958" s="69"/>
      <c r="AM1958" s="82"/>
      <c r="AN1958" s="109"/>
      <c r="AO1958" s="109"/>
      <c r="AP1958" s="109"/>
      <c r="AQ1958" s="109"/>
      <c r="AR1958" s="109"/>
      <c r="AS1958" s="109"/>
      <c r="AT1958" s="109"/>
      <c r="AU1958" s="109"/>
      <c r="AV1958" s="109"/>
      <c r="AW1958" s="109"/>
      <c r="AX1958" s="109"/>
      <c r="AY1958" s="109"/>
      <c r="AZ1958" s="109"/>
      <c r="BA1958" s="109"/>
      <c r="BB1958" s="109"/>
      <c r="BC1958" s="109"/>
      <c r="BD1958" s="109"/>
      <c r="BE1958" s="109"/>
      <c r="BF1958" s="109"/>
      <c r="BG1958" s="109"/>
      <c r="BH1958" s="109"/>
      <c r="BI1958" s="109"/>
      <c r="BJ1958" s="109"/>
      <c r="BK1958" s="109"/>
      <c r="BL1958" s="109"/>
      <c r="BM1958" s="109"/>
      <c r="BN1958" s="109"/>
      <c r="BO1958" s="109"/>
      <c r="BP1958" s="109"/>
      <c r="BQ1958" s="63"/>
      <c r="BR1958" s="63"/>
      <c r="BS1958" s="63"/>
      <c r="BT1958" s="78"/>
      <c r="BU1958" s="77"/>
      <c r="BV1958" s="78"/>
      <c r="BW1958" s="79"/>
      <c r="BX1958" s="79"/>
      <c r="BY1958" s="79"/>
      <c r="BZ1958" s="79"/>
      <c r="CA1958" s="48"/>
      <c r="CB1958" s="49"/>
      <c r="CC1958" s="49"/>
      <c r="CD1958" s="49"/>
      <c r="CE1958" s="96"/>
      <c r="CF1958" s="49"/>
      <c r="CG1958" s="96"/>
      <c r="CH1958" s="49"/>
      <c r="CI1958" s="49"/>
      <c r="CJ1958" s="49"/>
      <c r="CK1958" s="49"/>
      <c r="CL1958" s="49"/>
      <c r="CM1958" s="49"/>
      <c r="CN1958" s="49"/>
      <c r="CO1958" s="49"/>
      <c r="CP1958" s="49"/>
      <c r="CQ1958" s="49"/>
      <c r="CR1958" s="49"/>
      <c r="CS1958" s="49"/>
      <c r="CT1958" s="49"/>
      <c r="CU1958" s="49"/>
      <c r="CV1958" s="49"/>
      <c r="CW1958" s="49"/>
      <c r="CX1958" s="49"/>
      <c r="CY1958" s="49"/>
      <c r="CZ1958" s="49"/>
    </row>
    <row r="1959" spans="1:104" ht="20.25" thickTop="1" thickBot="1" x14ac:dyDescent="0.35">
      <c r="A1959" s="68"/>
      <c r="B1959" s="88"/>
      <c r="C1959" s="68"/>
      <c r="D1959" s="68"/>
      <c r="E1959" s="69"/>
      <c r="F1959" s="69"/>
      <c r="G1959" s="69"/>
      <c r="H1959" s="69"/>
      <c r="I1959" s="69"/>
      <c r="J1959" s="69"/>
      <c r="K1959" s="69"/>
      <c r="L1959" s="89"/>
      <c r="M1959" s="69"/>
      <c r="N1959" s="69"/>
      <c r="P1959" s="69"/>
      <c r="Q1959" s="69"/>
      <c r="R1959" s="69"/>
      <c r="S1959" s="69"/>
      <c r="T1959" s="82"/>
      <c r="U1959" s="82"/>
      <c r="V1959" s="214"/>
      <c r="W1959" s="214"/>
      <c r="X1959" s="82"/>
      <c r="Y1959" s="82"/>
      <c r="Z1959" s="82"/>
      <c r="AA1959" s="82"/>
      <c r="AB1959" s="82"/>
      <c r="AC1959" s="82"/>
      <c r="AD1959" s="82"/>
      <c r="AE1959" s="89"/>
      <c r="AF1959" s="82"/>
      <c r="AG1959" s="82"/>
      <c r="AH1959" s="82"/>
      <c r="AI1959" s="82"/>
      <c r="AJ1959" s="82"/>
      <c r="AK1959" s="82"/>
      <c r="AL1959" s="69"/>
      <c r="AM1959" s="82"/>
      <c r="AN1959" s="109"/>
      <c r="AO1959" s="109"/>
      <c r="AP1959" s="109"/>
      <c r="AQ1959" s="109"/>
      <c r="AR1959" s="109"/>
      <c r="AS1959" s="109"/>
      <c r="AT1959" s="109"/>
      <c r="AU1959" s="109"/>
      <c r="AV1959" s="109"/>
      <c r="AW1959" s="109"/>
      <c r="AX1959" s="109"/>
      <c r="AY1959" s="109"/>
      <c r="AZ1959" s="109"/>
      <c r="BA1959" s="109"/>
      <c r="BB1959" s="109"/>
      <c r="BC1959" s="109"/>
      <c r="BD1959" s="109"/>
      <c r="BE1959" s="109"/>
      <c r="BF1959" s="109"/>
      <c r="BG1959" s="109"/>
      <c r="BH1959" s="109"/>
      <c r="BI1959" s="109"/>
      <c r="BJ1959" s="109"/>
      <c r="BK1959" s="109"/>
      <c r="BL1959" s="109"/>
      <c r="BM1959" s="109"/>
      <c r="BN1959" s="109"/>
      <c r="BO1959" s="109"/>
      <c r="BP1959" s="109"/>
      <c r="BQ1959" s="63"/>
      <c r="BR1959" s="63"/>
      <c r="BS1959" s="63"/>
      <c r="BT1959" s="78"/>
      <c r="BU1959" s="77"/>
      <c r="BV1959" s="78"/>
      <c r="BW1959" s="79"/>
      <c r="BX1959" s="79"/>
      <c r="BY1959" s="79"/>
      <c r="BZ1959" s="79"/>
      <c r="CA1959" s="48"/>
      <c r="CB1959" s="49"/>
      <c r="CC1959" s="49"/>
      <c r="CD1959" s="49"/>
      <c r="CE1959" s="96"/>
      <c r="CF1959" s="49"/>
      <c r="CG1959" s="96"/>
      <c r="CH1959" s="49"/>
      <c r="CI1959" s="49"/>
      <c r="CJ1959" s="49"/>
      <c r="CK1959" s="49"/>
      <c r="CL1959" s="49"/>
      <c r="CM1959" s="49"/>
      <c r="CN1959" s="49"/>
      <c r="CO1959" s="49"/>
      <c r="CP1959" s="49"/>
      <c r="CQ1959" s="49"/>
      <c r="CR1959" s="49"/>
      <c r="CS1959" s="49"/>
      <c r="CT1959" s="49"/>
      <c r="CU1959" s="49"/>
      <c r="CV1959" s="49"/>
      <c r="CW1959" s="49"/>
      <c r="CX1959" s="49"/>
      <c r="CY1959" s="49"/>
      <c r="CZ1959" s="49"/>
    </row>
    <row r="1960" spans="1:104" ht="20.25" thickTop="1" thickBot="1" x14ac:dyDescent="0.35">
      <c r="A1960" s="68"/>
      <c r="B1960" s="88"/>
      <c r="C1960" s="68"/>
      <c r="D1960" s="68"/>
      <c r="E1960" s="69"/>
      <c r="F1960" s="69"/>
      <c r="G1960" s="69"/>
      <c r="H1960" s="69"/>
      <c r="I1960" s="69"/>
      <c r="J1960" s="69"/>
      <c r="K1960" s="69"/>
      <c r="L1960" s="89"/>
      <c r="M1960" s="69"/>
      <c r="N1960" s="69"/>
      <c r="P1960" s="69"/>
      <c r="Q1960" s="69"/>
      <c r="R1960" s="69"/>
      <c r="S1960" s="69"/>
      <c r="T1960" s="82"/>
      <c r="U1960" s="82"/>
      <c r="V1960" s="214"/>
      <c r="W1960" s="214"/>
      <c r="X1960" s="82"/>
      <c r="Y1960" s="82"/>
      <c r="Z1960" s="82"/>
      <c r="AA1960" s="82"/>
      <c r="AB1960" s="82"/>
      <c r="AC1960" s="82"/>
      <c r="AD1960" s="82"/>
      <c r="AE1960" s="89"/>
      <c r="AF1960" s="82"/>
      <c r="AG1960" s="82"/>
      <c r="AH1960" s="82"/>
      <c r="AI1960" s="82"/>
      <c r="AJ1960" s="82"/>
      <c r="AK1960" s="82"/>
      <c r="AL1960" s="69"/>
      <c r="AM1960" s="82"/>
      <c r="AN1960" s="109"/>
      <c r="AO1960" s="109"/>
      <c r="AP1960" s="109"/>
      <c r="AQ1960" s="109"/>
      <c r="AR1960" s="109"/>
      <c r="AS1960" s="109"/>
      <c r="AT1960" s="109"/>
      <c r="AU1960" s="109"/>
      <c r="AV1960" s="109"/>
      <c r="AW1960" s="109"/>
      <c r="AX1960" s="109"/>
      <c r="AY1960" s="109"/>
      <c r="AZ1960" s="109"/>
      <c r="BA1960" s="109"/>
      <c r="BB1960" s="109"/>
      <c r="BC1960" s="109"/>
      <c r="BD1960" s="109"/>
      <c r="BE1960" s="109"/>
      <c r="BF1960" s="109"/>
      <c r="BG1960" s="109"/>
      <c r="BH1960" s="109"/>
      <c r="BI1960" s="109"/>
      <c r="BJ1960" s="109"/>
      <c r="BK1960" s="109"/>
      <c r="BL1960" s="109"/>
      <c r="BM1960" s="109"/>
      <c r="BN1960" s="109"/>
      <c r="BO1960" s="109"/>
      <c r="BP1960" s="109"/>
      <c r="BQ1960" s="63"/>
      <c r="BR1960" s="63"/>
      <c r="BS1960" s="63"/>
      <c r="BT1960" s="78"/>
      <c r="BU1960" s="77"/>
      <c r="BV1960" s="78"/>
      <c r="BW1960" s="79"/>
      <c r="BX1960" s="79"/>
      <c r="BY1960" s="79"/>
      <c r="BZ1960" s="79"/>
      <c r="CA1960" s="48"/>
      <c r="CB1960" s="49"/>
      <c r="CC1960" s="49"/>
      <c r="CD1960" s="49"/>
      <c r="CE1960" s="96"/>
      <c r="CF1960" s="49"/>
      <c r="CG1960" s="96"/>
      <c r="CH1960" s="49"/>
      <c r="CI1960" s="49"/>
      <c r="CJ1960" s="49"/>
      <c r="CK1960" s="49"/>
      <c r="CL1960" s="49"/>
      <c r="CM1960" s="49"/>
      <c r="CN1960" s="49"/>
      <c r="CO1960" s="49"/>
      <c r="CP1960" s="49"/>
      <c r="CQ1960" s="49"/>
      <c r="CR1960" s="49"/>
      <c r="CS1960" s="49"/>
      <c r="CT1960" s="49"/>
      <c r="CU1960" s="49"/>
      <c r="CV1960" s="49"/>
      <c r="CW1960" s="49"/>
      <c r="CX1960" s="49"/>
      <c r="CY1960" s="49"/>
      <c r="CZ1960" s="49"/>
    </row>
    <row r="1961" spans="1:104" ht="20.25" thickTop="1" thickBot="1" x14ac:dyDescent="0.35">
      <c r="A1961" s="68"/>
      <c r="B1961" s="88"/>
      <c r="C1961" s="68"/>
      <c r="D1961" s="68"/>
      <c r="E1961" s="69"/>
      <c r="F1961" s="69"/>
      <c r="G1961" s="69"/>
      <c r="H1961" s="69"/>
      <c r="I1961" s="69"/>
      <c r="J1961" s="69"/>
      <c r="K1961" s="69"/>
      <c r="L1961" s="89"/>
      <c r="M1961" s="69"/>
      <c r="N1961" s="69"/>
      <c r="P1961" s="69"/>
      <c r="Q1961" s="69"/>
      <c r="R1961" s="69"/>
      <c r="S1961" s="69"/>
      <c r="T1961" s="82"/>
      <c r="U1961" s="82"/>
      <c r="V1961" s="214"/>
      <c r="W1961" s="214"/>
      <c r="X1961" s="82"/>
      <c r="Y1961" s="82"/>
      <c r="Z1961" s="82"/>
      <c r="AA1961" s="82"/>
      <c r="AB1961" s="82"/>
      <c r="AC1961" s="82"/>
      <c r="AD1961" s="82"/>
      <c r="AE1961" s="89"/>
      <c r="AF1961" s="82"/>
      <c r="AG1961" s="82"/>
      <c r="AH1961" s="82"/>
      <c r="AI1961" s="82"/>
      <c r="AJ1961" s="82"/>
      <c r="AK1961" s="82"/>
      <c r="AL1961" s="69"/>
      <c r="AM1961" s="82"/>
      <c r="AN1961" s="109"/>
      <c r="AO1961" s="109"/>
      <c r="AP1961" s="109"/>
      <c r="AQ1961" s="109"/>
      <c r="AR1961" s="109"/>
      <c r="AS1961" s="109"/>
      <c r="AT1961" s="109"/>
      <c r="AU1961" s="109"/>
      <c r="AV1961" s="109"/>
      <c r="AW1961" s="109"/>
      <c r="AX1961" s="109"/>
      <c r="AY1961" s="109"/>
      <c r="AZ1961" s="109"/>
      <c r="BA1961" s="109"/>
      <c r="BB1961" s="109"/>
      <c r="BC1961" s="109"/>
      <c r="BD1961" s="109"/>
      <c r="BE1961" s="109"/>
      <c r="BF1961" s="109"/>
      <c r="BG1961" s="109"/>
      <c r="BH1961" s="109"/>
      <c r="BI1961" s="109"/>
      <c r="BJ1961" s="109"/>
      <c r="BK1961" s="109"/>
      <c r="BL1961" s="109"/>
      <c r="BM1961" s="109"/>
      <c r="BN1961" s="109"/>
      <c r="BO1961" s="109"/>
      <c r="BP1961" s="109"/>
      <c r="BQ1961" s="63"/>
      <c r="BR1961" s="63"/>
      <c r="BS1961" s="63"/>
      <c r="BT1961" s="78"/>
      <c r="BU1961" s="77"/>
      <c r="BV1961" s="78"/>
      <c r="BW1961" s="79"/>
      <c r="BX1961" s="79"/>
      <c r="BY1961" s="79"/>
      <c r="BZ1961" s="79"/>
      <c r="CA1961" s="48"/>
      <c r="CB1961" s="49"/>
      <c r="CC1961" s="49"/>
      <c r="CD1961" s="49"/>
      <c r="CE1961" s="96"/>
      <c r="CF1961" s="49"/>
      <c r="CG1961" s="96"/>
      <c r="CH1961" s="49"/>
      <c r="CI1961" s="49"/>
      <c r="CJ1961" s="49"/>
      <c r="CK1961" s="49"/>
      <c r="CL1961" s="49"/>
      <c r="CM1961" s="49"/>
      <c r="CN1961" s="49"/>
      <c r="CO1961" s="49"/>
      <c r="CP1961" s="49"/>
      <c r="CQ1961" s="49"/>
      <c r="CR1961" s="49"/>
      <c r="CS1961" s="49"/>
      <c r="CT1961" s="49"/>
      <c r="CU1961" s="49"/>
      <c r="CV1961" s="49"/>
      <c r="CW1961" s="49"/>
      <c r="CX1961" s="49"/>
      <c r="CY1961" s="49"/>
      <c r="CZ1961" s="49"/>
    </row>
    <row r="1962" spans="1:104" ht="20.25" thickTop="1" thickBot="1" x14ac:dyDescent="0.35">
      <c r="A1962" s="68"/>
      <c r="B1962" s="88"/>
      <c r="C1962" s="68"/>
      <c r="D1962" s="68"/>
      <c r="E1962" s="69"/>
      <c r="F1962" s="69"/>
      <c r="G1962" s="69"/>
      <c r="H1962" s="69"/>
      <c r="I1962" s="69"/>
      <c r="J1962" s="69"/>
      <c r="K1962" s="69"/>
      <c r="L1962" s="89"/>
      <c r="M1962" s="69"/>
      <c r="N1962" s="69"/>
      <c r="P1962" s="69"/>
      <c r="Q1962" s="69"/>
      <c r="R1962" s="69"/>
      <c r="S1962" s="69"/>
      <c r="T1962" s="82"/>
      <c r="U1962" s="82"/>
      <c r="V1962" s="214"/>
      <c r="W1962" s="214"/>
      <c r="X1962" s="82"/>
      <c r="Y1962" s="82"/>
      <c r="Z1962" s="82"/>
      <c r="AA1962" s="82"/>
      <c r="AB1962" s="82"/>
      <c r="AC1962" s="82"/>
      <c r="AD1962" s="82"/>
      <c r="AE1962" s="89"/>
      <c r="AF1962" s="82"/>
      <c r="AG1962" s="82"/>
      <c r="AH1962" s="82"/>
      <c r="AI1962" s="82"/>
      <c r="AJ1962" s="82"/>
      <c r="AK1962" s="82"/>
      <c r="AL1962" s="69"/>
      <c r="AM1962" s="82"/>
      <c r="AN1962" s="109"/>
      <c r="AO1962" s="109"/>
      <c r="AP1962" s="109"/>
      <c r="AQ1962" s="109"/>
      <c r="AR1962" s="109"/>
      <c r="AS1962" s="109"/>
      <c r="AT1962" s="109"/>
      <c r="AU1962" s="109"/>
      <c r="AV1962" s="109"/>
      <c r="AW1962" s="109"/>
      <c r="AX1962" s="109"/>
      <c r="AY1962" s="109"/>
      <c r="AZ1962" s="109"/>
      <c r="BA1962" s="109"/>
      <c r="BB1962" s="109"/>
      <c r="BC1962" s="109"/>
      <c r="BD1962" s="109"/>
      <c r="BE1962" s="109"/>
      <c r="BF1962" s="109"/>
      <c r="BG1962" s="109"/>
      <c r="BH1962" s="109"/>
      <c r="BI1962" s="109"/>
      <c r="BJ1962" s="109"/>
      <c r="BK1962" s="109"/>
      <c r="BL1962" s="109"/>
      <c r="BM1962" s="109"/>
      <c r="BN1962" s="109"/>
      <c r="BO1962" s="109"/>
      <c r="BP1962" s="109"/>
      <c r="BQ1962" s="63"/>
      <c r="BR1962" s="63"/>
      <c r="BS1962" s="63"/>
      <c r="BT1962" s="78"/>
      <c r="BU1962" s="77"/>
      <c r="BV1962" s="78"/>
      <c r="BW1962" s="79"/>
      <c r="BX1962" s="79"/>
      <c r="BY1962" s="79"/>
      <c r="BZ1962" s="79"/>
      <c r="CA1962" s="48"/>
      <c r="CB1962" s="49"/>
      <c r="CC1962" s="49"/>
      <c r="CD1962" s="49"/>
      <c r="CE1962" s="96"/>
      <c r="CF1962" s="49"/>
      <c r="CG1962" s="96"/>
      <c r="CH1962" s="49"/>
      <c r="CI1962" s="49"/>
      <c r="CJ1962" s="49"/>
      <c r="CK1962" s="49"/>
      <c r="CL1962" s="49"/>
      <c r="CM1962" s="49"/>
      <c r="CN1962" s="49"/>
      <c r="CO1962" s="49"/>
      <c r="CP1962" s="49"/>
      <c r="CQ1962" s="49"/>
      <c r="CR1962" s="49"/>
      <c r="CS1962" s="49"/>
      <c r="CT1962" s="49"/>
      <c r="CU1962" s="49"/>
      <c r="CV1962" s="49"/>
      <c r="CW1962" s="49"/>
      <c r="CX1962" s="49"/>
      <c r="CY1962" s="49"/>
      <c r="CZ1962" s="49"/>
    </row>
    <row r="1963" spans="1:104" ht="20.25" thickTop="1" thickBot="1" x14ac:dyDescent="0.35">
      <c r="A1963" s="68"/>
      <c r="B1963" s="88"/>
      <c r="C1963" s="68"/>
      <c r="D1963" s="68"/>
      <c r="E1963" s="69"/>
      <c r="F1963" s="69"/>
      <c r="G1963" s="69"/>
      <c r="H1963" s="69"/>
      <c r="I1963" s="69"/>
      <c r="J1963" s="69"/>
      <c r="K1963" s="69"/>
      <c r="L1963" s="89"/>
      <c r="M1963" s="69"/>
      <c r="N1963" s="69"/>
      <c r="P1963" s="69"/>
      <c r="Q1963" s="69"/>
      <c r="R1963" s="69"/>
      <c r="S1963" s="69"/>
      <c r="T1963" s="82"/>
      <c r="U1963" s="82"/>
      <c r="V1963" s="214"/>
      <c r="W1963" s="214"/>
      <c r="X1963" s="82"/>
      <c r="Y1963" s="82"/>
      <c r="Z1963" s="82"/>
      <c r="AA1963" s="82"/>
      <c r="AB1963" s="82"/>
      <c r="AC1963" s="82"/>
      <c r="AD1963" s="82"/>
      <c r="AE1963" s="89"/>
      <c r="AF1963" s="82"/>
      <c r="AG1963" s="82"/>
      <c r="AH1963" s="82"/>
      <c r="AI1963" s="82"/>
      <c r="AJ1963" s="82"/>
      <c r="AK1963" s="82"/>
      <c r="AL1963" s="69"/>
      <c r="AM1963" s="82"/>
      <c r="AN1963" s="109"/>
      <c r="AO1963" s="109"/>
      <c r="AP1963" s="109"/>
      <c r="AQ1963" s="109"/>
      <c r="AR1963" s="109"/>
      <c r="AS1963" s="109"/>
      <c r="AT1963" s="109"/>
      <c r="AU1963" s="109"/>
      <c r="AV1963" s="109"/>
      <c r="AW1963" s="109"/>
      <c r="AX1963" s="109"/>
      <c r="AY1963" s="109"/>
      <c r="AZ1963" s="109"/>
      <c r="BA1963" s="109"/>
      <c r="BB1963" s="109"/>
      <c r="BC1963" s="109"/>
      <c r="BD1963" s="109"/>
      <c r="BE1963" s="109"/>
      <c r="BF1963" s="109"/>
      <c r="BG1963" s="109"/>
      <c r="BH1963" s="109"/>
      <c r="BI1963" s="109"/>
      <c r="BJ1963" s="109"/>
      <c r="BK1963" s="109"/>
      <c r="BL1963" s="109"/>
      <c r="BM1963" s="109"/>
      <c r="BN1963" s="109"/>
      <c r="BO1963" s="109"/>
      <c r="BP1963" s="109"/>
      <c r="BQ1963" s="63"/>
      <c r="BR1963" s="63"/>
      <c r="BS1963" s="63"/>
      <c r="BT1963" s="78"/>
      <c r="BU1963" s="77"/>
      <c r="BV1963" s="78"/>
      <c r="BW1963" s="79"/>
      <c r="BX1963" s="79"/>
      <c r="BY1963" s="79"/>
      <c r="BZ1963" s="79"/>
      <c r="CA1963" s="48"/>
      <c r="CB1963" s="49"/>
      <c r="CC1963" s="49"/>
      <c r="CD1963" s="49"/>
      <c r="CE1963" s="96"/>
      <c r="CF1963" s="49"/>
      <c r="CG1963" s="96"/>
      <c r="CH1963" s="49"/>
      <c r="CI1963" s="49"/>
      <c r="CJ1963" s="49"/>
      <c r="CK1963" s="49"/>
      <c r="CL1963" s="49"/>
      <c r="CM1963" s="49"/>
      <c r="CN1963" s="49"/>
      <c r="CO1963" s="49"/>
      <c r="CP1963" s="49"/>
      <c r="CQ1963" s="49"/>
      <c r="CR1963" s="49"/>
      <c r="CS1963" s="49"/>
      <c r="CT1963" s="49"/>
      <c r="CU1963" s="49"/>
      <c r="CV1963" s="49"/>
      <c r="CW1963" s="49"/>
      <c r="CX1963" s="49"/>
      <c r="CY1963" s="49"/>
      <c r="CZ1963" s="49"/>
    </row>
    <row r="1964" spans="1:104" ht="20.25" thickTop="1" thickBot="1" x14ac:dyDescent="0.35">
      <c r="A1964" s="68"/>
      <c r="B1964" s="88"/>
      <c r="C1964" s="68"/>
      <c r="D1964" s="68"/>
      <c r="E1964" s="69"/>
      <c r="F1964" s="69"/>
      <c r="G1964" s="69"/>
      <c r="H1964" s="69"/>
      <c r="I1964" s="69"/>
      <c r="J1964" s="69"/>
      <c r="K1964" s="69"/>
      <c r="L1964" s="89"/>
      <c r="M1964" s="69"/>
      <c r="N1964" s="69"/>
      <c r="P1964" s="69"/>
      <c r="Q1964" s="69"/>
      <c r="R1964" s="69"/>
      <c r="S1964" s="69"/>
      <c r="T1964" s="82"/>
      <c r="U1964" s="82"/>
      <c r="V1964" s="214"/>
      <c r="W1964" s="214"/>
      <c r="X1964" s="82"/>
      <c r="Y1964" s="82"/>
      <c r="Z1964" s="82"/>
      <c r="AA1964" s="82"/>
      <c r="AB1964" s="82"/>
      <c r="AC1964" s="82"/>
      <c r="AD1964" s="82"/>
      <c r="AE1964" s="89"/>
      <c r="AF1964" s="82"/>
      <c r="AG1964" s="82"/>
      <c r="AH1964" s="82"/>
      <c r="AI1964" s="82"/>
      <c r="AJ1964" s="82"/>
      <c r="AK1964" s="82"/>
      <c r="AL1964" s="69"/>
      <c r="AM1964" s="82"/>
      <c r="AN1964" s="109"/>
      <c r="AO1964" s="109"/>
      <c r="AP1964" s="109"/>
      <c r="AQ1964" s="109"/>
      <c r="AR1964" s="109"/>
      <c r="AS1964" s="109"/>
      <c r="AT1964" s="109"/>
      <c r="AU1964" s="109"/>
      <c r="AV1964" s="109"/>
      <c r="AW1964" s="109"/>
      <c r="AX1964" s="109"/>
      <c r="AY1964" s="109"/>
      <c r="AZ1964" s="109"/>
      <c r="BA1964" s="109"/>
      <c r="BB1964" s="109"/>
      <c r="BC1964" s="109"/>
      <c r="BD1964" s="109"/>
      <c r="BE1964" s="109"/>
      <c r="BF1964" s="109"/>
      <c r="BG1964" s="109"/>
      <c r="BH1964" s="109"/>
      <c r="BI1964" s="109"/>
      <c r="BJ1964" s="109"/>
      <c r="BK1964" s="109"/>
      <c r="BL1964" s="109"/>
      <c r="BM1964" s="109"/>
      <c r="BN1964" s="109"/>
      <c r="BO1964" s="109"/>
      <c r="BP1964" s="109"/>
      <c r="BQ1964" s="63"/>
      <c r="BR1964" s="63"/>
      <c r="BS1964" s="63"/>
      <c r="BT1964" s="78"/>
      <c r="BU1964" s="77"/>
      <c r="BV1964" s="78"/>
      <c r="BW1964" s="79"/>
      <c r="BX1964" s="79"/>
      <c r="BY1964" s="79"/>
      <c r="BZ1964" s="79"/>
      <c r="CA1964" s="48"/>
      <c r="CB1964" s="49"/>
      <c r="CC1964" s="49"/>
      <c r="CD1964" s="49"/>
      <c r="CE1964" s="96"/>
      <c r="CF1964" s="49"/>
      <c r="CG1964" s="96"/>
      <c r="CH1964" s="49"/>
      <c r="CI1964" s="49"/>
      <c r="CJ1964" s="49"/>
      <c r="CK1964" s="49"/>
      <c r="CL1964" s="49"/>
      <c r="CM1964" s="49"/>
      <c r="CN1964" s="49"/>
      <c r="CO1964" s="49"/>
      <c r="CP1964" s="49"/>
      <c r="CQ1964" s="49"/>
      <c r="CR1964" s="49"/>
      <c r="CS1964" s="49"/>
      <c r="CT1964" s="49"/>
      <c r="CU1964" s="49"/>
      <c r="CV1964" s="49"/>
      <c r="CW1964" s="49"/>
      <c r="CX1964" s="49"/>
      <c r="CY1964" s="49"/>
      <c r="CZ1964" s="49"/>
    </row>
    <row r="1965" spans="1:104" ht="15.75" x14ac:dyDescent="0.25"/>
    <row r="1966" spans="1:104" ht="15.75" x14ac:dyDescent="0.25"/>
    <row r="1967" spans="1:104" ht="15.75" x14ac:dyDescent="0.25"/>
    <row r="1968" spans="1:104" ht="15.75" x14ac:dyDescent="0.25"/>
    <row r="1969" ht="15.75" x14ac:dyDescent="0.25"/>
  </sheetData>
  <mergeCells count="25">
    <mergeCell ref="CA2:CC2"/>
    <mergeCell ref="BW2:BZ2"/>
    <mergeCell ref="BW3:BZ3"/>
    <mergeCell ref="AK3:AL3"/>
    <mergeCell ref="DI3:DV3"/>
    <mergeCell ref="DW3:DY3"/>
    <mergeCell ref="CF1:DZ1"/>
    <mergeCell ref="CF3:CM3"/>
    <mergeCell ref="CX3:DH3"/>
    <mergeCell ref="CO3:CW3"/>
    <mergeCell ref="A3:G3"/>
    <mergeCell ref="A2:G2"/>
    <mergeCell ref="H2:AO2"/>
    <mergeCell ref="BQ2:BS2"/>
    <mergeCell ref="BT2:BV2"/>
    <mergeCell ref="BD3:BE3"/>
    <mergeCell ref="BQ3:BS3"/>
    <mergeCell ref="BT3:BV3"/>
    <mergeCell ref="AM3:AO3"/>
    <mergeCell ref="AQ3:BC3"/>
    <mergeCell ref="AQ2:BP2"/>
    <mergeCell ref="BH3:BP3"/>
    <mergeCell ref="I3:L3"/>
    <mergeCell ref="AI3:AJ3"/>
    <mergeCell ref="M3:AH3"/>
  </mergeCells>
  <dataValidations count="2">
    <dataValidation type="list" allowBlank="1" showInputMessage="1" showErrorMessage="1" sqref="AM1802:BP1802 K1802:AK1802">
      <formula1>"General,Beginner,Intermediate,Advanced,All"</formula1>
    </dataValidation>
    <dataValidation type="list" allowBlank="1" showInputMessage="1" showErrorMessage="1" sqref="CB166:CC214 CB216:CC235 CB237:CC989 BW5:BY989 BW991:BY1801">
      <formula1>"High,Medium,Low,N/A"</formula1>
    </dataValidation>
  </dataValidations>
  <hyperlinks>
    <hyperlink ref="BT9" r:id="rId1"/>
    <hyperlink ref="BT8" r:id="rId2"/>
    <hyperlink ref="BT7" r:id="rId3"/>
    <hyperlink ref="BT6" r:id="rId4"/>
    <hyperlink ref="BT10" r:id="rId5"/>
    <hyperlink ref="BT11" r:id="rId6" display="http://www.yourhome.gov.au/renovatorsguide/index.html"/>
    <hyperlink ref="BT13" r:id="rId7" display="http://www.masterbuilders.com.au/portfolios/training/green-living"/>
    <hyperlink ref="BT12" r:id="rId8"/>
    <hyperlink ref="BT14" r:id="rId9"/>
    <hyperlink ref="BT15" r:id="rId10"/>
    <hyperlink ref="BT16" r:id="rId11"/>
    <hyperlink ref="BT17" r:id="rId12"/>
    <hyperlink ref="BT18" r:id="rId13"/>
    <hyperlink ref="BT19" r:id="rId14"/>
    <hyperlink ref="BT20" r:id="rId15"/>
    <hyperlink ref="BT21" r:id="rId16"/>
    <hyperlink ref="BT22" r:id="rId17"/>
    <hyperlink ref="BT24" r:id="rId18"/>
    <hyperlink ref="BT30" r:id="rId19"/>
    <hyperlink ref="BT35" r:id="rId20"/>
    <hyperlink ref="BT36" r:id="rId21"/>
    <hyperlink ref="BV36" r:id="rId22"/>
    <hyperlink ref="BT37" r:id="rId23"/>
    <hyperlink ref="BT38" r:id="rId24"/>
    <hyperlink ref="BT39" r:id="rId25"/>
    <hyperlink ref="BT42" r:id="rId26"/>
    <hyperlink ref="BT43" r:id="rId27"/>
    <hyperlink ref="BT49" r:id="rId28"/>
    <hyperlink ref="BT57" r:id="rId29" display="http://www.abcb.gov.au/education-events-resources/publications/~/media/Files/Download Documents/Education and Training/Handbooks/2011_Using-on-site-renewable-and-reclaimed-energy-sources.ashx"/>
    <hyperlink ref="BT58" r:id="rId30"/>
    <hyperlink ref="BT59" r:id="rId31"/>
    <hyperlink ref="BT60" r:id="rId32"/>
    <hyperlink ref="BT61" r:id="rId33"/>
    <hyperlink ref="BQ54" r:id="rId34" display="http://www.abcb.gov.au/education-events-resources/publications/~/media/Files/Download%20Documents/Education%20and%20Training/Handbooks/2010_EnergyEfficiencyGlazingProvisionsBCAVolumeTwo.ashx"/>
    <hyperlink ref="BT54" r:id="rId35"/>
    <hyperlink ref="BT53" r:id="rId36"/>
    <hyperlink ref="BT75" r:id="rId37"/>
    <hyperlink ref="BT79" r:id="rId38"/>
    <hyperlink ref="BT82" r:id="rId39"/>
    <hyperlink ref="BT116" r:id="rId40"/>
    <hyperlink ref="BT117" r:id="rId41"/>
    <hyperlink ref="BT118" r:id="rId42"/>
    <hyperlink ref="BT119" display="http://www.airah.org.au/imis15_prod/AIRAH/Professional_Development/Graduate_Certificate/Energy_Efficient_HVAC_Design/AIRAH/Navigation/ProfessionalDevelopment/GraduateCertificate/EnergyEfficientHVACDesign/Energy_Efficient_HVA.aspx?hkey=e5a21448-d476-4022-8"/>
    <hyperlink ref="BT120" r:id="rId43"/>
    <hyperlink ref="BT121" r:id="rId44"/>
    <hyperlink ref="BT122" r:id="rId45"/>
    <hyperlink ref="BT123" r:id="rId46"/>
    <hyperlink ref="BT126" r:id="rId47"/>
    <hyperlink ref="BT124" r:id="rId48"/>
    <hyperlink ref="BT125" r:id="rId49"/>
    <hyperlink ref="BT130" r:id="rId50"/>
    <hyperlink ref="BT131" r:id="rId51"/>
    <hyperlink ref="BT132" r:id="rId52"/>
    <hyperlink ref="BT133" r:id="rId53"/>
    <hyperlink ref="BT134" r:id="rId54"/>
    <hyperlink ref="BT135" r:id="rId55"/>
    <hyperlink ref="BT136" r:id="rId56"/>
    <hyperlink ref="BT137" r:id="rId57"/>
    <hyperlink ref="BT138" r:id="rId58"/>
    <hyperlink ref="BT139" r:id="rId59"/>
    <hyperlink ref="BT140" r:id="rId60"/>
    <hyperlink ref="BT141" r:id="rId61"/>
    <hyperlink ref="D142" r:id="rId62"/>
    <hyperlink ref="BT142" r:id="rId63"/>
    <hyperlink ref="D143" r:id="rId64"/>
    <hyperlink ref="D144" r:id="rId65"/>
    <hyperlink ref="D145" r:id="rId66"/>
    <hyperlink ref="BT145" r:id="rId67"/>
    <hyperlink ref="D146" r:id="rId68" display="www.yourbuilding.org"/>
    <hyperlink ref="D147" r:id="rId69"/>
    <hyperlink ref="BT147" r:id="rId70"/>
    <hyperlink ref="D148" r:id="rId71"/>
    <hyperlink ref="D149" r:id="rId72"/>
    <hyperlink ref="D153" r:id="rId73"/>
    <hyperlink ref="D154" r:id="rId74"/>
    <hyperlink ref="BT154" r:id="rId75"/>
    <hyperlink ref="BT157" r:id="rId76"/>
    <hyperlink ref="BT159" r:id="rId77"/>
    <hyperlink ref="BT163" r:id="rId78"/>
    <hyperlink ref="BT165" r:id="rId79"/>
    <hyperlink ref="BT48" r:id="rId80"/>
    <hyperlink ref="BT56" r:id="rId81"/>
    <hyperlink ref="BT67" r:id="rId82"/>
    <hyperlink ref="BT208" r:id="rId83"/>
    <hyperlink ref="BT212" r:id="rId84"/>
    <hyperlink ref="BT210" r:id="rId85"/>
    <hyperlink ref="BT217" r:id="rId86" display="http://www.masterbuilders.com.au/portfolios/training/green-living"/>
    <hyperlink ref="BT218" r:id="rId87" display="http://www.masterbuilders.com.au/portfolios/training/green-living"/>
    <hyperlink ref="BT219" r:id="rId88" display="http://www.masterbuilders.com.au/portfolios/training/green-living"/>
    <hyperlink ref="BT236" r:id="rId89"/>
  </hyperlinks>
  <pageMargins left="0.7" right="0.7" top="0.75" bottom="0.75" header="0.3" footer="0.3"/>
  <pageSetup paperSize="9" orientation="portrait"/>
  <ignoredErrors>
    <ignoredError sqref="AG217" emptyCellReference="1"/>
  </ignoredErrors>
  <legacyDrawing r:id="rId90"/>
  <tableParts count="1">
    <tablePart r:id="rId91"/>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M46"/>
  <sheetViews>
    <sheetView zoomScale="70" zoomScaleNormal="70" zoomScalePageLayoutView="70" workbookViewId="0">
      <selection activeCell="BB27" sqref="BB27"/>
    </sheetView>
  </sheetViews>
  <sheetFormatPr defaultColWidth="8.85546875" defaultRowHeight="15" x14ac:dyDescent="0.25"/>
  <cols>
    <col min="1" max="1" width="11.7109375" customWidth="1"/>
    <col min="2" max="2" width="5.140625" customWidth="1"/>
    <col min="3" max="3" width="19.85546875" customWidth="1"/>
    <col min="4" max="4" width="17.42578125" customWidth="1"/>
    <col min="5" max="5" width="21.7109375" customWidth="1"/>
    <col min="7" max="7" width="14.42578125" customWidth="1"/>
    <col min="8" max="8" width="5.140625" customWidth="1"/>
    <col min="10" max="10" width="19.42578125" customWidth="1"/>
    <col min="11" max="11" width="8.140625" customWidth="1"/>
    <col min="13" max="14" width="19.42578125" customWidth="1"/>
    <col min="15" max="15" width="19.42578125" hidden="1" customWidth="1"/>
    <col min="16" max="16" width="5.140625" hidden="1" customWidth="1"/>
    <col min="17" max="17" width="15.85546875" hidden="1" customWidth="1"/>
    <col min="18" max="18" width="18.140625" hidden="1" customWidth="1"/>
    <col min="19" max="19" width="18.140625" customWidth="1"/>
    <col min="20" max="20" width="11.42578125" customWidth="1"/>
    <col min="21" max="21" width="7.42578125" customWidth="1"/>
    <col min="22" max="22" width="16.28515625" customWidth="1"/>
    <col min="23" max="23" width="9.42578125" customWidth="1"/>
    <col min="25" max="25" width="11.140625" customWidth="1"/>
    <col min="26" max="26" width="6.42578125" customWidth="1"/>
    <col min="27" max="27" width="25.7109375" bestFit="1" customWidth="1"/>
    <col min="28" max="28" width="10.28515625" customWidth="1"/>
    <col min="29" max="29" width="11" customWidth="1"/>
    <col min="30" max="30" width="10.28515625" customWidth="1"/>
    <col min="31" max="31" width="17.85546875" customWidth="1"/>
    <col min="32" max="32" width="6.42578125" customWidth="1"/>
    <col min="33" max="33" width="10.140625" customWidth="1"/>
    <col min="35" max="35" width="27.28515625" customWidth="1"/>
    <col min="36" max="36" width="8.28515625" customWidth="1"/>
    <col min="37" max="37" width="6.7109375" customWidth="1"/>
    <col min="38" max="38" width="28.28515625" bestFit="1" customWidth="1"/>
    <col min="39" max="39" width="23" bestFit="1" customWidth="1"/>
    <col min="40" max="40" width="7.28515625" customWidth="1"/>
    <col min="42" max="42" width="12" customWidth="1"/>
    <col min="43" max="43" width="5.140625" customWidth="1"/>
    <col min="45" max="45" width="13.28515625" bestFit="1" customWidth="1"/>
    <col min="46" max="46" width="33" customWidth="1"/>
    <col min="47" max="47" width="5.140625" customWidth="1"/>
    <col min="50" max="50" width="18.140625" customWidth="1"/>
    <col min="51" max="51" width="5.140625" customWidth="1"/>
    <col min="52" max="52" width="12.28515625" bestFit="1" customWidth="1"/>
    <col min="53" max="53" width="24.7109375" bestFit="1" customWidth="1"/>
    <col min="54" max="54" width="19.7109375" bestFit="1" customWidth="1"/>
    <col min="55" max="55" width="7.42578125" customWidth="1"/>
    <col min="56" max="56" width="27.28515625" customWidth="1"/>
    <col min="57" max="57" width="5.140625" customWidth="1"/>
    <col min="58" max="58" width="6.85546875" customWidth="1"/>
    <col min="59" max="59" width="17.85546875" customWidth="1"/>
    <col min="60" max="60" width="5.140625" customWidth="1"/>
    <col min="61" max="61" width="10.28515625" customWidth="1"/>
    <col min="62" max="62" width="18.140625" customWidth="1"/>
    <col min="63" max="63" width="5.140625" customWidth="1"/>
    <col min="64" max="64" width="7.7109375" customWidth="1"/>
    <col min="65" max="65" width="17.85546875" customWidth="1"/>
    <col min="66" max="66" width="5.140625" customWidth="1"/>
    <col min="67" max="67" width="9.140625" customWidth="1"/>
    <col min="68" max="68" width="40" bestFit="1" customWidth="1"/>
    <col min="69" max="69" width="83.7109375" customWidth="1"/>
    <col min="70" max="70" width="5.140625" customWidth="1"/>
    <col min="71" max="71" width="19.7109375" customWidth="1"/>
    <col min="72" max="72" width="3.28515625" hidden="1" customWidth="1"/>
    <col min="73" max="73" width="90.140625" hidden="1" customWidth="1"/>
    <col min="74" max="74" width="5.140625" hidden="1" customWidth="1"/>
    <col min="75" max="75" width="11.28515625" hidden="1" customWidth="1"/>
    <col min="76" max="76" width="27.140625" customWidth="1"/>
    <col min="77" max="77" width="3.28515625" customWidth="1"/>
    <col min="78" max="78" width="27.85546875" customWidth="1"/>
    <col min="79" max="79" width="3.28515625" customWidth="1"/>
    <col min="90" max="90" width="18.28515625" customWidth="1"/>
    <col min="91" max="91" width="5.140625" customWidth="1"/>
  </cols>
  <sheetData>
    <row r="2" spans="1:91" s="34" customFormat="1" ht="15.75" x14ac:dyDescent="0.25">
      <c r="A2" s="362" t="s">
        <v>16</v>
      </c>
      <c r="B2" s="362"/>
      <c r="C2" s="362"/>
      <c r="D2" s="362"/>
      <c r="E2" s="362"/>
      <c r="F2" s="362"/>
      <c r="G2" s="362"/>
      <c r="H2" s="362"/>
      <c r="I2" s="362"/>
      <c r="J2" s="362"/>
      <c r="K2" s="362"/>
      <c r="L2" s="362"/>
      <c r="M2" s="362"/>
      <c r="N2" s="362"/>
      <c r="O2" s="362"/>
      <c r="P2" s="362"/>
      <c r="Q2" s="362"/>
      <c r="R2" s="362"/>
      <c r="S2" s="362"/>
      <c r="T2" s="362"/>
      <c r="U2" s="362"/>
      <c r="V2" s="362"/>
      <c r="W2" s="362"/>
      <c r="X2" s="362"/>
      <c r="Y2" s="362"/>
      <c r="Z2" s="362"/>
      <c r="AA2" s="362"/>
      <c r="AB2" s="362"/>
      <c r="AC2" s="362"/>
      <c r="AD2" s="362"/>
      <c r="AE2" s="362"/>
      <c r="AF2" s="362"/>
      <c r="AI2" s="361" t="s">
        <v>20</v>
      </c>
      <c r="AJ2" s="361"/>
      <c r="AK2" s="361"/>
      <c r="AL2" s="361"/>
      <c r="AM2" s="361"/>
      <c r="AN2" s="361"/>
      <c r="AO2" s="361"/>
      <c r="AP2" s="361"/>
      <c r="AQ2" s="361"/>
      <c r="AR2" s="361"/>
      <c r="AS2" s="361"/>
      <c r="AT2" s="361"/>
      <c r="AU2" s="361"/>
      <c r="AV2" s="361"/>
      <c r="AW2" s="361"/>
      <c r="AX2" s="361"/>
      <c r="AY2" s="361"/>
      <c r="AZ2" s="361"/>
      <c r="BA2" s="361"/>
      <c r="BB2" s="361"/>
      <c r="BC2" s="361"/>
      <c r="BD2" s="45" t="s">
        <v>21</v>
      </c>
      <c r="BG2" s="367" t="s">
        <v>293</v>
      </c>
      <c r="BH2" s="367"/>
      <c r="BI2" s="367"/>
      <c r="BJ2" s="367"/>
      <c r="BK2" s="367"/>
      <c r="BL2" s="367"/>
      <c r="BM2" s="367"/>
      <c r="BN2" s="367"/>
      <c r="BO2" s="367"/>
      <c r="BP2" s="367"/>
      <c r="BQ2" s="367"/>
      <c r="BR2" s="367"/>
      <c r="BS2" s="367"/>
      <c r="BT2" s="367"/>
      <c r="BU2" s="367"/>
      <c r="BV2" s="367"/>
      <c r="BW2" s="367"/>
      <c r="BX2" s="367"/>
      <c r="BY2" s="367"/>
      <c r="BZ2" s="367"/>
      <c r="CA2" s="367"/>
      <c r="CB2" s="367"/>
    </row>
    <row r="3" spans="1:91" s="34" customFormat="1" x14ac:dyDescent="0.25">
      <c r="A3" s="363" t="s">
        <v>3</v>
      </c>
      <c r="B3" s="363"/>
      <c r="C3" s="363"/>
      <c r="D3" s="363"/>
      <c r="E3" s="363"/>
      <c r="F3" s="363"/>
      <c r="G3" s="363"/>
      <c r="J3" s="364" t="s">
        <v>18</v>
      </c>
      <c r="K3" s="364"/>
      <c r="L3" s="364"/>
      <c r="M3" s="364"/>
      <c r="N3" s="364"/>
      <c r="O3" s="365" t="s">
        <v>58</v>
      </c>
      <c r="P3" s="365"/>
      <c r="Q3" s="365"/>
      <c r="R3" s="365"/>
      <c r="S3" s="237"/>
      <c r="T3" s="237"/>
      <c r="U3" s="237"/>
      <c r="V3" s="237"/>
      <c r="Y3" s="366" t="s">
        <v>19</v>
      </c>
      <c r="Z3" s="366"/>
      <c r="AA3" s="366"/>
      <c r="AB3" s="366"/>
      <c r="AE3" s="363" t="s">
        <v>7</v>
      </c>
      <c r="AF3" s="363"/>
      <c r="AI3" s="359" t="s">
        <v>333</v>
      </c>
      <c r="AJ3" s="359"/>
      <c r="AK3" s="359"/>
      <c r="AL3" s="359"/>
      <c r="AM3" s="359"/>
      <c r="AN3" s="359"/>
      <c r="AP3" s="360" t="s">
        <v>263</v>
      </c>
      <c r="AQ3" s="360"/>
      <c r="AR3" s="360"/>
      <c r="AS3" s="360"/>
      <c r="AT3" s="360"/>
      <c r="AX3" s="359" t="s">
        <v>4</v>
      </c>
      <c r="AY3" s="359"/>
      <c r="AZ3" s="359"/>
      <c r="BA3" s="359"/>
      <c r="BB3" s="359"/>
      <c r="BC3" s="359"/>
      <c r="BD3" s="7" t="s">
        <v>310</v>
      </c>
      <c r="BG3" s="368" t="s">
        <v>10</v>
      </c>
      <c r="BH3" s="368"/>
      <c r="BJ3" s="368" t="s">
        <v>31</v>
      </c>
      <c r="BK3" s="368"/>
      <c r="BM3" s="368" t="s">
        <v>9</v>
      </c>
      <c r="BN3" s="368"/>
      <c r="BQ3" s="369" t="s">
        <v>306</v>
      </c>
      <c r="BR3" s="369"/>
      <c r="BS3" s="369"/>
      <c r="BT3" s="369"/>
      <c r="BU3" s="369"/>
      <c r="BV3" s="369"/>
    </row>
    <row r="4" spans="1:91" ht="79.5" x14ac:dyDescent="0.3">
      <c r="B4" t="s">
        <v>0</v>
      </c>
      <c r="G4" s="41" t="s">
        <v>298</v>
      </c>
      <c r="K4" t="s">
        <v>0</v>
      </c>
      <c r="O4" s="244" t="s">
        <v>890</v>
      </c>
      <c r="P4" s="243"/>
      <c r="Q4" s="243"/>
      <c r="R4" s="243"/>
      <c r="T4" s="281" t="s">
        <v>895</v>
      </c>
      <c r="U4" s="280"/>
      <c r="Z4" t="s">
        <v>0</v>
      </c>
      <c r="AJ4" t="s">
        <v>0</v>
      </c>
      <c r="AQ4" t="s">
        <v>0</v>
      </c>
      <c r="BQ4" s="34" t="s">
        <v>765</v>
      </c>
      <c r="BT4" s="34"/>
      <c r="BU4" s="34" t="s">
        <v>764</v>
      </c>
      <c r="BX4" s="44" t="s">
        <v>308</v>
      </c>
      <c r="BY4" s="44"/>
      <c r="BZ4" s="44"/>
      <c r="CA4" s="44"/>
      <c r="CB4" s="44"/>
      <c r="CC4" s="44"/>
      <c r="CD4" s="44"/>
      <c r="CE4" s="44"/>
      <c r="CF4" s="44"/>
      <c r="CG4" s="44"/>
      <c r="CH4" s="44"/>
      <c r="CI4" s="44"/>
      <c r="CL4" s="13" t="s">
        <v>297</v>
      </c>
    </row>
    <row r="5" spans="1:91" x14ac:dyDescent="0.25">
      <c r="A5" s="245" t="s">
        <v>440</v>
      </c>
      <c r="B5" s="246" t="s">
        <v>712</v>
      </c>
      <c r="C5" s="193" t="s">
        <v>711</v>
      </c>
      <c r="D5" s="191"/>
      <c r="E5" s="191"/>
      <c r="F5" s="189"/>
      <c r="G5" s="26" t="s">
        <v>253</v>
      </c>
      <c r="H5" t="s">
        <v>712</v>
      </c>
      <c r="J5" s="245" t="s">
        <v>710</v>
      </c>
      <c r="K5" s="246" t="s">
        <v>712</v>
      </c>
      <c r="L5" s="195" t="s">
        <v>711</v>
      </c>
      <c r="M5" s="188"/>
      <c r="N5" s="188"/>
      <c r="O5" s="245" t="s">
        <v>728</v>
      </c>
      <c r="P5" s="246" t="s">
        <v>712</v>
      </c>
      <c r="Q5" s="195" t="s">
        <v>711</v>
      </c>
      <c r="T5" s="245" t="s">
        <v>896</v>
      </c>
      <c r="U5" s="246" t="s">
        <v>712</v>
      </c>
      <c r="V5" s="252" t="s">
        <v>711</v>
      </c>
      <c r="Y5" s="249" t="s">
        <v>731</v>
      </c>
      <c r="Z5" t="s">
        <v>712</v>
      </c>
      <c r="AA5" s="195" t="s">
        <v>711</v>
      </c>
      <c r="AE5" s="245" t="s">
        <v>279</v>
      </c>
      <c r="AF5" s="246"/>
      <c r="AG5" s="193" t="s">
        <v>711</v>
      </c>
      <c r="AI5" s="245" t="s">
        <v>277</v>
      </c>
      <c r="AJ5" s="246" t="s">
        <v>712</v>
      </c>
      <c r="AK5" s="183" t="s">
        <v>711</v>
      </c>
      <c r="AL5" s="188"/>
      <c r="AM5" s="188"/>
      <c r="AO5" s="189"/>
      <c r="AP5" s="245" t="s">
        <v>283</v>
      </c>
      <c r="AQ5" s="246" t="s">
        <v>712</v>
      </c>
      <c r="AR5" s="195" t="s">
        <v>711</v>
      </c>
      <c r="AS5" s="188"/>
      <c r="AT5" s="245" t="s">
        <v>750</v>
      </c>
      <c r="AU5" s="246" t="s">
        <v>712</v>
      </c>
      <c r="AX5" s="26" t="s">
        <v>292</v>
      </c>
      <c r="AY5" t="s">
        <v>712</v>
      </c>
      <c r="BA5" s="35" t="str">
        <f>AX5</f>
        <v xml:space="preserve">Geographic Locations </v>
      </c>
      <c r="BB5" s="35" t="s">
        <v>279</v>
      </c>
      <c r="BD5" s="26" t="s">
        <v>311</v>
      </c>
      <c r="BE5" t="s">
        <v>712</v>
      </c>
      <c r="BG5" s="26" t="s">
        <v>279</v>
      </c>
      <c r="BJ5" s="26" t="s">
        <v>295</v>
      </c>
      <c r="BM5" s="26" t="s">
        <v>279</v>
      </c>
      <c r="BQ5" s="26" t="s">
        <v>763</v>
      </c>
      <c r="BU5" s="26" t="s">
        <v>763</v>
      </c>
      <c r="BX5" s="44" t="s">
        <v>309</v>
      </c>
      <c r="BY5" s="44"/>
      <c r="BZ5" s="44"/>
      <c r="CA5" s="44"/>
      <c r="CB5" s="44"/>
      <c r="CC5" s="44"/>
      <c r="CD5" s="44"/>
      <c r="CE5" s="44"/>
      <c r="CF5" s="44"/>
      <c r="CG5" s="44"/>
      <c r="CH5" s="44"/>
      <c r="CI5" s="44"/>
      <c r="CL5" s="26" t="s">
        <v>272</v>
      </c>
      <c r="CM5" t="s">
        <v>712</v>
      </c>
    </row>
    <row r="6" spans="1:91" x14ac:dyDescent="0.25">
      <c r="A6" s="247" t="s">
        <v>254</v>
      </c>
      <c r="B6" s="248">
        <v>66</v>
      </c>
      <c r="C6" s="194">
        <f>B6/$B$10</f>
        <v>0.27385892116182575</v>
      </c>
      <c r="D6" s="189"/>
      <c r="E6" s="189"/>
      <c r="F6" s="192"/>
      <c r="G6" t="s">
        <v>712</v>
      </c>
      <c r="H6" s="27">
        <v>4</v>
      </c>
      <c r="J6" s="247" t="s">
        <v>273</v>
      </c>
      <c r="K6" s="248">
        <v>84</v>
      </c>
      <c r="L6" s="194">
        <f>K6/$K$14</f>
        <v>0.2507462686567164</v>
      </c>
      <c r="M6" s="189"/>
      <c r="N6" s="189"/>
      <c r="O6" s="247" t="s">
        <v>443</v>
      </c>
      <c r="P6" s="248">
        <v>17</v>
      </c>
      <c r="Q6" s="194">
        <f>P6/$P$18</f>
        <v>8.9947089947089942E-2</v>
      </c>
      <c r="T6" s="247" t="s">
        <v>892</v>
      </c>
      <c r="U6" s="248">
        <v>99</v>
      </c>
      <c r="V6" s="253">
        <f>U6/$U$10</f>
        <v>0.42672413793103448</v>
      </c>
      <c r="Y6" s="247" t="s">
        <v>454</v>
      </c>
      <c r="Z6" s="248">
        <v>168</v>
      </c>
      <c r="AA6" s="194">
        <f>Z6/$Z$10</f>
        <v>0.72413793103448276</v>
      </c>
      <c r="AE6" s="245" t="s">
        <v>280</v>
      </c>
      <c r="AF6" s="246" t="s">
        <v>712</v>
      </c>
      <c r="AG6" s="194"/>
      <c r="AI6" s="247" t="s">
        <v>278</v>
      </c>
      <c r="AJ6" s="248">
        <v>156</v>
      </c>
      <c r="AK6" s="185">
        <f>AJ6/$AJ$20</f>
        <v>0.1440443213296399</v>
      </c>
      <c r="AL6" s="189"/>
      <c r="AM6" s="189"/>
      <c r="AO6" s="189"/>
      <c r="AP6" s="247" t="s">
        <v>282</v>
      </c>
      <c r="AQ6" s="248">
        <v>185</v>
      </c>
      <c r="AR6" s="194">
        <f>AQ6/$AQ$9</f>
        <v>0.61258278145695366</v>
      </c>
      <c r="AS6" s="189"/>
      <c r="AT6" s="246" t="s">
        <v>712</v>
      </c>
      <c r="AU6" s="248">
        <v>71</v>
      </c>
      <c r="AX6" s="275" t="s">
        <v>284</v>
      </c>
      <c r="AY6" s="27">
        <v>3</v>
      </c>
      <c r="BA6" s="28" t="str">
        <f t="shared" ref="BA6:BA14" si="0">AX6</f>
        <v xml:space="preserve">Tasmania </v>
      </c>
      <c r="BB6" s="28">
        <f t="shared" ref="BB6:BB14" si="1">AY6</f>
        <v>3</v>
      </c>
      <c r="BD6" t="s">
        <v>712</v>
      </c>
      <c r="BE6" s="27">
        <v>230</v>
      </c>
      <c r="BG6" s="26" t="s">
        <v>299</v>
      </c>
      <c r="BH6" t="s">
        <v>712</v>
      </c>
      <c r="BJ6" s="26" t="s">
        <v>31</v>
      </c>
      <c r="BK6" t="s">
        <v>712</v>
      </c>
      <c r="BM6" s="26" t="s">
        <v>9</v>
      </c>
      <c r="BN6" t="s">
        <v>712</v>
      </c>
      <c r="BQ6" s="26" t="s">
        <v>307</v>
      </c>
      <c r="BR6" t="s">
        <v>712</v>
      </c>
      <c r="BU6" s="26" t="s">
        <v>307</v>
      </c>
      <c r="BV6" t="s">
        <v>712</v>
      </c>
      <c r="CL6" s="275" t="s">
        <v>294</v>
      </c>
      <c r="CM6" s="27">
        <v>232</v>
      </c>
    </row>
    <row r="7" spans="1:91" x14ac:dyDescent="0.25">
      <c r="A7" s="247" t="s">
        <v>255</v>
      </c>
      <c r="B7" s="248">
        <v>52</v>
      </c>
      <c r="C7" s="194">
        <f>B7/$B$10</f>
        <v>0.21576763485477179</v>
      </c>
      <c r="D7" s="189"/>
      <c r="E7" s="189"/>
      <c r="F7" s="192"/>
      <c r="G7" s="27"/>
      <c r="J7" s="247" t="s">
        <v>713</v>
      </c>
      <c r="K7" s="248">
        <v>9</v>
      </c>
      <c r="L7" s="194">
        <f t="shared" ref="L7:L13" si="2">K7/$K$14</f>
        <v>2.6865671641791045E-2</v>
      </c>
      <c r="M7" s="189"/>
      <c r="N7" s="189"/>
      <c r="O7" s="247" t="s">
        <v>444</v>
      </c>
      <c r="P7" s="248">
        <v>8</v>
      </c>
      <c r="Q7" s="194">
        <f t="shared" ref="Q7:Q16" si="3">P7/$P$18</f>
        <v>4.2328042328042326E-2</v>
      </c>
      <c r="T7" s="247" t="s">
        <v>893</v>
      </c>
      <c r="U7" s="248">
        <v>81</v>
      </c>
      <c r="V7" s="253">
        <f>U7/$U$10</f>
        <v>0.34913793103448276</v>
      </c>
      <c r="Y7" s="247" t="s">
        <v>455</v>
      </c>
      <c r="Z7" s="248">
        <v>47</v>
      </c>
      <c r="AA7" s="194">
        <f>Z7/$Z$10</f>
        <v>0.20258620689655171</v>
      </c>
      <c r="AE7" s="247" t="s">
        <v>62</v>
      </c>
      <c r="AF7" s="248">
        <v>107</v>
      </c>
      <c r="AG7" s="194">
        <f>AF7/$AF$10</f>
        <v>0.46120689655172414</v>
      </c>
      <c r="AI7" s="247" t="s">
        <v>456</v>
      </c>
      <c r="AJ7" s="248">
        <v>87</v>
      </c>
      <c r="AK7" s="185">
        <f t="shared" ref="AK7:AK19" si="4">AJ7/$AJ$20</f>
        <v>8.0332409972299165E-2</v>
      </c>
      <c r="AL7" s="189"/>
      <c r="AM7" s="189"/>
      <c r="AO7" s="189"/>
      <c r="AP7" s="247" t="s">
        <v>281</v>
      </c>
      <c r="AQ7" s="248">
        <v>117</v>
      </c>
      <c r="AR7" s="194">
        <f>AQ7/$AQ$9</f>
        <v>0.38741721854304634</v>
      </c>
      <c r="AS7" s="189"/>
      <c r="AX7" s="275" t="s">
        <v>285</v>
      </c>
      <c r="AY7" s="27">
        <v>48</v>
      </c>
      <c r="BA7" s="28" t="str">
        <f t="shared" si="0"/>
        <v xml:space="preserve">Victoria </v>
      </c>
      <c r="BB7" s="28">
        <f t="shared" si="1"/>
        <v>48</v>
      </c>
      <c r="BG7" s="275" t="s">
        <v>57</v>
      </c>
      <c r="BH7" s="27">
        <v>96</v>
      </c>
      <c r="BJ7" s="275" t="s">
        <v>57</v>
      </c>
      <c r="BK7" s="27">
        <v>96</v>
      </c>
      <c r="BM7" s="275" t="s">
        <v>57</v>
      </c>
      <c r="BN7" s="27">
        <v>130</v>
      </c>
      <c r="BQ7" s="275" t="s">
        <v>49</v>
      </c>
      <c r="BR7" s="27">
        <v>32</v>
      </c>
      <c r="BU7" s="275" t="s">
        <v>837</v>
      </c>
      <c r="BV7" s="27">
        <v>0</v>
      </c>
      <c r="CL7" s="275" t="s">
        <v>295</v>
      </c>
      <c r="CM7" s="27">
        <v>232</v>
      </c>
    </row>
    <row r="8" spans="1:91" x14ac:dyDescent="0.25">
      <c r="A8" s="247" t="s">
        <v>256</v>
      </c>
      <c r="B8" s="248">
        <v>88</v>
      </c>
      <c r="C8" s="194">
        <f>B8/$B$10</f>
        <v>0.36514522821576761</v>
      </c>
      <c r="D8" s="189"/>
      <c r="E8" s="189"/>
      <c r="F8" s="192"/>
      <c r="J8" s="247" t="s">
        <v>714</v>
      </c>
      <c r="K8" s="248">
        <v>39</v>
      </c>
      <c r="L8" s="194">
        <f t="shared" si="2"/>
        <v>0.11641791044776119</v>
      </c>
      <c r="M8" s="189"/>
      <c r="N8" s="189"/>
      <c r="O8" s="247" t="s">
        <v>445</v>
      </c>
      <c r="P8" s="248">
        <v>10</v>
      </c>
      <c r="Q8" s="194">
        <f t="shared" si="3"/>
        <v>5.2910052910052907E-2</v>
      </c>
      <c r="T8" s="247" t="s">
        <v>894</v>
      </c>
      <c r="U8" s="248">
        <v>52</v>
      </c>
      <c r="V8" s="253">
        <f>U8/$U$10</f>
        <v>0.22413793103448276</v>
      </c>
      <c r="Y8" s="247" t="s">
        <v>730</v>
      </c>
      <c r="Z8" s="248">
        <v>17</v>
      </c>
      <c r="AA8" s="194">
        <f>Z8/$Z$10</f>
        <v>7.3275862068965511E-2</v>
      </c>
      <c r="AE8" s="247" t="s">
        <v>419</v>
      </c>
      <c r="AF8" s="248">
        <v>2</v>
      </c>
      <c r="AG8" s="194">
        <f>AF8/$AF$10</f>
        <v>8.6206896551724137E-3</v>
      </c>
      <c r="AI8" s="247" t="s">
        <v>457</v>
      </c>
      <c r="AJ8" s="248">
        <v>67</v>
      </c>
      <c r="AK8" s="185">
        <f t="shared" si="4"/>
        <v>6.1865189289012003E-2</v>
      </c>
      <c r="AL8" s="189"/>
      <c r="AM8" s="189"/>
      <c r="AO8" s="189"/>
      <c r="AP8" s="183"/>
      <c r="AQ8" s="183"/>
      <c r="AR8" s="183"/>
      <c r="AX8" s="275" t="s">
        <v>286</v>
      </c>
      <c r="AY8" s="27">
        <v>3</v>
      </c>
      <c r="BA8" s="28" t="str">
        <f t="shared" si="0"/>
        <v xml:space="preserve">ACT </v>
      </c>
      <c r="BB8" s="28">
        <f t="shared" si="1"/>
        <v>3</v>
      </c>
      <c r="BG8" s="275" t="s">
        <v>58</v>
      </c>
      <c r="BH8" s="27">
        <v>48</v>
      </c>
      <c r="BJ8" s="275" t="s">
        <v>58</v>
      </c>
      <c r="BK8" s="27">
        <v>107</v>
      </c>
      <c r="BM8" s="275" t="s">
        <v>58</v>
      </c>
      <c r="BN8" s="27">
        <v>69</v>
      </c>
      <c r="BQ8" s="275" t="s">
        <v>206</v>
      </c>
      <c r="BR8" s="27">
        <v>24</v>
      </c>
      <c r="BU8" s="275" t="s">
        <v>275</v>
      </c>
      <c r="BV8" s="27">
        <v>0</v>
      </c>
      <c r="CL8" s="275" t="s">
        <v>296</v>
      </c>
      <c r="CM8" s="27">
        <v>232</v>
      </c>
    </row>
    <row r="9" spans="1:91" x14ac:dyDescent="0.25">
      <c r="A9" s="247" t="s">
        <v>257</v>
      </c>
      <c r="B9" s="248">
        <v>35</v>
      </c>
      <c r="C9" s="194">
        <f>B9/$B$10</f>
        <v>0.14522821576763487</v>
      </c>
      <c r="D9" s="189"/>
      <c r="E9" s="189"/>
      <c r="F9" s="192"/>
      <c r="J9" s="247" t="s">
        <v>715</v>
      </c>
      <c r="K9" s="248">
        <v>59</v>
      </c>
      <c r="L9" s="194">
        <f t="shared" si="2"/>
        <v>0.17611940298507461</v>
      </c>
      <c r="M9" s="189"/>
      <c r="N9" s="189"/>
      <c r="O9" s="247" t="s">
        <v>446</v>
      </c>
      <c r="P9" s="248">
        <v>13</v>
      </c>
      <c r="Q9" s="194">
        <f t="shared" si="3"/>
        <v>6.8783068783068779E-2</v>
      </c>
      <c r="T9" s="246"/>
      <c r="U9" s="246"/>
      <c r="V9" s="252"/>
      <c r="Y9" s="183"/>
      <c r="Z9" s="183"/>
      <c r="AA9" s="194"/>
      <c r="AE9" s="247" t="s">
        <v>733</v>
      </c>
      <c r="AF9" s="248">
        <v>123</v>
      </c>
      <c r="AG9" s="194">
        <f>AF9/$AF$10</f>
        <v>0.53017241379310343</v>
      </c>
      <c r="AI9" s="247" t="s">
        <v>458</v>
      </c>
      <c r="AJ9" s="248">
        <v>109</v>
      </c>
      <c r="AK9" s="185">
        <f t="shared" si="4"/>
        <v>0.10064635272391505</v>
      </c>
      <c r="AL9" s="189"/>
      <c r="AM9" s="189"/>
      <c r="AO9" s="189"/>
      <c r="AP9" s="184" t="s">
        <v>712</v>
      </c>
      <c r="AQ9" s="184">
        <f>SUM(AQ6:AQ8)</f>
        <v>302</v>
      </c>
      <c r="AR9" s="234">
        <f>SUM(AR6:AR7)</f>
        <v>1</v>
      </c>
      <c r="AX9" s="275" t="s">
        <v>287</v>
      </c>
      <c r="AY9" s="27">
        <v>11</v>
      </c>
      <c r="BA9" s="28" t="str">
        <f t="shared" si="0"/>
        <v xml:space="preserve">New South Wales </v>
      </c>
      <c r="BB9" s="28">
        <f t="shared" si="1"/>
        <v>11</v>
      </c>
      <c r="BG9" s="275" t="s">
        <v>300</v>
      </c>
      <c r="BH9" s="27">
        <v>54</v>
      </c>
      <c r="BJ9" s="275" t="s">
        <v>300</v>
      </c>
      <c r="BK9" s="27">
        <v>28</v>
      </c>
      <c r="BM9" s="275" t="s">
        <v>300</v>
      </c>
      <c r="BN9" s="27">
        <v>21</v>
      </c>
      <c r="BQ9" s="275" t="s">
        <v>216</v>
      </c>
      <c r="BR9" s="27">
        <v>14</v>
      </c>
      <c r="BU9" s="275" t="s">
        <v>51</v>
      </c>
      <c r="BV9" s="27">
        <v>2</v>
      </c>
    </row>
    <row r="10" spans="1:91" x14ac:dyDescent="0.25">
      <c r="A10" s="186" t="s">
        <v>712</v>
      </c>
      <c r="B10" s="187">
        <f>SUM(B6:B9)</f>
        <v>241</v>
      </c>
      <c r="C10" s="232">
        <f>SUM(C6:C9)</f>
        <v>1</v>
      </c>
      <c r="D10" s="189"/>
      <c r="E10" s="189"/>
      <c r="F10" s="189"/>
      <c r="J10" s="247" t="s">
        <v>274</v>
      </c>
      <c r="K10" s="248">
        <v>15</v>
      </c>
      <c r="L10" s="194">
        <f t="shared" si="2"/>
        <v>4.4776119402985072E-2</v>
      </c>
      <c r="M10" s="189"/>
      <c r="N10" s="189"/>
      <c r="O10" s="247" t="s">
        <v>447</v>
      </c>
      <c r="P10" s="248">
        <v>98</v>
      </c>
      <c r="Q10" s="194">
        <f t="shared" si="3"/>
        <v>0.51851851851851849</v>
      </c>
      <c r="T10" s="250" t="s">
        <v>712</v>
      </c>
      <c r="U10" s="251">
        <f>SUM(U6:U9)</f>
        <v>232</v>
      </c>
      <c r="V10" s="246"/>
      <c r="Y10" s="196" t="s">
        <v>712</v>
      </c>
      <c r="Z10" s="184">
        <f>SUM(Z6:Z9)</f>
        <v>232</v>
      </c>
      <c r="AA10" s="232">
        <f>SUM(AA6:AA8)</f>
        <v>1</v>
      </c>
      <c r="AE10" s="247" t="s">
        <v>276</v>
      </c>
      <c r="AF10" s="248">
        <v>232</v>
      </c>
      <c r="AI10" s="247" t="s">
        <v>459</v>
      </c>
      <c r="AJ10" s="248">
        <v>122</v>
      </c>
      <c r="AK10" s="185">
        <f t="shared" si="4"/>
        <v>0.11265004616805172</v>
      </c>
      <c r="AL10" s="189"/>
      <c r="AM10" s="189"/>
      <c r="AO10" s="189"/>
      <c r="AX10" s="275" t="s">
        <v>288</v>
      </c>
      <c r="AY10" s="27">
        <v>10</v>
      </c>
      <c r="BA10" s="28" t="str">
        <f t="shared" si="0"/>
        <v xml:space="preserve">Queensland </v>
      </c>
      <c r="BB10" s="28">
        <f t="shared" si="1"/>
        <v>10</v>
      </c>
      <c r="BG10" s="275" t="s">
        <v>276</v>
      </c>
      <c r="BH10" s="27">
        <v>198</v>
      </c>
      <c r="BJ10" s="275" t="s">
        <v>276</v>
      </c>
      <c r="BK10" s="27">
        <v>231</v>
      </c>
      <c r="BM10" s="275" t="s">
        <v>276</v>
      </c>
      <c r="BN10" s="27">
        <v>220</v>
      </c>
      <c r="BQ10" s="275" t="s">
        <v>663</v>
      </c>
      <c r="BR10" s="27">
        <v>12</v>
      </c>
      <c r="BU10" s="275" t="s">
        <v>52</v>
      </c>
      <c r="BV10" s="27">
        <v>2</v>
      </c>
    </row>
    <row r="11" spans="1:91" x14ac:dyDescent="0.25">
      <c r="B11" s="27"/>
      <c r="J11" s="247" t="s">
        <v>441</v>
      </c>
      <c r="K11" s="248">
        <v>47</v>
      </c>
      <c r="L11" s="194">
        <f t="shared" si="2"/>
        <v>0.14029850746268657</v>
      </c>
      <c r="M11" s="190"/>
      <c r="N11" s="190"/>
      <c r="O11" s="247" t="s">
        <v>449</v>
      </c>
      <c r="P11" s="248">
        <v>4</v>
      </c>
      <c r="Q11" s="194">
        <f t="shared" si="3"/>
        <v>2.1164021164021163E-2</v>
      </c>
      <c r="AI11" s="247" t="s">
        <v>460</v>
      </c>
      <c r="AJ11" s="248">
        <v>87</v>
      </c>
      <c r="AK11" s="185">
        <f t="shared" si="4"/>
        <v>8.0332409972299165E-2</v>
      </c>
      <c r="AL11" s="189"/>
      <c r="AM11" s="189"/>
      <c r="AO11" s="189"/>
      <c r="AX11" s="275" t="s">
        <v>289</v>
      </c>
      <c r="AY11" s="27">
        <v>8</v>
      </c>
      <c r="BA11" s="28" t="str">
        <f t="shared" si="0"/>
        <v xml:space="preserve">Northern Territory </v>
      </c>
      <c r="BB11" s="28">
        <f t="shared" si="1"/>
        <v>8</v>
      </c>
      <c r="BQ11" s="275" t="s">
        <v>224</v>
      </c>
      <c r="BR11" s="27">
        <v>9</v>
      </c>
      <c r="BU11" s="275" t="s">
        <v>980</v>
      </c>
      <c r="BV11" s="27">
        <v>2</v>
      </c>
    </row>
    <row r="12" spans="1:91" x14ac:dyDescent="0.25">
      <c r="B12" s="27"/>
      <c r="J12" s="247" t="s">
        <v>442</v>
      </c>
      <c r="K12" s="248">
        <v>66</v>
      </c>
      <c r="L12" s="194">
        <f t="shared" si="2"/>
        <v>0.19701492537313434</v>
      </c>
      <c r="M12" s="190"/>
      <c r="N12" s="190"/>
      <c r="O12" s="247" t="s">
        <v>450</v>
      </c>
      <c r="P12" s="248">
        <v>11</v>
      </c>
      <c r="Q12" s="194">
        <f t="shared" si="3"/>
        <v>5.8201058201058198E-2</v>
      </c>
      <c r="AI12" s="247" t="s">
        <v>461</v>
      </c>
      <c r="AJ12" s="248">
        <v>94</v>
      </c>
      <c r="AK12" s="185">
        <f t="shared" si="4"/>
        <v>8.6795937211449681E-2</v>
      </c>
      <c r="AL12" s="189"/>
      <c r="AM12" s="189"/>
      <c r="AO12" s="189"/>
      <c r="AX12" s="275" t="s">
        <v>290</v>
      </c>
      <c r="AY12" s="27">
        <v>4</v>
      </c>
      <c r="BA12" s="28" t="str">
        <f t="shared" si="0"/>
        <v xml:space="preserve">Western Australia </v>
      </c>
      <c r="BB12" s="28">
        <f t="shared" si="1"/>
        <v>4</v>
      </c>
      <c r="BQ12" s="275" t="s">
        <v>404</v>
      </c>
      <c r="BR12" s="27">
        <v>9</v>
      </c>
      <c r="BU12" s="275" t="s">
        <v>164</v>
      </c>
      <c r="BV12" s="27">
        <v>3</v>
      </c>
    </row>
    <row r="13" spans="1:91" x14ac:dyDescent="0.25">
      <c r="J13" s="247" t="s">
        <v>453</v>
      </c>
      <c r="K13" s="248">
        <v>16</v>
      </c>
      <c r="L13" s="194">
        <f t="shared" si="2"/>
        <v>4.7761194029850747E-2</v>
      </c>
      <c r="M13" s="190"/>
      <c r="N13" s="190"/>
      <c r="O13" s="247" t="s">
        <v>451</v>
      </c>
      <c r="P13" s="248">
        <v>14</v>
      </c>
      <c r="Q13" s="194">
        <f t="shared" si="3"/>
        <v>7.407407407407407E-2</v>
      </c>
      <c r="AE13" s="199" t="s">
        <v>732</v>
      </c>
      <c r="AF13" s="44"/>
      <c r="AG13" s="44"/>
      <c r="AI13" s="247" t="s">
        <v>462</v>
      </c>
      <c r="AJ13" s="248">
        <v>89</v>
      </c>
      <c r="AK13" s="185">
        <f t="shared" si="4"/>
        <v>8.2179132040627892E-2</v>
      </c>
      <c r="AL13" s="189"/>
      <c r="AM13" s="189"/>
      <c r="AO13" s="189"/>
      <c r="AX13" s="275" t="s">
        <v>291</v>
      </c>
      <c r="AY13" s="27">
        <v>7</v>
      </c>
      <c r="BA13" s="28" t="str">
        <f t="shared" si="0"/>
        <v xml:space="preserve">South Australia </v>
      </c>
      <c r="BB13" s="28">
        <f t="shared" si="1"/>
        <v>7</v>
      </c>
      <c r="BQ13" s="275" t="s">
        <v>876</v>
      </c>
      <c r="BR13" s="27">
        <v>9</v>
      </c>
      <c r="BU13" s="275" t="s">
        <v>160</v>
      </c>
      <c r="BV13" s="27">
        <v>3</v>
      </c>
    </row>
    <row r="14" spans="1:91" x14ac:dyDescent="0.25">
      <c r="J14" s="184" t="s">
        <v>712</v>
      </c>
      <c r="K14" s="184">
        <f>SUM(K6:K13)</f>
        <v>335</v>
      </c>
      <c r="L14" s="233">
        <f>SUM(L6:L13)</f>
        <v>1</v>
      </c>
      <c r="M14" s="189"/>
      <c r="N14" s="189"/>
      <c r="O14" s="247" t="s">
        <v>729</v>
      </c>
      <c r="P14" s="248">
        <v>2</v>
      </c>
      <c r="Q14" s="194">
        <f t="shared" si="3"/>
        <v>1.0582010582010581E-2</v>
      </c>
      <c r="AI14" s="247" t="s">
        <v>463</v>
      </c>
      <c r="AJ14" s="248">
        <v>33</v>
      </c>
      <c r="AK14" s="185">
        <f t="shared" si="4"/>
        <v>3.0470914127423823E-2</v>
      </c>
      <c r="AL14" s="189"/>
      <c r="AM14" s="189"/>
      <c r="AO14" s="189"/>
      <c r="AX14" s="275" t="s">
        <v>467</v>
      </c>
      <c r="AY14" s="27">
        <v>155</v>
      </c>
      <c r="BA14" s="28" t="str">
        <f t="shared" si="0"/>
        <v xml:space="preserve">Australia  </v>
      </c>
      <c r="BB14" s="28">
        <f t="shared" si="1"/>
        <v>155</v>
      </c>
      <c r="BQ14" s="275" t="s">
        <v>864</v>
      </c>
      <c r="BR14" s="27">
        <v>9</v>
      </c>
      <c r="BU14" s="275" t="s">
        <v>156</v>
      </c>
      <c r="BV14" s="27">
        <v>3</v>
      </c>
    </row>
    <row r="15" spans="1:91" x14ac:dyDescent="0.25">
      <c r="O15" s="247" t="s">
        <v>452</v>
      </c>
      <c r="P15" s="248">
        <v>12</v>
      </c>
      <c r="Q15" s="194">
        <f t="shared" si="3"/>
        <v>6.3492063492063489E-2</v>
      </c>
      <c r="AI15" s="247" t="s">
        <v>464</v>
      </c>
      <c r="AJ15" s="248">
        <v>22</v>
      </c>
      <c r="AK15" s="185">
        <f t="shared" si="4"/>
        <v>2.0313942751615882E-2</v>
      </c>
      <c r="AL15" s="189"/>
      <c r="AM15" s="189"/>
      <c r="AO15" s="189"/>
      <c r="BG15" s="43" t="s">
        <v>762</v>
      </c>
      <c r="BH15" s="44"/>
      <c r="BI15" s="44"/>
      <c r="BJ15" s="44"/>
      <c r="BK15" s="44"/>
      <c r="BL15" s="44"/>
      <c r="BM15" s="44"/>
      <c r="BN15" s="44"/>
      <c r="BQ15" s="275" t="s">
        <v>860</v>
      </c>
      <c r="BR15" s="27">
        <v>9</v>
      </c>
      <c r="BU15" s="275" t="s">
        <v>162</v>
      </c>
      <c r="BV15" s="27">
        <v>3</v>
      </c>
    </row>
    <row r="16" spans="1:91" x14ac:dyDescent="0.25">
      <c r="Q16" s="194">
        <f t="shared" si="3"/>
        <v>0</v>
      </c>
      <c r="AI16" s="247" t="s">
        <v>465</v>
      </c>
      <c r="AJ16" s="248">
        <v>36</v>
      </c>
      <c r="AK16" s="185">
        <f t="shared" si="4"/>
        <v>3.3240997229916899E-2</v>
      </c>
      <c r="AL16" s="189"/>
      <c r="AM16" s="189"/>
      <c r="AO16" s="189"/>
      <c r="AX16" s="228"/>
      <c r="AY16" s="229"/>
      <c r="AZ16" s="229"/>
      <c r="BA16" s="229"/>
      <c r="BB16" s="229"/>
      <c r="BG16" s="42"/>
      <c r="BH16" s="230" t="s">
        <v>57</v>
      </c>
      <c r="BI16" s="230" t="s">
        <v>58</v>
      </c>
      <c r="BJ16" s="230" t="s">
        <v>300</v>
      </c>
      <c r="BK16" s="42" t="s">
        <v>712</v>
      </c>
      <c r="BQ16" s="275" t="s">
        <v>401</v>
      </c>
      <c r="BR16" s="27">
        <v>9</v>
      </c>
      <c r="BU16" s="275" t="s">
        <v>978</v>
      </c>
      <c r="BV16" s="27">
        <v>3</v>
      </c>
    </row>
    <row r="17" spans="15:74" x14ac:dyDescent="0.25">
      <c r="O17" s="183"/>
      <c r="P17" s="183"/>
      <c r="Q17" s="185"/>
      <c r="AI17" s="247" t="s">
        <v>466</v>
      </c>
      <c r="AJ17" s="248">
        <v>123</v>
      </c>
      <c r="AK17" s="185">
        <f t="shared" si="4"/>
        <v>0.11357340720221606</v>
      </c>
      <c r="AL17" s="189"/>
      <c r="AM17" s="189"/>
      <c r="AO17" s="189"/>
      <c r="BG17" s="230" t="s">
        <v>10</v>
      </c>
      <c r="BH17" s="42">
        <f>GETPIVOTDATA("Validity",$BG$5,"Validity","High")</f>
        <v>96</v>
      </c>
      <c r="BI17" s="42">
        <f>GETPIVOTDATA("Validity",$BG$5,"Validity","Medium")</f>
        <v>48</v>
      </c>
      <c r="BJ17" s="42">
        <f>GETPIVOTDATA("Validity",$BG$5,"Validity","Low")</f>
        <v>54</v>
      </c>
      <c r="BK17" s="42">
        <f>SUM(BH17:BJ17)</f>
        <v>198</v>
      </c>
      <c r="BQ17" s="275" t="s">
        <v>920</v>
      </c>
      <c r="BR17" s="27">
        <v>9</v>
      </c>
      <c r="BU17" s="275" t="s">
        <v>173</v>
      </c>
      <c r="BV17" s="27">
        <v>3</v>
      </c>
    </row>
    <row r="18" spans="15:74" x14ac:dyDescent="0.25">
      <c r="O18" s="196" t="s">
        <v>712</v>
      </c>
      <c r="P18" s="184">
        <f>SUM(P6:P17)</f>
        <v>189</v>
      </c>
      <c r="Q18" s="234">
        <f>SUM(Q6:Q16)</f>
        <v>1</v>
      </c>
      <c r="AI18" s="247" t="s">
        <v>734</v>
      </c>
      <c r="AJ18" s="248">
        <v>58</v>
      </c>
      <c r="AK18" s="185">
        <f t="shared" si="4"/>
        <v>5.3554939981532781E-2</v>
      </c>
      <c r="AL18" s="189"/>
      <c r="AM18" s="189"/>
      <c r="AO18" s="189"/>
      <c r="BG18" s="230" t="s">
        <v>31</v>
      </c>
      <c r="BH18" s="42">
        <f>GETPIVOTDATA("Accessibility ",$BJ$5,"Accessibility ","High")</f>
        <v>96</v>
      </c>
      <c r="BI18" s="42">
        <f>GETPIVOTDATA("Accessibility ",$BJ$5,"Accessibility ","Medium")</f>
        <v>107</v>
      </c>
      <c r="BJ18" s="42">
        <f>GETPIVOTDATA("Accessibility ",$BJ$5,"Accessibility ","Low")</f>
        <v>28</v>
      </c>
      <c r="BK18" s="42">
        <f>SUM(BH18:BJ18)</f>
        <v>231</v>
      </c>
      <c r="BQ18" s="275" t="s">
        <v>844</v>
      </c>
      <c r="BR18" s="27">
        <v>9</v>
      </c>
      <c r="BU18" s="275" t="s">
        <v>946</v>
      </c>
      <c r="BV18" s="27">
        <v>3</v>
      </c>
    </row>
    <row r="19" spans="15:74" x14ac:dyDescent="0.25">
      <c r="AI19" s="183"/>
      <c r="AJ19" s="183"/>
      <c r="AK19" s="185">
        <f t="shared" si="4"/>
        <v>0</v>
      </c>
      <c r="AO19" s="189"/>
      <c r="BG19" s="230" t="s">
        <v>9</v>
      </c>
      <c r="BH19" s="42">
        <f>GETPIVOTDATA("Endorsement",$BM$5,"Endorsement","High")</f>
        <v>130</v>
      </c>
      <c r="BI19" s="42">
        <f>GETPIVOTDATA("Endorsement",$BM$5,"Endorsement","Medium")</f>
        <v>69</v>
      </c>
      <c r="BJ19" s="42">
        <f>GETPIVOTDATA("Endorsement",$BM$5,"Endorsement","Low")</f>
        <v>21</v>
      </c>
      <c r="BK19" s="42">
        <f>SUM(BH19:BJ19)</f>
        <v>220</v>
      </c>
      <c r="BQ19" s="275" t="s">
        <v>654</v>
      </c>
      <c r="BR19" s="27">
        <v>9</v>
      </c>
      <c r="BU19" s="275" t="s">
        <v>848</v>
      </c>
      <c r="BV19" s="27">
        <v>4</v>
      </c>
    </row>
    <row r="20" spans="15:74" x14ac:dyDescent="0.25">
      <c r="AI20" s="184" t="s">
        <v>712</v>
      </c>
      <c r="AJ20" s="184">
        <f>SUM(AJ6:AJ19)</f>
        <v>1083</v>
      </c>
      <c r="AK20" s="234">
        <f>SUM(AK6:AK19)</f>
        <v>1.0000000000000002</v>
      </c>
      <c r="AO20" s="189"/>
      <c r="BG20" s="230"/>
      <c r="BI20" s="42"/>
      <c r="BJ20" s="42"/>
      <c r="BK20" s="42"/>
      <c r="BQ20" s="275" t="s">
        <v>147</v>
      </c>
      <c r="BR20" s="27">
        <v>9</v>
      </c>
      <c r="BU20" s="275" t="s">
        <v>547</v>
      </c>
      <c r="BV20" s="27">
        <v>4</v>
      </c>
    </row>
    <row r="21" spans="15:74" x14ac:dyDescent="0.25">
      <c r="AO21" s="189"/>
      <c r="BG21" s="231" t="s">
        <v>712</v>
      </c>
      <c r="BH21" s="184">
        <f>SUM(BH17:BH19)</f>
        <v>322</v>
      </c>
      <c r="BI21" s="184">
        <f>SUM(BI17:BI20)</f>
        <v>224</v>
      </c>
      <c r="BJ21" s="184">
        <f>SUM(BJ17:BJ20)</f>
        <v>103</v>
      </c>
      <c r="BQ21" s="275" t="s">
        <v>486</v>
      </c>
      <c r="BR21" s="27">
        <v>9</v>
      </c>
      <c r="BU21" s="275" t="s">
        <v>551</v>
      </c>
      <c r="BV21" s="27">
        <v>4</v>
      </c>
    </row>
    <row r="22" spans="15:74" x14ac:dyDescent="0.25">
      <c r="AO22" s="189"/>
      <c r="BQ22" s="275" t="s">
        <v>649</v>
      </c>
      <c r="BR22" s="27">
        <v>9</v>
      </c>
      <c r="BU22" s="275" t="s">
        <v>54</v>
      </c>
      <c r="BV22" s="27">
        <v>4</v>
      </c>
    </row>
    <row r="23" spans="15:74" x14ac:dyDescent="0.25">
      <c r="BG23" t="s">
        <v>301</v>
      </c>
      <c r="BM23" s="44" t="s">
        <v>761</v>
      </c>
      <c r="BN23" s="44"/>
      <c r="BO23" s="44"/>
      <c r="BQ23" s="275" t="s">
        <v>585</v>
      </c>
      <c r="BR23" s="27">
        <v>9</v>
      </c>
      <c r="BU23" s="275" t="s">
        <v>601</v>
      </c>
      <c r="BV23" s="27">
        <v>4</v>
      </c>
    </row>
    <row r="24" spans="15:74" x14ac:dyDescent="0.25">
      <c r="BQ24" s="275" t="s">
        <v>177</v>
      </c>
      <c r="BR24" s="27">
        <v>9</v>
      </c>
      <c r="BU24" s="275" t="s">
        <v>612</v>
      </c>
      <c r="BV24" s="27">
        <v>4</v>
      </c>
    </row>
    <row r="25" spans="15:74" x14ac:dyDescent="0.25">
      <c r="BQ25" s="275" t="s">
        <v>882</v>
      </c>
      <c r="BR25" s="27">
        <v>9</v>
      </c>
      <c r="BU25" s="275" t="s">
        <v>609</v>
      </c>
      <c r="BV25" s="27">
        <v>4</v>
      </c>
    </row>
    <row r="26" spans="15:74" x14ac:dyDescent="0.25">
      <c r="BQ26" s="275" t="s">
        <v>509</v>
      </c>
      <c r="BR26" s="27">
        <v>9</v>
      </c>
      <c r="BU26" s="275" t="s">
        <v>624</v>
      </c>
      <c r="BV26" s="27">
        <v>4</v>
      </c>
    </row>
    <row r="27" spans="15:74" x14ac:dyDescent="0.25">
      <c r="BQ27" s="275" t="s">
        <v>627</v>
      </c>
      <c r="BR27" s="27">
        <v>9</v>
      </c>
      <c r="BU27" s="275" t="s">
        <v>471</v>
      </c>
      <c r="BV27" s="27">
        <v>4</v>
      </c>
    </row>
    <row r="28" spans="15:74" x14ac:dyDescent="0.25">
      <c r="BQ28" s="275" t="s">
        <v>873</v>
      </c>
      <c r="BR28" s="27">
        <v>9</v>
      </c>
      <c r="BU28" s="275" t="s">
        <v>596</v>
      </c>
      <c r="BV28" s="27">
        <v>4</v>
      </c>
    </row>
    <row r="29" spans="15:74" x14ac:dyDescent="0.25">
      <c r="BQ29" s="275" t="s">
        <v>140</v>
      </c>
      <c r="BR29" s="27">
        <v>9</v>
      </c>
      <c r="BU29" s="275" t="s">
        <v>598</v>
      </c>
      <c r="BV29" s="27">
        <v>4</v>
      </c>
    </row>
    <row r="30" spans="15:74" x14ac:dyDescent="0.25">
      <c r="BQ30" s="275" t="s">
        <v>144</v>
      </c>
      <c r="BR30" s="27">
        <v>9</v>
      </c>
      <c r="BU30" s="275" t="s">
        <v>132</v>
      </c>
      <c r="BV30" s="27">
        <v>4</v>
      </c>
    </row>
    <row r="31" spans="15:74" x14ac:dyDescent="0.25">
      <c r="BQ31" s="275" t="s">
        <v>235</v>
      </c>
      <c r="BR31" s="27">
        <v>9</v>
      </c>
      <c r="BU31" s="275" t="s">
        <v>129</v>
      </c>
      <c r="BV31" s="27">
        <v>4</v>
      </c>
    </row>
    <row r="32" spans="15:74" x14ac:dyDescent="0.25">
      <c r="BQ32" s="275" t="s">
        <v>175</v>
      </c>
      <c r="BR32" s="27">
        <v>9</v>
      </c>
      <c r="BU32" s="275" t="s">
        <v>134</v>
      </c>
      <c r="BV32" s="27">
        <v>4</v>
      </c>
    </row>
    <row r="33" spans="59:74" x14ac:dyDescent="0.25">
      <c r="BQ33" s="275" t="s">
        <v>538</v>
      </c>
      <c r="BR33" s="27">
        <v>9</v>
      </c>
      <c r="BU33" s="275" t="s">
        <v>137</v>
      </c>
      <c r="BV33" s="27">
        <v>4</v>
      </c>
    </row>
    <row r="34" spans="59:74" x14ac:dyDescent="0.25">
      <c r="BQ34" s="275" t="s">
        <v>878</v>
      </c>
      <c r="BR34" s="27">
        <v>9</v>
      </c>
      <c r="BU34" s="275" t="s">
        <v>615</v>
      </c>
      <c r="BV34" s="27">
        <v>4</v>
      </c>
    </row>
    <row r="35" spans="59:74" x14ac:dyDescent="0.25">
      <c r="BQ35" s="275" t="s">
        <v>830</v>
      </c>
      <c r="BR35" s="27">
        <v>9</v>
      </c>
      <c r="BU35" s="275" t="s">
        <v>618</v>
      </c>
      <c r="BV35" s="27">
        <v>4</v>
      </c>
    </row>
    <row r="36" spans="59:74" x14ac:dyDescent="0.25">
      <c r="BQ36" s="275" t="s">
        <v>179</v>
      </c>
      <c r="BR36" s="27">
        <v>9</v>
      </c>
      <c r="BU36" s="275" t="s">
        <v>606</v>
      </c>
      <c r="BV36" s="27">
        <v>4</v>
      </c>
    </row>
    <row r="37" spans="59:74" x14ac:dyDescent="0.25">
      <c r="BQ37" s="275" t="s">
        <v>53</v>
      </c>
      <c r="BR37" s="27">
        <v>9</v>
      </c>
      <c r="BU37" s="275" t="s">
        <v>158</v>
      </c>
      <c r="BV37" s="27">
        <v>4</v>
      </c>
    </row>
    <row r="38" spans="59:74" x14ac:dyDescent="0.25">
      <c r="BQ38" s="275" t="s">
        <v>526</v>
      </c>
      <c r="BR38" s="27">
        <v>9</v>
      </c>
      <c r="BU38" s="275" t="s">
        <v>621</v>
      </c>
      <c r="BV38" s="27">
        <v>4</v>
      </c>
    </row>
    <row r="39" spans="59:74" x14ac:dyDescent="0.25">
      <c r="BQ39" s="275" t="s">
        <v>845</v>
      </c>
      <c r="BR39" s="27">
        <v>9</v>
      </c>
      <c r="BU39" s="275" t="s">
        <v>884</v>
      </c>
      <c r="BV39" s="27">
        <v>4</v>
      </c>
    </row>
    <row r="40" spans="59:74" x14ac:dyDescent="0.25">
      <c r="BQ40" s="275" t="s">
        <v>181</v>
      </c>
      <c r="BR40" s="27">
        <v>9</v>
      </c>
      <c r="BU40" s="275" t="s">
        <v>603</v>
      </c>
      <c r="BV40" s="27">
        <v>4</v>
      </c>
    </row>
    <row r="41" spans="59:74" x14ac:dyDescent="0.25">
      <c r="BQ41" s="275" t="s">
        <v>846</v>
      </c>
      <c r="BR41" s="27">
        <v>9</v>
      </c>
      <c r="BU41" s="275" t="s">
        <v>276</v>
      </c>
      <c r="BV41" s="27">
        <v>115</v>
      </c>
    </row>
    <row r="42" spans="59:74" x14ac:dyDescent="0.25">
      <c r="BG42" t="s">
        <v>302</v>
      </c>
      <c r="BQ42" s="275" t="s">
        <v>326</v>
      </c>
      <c r="BR42" s="27">
        <v>9</v>
      </c>
    </row>
    <row r="43" spans="59:74" x14ac:dyDescent="0.25">
      <c r="BQ43" s="275" t="s">
        <v>1006</v>
      </c>
      <c r="BR43" s="27">
        <v>9</v>
      </c>
    </row>
    <row r="44" spans="59:74" x14ac:dyDescent="0.25">
      <c r="BQ44" s="275" t="s">
        <v>651</v>
      </c>
      <c r="BR44" s="27">
        <v>9</v>
      </c>
      <c r="BU44" s="275" t="s">
        <v>1034</v>
      </c>
    </row>
    <row r="45" spans="59:74" x14ac:dyDescent="0.25">
      <c r="BQ45" s="275" t="s">
        <v>544</v>
      </c>
      <c r="BR45" s="27">
        <v>9</v>
      </c>
    </row>
    <row r="46" spans="59:74" x14ac:dyDescent="0.25">
      <c r="BQ46" s="275" t="s">
        <v>276</v>
      </c>
      <c r="BR46" s="27">
        <v>397</v>
      </c>
    </row>
  </sheetData>
  <sortState ref="BQ5:BR46">
    <sortCondition descending="1" ref="BR13"/>
  </sortState>
  <mergeCells count="15">
    <mergeCell ref="BG2:CB2"/>
    <mergeCell ref="BG3:BH3"/>
    <mergeCell ref="BJ3:BK3"/>
    <mergeCell ref="BM3:BN3"/>
    <mergeCell ref="BQ3:BV3"/>
    <mergeCell ref="AI3:AN3"/>
    <mergeCell ref="AP3:AT3"/>
    <mergeCell ref="AX3:BC3"/>
    <mergeCell ref="AI2:BC2"/>
    <mergeCell ref="A2:AF2"/>
    <mergeCell ref="A3:G3"/>
    <mergeCell ref="J3:N3"/>
    <mergeCell ref="O3:R3"/>
    <mergeCell ref="Y3:AB3"/>
    <mergeCell ref="AE3:AF3"/>
  </mergeCells>
  <pageMargins left="0.7" right="0.7" top="0.75" bottom="0.75" header="0.3" footer="0.3"/>
  <pageSetup paperSize="9" orientation="portrait"/>
  <drawing r:id="rId19"/>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zoomScale="50" zoomScaleNormal="50" zoomScalePageLayoutView="50" workbookViewId="0"/>
  </sheetViews>
  <sheetFormatPr defaultColWidth="8.85546875" defaultRowHeight="15" x14ac:dyDescent="0.25"/>
  <cols>
    <col min="2" max="2" width="12.7109375" customWidth="1"/>
    <col min="3" max="3" width="5.140625" customWidth="1"/>
    <col min="4" max="4" width="19" bestFit="1" customWidth="1"/>
    <col min="5" max="5" width="16.85546875" bestFit="1" customWidth="1"/>
    <col min="6" max="6" width="20.42578125" customWidth="1"/>
    <col min="7" max="7" width="5.140625" customWidth="1"/>
    <col min="15" max="15" width="26.140625" customWidth="1"/>
    <col min="16" max="16" width="5.140625" customWidth="1"/>
  </cols>
  <sheetData>
    <row r="1" spans="1:17" ht="23.25" thickBot="1" x14ac:dyDescent="0.35">
      <c r="A1" s="279" t="s">
        <v>749</v>
      </c>
      <c r="B1" s="280"/>
      <c r="C1" s="280"/>
      <c r="D1" s="280"/>
      <c r="E1" s="280"/>
      <c r="F1" s="280"/>
      <c r="G1" s="280"/>
      <c r="H1" s="280"/>
      <c r="M1" s="278" t="s">
        <v>749</v>
      </c>
    </row>
    <row r="2" spans="1:17" s="277" customFormat="1" ht="15.75" thickBot="1" x14ac:dyDescent="0.3">
      <c r="A2" s="277" t="s">
        <v>677</v>
      </c>
    </row>
    <row r="4" spans="1:17" x14ac:dyDescent="0.25">
      <c r="B4" s="34" t="s">
        <v>440</v>
      </c>
      <c r="F4" s="34" t="s">
        <v>701</v>
      </c>
      <c r="O4" t="s">
        <v>263</v>
      </c>
    </row>
    <row r="5" spans="1:17" x14ac:dyDescent="0.25">
      <c r="C5" s="34" t="s">
        <v>0</v>
      </c>
      <c r="G5" t="s">
        <v>0</v>
      </c>
    </row>
    <row r="6" spans="1:17" x14ac:dyDescent="0.25">
      <c r="B6" s="245" t="s">
        <v>440</v>
      </c>
      <c r="C6" s="246" t="s">
        <v>712</v>
      </c>
      <c r="D6" s="195" t="s">
        <v>711</v>
      </c>
      <c r="F6" s="245" t="s">
        <v>716</v>
      </c>
      <c r="G6" s="246" t="s">
        <v>712</v>
      </c>
      <c r="H6" s="193" t="s">
        <v>711</v>
      </c>
      <c r="P6" s="34" t="s">
        <v>0</v>
      </c>
    </row>
    <row r="7" spans="1:17" x14ac:dyDescent="0.25">
      <c r="B7" s="247" t="s">
        <v>1033</v>
      </c>
      <c r="C7" s="248">
        <v>61</v>
      </c>
      <c r="D7" s="194">
        <f t="shared" ref="D7:D12" si="0">C7/$C$13</f>
        <v>0.26406926406926406</v>
      </c>
      <c r="F7" s="247" t="s">
        <v>702</v>
      </c>
      <c r="G7" s="248">
        <v>67</v>
      </c>
      <c r="H7" s="194">
        <f>G7/$G$16</f>
        <v>0.29515418502202645</v>
      </c>
      <c r="O7" s="245" t="s">
        <v>754</v>
      </c>
      <c r="P7" s="246" t="s">
        <v>712</v>
      </c>
      <c r="Q7" s="195" t="s">
        <v>711</v>
      </c>
    </row>
    <row r="8" spans="1:17" x14ac:dyDescent="0.25">
      <c r="B8" s="247" t="s">
        <v>690</v>
      </c>
      <c r="C8" s="248">
        <v>46</v>
      </c>
      <c r="D8" s="194">
        <f t="shared" si="0"/>
        <v>0.19913419913419914</v>
      </c>
      <c r="F8" s="247" t="s">
        <v>442</v>
      </c>
      <c r="G8" s="248">
        <v>37</v>
      </c>
      <c r="H8" s="194">
        <f t="shared" ref="H8:H15" si="1">G8/$G$16</f>
        <v>0.16299559471365638</v>
      </c>
      <c r="O8" s="247" t="s">
        <v>755</v>
      </c>
      <c r="P8" s="248">
        <v>115</v>
      </c>
      <c r="Q8" s="194">
        <f>P8/$P$13</f>
        <v>0.49568965517241381</v>
      </c>
    </row>
    <row r="9" spans="1:17" x14ac:dyDescent="0.25">
      <c r="B9" s="247" t="s">
        <v>686</v>
      </c>
      <c r="C9" s="248">
        <v>81</v>
      </c>
      <c r="D9" s="194">
        <f t="shared" si="0"/>
        <v>0.35064935064935066</v>
      </c>
      <c r="F9" s="247" t="s">
        <v>703</v>
      </c>
      <c r="G9" s="248">
        <v>2</v>
      </c>
      <c r="H9" s="194">
        <f t="shared" si="1"/>
        <v>8.8105726872246704E-3</v>
      </c>
      <c r="O9" s="247" t="s">
        <v>756</v>
      </c>
      <c r="P9" s="248">
        <v>46</v>
      </c>
      <c r="Q9" s="194">
        <f>P9/$P$13</f>
        <v>0.19827586206896552</v>
      </c>
    </row>
    <row r="10" spans="1:17" x14ac:dyDescent="0.25">
      <c r="B10" s="247" t="s">
        <v>687</v>
      </c>
      <c r="C10" s="248">
        <v>32</v>
      </c>
      <c r="D10" s="194">
        <f t="shared" si="0"/>
        <v>0.13852813852813853</v>
      </c>
      <c r="F10" s="247" t="s">
        <v>704</v>
      </c>
      <c r="G10" s="248">
        <v>6</v>
      </c>
      <c r="H10" s="194">
        <f t="shared" si="1"/>
        <v>2.643171806167401E-2</v>
      </c>
      <c r="O10" s="247" t="s">
        <v>757</v>
      </c>
      <c r="P10" s="248">
        <v>71</v>
      </c>
      <c r="Q10" s="194">
        <f>P10/$P$13</f>
        <v>0.30603448275862066</v>
      </c>
    </row>
    <row r="11" spans="1:17" x14ac:dyDescent="0.25">
      <c r="B11" s="247" t="s">
        <v>688</v>
      </c>
      <c r="C11" s="248">
        <v>7</v>
      </c>
      <c r="D11" s="194">
        <f t="shared" si="0"/>
        <v>3.0303030303030304E-2</v>
      </c>
      <c r="F11" s="247" t="s">
        <v>705</v>
      </c>
      <c r="G11" s="248">
        <v>39</v>
      </c>
      <c r="H11" s="194">
        <f t="shared" si="1"/>
        <v>0.17180616740088106</v>
      </c>
      <c r="O11" s="183"/>
      <c r="P11" s="183"/>
      <c r="Q11" s="194">
        <f>P11/$C$12</f>
        <v>0</v>
      </c>
    </row>
    <row r="12" spans="1:17" x14ac:dyDescent="0.25">
      <c r="B12" s="247" t="s">
        <v>689</v>
      </c>
      <c r="C12" s="248">
        <v>4</v>
      </c>
      <c r="D12" s="194">
        <f t="shared" si="0"/>
        <v>1.7316017316017316E-2</v>
      </c>
      <c r="F12" s="247" t="s">
        <v>706</v>
      </c>
      <c r="G12" s="248">
        <v>3</v>
      </c>
      <c r="H12" s="194">
        <f t="shared" si="1"/>
        <v>1.3215859030837005E-2</v>
      </c>
      <c r="O12" s="183"/>
      <c r="P12" s="183"/>
      <c r="Q12" s="194">
        <f>P12/$C$12</f>
        <v>0</v>
      </c>
    </row>
    <row r="13" spans="1:17" x14ac:dyDescent="0.25">
      <c r="B13" s="276" t="s">
        <v>712</v>
      </c>
      <c r="C13">
        <f>SUM(C7:C12)</f>
        <v>231</v>
      </c>
      <c r="F13" s="247" t="s">
        <v>707</v>
      </c>
      <c r="G13" s="248">
        <v>9</v>
      </c>
      <c r="H13" s="194">
        <f t="shared" si="1"/>
        <v>3.9647577092511016E-2</v>
      </c>
      <c r="O13" s="196" t="s">
        <v>712</v>
      </c>
      <c r="P13" s="184">
        <f>SUM(P8:P12)</f>
        <v>232</v>
      </c>
      <c r="Q13" s="234">
        <f>SUM(Q8:Q12)</f>
        <v>1</v>
      </c>
    </row>
    <row r="14" spans="1:17" x14ac:dyDescent="0.25">
      <c r="F14" s="247" t="s">
        <v>708</v>
      </c>
      <c r="G14" s="248">
        <v>6</v>
      </c>
      <c r="H14" s="194">
        <f t="shared" si="1"/>
        <v>2.643171806167401E-2</v>
      </c>
    </row>
    <row r="15" spans="1:17" x14ac:dyDescent="0.25">
      <c r="F15" s="247" t="s">
        <v>709</v>
      </c>
      <c r="G15" s="248">
        <v>58</v>
      </c>
      <c r="H15" s="194">
        <f t="shared" si="1"/>
        <v>0.25550660792951541</v>
      </c>
    </row>
    <row r="16" spans="1:17" x14ac:dyDescent="0.25">
      <c r="F16" s="196" t="s">
        <v>712</v>
      </c>
      <c r="G16" s="184">
        <f>SUM(G7:G15)</f>
        <v>227</v>
      </c>
      <c r="H16" s="233">
        <f>SUM(H7:H15)</f>
        <v>1</v>
      </c>
    </row>
    <row r="20" spans="16:23" x14ac:dyDescent="0.25">
      <c r="P20" s="280"/>
      <c r="Q20" s="280"/>
      <c r="R20" s="280"/>
      <c r="S20" s="280"/>
      <c r="T20" s="280"/>
      <c r="U20" s="280"/>
      <c r="V20" s="280"/>
      <c r="W20" s="280"/>
    </row>
  </sheetData>
  <pageMargins left="0.7" right="0.7" top="0.75" bottom="0.75" header="0.3" footer="0.3"/>
  <pageSetup paperSize="9" orientation="portrait"/>
  <drawing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 Intro</vt:lpstr>
      <vt:lpstr>Inventory</vt:lpstr>
      <vt:lpstr>Reporting A</vt:lpstr>
      <vt:lpstr>Report B - Multiple</vt:lpstr>
    </vt:vector>
  </TitlesOfParts>
  <Company>Swinbune University of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Tomi Winfree</dc:creator>
  <cp:lastModifiedBy>Sabina Douglas-Hill</cp:lastModifiedBy>
  <dcterms:created xsi:type="dcterms:W3CDTF">2013-10-31T00:01:20Z</dcterms:created>
  <dcterms:modified xsi:type="dcterms:W3CDTF">2016-12-22T01:30:28Z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A527093</vt:lpwstr>
  </property>
  <property fmtid="{D5CDD505-2E9C-101B-9397-08002B2CF9AE}" pid="4" name="Objective-Title">
    <vt:lpwstr>Inventory_Tool_Jan_Draft_Final 030314</vt:lpwstr>
  </property>
  <property fmtid="{D5CDD505-2E9C-101B-9397-08002B2CF9AE}" pid="5" name="Objective-Comment">
    <vt:lpwstr>NEEBP Phase 1 Proj 3 Inventory Tool and DATA</vt:lpwstr>
  </property>
  <property fmtid="{D5CDD505-2E9C-101B-9397-08002B2CF9AE}" pid="6" name="Objective-CreationStamp">
    <vt:filetime>2014-07-10T05:14:04Z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2014-07-10T05:14:04Z</vt:filetime>
  </property>
  <property fmtid="{D5CDD505-2E9C-101B-9397-08002B2CF9AE}" pid="10" name="Objective-ModificationStamp">
    <vt:filetime>2014-07-10T05:14:05Z</vt:filetime>
  </property>
  <property fmtid="{D5CDD505-2E9C-101B-9397-08002B2CF9AE}" pid="11" name="Objective-Owner">
    <vt:lpwstr>Sabina Douglas-Hill</vt:lpwstr>
  </property>
  <property fmtid="{D5CDD505-2E9C-101B-9397-08002B2CF9AE}" pid="12" name="Objective-Path">
    <vt:lpwstr>Objective Global Folder:GOVERNMENT RELATIONS:Policy:Inter Government:NSEE- National Building Policy (EM&amp;P):National Energy Efficient Building Project (NEEBP) - Project Delivery:</vt:lpwstr>
  </property>
  <property fmtid="{D5CDD505-2E9C-101B-9397-08002B2CF9AE}" pid="13" name="Objective-Parent">
    <vt:lpwstr>National Energy Efficient Building Project (NEEBP) - Project Delivery</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r8>1</vt:r8>
  </property>
  <property fmtid="{D5CDD505-2E9C-101B-9397-08002B2CF9AE}" pid="17" name="Objective-VersionComment">
    <vt:lpwstr>First version</vt:lpwstr>
  </property>
  <property fmtid="{D5CDD505-2E9C-101B-9397-08002B2CF9AE}" pid="18" name="Objective-FileNumber">
    <vt:lpwstr>2013/01401</vt:lpwstr>
  </property>
  <property fmtid="{D5CDD505-2E9C-101B-9397-08002B2CF9AE}" pid="19" name="Objective-Classification">
    <vt:lpwstr>[Inherited - For Official Use Only]</vt:lpwstr>
  </property>
  <property fmtid="{D5CDD505-2E9C-101B-9397-08002B2CF9AE}" pid="20" name="Objective-Caveats">
    <vt:lpwstr/>
  </property>
  <property fmtid="{D5CDD505-2E9C-101B-9397-08002B2CF9AE}" pid="21" name="Objective-Legacy Unique ID [system]">
    <vt:lpwstr/>
  </property>
</Properties>
</file>